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SEC EDUCACIÓN\2023\PROCESOS 2023\SEM-AMP-004-2023 LIC WINDOS UNOPS\2_PRECONTRACTUAL\EVENTO NEMBUTECH SAS\"/>
    </mc:Choice>
  </mc:AlternateContent>
  <xr:revisionPtr revIDLastSave="0" documentId="8_{8C84E39B-CFC0-40AF-AFDD-2B3CA4898B9F}" xr6:coauthVersionLast="47" xr6:coauthVersionMax="47" xr10:uidLastSave="{00000000-0000-0000-0000-000000000000}"/>
  <workbookProtection workbookAlgorithmName="SHA-512" workbookHashValue="dK/w9eeWMJfWKuFEbzavegbt4wQKlnfZ9qRtnubpxhR8F0HUVjtI8AbQc7TzRd1ppiQhKzTXNBqkNh8iNZtprQ==" workbookSaltValue="ua6AFEDJoeDQrJIhZ6TFEw==" workbookSpinCount="100000" lockStructure="1"/>
  <bookViews>
    <workbookView xWindow="-120" yWindow="-120" windowWidth="20730" windowHeight="11040" tabRatio="676" activeTab="3" xr2:uid="{00000000-000D-0000-FFFF-FFFF00000000}"/>
  </bookViews>
  <sheets>
    <sheet name="SolCotizacion" sheetId="22" r:id="rId1"/>
    <sheet name="Anexo" sheetId="76" r:id="rId2"/>
    <sheet name="ResumenCotizacion" sheetId="23" r:id="rId3"/>
    <sheet name="Cotizacion" sheetId="24" r:id="rId4"/>
    <sheet name="Consolidado" sheetId="82" state="hidden" r:id="rId5"/>
    <sheet name="CSV" sheetId="80" state="hidden" r:id="rId6"/>
    <sheet name="Categorias" sheetId="74" state="hidden" r:id="rId7"/>
    <sheet name="ProXCat" sheetId="79" state="hidden" r:id="rId8"/>
    <sheet name="Cuadro Totales" sheetId="26" state="hidden" r:id="rId9"/>
    <sheet name="Listas" sheetId="28" state="hidden" r:id="rId10"/>
    <sheet name="minimo" sheetId="57" state="hidden" r:id="rId11"/>
    <sheet name="temp" sheetId="48" state="hidden" r:id="rId12"/>
    <sheet name="tempListas" sheetId="56" state="hidden" r:id="rId13"/>
    <sheet name="ProveeSoloCatPrinci" sheetId="81" state="hidden" r:id="rId14"/>
  </sheets>
  <externalReferences>
    <externalReference r:id="rId15"/>
  </externalReferences>
  <definedNames>
    <definedName name="_xlnm._FilterDatabase" localSheetId="4" hidden="1">Consolidado!$A$1:$U$1</definedName>
    <definedName name="_xlnm._FilterDatabase" localSheetId="9" hidden="1">Listas!$A$1:$A$7</definedName>
    <definedName name="_xlnm._FilterDatabase" localSheetId="11" hidden="1">temp!#REF!</definedName>
    <definedName name="Categoria" localSheetId="5">[1]Listas!$A$2:$A$8</definedName>
    <definedName name="Categoria">Listas!$A$2:$A$3</definedName>
  </definedNames>
  <calcPr calcId="191029"/>
  <pivotCaches>
    <pivotCache cacheId="0" r:id="rId16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8" i="24" l="1"/>
  <c r="W3" i="48"/>
  <c r="W4" i="48"/>
  <c r="W5" i="48"/>
  <c r="W6" i="48"/>
  <c r="W7" i="48"/>
  <c r="W8" i="48"/>
  <c r="W9" i="48"/>
  <c r="W10" i="48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24" i="48"/>
  <c r="W25" i="48"/>
  <c r="W26" i="48"/>
  <c r="W27" i="48"/>
  <c r="W28" i="48"/>
  <c r="W29" i="48"/>
  <c r="W30" i="48"/>
  <c r="W31" i="48"/>
  <c r="W32" i="48"/>
  <c r="W33" i="48"/>
  <c r="W34" i="48"/>
  <c r="W35" i="48"/>
  <c r="W36" i="48"/>
  <c r="W37" i="48"/>
  <c r="W38" i="48"/>
  <c r="W39" i="48"/>
  <c r="W40" i="48"/>
  <c r="W41" i="48"/>
  <c r="W42" i="48"/>
  <c r="W43" i="48"/>
  <c r="W44" i="48"/>
  <c r="W45" i="48"/>
  <c r="W46" i="48"/>
  <c r="W47" i="48"/>
  <c r="W48" i="48"/>
  <c r="W49" i="48"/>
  <c r="W50" i="48"/>
  <c r="W51" i="48"/>
  <c r="W52" i="48"/>
  <c r="W53" i="48"/>
  <c r="W54" i="48"/>
  <c r="W55" i="48"/>
  <c r="W56" i="48"/>
  <c r="W57" i="48"/>
  <c r="W58" i="48"/>
  <c r="W59" i="48"/>
  <c r="W60" i="48"/>
  <c r="W61" i="48"/>
  <c r="W62" i="48"/>
  <c r="W63" i="48"/>
  <c r="W64" i="48"/>
  <c r="W65" i="48"/>
  <c r="W66" i="48"/>
  <c r="W67" i="48"/>
  <c r="W68" i="48"/>
  <c r="W69" i="48"/>
  <c r="W70" i="48"/>
  <c r="W71" i="48"/>
  <c r="W72" i="48"/>
  <c r="W73" i="48"/>
  <c r="W74" i="48"/>
  <c r="W75" i="48"/>
  <c r="W76" i="48"/>
  <c r="W77" i="48"/>
  <c r="W78" i="48"/>
  <c r="W79" i="48"/>
  <c r="W80" i="48"/>
  <c r="W81" i="48"/>
  <c r="W82" i="48"/>
  <c r="W83" i="48"/>
  <c r="W84" i="48"/>
  <c r="W85" i="48"/>
  <c r="W86" i="48"/>
  <c r="W87" i="48"/>
  <c r="W88" i="48"/>
  <c r="W89" i="48"/>
  <c r="W90" i="48"/>
  <c r="W91" i="48"/>
  <c r="W92" i="48"/>
  <c r="W93" i="48"/>
  <c r="W94" i="48"/>
  <c r="W95" i="48"/>
  <c r="W96" i="48"/>
  <c r="W97" i="48"/>
  <c r="W98" i="48"/>
  <c r="W99" i="48"/>
  <c r="W100" i="48"/>
  <c r="W101" i="48"/>
  <c r="W102" i="48"/>
  <c r="W103" i="48"/>
  <c r="W104" i="48"/>
  <c r="W105" i="48"/>
  <c r="W106" i="48"/>
  <c r="W107" i="48"/>
  <c r="W108" i="48"/>
  <c r="W109" i="48"/>
  <c r="W110" i="48"/>
  <c r="W111" i="48"/>
  <c r="W112" i="48"/>
  <c r="W113" i="48"/>
  <c r="W114" i="48"/>
  <c r="W115" i="48"/>
  <c r="W116" i="48"/>
  <c r="W117" i="48"/>
  <c r="W118" i="48"/>
  <c r="W119" i="48"/>
  <c r="W120" i="48"/>
  <c r="W121" i="48"/>
  <c r="W122" i="48"/>
  <c r="W123" i="48"/>
  <c r="W124" i="48"/>
  <c r="W125" i="48"/>
  <c r="W126" i="48"/>
  <c r="W127" i="48"/>
  <c r="W128" i="48"/>
  <c r="W129" i="48"/>
  <c r="W130" i="48"/>
  <c r="W131" i="48"/>
  <c r="W132" i="48"/>
  <c r="W133" i="48"/>
  <c r="W134" i="48"/>
  <c r="W135" i="48"/>
  <c r="W136" i="48"/>
  <c r="W137" i="48"/>
  <c r="W138" i="48"/>
  <c r="W139" i="48"/>
  <c r="W140" i="48"/>
  <c r="W141" i="48"/>
  <c r="W142" i="48"/>
  <c r="W143" i="48"/>
  <c r="W144" i="48"/>
  <c r="W145" i="48"/>
  <c r="W146" i="48"/>
  <c r="W147" i="48"/>
  <c r="W148" i="48"/>
  <c r="W149" i="48"/>
  <c r="W150" i="48"/>
  <c r="W151" i="48"/>
  <c r="W152" i="48"/>
  <c r="W153" i="48"/>
  <c r="W154" i="48"/>
  <c r="W155" i="48"/>
  <c r="W156" i="48"/>
  <c r="W157" i="48"/>
  <c r="W158" i="48"/>
  <c r="W159" i="48"/>
  <c r="W160" i="48"/>
  <c r="W161" i="48"/>
  <c r="W162" i="48"/>
  <c r="W163" i="48"/>
  <c r="W164" i="48"/>
  <c r="W165" i="48"/>
  <c r="W166" i="48"/>
  <c r="W167" i="48"/>
  <c r="W168" i="48"/>
  <c r="W169" i="48"/>
  <c r="W170" i="48"/>
  <c r="W171" i="48"/>
  <c r="W172" i="48"/>
  <c r="W173" i="48"/>
  <c r="W174" i="48"/>
  <c r="W175" i="48"/>
  <c r="W176" i="48"/>
  <c r="W177" i="48"/>
  <c r="W178" i="48"/>
  <c r="W179" i="48"/>
  <c r="W180" i="48"/>
  <c r="W181" i="48"/>
  <c r="W182" i="48"/>
  <c r="W183" i="48"/>
  <c r="W184" i="48"/>
  <c r="W185" i="48"/>
  <c r="W186" i="48"/>
  <c r="W187" i="48"/>
  <c r="W188" i="48"/>
  <c r="W189" i="48"/>
  <c r="W190" i="48"/>
  <c r="W191" i="48"/>
  <c r="W192" i="48"/>
  <c r="W193" i="48"/>
  <c r="W194" i="48"/>
  <c r="W195" i="48"/>
  <c r="W196" i="48"/>
  <c r="W197" i="48"/>
  <c r="W198" i="48"/>
  <c r="W199" i="48"/>
  <c r="W200" i="48"/>
  <c r="W201" i="48"/>
  <c r="W202" i="48"/>
  <c r="W203" i="48"/>
  <c r="W204" i="48"/>
  <c r="W205" i="48"/>
  <c r="W206" i="48"/>
  <c r="W207" i="48"/>
  <c r="W208" i="48"/>
  <c r="W209" i="48"/>
  <c r="W210" i="48"/>
  <c r="W211" i="48"/>
  <c r="W212" i="48"/>
  <c r="W213" i="48"/>
  <c r="W214" i="48"/>
  <c r="W215" i="48"/>
  <c r="W216" i="48"/>
  <c r="W217" i="48"/>
  <c r="W218" i="48"/>
  <c r="W219" i="48"/>
  <c r="W220" i="48"/>
  <c r="W221" i="48"/>
  <c r="W222" i="48"/>
  <c r="W223" i="48"/>
  <c r="W224" i="48"/>
  <c r="W225" i="48"/>
  <c r="W226" i="48"/>
  <c r="W227" i="48"/>
  <c r="W228" i="48"/>
  <c r="W229" i="48"/>
  <c r="W230" i="48"/>
  <c r="W231" i="48"/>
  <c r="W232" i="48"/>
  <c r="W233" i="48"/>
  <c r="W234" i="48"/>
  <c r="W235" i="48"/>
  <c r="W236" i="48"/>
  <c r="W237" i="48"/>
  <c r="W238" i="48"/>
  <c r="W239" i="48"/>
  <c r="W240" i="48"/>
  <c r="W241" i="48"/>
  <c r="W242" i="48"/>
  <c r="W243" i="48"/>
  <c r="W244" i="48"/>
  <c r="W245" i="48"/>
  <c r="W246" i="48"/>
  <c r="W247" i="48"/>
  <c r="W248" i="48"/>
  <c r="W249" i="48"/>
  <c r="W250" i="48"/>
  <c r="W251" i="48"/>
  <c r="W252" i="48"/>
  <c r="W253" i="48"/>
  <c r="W254" i="48"/>
  <c r="W255" i="48"/>
  <c r="W256" i="48"/>
  <c r="W257" i="48"/>
  <c r="W258" i="48"/>
  <c r="W259" i="48"/>
  <c r="W260" i="48"/>
  <c r="W261" i="48"/>
  <c r="W262" i="48"/>
  <c r="W263" i="48"/>
  <c r="W264" i="48"/>
  <c r="W265" i="48"/>
  <c r="W266" i="48"/>
  <c r="W267" i="48"/>
  <c r="W268" i="48"/>
  <c r="W269" i="48"/>
  <c r="W270" i="48"/>
  <c r="W271" i="48"/>
  <c r="W272" i="48"/>
  <c r="W273" i="48"/>
  <c r="W274" i="48"/>
  <c r="W275" i="48"/>
  <c r="W276" i="48"/>
  <c r="W277" i="48"/>
  <c r="W278" i="48"/>
  <c r="W279" i="48"/>
  <c r="W280" i="48"/>
  <c r="W281" i="48"/>
  <c r="W282" i="48"/>
  <c r="W283" i="48"/>
  <c r="W284" i="48"/>
  <c r="W285" i="48"/>
  <c r="W286" i="48"/>
  <c r="W287" i="48"/>
  <c r="W288" i="48"/>
  <c r="W289" i="48"/>
  <c r="W290" i="48"/>
  <c r="W291" i="48"/>
  <c r="W292" i="48"/>
  <c r="W293" i="48"/>
  <c r="W294" i="48"/>
  <c r="W295" i="48"/>
  <c r="W296" i="48"/>
  <c r="W297" i="48"/>
  <c r="W298" i="48"/>
  <c r="W299" i="48"/>
  <c r="W300" i="48"/>
  <c r="W301" i="48"/>
  <c r="W302" i="48"/>
  <c r="W303" i="48"/>
  <c r="W304" i="48"/>
  <c r="W305" i="48"/>
  <c r="W306" i="48"/>
  <c r="W307" i="48"/>
  <c r="W308" i="48"/>
  <c r="W309" i="48"/>
  <c r="W310" i="48"/>
  <c r="W311" i="48"/>
  <c r="W312" i="48"/>
  <c r="W313" i="48"/>
  <c r="W314" i="48"/>
  <c r="W315" i="48"/>
  <c r="W316" i="48"/>
  <c r="W317" i="48"/>
  <c r="W318" i="48"/>
  <c r="W319" i="48"/>
  <c r="W320" i="48"/>
  <c r="W321" i="48"/>
  <c r="W322" i="48"/>
  <c r="W323" i="48"/>
  <c r="W324" i="48"/>
  <c r="W325" i="48"/>
  <c r="W326" i="48"/>
  <c r="W327" i="48"/>
  <c r="W328" i="48"/>
  <c r="W329" i="48"/>
  <c r="W330" i="48"/>
  <c r="W331" i="48"/>
  <c r="W332" i="48"/>
  <c r="W333" i="48"/>
  <c r="W334" i="48"/>
  <c r="W335" i="48"/>
  <c r="W336" i="48"/>
  <c r="W337" i="48"/>
  <c r="W338" i="48"/>
  <c r="W339" i="48"/>
  <c r="W340" i="48"/>
  <c r="W341" i="48"/>
  <c r="W342" i="48"/>
  <c r="W343" i="48"/>
  <c r="W344" i="48"/>
  <c r="W345" i="48"/>
  <c r="W346" i="48"/>
  <c r="W347" i="48"/>
  <c r="W348" i="48"/>
  <c r="W349" i="48"/>
  <c r="W350" i="48"/>
  <c r="W351" i="48"/>
  <c r="W352" i="48"/>
  <c r="W353" i="48"/>
  <c r="W354" i="48"/>
  <c r="W355" i="48"/>
  <c r="W356" i="48"/>
  <c r="W357" i="48"/>
  <c r="W358" i="48"/>
  <c r="W359" i="48"/>
  <c r="W360" i="48"/>
  <c r="W361" i="48"/>
  <c r="W362" i="48"/>
  <c r="W363" i="48"/>
  <c r="W364" i="48"/>
  <c r="W365" i="48"/>
  <c r="W366" i="48"/>
  <c r="W367" i="48"/>
  <c r="W368" i="48"/>
  <c r="W369" i="48"/>
  <c r="W370" i="48"/>
  <c r="W371" i="48"/>
  <c r="W372" i="48"/>
  <c r="W373" i="48"/>
  <c r="W374" i="48"/>
  <c r="W375" i="48"/>
  <c r="W376" i="48"/>
  <c r="W377" i="48"/>
  <c r="W378" i="48"/>
  <c r="W379" i="48"/>
  <c r="W380" i="48"/>
  <c r="W381" i="48"/>
  <c r="W382" i="48"/>
  <c r="W383" i="48"/>
  <c r="W384" i="48"/>
  <c r="W385" i="48"/>
  <c r="W386" i="48"/>
  <c r="W387" i="48"/>
  <c r="W388" i="48"/>
  <c r="W389" i="48"/>
  <c r="W390" i="48"/>
  <c r="W391" i="48"/>
  <c r="W392" i="48"/>
  <c r="W393" i="48"/>
  <c r="W394" i="48"/>
  <c r="W395" i="48"/>
  <c r="W396" i="48"/>
  <c r="W397" i="48"/>
  <c r="W398" i="48"/>
  <c r="W399" i="48"/>
  <c r="W400" i="48"/>
  <c r="W401" i="48"/>
  <c r="W402" i="48"/>
  <c r="W403" i="48"/>
  <c r="W404" i="48"/>
  <c r="W405" i="48"/>
  <c r="W406" i="48"/>
  <c r="W407" i="48"/>
  <c r="W408" i="48"/>
  <c r="W409" i="48"/>
  <c r="W410" i="48"/>
  <c r="W411" i="48"/>
  <c r="W412" i="48"/>
  <c r="W413" i="48"/>
  <c r="W414" i="48"/>
  <c r="W415" i="48"/>
  <c r="W416" i="48"/>
  <c r="W417" i="48"/>
  <c r="W418" i="48"/>
  <c r="W419" i="48"/>
  <c r="W420" i="48"/>
  <c r="W421" i="48"/>
  <c r="W422" i="48"/>
  <c r="W423" i="48"/>
  <c r="W424" i="48"/>
  <c r="W425" i="48"/>
  <c r="W426" i="48"/>
  <c r="W427" i="48"/>
  <c r="W428" i="48"/>
  <c r="W429" i="48"/>
  <c r="W430" i="48"/>
  <c r="W431" i="48"/>
  <c r="W432" i="48"/>
  <c r="W433" i="48"/>
  <c r="W434" i="48"/>
  <c r="W435" i="48"/>
  <c r="W436" i="48"/>
  <c r="W437" i="48"/>
  <c r="W438" i="48"/>
  <c r="W439" i="48"/>
  <c r="W440" i="48"/>
  <c r="W441" i="48"/>
  <c r="W442" i="48"/>
  <c r="W443" i="48"/>
  <c r="W444" i="48"/>
  <c r="W445" i="48"/>
  <c r="W446" i="48"/>
  <c r="W447" i="48"/>
  <c r="W448" i="48"/>
  <c r="W449" i="48"/>
  <c r="W450" i="48"/>
  <c r="W451" i="48"/>
  <c r="W452" i="48"/>
  <c r="W453" i="48"/>
  <c r="W454" i="48"/>
  <c r="W455" i="48"/>
  <c r="W456" i="48"/>
  <c r="W457" i="48"/>
  <c r="W458" i="48"/>
  <c r="W459" i="48"/>
  <c r="W460" i="48"/>
  <c r="W461" i="48"/>
  <c r="W462" i="48"/>
  <c r="W463" i="48"/>
  <c r="W464" i="48"/>
  <c r="W465" i="48"/>
  <c r="W466" i="48"/>
  <c r="W467" i="48"/>
  <c r="W468" i="48"/>
  <c r="W469" i="48"/>
  <c r="W470" i="48"/>
  <c r="W471" i="48"/>
  <c r="W472" i="48"/>
  <c r="W473" i="48"/>
  <c r="W474" i="48"/>
  <c r="W475" i="48"/>
  <c r="W476" i="48"/>
  <c r="W477" i="48"/>
  <c r="W478" i="48"/>
  <c r="W479" i="48"/>
  <c r="W480" i="48"/>
  <c r="W481" i="48"/>
  <c r="W482" i="48"/>
  <c r="W483" i="48"/>
  <c r="W484" i="48"/>
  <c r="W485" i="48"/>
  <c r="W486" i="48"/>
  <c r="W487" i="48"/>
  <c r="W488" i="48"/>
  <c r="W489" i="48"/>
  <c r="W490" i="48"/>
  <c r="W491" i="48"/>
  <c r="W492" i="48"/>
  <c r="W493" i="48"/>
  <c r="W494" i="48"/>
  <c r="W495" i="48"/>
  <c r="W496" i="48"/>
  <c r="W497" i="48"/>
  <c r="W498" i="48"/>
  <c r="W499" i="48"/>
  <c r="W500" i="48"/>
  <c r="W501" i="48"/>
  <c r="W502" i="48"/>
  <c r="W503" i="48"/>
  <c r="W504" i="48"/>
  <c r="W505" i="48"/>
  <c r="W506" i="48"/>
  <c r="W507" i="48"/>
  <c r="W508" i="48"/>
  <c r="W509" i="48"/>
  <c r="W510" i="48"/>
  <c r="W511" i="48"/>
  <c r="W512" i="48"/>
  <c r="W513" i="48"/>
  <c r="W514" i="48"/>
  <c r="W515" i="48"/>
  <c r="W516" i="48"/>
  <c r="W517" i="48"/>
  <c r="W518" i="48"/>
  <c r="W519" i="48"/>
  <c r="W520" i="48"/>
  <c r="W521" i="48"/>
  <c r="W522" i="48"/>
  <c r="W523" i="48"/>
  <c r="W524" i="48"/>
  <c r="W525" i="48"/>
  <c r="W526" i="48"/>
  <c r="W527" i="48"/>
  <c r="W528" i="48"/>
  <c r="W529" i="48"/>
  <c r="W530" i="48"/>
  <c r="W531" i="48"/>
  <c r="W532" i="48"/>
  <c r="W533" i="48"/>
  <c r="W534" i="48"/>
  <c r="W535" i="48"/>
  <c r="W536" i="48"/>
  <c r="W537" i="48"/>
  <c r="W538" i="48"/>
  <c r="W539" i="48"/>
  <c r="W540" i="48"/>
  <c r="W541" i="48"/>
  <c r="W542" i="48"/>
  <c r="W543" i="48"/>
  <c r="W544" i="48"/>
  <c r="W545" i="48"/>
  <c r="W546" i="48"/>
  <c r="W547" i="48"/>
  <c r="W548" i="48"/>
  <c r="W549" i="48"/>
  <c r="W550" i="48"/>
  <c r="W551" i="48"/>
  <c r="W552" i="48"/>
  <c r="W553" i="48"/>
  <c r="W554" i="48"/>
  <c r="W555" i="48"/>
  <c r="W556" i="48"/>
  <c r="W557" i="48"/>
  <c r="W558" i="48"/>
  <c r="W559" i="48"/>
  <c r="W560" i="48"/>
  <c r="W561" i="48"/>
  <c r="W562" i="48"/>
  <c r="W563" i="48"/>
  <c r="W564" i="48"/>
  <c r="W565" i="48"/>
  <c r="W566" i="48"/>
  <c r="W567" i="48"/>
  <c r="W568" i="48"/>
  <c r="W569" i="48"/>
  <c r="W570" i="48"/>
  <c r="W571" i="48"/>
  <c r="W572" i="48"/>
  <c r="W573" i="48"/>
  <c r="W574" i="48"/>
  <c r="W575" i="48"/>
  <c r="W576" i="48"/>
  <c r="W577" i="48"/>
  <c r="W578" i="48"/>
  <c r="W579" i="48"/>
  <c r="W580" i="48"/>
  <c r="W581" i="48"/>
  <c r="W582" i="48"/>
  <c r="W583" i="48"/>
  <c r="W584" i="48"/>
  <c r="W585" i="48"/>
  <c r="W586" i="48"/>
  <c r="W587" i="48"/>
  <c r="W588" i="48"/>
  <c r="W589" i="48"/>
  <c r="W590" i="48"/>
  <c r="W591" i="48"/>
  <c r="W592" i="48"/>
  <c r="W593" i="48"/>
  <c r="W594" i="48"/>
  <c r="W595" i="48"/>
  <c r="W596" i="48"/>
  <c r="W597" i="48"/>
  <c r="W598" i="48"/>
  <c r="W599" i="48"/>
  <c r="W600" i="48"/>
  <c r="W601" i="48"/>
  <c r="W602" i="48"/>
  <c r="W603" i="48"/>
  <c r="W604" i="48"/>
  <c r="W605" i="48"/>
  <c r="W606" i="48"/>
  <c r="W607" i="48"/>
  <c r="W608" i="48"/>
  <c r="W609" i="48"/>
  <c r="W610" i="48"/>
  <c r="W611" i="48"/>
  <c r="W612" i="48"/>
  <c r="W613" i="48"/>
  <c r="W614" i="48"/>
  <c r="W615" i="48"/>
  <c r="W616" i="48"/>
  <c r="W617" i="48"/>
  <c r="W618" i="48"/>
  <c r="W619" i="48"/>
  <c r="W620" i="48"/>
  <c r="W621" i="48"/>
  <c r="W622" i="48"/>
  <c r="W623" i="48"/>
  <c r="W624" i="48"/>
  <c r="W625" i="48"/>
  <c r="W626" i="48"/>
  <c r="W627" i="48"/>
  <c r="W628" i="48"/>
  <c r="W629" i="48"/>
  <c r="W630" i="48"/>
  <c r="W631" i="48"/>
  <c r="W632" i="48"/>
  <c r="W633" i="48"/>
  <c r="W634" i="48"/>
  <c r="W635" i="48"/>
  <c r="W636" i="48"/>
  <c r="W637" i="48"/>
  <c r="W638" i="48"/>
  <c r="W639" i="48"/>
  <c r="W640" i="48"/>
  <c r="W641" i="48"/>
  <c r="W642" i="48"/>
  <c r="W643" i="48"/>
  <c r="W644" i="48"/>
  <c r="W645" i="48"/>
  <c r="W646" i="48"/>
  <c r="W647" i="48"/>
  <c r="W648" i="48"/>
  <c r="W649" i="48"/>
  <c r="W650" i="48"/>
  <c r="W651" i="48"/>
  <c r="W652" i="48"/>
  <c r="W653" i="48"/>
  <c r="W654" i="48"/>
  <c r="W655" i="48"/>
  <c r="W656" i="48"/>
  <c r="W657" i="48"/>
  <c r="W658" i="48"/>
  <c r="W659" i="48"/>
  <c r="W660" i="48"/>
  <c r="W661" i="48"/>
  <c r="W662" i="48"/>
  <c r="W663" i="48"/>
  <c r="W664" i="48"/>
  <c r="W665" i="48"/>
  <c r="W666" i="48"/>
  <c r="W667" i="48"/>
  <c r="W668" i="48"/>
  <c r="W669" i="48"/>
  <c r="W670" i="48"/>
  <c r="W671" i="48"/>
  <c r="W672" i="48"/>
  <c r="W673" i="48"/>
  <c r="W674" i="48"/>
  <c r="W675" i="48"/>
  <c r="W676" i="48"/>
  <c r="W677" i="48"/>
  <c r="W678" i="48"/>
  <c r="W679" i="48"/>
  <c r="W680" i="48"/>
  <c r="W681" i="48"/>
  <c r="W682" i="48"/>
  <c r="W683" i="48"/>
  <c r="W684" i="48"/>
  <c r="W685" i="48"/>
  <c r="W686" i="48"/>
  <c r="W687" i="48"/>
  <c r="W688" i="48"/>
  <c r="W689" i="48"/>
  <c r="W690" i="48"/>
  <c r="W691" i="48"/>
  <c r="W692" i="48"/>
  <c r="W693" i="48"/>
  <c r="W694" i="48"/>
  <c r="W695" i="48"/>
  <c r="W696" i="48"/>
  <c r="W697" i="48"/>
  <c r="W698" i="48"/>
  <c r="W699" i="48"/>
  <c r="W700" i="48"/>
  <c r="W701" i="48"/>
  <c r="W702" i="48"/>
  <c r="W703" i="48"/>
  <c r="W704" i="48"/>
  <c r="W705" i="48"/>
  <c r="W706" i="48"/>
  <c r="W707" i="48"/>
  <c r="W708" i="48"/>
  <c r="W709" i="48"/>
  <c r="W710" i="48"/>
  <c r="W711" i="48"/>
  <c r="W712" i="48"/>
  <c r="W713" i="48"/>
  <c r="W714" i="48"/>
  <c r="W715" i="48"/>
  <c r="W716" i="48"/>
  <c r="W717" i="48"/>
  <c r="W718" i="48"/>
  <c r="W719" i="48"/>
  <c r="W720" i="48"/>
  <c r="W721" i="48"/>
  <c r="W722" i="48"/>
  <c r="W723" i="48"/>
  <c r="W724" i="48"/>
  <c r="W725" i="48"/>
  <c r="W726" i="48"/>
  <c r="W727" i="48"/>
  <c r="W728" i="48"/>
  <c r="W729" i="48"/>
  <c r="W730" i="48"/>
  <c r="W731" i="48"/>
  <c r="W732" i="48"/>
  <c r="W733" i="48"/>
  <c r="W734" i="48"/>
  <c r="W735" i="48"/>
  <c r="W736" i="48"/>
  <c r="W737" i="48"/>
  <c r="W738" i="48"/>
  <c r="W739" i="48"/>
  <c r="W740" i="48"/>
  <c r="W741" i="48"/>
  <c r="W742" i="48"/>
  <c r="W743" i="48"/>
  <c r="W744" i="48"/>
  <c r="W745" i="48"/>
  <c r="W746" i="48"/>
  <c r="W747" i="48"/>
  <c r="W748" i="48"/>
  <c r="W749" i="48"/>
  <c r="W750" i="48"/>
  <c r="W751" i="48"/>
  <c r="W752" i="48"/>
  <c r="W753" i="48"/>
  <c r="W754" i="48"/>
  <c r="W755" i="48"/>
  <c r="W756" i="48"/>
  <c r="W757" i="48"/>
  <c r="W758" i="48"/>
  <c r="W759" i="48"/>
  <c r="W760" i="48"/>
  <c r="W761" i="48"/>
  <c r="W762" i="48"/>
  <c r="W763" i="48"/>
  <c r="W764" i="48"/>
  <c r="W765" i="48"/>
  <c r="W766" i="48"/>
  <c r="W767" i="48"/>
  <c r="W768" i="48"/>
  <c r="W769" i="48"/>
  <c r="W770" i="48"/>
  <c r="W771" i="48"/>
  <c r="W772" i="48"/>
  <c r="W773" i="48"/>
  <c r="W774" i="48"/>
  <c r="W775" i="48"/>
  <c r="W776" i="48"/>
  <c r="W777" i="48"/>
  <c r="W778" i="48"/>
  <c r="W779" i="48"/>
  <c r="W780" i="48"/>
  <c r="W781" i="48"/>
  <c r="W782" i="48"/>
  <c r="W783" i="48"/>
  <c r="W784" i="48"/>
  <c r="W785" i="48"/>
  <c r="W786" i="48"/>
  <c r="W787" i="48"/>
  <c r="W788" i="48"/>
  <c r="W789" i="48"/>
  <c r="W790" i="48"/>
  <c r="W791" i="48"/>
  <c r="W792" i="48"/>
  <c r="W793" i="48"/>
  <c r="W794" i="48"/>
  <c r="W795" i="48"/>
  <c r="W796" i="48"/>
  <c r="W797" i="48"/>
  <c r="W798" i="48"/>
  <c r="W799" i="48"/>
  <c r="W800" i="48"/>
  <c r="W801" i="48"/>
  <c r="W802" i="48"/>
  <c r="W803" i="48"/>
  <c r="W804" i="48"/>
  <c r="W805" i="48"/>
  <c r="W806" i="48"/>
  <c r="W807" i="48"/>
  <c r="W808" i="48"/>
  <c r="W809" i="48"/>
  <c r="W810" i="48"/>
  <c r="W811" i="48"/>
  <c r="W812" i="48"/>
  <c r="W813" i="48"/>
  <c r="W814" i="48"/>
  <c r="W815" i="48"/>
  <c r="W816" i="48"/>
  <c r="W817" i="48"/>
  <c r="W818" i="48"/>
  <c r="W819" i="48"/>
  <c r="W820" i="48"/>
  <c r="W821" i="48"/>
  <c r="W822" i="48"/>
  <c r="W823" i="48"/>
  <c r="W824" i="48"/>
  <c r="W825" i="48"/>
  <c r="W826" i="48"/>
  <c r="W827" i="48"/>
  <c r="W828" i="48"/>
  <c r="W829" i="48"/>
  <c r="W830" i="48"/>
  <c r="W831" i="48"/>
  <c r="W832" i="48"/>
  <c r="W833" i="48"/>
  <c r="W834" i="48"/>
  <c r="W835" i="48"/>
  <c r="W836" i="48"/>
  <c r="W837" i="48"/>
  <c r="W838" i="48"/>
  <c r="W839" i="48"/>
  <c r="W840" i="48"/>
  <c r="W841" i="48"/>
  <c r="W842" i="48"/>
  <c r="W843" i="48"/>
  <c r="W844" i="48"/>
  <c r="W845" i="48"/>
  <c r="W846" i="48"/>
  <c r="W847" i="48"/>
  <c r="W848" i="48"/>
  <c r="W849" i="48"/>
  <c r="W850" i="48"/>
  <c r="W851" i="48"/>
  <c r="W852" i="48"/>
  <c r="W853" i="48"/>
  <c r="W854" i="48"/>
  <c r="W855" i="48"/>
  <c r="W856" i="48"/>
  <c r="W857" i="48"/>
  <c r="W858" i="48"/>
  <c r="W859" i="48"/>
  <c r="W860" i="48"/>
  <c r="W861" i="48"/>
  <c r="W862" i="48"/>
  <c r="W863" i="48"/>
  <c r="W864" i="48"/>
  <c r="W865" i="48"/>
  <c r="W866" i="48"/>
  <c r="W867" i="48"/>
  <c r="W868" i="48"/>
  <c r="W869" i="48"/>
  <c r="W870" i="48"/>
  <c r="W871" i="48"/>
  <c r="W872" i="48"/>
  <c r="W873" i="48"/>
  <c r="W874" i="48"/>
  <c r="W875" i="48"/>
  <c r="W876" i="48"/>
  <c r="W877" i="48"/>
  <c r="W878" i="48"/>
  <c r="W879" i="48"/>
  <c r="W880" i="48"/>
  <c r="W881" i="48"/>
  <c r="W882" i="48"/>
  <c r="W883" i="48"/>
  <c r="W884" i="48"/>
  <c r="W885" i="48"/>
  <c r="W886" i="48"/>
  <c r="W887" i="48"/>
  <c r="W888" i="48"/>
  <c r="W889" i="48"/>
  <c r="W890" i="48"/>
  <c r="W891" i="48"/>
  <c r="W892" i="48"/>
  <c r="W893" i="48"/>
  <c r="W894" i="48"/>
  <c r="W895" i="48"/>
  <c r="W896" i="48"/>
  <c r="W897" i="48"/>
  <c r="W898" i="48"/>
  <c r="W899" i="48"/>
  <c r="W900" i="48"/>
  <c r="W901" i="48"/>
  <c r="W902" i="48"/>
  <c r="W903" i="48"/>
  <c r="W904" i="48"/>
  <c r="W905" i="48"/>
  <c r="W906" i="48"/>
  <c r="W907" i="48"/>
  <c r="W908" i="48"/>
  <c r="W909" i="48"/>
  <c r="W910" i="48"/>
  <c r="W911" i="48"/>
  <c r="W912" i="48"/>
  <c r="W913" i="48"/>
  <c r="W914" i="48"/>
  <c r="W915" i="48"/>
  <c r="W916" i="48"/>
  <c r="W917" i="48"/>
  <c r="W918" i="48"/>
  <c r="W919" i="48"/>
  <c r="W920" i="48"/>
  <c r="W921" i="48"/>
  <c r="W922" i="48"/>
  <c r="W923" i="48"/>
  <c r="W924" i="48"/>
  <c r="W925" i="48"/>
  <c r="W926" i="48"/>
  <c r="W927" i="48"/>
  <c r="W928" i="48"/>
  <c r="W929" i="48"/>
  <c r="W930" i="48"/>
  <c r="W931" i="48"/>
  <c r="W932" i="48"/>
  <c r="W933" i="48"/>
  <c r="W934" i="48"/>
  <c r="W935" i="48"/>
  <c r="W936" i="48"/>
  <c r="W937" i="48"/>
  <c r="W938" i="48"/>
  <c r="W939" i="48"/>
  <c r="W940" i="48"/>
  <c r="W941" i="48"/>
  <c r="W942" i="48"/>
  <c r="W943" i="48"/>
  <c r="W944" i="48"/>
  <c r="W945" i="48"/>
  <c r="W946" i="48"/>
  <c r="W947" i="48"/>
  <c r="W948" i="48"/>
  <c r="W949" i="48"/>
  <c r="W950" i="48"/>
  <c r="W951" i="48"/>
  <c r="W952" i="48"/>
  <c r="W953" i="48"/>
  <c r="W954" i="48"/>
  <c r="W955" i="48"/>
  <c r="W956" i="48"/>
  <c r="W957" i="48"/>
  <c r="W958" i="48"/>
  <c r="W959" i="48"/>
  <c r="W960" i="48"/>
  <c r="W961" i="48"/>
  <c r="W962" i="48"/>
  <c r="W963" i="48"/>
  <c r="W964" i="48"/>
  <c r="W965" i="48"/>
  <c r="W966" i="48"/>
  <c r="W967" i="48"/>
  <c r="W968" i="48"/>
  <c r="W969" i="48"/>
  <c r="W970" i="48"/>
  <c r="W971" i="48"/>
  <c r="W972" i="48"/>
  <c r="W973" i="48"/>
  <c r="W974" i="48"/>
  <c r="W975" i="48"/>
  <c r="W976" i="48"/>
  <c r="W977" i="48"/>
  <c r="W978" i="48"/>
  <c r="W979" i="48"/>
  <c r="W980" i="48"/>
  <c r="W981" i="48"/>
  <c r="W982" i="48"/>
  <c r="W983" i="48"/>
  <c r="W984" i="48"/>
  <c r="W985" i="48"/>
  <c r="W986" i="48"/>
  <c r="W987" i="48"/>
  <c r="W988" i="48"/>
  <c r="W989" i="48"/>
  <c r="W990" i="48"/>
  <c r="W991" i="48"/>
  <c r="W992" i="48"/>
  <c r="W993" i="48"/>
  <c r="W994" i="48"/>
  <c r="W995" i="48"/>
  <c r="W996" i="48"/>
  <c r="W997" i="48"/>
  <c r="W998" i="48"/>
  <c r="W999" i="48"/>
  <c r="W1000" i="48"/>
  <c r="W1001" i="48"/>
  <c r="W1002" i="48"/>
  <c r="W1003" i="48"/>
  <c r="W1004" i="48"/>
  <c r="W1005" i="48"/>
  <c r="W1006" i="48"/>
  <c r="W1007" i="48"/>
  <c r="W1008" i="48"/>
  <c r="W1009" i="48"/>
  <c r="W1010" i="48"/>
  <c r="W1011" i="48"/>
  <c r="W1012" i="48"/>
  <c r="W1013" i="48"/>
  <c r="W1014" i="48"/>
  <c r="W1015" i="48"/>
  <c r="W1016" i="48"/>
  <c r="W1017" i="48"/>
  <c r="W1018" i="48"/>
  <c r="W1019" i="48"/>
  <c r="W1020" i="48"/>
  <c r="W1021" i="48"/>
  <c r="W1022" i="48"/>
  <c r="W1023" i="48"/>
  <c r="W1024" i="48"/>
  <c r="W1025" i="48"/>
  <c r="W1026" i="48"/>
  <c r="W1027" i="48"/>
  <c r="W1028" i="48"/>
  <c r="W1029" i="48"/>
  <c r="W1030" i="48"/>
  <c r="W1031" i="48"/>
  <c r="W1032" i="48"/>
  <c r="W1033" i="48"/>
  <c r="W1034" i="48"/>
  <c r="W1035" i="48"/>
  <c r="W1036" i="48"/>
  <c r="W1037" i="48"/>
  <c r="W1038" i="48"/>
  <c r="W1039" i="48"/>
  <c r="W1040" i="48"/>
  <c r="W1041" i="48"/>
  <c r="W1042" i="48"/>
  <c r="W1043" i="48"/>
  <c r="W1044" i="48"/>
  <c r="W1045" i="48"/>
  <c r="W1046" i="48"/>
  <c r="W1047" i="48"/>
  <c r="W1048" i="48"/>
  <c r="W1049" i="48"/>
  <c r="W1050" i="48"/>
  <c r="W1051" i="48"/>
  <c r="W1052" i="48"/>
  <c r="W1053" i="48"/>
  <c r="W1054" i="48"/>
  <c r="W1055" i="48"/>
  <c r="W1056" i="48"/>
  <c r="W1057" i="48"/>
  <c r="W1058" i="48"/>
  <c r="W1059" i="48"/>
  <c r="W1060" i="48"/>
  <c r="W1061" i="48"/>
  <c r="W1062" i="48"/>
  <c r="W1063" i="48"/>
  <c r="W1064" i="48"/>
  <c r="W1065" i="48"/>
  <c r="W1066" i="48"/>
  <c r="W1067" i="48"/>
  <c r="W1068" i="48"/>
  <c r="W1069" i="48"/>
  <c r="W1070" i="48"/>
  <c r="W1071" i="48"/>
  <c r="W1072" i="48"/>
  <c r="W1073" i="48"/>
  <c r="W1074" i="48"/>
  <c r="W1075" i="48"/>
  <c r="W1076" i="48"/>
  <c r="W1077" i="48"/>
  <c r="W1078" i="48"/>
  <c r="W1079" i="48"/>
  <c r="W1080" i="48"/>
  <c r="W1081" i="48"/>
  <c r="W1082" i="48"/>
  <c r="W1083" i="48"/>
  <c r="W1084" i="48"/>
  <c r="W1085" i="48"/>
  <c r="W1086" i="48"/>
  <c r="W1087" i="48"/>
  <c r="W1088" i="48"/>
  <c r="W1089" i="48"/>
  <c r="W1090" i="48"/>
  <c r="W1091" i="48"/>
  <c r="W1092" i="48"/>
  <c r="W1093" i="48"/>
  <c r="W1094" i="48"/>
  <c r="W1095" i="48"/>
  <c r="W1096" i="48"/>
  <c r="W1097" i="48"/>
  <c r="W1098" i="48"/>
  <c r="W1099" i="48"/>
  <c r="W1100" i="48"/>
  <c r="W1101" i="48"/>
  <c r="W1102" i="48"/>
  <c r="W1103" i="48"/>
  <c r="W1104" i="48"/>
  <c r="W1105" i="48"/>
  <c r="W1106" i="48"/>
  <c r="W1107" i="48"/>
  <c r="W1108" i="48"/>
  <c r="W1109" i="48"/>
  <c r="W1110" i="48"/>
  <c r="W1111" i="48"/>
  <c r="W1112" i="48"/>
  <c r="W1113" i="48"/>
  <c r="W1114" i="48"/>
  <c r="W1115" i="48"/>
  <c r="W1116" i="48"/>
  <c r="W1117" i="48"/>
  <c r="W1118" i="48"/>
  <c r="W1119" i="48"/>
  <c r="W1120" i="48"/>
  <c r="W1121" i="48"/>
  <c r="W1122" i="48"/>
  <c r="W1123" i="48"/>
  <c r="W1124" i="48"/>
  <c r="W1125" i="48"/>
  <c r="W1126" i="48"/>
  <c r="W1127" i="48"/>
  <c r="W1128" i="48"/>
  <c r="W1129" i="48"/>
  <c r="W1130" i="48"/>
  <c r="W1131" i="48"/>
  <c r="W1132" i="48"/>
  <c r="W1133" i="48"/>
  <c r="W1134" i="48"/>
  <c r="W1135" i="48"/>
  <c r="W1136" i="48"/>
  <c r="W1137" i="48"/>
  <c r="W1138" i="48"/>
  <c r="W1139" i="48"/>
  <c r="W1140" i="48"/>
  <c r="W1141" i="48"/>
  <c r="W1142" i="48"/>
  <c r="W1143" i="48"/>
  <c r="W1144" i="48"/>
  <c r="W1145" i="48"/>
  <c r="W1146" i="48"/>
  <c r="W1147" i="48"/>
  <c r="W1148" i="48"/>
  <c r="W1149" i="48"/>
  <c r="W1150" i="48"/>
  <c r="W1151" i="48"/>
  <c r="W1152" i="48"/>
  <c r="W1153" i="48"/>
  <c r="W1154" i="48"/>
  <c r="W1155" i="48"/>
  <c r="W1156" i="48"/>
  <c r="W1157" i="48"/>
  <c r="W1158" i="48"/>
  <c r="W1159" i="48"/>
  <c r="W1160" i="48"/>
  <c r="W1161" i="48"/>
  <c r="W1162" i="48"/>
  <c r="W1163" i="48"/>
  <c r="W1164" i="48"/>
  <c r="W1165" i="48"/>
  <c r="W1166" i="48"/>
  <c r="W1167" i="48"/>
  <c r="W1168" i="48"/>
  <c r="W1169" i="48"/>
  <c r="W1170" i="48"/>
  <c r="W1171" i="48"/>
  <c r="W1172" i="48"/>
  <c r="W1173" i="48"/>
  <c r="W1174" i="48"/>
  <c r="W1175" i="48"/>
  <c r="W1176" i="48"/>
  <c r="W1177" i="48"/>
  <c r="W1178" i="48"/>
  <c r="W1179" i="48"/>
  <c r="W1180" i="48"/>
  <c r="W1181" i="48"/>
  <c r="W1182" i="48"/>
  <c r="W1183" i="48"/>
  <c r="W1184" i="48"/>
  <c r="W1185" i="48"/>
  <c r="W1186" i="48"/>
  <c r="W1187" i="48"/>
  <c r="W1188" i="48"/>
  <c r="W1189" i="48"/>
  <c r="W1190" i="48"/>
  <c r="W1191" i="48"/>
  <c r="W1192" i="48"/>
  <c r="W1193" i="48"/>
  <c r="W1194" i="48"/>
  <c r="W1195" i="48"/>
  <c r="W1196" i="48"/>
  <c r="W1197" i="48"/>
  <c r="W1198" i="48"/>
  <c r="W1199" i="48"/>
  <c r="W1200" i="48"/>
  <c r="W1201" i="48"/>
  <c r="W1202" i="48"/>
  <c r="W1203" i="48"/>
  <c r="W1204" i="48"/>
  <c r="W1205" i="48"/>
  <c r="W1206" i="48"/>
  <c r="W1207" i="48"/>
  <c r="W1208" i="48"/>
  <c r="W1209" i="48"/>
  <c r="W1210" i="48"/>
  <c r="W1211" i="48"/>
  <c r="W1212" i="48"/>
  <c r="W1213" i="48"/>
  <c r="W1214" i="48"/>
  <c r="W1215" i="48"/>
  <c r="W1216" i="48"/>
  <c r="W1217" i="48"/>
  <c r="W1218" i="48"/>
  <c r="W1219" i="48"/>
  <c r="W1220" i="48"/>
  <c r="W1221" i="48"/>
  <c r="W1222" i="48"/>
  <c r="W1223" i="48"/>
  <c r="W1224" i="48"/>
  <c r="W1225" i="48"/>
  <c r="W1226" i="48"/>
  <c r="W1227" i="48"/>
  <c r="W1228" i="48"/>
  <c r="W1229" i="48"/>
  <c r="W1230" i="48"/>
  <c r="W1231" i="48"/>
  <c r="W1232" i="48"/>
  <c r="W1233" i="48"/>
  <c r="W1234" i="48"/>
  <c r="W1235" i="48"/>
  <c r="W1236" i="48"/>
  <c r="W1237" i="48"/>
  <c r="W1238" i="48"/>
  <c r="W1239" i="48"/>
  <c r="W1240" i="48"/>
  <c r="W1241" i="48"/>
  <c r="W1242" i="48"/>
  <c r="W1243" i="48"/>
  <c r="W1244" i="48"/>
  <c r="W1245" i="48"/>
  <c r="W1246" i="48"/>
  <c r="W1247" i="48"/>
  <c r="W1248" i="48"/>
  <c r="W1249" i="48"/>
  <c r="W1250" i="48"/>
  <c r="W1251" i="48"/>
  <c r="W1252" i="48"/>
  <c r="W1253" i="48"/>
  <c r="W1254" i="48"/>
  <c r="W1255" i="48"/>
  <c r="W1256" i="48"/>
  <c r="W1257" i="48"/>
  <c r="W1258" i="48"/>
  <c r="W1259" i="48"/>
  <c r="W1260" i="48"/>
  <c r="W1261" i="48"/>
  <c r="W1262" i="48"/>
  <c r="W1263" i="48"/>
  <c r="W1264" i="48"/>
  <c r="W1265" i="48"/>
  <c r="W1266" i="48"/>
  <c r="W1267" i="48"/>
  <c r="W1268" i="48"/>
  <c r="W1269" i="48"/>
  <c r="W1270" i="48"/>
  <c r="W1271" i="48"/>
  <c r="W1272" i="48"/>
  <c r="W1273" i="48"/>
  <c r="W1274" i="48"/>
  <c r="W1275" i="48"/>
  <c r="W1276" i="48"/>
  <c r="W1277" i="48"/>
  <c r="W1278" i="48"/>
  <c r="W1279" i="48"/>
  <c r="W1280" i="48"/>
  <c r="W1281" i="48"/>
  <c r="W1282" i="48"/>
  <c r="W1283" i="48"/>
  <c r="W1284" i="48"/>
  <c r="W1285" i="48"/>
  <c r="W1286" i="48"/>
  <c r="W1287" i="48"/>
  <c r="W1288" i="48"/>
  <c r="W1289" i="48"/>
  <c r="W1290" i="48"/>
  <c r="W1291" i="48"/>
  <c r="W1292" i="48"/>
  <c r="W1293" i="48"/>
  <c r="W1294" i="48"/>
  <c r="W1295" i="48"/>
  <c r="W1296" i="48"/>
  <c r="W1297" i="48"/>
  <c r="W1298" i="48"/>
  <c r="W1299" i="48"/>
  <c r="W1300" i="48"/>
  <c r="W1301" i="48"/>
  <c r="W1302" i="48"/>
  <c r="W1303" i="48"/>
  <c r="W1304" i="48"/>
  <c r="W1305" i="48"/>
  <c r="W1306" i="48"/>
  <c r="W1307" i="48"/>
  <c r="W1308" i="48"/>
  <c r="W1309" i="48"/>
  <c r="W1310" i="48"/>
  <c r="W1311" i="48"/>
  <c r="W1312" i="48"/>
  <c r="W1313" i="48"/>
  <c r="W1314" i="48"/>
  <c r="W1315" i="48"/>
  <c r="W1316" i="48"/>
  <c r="W1317" i="48"/>
  <c r="W1318" i="48"/>
  <c r="W1319" i="48"/>
  <c r="W1320" i="48"/>
  <c r="W1321" i="48"/>
  <c r="W1322" i="48"/>
  <c r="W1323" i="48"/>
  <c r="W1324" i="48"/>
  <c r="W1325" i="48"/>
  <c r="W1326" i="48"/>
  <c r="W1327" i="48"/>
  <c r="W1328" i="48"/>
  <c r="W1329" i="48"/>
  <c r="W1330" i="48"/>
  <c r="W1331" i="48"/>
  <c r="W1332" i="48"/>
  <c r="W1333" i="48"/>
  <c r="W1334" i="48"/>
  <c r="W1335" i="48"/>
  <c r="W1336" i="48"/>
  <c r="W1337" i="48"/>
  <c r="W1338" i="48"/>
  <c r="W1339" i="48"/>
  <c r="W1340" i="48"/>
  <c r="W1341" i="48"/>
  <c r="W1342" i="48"/>
  <c r="W1343" i="48"/>
  <c r="W1344" i="48"/>
  <c r="W1345" i="48"/>
  <c r="W1346" i="48"/>
  <c r="W1347" i="48"/>
  <c r="W1348" i="48"/>
  <c r="W1349" i="48"/>
  <c r="W1350" i="48"/>
  <c r="W1351" i="48"/>
  <c r="W1352" i="48"/>
  <c r="W1353" i="48"/>
  <c r="W1354" i="48"/>
  <c r="W1355" i="48"/>
  <c r="W1356" i="48"/>
  <c r="W1357" i="48"/>
  <c r="W1358" i="48"/>
  <c r="W1359" i="48"/>
  <c r="W1360" i="48"/>
  <c r="W1361" i="48"/>
  <c r="W1362" i="48"/>
  <c r="W1363" i="48"/>
  <c r="W1364" i="48"/>
  <c r="W1365" i="48"/>
  <c r="W1366" i="48"/>
  <c r="W1367" i="48"/>
  <c r="W1368" i="48"/>
  <c r="W1369" i="48"/>
  <c r="W1370" i="48"/>
  <c r="W1371" i="48"/>
  <c r="W1372" i="48"/>
  <c r="W1373" i="48"/>
  <c r="W1374" i="48"/>
  <c r="W1375" i="48"/>
  <c r="W1376" i="48"/>
  <c r="W1377" i="48"/>
  <c r="W1378" i="48"/>
  <c r="W1379" i="48"/>
  <c r="W1380" i="48"/>
  <c r="W1381" i="48"/>
  <c r="W1382" i="48"/>
  <c r="W1383" i="48"/>
  <c r="W1384" i="48"/>
  <c r="W1385" i="48"/>
  <c r="W1386" i="48"/>
  <c r="W1387" i="48"/>
  <c r="W1388" i="48"/>
  <c r="W1389" i="48"/>
  <c r="W1390" i="48"/>
  <c r="W1391" i="48"/>
  <c r="W1392" i="48"/>
  <c r="W1393" i="48"/>
  <c r="W1394" i="48"/>
  <c r="W1395" i="48"/>
  <c r="W1396" i="48"/>
  <c r="W1397" i="48"/>
  <c r="W1398" i="48"/>
  <c r="W1399" i="48"/>
  <c r="W1400" i="48"/>
  <c r="W1401" i="48"/>
  <c r="W1402" i="48"/>
  <c r="W1403" i="48"/>
  <c r="W1404" i="48"/>
  <c r="W1405" i="48"/>
  <c r="W1406" i="48"/>
  <c r="W1407" i="48"/>
  <c r="W1408" i="48"/>
  <c r="W1409" i="48"/>
  <c r="W1410" i="48"/>
  <c r="W1411" i="48"/>
  <c r="W1412" i="48"/>
  <c r="W1413" i="48"/>
  <c r="W1414" i="48"/>
  <c r="W1415" i="48"/>
  <c r="W1416" i="48"/>
  <c r="W1417" i="48"/>
  <c r="W1418" i="48"/>
  <c r="W1419" i="48"/>
  <c r="W1420" i="48"/>
  <c r="W1421" i="48"/>
  <c r="W1422" i="48"/>
  <c r="W1423" i="48"/>
  <c r="W1424" i="48"/>
  <c r="W1425" i="48"/>
  <c r="W1426" i="48"/>
  <c r="W1427" i="48"/>
  <c r="W1428" i="48"/>
  <c r="W1429" i="48"/>
  <c r="W1430" i="48"/>
  <c r="W1431" i="48"/>
  <c r="W1432" i="48"/>
  <c r="W1433" i="48"/>
  <c r="W1434" i="48"/>
  <c r="W1435" i="48"/>
  <c r="W1436" i="48"/>
  <c r="W1437" i="48"/>
  <c r="W1438" i="48"/>
  <c r="W1439" i="48"/>
  <c r="W1440" i="48"/>
  <c r="W1441" i="48"/>
  <c r="W1442" i="48"/>
  <c r="W1443" i="48"/>
  <c r="W1444" i="48"/>
  <c r="W1445" i="48"/>
  <c r="W1446" i="48"/>
  <c r="W1447" i="48"/>
  <c r="W1448" i="48"/>
  <c r="W1449" i="48"/>
  <c r="W1450" i="48"/>
  <c r="W1451" i="48"/>
  <c r="W1452" i="48"/>
  <c r="W1453" i="48"/>
  <c r="W1454" i="48"/>
  <c r="W1455" i="48"/>
  <c r="W1456" i="48"/>
  <c r="W1457" i="48"/>
  <c r="W1458" i="48"/>
  <c r="W1459" i="48"/>
  <c r="W1460" i="48"/>
  <c r="W1461" i="48"/>
  <c r="W1462" i="48"/>
  <c r="W1463" i="48"/>
  <c r="W1464" i="48"/>
  <c r="W1465" i="48"/>
  <c r="W1466" i="48"/>
  <c r="W1467" i="48"/>
  <c r="W1468" i="48"/>
  <c r="W1469" i="48"/>
  <c r="W1470" i="48"/>
  <c r="W1471" i="48"/>
  <c r="W1472" i="48"/>
  <c r="W1473" i="48"/>
  <c r="W1474" i="48"/>
  <c r="W1475" i="48"/>
  <c r="W1476" i="48"/>
  <c r="W1477" i="48"/>
  <c r="W1478" i="48"/>
  <c r="W1479" i="48"/>
  <c r="W1480" i="48"/>
  <c r="W1481" i="48"/>
  <c r="W1482" i="48"/>
  <c r="W1483" i="48"/>
  <c r="W1484" i="48"/>
  <c r="W1485" i="48"/>
  <c r="W1486" i="48"/>
  <c r="W1487" i="48"/>
  <c r="W1488" i="48"/>
  <c r="W1489" i="48"/>
  <c r="W1490" i="48"/>
  <c r="W1491" i="48"/>
  <c r="W1492" i="48"/>
  <c r="W1493" i="48"/>
  <c r="W1494" i="48"/>
  <c r="W1495" i="48"/>
  <c r="W1496" i="48"/>
  <c r="W1497" i="48"/>
  <c r="W1498" i="48"/>
  <c r="W1499" i="48"/>
  <c r="W1500" i="48"/>
  <c r="W1501" i="48"/>
  <c r="W1502" i="48"/>
  <c r="W1503" i="48"/>
  <c r="W1504" i="48"/>
  <c r="W1505" i="48"/>
  <c r="W1506" i="48"/>
  <c r="W1507" i="48"/>
  <c r="W1508" i="48"/>
  <c r="W1509" i="48"/>
  <c r="W1510" i="48"/>
  <c r="W1511" i="48"/>
  <c r="W1512" i="48"/>
  <c r="W1513" i="48"/>
  <c r="W1514" i="48"/>
  <c r="W1515" i="48"/>
  <c r="W1516" i="48"/>
  <c r="W1517" i="48"/>
  <c r="W1518" i="48"/>
  <c r="W1519" i="48"/>
  <c r="W1520" i="48"/>
  <c r="W1521" i="48"/>
  <c r="W1522" i="48"/>
  <c r="W1523" i="48"/>
  <c r="W1524" i="48"/>
  <c r="W1525" i="48"/>
  <c r="W1526" i="48"/>
  <c r="W1527" i="48"/>
  <c r="W1528" i="48"/>
  <c r="W1529" i="48"/>
  <c r="W1530" i="48"/>
  <c r="W1531" i="48"/>
  <c r="W1532" i="48"/>
  <c r="W1533" i="48"/>
  <c r="W1534" i="48"/>
  <c r="W1535" i="48"/>
  <c r="W1536" i="48"/>
  <c r="W1537" i="48"/>
  <c r="W1538" i="48"/>
  <c r="W1539" i="48"/>
  <c r="W1540" i="48"/>
  <c r="W1541" i="48"/>
  <c r="W1542" i="48"/>
  <c r="W1543" i="48"/>
  <c r="W1544" i="48"/>
  <c r="W1545" i="48"/>
  <c r="W1546" i="48"/>
  <c r="W1547" i="48"/>
  <c r="W1548" i="48"/>
  <c r="W1549" i="48"/>
  <c r="W1550" i="48"/>
  <c r="W1551" i="48"/>
  <c r="W1552" i="48"/>
  <c r="W1553" i="48"/>
  <c r="W1554" i="48"/>
  <c r="W1555" i="48"/>
  <c r="W1556" i="48"/>
  <c r="W1557" i="48"/>
  <c r="W1558" i="48"/>
  <c r="W1559" i="48"/>
  <c r="W1560" i="48"/>
  <c r="W1561" i="48"/>
  <c r="W1562" i="48"/>
  <c r="W1563" i="48"/>
  <c r="W1564" i="48"/>
  <c r="W1565" i="48"/>
  <c r="W1566" i="48"/>
  <c r="W1567" i="48"/>
  <c r="W1568" i="48"/>
  <c r="W1569" i="48"/>
  <c r="W1570" i="48"/>
  <c r="W1571" i="48"/>
  <c r="W1572" i="48"/>
  <c r="W1573" i="48"/>
  <c r="W1574" i="48"/>
  <c r="W1575" i="48"/>
  <c r="W1576" i="48"/>
  <c r="W1577" i="48"/>
  <c r="W1578" i="48"/>
  <c r="W1579" i="48"/>
  <c r="W1580" i="48"/>
  <c r="W1581" i="48"/>
  <c r="W1582" i="48"/>
  <c r="W1583" i="48"/>
  <c r="W1584" i="48"/>
  <c r="W1585" i="48"/>
  <c r="W1586" i="48"/>
  <c r="W1587" i="48"/>
  <c r="W1588" i="48"/>
  <c r="W1589" i="48"/>
  <c r="W1590" i="48"/>
  <c r="W1591" i="48"/>
  <c r="W1592" i="48"/>
  <c r="W1593" i="48"/>
  <c r="W1594" i="48"/>
  <c r="W1595" i="48"/>
  <c r="W1596" i="48"/>
  <c r="W1597" i="48"/>
  <c r="W1598" i="48"/>
  <c r="W1599" i="48"/>
  <c r="W1600" i="48"/>
  <c r="W1601" i="48"/>
  <c r="W1602" i="48"/>
  <c r="W1603" i="48"/>
  <c r="W1604" i="48"/>
  <c r="W1605" i="48"/>
  <c r="W1606" i="48"/>
  <c r="W1607" i="48"/>
  <c r="W1608" i="48"/>
  <c r="W1609" i="48"/>
  <c r="W1610" i="48"/>
  <c r="W1611" i="48"/>
  <c r="W1612" i="48"/>
  <c r="W1613" i="48"/>
  <c r="W1614" i="48"/>
  <c r="W1615" i="48"/>
  <c r="W1616" i="48"/>
  <c r="W1617" i="48"/>
  <c r="W1618" i="48"/>
  <c r="W1619" i="48"/>
  <c r="W1620" i="48"/>
  <c r="W1621" i="48"/>
  <c r="W1622" i="48"/>
  <c r="W1623" i="48"/>
  <c r="W1624" i="48"/>
  <c r="W1625" i="48"/>
  <c r="W1626" i="48"/>
  <c r="W1627" i="48"/>
  <c r="W1628" i="48"/>
  <c r="W1629" i="48"/>
  <c r="W1630" i="48"/>
  <c r="W1631" i="48"/>
  <c r="W1632" i="48"/>
  <c r="W1633" i="48"/>
  <c r="W1634" i="48"/>
  <c r="W1635" i="48"/>
  <c r="W1636" i="48"/>
  <c r="W1637" i="48"/>
  <c r="W1638" i="48"/>
  <c r="W1639" i="48"/>
  <c r="W1640" i="48"/>
  <c r="W1641" i="48"/>
  <c r="W1642" i="48"/>
  <c r="W1643" i="48"/>
  <c r="W1644" i="48"/>
  <c r="W1645" i="48"/>
  <c r="W1646" i="48"/>
  <c r="W1647" i="48"/>
  <c r="W1648" i="48"/>
  <c r="W1649" i="48"/>
  <c r="W1650" i="48"/>
  <c r="W1651" i="48"/>
  <c r="W1652" i="48"/>
  <c r="W1653" i="48"/>
  <c r="W1654" i="48"/>
  <c r="W1655" i="48"/>
  <c r="W1656" i="48"/>
  <c r="W1657" i="48"/>
  <c r="W1658" i="48"/>
  <c r="W1659" i="48"/>
  <c r="W1660" i="48"/>
  <c r="W1661" i="48"/>
  <c r="W1662" i="48"/>
  <c r="W1663" i="48"/>
  <c r="W1664" i="48"/>
  <c r="W1665" i="48"/>
  <c r="W1666" i="48"/>
  <c r="W1667" i="48"/>
  <c r="W1668" i="48"/>
  <c r="W1669" i="48"/>
  <c r="W1670" i="48"/>
  <c r="W1671" i="48"/>
  <c r="W1672" i="48"/>
  <c r="W1673" i="48"/>
  <c r="W1674" i="48"/>
  <c r="W1675" i="48"/>
  <c r="W1676" i="48"/>
  <c r="W1677" i="48"/>
  <c r="W1678" i="48"/>
  <c r="W1679" i="48"/>
  <c r="W1680" i="48"/>
  <c r="W1681" i="48"/>
  <c r="W1682" i="48"/>
  <c r="W1683" i="48"/>
  <c r="W1684" i="48"/>
  <c r="W1685" i="48"/>
  <c r="W1686" i="48"/>
  <c r="W1687" i="48"/>
  <c r="W1688" i="48"/>
  <c r="W1689" i="48"/>
  <c r="W1690" i="48"/>
  <c r="W1691" i="48"/>
  <c r="W1692" i="48"/>
  <c r="W1693" i="48"/>
  <c r="W1694" i="48"/>
  <c r="W1695" i="48"/>
  <c r="W1696" i="48"/>
  <c r="W1697" i="48"/>
  <c r="W1698" i="48"/>
  <c r="W1699" i="48"/>
  <c r="W1700" i="48"/>
  <c r="W1701" i="48"/>
  <c r="W1702" i="48"/>
  <c r="W1703" i="48"/>
  <c r="W1704" i="48"/>
  <c r="W1705" i="48"/>
  <c r="W1706" i="48"/>
  <c r="W1707" i="48"/>
  <c r="W1708" i="48"/>
  <c r="W1709" i="48"/>
  <c r="W1710" i="48"/>
  <c r="W1711" i="48"/>
  <c r="W1712" i="48"/>
  <c r="W1713" i="48"/>
  <c r="W1714" i="48"/>
  <c r="W1715" i="48"/>
  <c r="W1716" i="48"/>
  <c r="W1717" i="48"/>
  <c r="W1718" i="48"/>
  <c r="W1719" i="48"/>
  <c r="W1720" i="48"/>
  <c r="W1721" i="48"/>
  <c r="W1722" i="48"/>
  <c r="W1723" i="48"/>
  <c r="W1724" i="48"/>
  <c r="W1725" i="48"/>
  <c r="W1726" i="48"/>
  <c r="W1727" i="48"/>
  <c r="W1728" i="48"/>
  <c r="W1729" i="48"/>
  <c r="W1730" i="48"/>
  <c r="W1731" i="48"/>
  <c r="W1732" i="48"/>
  <c r="W1733" i="48"/>
  <c r="W1734" i="48"/>
  <c r="W1735" i="48"/>
  <c r="W1736" i="48"/>
  <c r="W1737" i="48"/>
  <c r="W1738" i="48"/>
  <c r="W1739" i="48"/>
  <c r="W1740" i="48"/>
  <c r="W1741" i="48"/>
  <c r="W1742" i="48"/>
  <c r="W1743" i="48"/>
  <c r="W1744" i="48"/>
  <c r="W1745" i="48"/>
  <c r="W1746" i="48"/>
  <c r="W1747" i="48"/>
  <c r="W1748" i="48"/>
  <c r="W1749" i="48"/>
  <c r="W1750" i="48"/>
  <c r="W1751" i="48"/>
  <c r="W1752" i="48"/>
  <c r="W1753" i="48"/>
  <c r="W1754" i="48"/>
  <c r="W1755" i="48"/>
  <c r="W1756" i="48"/>
  <c r="W1757" i="48"/>
  <c r="W1758" i="48"/>
  <c r="W1759" i="48"/>
  <c r="W1760" i="48"/>
  <c r="W1761" i="48"/>
  <c r="W1762" i="48"/>
  <c r="W1763" i="48"/>
  <c r="W1764" i="48"/>
  <c r="W1765" i="48"/>
  <c r="W1766" i="48"/>
  <c r="W1767" i="48"/>
  <c r="W1768" i="48"/>
  <c r="W1769" i="48"/>
  <c r="W1770" i="48"/>
  <c r="W1771" i="48"/>
  <c r="W1772" i="48"/>
  <c r="W1773" i="48"/>
  <c r="W1774" i="48"/>
  <c r="W1775" i="48"/>
  <c r="W1776" i="48"/>
  <c r="W1777" i="48"/>
  <c r="W1778" i="48"/>
  <c r="W1779" i="48"/>
  <c r="W1780" i="48"/>
  <c r="W1781" i="48"/>
  <c r="W1782" i="48"/>
  <c r="W1783" i="48"/>
  <c r="W1784" i="48"/>
  <c r="W1785" i="48"/>
  <c r="W1786" i="48"/>
  <c r="W1787" i="48"/>
  <c r="W1788" i="48"/>
  <c r="W1789" i="48"/>
  <c r="W1790" i="48"/>
  <c r="W1791" i="48"/>
  <c r="W1792" i="48"/>
  <c r="W1793" i="48"/>
  <c r="W1794" i="48"/>
  <c r="W1795" i="48"/>
  <c r="W1796" i="48"/>
  <c r="W1797" i="48"/>
  <c r="W1798" i="48"/>
  <c r="W1799" i="48"/>
  <c r="W1800" i="48"/>
  <c r="W1801" i="48"/>
  <c r="W1802" i="48"/>
  <c r="W1803" i="48"/>
  <c r="W1804" i="48"/>
  <c r="W1805" i="48"/>
  <c r="W1806" i="48"/>
  <c r="W1807" i="48"/>
  <c r="W1808" i="48"/>
  <c r="W1809" i="48"/>
  <c r="W1810" i="48"/>
  <c r="W1811" i="48"/>
  <c r="W1812" i="48"/>
  <c r="W1813" i="48"/>
  <c r="W1814" i="48"/>
  <c r="W1815" i="48"/>
  <c r="W1816" i="48"/>
  <c r="W1817" i="48"/>
  <c r="W1818" i="48"/>
  <c r="W1819" i="48"/>
  <c r="W1820" i="48"/>
  <c r="W1821" i="48"/>
  <c r="W1822" i="48"/>
  <c r="W1823" i="48"/>
  <c r="W1824" i="48"/>
  <c r="W1825" i="48"/>
  <c r="W1826" i="48"/>
  <c r="W1827" i="48"/>
  <c r="W1828" i="48"/>
  <c r="W1829" i="48"/>
  <c r="W1830" i="48"/>
  <c r="W1831" i="48"/>
  <c r="W1832" i="48"/>
  <c r="W1833" i="48"/>
  <c r="W1834" i="48"/>
  <c r="W1835" i="48"/>
  <c r="W1836" i="48"/>
  <c r="W1837" i="48"/>
  <c r="W1838" i="48"/>
  <c r="W1839" i="48"/>
  <c r="W1840" i="48"/>
  <c r="W1841" i="48"/>
  <c r="W1842" i="48"/>
  <c r="W1843" i="48"/>
  <c r="W1844" i="48"/>
  <c r="W1845" i="48"/>
  <c r="W1846" i="48"/>
  <c r="W1847" i="48"/>
  <c r="W1848" i="48"/>
  <c r="W1849" i="48"/>
  <c r="W1850" i="48"/>
  <c r="W1851" i="48"/>
  <c r="W1852" i="48"/>
  <c r="W1853" i="48"/>
  <c r="W1854" i="48"/>
  <c r="W1855" i="48"/>
  <c r="W1856" i="48"/>
  <c r="W1857" i="48"/>
  <c r="W1858" i="48"/>
  <c r="W1859" i="48"/>
  <c r="W1860" i="48"/>
  <c r="W1861" i="48"/>
  <c r="W1862" i="48"/>
  <c r="W1863" i="48"/>
  <c r="W1864" i="48"/>
  <c r="W1865" i="48"/>
  <c r="W1866" i="48"/>
  <c r="W1867" i="48"/>
  <c r="W1868" i="48"/>
  <c r="W1869" i="48"/>
  <c r="W1870" i="48"/>
  <c r="W1871" i="48"/>
  <c r="W1872" i="48"/>
  <c r="W1873" i="48"/>
  <c r="W1874" i="48"/>
  <c r="W1875" i="48"/>
  <c r="W1876" i="48"/>
  <c r="W1877" i="48"/>
  <c r="W1878" i="48"/>
  <c r="W1879" i="48"/>
  <c r="W1880" i="48"/>
  <c r="W1881" i="48"/>
  <c r="W1882" i="48"/>
  <c r="W1883" i="48"/>
  <c r="W1884" i="48"/>
  <c r="W1885" i="48"/>
  <c r="W1886" i="48"/>
  <c r="W1887" i="48"/>
  <c r="W1888" i="48"/>
  <c r="W1889" i="48"/>
  <c r="W1890" i="48"/>
  <c r="W1891" i="48"/>
  <c r="W1892" i="48"/>
  <c r="W1893" i="48"/>
  <c r="W1894" i="48"/>
  <c r="W1895" i="48"/>
  <c r="W1896" i="48"/>
  <c r="W1897" i="48"/>
  <c r="W1898" i="48"/>
  <c r="W1899" i="48"/>
  <c r="W1900" i="48"/>
  <c r="W1901" i="48"/>
  <c r="W1902" i="48"/>
  <c r="W1903" i="48"/>
  <c r="W1904" i="48"/>
  <c r="W1905" i="48"/>
  <c r="W1906" i="48"/>
  <c r="W1907" i="48"/>
  <c r="W1908" i="48"/>
  <c r="W1909" i="48"/>
  <c r="W1910" i="48"/>
  <c r="W1911" i="48"/>
  <c r="W1912" i="48"/>
  <c r="W1913" i="48"/>
  <c r="W1914" i="48"/>
  <c r="W1915" i="48"/>
  <c r="W1916" i="48"/>
  <c r="W1917" i="48"/>
  <c r="W1918" i="48"/>
  <c r="W1919" i="48"/>
  <c r="W1920" i="48"/>
  <c r="W1921" i="48"/>
  <c r="W1922" i="48"/>
  <c r="W1923" i="48"/>
  <c r="W1924" i="48"/>
  <c r="W1925" i="48"/>
  <c r="W1926" i="48"/>
  <c r="W1927" i="48"/>
  <c r="W1928" i="48"/>
  <c r="W1929" i="48"/>
  <c r="W1930" i="48"/>
  <c r="W1931" i="48"/>
  <c r="W1932" i="48"/>
  <c r="W1933" i="48"/>
  <c r="W1934" i="48"/>
  <c r="W1935" i="48"/>
  <c r="W1936" i="48"/>
  <c r="W1937" i="48"/>
  <c r="W1938" i="48"/>
  <c r="W1939" i="48"/>
  <c r="W1940" i="48"/>
  <c r="W1941" i="48"/>
  <c r="W1942" i="48"/>
  <c r="W1943" i="48"/>
  <c r="W1944" i="48"/>
  <c r="W1945" i="48"/>
  <c r="W1946" i="48"/>
  <c r="W1947" i="48"/>
  <c r="W1948" i="48"/>
  <c r="W1949" i="48"/>
  <c r="W1950" i="48"/>
  <c r="W1951" i="48"/>
  <c r="W1952" i="48"/>
  <c r="W1953" i="48"/>
  <c r="W1954" i="48"/>
  <c r="W1955" i="48"/>
  <c r="W1956" i="48"/>
  <c r="W1957" i="48"/>
  <c r="W1958" i="48"/>
  <c r="W1959" i="48"/>
  <c r="W1960" i="48"/>
  <c r="W1961" i="48"/>
  <c r="W1962" i="48"/>
  <c r="W1963" i="48"/>
  <c r="W1964" i="48"/>
  <c r="W1965" i="48"/>
  <c r="W1966" i="48"/>
  <c r="W1967" i="48"/>
  <c r="W1968" i="48"/>
  <c r="W1969" i="48"/>
  <c r="W1970" i="48"/>
  <c r="W1971" i="48"/>
  <c r="W1972" i="48"/>
  <c r="W1973" i="48"/>
  <c r="W1974" i="48"/>
  <c r="W1975" i="48"/>
  <c r="W1976" i="48"/>
  <c r="W1977" i="48"/>
  <c r="W1978" i="48"/>
  <c r="W1979" i="48"/>
  <c r="W1980" i="48"/>
  <c r="W1981" i="48"/>
  <c r="W1982" i="48"/>
  <c r="W1983" i="48"/>
  <c r="W1984" i="48"/>
  <c r="W1985" i="48"/>
  <c r="W1986" i="48"/>
  <c r="W1987" i="48"/>
  <c r="W1988" i="48"/>
  <c r="W1989" i="48"/>
  <c r="W1990" i="48"/>
  <c r="W1991" i="48"/>
  <c r="W1992" i="48"/>
  <c r="W1993" i="48"/>
  <c r="W1994" i="48"/>
  <c r="W1995" i="48"/>
  <c r="W1996" i="48"/>
  <c r="W1997" i="48"/>
  <c r="W1998" i="48"/>
  <c r="W1999" i="48"/>
  <c r="W2000" i="48"/>
  <c r="W2001" i="48"/>
  <c r="W2002" i="48"/>
  <c r="W2003" i="48"/>
  <c r="W2004" i="48"/>
  <c r="W2005" i="48"/>
  <c r="W2006" i="48"/>
  <c r="W2007" i="48"/>
  <c r="W2008" i="48"/>
  <c r="W2009" i="48"/>
  <c r="W2010" i="48"/>
  <c r="W2011" i="48"/>
  <c r="W2012" i="48"/>
  <c r="W2013" i="48"/>
  <c r="W2014" i="48"/>
  <c r="W2015" i="48"/>
  <c r="W2016" i="48"/>
  <c r="W2017" i="48"/>
  <c r="W2018" i="48"/>
  <c r="W2019" i="48"/>
  <c r="W2020" i="48"/>
  <c r="W2021" i="48"/>
  <c r="W2022" i="48"/>
  <c r="W2023" i="48"/>
  <c r="W2024" i="48"/>
  <c r="W2025" i="48"/>
  <c r="W2026" i="48"/>
  <c r="W2027" i="48"/>
  <c r="W2028" i="48"/>
  <c r="W2029" i="48"/>
  <c r="W2030" i="48"/>
  <c r="W2031" i="48"/>
  <c r="W2032" i="48"/>
  <c r="W2033" i="48"/>
  <c r="W2034" i="48"/>
  <c r="W2035" i="48"/>
  <c r="W2036" i="48"/>
  <c r="W2037" i="48"/>
  <c r="W2038" i="48"/>
  <c r="W2039" i="48"/>
  <c r="W2040" i="48"/>
  <c r="W2041" i="48"/>
  <c r="W2042" i="48"/>
  <c r="W2043" i="48"/>
  <c r="W2044" i="48"/>
  <c r="W2045" i="48"/>
  <c r="W2046" i="48"/>
  <c r="W2047" i="48"/>
  <c r="W2048" i="48"/>
  <c r="W2049" i="48"/>
  <c r="W2050" i="48"/>
  <c r="W2051" i="48"/>
  <c r="W2052" i="48"/>
  <c r="W2053" i="48"/>
  <c r="W2054" i="48"/>
  <c r="W2055" i="48"/>
  <c r="W2056" i="48"/>
  <c r="W2057" i="48"/>
  <c r="W2058" i="48"/>
  <c r="W2059" i="48"/>
  <c r="W2060" i="48"/>
  <c r="W2061" i="48"/>
  <c r="W2062" i="48"/>
  <c r="W2063" i="48"/>
  <c r="W2064" i="48"/>
  <c r="W2065" i="48"/>
  <c r="W2066" i="48"/>
  <c r="W2067" i="48"/>
  <c r="W2068" i="48"/>
  <c r="W2069" i="48"/>
  <c r="W2070" i="48"/>
  <c r="W2071" i="48"/>
  <c r="W2072" i="48"/>
  <c r="W2073" i="48"/>
  <c r="W2074" i="48"/>
  <c r="W2075" i="48"/>
  <c r="W2076" i="48"/>
  <c r="W2077" i="48"/>
  <c r="W2078" i="48"/>
  <c r="W2079" i="48"/>
  <c r="W2080" i="48"/>
  <c r="W2081" i="48"/>
  <c r="W2082" i="48"/>
  <c r="W2083" i="48"/>
  <c r="W2084" i="48"/>
  <c r="W2085" i="48"/>
  <c r="W2086" i="48"/>
  <c r="W2087" i="48"/>
  <c r="W2088" i="48"/>
  <c r="W2089" i="48"/>
  <c r="W2090" i="48"/>
  <c r="W2091" i="48"/>
  <c r="W2092" i="48"/>
  <c r="W2093" i="48"/>
  <c r="W2094" i="48"/>
  <c r="W2095" i="48"/>
  <c r="W2096" i="48"/>
  <c r="W2097" i="48"/>
  <c r="W2098" i="48"/>
  <c r="W2099" i="48"/>
  <c r="W2100" i="48"/>
  <c r="W2101" i="48"/>
  <c r="W2102" i="48"/>
  <c r="W2103" i="48"/>
  <c r="W2104" i="48"/>
  <c r="W2105" i="48"/>
  <c r="W2106" i="48"/>
  <c r="W2107" i="48"/>
  <c r="W2108" i="48"/>
  <c r="W2109" i="48"/>
  <c r="W2110" i="48"/>
  <c r="W2111" i="48"/>
  <c r="W2112" i="48"/>
  <c r="W2113" i="48"/>
  <c r="W2114" i="48"/>
  <c r="W2115" i="48"/>
  <c r="W2116" i="48"/>
  <c r="W2117" i="48"/>
  <c r="W2118" i="48"/>
  <c r="W2119" i="48"/>
  <c r="W2120" i="48"/>
  <c r="W2121" i="48"/>
  <c r="W2122" i="48"/>
  <c r="W2123" i="48"/>
  <c r="W2124" i="48"/>
  <c r="W2125" i="48"/>
  <c r="W2126" i="48"/>
  <c r="W2127" i="48"/>
  <c r="W2128" i="48"/>
  <c r="W2129" i="48"/>
  <c r="W2130" i="48"/>
  <c r="W2131" i="48"/>
  <c r="W2132" i="48"/>
  <c r="W2133" i="48"/>
  <c r="W2134" i="48"/>
  <c r="W2135" i="48"/>
  <c r="W2136" i="48"/>
  <c r="W2137" i="48"/>
  <c r="W2138" i="48"/>
  <c r="W2139" i="48"/>
  <c r="W2140" i="48"/>
  <c r="W2141" i="48"/>
  <c r="W2142" i="48"/>
  <c r="W2143" i="48"/>
  <c r="W2144" i="48"/>
  <c r="W2145" i="48"/>
  <c r="W2146" i="48"/>
  <c r="W2147" i="48"/>
  <c r="W2148" i="48"/>
  <c r="W2149" i="48"/>
  <c r="W2150" i="48"/>
  <c r="W2151" i="48"/>
  <c r="W2152" i="48"/>
  <c r="W2153" i="48"/>
  <c r="W2154" i="48"/>
  <c r="W2155" i="48"/>
  <c r="W2156" i="48"/>
  <c r="W2157" i="48"/>
  <c r="W2158" i="48"/>
  <c r="W2159" i="48"/>
  <c r="W2160" i="48"/>
  <c r="W2161" i="48"/>
  <c r="W2162" i="48"/>
  <c r="W2163" i="48"/>
  <c r="W2164" i="48"/>
  <c r="W2165" i="48"/>
  <c r="W2166" i="48"/>
  <c r="W2167" i="48"/>
  <c r="W2168" i="48"/>
  <c r="W2169" i="48"/>
  <c r="W2170" i="48"/>
  <c r="W2171" i="48"/>
  <c r="W2172" i="48"/>
  <c r="W2173" i="48"/>
  <c r="W2174" i="48"/>
  <c r="W2175" i="48"/>
  <c r="W2176" i="48"/>
  <c r="W2177" i="48"/>
  <c r="W2178" i="48"/>
  <c r="W2179" i="48"/>
  <c r="W2180" i="48"/>
  <c r="W2181" i="48"/>
  <c r="W2182" i="48"/>
  <c r="W2183" i="48"/>
  <c r="W2184" i="48"/>
  <c r="W2185" i="48"/>
  <c r="W2186" i="48"/>
  <c r="W2187" i="48"/>
  <c r="W2188" i="48"/>
  <c r="W2189" i="48"/>
  <c r="W2190" i="48"/>
  <c r="W2191" i="48"/>
  <c r="W2192" i="48"/>
  <c r="W2193" i="48"/>
  <c r="W2194" i="48"/>
  <c r="W2195" i="48"/>
  <c r="W2196" i="48"/>
  <c r="W2197" i="48"/>
  <c r="W2198" i="48"/>
  <c r="W2199" i="48"/>
  <c r="W2200" i="48"/>
  <c r="W2201" i="48"/>
  <c r="W2202" i="48"/>
  <c r="W2203" i="48"/>
  <c r="W2204" i="48"/>
  <c r="W2205" i="48"/>
  <c r="W2206" i="48"/>
  <c r="W2207" i="48"/>
  <c r="W2208" i="48"/>
  <c r="W2209" i="48"/>
  <c r="W2210" i="48"/>
  <c r="W2211" i="48"/>
  <c r="W2212" i="48"/>
  <c r="W2213" i="48"/>
  <c r="W2214" i="48"/>
  <c r="W2215" i="48"/>
  <c r="W2216" i="48"/>
  <c r="W2217" i="48"/>
  <c r="W2218" i="48"/>
  <c r="W2219" i="48"/>
  <c r="W2220" i="48"/>
  <c r="W2221" i="48"/>
  <c r="W2222" i="48"/>
  <c r="W2223" i="48"/>
  <c r="W2224" i="48"/>
  <c r="W2225" i="48"/>
  <c r="W2226" i="48"/>
  <c r="W2227" i="48"/>
  <c r="W2228" i="48"/>
  <c r="W2229" i="48"/>
  <c r="W2230" i="48"/>
  <c r="W2231" i="48"/>
  <c r="W2232" i="48"/>
  <c r="W2233" i="48"/>
  <c r="W2234" i="48"/>
  <c r="W2235" i="48"/>
  <c r="W2236" i="48"/>
  <c r="W2237" i="48"/>
  <c r="W2238" i="48"/>
  <c r="W2239" i="48"/>
  <c r="W2240" i="48"/>
  <c r="W2241" i="48"/>
  <c r="W2242" i="48"/>
  <c r="W2243" i="48"/>
  <c r="W2244" i="48"/>
  <c r="W2245" i="48"/>
  <c r="W2246" i="48"/>
  <c r="W2247" i="48"/>
  <c r="W2248" i="48"/>
  <c r="W2249" i="48"/>
  <c r="W2250" i="48"/>
  <c r="W2251" i="48"/>
  <c r="W2252" i="48"/>
  <c r="W2253" i="48"/>
  <c r="W2254" i="48"/>
  <c r="W2255" i="48"/>
  <c r="W2256" i="48"/>
  <c r="W2257" i="48"/>
  <c r="W2258" i="48"/>
  <c r="W2259" i="48"/>
  <c r="W2260" i="48"/>
  <c r="W2261" i="48"/>
  <c r="W2262" i="48"/>
  <c r="W2263" i="48"/>
  <c r="W2264" i="48"/>
  <c r="W2265" i="48"/>
  <c r="W2266" i="48"/>
  <c r="W2267" i="48"/>
  <c r="W2268" i="48"/>
  <c r="W2269" i="48"/>
  <c r="W2270" i="48"/>
  <c r="W2271" i="48"/>
  <c r="W2272" i="48"/>
  <c r="W2273" i="48"/>
  <c r="W2274" i="48"/>
  <c r="W2275" i="48"/>
  <c r="W2276" i="48"/>
  <c r="W2277" i="48"/>
  <c r="W2278" i="48"/>
  <c r="W2279" i="48"/>
  <c r="W2280" i="48"/>
  <c r="W2281" i="48"/>
  <c r="W2282" i="48"/>
  <c r="W2283" i="48"/>
  <c r="W2284" i="48"/>
  <c r="W2285" i="48"/>
  <c r="W2286" i="48"/>
  <c r="W2287" i="48"/>
  <c r="W2288" i="48"/>
  <c r="W2289" i="48"/>
  <c r="W2290" i="48"/>
  <c r="W2291" i="48"/>
  <c r="W2292" i="48"/>
  <c r="W2293" i="48"/>
  <c r="W2294" i="48"/>
  <c r="W2295" i="48"/>
  <c r="W2296" i="48"/>
  <c r="W2297" i="48"/>
  <c r="W2298" i="48"/>
  <c r="W2299" i="48"/>
  <c r="W2300" i="48"/>
  <c r="W2301" i="48"/>
  <c r="W2302" i="48"/>
  <c r="W2303" i="48"/>
  <c r="W2304" i="48"/>
  <c r="W2305" i="48"/>
  <c r="W2306" i="48"/>
  <c r="W2307" i="48"/>
  <c r="W2308" i="48"/>
  <c r="W2309" i="48"/>
  <c r="W2310" i="48"/>
  <c r="W2311" i="48"/>
  <c r="W2312" i="48"/>
  <c r="W2313" i="48"/>
  <c r="W2314" i="48"/>
  <c r="W2315" i="48"/>
  <c r="W2316" i="48"/>
  <c r="W2317" i="48"/>
  <c r="W2318" i="48"/>
  <c r="W2319" i="48"/>
  <c r="W2320" i="48"/>
  <c r="W2321" i="48"/>
  <c r="W2322" i="48"/>
  <c r="W2323" i="48"/>
  <c r="W2324" i="48"/>
  <c r="W2325" i="48"/>
  <c r="W2326" i="48"/>
  <c r="W2327" i="48"/>
  <c r="W2328" i="48"/>
  <c r="W2329" i="48"/>
  <c r="W2330" i="48"/>
  <c r="W2331" i="48"/>
  <c r="W2332" i="48"/>
  <c r="W2333" i="48"/>
  <c r="W2334" i="48"/>
  <c r="W2335" i="48"/>
  <c r="W2336" i="48"/>
  <c r="W2337" i="48"/>
  <c r="W2338" i="48"/>
  <c r="W2339" i="48"/>
  <c r="W2340" i="48"/>
  <c r="W2341" i="48"/>
  <c r="W2342" i="48"/>
  <c r="W2343" i="48"/>
  <c r="W2344" i="48"/>
  <c r="W2345" i="48"/>
  <c r="W2346" i="48"/>
  <c r="W2347" i="48"/>
  <c r="W2348" i="48"/>
  <c r="W2349" i="48"/>
  <c r="W2350" i="48"/>
  <c r="W2351" i="48"/>
  <c r="W2352" i="48"/>
  <c r="W2353" i="48"/>
  <c r="W2354" i="48"/>
  <c r="W2355" i="48"/>
  <c r="W2356" i="48"/>
  <c r="W2357" i="48"/>
  <c r="W2358" i="48"/>
  <c r="W2359" i="48"/>
  <c r="W2360" i="48"/>
  <c r="W2361" i="48"/>
  <c r="W2362" i="48"/>
  <c r="W2363" i="48"/>
  <c r="W2364" i="48"/>
  <c r="W2365" i="48"/>
  <c r="W2366" i="48"/>
  <c r="W2367" i="48"/>
  <c r="W2368" i="48"/>
  <c r="W2369" i="48"/>
  <c r="W2370" i="48"/>
  <c r="W2371" i="48"/>
  <c r="W2372" i="48"/>
  <c r="W2373" i="48"/>
  <c r="W2374" i="48"/>
  <c r="W2375" i="48"/>
  <c r="W2376" i="48"/>
  <c r="W2377" i="48"/>
  <c r="W2378" i="48"/>
  <c r="W2379" i="48"/>
  <c r="W2380" i="48"/>
  <c r="W2381" i="48"/>
  <c r="W2382" i="48"/>
  <c r="W2383" i="48"/>
  <c r="W2384" i="48"/>
  <c r="W2385" i="48"/>
  <c r="W2386" i="48"/>
  <c r="W2387" i="48"/>
  <c r="W2388" i="48"/>
  <c r="W2389" i="48"/>
  <c r="W2390" i="48"/>
  <c r="W2391" i="48"/>
  <c r="W2392" i="48"/>
  <c r="W2393" i="48"/>
  <c r="W2394" i="48"/>
  <c r="W2395" i="48"/>
  <c r="W2396" i="48"/>
  <c r="W2397" i="48"/>
  <c r="W2398" i="48"/>
  <c r="W2399" i="48"/>
  <c r="W2400" i="48"/>
  <c r="W2401" i="48"/>
  <c r="W2402" i="48"/>
  <c r="W2403" i="48"/>
  <c r="W2404" i="48"/>
  <c r="W2405" i="48"/>
  <c r="W2406" i="48"/>
  <c r="W2407" i="48"/>
  <c r="W2408" i="48"/>
  <c r="W2409" i="48"/>
  <c r="W2410" i="48"/>
  <c r="W2411" i="48"/>
  <c r="W2412" i="48"/>
  <c r="W2413" i="48"/>
  <c r="W2414" i="48"/>
  <c r="W2415" i="48"/>
  <c r="W2416" i="48"/>
  <c r="W2417" i="48"/>
  <c r="W2418" i="48"/>
  <c r="W2419" i="48"/>
  <c r="W2420" i="48"/>
  <c r="W2421" i="48"/>
  <c r="W2422" i="48"/>
  <c r="W2423" i="48"/>
  <c r="W2424" i="48"/>
  <c r="W2425" i="48"/>
  <c r="W2426" i="48"/>
  <c r="W2427" i="48"/>
  <c r="W2428" i="48"/>
  <c r="W2429" i="48"/>
  <c r="W2430" i="48"/>
  <c r="W2431" i="48"/>
  <c r="W2432" i="48"/>
  <c r="W2433" i="48"/>
  <c r="W2434" i="48"/>
  <c r="W2435" i="48"/>
  <c r="W2436" i="48"/>
  <c r="W2437" i="48"/>
  <c r="W2438" i="48"/>
  <c r="W2439" i="48"/>
  <c r="W2440" i="48"/>
  <c r="W2441" i="48"/>
  <c r="W2442" i="48"/>
  <c r="W2443" i="48"/>
  <c r="W2444" i="48"/>
  <c r="W2445" i="48"/>
  <c r="W2446" i="48"/>
  <c r="W2447" i="48"/>
  <c r="W2448" i="48"/>
  <c r="W2449" i="48"/>
  <c r="W2450" i="48"/>
  <c r="W2451" i="48"/>
  <c r="W2452" i="48"/>
  <c r="W2453" i="48"/>
  <c r="W2454" i="48"/>
  <c r="W2455" i="48"/>
  <c r="W2456" i="48"/>
  <c r="W2457" i="48"/>
  <c r="W2458" i="48"/>
  <c r="W2459" i="48"/>
  <c r="W2460" i="48"/>
  <c r="W2461" i="48"/>
  <c r="W2462" i="48"/>
  <c r="W2463" i="48"/>
  <c r="W2464" i="48"/>
  <c r="W2465" i="48"/>
  <c r="W2466" i="48"/>
  <c r="W2467" i="48"/>
  <c r="W2468" i="48"/>
  <c r="W2469" i="48"/>
  <c r="W2470" i="48"/>
  <c r="W2471" i="48"/>
  <c r="W2472" i="48"/>
  <c r="W2473" i="48"/>
  <c r="W2474" i="48"/>
  <c r="W2475" i="48"/>
  <c r="W2476" i="48"/>
  <c r="W2477" i="48"/>
  <c r="W2478" i="48"/>
  <c r="W2479" i="48"/>
  <c r="W2480" i="48"/>
  <c r="W2481" i="48"/>
  <c r="W2482" i="48"/>
  <c r="W2483" i="48"/>
  <c r="W2484" i="48"/>
  <c r="W2485" i="48"/>
  <c r="W2486" i="48"/>
  <c r="W2487" i="48"/>
  <c r="W2488" i="48"/>
  <c r="W2489" i="48"/>
  <c r="W2490" i="48"/>
  <c r="W2491" i="48"/>
  <c r="W2492" i="48"/>
  <c r="W2493" i="48"/>
  <c r="W2494" i="48"/>
  <c r="W2495" i="48"/>
  <c r="W2496" i="48"/>
  <c r="W2497" i="48"/>
  <c r="W2498" i="48"/>
  <c r="W2499" i="48"/>
  <c r="W2500" i="48"/>
  <c r="W2501" i="48"/>
  <c r="W2502" i="48"/>
  <c r="W2503" i="48"/>
  <c r="W2504" i="48"/>
  <c r="W2505" i="48"/>
  <c r="W2506" i="48"/>
  <c r="W2507" i="48"/>
  <c r="W2508" i="48"/>
  <c r="W2509" i="48"/>
  <c r="W2510" i="48"/>
  <c r="W2511" i="48"/>
  <c r="W2512" i="48"/>
  <c r="W2513" i="48"/>
  <c r="W2514" i="48"/>
  <c r="W2515" i="48"/>
  <c r="W2516" i="48"/>
  <c r="W2517" i="48"/>
  <c r="W2518" i="48"/>
  <c r="W2519" i="48"/>
  <c r="W2520" i="48"/>
  <c r="W2521" i="48"/>
  <c r="W2522" i="48"/>
  <c r="W2523" i="48"/>
  <c r="W2524" i="48"/>
  <c r="W2525" i="48"/>
  <c r="W2526" i="48"/>
  <c r="W2527" i="48"/>
  <c r="W2528" i="48"/>
  <c r="W2529" i="48"/>
  <c r="W2530" i="48"/>
  <c r="W2531" i="48"/>
  <c r="W2532" i="48"/>
  <c r="W2533" i="48"/>
  <c r="W2534" i="48"/>
  <c r="W2535" i="48"/>
  <c r="W2536" i="48"/>
  <c r="W2537" i="48"/>
  <c r="W2538" i="48"/>
  <c r="W2539" i="48"/>
  <c r="W2540" i="48"/>
  <c r="W2541" i="48"/>
  <c r="W2542" i="48"/>
  <c r="W2543" i="48"/>
  <c r="W2544" i="48"/>
  <c r="W2545" i="48"/>
  <c r="W2546" i="48"/>
  <c r="W2547" i="48"/>
  <c r="W2548" i="48"/>
  <c r="W2549" i="48"/>
  <c r="W2550" i="48"/>
  <c r="W2551" i="48"/>
  <c r="W2552" i="48"/>
  <c r="W2553" i="48"/>
  <c r="W2554" i="48"/>
  <c r="W2555" i="48"/>
  <c r="W2556" i="48"/>
  <c r="W2557" i="48"/>
  <c r="W2558" i="48"/>
  <c r="W2559" i="48"/>
  <c r="W2560" i="48"/>
  <c r="W2561" i="48"/>
  <c r="W2562" i="48"/>
  <c r="W2563" i="48"/>
  <c r="W2564" i="48"/>
  <c r="W2565" i="48"/>
  <c r="W2566" i="48"/>
  <c r="W2567" i="48"/>
  <c r="W2568" i="48"/>
  <c r="W2569" i="48"/>
  <c r="W2570" i="48"/>
  <c r="W2571" i="48"/>
  <c r="W2572" i="48"/>
  <c r="W2573" i="48"/>
  <c r="W2574" i="48"/>
  <c r="W2575" i="48"/>
  <c r="W2576" i="48"/>
  <c r="W2577" i="48"/>
  <c r="W2578" i="48"/>
  <c r="W2579" i="48"/>
  <c r="W2580" i="48"/>
  <c r="W2581" i="48"/>
  <c r="W2582" i="48"/>
  <c r="W2583" i="48"/>
  <c r="W2584" i="48"/>
  <c r="W2585" i="48"/>
  <c r="W2586" i="48"/>
  <c r="W2587" i="48"/>
  <c r="W2588" i="48"/>
  <c r="W2589" i="48"/>
  <c r="W2590" i="48"/>
  <c r="W2591" i="48"/>
  <c r="W2592" i="48"/>
  <c r="W2593" i="48"/>
  <c r="W2594" i="48"/>
  <c r="W2595" i="48"/>
  <c r="W2596" i="48"/>
  <c r="W2597" i="48"/>
  <c r="W2598" i="48"/>
  <c r="W2599" i="48"/>
  <c r="W2600" i="48"/>
  <c r="W2601" i="48"/>
  <c r="W2602" i="48"/>
  <c r="W2603" i="48"/>
  <c r="W2604" i="48"/>
  <c r="W2605" i="48"/>
  <c r="W2606" i="48"/>
  <c r="W2607" i="48"/>
  <c r="W2608" i="48"/>
  <c r="W2609" i="48"/>
  <c r="W2610" i="48"/>
  <c r="W2611" i="48"/>
  <c r="W2612" i="48"/>
  <c r="W2613" i="48"/>
  <c r="W2614" i="48"/>
  <c r="W2615" i="48"/>
  <c r="W2616" i="48"/>
  <c r="W2617" i="48"/>
  <c r="W2618" i="48"/>
  <c r="W2619" i="48"/>
  <c r="W2620" i="48"/>
  <c r="W2621" i="48"/>
  <c r="W2622" i="48"/>
  <c r="W2623" i="48"/>
  <c r="W2624" i="48"/>
  <c r="W2625" i="48"/>
  <c r="W2626" i="48"/>
  <c r="W2627" i="48"/>
  <c r="W2628" i="48"/>
  <c r="W2629" i="48"/>
  <c r="W2630" i="48"/>
  <c r="W2631" i="48"/>
  <c r="W2632" i="48"/>
  <c r="W2633" i="48"/>
  <c r="W2634" i="48"/>
  <c r="W2635" i="48"/>
  <c r="W2636" i="48"/>
  <c r="W2637" i="48"/>
  <c r="W2638" i="48"/>
  <c r="W2639" i="48"/>
  <c r="W2640" i="48"/>
  <c r="W2641" i="48"/>
  <c r="W2642" i="48"/>
  <c r="W2643" i="48"/>
  <c r="W2644" i="48"/>
  <c r="W2645" i="48"/>
  <c r="W2646" i="48"/>
  <c r="W2647" i="48"/>
  <c r="W2648" i="48"/>
  <c r="W2649" i="48"/>
  <c r="W2650" i="48"/>
  <c r="W2651" i="48"/>
  <c r="W2652" i="48"/>
  <c r="W2653" i="48"/>
  <c r="W2654" i="48"/>
  <c r="W2655" i="48"/>
  <c r="W2656" i="48"/>
  <c r="W2657" i="48"/>
  <c r="W2658" i="48"/>
  <c r="W2659" i="48"/>
  <c r="W2660" i="48"/>
  <c r="W2661" i="48"/>
  <c r="W2662" i="48"/>
  <c r="W2663" i="48"/>
  <c r="W2664" i="48"/>
  <c r="W2665" i="48"/>
  <c r="W2666" i="48"/>
  <c r="W2667" i="48"/>
  <c r="W2668" i="48"/>
  <c r="W2669" i="48"/>
  <c r="W2670" i="48"/>
  <c r="W2671" i="48"/>
  <c r="W2672" i="48"/>
  <c r="W2673" i="48"/>
  <c r="W2674" i="48"/>
  <c r="W2675" i="48"/>
  <c r="W2676" i="48"/>
  <c r="W2677" i="48"/>
  <c r="W2678" i="48"/>
  <c r="W2679" i="48"/>
  <c r="W2680" i="48"/>
  <c r="W2681" i="48"/>
  <c r="W2682" i="48"/>
  <c r="W2683" i="48"/>
  <c r="W2684" i="48"/>
  <c r="W2685" i="48"/>
  <c r="W2686" i="48"/>
  <c r="W2687" i="48"/>
  <c r="W2688" i="48"/>
  <c r="W2689" i="48"/>
  <c r="W2690" i="48"/>
  <c r="W2691" i="48"/>
  <c r="W2692" i="48"/>
  <c r="W2693" i="48"/>
  <c r="W2694" i="48"/>
  <c r="W2695" i="48"/>
  <c r="W2696" i="48"/>
  <c r="W2697" i="48"/>
  <c r="W2698" i="48"/>
  <c r="W2699" i="48"/>
  <c r="W2700" i="48"/>
  <c r="W2701" i="48"/>
  <c r="W2702" i="48"/>
  <c r="W2703" i="48"/>
  <c r="W2704" i="48"/>
  <c r="W2705" i="48"/>
  <c r="W2706" i="48"/>
  <c r="W2707" i="48"/>
  <c r="W2708" i="48"/>
  <c r="W2709" i="48"/>
  <c r="W2710" i="48"/>
  <c r="W2711" i="48"/>
  <c r="W2712" i="48"/>
  <c r="W2713" i="48"/>
  <c r="W2714" i="48"/>
  <c r="W2715" i="48"/>
  <c r="W2716" i="48"/>
  <c r="W2717" i="48"/>
  <c r="W2718" i="48"/>
  <c r="W2719" i="48"/>
  <c r="W2720" i="48"/>
  <c r="W2721" i="48"/>
  <c r="W2722" i="48"/>
  <c r="W2723" i="48"/>
  <c r="W2724" i="48"/>
  <c r="W2725" i="48"/>
  <c r="W2726" i="48"/>
  <c r="W2727" i="48"/>
  <c r="W2728" i="48"/>
  <c r="W2729" i="48"/>
  <c r="W2730" i="48"/>
  <c r="W2731" i="48"/>
  <c r="W2732" i="48"/>
  <c r="W2733" i="48"/>
  <c r="W2734" i="48"/>
  <c r="W2735" i="48"/>
  <c r="W2736" i="48"/>
  <c r="W2737" i="48"/>
  <c r="W2738" i="48"/>
  <c r="W2739" i="48"/>
  <c r="W2740" i="48"/>
  <c r="W2741" i="48"/>
  <c r="W2742" i="48"/>
  <c r="W2743" i="48"/>
  <c r="W2744" i="48"/>
  <c r="W2745" i="48"/>
  <c r="W2746" i="48"/>
  <c r="W2747" i="48"/>
  <c r="W2748" i="48"/>
  <c r="W2749" i="48"/>
  <c r="W2750" i="48"/>
  <c r="W2751" i="48"/>
  <c r="W2752" i="48"/>
  <c r="W2753" i="48"/>
  <c r="W2754" i="48"/>
  <c r="W2755" i="48"/>
  <c r="W2756" i="48"/>
  <c r="W2757" i="48"/>
  <c r="W2758" i="48"/>
  <c r="W2759" i="48"/>
  <c r="W2760" i="48"/>
  <c r="W2761" i="48"/>
  <c r="W2762" i="48"/>
  <c r="W2763" i="48"/>
  <c r="W2764" i="48"/>
  <c r="W2765" i="48"/>
  <c r="W2766" i="48"/>
  <c r="W2767" i="48"/>
  <c r="W2768" i="48"/>
  <c r="W2769" i="48"/>
  <c r="W2770" i="48"/>
  <c r="W2771" i="48"/>
  <c r="W2772" i="48"/>
  <c r="W2773" i="48"/>
  <c r="W2774" i="48"/>
  <c r="W2775" i="48"/>
  <c r="W2776" i="48"/>
  <c r="W2777" i="48"/>
  <c r="W2778" i="48"/>
  <c r="W2779" i="48"/>
  <c r="W2780" i="48"/>
  <c r="W2781" i="48"/>
  <c r="W2782" i="48"/>
  <c r="W2783" i="48"/>
  <c r="W2784" i="48"/>
  <c r="W2785" i="48"/>
  <c r="W2786" i="48"/>
  <c r="W2787" i="48"/>
  <c r="W2788" i="48"/>
  <c r="W2789" i="48"/>
  <c r="W2790" i="48"/>
  <c r="W2791" i="48"/>
  <c r="W2792" i="48"/>
  <c r="W2793" i="48"/>
  <c r="W2794" i="48"/>
  <c r="W2795" i="48"/>
  <c r="W2796" i="48"/>
  <c r="W2797" i="48"/>
  <c r="W2798" i="48"/>
  <c r="W2799" i="48"/>
  <c r="W2800" i="48"/>
  <c r="W2801" i="48"/>
  <c r="W2802" i="48"/>
  <c r="W2803" i="48"/>
  <c r="W2804" i="48"/>
  <c r="W2805" i="48"/>
  <c r="W2806" i="48"/>
  <c r="W2807" i="48"/>
  <c r="W2808" i="48"/>
  <c r="W2809" i="48"/>
  <c r="W2810" i="48"/>
  <c r="W2811" i="48"/>
  <c r="W2812" i="48"/>
  <c r="W2813" i="48"/>
  <c r="W2814" i="48"/>
  <c r="W2815" i="48"/>
  <c r="W2816" i="48"/>
  <c r="W2817" i="48"/>
  <c r="W2818" i="48"/>
  <c r="W2819" i="48"/>
  <c r="W2820" i="48"/>
  <c r="W2821" i="48"/>
  <c r="W2822" i="48"/>
  <c r="W2823" i="48"/>
  <c r="W2824" i="48"/>
  <c r="W2825" i="48"/>
  <c r="W2826" i="48"/>
  <c r="W2827" i="48"/>
  <c r="W2828" i="48"/>
  <c r="W2829" i="48"/>
  <c r="W2830" i="48"/>
  <c r="W2831" i="48"/>
  <c r="X2831" i="48" s="1"/>
  <c r="W2832" i="48"/>
  <c r="W2833" i="48"/>
  <c r="W2834" i="48"/>
  <c r="W2835" i="48"/>
  <c r="W2836" i="48"/>
  <c r="W2837" i="48"/>
  <c r="W2838" i="48"/>
  <c r="W2839" i="48"/>
  <c r="W2840" i="48"/>
  <c r="W2841" i="48"/>
  <c r="W2842" i="48"/>
  <c r="W2843" i="48"/>
  <c r="W2844" i="48"/>
  <c r="W2845" i="48"/>
  <c r="W2846" i="48"/>
  <c r="W2847" i="48"/>
  <c r="W2848" i="48"/>
  <c r="W2849" i="48"/>
  <c r="W2850" i="48"/>
  <c r="W2851" i="48"/>
  <c r="W2852" i="48"/>
  <c r="W2853" i="48"/>
  <c r="W2854" i="48"/>
  <c r="W2855" i="48"/>
  <c r="W2856" i="48"/>
  <c r="W2857" i="48"/>
  <c r="W2858" i="48"/>
  <c r="W2859" i="48"/>
  <c r="W2860" i="48"/>
  <c r="W2861" i="48"/>
  <c r="W2862" i="48"/>
  <c r="W2863" i="48"/>
  <c r="W2864" i="48"/>
  <c r="W2865" i="48"/>
  <c r="W2866" i="48"/>
  <c r="W2867" i="48"/>
  <c r="W2868" i="48"/>
  <c r="W2869" i="48"/>
  <c r="W2870" i="48"/>
  <c r="W2871" i="48"/>
  <c r="W2872" i="48"/>
  <c r="W2873" i="48"/>
  <c r="W2874" i="48"/>
  <c r="W2875" i="48"/>
  <c r="W2876" i="48"/>
  <c r="W2877" i="48"/>
  <c r="W2878" i="48"/>
  <c r="W2879" i="48"/>
  <c r="W2880" i="48"/>
  <c r="W2881" i="48"/>
  <c r="W2882" i="48"/>
  <c r="W2883" i="48"/>
  <c r="W2884" i="48"/>
  <c r="W2885" i="48"/>
  <c r="W2886" i="48"/>
  <c r="W2887" i="48"/>
  <c r="W2888" i="48"/>
  <c r="W2889" i="48"/>
  <c r="W2890" i="48"/>
  <c r="W2891" i="48"/>
  <c r="W2892" i="48"/>
  <c r="W2893" i="48"/>
  <c r="W2894" i="48"/>
  <c r="W2895" i="48"/>
  <c r="W2896" i="48"/>
  <c r="W2897" i="48"/>
  <c r="W2898" i="48"/>
  <c r="W2899" i="48"/>
  <c r="W2900" i="48"/>
  <c r="W2901" i="48"/>
  <c r="W2902" i="48"/>
  <c r="W2903" i="48"/>
  <c r="W2904" i="48"/>
  <c r="W2905" i="48"/>
  <c r="W2906" i="48"/>
  <c r="W2907" i="48"/>
  <c r="W2908" i="48"/>
  <c r="W2909" i="48"/>
  <c r="W2910" i="48"/>
  <c r="W2911" i="48"/>
  <c r="W2912" i="48"/>
  <c r="W2913" i="48"/>
  <c r="W2914" i="48"/>
  <c r="W2915" i="48"/>
  <c r="W2916" i="48"/>
  <c r="W2917" i="48"/>
  <c r="W2918" i="48"/>
  <c r="W2919" i="48"/>
  <c r="W2920" i="48"/>
  <c r="W2921" i="48"/>
  <c r="W2922" i="48"/>
  <c r="W2923" i="48"/>
  <c r="W2924" i="48"/>
  <c r="W2925" i="48"/>
  <c r="W2926" i="48"/>
  <c r="W2927" i="48"/>
  <c r="W2928" i="48"/>
  <c r="W2929" i="48"/>
  <c r="W2930" i="48"/>
  <c r="W2931" i="48"/>
  <c r="W2932" i="48"/>
  <c r="W2933" i="48"/>
  <c r="W2934" i="48"/>
  <c r="W2935" i="48"/>
  <c r="W2936" i="48"/>
  <c r="W2937" i="48"/>
  <c r="W2938" i="48"/>
  <c r="W2939" i="48"/>
  <c r="W2940" i="48"/>
  <c r="W2941" i="48"/>
  <c r="W2942" i="48"/>
  <c r="W2943" i="48"/>
  <c r="W2944" i="48"/>
  <c r="W2945" i="48"/>
  <c r="W2946" i="48"/>
  <c r="W2947" i="48"/>
  <c r="W2948" i="48"/>
  <c r="W2949" i="48"/>
  <c r="W2950" i="48"/>
  <c r="W2951" i="48"/>
  <c r="W2952" i="48"/>
  <c r="W2953" i="48"/>
  <c r="W2954" i="48"/>
  <c r="W2955" i="48"/>
  <c r="W2956" i="48"/>
  <c r="W2957" i="48"/>
  <c r="W2958" i="48"/>
  <c r="W2959" i="48"/>
  <c r="W2960" i="48"/>
  <c r="W2961" i="48"/>
  <c r="W2962" i="48"/>
  <c r="W2963" i="48"/>
  <c r="W2964" i="48"/>
  <c r="W2965" i="48"/>
  <c r="W2966" i="48"/>
  <c r="W2967" i="48"/>
  <c r="X2967" i="48" s="1"/>
  <c r="W2968" i="48"/>
  <c r="W2969" i="48"/>
  <c r="W2970" i="48"/>
  <c r="W2971" i="48"/>
  <c r="W2972" i="48"/>
  <c r="W2973" i="48"/>
  <c r="W2974" i="48"/>
  <c r="W2975" i="48"/>
  <c r="W2976" i="48"/>
  <c r="W2977" i="48"/>
  <c r="W2978" i="48"/>
  <c r="W2979" i="48"/>
  <c r="W2980" i="48"/>
  <c r="W2981" i="48"/>
  <c r="W2982" i="48"/>
  <c r="W2983" i="48"/>
  <c r="W2984" i="48"/>
  <c r="W2985" i="48"/>
  <c r="W2986" i="48"/>
  <c r="W2987" i="48"/>
  <c r="W2988" i="48"/>
  <c r="W2989" i="48"/>
  <c r="W2990" i="48"/>
  <c r="W2991" i="48"/>
  <c r="W2992" i="48"/>
  <c r="W2993" i="48"/>
  <c r="W2994" i="48"/>
  <c r="W2995" i="48"/>
  <c r="W2996" i="48"/>
  <c r="W2997" i="48"/>
  <c r="W2998" i="48"/>
  <c r="W2999" i="48"/>
  <c r="W3000" i="48"/>
  <c r="W3001" i="48"/>
  <c r="W3002" i="48"/>
  <c r="W3003" i="48"/>
  <c r="W3004" i="48"/>
  <c r="W3005" i="48"/>
  <c r="W3006" i="48"/>
  <c r="W3007" i="48"/>
  <c r="W3008" i="48"/>
  <c r="W3009" i="48"/>
  <c r="W3010" i="48"/>
  <c r="W3011" i="48"/>
  <c r="W3012" i="48"/>
  <c r="W3013" i="48"/>
  <c r="W3014" i="48"/>
  <c r="W3015" i="48"/>
  <c r="W3016" i="48"/>
  <c r="W3017" i="48"/>
  <c r="W3018" i="48"/>
  <c r="W3019" i="48"/>
  <c r="W3020" i="48"/>
  <c r="W3021" i="48"/>
  <c r="W3022" i="48"/>
  <c r="W3023" i="48"/>
  <c r="W3024" i="48"/>
  <c r="W3025" i="48"/>
  <c r="W3026" i="48"/>
  <c r="W3027" i="48"/>
  <c r="W3028" i="48"/>
  <c r="W3029" i="48"/>
  <c r="W3030" i="48"/>
  <c r="W3031" i="48"/>
  <c r="W3032" i="48"/>
  <c r="W3033" i="48"/>
  <c r="W3034" i="48"/>
  <c r="W3035" i="48"/>
  <c r="W3036" i="48"/>
  <c r="W3037" i="48"/>
  <c r="W3038" i="48"/>
  <c r="X3038" i="48" s="1"/>
  <c r="W3039" i="48"/>
  <c r="W3040" i="48"/>
  <c r="W3041" i="48"/>
  <c r="W3042" i="48"/>
  <c r="W3043" i="48"/>
  <c r="W3044" i="48"/>
  <c r="W3045" i="48"/>
  <c r="W3046" i="48"/>
  <c r="W3047" i="48"/>
  <c r="W3048" i="48"/>
  <c r="W3049" i="48"/>
  <c r="W3050" i="48"/>
  <c r="W3051" i="48"/>
  <c r="W3052" i="48"/>
  <c r="W3053" i="48"/>
  <c r="W3054" i="48"/>
  <c r="W3055" i="48"/>
  <c r="W3056" i="48"/>
  <c r="W3057" i="48"/>
  <c r="W3058" i="48"/>
  <c r="W3059" i="48"/>
  <c r="W3060" i="48"/>
  <c r="W3061" i="48"/>
  <c r="W3062" i="48"/>
  <c r="W3063" i="48"/>
  <c r="W3064" i="48"/>
  <c r="W3065" i="48"/>
  <c r="W3066" i="48"/>
  <c r="W3067" i="48"/>
  <c r="W3068" i="48"/>
  <c r="W3069" i="48"/>
  <c r="W3070" i="48"/>
  <c r="W3071" i="48"/>
  <c r="W3072" i="48"/>
  <c r="W3073" i="48"/>
  <c r="W3074" i="48"/>
  <c r="W3075" i="48"/>
  <c r="W3076" i="48"/>
  <c r="W3077" i="48"/>
  <c r="W3078" i="48"/>
  <c r="W3079" i="48"/>
  <c r="W3080" i="48"/>
  <c r="W3081" i="48"/>
  <c r="W3082" i="48"/>
  <c r="W3083" i="48"/>
  <c r="W3084" i="48"/>
  <c r="W3085" i="48"/>
  <c r="W3086" i="48"/>
  <c r="W3087" i="48"/>
  <c r="W3088" i="48"/>
  <c r="W3089" i="48"/>
  <c r="W3090" i="48"/>
  <c r="W3091" i="48"/>
  <c r="W3092" i="48"/>
  <c r="W3093" i="48"/>
  <c r="W3094" i="48"/>
  <c r="W3095" i="48"/>
  <c r="W3096" i="48"/>
  <c r="W3097" i="48"/>
  <c r="W3098" i="48"/>
  <c r="X3098" i="48" s="1"/>
  <c r="W3099" i="48"/>
  <c r="W3100" i="48"/>
  <c r="W3101" i="48"/>
  <c r="W3102" i="48"/>
  <c r="W3103" i="48"/>
  <c r="W3104" i="48"/>
  <c r="W3105" i="48"/>
  <c r="W3106" i="48"/>
  <c r="W3107" i="48"/>
  <c r="W3108" i="48"/>
  <c r="W3109" i="48"/>
  <c r="W3110" i="48"/>
  <c r="W3111" i="48"/>
  <c r="W3112" i="48"/>
  <c r="W3113" i="48"/>
  <c r="W3114" i="48"/>
  <c r="W3115" i="48"/>
  <c r="W3116" i="48"/>
  <c r="W3117" i="48"/>
  <c r="W3118" i="48"/>
  <c r="W3119" i="48"/>
  <c r="W3120" i="48"/>
  <c r="W3121" i="48"/>
  <c r="W3122" i="48"/>
  <c r="W3123" i="48"/>
  <c r="W3124" i="48"/>
  <c r="W3125" i="48"/>
  <c r="W3126" i="48"/>
  <c r="W3127" i="48"/>
  <c r="W3128" i="48"/>
  <c r="W3129" i="48"/>
  <c r="X3129" i="48" s="1"/>
  <c r="W3130" i="48"/>
  <c r="W3131" i="48"/>
  <c r="W3132" i="48"/>
  <c r="W3133" i="48"/>
  <c r="W3134" i="48"/>
  <c r="W3135" i="48"/>
  <c r="W3136" i="48"/>
  <c r="W3137" i="48"/>
  <c r="W3138" i="48"/>
  <c r="W3139" i="48"/>
  <c r="W3140" i="48"/>
  <c r="W3141" i="48"/>
  <c r="W3142" i="48"/>
  <c r="W3143" i="48"/>
  <c r="W3144" i="48"/>
  <c r="W3145" i="48"/>
  <c r="W3146" i="48"/>
  <c r="W3147" i="48"/>
  <c r="W3148" i="48"/>
  <c r="W3149" i="48"/>
  <c r="W3150" i="48"/>
  <c r="W3151" i="48"/>
  <c r="W3152" i="48"/>
  <c r="W3153" i="48"/>
  <c r="W3154" i="48"/>
  <c r="W3155" i="48"/>
  <c r="W3156" i="48"/>
  <c r="W3157" i="48"/>
  <c r="W3158" i="48"/>
  <c r="W3159" i="48"/>
  <c r="W3160" i="48"/>
  <c r="W3161" i="48"/>
  <c r="W3162" i="48"/>
  <c r="W3163" i="48"/>
  <c r="W3164" i="48"/>
  <c r="W3165" i="48"/>
  <c r="W3166" i="48"/>
  <c r="W3167" i="48"/>
  <c r="W3168" i="48"/>
  <c r="W3169" i="48"/>
  <c r="W3170" i="48"/>
  <c r="W3171" i="48"/>
  <c r="W3172" i="48"/>
  <c r="W3173" i="48"/>
  <c r="W3174" i="48"/>
  <c r="W3175" i="48"/>
  <c r="W3176" i="48"/>
  <c r="W3177" i="48"/>
  <c r="W3178" i="48"/>
  <c r="W3179" i="48"/>
  <c r="W3180" i="48"/>
  <c r="W3181" i="48"/>
  <c r="W3182" i="48"/>
  <c r="W3183" i="48"/>
  <c r="W3184" i="48"/>
  <c r="W3185" i="48"/>
  <c r="W3186" i="48"/>
  <c r="W3187" i="48"/>
  <c r="W3188" i="48"/>
  <c r="W3189" i="48"/>
  <c r="W3190" i="48"/>
  <c r="W3191" i="48"/>
  <c r="W3192" i="48"/>
  <c r="W3193" i="48"/>
  <c r="W3194" i="48"/>
  <c r="W3195" i="48"/>
  <c r="W3196" i="48"/>
  <c r="W3197" i="48"/>
  <c r="W3198" i="48"/>
  <c r="W3199" i="48"/>
  <c r="W3200" i="48"/>
  <c r="W3201" i="48"/>
  <c r="W3202" i="48"/>
  <c r="W3203" i="48"/>
  <c r="W3204" i="48"/>
  <c r="W3205" i="48"/>
  <c r="W3206" i="48"/>
  <c r="W3207" i="48"/>
  <c r="W3208" i="48"/>
  <c r="W3209" i="48"/>
  <c r="W3210" i="48"/>
  <c r="W3211" i="48"/>
  <c r="W3212" i="48"/>
  <c r="W3213" i="48"/>
  <c r="W3214" i="48"/>
  <c r="W3215" i="48"/>
  <c r="W3216" i="48"/>
  <c r="W3217" i="48"/>
  <c r="W3218" i="48"/>
  <c r="W3219" i="48"/>
  <c r="W3220" i="48"/>
  <c r="W3221" i="48"/>
  <c r="W3222" i="48"/>
  <c r="W3223" i="48"/>
  <c r="X3223" i="48" s="1"/>
  <c r="W3224" i="48"/>
  <c r="W3225" i="48"/>
  <c r="W3226" i="48"/>
  <c r="W3227" i="48"/>
  <c r="W3228" i="48"/>
  <c r="W3229" i="48"/>
  <c r="W3230" i="48"/>
  <c r="W3231" i="48"/>
  <c r="W3232" i="48"/>
  <c r="W3233" i="48"/>
  <c r="W3234" i="48"/>
  <c r="W3235" i="48"/>
  <c r="W3236" i="48"/>
  <c r="W3237" i="48"/>
  <c r="W3238" i="48"/>
  <c r="W3239" i="48"/>
  <c r="W3240" i="48"/>
  <c r="W3241" i="48"/>
  <c r="W3242" i="48"/>
  <c r="W3243" i="48"/>
  <c r="W3244" i="48"/>
  <c r="W3245" i="48"/>
  <c r="W3246" i="48"/>
  <c r="W3247" i="48"/>
  <c r="W3248" i="48"/>
  <c r="W3249" i="48"/>
  <c r="W3250" i="48"/>
  <c r="W3251" i="48"/>
  <c r="W3252" i="48"/>
  <c r="W3253" i="48"/>
  <c r="W3254" i="48"/>
  <c r="W3255" i="48"/>
  <c r="W3256" i="48"/>
  <c r="W3257" i="48"/>
  <c r="W3258" i="48"/>
  <c r="W3259" i="48"/>
  <c r="W3260" i="48"/>
  <c r="W3261" i="48"/>
  <c r="W3262" i="48"/>
  <c r="W3263" i="48"/>
  <c r="W3264" i="48"/>
  <c r="W3265" i="48"/>
  <c r="W3266" i="48"/>
  <c r="W3267" i="48"/>
  <c r="W3268" i="48"/>
  <c r="W3269" i="48"/>
  <c r="W3270" i="48"/>
  <c r="W3271" i="48"/>
  <c r="W3272" i="48"/>
  <c r="W3273" i="48"/>
  <c r="W3274" i="48"/>
  <c r="W3275" i="48"/>
  <c r="W3276" i="48"/>
  <c r="W3277" i="48"/>
  <c r="W3278" i="48"/>
  <c r="W3279" i="48"/>
  <c r="W3280" i="48"/>
  <c r="W3281" i="48"/>
  <c r="W3282" i="48"/>
  <c r="W3283" i="48"/>
  <c r="W3284" i="48"/>
  <c r="W3285" i="48"/>
  <c r="W3286" i="48"/>
  <c r="W3287" i="48"/>
  <c r="W3288" i="48"/>
  <c r="W3289" i="48"/>
  <c r="W3290" i="48"/>
  <c r="W3291" i="48"/>
  <c r="W3292" i="48"/>
  <c r="W3293" i="48"/>
  <c r="W3294" i="48"/>
  <c r="W3295" i="48"/>
  <c r="W3296" i="48"/>
  <c r="W3297" i="48"/>
  <c r="W3298" i="48"/>
  <c r="W3299" i="48"/>
  <c r="W3300" i="48"/>
  <c r="W3301" i="48"/>
  <c r="W3302" i="48"/>
  <c r="W3303" i="48"/>
  <c r="W3304" i="48"/>
  <c r="W3305" i="48"/>
  <c r="W3306" i="48"/>
  <c r="W3307" i="48"/>
  <c r="W3308" i="48"/>
  <c r="W3309" i="48"/>
  <c r="W3310" i="48"/>
  <c r="W3311" i="48"/>
  <c r="W3312" i="48"/>
  <c r="W3313" i="48"/>
  <c r="W3314" i="48"/>
  <c r="W3315" i="48"/>
  <c r="W3316" i="48"/>
  <c r="W3317" i="48"/>
  <c r="W3318" i="48"/>
  <c r="W3319" i="48"/>
  <c r="W3320" i="48"/>
  <c r="W3321" i="48"/>
  <c r="W3322" i="48"/>
  <c r="W3323" i="48"/>
  <c r="W3324" i="48"/>
  <c r="W3325" i="48"/>
  <c r="W3326" i="48"/>
  <c r="W3327" i="48"/>
  <c r="W3328" i="48"/>
  <c r="W3329" i="48"/>
  <c r="W3330" i="48"/>
  <c r="W3331" i="48"/>
  <c r="W3332" i="48"/>
  <c r="W3333" i="48"/>
  <c r="W3334" i="48"/>
  <c r="W3335" i="48"/>
  <c r="W3336" i="48"/>
  <c r="W3337" i="48"/>
  <c r="W3338" i="48"/>
  <c r="W3339" i="48"/>
  <c r="W3340" i="48"/>
  <c r="W3341" i="48"/>
  <c r="W3342" i="48"/>
  <c r="W3343" i="48"/>
  <c r="W3344" i="48"/>
  <c r="W3345" i="48"/>
  <c r="W3346" i="48"/>
  <c r="W3347" i="48"/>
  <c r="W3348" i="48"/>
  <c r="W3349" i="48"/>
  <c r="W3350" i="48"/>
  <c r="W3351" i="48"/>
  <c r="W3352" i="48"/>
  <c r="W3353" i="48"/>
  <c r="W3354" i="48"/>
  <c r="W3355" i="48"/>
  <c r="W3356" i="48"/>
  <c r="W3357" i="48"/>
  <c r="W3358" i="48"/>
  <c r="W3359" i="48"/>
  <c r="W3360" i="48"/>
  <c r="W3361" i="48"/>
  <c r="W3362" i="48"/>
  <c r="W3363" i="48"/>
  <c r="W3364" i="48"/>
  <c r="W3365" i="48"/>
  <c r="W3366" i="48"/>
  <c r="W3367" i="48"/>
  <c r="W3368" i="48"/>
  <c r="W3369" i="48"/>
  <c r="W3370" i="48"/>
  <c r="W3371" i="48"/>
  <c r="W3372" i="48"/>
  <c r="W3373" i="48"/>
  <c r="W3374" i="48"/>
  <c r="W3375" i="48"/>
  <c r="W3376" i="48"/>
  <c r="W3377" i="48"/>
  <c r="W3378" i="48"/>
  <c r="W3379" i="48"/>
  <c r="W3380" i="48"/>
  <c r="W3381" i="48"/>
  <c r="W3382" i="48"/>
  <c r="W3383" i="48"/>
  <c r="W3384" i="48"/>
  <c r="W3385" i="48"/>
  <c r="W3386" i="48"/>
  <c r="W3387" i="48"/>
  <c r="W3388" i="48"/>
  <c r="W3389" i="48"/>
  <c r="W3390" i="48"/>
  <c r="W3391" i="48"/>
  <c r="W3392" i="48"/>
  <c r="W3393" i="48"/>
  <c r="W3394" i="48"/>
  <c r="W3395" i="48"/>
  <c r="W3396" i="48"/>
  <c r="W3397" i="48"/>
  <c r="W3398" i="48"/>
  <c r="W3399" i="48"/>
  <c r="W3400" i="48"/>
  <c r="W3401" i="48"/>
  <c r="W3402" i="48"/>
  <c r="W3403" i="48"/>
  <c r="W3404" i="48"/>
  <c r="W3405" i="48"/>
  <c r="W3406" i="48"/>
  <c r="W3407" i="48"/>
  <c r="W3408" i="48"/>
  <c r="W3409" i="48"/>
  <c r="W3410" i="48"/>
  <c r="W3411" i="48"/>
  <c r="X3411" i="48" s="1"/>
  <c r="W3412" i="48"/>
  <c r="W3413" i="48"/>
  <c r="W3414" i="48"/>
  <c r="X3414" i="48" s="1"/>
  <c r="W3415" i="48"/>
  <c r="W3416" i="48"/>
  <c r="W3417" i="48"/>
  <c r="X3417" i="48" s="1"/>
  <c r="W3418" i="48"/>
  <c r="W3419" i="48"/>
  <c r="W3420" i="48"/>
  <c r="W3421" i="48"/>
  <c r="W3422" i="48"/>
  <c r="W3423" i="48"/>
  <c r="W3424" i="48"/>
  <c r="W3425" i="48"/>
  <c r="W3426" i="48"/>
  <c r="W3427" i="48"/>
  <c r="W3428" i="48"/>
  <c r="W3429" i="48"/>
  <c r="W3430" i="48"/>
  <c r="W3431" i="48"/>
  <c r="W3432" i="48"/>
  <c r="W3433" i="48"/>
  <c r="W3434" i="48"/>
  <c r="W3435" i="48"/>
  <c r="W3436" i="48"/>
  <c r="W3437" i="48"/>
  <c r="W3438" i="48"/>
  <c r="W3439" i="48"/>
  <c r="W3440" i="48"/>
  <c r="W3441" i="48"/>
  <c r="W3442" i="48"/>
  <c r="W3443" i="48"/>
  <c r="W3444" i="48"/>
  <c r="W3445" i="48"/>
  <c r="X3445" i="48" s="1"/>
  <c r="W3446" i="48"/>
  <c r="W3447" i="48"/>
  <c r="W3448" i="48"/>
  <c r="W3449" i="48"/>
  <c r="W3450" i="48"/>
  <c r="W3451" i="48"/>
  <c r="W3452" i="48"/>
  <c r="W3453" i="48"/>
  <c r="W3454" i="48"/>
  <c r="W3455" i="48"/>
  <c r="W3456" i="48"/>
  <c r="W3457" i="48"/>
  <c r="W3458" i="48"/>
  <c r="W3459" i="48"/>
  <c r="W3460" i="48"/>
  <c r="W3461" i="48"/>
  <c r="W3462" i="48"/>
  <c r="W3463" i="48"/>
  <c r="W3464" i="48"/>
  <c r="W3465" i="48"/>
  <c r="W3466" i="48"/>
  <c r="W3467" i="48"/>
  <c r="W3468" i="48"/>
  <c r="W3469" i="48"/>
  <c r="W3470" i="48"/>
  <c r="W3471" i="48"/>
  <c r="W3472" i="48"/>
  <c r="W3473" i="48"/>
  <c r="X3473" i="48" s="1"/>
  <c r="W3474" i="48"/>
  <c r="W3475" i="48"/>
  <c r="W3476" i="48"/>
  <c r="W3477" i="48"/>
  <c r="W3478" i="48"/>
  <c r="W3479" i="48"/>
  <c r="W3480" i="48"/>
  <c r="W3481" i="48"/>
  <c r="W3482" i="48"/>
  <c r="W3483" i="48"/>
  <c r="W3484" i="48"/>
  <c r="W3485" i="48"/>
  <c r="W3486" i="48"/>
  <c r="W3487" i="48"/>
  <c r="W3488" i="48"/>
  <c r="W3489" i="48"/>
  <c r="W3490" i="48"/>
  <c r="W3491" i="48"/>
  <c r="W3492" i="48"/>
  <c r="W3493" i="48"/>
  <c r="W3494" i="48"/>
  <c r="W3495" i="48"/>
  <c r="W3496" i="48"/>
  <c r="W3497" i="48"/>
  <c r="W3498" i="48"/>
  <c r="W3499" i="48"/>
  <c r="W3500" i="48"/>
  <c r="W3501" i="48"/>
  <c r="W3502" i="48"/>
  <c r="W3503" i="48"/>
  <c r="W3504" i="48"/>
  <c r="W3505" i="48"/>
  <c r="X3505" i="48" s="1"/>
  <c r="W3506" i="48"/>
  <c r="W3507" i="48"/>
  <c r="W3508" i="48"/>
  <c r="W3509" i="48"/>
  <c r="W3510" i="48"/>
  <c r="W3511" i="48"/>
  <c r="W3512" i="48"/>
  <c r="W3513" i="48"/>
  <c r="W3514" i="48"/>
  <c r="W3515" i="48"/>
  <c r="W3516" i="48"/>
  <c r="W3517" i="48"/>
  <c r="W3518" i="48"/>
  <c r="W3519" i="48"/>
  <c r="W3520" i="48"/>
  <c r="X3520" i="48" s="1"/>
  <c r="W3521" i="48"/>
  <c r="W3522" i="48"/>
  <c r="W3523" i="48"/>
  <c r="W3524" i="48"/>
  <c r="W3525" i="48"/>
  <c r="W3526" i="48"/>
  <c r="W3527" i="48"/>
  <c r="W3528" i="48"/>
  <c r="W3529" i="48"/>
  <c r="W3530" i="48"/>
  <c r="W3531" i="48"/>
  <c r="W3532" i="48"/>
  <c r="W3533" i="48"/>
  <c r="W3534" i="48"/>
  <c r="W3535" i="48"/>
  <c r="W3536" i="48"/>
  <c r="W3537" i="48"/>
  <c r="W3538" i="48"/>
  <c r="W3539" i="48"/>
  <c r="W3540" i="48"/>
  <c r="W3541" i="48"/>
  <c r="W3542" i="48"/>
  <c r="X3542" i="48" s="1"/>
  <c r="W3543" i="48"/>
  <c r="W3544" i="48"/>
  <c r="W3545" i="48"/>
  <c r="W3546" i="48"/>
  <c r="W3547" i="48"/>
  <c r="W3548" i="48"/>
  <c r="W3549" i="48"/>
  <c r="W3550" i="48"/>
  <c r="W3551" i="48"/>
  <c r="W3552" i="48"/>
  <c r="W3553" i="48"/>
  <c r="W3554" i="48"/>
  <c r="W3555" i="48"/>
  <c r="W3556" i="48"/>
  <c r="W3557" i="48"/>
  <c r="W3558" i="48"/>
  <c r="X3558" i="48" s="1"/>
  <c r="W3559" i="48"/>
  <c r="W3560" i="48"/>
  <c r="W3561" i="48"/>
  <c r="W3562" i="48"/>
  <c r="W3563" i="48"/>
  <c r="W3564" i="48"/>
  <c r="W3565" i="48"/>
  <c r="X3565" i="48" s="1"/>
  <c r="W3566" i="48"/>
  <c r="W3567" i="48"/>
  <c r="W3568" i="48"/>
  <c r="W3569" i="48"/>
  <c r="W3570" i="48"/>
  <c r="W3571" i="48"/>
  <c r="W3572" i="48"/>
  <c r="W3573" i="48"/>
  <c r="W3574" i="48"/>
  <c r="W3575" i="48"/>
  <c r="W3576" i="48"/>
  <c r="W3577" i="48"/>
  <c r="W3578" i="48"/>
  <c r="X3578" i="48" s="1"/>
  <c r="W3579" i="48"/>
  <c r="W3580" i="48"/>
  <c r="W3581" i="48"/>
  <c r="W3582" i="48"/>
  <c r="W3583" i="48"/>
  <c r="W3584" i="48"/>
  <c r="W3585" i="48"/>
  <c r="W3586" i="48"/>
  <c r="W3587" i="48"/>
  <c r="W3588" i="48"/>
  <c r="W3589" i="48"/>
  <c r="W3590" i="48"/>
  <c r="W3591" i="48"/>
  <c r="W3592" i="48"/>
  <c r="W3593" i="48"/>
  <c r="W3594" i="48"/>
  <c r="W3595" i="48"/>
  <c r="W3596" i="48"/>
  <c r="W3597" i="48"/>
  <c r="W3598" i="48"/>
  <c r="W3599" i="48"/>
  <c r="W3600" i="48"/>
  <c r="W3601" i="48"/>
  <c r="W3602" i="48"/>
  <c r="W3603" i="48"/>
  <c r="W3604" i="48"/>
  <c r="W3605" i="48"/>
  <c r="W3606" i="48"/>
  <c r="X3606" i="48" s="1"/>
  <c r="W3607" i="48"/>
  <c r="W3608" i="48"/>
  <c r="W3609" i="48"/>
  <c r="W3610" i="48"/>
  <c r="W3611" i="48"/>
  <c r="W3612" i="48"/>
  <c r="W3613" i="48"/>
  <c r="W3614" i="48"/>
  <c r="W3615" i="48"/>
  <c r="W3616" i="48"/>
  <c r="W3617" i="48"/>
  <c r="W3618" i="48"/>
  <c r="W3619" i="48"/>
  <c r="W3620" i="48"/>
  <c r="W3621" i="48"/>
  <c r="W3622" i="48"/>
  <c r="W3623" i="48"/>
  <c r="W3624" i="48"/>
  <c r="W3625" i="48"/>
  <c r="W3626" i="48"/>
  <c r="W3627" i="48"/>
  <c r="W3628" i="48"/>
  <c r="W3629" i="48"/>
  <c r="W3630" i="48"/>
  <c r="W3631" i="48"/>
  <c r="W3632" i="48"/>
  <c r="W3633" i="48"/>
  <c r="W3634" i="48"/>
  <c r="W3635" i="48"/>
  <c r="W3636" i="48"/>
  <c r="W3637" i="48"/>
  <c r="W3638" i="48"/>
  <c r="W3639" i="48"/>
  <c r="W3640" i="48"/>
  <c r="W3641" i="48"/>
  <c r="W3642" i="48"/>
  <c r="W3643" i="48"/>
  <c r="W3644" i="48"/>
  <c r="W3645" i="48"/>
  <c r="W3646" i="48"/>
  <c r="W3647" i="48"/>
  <c r="W3648" i="48"/>
  <c r="W3649" i="48"/>
  <c r="W3650" i="48"/>
  <c r="W3651" i="48"/>
  <c r="W3652" i="48"/>
  <c r="W3653" i="48"/>
  <c r="W3654" i="48"/>
  <c r="W3655" i="48"/>
  <c r="W3656" i="48"/>
  <c r="W3657" i="48"/>
  <c r="W3658" i="48"/>
  <c r="W3659" i="48"/>
  <c r="W3660" i="48"/>
  <c r="W3661" i="48"/>
  <c r="W3662" i="48"/>
  <c r="W3663" i="48"/>
  <c r="W3664" i="48"/>
  <c r="W3665" i="48"/>
  <c r="W3666" i="48"/>
  <c r="W3667" i="48"/>
  <c r="W3668" i="48"/>
  <c r="W3669" i="48"/>
  <c r="W3670" i="48"/>
  <c r="W3671" i="48"/>
  <c r="W3672" i="48"/>
  <c r="W3673" i="48"/>
  <c r="W3674" i="48"/>
  <c r="W3675" i="48"/>
  <c r="W3676" i="48"/>
  <c r="W3677" i="48"/>
  <c r="W3678" i="48"/>
  <c r="W3679" i="48"/>
  <c r="W3680" i="48"/>
  <c r="W3681" i="48"/>
  <c r="W3682" i="48"/>
  <c r="W3683" i="48"/>
  <c r="W3684" i="48"/>
  <c r="W3685" i="48"/>
  <c r="W3686" i="48"/>
  <c r="X3686" i="48" s="1"/>
  <c r="W3687" i="48"/>
  <c r="W3688" i="48"/>
  <c r="W3689" i="48"/>
  <c r="W3690" i="48"/>
  <c r="W3691" i="48"/>
  <c r="W3692" i="48"/>
  <c r="W3693" i="48"/>
  <c r="X3693" i="48" s="1"/>
  <c r="W3694" i="48"/>
  <c r="W3695" i="48"/>
  <c r="W3696" i="48"/>
  <c r="W3697" i="48"/>
  <c r="W3698" i="48"/>
  <c r="W3699" i="48"/>
  <c r="W3700" i="48"/>
  <c r="W3701" i="48"/>
  <c r="W3702" i="48"/>
  <c r="W3703" i="48"/>
  <c r="W3704" i="48"/>
  <c r="W3705" i="48"/>
  <c r="W3706" i="48"/>
  <c r="X3706" i="48" s="1"/>
  <c r="W3707" i="48"/>
  <c r="W3708" i="48"/>
  <c r="W3709" i="48"/>
  <c r="W3710" i="48"/>
  <c r="W3711" i="48"/>
  <c r="W3712" i="48"/>
  <c r="W3713" i="48"/>
  <c r="W3714" i="48"/>
  <c r="W3715" i="48"/>
  <c r="W3716" i="48"/>
  <c r="W3717" i="48"/>
  <c r="W3718" i="48"/>
  <c r="X3718" i="48" s="1"/>
  <c r="W3719" i="48"/>
  <c r="W3720" i="48"/>
  <c r="W3721" i="48"/>
  <c r="W3722" i="48"/>
  <c r="W3723" i="48"/>
  <c r="W3724" i="48"/>
  <c r="W3725" i="48"/>
  <c r="X3725" i="48" s="1"/>
  <c r="W3726" i="48"/>
  <c r="W3727" i="48"/>
  <c r="W3728" i="48"/>
  <c r="W3729" i="48"/>
  <c r="W3730" i="48"/>
  <c r="W3731" i="48"/>
  <c r="W3732" i="48"/>
  <c r="W3733" i="48"/>
  <c r="W3734" i="48"/>
  <c r="X3734" i="48" s="1"/>
  <c r="W3735" i="48"/>
  <c r="W3736" i="48"/>
  <c r="W3737" i="48"/>
  <c r="W3738" i="48"/>
  <c r="X3738" i="48" s="1"/>
  <c r="W3739" i="48"/>
  <c r="W3740" i="48"/>
  <c r="W3741" i="48"/>
  <c r="W3742" i="48"/>
  <c r="W3743" i="48"/>
  <c r="W3744" i="48"/>
  <c r="W3745" i="48"/>
  <c r="W3746" i="48"/>
  <c r="W3747" i="48"/>
  <c r="W3748" i="48"/>
  <c r="W3749" i="48"/>
  <c r="W3750" i="48"/>
  <c r="W3751" i="48"/>
  <c r="W3752" i="48"/>
  <c r="W3753" i="48"/>
  <c r="W3754" i="48"/>
  <c r="W3755" i="48"/>
  <c r="W3756" i="48"/>
  <c r="W3757" i="48"/>
  <c r="W3758" i="48"/>
  <c r="W3759" i="48"/>
  <c r="W3760" i="48"/>
  <c r="W3761" i="48"/>
  <c r="W3762" i="48"/>
  <c r="W3763" i="48"/>
  <c r="W3764" i="48"/>
  <c r="W3765" i="48"/>
  <c r="W3766" i="48"/>
  <c r="X3766" i="48" s="1"/>
  <c r="W3767" i="48"/>
  <c r="W3768" i="48"/>
  <c r="W3769" i="48"/>
  <c r="W3770" i="48"/>
  <c r="W3771" i="48"/>
  <c r="W3772" i="48"/>
  <c r="W3773" i="48"/>
  <c r="W3774" i="48"/>
  <c r="W3775" i="48"/>
  <c r="W3776" i="48"/>
  <c r="W3777" i="48"/>
  <c r="W3778" i="48"/>
  <c r="W3779" i="48"/>
  <c r="W3780" i="48"/>
  <c r="W3781" i="48"/>
  <c r="W3782" i="48"/>
  <c r="W3783" i="48"/>
  <c r="W3784" i="48"/>
  <c r="W3785" i="48"/>
  <c r="W3786" i="48"/>
  <c r="W3787" i="48"/>
  <c r="W3788" i="48"/>
  <c r="W3789" i="48"/>
  <c r="W3790" i="48"/>
  <c r="W3791" i="48"/>
  <c r="W3792" i="48"/>
  <c r="W3793" i="48"/>
  <c r="W3794" i="48"/>
  <c r="W3795" i="48"/>
  <c r="W3796" i="48"/>
  <c r="W3797" i="48"/>
  <c r="W3798" i="48"/>
  <c r="W3799" i="48"/>
  <c r="W3800" i="48"/>
  <c r="W3801" i="48"/>
  <c r="W3802" i="48"/>
  <c r="W3803" i="48"/>
  <c r="W3804" i="48"/>
  <c r="W3805" i="48"/>
  <c r="W3806" i="48"/>
  <c r="W3807" i="48"/>
  <c r="W3808" i="48"/>
  <c r="W3809" i="48"/>
  <c r="W3810" i="48"/>
  <c r="W3811" i="48"/>
  <c r="W3812" i="48"/>
  <c r="W3813" i="48"/>
  <c r="W3814" i="48"/>
  <c r="W3815" i="48"/>
  <c r="W3816" i="48"/>
  <c r="W3817" i="48"/>
  <c r="W3818" i="48"/>
  <c r="W3819" i="48"/>
  <c r="W3820" i="48"/>
  <c r="W3821" i="48"/>
  <c r="W3822" i="48"/>
  <c r="W3823" i="48"/>
  <c r="W3824" i="48"/>
  <c r="W3825" i="48"/>
  <c r="W3826" i="48"/>
  <c r="W3827" i="48"/>
  <c r="W3828" i="48"/>
  <c r="W3829" i="48"/>
  <c r="W3830" i="48"/>
  <c r="W3831" i="48"/>
  <c r="W3832" i="48"/>
  <c r="W3833" i="48"/>
  <c r="W3834" i="48"/>
  <c r="W3835" i="48"/>
  <c r="W3836" i="48"/>
  <c r="W3837" i="48"/>
  <c r="W3838" i="48"/>
  <c r="W3839" i="48"/>
  <c r="W3840" i="48"/>
  <c r="W3841" i="48"/>
  <c r="W3842" i="48"/>
  <c r="W3843" i="48"/>
  <c r="W3844" i="48"/>
  <c r="W3845" i="48"/>
  <c r="W3846" i="48"/>
  <c r="W3847" i="48"/>
  <c r="W3848" i="48"/>
  <c r="W3849" i="48"/>
  <c r="W3850" i="48"/>
  <c r="W3851" i="48"/>
  <c r="W3852" i="48"/>
  <c r="W3853" i="48"/>
  <c r="W3854" i="48"/>
  <c r="W3855" i="48"/>
  <c r="W3856" i="48"/>
  <c r="W3857" i="48"/>
  <c r="W3858" i="48"/>
  <c r="W3859" i="48"/>
  <c r="W3860" i="48"/>
  <c r="W3861" i="48"/>
  <c r="W3862" i="48"/>
  <c r="W3863" i="48"/>
  <c r="W3864" i="48"/>
  <c r="W3865" i="48"/>
  <c r="W3866" i="48"/>
  <c r="W3867" i="48"/>
  <c r="W3868" i="48"/>
  <c r="W3869" i="48"/>
  <c r="W3870" i="48"/>
  <c r="W3871" i="48"/>
  <c r="W3872" i="48"/>
  <c r="W3873" i="48"/>
  <c r="W3874" i="48"/>
  <c r="W3875" i="48"/>
  <c r="W3876" i="48"/>
  <c r="W3877" i="48"/>
  <c r="W3878" i="48"/>
  <c r="W3879" i="48"/>
  <c r="W3880" i="48"/>
  <c r="W3881" i="48"/>
  <c r="W3882" i="48"/>
  <c r="W3883" i="48"/>
  <c r="W3884" i="48"/>
  <c r="W3885" i="48"/>
  <c r="W3886" i="48"/>
  <c r="W3887" i="48"/>
  <c r="W3888" i="48"/>
  <c r="W3889" i="48"/>
  <c r="W3890" i="48"/>
  <c r="W3891" i="48"/>
  <c r="W3892" i="48"/>
  <c r="W3893" i="48"/>
  <c r="W3894" i="48"/>
  <c r="W3895" i="48"/>
  <c r="W3896" i="48"/>
  <c r="W3897" i="48"/>
  <c r="W3898" i="48"/>
  <c r="W3899" i="48"/>
  <c r="W3900" i="48"/>
  <c r="W3901" i="48"/>
  <c r="W3902" i="48"/>
  <c r="W3903" i="48"/>
  <c r="W3904" i="48"/>
  <c r="W3905" i="48"/>
  <c r="W3906" i="48"/>
  <c r="W3907" i="48"/>
  <c r="W3908" i="48"/>
  <c r="W3909" i="48"/>
  <c r="W3910" i="48"/>
  <c r="W3911" i="48"/>
  <c r="W3912" i="48"/>
  <c r="W3913" i="48"/>
  <c r="W3914" i="48"/>
  <c r="W3915" i="48"/>
  <c r="W3916" i="48"/>
  <c r="W3917" i="48"/>
  <c r="W3918" i="48"/>
  <c r="W3919" i="48"/>
  <c r="W3920" i="48"/>
  <c r="W3921" i="48"/>
  <c r="W3922" i="48"/>
  <c r="W3923" i="48"/>
  <c r="W3924" i="48"/>
  <c r="W3925" i="48"/>
  <c r="W3926" i="48"/>
  <c r="W3927" i="48"/>
  <c r="W3928" i="48"/>
  <c r="W3929" i="48"/>
  <c r="W3930" i="48"/>
  <c r="W3931" i="48"/>
  <c r="W3932" i="48"/>
  <c r="W3933" i="48"/>
  <c r="W3934" i="48"/>
  <c r="W3935" i="48"/>
  <c r="W3936" i="48"/>
  <c r="W3937" i="48"/>
  <c r="W3938" i="48"/>
  <c r="W3939" i="48"/>
  <c r="W3940" i="48"/>
  <c r="W3941" i="48"/>
  <c r="W3942" i="48"/>
  <c r="X3942" i="48" s="1"/>
  <c r="W3943" i="48"/>
  <c r="W3944" i="48"/>
  <c r="W3945" i="48"/>
  <c r="W3946" i="48"/>
  <c r="W3947" i="48"/>
  <c r="W3948" i="48"/>
  <c r="W3949" i="48"/>
  <c r="X3949" i="48" s="1"/>
  <c r="W3950" i="48"/>
  <c r="W3951" i="48"/>
  <c r="W3952" i="48"/>
  <c r="W3953" i="48"/>
  <c r="W3954" i="48"/>
  <c r="W3955" i="48"/>
  <c r="W3956" i="48"/>
  <c r="W3957" i="48"/>
  <c r="W3958" i="48"/>
  <c r="W3959" i="48"/>
  <c r="W3960" i="48"/>
  <c r="W3961" i="48"/>
  <c r="W3962" i="48"/>
  <c r="X3962" i="48" s="1"/>
  <c r="W3963" i="48"/>
  <c r="W3964" i="48"/>
  <c r="W3965" i="48"/>
  <c r="W3966" i="48"/>
  <c r="W3967" i="48"/>
  <c r="W3968" i="48"/>
  <c r="W3969" i="48"/>
  <c r="W3970" i="48"/>
  <c r="W3971" i="48"/>
  <c r="W3972" i="48"/>
  <c r="W3973" i="48"/>
  <c r="W3974" i="48"/>
  <c r="X3974" i="48" s="1"/>
  <c r="W3975" i="48"/>
  <c r="W3976" i="48"/>
  <c r="W3977" i="48"/>
  <c r="W3978" i="48"/>
  <c r="W3979" i="48"/>
  <c r="W3980" i="48"/>
  <c r="W3981" i="48"/>
  <c r="X3981" i="48" s="1"/>
  <c r="W3982" i="48"/>
  <c r="W3983" i="48"/>
  <c r="W3984" i="48"/>
  <c r="W3985" i="48"/>
  <c r="W3986" i="48"/>
  <c r="W3987" i="48"/>
  <c r="W3988" i="48"/>
  <c r="W3989" i="48"/>
  <c r="W3990" i="48"/>
  <c r="X3990" i="48" s="1"/>
  <c r="W3991" i="48"/>
  <c r="W3992" i="48"/>
  <c r="W3993" i="48"/>
  <c r="W3994" i="48"/>
  <c r="X3994" i="48" s="1"/>
  <c r="W3995" i="48"/>
  <c r="W3996" i="48"/>
  <c r="W3997" i="48"/>
  <c r="W3998" i="48"/>
  <c r="W3999" i="48"/>
  <c r="W4000" i="48"/>
  <c r="W4001" i="48"/>
  <c r="X4001" i="48" s="1"/>
  <c r="W4002" i="48"/>
  <c r="W4003" i="48"/>
  <c r="W4004" i="48"/>
  <c r="W4005" i="48"/>
  <c r="W4006" i="48"/>
  <c r="W4007" i="48"/>
  <c r="W4008" i="48"/>
  <c r="W4009" i="48"/>
  <c r="W4010" i="48"/>
  <c r="W4011" i="48"/>
  <c r="W4012" i="48"/>
  <c r="W4013" i="48"/>
  <c r="W4014" i="48"/>
  <c r="W4015" i="48"/>
  <c r="W4016" i="48"/>
  <c r="W4017" i="48"/>
  <c r="W4018" i="48"/>
  <c r="W4019" i="48"/>
  <c r="W4020" i="48"/>
  <c r="W4021" i="48"/>
  <c r="W4022" i="48"/>
  <c r="W4023" i="48"/>
  <c r="W4024" i="48"/>
  <c r="W4025" i="48"/>
  <c r="W4026" i="48"/>
  <c r="W4027" i="48"/>
  <c r="W4028" i="48"/>
  <c r="W4029" i="48"/>
  <c r="W4030" i="48"/>
  <c r="W4031" i="48"/>
  <c r="W4032" i="48"/>
  <c r="W4033" i="48"/>
  <c r="W4034" i="48"/>
  <c r="W4035" i="48"/>
  <c r="W4036" i="48"/>
  <c r="W4037" i="48"/>
  <c r="W4038" i="48"/>
  <c r="X4038" i="48" s="1"/>
  <c r="W4039" i="48"/>
  <c r="W4040" i="48"/>
  <c r="W4041" i="48"/>
  <c r="W4042" i="48"/>
  <c r="W4043" i="48"/>
  <c r="W4044" i="48"/>
  <c r="W4045" i="48"/>
  <c r="X4045" i="48" s="1"/>
  <c r="W4046" i="48"/>
  <c r="W4047" i="48"/>
  <c r="W4048" i="48"/>
  <c r="W4049" i="48"/>
  <c r="W4050" i="48"/>
  <c r="W4051" i="48"/>
  <c r="W4052" i="48"/>
  <c r="W4053" i="48"/>
  <c r="W4054" i="48"/>
  <c r="W4055" i="48"/>
  <c r="W4056" i="48"/>
  <c r="W4057" i="48"/>
  <c r="W4058" i="48"/>
  <c r="X4058" i="48" s="1"/>
  <c r="W4059" i="48"/>
  <c r="W4060" i="48"/>
  <c r="W4061" i="48"/>
  <c r="W4062" i="48"/>
  <c r="W4063" i="48"/>
  <c r="W4064" i="48"/>
  <c r="W4065" i="48"/>
  <c r="X4065" i="48" s="1"/>
  <c r="W4066" i="48"/>
  <c r="W4067" i="48"/>
  <c r="W4068" i="48"/>
  <c r="W4069" i="48"/>
  <c r="W4070" i="48"/>
  <c r="W4071" i="48"/>
  <c r="W4072" i="48"/>
  <c r="W4073" i="48"/>
  <c r="W4074" i="48"/>
  <c r="W4075" i="48"/>
  <c r="W4076" i="48"/>
  <c r="W4077" i="48"/>
  <c r="W4078" i="48"/>
  <c r="W4079" i="48"/>
  <c r="W4080" i="48"/>
  <c r="W4081" i="48"/>
  <c r="W4082" i="48"/>
  <c r="W4083" i="48"/>
  <c r="W4084" i="48"/>
  <c r="W4085" i="48"/>
  <c r="W4086" i="48"/>
  <c r="W4087" i="48"/>
  <c r="W4088" i="48"/>
  <c r="W4089" i="48"/>
  <c r="W4090" i="48"/>
  <c r="W4091" i="48"/>
  <c r="W4092" i="48"/>
  <c r="W4093" i="48"/>
  <c r="W4094" i="48"/>
  <c r="W4095" i="48"/>
  <c r="W4096" i="48"/>
  <c r="W4097" i="48"/>
  <c r="W4098" i="48"/>
  <c r="W4099" i="48"/>
  <c r="W4100" i="48"/>
  <c r="W4101" i="48"/>
  <c r="W4102" i="48"/>
  <c r="X4102" i="48" s="1"/>
  <c r="W4103" i="48"/>
  <c r="W4104" i="48"/>
  <c r="W4105" i="48"/>
  <c r="W4106" i="48"/>
  <c r="W4107" i="48"/>
  <c r="W4108" i="48"/>
  <c r="W4109" i="48"/>
  <c r="W4110" i="48"/>
  <c r="W4111" i="48"/>
  <c r="W4112" i="48"/>
  <c r="W4113" i="48"/>
  <c r="W4114" i="48"/>
  <c r="W4115" i="48"/>
  <c r="W4116" i="48"/>
  <c r="W2" i="48"/>
  <c r="G4116" i="48"/>
  <c r="B4116" i="48"/>
  <c r="A4116" i="48"/>
  <c r="G4115" i="48"/>
  <c r="B4115" i="48"/>
  <c r="A4115" i="48"/>
  <c r="G4114" i="48"/>
  <c r="B4114" i="48"/>
  <c r="A4114" i="48"/>
  <c r="G4113" i="48"/>
  <c r="B4113" i="48"/>
  <c r="A4113" i="48"/>
  <c r="G4112" i="48"/>
  <c r="B4112" i="48"/>
  <c r="A4112" i="48"/>
  <c r="G4111" i="48"/>
  <c r="B4111" i="48"/>
  <c r="A4111" i="48"/>
  <c r="G4110" i="48"/>
  <c r="B4110" i="48"/>
  <c r="A4110" i="48"/>
  <c r="G4109" i="48"/>
  <c r="B4109" i="48"/>
  <c r="A4109" i="48"/>
  <c r="G4108" i="48"/>
  <c r="B4108" i="48"/>
  <c r="A4108" i="48"/>
  <c r="G4107" i="48"/>
  <c r="B4107" i="48"/>
  <c r="A4107" i="48"/>
  <c r="G4106" i="48"/>
  <c r="B4106" i="48"/>
  <c r="A4106" i="48"/>
  <c r="G4105" i="48"/>
  <c r="B4105" i="48"/>
  <c r="A4105" i="48"/>
  <c r="G4104" i="48"/>
  <c r="B4104" i="48"/>
  <c r="A4104" i="48"/>
  <c r="G4103" i="48"/>
  <c r="B4103" i="48"/>
  <c r="A4103" i="48"/>
  <c r="G4102" i="48"/>
  <c r="B4102" i="48"/>
  <c r="A4102" i="48"/>
  <c r="G4101" i="48"/>
  <c r="B4101" i="48"/>
  <c r="A4101" i="48"/>
  <c r="G4100" i="48"/>
  <c r="B4100" i="48"/>
  <c r="A4100" i="48"/>
  <c r="G4099" i="48"/>
  <c r="B4099" i="48"/>
  <c r="A4099" i="48"/>
  <c r="G4098" i="48"/>
  <c r="B4098" i="48"/>
  <c r="A4098" i="48"/>
  <c r="G4097" i="48"/>
  <c r="B4097" i="48"/>
  <c r="A4097" i="48"/>
  <c r="G4096" i="48"/>
  <c r="B4096" i="48"/>
  <c r="A4096" i="48"/>
  <c r="G4095" i="48"/>
  <c r="B4095" i="48"/>
  <c r="A4095" i="48"/>
  <c r="G4094" i="48"/>
  <c r="B4094" i="48"/>
  <c r="A4094" i="48"/>
  <c r="G4093" i="48"/>
  <c r="B4093" i="48"/>
  <c r="A4093" i="48"/>
  <c r="G4092" i="48"/>
  <c r="B4092" i="48"/>
  <c r="A4092" i="48"/>
  <c r="G4091" i="48"/>
  <c r="B4091" i="48"/>
  <c r="A4091" i="48"/>
  <c r="G4090" i="48"/>
  <c r="B4090" i="48"/>
  <c r="A4090" i="48"/>
  <c r="G4089" i="48"/>
  <c r="B4089" i="48"/>
  <c r="A4089" i="48"/>
  <c r="G4088" i="48"/>
  <c r="B4088" i="48"/>
  <c r="A4088" i="48"/>
  <c r="G4087" i="48"/>
  <c r="B4087" i="48"/>
  <c r="A4087" i="48"/>
  <c r="G4086" i="48"/>
  <c r="B4086" i="48"/>
  <c r="A4086" i="48"/>
  <c r="G4085" i="48"/>
  <c r="B4085" i="48"/>
  <c r="A4085" i="48"/>
  <c r="G4084" i="48"/>
  <c r="B4084" i="48"/>
  <c r="A4084" i="48"/>
  <c r="G4083" i="48"/>
  <c r="B4083" i="48"/>
  <c r="A4083" i="48"/>
  <c r="G4082" i="48"/>
  <c r="B4082" i="48"/>
  <c r="A4082" i="48"/>
  <c r="G4081" i="48"/>
  <c r="B4081" i="48"/>
  <c r="A4081" i="48"/>
  <c r="G4080" i="48"/>
  <c r="B4080" i="48"/>
  <c r="A4080" i="48"/>
  <c r="G4079" i="48"/>
  <c r="B4079" i="48"/>
  <c r="A4079" i="48"/>
  <c r="G4078" i="48"/>
  <c r="B4078" i="48"/>
  <c r="A4078" i="48"/>
  <c r="G4077" i="48"/>
  <c r="B4077" i="48"/>
  <c r="A4077" i="48"/>
  <c r="G4076" i="48"/>
  <c r="B4076" i="48"/>
  <c r="A4076" i="48"/>
  <c r="G4075" i="48"/>
  <c r="B4075" i="48"/>
  <c r="A4075" i="48"/>
  <c r="G4074" i="48"/>
  <c r="B4074" i="48"/>
  <c r="A4074" i="48"/>
  <c r="G4073" i="48"/>
  <c r="B4073" i="48"/>
  <c r="A4073" i="48"/>
  <c r="G4072" i="48"/>
  <c r="B4072" i="48"/>
  <c r="A4072" i="48"/>
  <c r="G4071" i="48"/>
  <c r="B4071" i="48"/>
  <c r="A4071" i="48"/>
  <c r="G4070" i="48"/>
  <c r="B4070" i="48"/>
  <c r="A4070" i="48"/>
  <c r="G4069" i="48"/>
  <c r="B4069" i="48"/>
  <c r="A4069" i="48"/>
  <c r="G4068" i="48"/>
  <c r="B4068" i="48"/>
  <c r="A4068" i="48"/>
  <c r="G4067" i="48"/>
  <c r="B4067" i="48"/>
  <c r="A4067" i="48"/>
  <c r="G4066" i="48"/>
  <c r="B4066" i="48"/>
  <c r="A4066" i="48"/>
  <c r="G4065" i="48"/>
  <c r="B4065" i="48"/>
  <c r="A4065" i="48"/>
  <c r="G4064" i="48"/>
  <c r="B4064" i="48"/>
  <c r="A4064" i="48"/>
  <c r="G4063" i="48"/>
  <c r="B4063" i="48"/>
  <c r="A4063" i="48"/>
  <c r="G4062" i="48"/>
  <c r="B4062" i="48"/>
  <c r="A4062" i="48"/>
  <c r="G4061" i="48"/>
  <c r="B4061" i="48"/>
  <c r="A4061" i="48"/>
  <c r="G4060" i="48"/>
  <c r="B4060" i="48"/>
  <c r="A4060" i="48"/>
  <c r="G4059" i="48"/>
  <c r="B4059" i="48"/>
  <c r="A4059" i="48"/>
  <c r="G4058" i="48"/>
  <c r="B4058" i="48"/>
  <c r="A4058" i="48"/>
  <c r="G4057" i="48"/>
  <c r="B4057" i="48"/>
  <c r="A4057" i="48"/>
  <c r="G4056" i="48"/>
  <c r="B4056" i="48"/>
  <c r="A4056" i="48"/>
  <c r="G4055" i="48"/>
  <c r="B4055" i="48"/>
  <c r="A4055" i="48"/>
  <c r="G4054" i="48"/>
  <c r="B4054" i="48"/>
  <c r="A4054" i="48"/>
  <c r="G4053" i="48"/>
  <c r="B4053" i="48"/>
  <c r="A4053" i="48"/>
  <c r="G4052" i="48"/>
  <c r="B4052" i="48"/>
  <c r="A4052" i="48"/>
  <c r="G4051" i="48"/>
  <c r="B4051" i="48"/>
  <c r="A4051" i="48"/>
  <c r="G4050" i="48"/>
  <c r="B4050" i="48"/>
  <c r="A4050" i="48"/>
  <c r="G4049" i="48"/>
  <c r="B4049" i="48"/>
  <c r="A4049" i="48"/>
  <c r="G4048" i="48"/>
  <c r="B4048" i="48"/>
  <c r="A4048" i="48"/>
  <c r="G4047" i="48"/>
  <c r="B4047" i="48"/>
  <c r="A4047" i="48"/>
  <c r="G4046" i="48"/>
  <c r="B4046" i="48"/>
  <c r="A4046" i="48"/>
  <c r="G4045" i="48"/>
  <c r="B4045" i="48"/>
  <c r="A4045" i="48"/>
  <c r="G4044" i="48"/>
  <c r="B4044" i="48"/>
  <c r="A4044" i="48"/>
  <c r="G4043" i="48"/>
  <c r="B4043" i="48"/>
  <c r="A4043" i="48"/>
  <c r="G4042" i="48"/>
  <c r="B4042" i="48"/>
  <c r="A4042" i="48"/>
  <c r="G4041" i="48"/>
  <c r="B4041" i="48"/>
  <c r="A4041" i="48"/>
  <c r="G4040" i="48"/>
  <c r="B4040" i="48"/>
  <c r="A4040" i="48"/>
  <c r="G4039" i="48"/>
  <c r="B4039" i="48"/>
  <c r="A4039" i="48"/>
  <c r="G4038" i="48"/>
  <c r="B4038" i="48"/>
  <c r="A4038" i="48"/>
  <c r="G4037" i="48"/>
  <c r="B4037" i="48"/>
  <c r="A4037" i="48"/>
  <c r="G4036" i="48"/>
  <c r="B4036" i="48"/>
  <c r="A4036" i="48"/>
  <c r="G4035" i="48"/>
  <c r="B4035" i="48"/>
  <c r="A4035" i="48"/>
  <c r="G4034" i="48"/>
  <c r="B4034" i="48"/>
  <c r="A4034" i="48"/>
  <c r="G4033" i="48"/>
  <c r="B4033" i="48"/>
  <c r="A4033" i="48"/>
  <c r="G4032" i="48"/>
  <c r="B4032" i="48"/>
  <c r="A4032" i="48"/>
  <c r="G4031" i="48"/>
  <c r="B4031" i="48"/>
  <c r="A4031" i="48"/>
  <c r="G4030" i="48"/>
  <c r="B4030" i="48"/>
  <c r="A4030" i="48"/>
  <c r="G4029" i="48"/>
  <c r="B4029" i="48"/>
  <c r="A4029" i="48"/>
  <c r="G4028" i="48"/>
  <c r="B4028" i="48"/>
  <c r="A4028" i="48"/>
  <c r="G4027" i="48"/>
  <c r="B4027" i="48"/>
  <c r="A4027" i="48"/>
  <c r="G4026" i="48"/>
  <c r="B4026" i="48"/>
  <c r="A4026" i="48"/>
  <c r="G4025" i="48"/>
  <c r="B4025" i="48"/>
  <c r="A4025" i="48"/>
  <c r="G4024" i="48"/>
  <c r="B4024" i="48"/>
  <c r="A4024" i="48"/>
  <c r="G4023" i="48"/>
  <c r="B4023" i="48"/>
  <c r="A4023" i="48"/>
  <c r="G4022" i="48"/>
  <c r="B4022" i="48"/>
  <c r="A4022" i="48"/>
  <c r="G4021" i="48"/>
  <c r="B4021" i="48"/>
  <c r="A4021" i="48"/>
  <c r="G4020" i="48"/>
  <c r="B4020" i="48"/>
  <c r="A4020" i="48"/>
  <c r="G4019" i="48"/>
  <c r="B4019" i="48"/>
  <c r="A4019" i="48"/>
  <c r="G4018" i="48"/>
  <c r="B4018" i="48"/>
  <c r="A4018" i="48"/>
  <c r="G4017" i="48"/>
  <c r="B4017" i="48"/>
  <c r="A4017" i="48"/>
  <c r="G4016" i="48"/>
  <c r="B4016" i="48"/>
  <c r="A4016" i="48"/>
  <c r="G4015" i="48"/>
  <c r="B4015" i="48"/>
  <c r="A4015" i="48"/>
  <c r="G4014" i="48"/>
  <c r="B4014" i="48"/>
  <c r="A4014" i="48"/>
  <c r="G4013" i="48"/>
  <c r="B4013" i="48"/>
  <c r="A4013" i="48"/>
  <c r="G4012" i="48"/>
  <c r="B4012" i="48"/>
  <c r="A4012" i="48"/>
  <c r="G4011" i="48"/>
  <c r="B4011" i="48"/>
  <c r="A4011" i="48"/>
  <c r="G4010" i="48"/>
  <c r="B4010" i="48"/>
  <c r="A4010" i="48"/>
  <c r="G4009" i="48"/>
  <c r="B4009" i="48"/>
  <c r="A4009" i="48"/>
  <c r="G4008" i="48"/>
  <c r="B4008" i="48"/>
  <c r="A4008" i="48"/>
  <c r="G4007" i="48"/>
  <c r="B4007" i="48"/>
  <c r="A4007" i="48"/>
  <c r="G4006" i="48"/>
  <c r="B4006" i="48"/>
  <c r="A4006" i="48"/>
  <c r="G4005" i="48"/>
  <c r="B4005" i="48"/>
  <c r="A4005" i="48"/>
  <c r="G4004" i="48"/>
  <c r="B4004" i="48"/>
  <c r="A4004" i="48"/>
  <c r="G4003" i="48"/>
  <c r="B4003" i="48"/>
  <c r="A4003" i="48"/>
  <c r="G4002" i="48"/>
  <c r="B4002" i="48"/>
  <c r="A4002" i="48"/>
  <c r="G4001" i="48"/>
  <c r="B4001" i="48"/>
  <c r="A4001" i="48"/>
  <c r="G4000" i="48"/>
  <c r="B4000" i="48"/>
  <c r="A4000" i="48"/>
  <c r="G3999" i="48"/>
  <c r="B3999" i="48"/>
  <c r="A3999" i="48"/>
  <c r="G3998" i="48"/>
  <c r="B3998" i="48"/>
  <c r="A3998" i="48"/>
  <c r="G3997" i="48"/>
  <c r="B3997" i="48"/>
  <c r="A3997" i="48"/>
  <c r="G3996" i="48"/>
  <c r="B3996" i="48"/>
  <c r="A3996" i="48"/>
  <c r="G3995" i="48"/>
  <c r="B3995" i="48"/>
  <c r="A3995" i="48"/>
  <c r="G3994" i="48"/>
  <c r="B3994" i="48"/>
  <c r="A3994" i="48"/>
  <c r="G3993" i="48"/>
  <c r="B3993" i="48"/>
  <c r="A3993" i="48"/>
  <c r="G3992" i="48"/>
  <c r="B3992" i="48"/>
  <c r="A3992" i="48"/>
  <c r="G3991" i="48"/>
  <c r="B3991" i="48"/>
  <c r="A3991" i="48"/>
  <c r="G3990" i="48"/>
  <c r="B3990" i="48"/>
  <c r="A3990" i="48"/>
  <c r="G3989" i="48"/>
  <c r="B3989" i="48"/>
  <c r="A3989" i="48"/>
  <c r="G3988" i="48"/>
  <c r="B3988" i="48"/>
  <c r="A3988" i="48"/>
  <c r="G3987" i="48"/>
  <c r="B3987" i="48"/>
  <c r="A3987" i="48"/>
  <c r="G3986" i="48"/>
  <c r="B3986" i="48"/>
  <c r="A3986" i="48"/>
  <c r="G3985" i="48"/>
  <c r="B3985" i="48"/>
  <c r="A3985" i="48"/>
  <c r="G3984" i="48"/>
  <c r="B3984" i="48"/>
  <c r="A3984" i="48"/>
  <c r="G3983" i="48"/>
  <c r="B3983" i="48"/>
  <c r="A3983" i="48"/>
  <c r="G3982" i="48"/>
  <c r="B3982" i="48"/>
  <c r="A3982" i="48"/>
  <c r="G3981" i="48"/>
  <c r="B3981" i="48"/>
  <c r="A3981" i="48"/>
  <c r="G3980" i="48"/>
  <c r="B3980" i="48"/>
  <c r="A3980" i="48"/>
  <c r="G3979" i="48"/>
  <c r="B3979" i="48"/>
  <c r="A3979" i="48"/>
  <c r="G3978" i="48"/>
  <c r="B3978" i="48"/>
  <c r="A3978" i="48"/>
  <c r="G3977" i="48"/>
  <c r="B3977" i="48"/>
  <c r="A3977" i="48"/>
  <c r="G3976" i="48"/>
  <c r="B3976" i="48"/>
  <c r="A3976" i="48"/>
  <c r="G3975" i="48"/>
  <c r="B3975" i="48"/>
  <c r="A3975" i="48"/>
  <c r="G3974" i="48"/>
  <c r="B3974" i="48"/>
  <c r="A3974" i="48"/>
  <c r="G3973" i="48"/>
  <c r="B3973" i="48"/>
  <c r="A3973" i="48"/>
  <c r="G3972" i="48"/>
  <c r="B3972" i="48"/>
  <c r="A3972" i="48"/>
  <c r="G3971" i="48"/>
  <c r="B3971" i="48"/>
  <c r="A3971" i="48"/>
  <c r="G3970" i="48"/>
  <c r="B3970" i="48"/>
  <c r="A3970" i="48"/>
  <c r="G3969" i="48"/>
  <c r="B3969" i="48"/>
  <c r="A3969" i="48"/>
  <c r="G3968" i="48"/>
  <c r="B3968" i="48"/>
  <c r="A3968" i="48"/>
  <c r="G3967" i="48"/>
  <c r="B3967" i="48"/>
  <c r="A3967" i="48"/>
  <c r="G3966" i="48"/>
  <c r="B3966" i="48"/>
  <c r="A3966" i="48"/>
  <c r="G3965" i="48"/>
  <c r="B3965" i="48"/>
  <c r="A3965" i="48"/>
  <c r="G3964" i="48"/>
  <c r="B3964" i="48"/>
  <c r="A3964" i="48"/>
  <c r="G3963" i="48"/>
  <c r="B3963" i="48"/>
  <c r="A3963" i="48"/>
  <c r="G3962" i="48"/>
  <c r="B3962" i="48"/>
  <c r="A3962" i="48"/>
  <c r="G3961" i="48"/>
  <c r="B3961" i="48"/>
  <c r="A3961" i="48"/>
  <c r="G3960" i="48"/>
  <c r="B3960" i="48"/>
  <c r="A3960" i="48"/>
  <c r="G3959" i="48"/>
  <c r="B3959" i="48"/>
  <c r="A3959" i="48"/>
  <c r="G3958" i="48"/>
  <c r="B3958" i="48"/>
  <c r="A3958" i="48"/>
  <c r="G3957" i="48"/>
  <c r="B3957" i="48"/>
  <c r="A3957" i="48"/>
  <c r="G3956" i="48"/>
  <c r="B3956" i="48"/>
  <c r="A3956" i="48"/>
  <c r="G3955" i="48"/>
  <c r="B3955" i="48"/>
  <c r="A3955" i="48"/>
  <c r="G3954" i="48"/>
  <c r="B3954" i="48"/>
  <c r="A3954" i="48"/>
  <c r="G3953" i="48"/>
  <c r="B3953" i="48"/>
  <c r="A3953" i="48"/>
  <c r="G3952" i="48"/>
  <c r="B3952" i="48"/>
  <c r="A3952" i="48"/>
  <c r="G3951" i="48"/>
  <c r="B3951" i="48"/>
  <c r="A3951" i="48"/>
  <c r="G3950" i="48"/>
  <c r="B3950" i="48"/>
  <c r="A3950" i="48"/>
  <c r="G3949" i="48"/>
  <c r="B3949" i="48"/>
  <c r="A3949" i="48"/>
  <c r="G3948" i="48"/>
  <c r="B3948" i="48"/>
  <c r="A3948" i="48"/>
  <c r="G3947" i="48"/>
  <c r="B3947" i="48"/>
  <c r="A3947" i="48"/>
  <c r="G3946" i="48"/>
  <c r="B3946" i="48"/>
  <c r="A3946" i="48"/>
  <c r="G3945" i="48"/>
  <c r="B3945" i="48"/>
  <c r="A3945" i="48"/>
  <c r="G3944" i="48"/>
  <c r="B3944" i="48"/>
  <c r="A3944" i="48"/>
  <c r="G3943" i="48"/>
  <c r="B3943" i="48"/>
  <c r="A3943" i="48"/>
  <c r="G3942" i="48"/>
  <c r="B3942" i="48"/>
  <c r="A3942" i="48"/>
  <c r="G3941" i="48"/>
  <c r="B3941" i="48"/>
  <c r="A3941" i="48"/>
  <c r="G3940" i="48"/>
  <c r="B3940" i="48"/>
  <c r="A3940" i="48"/>
  <c r="G3939" i="48"/>
  <c r="B3939" i="48"/>
  <c r="A3939" i="48"/>
  <c r="G3938" i="48"/>
  <c r="B3938" i="48"/>
  <c r="A3938" i="48"/>
  <c r="G3937" i="48"/>
  <c r="B3937" i="48"/>
  <c r="A3937" i="48"/>
  <c r="G3936" i="48"/>
  <c r="B3936" i="48"/>
  <c r="A3936" i="48"/>
  <c r="G3935" i="48"/>
  <c r="B3935" i="48"/>
  <c r="A3935" i="48"/>
  <c r="G3934" i="48"/>
  <c r="B3934" i="48"/>
  <c r="A3934" i="48"/>
  <c r="G3933" i="48"/>
  <c r="B3933" i="48"/>
  <c r="A3933" i="48"/>
  <c r="G3932" i="48"/>
  <c r="B3932" i="48"/>
  <c r="A3932" i="48"/>
  <c r="G3931" i="48"/>
  <c r="B3931" i="48"/>
  <c r="A3931" i="48"/>
  <c r="G3930" i="48"/>
  <c r="B3930" i="48"/>
  <c r="A3930" i="48"/>
  <c r="G3929" i="48"/>
  <c r="B3929" i="48"/>
  <c r="A3929" i="48"/>
  <c r="G3928" i="48"/>
  <c r="B3928" i="48"/>
  <c r="A3928" i="48"/>
  <c r="G3927" i="48"/>
  <c r="B3927" i="48"/>
  <c r="A3927" i="48"/>
  <c r="G3926" i="48"/>
  <c r="B3926" i="48"/>
  <c r="A3926" i="48"/>
  <c r="G3925" i="48"/>
  <c r="B3925" i="48"/>
  <c r="A3925" i="48"/>
  <c r="G3924" i="48"/>
  <c r="B3924" i="48"/>
  <c r="A3924" i="48"/>
  <c r="G3923" i="48"/>
  <c r="B3923" i="48"/>
  <c r="A3923" i="48"/>
  <c r="G3922" i="48"/>
  <c r="B3922" i="48"/>
  <c r="A3922" i="48"/>
  <c r="G3921" i="48"/>
  <c r="B3921" i="48"/>
  <c r="A3921" i="48"/>
  <c r="G3920" i="48"/>
  <c r="B3920" i="48"/>
  <c r="A3920" i="48"/>
  <c r="G3919" i="48"/>
  <c r="B3919" i="48"/>
  <c r="A3919" i="48"/>
  <c r="G3918" i="48"/>
  <c r="B3918" i="48"/>
  <c r="A3918" i="48"/>
  <c r="G3917" i="48"/>
  <c r="B3917" i="48"/>
  <c r="A3917" i="48"/>
  <c r="G3916" i="48"/>
  <c r="B3916" i="48"/>
  <c r="A3916" i="48"/>
  <c r="G3915" i="48"/>
  <c r="B3915" i="48"/>
  <c r="A3915" i="48"/>
  <c r="G3914" i="48"/>
  <c r="B3914" i="48"/>
  <c r="A3914" i="48"/>
  <c r="G3913" i="48"/>
  <c r="B3913" i="48"/>
  <c r="A3913" i="48"/>
  <c r="G3912" i="48"/>
  <c r="B3912" i="48"/>
  <c r="A3912" i="48"/>
  <c r="G3911" i="48"/>
  <c r="B3911" i="48"/>
  <c r="A3911" i="48"/>
  <c r="G3910" i="48"/>
  <c r="B3910" i="48"/>
  <c r="A3910" i="48"/>
  <c r="G3909" i="48"/>
  <c r="B3909" i="48"/>
  <c r="A3909" i="48"/>
  <c r="G3908" i="48"/>
  <c r="B3908" i="48"/>
  <c r="A3908" i="48"/>
  <c r="G3907" i="48"/>
  <c r="B3907" i="48"/>
  <c r="A3907" i="48"/>
  <c r="G3906" i="48"/>
  <c r="B3906" i="48"/>
  <c r="A3906" i="48"/>
  <c r="G3905" i="48"/>
  <c r="B3905" i="48"/>
  <c r="A3905" i="48"/>
  <c r="G3904" i="48"/>
  <c r="B3904" i="48"/>
  <c r="A3904" i="48"/>
  <c r="G3903" i="48"/>
  <c r="B3903" i="48"/>
  <c r="A3903" i="48"/>
  <c r="G3902" i="48"/>
  <c r="B3902" i="48"/>
  <c r="A3902" i="48"/>
  <c r="G3901" i="48"/>
  <c r="B3901" i="48"/>
  <c r="A3901" i="48"/>
  <c r="G3900" i="48"/>
  <c r="B3900" i="48"/>
  <c r="A3900" i="48"/>
  <c r="G3899" i="48"/>
  <c r="B3899" i="48"/>
  <c r="A3899" i="48"/>
  <c r="G3898" i="48"/>
  <c r="B3898" i="48"/>
  <c r="A3898" i="48"/>
  <c r="G3897" i="48"/>
  <c r="B3897" i="48"/>
  <c r="A3897" i="48"/>
  <c r="G3896" i="48"/>
  <c r="B3896" i="48"/>
  <c r="A3896" i="48"/>
  <c r="G3895" i="48"/>
  <c r="B3895" i="48"/>
  <c r="A3895" i="48"/>
  <c r="G3894" i="48"/>
  <c r="B3894" i="48"/>
  <c r="A3894" i="48"/>
  <c r="G3893" i="48"/>
  <c r="B3893" i="48"/>
  <c r="A3893" i="48"/>
  <c r="G3892" i="48"/>
  <c r="B3892" i="48"/>
  <c r="A3892" i="48"/>
  <c r="G3891" i="48"/>
  <c r="B3891" i="48"/>
  <c r="A3891" i="48"/>
  <c r="G3890" i="48"/>
  <c r="B3890" i="48"/>
  <c r="A3890" i="48"/>
  <c r="G3889" i="48"/>
  <c r="B3889" i="48"/>
  <c r="A3889" i="48"/>
  <c r="G3888" i="48"/>
  <c r="B3888" i="48"/>
  <c r="A3888" i="48"/>
  <c r="G3887" i="48"/>
  <c r="B3887" i="48"/>
  <c r="A3887" i="48"/>
  <c r="G3886" i="48"/>
  <c r="B3886" i="48"/>
  <c r="A3886" i="48"/>
  <c r="G3885" i="48"/>
  <c r="B3885" i="48"/>
  <c r="A3885" i="48"/>
  <c r="G3884" i="48"/>
  <c r="B3884" i="48"/>
  <c r="A3884" i="48"/>
  <c r="G3883" i="48"/>
  <c r="B3883" i="48"/>
  <c r="A3883" i="48"/>
  <c r="G3882" i="48"/>
  <c r="B3882" i="48"/>
  <c r="A3882" i="48"/>
  <c r="G3881" i="48"/>
  <c r="B3881" i="48"/>
  <c r="A3881" i="48"/>
  <c r="G3880" i="48"/>
  <c r="B3880" i="48"/>
  <c r="A3880" i="48"/>
  <c r="G3879" i="48"/>
  <c r="B3879" i="48"/>
  <c r="A3879" i="48"/>
  <c r="G3878" i="48"/>
  <c r="B3878" i="48"/>
  <c r="A3878" i="48"/>
  <c r="G3877" i="48"/>
  <c r="B3877" i="48"/>
  <c r="A3877" i="48"/>
  <c r="G3876" i="48"/>
  <c r="B3876" i="48"/>
  <c r="A3876" i="48"/>
  <c r="G3875" i="48"/>
  <c r="B3875" i="48"/>
  <c r="A3875" i="48"/>
  <c r="G3874" i="48"/>
  <c r="B3874" i="48"/>
  <c r="A3874" i="48"/>
  <c r="G3873" i="48"/>
  <c r="B3873" i="48"/>
  <c r="A3873" i="48"/>
  <c r="G3872" i="48"/>
  <c r="B3872" i="48"/>
  <c r="A3872" i="48"/>
  <c r="G3871" i="48"/>
  <c r="B3871" i="48"/>
  <c r="A3871" i="48"/>
  <c r="G3870" i="48"/>
  <c r="B3870" i="48"/>
  <c r="A3870" i="48"/>
  <c r="G3869" i="48"/>
  <c r="B3869" i="48"/>
  <c r="A3869" i="48"/>
  <c r="G3868" i="48"/>
  <c r="B3868" i="48"/>
  <c r="A3868" i="48"/>
  <c r="G3867" i="48"/>
  <c r="B3867" i="48"/>
  <c r="A3867" i="48"/>
  <c r="G3866" i="48"/>
  <c r="B3866" i="48"/>
  <c r="A3866" i="48"/>
  <c r="G3865" i="48"/>
  <c r="B3865" i="48"/>
  <c r="A3865" i="48"/>
  <c r="G3864" i="48"/>
  <c r="B3864" i="48"/>
  <c r="A3864" i="48"/>
  <c r="G3863" i="48"/>
  <c r="B3863" i="48"/>
  <c r="A3863" i="48"/>
  <c r="G3862" i="48"/>
  <c r="B3862" i="48"/>
  <c r="A3862" i="48"/>
  <c r="G3861" i="48"/>
  <c r="B3861" i="48"/>
  <c r="A3861" i="48"/>
  <c r="G3860" i="48"/>
  <c r="B3860" i="48"/>
  <c r="A3860" i="48"/>
  <c r="G3859" i="48"/>
  <c r="B3859" i="48"/>
  <c r="A3859" i="48"/>
  <c r="G3858" i="48"/>
  <c r="B3858" i="48"/>
  <c r="A3858" i="48"/>
  <c r="G3857" i="48"/>
  <c r="B3857" i="48"/>
  <c r="A3857" i="48"/>
  <c r="G3856" i="48"/>
  <c r="B3856" i="48"/>
  <c r="A3856" i="48"/>
  <c r="G3855" i="48"/>
  <c r="B3855" i="48"/>
  <c r="A3855" i="48"/>
  <c r="G3854" i="48"/>
  <c r="B3854" i="48"/>
  <c r="A3854" i="48"/>
  <c r="G3853" i="48"/>
  <c r="B3853" i="48"/>
  <c r="A3853" i="48"/>
  <c r="G3852" i="48"/>
  <c r="B3852" i="48"/>
  <c r="A3852" i="48"/>
  <c r="G3851" i="48"/>
  <c r="B3851" i="48"/>
  <c r="A3851" i="48"/>
  <c r="G3850" i="48"/>
  <c r="B3850" i="48"/>
  <c r="A3850" i="48"/>
  <c r="G3849" i="48"/>
  <c r="B3849" i="48"/>
  <c r="A3849" i="48"/>
  <c r="G3848" i="48"/>
  <c r="B3848" i="48"/>
  <c r="A3848" i="48"/>
  <c r="G3847" i="48"/>
  <c r="B3847" i="48"/>
  <c r="A3847" i="48"/>
  <c r="G3846" i="48"/>
  <c r="B3846" i="48"/>
  <c r="A3846" i="48"/>
  <c r="G3845" i="48"/>
  <c r="B3845" i="48"/>
  <c r="A3845" i="48"/>
  <c r="G3844" i="48"/>
  <c r="B3844" i="48"/>
  <c r="A3844" i="48"/>
  <c r="G3843" i="48"/>
  <c r="B3843" i="48"/>
  <c r="A3843" i="48"/>
  <c r="G3842" i="48"/>
  <c r="B3842" i="48"/>
  <c r="A3842" i="48"/>
  <c r="G3841" i="48"/>
  <c r="B3841" i="48"/>
  <c r="A3841" i="48"/>
  <c r="G3840" i="48"/>
  <c r="B3840" i="48"/>
  <c r="A3840" i="48"/>
  <c r="G3839" i="48"/>
  <c r="B3839" i="48"/>
  <c r="A3839" i="48"/>
  <c r="G3838" i="48"/>
  <c r="B3838" i="48"/>
  <c r="A3838" i="48"/>
  <c r="G3837" i="48"/>
  <c r="B3837" i="48"/>
  <c r="A3837" i="48"/>
  <c r="G3836" i="48"/>
  <c r="B3836" i="48"/>
  <c r="A3836" i="48"/>
  <c r="G3835" i="48"/>
  <c r="B3835" i="48"/>
  <c r="A3835" i="48"/>
  <c r="G3834" i="48"/>
  <c r="B3834" i="48"/>
  <c r="A3834" i="48"/>
  <c r="G3833" i="48"/>
  <c r="B3833" i="48"/>
  <c r="A3833" i="48"/>
  <c r="G3832" i="48"/>
  <c r="B3832" i="48"/>
  <c r="A3832" i="48"/>
  <c r="G3831" i="48"/>
  <c r="B3831" i="48"/>
  <c r="A3831" i="48"/>
  <c r="G3830" i="48"/>
  <c r="B3830" i="48"/>
  <c r="A3830" i="48"/>
  <c r="G3829" i="48"/>
  <c r="B3829" i="48"/>
  <c r="A3829" i="48"/>
  <c r="G3828" i="48"/>
  <c r="B3828" i="48"/>
  <c r="A3828" i="48"/>
  <c r="G3827" i="48"/>
  <c r="B3827" i="48"/>
  <c r="A3827" i="48"/>
  <c r="G3826" i="48"/>
  <c r="B3826" i="48"/>
  <c r="A3826" i="48"/>
  <c r="G3825" i="48"/>
  <c r="B3825" i="48"/>
  <c r="A3825" i="48"/>
  <c r="G3824" i="48"/>
  <c r="B3824" i="48"/>
  <c r="A3824" i="48"/>
  <c r="G3823" i="48"/>
  <c r="B3823" i="48"/>
  <c r="A3823" i="48"/>
  <c r="G3822" i="48"/>
  <c r="B3822" i="48"/>
  <c r="A3822" i="48"/>
  <c r="G3821" i="48"/>
  <c r="B3821" i="48"/>
  <c r="A3821" i="48"/>
  <c r="G3820" i="48"/>
  <c r="B3820" i="48"/>
  <c r="A3820" i="48"/>
  <c r="G3819" i="48"/>
  <c r="B3819" i="48"/>
  <c r="A3819" i="48"/>
  <c r="G3818" i="48"/>
  <c r="B3818" i="48"/>
  <c r="A3818" i="48"/>
  <c r="G3817" i="48"/>
  <c r="B3817" i="48"/>
  <c r="A3817" i="48"/>
  <c r="G3816" i="48"/>
  <c r="B3816" i="48"/>
  <c r="A3816" i="48"/>
  <c r="G3815" i="48"/>
  <c r="B3815" i="48"/>
  <c r="A3815" i="48"/>
  <c r="G3814" i="48"/>
  <c r="B3814" i="48"/>
  <c r="A3814" i="48"/>
  <c r="G3813" i="48"/>
  <c r="B3813" i="48"/>
  <c r="A3813" i="48"/>
  <c r="G3812" i="48"/>
  <c r="B3812" i="48"/>
  <c r="A3812" i="48"/>
  <c r="G3811" i="48"/>
  <c r="B3811" i="48"/>
  <c r="A3811" i="48"/>
  <c r="G3810" i="48"/>
  <c r="B3810" i="48"/>
  <c r="A3810" i="48"/>
  <c r="G3809" i="48"/>
  <c r="B3809" i="48"/>
  <c r="A3809" i="48"/>
  <c r="G3808" i="48"/>
  <c r="B3808" i="48"/>
  <c r="A3808" i="48"/>
  <c r="G3807" i="48"/>
  <c r="B3807" i="48"/>
  <c r="A3807" i="48"/>
  <c r="G3806" i="48"/>
  <c r="B3806" i="48"/>
  <c r="A3806" i="48"/>
  <c r="G3805" i="48"/>
  <c r="B3805" i="48"/>
  <c r="A3805" i="48"/>
  <c r="G3804" i="48"/>
  <c r="B3804" i="48"/>
  <c r="A3804" i="48"/>
  <c r="G3803" i="48"/>
  <c r="B3803" i="48"/>
  <c r="A3803" i="48"/>
  <c r="G3802" i="48"/>
  <c r="B3802" i="48"/>
  <c r="A3802" i="48"/>
  <c r="G3801" i="48"/>
  <c r="B3801" i="48"/>
  <c r="A3801" i="48"/>
  <c r="G3800" i="48"/>
  <c r="B3800" i="48"/>
  <c r="A3800" i="48"/>
  <c r="G3799" i="48"/>
  <c r="B3799" i="48"/>
  <c r="A3799" i="48"/>
  <c r="G3798" i="48"/>
  <c r="B3798" i="48"/>
  <c r="A3798" i="48"/>
  <c r="G3797" i="48"/>
  <c r="B3797" i="48"/>
  <c r="A3797" i="48"/>
  <c r="G3796" i="48"/>
  <c r="B3796" i="48"/>
  <c r="A3796" i="48"/>
  <c r="G3795" i="48"/>
  <c r="B3795" i="48"/>
  <c r="A3795" i="48"/>
  <c r="G3794" i="48"/>
  <c r="B3794" i="48"/>
  <c r="A3794" i="48"/>
  <c r="G3793" i="48"/>
  <c r="B3793" i="48"/>
  <c r="A3793" i="48"/>
  <c r="G3792" i="48"/>
  <c r="B3792" i="48"/>
  <c r="A3792" i="48"/>
  <c r="G3791" i="48"/>
  <c r="B3791" i="48"/>
  <c r="A3791" i="48"/>
  <c r="G3790" i="48"/>
  <c r="B3790" i="48"/>
  <c r="A3790" i="48"/>
  <c r="G3789" i="48"/>
  <c r="B3789" i="48"/>
  <c r="A3789" i="48"/>
  <c r="G3788" i="48"/>
  <c r="B3788" i="48"/>
  <c r="A3788" i="48"/>
  <c r="G3787" i="48"/>
  <c r="B3787" i="48"/>
  <c r="A3787" i="48"/>
  <c r="G3786" i="48"/>
  <c r="B3786" i="48"/>
  <c r="A3786" i="48"/>
  <c r="G3785" i="48"/>
  <c r="B3785" i="48"/>
  <c r="A3785" i="48"/>
  <c r="G3784" i="48"/>
  <c r="B3784" i="48"/>
  <c r="A3784" i="48"/>
  <c r="G3783" i="48"/>
  <c r="B3783" i="48"/>
  <c r="A3783" i="48"/>
  <c r="G3782" i="48"/>
  <c r="B3782" i="48"/>
  <c r="A3782" i="48"/>
  <c r="G3781" i="48"/>
  <c r="B3781" i="48"/>
  <c r="A3781" i="48"/>
  <c r="G3780" i="48"/>
  <c r="B3780" i="48"/>
  <c r="A3780" i="48"/>
  <c r="G3779" i="48"/>
  <c r="B3779" i="48"/>
  <c r="A3779" i="48"/>
  <c r="G3778" i="48"/>
  <c r="B3778" i="48"/>
  <c r="A3778" i="48"/>
  <c r="G3777" i="48"/>
  <c r="B3777" i="48"/>
  <c r="A3777" i="48"/>
  <c r="G3776" i="48"/>
  <c r="B3776" i="48"/>
  <c r="A3776" i="48"/>
  <c r="G3775" i="48"/>
  <c r="B3775" i="48"/>
  <c r="A3775" i="48"/>
  <c r="G3774" i="48"/>
  <c r="B3774" i="48"/>
  <c r="A3774" i="48"/>
  <c r="G3773" i="48"/>
  <c r="B3773" i="48"/>
  <c r="A3773" i="48"/>
  <c r="G3772" i="48"/>
  <c r="B3772" i="48"/>
  <c r="A3772" i="48"/>
  <c r="G3771" i="48"/>
  <c r="B3771" i="48"/>
  <c r="A3771" i="48"/>
  <c r="G3770" i="48"/>
  <c r="B3770" i="48"/>
  <c r="A3770" i="48"/>
  <c r="G3769" i="48"/>
  <c r="B3769" i="48"/>
  <c r="A3769" i="48"/>
  <c r="G3768" i="48"/>
  <c r="B3768" i="48"/>
  <c r="A3768" i="48"/>
  <c r="G3767" i="48"/>
  <c r="B3767" i="48"/>
  <c r="A3767" i="48"/>
  <c r="G3766" i="48"/>
  <c r="B3766" i="48"/>
  <c r="A3766" i="48"/>
  <c r="G3765" i="48"/>
  <c r="B3765" i="48"/>
  <c r="A3765" i="48"/>
  <c r="G3764" i="48"/>
  <c r="B3764" i="48"/>
  <c r="A3764" i="48"/>
  <c r="G3763" i="48"/>
  <c r="B3763" i="48"/>
  <c r="A3763" i="48"/>
  <c r="G3762" i="48"/>
  <c r="B3762" i="48"/>
  <c r="A3762" i="48"/>
  <c r="G3761" i="48"/>
  <c r="B3761" i="48"/>
  <c r="A3761" i="48"/>
  <c r="G3760" i="48"/>
  <c r="B3760" i="48"/>
  <c r="A3760" i="48"/>
  <c r="G3759" i="48"/>
  <c r="B3759" i="48"/>
  <c r="A3759" i="48"/>
  <c r="G3758" i="48"/>
  <c r="B3758" i="48"/>
  <c r="A3758" i="48"/>
  <c r="G3757" i="48"/>
  <c r="B3757" i="48"/>
  <c r="A3757" i="48"/>
  <c r="G3756" i="48"/>
  <c r="B3756" i="48"/>
  <c r="A3756" i="48"/>
  <c r="G3755" i="48"/>
  <c r="B3755" i="48"/>
  <c r="A3755" i="48"/>
  <c r="G3754" i="48"/>
  <c r="B3754" i="48"/>
  <c r="A3754" i="48"/>
  <c r="G3753" i="48"/>
  <c r="B3753" i="48"/>
  <c r="A3753" i="48"/>
  <c r="G3752" i="48"/>
  <c r="B3752" i="48"/>
  <c r="A3752" i="48"/>
  <c r="G3751" i="48"/>
  <c r="B3751" i="48"/>
  <c r="A3751" i="48"/>
  <c r="G3750" i="48"/>
  <c r="B3750" i="48"/>
  <c r="A3750" i="48"/>
  <c r="G3749" i="48"/>
  <c r="B3749" i="48"/>
  <c r="A3749" i="48"/>
  <c r="G3748" i="48"/>
  <c r="B3748" i="48"/>
  <c r="A3748" i="48"/>
  <c r="G3747" i="48"/>
  <c r="B3747" i="48"/>
  <c r="A3747" i="48"/>
  <c r="G3746" i="48"/>
  <c r="B3746" i="48"/>
  <c r="A3746" i="48"/>
  <c r="G3745" i="48"/>
  <c r="B3745" i="48"/>
  <c r="A3745" i="48"/>
  <c r="G3744" i="48"/>
  <c r="B3744" i="48"/>
  <c r="A3744" i="48"/>
  <c r="G3743" i="48"/>
  <c r="B3743" i="48"/>
  <c r="A3743" i="48"/>
  <c r="G3742" i="48"/>
  <c r="B3742" i="48"/>
  <c r="A3742" i="48"/>
  <c r="G3741" i="48"/>
  <c r="B3741" i="48"/>
  <c r="A3741" i="48"/>
  <c r="G3740" i="48"/>
  <c r="B3740" i="48"/>
  <c r="A3740" i="48"/>
  <c r="G3739" i="48"/>
  <c r="B3739" i="48"/>
  <c r="A3739" i="48"/>
  <c r="G3738" i="48"/>
  <c r="B3738" i="48"/>
  <c r="A3738" i="48"/>
  <c r="G3737" i="48"/>
  <c r="B3737" i="48"/>
  <c r="A3737" i="48"/>
  <c r="G3736" i="48"/>
  <c r="B3736" i="48"/>
  <c r="A3736" i="48"/>
  <c r="G3735" i="48"/>
  <c r="B3735" i="48"/>
  <c r="A3735" i="48"/>
  <c r="G3734" i="48"/>
  <c r="B3734" i="48"/>
  <c r="A3734" i="48"/>
  <c r="G3733" i="48"/>
  <c r="B3733" i="48"/>
  <c r="A3733" i="48"/>
  <c r="G3732" i="48"/>
  <c r="B3732" i="48"/>
  <c r="A3732" i="48"/>
  <c r="G3731" i="48"/>
  <c r="B3731" i="48"/>
  <c r="A3731" i="48"/>
  <c r="G3730" i="48"/>
  <c r="B3730" i="48"/>
  <c r="A3730" i="48"/>
  <c r="G3729" i="48"/>
  <c r="B3729" i="48"/>
  <c r="A3729" i="48"/>
  <c r="G3728" i="48"/>
  <c r="B3728" i="48"/>
  <c r="A3728" i="48"/>
  <c r="G3727" i="48"/>
  <c r="B3727" i="48"/>
  <c r="A3727" i="48"/>
  <c r="G3726" i="48"/>
  <c r="B3726" i="48"/>
  <c r="A3726" i="48"/>
  <c r="G3725" i="48"/>
  <c r="B3725" i="48"/>
  <c r="A3725" i="48"/>
  <c r="G3724" i="48"/>
  <c r="B3724" i="48"/>
  <c r="A3724" i="48"/>
  <c r="G3723" i="48"/>
  <c r="B3723" i="48"/>
  <c r="A3723" i="48"/>
  <c r="G3722" i="48"/>
  <c r="B3722" i="48"/>
  <c r="A3722" i="48"/>
  <c r="G3721" i="48"/>
  <c r="B3721" i="48"/>
  <c r="A3721" i="48"/>
  <c r="G3720" i="48"/>
  <c r="B3720" i="48"/>
  <c r="A3720" i="48"/>
  <c r="G3719" i="48"/>
  <c r="B3719" i="48"/>
  <c r="A3719" i="48"/>
  <c r="G3718" i="48"/>
  <c r="B3718" i="48"/>
  <c r="A3718" i="48"/>
  <c r="G3717" i="48"/>
  <c r="B3717" i="48"/>
  <c r="A3717" i="48"/>
  <c r="G3716" i="48"/>
  <c r="B3716" i="48"/>
  <c r="A3716" i="48"/>
  <c r="G3715" i="48"/>
  <c r="B3715" i="48"/>
  <c r="A3715" i="48"/>
  <c r="G3714" i="48"/>
  <c r="B3714" i="48"/>
  <c r="A3714" i="48"/>
  <c r="G3713" i="48"/>
  <c r="B3713" i="48"/>
  <c r="A3713" i="48"/>
  <c r="G3712" i="48"/>
  <c r="B3712" i="48"/>
  <c r="A3712" i="48"/>
  <c r="G3711" i="48"/>
  <c r="B3711" i="48"/>
  <c r="A3711" i="48"/>
  <c r="G3710" i="48"/>
  <c r="B3710" i="48"/>
  <c r="A3710" i="48"/>
  <c r="G3709" i="48"/>
  <c r="B3709" i="48"/>
  <c r="A3709" i="48"/>
  <c r="G3708" i="48"/>
  <c r="B3708" i="48"/>
  <c r="A3708" i="48"/>
  <c r="G3707" i="48"/>
  <c r="B3707" i="48"/>
  <c r="A3707" i="48"/>
  <c r="G3706" i="48"/>
  <c r="B3706" i="48"/>
  <c r="A3706" i="48"/>
  <c r="G3705" i="48"/>
  <c r="B3705" i="48"/>
  <c r="A3705" i="48"/>
  <c r="G3704" i="48"/>
  <c r="B3704" i="48"/>
  <c r="A3704" i="48"/>
  <c r="G3703" i="48"/>
  <c r="B3703" i="48"/>
  <c r="A3703" i="48"/>
  <c r="G3702" i="48"/>
  <c r="B3702" i="48"/>
  <c r="A3702" i="48"/>
  <c r="G3701" i="48"/>
  <c r="B3701" i="48"/>
  <c r="A3701" i="48"/>
  <c r="G3700" i="48"/>
  <c r="B3700" i="48"/>
  <c r="A3700" i="48"/>
  <c r="G3699" i="48"/>
  <c r="B3699" i="48"/>
  <c r="A3699" i="48"/>
  <c r="G3698" i="48"/>
  <c r="B3698" i="48"/>
  <c r="A3698" i="48"/>
  <c r="G3697" i="48"/>
  <c r="B3697" i="48"/>
  <c r="A3697" i="48"/>
  <c r="G3696" i="48"/>
  <c r="B3696" i="48"/>
  <c r="A3696" i="48"/>
  <c r="G3695" i="48"/>
  <c r="B3695" i="48"/>
  <c r="A3695" i="48"/>
  <c r="G3694" i="48"/>
  <c r="B3694" i="48"/>
  <c r="A3694" i="48"/>
  <c r="G3693" i="48"/>
  <c r="B3693" i="48"/>
  <c r="A3693" i="48"/>
  <c r="G3692" i="48"/>
  <c r="B3692" i="48"/>
  <c r="A3692" i="48"/>
  <c r="G3691" i="48"/>
  <c r="B3691" i="48"/>
  <c r="A3691" i="48"/>
  <c r="G3690" i="48"/>
  <c r="B3690" i="48"/>
  <c r="A3690" i="48"/>
  <c r="G3689" i="48"/>
  <c r="B3689" i="48"/>
  <c r="A3689" i="48"/>
  <c r="G3688" i="48"/>
  <c r="B3688" i="48"/>
  <c r="A3688" i="48"/>
  <c r="G3687" i="48"/>
  <c r="B3687" i="48"/>
  <c r="A3687" i="48"/>
  <c r="G3686" i="48"/>
  <c r="B3686" i="48"/>
  <c r="A3686" i="48"/>
  <c r="G3685" i="48"/>
  <c r="B3685" i="48"/>
  <c r="A3685" i="48"/>
  <c r="G3684" i="48"/>
  <c r="B3684" i="48"/>
  <c r="A3684" i="48"/>
  <c r="G3683" i="48"/>
  <c r="B3683" i="48"/>
  <c r="A3683" i="48"/>
  <c r="G3682" i="48"/>
  <c r="B3682" i="48"/>
  <c r="A3682" i="48"/>
  <c r="G3681" i="48"/>
  <c r="B3681" i="48"/>
  <c r="A3681" i="48"/>
  <c r="G3680" i="48"/>
  <c r="B3680" i="48"/>
  <c r="A3680" i="48"/>
  <c r="G3679" i="48"/>
  <c r="B3679" i="48"/>
  <c r="A3679" i="48"/>
  <c r="G3678" i="48"/>
  <c r="B3678" i="48"/>
  <c r="A3678" i="48"/>
  <c r="G3677" i="48"/>
  <c r="B3677" i="48"/>
  <c r="A3677" i="48"/>
  <c r="G3676" i="48"/>
  <c r="B3676" i="48"/>
  <c r="A3676" i="48"/>
  <c r="G3675" i="48"/>
  <c r="B3675" i="48"/>
  <c r="A3675" i="48"/>
  <c r="G3674" i="48"/>
  <c r="B3674" i="48"/>
  <c r="A3674" i="48"/>
  <c r="G3673" i="48"/>
  <c r="B3673" i="48"/>
  <c r="A3673" i="48"/>
  <c r="G3672" i="48"/>
  <c r="B3672" i="48"/>
  <c r="A3672" i="48"/>
  <c r="G3671" i="48"/>
  <c r="B3671" i="48"/>
  <c r="A3671" i="48"/>
  <c r="G3670" i="48"/>
  <c r="B3670" i="48"/>
  <c r="A3670" i="48"/>
  <c r="G3669" i="48"/>
  <c r="B3669" i="48"/>
  <c r="A3669" i="48"/>
  <c r="G3668" i="48"/>
  <c r="B3668" i="48"/>
  <c r="A3668" i="48"/>
  <c r="G3667" i="48"/>
  <c r="B3667" i="48"/>
  <c r="A3667" i="48"/>
  <c r="G3666" i="48"/>
  <c r="B3666" i="48"/>
  <c r="A3666" i="48"/>
  <c r="G3665" i="48"/>
  <c r="B3665" i="48"/>
  <c r="A3665" i="48"/>
  <c r="G3664" i="48"/>
  <c r="B3664" i="48"/>
  <c r="A3664" i="48"/>
  <c r="G3663" i="48"/>
  <c r="B3663" i="48"/>
  <c r="A3663" i="48"/>
  <c r="G3662" i="48"/>
  <c r="B3662" i="48"/>
  <c r="A3662" i="48"/>
  <c r="G3661" i="48"/>
  <c r="B3661" i="48"/>
  <c r="A3661" i="48"/>
  <c r="G3660" i="48"/>
  <c r="B3660" i="48"/>
  <c r="A3660" i="48"/>
  <c r="G3659" i="48"/>
  <c r="B3659" i="48"/>
  <c r="A3659" i="48"/>
  <c r="G3658" i="48"/>
  <c r="B3658" i="48"/>
  <c r="A3658" i="48"/>
  <c r="G3657" i="48"/>
  <c r="B3657" i="48"/>
  <c r="A3657" i="48"/>
  <c r="G3656" i="48"/>
  <c r="B3656" i="48"/>
  <c r="A3656" i="48"/>
  <c r="G3655" i="48"/>
  <c r="B3655" i="48"/>
  <c r="A3655" i="48"/>
  <c r="G3654" i="48"/>
  <c r="B3654" i="48"/>
  <c r="A3654" i="48"/>
  <c r="G3653" i="48"/>
  <c r="B3653" i="48"/>
  <c r="A3653" i="48"/>
  <c r="G3652" i="48"/>
  <c r="B3652" i="48"/>
  <c r="A3652" i="48"/>
  <c r="G3651" i="48"/>
  <c r="B3651" i="48"/>
  <c r="A3651" i="48"/>
  <c r="G3650" i="48"/>
  <c r="B3650" i="48"/>
  <c r="A3650" i="48"/>
  <c r="G3649" i="48"/>
  <c r="B3649" i="48"/>
  <c r="A3649" i="48"/>
  <c r="G3648" i="48"/>
  <c r="B3648" i="48"/>
  <c r="A3648" i="48"/>
  <c r="G3647" i="48"/>
  <c r="B3647" i="48"/>
  <c r="A3647" i="48"/>
  <c r="G3646" i="48"/>
  <c r="B3646" i="48"/>
  <c r="A3646" i="48"/>
  <c r="G3645" i="48"/>
  <c r="B3645" i="48"/>
  <c r="A3645" i="48"/>
  <c r="G3644" i="48"/>
  <c r="B3644" i="48"/>
  <c r="A3644" i="48"/>
  <c r="G3643" i="48"/>
  <c r="B3643" i="48"/>
  <c r="A3643" i="48"/>
  <c r="G3642" i="48"/>
  <c r="B3642" i="48"/>
  <c r="A3642" i="48"/>
  <c r="G3641" i="48"/>
  <c r="B3641" i="48"/>
  <c r="A3641" i="48"/>
  <c r="G3640" i="48"/>
  <c r="B3640" i="48"/>
  <c r="A3640" i="48"/>
  <c r="G3639" i="48"/>
  <c r="B3639" i="48"/>
  <c r="A3639" i="48"/>
  <c r="G3638" i="48"/>
  <c r="B3638" i="48"/>
  <c r="A3638" i="48"/>
  <c r="G3637" i="48"/>
  <c r="B3637" i="48"/>
  <c r="A3637" i="48"/>
  <c r="G3636" i="48"/>
  <c r="B3636" i="48"/>
  <c r="A3636" i="48"/>
  <c r="G3635" i="48"/>
  <c r="B3635" i="48"/>
  <c r="A3635" i="48"/>
  <c r="G3634" i="48"/>
  <c r="B3634" i="48"/>
  <c r="A3634" i="48"/>
  <c r="G3633" i="48"/>
  <c r="B3633" i="48"/>
  <c r="A3633" i="48"/>
  <c r="G3632" i="48"/>
  <c r="B3632" i="48"/>
  <c r="A3632" i="48"/>
  <c r="G3631" i="48"/>
  <c r="B3631" i="48"/>
  <c r="A3631" i="48"/>
  <c r="G3630" i="48"/>
  <c r="B3630" i="48"/>
  <c r="A3630" i="48"/>
  <c r="G3629" i="48"/>
  <c r="B3629" i="48"/>
  <c r="A3629" i="48"/>
  <c r="G3628" i="48"/>
  <c r="B3628" i="48"/>
  <c r="A3628" i="48"/>
  <c r="G3627" i="48"/>
  <c r="B3627" i="48"/>
  <c r="A3627" i="48"/>
  <c r="G3626" i="48"/>
  <c r="B3626" i="48"/>
  <c r="A3626" i="48"/>
  <c r="G3625" i="48"/>
  <c r="B3625" i="48"/>
  <c r="A3625" i="48"/>
  <c r="G3624" i="48"/>
  <c r="B3624" i="48"/>
  <c r="A3624" i="48"/>
  <c r="G3623" i="48"/>
  <c r="B3623" i="48"/>
  <c r="A3623" i="48"/>
  <c r="G3622" i="48"/>
  <c r="B3622" i="48"/>
  <c r="A3622" i="48"/>
  <c r="G3621" i="48"/>
  <c r="B3621" i="48"/>
  <c r="A3621" i="48"/>
  <c r="G3620" i="48"/>
  <c r="B3620" i="48"/>
  <c r="A3620" i="48"/>
  <c r="G3619" i="48"/>
  <c r="B3619" i="48"/>
  <c r="A3619" i="48"/>
  <c r="G3618" i="48"/>
  <c r="B3618" i="48"/>
  <c r="A3618" i="48"/>
  <c r="G3617" i="48"/>
  <c r="B3617" i="48"/>
  <c r="A3617" i="48"/>
  <c r="G3616" i="48"/>
  <c r="B3616" i="48"/>
  <c r="A3616" i="48"/>
  <c r="G3615" i="48"/>
  <c r="B3615" i="48"/>
  <c r="A3615" i="48"/>
  <c r="G3614" i="48"/>
  <c r="B3614" i="48"/>
  <c r="A3614" i="48"/>
  <c r="G3613" i="48"/>
  <c r="B3613" i="48"/>
  <c r="A3613" i="48"/>
  <c r="G3612" i="48"/>
  <c r="B3612" i="48"/>
  <c r="A3612" i="48"/>
  <c r="G3611" i="48"/>
  <c r="B3611" i="48"/>
  <c r="A3611" i="48"/>
  <c r="G3610" i="48"/>
  <c r="B3610" i="48"/>
  <c r="A3610" i="48"/>
  <c r="G3609" i="48"/>
  <c r="B3609" i="48"/>
  <c r="A3609" i="48"/>
  <c r="G3608" i="48"/>
  <c r="B3608" i="48"/>
  <c r="A3608" i="48"/>
  <c r="G3607" i="48"/>
  <c r="B3607" i="48"/>
  <c r="A3607" i="48"/>
  <c r="G3606" i="48"/>
  <c r="B3606" i="48"/>
  <c r="A3606" i="48"/>
  <c r="G3605" i="48"/>
  <c r="B3605" i="48"/>
  <c r="A3605" i="48"/>
  <c r="G3604" i="48"/>
  <c r="B3604" i="48"/>
  <c r="A3604" i="48"/>
  <c r="G3603" i="48"/>
  <c r="B3603" i="48"/>
  <c r="A3603" i="48"/>
  <c r="G3602" i="48"/>
  <c r="B3602" i="48"/>
  <c r="A3602" i="48"/>
  <c r="G3601" i="48"/>
  <c r="B3601" i="48"/>
  <c r="A3601" i="48"/>
  <c r="G3600" i="48"/>
  <c r="B3600" i="48"/>
  <c r="A3600" i="48"/>
  <c r="G3599" i="48"/>
  <c r="B3599" i="48"/>
  <c r="A3599" i="48"/>
  <c r="G3598" i="48"/>
  <c r="B3598" i="48"/>
  <c r="A3598" i="48"/>
  <c r="G3597" i="48"/>
  <c r="B3597" i="48"/>
  <c r="A3597" i="48"/>
  <c r="G3596" i="48"/>
  <c r="B3596" i="48"/>
  <c r="A3596" i="48"/>
  <c r="G3595" i="48"/>
  <c r="B3595" i="48"/>
  <c r="A3595" i="48"/>
  <c r="G3594" i="48"/>
  <c r="B3594" i="48"/>
  <c r="A3594" i="48"/>
  <c r="G3593" i="48"/>
  <c r="B3593" i="48"/>
  <c r="A3593" i="48"/>
  <c r="G3592" i="48"/>
  <c r="B3592" i="48"/>
  <c r="A3592" i="48"/>
  <c r="G3591" i="48"/>
  <c r="B3591" i="48"/>
  <c r="A3591" i="48"/>
  <c r="G3590" i="48"/>
  <c r="B3590" i="48"/>
  <c r="A3590" i="48"/>
  <c r="G3589" i="48"/>
  <c r="B3589" i="48"/>
  <c r="A3589" i="48"/>
  <c r="G3588" i="48"/>
  <c r="B3588" i="48"/>
  <c r="A3588" i="48"/>
  <c r="G3587" i="48"/>
  <c r="B3587" i="48"/>
  <c r="A3587" i="48"/>
  <c r="G3586" i="48"/>
  <c r="B3586" i="48"/>
  <c r="A3586" i="48"/>
  <c r="G3585" i="48"/>
  <c r="B3585" i="48"/>
  <c r="A3585" i="48"/>
  <c r="G3584" i="48"/>
  <c r="B3584" i="48"/>
  <c r="A3584" i="48"/>
  <c r="G3583" i="48"/>
  <c r="B3583" i="48"/>
  <c r="A3583" i="48"/>
  <c r="G3582" i="48"/>
  <c r="B3582" i="48"/>
  <c r="A3582" i="48"/>
  <c r="G3581" i="48"/>
  <c r="B3581" i="48"/>
  <c r="A3581" i="48"/>
  <c r="G3580" i="48"/>
  <c r="B3580" i="48"/>
  <c r="A3580" i="48"/>
  <c r="G3579" i="48"/>
  <c r="B3579" i="48"/>
  <c r="A3579" i="48"/>
  <c r="G3578" i="48"/>
  <c r="B3578" i="48"/>
  <c r="A3578" i="48"/>
  <c r="G3577" i="48"/>
  <c r="B3577" i="48"/>
  <c r="A3577" i="48"/>
  <c r="G3576" i="48"/>
  <c r="B3576" i="48"/>
  <c r="A3576" i="48"/>
  <c r="G3575" i="48"/>
  <c r="B3575" i="48"/>
  <c r="A3575" i="48"/>
  <c r="G3574" i="48"/>
  <c r="B3574" i="48"/>
  <c r="A3574" i="48"/>
  <c r="G3573" i="48"/>
  <c r="B3573" i="48"/>
  <c r="A3573" i="48"/>
  <c r="G3572" i="48"/>
  <c r="B3572" i="48"/>
  <c r="A3572" i="48"/>
  <c r="G3571" i="48"/>
  <c r="B3571" i="48"/>
  <c r="A3571" i="48"/>
  <c r="G3570" i="48"/>
  <c r="B3570" i="48"/>
  <c r="A3570" i="48"/>
  <c r="G3569" i="48"/>
  <c r="B3569" i="48"/>
  <c r="A3569" i="48"/>
  <c r="G3568" i="48"/>
  <c r="B3568" i="48"/>
  <c r="A3568" i="48"/>
  <c r="G3567" i="48"/>
  <c r="B3567" i="48"/>
  <c r="A3567" i="48"/>
  <c r="G3566" i="48"/>
  <c r="B3566" i="48"/>
  <c r="A3566" i="48"/>
  <c r="G3565" i="48"/>
  <c r="B3565" i="48"/>
  <c r="A3565" i="48"/>
  <c r="G3564" i="48"/>
  <c r="B3564" i="48"/>
  <c r="A3564" i="48"/>
  <c r="G3563" i="48"/>
  <c r="B3563" i="48"/>
  <c r="A3563" i="48"/>
  <c r="G3562" i="48"/>
  <c r="B3562" i="48"/>
  <c r="A3562" i="48"/>
  <c r="G3561" i="48"/>
  <c r="B3561" i="48"/>
  <c r="A3561" i="48"/>
  <c r="G3560" i="48"/>
  <c r="B3560" i="48"/>
  <c r="A3560" i="48"/>
  <c r="G3559" i="48"/>
  <c r="B3559" i="48"/>
  <c r="A3559" i="48"/>
  <c r="G3558" i="48"/>
  <c r="B3558" i="48"/>
  <c r="A3558" i="48"/>
  <c r="G3557" i="48"/>
  <c r="B3557" i="48"/>
  <c r="A3557" i="48"/>
  <c r="G3556" i="48"/>
  <c r="B3556" i="48"/>
  <c r="A3556" i="48"/>
  <c r="G3555" i="48"/>
  <c r="B3555" i="48"/>
  <c r="A3555" i="48"/>
  <c r="G3554" i="48"/>
  <c r="B3554" i="48"/>
  <c r="A3554" i="48"/>
  <c r="G3553" i="48"/>
  <c r="B3553" i="48"/>
  <c r="A3553" i="48"/>
  <c r="G3552" i="48"/>
  <c r="B3552" i="48"/>
  <c r="A3552" i="48"/>
  <c r="G3551" i="48"/>
  <c r="B3551" i="48"/>
  <c r="A3551" i="48"/>
  <c r="G3550" i="48"/>
  <c r="B3550" i="48"/>
  <c r="A3550" i="48"/>
  <c r="G3549" i="48"/>
  <c r="B3549" i="48"/>
  <c r="A3549" i="48"/>
  <c r="G3548" i="48"/>
  <c r="B3548" i="48"/>
  <c r="A3548" i="48"/>
  <c r="G3547" i="48"/>
  <c r="B3547" i="48"/>
  <c r="A3547" i="48"/>
  <c r="G3546" i="48"/>
  <c r="B3546" i="48"/>
  <c r="A3546" i="48"/>
  <c r="G3545" i="48"/>
  <c r="B3545" i="48"/>
  <c r="A3545" i="48"/>
  <c r="G3544" i="48"/>
  <c r="B3544" i="48"/>
  <c r="A3544" i="48"/>
  <c r="G3543" i="48"/>
  <c r="B3543" i="48"/>
  <c r="A3543" i="48"/>
  <c r="G3542" i="48"/>
  <c r="B3542" i="48"/>
  <c r="A3542" i="48"/>
  <c r="G3541" i="48"/>
  <c r="B3541" i="48"/>
  <c r="A3541" i="48"/>
  <c r="G3540" i="48"/>
  <c r="B3540" i="48"/>
  <c r="A3540" i="48"/>
  <c r="G3539" i="48"/>
  <c r="B3539" i="48"/>
  <c r="A3539" i="48"/>
  <c r="G3538" i="48"/>
  <c r="B3538" i="48"/>
  <c r="A3538" i="48"/>
  <c r="G3537" i="48"/>
  <c r="B3537" i="48"/>
  <c r="A3537" i="48"/>
  <c r="G3536" i="48"/>
  <c r="B3536" i="48"/>
  <c r="A3536" i="48"/>
  <c r="G3535" i="48"/>
  <c r="B3535" i="48"/>
  <c r="A3535" i="48"/>
  <c r="G3534" i="48"/>
  <c r="B3534" i="48"/>
  <c r="A3534" i="48"/>
  <c r="G3533" i="48"/>
  <c r="B3533" i="48"/>
  <c r="A3533" i="48"/>
  <c r="G3532" i="48"/>
  <c r="B3532" i="48"/>
  <c r="A3532" i="48"/>
  <c r="G3531" i="48"/>
  <c r="B3531" i="48"/>
  <c r="A3531" i="48"/>
  <c r="G3530" i="48"/>
  <c r="B3530" i="48"/>
  <c r="A3530" i="48"/>
  <c r="G3529" i="48"/>
  <c r="B3529" i="48"/>
  <c r="A3529" i="48"/>
  <c r="G3528" i="48"/>
  <c r="B3528" i="48"/>
  <c r="A3528" i="48"/>
  <c r="G3527" i="48"/>
  <c r="B3527" i="48"/>
  <c r="A3527" i="48"/>
  <c r="G3526" i="48"/>
  <c r="B3526" i="48"/>
  <c r="A3526" i="48"/>
  <c r="G3525" i="48"/>
  <c r="B3525" i="48"/>
  <c r="A3525" i="48"/>
  <c r="G3524" i="48"/>
  <c r="B3524" i="48"/>
  <c r="A3524" i="48"/>
  <c r="G3523" i="48"/>
  <c r="B3523" i="48"/>
  <c r="A3523" i="48"/>
  <c r="G3522" i="48"/>
  <c r="B3522" i="48"/>
  <c r="A3522" i="48"/>
  <c r="G3521" i="48"/>
  <c r="B3521" i="48"/>
  <c r="A3521" i="48"/>
  <c r="G3520" i="48"/>
  <c r="B3520" i="48"/>
  <c r="A3520" i="48"/>
  <c r="G3519" i="48"/>
  <c r="B3519" i="48"/>
  <c r="A3519" i="48"/>
  <c r="G3518" i="48"/>
  <c r="B3518" i="48"/>
  <c r="A3518" i="48"/>
  <c r="G3517" i="48"/>
  <c r="B3517" i="48"/>
  <c r="A3517" i="48"/>
  <c r="G3516" i="48"/>
  <c r="B3516" i="48"/>
  <c r="A3516" i="48"/>
  <c r="G3515" i="48"/>
  <c r="B3515" i="48"/>
  <c r="A3515" i="48"/>
  <c r="G3514" i="48"/>
  <c r="B3514" i="48"/>
  <c r="A3514" i="48"/>
  <c r="G3513" i="48"/>
  <c r="B3513" i="48"/>
  <c r="A3513" i="48"/>
  <c r="G3512" i="48"/>
  <c r="B3512" i="48"/>
  <c r="A3512" i="48"/>
  <c r="G3511" i="48"/>
  <c r="B3511" i="48"/>
  <c r="A3511" i="48"/>
  <c r="G3510" i="48"/>
  <c r="B3510" i="48"/>
  <c r="A3510" i="48"/>
  <c r="G3509" i="48"/>
  <c r="B3509" i="48"/>
  <c r="A3509" i="48"/>
  <c r="G3508" i="48"/>
  <c r="B3508" i="48"/>
  <c r="A3508" i="48"/>
  <c r="G3507" i="48"/>
  <c r="B3507" i="48"/>
  <c r="A3507" i="48"/>
  <c r="G3506" i="48"/>
  <c r="B3506" i="48"/>
  <c r="A3506" i="48"/>
  <c r="G3505" i="48"/>
  <c r="B3505" i="48"/>
  <c r="A3505" i="48"/>
  <c r="G3504" i="48"/>
  <c r="B3504" i="48"/>
  <c r="A3504" i="48"/>
  <c r="G3503" i="48"/>
  <c r="B3503" i="48"/>
  <c r="A3503" i="48"/>
  <c r="G3502" i="48"/>
  <c r="B3502" i="48"/>
  <c r="A3502" i="48"/>
  <c r="G3501" i="48"/>
  <c r="B3501" i="48"/>
  <c r="A3501" i="48"/>
  <c r="G3500" i="48"/>
  <c r="B3500" i="48"/>
  <c r="A3500" i="48"/>
  <c r="G3499" i="48"/>
  <c r="B3499" i="48"/>
  <c r="A3499" i="48"/>
  <c r="G3498" i="48"/>
  <c r="B3498" i="48"/>
  <c r="A3498" i="48"/>
  <c r="G3497" i="48"/>
  <c r="B3497" i="48"/>
  <c r="A3497" i="48"/>
  <c r="G3496" i="48"/>
  <c r="B3496" i="48"/>
  <c r="A3496" i="48"/>
  <c r="G3495" i="48"/>
  <c r="B3495" i="48"/>
  <c r="A3495" i="48"/>
  <c r="G3494" i="48"/>
  <c r="B3494" i="48"/>
  <c r="A3494" i="48"/>
  <c r="G3493" i="48"/>
  <c r="B3493" i="48"/>
  <c r="A3493" i="48"/>
  <c r="G3492" i="48"/>
  <c r="B3492" i="48"/>
  <c r="A3492" i="48"/>
  <c r="G3491" i="48"/>
  <c r="B3491" i="48"/>
  <c r="A3491" i="48"/>
  <c r="G3490" i="48"/>
  <c r="B3490" i="48"/>
  <c r="A3490" i="48"/>
  <c r="G3489" i="48"/>
  <c r="B3489" i="48"/>
  <c r="A3489" i="48"/>
  <c r="G3488" i="48"/>
  <c r="B3488" i="48"/>
  <c r="A3488" i="48"/>
  <c r="G3487" i="48"/>
  <c r="B3487" i="48"/>
  <c r="A3487" i="48"/>
  <c r="G3486" i="48"/>
  <c r="B3486" i="48"/>
  <c r="A3486" i="48"/>
  <c r="G3485" i="48"/>
  <c r="B3485" i="48"/>
  <c r="A3485" i="48"/>
  <c r="G3484" i="48"/>
  <c r="B3484" i="48"/>
  <c r="A3484" i="48"/>
  <c r="G3483" i="48"/>
  <c r="B3483" i="48"/>
  <c r="A3483" i="48"/>
  <c r="G3482" i="48"/>
  <c r="B3482" i="48"/>
  <c r="A3482" i="48"/>
  <c r="G3481" i="48"/>
  <c r="B3481" i="48"/>
  <c r="A3481" i="48"/>
  <c r="G3480" i="48"/>
  <c r="B3480" i="48"/>
  <c r="A3480" i="48"/>
  <c r="G3479" i="48"/>
  <c r="B3479" i="48"/>
  <c r="A3479" i="48"/>
  <c r="G3478" i="48"/>
  <c r="B3478" i="48"/>
  <c r="A3478" i="48"/>
  <c r="G3477" i="48"/>
  <c r="B3477" i="48"/>
  <c r="A3477" i="48"/>
  <c r="G3476" i="48"/>
  <c r="B3476" i="48"/>
  <c r="A3476" i="48"/>
  <c r="G3475" i="48"/>
  <c r="B3475" i="48"/>
  <c r="A3475" i="48"/>
  <c r="G3474" i="48"/>
  <c r="B3474" i="48"/>
  <c r="A3474" i="48"/>
  <c r="G3473" i="48"/>
  <c r="B3473" i="48"/>
  <c r="A3473" i="48"/>
  <c r="G3472" i="48"/>
  <c r="B3472" i="48"/>
  <c r="A3472" i="48"/>
  <c r="G3471" i="48"/>
  <c r="B3471" i="48"/>
  <c r="A3471" i="48"/>
  <c r="G3470" i="48"/>
  <c r="B3470" i="48"/>
  <c r="A3470" i="48"/>
  <c r="G3469" i="48"/>
  <c r="B3469" i="48"/>
  <c r="A3469" i="48"/>
  <c r="G3468" i="48"/>
  <c r="B3468" i="48"/>
  <c r="A3468" i="48"/>
  <c r="G3467" i="48"/>
  <c r="B3467" i="48"/>
  <c r="A3467" i="48"/>
  <c r="G3466" i="48"/>
  <c r="B3466" i="48"/>
  <c r="A3466" i="48"/>
  <c r="G3465" i="48"/>
  <c r="B3465" i="48"/>
  <c r="A3465" i="48"/>
  <c r="G3464" i="48"/>
  <c r="B3464" i="48"/>
  <c r="A3464" i="48"/>
  <c r="G3463" i="48"/>
  <c r="B3463" i="48"/>
  <c r="A3463" i="48"/>
  <c r="G3462" i="48"/>
  <c r="B3462" i="48"/>
  <c r="A3462" i="48"/>
  <c r="G3461" i="48"/>
  <c r="B3461" i="48"/>
  <c r="A3461" i="48"/>
  <c r="G3460" i="48"/>
  <c r="B3460" i="48"/>
  <c r="A3460" i="48"/>
  <c r="G3459" i="48"/>
  <c r="B3459" i="48"/>
  <c r="A3459" i="48"/>
  <c r="G3458" i="48"/>
  <c r="B3458" i="48"/>
  <c r="A3458" i="48"/>
  <c r="G3457" i="48"/>
  <c r="B3457" i="48"/>
  <c r="A3457" i="48"/>
  <c r="G3456" i="48"/>
  <c r="B3456" i="48"/>
  <c r="A3456" i="48"/>
  <c r="G3455" i="48"/>
  <c r="B3455" i="48"/>
  <c r="A3455" i="48"/>
  <c r="G3454" i="48"/>
  <c r="B3454" i="48"/>
  <c r="A3454" i="48"/>
  <c r="G3453" i="48"/>
  <c r="B3453" i="48"/>
  <c r="A3453" i="48"/>
  <c r="G3452" i="48"/>
  <c r="B3452" i="48"/>
  <c r="A3452" i="48"/>
  <c r="G3451" i="48"/>
  <c r="B3451" i="48"/>
  <c r="A3451" i="48"/>
  <c r="G3450" i="48"/>
  <c r="B3450" i="48"/>
  <c r="A3450" i="48"/>
  <c r="G3449" i="48"/>
  <c r="B3449" i="48"/>
  <c r="A3449" i="48"/>
  <c r="G3448" i="48"/>
  <c r="B3448" i="48"/>
  <c r="A3448" i="48"/>
  <c r="G3447" i="48"/>
  <c r="B3447" i="48"/>
  <c r="A3447" i="48"/>
  <c r="G3446" i="48"/>
  <c r="B3446" i="48"/>
  <c r="A3446" i="48"/>
  <c r="G3445" i="48"/>
  <c r="B3445" i="48"/>
  <c r="A3445" i="48"/>
  <c r="G3444" i="48"/>
  <c r="B3444" i="48"/>
  <c r="A3444" i="48"/>
  <c r="G3443" i="48"/>
  <c r="B3443" i="48"/>
  <c r="A3443" i="48"/>
  <c r="G3442" i="48"/>
  <c r="B3442" i="48"/>
  <c r="A3442" i="48"/>
  <c r="G3441" i="48"/>
  <c r="B3441" i="48"/>
  <c r="A3441" i="48"/>
  <c r="G3440" i="48"/>
  <c r="B3440" i="48"/>
  <c r="A3440" i="48"/>
  <c r="G3439" i="48"/>
  <c r="B3439" i="48"/>
  <c r="A3439" i="48"/>
  <c r="G3438" i="48"/>
  <c r="B3438" i="48"/>
  <c r="A3438" i="48"/>
  <c r="G3437" i="48"/>
  <c r="B3437" i="48"/>
  <c r="A3437" i="48"/>
  <c r="G3436" i="48"/>
  <c r="B3436" i="48"/>
  <c r="A3436" i="48"/>
  <c r="G3435" i="48"/>
  <c r="B3435" i="48"/>
  <c r="A3435" i="48"/>
  <c r="G3434" i="48"/>
  <c r="B3434" i="48"/>
  <c r="A3434" i="48"/>
  <c r="G3433" i="48"/>
  <c r="B3433" i="48"/>
  <c r="A3433" i="48"/>
  <c r="G3432" i="48"/>
  <c r="B3432" i="48"/>
  <c r="A3432" i="48"/>
  <c r="G3431" i="48"/>
  <c r="B3431" i="48"/>
  <c r="A3431" i="48"/>
  <c r="G3430" i="48"/>
  <c r="B3430" i="48"/>
  <c r="A3430" i="48"/>
  <c r="G3429" i="48"/>
  <c r="B3429" i="48"/>
  <c r="A3429" i="48"/>
  <c r="G3428" i="48"/>
  <c r="B3428" i="48"/>
  <c r="A3428" i="48"/>
  <c r="G3427" i="48"/>
  <c r="B3427" i="48"/>
  <c r="A3427" i="48"/>
  <c r="G3426" i="48"/>
  <c r="B3426" i="48"/>
  <c r="A3426" i="48"/>
  <c r="G3425" i="48"/>
  <c r="B3425" i="48"/>
  <c r="A3425" i="48"/>
  <c r="G3424" i="48"/>
  <c r="B3424" i="48"/>
  <c r="A3424" i="48"/>
  <c r="G3423" i="48"/>
  <c r="B3423" i="48"/>
  <c r="A3423" i="48"/>
  <c r="G3422" i="48"/>
  <c r="B3422" i="48"/>
  <c r="A3422" i="48"/>
  <c r="G3421" i="48"/>
  <c r="B3421" i="48"/>
  <c r="A3421" i="48"/>
  <c r="G3420" i="48"/>
  <c r="B3420" i="48"/>
  <c r="A3420" i="48"/>
  <c r="G3419" i="48"/>
  <c r="B3419" i="48"/>
  <c r="A3419" i="48"/>
  <c r="G3418" i="48"/>
  <c r="B3418" i="48"/>
  <c r="A3418" i="48"/>
  <c r="G3417" i="48"/>
  <c r="B3417" i="48"/>
  <c r="A3417" i="48"/>
  <c r="G3416" i="48"/>
  <c r="B3416" i="48"/>
  <c r="A3416" i="48"/>
  <c r="G3415" i="48"/>
  <c r="B3415" i="48"/>
  <c r="A3415" i="48"/>
  <c r="G3414" i="48"/>
  <c r="B3414" i="48"/>
  <c r="A3414" i="48"/>
  <c r="G3413" i="48"/>
  <c r="B3413" i="48"/>
  <c r="A3413" i="48"/>
  <c r="G3412" i="48"/>
  <c r="B3412" i="48"/>
  <c r="A3412" i="48"/>
  <c r="G3411" i="48"/>
  <c r="B3411" i="48"/>
  <c r="A3411" i="48"/>
  <c r="G3410" i="48"/>
  <c r="B3410" i="48"/>
  <c r="A3410" i="48"/>
  <c r="G3409" i="48"/>
  <c r="B3409" i="48"/>
  <c r="A3409" i="48"/>
  <c r="G3408" i="48"/>
  <c r="B3408" i="48"/>
  <c r="A3408" i="48"/>
  <c r="G3407" i="48"/>
  <c r="B3407" i="48"/>
  <c r="A3407" i="48"/>
  <c r="G3406" i="48"/>
  <c r="B3406" i="48"/>
  <c r="A3406" i="48"/>
  <c r="G3405" i="48"/>
  <c r="B3405" i="48"/>
  <c r="A3405" i="48"/>
  <c r="G3404" i="48"/>
  <c r="B3404" i="48"/>
  <c r="A3404" i="48"/>
  <c r="G3403" i="48"/>
  <c r="B3403" i="48"/>
  <c r="A3403" i="48"/>
  <c r="G3402" i="48"/>
  <c r="B3402" i="48"/>
  <c r="A3402" i="48"/>
  <c r="G3401" i="48"/>
  <c r="B3401" i="48"/>
  <c r="A3401" i="48"/>
  <c r="G3400" i="48"/>
  <c r="B3400" i="48"/>
  <c r="A3400" i="48"/>
  <c r="G3399" i="48"/>
  <c r="B3399" i="48"/>
  <c r="A3399" i="48"/>
  <c r="G3398" i="48"/>
  <c r="B3398" i="48"/>
  <c r="A3398" i="48"/>
  <c r="G3397" i="48"/>
  <c r="B3397" i="48"/>
  <c r="A3397" i="48"/>
  <c r="G3396" i="48"/>
  <c r="B3396" i="48"/>
  <c r="A3396" i="48"/>
  <c r="G3395" i="48"/>
  <c r="B3395" i="48"/>
  <c r="A3395" i="48"/>
  <c r="G3394" i="48"/>
  <c r="B3394" i="48"/>
  <c r="A3394" i="48"/>
  <c r="G3393" i="48"/>
  <c r="B3393" i="48"/>
  <c r="A3393" i="48"/>
  <c r="G3392" i="48"/>
  <c r="B3392" i="48"/>
  <c r="A3392" i="48"/>
  <c r="G3391" i="48"/>
  <c r="B3391" i="48"/>
  <c r="A3391" i="48"/>
  <c r="G3390" i="48"/>
  <c r="B3390" i="48"/>
  <c r="A3390" i="48"/>
  <c r="G3389" i="48"/>
  <c r="B3389" i="48"/>
  <c r="A3389" i="48"/>
  <c r="G3388" i="48"/>
  <c r="B3388" i="48"/>
  <c r="A3388" i="48"/>
  <c r="G3387" i="48"/>
  <c r="B3387" i="48"/>
  <c r="A3387" i="48"/>
  <c r="G3386" i="48"/>
  <c r="B3386" i="48"/>
  <c r="A3386" i="48"/>
  <c r="G3385" i="48"/>
  <c r="B3385" i="48"/>
  <c r="A3385" i="48"/>
  <c r="G3384" i="48"/>
  <c r="B3384" i="48"/>
  <c r="A3384" i="48"/>
  <c r="G3383" i="48"/>
  <c r="B3383" i="48"/>
  <c r="A3383" i="48"/>
  <c r="G3382" i="48"/>
  <c r="B3382" i="48"/>
  <c r="A3382" i="48"/>
  <c r="G3381" i="48"/>
  <c r="B3381" i="48"/>
  <c r="A3381" i="48"/>
  <c r="G3380" i="48"/>
  <c r="B3380" i="48"/>
  <c r="A3380" i="48"/>
  <c r="G3379" i="48"/>
  <c r="B3379" i="48"/>
  <c r="A3379" i="48"/>
  <c r="G3378" i="48"/>
  <c r="B3378" i="48"/>
  <c r="A3378" i="48"/>
  <c r="G3377" i="48"/>
  <c r="B3377" i="48"/>
  <c r="A3377" i="48"/>
  <c r="G3376" i="48"/>
  <c r="B3376" i="48"/>
  <c r="A3376" i="48"/>
  <c r="G3375" i="48"/>
  <c r="B3375" i="48"/>
  <c r="A3375" i="48"/>
  <c r="G3374" i="48"/>
  <c r="B3374" i="48"/>
  <c r="A3374" i="48"/>
  <c r="G3373" i="48"/>
  <c r="B3373" i="48"/>
  <c r="A3373" i="48"/>
  <c r="G3372" i="48"/>
  <c r="B3372" i="48"/>
  <c r="A3372" i="48"/>
  <c r="G3371" i="48"/>
  <c r="B3371" i="48"/>
  <c r="A3371" i="48"/>
  <c r="G3370" i="48"/>
  <c r="B3370" i="48"/>
  <c r="A3370" i="48"/>
  <c r="G3369" i="48"/>
  <c r="B3369" i="48"/>
  <c r="A3369" i="48"/>
  <c r="G3368" i="48"/>
  <c r="B3368" i="48"/>
  <c r="A3368" i="48"/>
  <c r="G3367" i="48"/>
  <c r="B3367" i="48"/>
  <c r="A3367" i="48"/>
  <c r="G3366" i="48"/>
  <c r="B3366" i="48"/>
  <c r="A3366" i="48"/>
  <c r="G3365" i="48"/>
  <c r="B3365" i="48"/>
  <c r="A3365" i="48"/>
  <c r="G3364" i="48"/>
  <c r="B3364" i="48"/>
  <c r="A3364" i="48"/>
  <c r="G3363" i="48"/>
  <c r="B3363" i="48"/>
  <c r="A3363" i="48"/>
  <c r="G3362" i="48"/>
  <c r="B3362" i="48"/>
  <c r="A3362" i="48"/>
  <c r="G3361" i="48"/>
  <c r="B3361" i="48"/>
  <c r="A3361" i="48"/>
  <c r="G3360" i="48"/>
  <c r="B3360" i="48"/>
  <c r="A3360" i="48"/>
  <c r="G3359" i="48"/>
  <c r="B3359" i="48"/>
  <c r="A3359" i="48"/>
  <c r="G3358" i="48"/>
  <c r="B3358" i="48"/>
  <c r="A3358" i="48"/>
  <c r="G3357" i="48"/>
  <c r="B3357" i="48"/>
  <c r="A3357" i="48"/>
  <c r="G3356" i="48"/>
  <c r="B3356" i="48"/>
  <c r="A3356" i="48"/>
  <c r="G3355" i="48"/>
  <c r="B3355" i="48"/>
  <c r="A3355" i="48"/>
  <c r="G3354" i="48"/>
  <c r="B3354" i="48"/>
  <c r="A3354" i="48"/>
  <c r="G3353" i="48"/>
  <c r="B3353" i="48"/>
  <c r="A3353" i="48"/>
  <c r="G3352" i="48"/>
  <c r="B3352" i="48"/>
  <c r="A3352" i="48"/>
  <c r="G3351" i="48"/>
  <c r="B3351" i="48"/>
  <c r="A3351" i="48"/>
  <c r="G3350" i="48"/>
  <c r="B3350" i="48"/>
  <c r="A3350" i="48"/>
  <c r="G3349" i="48"/>
  <c r="B3349" i="48"/>
  <c r="A3349" i="48"/>
  <c r="G3348" i="48"/>
  <c r="B3348" i="48"/>
  <c r="A3348" i="48"/>
  <c r="G3347" i="48"/>
  <c r="B3347" i="48"/>
  <c r="A3347" i="48"/>
  <c r="G3346" i="48"/>
  <c r="B3346" i="48"/>
  <c r="A3346" i="48"/>
  <c r="G3345" i="48"/>
  <c r="B3345" i="48"/>
  <c r="A3345" i="48"/>
  <c r="G3344" i="48"/>
  <c r="B3344" i="48"/>
  <c r="A3344" i="48"/>
  <c r="G3343" i="48"/>
  <c r="B3343" i="48"/>
  <c r="A3343" i="48"/>
  <c r="G3342" i="48"/>
  <c r="B3342" i="48"/>
  <c r="A3342" i="48"/>
  <c r="G3341" i="48"/>
  <c r="B3341" i="48"/>
  <c r="A3341" i="48"/>
  <c r="G3340" i="48"/>
  <c r="B3340" i="48"/>
  <c r="A3340" i="48"/>
  <c r="G3339" i="48"/>
  <c r="B3339" i="48"/>
  <c r="A3339" i="48"/>
  <c r="G3338" i="48"/>
  <c r="B3338" i="48"/>
  <c r="A3338" i="48"/>
  <c r="G3337" i="48"/>
  <c r="B3337" i="48"/>
  <c r="A3337" i="48"/>
  <c r="G3336" i="48"/>
  <c r="B3336" i="48"/>
  <c r="A3336" i="48"/>
  <c r="G3335" i="48"/>
  <c r="B3335" i="48"/>
  <c r="A3335" i="48"/>
  <c r="G3334" i="48"/>
  <c r="B3334" i="48"/>
  <c r="A3334" i="48"/>
  <c r="G3333" i="48"/>
  <c r="B3333" i="48"/>
  <c r="A3333" i="48"/>
  <c r="G3332" i="48"/>
  <c r="B3332" i="48"/>
  <c r="A3332" i="48"/>
  <c r="G3331" i="48"/>
  <c r="B3331" i="48"/>
  <c r="A3331" i="48"/>
  <c r="G3330" i="48"/>
  <c r="B3330" i="48"/>
  <c r="A3330" i="48"/>
  <c r="G3329" i="48"/>
  <c r="B3329" i="48"/>
  <c r="A3329" i="48"/>
  <c r="G3328" i="48"/>
  <c r="B3328" i="48"/>
  <c r="A3328" i="48"/>
  <c r="G3327" i="48"/>
  <c r="B3327" i="48"/>
  <c r="A3327" i="48"/>
  <c r="G3326" i="48"/>
  <c r="B3326" i="48"/>
  <c r="A3326" i="48"/>
  <c r="G3325" i="48"/>
  <c r="B3325" i="48"/>
  <c r="A3325" i="48"/>
  <c r="G3324" i="48"/>
  <c r="B3324" i="48"/>
  <c r="A3324" i="48"/>
  <c r="G3323" i="48"/>
  <c r="B3323" i="48"/>
  <c r="A3323" i="48"/>
  <c r="G3322" i="48"/>
  <c r="B3322" i="48"/>
  <c r="A3322" i="48"/>
  <c r="G3321" i="48"/>
  <c r="B3321" i="48"/>
  <c r="A3321" i="48"/>
  <c r="G3320" i="48"/>
  <c r="B3320" i="48"/>
  <c r="A3320" i="48"/>
  <c r="G3319" i="48"/>
  <c r="B3319" i="48"/>
  <c r="A3319" i="48"/>
  <c r="G3318" i="48"/>
  <c r="B3318" i="48"/>
  <c r="A3318" i="48"/>
  <c r="G3317" i="48"/>
  <c r="B3317" i="48"/>
  <c r="A3317" i="48"/>
  <c r="G3316" i="48"/>
  <c r="B3316" i="48"/>
  <c r="A3316" i="48"/>
  <c r="G3315" i="48"/>
  <c r="B3315" i="48"/>
  <c r="A3315" i="48"/>
  <c r="G3314" i="48"/>
  <c r="B3314" i="48"/>
  <c r="A3314" i="48"/>
  <c r="G3313" i="48"/>
  <c r="B3313" i="48"/>
  <c r="A3313" i="48"/>
  <c r="G3312" i="48"/>
  <c r="B3312" i="48"/>
  <c r="A3312" i="48"/>
  <c r="G3311" i="48"/>
  <c r="B3311" i="48"/>
  <c r="A3311" i="48"/>
  <c r="G3310" i="48"/>
  <c r="B3310" i="48"/>
  <c r="A3310" i="48"/>
  <c r="G3309" i="48"/>
  <c r="B3309" i="48"/>
  <c r="A3309" i="48"/>
  <c r="G3308" i="48"/>
  <c r="B3308" i="48"/>
  <c r="A3308" i="48"/>
  <c r="G3307" i="48"/>
  <c r="B3307" i="48"/>
  <c r="A3307" i="48"/>
  <c r="G3306" i="48"/>
  <c r="B3306" i="48"/>
  <c r="A3306" i="48"/>
  <c r="G3305" i="48"/>
  <c r="B3305" i="48"/>
  <c r="A3305" i="48"/>
  <c r="G3304" i="48"/>
  <c r="B3304" i="48"/>
  <c r="A3304" i="48"/>
  <c r="G3303" i="48"/>
  <c r="B3303" i="48"/>
  <c r="A3303" i="48"/>
  <c r="G3302" i="48"/>
  <c r="B3302" i="48"/>
  <c r="A3302" i="48"/>
  <c r="G3301" i="48"/>
  <c r="B3301" i="48"/>
  <c r="A3301" i="48"/>
  <c r="G3300" i="48"/>
  <c r="B3300" i="48"/>
  <c r="A3300" i="48"/>
  <c r="G3299" i="48"/>
  <c r="B3299" i="48"/>
  <c r="A3299" i="48"/>
  <c r="G3298" i="48"/>
  <c r="B3298" i="48"/>
  <c r="A3298" i="48"/>
  <c r="G3297" i="48"/>
  <c r="B3297" i="48"/>
  <c r="A3297" i="48"/>
  <c r="G3296" i="48"/>
  <c r="B3296" i="48"/>
  <c r="A3296" i="48"/>
  <c r="G3295" i="48"/>
  <c r="B3295" i="48"/>
  <c r="A3295" i="48"/>
  <c r="G3294" i="48"/>
  <c r="B3294" i="48"/>
  <c r="A3294" i="48"/>
  <c r="G3293" i="48"/>
  <c r="B3293" i="48"/>
  <c r="A3293" i="48"/>
  <c r="G3292" i="48"/>
  <c r="B3292" i="48"/>
  <c r="A3292" i="48"/>
  <c r="G3291" i="48"/>
  <c r="B3291" i="48"/>
  <c r="A3291" i="48"/>
  <c r="G3290" i="48"/>
  <c r="B3290" i="48"/>
  <c r="A3290" i="48"/>
  <c r="G3289" i="48"/>
  <c r="B3289" i="48"/>
  <c r="A3289" i="48"/>
  <c r="G3288" i="48"/>
  <c r="B3288" i="48"/>
  <c r="A3288" i="48"/>
  <c r="G3287" i="48"/>
  <c r="B3287" i="48"/>
  <c r="A3287" i="48"/>
  <c r="G3286" i="48"/>
  <c r="B3286" i="48"/>
  <c r="A3286" i="48"/>
  <c r="G3285" i="48"/>
  <c r="B3285" i="48"/>
  <c r="A3285" i="48"/>
  <c r="G3284" i="48"/>
  <c r="B3284" i="48"/>
  <c r="A3284" i="48"/>
  <c r="G3283" i="48"/>
  <c r="B3283" i="48"/>
  <c r="A3283" i="48"/>
  <c r="G3282" i="48"/>
  <c r="B3282" i="48"/>
  <c r="A3282" i="48"/>
  <c r="G3281" i="48"/>
  <c r="B3281" i="48"/>
  <c r="A3281" i="48"/>
  <c r="G3280" i="48"/>
  <c r="B3280" i="48"/>
  <c r="A3280" i="48"/>
  <c r="G3279" i="48"/>
  <c r="B3279" i="48"/>
  <c r="A3279" i="48"/>
  <c r="G3278" i="48"/>
  <c r="B3278" i="48"/>
  <c r="A3278" i="48"/>
  <c r="G3277" i="48"/>
  <c r="B3277" i="48"/>
  <c r="A3277" i="48"/>
  <c r="G3276" i="48"/>
  <c r="B3276" i="48"/>
  <c r="A3276" i="48"/>
  <c r="G3275" i="48"/>
  <c r="B3275" i="48"/>
  <c r="A3275" i="48"/>
  <c r="G3274" i="48"/>
  <c r="B3274" i="48"/>
  <c r="A3274" i="48"/>
  <c r="G3273" i="48"/>
  <c r="B3273" i="48"/>
  <c r="A3273" i="48"/>
  <c r="G3272" i="48"/>
  <c r="B3272" i="48"/>
  <c r="A3272" i="48"/>
  <c r="G3271" i="48"/>
  <c r="B3271" i="48"/>
  <c r="A3271" i="48"/>
  <c r="G3270" i="48"/>
  <c r="B3270" i="48"/>
  <c r="A3270" i="48"/>
  <c r="G3269" i="48"/>
  <c r="B3269" i="48"/>
  <c r="A3269" i="48"/>
  <c r="G3268" i="48"/>
  <c r="B3268" i="48"/>
  <c r="A3268" i="48"/>
  <c r="G3267" i="48"/>
  <c r="B3267" i="48"/>
  <c r="A3267" i="48"/>
  <c r="G3266" i="48"/>
  <c r="B3266" i="48"/>
  <c r="A3266" i="48"/>
  <c r="G3265" i="48"/>
  <c r="B3265" i="48"/>
  <c r="A3265" i="48"/>
  <c r="G3264" i="48"/>
  <c r="B3264" i="48"/>
  <c r="A3264" i="48"/>
  <c r="G3263" i="48"/>
  <c r="B3263" i="48"/>
  <c r="A3263" i="48"/>
  <c r="G3262" i="48"/>
  <c r="B3262" i="48"/>
  <c r="A3262" i="48"/>
  <c r="G3261" i="48"/>
  <c r="B3261" i="48"/>
  <c r="A3261" i="48"/>
  <c r="G3260" i="48"/>
  <c r="B3260" i="48"/>
  <c r="A3260" i="48"/>
  <c r="G3259" i="48"/>
  <c r="B3259" i="48"/>
  <c r="A3259" i="48"/>
  <c r="G3258" i="48"/>
  <c r="B3258" i="48"/>
  <c r="A3258" i="48"/>
  <c r="G3257" i="48"/>
  <c r="B3257" i="48"/>
  <c r="A3257" i="48"/>
  <c r="G3256" i="48"/>
  <c r="B3256" i="48"/>
  <c r="A3256" i="48"/>
  <c r="G3255" i="48"/>
  <c r="B3255" i="48"/>
  <c r="A3255" i="48"/>
  <c r="G3254" i="48"/>
  <c r="B3254" i="48"/>
  <c r="A3254" i="48"/>
  <c r="G3253" i="48"/>
  <c r="B3253" i="48"/>
  <c r="A3253" i="48"/>
  <c r="G3252" i="48"/>
  <c r="B3252" i="48"/>
  <c r="A3252" i="48"/>
  <c r="G3251" i="48"/>
  <c r="B3251" i="48"/>
  <c r="A3251" i="48"/>
  <c r="G3250" i="48"/>
  <c r="B3250" i="48"/>
  <c r="A3250" i="48"/>
  <c r="G3249" i="48"/>
  <c r="B3249" i="48"/>
  <c r="A3249" i="48"/>
  <c r="G3248" i="48"/>
  <c r="B3248" i="48"/>
  <c r="A3248" i="48"/>
  <c r="G3247" i="48"/>
  <c r="B3247" i="48"/>
  <c r="A3247" i="48"/>
  <c r="G3246" i="48"/>
  <c r="B3246" i="48"/>
  <c r="A3246" i="48"/>
  <c r="G3245" i="48"/>
  <c r="B3245" i="48"/>
  <c r="A3245" i="48"/>
  <c r="G3244" i="48"/>
  <c r="B3244" i="48"/>
  <c r="A3244" i="48"/>
  <c r="G3243" i="48"/>
  <c r="B3243" i="48"/>
  <c r="A3243" i="48"/>
  <c r="G3242" i="48"/>
  <c r="B3242" i="48"/>
  <c r="A3242" i="48"/>
  <c r="G3241" i="48"/>
  <c r="B3241" i="48"/>
  <c r="A3241" i="48"/>
  <c r="G3240" i="48"/>
  <c r="B3240" i="48"/>
  <c r="A3240" i="48"/>
  <c r="G3239" i="48"/>
  <c r="B3239" i="48"/>
  <c r="A3239" i="48"/>
  <c r="G3238" i="48"/>
  <c r="B3238" i="48"/>
  <c r="A3238" i="48"/>
  <c r="G3237" i="48"/>
  <c r="B3237" i="48"/>
  <c r="A3237" i="48"/>
  <c r="G3236" i="48"/>
  <c r="B3236" i="48"/>
  <c r="A3236" i="48"/>
  <c r="G3235" i="48"/>
  <c r="B3235" i="48"/>
  <c r="A3235" i="48"/>
  <c r="G3234" i="48"/>
  <c r="B3234" i="48"/>
  <c r="A3234" i="48"/>
  <c r="G3233" i="48"/>
  <c r="B3233" i="48"/>
  <c r="A3233" i="48"/>
  <c r="G3232" i="48"/>
  <c r="B3232" i="48"/>
  <c r="A3232" i="48"/>
  <c r="G3231" i="48"/>
  <c r="B3231" i="48"/>
  <c r="A3231" i="48"/>
  <c r="G3230" i="48"/>
  <c r="B3230" i="48"/>
  <c r="A3230" i="48"/>
  <c r="G3229" i="48"/>
  <c r="B3229" i="48"/>
  <c r="A3229" i="48"/>
  <c r="G3228" i="48"/>
  <c r="B3228" i="48"/>
  <c r="A3228" i="48"/>
  <c r="G3227" i="48"/>
  <c r="B3227" i="48"/>
  <c r="A3227" i="48"/>
  <c r="G3226" i="48"/>
  <c r="B3226" i="48"/>
  <c r="A3226" i="48"/>
  <c r="G3225" i="48"/>
  <c r="B3225" i="48"/>
  <c r="A3225" i="48"/>
  <c r="G3224" i="48"/>
  <c r="B3224" i="48"/>
  <c r="A3224" i="48"/>
  <c r="G3223" i="48"/>
  <c r="B3223" i="48"/>
  <c r="A3223" i="48"/>
  <c r="G3222" i="48"/>
  <c r="B3222" i="48"/>
  <c r="A3222" i="48"/>
  <c r="G3221" i="48"/>
  <c r="B3221" i="48"/>
  <c r="A3221" i="48"/>
  <c r="G3220" i="48"/>
  <c r="B3220" i="48"/>
  <c r="A3220" i="48"/>
  <c r="G3219" i="48"/>
  <c r="B3219" i="48"/>
  <c r="A3219" i="48"/>
  <c r="G3218" i="48"/>
  <c r="B3218" i="48"/>
  <c r="A3218" i="48"/>
  <c r="G3217" i="48"/>
  <c r="B3217" i="48"/>
  <c r="A3217" i="48"/>
  <c r="G3216" i="48"/>
  <c r="B3216" i="48"/>
  <c r="A3216" i="48"/>
  <c r="G3215" i="48"/>
  <c r="B3215" i="48"/>
  <c r="A3215" i="48"/>
  <c r="G3214" i="48"/>
  <c r="B3214" i="48"/>
  <c r="A3214" i="48"/>
  <c r="G3213" i="48"/>
  <c r="B3213" i="48"/>
  <c r="A3213" i="48"/>
  <c r="G3212" i="48"/>
  <c r="B3212" i="48"/>
  <c r="A3212" i="48"/>
  <c r="G3211" i="48"/>
  <c r="B3211" i="48"/>
  <c r="A3211" i="48"/>
  <c r="G3210" i="48"/>
  <c r="B3210" i="48"/>
  <c r="A3210" i="48"/>
  <c r="G3209" i="48"/>
  <c r="B3209" i="48"/>
  <c r="A3209" i="48"/>
  <c r="G3208" i="48"/>
  <c r="B3208" i="48"/>
  <c r="A3208" i="48"/>
  <c r="G3207" i="48"/>
  <c r="B3207" i="48"/>
  <c r="A3207" i="48"/>
  <c r="G3206" i="48"/>
  <c r="B3206" i="48"/>
  <c r="A3206" i="48"/>
  <c r="G3205" i="48"/>
  <c r="B3205" i="48"/>
  <c r="A3205" i="48"/>
  <c r="G3204" i="48"/>
  <c r="B3204" i="48"/>
  <c r="A3204" i="48"/>
  <c r="G3203" i="48"/>
  <c r="B3203" i="48"/>
  <c r="A3203" i="48"/>
  <c r="G3202" i="48"/>
  <c r="B3202" i="48"/>
  <c r="A3202" i="48"/>
  <c r="G3201" i="48"/>
  <c r="B3201" i="48"/>
  <c r="A3201" i="48"/>
  <c r="G3200" i="48"/>
  <c r="B3200" i="48"/>
  <c r="A3200" i="48"/>
  <c r="G3199" i="48"/>
  <c r="B3199" i="48"/>
  <c r="A3199" i="48"/>
  <c r="G3198" i="48"/>
  <c r="B3198" i="48"/>
  <c r="A3198" i="48"/>
  <c r="G3197" i="48"/>
  <c r="B3197" i="48"/>
  <c r="A3197" i="48"/>
  <c r="G3196" i="48"/>
  <c r="B3196" i="48"/>
  <c r="A3196" i="48"/>
  <c r="G3195" i="48"/>
  <c r="B3195" i="48"/>
  <c r="A3195" i="48"/>
  <c r="G3194" i="48"/>
  <c r="B3194" i="48"/>
  <c r="A3194" i="48"/>
  <c r="G3193" i="48"/>
  <c r="B3193" i="48"/>
  <c r="A3193" i="48"/>
  <c r="G3192" i="48"/>
  <c r="B3192" i="48"/>
  <c r="A3192" i="48"/>
  <c r="G3191" i="48"/>
  <c r="B3191" i="48"/>
  <c r="A3191" i="48"/>
  <c r="G3190" i="48"/>
  <c r="B3190" i="48"/>
  <c r="A3190" i="48"/>
  <c r="G3189" i="48"/>
  <c r="B3189" i="48"/>
  <c r="A3189" i="48"/>
  <c r="G3188" i="48"/>
  <c r="B3188" i="48"/>
  <c r="A3188" i="48"/>
  <c r="G3187" i="48"/>
  <c r="B3187" i="48"/>
  <c r="A3187" i="48"/>
  <c r="G3186" i="48"/>
  <c r="B3186" i="48"/>
  <c r="A3186" i="48"/>
  <c r="G3185" i="48"/>
  <c r="B3185" i="48"/>
  <c r="A3185" i="48"/>
  <c r="G3184" i="48"/>
  <c r="B3184" i="48"/>
  <c r="A3184" i="48"/>
  <c r="G3183" i="48"/>
  <c r="B3183" i="48"/>
  <c r="A3183" i="48"/>
  <c r="G3182" i="48"/>
  <c r="B3182" i="48"/>
  <c r="A3182" i="48"/>
  <c r="G3181" i="48"/>
  <c r="B3181" i="48"/>
  <c r="A3181" i="48"/>
  <c r="G3180" i="48"/>
  <c r="B3180" i="48"/>
  <c r="A3180" i="48"/>
  <c r="G3179" i="48"/>
  <c r="B3179" i="48"/>
  <c r="A3179" i="48"/>
  <c r="G3178" i="48"/>
  <c r="B3178" i="48"/>
  <c r="A3178" i="48"/>
  <c r="G3177" i="48"/>
  <c r="B3177" i="48"/>
  <c r="A3177" i="48"/>
  <c r="G3176" i="48"/>
  <c r="B3176" i="48"/>
  <c r="A3176" i="48"/>
  <c r="G3175" i="48"/>
  <c r="B3175" i="48"/>
  <c r="A3175" i="48"/>
  <c r="G3174" i="48"/>
  <c r="B3174" i="48"/>
  <c r="A3174" i="48"/>
  <c r="G3173" i="48"/>
  <c r="B3173" i="48"/>
  <c r="A3173" i="48"/>
  <c r="G3172" i="48"/>
  <c r="B3172" i="48"/>
  <c r="A3172" i="48"/>
  <c r="G3171" i="48"/>
  <c r="B3171" i="48"/>
  <c r="A3171" i="48"/>
  <c r="G3170" i="48"/>
  <c r="B3170" i="48"/>
  <c r="A3170" i="48"/>
  <c r="G3169" i="48"/>
  <c r="B3169" i="48"/>
  <c r="A3169" i="48"/>
  <c r="G3168" i="48"/>
  <c r="B3168" i="48"/>
  <c r="A3168" i="48"/>
  <c r="G3167" i="48"/>
  <c r="B3167" i="48"/>
  <c r="A3167" i="48"/>
  <c r="G3166" i="48"/>
  <c r="B3166" i="48"/>
  <c r="A3166" i="48"/>
  <c r="G3165" i="48"/>
  <c r="B3165" i="48"/>
  <c r="A3165" i="48"/>
  <c r="G3164" i="48"/>
  <c r="B3164" i="48"/>
  <c r="A3164" i="48"/>
  <c r="G3163" i="48"/>
  <c r="B3163" i="48"/>
  <c r="A3163" i="48"/>
  <c r="G3162" i="48"/>
  <c r="B3162" i="48"/>
  <c r="A3162" i="48"/>
  <c r="G3161" i="48"/>
  <c r="B3161" i="48"/>
  <c r="A3161" i="48"/>
  <c r="G3160" i="48"/>
  <c r="B3160" i="48"/>
  <c r="A3160" i="48"/>
  <c r="G3159" i="48"/>
  <c r="B3159" i="48"/>
  <c r="A3159" i="48"/>
  <c r="G3158" i="48"/>
  <c r="B3158" i="48"/>
  <c r="A3158" i="48"/>
  <c r="G3157" i="48"/>
  <c r="B3157" i="48"/>
  <c r="A3157" i="48"/>
  <c r="G3156" i="48"/>
  <c r="B3156" i="48"/>
  <c r="A3156" i="48"/>
  <c r="G3155" i="48"/>
  <c r="B3155" i="48"/>
  <c r="A3155" i="48"/>
  <c r="G3154" i="48"/>
  <c r="B3154" i="48"/>
  <c r="A3154" i="48"/>
  <c r="G3153" i="48"/>
  <c r="B3153" i="48"/>
  <c r="A3153" i="48"/>
  <c r="G3152" i="48"/>
  <c r="B3152" i="48"/>
  <c r="A3152" i="48"/>
  <c r="G3151" i="48"/>
  <c r="B3151" i="48"/>
  <c r="A3151" i="48"/>
  <c r="G3150" i="48"/>
  <c r="B3150" i="48"/>
  <c r="A3150" i="48"/>
  <c r="G3149" i="48"/>
  <c r="B3149" i="48"/>
  <c r="A3149" i="48"/>
  <c r="G3148" i="48"/>
  <c r="B3148" i="48"/>
  <c r="A3148" i="48"/>
  <c r="G3147" i="48"/>
  <c r="B3147" i="48"/>
  <c r="A3147" i="48"/>
  <c r="G3146" i="48"/>
  <c r="B3146" i="48"/>
  <c r="A3146" i="48"/>
  <c r="G3145" i="48"/>
  <c r="B3145" i="48"/>
  <c r="A3145" i="48"/>
  <c r="G3144" i="48"/>
  <c r="B3144" i="48"/>
  <c r="A3144" i="48"/>
  <c r="G3143" i="48"/>
  <c r="B3143" i="48"/>
  <c r="A3143" i="48"/>
  <c r="G3142" i="48"/>
  <c r="B3142" i="48"/>
  <c r="A3142" i="48"/>
  <c r="G3141" i="48"/>
  <c r="B3141" i="48"/>
  <c r="A3141" i="48"/>
  <c r="G3140" i="48"/>
  <c r="B3140" i="48"/>
  <c r="A3140" i="48"/>
  <c r="G3139" i="48"/>
  <c r="B3139" i="48"/>
  <c r="A3139" i="48"/>
  <c r="G3138" i="48"/>
  <c r="B3138" i="48"/>
  <c r="A3138" i="48"/>
  <c r="G3137" i="48"/>
  <c r="B3137" i="48"/>
  <c r="A3137" i="48"/>
  <c r="G3136" i="48"/>
  <c r="B3136" i="48"/>
  <c r="A3136" i="48"/>
  <c r="G3135" i="48"/>
  <c r="B3135" i="48"/>
  <c r="A3135" i="48"/>
  <c r="G3134" i="48"/>
  <c r="B3134" i="48"/>
  <c r="A3134" i="48"/>
  <c r="G3133" i="48"/>
  <c r="B3133" i="48"/>
  <c r="A3133" i="48"/>
  <c r="G3132" i="48"/>
  <c r="B3132" i="48"/>
  <c r="A3132" i="48"/>
  <c r="G3131" i="48"/>
  <c r="B3131" i="48"/>
  <c r="A3131" i="48"/>
  <c r="G3130" i="48"/>
  <c r="B3130" i="48"/>
  <c r="A3130" i="48"/>
  <c r="G3129" i="48"/>
  <c r="B3129" i="48"/>
  <c r="A3129" i="48"/>
  <c r="G3128" i="48"/>
  <c r="B3128" i="48"/>
  <c r="A3128" i="48"/>
  <c r="G3127" i="48"/>
  <c r="B3127" i="48"/>
  <c r="A3127" i="48"/>
  <c r="G3126" i="48"/>
  <c r="B3126" i="48"/>
  <c r="A3126" i="48"/>
  <c r="G3125" i="48"/>
  <c r="B3125" i="48"/>
  <c r="A3125" i="48"/>
  <c r="G3124" i="48"/>
  <c r="B3124" i="48"/>
  <c r="A3124" i="48"/>
  <c r="G3123" i="48"/>
  <c r="B3123" i="48"/>
  <c r="A3123" i="48"/>
  <c r="G3122" i="48"/>
  <c r="B3122" i="48"/>
  <c r="A3122" i="48"/>
  <c r="G3121" i="48"/>
  <c r="B3121" i="48"/>
  <c r="A3121" i="48"/>
  <c r="G3120" i="48"/>
  <c r="B3120" i="48"/>
  <c r="A3120" i="48"/>
  <c r="G3119" i="48"/>
  <c r="B3119" i="48"/>
  <c r="A3119" i="48"/>
  <c r="G3118" i="48"/>
  <c r="B3118" i="48"/>
  <c r="A3118" i="48"/>
  <c r="G3117" i="48"/>
  <c r="B3117" i="48"/>
  <c r="A3117" i="48"/>
  <c r="G3116" i="48"/>
  <c r="B3116" i="48"/>
  <c r="A3116" i="48"/>
  <c r="G3115" i="48"/>
  <c r="B3115" i="48"/>
  <c r="A3115" i="48"/>
  <c r="G3114" i="48"/>
  <c r="B3114" i="48"/>
  <c r="A3114" i="48"/>
  <c r="G3113" i="48"/>
  <c r="B3113" i="48"/>
  <c r="A3113" i="48"/>
  <c r="G3112" i="48"/>
  <c r="B3112" i="48"/>
  <c r="A3112" i="48"/>
  <c r="G3111" i="48"/>
  <c r="B3111" i="48"/>
  <c r="A3111" i="48"/>
  <c r="G3110" i="48"/>
  <c r="B3110" i="48"/>
  <c r="A3110" i="48"/>
  <c r="G3109" i="48"/>
  <c r="B3109" i="48"/>
  <c r="A3109" i="48"/>
  <c r="G3108" i="48"/>
  <c r="B3108" i="48"/>
  <c r="A3108" i="48"/>
  <c r="G3107" i="48"/>
  <c r="B3107" i="48"/>
  <c r="A3107" i="48"/>
  <c r="G3106" i="48"/>
  <c r="B3106" i="48"/>
  <c r="A3106" i="48"/>
  <c r="G3105" i="48"/>
  <c r="B3105" i="48"/>
  <c r="A3105" i="48"/>
  <c r="G3104" i="48"/>
  <c r="B3104" i="48"/>
  <c r="A3104" i="48"/>
  <c r="G3103" i="48"/>
  <c r="B3103" i="48"/>
  <c r="A3103" i="48"/>
  <c r="G3102" i="48"/>
  <c r="B3102" i="48"/>
  <c r="A3102" i="48"/>
  <c r="G3101" i="48"/>
  <c r="B3101" i="48"/>
  <c r="A3101" i="48"/>
  <c r="G3100" i="48"/>
  <c r="B3100" i="48"/>
  <c r="A3100" i="48"/>
  <c r="G3099" i="48"/>
  <c r="B3099" i="48"/>
  <c r="A3099" i="48"/>
  <c r="G3098" i="48"/>
  <c r="B3098" i="48"/>
  <c r="A3098" i="48"/>
  <c r="G3097" i="48"/>
  <c r="B3097" i="48"/>
  <c r="A3097" i="48"/>
  <c r="G3096" i="48"/>
  <c r="B3096" i="48"/>
  <c r="A3096" i="48"/>
  <c r="G3095" i="48"/>
  <c r="B3095" i="48"/>
  <c r="A3095" i="48"/>
  <c r="G3094" i="48"/>
  <c r="B3094" i="48"/>
  <c r="A3094" i="48"/>
  <c r="G3093" i="48"/>
  <c r="B3093" i="48"/>
  <c r="A3093" i="48"/>
  <c r="G3092" i="48"/>
  <c r="B3092" i="48"/>
  <c r="A3092" i="48"/>
  <c r="G3091" i="48"/>
  <c r="B3091" i="48"/>
  <c r="A3091" i="48"/>
  <c r="G3090" i="48"/>
  <c r="B3090" i="48"/>
  <c r="A3090" i="48"/>
  <c r="G3089" i="48"/>
  <c r="B3089" i="48"/>
  <c r="A3089" i="48"/>
  <c r="G3088" i="48"/>
  <c r="B3088" i="48"/>
  <c r="A3088" i="48"/>
  <c r="G3087" i="48"/>
  <c r="B3087" i="48"/>
  <c r="A3087" i="48"/>
  <c r="G3086" i="48"/>
  <c r="B3086" i="48"/>
  <c r="A3086" i="48"/>
  <c r="G3085" i="48"/>
  <c r="B3085" i="48"/>
  <c r="A3085" i="48"/>
  <c r="G3084" i="48"/>
  <c r="B3084" i="48"/>
  <c r="A3084" i="48"/>
  <c r="G3083" i="48"/>
  <c r="B3083" i="48"/>
  <c r="A3083" i="48"/>
  <c r="G3082" i="48"/>
  <c r="B3082" i="48"/>
  <c r="A3082" i="48"/>
  <c r="G3081" i="48"/>
  <c r="B3081" i="48"/>
  <c r="A3081" i="48"/>
  <c r="G3080" i="48"/>
  <c r="B3080" i="48"/>
  <c r="A3080" i="48"/>
  <c r="G3079" i="48"/>
  <c r="B3079" i="48"/>
  <c r="A3079" i="48"/>
  <c r="G3078" i="48"/>
  <c r="B3078" i="48"/>
  <c r="A3078" i="48"/>
  <c r="G3077" i="48"/>
  <c r="B3077" i="48"/>
  <c r="A3077" i="48"/>
  <c r="G3076" i="48"/>
  <c r="B3076" i="48"/>
  <c r="A3076" i="48"/>
  <c r="G3075" i="48"/>
  <c r="B3075" i="48"/>
  <c r="A3075" i="48"/>
  <c r="G3074" i="48"/>
  <c r="B3074" i="48"/>
  <c r="A3074" i="48"/>
  <c r="G3073" i="48"/>
  <c r="B3073" i="48"/>
  <c r="A3073" i="48"/>
  <c r="G3072" i="48"/>
  <c r="B3072" i="48"/>
  <c r="A3072" i="48"/>
  <c r="G3071" i="48"/>
  <c r="B3071" i="48"/>
  <c r="A3071" i="48"/>
  <c r="G3070" i="48"/>
  <c r="B3070" i="48"/>
  <c r="A3070" i="48"/>
  <c r="G3069" i="48"/>
  <c r="B3069" i="48"/>
  <c r="A3069" i="48"/>
  <c r="G3068" i="48"/>
  <c r="B3068" i="48"/>
  <c r="A3068" i="48"/>
  <c r="G3067" i="48"/>
  <c r="B3067" i="48"/>
  <c r="A3067" i="48"/>
  <c r="G3066" i="48"/>
  <c r="B3066" i="48"/>
  <c r="A3066" i="48"/>
  <c r="G3065" i="48"/>
  <c r="B3065" i="48"/>
  <c r="A3065" i="48"/>
  <c r="G3064" i="48"/>
  <c r="B3064" i="48"/>
  <c r="A3064" i="48"/>
  <c r="G3063" i="48"/>
  <c r="B3063" i="48"/>
  <c r="A3063" i="48"/>
  <c r="G3062" i="48"/>
  <c r="B3062" i="48"/>
  <c r="A3062" i="48"/>
  <c r="G3061" i="48"/>
  <c r="B3061" i="48"/>
  <c r="A3061" i="48"/>
  <c r="G3060" i="48"/>
  <c r="B3060" i="48"/>
  <c r="A3060" i="48"/>
  <c r="G3059" i="48"/>
  <c r="B3059" i="48"/>
  <c r="A3059" i="48"/>
  <c r="G3058" i="48"/>
  <c r="B3058" i="48"/>
  <c r="A3058" i="48"/>
  <c r="G3057" i="48"/>
  <c r="B3057" i="48"/>
  <c r="A3057" i="48"/>
  <c r="G3056" i="48"/>
  <c r="B3056" i="48"/>
  <c r="A3056" i="48"/>
  <c r="G3055" i="48"/>
  <c r="B3055" i="48"/>
  <c r="A3055" i="48"/>
  <c r="G3054" i="48"/>
  <c r="B3054" i="48"/>
  <c r="A3054" i="48"/>
  <c r="G3053" i="48"/>
  <c r="B3053" i="48"/>
  <c r="A3053" i="48"/>
  <c r="G3052" i="48"/>
  <c r="B3052" i="48"/>
  <c r="A3052" i="48"/>
  <c r="G3051" i="48"/>
  <c r="B3051" i="48"/>
  <c r="A3051" i="48"/>
  <c r="G3050" i="48"/>
  <c r="B3050" i="48"/>
  <c r="A3050" i="48"/>
  <c r="G3049" i="48"/>
  <c r="B3049" i="48"/>
  <c r="A3049" i="48"/>
  <c r="G3048" i="48"/>
  <c r="B3048" i="48"/>
  <c r="A3048" i="48"/>
  <c r="G3047" i="48"/>
  <c r="B3047" i="48"/>
  <c r="A3047" i="48"/>
  <c r="G3046" i="48"/>
  <c r="B3046" i="48"/>
  <c r="A3046" i="48"/>
  <c r="G3045" i="48"/>
  <c r="B3045" i="48"/>
  <c r="A3045" i="48"/>
  <c r="G3044" i="48"/>
  <c r="B3044" i="48"/>
  <c r="A3044" i="48"/>
  <c r="G3043" i="48"/>
  <c r="B3043" i="48"/>
  <c r="A3043" i="48"/>
  <c r="G3042" i="48"/>
  <c r="B3042" i="48"/>
  <c r="A3042" i="48"/>
  <c r="G3041" i="48"/>
  <c r="B3041" i="48"/>
  <c r="A3041" i="48"/>
  <c r="G3040" i="48"/>
  <c r="B3040" i="48"/>
  <c r="A3040" i="48"/>
  <c r="G3039" i="48"/>
  <c r="B3039" i="48"/>
  <c r="A3039" i="48"/>
  <c r="G3038" i="48"/>
  <c r="B3038" i="48"/>
  <c r="A3038" i="48"/>
  <c r="G3037" i="48"/>
  <c r="B3037" i="48"/>
  <c r="A3037" i="48"/>
  <c r="G3036" i="48"/>
  <c r="B3036" i="48"/>
  <c r="A3036" i="48"/>
  <c r="G3035" i="48"/>
  <c r="B3035" i="48"/>
  <c r="A3035" i="48"/>
  <c r="G3034" i="48"/>
  <c r="B3034" i="48"/>
  <c r="A3034" i="48"/>
  <c r="G3033" i="48"/>
  <c r="B3033" i="48"/>
  <c r="A3033" i="48"/>
  <c r="G3032" i="48"/>
  <c r="B3032" i="48"/>
  <c r="A3032" i="48"/>
  <c r="G3031" i="48"/>
  <c r="B3031" i="48"/>
  <c r="A3031" i="48"/>
  <c r="G3030" i="48"/>
  <c r="B3030" i="48"/>
  <c r="A3030" i="48"/>
  <c r="G3029" i="48"/>
  <c r="B3029" i="48"/>
  <c r="A3029" i="48"/>
  <c r="G3028" i="48"/>
  <c r="B3028" i="48"/>
  <c r="A3028" i="48"/>
  <c r="G3027" i="48"/>
  <c r="B3027" i="48"/>
  <c r="A3027" i="48"/>
  <c r="G3026" i="48"/>
  <c r="B3026" i="48"/>
  <c r="A3026" i="48"/>
  <c r="G3025" i="48"/>
  <c r="B3025" i="48"/>
  <c r="A3025" i="48"/>
  <c r="G3024" i="48"/>
  <c r="B3024" i="48"/>
  <c r="A3024" i="48"/>
  <c r="G3023" i="48"/>
  <c r="B3023" i="48"/>
  <c r="A3023" i="48"/>
  <c r="G3022" i="48"/>
  <c r="B3022" i="48"/>
  <c r="A3022" i="48"/>
  <c r="G3021" i="48"/>
  <c r="B3021" i="48"/>
  <c r="A3021" i="48"/>
  <c r="G3020" i="48"/>
  <c r="B3020" i="48"/>
  <c r="A3020" i="48"/>
  <c r="G3019" i="48"/>
  <c r="B3019" i="48"/>
  <c r="A3019" i="48"/>
  <c r="G3018" i="48"/>
  <c r="B3018" i="48"/>
  <c r="A3018" i="48"/>
  <c r="G3017" i="48"/>
  <c r="B3017" i="48"/>
  <c r="A3017" i="48"/>
  <c r="G3016" i="48"/>
  <c r="B3016" i="48"/>
  <c r="A3016" i="48"/>
  <c r="G3015" i="48"/>
  <c r="B3015" i="48"/>
  <c r="A3015" i="48"/>
  <c r="G3014" i="48"/>
  <c r="B3014" i="48"/>
  <c r="A3014" i="48"/>
  <c r="G3013" i="48"/>
  <c r="B3013" i="48"/>
  <c r="A3013" i="48"/>
  <c r="G3012" i="48"/>
  <c r="B3012" i="48"/>
  <c r="A3012" i="48"/>
  <c r="G3011" i="48"/>
  <c r="B3011" i="48"/>
  <c r="A3011" i="48"/>
  <c r="G3010" i="48"/>
  <c r="B3010" i="48"/>
  <c r="A3010" i="48"/>
  <c r="G3009" i="48"/>
  <c r="B3009" i="48"/>
  <c r="A3009" i="48"/>
  <c r="G3008" i="48"/>
  <c r="B3008" i="48"/>
  <c r="A3008" i="48"/>
  <c r="G3007" i="48"/>
  <c r="B3007" i="48"/>
  <c r="A3007" i="48"/>
  <c r="G3006" i="48"/>
  <c r="B3006" i="48"/>
  <c r="A3006" i="48"/>
  <c r="G3005" i="48"/>
  <c r="B3005" i="48"/>
  <c r="A3005" i="48"/>
  <c r="G3004" i="48"/>
  <c r="B3004" i="48"/>
  <c r="A3004" i="48"/>
  <c r="G3003" i="48"/>
  <c r="B3003" i="48"/>
  <c r="A3003" i="48"/>
  <c r="G3002" i="48"/>
  <c r="B3002" i="48"/>
  <c r="A3002" i="48"/>
  <c r="G3001" i="48"/>
  <c r="B3001" i="48"/>
  <c r="A3001" i="48"/>
  <c r="G3000" i="48"/>
  <c r="B3000" i="48"/>
  <c r="A3000" i="48"/>
  <c r="G2999" i="48"/>
  <c r="B2999" i="48"/>
  <c r="A2999" i="48"/>
  <c r="G2998" i="48"/>
  <c r="B2998" i="48"/>
  <c r="A2998" i="48"/>
  <c r="G2997" i="48"/>
  <c r="B2997" i="48"/>
  <c r="A2997" i="48"/>
  <c r="G2996" i="48"/>
  <c r="B2996" i="48"/>
  <c r="A2996" i="48"/>
  <c r="G2995" i="48"/>
  <c r="B2995" i="48"/>
  <c r="A2995" i="48"/>
  <c r="G2994" i="48"/>
  <c r="B2994" i="48"/>
  <c r="A2994" i="48"/>
  <c r="G2993" i="48"/>
  <c r="B2993" i="48"/>
  <c r="A2993" i="48"/>
  <c r="G2992" i="48"/>
  <c r="B2992" i="48"/>
  <c r="A2992" i="48"/>
  <c r="G2991" i="48"/>
  <c r="B2991" i="48"/>
  <c r="A2991" i="48"/>
  <c r="G2990" i="48"/>
  <c r="B2990" i="48"/>
  <c r="A2990" i="48"/>
  <c r="G2989" i="48"/>
  <c r="B2989" i="48"/>
  <c r="A2989" i="48"/>
  <c r="G2988" i="48"/>
  <c r="B2988" i="48"/>
  <c r="A2988" i="48"/>
  <c r="G2987" i="48"/>
  <c r="B2987" i="48"/>
  <c r="A2987" i="48"/>
  <c r="G2986" i="48"/>
  <c r="B2986" i="48"/>
  <c r="A2986" i="48"/>
  <c r="G2985" i="48"/>
  <c r="B2985" i="48"/>
  <c r="A2985" i="48"/>
  <c r="G2984" i="48"/>
  <c r="B2984" i="48"/>
  <c r="A2984" i="48"/>
  <c r="G2983" i="48"/>
  <c r="B2983" i="48"/>
  <c r="A2983" i="48"/>
  <c r="G2982" i="48"/>
  <c r="B2982" i="48"/>
  <c r="A2982" i="48"/>
  <c r="G2981" i="48"/>
  <c r="B2981" i="48"/>
  <c r="A2981" i="48"/>
  <c r="G2980" i="48"/>
  <c r="B2980" i="48"/>
  <c r="A2980" i="48"/>
  <c r="G2979" i="48"/>
  <c r="B2979" i="48"/>
  <c r="A2979" i="48"/>
  <c r="G2978" i="48"/>
  <c r="B2978" i="48"/>
  <c r="A2978" i="48"/>
  <c r="G2977" i="48"/>
  <c r="B2977" i="48"/>
  <c r="A2977" i="48"/>
  <c r="G2976" i="48"/>
  <c r="B2976" i="48"/>
  <c r="A2976" i="48"/>
  <c r="G2975" i="48"/>
  <c r="B2975" i="48"/>
  <c r="A2975" i="48"/>
  <c r="G2974" i="48"/>
  <c r="B2974" i="48"/>
  <c r="A2974" i="48"/>
  <c r="G2973" i="48"/>
  <c r="B2973" i="48"/>
  <c r="A2973" i="48"/>
  <c r="G2972" i="48"/>
  <c r="B2972" i="48"/>
  <c r="A2972" i="48"/>
  <c r="G2971" i="48"/>
  <c r="B2971" i="48"/>
  <c r="A2971" i="48"/>
  <c r="G2970" i="48"/>
  <c r="B2970" i="48"/>
  <c r="A2970" i="48"/>
  <c r="G2969" i="48"/>
  <c r="B2969" i="48"/>
  <c r="A2969" i="48"/>
  <c r="G2968" i="48"/>
  <c r="B2968" i="48"/>
  <c r="A2968" i="48"/>
  <c r="G2967" i="48"/>
  <c r="B2967" i="48"/>
  <c r="A2967" i="48"/>
  <c r="G2966" i="48"/>
  <c r="B2966" i="48"/>
  <c r="A2966" i="48"/>
  <c r="G2965" i="48"/>
  <c r="B2965" i="48"/>
  <c r="A2965" i="48"/>
  <c r="G2964" i="48"/>
  <c r="B2964" i="48"/>
  <c r="A2964" i="48"/>
  <c r="G2963" i="48"/>
  <c r="B2963" i="48"/>
  <c r="A2963" i="48"/>
  <c r="G2962" i="48"/>
  <c r="B2962" i="48"/>
  <c r="A2962" i="48"/>
  <c r="G2961" i="48"/>
  <c r="B2961" i="48"/>
  <c r="A2961" i="48"/>
  <c r="G2960" i="48"/>
  <c r="B2960" i="48"/>
  <c r="A2960" i="48"/>
  <c r="G2959" i="48"/>
  <c r="B2959" i="48"/>
  <c r="A2959" i="48"/>
  <c r="G2958" i="48"/>
  <c r="B2958" i="48"/>
  <c r="A2958" i="48"/>
  <c r="G2957" i="48"/>
  <c r="B2957" i="48"/>
  <c r="A2957" i="48"/>
  <c r="G2956" i="48"/>
  <c r="B2956" i="48"/>
  <c r="A2956" i="48"/>
  <c r="G2955" i="48"/>
  <c r="B2955" i="48"/>
  <c r="A2955" i="48"/>
  <c r="G2954" i="48"/>
  <c r="B2954" i="48"/>
  <c r="A2954" i="48"/>
  <c r="G2953" i="48"/>
  <c r="B2953" i="48"/>
  <c r="A2953" i="48"/>
  <c r="G2952" i="48"/>
  <c r="B2952" i="48"/>
  <c r="A2952" i="48"/>
  <c r="G2951" i="48"/>
  <c r="B2951" i="48"/>
  <c r="A2951" i="48"/>
  <c r="G2950" i="48"/>
  <c r="B2950" i="48"/>
  <c r="A2950" i="48"/>
  <c r="G2949" i="48"/>
  <c r="B2949" i="48"/>
  <c r="A2949" i="48"/>
  <c r="G2948" i="48"/>
  <c r="B2948" i="48"/>
  <c r="A2948" i="48"/>
  <c r="G2947" i="48"/>
  <c r="B2947" i="48"/>
  <c r="A2947" i="48"/>
  <c r="G2946" i="48"/>
  <c r="B2946" i="48"/>
  <c r="A2946" i="48"/>
  <c r="G2945" i="48"/>
  <c r="B2945" i="48"/>
  <c r="A2945" i="48"/>
  <c r="G2944" i="48"/>
  <c r="B2944" i="48"/>
  <c r="A2944" i="48"/>
  <c r="G2943" i="48"/>
  <c r="B2943" i="48"/>
  <c r="A2943" i="48"/>
  <c r="G2942" i="48"/>
  <c r="B2942" i="48"/>
  <c r="A2942" i="48"/>
  <c r="G2941" i="48"/>
  <c r="B2941" i="48"/>
  <c r="A2941" i="48"/>
  <c r="G2940" i="48"/>
  <c r="B2940" i="48"/>
  <c r="A2940" i="48"/>
  <c r="G2939" i="48"/>
  <c r="B2939" i="48"/>
  <c r="A2939" i="48"/>
  <c r="G2938" i="48"/>
  <c r="B2938" i="48"/>
  <c r="A2938" i="48"/>
  <c r="G2937" i="48"/>
  <c r="B2937" i="48"/>
  <c r="A2937" i="48"/>
  <c r="G2936" i="48"/>
  <c r="B2936" i="48"/>
  <c r="A2936" i="48"/>
  <c r="G2935" i="48"/>
  <c r="B2935" i="48"/>
  <c r="A2935" i="48"/>
  <c r="G2934" i="48"/>
  <c r="B2934" i="48"/>
  <c r="A2934" i="48"/>
  <c r="G2933" i="48"/>
  <c r="B2933" i="48"/>
  <c r="A2933" i="48"/>
  <c r="G2932" i="48"/>
  <c r="B2932" i="48"/>
  <c r="A2932" i="48"/>
  <c r="G2931" i="48"/>
  <c r="B2931" i="48"/>
  <c r="A2931" i="48"/>
  <c r="G2930" i="48"/>
  <c r="B2930" i="48"/>
  <c r="A2930" i="48"/>
  <c r="G2929" i="48"/>
  <c r="B2929" i="48"/>
  <c r="A2929" i="48"/>
  <c r="G2928" i="48"/>
  <c r="B2928" i="48"/>
  <c r="A2928" i="48"/>
  <c r="G2927" i="48"/>
  <c r="B2927" i="48"/>
  <c r="A2927" i="48"/>
  <c r="G2926" i="48"/>
  <c r="B2926" i="48"/>
  <c r="A2926" i="48"/>
  <c r="G2925" i="48"/>
  <c r="B2925" i="48"/>
  <c r="A2925" i="48"/>
  <c r="G2924" i="48"/>
  <c r="B2924" i="48"/>
  <c r="A2924" i="48"/>
  <c r="G2923" i="48"/>
  <c r="B2923" i="48"/>
  <c r="A2923" i="48"/>
  <c r="G2922" i="48"/>
  <c r="B2922" i="48"/>
  <c r="A2922" i="48"/>
  <c r="G2921" i="48"/>
  <c r="B2921" i="48"/>
  <c r="A2921" i="48"/>
  <c r="G2920" i="48"/>
  <c r="B2920" i="48"/>
  <c r="A2920" i="48"/>
  <c r="G2919" i="48"/>
  <c r="B2919" i="48"/>
  <c r="A2919" i="48"/>
  <c r="G2918" i="48"/>
  <c r="B2918" i="48"/>
  <c r="A2918" i="48"/>
  <c r="G2917" i="48"/>
  <c r="B2917" i="48"/>
  <c r="A2917" i="48"/>
  <c r="G2916" i="48"/>
  <c r="B2916" i="48"/>
  <c r="A2916" i="48"/>
  <c r="G2915" i="48"/>
  <c r="B2915" i="48"/>
  <c r="A2915" i="48"/>
  <c r="G2914" i="48"/>
  <c r="B2914" i="48"/>
  <c r="A2914" i="48"/>
  <c r="G2913" i="48"/>
  <c r="B2913" i="48"/>
  <c r="A2913" i="48"/>
  <c r="G2912" i="48"/>
  <c r="B2912" i="48"/>
  <c r="A2912" i="48"/>
  <c r="G2911" i="48"/>
  <c r="B2911" i="48"/>
  <c r="A2911" i="48"/>
  <c r="G2910" i="48"/>
  <c r="B2910" i="48"/>
  <c r="A2910" i="48"/>
  <c r="G2909" i="48"/>
  <c r="B2909" i="48"/>
  <c r="A2909" i="48"/>
  <c r="G2908" i="48"/>
  <c r="B2908" i="48"/>
  <c r="A2908" i="48"/>
  <c r="G2907" i="48"/>
  <c r="B2907" i="48"/>
  <c r="A2907" i="48"/>
  <c r="G2906" i="48"/>
  <c r="B2906" i="48"/>
  <c r="A2906" i="48"/>
  <c r="G2905" i="48"/>
  <c r="B2905" i="48"/>
  <c r="A2905" i="48"/>
  <c r="G2904" i="48"/>
  <c r="B2904" i="48"/>
  <c r="A2904" i="48"/>
  <c r="G2903" i="48"/>
  <c r="B2903" i="48"/>
  <c r="A2903" i="48"/>
  <c r="G2902" i="48"/>
  <c r="B2902" i="48"/>
  <c r="A2902" i="48"/>
  <c r="G2901" i="48"/>
  <c r="B2901" i="48"/>
  <c r="A2901" i="48"/>
  <c r="G2900" i="48"/>
  <c r="B2900" i="48"/>
  <c r="A2900" i="48"/>
  <c r="G2899" i="48"/>
  <c r="B2899" i="48"/>
  <c r="A2899" i="48"/>
  <c r="G2898" i="48"/>
  <c r="B2898" i="48"/>
  <c r="A2898" i="48"/>
  <c r="G2897" i="48"/>
  <c r="B2897" i="48"/>
  <c r="A2897" i="48"/>
  <c r="G2896" i="48"/>
  <c r="B2896" i="48"/>
  <c r="A2896" i="48"/>
  <c r="G2895" i="48"/>
  <c r="B2895" i="48"/>
  <c r="A2895" i="48"/>
  <c r="G2894" i="48"/>
  <c r="B2894" i="48"/>
  <c r="A2894" i="48"/>
  <c r="G2893" i="48"/>
  <c r="B2893" i="48"/>
  <c r="A2893" i="48"/>
  <c r="G2892" i="48"/>
  <c r="B2892" i="48"/>
  <c r="A2892" i="48"/>
  <c r="G2891" i="48"/>
  <c r="B2891" i="48"/>
  <c r="A2891" i="48"/>
  <c r="G2890" i="48"/>
  <c r="B2890" i="48"/>
  <c r="A2890" i="48"/>
  <c r="G2889" i="48"/>
  <c r="B2889" i="48"/>
  <c r="A2889" i="48"/>
  <c r="G2888" i="48"/>
  <c r="B2888" i="48"/>
  <c r="A2888" i="48"/>
  <c r="G2887" i="48"/>
  <c r="B2887" i="48"/>
  <c r="A2887" i="48"/>
  <c r="G2886" i="48"/>
  <c r="B2886" i="48"/>
  <c r="A2886" i="48"/>
  <c r="G2885" i="48"/>
  <c r="B2885" i="48"/>
  <c r="A2885" i="48"/>
  <c r="G2884" i="48"/>
  <c r="B2884" i="48"/>
  <c r="A2884" i="48"/>
  <c r="G2883" i="48"/>
  <c r="B2883" i="48"/>
  <c r="A2883" i="48"/>
  <c r="G2882" i="48"/>
  <c r="B2882" i="48"/>
  <c r="A2882" i="48"/>
  <c r="G2881" i="48"/>
  <c r="B2881" i="48"/>
  <c r="A2881" i="48"/>
  <c r="G2880" i="48"/>
  <c r="B2880" i="48"/>
  <c r="A2880" i="48"/>
  <c r="G2879" i="48"/>
  <c r="B2879" i="48"/>
  <c r="A2879" i="48"/>
  <c r="G2878" i="48"/>
  <c r="B2878" i="48"/>
  <c r="A2878" i="48"/>
  <c r="G2877" i="48"/>
  <c r="B2877" i="48"/>
  <c r="A2877" i="48"/>
  <c r="G2876" i="48"/>
  <c r="B2876" i="48"/>
  <c r="A2876" i="48"/>
  <c r="G2875" i="48"/>
  <c r="B2875" i="48"/>
  <c r="A2875" i="48"/>
  <c r="G2874" i="48"/>
  <c r="B2874" i="48"/>
  <c r="A2874" i="48"/>
  <c r="G2873" i="48"/>
  <c r="B2873" i="48"/>
  <c r="A2873" i="48"/>
  <c r="G2872" i="48"/>
  <c r="B2872" i="48"/>
  <c r="A2872" i="48"/>
  <c r="G2871" i="48"/>
  <c r="B2871" i="48"/>
  <c r="A2871" i="48"/>
  <c r="G2870" i="48"/>
  <c r="B2870" i="48"/>
  <c r="A2870" i="48"/>
  <c r="G2869" i="48"/>
  <c r="B2869" i="48"/>
  <c r="A2869" i="48"/>
  <c r="G2868" i="48"/>
  <c r="B2868" i="48"/>
  <c r="A2868" i="48"/>
  <c r="G2867" i="48"/>
  <c r="B2867" i="48"/>
  <c r="A2867" i="48"/>
  <c r="G2866" i="48"/>
  <c r="B2866" i="48"/>
  <c r="A2866" i="48"/>
  <c r="G2865" i="48"/>
  <c r="B2865" i="48"/>
  <c r="A2865" i="48"/>
  <c r="G2864" i="48"/>
  <c r="B2864" i="48"/>
  <c r="A2864" i="48"/>
  <c r="G2863" i="48"/>
  <c r="B2863" i="48"/>
  <c r="A2863" i="48"/>
  <c r="G2862" i="48"/>
  <c r="B2862" i="48"/>
  <c r="A2862" i="48"/>
  <c r="G2861" i="48"/>
  <c r="B2861" i="48"/>
  <c r="A2861" i="48"/>
  <c r="G2860" i="48"/>
  <c r="B2860" i="48"/>
  <c r="A2860" i="48"/>
  <c r="G2859" i="48"/>
  <c r="B2859" i="48"/>
  <c r="A2859" i="48"/>
  <c r="G2858" i="48"/>
  <c r="B2858" i="48"/>
  <c r="A2858" i="48"/>
  <c r="G2857" i="48"/>
  <c r="B2857" i="48"/>
  <c r="A2857" i="48"/>
  <c r="G2856" i="48"/>
  <c r="B2856" i="48"/>
  <c r="A2856" i="48"/>
  <c r="G2855" i="48"/>
  <c r="B2855" i="48"/>
  <c r="A2855" i="48"/>
  <c r="G2854" i="48"/>
  <c r="B2854" i="48"/>
  <c r="A2854" i="48"/>
  <c r="G2853" i="48"/>
  <c r="B2853" i="48"/>
  <c r="A2853" i="48"/>
  <c r="G2852" i="48"/>
  <c r="B2852" i="48"/>
  <c r="A2852" i="48"/>
  <c r="G2851" i="48"/>
  <c r="B2851" i="48"/>
  <c r="A2851" i="48"/>
  <c r="G2850" i="48"/>
  <c r="B2850" i="48"/>
  <c r="A2850" i="48"/>
  <c r="G2849" i="48"/>
  <c r="B2849" i="48"/>
  <c r="A2849" i="48"/>
  <c r="G2848" i="48"/>
  <c r="B2848" i="48"/>
  <c r="A2848" i="48"/>
  <c r="G2847" i="48"/>
  <c r="B2847" i="48"/>
  <c r="A2847" i="48"/>
  <c r="G2846" i="48"/>
  <c r="B2846" i="48"/>
  <c r="A2846" i="48"/>
  <c r="G2845" i="48"/>
  <c r="B2845" i="48"/>
  <c r="A2845" i="48"/>
  <c r="G2844" i="48"/>
  <c r="B2844" i="48"/>
  <c r="A2844" i="48"/>
  <c r="G2843" i="48"/>
  <c r="B2843" i="48"/>
  <c r="A2843" i="48"/>
  <c r="G2842" i="48"/>
  <c r="B2842" i="48"/>
  <c r="A2842" i="48"/>
  <c r="G2841" i="48"/>
  <c r="B2841" i="48"/>
  <c r="A2841" i="48"/>
  <c r="G2840" i="48"/>
  <c r="B2840" i="48"/>
  <c r="A2840" i="48"/>
  <c r="G2839" i="48"/>
  <c r="B2839" i="48"/>
  <c r="A2839" i="48"/>
  <c r="G2838" i="48"/>
  <c r="B2838" i="48"/>
  <c r="A2838" i="48"/>
  <c r="G2837" i="48"/>
  <c r="B2837" i="48"/>
  <c r="A2837" i="48"/>
  <c r="G2836" i="48"/>
  <c r="B2836" i="48"/>
  <c r="A2836" i="48"/>
  <c r="G2835" i="48"/>
  <c r="B2835" i="48"/>
  <c r="A2835" i="48"/>
  <c r="G2834" i="48"/>
  <c r="B2834" i="48"/>
  <c r="A2834" i="48"/>
  <c r="G2833" i="48"/>
  <c r="B2833" i="48"/>
  <c r="A2833" i="48"/>
  <c r="G2832" i="48"/>
  <c r="B2832" i="48"/>
  <c r="A2832" i="48"/>
  <c r="G2831" i="48"/>
  <c r="B2831" i="48"/>
  <c r="A2831" i="48"/>
  <c r="G2830" i="48"/>
  <c r="B2830" i="48"/>
  <c r="A2830" i="48"/>
  <c r="G2829" i="48"/>
  <c r="B2829" i="48"/>
  <c r="A2829" i="48"/>
  <c r="G2828" i="48"/>
  <c r="B2828" i="48"/>
  <c r="A2828" i="48"/>
  <c r="G2827" i="48"/>
  <c r="B2827" i="48"/>
  <c r="A2827" i="48"/>
  <c r="G2826" i="48"/>
  <c r="B2826" i="48"/>
  <c r="A2826" i="48"/>
  <c r="G2825" i="48"/>
  <c r="B2825" i="48"/>
  <c r="A2825" i="48"/>
  <c r="G2824" i="48"/>
  <c r="B2824" i="48"/>
  <c r="A2824" i="48"/>
  <c r="G2823" i="48"/>
  <c r="B2823" i="48"/>
  <c r="A2823" i="48"/>
  <c r="G2822" i="48"/>
  <c r="B2822" i="48"/>
  <c r="A2822" i="48"/>
  <c r="G2821" i="48"/>
  <c r="B2821" i="48"/>
  <c r="A2821" i="48"/>
  <c r="G2820" i="48"/>
  <c r="B2820" i="48"/>
  <c r="A2820" i="48"/>
  <c r="G2819" i="48"/>
  <c r="B2819" i="48"/>
  <c r="A2819" i="48"/>
  <c r="G2818" i="48"/>
  <c r="B2818" i="48"/>
  <c r="A2818" i="48"/>
  <c r="G2817" i="48"/>
  <c r="B2817" i="48"/>
  <c r="A2817" i="48"/>
  <c r="G2816" i="48"/>
  <c r="B2816" i="48"/>
  <c r="A2816" i="48"/>
  <c r="G2815" i="48"/>
  <c r="B2815" i="48"/>
  <c r="A2815" i="48"/>
  <c r="G2814" i="48"/>
  <c r="B2814" i="48"/>
  <c r="A2814" i="48"/>
  <c r="G2813" i="48"/>
  <c r="B2813" i="48"/>
  <c r="A2813" i="48"/>
  <c r="G2812" i="48"/>
  <c r="B2812" i="48"/>
  <c r="A2812" i="48"/>
  <c r="G2811" i="48"/>
  <c r="B2811" i="48"/>
  <c r="A2811" i="48"/>
  <c r="G2810" i="48"/>
  <c r="B2810" i="48"/>
  <c r="A2810" i="48"/>
  <c r="G2809" i="48"/>
  <c r="B2809" i="48"/>
  <c r="A2809" i="48"/>
  <c r="G2808" i="48"/>
  <c r="B2808" i="48"/>
  <c r="A2808" i="48"/>
  <c r="G2807" i="48"/>
  <c r="B2807" i="48"/>
  <c r="A2807" i="48"/>
  <c r="G2806" i="48"/>
  <c r="B2806" i="48"/>
  <c r="A2806" i="48"/>
  <c r="G2805" i="48"/>
  <c r="B2805" i="48"/>
  <c r="A2805" i="48"/>
  <c r="G2804" i="48"/>
  <c r="B2804" i="48"/>
  <c r="A2804" i="48"/>
  <c r="G2803" i="48"/>
  <c r="B2803" i="48"/>
  <c r="A2803" i="48"/>
  <c r="G2802" i="48"/>
  <c r="B2802" i="48"/>
  <c r="A2802" i="48"/>
  <c r="G2801" i="48"/>
  <c r="B2801" i="48"/>
  <c r="A2801" i="48"/>
  <c r="G2800" i="48"/>
  <c r="B2800" i="48"/>
  <c r="A2800" i="48"/>
  <c r="G2799" i="48"/>
  <c r="B2799" i="48"/>
  <c r="A2799" i="48"/>
  <c r="G2798" i="48"/>
  <c r="B2798" i="48"/>
  <c r="A2798" i="48"/>
  <c r="G2797" i="48"/>
  <c r="B2797" i="48"/>
  <c r="A2797" i="48"/>
  <c r="G2796" i="48"/>
  <c r="B2796" i="48"/>
  <c r="A2796" i="48"/>
  <c r="G2795" i="48"/>
  <c r="B2795" i="48"/>
  <c r="A2795" i="48"/>
  <c r="G2794" i="48"/>
  <c r="B2794" i="48"/>
  <c r="A2794" i="48"/>
  <c r="G2793" i="48"/>
  <c r="B2793" i="48"/>
  <c r="A2793" i="48"/>
  <c r="G2792" i="48"/>
  <c r="B2792" i="48"/>
  <c r="A2792" i="48"/>
  <c r="G2791" i="48"/>
  <c r="B2791" i="48"/>
  <c r="A2791" i="48"/>
  <c r="G2790" i="48"/>
  <c r="B2790" i="48"/>
  <c r="A2790" i="48"/>
  <c r="G2789" i="48"/>
  <c r="B2789" i="48"/>
  <c r="A2789" i="48"/>
  <c r="G2788" i="48"/>
  <c r="B2788" i="48"/>
  <c r="A2788" i="48"/>
  <c r="G2787" i="48"/>
  <c r="B2787" i="48"/>
  <c r="A2787" i="48"/>
  <c r="G2786" i="48"/>
  <c r="B2786" i="48"/>
  <c r="A2786" i="48"/>
  <c r="G2785" i="48"/>
  <c r="B2785" i="48"/>
  <c r="A2785" i="48"/>
  <c r="G2784" i="48"/>
  <c r="B2784" i="48"/>
  <c r="A2784" i="48"/>
  <c r="G2783" i="48"/>
  <c r="B2783" i="48"/>
  <c r="A2783" i="48"/>
  <c r="G2782" i="48"/>
  <c r="B2782" i="48"/>
  <c r="A2782" i="48"/>
  <c r="G2781" i="48"/>
  <c r="B2781" i="48"/>
  <c r="A2781" i="48"/>
  <c r="G2780" i="48"/>
  <c r="B2780" i="48"/>
  <c r="A2780" i="48"/>
  <c r="G2779" i="48"/>
  <c r="B2779" i="48"/>
  <c r="A2779" i="48"/>
  <c r="G2778" i="48"/>
  <c r="B2778" i="48"/>
  <c r="A2778" i="48"/>
  <c r="G2777" i="48"/>
  <c r="B2777" i="48"/>
  <c r="A2777" i="48"/>
  <c r="G2776" i="48"/>
  <c r="B2776" i="48"/>
  <c r="A2776" i="48"/>
  <c r="G2775" i="48"/>
  <c r="B2775" i="48"/>
  <c r="A2775" i="48"/>
  <c r="G2774" i="48"/>
  <c r="B2774" i="48"/>
  <c r="A2774" i="48"/>
  <c r="G2773" i="48"/>
  <c r="B2773" i="48"/>
  <c r="A2773" i="48"/>
  <c r="G2772" i="48"/>
  <c r="B2772" i="48"/>
  <c r="A2772" i="48"/>
  <c r="G2771" i="48"/>
  <c r="B2771" i="48"/>
  <c r="A2771" i="48"/>
  <c r="G2770" i="48"/>
  <c r="B2770" i="48"/>
  <c r="A2770" i="48"/>
  <c r="G2769" i="48"/>
  <c r="B2769" i="48"/>
  <c r="A2769" i="48"/>
  <c r="G2768" i="48"/>
  <c r="B2768" i="48"/>
  <c r="A2768" i="48"/>
  <c r="G2767" i="48"/>
  <c r="B2767" i="48"/>
  <c r="A2767" i="48"/>
  <c r="G2766" i="48"/>
  <c r="B2766" i="48"/>
  <c r="A2766" i="48"/>
  <c r="G2765" i="48"/>
  <c r="B2765" i="48"/>
  <c r="A2765" i="48"/>
  <c r="G2764" i="48"/>
  <c r="B2764" i="48"/>
  <c r="A2764" i="48"/>
  <c r="G2763" i="48"/>
  <c r="B2763" i="48"/>
  <c r="A2763" i="48"/>
  <c r="G2762" i="48"/>
  <c r="B2762" i="48"/>
  <c r="A2762" i="48"/>
  <c r="G2761" i="48"/>
  <c r="B2761" i="48"/>
  <c r="A2761" i="48"/>
  <c r="G2760" i="48"/>
  <c r="B2760" i="48"/>
  <c r="A2760" i="48"/>
  <c r="G2759" i="48"/>
  <c r="B2759" i="48"/>
  <c r="A2759" i="48"/>
  <c r="G2758" i="48"/>
  <c r="B2758" i="48"/>
  <c r="A2758" i="48"/>
  <c r="G2757" i="48"/>
  <c r="B2757" i="48"/>
  <c r="A2757" i="48"/>
  <c r="G2756" i="48"/>
  <c r="B2756" i="48"/>
  <c r="A2756" i="48"/>
  <c r="G2755" i="48"/>
  <c r="B2755" i="48"/>
  <c r="A2755" i="48"/>
  <c r="G2754" i="48"/>
  <c r="B2754" i="48"/>
  <c r="A2754" i="48"/>
  <c r="G2753" i="48"/>
  <c r="B2753" i="48"/>
  <c r="A2753" i="48"/>
  <c r="G2752" i="48"/>
  <c r="B2752" i="48"/>
  <c r="A2752" i="48"/>
  <c r="G2751" i="48"/>
  <c r="B2751" i="48"/>
  <c r="A2751" i="48"/>
  <c r="G2750" i="48"/>
  <c r="B2750" i="48"/>
  <c r="A2750" i="48"/>
  <c r="G2749" i="48"/>
  <c r="B2749" i="48"/>
  <c r="A2749" i="48"/>
  <c r="G2748" i="48"/>
  <c r="B2748" i="48"/>
  <c r="A2748" i="48"/>
  <c r="G2747" i="48"/>
  <c r="B2747" i="48"/>
  <c r="A2747" i="48"/>
  <c r="G2746" i="48"/>
  <c r="B2746" i="48"/>
  <c r="A2746" i="48"/>
  <c r="G2745" i="48"/>
  <c r="B2745" i="48"/>
  <c r="A2745" i="48"/>
  <c r="G2744" i="48"/>
  <c r="B2744" i="48"/>
  <c r="A2744" i="48"/>
  <c r="G2743" i="48"/>
  <c r="B2743" i="48"/>
  <c r="A2743" i="48"/>
  <c r="G2742" i="48"/>
  <c r="B2742" i="48"/>
  <c r="A2742" i="48"/>
  <c r="G2741" i="48"/>
  <c r="B2741" i="48"/>
  <c r="A2741" i="48"/>
  <c r="G2740" i="48"/>
  <c r="B2740" i="48"/>
  <c r="A2740" i="48"/>
  <c r="G2739" i="48"/>
  <c r="B2739" i="48"/>
  <c r="A2739" i="48"/>
  <c r="G2738" i="48"/>
  <c r="B2738" i="48"/>
  <c r="A2738" i="48"/>
  <c r="G2737" i="48"/>
  <c r="B2737" i="48"/>
  <c r="A2737" i="48"/>
  <c r="G2736" i="48"/>
  <c r="B2736" i="48"/>
  <c r="A2736" i="48"/>
  <c r="G2735" i="48"/>
  <c r="B2735" i="48"/>
  <c r="A2735" i="48"/>
  <c r="G2734" i="48"/>
  <c r="B2734" i="48"/>
  <c r="A2734" i="48"/>
  <c r="G2733" i="48"/>
  <c r="B2733" i="48"/>
  <c r="A2733" i="48"/>
  <c r="G2732" i="48"/>
  <c r="B2732" i="48"/>
  <c r="A2732" i="48"/>
  <c r="G2731" i="48"/>
  <c r="B2731" i="48"/>
  <c r="A2731" i="48"/>
  <c r="G2730" i="48"/>
  <c r="B2730" i="48"/>
  <c r="A2730" i="48"/>
  <c r="G2729" i="48"/>
  <c r="B2729" i="48"/>
  <c r="A2729" i="48"/>
  <c r="G2728" i="48"/>
  <c r="B2728" i="48"/>
  <c r="A2728" i="48"/>
  <c r="G2727" i="48"/>
  <c r="B2727" i="48"/>
  <c r="A2727" i="48"/>
  <c r="G2726" i="48"/>
  <c r="B2726" i="48"/>
  <c r="A2726" i="48"/>
  <c r="G2725" i="48"/>
  <c r="B2725" i="48"/>
  <c r="A2725" i="48"/>
  <c r="G2724" i="48"/>
  <c r="B2724" i="48"/>
  <c r="A2724" i="48"/>
  <c r="G2723" i="48"/>
  <c r="B2723" i="48"/>
  <c r="A2723" i="48"/>
  <c r="G2722" i="48"/>
  <c r="B2722" i="48"/>
  <c r="A2722" i="48"/>
  <c r="G2721" i="48"/>
  <c r="B2721" i="48"/>
  <c r="A2721" i="48"/>
  <c r="G2720" i="48"/>
  <c r="B2720" i="48"/>
  <c r="A2720" i="48"/>
  <c r="G2719" i="48"/>
  <c r="B2719" i="48"/>
  <c r="A2719" i="48"/>
  <c r="G2718" i="48"/>
  <c r="B2718" i="48"/>
  <c r="A2718" i="48"/>
  <c r="G2717" i="48"/>
  <c r="B2717" i="48"/>
  <c r="A2717" i="48"/>
  <c r="G2716" i="48"/>
  <c r="B2716" i="48"/>
  <c r="A2716" i="48"/>
  <c r="G2715" i="48"/>
  <c r="B2715" i="48"/>
  <c r="A2715" i="48"/>
  <c r="G2714" i="48"/>
  <c r="B2714" i="48"/>
  <c r="A2714" i="48"/>
  <c r="G2713" i="48"/>
  <c r="B2713" i="48"/>
  <c r="A2713" i="48"/>
  <c r="G2712" i="48"/>
  <c r="B2712" i="48"/>
  <c r="A2712" i="48"/>
  <c r="G2711" i="48"/>
  <c r="B2711" i="48"/>
  <c r="A2711" i="48"/>
  <c r="G2710" i="48"/>
  <c r="B2710" i="48"/>
  <c r="A2710" i="48"/>
  <c r="G2709" i="48"/>
  <c r="B2709" i="48"/>
  <c r="A2709" i="48"/>
  <c r="G2708" i="48"/>
  <c r="B2708" i="48"/>
  <c r="A2708" i="48"/>
  <c r="G2707" i="48"/>
  <c r="B2707" i="48"/>
  <c r="A2707" i="48"/>
  <c r="G2706" i="48"/>
  <c r="B2706" i="48"/>
  <c r="A2706" i="48"/>
  <c r="G2705" i="48"/>
  <c r="B2705" i="48"/>
  <c r="A2705" i="48"/>
  <c r="G2704" i="48"/>
  <c r="B2704" i="48"/>
  <c r="A2704" i="48"/>
  <c r="G2703" i="48"/>
  <c r="B2703" i="48"/>
  <c r="A2703" i="48"/>
  <c r="G2702" i="48"/>
  <c r="B2702" i="48"/>
  <c r="A2702" i="48"/>
  <c r="G2701" i="48"/>
  <c r="B2701" i="48"/>
  <c r="A2701" i="48"/>
  <c r="G2700" i="48"/>
  <c r="B2700" i="48"/>
  <c r="A2700" i="48"/>
  <c r="G2699" i="48"/>
  <c r="B2699" i="48"/>
  <c r="A2699" i="48"/>
  <c r="G2698" i="48"/>
  <c r="B2698" i="48"/>
  <c r="A2698" i="48"/>
  <c r="G2697" i="48"/>
  <c r="B2697" i="48"/>
  <c r="A2697" i="48"/>
  <c r="G2696" i="48"/>
  <c r="B2696" i="48"/>
  <c r="A2696" i="48"/>
  <c r="G2695" i="48"/>
  <c r="B2695" i="48"/>
  <c r="A2695" i="48"/>
  <c r="G2694" i="48"/>
  <c r="B2694" i="48"/>
  <c r="A2694" i="48"/>
  <c r="G2693" i="48"/>
  <c r="B2693" i="48"/>
  <c r="A2693" i="48"/>
  <c r="G2692" i="48"/>
  <c r="B2692" i="48"/>
  <c r="A2692" i="48"/>
  <c r="G2691" i="48"/>
  <c r="B2691" i="48"/>
  <c r="A2691" i="48"/>
  <c r="G2690" i="48"/>
  <c r="B2690" i="48"/>
  <c r="A2690" i="48"/>
  <c r="G2689" i="48"/>
  <c r="B2689" i="48"/>
  <c r="A2689" i="48"/>
  <c r="G2688" i="48"/>
  <c r="B2688" i="48"/>
  <c r="A2688" i="48"/>
  <c r="G2687" i="48"/>
  <c r="B2687" i="48"/>
  <c r="A2687" i="48"/>
  <c r="G2686" i="48"/>
  <c r="B2686" i="48"/>
  <c r="A2686" i="48"/>
  <c r="G2685" i="48"/>
  <c r="B2685" i="48"/>
  <c r="A2685" i="48"/>
  <c r="G2684" i="48"/>
  <c r="B2684" i="48"/>
  <c r="A2684" i="48"/>
  <c r="G2683" i="48"/>
  <c r="B2683" i="48"/>
  <c r="A2683" i="48"/>
  <c r="G2682" i="48"/>
  <c r="B2682" i="48"/>
  <c r="A2682" i="48"/>
  <c r="G2681" i="48"/>
  <c r="B2681" i="48"/>
  <c r="A2681" i="48"/>
  <c r="G2680" i="48"/>
  <c r="B2680" i="48"/>
  <c r="A2680" i="48"/>
  <c r="G2679" i="48"/>
  <c r="B2679" i="48"/>
  <c r="A2679" i="48"/>
  <c r="G2678" i="48"/>
  <c r="B2678" i="48"/>
  <c r="A2678" i="48"/>
  <c r="G2677" i="48"/>
  <c r="B2677" i="48"/>
  <c r="A2677" i="48"/>
  <c r="G2676" i="48"/>
  <c r="B2676" i="48"/>
  <c r="A2676" i="48"/>
  <c r="G2675" i="48"/>
  <c r="B2675" i="48"/>
  <c r="A2675" i="48"/>
  <c r="G2674" i="48"/>
  <c r="B2674" i="48"/>
  <c r="A2674" i="48"/>
  <c r="G2673" i="48"/>
  <c r="B2673" i="48"/>
  <c r="A2673" i="48"/>
  <c r="G2672" i="48"/>
  <c r="B2672" i="48"/>
  <c r="A2672" i="48"/>
  <c r="G2671" i="48"/>
  <c r="B2671" i="48"/>
  <c r="A2671" i="48"/>
  <c r="G2670" i="48"/>
  <c r="B2670" i="48"/>
  <c r="A2670" i="48"/>
  <c r="G2669" i="48"/>
  <c r="B2669" i="48"/>
  <c r="A2669" i="48"/>
  <c r="G2668" i="48"/>
  <c r="B2668" i="48"/>
  <c r="A2668" i="48"/>
  <c r="G2667" i="48"/>
  <c r="B2667" i="48"/>
  <c r="A2667" i="48"/>
  <c r="G2666" i="48"/>
  <c r="B2666" i="48"/>
  <c r="A2666" i="48"/>
  <c r="G2665" i="48"/>
  <c r="B2665" i="48"/>
  <c r="A2665" i="48"/>
  <c r="G2664" i="48"/>
  <c r="B2664" i="48"/>
  <c r="A2664" i="48"/>
  <c r="G2663" i="48"/>
  <c r="B2663" i="48"/>
  <c r="A2663" i="48"/>
  <c r="G2662" i="48"/>
  <c r="B2662" i="48"/>
  <c r="A2662" i="48"/>
  <c r="G2661" i="48"/>
  <c r="B2661" i="48"/>
  <c r="A2661" i="48"/>
  <c r="G2660" i="48"/>
  <c r="B2660" i="48"/>
  <c r="A2660" i="48"/>
  <c r="G2659" i="48"/>
  <c r="B2659" i="48"/>
  <c r="A2659" i="48"/>
  <c r="G2658" i="48"/>
  <c r="B2658" i="48"/>
  <c r="A2658" i="48"/>
  <c r="G2657" i="48"/>
  <c r="B2657" i="48"/>
  <c r="A2657" i="48"/>
  <c r="G2656" i="48"/>
  <c r="B2656" i="48"/>
  <c r="A2656" i="48"/>
  <c r="G2655" i="48"/>
  <c r="B2655" i="48"/>
  <c r="A2655" i="48"/>
  <c r="G2654" i="48"/>
  <c r="B2654" i="48"/>
  <c r="A2654" i="48"/>
  <c r="G2653" i="48"/>
  <c r="B2653" i="48"/>
  <c r="A2653" i="48"/>
  <c r="G2652" i="48"/>
  <c r="B2652" i="48"/>
  <c r="A2652" i="48"/>
  <c r="G2651" i="48"/>
  <c r="B2651" i="48"/>
  <c r="A2651" i="48"/>
  <c r="G2650" i="48"/>
  <c r="B2650" i="48"/>
  <c r="A2650" i="48"/>
  <c r="G2649" i="48"/>
  <c r="B2649" i="48"/>
  <c r="A2649" i="48"/>
  <c r="G2648" i="48"/>
  <c r="B2648" i="48"/>
  <c r="A2648" i="48"/>
  <c r="G2647" i="48"/>
  <c r="B2647" i="48"/>
  <c r="A2647" i="48"/>
  <c r="G2646" i="48"/>
  <c r="B2646" i="48"/>
  <c r="A2646" i="48"/>
  <c r="G2645" i="48"/>
  <c r="B2645" i="48"/>
  <c r="A2645" i="48"/>
  <c r="G2644" i="48"/>
  <c r="B2644" i="48"/>
  <c r="A2644" i="48"/>
  <c r="G2643" i="48"/>
  <c r="B2643" i="48"/>
  <c r="A2643" i="48"/>
  <c r="G2642" i="48"/>
  <c r="B2642" i="48"/>
  <c r="A2642" i="48"/>
  <c r="G2641" i="48"/>
  <c r="B2641" i="48"/>
  <c r="A2641" i="48"/>
  <c r="G2640" i="48"/>
  <c r="B2640" i="48"/>
  <c r="A2640" i="48"/>
  <c r="G2639" i="48"/>
  <c r="B2639" i="48"/>
  <c r="A2639" i="48"/>
  <c r="G2638" i="48"/>
  <c r="B2638" i="48"/>
  <c r="A2638" i="48"/>
  <c r="G2637" i="48"/>
  <c r="B2637" i="48"/>
  <c r="A2637" i="48"/>
  <c r="G2636" i="48"/>
  <c r="B2636" i="48"/>
  <c r="A2636" i="48"/>
  <c r="G2635" i="48"/>
  <c r="B2635" i="48"/>
  <c r="A2635" i="48"/>
  <c r="G2634" i="48"/>
  <c r="B2634" i="48"/>
  <c r="A2634" i="48"/>
  <c r="G2633" i="48"/>
  <c r="B2633" i="48"/>
  <c r="A2633" i="48"/>
  <c r="G2632" i="48"/>
  <c r="B2632" i="48"/>
  <c r="A2632" i="48"/>
  <c r="G2631" i="48"/>
  <c r="B2631" i="48"/>
  <c r="A2631" i="48"/>
  <c r="G2630" i="48"/>
  <c r="B2630" i="48"/>
  <c r="A2630" i="48"/>
  <c r="G2629" i="48"/>
  <c r="B2629" i="48"/>
  <c r="A2629" i="48"/>
  <c r="G2628" i="48"/>
  <c r="B2628" i="48"/>
  <c r="A2628" i="48"/>
  <c r="G2627" i="48"/>
  <c r="B2627" i="48"/>
  <c r="A2627" i="48"/>
  <c r="G2626" i="48"/>
  <c r="B2626" i="48"/>
  <c r="A2626" i="48"/>
  <c r="G2625" i="48"/>
  <c r="B2625" i="48"/>
  <c r="A2625" i="48"/>
  <c r="G2624" i="48"/>
  <c r="B2624" i="48"/>
  <c r="A2624" i="48"/>
  <c r="G2623" i="48"/>
  <c r="B2623" i="48"/>
  <c r="A2623" i="48"/>
  <c r="G2622" i="48"/>
  <c r="B2622" i="48"/>
  <c r="A2622" i="48"/>
  <c r="G2621" i="48"/>
  <c r="B2621" i="48"/>
  <c r="A2621" i="48"/>
  <c r="G2620" i="48"/>
  <c r="B2620" i="48"/>
  <c r="A2620" i="48"/>
  <c r="G2619" i="48"/>
  <c r="B2619" i="48"/>
  <c r="A2619" i="48"/>
  <c r="G2618" i="48"/>
  <c r="B2618" i="48"/>
  <c r="A2618" i="48"/>
  <c r="G2617" i="48"/>
  <c r="B2617" i="48"/>
  <c r="A2617" i="48"/>
  <c r="G2616" i="48"/>
  <c r="B2616" i="48"/>
  <c r="A2616" i="48"/>
  <c r="G2615" i="48"/>
  <c r="B2615" i="48"/>
  <c r="A2615" i="48"/>
  <c r="G2614" i="48"/>
  <c r="B2614" i="48"/>
  <c r="A2614" i="48"/>
  <c r="G2613" i="48"/>
  <c r="B2613" i="48"/>
  <c r="A2613" i="48"/>
  <c r="G2612" i="48"/>
  <c r="B2612" i="48"/>
  <c r="A2612" i="48"/>
  <c r="G2611" i="48"/>
  <c r="B2611" i="48"/>
  <c r="A2611" i="48"/>
  <c r="G2610" i="48"/>
  <c r="B2610" i="48"/>
  <c r="A2610" i="48"/>
  <c r="G2609" i="48"/>
  <c r="B2609" i="48"/>
  <c r="A2609" i="48"/>
  <c r="G2608" i="48"/>
  <c r="B2608" i="48"/>
  <c r="A2608" i="48"/>
  <c r="G2607" i="48"/>
  <c r="B2607" i="48"/>
  <c r="A2607" i="48"/>
  <c r="G2606" i="48"/>
  <c r="B2606" i="48"/>
  <c r="A2606" i="48"/>
  <c r="G2605" i="48"/>
  <c r="B2605" i="48"/>
  <c r="A2605" i="48"/>
  <c r="G2604" i="48"/>
  <c r="B2604" i="48"/>
  <c r="A2604" i="48"/>
  <c r="G2603" i="48"/>
  <c r="B2603" i="48"/>
  <c r="A2603" i="48"/>
  <c r="G2602" i="48"/>
  <c r="B2602" i="48"/>
  <c r="A2602" i="48"/>
  <c r="G2601" i="48"/>
  <c r="B2601" i="48"/>
  <c r="A2601" i="48"/>
  <c r="G2600" i="48"/>
  <c r="B2600" i="48"/>
  <c r="A2600" i="48"/>
  <c r="G2599" i="48"/>
  <c r="B2599" i="48"/>
  <c r="A2599" i="48"/>
  <c r="G2598" i="48"/>
  <c r="B2598" i="48"/>
  <c r="A2598" i="48"/>
  <c r="G2597" i="48"/>
  <c r="B2597" i="48"/>
  <c r="A2597" i="48"/>
  <c r="G2596" i="48"/>
  <c r="B2596" i="48"/>
  <c r="A2596" i="48"/>
  <c r="G2595" i="48"/>
  <c r="B2595" i="48"/>
  <c r="A2595" i="48"/>
  <c r="G2594" i="48"/>
  <c r="B2594" i="48"/>
  <c r="A2594" i="48"/>
  <c r="G2593" i="48"/>
  <c r="B2593" i="48"/>
  <c r="A2593" i="48"/>
  <c r="G2592" i="48"/>
  <c r="B2592" i="48"/>
  <c r="A2592" i="48"/>
  <c r="G2591" i="48"/>
  <c r="B2591" i="48"/>
  <c r="A2591" i="48"/>
  <c r="G2590" i="48"/>
  <c r="B2590" i="48"/>
  <c r="A2590" i="48"/>
  <c r="G2589" i="48"/>
  <c r="B2589" i="48"/>
  <c r="A2589" i="48"/>
  <c r="G2588" i="48"/>
  <c r="B2588" i="48"/>
  <c r="A2588" i="48"/>
  <c r="G2587" i="48"/>
  <c r="B2587" i="48"/>
  <c r="A2587" i="48"/>
  <c r="G2586" i="48"/>
  <c r="B2586" i="48"/>
  <c r="A2586" i="48"/>
  <c r="G2585" i="48"/>
  <c r="B2585" i="48"/>
  <c r="A2585" i="48"/>
  <c r="G2584" i="48"/>
  <c r="B2584" i="48"/>
  <c r="A2584" i="48"/>
  <c r="G2583" i="48"/>
  <c r="B2583" i="48"/>
  <c r="A2583" i="48"/>
  <c r="G2582" i="48"/>
  <c r="B2582" i="48"/>
  <c r="A2582" i="48"/>
  <c r="G2581" i="48"/>
  <c r="B2581" i="48"/>
  <c r="A2581" i="48"/>
  <c r="G2580" i="48"/>
  <c r="B2580" i="48"/>
  <c r="A2580" i="48"/>
  <c r="G2579" i="48"/>
  <c r="B2579" i="48"/>
  <c r="A2579" i="48"/>
  <c r="G2578" i="48"/>
  <c r="B2578" i="48"/>
  <c r="A2578" i="48"/>
  <c r="G2577" i="48"/>
  <c r="B2577" i="48"/>
  <c r="A2577" i="48"/>
  <c r="G2576" i="48"/>
  <c r="B2576" i="48"/>
  <c r="A2576" i="48"/>
  <c r="G2575" i="48"/>
  <c r="B2575" i="48"/>
  <c r="A2575" i="48"/>
  <c r="G2574" i="48"/>
  <c r="B2574" i="48"/>
  <c r="A2574" i="48"/>
  <c r="G2573" i="48"/>
  <c r="B2573" i="48"/>
  <c r="A2573" i="48"/>
  <c r="G2572" i="48"/>
  <c r="B2572" i="48"/>
  <c r="A2572" i="48"/>
  <c r="G2571" i="48"/>
  <c r="B2571" i="48"/>
  <c r="A2571" i="48"/>
  <c r="G2570" i="48"/>
  <c r="B2570" i="48"/>
  <c r="A2570" i="48"/>
  <c r="G2569" i="48"/>
  <c r="B2569" i="48"/>
  <c r="A2569" i="48"/>
  <c r="G2568" i="48"/>
  <c r="B2568" i="48"/>
  <c r="A2568" i="48"/>
  <c r="G2567" i="48"/>
  <c r="B2567" i="48"/>
  <c r="A2567" i="48"/>
  <c r="G2566" i="48"/>
  <c r="B2566" i="48"/>
  <c r="A2566" i="48"/>
  <c r="G2565" i="48"/>
  <c r="B2565" i="48"/>
  <c r="A2565" i="48"/>
  <c r="G2564" i="48"/>
  <c r="B2564" i="48"/>
  <c r="A2564" i="48"/>
  <c r="G2563" i="48"/>
  <c r="B2563" i="48"/>
  <c r="A2563" i="48"/>
  <c r="G2562" i="48"/>
  <c r="B2562" i="48"/>
  <c r="A2562" i="48"/>
  <c r="G2561" i="48"/>
  <c r="B2561" i="48"/>
  <c r="A2561" i="48"/>
  <c r="G2560" i="48"/>
  <c r="B2560" i="48"/>
  <c r="A2560" i="48"/>
  <c r="G2559" i="48"/>
  <c r="B2559" i="48"/>
  <c r="A2559" i="48"/>
  <c r="G2558" i="48"/>
  <c r="B2558" i="48"/>
  <c r="A2558" i="48"/>
  <c r="G2557" i="48"/>
  <c r="B2557" i="48"/>
  <c r="A2557" i="48"/>
  <c r="G2556" i="48"/>
  <c r="B2556" i="48"/>
  <c r="A2556" i="48"/>
  <c r="G2555" i="48"/>
  <c r="B2555" i="48"/>
  <c r="A2555" i="48"/>
  <c r="G2554" i="48"/>
  <c r="B2554" i="48"/>
  <c r="A2554" i="48"/>
  <c r="G2553" i="48"/>
  <c r="B2553" i="48"/>
  <c r="A2553" i="48"/>
  <c r="G2552" i="48"/>
  <c r="B2552" i="48"/>
  <c r="A2552" i="48"/>
  <c r="G2551" i="48"/>
  <c r="B2551" i="48"/>
  <c r="A2551" i="48"/>
  <c r="G2550" i="48"/>
  <c r="B2550" i="48"/>
  <c r="A2550" i="48"/>
  <c r="G2549" i="48"/>
  <c r="B2549" i="48"/>
  <c r="A2549" i="48"/>
  <c r="G2548" i="48"/>
  <c r="B2548" i="48"/>
  <c r="A2548" i="48"/>
  <c r="G2547" i="48"/>
  <c r="B2547" i="48"/>
  <c r="A2547" i="48"/>
  <c r="G2546" i="48"/>
  <c r="B2546" i="48"/>
  <c r="A2546" i="48"/>
  <c r="G2545" i="48"/>
  <c r="B2545" i="48"/>
  <c r="A2545" i="48"/>
  <c r="G2544" i="48"/>
  <c r="B2544" i="48"/>
  <c r="A2544" i="48"/>
  <c r="G2543" i="48"/>
  <c r="B2543" i="48"/>
  <c r="A2543" i="48"/>
  <c r="G2542" i="48"/>
  <c r="B2542" i="48"/>
  <c r="A2542" i="48"/>
  <c r="G2541" i="48"/>
  <c r="B2541" i="48"/>
  <c r="A2541" i="48"/>
  <c r="G2540" i="48"/>
  <c r="B2540" i="48"/>
  <c r="A2540" i="48"/>
  <c r="G2539" i="48"/>
  <c r="B2539" i="48"/>
  <c r="A2539" i="48"/>
  <c r="G2538" i="48"/>
  <c r="B2538" i="48"/>
  <c r="A2538" i="48"/>
  <c r="G2537" i="48"/>
  <c r="B2537" i="48"/>
  <c r="A2537" i="48"/>
  <c r="G2536" i="48"/>
  <c r="B2536" i="48"/>
  <c r="A2536" i="48"/>
  <c r="G2535" i="48"/>
  <c r="B2535" i="48"/>
  <c r="A2535" i="48"/>
  <c r="G2534" i="48"/>
  <c r="B2534" i="48"/>
  <c r="A2534" i="48"/>
  <c r="G2533" i="48"/>
  <c r="B2533" i="48"/>
  <c r="A2533" i="48"/>
  <c r="G2532" i="48"/>
  <c r="B2532" i="48"/>
  <c r="A2532" i="48"/>
  <c r="G2531" i="48"/>
  <c r="B2531" i="48"/>
  <c r="A2531" i="48"/>
  <c r="G2530" i="48"/>
  <c r="B2530" i="48"/>
  <c r="A2530" i="48"/>
  <c r="G2529" i="48"/>
  <c r="B2529" i="48"/>
  <c r="A2529" i="48"/>
  <c r="G2528" i="48"/>
  <c r="B2528" i="48"/>
  <c r="A2528" i="48"/>
  <c r="G2527" i="48"/>
  <c r="B2527" i="48"/>
  <c r="A2527" i="48"/>
  <c r="G2526" i="48"/>
  <c r="B2526" i="48"/>
  <c r="A2526" i="48"/>
  <c r="G2525" i="48"/>
  <c r="B2525" i="48"/>
  <c r="A2525" i="48"/>
  <c r="G2524" i="48"/>
  <c r="B2524" i="48"/>
  <c r="A2524" i="48"/>
  <c r="G2523" i="48"/>
  <c r="B2523" i="48"/>
  <c r="A2523" i="48"/>
  <c r="G2522" i="48"/>
  <c r="B2522" i="48"/>
  <c r="A2522" i="48"/>
  <c r="G2521" i="48"/>
  <c r="B2521" i="48"/>
  <c r="A2521" i="48"/>
  <c r="G2520" i="48"/>
  <c r="B2520" i="48"/>
  <c r="A2520" i="48"/>
  <c r="G2519" i="48"/>
  <c r="B2519" i="48"/>
  <c r="A2519" i="48"/>
  <c r="G2518" i="48"/>
  <c r="B2518" i="48"/>
  <c r="A2518" i="48"/>
  <c r="G2517" i="48"/>
  <c r="B2517" i="48"/>
  <c r="A2517" i="48"/>
  <c r="G2516" i="48"/>
  <c r="B2516" i="48"/>
  <c r="A2516" i="48"/>
  <c r="G2515" i="48"/>
  <c r="B2515" i="48"/>
  <c r="A2515" i="48"/>
  <c r="G2514" i="48"/>
  <c r="B2514" i="48"/>
  <c r="A2514" i="48"/>
  <c r="G2513" i="48"/>
  <c r="B2513" i="48"/>
  <c r="A2513" i="48"/>
  <c r="G2512" i="48"/>
  <c r="B2512" i="48"/>
  <c r="A2512" i="48"/>
  <c r="G2511" i="48"/>
  <c r="B2511" i="48"/>
  <c r="A2511" i="48"/>
  <c r="G2510" i="48"/>
  <c r="B2510" i="48"/>
  <c r="A2510" i="48"/>
  <c r="G2509" i="48"/>
  <c r="B2509" i="48"/>
  <c r="A2509" i="48"/>
  <c r="G2508" i="48"/>
  <c r="B2508" i="48"/>
  <c r="A2508" i="48"/>
  <c r="G2507" i="48"/>
  <c r="B2507" i="48"/>
  <c r="A2507" i="48"/>
  <c r="G2506" i="48"/>
  <c r="B2506" i="48"/>
  <c r="A2506" i="48"/>
  <c r="G2505" i="48"/>
  <c r="B2505" i="48"/>
  <c r="A2505" i="48"/>
  <c r="G2504" i="48"/>
  <c r="B2504" i="48"/>
  <c r="A2504" i="48"/>
  <c r="G2503" i="48"/>
  <c r="B2503" i="48"/>
  <c r="A2503" i="48"/>
  <c r="G2502" i="48"/>
  <c r="B2502" i="48"/>
  <c r="A2502" i="48"/>
  <c r="G2501" i="48"/>
  <c r="B2501" i="48"/>
  <c r="A2501" i="48"/>
  <c r="G2500" i="48"/>
  <c r="B2500" i="48"/>
  <c r="A2500" i="48"/>
  <c r="G2499" i="48"/>
  <c r="B2499" i="48"/>
  <c r="A2499" i="48"/>
  <c r="G2498" i="48"/>
  <c r="B2498" i="48"/>
  <c r="A2498" i="48"/>
  <c r="G2497" i="48"/>
  <c r="B2497" i="48"/>
  <c r="A2497" i="48"/>
  <c r="G2496" i="48"/>
  <c r="B2496" i="48"/>
  <c r="A2496" i="48"/>
  <c r="G2495" i="48"/>
  <c r="B2495" i="48"/>
  <c r="A2495" i="48"/>
  <c r="G2494" i="48"/>
  <c r="B2494" i="48"/>
  <c r="A2494" i="48"/>
  <c r="G2493" i="48"/>
  <c r="B2493" i="48"/>
  <c r="A2493" i="48"/>
  <c r="G2492" i="48"/>
  <c r="B2492" i="48"/>
  <c r="A2492" i="48"/>
  <c r="G2491" i="48"/>
  <c r="B2491" i="48"/>
  <c r="A2491" i="48"/>
  <c r="G2490" i="48"/>
  <c r="B2490" i="48"/>
  <c r="A2490" i="48"/>
  <c r="G2489" i="48"/>
  <c r="B2489" i="48"/>
  <c r="A2489" i="48"/>
  <c r="G2488" i="48"/>
  <c r="B2488" i="48"/>
  <c r="A2488" i="48"/>
  <c r="G2487" i="48"/>
  <c r="B2487" i="48"/>
  <c r="A2487" i="48"/>
  <c r="G2486" i="48"/>
  <c r="B2486" i="48"/>
  <c r="A2486" i="48"/>
  <c r="G2485" i="48"/>
  <c r="B2485" i="48"/>
  <c r="A2485" i="48"/>
  <c r="G2484" i="48"/>
  <c r="B2484" i="48"/>
  <c r="A2484" i="48"/>
  <c r="G2483" i="48"/>
  <c r="B2483" i="48"/>
  <c r="A2483" i="48"/>
  <c r="G2482" i="48"/>
  <c r="B2482" i="48"/>
  <c r="A2482" i="48"/>
  <c r="G2481" i="48"/>
  <c r="B2481" i="48"/>
  <c r="A2481" i="48"/>
  <c r="G2480" i="48"/>
  <c r="B2480" i="48"/>
  <c r="A2480" i="48"/>
  <c r="G2479" i="48"/>
  <c r="B2479" i="48"/>
  <c r="A2479" i="48"/>
  <c r="G2478" i="48"/>
  <c r="B2478" i="48"/>
  <c r="A2478" i="48"/>
  <c r="G2477" i="48"/>
  <c r="B2477" i="48"/>
  <c r="A2477" i="48"/>
  <c r="G2476" i="48"/>
  <c r="B2476" i="48"/>
  <c r="A2476" i="48"/>
  <c r="G2475" i="48"/>
  <c r="B2475" i="48"/>
  <c r="A2475" i="48"/>
  <c r="G2474" i="48"/>
  <c r="B2474" i="48"/>
  <c r="A2474" i="48"/>
  <c r="G2473" i="48"/>
  <c r="B2473" i="48"/>
  <c r="A2473" i="48"/>
  <c r="G2472" i="48"/>
  <c r="B2472" i="48"/>
  <c r="A2472" i="48"/>
  <c r="G2471" i="48"/>
  <c r="B2471" i="48"/>
  <c r="A2471" i="48"/>
  <c r="G2470" i="48"/>
  <c r="B2470" i="48"/>
  <c r="A2470" i="48"/>
  <c r="G2469" i="48"/>
  <c r="B2469" i="48"/>
  <c r="A2469" i="48"/>
  <c r="G2468" i="48"/>
  <c r="B2468" i="48"/>
  <c r="A2468" i="48"/>
  <c r="G2467" i="48"/>
  <c r="B2467" i="48"/>
  <c r="A2467" i="48"/>
  <c r="G2466" i="48"/>
  <c r="B2466" i="48"/>
  <c r="A2466" i="48"/>
  <c r="G2465" i="48"/>
  <c r="B2465" i="48"/>
  <c r="A2465" i="48"/>
  <c r="G2464" i="48"/>
  <c r="B2464" i="48"/>
  <c r="A2464" i="48"/>
  <c r="G2463" i="48"/>
  <c r="B2463" i="48"/>
  <c r="A2463" i="48"/>
  <c r="G2462" i="48"/>
  <c r="B2462" i="48"/>
  <c r="A2462" i="48"/>
  <c r="G2461" i="48"/>
  <c r="B2461" i="48"/>
  <c r="A2461" i="48"/>
  <c r="G2460" i="48"/>
  <c r="B2460" i="48"/>
  <c r="A2460" i="48"/>
  <c r="G2459" i="48"/>
  <c r="B2459" i="48"/>
  <c r="A2459" i="48"/>
  <c r="G2458" i="48"/>
  <c r="B2458" i="48"/>
  <c r="A2458" i="48"/>
  <c r="G2457" i="48"/>
  <c r="B2457" i="48"/>
  <c r="A2457" i="48"/>
  <c r="G2456" i="48"/>
  <c r="B2456" i="48"/>
  <c r="A2456" i="48"/>
  <c r="G2455" i="48"/>
  <c r="B2455" i="48"/>
  <c r="A2455" i="48"/>
  <c r="G2454" i="48"/>
  <c r="B2454" i="48"/>
  <c r="A2454" i="48"/>
  <c r="G2453" i="48"/>
  <c r="B2453" i="48"/>
  <c r="A2453" i="48"/>
  <c r="G2452" i="48"/>
  <c r="B2452" i="48"/>
  <c r="A2452" i="48"/>
  <c r="G2451" i="48"/>
  <c r="B2451" i="48"/>
  <c r="A2451" i="48"/>
  <c r="G2450" i="48"/>
  <c r="B2450" i="48"/>
  <c r="A2450" i="48"/>
  <c r="G2449" i="48"/>
  <c r="B2449" i="48"/>
  <c r="A2449" i="48"/>
  <c r="G2448" i="48"/>
  <c r="B2448" i="48"/>
  <c r="A2448" i="48"/>
  <c r="G2447" i="48"/>
  <c r="B2447" i="48"/>
  <c r="A2447" i="48"/>
  <c r="G2446" i="48"/>
  <c r="B2446" i="48"/>
  <c r="A2446" i="48"/>
  <c r="G2445" i="48"/>
  <c r="B2445" i="48"/>
  <c r="A2445" i="48"/>
  <c r="G2444" i="48"/>
  <c r="B2444" i="48"/>
  <c r="A2444" i="48"/>
  <c r="G2443" i="48"/>
  <c r="B2443" i="48"/>
  <c r="A2443" i="48"/>
  <c r="G2442" i="48"/>
  <c r="B2442" i="48"/>
  <c r="A2442" i="48"/>
  <c r="G2441" i="48"/>
  <c r="B2441" i="48"/>
  <c r="A2441" i="48"/>
  <c r="G2440" i="48"/>
  <c r="B2440" i="48"/>
  <c r="A2440" i="48"/>
  <c r="G2439" i="48"/>
  <c r="B2439" i="48"/>
  <c r="A2439" i="48"/>
  <c r="G2438" i="48"/>
  <c r="B2438" i="48"/>
  <c r="A2438" i="48"/>
  <c r="G2437" i="48"/>
  <c r="B2437" i="48"/>
  <c r="A2437" i="48"/>
  <c r="G2436" i="48"/>
  <c r="B2436" i="48"/>
  <c r="A2436" i="48"/>
  <c r="G2435" i="48"/>
  <c r="B2435" i="48"/>
  <c r="A2435" i="48"/>
  <c r="G2434" i="48"/>
  <c r="B2434" i="48"/>
  <c r="A2434" i="48"/>
  <c r="G2433" i="48"/>
  <c r="B2433" i="48"/>
  <c r="A2433" i="48"/>
  <c r="G2432" i="48"/>
  <c r="B2432" i="48"/>
  <c r="A2432" i="48"/>
  <c r="G2431" i="48"/>
  <c r="B2431" i="48"/>
  <c r="A2431" i="48"/>
  <c r="G2430" i="48"/>
  <c r="B2430" i="48"/>
  <c r="A2430" i="48"/>
  <c r="G2429" i="48"/>
  <c r="B2429" i="48"/>
  <c r="A2429" i="48"/>
  <c r="G2428" i="48"/>
  <c r="B2428" i="48"/>
  <c r="A2428" i="48"/>
  <c r="G2427" i="48"/>
  <c r="B2427" i="48"/>
  <c r="A2427" i="48"/>
  <c r="G2426" i="48"/>
  <c r="B2426" i="48"/>
  <c r="A2426" i="48"/>
  <c r="G2425" i="48"/>
  <c r="B2425" i="48"/>
  <c r="A2425" i="48"/>
  <c r="G2424" i="48"/>
  <c r="B2424" i="48"/>
  <c r="A2424" i="48"/>
  <c r="G2423" i="48"/>
  <c r="B2423" i="48"/>
  <c r="A2423" i="48"/>
  <c r="G2422" i="48"/>
  <c r="B2422" i="48"/>
  <c r="A2422" i="48"/>
  <c r="G2421" i="48"/>
  <c r="B2421" i="48"/>
  <c r="A2421" i="48"/>
  <c r="G2420" i="48"/>
  <c r="B2420" i="48"/>
  <c r="A2420" i="48"/>
  <c r="G2419" i="48"/>
  <c r="B2419" i="48"/>
  <c r="A2419" i="48"/>
  <c r="G2418" i="48"/>
  <c r="B2418" i="48"/>
  <c r="A2418" i="48"/>
  <c r="G2417" i="48"/>
  <c r="B2417" i="48"/>
  <c r="A2417" i="48"/>
  <c r="G2416" i="48"/>
  <c r="B2416" i="48"/>
  <c r="A2416" i="48"/>
  <c r="G2415" i="48"/>
  <c r="B2415" i="48"/>
  <c r="A2415" i="48"/>
  <c r="G2414" i="48"/>
  <c r="B2414" i="48"/>
  <c r="A2414" i="48"/>
  <c r="G2413" i="48"/>
  <c r="B2413" i="48"/>
  <c r="A2413" i="48"/>
  <c r="G2412" i="48"/>
  <c r="B2412" i="48"/>
  <c r="A2412" i="48"/>
  <c r="G2411" i="48"/>
  <c r="B2411" i="48"/>
  <c r="A2411" i="48"/>
  <c r="G2410" i="48"/>
  <c r="B2410" i="48"/>
  <c r="A2410" i="48"/>
  <c r="G2409" i="48"/>
  <c r="B2409" i="48"/>
  <c r="A2409" i="48"/>
  <c r="G2408" i="48"/>
  <c r="B2408" i="48"/>
  <c r="A2408" i="48"/>
  <c r="G2407" i="48"/>
  <c r="B2407" i="48"/>
  <c r="A2407" i="48"/>
  <c r="G2406" i="48"/>
  <c r="B2406" i="48"/>
  <c r="A2406" i="48"/>
  <c r="G2405" i="48"/>
  <c r="B2405" i="48"/>
  <c r="A2405" i="48"/>
  <c r="G2404" i="48"/>
  <c r="B2404" i="48"/>
  <c r="A2404" i="48"/>
  <c r="G2403" i="48"/>
  <c r="B2403" i="48"/>
  <c r="A2403" i="48"/>
  <c r="G2402" i="48"/>
  <c r="B2402" i="48"/>
  <c r="A2402" i="48"/>
  <c r="G2401" i="48"/>
  <c r="B2401" i="48"/>
  <c r="A2401" i="48"/>
  <c r="G2400" i="48"/>
  <c r="B2400" i="48"/>
  <c r="A2400" i="48"/>
  <c r="G2399" i="48"/>
  <c r="B2399" i="48"/>
  <c r="A2399" i="48"/>
  <c r="G2398" i="48"/>
  <c r="B2398" i="48"/>
  <c r="A2398" i="48"/>
  <c r="G2397" i="48"/>
  <c r="B2397" i="48"/>
  <c r="A2397" i="48"/>
  <c r="G2396" i="48"/>
  <c r="B2396" i="48"/>
  <c r="A2396" i="48"/>
  <c r="G2395" i="48"/>
  <c r="B2395" i="48"/>
  <c r="A2395" i="48"/>
  <c r="G2394" i="48"/>
  <c r="B2394" i="48"/>
  <c r="A2394" i="48"/>
  <c r="G2393" i="48"/>
  <c r="B2393" i="48"/>
  <c r="A2393" i="48"/>
  <c r="G2392" i="48"/>
  <c r="B2392" i="48"/>
  <c r="A2392" i="48"/>
  <c r="G2391" i="48"/>
  <c r="B2391" i="48"/>
  <c r="A2391" i="48"/>
  <c r="G2390" i="48"/>
  <c r="B2390" i="48"/>
  <c r="A2390" i="48"/>
  <c r="G2389" i="48"/>
  <c r="B2389" i="48"/>
  <c r="A2389" i="48"/>
  <c r="G2388" i="48"/>
  <c r="B2388" i="48"/>
  <c r="A2388" i="48"/>
  <c r="G2387" i="48"/>
  <c r="B2387" i="48"/>
  <c r="A2387" i="48"/>
  <c r="G2386" i="48"/>
  <c r="B2386" i="48"/>
  <c r="A2386" i="48"/>
  <c r="G2385" i="48"/>
  <c r="B2385" i="48"/>
  <c r="A2385" i="48"/>
  <c r="G2384" i="48"/>
  <c r="B2384" i="48"/>
  <c r="A2384" i="48"/>
  <c r="G2383" i="48"/>
  <c r="B2383" i="48"/>
  <c r="A2383" i="48"/>
  <c r="G2382" i="48"/>
  <c r="B2382" i="48"/>
  <c r="A2382" i="48"/>
  <c r="G2381" i="48"/>
  <c r="B2381" i="48"/>
  <c r="A2381" i="48"/>
  <c r="G2380" i="48"/>
  <c r="B2380" i="48"/>
  <c r="A2380" i="48"/>
  <c r="G2379" i="48"/>
  <c r="B2379" i="48"/>
  <c r="A2379" i="48"/>
  <c r="G2378" i="48"/>
  <c r="B2378" i="48"/>
  <c r="A2378" i="48"/>
  <c r="G2377" i="48"/>
  <c r="B2377" i="48"/>
  <c r="A2377" i="48"/>
  <c r="G2376" i="48"/>
  <c r="B2376" i="48"/>
  <c r="A2376" i="48"/>
  <c r="G2375" i="48"/>
  <c r="B2375" i="48"/>
  <c r="A2375" i="48"/>
  <c r="G2374" i="48"/>
  <c r="B2374" i="48"/>
  <c r="A2374" i="48"/>
  <c r="G2373" i="48"/>
  <c r="B2373" i="48"/>
  <c r="A2373" i="48"/>
  <c r="G2372" i="48"/>
  <c r="B2372" i="48"/>
  <c r="A2372" i="48"/>
  <c r="G2371" i="48"/>
  <c r="B2371" i="48"/>
  <c r="A2371" i="48"/>
  <c r="G2370" i="48"/>
  <c r="B2370" i="48"/>
  <c r="A2370" i="48"/>
  <c r="G2369" i="48"/>
  <c r="B2369" i="48"/>
  <c r="A2369" i="48"/>
  <c r="G2368" i="48"/>
  <c r="B2368" i="48"/>
  <c r="A2368" i="48"/>
  <c r="G2367" i="48"/>
  <c r="B2367" i="48"/>
  <c r="A2367" i="48"/>
  <c r="G2366" i="48"/>
  <c r="B2366" i="48"/>
  <c r="A2366" i="48"/>
  <c r="G2365" i="48"/>
  <c r="B2365" i="48"/>
  <c r="A2365" i="48"/>
  <c r="G2364" i="48"/>
  <c r="B2364" i="48"/>
  <c r="A2364" i="48"/>
  <c r="G2363" i="48"/>
  <c r="B2363" i="48"/>
  <c r="A2363" i="48"/>
  <c r="G2362" i="48"/>
  <c r="B2362" i="48"/>
  <c r="A2362" i="48"/>
  <c r="G2361" i="48"/>
  <c r="B2361" i="48"/>
  <c r="A2361" i="48"/>
  <c r="G2360" i="48"/>
  <c r="B2360" i="48"/>
  <c r="A2360" i="48"/>
  <c r="G2359" i="48"/>
  <c r="B2359" i="48"/>
  <c r="A2359" i="48"/>
  <c r="G2358" i="48"/>
  <c r="B2358" i="48"/>
  <c r="A2358" i="48"/>
  <c r="G2357" i="48"/>
  <c r="B2357" i="48"/>
  <c r="A2357" i="48"/>
  <c r="G2356" i="48"/>
  <c r="B2356" i="48"/>
  <c r="A2356" i="48"/>
  <c r="G2355" i="48"/>
  <c r="B2355" i="48"/>
  <c r="A2355" i="48"/>
  <c r="G2354" i="48"/>
  <c r="B2354" i="48"/>
  <c r="A2354" i="48"/>
  <c r="G2353" i="48"/>
  <c r="B2353" i="48"/>
  <c r="A2353" i="48"/>
  <c r="G2352" i="48"/>
  <c r="B2352" i="48"/>
  <c r="A2352" i="48"/>
  <c r="G2351" i="48"/>
  <c r="B2351" i="48"/>
  <c r="A2351" i="48"/>
  <c r="G2350" i="48"/>
  <c r="B2350" i="48"/>
  <c r="A2350" i="48"/>
  <c r="G2349" i="48"/>
  <c r="B2349" i="48"/>
  <c r="A2349" i="48"/>
  <c r="G2348" i="48"/>
  <c r="B2348" i="48"/>
  <c r="A2348" i="48"/>
  <c r="G2347" i="48"/>
  <c r="B2347" i="48"/>
  <c r="A2347" i="48"/>
  <c r="G2346" i="48"/>
  <c r="B2346" i="48"/>
  <c r="A2346" i="48"/>
  <c r="G2345" i="48"/>
  <c r="B2345" i="48"/>
  <c r="A2345" i="48"/>
  <c r="G2344" i="48"/>
  <c r="B2344" i="48"/>
  <c r="A2344" i="48"/>
  <c r="G2343" i="48"/>
  <c r="B2343" i="48"/>
  <c r="A2343" i="48"/>
  <c r="G2342" i="48"/>
  <c r="B2342" i="48"/>
  <c r="A2342" i="48"/>
  <c r="G2341" i="48"/>
  <c r="B2341" i="48"/>
  <c r="A2341" i="48"/>
  <c r="G2340" i="48"/>
  <c r="B2340" i="48"/>
  <c r="A2340" i="48"/>
  <c r="G2339" i="48"/>
  <c r="B2339" i="48"/>
  <c r="A2339" i="48"/>
  <c r="G2338" i="48"/>
  <c r="B2338" i="48"/>
  <c r="A2338" i="48"/>
  <c r="G2337" i="48"/>
  <c r="B2337" i="48"/>
  <c r="A2337" i="48"/>
  <c r="G2336" i="48"/>
  <c r="B2336" i="48"/>
  <c r="A2336" i="48"/>
  <c r="G2335" i="48"/>
  <c r="B2335" i="48"/>
  <c r="A2335" i="48"/>
  <c r="G2334" i="48"/>
  <c r="B2334" i="48"/>
  <c r="A2334" i="48"/>
  <c r="G2333" i="48"/>
  <c r="B2333" i="48"/>
  <c r="A2333" i="48"/>
  <c r="G2332" i="48"/>
  <c r="B2332" i="48"/>
  <c r="A2332" i="48"/>
  <c r="G2331" i="48"/>
  <c r="B2331" i="48"/>
  <c r="A2331" i="48"/>
  <c r="G2330" i="48"/>
  <c r="B2330" i="48"/>
  <c r="A2330" i="48"/>
  <c r="G2329" i="48"/>
  <c r="B2329" i="48"/>
  <c r="A2329" i="48"/>
  <c r="G2328" i="48"/>
  <c r="B2328" i="48"/>
  <c r="A2328" i="48"/>
  <c r="G2327" i="48"/>
  <c r="B2327" i="48"/>
  <c r="A2327" i="48"/>
  <c r="G2326" i="48"/>
  <c r="B2326" i="48"/>
  <c r="A2326" i="48"/>
  <c r="G2325" i="48"/>
  <c r="B2325" i="48"/>
  <c r="A2325" i="48"/>
  <c r="G2324" i="48"/>
  <c r="B2324" i="48"/>
  <c r="A2324" i="48"/>
  <c r="G2323" i="48"/>
  <c r="B2323" i="48"/>
  <c r="A2323" i="48"/>
  <c r="G2322" i="48"/>
  <c r="B2322" i="48"/>
  <c r="A2322" i="48"/>
  <c r="G2321" i="48"/>
  <c r="B2321" i="48"/>
  <c r="A2321" i="48"/>
  <c r="G2320" i="48"/>
  <c r="B2320" i="48"/>
  <c r="A2320" i="48"/>
  <c r="G2319" i="48"/>
  <c r="B2319" i="48"/>
  <c r="A2319" i="48"/>
  <c r="G2318" i="48"/>
  <c r="B2318" i="48"/>
  <c r="A2318" i="48"/>
  <c r="G2317" i="48"/>
  <c r="B2317" i="48"/>
  <c r="A2317" i="48"/>
  <c r="G2316" i="48"/>
  <c r="B2316" i="48"/>
  <c r="A2316" i="48"/>
  <c r="G2315" i="48"/>
  <c r="B2315" i="48"/>
  <c r="A2315" i="48"/>
  <c r="G2314" i="48"/>
  <c r="B2314" i="48"/>
  <c r="A2314" i="48"/>
  <c r="G2313" i="48"/>
  <c r="B2313" i="48"/>
  <c r="A2313" i="48"/>
  <c r="G2312" i="48"/>
  <c r="B2312" i="48"/>
  <c r="A2312" i="48"/>
  <c r="G2311" i="48"/>
  <c r="B2311" i="48"/>
  <c r="A2311" i="48"/>
  <c r="G2310" i="48"/>
  <c r="B2310" i="48"/>
  <c r="A2310" i="48"/>
  <c r="G2309" i="48"/>
  <c r="B2309" i="48"/>
  <c r="A2309" i="48"/>
  <c r="G2308" i="48"/>
  <c r="B2308" i="48"/>
  <c r="A2308" i="48"/>
  <c r="G2307" i="48"/>
  <c r="B2307" i="48"/>
  <c r="A2307" i="48"/>
  <c r="G2306" i="48"/>
  <c r="B2306" i="48"/>
  <c r="A2306" i="48"/>
  <c r="G2305" i="48"/>
  <c r="B2305" i="48"/>
  <c r="A2305" i="48"/>
  <c r="G2304" i="48"/>
  <c r="B2304" i="48"/>
  <c r="A2304" i="48"/>
  <c r="G2303" i="48"/>
  <c r="B2303" i="48"/>
  <c r="A2303" i="48"/>
  <c r="G2302" i="48"/>
  <c r="B2302" i="48"/>
  <c r="A2302" i="48"/>
  <c r="G2301" i="48"/>
  <c r="B2301" i="48"/>
  <c r="A2301" i="48"/>
  <c r="G2300" i="48"/>
  <c r="B2300" i="48"/>
  <c r="A2300" i="48"/>
  <c r="G2299" i="48"/>
  <c r="B2299" i="48"/>
  <c r="A2299" i="48"/>
  <c r="G2298" i="48"/>
  <c r="B2298" i="48"/>
  <c r="A2298" i="48"/>
  <c r="G2297" i="48"/>
  <c r="B2297" i="48"/>
  <c r="A2297" i="48"/>
  <c r="G2296" i="48"/>
  <c r="B2296" i="48"/>
  <c r="A2296" i="48"/>
  <c r="G2295" i="48"/>
  <c r="B2295" i="48"/>
  <c r="A2295" i="48"/>
  <c r="G2294" i="48"/>
  <c r="B2294" i="48"/>
  <c r="A2294" i="48"/>
  <c r="G2293" i="48"/>
  <c r="B2293" i="48"/>
  <c r="A2293" i="48"/>
  <c r="G2292" i="48"/>
  <c r="B2292" i="48"/>
  <c r="A2292" i="48"/>
  <c r="G2291" i="48"/>
  <c r="B2291" i="48"/>
  <c r="A2291" i="48"/>
  <c r="G2290" i="48"/>
  <c r="B2290" i="48"/>
  <c r="A2290" i="48"/>
  <c r="G2289" i="48"/>
  <c r="B2289" i="48"/>
  <c r="A2289" i="48"/>
  <c r="G2288" i="48"/>
  <c r="B2288" i="48"/>
  <c r="A2288" i="48"/>
  <c r="G2287" i="48"/>
  <c r="B2287" i="48"/>
  <c r="A2287" i="48"/>
  <c r="G2286" i="48"/>
  <c r="B2286" i="48"/>
  <c r="A2286" i="48"/>
  <c r="G2285" i="48"/>
  <c r="B2285" i="48"/>
  <c r="A2285" i="48"/>
  <c r="G2284" i="48"/>
  <c r="B2284" i="48"/>
  <c r="A2284" i="48"/>
  <c r="G2283" i="48"/>
  <c r="B2283" i="48"/>
  <c r="A2283" i="48"/>
  <c r="G2282" i="48"/>
  <c r="B2282" i="48"/>
  <c r="A2282" i="48"/>
  <c r="G2281" i="48"/>
  <c r="B2281" i="48"/>
  <c r="A2281" i="48"/>
  <c r="G2280" i="48"/>
  <c r="B2280" i="48"/>
  <c r="A2280" i="48"/>
  <c r="G2279" i="48"/>
  <c r="B2279" i="48"/>
  <c r="A2279" i="48"/>
  <c r="G2278" i="48"/>
  <c r="B2278" i="48"/>
  <c r="A2278" i="48"/>
  <c r="G2277" i="48"/>
  <c r="B2277" i="48"/>
  <c r="A2277" i="48"/>
  <c r="G2276" i="48"/>
  <c r="B2276" i="48"/>
  <c r="A2276" i="48"/>
  <c r="G2275" i="48"/>
  <c r="B2275" i="48"/>
  <c r="A2275" i="48"/>
  <c r="G2274" i="48"/>
  <c r="B2274" i="48"/>
  <c r="A2274" i="48"/>
  <c r="G2273" i="48"/>
  <c r="B2273" i="48"/>
  <c r="A2273" i="48"/>
  <c r="G2272" i="48"/>
  <c r="B2272" i="48"/>
  <c r="A2272" i="48"/>
  <c r="G2271" i="48"/>
  <c r="B2271" i="48"/>
  <c r="A2271" i="48"/>
  <c r="G2270" i="48"/>
  <c r="B2270" i="48"/>
  <c r="A2270" i="48"/>
  <c r="G2269" i="48"/>
  <c r="B2269" i="48"/>
  <c r="A2269" i="48"/>
  <c r="G2268" i="48"/>
  <c r="B2268" i="48"/>
  <c r="A2268" i="48"/>
  <c r="G2267" i="48"/>
  <c r="B2267" i="48"/>
  <c r="A2267" i="48"/>
  <c r="G2266" i="48"/>
  <c r="B2266" i="48"/>
  <c r="A2266" i="48"/>
  <c r="G2265" i="48"/>
  <c r="B2265" i="48"/>
  <c r="A2265" i="48"/>
  <c r="G2264" i="48"/>
  <c r="B2264" i="48"/>
  <c r="A2264" i="48"/>
  <c r="G2263" i="48"/>
  <c r="B2263" i="48"/>
  <c r="A2263" i="48"/>
  <c r="G2262" i="48"/>
  <c r="B2262" i="48"/>
  <c r="A2262" i="48"/>
  <c r="G2261" i="48"/>
  <c r="B2261" i="48"/>
  <c r="A2261" i="48"/>
  <c r="G2260" i="48"/>
  <c r="B2260" i="48"/>
  <c r="A2260" i="48"/>
  <c r="G2259" i="48"/>
  <c r="B2259" i="48"/>
  <c r="A2259" i="48"/>
  <c r="G2258" i="48"/>
  <c r="B2258" i="48"/>
  <c r="A2258" i="48"/>
  <c r="G2257" i="48"/>
  <c r="B2257" i="48"/>
  <c r="A2257" i="48"/>
  <c r="G2256" i="48"/>
  <c r="B2256" i="48"/>
  <c r="A2256" i="48"/>
  <c r="G2255" i="48"/>
  <c r="B2255" i="48"/>
  <c r="A2255" i="48"/>
  <c r="G2254" i="48"/>
  <c r="B2254" i="48"/>
  <c r="A2254" i="48"/>
  <c r="G2253" i="48"/>
  <c r="B2253" i="48"/>
  <c r="A2253" i="48"/>
  <c r="G2252" i="48"/>
  <c r="B2252" i="48"/>
  <c r="A2252" i="48"/>
  <c r="G2251" i="48"/>
  <c r="B2251" i="48"/>
  <c r="A2251" i="48"/>
  <c r="G2250" i="48"/>
  <c r="B2250" i="48"/>
  <c r="A2250" i="48"/>
  <c r="G2249" i="48"/>
  <c r="B2249" i="48"/>
  <c r="A2249" i="48"/>
  <c r="G2248" i="48"/>
  <c r="B2248" i="48"/>
  <c r="A2248" i="48"/>
  <c r="G2247" i="48"/>
  <c r="B2247" i="48"/>
  <c r="A2247" i="48"/>
  <c r="G2246" i="48"/>
  <c r="B2246" i="48"/>
  <c r="A2246" i="48"/>
  <c r="G2245" i="48"/>
  <c r="B2245" i="48"/>
  <c r="A2245" i="48"/>
  <c r="G2244" i="48"/>
  <c r="B2244" i="48"/>
  <c r="A2244" i="48"/>
  <c r="G2243" i="48"/>
  <c r="B2243" i="48"/>
  <c r="A2243" i="48"/>
  <c r="G2242" i="48"/>
  <c r="B2242" i="48"/>
  <c r="A2242" i="48"/>
  <c r="G2241" i="48"/>
  <c r="B2241" i="48"/>
  <c r="A2241" i="48"/>
  <c r="G2240" i="48"/>
  <c r="B2240" i="48"/>
  <c r="A2240" i="48"/>
  <c r="G2239" i="48"/>
  <c r="B2239" i="48"/>
  <c r="A2239" i="48"/>
  <c r="G2238" i="48"/>
  <c r="B2238" i="48"/>
  <c r="A2238" i="48"/>
  <c r="G2237" i="48"/>
  <c r="B2237" i="48"/>
  <c r="A2237" i="48"/>
  <c r="G2236" i="48"/>
  <c r="B2236" i="48"/>
  <c r="A2236" i="48"/>
  <c r="G2235" i="48"/>
  <c r="B2235" i="48"/>
  <c r="A2235" i="48"/>
  <c r="G2234" i="48"/>
  <c r="B2234" i="48"/>
  <c r="A2234" i="48"/>
  <c r="G2233" i="48"/>
  <c r="B2233" i="48"/>
  <c r="A2233" i="48"/>
  <c r="G2232" i="48"/>
  <c r="B2232" i="48"/>
  <c r="A2232" i="48"/>
  <c r="G2231" i="48"/>
  <c r="B2231" i="48"/>
  <c r="A2231" i="48"/>
  <c r="G2230" i="48"/>
  <c r="B2230" i="48"/>
  <c r="A2230" i="48"/>
  <c r="G2229" i="48"/>
  <c r="B2229" i="48"/>
  <c r="A2229" i="48"/>
  <c r="G2228" i="48"/>
  <c r="B2228" i="48"/>
  <c r="A2228" i="48"/>
  <c r="G2227" i="48"/>
  <c r="B2227" i="48"/>
  <c r="A2227" i="48"/>
  <c r="G2226" i="48"/>
  <c r="B2226" i="48"/>
  <c r="A2226" i="48"/>
  <c r="G2225" i="48"/>
  <c r="B2225" i="48"/>
  <c r="A2225" i="48"/>
  <c r="G2224" i="48"/>
  <c r="B2224" i="48"/>
  <c r="A2224" i="48"/>
  <c r="G2223" i="48"/>
  <c r="B2223" i="48"/>
  <c r="A2223" i="48"/>
  <c r="G2222" i="48"/>
  <c r="B2222" i="48"/>
  <c r="A2222" i="48"/>
  <c r="G2221" i="48"/>
  <c r="B2221" i="48"/>
  <c r="A2221" i="48"/>
  <c r="G2220" i="48"/>
  <c r="B2220" i="48"/>
  <c r="A2220" i="48"/>
  <c r="G2219" i="48"/>
  <c r="B2219" i="48"/>
  <c r="A2219" i="48"/>
  <c r="G2218" i="48"/>
  <c r="B2218" i="48"/>
  <c r="A2218" i="48"/>
  <c r="G2217" i="48"/>
  <c r="B2217" i="48"/>
  <c r="A2217" i="48"/>
  <c r="G2216" i="48"/>
  <c r="B2216" i="48"/>
  <c r="A2216" i="48"/>
  <c r="G2215" i="48"/>
  <c r="B2215" i="48"/>
  <c r="A2215" i="48"/>
  <c r="G2214" i="48"/>
  <c r="B2214" i="48"/>
  <c r="A2214" i="48"/>
  <c r="G2213" i="48"/>
  <c r="B2213" i="48"/>
  <c r="A2213" i="48"/>
  <c r="G2212" i="48"/>
  <c r="B2212" i="48"/>
  <c r="A2212" i="48"/>
  <c r="G2211" i="48"/>
  <c r="B2211" i="48"/>
  <c r="A2211" i="48"/>
  <c r="G2210" i="48"/>
  <c r="B2210" i="48"/>
  <c r="A2210" i="48"/>
  <c r="G2209" i="48"/>
  <c r="B2209" i="48"/>
  <c r="A2209" i="48"/>
  <c r="G2208" i="48"/>
  <c r="B2208" i="48"/>
  <c r="A2208" i="48"/>
  <c r="G2207" i="48"/>
  <c r="B2207" i="48"/>
  <c r="A2207" i="48"/>
  <c r="G2206" i="48"/>
  <c r="B2206" i="48"/>
  <c r="A2206" i="48"/>
  <c r="G2205" i="48"/>
  <c r="B2205" i="48"/>
  <c r="A2205" i="48"/>
  <c r="G2204" i="48"/>
  <c r="B2204" i="48"/>
  <c r="A2204" i="48"/>
  <c r="G2203" i="48"/>
  <c r="B2203" i="48"/>
  <c r="A2203" i="48"/>
  <c r="G2202" i="48"/>
  <c r="B2202" i="48"/>
  <c r="A2202" i="48"/>
  <c r="G2201" i="48"/>
  <c r="B2201" i="48"/>
  <c r="A2201" i="48"/>
  <c r="G2200" i="48"/>
  <c r="B2200" i="48"/>
  <c r="A2200" i="48"/>
  <c r="G2199" i="48"/>
  <c r="B2199" i="48"/>
  <c r="A2199" i="48"/>
  <c r="G2198" i="48"/>
  <c r="B2198" i="48"/>
  <c r="A2198" i="48"/>
  <c r="G2197" i="48"/>
  <c r="B2197" i="48"/>
  <c r="A2197" i="48"/>
  <c r="G2196" i="48"/>
  <c r="B2196" i="48"/>
  <c r="A2196" i="48"/>
  <c r="G2195" i="48"/>
  <c r="B2195" i="48"/>
  <c r="A2195" i="48"/>
  <c r="G2194" i="48"/>
  <c r="B2194" i="48"/>
  <c r="A2194" i="48"/>
  <c r="G2193" i="48"/>
  <c r="B2193" i="48"/>
  <c r="A2193" i="48"/>
  <c r="G2192" i="48"/>
  <c r="B2192" i="48"/>
  <c r="A2192" i="48"/>
  <c r="G2191" i="48"/>
  <c r="B2191" i="48"/>
  <c r="A2191" i="48"/>
  <c r="G2190" i="48"/>
  <c r="B2190" i="48"/>
  <c r="A2190" i="48"/>
  <c r="G2189" i="48"/>
  <c r="B2189" i="48"/>
  <c r="A2189" i="48"/>
  <c r="G2188" i="48"/>
  <c r="B2188" i="48"/>
  <c r="A2188" i="48"/>
  <c r="G2187" i="48"/>
  <c r="B2187" i="48"/>
  <c r="A2187" i="48"/>
  <c r="G2186" i="48"/>
  <c r="B2186" i="48"/>
  <c r="A2186" i="48"/>
  <c r="G2185" i="48"/>
  <c r="B2185" i="48"/>
  <c r="A2185" i="48"/>
  <c r="G2184" i="48"/>
  <c r="B2184" i="48"/>
  <c r="A2184" i="48"/>
  <c r="G2183" i="48"/>
  <c r="B2183" i="48"/>
  <c r="A2183" i="48"/>
  <c r="G2182" i="48"/>
  <c r="B2182" i="48"/>
  <c r="A2182" i="48"/>
  <c r="G2181" i="48"/>
  <c r="B2181" i="48"/>
  <c r="A2181" i="48"/>
  <c r="G2180" i="48"/>
  <c r="B2180" i="48"/>
  <c r="A2180" i="48"/>
  <c r="G2179" i="48"/>
  <c r="B2179" i="48"/>
  <c r="A2179" i="48"/>
  <c r="G2178" i="48"/>
  <c r="B2178" i="48"/>
  <c r="A2178" i="48"/>
  <c r="G2177" i="48"/>
  <c r="B2177" i="48"/>
  <c r="A2177" i="48"/>
  <c r="G2176" i="48"/>
  <c r="B2176" i="48"/>
  <c r="A2176" i="48"/>
  <c r="G2175" i="48"/>
  <c r="B2175" i="48"/>
  <c r="A2175" i="48"/>
  <c r="G2174" i="48"/>
  <c r="B2174" i="48"/>
  <c r="A2174" i="48"/>
  <c r="G2173" i="48"/>
  <c r="B2173" i="48"/>
  <c r="A2173" i="48"/>
  <c r="G2172" i="48"/>
  <c r="B2172" i="48"/>
  <c r="A2172" i="48"/>
  <c r="G2171" i="48"/>
  <c r="B2171" i="48"/>
  <c r="A2171" i="48"/>
  <c r="G2170" i="48"/>
  <c r="B2170" i="48"/>
  <c r="A2170" i="48"/>
  <c r="G2169" i="48"/>
  <c r="B2169" i="48"/>
  <c r="A2169" i="48"/>
  <c r="G2168" i="48"/>
  <c r="B2168" i="48"/>
  <c r="A2168" i="48"/>
  <c r="G2167" i="48"/>
  <c r="B2167" i="48"/>
  <c r="A2167" i="48"/>
  <c r="G2166" i="48"/>
  <c r="B2166" i="48"/>
  <c r="A2166" i="48"/>
  <c r="G2165" i="48"/>
  <c r="B2165" i="48"/>
  <c r="A2165" i="48"/>
  <c r="G2164" i="48"/>
  <c r="B2164" i="48"/>
  <c r="A2164" i="48"/>
  <c r="G2163" i="48"/>
  <c r="B2163" i="48"/>
  <c r="A2163" i="48"/>
  <c r="G2162" i="48"/>
  <c r="B2162" i="48"/>
  <c r="A2162" i="48"/>
  <c r="G2161" i="48"/>
  <c r="B2161" i="48"/>
  <c r="A2161" i="48"/>
  <c r="G2160" i="48"/>
  <c r="B2160" i="48"/>
  <c r="A2160" i="48"/>
  <c r="G2159" i="48"/>
  <c r="B2159" i="48"/>
  <c r="A2159" i="48"/>
  <c r="G2158" i="48"/>
  <c r="B2158" i="48"/>
  <c r="A2158" i="48"/>
  <c r="G2157" i="48"/>
  <c r="B2157" i="48"/>
  <c r="A2157" i="48"/>
  <c r="G2156" i="48"/>
  <c r="B2156" i="48"/>
  <c r="A2156" i="48"/>
  <c r="G2155" i="48"/>
  <c r="B2155" i="48"/>
  <c r="A2155" i="48"/>
  <c r="G2154" i="48"/>
  <c r="B2154" i="48"/>
  <c r="A2154" i="48"/>
  <c r="G2153" i="48"/>
  <c r="B2153" i="48"/>
  <c r="A2153" i="48"/>
  <c r="G2152" i="48"/>
  <c r="B2152" i="48"/>
  <c r="A2152" i="48"/>
  <c r="G2151" i="48"/>
  <c r="B2151" i="48"/>
  <c r="A2151" i="48"/>
  <c r="G2150" i="48"/>
  <c r="B2150" i="48"/>
  <c r="A2150" i="48"/>
  <c r="G2149" i="48"/>
  <c r="B2149" i="48"/>
  <c r="A2149" i="48"/>
  <c r="G2148" i="48"/>
  <c r="B2148" i="48"/>
  <c r="A2148" i="48"/>
  <c r="G2147" i="48"/>
  <c r="B2147" i="48"/>
  <c r="A2147" i="48"/>
  <c r="G2146" i="48"/>
  <c r="B2146" i="48"/>
  <c r="A2146" i="48"/>
  <c r="G2145" i="48"/>
  <c r="B2145" i="48"/>
  <c r="A2145" i="48"/>
  <c r="G2144" i="48"/>
  <c r="B2144" i="48"/>
  <c r="A2144" i="48"/>
  <c r="G2143" i="48"/>
  <c r="B2143" i="48"/>
  <c r="A2143" i="48"/>
  <c r="G2142" i="48"/>
  <c r="B2142" i="48"/>
  <c r="A2142" i="48"/>
  <c r="G2141" i="48"/>
  <c r="B2141" i="48"/>
  <c r="A2141" i="48"/>
  <c r="G2140" i="48"/>
  <c r="B2140" i="48"/>
  <c r="A2140" i="48"/>
  <c r="G2139" i="48"/>
  <c r="B2139" i="48"/>
  <c r="A2139" i="48"/>
  <c r="G2138" i="48"/>
  <c r="B2138" i="48"/>
  <c r="A2138" i="48"/>
  <c r="G2137" i="48"/>
  <c r="B2137" i="48"/>
  <c r="A2137" i="48"/>
  <c r="G2136" i="48"/>
  <c r="B2136" i="48"/>
  <c r="A2136" i="48"/>
  <c r="G2135" i="48"/>
  <c r="B2135" i="48"/>
  <c r="A2135" i="48"/>
  <c r="G2134" i="48"/>
  <c r="B2134" i="48"/>
  <c r="A2134" i="48"/>
  <c r="G2133" i="48"/>
  <c r="B2133" i="48"/>
  <c r="A2133" i="48"/>
  <c r="G2132" i="48"/>
  <c r="B2132" i="48"/>
  <c r="A2132" i="48"/>
  <c r="G2131" i="48"/>
  <c r="B2131" i="48"/>
  <c r="A2131" i="48"/>
  <c r="G2130" i="48"/>
  <c r="B2130" i="48"/>
  <c r="A2130" i="48"/>
  <c r="G2129" i="48"/>
  <c r="B2129" i="48"/>
  <c r="A2129" i="48"/>
  <c r="G2128" i="48"/>
  <c r="B2128" i="48"/>
  <c r="A2128" i="48"/>
  <c r="G2127" i="48"/>
  <c r="B2127" i="48"/>
  <c r="A2127" i="48"/>
  <c r="G2126" i="48"/>
  <c r="B2126" i="48"/>
  <c r="A2126" i="48"/>
  <c r="G2125" i="48"/>
  <c r="B2125" i="48"/>
  <c r="A2125" i="48"/>
  <c r="G2124" i="48"/>
  <c r="B2124" i="48"/>
  <c r="A2124" i="48"/>
  <c r="G2123" i="48"/>
  <c r="B2123" i="48"/>
  <c r="A2123" i="48"/>
  <c r="G2122" i="48"/>
  <c r="B2122" i="48"/>
  <c r="A2122" i="48"/>
  <c r="G2121" i="48"/>
  <c r="B2121" i="48"/>
  <c r="A2121" i="48"/>
  <c r="G2120" i="48"/>
  <c r="B2120" i="48"/>
  <c r="A2120" i="48"/>
  <c r="G2119" i="48"/>
  <c r="B2119" i="48"/>
  <c r="A2119" i="48"/>
  <c r="G2118" i="48"/>
  <c r="B2118" i="48"/>
  <c r="A2118" i="48"/>
  <c r="G2117" i="48"/>
  <c r="B2117" i="48"/>
  <c r="A2117" i="48"/>
  <c r="G2116" i="48"/>
  <c r="B2116" i="48"/>
  <c r="A2116" i="48"/>
  <c r="G2115" i="48"/>
  <c r="B2115" i="48"/>
  <c r="A2115" i="48"/>
  <c r="G2114" i="48"/>
  <c r="B2114" i="48"/>
  <c r="A2114" i="48"/>
  <c r="G2113" i="48"/>
  <c r="B2113" i="48"/>
  <c r="A2113" i="48"/>
  <c r="G2112" i="48"/>
  <c r="B2112" i="48"/>
  <c r="A2112" i="48"/>
  <c r="G2111" i="48"/>
  <c r="B2111" i="48"/>
  <c r="A2111" i="48"/>
  <c r="G2110" i="48"/>
  <c r="B2110" i="48"/>
  <c r="A2110" i="48"/>
  <c r="G2109" i="48"/>
  <c r="B2109" i="48"/>
  <c r="A2109" i="48"/>
  <c r="G2108" i="48"/>
  <c r="B2108" i="48"/>
  <c r="A2108" i="48"/>
  <c r="G2107" i="48"/>
  <c r="B2107" i="48"/>
  <c r="A2107" i="48"/>
  <c r="G2106" i="48"/>
  <c r="B2106" i="48"/>
  <c r="A2106" i="48"/>
  <c r="G2105" i="48"/>
  <c r="B2105" i="48"/>
  <c r="A2105" i="48"/>
  <c r="G2104" i="48"/>
  <c r="B2104" i="48"/>
  <c r="A2104" i="48"/>
  <c r="G2103" i="48"/>
  <c r="B2103" i="48"/>
  <c r="A2103" i="48"/>
  <c r="G2102" i="48"/>
  <c r="B2102" i="48"/>
  <c r="A2102" i="48"/>
  <c r="G2101" i="48"/>
  <c r="B2101" i="48"/>
  <c r="A2101" i="48"/>
  <c r="G2100" i="48"/>
  <c r="B2100" i="48"/>
  <c r="A2100" i="48"/>
  <c r="G2099" i="48"/>
  <c r="B2099" i="48"/>
  <c r="A2099" i="48"/>
  <c r="G2098" i="48"/>
  <c r="B2098" i="48"/>
  <c r="A2098" i="48"/>
  <c r="G2097" i="48"/>
  <c r="B2097" i="48"/>
  <c r="A2097" i="48"/>
  <c r="G2096" i="48"/>
  <c r="B2096" i="48"/>
  <c r="A2096" i="48"/>
  <c r="G2095" i="48"/>
  <c r="B2095" i="48"/>
  <c r="A2095" i="48"/>
  <c r="G2094" i="48"/>
  <c r="B2094" i="48"/>
  <c r="A2094" i="48"/>
  <c r="G2093" i="48"/>
  <c r="B2093" i="48"/>
  <c r="A2093" i="48"/>
  <c r="G2092" i="48"/>
  <c r="B2092" i="48"/>
  <c r="A2092" i="48"/>
  <c r="G2091" i="48"/>
  <c r="B2091" i="48"/>
  <c r="A2091" i="48"/>
  <c r="G2090" i="48"/>
  <c r="B2090" i="48"/>
  <c r="A2090" i="48"/>
  <c r="G2089" i="48"/>
  <c r="B2089" i="48"/>
  <c r="A2089" i="48"/>
  <c r="G2088" i="48"/>
  <c r="B2088" i="48"/>
  <c r="A2088" i="48"/>
  <c r="G2087" i="48"/>
  <c r="B2087" i="48"/>
  <c r="A2087" i="48"/>
  <c r="G2086" i="48"/>
  <c r="B2086" i="48"/>
  <c r="A2086" i="48"/>
  <c r="G2085" i="48"/>
  <c r="B2085" i="48"/>
  <c r="A2085" i="48"/>
  <c r="G2084" i="48"/>
  <c r="B2084" i="48"/>
  <c r="A2084" i="48"/>
  <c r="G2083" i="48"/>
  <c r="B2083" i="48"/>
  <c r="A2083" i="48"/>
  <c r="G2082" i="48"/>
  <c r="B2082" i="48"/>
  <c r="A2082" i="48"/>
  <c r="G2081" i="48"/>
  <c r="B2081" i="48"/>
  <c r="A2081" i="48"/>
  <c r="G2080" i="48"/>
  <c r="B2080" i="48"/>
  <c r="A2080" i="48"/>
  <c r="G2079" i="48"/>
  <c r="B2079" i="48"/>
  <c r="A2079" i="48"/>
  <c r="G2078" i="48"/>
  <c r="B2078" i="48"/>
  <c r="A2078" i="48"/>
  <c r="G2077" i="48"/>
  <c r="B2077" i="48"/>
  <c r="A2077" i="48"/>
  <c r="G2076" i="48"/>
  <c r="B2076" i="48"/>
  <c r="A2076" i="48"/>
  <c r="G2075" i="48"/>
  <c r="B2075" i="48"/>
  <c r="A2075" i="48"/>
  <c r="G2074" i="48"/>
  <c r="B2074" i="48"/>
  <c r="A2074" i="48"/>
  <c r="G2073" i="48"/>
  <c r="B2073" i="48"/>
  <c r="A2073" i="48"/>
  <c r="G2072" i="48"/>
  <c r="B2072" i="48"/>
  <c r="A2072" i="48"/>
  <c r="G2071" i="48"/>
  <c r="B2071" i="48"/>
  <c r="A2071" i="48"/>
  <c r="G2070" i="48"/>
  <c r="B2070" i="48"/>
  <c r="A2070" i="48"/>
  <c r="G2069" i="48"/>
  <c r="B2069" i="48"/>
  <c r="A2069" i="48"/>
  <c r="G2068" i="48"/>
  <c r="B2068" i="48"/>
  <c r="A2068" i="48"/>
  <c r="G2067" i="48"/>
  <c r="B2067" i="48"/>
  <c r="A2067" i="48"/>
  <c r="G2066" i="48"/>
  <c r="B2066" i="48"/>
  <c r="A2066" i="48"/>
  <c r="G2065" i="48"/>
  <c r="B2065" i="48"/>
  <c r="A2065" i="48"/>
  <c r="G2064" i="48"/>
  <c r="B2064" i="48"/>
  <c r="A2064" i="48"/>
  <c r="G2063" i="48"/>
  <c r="B2063" i="48"/>
  <c r="A2063" i="48"/>
  <c r="G2062" i="48"/>
  <c r="B2062" i="48"/>
  <c r="A2062" i="48"/>
  <c r="G2061" i="48"/>
  <c r="B2061" i="48"/>
  <c r="A2061" i="48"/>
  <c r="G2060" i="48"/>
  <c r="B2060" i="48"/>
  <c r="A2060" i="48"/>
  <c r="G2059" i="48"/>
  <c r="B2059" i="48"/>
  <c r="A2059" i="48"/>
  <c r="G2058" i="48"/>
  <c r="B2058" i="48"/>
  <c r="A2058" i="48"/>
  <c r="G2057" i="48"/>
  <c r="B2057" i="48"/>
  <c r="A2057" i="48"/>
  <c r="G2056" i="48"/>
  <c r="B2056" i="48"/>
  <c r="A2056" i="48"/>
  <c r="G2055" i="48"/>
  <c r="B2055" i="48"/>
  <c r="A2055" i="48"/>
  <c r="G2054" i="48"/>
  <c r="B2054" i="48"/>
  <c r="A2054" i="48"/>
  <c r="G2053" i="48"/>
  <c r="B2053" i="48"/>
  <c r="A2053" i="48"/>
  <c r="G2052" i="48"/>
  <c r="B2052" i="48"/>
  <c r="A2052" i="48"/>
  <c r="G2051" i="48"/>
  <c r="B2051" i="48"/>
  <c r="A2051" i="48"/>
  <c r="G2050" i="48"/>
  <c r="B2050" i="48"/>
  <c r="A2050" i="48"/>
  <c r="G2049" i="48"/>
  <c r="B2049" i="48"/>
  <c r="A2049" i="48"/>
  <c r="G2048" i="48"/>
  <c r="B2048" i="48"/>
  <c r="A2048" i="48"/>
  <c r="G2047" i="48"/>
  <c r="B2047" i="48"/>
  <c r="A2047" i="48"/>
  <c r="G2046" i="48"/>
  <c r="B2046" i="48"/>
  <c r="A2046" i="48"/>
  <c r="G2045" i="48"/>
  <c r="B2045" i="48"/>
  <c r="A2045" i="48"/>
  <c r="G2044" i="48"/>
  <c r="B2044" i="48"/>
  <c r="A2044" i="48"/>
  <c r="G2043" i="48"/>
  <c r="B2043" i="48"/>
  <c r="A2043" i="48"/>
  <c r="G2042" i="48"/>
  <c r="B2042" i="48"/>
  <c r="A2042" i="48"/>
  <c r="G2041" i="48"/>
  <c r="B2041" i="48"/>
  <c r="A2041" i="48"/>
  <c r="G2040" i="48"/>
  <c r="B2040" i="48"/>
  <c r="A2040" i="48"/>
  <c r="G2039" i="48"/>
  <c r="B2039" i="48"/>
  <c r="A2039" i="48"/>
  <c r="G2038" i="48"/>
  <c r="B2038" i="48"/>
  <c r="A2038" i="48"/>
  <c r="G2037" i="48"/>
  <c r="B2037" i="48"/>
  <c r="A2037" i="48"/>
  <c r="G2036" i="48"/>
  <c r="B2036" i="48"/>
  <c r="A2036" i="48"/>
  <c r="G2035" i="48"/>
  <c r="B2035" i="48"/>
  <c r="A2035" i="48"/>
  <c r="G2034" i="48"/>
  <c r="B2034" i="48"/>
  <c r="A2034" i="48"/>
  <c r="G2033" i="48"/>
  <c r="B2033" i="48"/>
  <c r="A2033" i="48"/>
  <c r="G2032" i="48"/>
  <c r="B2032" i="48"/>
  <c r="A2032" i="48"/>
  <c r="G2031" i="48"/>
  <c r="B2031" i="48"/>
  <c r="A2031" i="48"/>
  <c r="G2030" i="48"/>
  <c r="B2030" i="48"/>
  <c r="A2030" i="48"/>
  <c r="G2029" i="48"/>
  <c r="B2029" i="48"/>
  <c r="A2029" i="48"/>
  <c r="G2028" i="48"/>
  <c r="B2028" i="48"/>
  <c r="A2028" i="48"/>
  <c r="G2027" i="48"/>
  <c r="B2027" i="48"/>
  <c r="A2027" i="48"/>
  <c r="G2026" i="48"/>
  <c r="B2026" i="48"/>
  <c r="A2026" i="48"/>
  <c r="G2025" i="48"/>
  <c r="B2025" i="48"/>
  <c r="A2025" i="48"/>
  <c r="G2024" i="48"/>
  <c r="B2024" i="48"/>
  <c r="A2024" i="48"/>
  <c r="G2023" i="48"/>
  <c r="B2023" i="48"/>
  <c r="A2023" i="48"/>
  <c r="G2022" i="48"/>
  <c r="B2022" i="48"/>
  <c r="A2022" i="48"/>
  <c r="G2021" i="48"/>
  <c r="B2021" i="48"/>
  <c r="A2021" i="48"/>
  <c r="G2020" i="48"/>
  <c r="B2020" i="48"/>
  <c r="A2020" i="48"/>
  <c r="G2019" i="48"/>
  <c r="B2019" i="48"/>
  <c r="A2019" i="48"/>
  <c r="G2018" i="48"/>
  <c r="B2018" i="48"/>
  <c r="A2018" i="48"/>
  <c r="G2017" i="48"/>
  <c r="B2017" i="48"/>
  <c r="A2017" i="48"/>
  <c r="G2016" i="48"/>
  <c r="B2016" i="48"/>
  <c r="A2016" i="48"/>
  <c r="G2015" i="48"/>
  <c r="B2015" i="48"/>
  <c r="A2015" i="48"/>
  <c r="G2014" i="48"/>
  <c r="B2014" i="48"/>
  <c r="A2014" i="48"/>
  <c r="G2013" i="48"/>
  <c r="B2013" i="48"/>
  <c r="A2013" i="48"/>
  <c r="G2012" i="48"/>
  <c r="B2012" i="48"/>
  <c r="A2012" i="48"/>
  <c r="G2011" i="48"/>
  <c r="B2011" i="48"/>
  <c r="A2011" i="48"/>
  <c r="G2010" i="48"/>
  <c r="B2010" i="48"/>
  <c r="A2010" i="48"/>
  <c r="G2009" i="48"/>
  <c r="B2009" i="48"/>
  <c r="A2009" i="48"/>
  <c r="G2008" i="48"/>
  <c r="B2008" i="48"/>
  <c r="A2008" i="48"/>
  <c r="G2007" i="48"/>
  <c r="B2007" i="48"/>
  <c r="A2007" i="48"/>
  <c r="G2006" i="48"/>
  <c r="B2006" i="48"/>
  <c r="A2006" i="48"/>
  <c r="G2005" i="48"/>
  <c r="B2005" i="48"/>
  <c r="A2005" i="48"/>
  <c r="G2004" i="48"/>
  <c r="B2004" i="48"/>
  <c r="A2004" i="48"/>
  <c r="G2003" i="48"/>
  <c r="B2003" i="48"/>
  <c r="A2003" i="48"/>
  <c r="G2002" i="48"/>
  <c r="B2002" i="48"/>
  <c r="A2002" i="48"/>
  <c r="G2001" i="48"/>
  <c r="B2001" i="48"/>
  <c r="A2001" i="48"/>
  <c r="G2000" i="48"/>
  <c r="B2000" i="48"/>
  <c r="A2000" i="48"/>
  <c r="G1999" i="48"/>
  <c r="B1999" i="48"/>
  <c r="A1999" i="48"/>
  <c r="G1998" i="48"/>
  <c r="B1998" i="48"/>
  <c r="A1998" i="48"/>
  <c r="G1997" i="48"/>
  <c r="B1997" i="48"/>
  <c r="A1997" i="48"/>
  <c r="G1996" i="48"/>
  <c r="B1996" i="48"/>
  <c r="A1996" i="48"/>
  <c r="G1995" i="48"/>
  <c r="B1995" i="48"/>
  <c r="A1995" i="48"/>
  <c r="G1994" i="48"/>
  <c r="B1994" i="48"/>
  <c r="A1994" i="48"/>
  <c r="G1993" i="48"/>
  <c r="B1993" i="48"/>
  <c r="A1993" i="48"/>
  <c r="G1992" i="48"/>
  <c r="B1992" i="48"/>
  <c r="A1992" i="48"/>
  <c r="G1991" i="48"/>
  <c r="B1991" i="48"/>
  <c r="A1991" i="48"/>
  <c r="G1990" i="48"/>
  <c r="B1990" i="48"/>
  <c r="A1990" i="48"/>
  <c r="G1989" i="48"/>
  <c r="B1989" i="48"/>
  <c r="A1989" i="48"/>
  <c r="G1988" i="48"/>
  <c r="B1988" i="48"/>
  <c r="A1988" i="48"/>
  <c r="G1987" i="48"/>
  <c r="B1987" i="48"/>
  <c r="A1987" i="48"/>
  <c r="G1986" i="48"/>
  <c r="B1986" i="48"/>
  <c r="A1986" i="48"/>
  <c r="G1985" i="48"/>
  <c r="B1985" i="48"/>
  <c r="A1985" i="48"/>
  <c r="G1984" i="48"/>
  <c r="B1984" i="48"/>
  <c r="A1984" i="48"/>
  <c r="G1983" i="48"/>
  <c r="B1983" i="48"/>
  <c r="A1983" i="48"/>
  <c r="G1982" i="48"/>
  <c r="B1982" i="48"/>
  <c r="A1982" i="48"/>
  <c r="G1981" i="48"/>
  <c r="B1981" i="48"/>
  <c r="A1981" i="48"/>
  <c r="G1980" i="48"/>
  <c r="B1980" i="48"/>
  <c r="A1980" i="48"/>
  <c r="G1979" i="48"/>
  <c r="B1979" i="48"/>
  <c r="A1979" i="48"/>
  <c r="G1978" i="48"/>
  <c r="B1978" i="48"/>
  <c r="A1978" i="48"/>
  <c r="G1977" i="48"/>
  <c r="B1977" i="48"/>
  <c r="A1977" i="48"/>
  <c r="G1976" i="48"/>
  <c r="B1976" i="48"/>
  <c r="A1976" i="48"/>
  <c r="G1975" i="48"/>
  <c r="B1975" i="48"/>
  <c r="A1975" i="48"/>
  <c r="G1974" i="48"/>
  <c r="B1974" i="48"/>
  <c r="A1974" i="48"/>
  <c r="G1973" i="48"/>
  <c r="B1973" i="48"/>
  <c r="A1973" i="48"/>
  <c r="G1972" i="48"/>
  <c r="B1972" i="48"/>
  <c r="A1972" i="48"/>
  <c r="G1971" i="48"/>
  <c r="B1971" i="48"/>
  <c r="A1971" i="48"/>
  <c r="G1970" i="48"/>
  <c r="B1970" i="48"/>
  <c r="A1970" i="48"/>
  <c r="G1969" i="48"/>
  <c r="B1969" i="48"/>
  <c r="A1969" i="48"/>
  <c r="G1968" i="48"/>
  <c r="B1968" i="48"/>
  <c r="A1968" i="48"/>
  <c r="G1967" i="48"/>
  <c r="B1967" i="48"/>
  <c r="A1967" i="48"/>
  <c r="G1966" i="48"/>
  <c r="B1966" i="48"/>
  <c r="A1966" i="48"/>
  <c r="G1965" i="48"/>
  <c r="B1965" i="48"/>
  <c r="A1965" i="48"/>
  <c r="G1964" i="48"/>
  <c r="B1964" i="48"/>
  <c r="A1964" i="48"/>
  <c r="G1963" i="48"/>
  <c r="B1963" i="48"/>
  <c r="A1963" i="48"/>
  <c r="G1962" i="48"/>
  <c r="B1962" i="48"/>
  <c r="A1962" i="48"/>
  <c r="G1961" i="48"/>
  <c r="B1961" i="48"/>
  <c r="A1961" i="48"/>
  <c r="G1960" i="48"/>
  <c r="B1960" i="48"/>
  <c r="A1960" i="48"/>
  <c r="G1959" i="48"/>
  <c r="B1959" i="48"/>
  <c r="A1959" i="48"/>
  <c r="G1958" i="48"/>
  <c r="B1958" i="48"/>
  <c r="A1958" i="48"/>
  <c r="G1957" i="48"/>
  <c r="B1957" i="48"/>
  <c r="A1957" i="48"/>
  <c r="G1956" i="48"/>
  <c r="B1956" i="48"/>
  <c r="A1956" i="48"/>
  <c r="G1955" i="48"/>
  <c r="B1955" i="48"/>
  <c r="A1955" i="48"/>
  <c r="G1954" i="48"/>
  <c r="B1954" i="48"/>
  <c r="A1954" i="48"/>
  <c r="G1953" i="48"/>
  <c r="B1953" i="48"/>
  <c r="A1953" i="48"/>
  <c r="G1952" i="48"/>
  <c r="B1952" i="48"/>
  <c r="A1952" i="48"/>
  <c r="G1951" i="48"/>
  <c r="B1951" i="48"/>
  <c r="A1951" i="48"/>
  <c r="G1950" i="48"/>
  <c r="B1950" i="48"/>
  <c r="A1950" i="48"/>
  <c r="G1949" i="48"/>
  <c r="B1949" i="48"/>
  <c r="A1949" i="48"/>
  <c r="G1948" i="48"/>
  <c r="B1948" i="48"/>
  <c r="A1948" i="48"/>
  <c r="G1947" i="48"/>
  <c r="B1947" i="48"/>
  <c r="A1947" i="48"/>
  <c r="G1946" i="48"/>
  <c r="B1946" i="48"/>
  <c r="A1946" i="48"/>
  <c r="G1945" i="48"/>
  <c r="B1945" i="48"/>
  <c r="A1945" i="48"/>
  <c r="G1944" i="48"/>
  <c r="B1944" i="48"/>
  <c r="A1944" i="48"/>
  <c r="G1943" i="48"/>
  <c r="B1943" i="48"/>
  <c r="A1943" i="48"/>
  <c r="G1942" i="48"/>
  <c r="B1942" i="48"/>
  <c r="A1942" i="48"/>
  <c r="G1941" i="48"/>
  <c r="B1941" i="48"/>
  <c r="A1941" i="48"/>
  <c r="G1940" i="48"/>
  <c r="B1940" i="48"/>
  <c r="A1940" i="48"/>
  <c r="G1939" i="48"/>
  <c r="B1939" i="48"/>
  <c r="A1939" i="48"/>
  <c r="G1938" i="48"/>
  <c r="B1938" i="48"/>
  <c r="A1938" i="48"/>
  <c r="G1937" i="48"/>
  <c r="B1937" i="48"/>
  <c r="A1937" i="48"/>
  <c r="G1936" i="48"/>
  <c r="B1936" i="48"/>
  <c r="A1936" i="48"/>
  <c r="G1935" i="48"/>
  <c r="B1935" i="48"/>
  <c r="A1935" i="48"/>
  <c r="G1934" i="48"/>
  <c r="B1934" i="48"/>
  <c r="A1934" i="48"/>
  <c r="G1933" i="48"/>
  <c r="B1933" i="48"/>
  <c r="A1933" i="48"/>
  <c r="G1932" i="48"/>
  <c r="B1932" i="48"/>
  <c r="A1932" i="48"/>
  <c r="G1931" i="48"/>
  <c r="B1931" i="48"/>
  <c r="A1931" i="48"/>
  <c r="G1930" i="48"/>
  <c r="B1930" i="48"/>
  <c r="A1930" i="48"/>
  <c r="G1929" i="48"/>
  <c r="B1929" i="48"/>
  <c r="A1929" i="48"/>
  <c r="G1928" i="48"/>
  <c r="B1928" i="48"/>
  <c r="A1928" i="48"/>
  <c r="G1927" i="48"/>
  <c r="B1927" i="48"/>
  <c r="A1927" i="48"/>
  <c r="G1926" i="48"/>
  <c r="B1926" i="48"/>
  <c r="A1926" i="48"/>
  <c r="G1925" i="48"/>
  <c r="B1925" i="48"/>
  <c r="A1925" i="48"/>
  <c r="G1924" i="48"/>
  <c r="B1924" i="48"/>
  <c r="A1924" i="48"/>
  <c r="G1923" i="48"/>
  <c r="B1923" i="48"/>
  <c r="A1923" i="48"/>
  <c r="G1922" i="48"/>
  <c r="B1922" i="48"/>
  <c r="A1922" i="48"/>
  <c r="G1921" i="48"/>
  <c r="B1921" i="48"/>
  <c r="A1921" i="48"/>
  <c r="G1920" i="48"/>
  <c r="B1920" i="48"/>
  <c r="A1920" i="48"/>
  <c r="G1919" i="48"/>
  <c r="B1919" i="48"/>
  <c r="A1919" i="48"/>
  <c r="G1918" i="48"/>
  <c r="B1918" i="48"/>
  <c r="A1918" i="48"/>
  <c r="G1917" i="48"/>
  <c r="B1917" i="48"/>
  <c r="A1917" i="48"/>
  <c r="G1916" i="48"/>
  <c r="B1916" i="48"/>
  <c r="A1916" i="48"/>
  <c r="G1915" i="48"/>
  <c r="B1915" i="48"/>
  <c r="A1915" i="48"/>
  <c r="G1914" i="48"/>
  <c r="B1914" i="48"/>
  <c r="A1914" i="48"/>
  <c r="G1913" i="48"/>
  <c r="B1913" i="48"/>
  <c r="A1913" i="48"/>
  <c r="G1912" i="48"/>
  <c r="B1912" i="48"/>
  <c r="A1912" i="48"/>
  <c r="G1911" i="48"/>
  <c r="B1911" i="48"/>
  <c r="A1911" i="48"/>
  <c r="G1910" i="48"/>
  <c r="B1910" i="48"/>
  <c r="A1910" i="48"/>
  <c r="G1909" i="48"/>
  <c r="B1909" i="48"/>
  <c r="A1909" i="48"/>
  <c r="G1908" i="48"/>
  <c r="B1908" i="48"/>
  <c r="A1908" i="48"/>
  <c r="G1907" i="48"/>
  <c r="B1907" i="48"/>
  <c r="A1907" i="48"/>
  <c r="G1906" i="48"/>
  <c r="B1906" i="48"/>
  <c r="A1906" i="48"/>
  <c r="G1905" i="48"/>
  <c r="B1905" i="48"/>
  <c r="A1905" i="48"/>
  <c r="G1904" i="48"/>
  <c r="B1904" i="48"/>
  <c r="A1904" i="48"/>
  <c r="G1903" i="48"/>
  <c r="B1903" i="48"/>
  <c r="A1903" i="48"/>
  <c r="G1902" i="48"/>
  <c r="B1902" i="48"/>
  <c r="A1902" i="48"/>
  <c r="G1901" i="48"/>
  <c r="B1901" i="48"/>
  <c r="A1901" i="48"/>
  <c r="G1900" i="48"/>
  <c r="B1900" i="48"/>
  <c r="A1900" i="48"/>
  <c r="G1899" i="48"/>
  <c r="B1899" i="48"/>
  <c r="A1899" i="48"/>
  <c r="G1898" i="48"/>
  <c r="B1898" i="48"/>
  <c r="A1898" i="48"/>
  <c r="G1897" i="48"/>
  <c r="B1897" i="48"/>
  <c r="A1897" i="48"/>
  <c r="G1896" i="48"/>
  <c r="B1896" i="48"/>
  <c r="A1896" i="48"/>
  <c r="G1895" i="48"/>
  <c r="B1895" i="48"/>
  <c r="A1895" i="48"/>
  <c r="G1894" i="48"/>
  <c r="B1894" i="48"/>
  <c r="A1894" i="48"/>
  <c r="G1893" i="48"/>
  <c r="B1893" i="48"/>
  <c r="A1893" i="48"/>
  <c r="G1892" i="48"/>
  <c r="B1892" i="48"/>
  <c r="A1892" i="48"/>
  <c r="G1891" i="48"/>
  <c r="B1891" i="48"/>
  <c r="A1891" i="48"/>
  <c r="G1890" i="48"/>
  <c r="B1890" i="48"/>
  <c r="A1890" i="48"/>
  <c r="G1889" i="48"/>
  <c r="B1889" i="48"/>
  <c r="A1889" i="48"/>
  <c r="G1888" i="48"/>
  <c r="B1888" i="48"/>
  <c r="A1888" i="48"/>
  <c r="G1887" i="48"/>
  <c r="B1887" i="48"/>
  <c r="A1887" i="48"/>
  <c r="G1886" i="48"/>
  <c r="B1886" i="48"/>
  <c r="A1886" i="48"/>
  <c r="G1885" i="48"/>
  <c r="B1885" i="48"/>
  <c r="A1885" i="48"/>
  <c r="G1884" i="48"/>
  <c r="B1884" i="48"/>
  <c r="A1884" i="48"/>
  <c r="G1883" i="48"/>
  <c r="B1883" i="48"/>
  <c r="A1883" i="48"/>
  <c r="G1882" i="48"/>
  <c r="B1882" i="48"/>
  <c r="A1882" i="48"/>
  <c r="G1881" i="48"/>
  <c r="B1881" i="48"/>
  <c r="A1881" i="48"/>
  <c r="G1880" i="48"/>
  <c r="B1880" i="48"/>
  <c r="A1880" i="48"/>
  <c r="G1879" i="48"/>
  <c r="B1879" i="48"/>
  <c r="A1879" i="48"/>
  <c r="G1878" i="48"/>
  <c r="B1878" i="48"/>
  <c r="A1878" i="48"/>
  <c r="G1877" i="48"/>
  <c r="B1877" i="48"/>
  <c r="A1877" i="48"/>
  <c r="G1876" i="48"/>
  <c r="B1876" i="48"/>
  <c r="A1876" i="48"/>
  <c r="G1875" i="48"/>
  <c r="B1875" i="48"/>
  <c r="A1875" i="48"/>
  <c r="G1874" i="48"/>
  <c r="B1874" i="48"/>
  <c r="A1874" i="48"/>
  <c r="G1873" i="48"/>
  <c r="B1873" i="48"/>
  <c r="A1873" i="48"/>
  <c r="G1872" i="48"/>
  <c r="B1872" i="48"/>
  <c r="A1872" i="48"/>
  <c r="G1871" i="48"/>
  <c r="B1871" i="48"/>
  <c r="A1871" i="48"/>
  <c r="G1870" i="48"/>
  <c r="B1870" i="48"/>
  <c r="A1870" i="48"/>
  <c r="G1869" i="48"/>
  <c r="B1869" i="48"/>
  <c r="A1869" i="48"/>
  <c r="G1868" i="48"/>
  <c r="B1868" i="48"/>
  <c r="A1868" i="48"/>
  <c r="G1867" i="48"/>
  <c r="B1867" i="48"/>
  <c r="A1867" i="48"/>
  <c r="G1866" i="48"/>
  <c r="B1866" i="48"/>
  <c r="A1866" i="48"/>
  <c r="G1865" i="48"/>
  <c r="B1865" i="48"/>
  <c r="A1865" i="48"/>
  <c r="G1864" i="48"/>
  <c r="B1864" i="48"/>
  <c r="A1864" i="48"/>
  <c r="G1863" i="48"/>
  <c r="B1863" i="48"/>
  <c r="A1863" i="48"/>
  <c r="G1862" i="48"/>
  <c r="B1862" i="48"/>
  <c r="A1862" i="48"/>
  <c r="G1861" i="48"/>
  <c r="B1861" i="48"/>
  <c r="A1861" i="48"/>
  <c r="G1860" i="48"/>
  <c r="B1860" i="48"/>
  <c r="A1860" i="48"/>
  <c r="G1859" i="48"/>
  <c r="B1859" i="48"/>
  <c r="A1859" i="48"/>
  <c r="G1858" i="48"/>
  <c r="B1858" i="48"/>
  <c r="A1858" i="48"/>
  <c r="G1857" i="48"/>
  <c r="B1857" i="48"/>
  <c r="A1857" i="48"/>
  <c r="G1856" i="48"/>
  <c r="B1856" i="48"/>
  <c r="A1856" i="48"/>
  <c r="G1855" i="48"/>
  <c r="B1855" i="48"/>
  <c r="A1855" i="48"/>
  <c r="G1854" i="48"/>
  <c r="B1854" i="48"/>
  <c r="A1854" i="48"/>
  <c r="G1853" i="48"/>
  <c r="B1853" i="48"/>
  <c r="A1853" i="48"/>
  <c r="G1852" i="48"/>
  <c r="B1852" i="48"/>
  <c r="A1852" i="48"/>
  <c r="G1851" i="48"/>
  <c r="B1851" i="48"/>
  <c r="A1851" i="48"/>
  <c r="G1850" i="48"/>
  <c r="B1850" i="48"/>
  <c r="A1850" i="48"/>
  <c r="G1849" i="48"/>
  <c r="B1849" i="48"/>
  <c r="A1849" i="48"/>
  <c r="G1848" i="48"/>
  <c r="B1848" i="48"/>
  <c r="A1848" i="48"/>
  <c r="G1847" i="48"/>
  <c r="B1847" i="48"/>
  <c r="A1847" i="48"/>
  <c r="G1846" i="48"/>
  <c r="B1846" i="48"/>
  <c r="A1846" i="48"/>
  <c r="G1845" i="48"/>
  <c r="B1845" i="48"/>
  <c r="A1845" i="48"/>
  <c r="G1844" i="48"/>
  <c r="B1844" i="48"/>
  <c r="A1844" i="48"/>
  <c r="G1843" i="48"/>
  <c r="B1843" i="48"/>
  <c r="A1843" i="48"/>
  <c r="G1842" i="48"/>
  <c r="B1842" i="48"/>
  <c r="A1842" i="48"/>
  <c r="G1841" i="48"/>
  <c r="B1841" i="48"/>
  <c r="A1841" i="48"/>
  <c r="G1840" i="48"/>
  <c r="B1840" i="48"/>
  <c r="A1840" i="48"/>
  <c r="G1839" i="48"/>
  <c r="B1839" i="48"/>
  <c r="A1839" i="48"/>
  <c r="G1838" i="48"/>
  <c r="B1838" i="48"/>
  <c r="A1838" i="48"/>
  <c r="G1837" i="48"/>
  <c r="B1837" i="48"/>
  <c r="A1837" i="48"/>
  <c r="G1836" i="48"/>
  <c r="B1836" i="48"/>
  <c r="A1836" i="48"/>
  <c r="G1835" i="48"/>
  <c r="B1835" i="48"/>
  <c r="A1835" i="48"/>
  <c r="G1834" i="48"/>
  <c r="B1834" i="48"/>
  <c r="A1834" i="48"/>
  <c r="G1833" i="48"/>
  <c r="B1833" i="48"/>
  <c r="A1833" i="48"/>
  <c r="G1832" i="48"/>
  <c r="B1832" i="48"/>
  <c r="A1832" i="48"/>
  <c r="G1831" i="48"/>
  <c r="B1831" i="48"/>
  <c r="A1831" i="48"/>
  <c r="G1830" i="48"/>
  <c r="B1830" i="48"/>
  <c r="A1830" i="48"/>
  <c r="G1829" i="48"/>
  <c r="B1829" i="48"/>
  <c r="A1829" i="48"/>
  <c r="G1828" i="48"/>
  <c r="B1828" i="48"/>
  <c r="A1828" i="48"/>
  <c r="G1827" i="48"/>
  <c r="B1827" i="48"/>
  <c r="A1827" i="48"/>
  <c r="G1826" i="48"/>
  <c r="B1826" i="48"/>
  <c r="A1826" i="48"/>
  <c r="G1825" i="48"/>
  <c r="B1825" i="48"/>
  <c r="A1825" i="48"/>
  <c r="G1824" i="48"/>
  <c r="B1824" i="48"/>
  <c r="A1824" i="48"/>
  <c r="G1823" i="48"/>
  <c r="B1823" i="48"/>
  <c r="A1823" i="48"/>
  <c r="G1822" i="48"/>
  <c r="B1822" i="48"/>
  <c r="A1822" i="48"/>
  <c r="G1821" i="48"/>
  <c r="B1821" i="48"/>
  <c r="A1821" i="48"/>
  <c r="G1820" i="48"/>
  <c r="B1820" i="48"/>
  <c r="A1820" i="48"/>
  <c r="G1819" i="48"/>
  <c r="B1819" i="48"/>
  <c r="A1819" i="48"/>
  <c r="G1818" i="48"/>
  <c r="B1818" i="48"/>
  <c r="A1818" i="48"/>
  <c r="G1817" i="48"/>
  <c r="B1817" i="48"/>
  <c r="A1817" i="48"/>
  <c r="G1816" i="48"/>
  <c r="B1816" i="48"/>
  <c r="A1816" i="48"/>
  <c r="G1815" i="48"/>
  <c r="B1815" i="48"/>
  <c r="A1815" i="48"/>
  <c r="G1814" i="48"/>
  <c r="B1814" i="48"/>
  <c r="A1814" i="48"/>
  <c r="G1813" i="48"/>
  <c r="B1813" i="48"/>
  <c r="A1813" i="48"/>
  <c r="G1812" i="48"/>
  <c r="B1812" i="48"/>
  <c r="A1812" i="48"/>
  <c r="G1811" i="48"/>
  <c r="B1811" i="48"/>
  <c r="A1811" i="48"/>
  <c r="G1810" i="48"/>
  <c r="B1810" i="48"/>
  <c r="A1810" i="48"/>
  <c r="G1809" i="48"/>
  <c r="B1809" i="48"/>
  <c r="A1809" i="48"/>
  <c r="G1808" i="48"/>
  <c r="B1808" i="48"/>
  <c r="A1808" i="48"/>
  <c r="G1807" i="48"/>
  <c r="B1807" i="48"/>
  <c r="A1807" i="48"/>
  <c r="G1806" i="48"/>
  <c r="B1806" i="48"/>
  <c r="A1806" i="48"/>
  <c r="G1805" i="48"/>
  <c r="B1805" i="48"/>
  <c r="A1805" i="48"/>
  <c r="G1804" i="48"/>
  <c r="B1804" i="48"/>
  <c r="A1804" i="48"/>
  <c r="G1803" i="48"/>
  <c r="B1803" i="48"/>
  <c r="A1803" i="48"/>
  <c r="G1802" i="48"/>
  <c r="B1802" i="48"/>
  <c r="A1802" i="48"/>
  <c r="G1801" i="48"/>
  <c r="B1801" i="48"/>
  <c r="A1801" i="48"/>
  <c r="G1800" i="48"/>
  <c r="B1800" i="48"/>
  <c r="A1800" i="48"/>
  <c r="G1799" i="48"/>
  <c r="B1799" i="48"/>
  <c r="A1799" i="48"/>
  <c r="G1798" i="48"/>
  <c r="B1798" i="48"/>
  <c r="A1798" i="48"/>
  <c r="G1797" i="48"/>
  <c r="B1797" i="48"/>
  <c r="A1797" i="48"/>
  <c r="G1796" i="48"/>
  <c r="B1796" i="48"/>
  <c r="A1796" i="48"/>
  <c r="G1795" i="48"/>
  <c r="B1795" i="48"/>
  <c r="A1795" i="48"/>
  <c r="G1794" i="48"/>
  <c r="B1794" i="48"/>
  <c r="A1794" i="48"/>
  <c r="G1793" i="48"/>
  <c r="B1793" i="48"/>
  <c r="A1793" i="48"/>
  <c r="G1792" i="48"/>
  <c r="B1792" i="48"/>
  <c r="A1792" i="48"/>
  <c r="G1791" i="48"/>
  <c r="B1791" i="48"/>
  <c r="A1791" i="48"/>
  <c r="G1790" i="48"/>
  <c r="B1790" i="48"/>
  <c r="A1790" i="48"/>
  <c r="G1789" i="48"/>
  <c r="B1789" i="48"/>
  <c r="A1789" i="48"/>
  <c r="G1788" i="48"/>
  <c r="B1788" i="48"/>
  <c r="A1788" i="48"/>
  <c r="G1787" i="48"/>
  <c r="B1787" i="48"/>
  <c r="A1787" i="48"/>
  <c r="G1786" i="48"/>
  <c r="B1786" i="48"/>
  <c r="A1786" i="48"/>
  <c r="G1785" i="48"/>
  <c r="B1785" i="48"/>
  <c r="A1785" i="48"/>
  <c r="G1784" i="48"/>
  <c r="B1784" i="48"/>
  <c r="A1784" i="48"/>
  <c r="G1783" i="48"/>
  <c r="B1783" i="48"/>
  <c r="A1783" i="48"/>
  <c r="G1782" i="48"/>
  <c r="B1782" i="48"/>
  <c r="A1782" i="48"/>
  <c r="G1781" i="48"/>
  <c r="B1781" i="48"/>
  <c r="A1781" i="48"/>
  <c r="G1780" i="48"/>
  <c r="B1780" i="48"/>
  <c r="A1780" i="48"/>
  <c r="G1779" i="48"/>
  <c r="B1779" i="48"/>
  <c r="A1779" i="48"/>
  <c r="G1778" i="48"/>
  <c r="B1778" i="48"/>
  <c r="A1778" i="48"/>
  <c r="G1777" i="48"/>
  <c r="B1777" i="48"/>
  <c r="A1777" i="48"/>
  <c r="G1776" i="48"/>
  <c r="B1776" i="48"/>
  <c r="A1776" i="48"/>
  <c r="G1775" i="48"/>
  <c r="B1775" i="48"/>
  <c r="A1775" i="48"/>
  <c r="G1774" i="48"/>
  <c r="B1774" i="48"/>
  <c r="A1774" i="48"/>
  <c r="G1773" i="48"/>
  <c r="B1773" i="48"/>
  <c r="A1773" i="48"/>
  <c r="G1772" i="48"/>
  <c r="B1772" i="48"/>
  <c r="A1772" i="48"/>
  <c r="G1771" i="48"/>
  <c r="B1771" i="48"/>
  <c r="A1771" i="48"/>
  <c r="G1770" i="48"/>
  <c r="B1770" i="48"/>
  <c r="A1770" i="48"/>
  <c r="G1769" i="48"/>
  <c r="B1769" i="48"/>
  <c r="A1769" i="48"/>
  <c r="G1768" i="48"/>
  <c r="B1768" i="48"/>
  <c r="A1768" i="48"/>
  <c r="G1767" i="48"/>
  <c r="B1767" i="48"/>
  <c r="A1767" i="48"/>
  <c r="G1766" i="48"/>
  <c r="B1766" i="48"/>
  <c r="A1766" i="48"/>
  <c r="G1765" i="48"/>
  <c r="B1765" i="48"/>
  <c r="A1765" i="48"/>
  <c r="G1764" i="48"/>
  <c r="B1764" i="48"/>
  <c r="A1764" i="48"/>
  <c r="G1763" i="48"/>
  <c r="B1763" i="48"/>
  <c r="A1763" i="48"/>
  <c r="G1762" i="48"/>
  <c r="B1762" i="48"/>
  <c r="A1762" i="48"/>
  <c r="G1761" i="48"/>
  <c r="B1761" i="48"/>
  <c r="A1761" i="48"/>
  <c r="G1760" i="48"/>
  <c r="B1760" i="48"/>
  <c r="A1760" i="48"/>
  <c r="G1759" i="48"/>
  <c r="B1759" i="48"/>
  <c r="A1759" i="48"/>
  <c r="G1758" i="48"/>
  <c r="B1758" i="48"/>
  <c r="A1758" i="48"/>
  <c r="G1757" i="48"/>
  <c r="B1757" i="48"/>
  <c r="A1757" i="48"/>
  <c r="G1756" i="48"/>
  <c r="B1756" i="48"/>
  <c r="A1756" i="48"/>
  <c r="G1755" i="48"/>
  <c r="B1755" i="48"/>
  <c r="A1755" i="48"/>
  <c r="G1754" i="48"/>
  <c r="B1754" i="48"/>
  <c r="A1754" i="48"/>
  <c r="G1753" i="48"/>
  <c r="B1753" i="48"/>
  <c r="A1753" i="48"/>
  <c r="G1752" i="48"/>
  <c r="B1752" i="48"/>
  <c r="A1752" i="48"/>
  <c r="G1751" i="48"/>
  <c r="B1751" i="48"/>
  <c r="A1751" i="48"/>
  <c r="G1750" i="48"/>
  <c r="B1750" i="48"/>
  <c r="A1750" i="48"/>
  <c r="G1749" i="48"/>
  <c r="B1749" i="48"/>
  <c r="A1749" i="48"/>
  <c r="G1748" i="48"/>
  <c r="B1748" i="48"/>
  <c r="A1748" i="48"/>
  <c r="G1747" i="48"/>
  <c r="B1747" i="48"/>
  <c r="A1747" i="48"/>
  <c r="G1746" i="48"/>
  <c r="B1746" i="48"/>
  <c r="A1746" i="48"/>
  <c r="G1745" i="48"/>
  <c r="B1745" i="48"/>
  <c r="A1745" i="48"/>
  <c r="G1744" i="48"/>
  <c r="B1744" i="48"/>
  <c r="A1744" i="48"/>
  <c r="G1743" i="48"/>
  <c r="B1743" i="48"/>
  <c r="A1743" i="48"/>
  <c r="G1742" i="48"/>
  <c r="B1742" i="48"/>
  <c r="A1742" i="48"/>
  <c r="G1741" i="48"/>
  <c r="B1741" i="48"/>
  <c r="A1741" i="48"/>
  <c r="G1740" i="48"/>
  <c r="B1740" i="48"/>
  <c r="A1740" i="48"/>
  <c r="G1739" i="48"/>
  <c r="B1739" i="48"/>
  <c r="A1739" i="48"/>
  <c r="G1738" i="48"/>
  <c r="B1738" i="48"/>
  <c r="A1738" i="48"/>
  <c r="G1737" i="48"/>
  <c r="B1737" i="48"/>
  <c r="A1737" i="48"/>
  <c r="G1736" i="48"/>
  <c r="B1736" i="48"/>
  <c r="A1736" i="48"/>
  <c r="G1735" i="48"/>
  <c r="B1735" i="48"/>
  <c r="A1735" i="48"/>
  <c r="G1734" i="48"/>
  <c r="B1734" i="48"/>
  <c r="A1734" i="48"/>
  <c r="G1733" i="48"/>
  <c r="B1733" i="48"/>
  <c r="A1733" i="48"/>
  <c r="G1732" i="48"/>
  <c r="B1732" i="48"/>
  <c r="A1732" i="48"/>
  <c r="G1731" i="48"/>
  <c r="B1731" i="48"/>
  <c r="A1731" i="48"/>
  <c r="G1730" i="48"/>
  <c r="B1730" i="48"/>
  <c r="A1730" i="48"/>
  <c r="G1729" i="48"/>
  <c r="B1729" i="48"/>
  <c r="A1729" i="48"/>
  <c r="G1728" i="48"/>
  <c r="B1728" i="48"/>
  <c r="A1728" i="48"/>
  <c r="G1727" i="48"/>
  <c r="B1727" i="48"/>
  <c r="A1727" i="48"/>
  <c r="G1726" i="48"/>
  <c r="B1726" i="48"/>
  <c r="A1726" i="48"/>
  <c r="G1725" i="48"/>
  <c r="B1725" i="48"/>
  <c r="A1725" i="48"/>
  <c r="G1724" i="48"/>
  <c r="B1724" i="48"/>
  <c r="A1724" i="48"/>
  <c r="G1723" i="48"/>
  <c r="B1723" i="48"/>
  <c r="A1723" i="48"/>
  <c r="G1722" i="48"/>
  <c r="B1722" i="48"/>
  <c r="A1722" i="48"/>
  <c r="G1721" i="48"/>
  <c r="B1721" i="48"/>
  <c r="A1721" i="48"/>
  <c r="G1720" i="48"/>
  <c r="B1720" i="48"/>
  <c r="A1720" i="48"/>
  <c r="G1719" i="48"/>
  <c r="B1719" i="48"/>
  <c r="A1719" i="48"/>
  <c r="G1718" i="48"/>
  <c r="B1718" i="48"/>
  <c r="A1718" i="48"/>
  <c r="G1717" i="48"/>
  <c r="B1717" i="48"/>
  <c r="A1717" i="48"/>
  <c r="G1716" i="48"/>
  <c r="B1716" i="48"/>
  <c r="A1716" i="48"/>
  <c r="G1715" i="48"/>
  <c r="B1715" i="48"/>
  <c r="A1715" i="48"/>
  <c r="G1714" i="48"/>
  <c r="B1714" i="48"/>
  <c r="A1714" i="48"/>
  <c r="G1713" i="48"/>
  <c r="B1713" i="48"/>
  <c r="A1713" i="48"/>
  <c r="G1712" i="48"/>
  <c r="B1712" i="48"/>
  <c r="A1712" i="48"/>
  <c r="G1711" i="48"/>
  <c r="B1711" i="48"/>
  <c r="A1711" i="48"/>
  <c r="G1710" i="48"/>
  <c r="B1710" i="48"/>
  <c r="A1710" i="48"/>
  <c r="G1709" i="48"/>
  <c r="B1709" i="48"/>
  <c r="A1709" i="48"/>
  <c r="G1708" i="48"/>
  <c r="B1708" i="48"/>
  <c r="A1708" i="48"/>
  <c r="G1707" i="48"/>
  <c r="B1707" i="48"/>
  <c r="A1707" i="48"/>
  <c r="G1706" i="48"/>
  <c r="B1706" i="48"/>
  <c r="A1706" i="48"/>
  <c r="G1705" i="48"/>
  <c r="B1705" i="48"/>
  <c r="A1705" i="48"/>
  <c r="G1704" i="48"/>
  <c r="B1704" i="48"/>
  <c r="A1704" i="48"/>
  <c r="G1703" i="48"/>
  <c r="B1703" i="48"/>
  <c r="A1703" i="48"/>
  <c r="G1702" i="48"/>
  <c r="B1702" i="48"/>
  <c r="A1702" i="48"/>
  <c r="G1701" i="48"/>
  <c r="B1701" i="48"/>
  <c r="A1701" i="48"/>
  <c r="G1700" i="48"/>
  <c r="B1700" i="48"/>
  <c r="A1700" i="48"/>
  <c r="G1699" i="48"/>
  <c r="B1699" i="48"/>
  <c r="A1699" i="48"/>
  <c r="G1698" i="48"/>
  <c r="B1698" i="48"/>
  <c r="A1698" i="48"/>
  <c r="G1697" i="48"/>
  <c r="B1697" i="48"/>
  <c r="A1697" i="48"/>
  <c r="G1696" i="48"/>
  <c r="B1696" i="48"/>
  <c r="A1696" i="48"/>
  <c r="G1695" i="48"/>
  <c r="B1695" i="48"/>
  <c r="A1695" i="48"/>
  <c r="G1694" i="48"/>
  <c r="B1694" i="48"/>
  <c r="A1694" i="48"/>
  <c r="G1693" i="48"/>
  <c r="B1693" i="48"/>
  <c r="A1693" i="48"/>
  <c r="G1692" i="48"/>
  <c r="B1692" i="48"/>
  <c r="A1692" i="48"/>
  <c r="G1691" i="48"/>
  <c r="B1691" i="48"/>
  <c r="A1691" i="48"/>
  <c r="G1690" i="48"/>
  <c r="B1690" i="48"/>
  <c r="A1690" i="48"/>
  <c r="G1689" i="48"/>
  <c r="B1689" i="48"/>
  <c r="A1689" i="48"/>
  <c r="G1688" i="48"/>
  <c r="B1688" i="48"/>
  <c r="A1688" i="48"/>
  <c r="G1687" i="48"/>
  <c r="B1687" i="48"/>
  <c r="A1687" i="48"/>
  <c r="G1686" i="48"/>
  <c r="B1686" i="48"/>
  <c r="A1686" i="48"/>
  <c r="G1685" i="48"/>
  <c r="B1685" i="48"/>
  <c r="A1685" i="48"/>
  <c r="G1684" i="48"/>
  <c r="B1684" i="48"/>
  <c r="A1684" i="48"/>
  <c r="G1683" i="48"/>
  <c r="B1683" i="48"/>
  <c r="A1683" i="48"/>
  <c r="G1682" i="48"/>
  <c r="B1682" i="48"/>
  <c r="A1682" i="48"/>
  <c r="G1681" i="48"/>
  <c r="B1681" i="48"/>
  <c r="A1681" i="48"/>
  <c r="G1680" i="48"/>
  <c r="B1680" i="48"/>
  <c r="A1680" i="48"/>
  <c r="G1679" i="48"/>
  <c r="B1679" i="48"/>
  <c r="A1679" i="48"/>
  <c r="G1678" i="48"/>
  <c r="B1678" i="48"/>
  <c r="A1678" i="48"/>
  <c r="G1677" i="48"/>
  <c r="B1677" i="48"/>
  <c r="A1677" i="48"/>
  <c r="G1676" i="48"/>
  <c r="B1676" i="48"/>
  <c r="A1676" i="48"/>
  <c r="G1675" i="48"/>
  <c r="B1675" i="48"/>
  <c r="A1675" i="48"/>
  <c r="G1674" i="48"/>
  <c r="B1674" i="48"/>
  <c r="A1674" i="48"/>
  <c r="G1673" i="48"/>
  <c r="B1673" i="48"/>
  <c r="A1673" i="48"/>
  <c r="G1672" i="48"/>
  <c r="B1672" i="48"/>
  <c r="A1672" i="48"/>
  <c r="G1671" i="48"/>
  <c r="B1671" i="48"/>
  <c r="A1671" i="48"/>
  <c r="G1670" i="48"/>
  <c r="B1670" i="48"/>
  <c r="A1670" i="48"/>
  <c r="G1669" i="48"/>
  <c r="B1669" i="48"/>
  <c r="A1669" i="48"/>
  <c r="G1668" i="48"/>
  <c r="B1668" i="48"/>
  <c r="A1668" i="48"/>
  <c r="G1667" i="48"/>
  <c r="B1667" i="48"/>
  <c r="A1667" i="48"/>
  <c r="G1666" i="48"/>
  <c r="B1666" i="48"/>
  <c r="A1666" i="48"/>
  <c r="G1665" i="48"/>
  <c r="B1665" i="48"/>
  <c r="A1665" i="48"/>
  <c r="G1664" i="48"/>
  <c r="B1664" i="48"/>
  <c r="A1664" i="48"/>
  <c r="G1663" i="48"/>
  <c r="B1663" i="48"/>
  <c r="A1663" i="48"/>
  <c r="G1662" i="48"/>
  <c r="B1662" i="48"/>
  <c r="A1662" i="48"/>
  <c r="G1661" i="48"/>
  <c r="B1661" i="48"/>
  <c r="A1661" i="48"/>
  <c r="G1660" i="48"/>
  <c r="B1660" i="48"/>
  <c r="A1660" i="48"/>
  <c r="G1659" i="48"/>
  <c r="B1659" i="48"/>
  <c r="A1659" i="48"/>
  <c r="G1658" i="48"/>
  <c r="B1658" i="48"/>
  <c r="A1658" i="48"/>
  <c r="G1657" i="48"/>
  <c r="B1657" i="48"/>
  <c r="A1657" i="48"/>
  <c r="G1656" i="48"/>
  <c r="B1656" i="48"/>
  <c r="A1656" i="48"/>
  <c r="G1655" i="48"/>
  <c r="B1655" i="48"/>
  <c r="A1655" i="48"/>
  <c r="G1654" i="48"/>
  <c r="B1654" i="48"/>
  <c r="A1654" i="48"/>
  <c r="G1653" i="48"/>
  <c r="B1653" i="48"/>
  <c r="A1653" i="48"/>
  <c r="G1652" i="48"/>
  <c r="B1652" i="48"/>
  <c r="A1652" i="48"/>
  <c r="G1651" i="48"/>
  <c r="B1651" i="48"/>
  <c r="A1651" i="48"/>
  <c r="G1650" i="48"/>
  <c r="B1650" i="48"/>
  <c r="A1650" i="48"/>
  <c r="G1649" i="48"/>
  <c r="B1649" i="48"/>
  <c r="A1649" i="48"/>
  <c r="G1648" i="48"/>
  <c r="B1648" i="48"/>
  <c r="A1648" i="48"/>
  <c r="G1647" i="48"/>
  <c r="B1647" i="48"/>
  <c r="A1647" i="48"/>
  <c r="G1646" i="48"/>
  <c r="B1646" i="48"/>
  <c r="A1646" i="48"/>
  <c r="G1645" i="48"/>
  <c r="B1645" i="48"/>
  <c r="A1645" i="48"/>
  <c r="G1644" i="48"/>
  <c r="B1644" i="48"/>
  <c r="A1644" i="48"/>
  <c r="G1643" i="48"/>
  <c r="B1643" i="48"/>
  <c r="A1643" i="48"/>
  <c r="G1642" i="48"/>
  <c r="B1642" i="48"/>
  <c r="A1642" i="48"/>
  <c r="G1641" i="48"/>
  <c r="B1641" i="48"/>
  <c r="A1641" i="48"/>
  <c r="G1640" i="48"/>
  <c r="B1640" i="48"/>
  <c r="A1640" i="48"/>
  <c r="G1639" i="48"/>
  <c r="B1639" i="48"/>
  <c r="A1639" i="48"/>
  <c r="G1638" i="48"/>
  <c r="B1638" i="48"/>
  <c r="A1638" i="48"/>
  <c r="G1637" i="48"/>
  <c r="B1637" i="48"/>
  <c r="A1637" i="48"/>
  <c r="G1636" i="48"/>
  <c r="B1636" i="48"/>
  <c r="A1636" i="48"/>
  <c r="G1635" i="48"/>
  <c r="B1635" i="48"/>
  <c r="A1635" i="48"/>
  <c r="G1634" i="48"/>
  <c r="B1634" i="48"/>
  <c r="A1634" i="48"/>
  <c r="G1633" i="48"/>
  <c r="B1633" i="48"/>
  <c r="A1633" i="48"/>
  <c r="G1632" i="48"/>
  <c r="B1632" i="48"/>
  <c r="A1632" i="48"/>
  <c r="G1631" i="48"/>
  <c r="B1631" i="48"/>
  <c r="A1631" i="48"/>
  <c r="G1630" i="48"/>
  <c r="B1630" i="48"/>
  <c r="A1630" i="48"/>
  <c r="G1629" i="48"/>
  <c r="B1629" i="48"/>
  <c r="A1629" i="48"/>
  <c r="G1628" i="48"/>
  <c r="B1628" i="48"/>
  <c r="A1628" i="48"/>
  <c r="G1627" i="48"/>
  <c r="B1627" i="48"/>
  <c r="A1627" i="48"/>
  <c r="G1626" i="48"/>
  <c r="B1626" i="48"/>
  <c r="A1626" i="48"/>
  <c r="G1625" i="48"/>
  <c r="B1625" i="48"/>
  <c r="A1625" i="48"/>
  <c r="G1624" i="48"/>
  <c r="B1624" i="48"/>
  <c r="A1624" i="48"/>
  <c r="G1623" i="48"/>
  <c r="B1623" i="48"/>
  <c r="A1623" i="48"/>
  <c r="G1622" i="48"/>
  <c r="B1622" i="48"/>
  <c r="A1622" i="48"/>
  <c r="G1621" i="48"/>
  <c r="B1621" i="48"/>
  <c r="A1621" i="48"/>
  <c r="G1620" i="48"/>
  <c r="B1620" i="48"/>
  <c r="A1620" i="48"/>
  <c r="G1619" i="48"/>
  <c r="B1619" i="48"/>
  <c r="A1619" i="48"/>
  <c r="G1618" i="48"/>
  <c r="B1618" i="48"/>
  <c r="A1618" i="48"/>
  <c r="G1617" i="48"/>
  <c r="B1617" i="48"/>
  <c r="A1617" i="48"/>
  <c r="G1616" i="48"/>
  <c r="B1616" i="48"/>
  <c r="A1616" i="48"/>
  <c r="G1615" i="48"/>
  <c r="B1615" i="48"/>
  <c r="A1615" i="48"/>
  <c r="G1614" i="48"/>
  <c r="B1614" i="48"/>
  <c r="A1614" i="48"/>
  <c r="G1613" i="48"/>
  <c r="B1613" i="48"/>
  <c r="A1613" i="48"/>
  <c r="G1612" i="48"/>
  <c r="B1612" i="48"/>
  <c r="A1612" i="48"/>
  <c r="G1611" i="48"/>
  <c r="B1611" i="48"/>
  <c r="A1611" i="48"/>
  <c r="G1610" i="48"/>
  <c r="B1610" i="48"/>
  <c r="A1610" i="48"/>
  <c r="G1609" i="48"/>
  <c r="B1609" i="48"/>
  <c r="A1609" i="48"/>
  <c r="G1608" i="48"/>
  <c r="B1608" i="48"/>
  <c r="A1608" i="48"/>
  <c r="G1607" i="48"/>
  <c r="B1607" i="48"/>
  <c r="A1607" i="48"/>
  <c r="G1606" i="48"/>
  <c r="B1606" i="48"/>
  <c r="A1606" i="48"/>
  <c r="G1605" i="48"/>
  <c r="B1605" i="48"/>
  <c r="A1605" i="48"/>
  <c r="G1604" i="48"/>
  <c r="B1604" i="48"/>
  <c r="A1604" i="48"/>
  <c r="G1603" i="48"/>
  <c r="B1603" i="48"/>
  <c r="A1603" i="48"/>
  <c r="G1602" i="48"/>
  <c r="B1602" i="48"/>
  <c r="A1602" i="48"/>
  <c r="G1601" i="48"/>
  <c r="B1601" i="48"/>
  <c r="A1601" i="48"/>
  <c r="G1600" i="48"/>
  <c r="B1600" i="48"/>
  <c r="A1600" i="48"/>
  <c r="G1599" i="48"/>
  <c r="B1599" i="48"/>
  <c r="A1599" i="48"/>
  <c r="G1598" i="48"/>
  <c r="B1598" i="48"/>
  <c r="A1598" i="48"/>
  <c r="G1597" i="48"/>
  <c r="B1597" i="48"/>
  <c r="A1597" i="48"/>
  <c r="G1596" i="48"/>
  <c r="B1596" i="48"/>
  <c r="A1596" i="48"/>
  <c r="G1595" i="48"/>
  <c r="B1595" i="48"/>
  <c r="A1595" i="48"/>
  <c r="G1594" i="48"/>
  <c r="B1594" i="48"/>
  <c r="A1594" i="48"/>
  <c r="G1593" i="48"/>
  <c r="B1593" i="48"/>
  <c r="A1593" i="48"/>
  <c r="G1592" i="48"/>
  <c r="B1592" i="48"/>
  <c r="A1592" i="48"/>
  <c r="G1591" i="48"/>
  <c r="B1591" i="48"/>
  <c r="A1591" i="48"/>
  <c r="G1590" i="48"/>
  <c r="B1590" i="48"/>
  <c r="A1590" i="48"/>
  <c r="G1589" i="48"/>
  <c r="B1589" i="48"/>
  <c r="A1589" i="48"/>
  <c r="G1588" i="48"/>
  <c r="B1588" i="48"/>
  <c r="A1588" i="48"/>
  <c r="G1587" i="48"/>
  <c r="B1587" i="48"/>
  <c r="A1587" i="48"/>
  <c r="G1586" i="48"/>
  <c r="B1586" i="48"/>
  <c r="A1586" i="48"/>
  <c r="G1585" i="48"/>
  <c r="B1585" i="48"/>
  <c r="A1585" i="48"/>
  <c r="G1584" i="48"/>
  <c r="B1584" i="48"/>
  <c r="A1584" i="48"/>
  <c r="G1583" i="48"/>
  <c r="B1583" i="48"/>
  <c r="A1583" i="48"/>
  <c r="G1582" i="48"/>
  <c r="B1582" i="48"/>
  <c r="A1582" i="48"/>
  <c r="G1581" i="48"/>
  <c r="B1581" i="48"/>
  <c r="A1581" i="48"/>
  <c r="G1580" i="48"/>
  <c r="B1580" i="48"/>
  <c r="A1580" i="48"/>
  <c r="G1579" i="48"/>
  <c r="B1579" i="48"/>
  <c r="A1579" i="48"/>
  <c r="G1578" i="48"/>
  <c r="B1578" i="48"/>
  <c r="A1578" i="48"/>
  <c r="G1577" i="48"/>
  <c r="B1577" i="48"/>
  <c r="A1577" i="48"/>
  <c r="G1576" i="48"/>
  <c r="B1576" i="48"/>
  <c r="A1576" i="48"/>
  <c r="G1575" i="48"/>
  <c r="B1575" i="48"/>
  <c r="A1575" i="48"/>
  <c r="G1574" i="48"/>
  <c r="B1574" i="48"/>
  <c r="A1574" i="48"/>
  <c r="G1573" i="48"/>
  <c r="B1573" i="48"/>
  <c r="A1573" i="48"/>
  <c r="G1572" i="48"/>
  <c r="B1572" i="48"/>
  <c r="A1572" i="48"/>
  <c r="G1571" i="48"/>
  <c r="B1571" i="48"/>
  <c r="A1571" i="48"/>
  <c r="G1570" i="48"/>
  <c r="B1570" i="48"/>
  <c r="A1570" i="48"/>
  <c r="G1569" i="48"/>
  <c r="B1569" i="48"/>
  <c r="A1569" i="48"/>
  <c r="G1568" i="48"/>
  <c r="B1568" i="48"/>
  <c r="A1568" i="48"/>
  <c r="G1567" i="48"/>
  <c r="B1567" i="48"/>
  <c r="A1567" i="48"/>
  <c r="G1566" i="48"/>
  <c r="B1566" i="48"/>
  <c r="A1566" i="48"/>
  <c r="G1565" i="48"/>
  <c r="B1565" i="48"/>
  <c r="A1565" i="48"/>
  <c r="G1564" i="48"/>
  <c r="B1564" i="48"/>
  <c r="A1564" i="48"/>
  <c r="G1563" i="48"/>
  <c r="B1563" i="48"/>
  <c r="A1563" i="48"/>
  <c r="G1562" i="48"/>
  <c r="B1562" i="48"/>
  <c r="A1562" i="48"/>
  <c r="G1561" i="48"/>
  <c r="B1561" i="48"/>
  <c r="A1561" i="48"/>
  <c r="G1560" i="48"/>
  <c r="B1560" i="48"/>
  <c r="A1560" i="48"/>
  <c r="G1559" i="48"/>
  <c r="B1559" i="48"/>
  <c r="A1559" i="48"/>
  <c r="G1558" i="48"/>
  <c r="B1558" i="48"/>
  <c r="A1558" i="48"/>
  <c r="G1557" i="48"/>
  <c r="B1557" i="48"/>
  <c r="A1557" i="48"/>
  <c r="G1556" i="48"/>
  <c r="B1556" i="48"/>
  <c r="A1556" i="48"/>
  <c r="G1555" i="48"/>
  <c r="B1555" i="48"/>
  <c r="A1555" i="48"/>
  <c r="G1554" i="48"/>
  <c r="B1554" i="48"/>
  <c r="A1554" i="48"/>
  <c r="G1553" i="48"/>
  <c r="B1553" i="48"/>
  <c r="A1553" i="48"/>
  <c r="G1552" i="48"/>
  <c r="B1552" i="48"/>
  <c r="A1552" i="48"/>
  <c r="G1551" i="48"/>
  <c r="B1551" i="48"/>
  <c r="A1551" i="48"/>
  <c r="G1550" i="48"/>
  <c r="B1550" i="48"/>
  <c r="A1550" i="48"/>
  <c r="G1549" i="48"/>
  <c r="B1549" i="48"/>
  <c r="A1549" i="48"/>
  <c r="G1548" i="48"/>
  <c r="B1548" i="48"/>
  <c r="A1548" i="48"/>
  <c r="G1547" i="48"/>
  <c r="B1547" i="48"/>
  <c r="A1547" i="48"/>
  <c r="G1546" i="48"/>
  <c r="B1546" i="48"/>
  <c r="A1546" i="48"/>
  <c r="G1545" i="48"/>
  <c r="B1545" i="48"/>
  <c r="A1545" i="48"/>
  <c r="G1544" i="48"/>
  <c r="B1544" i="48"/>
  <c r="A1544" i="48"/>
  <c r="G1543" i="48"/>
  <c r="B1543" i="48"/>
  <c r="A1543" i="48"/>
  <c r="G1542" i="48"/>
  <c r="B1542" i="48"/>
  <c r="A1542" i="48"/>
  <c r="G1541" i="48"/>
  <c r="B1541" i="48"/>
  <c r="A1541" i="48"/>
  <c r="G1540" i="48"/>
  <c r="B1540" i="48"/>
  <c r="A1540" i="48"/>
  <c r="G1539" i="48"/>
  <c r="B1539" i="48"/>
  <c r="A1539" i="48"/>
  <c r="G1538" i="48"/>
  <c r="B1538" i="48"/>
  <c r="A1538" i="48"/>
  <c r="G1537" i="48"/>
  <c r="B1537" i="48"/>
  <c r="A1537" i="48"/>
  <c r="G1536" i="48"/>
  <c r="B1536" i="48"/>
  <c r="A1536" i="48"/>
  <c r="G1535" i="48"/>
  <c r="B1535" i="48"/>
  <c r="A1535" i="48"/>
  <c r="G1534" i="48"/>
  <c r="B1534" i="48"/>
  <c r="A1534" i="48"/>
  <c r="G1533" i="48"/>
  <c r="B1533" i="48"/>
  <c r="A1533" i="48"/>
  <c r="G1532" i="48"/>
  <c r="B1532" i="48"/>
  <c r="A1532" i="48"/>
  <c r="G1531" i="48"/>
  <c r="B1531" i="48"/>
  <c r="A1531" i="48"/>
  <c r="G1530" i="48"/>
  <c r="B1530" i="48"/>
  <c r="A1530" i="48"/>
  <c r="G1529" i="48"/>
  <c r="B1529" i="48"/>
  <c r="A1529" i="48"/>
  <c r="G1528" i="48"/>
  <c r="B1528" i="48"/>
  <c r="A1528" i="48"/>
  <c r="G1527" i="48"/>
  <c r="B1527" i="48"/>
  <c r="A1527" i="48"/>
  <c r="G1526" i="48"/>
  <c r="B1526" i="48"/>
  <c r="A1526" i="48"/>
  <c r="G1525" i="48"/>
  <c r="B1525" i="48"/>
  <c r="A1525" i="48"/>
  <c r="G1524" i="48"/>
  <c r="B1524" i="48"/>
  <c r="A1524" i="48"/>
  <c r="G1523" i="48"/>
  <c r="B1523" i="48"/>
  <c r="A1523" i="48"/>
  <c r="G1522" i="48"/>
  <c r="B1522" i="48"/>
  <c r="A1522" i="48"/>
  <c r="G1521" i="48"/>
  <c r="B1521" i="48"/>
  <c r="A1521" i="48"/>
  <c r="G1520" i="48"/>
  <c r="B1520" i="48"/>
  <c r="A1520" i="48"/>
  <c r="G1519" i="48"/>
  <c r="B1519" i="48"/>
  <c r="A1519" i="48"/>
  <c r="G1518" i="48"/>
  <c r="B1518" i="48"/>
  <c r="A1518" i="48"/>
  <c r="G1517" i="48"/>
  <c r="B1517" i="48"/>
  <c r="A1517" i="48"/>
  <c r="G1516" i="48"/>
  <c r="B1516" i="48"/>
  <c r="A1516" i="48"/>
  <c r="G1515" i="48"/>
  <c r="B1515" i="48"/>
  <c r="A1515" i="48"/>
  <c r="G1514" i="48"/>
  <c r="B1514" i="48"/>
  <c r="A1514" i="48"/>
  <c r="G1513" i="48"/>
  <c r="B1513" i="48"/>
  <c r="A1513" i="48"/>
  <c r="G1512" i="48"/>
  <c r="B1512" i="48"/>
  <c r="A1512" i="48"/>
  <c r="G1511" i="48"/>
  <c r="B1511" i="48"/>
  <c r="A1511" i="48"/>
  <c r="G1510" i="48"/>
  <c r="B1510" i="48"/>
  <c r="A1510" i="48"/>
  <c r="G1509" i="48"/>
  <c r="B1509" i="48"/>
  <c r="A1509" i="48"/>
  <c r="G1508" i="48"/>
  <c r="B1508" i="48"/>
  <c r="A1508" i="48"/>
  <c r="G1507" i="48"/>
  <c r="B1507" i="48"/>
  <c r="A1507" i="48"/>
  <c r="G1506" i="48"/>
  <c r="B1506" i="48"/>
  <c r="A1506" i="48"/>
  <c r="G1505" i="48"/>
  <c r="B1505" i="48"/>
  <c r="A1505" i="48"/>
  <c r="G1504" i="48"/>
  <c r="B1504" i="48"/>
  <c r="A1504" i="48"/>
  <c r="G1503" i="48"/>
  <c r="B1503" i="48"/>
  <c r="A1503" i="48"/>
  <c r="G1502" i="48"/>
  <c r="B1502" i="48"/>
  <c r="A1502" i="48"/>
  <c r="G1501" i="48"/>
  <c r="B1501" i="48"/>
  <c r="A1501" i="48"/>
  <c r="G1500" i="48"/>
  <c r="B1500" i="48"/>
  <c r="A1500" i="48"/>
  <c r="G1499" i="48"/>
  <c r="B1499" i="48"/>
  <c r="A1499" i="48"/>
  <c r="G1498" i="48"/>
  <c r="B1498" i="48"/>
  <c r="A1498" i="48"/>
  <c r="G1497" i="48"/>
  <c r="B1497" i="48"/>
  <c r="A1497" i="48"/>
  <c r="G1496" i="48"/>
  <c r="B1496" i="48"/>
  <c r="A1496" i="48"/>
  <c r="G1495" i="48"/>
  <c r="B1495" i="48"/>
  <c r="A1495" i="48"/>
  <c r="G1494" i="48"/>
  <c r="B1494" i="48"/>
  <c r="A1494" i="48"/>
  <c r="G1493" i="48"/>
  <c r="B1493" i="48"/>
  <c r="A1493" i="48"/>
  <c r="G1492" i="48"/>
  <c r="B1492" i="48"/>
  <c r="A1492" i="48"/>
  <c r="G1491" i="48"/>
  <c r="B1491" i="48"/>
  <c r="A1491" i="48"/>
  <c r="G1490" i="48"/>
  <c r="B1490" i="48"/>
  <c r="A1490" i="48"/>
  <c r="G1489" i="48"/>
  <c r="B1489" i="48"/>
  <c r="A1489" i="48"/>
  <c r="G1488" i="48"/>
  <c r="B1488" i="48"/>
  <c r="A1488" i="48"/>
  <c r="G1487" i="48"/>
  <c r="B1487" i="48"/>
  <c r="A1487" i="48"/>
  <c r="G1486" i="48"/>
  <c r="B1486" i="48"/>
  <c r="A1486" i="48"/>
  <c r="G1485" i="48"/>
  <c r="B1485" i="48"/>
  <c r="A1485" i="48"/>
  <c r="G1484" i="48"/>
  <c r="B1484" i="48"/>
  <c r="A1484" i="48"/>
  <c r="G1483" i="48"/>
  <c r="B1483" i="48"/>
  <c r="A1483" i="48"/>
  <c r="G1482" i="48"/>
  <c r="B1482" i="48"/>
  <c r="A1482" i="48"/>
  <c r="G1481" i="48"/>
  <c r="B1481" i="48"/>
  <c r="A1481" i="48"/>
  <c r="G1480" i="48"/>
  <c r="B1480" i="48"/>
  <c r="A1480" i="48"/>
  <c r="G1479" i="48"/>
  <c r="B1479" i="48"/>
  <c r="A1479" i="48"/>
  <c r="G1478" i="48"/>
  <c r="B1478" i="48"/>
  <c r="A1478" i="48"/>
  <c r="G1477" i="48"/>
  <c r="B1477" i="48"/>
  <c r="A1477" i="48"/>
  <c r="G1476" i="48"/>
  <c r="B1476" i="48"/>
  <c r="A1476" i="48"/>
  <c r="G1475" i="48"/>
  <c r="B1475" i="48"/>
  <c r="A1475" i="48"/>
  <c r="G1474" i="48"/>
  <c r="B1474" i="48"/>
  <c r="A1474" i="48"/>
  <c r="G1473" i="48"/>
  <c r="B1473" i="48"/>
  <c r="A1473" i="48"/>
  <c r="G1472" i="48"/>
  <c r="B1472" i="48"/>
  <c r="A1472" i="48"/>
  <c r="G1471" i="48"/>
  <c r="B1471" i="48"/>
  <c r="A1471" i="48"/>
  <c r="G1470" i="48"/>
  <c r="B1470" i="48"/>
  <c r="A1470" i="48"/>
  <c r="G1469" i="48"/>
  <c r="B1469" i="48"/>
  <c r="A1469" i="48"/>
  <c r="G1468" i="48"/>
  <c r="B1468" i="48"/>
  <c r="A1468" i="48"/>
  <c r="G1467" i="48"/>
  <c r="B1467" i="48"/>
  <c r="A1467" i="48"/>
  <c r="G1466" i="48"/>
  <c r="B1466" i="48"/>
  <c r="A1466" i="48"/>
  <c r="G1465" i="48"/>
  <c r="B1465" i="48"/>
  <c r="A1465" i="48"/>
  <c r="G1464" i="48"/>
  <c r="B1464" i="48"/>
  <c r="A1464" i="48"/>
  <c r="G1463" i="48"/>
  <c r="B1463" i="48"/>
  <c r="A1463" i="48"/>
  <c r="G1462" i="48"/>
  <c r="B1462" i="48"/>
  <c r="A1462" i="48"/>
  <c r="G1461" i="48"/>
  <c r="B1461" i="48"/>
  <c r="A1461" i="48"/>
  <c r="G1460" i="48"/>
  <c r="B1460" i="48"/>
  <c r="A1460" i="48"/>
  <c r="G1459" i="48"/>
  <c r="B1459" i="48"/>
  <c r="A1459" i="48"/>
  <c r="G1458" i="48"/>
  <c r="B1458" i="48"/>
  <c r="A1458" i="48"/>
  <c r="G1457" i="48"/>
  <c r="B1457" i="48"/>
  <c r="A1457" i="48"/>
  <c r="G1456" i="48"/>
  <c r="B1456" i="48"/>
  <c r="A1456" i="48"/>
  <c r="G1455" i="48"/>
  <c r="B1455" i="48"/>
  <c r="A1455" i="48"/>
  <c r="G1454" i="48"/>
  <c r="B1454" i="48"/>
  <c r="A1454" i="48"/>
  <c r="G1453" i="48"/>
  <c r="B1453" i="48"/>
  <c r="A1453" i="48"/>
  <c r="G1452" i="48"/>
  <c r="B1452" i="48"/>
  <c r="A1452" i="48"/>
  <c r="G1451" i="48"/>
  <c r="B1451" i="48"/>
  <c r="A1451" i="48"/>
  <c r="G1450" i="48"/>
  <c r="B1450" i="48"/>
  <c r="A1450" i="48"/>
  <c r="G1449" i="48"/>
  <c r="B1449" i="48"/>
  <c r="A1449" i="48"/>
  <c r="G1448" i="48"/>
  <c r="B1448" i="48"/>
  <c r="A1448" i="48"/>
  <c r="G1447" i="48"/>
  <c r="B1447" i="48"/>
  <c r="A1447" i="48"/>
  <c r="G1446" i="48"/>
  <c r="B1446" i="48"/>
  <c r="A1446" i="48"/>
  <c r="G1445" i="48"/>
  <c r="B1445" i="48"/>
  <c r="A1445" i="48"/>
  <c r="G1444" i="48"/>
  <c r="B1444" i="48"/>
  <c r="A1444" i="48"/>
  <c r="G1443" i="48"/>
  <c r="B1443" i="48"/>
  <c r="A1443" i="48"/>
  <c r="G1442" i="48"/>
  <c r="B1442" i="48"/>
  <c r="A1442" i="48"/>
  <c r="G1441" i="48"/>
  <c r="B1441" i="48"/>
  <c r="A1441" i="48"/>
  <c r="G1440" i="48"/>
  <c r="B1440" i="48"/>
  <c r="A1440" i="48"/>
  <c r="G1439" i="48"/>
  <c r="B1439" i="48"/>
  <c r="A1439" i="48"/>
  <c r="G1438" i="48"/>
  <c r="B1438" i="48"/>
  <c r="A1438" i="48"/>
  <c r="G1437" i="48"/>
  <c r="B1437" i="48"/>
  <c r="A1437" i="48"/>
  <c r="G1436" i="48"/>
  <c r="B1436" i="48"/>
  <c r="A1436" i="48"/>
  <c r="G1435" i="48"/>
  <c r="B1435" i="48"/>
  <c r="A1435" i="48"/>
  <c r="G1434" i="48"/>
  <c r="B1434" i="48"/>
  <c r="A1434" i="48"/>
  <c r="G1433" i="48"/>
  <c r="B1433" i="48"/>
  <c r="A1433" i="48"/>
  <c r="G1432" i="48"/>
  <c r="B1432" i="48"/>
  <c r="A1432" i="48"/>
  <c r="G1431" i="48"/>
  <c r="B1431" i="48"/>
  <c r="A1431" i="48"/>
  <c r="G1430" i="48"/>
  <c r="B1430" i="48"/>
  <c r="A1430" i="48"/>
  <c r="G1429" i="48"/>
  <c r="B1429" i="48"/>
  <c r="A1429" i="48"/>
  <c r="G1428" i="48"/>
  <c r="B1428" i="48"/>
  <c r="A1428" i="48"/>
  <c r="G1427" i="48"/>
  <c r="B1427" i="48"/>
  <c r="A1427" i="48"/>
  <c r="G1426" i="48"/>
  <c r="B1426" i="48"/>
  <c r="A1426" i="48"/>
  <c r="G1425" i="48"/>
  <c r="B1425" i="48"/>
  <c r="A1425" i="48"/>
  <c r="G1424" i="48"/>
  <c r="B1424" i="48"/>
  <c r="A1424" i="48"/>
  <c r="G1423" i="48"/>
  <c r="B1423" i="48"/>
  <c r="A1423" i="48"/>
  <c r="G1422" i="48"/>
  <c r="B1422" i="48"/>
  <c r="A1422" i="48"/>
  <c r="G1421" i="48"/>
  <c r="B1421" i="48"/>
  <c r="A1421" i="48"/>
  <c r="G1420" i="48"/>
  <c r="B1420" i="48"/>
  <c r="A1420" i="48"/>
  <c r="G1419" i="48"/>
  <c r="B1419" i="48"/>
  <c r="A1419" i="48"/>
  <c r="G1418" i="48"/>
  <c r="B1418" i="48"/>
  <c r="A1418" i="48"/>
  <c r="G1417" i="48"/>
  <c r="B1417" i="48"/>
  <c r="A1417" i="48"/>
  <c r="G1416" i="48"/>
  <c r="B1416" i="48"/>
  <c r="A1416" i="48"/>
  <c r="G1415" i="48"/>
  <c r="B1415" i="48"/>
  <c r="A1415" i="48"/>
  <c r="G1414" i="48"/>
  <c r="B1414" i="48"/>
  <c r="A1414" i="48"/>
  <c r="G1413" i="48"/>
  <c r="B1413" i="48"/>
  <c r="A1413" i="48"/>
  <c r="G1412" i="48"/>
  <c r="B1412" i="48"/>
  <c r="A1412" i="48"/>
  <c r="G1411" i="48"/>
  <c r="B1411" i="48"/>
  <c r="A1411" i="48"/>
  <c r="G1410" i="48"/>
  <c r="B1410" i="48"/>
  <c r="A1410" i="48"/>
  <c r="G1409" i="48"/>
  <c r="B1409" i="48"/>
  <c r="A1409" i="48"/>
  <c r="G1408" i="48"/>
  <c r="B1408" i="48"/>
  <c r="A1408" i="48"/>
  <c r="G1407" i="48"/>
  <c r="B1407" i="48"/>
  <c r="A1407" i="48"/>
  <c r="G1406" i="48"/>
  <c r="B1406" i="48"/>
  <c r="A1406" i="48"/>
  <c r="G1405" i="48"/>
  <c r="B1405" i="48"/>
  <c r="A1405" i="48"/>
  <c r="G1404" i="48"/>
  <c r="B1404" i="48"/>
  <c r="A1404" i="48"/>
  <c r="G1403" i="48"/>
  <c r="B1403" i="48"/>
  <c r="A1403" i="48"/>
  <c r="G1402" i="48"/>
  <c r="B1402" i="48"/>
  <c r="A1402" i="48"/>
  <c r="G1401" i="48"/>
  <c r="B1401" i="48"/>
  <c r="A1401" i="48"/>
  <c r="G1400" i="48"/>
  <c r="B1400" i="48"/>
  <c r="A1400" i="48"/>
  <c r="G1399" i="48"/>
  <c r="B1399" i="48"/>
  <c r="A1399" i="48"/>
  <c r="G1398" i="48"/>
  <c r="B1398" i="48"/>
  <c r="A1398" i="48"/>
  <c r="G1397" i="48"/>
  <c r="B1397" i="48"/>
  <c r="A1397" i="48"/>
  <c r="G1396" i="48"/>
  <c r="B1396" i="48"/>
  <c r="A1396" i="48"/>
  <c r="G1395" i="48"/>
  <c r="B1395" i="48"/>
  <c r="A1395" i="48"/>
  <c r="G1394" i="48"/>
  <c r="B1394" i="48"/>
  <c r="A1394" i="48"/>
  <c r="G1393" i="48"/>
  <c r="B1393" i="48"/>
  <c r="A1393" i="48"/>
  <c r="G1392" i="48"/>
  <c r="B1392" i="48"/>
  <c r="A1392" i="48"/>
  <c r="G1391" i="48"/>
  <c r="B1391" i="48"/>
  <c r="A1391" i="48"/>
  <c r="G1390" i="48"/>
  <c r="B1390" i="48"/>
  <c r="A1390" i="48"/>
  <c r="G1389" i="48"/>
  <c r="B1389" i="48"/>
  <c r="A1389" i="48"/>
  <c r="G1388" i="48"/>
  <c r="B1388" i="48"/>
  <c r="A1388" i="48"/>
  <c r="G1387" i="48"/>
  <c r="B1387" i="48"/>
  <c r="A1387" i="48"/>
  <c r="G1386" i="48"/>
  <c r="B1386" i="48"/>
  <c r="A1386" i="48"/>
  <c r="G1385" i="48"/>
  <c r="B1385" i="48"/>
  <c r="A1385" i="48"/>
  <c r="G1384" i="48"/>
  <c r="B1384" i="48"/>
  <c r="A1384" i="48"/>
  <c r="G1383" i="48"/>
  <c r="B1383" i="48"/>
  <c r="A1383" i="48"/>
  <c r="G1382" i="48"/>
  <c r="B1382" i="48"/>
  <c r="A1382" i="48"/>
  <c r="G1381" i="48"/>
  <c r="B1381" i="48"/>
  <c r="A1381" i="48"/>
  <c r="G1380" i="48"/>
  <c r="B1380" i="48"/>
  <c r="A1380" i="48"/>
  <c r="G1379" i="48"/>
  <c r="B1379" i="48"/>
  <c r="A1379" i="48"/>
  <c r="G1378" i="48"/>
  <c r="B1378" i="48"/>
  <c r="A1378" i="48"/>
  <c r="G1377" i="48"/>
  <c r="B1377" i="48"/>
  <c r="A1377" i="48"/>
  <c r="G1376" i="48"/>
  <c r="B1376" i="48"/>
  <c r="A1376" i="48"/>
  <c r="G1375" i="48"/>
  <c r="B1375" i="48"/>
  <c r="A1375" i="48"/>
  <c r="G1374" i="48"/>
  <c r="B1374" i="48"/>
  <c r="A1374" i="48"/>
  <c r="G1373" i="48"/>
  <c r="B1373" i="48"/>
  <c r="A1373" i="48"/>
  <c r="G1372" i="48"/>
  <c r="B1372" i="48"/>
  <c r="A1372" i="48"/>
  <c r="G1371" i="48"/>
  <c r="B1371" i="48"/>
  <c r="A1371" i="48"/>
  <c r="G1370" i="48"/>
  <c r="B1370" i="48"/>
  <c r="A1370" i="48"/>
  <c r="G1369" i="48"/>
  <c r="B1369" i="48"/>
  <c r="A1369" i="48"/>
  <c r="G1368" i="48"/>
  <c r="B1368" i="48"/>
  <c r="A1368" i="48"/>
  <c r="G1367" i="48"/>
  <c r="B1367" i="48"/>
  <c r="A1367" i="48"/>
  <c r="G1366" i="48"/>
  <c r="B1366" i="48"/>
  <c r="A1366" i="48"/>
  <c r="G1365" i="48"/>
  <c r="B1365" i="48"/>
  <c r="A1365" i="48"/>
  <c r="G1364" i="48"/>
  <c r="B1364" i="48"/>
  <c r="A1364" i="48"/>
  <c r="G1363" i="48"/>
  <c r="B1363" i="48"/>
  <c r="A1363" i="48"/>
  <c r="G1362" i="48"/>
  <c r="B1362" i="48"/>
  <c r="A1362" i="48"/>
  <c r="G1361" i="48"/>
  <c r="B1361" i="48"/>
  <c r="A1361" i="48"/>
  <c r="G1360" i="48"/>
  <c r="B1360" i="48"/>
  <c r="A1360" i="48"/>
  <c r="G1359" i="48"/>
  <c r="B1359" i="48"/>
  <c r="A1359" i="48"/>
  <c r="G1358" i="48"/>
  <c r="B1358" i="48"/>
  <c r="A1358" i="48"/>
  <c r="G1357" i="48"/>
  <c r="B1357" i="48"/>
  <c r="A1357" i="48"/>
  <c r="G1356" i="48"/>
  <c r="B1356" i="48"/>
  <c r="A1356" i="48"/>
  <c r="G1355" i="48"/>
  <c r="B1355" i="48"/>
  <c r="A1355" i="48"/>
  <c r="G1354" i="48"/>
  <c r="B1354" i="48"/>
  <c r="A1354" i="48"/>
  <c r="G1353" i="48"/>
  <c r="B1353" i="48"/>
  <c r="A1353" i="48"/>
  <c r="G1352" i="48"/>
  <c r="B1352" i="48"/>
  <c r="A1352" i="48"/>
  <c r="G1351" i="48"/>
  <c r="B1351" i="48"/>
  <c r="A1351" i="48"/>
  <c r="G1350" i="48"/>
  <c r="B1350" i="48"/>
  <c r="A1350" i="48"/>
  <c r="G1349" i="48"/>
  <c r="B1349" i="48"/>
  <c r="A1349" i="48"/>
  <c r="G1348" i="48"/>
  <c r="B1348" i="48"/>
  <c r="A1348" i="48"/>
  <c r="G1347" i="48"/>
  <c r="B1347" i="48"/>
  <c r="A1347" i="48"/>
  <c r="G1346" i="48"/>
  <c r="B1346" i="48"/>
  <c r="A1346" i="48"/>
  <c r="G1345" i="48"/>
  <c r="B1345" i="48"/>
  <c r="A1345" i="48"/>
  <c r="G1344" i="48"/>
  <c r="B1344" i="48"/>
  <c r="A1344" i="48"/>
  <c r="G1343" i="48"/>
  <c r="B1343" i="48"/>
  <c r="A1343" i="48"/>
  <c r="G1342" i="48"/>
  <c r="B1342" i="48"/>
  <c r="A1342" i="48"/>
  <c r="G1341" i="48"/>
  <c r="B1341" i="48"/>
  <c r="A1341" i="48"/>
  <c r="G1340" i="48"/>
  <c r="B1340" i="48"/>
  <c r="A1340" i="48"/>
  <c r="G1339" i="48"/>
  <c r="B1339" i="48"/>
  <c r="A1339" i="48"/>
  <c r="G1338" i="48"/>
  <c r="B1338" i="48"/>
  <c r="A1338" i="48"/>
  <c r="G1337" i="48"/>
  <c r="B1337" i="48"/>
  <c r="A1337" i="48"/>
  <c r="G1336" i="48"/>
  <c r="B1336" i="48"/>
  <c r="A1336" i="48"/>
  <c r="G1335" i="48"/>
  <c r="B1335" i="48"/>
  <c r="A1335" i="48"/>
  <c r="G1334" i="48"/>
  <c r="B1334" i="48"/>
  <c r="A1334" i="48"/>
  <c r="G1333" i="48"/>
  <c r="B1333" i="48"/>
  <c r="A1333" i="48"/>
  <c r="G1332" i="48"/>
  <c r="B1332" i="48"/>
  <c r="A1332" i="48"/>
  <c r="G1331" i="48"/>
  <c r="B1331" i="48"/>
  <c r="A1331" i="48"/>
  <c r="G1330" i="48"/>
  <c r="B1330" i="48"/>
  <c r="A1330" i="48"/>
  <c r="G1329" i="48"/>
  <c r="B1329" i="48"/>
  <c r="A1329" i="48"/>
  <c r="G1328" i="48"/>
  <c r="B1328" i="48"/>
  <c r="A1328" i="48"/>
  <c r="G1327" i="48"/>
  <c r="B1327" i="48"/>
  <c r="A1327" i="48"/>
  <c r="G1326" i="48"/>
  <c r="B1326" i="48"/>
  <c r="A1326" i="48"/>
  <c r="G1325" i="48"/>
  <c r="B1325" i="48"/>
  <c r="A1325" i="48"/>
  <c r="G1324" i="48"/>
  <c r="B1324" i="48"/>
  <c r="A1324" i="48"/>
  <c r="G1323" i="48"/>
  <c r="B1323" i="48"/>
  <c r="A1323" i="48"/>
  <c r="G1322" i="48"/>
  <c r="B1322" i="48"/>
  <c r="A1322" i="48"/>
  <c r="G1321" i="48"/>
  <c r="B1321" i="48"/>
  <c r="A1321" i="48"/>
  <c r="G1320" i="48"/>
  <c r="B1320" i="48"/>
  <c r="A1320" i="48"/>
  <c r="G1319" i="48"/>
  <c r="B1319" i="48"/>
  <c r="A1319" i="48"/>
  <c r="G1318" i="48"/>
  <c r="B1318" i="48"/>
  <c r="A1318" i="48"/>
  <c r="G1317" i="48"/>
  <c r="B1317" i="48"/>
  <c r="A1317" i="48"/>
  <c r="G1316" i="48"/>
  <c r="B1316" i="48"/>
  <c r="A1316" i="48"/>
  <c r="G1315" i="48"/>
  <c r="B1315" i="48"/>
  <c r="A1315" i="48"/>
  <c r="G1314" i="48"/>
  <c r="B1314" i="48"/>
  <c r="A1314" i="48"/>
  <c r="G1313" i="48"/>
  <c r="B1313" i="48"/>
  <c r="A1313" i="48"/>
  <c r="G1312" i="48"/>
  <c r="B1312" i="48"/>
  <c r="A1312" i="48"/>
  <c r="G1311" i="48"/>
  <c r="B1311" i="48"/>
  <c r="A1311" i="48"/>
  <c r="G1310" i="48"/>
  <c r="B1310" i="48"/>
  <c r="A1310" i="48"/>
  <c r="G1309" i="48"/>
  <c r="B1309" i="48"/>
  <c r="A1309" i="48"/>
  <c r="G1308" i="48"/>
  <c r="B1308" i="48"/>
  <c r="A1308" i="48"/>
  <c r="G1307" i="48"/>
  <c r="B1307" i="48"/>
  <c r="A1307" i="48"/>
  <c r="G1306" i="48"/>
  <c r="B1306" i="48"/>
  <c r="A1306" i="48"/>
  <c r="G1305" i="48"/>
  <c r="B1305" i="48"/>
  <c r="A1305" i="48"/>
  <c r="G1304" i="48"/>
  <c r="B1304" i="48"/>
  <c r="A1304" i="48"/>
  <c r="G1303" i="48"/>
  <c r="B1303" i="48"/>
  <c r="A1303" i="48"/>
  <c r="G1302" i="48"/>
  <c r="B1302" i="48"/>
  <c r="A1302" i="48"/>
  <c r="G1301" i="48"/>
  <c r="B1301" i="48"/>
  <c r="A1301" i="48"/>
  <c r="G1300" i="48"/>
  <c r="B1300" i="48"/>
  <c r="A1300" i="48"/>
  <c r="G1299" i="48"/>
  <c r="B1299" i="48"/>
  <c r="A1299" i="48"/>
  <c r="G1298" i="48"/>
  <c r="B1298" i="48"/>
  <c r="A1298" i="48"/>
  <c r="G1297" i="48"/>
  <c r="B1297" i="48"/>
  <c r="A1297" i="48"/>
  <c r="G1296" i="48"/>
  <c r="B1296" i="48"/>
  <c r="A1296" i="48"/>
  <c r="G1295" i="48"/>
  <c r="B1295" i="48"/>
  <c r="A1295" i="48"/>
  <c r="G1294" i="48"/>
  <c r="B1294" i="48"/>
  <c r="A1294" i="48"/>
  <c r="G1293" i="48"/>
  <c r="B1293" i="48"/>
  <c r="A1293" i="48"/>
  <c r="G1292" i="48"/>
  <c r="B1292" i="48"/>
  <c r="A1292" i="48"/>
  <c r="G1291" i="48"/>
  <c r="B1291" i="48"/>
  <c r="A1291" i="48"/>
  <c r="G1290" i="48"/>
  <c r="B1290" i="48"/>
  <c r="A1290" i="48"/>
  <c r="G1289" i="48"/>
  <c r="B1289" i="48"/>
  <c r="A1289" i="48"/>
  <c r="G1288" i="48"/>
  <c r="B1288" i="48"/>
  <c r="A1288" i="48"/>
  <c r="G1287" i="48"/>
  <c r="B1287" i="48"/>
  <c r="A1287" i="48"/>
  <c r="G1286" i="48"/>
  <c r="B1286" i="48"/>
  <c r="A1286" i="48"/>
  <c r="G1285" i="48"/>
  <c r="B1285" i="48"/>
  <c r="A1285" i="48"/>
  <c r="G1284" i="48"/>
  <c r="B1284" i="48"/>
  <c r="A1284" i="48"/>
  <c r="G1283" i="48"/>
  <c r="B1283" i="48"/>
  <c r="A1283" i="48"/>
  <c r="G1282" i="48"/>
  <c r="B1282" i="48"/>
  <c r="A1282" i="48"/>
  <c r="G1281" i="48"/>
  <c r="B1281" i="48"/>
  <c r="A1281" i="48"/>
  <c r="G1280" i="48"/>
  <c r="B1280" i="48"/>
  <c r="A1280" i="48"/>
  <c r="G1279" i="48"/>
  <c r="B1279" i="48"/>
  <c r="A1279" i="48"/>
  <c r="G1278" i="48"/>
  <c r="B1278" i="48"/>
  <c r="A1278" i="48"/>
  <c r="G1277" i="48"/>
  <c r="B1277" i="48"/>
  <c r="A1277" i="48"/>
  <c r="G1276" i="48"/>
  <c r="B1276" i="48"/>
  <c r="A1276" i="48"/>
  <c r="G1275" i="48"/>
  <c r="B1275" i="48"/>
  <c r="A1275" i="48"/>
  <c r="G1274" i="48"/>
  <c r="B1274" i="48"/>
  <c r="A1274" i="48"/>
  <c r="G1273" i="48"/>
  <c r="B1273" i="48"/>
  <c r="A1273" i="48"/>
  <c r="G1272" i="48"/>
  <c r="B1272" i="48"/>
  <c r="A1272" i="48"/>
  <c r="G1271" i="48"/>
  <c r="B1271" i="48"/>
  <c r="A1271" i="48"/>
  <c r="G1270" i="48"/>
  <c r="B1270" i="48"/>
  <c r="A1270" i="48"/>
  <c r="G1269" i="48"/>
  <c r="B1269" i="48"/>
  <c r="A1269" i="48"/>
  <c r="G1268" i="48"/>
  <c r="B1268" i="48"/>
  <c r="A1268" i="48"/>
  <c r="G1267" i="48"/>
  <c r="B1267" i="48"/>
  <c r="A1267" i="48"/>
  <c r="G1266" i="48"/>
  <c r="B1266" i="48"/>
  <c r="A1266" i="48"/>
  <c r="G1265" i="48"/>
  <c r="B1265" i="48"/>
  <c r="A1265" i="48"/>
  <c r="G1264" i="48"/>
  <c r="B1264" i="48"/>
  <c r="A1264" i="48"/>
  <c r="G1263" i="48"/>
  <c r="B1263" i="48"/>
  <c r="A1263" i="48"/>
  <c r="G1262" i="48"/>
  <c r="B1262" i="48"/>
  <c r="A1262" i="48"/>
  <c r="G1261" i="48"/>
  <c r="B1261" i="48"/>
  <c r="A1261" i="48"/>
  <c r="G1260" i="48"/>
  <c r="B1260" i="48"/>
  <c r="A1260" i="48"/>
  <c r="G1259" i="48"/>
  <c r="B1259" i="48"/>
  <c r="A1259" i="48"/>
  <c r="G1258" i="48"/>
  <c r="B1258" i="48"/>
  <c r="A1258" i="48"/>
  <c r="G1257" i="48"/>
  <c r="B1257" i="48"/>
  <c r="A1257" i="48"/>
  <c r="G1256" i="48"/>
  <c r="B1256" i="48"/>
  <c r="A1256" i="48"/>
  <c r="G1255" i="48"/>
  <c r="B1255" i="48"/>
  <c r="A1255" i="48"/>
  <c r="G1254" i="48"/>
  <c r="B1254" i="48"/>
  <c r="A1254" i="48"/>
  <c r="G1253" i="48"/>
  <c r="B1253" i="48"/>
  <c r="A1253" i="48"/>
  <c r="G1252" i="48"/>
  <c r="B1252" i="48"/>
  <c r="A1252" i="48"/>
  <c r="G1251" i="48"/>
  <c r="B1251" i="48"/>
  <c r="A1251" i="48"/>
  <c r="G1250" i="48"/>
  <c r="B1250" i="48"/>
  <c r="A1250" i="48"/>
  <c r="G1249" i="48"/>
  <c r="B1249" i="48"/>
  <c r="A1249" i="48"/>
  <c r="G1248" i="48"/>
  <c r="B1248" i="48"/>
  <c r="A1248" i="48"/>
  <c r="G1247" i="48"/>
  <c r="B1247" i="48"/>
  <c r="A1247" i="48"/>
  <c r="G1246" i="48"/>
  <c r="B1246" i="48"/>
  <c r="A1246" i="48"/>
  <c r="G1245" i="48"/>
  <c r="B1245" i="48"/>
  <c r="A1245" i="48"/>
  <c r="G1244" i="48"/>
  <c r="B1244" i="48"/>
  <c r="A1244" i="48"/>
  <c r="G1243" i="48"/>
  <c r="B1243" i="48"/>
  <c r="A1243" i="48"/>
  <c r="G1242" i="48"/>
  <c r="B1242" i="48"/>
  <c r="A1242" i="48"/>
  <c r="G1241" i="48"/>
  <c r="B1241" i="48"/>
  <c r="A1241" i="48"/>
  <c r="G1240" i="48"/>
  <c r="B1240" i="48"/>
  <c r="A1240" i="48"/>
  <c r="G1239" i="48"/>
  <c r="B1239" i="48"/>
  <c r="A1239" i="48"/>
  <c r="G1238" i="48"/>
  <c r="B1238" i="48"/>
  <c r="A1238" i="48"/>
  <c r="G1237" i="48"/>
  <c r="B1237" i="48"/>
  <c r="A1237" i="48"/>
  <c r="G1236" i="48"/>
  <c r="B1236" i="48"/>
  <c r="A1236" i="48"/>
  <c r="G1235" i="48"/>
  <c r="B1235" i="48"/>
  <c r="A1235" i="48"/>
  <c r="G1234" i="48"/>
  <c r="B1234" i="48"/>
  <c r="A1234" i="48"/>
  <c r="G1233" i="48"/>
  <c r="B1233" i="48"/>
  <c r="A1233" i="48"/>
  <c r="G1232" i="48"/>
  <c r="B1232" i="48"/>
  <c r="A1232" i="48"/>
  <c r="G1231" i="48"/>
  <c r="B1231" i="48"/>
  <c r="A1231" i="48"/>
  <c r="G1230" i="48"/>
  <c r="B1230" i="48"/>
  <c r="A1230" i="48"/>
  <c r="G1229" i="48"/>
  <c r="B1229" i="48"/>
  <c r="A1229" i="48"/>
  <c r="G1228" i="48"/>
  <c r="B1228" i="48"/>
  <c r="A1228" i="48"/>
  <c r="G1227" i="48"/>
  <c r="B1227" i="48"/>
  <c r="A1227" i="48"/>
  <c r="G1226" i="48"/>
  <c r="B1226" i="48"/>
  <c r="A1226" i="48"/>
  <c r="G1225" i="48"/>
  <c r="B1225" i="48"/>
  <c r="A1225" i="48"/>
  <c r="G1224" i="48"/>
  <c r="B1224" i="48"/>
  <c r="A1224" i="48"/>
  <c r="G1223" i="48"/>
  <c r="B1223" i="48"/>
  <c r="A1223" i="48"/>
  <c r="G1222" i="48"/>
  <c r="B1222" i="48"/>
  <c r="A1222" i="48"/>
  <c r="G1221" i="48"/>
  <c r="B1221" i="48"/>
  <c r="A1221" i="48"/>
  <c r="G1220" i="48"/>
  <c r="B1220" i="48"/>
  <c r="A1220" i="48"/>
  <c r="G1219" i="48"/>
  <c r="B1219" i="48"/>
  <c r="A1219" i="48"/>
  <c r="G1218" i="48"/>
  <c r="B1218" i="48"/>
  <c r="A1218" i="48"/>
  <c r="G1217" i="48"/>
  <c r="B1217" i="48"/>
  <c r="A1217" i="48"/>
  <c r="G1216" i="48"/>
  <c r="B1216" i="48"/>
  <c r="A1216" i="48"/>
  <c r="G1215" i="48"/>
  <c r="B1215" i="48"/>
  <c r="A1215" i="48"/>
  <c r="G1214" i="48"/>
  <c r="B1214" i="48"/>
  <c r="A1214" i="48"/>
  <c r="G1213" i="48"/>
  <c r="B1213" i="48"/>
  <c r="A1213" i="48"/>
  <c r="G1212" i="48"/>
  <c r="B1212" i="48"/>
  <c r="A1212" i="48"/>
  <c r="G1211" i="48"/>
  <c r="B1211" i="48"/>
  <c r="A1211" i="48"/>
  <c r="G1210" i="48"/>
  <c r="B1210" i="48"/>
  <c r="A1210" i="48"/>
  <c r="G1209" i="48"/>
  <c r="B1209" i="48"/>
  <c r="A1209" i="48"/>
  <c r="G1208" i="48"/>
  <c r="B1208" i="48"/>
  <c r="A1208" i="48"/>
  <c r="G1207" i="48"/>
  <c r="B1207" i="48"/>
  <c r="A1207" i="48"/>
  <c r="G1206" i="48"/>
  <c r="B1206" i="48"/>
  <c r="A1206" i="48"/>
  <c r="G1205" i="48"/>
  <c r="B1205" i="48"/>
  <c r="A1205" i="48"/>
  <c r="G1204" i="48"/>
  <c r="B1204" i="48"/>
  <c r="A1204" i="48"/>
  <c r="G1203" i="48"/>
  <c r="B1203" i="48"/>
  <c r="A1203" i="48"/>
  <c r="G1202" i="48"/>
  <c r="B1202" i="48"/>
  <c r="A1202" i="48"/>
  <c r="G1201" i="48"/>
  <c r="B1201" i="48"/>
  <c r="A1201" i="48"/>
  <c r="G1200" i="48"/>
  <c r="B1200" i="48"/>
  <c r="A1200" i="48"/>
  <c r="G1199" i="48"/>
  <c r="B1199" i="48"/>
  <c r="A1199" i="48"/>
  <c r="G1198" i="48"/>
  <c r="B1198" i="48"/>
  <c r="A1198" i="48"/>
  <c r="G1197" i="48"/>
  <c r="B1197" i="48"/>
  <c r="A1197" i="48"/>
  <c r="G1196" i="48"/>
  <c r="B1196" i="48"/>
  <c r="A1196" i="48"/>
  <c r="G1195" i="48"/>
  <c r="B1195" i="48"/>
  <c r="A1195" i="48"/>
  <c r="G1194" i="48"/>
  <c r="B1194" i="48"/>
  <c r="A1194" i="48"/>
  <c r="G1193" i="48"/>
  <c r="B1193" i="48"/>
  <c r="A1193" i="48"/>
  <c r="G1192" i="48"/>
  <c r="B1192" i="48"/>
  <c r="A1192" i="48"/>
  <c r="G1191" i="48"/>
  <c r="B1191" i="48"/>
  <c r="A1191" i="48"/>
  <c r="G1190" i="48"/>
  <c r="B1190" i="48"/>
  <c r="A1190" i="48"/>
  <c r="G1189" i="48"/>
  <c r="B1189" i="48"/>
  <c r="A1189" i="48"/>
  <c r="G1188" i="48"/>
  <c r="B1188" i="48"/>
  <c r="A1188" i="48"/>
  <c r="G1187" i="48"/>
  <c r="B1187" i="48"/>
  <c r="A1187" i="48"/>
  <c r="G1186" i="48"/>
  <c r="B1186" i="48"/>
  <c r="A1186" i="48"/>
  <c r="G1185" i="48"/>
  <c r="B1185" i="48"/>
  <c r="A1185" i="48"/>
  <c r="G1184" i="48"/>
  <c r="B1184" i="48"/>
  <c r="A1184" i="48"/>
  <c r="G1183" i="48"/>
  <c r="B1183" i="48"/>
  <c r="A1183" i="48"/>
  <c r="G1182" i="48"/>
  <c r="B1182" i="48"/>
  <c r="A1182" i="48"/>
  <c r="G1181" i="48"/>
  <c r="B1181" i="48"/>
  <c r="A1181" i="48"/>
  <c r="G1180" i="48"/>
  <c r="B1180" i="48"/>
  <c r="A1180" i="48"/>
  <c r="G1179" i="48"/>
  <c r="B1179" i="48"/>
  <c r="A1179" i="48"/>
  <c r="G1178" i="48"/>
  <c r="B1178" i="48"/>
  <c r="A1178" i="48"/>
  <c r="G1177" i="48"/>
  <c r="B1177" i="48"/>
  <c r="A1177" i="48"/>
  <c r="G1176" i="48"/>
  <c r="B1176" i="48"/>
  <c r="A1176" i="48"/>
  <c r="G1175" i="48"/>
  <c r="B1175" i="48"/>
  <c r="A1175" i="48"/>
  <c r="G1174" i="48"/>
  <c r="B1174" i="48"/>
  <c r="A1174" i="48"/>
  <c r="G1173" i="48"/>
  <c r="B1173" i="48"/>
  <c r="A1173" i="48"/>
  <c r="G1172" i="48"/>
  <c r="B1172" i="48"/>
  <c r="A1172" i="48"/>
  <c r="G1171" i="48"/>
  <c r="B1171" i="48"/>
  <c r="A1171" i="48"/>
  <c r="G1170" i="48"/>
  <c r="B1170" i="48"/>
  <c r="A1170" i="48"/>
  <c r="G1169" i="48"/>
  <c r="B1169" i="48"/>
  <c r="A1169" i="48"/>
  <c r="G1168" i="48"/>
  <c r="B1168" i="48"/>
  <c r="A1168" i="48"/>
  <c r="G1167" i="48"/>
  <c r="B1167" i="48"/>
  <c r="A1167" i="48"/>
  <c r="G1166" i="48"/>
  <c r="B1166" i="48"/>
  <c r="A1166" i="48"/>
  <c r="G1165" i="48"/>
  <c r="B1165" i="48"/>
  <c r="A1165" i="48"/>
  <c r="G1164" i="48"/>
  <c r="B1164" i="48"/>
  <c r="A1164" i="48"/>
  <c r="G1163" i="48"/>
  <c r="B1163" i="48"/>
  <c r="A1163" i="48"/>
  <c r="G1162" i="48"/>
  <c r="B1162" i="48"/>
  <c r="A1162" i="48"/>
  <c r="G1161" i="48"/>
  <c r="B1161" i="48"/>
  <c r="A1161" i="48"/>
  <c r="G1160" i="48"/>
  <c r="B1160" i="48"/>
  <c r="A1160" i="48"/>
  <c r="G1159" i="48"/>
  <c r="B1159" i="48"/>
  <c r="A1159" i="48"/>
  <c r="G1158" i="48"/>
  <c r="B1158" i="48"/>
  <c r="A1158" i="48"/>
  <c r="G1157" i="48"/>
  <c r="B1157" i="48"/>
  <c r="A1157" i="48"/>
  <c r="G1156" i="48"/>
  <c r="B1156" i="48"/>
  <c r="A1156" i="48"/>
  <c r="G1155" i="48"/>
  <c r="B1155" i="48"/>
  <c r="A1155" i="48"/>
  <c r="G1154" i="48"/>
  <c r="B1154" i="48"/>
  <c r="A1154" i="48"/>
  <c r="G1153" i="48"/>
  <c r="B1153" i="48"/>
  <c r="A1153" i="48"/>
  <c r="G1152" i="48"/>
  <c r="B1152" i="48"/>
  <c r="A1152" i="48"/>
  <c r="G1151" i="48"/>
  <c r="B1151" i="48"/>
  <c r="A1151" i="48"/>
  <c r="G1150" i="48"/>
  <c r="B1150" i="48"/>
  <c r="A1150" i="48"/>
  <c r="G1149" i="48"/>
  <c r="B1149" i="48"/>
  <c r="A1149" i="48"/>
  <c r="G1148" i="48"/>
  <c r="B1148" i="48"/>
  <c r="A1148" i="48"/>
  <c r="G1147" i="48"/>
  <c r="B1147" i="48"/>
  <c r="A1147" i="48"/>
  <c r="G1146" i="48"/>
  <c r="B1146" i="48"/>
  <c r="A1146" i="48"/>
  <c r="G1145" i="48"/>
  <c r="B1145" i="48"/>
  <c r="A1145" i="48"/>
  <c r="G1144" i="48"/>
  <c r="B1144" i="48"/>
  <c r="A1144" i="48"/>
  <c r="G1143" i="48"/>
  <c r="B1143" i="48"/>
  <c r="A1143" i="48"/>
  <c r="G1142" i="48"/>
  <c r="B1142" i="48"/>
  <c r="A1142" i="48"/>
  <c r="G1141" i="48"/>
  <c r="B1141" i="48"/>
  <c r="A1141" i="48"/>
  <c r="G1140" i="48"/>
  <c r="B1140" i="48"/>
  <c r="A1140" i="48"/>
  <c r="G1139" i="48"/>
  <c r="B1139" i="48"/>
  <c r="A1139" i="48"/>
  <c r="G1138" i="48"/>
  <c r="B1138" i="48"/>
  <c r="A1138" i="48"/>
  <c r="G1137" i="48"/>
  <c r="B1137" i="48"/>
  <c r="A1137" i="48"/>
  <c r="G1136" i="48"/>
  <c r="B1136" i="48"/>
  <c r="A1136" i="48"/>
  <c r="G1135" i="48"/>
  <c r="B1135" i="48"/>
  <c r="A1135" i="48"/>
  <c r="G1134" i="48"/>
  <c r="B1134" i="48"/>
  <c r="A1134" i="48"/>
  <c r="G1133" i="48"/>
  <c r="B1133" i="48"/>
  <c r="A1133" i="48"/>
  <c r="G1132" i="48"/>
  <c r="B1132" i="48"/>
  <c r="A1132" i="48"/>
  <c r="G1131" i="48"/>
  <c r="B1131" i="48"/>
  <c r="A1131" i="48"/>
  <c r="G1130" i="48"/>
  <c r="B1130" i="48"/>
  <c r="A1130" i="48"/>
  <c r="G1129" i="48"/>
  <c r="B1129" i="48"/>
  <c r="A1129" i="48"/>
  <c r="G1128" i="48"/>
  <c r="B1128" i="48"/>
  <c r="A1128" i="48"/>
  <c r="G1127" i="48"/>
  <c r="B1127" i="48"/>
  <c r="A1127" i="48"/>
  <c r="G1126" i="48"/>
  <c r="B1126" i="48"/>
  <c r="A1126" i="48"/>
  <c r="G1125" i="48"/>
  <c r="B1125" i="48"/>
  <c r="A1125" i="48"/>
  <c r="G1124" i="48"/>
  <c r="B1124" i="48"/>
  <c r="A1124" i="48"/>
  <c r="G1123" i="48"/>
  <c r="B1123" i="48"/>
  <c r="A1123" i="48"/>
  <c r="G1122" i="48"/>
  <c r="B1122" i="48"/>
  <c r="A1122" i="48"/>
  <c r="G1121" i="48"/>
  <c r="B1121" i="48"/>
  <c r="A1121" i="48"/>
  <c r="G1120" i="48"/>
  <c r="B1120" i="48"/>
  <c r="A1120" i="48"/>
  <c r="G1119" i="48"/>
  <c r="B1119" i="48"/>
  <c r="A1119" i="48"/>
  <c r="G1118" i="48"/>
  <c r="B1118" i="48"/>
  <c r="A1118" i="48"/>
  <c r="G1117" i="48"/>
  <c r="B1117" i="48"/>
  <c r="A1117" i="48"/>
  <c r="G1116" i="48"/>
  <c r="B1116" i="48"/>
  <c r="A1116" i="48"/>
  <c r="G1115" i="48"/>
  <c r="B1115" i="48"/>
  <c r="A1115" i="48"/>
  <c r="G1114" i="48"/>
  <c r="B1114" i="48"/>
  <c r="A1114" i="48"/>
  <c r="G1113" i="48"/>
  <c r="B1113" i="48"/>
  <c r="A1113" i="48"/>
  <c r="G1112" i="48"/>
  <c r="B1112" i="48"/>
  <c r="A1112" i="48"/>
  <c r="G1111" i="48"/>
  <c r="B1111" i="48"/>
  <c r="A1111" i="48"/>
  <c r="G1110" i="48"/>
  <c r="B1110" i="48"/>
  <c r="A1110" i="48"/>
  <c r="G1109" i="48"/>
  <c r="B1109" i="48"/>
  <c r="A1109" i="48"/>
  <c r="G1108" i="48"/>
  <c r="B1108" i="48"/>
  <c r="A1108" i="48"/>
  <c r="G1107" i="48"/>
  <c r="B1107" i="48"/>
  <c r="A1107" i="48"/>
  <c r="G1106" i="48"/>
  <c r="B1106" i="48"/>
  <c r="A1106" i="48"/>
  <c r="G1105" i="48"/>
  <c r="B1105" i="48"/>
  <c r="A1105" i="48"/>
  <c r="G1104" i="48"/>
  <c r="B1104" i="48"/>
  <c r="A1104" i="48"/>
  <c r="G1103" i="48"/>
  <c r="B1103" i="48"/>
  <c r="A1103" i="48"/>
  <c r="G1102" i="48"/>
  <c r="B1102" i="48"/>
  <c r="A1102" i="48"/>
  <c r="G1101" i="48"/>
  <c r="B1101" i="48"/>
  <c r="A1101" i="48"/>
  <c r="G1100" i="48"/>
  <c r="B1100" i="48"/>
  <c r="A1100" i="48"/>
  <c r="G1099" i="48"/>
  <c r="B1099" i="48"/>
  <c r="A1099" i="48"/>
  <c r="G1098" i="48"/>
  <c r="B1098" i="48"/>
  <c r="A1098" i="48"/>
  <c r="G1097" i="48"/>
  <c r="B1097" i="48"/>
  <c r="A1097" i="48"/>
  <c r="G1096" i="48"/>
  <c r="B1096" i="48"/>
  <c r="A1096" i="48"/>
  <c r="G1095" i="48"/>
  <c r="B1095" i="48"/>
  <c r="A1095" i="48"/>
  <c r="G1094" i="48"/>
  <c r="B1094" i="48"/>
  <c r="A1094" i="48"/>
  <c r="G1093" i="48"/>
  <c r="B1093" i="48"/>
  <c r="A1093" i="48"/>
  <c r="G1092" i="48"/>
  <c r="B1092" i="48"/>
  <c r="A1092" i="48"/>
  <c r="G1091" i="48"/>
  <c r="B1091" i="48"/>
  <c r="A1091" i="48"/>
  <c r="G1090" i="48"/>
  <c r="B1090" i="48"/>
  <c r="A1090" i="48"/>
  <c r="G1089" i="48"/>
  <c r="B1089" i="48"/>
  <c r="A1089" i="48"/>
  <c r="G1088" i="48"/>
  <c r="B1088" i="48"/>
  <c r="A1088" i="48"/>
  <c r="G1087" i="48"/>
  <c r="B1087" i="48"/>
  <c r="A1087" i="48"/>
  <c r="G1086" i="48"/>
  <c r="B1086" i="48"/>
  <c r="A1086" i="48"/>
  <c r="G1085" i="48"/>
  <c r="B1085" i="48"/>
  <c r="A1085" i="48"/>
  <c r="G1084" i="48"/>
  <c r="B1084" i="48"/>
  <c r="A1084" i="48"/>
  <c r="G1083" i="48"/>
  <c r="B1083" i="48"/>
  <c r="A1083" i="48"/>
  <c r="G1082" i="48"/>
  <c r="B1082" i="48"/>
  <c r="A1082" i="48"/>
  <c r="G1081" i="48"/>
  <c r="B1081" i="48"/>
  <c r="A1081" i="48"/>
  <c r="G1080" i="48"/>
  <c r="B1080" i="48"/>
  <c r="A1080" i="48"/>
  <c r="G1079" i="48"/>
  <c r="B1079" i="48"/>
  <c r="A1079" i="48"/>
  <c r="G1078" i="48"/>
  <c r="B1078" i="48"/>
  <c r="A1078" i="48"/>
  <c r="G1077" i="48"/>
  <c r="B1077" i="48"/>
  <c r="A1077" i="48"/>
  <c r="G1076" i="48"/>
  <c r="B1076" i="48"/>
  <c r="A1076" i="48"/>
  <c r="G1075" i="48"/>
  <c r="B1075" i="48"/>
  <c r="A1075" i="48"/>
  <c r="G1074" i="48"/>
  <c r="B1074" i="48"/>
  <c r="A1074" i="48"/>
  <c r="G1073" i="48"/>
  <c r="B1073" i="48"/>
  <c r="A1073" i="48"/>
  <c r="G1072" i="48"/>
  <c r="B1072" i="48"/>
  <c r="A1072" i="48"/>
  <c r="G1071" i="48"/>
  <c r="B1071" i="48"/>
  <c r="A1071" i="48"/>
  <c r="G1070" i="48"/>
  <c r="B1070" i="48"/>
  <c r="A1070" i="48"/>
  <c r="G1069" i="48"/>
  <c r="B1069" i="48"/>
  <c r="A1069" i="48"/>
  <c r="G1068" i="48"/>
  <c r="B1068" i="48"/>
  <c r="A1068" i="48"/>
  <c r="G1067" i="48"/>
  <c r="B1067" i="48"/>
  <c r="A1067" i="48"/>
  <c r="G1066" i="48"/>
  <c r="B1066" i="48"/>
  <c r="A1066" i="48"/>
  <c r="G1065" i="48"/>
  <c r="B1065" i="48"/>
  <c r="A1065" i="48"/>
  <c r="G1064" i="48"/>
  <c r="B1064" i="48"/>
  <c r="A1064" i="48"/>
  <c r="G1063" i="48"/>
  <c r="B1063" i="48"/>
  <c r="A1063" i="48"/>
  <c r="G1062" i="48"/>
  <c r="B1062" i="48"/>
  <c r="A1062" i="48"/>
  <c r="G1061" i="48"/>
  <c r="B1061" i="48"/>
  <c r="A1061" i="48"/>
  <c r="G1060" i="48"/>
  <c r="B1060" i="48"/>
  <c r="A1060" i="48"/>
  <c r="G1059" i="48"/>
  <c r="B1059" i="48"/>
  <c r="A1059" i="48"/>
  <c r="G1058" i="48"/>
  <c r="B1058" i="48"/>
  <c r="A1058" i="48"/>
  <c r="G1057" i="48"/>
  <c r="B1057" i="48"/>
  <c r="A1057" i="48"/>
  <c r="G1056" i="48"/>
  <c r="B1056" i="48"/>
  <c r="A1056" i="48"/>
  <c r="G1055" i="48"/>
  <c r="B1055" i="48"/>
  <c r="A1055" i="48"/>
  <c r="G1054" i="48"/>
  <c r="B1054" i="48"/>
  <c r="A1054" i="48"/>
  <c r="G1053" i="48"/>
  <c r="B1053" i="48"/>
  <c r="A1053" i="48"/>
  <c r="G1052" i="48"/>
  <c r="B1052" i="48"/>
  <c r="A1052" i="48"/>
  <c r="G1051" i="48"/>
  <c r="B1051" i="48"/>
  <c r="A1051" i="48"/>
  <c r="G1050" i="48"/>
  <c r="B1050" i="48"/>
  <c r="A1050" i="48"/>
  <c r="G1049" i="48"/>
  <c r="B1049" i="48"/>
  <c r="A1049" i="48"/>
  <c r="G1048" i="48"/>
  <c r="B1048" i="48"/>
  <c r="A1048" i="48"/>
  <c r="G1047" i="48"/>
  <c r="B1047" i="48"/>
  <c r="A1047" i="48"/>
  <c r="G1046" i="48"/>
  <c r="B1046" i="48"/>
  <c r="A1046" i="48"/>
  <c r="G1045" i="48"/>
  <c r="B1045" i="48"/>
  <c r="A1045" i="48"/>
  <c r="G1044" i="48"/>
  <c r="B1044" i="48"/>
  <c r="A1044" i="48"/>
  <c r="G1043" i="48"/>
  <c r="B1043" i="48"/>
  <c r="A1043" i="48"/>
  <c r="G1042" i="48"/>
  <c r="B1042" i="48"/>
  <c r="A1042" i="48"/>
  <c r="G1041" i="48"/>
  <c r="B1041" i="48"/>
  <c r="A1041" i="48"/>
  <c r="G1040" i="48"/>
  <c r="B1040" i="48"/>
  <c r="A1040" i="48"/>
  <c r="G1039" i="48"/>
  <c r="B1039" i="48"/>
  <c r="A1039" i="48"/>
  <c r="G1038" i="48"/>
  <c r="B1038" i="48"/>
  <c r="A1038" i="48"/>
  <c r="G1037" i="48"/>
  <c r="B1037" i="48"/>
  <c r="A1037" i="48"/>
  <c r="G1036" i="48"/>
  <c r="B1036" i="48"/>
  <c r="A1036" i="48"/>
  <c r="G1035" i="48"/>
  <c r="B1035" i="48"/>
  <c r="A1035" i="48"/>
  <c r="G1034" i="48"/>
  <c r="B1034" i="48"/>
  <c r="A1034" i="48"/>
  <c r="G1033" i="48"/>
  <c r="B1033" i="48"/>
  <c r="A1033" i="48"/>
  <c r="G1032" i="48"/>
  <c r="B1032" i="48"/>
  <c r="A1032" i="48"/>
  <c r="G1031" i="48"/>
  <c r="B1031" i="48"/>
  <c r="A1031" i="48"/>
  <c r="G1030" i="48"/>
  <c r="B1030" i="48"/>
  <c r="A1030" i="48"/>
  <c r="G1029" i="48"/>
  <c r="B1029" i="48"/>
  <c r="A1029" i="48"/>
  <c r="G1028" i="48"/>
  <c r="B1028" i="48"/>
  <c r="A1028" i="48"/>
  <c r="G1027" i="48"/>
  <c r="B1027" i="48"/>
  <c r="A1027" i="48"/>
  <c r="G1026" i="48"/>
  <c r="B1026" i="48"/>
  <c r="A1026" i="48"/>
  <c r="G1025" i="48"/>
  <c r="B1025" i="48"/>
  <c r="A1025" i="48"/>
  <c r="G1024" i="48"/>
  <c r="B1024" i="48"/>
  <c r="A1024" i="48"/>
  <c r="G1023" i="48"/>
  <c r="B1023" i="48"/>
  <c r="A1023" i="48"/>
  <c r="G1022" i="48"/>
  <c r="B1022" i="48"/>
  <c r="A1022" i="48"/>
  <c r="G1021" i="48"/>
  <c r="B1021" i="48"/>
  <c r="A1021" i="48"/>
  <c r="G1020" i="48"/>
  <c r="B1020" i="48"/>
  <c r="A1020" i="48"/>
  <c r="G1019" i="48"/>
  <c r="B1019" i="48"/>
  <c r="A1019" i="48"/>
  <c r="G1018" i="48"/>
  <c r="B1018" i="48"/>
  <c r="A1018" i="48"/>
  <c r="G1017" i="48"/>
  <c r="B1017" i="48"/>
  <c r="A1017" i="48"/>
  <c r="G1016" i="48"/>
  <c r="B1016" i="48"/>
  <c r="A1016" i="48"/>
  <c r="G1015" i="48"/>
  <c r="B1015" i="48"/>
  <c r="A1015" i="48"/>
  <c r="G1014" i="48"/>
  <c r="B1014" i="48"/>
  <c r="A1014" i="48"/>
  <c r="G1013" i="48"/>
  <c r="B1013" i="48"/>
  <c r="A1013" i="48"/>
  <c r="G1012" i="48"/>
  <c r="B1012" i="48"/>
  <c r="A1012" i="48"/>
  <c r="G1011" i="48"/>
  <c r="B1011" i="48"/>
  <c r="A1011" i="48"/>
  <c r="G1010" i="48"/>
  <c r="B1010" i="48"/>
  <c r="A1010" i="48"/>
  <c r="G1009" i="48"/>
  <c r="B1009" i="48"/>
  <c r="A1009" i="48"/>
  <c r="G1008" i="48"/>
  <c r="B1008" i="48"/>
  <c r="A1008" i="48"/>
  <c r="G1007" i="48"/>
  <c r="B1007" i="48"/>
  <c r="A1007" i="48"/>
  <c r="G1006" i="48"/>
  <c r="B1006" i="48"/>
  <c r="A1006" i="48"/>
  <c r="G1005" i="48"/>
  <c r="B1005" i="48"/>
  <c r="A1005" i="48"/>
  <c r="G1004" i="48"/>
  <c r="B1004" i="48"/>
  <c r="A1004" i="48"/>
  <c r="G1003" i="48"/>
  <c r="B1003" i="48"/>
  <c r="A1003" i="48"/>
  <c r="G1002" i="48"/>
  <c r="B1002" i="48"/>
  <c r="A1002" i="48"/>
  <c r="G1001" i="48"/>
  <c r="B1001" i="48"/>
  <c r="A1001" i="48"/>
  <c r="G1000" i="48"/>
  <c r="B1000" i="48"/>
  <c r="A1000" i="48"/>
  <c r="G999" i="48"/>
  <c r="B999" i="48"/>
  <c r="A999" i="48"/>
  <c r="G998" i="48"/>
  <c r="B998" i="48"/>
  <c r="A998" i="48"/>
  <c r="G997" i="48"/>
  <c r="B997" i="48"/>
  <c r="A997" i="48"/>
  <c r="G996" i="48"/>
  <c r="B996" i="48"/>
  <c r="A996" i="48"/>
  <c r="G995" i="48"/>
  <c r="B995" i="48"/>
  <c r="A995" i="48"/>
  <c r="G994" i="48"/>
  <c r="B994" i="48"/>
  <c r="A994" i="48"/>
  <c r="G993" i="48"/>
  <c r="B993" i="48"/>
  <c r="A993" i="48"/>
  <c r="G992" i="48"/>
  <c r="B992" i="48"/>
  <c r="A992" i="48"/>
  <c r="G991" i="48"/>
  <c r="B991" i="48"/>
  <c r="A991" i="48"/>
  <c r="G990" i="48"/>
  <c r="B990" i="48"/>
  <c r="A990" i="48"/>
  <c r="G989" i="48"/>
  <c r="B989" i="48"/>
  <c r="A989" i="48"/>
  <c r="G988" i="48"/>
  <c r="B988" i="48"/>
  <c r="A988" i="48"/>
  <c r="G987" i="48"/>
  <c r="B987" i="48"/>
  <c r="A987" i="48"/>
  <c r="G986" i="48"/>
  <c r="B986" i="48"/>
  <c r="A986" i="48"/>
  <c r="G985" i="48"/>
  <c r="B985" i="48"/>
  <c r="A985" i="48"/>
  <c r="G984" i="48"/>
  <c r="B984" i="48"/>
  <c r="A984" i="48"/>
  <c r="G983" i="48"/>
  <c r="B983" i="48"/>
  <c r="A983" i="48"/>
  <c r="G982" i="48"/>
  <c r="B982" i="48"/>
  <c r="A982" i="48"/>
  <c r="G981" i="48"/>
  <c r="B981" i="48"/>
  <c r="A981" i="48"/>
  <c r="G980" i="48"/>
  <c r="B980" i="48"/>
  <c r="A980" i="48"/>
  <c r="G979" i="48"/>
  <c r="B979" i="48"/>
  <c r="A979" i="48"/>
  <c r="G978" i="48"/>
  <c r="B978" i="48"/>
  <c r="A978" i="48"/>
  <c r="G977" i="48"/>
  <c r="B977" i="48"/>
  <c r="A977" i="48"/>
  <c r="G976" i="48"/>
  <c r="B976" i="48"/>
  <c r="A976" i="48"/>
  <c r="G975" i="48"/>
  <c r="B975" i="48"/>
  <c r="A975" i="48"/>
  <c r="G974" i="48"/>
  <c r="B974" i="48"/>
  <c r="A974" i="48"/>
  <c r="G973" i="48"/>
  <c r="B973" i="48"/>
  <c r="A973" i="48"/>
  <c r="G972" i="48"/>
  <c r="B972" i="48"/>
  <c r="A972" i="48"/>
  <c r="G971" i="48"/>
  <c r="B971" i="48"/>
  <c r="A971" i="48"/>
  <c r="G970" i="48"/>
  <c r="B970" i="48"/>
  <c r="A970" i="48"/>
  <c r="G969" i="48"/>
  <c r="B969" i="48"/>
  <c r="A969" i="48"/>
  <c r="G968" i="48"/>
  <c r="B968" i="48"/>
  <c r="A968" i="48"/>
  <c r="G967" i="48"/>
  <c r="B967" i="48"/>
  <c r="A967" i="48"/>
  <c r="G966" i="48"/>
  <c r="B966" i="48"/>
  <c r="A966" i="48"/>
  <c r="G965" i="48"/>
  <c r="B965" i="48"/>
  <c r="A965" i="48"/>
  <c r="G964" i="48"/>
  <c r="B964" i="48"/>
  <c r="A964" i="48"/>
  <c r="G963" i="48"/>
  <c r="B963" i="48"/>
  <c r="A963" i="48"/>
  <c r="G962" i="48"/>
  <c r="B962" i="48"/>
  <c r="A962" i="48"/>
  <c r="G961" i="48"/>
  <c r="B961" i="48"/>
  <c r="A961" i="48"/>
  <c r="G960" i="48"/>
  <c r="B960" i="48"/>
  <c r="A960" i="48"/>
  <c r="G959" i="48"/>
  <c r="B959" i="48"/>
  <c r="A959" i="48"/>
  <c r="G958" i="48"/>
  <c r="B958" i="48"/>
  <c r="A958" i="48"/>
  <c r="G957" i="48"/>
  <c r="B957" i="48"/>
  <c r="A957" i="48"/>
  <c r="G956" i="48"/>
  <c r="B956" i="48"/>
  <c r="A956" i="48"/>
  <c r="G955" i="48"/>
  <c r="B955" i="48"/>
  <c r="A955" i="48"/>
  <c r="G954" i="48"/>
  <c r="B954" i="48"/>
  <c r="A954" i="48"/>
  <c r="G953" i="48"/>
  <c r="B953" i="48"/>
  <c r="A953" i="48"/>
  <c r="G952" i="48"/>
  <c r="B952" i="48"/>
  <c r="A952" i="48"/>
  <c r="G951" i="48"/>
  <c r="B951" i="48"/>
  <c r="A951" i="48"/>
  <c r="G950" i="48"/>
  <c r="B950" i="48"/>
  <c r="A950" i="48"/>
  <c r="G949" i="48"/>
  <c r="B949" i="48"/>
  <c r="A949" i="48"/>
  <c r="G948" i="48"/>
  <c r="B948" i="48"/>
  <c r="A948" i="48"/>
  <c r="G947" i="48"/>
  <c r="B947" i="48"/>
  <c r="A947" i="48"/>
  <c r="G946" i="48"/>
  <c r="B946" i="48"/>
  <c r="A946" i="48"/>
  <c r="G945" i="48"/>
  <c r="B945" i="48"/>
  <c r="A945" i="48"/>
  <c r="G944" i="48"/>
  <c r="B944" i="48"/>
  <c r="A944" i="48"/>
  <c r="G943" i="48"/>
  <c r="B943" i="48"/>
  <c r="A943" i="48"/>
  <c r="G942" i="48"/>
  <c r="B942" i="48"/>
  <c r="A942" i="48"/>
  <c r="G941" i="48"/>
  <c r="B941" i="48"/>
  <c r="A941" i="48"/>
  <c r="G940" i="48"/>
  <c r="B940" i="48"/>
  <c r="A940" i="48"/>
  <c r="G939" i="48"/>
  <c r="B939" i="48"/>
  <c r="A939" i="48"/>
  <c r="G938" i="48"/>
  <c r="B938" i="48"/>
  <c r="A938" i="48"/>
  <c r="G937" i="48"/>
  <c r="B937" i="48"/>
  <c r="A937" i="48"/>
  <c r="G936" i="48"/>
  <c r="B936" i="48"/>
  <c r="A936" i="48"/>
  <c r="G935" i="48"/>
  <c r="B935" i="48"/>
  <c r="A935" i="48"/>
  <c r="G934" i="48"/>
  <c r="B934" i="48"/>
  <c r="A934" i="48"/>
  <c r="G933" i="48"/>
  <c r="B933" i="48"/>
  <c r="A933" i="48"/>
  <c r="G932" i="48"/>
  <c r="B932" i="48"/>
  <c r="A932" i="48"/>
  <c r="G931" i="48"/>
  <c r="B931" i="48"/>
  <c r="A931" i="48"/>
  <c r="G930" i="48"/>
  <c r="B930" i="48"/>
  <c r="A930" i="48"/>
  <c r="G929" i="48"/>
  <c r="B929" i="48"/>
  <c r="A929" i="48"/>
  <c r="G928" i="48"/>
  <c r="B928" i="48"/>
  <c r="A928" i="48"/>
  <c r="G927" i="48"/>
  <c r="B927" i="48"/>
  <c r="A927" i="48"/>
  <c r="G926" i="48"/>
  <c r="B926" i="48"/>
  <c r="A926" i="48"/>
  <c r="G925" i="48"/>
  <c r="B925" i="48"/>
  <c r="A925" i="48"/>
  <c r="G924" i="48"/>
  <c r="B924" i="48"/>
  <c r="A924" i="48"/>
  <c r="G923" i="48"/>
  <c r="B923" i="48"/>
  <c r="A923" i="48"/>
  <c r="G922" i="48"/>
  <c r="B922" i="48"/>
  <c r="A922" i="48"/>
  <c r="G921" i="48"/>
  <c r="B921" i="48"/>
  <c r="A921" i="48"/>
  <c r="G920" i="48"/>
  <c r="B920" i="48"/>
  <c r="A920" i="48"/>
  <c r="G919" i="48"/>
  <c r="B919" i="48"/>
  <c r="A919" i="48"/>
  <c r="G918" i="48"/>
  <c r="B918" i="48"/>
  <c r="A918" i="48"/>
  <c r="G917" i="48"/>
  <c r="B917" i="48"/>
  <c r="A917" i="48"/>
  <c r="G916" i="48"/>
  <c r="B916" i="48"/>
  <c r="A916" i="48"/>
  <c r="G915" i="48"/>
  <c r="B915" i="48"/>
  <c r="A915" i="48"/>
  <c r="G914" i="48"/>
  <c r="B914" i="48"/>
  <c r="A914" i="48"/>
  <c r="G913" i="48"/>
  <c r="B913" i="48"/>
  <c r="A913" i="48"/>
  <c r="G912" i="48"/>
  <c r="B912" i="48"/>
  <c r="A912" i="48"/>
  <c r="G911" i="48"/>
  <c r="B911" i="48"/>
  <c r="A911" i="48"/>
  <c r="G910" i="48"/>
  <c r="B910" i="48"/>
  <c r="A910" i="48"/>
  <c r="G909" i="48"/>
  <c r="B909" i="48"/>
  <c r="A909" i="48"/>
  <c r="G908" i="48"/>
  <c r="B908" i="48"/>
  <c r="A908" i="48"/>
  <c r="G907" i="48"/>
  <c r="B907" i="48"/>
  <c r="A907" i="48"/>
  <c r="G906" i="48"/>
  <c r="B906" i="48"/>
  <c r="A906" i="48"/>
  <c r="G905" i="48"/>
  <c r="B905" i="48"/>
  <c r="A905" i="48"/>
  <c r="G904" i="48"/>
  <c r="B904" i="48"/>
  <c r="A904" i="48"/>
  <c r="G903" i="48"/>
  <c r="B903" i="48"/>
  <c r="A903" i="48"/>
  <c r="G902" i="48"/>
  <c r="B902" i="48"/>
  <c r="A902" i="48"/>
  <c r="G901" i="48"/>
  <c r="B901" i="48"/>
  <c r="A901" i="48"/>
  <c r="G900" i="48"/>
  <c r="B900" i="48"/>
  <c r="A900" i="48"/>
  <c r="G899" i="48"/>
  <c r="B899" i="48"/>
  <c r="A899" i="48"/>
  <c r="G898" i="48"/>
  <c r="B898" i="48"/>
  <c r="A898" i="48"/>
  <c r="G897" i="48"/>
  <c r="B897" i="48"/>
  <c r="A897" i="48"/>
  <c r="G896" i="48"/>
  <c r="B896" i="48"/>
  <c r="A896" i="48"/>
  <c r="G895" i="48"/>
  <c r="B895" i="48"/>
  <c r="A895" i="48"/>
  <c r="G894" i="48"/>
  <c r="B894" i="48"/>
  <c r="A894" i="48"/>
  <c r="G893" i="48"/>
  <c r="B893" i="48"/>
  <c r="A893" i="48"/>
  <c r="G892" i="48"/>
  <c r="B892" i="48"/>
  <c r="A892" i="48"/>
  <c r="G891" i="48"/>
  <c r="B891" i="48"/>
  <c r="A891" i="48"/>
  <c r="G890" i="48"/>
  <c r="B890" i="48"/>
  <c r="A890" i="48"/>
  <c r="G889" i="48"/>
  <c r="B889" i="48"/>
  <c r="A889" i="48"/>
  <c r="G888" i="48"/>
  <c r="B888" i="48"/>
  <c r="A888" i="48"/>
  <c r="G887" i="48"/>
  <c r="B887" i="48"/>
  <c r="A887" i="48"/>
  <c r="G886" i="48"/>
  <c r="B886" i="48"/>
  <c r="A886" i="48"/>
  <c r="G885" i="48"/>
  <c r="B885" i="48"/>
  <c r="A885" i="48"/>
  <c r="G884" i="48"/>
  <c r="B884" i="48"/>
  <c r="A884" i="48"/>
  <c r="G883" i="48"/>
  <c r="B883" i="48"/>
  <c r="A883" i="48"/>
  <c r="G882" i="48"/>
  <c r="B882" i="48"/>
  <c r="A882" i="48"/>
  <c r="G881" i="48"/>
  <c r="B881" i="48"/>
  <c r="A881" i="48"/>
  <c r="G880" i="48"/>
  <c r="B880" i="48"/>
  <c r="A880" i="48"/>
  <c r="G879" i="48"/>
  <c r="B879" i="48"/>
  <c r="A879" i="48"/>
  <c r="G878" i="48"/>
  <c r="B878" i="48"/>
  <c r="A878" i="48"/>
  <c r="G877" i="48"/>
  <c r="B877" i="48"/>
  <c r="A877" i="48"/>
  <c r="G876" i="48"/>
  <c r="B876" i="48"/>
  <c r="A876" i="48"/>
  <c r="G875" i="48"/>
  <c r="B875" i="48"/>
  <c r="A875" i="48"/>
  <c r="G874" i="48"/>
  <c r="B874" i="48"/>
  <c r="A874" i="48"/>
  <c r="G873" i="48"/>
  <c r="B873" i="48"/>
  <c r="A873" i="48"/>
  <c r="G872" i="48"/>
  <c r="B872" i="48"/>
  <c r="A872" i="48"/>
  <c r="G871" i="48"/>
  <c r="B871" i="48"/>
  <c r="A871" i="48"/>
  <c r="G870" i="48"/>
  <c r="B870" i="48"/>
  <c r="A870" i="48"/>
  <c r="G869" i="48"/>
  <c r="B869" i="48"/>
  <c r="A869" i="48"/>
  <c r="G868" i="48"/>
  <c r="B868" i="48"/>
  <c r="A868" i="48"/>
  <c r="G867" i="48"/>
  <c r="B867" i="48"/>
  <c r="A867" i="48"/>
  <c r="G866" i="48"/>
  <c r="B866" i="48"/>
  <c r="A866" i="48"/>
  <c r="G865" i="48"/>
  <c r="B865" i="48"/>
  <c r="A865" i="48"/>
  <c r="G864" i="48"/>
  <c r="B864" i="48"/>
  <c r="A864" i="48"/>
  <c r="G863" i="48"/>
  <c r="B863" i="48"/>
  <c r="A863" i="48"/>
  <c r="G862" i="48"/>
  <c r="B862" i="48"/>
  <c r="A862" i="48"/>
  <c r="G861" i="48"/>
  <c r="B861" i="48"/>
  <c r="A861" i="48"/>
  <c r="G860" i="48"/>
  <c r="B860" i="48"/>
  <c r="A860" i="48"/>
  <c r="G859" i="48"/>
  <c r="B859" i="48"/>
  <c r="A859" i="48"/>
  <c r="G858" i="48"/>
  <c r="B858" i="48"/>
  <c r="A858" i="48"/>
  <c r="G857" i="48"/>
  <c r="B857" i="48"/>
  <c r="A857" i="48"/>
  <c r="G856" i="48"/>
  <c r="B856" i="48"/>
  <c r="A856" i="48"/>
  <c r="G855" i="48"/>
  <c r="B855" i="48"/>
  <c r="A855" i="48"/>
  <c r="G854" i="48"/>
  <c r="B854" i="48"/>
  <c r="A854" i="48"/>
  <c r="G853" i="48"/>
  <c r="B853" i="48"/>
  <c r="A853" i="48"/>
  <c r="G852" i="48"/>
  <c r="B852" i="48"/>
  <c r="A852" i="48"/>
  <c r="G851" i="48"/>
  <c r="B851" i="48"/>
  <c r="A851" i="48"/>
  <c r="G850" i="48"/>
  <c r="B850" i="48"/>
  <c r="A850" i="48"/>
  <c r="G849" i="48"/>
  <c r="B849" i="48"/>
  <c r="A849" i="48"/>
  <c r="G848" i="48"/>
  <c r="B848" i="48"/>
  <c r="A848" i="48"/>
  <c r="G847" i="48"/>
  <c r="B847" i="48"/>
  <c r="A847" i="48"/>
  <c r="G846" i="48"/>
  <c r="B846" i="48"/>
  <c r="A846" i="48"/>
  <c r="G845" i="48"/>
  <c r="B845" i="48"/>
  <c r="A845" i="48"/>
  <c r="G844" i="48"/>
  <c r="B844" i="48"/>
  <c r="A844" i="48"/>
  <c r="G843" i="48"/>
  <c r="B843" i="48"/>
  <c r="A843" i="48"/>
  <c r="G842" i="48"/>
  <c r="B842" i="48"/>
  <c r="A842" i="48"/>
  <c r="G841" i="48"/>
  <c r="B841" i="48"/>
  <c r="A841" i="48"/>
  <c r="G840" i="48"/>
  <c r="B840" i="48"/>
  <c r="A840" i="48"/>
  <c r="G839" i="48"/>
  <c r="B839" i="48"/>
  <c r="A839" i="48"/>
  <c r="G838" i="48"/>
  <c r="B838" i="48"/>
  <c r="A838" i="48"/>
  <c r="G837" i="48"/>
  <c r="B837" i="48"/>
  <c r="A837" i="48"/>
  <c r="G836" i="48"/>
  <c r="B836" i="48"/>
  <c r="A836" i="48"/>
  <c r="G835" i="48"/>
  <c r="B835" i="48"/>
  <c r="A835" i="48"/>
  <c r="G834" i="48"/>
  <c r="B834" i="48"/>
  <c r="A834" i="48"/>
  <c r="G833" i="48"/>
  <c r="B833" i="48"/>
  <c r="A833" i="48"/>
  <c r="G832" i="48"/>
  <c r="B832" i="48"/>
  <c r="A832" i="48"/>
  <c r="G831" i="48"/>
  <c r="B831" i="48"/>
  <c r="A831" i="48"/>
  <c r="G830" i="48"/>
  <c r="B830" i="48"/>
  <c r="A830" i="48"/>
  <c r="G829" i="48"/>
  <c r="B829" i="48"/>
  <c r="A829" i="48"/>
  <c r="G828" i="48"/>
  <c r="B828" i="48"/>
  <c r="A828" i="48"/>
  <c r="G827" i="48"/>
  <c r="B827" i="48"/>
  <c r="A827" i="48"/>
  <c r="G826" i="48"/>
  <c r="B826" i="48"/>
  <c r="A826" i="48"/>
  <c r="G825" i="48"/>
  <c r="B825" i="48"/>
  <c r="A825" i="48"/>
  <c r="G824" i="48"/>
  <c r="B824" i="48"/>
  <c r="A824" i="48"/>
  <c r="G823" i="48"/>
  <c r="B823" i="48"/>
  <c r="A823" i="48"/>
  <c r="G822" i="48"/>
  <c r="B822" i="48"/>
  <c r="A822" i="48"/>
  <c r="G821" i="48"/>
  <c r="B821" i="48"/>
  <c r="A821" i="48"/>
  <c r="G820" i="48"/>
  <c r="B820" i="48"/>
  <c r="A820" i="48"/>
  <c r="G819" i="48"/>
  <c r="B819" i="48"/>
  <c r="A819" i="48"/>
  <c r="G818" i="48"/>
  <c r="B818" i="48"/>
  <c r="A818" i="48"/>
  <c r="G817" i="48"/>
  <c r="B817" i="48"/>
  <c r="A817" i="48"/>
  <c r="G816" i="48"/>
  <c r="B816" i="48"/>
  <c r="A816" i="48"/>
  <c r="G815" i="48"/>
  <c r="B815" i="48"/>
  <c r="A815" i="48"/>
  <c r="G814" i="48"/>
  <c r="B814" i="48"/>
  <c r="A814" i="48"/>
  <c r="G813" i="48"/>
  <c r="B813" i="48"/>
  <c r="A813" i="48"/>
  <c r="G812" i="48"/>
  <c r="B812" i="48"/>
  <c r="A812" i="48"/>
  <c r="G811" i="48"/>
  <c r="B811" i="48"/>
  <c r="A811" i="48"/>
  <c r="G810" i="48"/>
  <c r="B810" i="48"/>
  <c r="A810" i="48"/>
  <c r="G809" i="48"/>
  <c r="B809" i="48"/>
  <c r="A809" i="48"/>
  <c r="G808" i="48"/>
  <c r="B808" i="48"/>
  <c r="A808" i="48"/>
  <c r="G807" i="48"/>
  <c r="B807" i="48"/>
  <c r="A807" i="48"/>
  <c r="G806" i="48"/>
  <c r="B806" i="48"/>
  <c r="A806" i="48"/>
  <c r="G805" i="48"/>
  <c r="B805" i="48"/>
  <c r="A805" i="48"/>
  <c r="G804" i="48"/>
  <c r="B804" i="48"/>
  <c r="A804" i="48"/>
  <c r="G803" i="48"/>
  <c r="B803" i="48"/>
  <c r="A803" i="48"/>
  <c r="G802" i="48"/>
  <c r="B802" i="48"/>
  <c r="A802" i="48"/>
  <c r="G801" i="48"/>
  <c r="B801" i="48"/>
  <c r="A801" i="48"/>
  <c r="G800" i="48"/>
  <c r="B800" i="48"/>
  <c r="A800" i="48"/>
  <c r="G799" i="48"/>
  <c r="B799" i="48"/>
  <c r="A799" i="48"/>
  <c r="G798" i="48"/>
  <c r="B798" i="48"/>
  <c r="A798" i="48"/>
  <c r="G797" i="48"/>
  <c r="B797" i="48"/>
  <c r="A797" i="48"/>
  <c r="G796" i="48"/>
  <c r="B796" i="48"/>
  <c r="A796" i="48"/>
  <c r="G795" i="48"/>
  <c r="B795" i="48"/>
  <c r="A795" i="48"/>
  <c r="G794" i="48"/>
  <c r="B794" i="48"/>
  <c r="A794" i="48"/>
  <c r="G793" i="48"/>
  <c r="B793" i="48"/>
  <c r="A793" i="48"/>
  <c r="G792" i="48"/>
  <c r="B792" i="48"/>
  <c r="A792" i="48"/>
  <c r="G791" i="48"/>
  <c r="B791" i="48"/>
  <c r="A791" i="48"/>
  <c r="G790" i="48"/>
  <c r="B790" i="48"/>
  <c r="A790" i="48"/>
  <c r="G789" i="48"/>
  <c r="B789" i="48"/>
  <c r="A789" i="48"/>
  <c r="G788" i="48"/>
  <c r="B788" i="48"/>
  <c r="A788" i="48"/>
  <c r="G787" i="48"/>
  <c r="B787" i="48"/>
  <c r="A787" i="48"/>
  <c r="G786" i="48"/>
  <c r="B786" i="48"/>
  <c r="A786" i="48"/>
  <c r="G785" i="48"/>
  <c r="B785" i="48"/>
  <c r="A785" i="48"/>
  <c r="G784" i="48"/>
  <c r="B784" i="48"/>
  <c r="A784" i="48"/>
  <c r="G783" i="48"/>
  <c r="B783" i="48"/>
  <c r="A783" i="48"/>
  <c r="G782" i="48"/>
  <c r="B782" i="48"/>
  <c r="A782" i="48"/>
  <c r="G781" i="48"/>
  <c r="B781" i="48"/>
  <c r="A781" i="48"/>
  <c r="G780" i="48"/>
  <c r="B780" i="48"/>
  <c r="A780" i="48"/>
  <c r="G779" i="48"/>
  <c r="B779" i="48"/>
  <c r="A779" i="48"/>
  <c r="G778" i="48"/>
  <c r="B778" i="48"/>
  <c r="A778" i="48"/>
  <c r="G777" i="48"/>
  <c r="B777" i="48"/>
  <c r="A777" i="48"/>
  <c r="G776" i="48"/>
  <c r="B776" i="48"/>
  <c r="A776" i="48"/>
  <c r="G775" i="48"/>
  <c r="B775" i="48"/>
  <c r="A775" i="48"/>
  <c r="G774" i="48"/>
  <c r="B774" i="48"/>
  <c r="A774" i="48"/>
  <c r="G773" i="48"/>
  <c r="B773" i="48"/>
  <c r="A773" i="48"/>
  <c r="G772" i="48"/>
  <c r="B772" i="48"/>
  <c r="A772" i="48"/>
  <c r="G771" i="48"/>
  <c r="B771" i="48"/>
  <c r="A771" i="48"/>
  <c r="G770" i="48"/>
  <c r="B770" i="48"/>
  <c r="A770" i="48"/>
  <c r="G769" i="48"/>
  <c r="B769" i="48"/>
  <c r="A769" i="48"/>
  <c r="G768" i="48"/>
  <c r="B768" i="48"/>
  <c r="A768" i="48"/>
  <c r="G767" i="48"/>
  <c r="B767" i="48"/>
  <c r="A767" i="48"/>
  <c r="G766" i="48"/>
  <c r="B766" i="48"/>
  <c r="A766" i="48"/>
  <c r="G765" i="48"/>
  <c r="B765" i="48"/>
  <c r="A765" i="48"/>
  <c r="G764" i="48"/>
  <c r="B764" i="48"/>
  <c r="A764" i="48"/>
  <c r="G763" i="48"/>
  <c r="B763" i="48"/>
  <c r="A763" i="48"/>
  <c r="G762" i="48"/>
  <c r="B762" i="48"/>
  <c r="A762" i="48"/>
  <c r="G761" i="48"/>
  <c r="B761" i="48"/>
  <c r="A761" i="48"/>
  <c r="G760" i="48"/>
  <c r="B760" i="48"/>
  <c r="A760" i="48"/>
  <c r="G759" i="48"/>
  <c r="B759" i="48"/>
  <c r="A759" i="48"/>
  <c r="G758" i="48"/>
  <c r="B758" i="48"/>
  <c r="A758" i="48"/>
  <c r="G757" i="48"/>
  <c r="B757" i="48"/>
  <c r="A757" i="48"/>
  <c r="G756" i="48"/>
  <c r="B756" i="48"/>
  <c r="A756" i="48"/>
  <c r="G755" i="48"/>
  <c r="B755" i="48"/>
  <c r="A755" i="48"/>
  <c r="G754" i="48"/>
  <c r="B754" i="48"/>
  <c r="A754" i="48"/>
  <c r="G753" i="48"/>
  <c r="B753" i="48"/>
  <c r="A753" i="48"/>
  <c r="G752" i="48"/>
  <c r="B752" i="48"/>
  <c r="A752" i="48"/>
  <c r="G751" i="48"/>
  <c r="B751" i="48"/>
  <c r="A751" i="48"/>
  <c r="G750" i="48"/>
  <c r="B750" i="48"/>
  <c r="A750" i="48"/>
  <c r="G749" i="48"/>
  <c r="B749" i="48"/>
  <c r="A749" i="48"/>
  <c r="G748" i="48"/>
  <c r="B748" i="48"/>
  <c r="A748" i="48"/>
  <c r="G747" i="48"/>
  <c r="B747" i="48"/>
  <c r="A747" i="48"/>
  <c r="G746" i="48"/>
  <c r="B746" i="48"/>
  <c r="A746" i="48"/>
  <c r="G745" i="48"/>
  <c r="B745" i="48"/>
  <c r="A745" i="48"/>
  <c r="G744" i="48"/>
  <c r="B744" i="48"/>
  <c r="A744" i="48"/>
  <c r="G743" i="48"/>
  <c r="B743" i="48"/>
  <c r="A743" i="48"/>
  <c r="G742" i="48"/>
  <c r="B742" i="48"/>
  <c r="A742" i="48"/>
  <c r="G741" i="48"/>
  <c r="B741" i="48"/>
  <c r="A741" i="48"/>
  <c r="G740" i="48"/>
  <c r="B740" i="48"/>
  <c r="A740" i="48"/>
  <c r="G739" i="48"/>
  <c r="B739" i="48"/>
  <c r="A739" i="48"/>
  <c r="G738" i="48"/>
  <c r="B738" i="48"/>
  <c r="A738" i="48"/>
  <c r="G737" i="48"/>
  <c r="B737" i="48"/>
  <c r="A737" i="48"/>
  <c r="G736" i="48"/>
  <c r="B736" i="48"/>
  <c r="A736" i="48"/>
  <c r="G735" i="48"/>
  <c r="B735" i="48"/>
  <c r="A735" i="48"/>
  <c r="G734" i="48"/>
  <c r="B734" i="48"/>
  <c r="A734" i="48"/>
  <c r="G733" i="48"/>
  <c r="B733" i="48"/>
  <c r="A733" i="48"/>
  <c r="G732" i="48"/>
  <c r="B732" i="48"/>
  <c r="A732" i="48"/>
  <c r="G731" i="48"/>
  <c r="B731" i="48"/>
  <c r="A731" i="48"/>
  <c r="G730" i="48"/>
  <c r="B730" i="48"/>
  <c r="A730" i="48"/>
  <c r="G729" i="48"/>
  <c r="B729" i="48"/>
  <c r="A729" i="48"/>
  <c r="G728" i="48"/>
  <c r="B728" i="48"/>
  <c r="A728" i="48"/>
  <c r="G727" i="48"/>
  <c r="B727" i="48"/>
  <c r="A727" i="48"/>
  <c r="G726" i="48"/>
  <c r="B726" i="48"/>
  <c r="A726" i="48"/>
  <c r="G725" i="48"/>
  <c r="B725" i="48"/>
  <c r="A725" i="48"/>
  <c r="G724" i="48"/>
  <c r="B724" i="48"/>
  <c r="A724" i="48"/>
  <c r="G723" i="48"/>
  <c r="B723" i="48"/>
  <c r="A723" i="48"/>
  <c r="G722" i="48"/>
  <c r="B722" i="48"/>
  <c r="A722" i="48"/>
  <c r="G721" i="48"/>
  <c r="B721" i="48"/>
  <c r="A721" i="48"/>
  <c r="G720" i="48"/>
  <c r="B720" i="48"/>
  <c r="A720" i="48"/>
  <c r="G719" i="48"/>
  <c r="B719" i="48"/>
  <c r="A719" i="48"/>
  <c r="G718" i="48"/>
  <c r="B718" i="48"/>
  <c r="A718" i="48"/>
  <c r="G717" i="48"/>
  <c r="B717" i="48"/>
  <c r="A717" i="48"/>
  <c r="G716" i="48"/>
  <c r="B716" i="48"/>
  <c r="A716" i="48"/>
  <c r="G715" i="48"/>
  <c r="B715" i="48"/>
  <c r="A715" i="48"/>
  <c r="G714" i="48"/>
  <c r="B714" i="48"/>
  <c r="A714" i="48"/>
  <c r="G713" i="48"/>
  <c r="B713" i="48"/>
  <c r="A713" i="48"/>
  <c r="G712" i="48"/>
  <c r="B712" i="48"/>
  <c r="A712" i="48"/>
  <c r="G711" i="48"/>
  <c r="B711" i="48"/>
  <c r="A711" i="48"/>
  <c r="G710" i="48"/>
  <c r="B710" i="48"/>
  <c r="A710" i="48"/>
  <c r="G709" i="48"/>
  <c r="B709" i="48"/>
  <c r="A709" i="48"/>
  <c r="G708" i="48"/>
  <c r="B708" i="48"/>
  <c r="A708" i="48"/>
  <c r="G707" i="48"/>
  <c r="B707" i="48"/>
  <c r="A707" i="48"/>
  <c r="G706" i="48"/>
  <c r="B706" i="48"/>
  <c r="A706" i="48"/>
  <c r="G705" i="48"/>
  <c r="B705" i="48"/>
  <c r="A705" i="48"/>
  <c r="G704" i="48"/>
  <c r="B704" i="48"/>
  <c r="A704" i="48"/>
  <c r="G703" i="48"/>
  <c r="B703" i="48"/>
  <c r="A703" i="48"/>
  <c r="G702" i="48"/>
  <c r="B702" i="48"/>
  <c r="A702" i="48"/>
  <c r="G701" i="48"/>
  <c r="B701" i="48"/>
  <c r="A701" i="48"/>
  <c r="G700" i="48"/>
  <c r="B700" i="48"/>
  <c r="A700" i="48"/>
  <c r="G699" i="48"/>
  <c r="B699" i="48"/>
  <c r="A699" i="48"/>
  <c r="G698" i="48"/>
  <c r="B698" i="48"/>
  <c r="A698" i="48"/>
  <c r="G697" i="48"/>
  <c r="B697" i="48"/>
  <c r="A697" i="48"/>
  <c r="G696" i="48"/>
  <c r="B696" i="48"/>
  <c r="A696" i="48"/>
  <c r="G695" i="48"/>
  <c r="B695" i="48"/>
  <c r="A695" i="48"/>
  <c r="G694" i="48"/>
  <c r="B694" i="48"/>
  <c r="A694" i="48"/>
  <c r="G693" i="48"/>
  <c r="B693" i="48"/>
  <c r="A693" i="48"/>
  <c r="G692" i="48"/>
  <c r="B692" i="48"/>
  <c r="A692" i="48"/>
  <c r="G691" i="48"/>
  <c r="B691" i="48"/>
  <c r="A691" i="48"/>
  <c r="G690" i="48"/>
  <c r="B690" i="48"/>
  <c r="A690" i="48"/>
  <c r="G689" i="48"/>
  <c r="B689" i="48"/>
  <c r="A689" i="48"/>
  <c r="G688" i="48"/>
  <c r="B688" i="48"/>
  <c r="A688" i="48"/>
  <c r="G687" i="48"/>
  <c r="B687" i="48"/>
  <c r="A687" i="48"/>
  <c r="G686" i="48"/>
  <c r="B686" i="48"/>
  <c r="A686" i="48"/>
  <c r="G685" i="48"/>
  <c r="B685" i="48"/>
  <c r="A685" i="48"/>
  <c r="G684" i="48"/>
  <c r="B684" i="48"/>
  <c r="A684" i="48"/>
  <c r="G683" i="48"/>
  <c r="B683" i="48"/>
  <c r="A683" i="48"/>
  <c r="G682" i="48"/>
  <c r="B682" i="48"/>
  <c r="A682" i="48"/>
  <c r="G681" i="48"/>
  <c r="B681" i="48"/>
  <c r="A681" i="48"/>
  <c r="G680" i="48"/>
  <c r="B680" i="48"/>
  <c r="A680" i="48"/>
  <c r="G679" i="48"/>
  <c r="B679" i="48"/>
  <c r="A679" i="48"/>
  <c r="G678" i="48"/>
  <c r="B678" i="48"/>
  <c r="A678" i="48"/>
  <c r="G677" i="48"/>
  <c r="B677" i="48"/>
  <c r="A677" i="48"/>
  <c r="G676" i="48"/>
  <c r="B676" i="48"/>
  <c r="A676" i="48"/>
  <c r="G675" i="48"/>
  <c r="B675" i="48"/>
  <c r="A675" i="48"/>
  <c r="G674" i="48"/>
  <c r="B674" i="48"/>
  <c r="A674" i="48"/>
  <c r="G673" i="48"/>
  <c r="B673" i="48"/>
  <c r="A673" i="48"/>
  <c r="G672" i="48"/>
  <c r="B672" i="48"/>
  <c r="A672" i="48"/>
  <c r="G671" i="48"/>
  <c r="B671" i="48"/>
  <c r="A671" i="48"/>
  <c r="G670" i="48"/>
  <c r="B670" i="48"/>
  <c r="A670" i="48"/>
  <c r="G669" i="48"/>
  <c r="B669" i="48"/>
  <c r="A669" i="48"/>
  <c r="G668" i="48"/>
  <c r="B668" i="48"/>
  <c r="A668" i="48"/>
  <c r="G667" i="48"/>
  <c r="B667" i="48"/>
  <c r="A667" i="48"/>
  <c r="G666" i="48"/>
  <c r="B666" i="48"/>
  <c r="A666" i="48"/>
  <c r="G665" i="48"/>
  <c r="B665" i="48"/>
  <c r="A665" i="48"/>
  <c r="G664" i="48"/>
  <c r="B664" i="48"/>
  <c r="A664" i="48"/>
  <c r="G663" i="48"/>
  <c r="B663" i="48"/>
  <c r="A663" i="48"/>
  <c r="G662" i="48"/>
  <c r="B662" i="48"/>
  <c r="A662" i="48"/>
  <c r="G661" i="48"/>
  <c r="B661" i="48"/>
  <c r="A661" i="48"/>
  <c r="G660" i="48"/>
  <c r="B660" i="48"/>
  <c r="A660" i="48"/>
  <c r="G659" i="48"/>
  <c r="B659" i="48"/>
  <c r="A659" i="48"/>
  <c r="G658" i="48"/>
  <c r="B658" i="48"/>
  <c r="A658" i="48"/>
  <c r="G657" i="48"/>
  <c r="B657" i="48"/>
  <c r="A657" i="48"/>
  <c r="G656" i="48"/>
  <c r="B656" i="48"/>
  <c r="A656" i="48"/>
  <c r="G655" i="48"/>
  <c r="B655" i="48"/>
  <c r="A655" i="48"/>
  <c r="G654" i="48"/>
  <c r="B654" i="48"/>
  <c r="A654" i="48"/>
  <c r="G653" i="48"/>
  <c r="B653" i="48"/>
  <c r="A653" i="48"/>
  <c r="G652" i="48"/>
  <c r="B652" i="48"/>
  <c r="A652" i="48"/>
  <c r="G651" i="48"/>
  <c r="B651" i="48"/>
  <c r="A651" i="48"/>
  <c r="G650" i="48"/>
  <c r="B650" i="48"/>
  <c r="A650" i="48"/>
  <c r="G649" i="48"/>
  <c r="B649" i="48"/>
  <c r="A649" i="48"/>
  <c r="G648" i="48"/>
  <c r="B648" i="48"/>
  <c r="A648" i="48"/>
  <c r="G647" i="48"/>
  <c r="B647" i="48"/>
  <c r="A647" i="48"/>
  <c r="G646" i="48"/>
  <c r="B646" i="48"/>
  <c r="A646" i="48"/>
  <c r="G645" i="48"/>
  <c r="B645" i="48"/>
  <c r="A645" i="48"/>
  <c r="G644" i="48"/>
  <c r="B644" i="48"/>
  <c r="A644" i="48"/>
  <c r="G643" i="48"/>
  <c r="B643" i="48"/>
  <c r="A643" i="48"/>
  <c r="G642" i="48"/>
  <c r="B642" i="48"/>
  <c r="A642" i="48"/>
  <c r="G641" i="48"/>
  <c r="B641" i="48"/>
  <c r="A641" i="48"/>
  <c r="G640" i="48"/>
  <c r="B640" i="48"/>
  <c r="A640" i="48"/>
  <c r="G639" i="48"/>
  <c r="B639" i="48"/>
  <c r="A639" i="48"/>
  <c r="G638" i="48"/>
  <c r="B638" i="48"/>
  <c r="A638" i="48"/>
  <c r="G637" i="48"/>
  <c r="B637" i="48"/>
  <c r="A637" i="48"/>
  <c r="G636" i="48"/>
  <c r="B636" i="48"/>
  <c r="A636" i="48"/>
  <c r="G635" i="48"/>
  <c r="B635" i="48"/>
  <c r="A635" i="48"/>
  <c r="G634" i="48"/>
  <c r="B634" i="48"/>
  <c r="A634" i="48"/>
  <c r="G633" i="48"/>
  <c r="B633" i="48"/>
  <c r="A633" i="48"/>
  <c r="G632" i="48"/>
  <c r="B632" i="48"/>
  <c r="A632" i="48"/>
  <c r="G631" i="48"/>
  <c r="B631" i="48"/>
  <c r="A631" i="48"/>
  <c r="G630" i="48"/>
  <c r="B630" i="48"/>
  <c r="A630" i="48"/>
  <c r="G629" i="48"/>
  <c r="B629" i="48"/>
  <c r="A629" i="48"/>
  <c r="G628" i="48"/>
  <c r="B628" i="48"/>
  <c r="A628" i="48"/>
  <c r="G627" i="48"/>
  <c r="B627" i="48"/>
  <c r="A627" i="48"/>
  <c r="G626" i="48"/>
  <c r="B626" i="48"/>
  <c r="A626" i="48"/>
  <c r="G625" i="48"/>
  <c r="B625" i="48"/>
  <c r="A625" i="48"/>
  <c r="G624" i="48"/>
  <c r="B624" i="48"/>
  <c r="A624" i="48"/>
  <c r="G623" i="48"/>
  <c r="B623" i="48"/>
  <c r="A623" i="48"/>
  <c r="G622" i="48"/>
  <c r="B622" i="48"/>
  <c r="A622" i="48"/>
  <c r="G621" i="48"/>
  <c r="B621" i="48"/>
  <c r="A621" i="48"/>
  <c r="G620" i="48"/>
  <c r="B620" i="48"/>
  <c r="A620" i="48"/>
  <c r="G619" i="48"/>
  <c r="B619" i="48"/>
  <c r="A619" i="48"/>
  <c r="G618" i="48"/>
  <c r="B618" i="48"/>
  <c r="A618" i="48"/>
  <c r="G617" i="48"/>
  <c r="B617" i="48"/>
  <c r="A617" i="48"/>
  <c r="G616" i="48"/>
  <c r="B616" i="48"/>
  <c r="A616" i="48"/>
  <c r="G615" i="48"/>
  <c r="B615" i="48"/>
  <c r="A615" i="48"/>
  <c r="G614" i="48"/>
  <c r="B614" i="48"/>
  <c r="A614" i="48"/>
  <c r="G613" i="48"/>
  <c r="B613" i="48"/>
  <c r="A613" i="48"/>
  <c r="G612" i="48"/>
  <c r="B612" i="48"/>
  <c r="A612" i="48"/>
  <c r="G611" i="48"/>
  <c r="B611" i="48"/>
  <c r="A611" i="48"/>
  <c r="G610" i="48"/>
  <c r="B610" i="48"/>
  <c r="A610" i="48"/>
  <c r="G609" i="48"/>
  <c r="B609" i="48"/>
  <c r="A609" i="48"/>
  <c r="G608" i="48"/>
  <c r="B608" i="48"/>
  <c r="A608" i="48"/>
  <c r="G607" i="48"/>
  <c r="B607" i="48"/>
  <c r="A607" i="48"/>
  <c r="G606" i="48"/>
  <c r="B606" i="48"/>
  <c r="A606" i="48"/>
  <c r="G605" i="48"/>
  <c r="B605" i="48"/>
  <c r="A605" i="48"/>
  <c r="G604" i="48"/>
  <c r="B604" i="48"/>
  <c r="A604" i="48"/>
  <c r="G603" i="48"/>
  <c r="B603" i="48"/>
  <c r="A603" i="48"/>
  <c r="G602" i="48"/>
  <c r="B602" i="48"/>
  <c r="A602" i="48"/>
  <c r="G601" i="48"/>
  <c r="B601" i="48"/>
  <c r="A601" i="48"/>
  <c r="G600" i="48"/>
  <c r="B600" i="48"/>
  <c r="A600" i="48"/>
  <c r="G599" i="48"/>
  <c r="B599" i="48"/>
  <c r="A599" i="48"/>
  <c r="G598" i="48"/>
  <c r="B598" i="48"/>
  <c r="A598" i="48"/>
  <c r="G597" i="48"/>
  <c r="B597" i="48"/>
  <c r="A597" i="48"/>
  <c r="G596" i="48"/>
  <c r="B596" i="48"/>
  <c r="A596" i="48"/>
  <c r="G595" i="48"/>
  <c r="B595" i="48"/>
  <c r="A595" i="48"/>
  <c r="G594" i="48"/>
  <c r="B594" i="48"/>
  <c r="A594" i="48"/>
  <c r="G593" i="48"/>
  <c r="B593" i="48"/>
  <c r="A593" i="48"/>
  <c r="G592" i="48"/>
  <c r="B592" i="48"/>
  <c r="A592" i="48"/>
  <c r="G591" i="48"/>
  <c r="B591" i="48"/>
  <c r="A591" i="48"/>
  <c r="G590" i="48"/>
  <c r="B590" i="48"/>
  <c r="A590" i="48"/>
  <c r="G589" i="48"/>
  <c r="B589" i="48"/>
  <c r="A589" i="48"/>
  <c r="G588" i="48"/>
  <c r="B588" i="48"/>
  <c r="A588" i="48"/>
  <c r="G587" i="48"/>
  <c r="B587" i="48"/>
  <c r="A587" i="48"/>
  <c r="G586" i="48"/>
  <c r="B586" i="48"/>
  <c r="A586" i="48"/>
  <c r="G585" i="48"/>
  <c r="B585" i="48"/>
  <c r="A585" i="48"/>
  <c r="G584" i="48"/>
  <c r="B584" i="48"/>
  <c r="A584" i="48"/>
  <c r="G583" i="48"/>
  <c r="B583" i="48"/>
  <c r="A583" i="48"/>
  <c r="G582" i="48"/>
  <c r="B582" i="48"/>
  <c r="A582" i="48"/>
  <c r="G581" i="48"/>
  <c r="B581" i="48"/>
  <c r="A581" i="48"/>
  <c r="G580" i="48"/>
  <c r="B580" i="48"/>
  <c r="A580" i="48"/>
  <c r="G579" i="48"/>
  <c r="B579" i="48"/>
  <c r="A579" i="48"/>
  <c r="G578" i="48"/>
  <c r="B578" i="48"/>
  <c r="A578" i="48"/>
  <c r="G577" i="48"/>
  <c r="B577" i="48"/>
  <c r="A577" i="48"/>
  <c r="G576" i="48"/>
  <c r="B576" i="48"/>
  <c r="A576" i="48"/>
  <c r="G575" i="48"/>
  <c r="B575" i="48"/>
  <c r="A575" i="48"/>
  <c r="G574" i="48"/>
  <c r="B574" i="48"/>
  <c r="A574" i="48"/>
  <c r="G573" i="48"/>
  <c r="B573" i="48"/>
  <c r="A573" i="48"/>
  <c r="G572" i="48"/>
  <c r="B572" i="48"/>
  <c r="A572" i="48"/>
  <c r="G571" i="48"/>
  <c r="B571" i="48"/>
  <c r="A571" i="48"/>
  <c r="G570" i="48"/>
  <c r="B570" i="48"/>
  <c r="A570" i="48"/>
  <c r="G569" i="48"/>
  <c r="B569" i="48"/>
  <c r="A569" i="48"/>
  <c r="G568" i="48"/>
  <c r="B568" i="48"/>
  <c r="A568" i="48"/>
  <c r="G567" i="48"/>
  <c r="B567" i="48"/>
  <c r="A567" i="48"/>
  <c r="G566" i="48"/>
  <c r="B566" i="48"/>
  <c r="A566" i="48"/>
  <c r="G565" i="48"/>
  <c r="B565" i="48"/>
  <c r="A565" i="48"/>
  <c r="G564" i="48"/>
  <c r="B564" i="48"/>
  <c r="A564" i="48"/>
  <c r="G563" i="48"/>
  <c r="B563" i="48"/>
  <c r="A563" i="48"/>
  <c r="G562" i="48"/>
  <c r="B562" i="48"/>
  <c r="A562" i="48"/>
  <c r="G561" i="48"/>
  <c r="B561" i="48"/>
  <c r="A561" i="48"/>
  <c r="G560" i="48"/>
  <c r="B560" i="48"/>
  <c r="A560" i="48"/>
  <c r="G559" i="48"/>
  <c r="B559" i="48"/>
  <c r="A559" i="48"/>
  <c r="G558" i="48"/>
  <c r="B558" i="48"/>
  <c r="A558" i="48"/>
  <c r="G557" i="48"/>
  <c r="B557" i="48"/>
  <c r="A557" i="48"/>
  <c r="G556" i="48"/>
  <c r="B556" i="48"/>
  <c r="A556" i="48"/>
  <c r="G555" i="48"/>
  <c r="B555" i="48"/>
  <c r="A555" i="48"/>
  <c r="G554" i="48"/>
  <c r="B554" i="48"/>
  <c r="A554" i="48"/>
  <c r="G553" i="48"/>
  <c r="B553" i="48"/>
  <c r="A553" i="48"/>
  <c r="G552" i="48"/>
  <c r="B552" i="48"/>
  <c r="A552" i="48"/>
  <c r="G551" i="48"/>
  <c r="B551" i="48"/>
  <c r="A551" i="48"/>
  <c r="G550" i="48"/>
  <c r="B550" i="48"/>
  <c r="A550" i="48"/>
  <c r="G549" i="48"/>
  <c r="B549" i="48"/>
  <c r="A549" i="48"/>
  <c r="G548" i="48"/>
  <c r="B548" i="48"/>
  <c r="A548" i="48"/>
  <c r="G547" i="48"/>
  <c r="B547" i="48"/>
  <c r="A547" i="48"/>
  <c r="G546" i="48"/>
  <c r="B546" i="48"/>
  <c r="A546" i="48"/>
  <c r="G545" i="48"/>
  <c r="B545" i="48"/>
  <c r="A545" i="48"/>
  <c r="G544" i="48"/>
  <c r="B544" i="48"/>
  <c r="A544" i="48"/>
  <c r="G543" i="48"/>
  <c r="B543" i="48"/>
  <c r="A543" i="48"/>
  <c r="G542" i="48"/>
  <c r="B542" i="48"/>
  <c r="A542" i="48"/>
  <c r="G541" i="48"/>
  <c r="B541" i="48"/>
  <c r="A541" i="48"/>
  <c r="G540" i="48"/>
  <c r="B540" i="48"/>
  <c r="A540" i="48"/>
  <c r="G539" i="48"/>
  <c r="B539" i="48"/>
  <c r="A539" i="48"/>
  <c r="G538" i="48"/>
  <c r="B538" i="48"/>
  <c r="A538" i="48"/>
  <c r="G537" i="48"/>
  <c r="B537" i="48"/>
  <c r="A537" i="48"/>
  <c r="G536" i="48"/>
  <c r="B536" i="48"/>
  <c r="A536" i="48"/>
  <c r="G535" i="48"/>
  <c r="B535" i="48"/>
  <c r="A535" i="48"/>
  <c r="G534" i="48"/>
  <c r="B534" i="48"/>
  <c r="A534" i="48"/>
  <c r="G533" i="48"/>
  <c r="B533" i="48"/>
  <c r="A533" i="48"/>
  <c r="G532" i="48"/>
  <c r="B532" i="48"/>
  <c r="A532" i="48"/>
  <c r="G531" i="48"/>
  <c r="B531" i="48"/>
  <c r="A531" i="48"/>
  <c r="G530" i="48"/>
  <c r="B530" i="48"/>
  <c r="A530" i="48"/>
  <c r="G529" i="48"/>
  <c r="B529" i="48"/>
  <c r="A529" i="48"/>
  <c r="G528" i="48"/>
  <c r="B528" i="48"/>
  <c r="A528" i="48"/>
  <c r="G527" i="48"/>
  <c r="B527" i="48"/>
  <c r="A527" i="48"/>
  <c r="G526" i="48"/>
  <c r="B526" i="48"/>
  <c r="A526" i="48"/>
  <c r="G525" i="48"/>
  <c r="B525" i="48"/>
  <c r="A525" i="48"/>
  <c r="G524" i="48"/>
  <c r="B524" i="48"/>
  <c r="A524" i="48"/>
  <c r="G523" i="48"/>
  <c r="B523" i="48"/>
  <c r="A523" i="48"/>
  <c r="G522" i="48"/>
  <c r="B522" i="48"/>
  <c r="A522" i="48"/>
  <c r="G521" i="48"/>
  <c r="B521" i="48"/>
  <c r="A521" i="48"/>
  <c r="G520" i="48"/>
  <c r="B520" i="48"/>
  <c r="A520" i="48"/>
  <c r="G519" i="48"/>
  <c r="B519" i="48"/>
  <c r="A519" i="48"/>
  <c r="G518" i="48"/>
  <c r="B518" i="48"/>
  <c r="A518" i="48"/>
  <c r="G517" i="48"/>
  <c r="B517" i="48"/>
  <c r="A517" i="48"/>
  <c r="G516" i="48"/>
  <c r="B516" i="48"/>
  <c r="A516" i="48"/>
  <c r="G515" i="48"/>
  <c r="B515" i="48"/>
  <c r="A515" i="48"/>
  <c r="G514" i="48"/>
  <c r="B514" i="48"/>
  <c r="A514" i="48"/>
  <c r="G513" i="48"/>
  <c r="B513" i="48"/>
  <c r="A513" i="48"/>
  <c r="G512" i="48"/>
  <c r="B512" i="48"/>
  <c r="A512" i="48"/>
  <c r="G511" i="48"/>
  <c r="B511" i="48"/>
  <c r="A511" i="48"/>
  <c r="G510" i="48"/>
  <c r="B510" i="48"/>
  <c r="A510" i="48"/>
  <c r="G509" i="48"/>
  <c r="B509" i="48"/>
  <c r="A509" i="48"/>
  <c r="G508" i="48"/>
  <c r="B508" i="48"/>
  <c r="A508" i="48"/>
  <c r="G507" i="48"/>
  <c r="B507" i="48"/>
  <c r="A507" i="48"/>
  <c r="G506" i="48"/>
  <c r="B506" i="48"/>
  <c r="A506" i="48"/>
  <c r="G505" i="48"/>
  <c r="B505" i="48"/>
  <c r="A505" i="48"/>
  <c r="G504" i="48"/>
  <c r="B504" i="48"/>
  <c r="A504" i="48"/>
  <c r="G503" i="48"/>
  <c r="B503" i="48"/>
  <c r="A503" i="48"/>
  <c r="G502" i="48"/>
  <c r="B502" i="48"/>
  <c r="A502" i="48"/>
  <c r="G501" i="48"/>
  <c r="B501" i="48"/>
  <c r="A501" i="48"/>
  <c r="G500" i="48"/>
  <c r="B500" i="48"/>
  <c r="A500" i="48"/>
  <c r="G499" i="48"/>
  <c r="B499" i="48"/>
  <c r="A499" i="48"/>
  <c r="G498" i="48"/>
  <c r="B498" i="48"/>
  <c r="A498" i="48"/>
  <c r="G497" i="48"/>
  <c r="B497" i="48"/>
  <c r="A497" i="48"/>
  <c r="G496" i="48"/>
  <c r="B496" i="48"/>
  <c r="A496" i="48"/>
  <c r="G495" i="48"/>
  <c r="B495" i="48"/>
  <c r="A495" i="48"/>
  <c r="G494" i="48"/>
  <c r="B494" i="48"/>
  <c r="A494" i="48"/>
  <c r="G493" i="48"/>
  <c r="B493" i="48"/>
  <c r="A493" i="48"/>
  <c r="G492" i="48"/>
  <c r="B492" i="48"/>
  <c r="A492" i="48"/>
  <c r="G491" i="48"/>
  <c r="B491" i="48"/>
  <c r="A491" i="48"/>
  <c r="G490" i="48"/>
  <c r="B490" i="48"/>
  <c r="A490" i="48"/>
  <c r="G489" i="48"/>
  <c r="B489" i="48"/>
  <c r="A489" i="48"/>
  <c r="G488" i="48"/>
  <c r="B488" i="48"/>
  <c r="A488" i="48"/>
  <c r="G487" i="48"/>
  <c r="B487" i="48"/>
  <c r="A487" i="48"/>
  <c r="G486" i="48"/>
  <c r="B486" i="48"/>
  <c r="A486" i="48"/>
  <c r="G485" i="48"/>
  <c r="B485" i="48"/>
  <c r="A485" i="48"/>
  <c r="G484" i="48"/>
  <c r="B484" i="48"/>
  <c r="A484" i="48"/>
  <c r="G483" i="48"/>
  <c r="B483" i="48"/>
  <c r="A483" i="48"/>
  <c r="G482" i="48"/>
  <c r="B482" i="48"/>
  <c r="A482" i="48"/>
  <c r="G481" i="48"/>
  <c r="B481" i="48"/>
  <c r="A481" i="48"/>
  <c r="G480" i="48"/>
  <c r="B480" i="48"/>
  <c r="A480" i="48"/>
  <c r="G479" i="48"/>
  <c r="B479" i="48"/>
  <c r="A479" i="48"/>
  <c r="G478" i="48"/>
  <c r="B478" i="48"/>
  <c r="A478" i="48"/>
  <c r="G477" i="48"/>
  <c r="B477" i="48"/>
  <c r="A477" i="48"/>
  <c r="G476" i="48"/>
  <c r="B476" i="48"/>
  <c r="A476" i="48"/>
  <c r="G475" i="48"/>
  <c r="B475" i="48"/>
  <c r="A475" i="48"/>
  <c r="G474" i="48"/>
  <c r="B474" i="48"/>
  <c r="A474" i="48"/>
  <c r="G473" i="48"/>
  <c r="B473" i="48"/>
  <c r="A473" i="48"/>
  <c r="G472" i="48"/>
  <c r="B472" i="48"/>
  <c r="A472" i="48"/>
  <c r="G471" i="48"/>
  <c r="B471" i="48"/>
  <c r="A471" i="48"/>
  <c r="G470" i="48"/>
  <c r="B470" i="48"/>
  <c r="A470" i="48"/>
  <c r="G469" i="48"/>
  <c r="B469" i="48"/>
  <c r="A469" i="48"/>
  <c r="G468" i="48"/>
  <c r="B468" i="48"/>
  <c r="A468" i="48"/>
  <c r="G467" i="48"/>
  <c r="B467" i="48"/>
  <c r="A467" i="48"/>
  <c r="G466" i="48"/>
  <c r="B466" i="48"/>
  <c r="A466" i="48"/>
  <c r="G465" i="48"/>
  <c r="B465" i="48"/>
  <c r="A465" i="48"/>
  <c r="G464" i="48"/>
  <c r="B464" i="48"/>
  <c r="A464" i="48"/>
  <c r="G463" i="48"/>
  <c r="B463" i="48"/>
  <c r="A463" i="48"/>
  <c r="G462" i="48"/>
  <c r="B462" i="48"/>
  <c r="A462" i="48"/>
  <c r="G461" i="48"/>
  <c r="B461" i="48"/>
  <c r="A461" i="48"/>
  <c r="G460" i="48"/>
  <c r="B460" i="48"/>
  <c r="A460" i="48"/>
  <c r="G459" i="48"/>
  <c r="B459" i="48"/>
  <c r="A459" i="48"/>
  <c r="G458" i="48"/>
  <c r="B458" i="48"/>
  <c r="A458" i="48"/>
  <c r="G457" i="48"/>
  <c r="B457" i="48"/>
  <c r="A457" i="48"/>
  <c r="G456" i="48"/>
  <c r="B456" i="48"/>
  <c r="A456" i="48"/>
  <c r="G455" i="48"/>
  <c r="B455" i="48"/>
  <c r="A455" i="48"/>
  <c r="G454" i="48"/>
  <c r="B454" i="48"/>
  <c r="A454" i="48"/>
  <c r="G453" i="48"/>
  <c r="B453" i="48"/>
  <c r="A453" i="48"/>
  <c r="G452" i="48"/>
  <c r="B452" i="48"/>
  <c r="A452" i="48"/>
  <c r="G451" i="48"/>
  <c r="B451" i="48"/>
  <c r="A451" i="48"/>
  <c r="G450" i="48"/>
  <c r="B450" i="48"/>
  <c r="A450" i="48"/>
  <c r="G449" i="48"/>
  <c r="B449" i="48"/>
  <c r="A449" i="48"/>
  <c r="G448" i="48"/>
  <c r="B448" i="48"/>
  <c r="A448" i="48"/>
  <c r="G447" i="48"/>
  <c r="B447" i="48"/>
  <c r="A447" i="48"/>
  <c r="G446" i="48"/>
  <c r="B446" i="48"/>
  <c r="A446" i="48"/>
  <c r="G445" i="48"/>
  <c r="B445" i="48"/>
  <c r="A445" i="48"/>
  <c r="G444" i="48"/>
  <c r="B444" i="48"/>
  <c r="A444" i="48"/>
  <c r="G443" i="48"/>
  <c r="B443" i="48"/>
  <c r="A443" i="48"/>
  <c r="G442" i="48"/>
  <c r="B442" i="48"/>
  <c r="A442" i="48"/>
  <c r="G441" i="48"/>
  <c r="B441" i="48"/>
  <c r="A441" i="48"/>
  <c r="G440" i="48"/>
  <c r="B440" i="48"/>
  <c r="A440" i="48"/>
  <c r="G439" i="48"/>
  <c r="B439" i="48"/>
  <c r="A439" i="48"/>
  <c r="G438" i="48"/>
  <c r="B438" i="48"/>
  <c r="A438" i="48"/>
  <c r="G437" i="48"/>
  <c r="B437" i="48"/>
  <c r="A437" i="48"/>
  <c r="G436" i="48"/>
  <c r="B436" i="48"/>
  <c r="A436" i="48"/>
  <c r="G435" i="48"/>
  <c r="B435" i="48"/>
  <c r="A435" i="48"/>
  <c r="G434" i="48"/>
  <c r="B434" i="48"/>
  <c r="A434" i="48"/>
  <c r="G433" i="48"/>
  <c r="B433" i="48"/>
  <c r="A433" i="48"/>
  <c r="G432" i="48"/>
  <c r="B432" i="48"/>
  <c r="A432" i="48"/>
  <c r="G431" i="48"/>
  <c r="B431" i="48"/>
  <c r="A431" i="48"/>
  <c r="G430" i="48"/>
  <c r="B430" i="48"/>
  <c r="A430" i="48"/>
  <c r="G429" i="48"/>
  <c r="B429" i="48"/>
  <c r="A429" i="48"/>
  <c r="G428" i="48"/>
  <c r="B428" i="48"/>
  <c r="A428" i="48"/>
  <c r="G427" i="48"/>
  <c r="B427" i="48"/>
  <c r="A427" i="48"/>
  <c r="G426" i="48"/>
  <c r="B426" i="48"/>
  <c r="A426" i="48"/>
  <c r="G425" i="48"/>
  <c r="B425" i="48"/>
  <c r="A425" i="48"/>
  <c r="G424" i="48"/>
  <c r="B424" i="48"/>
  <c r="A424" i="48"/>
  <c r="G423" i="48"/>
  <c r="B423" i="48"/>
  <c r="A423" i="48"/>
  <c r="G422" i="48"/>
  <c r="B422" i="48"/>
  <c r="A422" i="48"/>
  <c r="G421" i="48"/>
  <c r="B421" i="48"/>
  <c r="A421" i="48"/>
  <c r="G420" i="48"/>
  <c r="B420" i="48"/>
  <c r="A420" i="48"/>
  <c r="G419" i="48"/>
  <c r="B419" i="48"/>
  <c r="A419" i="48"/>
  <c r="G418" i="48"/>
  <c r="B418" i="48"/>
  <c r="A418" i="48"/>
  <c r="G417" i="48"/>
  <c r="B417" i="48"/>
  <c r="A417" i="48"/>
  <c r="G416" i="48"/>
  <c r="B416" i="48"/>
  <c r="A416" i="48"/>
  <c r="G415" i="48"/>
  <c r="B415" i="48"/>
  <c r="A415" i="48"/>
  <c r="G414" i="48"/>
  <c r="B414" i="48"/>
  <c r="A414" i="48"/>
  <c r="G413" i="48"/>
  <c r="B413" i="48"/>
  <c r="A413" i="48"/>
  <c r="G412" i="48"/>
  <c r="B412" i="48"/>
  <c r="A412" i="48"/>
  <c r="G411" i="48"/>
  <c r="B411" i="48"/>
  <c r="A411" i="48"/>
  <c r="G410" i="48"/>
  <c r="B410" i="48"/>
  <c r="A410" i="48"/>
  <c r="G409" i="48"/>
  <c r="B409" i="48"/>
  <c r="A409" i="48"/>
  <c r="G408" i="48"/>
  <c r="B408" i="48"/>
  <c r="A408" i="48"/>
  <c r="G407" i="48"/>
  <c r="B407" i="48"/>
  <c r="A407" i="48"/>
  <c r="G406" i="48"/>
  <c r="B406" i="48"/>
  <c r="A406" i="48"/>
  <c r="G405" i="48"/>
  <c r="B405" i="48"/>
  <c r="A405" i="48"/>
  <c r="G404" i="48"/>
  <c r="B404" i="48"/>
  <c r="A404" i="48"/>
  <c r="G403" i="48"/>
  <c r="B403" i="48"/>
  <c r="A403" i="48"/>
  <c r="G402" i="48"/>
  <c r="B402" i="48"/>
  <c r="A402" i="48"/>
  <c r="G401" i="48"/>
  <c r="B401" i="48"/>
  <c r="A401" i="48"/>
  <c r="G400" i="48"/>
  <c r="B400" i="48"/>
  <c r="A400" i="48"/>
  <c r="G399" i="48"/>
  <c r="B399" i="48"/>
  <c r="A399" i="48"/>
  <c r="G398" i="48"/>
  <c r="B398" i="48"/>
  <c r="A398" i="48"/>
  <c r="G397" i="48"/>
  <c r="B397" i="48"/>
  <c r="A397" i="48"/>
  <c r="G396" i="48"/>
  <c r="B396" i="48"/>
  <c r="A396" i="48"/>
  <c r="G395" i="48"/>
  <c r="B395" i="48"/>
  <c r="A395" i="48"/>
  <c r="G394" i="48"/>
  <c r="B394" i="48"/>
  <c r="A394" i="48"/>
  <c r="G393" i="48"/>
  <c r="B393" i="48"/>
  <c r="A393" i="48"/>
  <c r="G392" i="48"/>
  <c r="B392" i="48"/>
  <c r="A392" i="48"/>
  <c r="G391" i="48"/>
  <c r="B391" i="48"/>
  <c r="A391" i="48"/>
  <c r="G390" i="48"/>
  <c r="B390" i="48"/>
  <c r="A390" i="48"/>
  <c r="G389" i="48"/>
  <c r="B389" i="48"/>
  <c r="A389" i="48"/>
  <c r="G388" i="48"/>
  <c r="B388" i="48"/>
  <c r="A388" i="48"/>
  <c r="G387" i="48"/>
  <c r="B387" i="48"/>
  <c r="A387" i="48"/>
  <c r="G386" i="48"/>
  <c r="B386" i="48"/>
  <c r="A386" i="48"/>
  <c r="G385" i="48"/>
  <c r="B385" i="48"/>
  <c r="A385" i="48"/>
  <c r="G384" i="48"/>
  <c r="B384" i="48"/>
  <c r="A384" i="48"/>
  <c r="G383" i="48"/>
  <c r="B383" i="48"/>
  <c r="A383" i="48"/>
  <c r="G382" i="48"/>
  <c r="B382" i="48"/>
  <c r="A382" i="48"/>
  <c r="G381" i="48"/>
  <c r="B381" i="48"/>
  <c r="A381" i="48"/>
  <c r="G380" i="48"/>
  <c r="B380" i="48"/>
  <c r="A380" i="48"/>
  <c r="G379" i="48"/>
  <c r="B379" i="48"/>
  <c r="A379" i="48"/>
  <c r="G378" i="48"/>
  <c r="B378" i="48"/>
  <c r="A378" i="48"/>
  <c r="G377" i="48"/>
  <c r="B377" i="48"/>
  <c r="A377" i="48"/>
  <c r="G376" i="48"/>
  <c r="B376" i="48"/>
  <c r="A376" i="48"/>
  <c r="G375" i="48"/>
  <c r="B375" i="48"/>
  <c r="A375" i="48"/>
  <c r="G374" i="48"/>
  <c r="B374" i="48"/>
  <c r="A374" i="48"/>
  <c r="G373" i="48"/>
  <c r="B373" i="48"/>
  <c r="A373" i="48"/>
  <c r="G372" i="48"/>
  <c r="B372" i="48"/>
  <c r="A372" i="48"/>
  <c r="G371" i="48"/>
  <c r="B371" i="48"/>
  <c r="A371" i="48"/>
  <c r="G370" i="48"/>
  <c r="B370" i="48"/>
  <c r="A370" i="48"/>
  <c r="G369" i="48"/>
  <c r="B369" i="48"/>
  <c r="A369" i="48"/>
  <c r="G368" i="48"/>
  <c r="B368" i="48"/>
  <c r="A368" i="48"/>
  <c r="G367" i="48"/>
  <c r="B367" i="48"/>
  <c r="A367" i="48"/>
  <c r="G366" i="48"/>
  <c r="B366" i="48"/>
  <c r="A366" i="48"/>
  <c r="G365" i="48"/>
  <c r="B365" i="48"/>
  <c r="A365" i="48"/>
  <c r="G364" i="48"/>
  <c r="B364" i="48"/>
  <c r="A364" i="48"/>
  <c r="G363" i="48"/>
  <c r="B363" i="48"/>
  <c r="A363" i="48"/>
  <c r="G362" i="48"/>
  <c r="B362" i="48"/>
  <c r="A362" i="48"/>
  <c r="G361" i="48"/>
  <c r="B361" i="48"/>
  <c r="A361" i="48"/>
  <c r="G360" i="48"/>
  <c r="B360" i="48"/>
  <c r="A360" i="48"/>
  <c r="G359" i="48"/>
  <c r="B359" i="48"/>
  <c r="A359" i="48"/>
  <c r="G358" i="48"/>
  <c r="B358" i="48"/>
  <c r="A358" i="48"/>
  <c r="G357" i="48"/>
  <c r="B357" i="48"/>
  <c r="A357" i="48"/>
  <c r="G356" i="48"/>
  <c r="B356" i="48"/>
  <c r="A356" i="48"/>
  <c r="G355" i="48"/>
  <c r="B355" i="48"/>
  <c r="A355" i="48"/>
  <c r="G354" i="48"/>
  <c r="B354" i="48"/>
  <c r="A354" i="48"/>
  <c r="G353" i="48"/>
  <c r="B353" i="48"/>
  <c r="A353" i="48"/>
  <c r="G352" i="48"/>
  <c r="B352" i="48"/>
  <c r="A352" i="48"/>
  <c r="G351" i="48"/>
  <c r="B351" i="48"/>
  <c r="A351" i="48"/>
  <c r="G350" i="48"/>
  <c r="B350" i="48"/>
  <c r="A350" i="48"/>
  <c r="G349" i="48"/>
  <c r="B349" i="48"/>
  <c r="A349" i="48"/>
  <c r="G348" i="48"/>
  <c r="B348" i="48"/>
  <c r="A348" i="48"/>
  <c r="G347" i="48"/>
  <c r="B347" i="48"/>
  <c r="A347" i="48"/>
  <c r="G346" i="48"/>
  <c r="B346" i="48"/>
  <c r="A346" i="48"/>
  <c r="G345" i="48"/>
  <c r="B345" i="48"/>
  <c r="A345" i="48"/>
  <c r="G344" i="48"/>
  <c r="B344" i="48"/>
  <c r="A344" i="48"/>
  <c r="G343" i="48"/>
  <c r="B343" i="48"/>
  <c r="A343" i="48"/>
  <c r="G342" i="48"/>
  <c r="B342" i="48"/>
  <c r="A342" i="48"/>
  <c r="G341" i="48"/>
  <c r="B341" i="48"/>
  <c r="A341" i="48"/>
  <c r="G340" i="48"/>
  <c r="B340" i="48"/>
  <c r="A340" i="48"/>
  <c r="G339" i="48"/>
  <c r="B339" i="48"/>
  <c r="A339" i="48"/>
  <c r="G338" i="48"/>
  <c r="B338" i="48"/>
  <c r="A338" i="48"/>
  <c r="G337" i="48"/>
  <c r="B337" i="48"/>
  <c r="A337" i="48"/>
  <c r="G336" i="48"/>
  <c r="B336" i="48"/>
  <c r="A336" i="48"/>
  <c r="G335" i="48"/>
  <c r="B335" i="48"/>
  <c r="A335" i="48"/>
  <c r="G334" i="48"/>
  <c r="B334" i="48"/>
  <c r="A334" i="48"/>
  <c r="G333" i="48"/>
  <c r="B333" i="48"/>
  <c r="A333" i="48"/>
  <c r="G332" i="48"/>
  <c r="B332" i="48"/>
  <c r="A332" i="48"/>
  <c r="G331" i="48"/>
  <c r="B331" i="48"/>
  <c r="A331" i="48"/>
  <c r="G330" i="48"/>
  <c r="B330" i="48"/>
  <c r="A330" i="48"/>
  <c r="G329" i="48"/>
  <c r="B329" i="48"/>
  <c r="A329" i="48"/>
  <c r="G328" i="48"/>
  <c r="B328" i="48"/>
  <c r="A328" i="48"/>
  <c r="G327" i="48"/>
  <c r="B327" i="48"/>
  <c r="A327" i="48"/>
  <c r="G326" i="48"/>
  <c r="B326" i="48"/>
  <c r="A326" i="48"/>
  <c r="G325" i="48"/>
  <c r="B325" i="48"/>
  <c r="A325" i="48"/>
  <c r="G324" i="48"/>
  <c r="B324" i="48"/>
  <c r="A324" i="48"/>
  <c r="G323" i="48"/>
  <c r="B323" i="48"/>
  <c r="A323" i="48"/>
  <c r="G322" i="48"/>
  <c r="B322" i="48"/>
  <c r="A322" i="48"/>
  <c r="G321" i="48"/>
  <c r="B321" i="48"/>
  <c r="A321" i="48"/>
  <c r="G320" i="48"/>
  <c r="B320" i="48"/>
  <c r="A320" i="48"/>
  <c r="G319" i="48"/>
  <c r="B319" i="48"/>
  <c r="A319" i="48"/>
  <c r="G318" i="48"/>
  <c r="B318" i="48"/>
  <c r="A318" i="48"/>
  <c r="G317" i="48"/>
  <c r="B317" i="48"/>
  <c r="A317" i="48"/>
  <c r="G316" i="48"/>
  <c r="B316" i="48"/>
  <c r="A316" i="48"/>
  <c r="G315" i="48"/>
  <c r="B315" i="48"/>
  <c r="A315" i="48"/>
  <c r="G314" i="48"/>
  <c r="B314" i="48"/>
  <c r="A314" i="48"/>
  <c r="G313" i="48"/>
  <c r="B313" i="48"/>
  <c r="A313" i="48"/>
  <c r="G312" i="48"/>
  <c r="B312" i="48"/>
  <c r="A312" i="48"/>
  <c r="G311" i="48"/>
  <c r="B311" i="48"/>
  <c r="A311" i="48"/>
  <c r="G310" i="48"/>
  <c r="B310" i="48"/>
  <c r="A310" i="48"/>
  <c r="G309" i="48"/>
  <c r="B309" i="48"/>
  <c r="A309" i="48"/>
  <c r="G308" i="48"/>
  <c r="B308" i="48"/>
  <c r="A308" i="48"/>
  <c r="G307" i="48"/>
  <c r="B307" i="48"/>
  <c r="A307" i="48"/>
  <c r="G306" i="48"/>
  <c r="B306" i="48"/>
  <c r="A306" i="48"/>
  <c r="G305" i="48"/>
  <c r="B305" i="48"/>
  <c r="A305" i="48"/>
  <c r="G304" i="48"/>
  <c r="B304" i="48"/>
  <c r="A304" i="48"/>
  <c r="G303" i="48"/>
  <c r="B303" i="48"/>
  <c r="A303" i="48"/>
  <c r="G302" i="48"/>
  <c r="B302" i="48"/>
  <c r="A302" i="48"/>
  <c r="G301" i="48"/>
  <c r="B301" i="48"/>
  <c r="A301" i="48"/>
  <c r="G300" i="48"/>
  <c r="B300" i="48"/>
  <c r="A300" i="48"/>
  <c r="G299" i="48"/>
  <c r="B299" i="48"/>
  <c r="A299" i="48"/>
  <c r="G298" i="48"/>
  <c r="B298" i="48"/>
  <c r="A298" i="48"/>
  <c r="G297" i="48"/>
  <c r="B297" i="48"/>
  <c r="A297" i="48"/>
  <c r="G296" i="48"/>
  <c r="B296" i="48"/>
  <c r="A296" i="48"/>
  <c r="G295" i="48"/>
  <c r="B295" i="48"/>
  <c r="A295" i="48"/>
  <c r="G294" i="48"/>
  <c r="B294" i="48"/>
  <c r="A294" i="48"/>
  <c r="G293" i="48"/>
  <c r="B293" i="48"/>
  <c r="A293" i="48"/>
  <c r="G292" i="48"/>
  <c r="B292" i="48"/>
  <c r="A292" i="48"/>
  <c r="G291" i="48"/>
  <c r="B291" i="48"/>
  <c r="A291" i="48"/>
  <c r="G290" i="48"/>
  <c r="B290" i="48"/>
  <c r="A290" i="48"/>
  <c r="G289" i="48"/>
  <c r="B289" i="48"/>
  <c r="A289" i="48"/>
  <c r="G288" i="48"/>
  <c r="B288" i="48"/>
  <c r="A288" i="48"/>
  <c r="G287" i="48"/>
  <c r="B287" i="48"/>
  <c r="A287" i="48"/>
  <c r="G286" i="48"/>
  <c r="B286" i="48"/>
  <c r="A286" i="48"/>
  <c r="G285" i="48"/>
  <c r="B285" i="48"/>
  <c r="A285" i="48"/>
  <c r="G284" i="48"/>
  <c r="B284" i="48"/>
  <c r="A284" i="48"/>
  <c r="G283" i="48"/>
  <c r="B283" i="48"/>
  <c r="A283" i="48"/>
  <c r="G282" i="48"/>
  <c r="B282" i="48"/>
  <c r="A282" i="48"/>
  <c r="G281" i="48"/>
  <c r="B281" i="48"/>
  <c r="A281" i="48"/>
  <c r="G280" i="48"/>
  <c r="B280" i="48"/>
  <c r="A280" i="48"/>
  <c r="G279" i="48"/>
  <c r="B279" i="48"/>
  <c r="A279" i="48"/>
  <c r="G278" i="48"/>
  <c r="B278" i="48"/>
  <c r="A278" i="48"/>
  <c r="G277" i="48"/>
  <c r="B277" i="48"/>
  <c r="A277" i="48"/>
  <c r="G276" i="48"/>
  <c r="B276" i="48"/>
  <c r="A276" i="48"/>
  <c r="G275" i="48"/>
  <c r="B275" i="48"/>
  <c r="A275" i="48"/>
  <c r="G274" i="48"/>
  <c r="B274" i="48"/>
  <c r="A274" i="48"/>
  <c r="G273" i="48"/>
  <c r="B273" i="48"/>
  <c r="A273" i="48"/>
  <c r="G272" i="48"/>
  <c r="B272" i="48"/>
  <c r="A272" i="48"/>
  <c r="G271" i="48"/>
  <c r="B271" i="48"/>
  <c r="A271" i="48"/>
  <c r="G270" i="48"/>
  <c r="B270" i="48"/>
  <c r="A270" i="48"/>
  <c r="G269" i="48"/>
  <c r="B269" i="48"/>
  <c r="A269" i="48"/>
  <c r="G268" i="48"/>
  <c r="B268" i="48"/>
  <c r="A268" i="48"/>
  <c r="G267" i="48"/>
  <c r="B267" i="48"/>
  <c r="A267" i="48"/>
  <c r="G266" i="48"/>
  <c r="B266" i="48"/>
  <c r="A266" i="48"/>
  <c r="G265" i="48"/>
  <c r="B265" i="48"/>
  <c r="A265" i="48"/>
  <c r="G264" i="48"/>
  <c r="B264" i="48"/>
  <c r="A264" i="48"/>
  <c r="G263" i="48"/>
  <c r="B263" i="48"/>
  <c r="A263" i="48"/>
  <c r="G262" i="48"/>
  <c r="B262" i="48"/>
  <c r="A262" i="48"/>
  <c r="G261" i="48"/>
  <c r="B261" i="48"/>
  <c r="A261" i="48"/>
  <c r="G260" i="48"/>
  <c r="B260" i="48"/>
  <c r="A260" i="48"/>
  <c r="G259" i="48"/>
  <c r="B259" i="48"/>
  <c r="A259" i="48"/>
  <c r="G258" i="48"/>
  <c r="B258" i="48"/>
  <c r="A258" i="48"/>
  <c r="G257" i="48"/>
  <c r="B257" i="48"/>
  <c r="A257" i="48"/>
  <c r="G256" i="48"/>
  <c r="B256" i="48"/>
  <c r="A256" i="48"/>
  <c r="G255" i="48"/>
  <c r="B255" i="48"/>
  <c r="A255" i="48"/>
  <c r="G254" i="48"/>
  <c r="B254" i="48"/>
  <c r="A254" i="48"/>
  <c r="G253" i="48"/>
  <c r="B253" i="48"/>
  <c r="A253" i="48"/>
  <c r="G252" i="48"/>
  <c r="B252" i="48"/>
  <c r="A252" i="48"/>
  <c r="G251" i="48"/>
  <c r="B251" i="48"/>
  <c r="A251" i="48"/>
  <c r="G250" i="48"/>
  <c r="B250" i="48"/>
  <c r="A250" i="48"/>
  <c r="G249" i="48"/>
  <c r="B249" i="48"/>
  <c r="A249" i="48"/>
  <c r="G248" i="48"/>
  <c r="B248" i="48"/>
  <c r="A248" i="48"/>
  <c r="G247" i="48"/>
  <c r="B247" i="48"/>
  <c r="A247" i="48"/>
  <c r="G246" i="48"/>
  <c r="B246" i="48"/>
  <c r="A246" i="48"/>
  <c r="G245" i="48"/>
  <c r="B245" i="48"/>
  <c r="A245" i="48"/>
  <c r="G244" i="48"/>
  <c r="B244" i="48"/>
  <c r="A244" i="48"/>
  <c r="G243" i="48"/>
  <c r="B243" i="48"/>
  <c r="A243" i="48"/>
  <c r="G242" i="48"/>
  <c r="B242" i="48"/>
  <c r="A242" i="48"/>
  <c r="G241" i="48"/>
  <c r="B241" i="48"/>
  <c r="A241" i="48"/>
  <c r="G240" i="48"/>
  <c r="B240" i="48"/>
  <c r="A240" i="48"/>
  <c r="G239" i="48"/>
  <c r="B239" i="48"/>
  <c r="A239" i="48"/>
  <c r="G238" i="48"/>
  <c r="B238" i="48"/>
  <c r="A238" i="48"/>
  <c r="G237" i="48"/>
  <c r="B237" i="48"/>
  <c r="A237" i="48"/>
  <c r="G236" i="48"/>
  <c r="B236" i="48"/>
  <c r="A236" i="48"/>
  <c r="G235" i="48"/>
  <c r="B235" i="48"/>
  <c r="A235" i="48"/>
  <c r="G234" i="48"/>
  <c r="B234" i="48"/>
  <c r="A234" i="48"/>
  <c r="G233" i="48"/>
  <c r="B233" i="48"/>
  <c r="A233" i="48"/>
  <c r="G232" i="48"/>
  <c r="B232" i="48"/>
  <c r="A232" i="48"/>
  <c r="G231" i="48"/>
  <c r="B231" i="48"/>
  <c r="A231" i="48"/>
  <c r="G230" i="48"/>
  <c r="B230" i="48"/>
  <c r="A230" i="48"/>
  <c r="G229" i="48"/>
  <c r="B229" i="48"/>
  <c r="A229" i="48"/>
  <c r="G228" i="48"/>
  <c r="B228" i="48"/>
  <c r="A228" i="48"/>
  <c r="G227" i="48"/>
  <c r="B227" i="48"/>
  <c r="A227" i="48"/>
  <c r="G226" i="48"/>
  <c r="B226" i="48"/>
  <c r="A226" i="48"/>
  <c r="G225" i="48"/>
  <c r="B225" i="48"/>
  <c r="A225" i="48"/>
  <c r="G224" i="48"/>
  <c r="B224" i="48"/>
  <c r="A224" i="48"/>
  <c r="G223" i="48"/>
  <c r="B223" i="48"/>
  <c r="A223" i="48"/>
  <c r="G222" i="48"/>
  <c r="B222" i="48"/>
  <c r="A222" i="48"/>
  <c r="G221" i="48"/>
  <c r="B221" i="48"/>
  <c r="A221" i="48"/>
  <c r="G220" i="48"/>
  <c r="B220" i="48"/>
  <c r="A220" i="48"/>
  <c r="G219" i="48"/>
  <c r="B219" i="48"/>
  <c r="A219" i="48"/>
  <c r="G218" i="48"/>
  <c r="B218" i="48"/>
  <c r="A218" i="48"/>
  <c r="G217" i="48"/>
  <c r="B217" i="48"/>
  <c r="A217" i="48"/>
  <c r="G216" i="48"/>
  <c r="B216" i="48"/>
  <c r="A216" i="48"/>
  <c r="G215" i="48"/>
  <c r="B215" i="48"/>
  <c r="A215" i="48"/>
  <c r="G214" i="48"/>
  <c r="B214" i="48"/>
  <c r="A214" i="48"/>
  <c r="G213" i="48"/>
  <c r="B213" i="48"/>
  <c r="A213" i="48"/>
  <c r="G212" i="48"/>
  <c r="B212" i="48"/>
  <c r="A212" i="48"/>
  <c r="G211" i="48"/>
  <c r="B211" i="48"/>
  <c r="A211" i="48"/>
  <c r="G210" i="48"/>
  <c r="B210" i="48"/>
  <c r="A210" i="48"/>
  <c r="G209" i="48"/>
  <c r="B209" i="48"/>
  <c r="A209" i="48"/>
  <c r="G208" i="48"/>
  <c r="B208" i="48"/>
  <c r="A208" i="48"/>
  <c r="G207" i="48"/>
  <c r="B207" i="48"/>
  <c r="A207" i="48"/>
  <c r="G206" i="48"/>
  <c r="B206" i="48"/>
  <c r="A206" i="48"/>
  <c r="G205" i="48"/>
  <c r="B205" i="48"/>
  <c r="A205" i="48"/>
  <c r="G204" i="48"/>
  <c r="B204" i="48"/>
  <c r="A204" i="48"/>
  <c r="G203" i="48"/>
  <c r="B203" i="48"/>
  <c r="A203" i="48"/>
  <c r="G202" i="48"/>
  <c r="B202" i="48"/>
  <c r="A202" i="48"/>
  <c r="G201" i="48"/>
  <c r="B201" i="48"/>
  <c r="A201" i="48"/>
  <c r="G200" i="48"/>
  <c r="B200" i="48"/>
  <c r="A200" i="48"/>
  <c r="G199" i="48"/>
  <c r="B199" i="48"/>
  <c r="A199" i="48"/>
  <c r="G198" i="48"/>
  <c r="B198" i="48"/>
  <c r="A198" i="48"/>
  <c r="G197" i="48"/>
  <c r="B197" i="48"/>
  <c r="A197" i="48"/>
  <c r="G196" i="48"/>
  <c r="B196" i="48"/>
  <c r="A196" i="48"/>
  <c r="G195" i="48"/>
  <c r="B195" i="48"/>
  <c r="A195" i="48"/>
  <c r="G194" i="48"/>
  <c r="B194" i="48"/>
  <c r="A194" i="48"/>
  <c r="G193" i="48"/>
  <c r="B193" i="48"/>
  <c r="A193" i="48"/>
  <c r="G192" i="48"/>
  <c r="B192" i="48"/>
  <c r="A192" i="48"/>
  <c r="G191" i="48"/>
  <c r="B191" i="48"/>
  <c r="A191" i="48"/>
  <c r="G190" i="48"/>
  <c r="B190" i="48"/>
  <c r="A190" i="48"/>
  <c r="G189" i="48"/>
  <c r="B189" i="48"/>
  <c r="A189" i="48"/>
  <c r="G188" i="48"/>
  <c r="B188" i="48"/>
  <c r="A188" i="48"/>
  <c r="G187" i="48"/>
  <c r="B187" i="48"/>
  <c r="A187" i="48"/>
  <c r="G186" i="48"/>
  <c r="B186" i="48"/>
  <c r="A186" i="48"/>
  <c r="G185" i="48"/>
  <c r="B185" i="48"/>
  <c r="A185" i="48"/>
  <c r="G184" i="48"/>
  <c r="B184" i="48"/>
  <c r="A184" i="48"/>
  <c r="G183" i="48"/>
  <c r="B183" i="48"/>
  <c r="A183" i="48"/>
  <c r="G182" i="48"/>
  <c r="B182" i="48"/>
  <c r="A182" i="48"/>
  <c r="G181" i="48"/>
  <c r="B181" i="48"/>
  <c r="A181" i="48"/>
  <c r="G180" i="48"/>
  <c r="B180" i="48"/>
  <c r="A180" i="48"/>
  <c r="G179" i="48"/>
  <c r="B179" i="48"/>
  <c r="A179" i="48"/>
  <c r="G178" i="48"/>
  <c r="B178" i="48"/>
  <c r="A178" i="48"/>
  <c r="G177" i="48"/>
  <c r="B177" i="48"/>
  <c r="A177" i="48"/>
  <c r="G176" i="48"/>
  <c r="B176" i="48"/>
  <c r="A176" i="48"/>
  <c r="G175" i="48"/>
  <c r="B175" i="48"/>
  <c r="A175" i="48"/>
  <c r="G174" i="48"/>
  <c r="B174" i="48"/>
  <c r="A174" i="48"/>
  <c r="G173" i="48"/>
  <c r="B173" i="48"/>
  <c r="A173" i="48"/>
  <c r="G172" i="48"/>
  <c r="B172" i="48"/>
  <c r="A172" i="48"/>
  <c r="G171" i="48"/>
  <c r="B171" i="48"/>
  <c r="A171" i="48"/>
  <c r="G170" i="48"/>
  <c r="B170" i="48"/>
  <c r="A170" i="48"/>
  <c r="G169" i="48"/>
  <c r="B169" i="48"/>
  <c r="A169" i="48"/>
  <c r="G168" i="48"/>
  <c r="B168" i="48"/>
  <c r="A168" i="48"/>
  <c r="G167" i="48"/>
  <c r="B167" i="48"/>
  <c r="A167" i="48"/>
  <c r="G166" i="48"/>
  <c r="B166" i="48"/>
  <c r="A166" i="48"/>
  <c r="G165" i="48"/>
  <c r="B165" i="48"/>
  <c r="A165" i="48"/>
  <c r="G164" i="48"/>
  <c r="B164" i="48"/>
  <c r="A164" i="48"/>
  <c r="G163" i="48"/>
  <c r="B163" i="48"/>
  <c r="A163" i="48"/>
  <c r="G162" i="48"/>
  <c r="B162" i="48"/>
  <c r="A162" i="48"/>
  <c r="G161" i="48"/>
  <c r="B161" i="48"/>
  <c r="A161" i="48"/>
  <c r="G160" i="48"/>
  <c r="B160" i="48"/>
  <c r="A160" i="48"/>
  <c r="G159" i="48"/>
  <c r="B159" i="48"/>
  <c r="A159" i="48"/>
  <c r="G158" i="48"/>
  <c r="B158" i="48"/>
  <c r="A158" i="48"/>
  <c r="G157" i="48"/>
  <c r="B157" i="48"/>
  <c r="A157" i="48"/>
  <c r="G156" i="48"/>
  <c r="B156" i="48"/>
  <c r="A156" i="48"/>
  <c r="G155" i="48"/>
  <c r="B155" i="48"/>
  <c r="A155" i="48"/>
  <c r="G154" i="48"/>
  <c r="B154" i="48"/>
  <c r="A154" i="48"/>
  <c r="G153" i="48"/>
  <c r="B153" i="48"/>
  <c r="A153" i="48"/>
  <c r="G152" i="48"/>
  <c r="B152" i="48"/>
  <c r="A152" i="48"/>
  <c r="G151" i="48"/>
  <c r="B151" i="48"/>
  <c r="A151" i="48"/>
  <c r="G150" i="48"/>
  <c r="B150" i="48"/>
  <c r="A150" i="48"/>
  <c r="G149" i="48"/>
  <c r="B149" i="48"/>
  <c r="A149" i="48"/>
  <c r="G148" i="48"/>
  <c r="B148" i="48"/>
  <c r="A148" i="48"/>
  <c r="G147" i="48"/>
  <c r="B147" i="48"/>
  <c r="A147" i="48"/>
  <c r="G146" i="48"/>
  <c r="B146" i="48"/>
  <c r="A146" i="48"/>
  <c r="G145" i="48"/>
  <c r="B145" i="48"/>
  <c r="A145" i="48"/>
  <c r="G144" i="48"/>
  <c r="B144" i="48"/>
  <c r="A144" i="48"/>
  <c r="G143" i="48"/>
  <c r="B143" i="48"/>
  <c r="A143" i="48"/>
  <c r="G142" i="48"/>
  <c r="B142" i="48"/>
  <c r="A142" i="48"/>
  <c r="G141" i="48"/>
  <c r="B141" i="48"/>
  <c r="A141" i="48"/>
  <c r="G140" i="48"/>
  <c r="B140" i="48"/>
  <c r="A140" i="48"/>
  <c r="G139" i="48"/>
  <c r="B139" i="48"/>
  <c r="A139" i="48"/>
  <c r="G138" i="48"/>
  <c r="B138" i="48"/>
  <c r="A138" i="48"/>
  <c r="G137" i="48"/>
  <c r="B137" i="48"/>
  <c r="A137" i="48"/>
  <c r="G136" i="48"/>
  <c r="B136" i="48"/>
  <c r="A136" i="48"/>
  <c r="G135" i="48"/>
  <c r="B135" i="48"/>
  <c r="A135" i="48"/>
  <c r="G134" i="48"/>
  <c r="B134" i="48"/>
  <c r="A134" i="48"/>
  <c r="G133" i="48"/>
  <c r="B133" i="48"/>
  <c r="A133" i="48"/>
  <c r="G132" i="48"/>
  <c r="B132" i="48"/>
  <c r="A132" i="48"/>
  <c r="G131" i="48"/>
  <c r="B131" i="48"/>
  <c r="A131" i="48"/>
  <c r="G130" i="48"/>
  <c r="B130" i="48"/>
  <c r="A130" i="48"/>
  <c r="G129" i="48"/>
  <c r="B129" i="48"/>
  <c r="A129" i="48"/>
  <c r="G128" i="48"/>
  <c r="B128" i="48"/>
  <c r="A128" i="48"/>
  <c r="G127" i="48"/>
  <c r="B127" i="48"/>
  <c r="A127" i="48"/>
  <c r="G126" i="48"/>
  <c r="B126" i="48"/>
  <c r="A126" i="48"/>
  <c r="G125" i="48"/>
  <c r="B125" i="48"/>
  <c r="A125" i="48"/>
  <c r="G124" i="48"/>
  <c r="B124" i="48"/>
  <c r="A124" i="48"/>
  <c r="G123" i="48"/>
  <c r="B123" i="48"/>
  <c r="A123" i="48"/>
  <c r="G122" i="48"/>
  <c r="B122" i="48"/>
  <c r="A122" i="48"/>
  <c r="G121" i="48"/>
  <c r="B121" i="48"/>
  <c r="A121" i="48"/>
  <c r="G120" i="48"/>
  <c r="B120" i="48"/>
  <c r="A120" i="48"/>
  <c r="G119" i="48"/>
  <c r="B119" i="48"/>
  <c r="A119" i="48"/>
  <c r="G118" i="48"/>
  <c r="B118" i="48"/>
  <c r="A118" i="48"/>
  <c r="G117" i="48"/>
  <c r="B117" i="48"/>
  <c r="A117" i="48"/>
  <c r="G116" i="48"/>
  <c r="B116" i="48"/>
  <c r="A116" i="48"/>
  <c r="G115" i="48"/>
  <c r="B115" i="48"/>
  <c r="A115" i="48"/>
  <c r="G114" i="48"/>
  <c r="B114" i="48"/>
  <c r="A114" i="48"/>
  <c r="G113" i="48"/>
  <c r="B113" i="48"/>
  <c r="A113" i="48"/>
  <c r="G112" i="48"/>
  <c r="B112" i="48"/>
  <c r="A112" i="48"/>
  <c r="G111" i="48"/>
  <c r="B111" i="48"/>
  <c r="A111" i="48"/>
  <c r="G110" i="48"/>
  <c r="B110" i="48"/>
  <c r="A110" i="48"/>
  <c r="G109" i="48"/>
  <c r="B109" i="48"/>
  <c r="A109" i="48"/>
  <c r="G108" i="48"/>
  <c r="B108" i="48"/>
  <c r="A108" i="48"/>
  <c r="G107" i="48"/>
  <c r="B107" i="48"/>
  <c r="A107" i="48"/>
  <c r="G106" i="48"/>
  <c r="B106" i="48"/>
  <c r="A106" i="48"/>
  <c r="G105" i="48"/>
  <c r="B105" i="48"/>
  <c r="A105" i="48"/>
  <c r="G104" i="48"/>
  <c r="B104" i="48"/>
  <c r="A104" i="48"/>
  <c r="G103" i="48"/>
  <c r="B103" i="48"/>
  <c r="A103" i="48"/>
  <c r="G102" i="48"/>
  <c r="B102" i="48"/>
  <c r="A102" i="48"/>
  <c r="G101" i="48"/>
  <c r="B101" i="48"/>
  <c r="A101" i="48"/>
  <c r="G100" i="48"/>
  <c r="B100" i="48"/>
  <c r="A100" i="48"/>
  <c r="G99" i="48"/>
  <c r="B99" i="48"/>
  <c r="A99" i="48"/>
  <c r="G98" i="48"/>
  <c r="B98" i="48"/>
  <c r="A98" i="48"/>
  <c r="G97" i="48"/>
  <c r="B97" i="48"/>
  <c r="A97" i="48"/>
  <c r="G96" i="48"/>
  <c r="B96" i="48"/>
  <c r="A96" i="48"/>
  <c r="G95" i="48"/>
  <c r="B95" i="48"/>
  <c r="A95" i="48"/>
  <c r="G94" i="48"/>
  <c r="B94" i="48"/>
  <c r="A94" i="48"/>
  <c r="G93" i="48"/>
  <c r="B93" i="48"/>
  <c r="A93" i="48"/>
  <c r="G92" i="48"/>
  <c r="B92" i="48"/>
  <c r="A92" i="48"/>
  <c r="G91" i="48"/>
  <c r="B91" i="48"/>
  <c r="A91" i="48"/>
  <c r="G90" i="48"/>
  <c r="B90" i="48"/>
  <c r="A90" i="48"/>
  <c r="G89" i="48"/>
  <c r="B89" i="48"/>
  <c r="A89" i="48"/>
  <c r="G88" i="48"/>
  <c r="B88" i="48"/>
  <c r="A88" i="48"/>
  <c r="G87" i="48"/>
  <c r="B87" i="48"/>
  <c r="A87" i="48"/>
  <c r="G86" i="48"/>
  <c r="B86" i="48"/>
  <c r="A86" i="48"/>
  <c r="G85" i="48"/>
  <c r="B85" i="48"/>
  <c r="A85" i="48"/>
  <c r="G84" i="48"/>
  <c r="B84" i="48"/>
  <c r="A84" i="48"/>
  <c r="G83" i="48"/>
  <c r="B83" i="48"/>
  <c r="A83" i="48"/>
  <c r="G82" i="48"/>
  <c r="B82" i="48"/>
  <c r="A82" i="48"/>
  <c r="G81" i="48"/>
  <c r="B81" i="48"/>
  <c r="A81" i="48"/>
  <c r="G80" i="48"/>
  <c r="B80" i="48"/>
  <c r="A80" i="48"/>
  <c r="G79" i="48"/>
  <c r="B79" i="48"/>
  <c r="A79" i="48"/>
  <c r="G78" i="48"/>
  <c r="B78" i="48"/>
  <c r="A78" i="48"/>
  <c r="G77" i="48"/>
  <c r="B77" i="48"/>
  <c r="A77" i="48"/>
  <c r="G76" i="48"/>
  <c r="B76" i="48"/>
  <c r="A76" i="48"/>
  <c r="G75" i="48"/>
  <c r="B75" i="48"/>
  <c r="A75" i="48"/>
  <c r="G74" i="48"/>
  <c r="B74" i="48"/>
  <c r="A74" i="48"/>
  <c r="G73" i="48"/>
  <c r="B73" i="48"/>
  <c r="A73" i="48"/>
  <c r="G72" i="48"/>
  <c r="B72" i="48"/>
  <c r="A72" i="48"/>
  <c r="G71" i="48"/>
  <c r="B71" i="48"/>
  <c r="A71" i="48"/>
  <c r="G70" i="48"/>
  <c r="B70" i="48"/>
  <c r="A70" i="48"/>
  <c r="G69" i="48"/>
  <c r="B69" i="48"/>
  <c r="A69" i="48"/>
  <c r="G68" i="48"/>
  <c r="B68" i="48"/>
  <c r="A68" i="48"/>
  <c r="G67" i="48"/>
  <c r="B67" i="48"/>
  <c r="A67" i="48"/>
  <c r="G66" i="48"/>
  <c r="B66" i="48"/>
  <c r="A66" i="48"/>
  <c r="G65" i="48"/>
  <c r="B65" i="48"/>
  <c r="A65" i="48"/>
  <c r="G64" i="48"/>
  <c r="B64" i="48"/>
  <c r="A64" i="48"/>
  <c r="G63" i="48"/>
  <c r="B63" i="48"/>
  <c r="A63" i="48"/>
  <c r="G62" i="48"/>
  <c r="B62" i="48"/>
  <c r="A62" i="48"/>
  <c r="G61" i="48"/>
  <c r="B61" i="48"/>
  <c r="A61" i="48"/>
  <c r="G60" i="48"/>
  <c r="B60" i="48"/>
  <c r="A60" i="48"/>
  <c r="G59" i="48"/>
  <c r="B59" i="48"/>
  <c r="A59" i="48"/>
  <c r="G58" i="48"/>
  <c r="B58" i="48"/>
  <c r="A58" i="48"/>
  <c r="G57" i="48"/>
  <c r="B57" i="48"/>
  <c r="A57" i="48"/>
  <c r="G56" i="48"/>
  <c r="B56" i="48"/>
  <c r="A56" i="48"/>
  <c r="G55" i="48"/>
  <c r="B55" i="48"/>
  <c r="A55" i="48"/>
  <c r="G54" i="48"/>
  <c r="B54" i="48"/>
  <c r="A54" i="48"/>
  <c r="G53" i="48"/>
  <c r="B53" i="48"/>
  <c r="A53" i="48"/>
  <c r="G52" i="48"/>
  <c r="B52" i="48"/>
  <c r="A52" i="48"/>
  <c r="G51" i="48"/>
  <c r="B51" i="48"/>
  <c r="A51" i="48"/>
  <c r="G50" i="48"/>
  <c r="B50" i="48"/>
  <c r="A50" i="48"/>
  <c r="G49" i="48"/>
  <c r="B49" i="48"/>
  <c r="A49" i="48"/>
  <c r="G48" i="48"/>
  <c r="B48" i="48"/>
  <c r="A48" i="48"/>
  <c r="G47" i="48"/>
  <c r="B47" i="48"/>
  <c r="A47" i="48"/>
  <c r="G46" i="48"/>
  <c r="B46" i="48"/>
  <c r="A46" i="48"/>
  <c r="G45" i="48"/>
  <c r="B45" i="48"/>
  <c r="A45" i="48"/>
  <c r="G44" i="48"/>
  <c r="B44" i="48"/>
  <c r="A44" i="48"/>
  <c r="G43" i="48"/>
  <c r="B43" i="48"/>
  <c r="A43" i="48"/>
  <c r="G42" i="48"/>
  <c r="B42" i="48"/>
  <c r="A42" i="48"/>
  <c r="G41" i="48"/>
  <c r="B41" i="48"/>
  <c r="A41" i="48"/>
  <c r="G40" i="48"/>
  <c r="B40" i="48"/>
  <c r="A40" i="48"/>
  <c r="G39" i="48"/>
  <c r="B39" i="48"/>
  <c r="A39" i="48"/>
  <c r="G38" i="48"/>
  <c r="B38" i="48"/>
  <c r="A38" i="48"/>
  <c r="G37" i="48"/>
  <c r="B37" i="48"/>
  <c r="A37" i="48"/>
  <c r="G36" i="48"/>
  <c r="B36" i="48"/>
  <c r="A36" i="48"/>
  <c r="G35" i="48"/>
  <c r="B35" i="48"/>
  <c r="A35" i="48"/>
  <c r="G34" i="48"/>
  <c r="B34" i="48"/>
  <c r="A34" i="48"/>
  <c r="G33" i="48"/>
  <c r="B33" i="48"/>
  <c r="A33" i="48"/>
  <c r="G32" i="48"/>
  <c r="B32" i="48"/>
  <c r="A32" i="48"/>
  <c r="G31" i="48"/>
  <c r="B31" i="48"/>
  <c r="A31" i="48"/>
  <c r="G30" i="48"/>
  <c r="B30" i="48"/>
  <c r="A30" i="48"/>
  <c r="G29" i="48"/>
  <c r="B29" i="48"/>
  <c r="A29" i="48"/>
  <c r="G28" i="48"/>
  <c r="B28" i="48"/>
  <c r="A28" i="48"/>
  <c r="G27" i="48"/>
  <c r="B27" i="48"/>
  <c r="A27" i="48"/>
  <c r="G26" i="48"/>
  <c r="B26" i="48"/>
  <c r="A26" i="48"/>
  <c r="G25" i="48"/>
  <c r="B25" i="48"/>
  <c r="A25" i="48"/>
  <c r="G24" i="48"/>
  <c r="B24" i="48"/>
  <c r="A24" i="48"/>
  <c r="G23" i="48"/>
  <c r="B23" i="48"/>
  <c r="A23" i="48"/>
  <c r="G22" i="48"/>
  <c r="B22" i="48"/>
  <c r="A22" i="48"/>
  <c r="G21" i="48"/>
  <c r="B21" i="48"/>
  <c r="A21" i="48"/>
  <c r="G20" i="48"/>
  <c r="B20" i="48"/>
  <c r="A20" i="48"/>
  <c r="G19" i="48"/>
  <c r="B19" i="48"/>
  <c r="A19" i="48"/>
  <c r="G18" i="48"/>
  <c r="B18" i="48"/>
  <c r="A18" i="48"/>
  <c r="G17" i="48"/>
  <c r="B17" i="48"/>
  <c r="A17" i="48"/>
  <c r="G16" i="48"/>
  <c r="B16" i="48"/>
  <c r="A16" i="48"/>
  <c r="G15" i="48"/>
  <c r="B15" i="48"/>
  <c r="A15" i="48"/>
  <c r="G14" i="48"/>
  <c r="B14" i="48"/>
  <c r="A14" i="48"/>
  <c r="G13" i="48"/>
  <c r="B13" i="48"/>
  <c r="A13" i="48"/>
  <c r="G12" i="48"/>
  <c r="B12" i="48"/>
  <c r="A12" i="48"/>
  <c r="G11" i="48"/>
  <c r="B11" i="48"/>
  <c r="A11" i="48"/>
  <c r="G10" i="48"/>
  <c r="B10" i="48"/>
  <c r="A10" i="48"/>
  <c r="G9" i="48"/>
  <c r="B9" i="48"/>
  <c r="A9" i="48"/>
  <c r="G8" i="48"/>
  <c r="B8" i="48"/>
  <c r="A8" i="48"/>
  <c r="G7" i="48"/>
  <c r="B7" i="48"/>
  <c r="A7" i="48"/>
  <c r="G6" i="48"/>
  <c r="B6" i="48"/>
  <c r="A6" i="48"/>
  <c r="G5" i="48"/>
  <c r="B5" i="48"/>
  <c r="A5" i="48"/>
  <c r="G4" i="48"/>
  <c r="B4" i="48"/>
  <c r="A4" i="48"/>
  <c r="G3" i="48"/>
  <c r="B3" i="48"/>
  <c r="A3" i="48"/>
  <c r="G2" i="48"/>
  <c r="B2" i="48"/>
  <c r="A2" i="48"/>
  <c r="H41" i="24"/>
  <c r="H41" i="23"/>
  <c r="X2754" i="48" l="1"/>
  <c r="X3346" i="48"/>
  <c r="X3360" i="48"/>
  <c r="X3410" i="48"/>
  <c r="X3436" i="48"/>
  <c r="X3464" i="48"/>
  <c r="X3478" i="48"/>
  <c r="X3484" i="48"/>
  <c r="X2812" i="48"/>
  <c r="X2799" i="48"/>
  <c r="X4112" i="48"/>
  <c r="X4079" i="48"/>
  <c r="X4072" i="48"/>
  <c r="X4052" i="48"/>
  <c r="X4032" i="48"/>
  <c r="X3978" i="48"/>
  <c r="X3943" i="48"/>
  <c r="X3936" i="48"/>
  <c r="X3901" i="48"/>
  <c r="X3894" i="48"/>
  <c r="X3888" i="48"/>
  <c r="X3866" i="48"/>
  <c r="X3860" i="48"/>
  <c r="X3853" i="48"/>
  <c r="X3846" i="48"/>
  <c r="X3839" i="48"/>
  <c r="X3832" i="48"/>
  <c r="X3825" i="48"/>
  <c r="X3819" i="48"/>
  <c r="X3791" i="48"/>
  <c r="X3777" i="48"/>
  <c r="X3722" i="48"/>
  <c r="X3687" i="48"/>
  <c r="X3680" i="48"/>
  <c r="X3645" i="48"/>
  <c r="X3638" i="48"/>
  <c r="X3632" i="48"/>
  <c r="X3610" i="48"/>
  <c r="X3604" i="48"/>
  <c r="X3597" i="48"/>
  <c r="X3590" i="48"/>
  <c r="X3583" i="48"/>
  <c r="X3576" i="48"/>
  <c r="X3569" i="48"/>
  <c r="X3563" i="48"/>
  <c r="X3535" i="48"/>
  <c r="X3514" i="48"/>
  <c r="X3492" i="48"/>
  <c r="X3463" i="48"/>
  <c r="X3426" i="48"/>
  <c r="X3418" i="48"/>
  <c r="X3296" i="48"/>
  <c r="X3258" i="48"/>
  <c r="X2839" i="48"/>
  <c r="X4111" i="48"/>
  <c r="X4091" i="48"/>
  <c r="X4071" i="48"/>
  <c r="X4031" i="48"/>
  <c r="X4024" i="48"/>
  <c r="X4017" i="48"/>
  <c r="X4011" i="48"/>
  <c r="X3997" i="48"/>
  <c r="X3984" i="48"/>
  <c r="X3956" i="48"/>
  <c r="X3935" i="48"/>
  <c r="X3928" i="48"/>
  <c r="X3921" i="48"/>
  <c r="X3915" i="48"/>
  <c r="X3887" i="48"/>
  <c r="X3873" i="48"/>
  <c r="X3818" i="48"/>
  <c r="X3783" i="48"/>
  <c r="X3776" i="48"/>
  <c r="X3741" i="48"/>
  <c r="X3728" i="48"/>
  <c r="X3700" i="48"/>
  <c r="X3679" i="48"/>
  <c r="X3672" i="48"/>
  <c r="X3665" i="48"/>
  <c r="X3659" i="48"/>
  <c r="X3631" i="48"/>
  <c r="X3617" i="48"/>
  <c r="X3562" i="48"/>
  <c r="X3527" i="48"/>
  <c r="X3498" i="48"/>
  <c r="X3477" i="48"/>
  <c r="X3455" i="48"/>
  <c r="X3433" i="48"/>
  <c r="X3404" i="48"/>
  <c r="X3309" i="48"/>
  <c r="X3302" i="48"/>
  <c r="X3212" i="48"/>
  <c r="X3204" i="48"/>
  <c r="X2876" i="48"/>
  <c r="X2807" i="48"/>
  <c r="X2" i="48"/>
  <c r="X4104" i="48"/>
  <c r="X4097" i="48"/>
  <c r="X4090" i="48"/>
  <c r="X4084" i="48"/>
  <c r="X4077" i="48"/>
  <c r="X4070" i="48"/>
  <c r="X4064" i="48"/>
  <c r="X4010" i="48"/>
  <c r="X3983" i="48"/>
  <c r="X3969" i="48"/>
  <c r="X3914" i="48"/>
  <c r="X3879" i="48"/>
  <c r="X3872" i="48"/>
  <c r="X3837" i="48"/>
  <c r="X3830" i="48"/>
  <c r="X3824" i="48"/>
  <c r="X3802" i="48"/>
  <c r="X3796" i="48"/>
  <c r="X3789" i="48"/>
  <c r="X3782" i="48"/>
  <c r="X3775" i="48"/>
  <c r="X3768" i="48"/>
  <c r="X3761" i="48"/>
  <c r="X3755" i="48"/>
  <c r="X3727" i="48"/>
  <c r="X3713" i="48"/>
  <c r="X3658" i="48"/>
  <c r="X3623" i="48"/>
  <c r="X3616" i="48"/>
  <c r="X3581" i="48"/>
  <c r="X3574" i="48"/>
  <c r="X3568" i="48"/>
  <c r="X3546" i="48"/>
  <c r="X3540" i="48"/>
  <c r="X3512" i="48"/>
  <c r="X3476" i="48"/>
  <c r="X3424" i="48"/>
  <c r="X3329" i="48"/>
  <c r="X3322" i="48"/>
  <c r="X3287" i="48"/>
  <c r="X3248" i="48"/>
  <c r="X3226" i="48"/>
  <c r="X3006" i="48"/>
  <c r="X2959" i="48"/>
  <c r="X2844" i="48"/>
  <c r="X2590" i="48"/>
  <c r="X4116" i="48"/>
  <c r="X4109" i="48"/>
  <c r="X4103" i="48"/>
  <c r="X4063" i="48"/>
  <c r="X4056" i="48"/>
  <c r="X4049" i="48"/>
  <c r="X4043" i="48"/>
  <c r="X4029" i="48"/>
  <c r="X4022" i="48"/>
  <c r="X4016" i="48"/>
  <c r="X3975" i="48"/>
  <c r="X3968" i="48"/>
  <c r="X3933" i="48"/>
  <c r="X3926" i="48"/>
  <c r="X3920" i="48"/>
  <c r="X3898" i="48"/>
  <c r="X3892" i="48"/>
  <c r="X3885" i="48"/>
  <c r="X3878" i="48"/>
  <c r="X3871" i="48"/>
  <c r="X3864" i="48"/>
  <c r="X3857" i="48"/>
  <c r="X3851" i="48"/>
  <c r="X3823" i="48"/>
  <c r="X3809" i="48"/>
  <c r="X3754" i="48"/>
  <c r="X3719" i="48"/>
  <c r="X3712" i="48"/>
  <c r="X3677" i="48"/>
  <c r="X3670" i="48"/>
  <c r="X3664" i="48"/>
  <c r="X3642" i="48"/>
  <c r="X3636" i="48"/>
  <c r="X3629" i="48"/>
  <c r="X3622" i="48"/>
  <c r="X3615" i="48"/>
  <c r="X3608" i="48"/>
  <c r="X3601" i="48"/>
  <c r="X3595" i="48"/>
  <c r="X3567" i="48"/>
  <c r="X3553" i="48"/>
  <c r="X3525" i="48"/>
  <c r="X3511" i="48"/>
  <c r="X3489" i="48"/>
  <c r="X3372" i="48"/>
  <c r="X3335" i="48"/>
  <c r="X3328" i="48"/>
  <c r="X3315" i="48"/>
  <c r="X3262" i="48"/>
  <c r="X2494" i="48"/>
  <c r="X4096" i="48"/>
  <c r="X4042" i="48"/>
  <c r="X4015" i="48"/>
  <c r="X4008" i="48"/>
  <c r="X3988" i="48"/>
  <c r="X3967" i="48"/>
  <c r="X3960" i="48"/>
  <c r="X3953" i="48"/>
  <c r="X3947" i="48"/>
  <c r="X3919" i="48"/>
  <c r="X3905" i="48"/>
  <c r="X3850" i="48"/>
  <c r="X3815" i="48"/>
  <c r="X3808" i="48"/>
  <c r="X3773" i="48"/>
  <c r="X3760" i="48"/>
  <c r="X3732" i="48"/>
  <c r="X3711" i="48"/>
  <c r="X3704" i="48"/>
  <c r="X3697" i="48"/>
  <c r="X3691" i="48"/>
  <c r="X3663" i="48"/>
  <c r="X3649" i="48"/>
  <c r="X3594" i="48"/>
  <c r="X3559" i="48"/>
  <c r="X3552" i="48"/>
  <c r="X3532" i="48"/>
  <c r="X3495" i="48"/>
  <c r="X3488" i="48"/>
  <c r="X3349" i="48"/>
  <c r="X3341" i="48"/>
  <c r="X3261" i="48"/>
  <c r="X2972" i="48"/>
  <c r="X2935" i="48"/>
  <c r="X2927" i="48"/>
  <c r="X2780" i="48"/>
  <c r="X2524" i="48"/>
  <c r="X4095" i="48"/>
  <c r="X4088" i="48"/>
  <c r="X4081" i="48"/>
  <c r="X4075" i="48"/>
  <c r="X4061" i="48"/>
  <c r="X4054" i="48"/>
  <c r="X4048" i="48"/>
  <c r="X4027" i="48"/>
  <c r="X4007" i="48"/>
  <c r="X3946" i="48"/>
  <c r="X3911" i="48"/>
  <c r="X3904" i="48"/>
  <c r="X3869" i="48"/>
  <c r="X3862" i="48"/>
  <c r="X3856" i="48"/>
  <c r="X3834" i="48"/>
  <c r="X3828" i="48"/>
  <c r="X3821" i="48"/>
  <c r="X3814" i="48"/>
  <c r="X3807" i="48"/>
  <c r="X3800" i="48"/>
  <c r="X3793" i="48"/>
  <c r="X3787" i="48"/>
  <c r="X3759" i="48"/>
  <c r="X3745" i="48"/>
  <c r="X3690" i="48"/>
  <c r="X3655" i="48"/>
  <c r="X3648" i="48"/>
  <c r="X3613" i="48"/>
  <c r="X3600" i="48"/>
  <c r="X3572" i="48"/>
  <c r="X3551" i="48"/>
  <c r="X3544" i="48"/>
  <c r="X3537" i="48"/>
  <c r="X3502" i="48"/>
  <c r="X3494" i="48"/>
  <c r="X3458" i="48"/>
  <c r="X3452" i="48"/>
  <c r="X3276" i="48"/>
  <c r="X3176" i="48"/>
  <c r="X3152" i="48"/>
  <c r="X2903" i="48"/>
  <c r="X2412" i="48"/>
  <c r="X4113" i="48"/>
  <c r="X4107" i="48"/>
  <c r="X4074" i="48"/>
  <c r="X4047" i="48"/>
  <c r="X4040" i="48"/>
  <c r="X4033" i="48"/>
  <c r="X4026" i="48"/>
  <c r="X4020" i="48"/>
  <c r="X4013" i="48"/>
  <c r="X4006" i="48"/>
  <c r="X4000" i="48"/>
  <c r="X3965" i="48"/>
  <c r="X3958" i="48"/>
  <c r="X3952" i="48"/>
  <c r="X3930" i="48"/>
  <c r="X3924" i="48"/>
  <c r="X3917" i="48"/>
  <c r="X3910" i="48"/>
  <c r="X3903" i="48"/>
  <c r="X3896" i="48"/>
  <c r="X3889" i="48"/>
  <c r="X3883" i="48"/>
  <c r="X3855" i="48"/>
  <c r="X3841" i="48"/>
  <c r="X3786" i="48"/>
  <c r="X3751" i="48"/>
  <c r="X3744" i="48"/>
  <c r="X3709" i="48"/>
  <c r="X3702" i="48"/>
  <c r="X3696" i="48"/>
  <c r="X3674" i="48"/>
  <c r="X3668" i="48"/>
  <c r="X3661" i="48"/>
  <c r="X3654" i="48"/>
  <c r="X3647" i="48"/>
  <c r="X3640" i="48"/>
  <c r="X3633" i="48"/>
  <c r="X3627" i="48"/>
  <c r="X3599" i="48"/>
  <c r="X3585" i="48"/>
  <c r="X3486" i="48"/>
  <c r="X3479" i="48"/>
  <c r="X3392" i="48"/>
  <c r="X3376" i="48"/>
  <c r="X3319" i="48"/>
  <c r="X3290" i="48"/>
  <c r="X3245" i="48"/>
  <c r="X3018" i="48"/>
  <c r="X2940" i="48"/>
  <c r="X2895" i="48"/>
  <c r="X2871" i="48"/>
  <c r="X4106" i="48"/>
  <c r="X4100" i="48"/>
  <c r="X4093" i="48"/>
  <c r="X4086" i="48"/>
  <c r="X4080" i="48"/>
  <c r="X4059" i="48"/>
  <c r="X4039" i="48"/>
  <c r="X3999" i="48"/>
  <c r="X3992" i="48"/>
  <c r="X3985" i="48"/>
  <c r="X3979" i="48"/>
  <c r="X3951" i="48"/>
  <c r="X3937" i="48"/>
  <c r="X3882" i="48"/>
  <c r="X3847" i="48"/>
  <c r="X3840" i="48"/>
  <c r="X3805" i="48"/>
  <c r="X3798" i="48"/>
  <c r="X3792" i="48"/>
  <c r="X3770" i="48"/>
  <c r="X3764" i="48"/>
  <c r="X3757" i="48"/>
  <c r="X3750" i="48"/>
  <c r="X3743" i="48"/>
  <c r="X3736" i="48"/>
  <c r="X3729" i="48"/>
  <c r="X3723" i="48"/>
  <c r="X3695" i="48"/>
  <c r="X3681" i="48"/>
  <c r="X3626" i="48"/>
  <c r="X3591" i="48"/>
  <c r="X3584" i="48"/>
  <c r="X3549" i="48"/>
  <c r="X3536" i="48"/>
  <c r="X3515" i="48"/>
  <c r="X3398" i="48"/>
  <c r="X3369" i="48"/>
  <c r="X3318" i="48"/>
  <c r="X3222" i="48"/>
  <c r="X2908" i="48"/>
  <c r="X2863" i="48"/>
  <c r="X2499" i="48"/>
  <c r="X2704" i="48"/>
  <c r="X2640" i="48"/>
  <c r="X2300" i="48"/>
  <c r="X3390" i="48"/>
  <c r="X3340" i="48"/>
  <c r="X3228" i="48"/>
  <c r="X3198" i="48"/>
  <c r="X3088" i="48"/>
  <c r="X3056" i="48"/>
  <c r="X4087" i="48"/>
  <c r="X4068" i="48"/>
  <c r="X4055" i="48"/>
  <c r="X4036" i="48"/>
  <c r="X4023" i="48"/>
  <c r="X4004" i="48"/>
  <c r="X3991" i="48"/>
  <c r="X3972" i="48"/>
  <c r="X3959" i="48"/>
  <c r="X3940" i="48"/>
  <c r="X3927" i="48"/>
  <c r="X3908" i="48"/>
  <c r="X3895" i="48"/>
  <c r="X3876" i="48"/>
  <c r="X3863" i="48"/>
  <c r="X3844" i="48"/>
  <c r="X3831" i="48"/>
  <c r="X3812" i="48"/>
  <c r="X3799" i="48"/>
  <c r="X3780" i="48"/>
  <c r="X3767" i="48"/>
  <c r="X3748" i="48"/>
  <c r="X3735" i="48"/>
  <c r="X3716" i="48"/>
  <c r="X3703" i="48"/>
  <c r="X3684" i="48"/>
  <c r="X3671" i="48"/>
  <c r="X3652" i="48"/>
  <c r="X3639" i="48"/>
  <c r="X3620" i="48"/>
  <c r="X3607" i="48"/>
  <c r="X3588" i="48"/>
  <c r="X3575" i="48"/>
  <c r="X3556" i="48"/>
  <c r="X3543" i="48"/>
  <c r="X3530" i="48"/>
  <c r="X3517" i="48"/>
  <c r="X3510" i="48"/>
  <c r="X3388" i="48"/>
  <c r="X3332" i="48"/>
  <c r="X3326" i="48"/>
  <c r="X3292" i="48"/>
  <c r="X3995" i="48"/>
  <c r="X3976" i="48"/>
  <c r="X3963" i="48"/>
  <c r="X3944" i="48"/>
  <c r="X3931" i="48"/>
  <c r="X3912" i="48"/>
  <c r="X3899" i="48"/>
  <c r="X3880" i="48"/>
  <c r="X3867" i="48"/>
  <c r="X3848" i="48"/>
  <c r="X3835" i="48"/>
  <c r="X3816" i="48"/>
  <c r="X3803" i="48"/>
  <c r="X3784" i="48"/>
  <c r="X3771" i="48"/>
  <c r="X3752" i="48"/>
  <c r="X3739" i="48"/>
  <c r="X3720" i="48"/>
  <c r="X3707" i="48"/>
  <c r="X3688" i="48"/>
  <c r="X3675" i="48"/>
  <c r="X3656" i="48"/>
  <c r="X3643" i="48"/>
  <c r="X3624" i="48"/>
  <c r="X3611" i="48"/>
  <c r="X3592" i="48"/>
  <c r="X3579" i="48"/>
  <c r="X3560" i="48"/>
  <c r="X3547" i="48"/>
  <c r="X3521" i="48"/>
  <c r="X3507" i="48"/>
  <c r="X3500" i="48"/>
  <c r="X3487" i="48"/>
  <c r="X3461" i="48"/>
  <c r="X3364" i="48"/>
  <c r="X2698" i="48"/>
  <c r="X2634" i="48"/>
  <c r="X3522" i="48"/>
  <c r="X3497" i="48"/>
  <c r="X3481" i="48"/>
  <c r="X3470" i="48"/>
  <c r="X3467" i="48"/>
  <c r="X3442" i="48"/>
  <c r="X3420" i="48"/>
  <c r="X3401" i="48"/>
  <c r="X3385" i="48"/>
  <c r="X3382" i="48"/>
  <c r="X3379" i="48"/>
  <c r="X3366" i="48"/>
  <c r="X3356" i="48"/>
  <c r="X3342" i="48"/>
  <c r="X3338" i="48"/>
  <c r="X3325" i="48"/>
  <c r="X3312" i="48"/>
  <c r="X3305" i="48"/>
  <c r="X3253" i="48"/>
  <c r="X3240" i="48"/>
  <c r="X3232" i="48"/>
  <c r="X3194" i="48"/>
  <c r="X3180" i="48"/>
  <c r="X3164" i="48"/>
  <c r="X3130" i="48"/>
  <c r="X3050" i="48"/>
  <c r="X2718" i="48"/>
  <c r="X2697" i="48"/>
  <c r="X2618" i="48"/>
  <c r="X2531" i="48"/>
  <c r="X2381" i="48"/>
  <c r="X2267" i="48"/>
  <c r="X4115" i="48"/>
  <c r="X4108" i="48"/>
  <c r="X4099" i="48"/>
  <c r="X4092" i="48"/>
  <c r="X4083" i="48"/>
  <c r="X4076" i="48"/>
  <c r="X4067" i="48"/>
  <c r="X4060" i="48"/>
  <c r="X4051" i="48"/>
  <c r="X4044" i="48"/>
  <c r="X4035" i="48"/>
  <c r="X4028" i="48"/>
  <c r="X4019" i="48"/>
  <c r="X4012" i="48"/>
  <c r="X4003" i="48"/>
  <c r="X3996" i="48"/>
  <c r="X3987" i="48"/>
  <c r="X3980" i="48"/>
  <c r="X3971" i="48"/>
  <c r="X3964" i="48"/>
  <c r="X3955" i="48"/>
  <c r="X3948" i="48"/>
  <c r="X3939" i="48"/>
  <c r="X3932" i="48"/>
  <c r="X3923" i="48"/>
  <c r="X3916" i="48"/>
  <c r="X3907" i="48"/>
  <c r="X3900" i="48"/>
  <c r="X3891" i="48"/>
  <c r="X3884" i="48"/>
  <c r="X3875" i="48"/>
  <c r="X3868" i="48"/>
  <c r="X3859" i="48"/>
  <c r="X3852" i="48"/>
  <c r="X3843" i="48"/>
  <c r="X3836" i="48"/>
  <c r="X3827" i="48"/>
  <c r="X3820" i="48"/>
  <c r="X3811" i="48"/>
  <c r="X3804" i="48"/>
  <c r="X3795" i="48"/>
  <c r="X3788" i="48"/>
  <c r="X3779" i="48"/>
  <c r="X3772" i="48"/>
  <c r="X3763" i="48"/>
  <c r="X3756" i="48"/>
  <c r="X3747" i="48"/>
  <c r="X3740" i="48"/>
  <c r="X3731" i="48"/>
  <c r="X3724" i="48"/>
  <c r="X3715" i="48"/>
  <c r="X3708" i="48"/>
  <c r="X3699" i="48"/>
  <c r="X3692" i="48"/>
  <c r="X3683" i="48"/>
  <c r="X3676" i="48"/>
  <c r="X3667" i="48"/>
  <c r="X3660" i="48"/>
  <c r="X3651" i="48"/>
  <c r="X3644" i="48"/>
  <c r="X3635" i="48"/>
  <c r="X3628" i="48"/>
  <c r="X3619" i="48"/>
  <c r="X3612" i="48"/>
  <c r="X3603" i="48"/>
  <c r="X3596" i="48"/>
  <c r="X3587" i="48"/>
  <c r="X3580" i="48"/>
  <c r="X3571" i="48"/>
  <c r="X3564" i="48"/>
  <c r="X3555" i="48"/>
  <c r="X3548" i="48"/>
  <c r="X3539" i="48"/>
  <c r="X3534" i="48"/>
  <c r="X3529" i="48"/>
  <c r="X3524" i="48"/>
  <c r="X3519" i="48"/>
  <c r="X3509" i="48"/>
  <c r="X3504" i="48"/>
  <c r="X3499" i="48"/>
  <c r="X3491" i="48"/>
  <c r="X3475" i="48"/>
  <c r="X3466" i="48"/>
  <c r="X3457" i="48"/>
  <c r="X3454" i="48"/>
  <c r="X3438" i="48"/>
  <c r="X3432" i="48"/>
  <c r="X3429" i="48"/>
  <c r="X3413" i="48"/>
  <c r="X3394" i="48"/>
  <c r="X3378" i="48"/>
  <c r="X3321" i="48"/>
  <c r="X3308" i="48"/>
  <c r="X3298" i="48"/>
  <c r="X3270" i="48"/>
  <c r="X3265" i="48"/>
  <c r="X3244" i="48"/>
  <c r="X3239" i="48"/>
  <c r="X3197" i="48"/>
  <c r="X3162" i="48"/>
  <c r="X3116" i="48"/>
  <c r="X2997" i="48"/>
  <c r="X2984" i="48"/>
  <c r="X2977" i="48"/>
  <c r="X2765" i="48"/>
  <c r="X2536" i="48"/>
  <c r="X2476" i="48"/>
  <c r="X2424" i="48"/>
  <c r="X2343" i="48"/>
  <c r="X1885" i="48"/>
  <c r="X1782" i="48"/>
  <c r="X4110" i="48"/>
  <c r="X4101" i="48"/>
  <c r="X4094" i="48"/>
  <c r="X4085" i="48"/>
  <c r="X4078" i="48"/>
  <c r="X4069" i="48"/>
  <c r="X4062" i="48"/>
  <c r="X4053" i="48"/>
  <c r="X4046" i="48"/>
  <c r="X4037" i="48"/>
  <c r="X4030" i="48"/>
  <c r="X4021" i="48"/>
  <c r="X4014" i="48"/>
  <c r="X4005" i="48"/>
  <c r="X3998" i="48"/>
  <c r="X3989" i="48"/>
  <c r="X3982" i="48"/>
  <c r="X3973" i="48"/>
  <c r="X3966" i="48"/>
  <c r="X3957" i="48"/>
  <c r="X3950" i="48"/>
  <c r="X3941" i="48"/>
  <c r="X3934" i="48"/>
  <c r="X3925" i="48"/>
  <c r="X3918" i="48"/>
  <c r="X3909" i="48"/>
  <c r="X3902" i="48"/>
  <c r="X3893" i="48"/>
  <c r="X3886" i="48"/>
  <c r="X3877" i="48"/>
  <c r="X3870" i="48"/>
  <c r="X3861" i="48"/>
  <c r="X3854" i="48"/>
  <c r="X3845" i="48"/>
  <c r="X3838" i="48"/>
  <c r="X3829" i="48"/>
  <c r="X3822" i="48"/>
  <c r="X3813" i="48"/>
  <c r="X3806" i="48"/>
  <c r="X3797" i="48"/>
  <c r="X3790" i="48"/>
  <c r="X3781" i="48"/>
  <c r="X3774" i="48"/>
  <c r="X3765" i="48"/>
  <c r="X3758" i="48"/>
  <c r="X3749" i="48"/>
  <c r="X3742" i="48"/>
  <c r="X3733" i="48"/>
  <c r="X3726" i="48"/>
  <c r="X3717" i="48"/>
  <c r="X3710" i="48"/>
  <c r="X3701" i="48"/>
  <c r="X3694" i="48"/>
  <c r="X3685" i="48"/>
  <c r="X3678" i="48"/>
  <c r="X3669" i="48"/>
  <c r="X3662" i="48"/>
  <c r="X3653" i="48"/>
  <c r="X3646" i="48"/>
  <c r="X3637" i="48"/>
  <c r="X3630" i="48"/>
  <c r="X3621" i="48"/>
  <c r="X3614" i="48"/>
  <c r="X3605" i="48"/>
  <c r="X3598" i="48"/>
  <c r="X3589" i="48"/>
  <c r="X3582" i="48"/>
  <c r="X3573" i="48"/>
  <c r="X3566" i="48"/>
  <c r="X3557" i="48"/>
  <c r="X3550" i="48"/>
  <c r="X3541" i="48"/>
  <c r="X3526" i="48"/>
  <c r="X3516" i="48"/>
  <c r="X3506" i="48"/>
  <c r="X3501" i="48"/>
  <c r="X3496" i="48"/>
  <c r="X3483" i="48"/>
  <c r="X3480" i="48"/>
  <c r="X3472" i="48"/>
  <c r="X3469" i="48"/>
  <c r="X3460" i="48"/>
  <c r="X3450" i="48"/>
  <c r="X3434" i="48"/>
  <c r="X3422" i="48"/>
  <c r="X3406" i="48"/>
  <c r="X3400" i="48"/>
  <c r="X3397" i="48"/>
  <c r="X3381" i="48"/>
  <c r="X3362" i="48"/>
  <c r="X3354" i="48"/>
  <c r="X3344" i="48"/>
  <c r="X3334" i="48"/>
  <c r="X3324" i="48"/>
  <c r="X3314" i="48"/>
  <c r="X3304" i="48"/>
  <c r="X3301" i="48"/>
  <c r="X3294" i="48"/>
  <c r="X3286" i="48"/>
  <c r="X3282" i="48"/>
  <c r="X3278" i="48"/>
  <c r="X3260" i="48"/>
  <c r="X3251" i="48"/>
  <c r="X3225" i="48"/>
  <c r="X3206" i="48"/>
  <c r="X3201" i="48"/>
  <c r="X3173" i="48"/>
  <c r="X3161" i="48"/>
  <c r="X3133" i="48"/>
  <c r="X3066" i="48"/>
  <c r="X3009" i="48"/>
  <c r="X2964" i="48"/>
  <c r="X2932" i="48"/>
  <c r="X2900" i="48"/>
  <c r="X2868" i="48"/>
  <c r="X2836" i="48"/>
  <c r="X2804" i="48"/>
  <c r="X2602" i="48"/>
  <c r="X2565" i="48"/>
  <c r="X2453" i="48"/>
  <c r="X2386" i="48"/>
  <c r="X2378" i="48"/>
  <c r="X3531" i="48"/>
  <c r="X3485" i="48"/>
  <c r="X3453" i="48"/>
  <c r="X3447" i="48"/>
  <c r="X3437" i="48"/>
  <c r="X3431" i="48"/>
  <c r="X3425" i="48"/>
  <c r="X3402" i="48"/>
  <c r="X3374" i="48"/>
  <c r="X3368" i="48"/>
  <c r="X3365" i="48"/>
  <c r="X3358" i="48"/>
  <c r="X3351" i="48"/>
  <c r="X3337" i="48"/>
  <c r="X3330" i="48"/>
  <c r="X3317" i="48"/>
  <c r="X3293" i="48"/>
  <c r="X3289" i="48"/>
  <c r="X3264" i="48"/>
  <c r="X3242" i="48"/>
  <c r="X3234" i="48"/>
  <c r="X3230" i="48"/>
  <c r="X3196" i="48"/>
  <c r="X3182" i="48"/>
  <c r="X3155" i="48"/>
  <c r="X3109" i="48"/>
  <c r="X3084" i="48"/>
  <c r="X3034" i="48"/>
  <c r="X3027" i="48"/>
  <c r="X3002" i="48"/>
  <c r="X2771" i="48"/>
  <c r="X2490" i="48"/>
  <c r="X2088" i="48"/>
  <c r="X4114" i="48"/>
  <c r="X4105" i="48"/>
  <c r="X4098" i="48"/>
  <c r="X4089" i="48"/>
  <c r="X4082" i="48"/>
  <c r="X4073" i="48"/>
  <c r="X4066" i="48"/>
  <c r="X4057" i="48"/>
  <c r="X4050" i="48"/>
  <c r="X4041" i="48"/>
  <c r="X4034" i="48"/>
  <c r="X4025" i="48"/>
  <c r="X4018" i="48"/>
  <c r="X4009" i="48"/>
  <c r="X4002" i="48"/>
  <c r="X3993" i="48"/>
  <c r="X3986" i="48"/>
  <c r="X3977" i="48"/>
  <c r="X3970" i="48"/>
  <c r="X3961" i="48"/>
  <c r="X3954" i="48"/>
  <c r="X3945" i="48"/>
  <c r="X3938" i="48"/>
  <c r="X3929" i="48"/>
  <c r="X3922" i="48"/>
  <c r="X3913" i="48"/>
  <c r="X3906" i="48"/>
  <c r="X3897" i="48"/>
  <c r="X3890" i="48"/>
  <c r="X3881" i="48"/>
  <c r="X3874" i="48"/>
  <c r="X3865" i="48"/>
  <c r="X3858" i="48"/>
  <c r="X3849" i="48"/>
  <c r="X3842" i="48"/>
  <c r="X3833" i="48"/>
  <c r="X3826" i="48"/>
  <c r="X3817" i="48"/>
  <c r="X3810" i="48"/>
  <c r="X3801" i="48"/>
  <c r="X3794" i="48"/>
  <c r="X3785" i="48"/>
  <c r="X3778" i="48"/>
  <c r="X3769" i="48"/>
  <c r="X3762" i="48"/>
  <c r="X3753" i="48"/>
  <c r="X3746" i="48"/>
  <c r="X3737" i="48"/>
  <c r="X3730" i="48"/>
  <c r="X3721" i="48"/>
  <c r="X3714" i="48"/>
  <c r="X3705" i="48"/>
  <c r="X3698" i="48"/>
  <c r="X3689" i="48"/>
  <c r="X3682" i="48"/>
  <c r="X3673" i="48"/>
  <c r="X3666" i="48"/>
  <c r="X3657" i="48"/>
  <c r="X3650" i="48"/>
  <c r="X3641" i="48"/>
  <c r="X3634" i="48"/>
  <c r="X3625" i="48"/>
  <c r="X3618" i="48"/>
  <c r="X3609" i="48"/>
  <c r="X3602" i="48"/>
  <c r="X3593" i="48"/>
  <c r="X3586" i="48"/>
  <c r="X3577" i="48"/>
  <c r="X3570" i="48"/>
  <c r="X3561" i="48"/>
  <c r="X3554" i="48"/>
  <c r="X3545" i="48"/>
  <c r="X3538" i="48"/>
  <c r="X3533" i="48"/>
  <c r="X3528" i="48"/>
  <c r="X3523" i="48"/>
  <c r="X3518" i="48"/>
  <c r="X3513" i="48"/>
  <c r="X3508" i="48"/>
  <c r="X3503" i="48"/>
  <c r="X3493" i="48"/>
  <c r="X3490" i="48"/>
  <c r="X3482" i="48"/>
  <c r="X3474" i="48"/>
  <c r="X3468" i="48"/>
  <c r="X3459" i="48"/>
  <c r="X3456" i="48"/>
  <c r="X3440" i="48"/>
  <c r="X3428" i="48"/>
  <c r="X3421" i="48"/>
  <c r="X3415" i="48"/>
  <c r="X3405" i="48"/>
  <c r="X3399" i="48"/>
  <c r="X3393" i="48"/>
  <c r="X3386" i="48"/>
  <c r="X3370" i="48"/>
  <c r="X3357" i="48"/>
  <c r="X3310" i="48"/>
  <c r="X3306" i="48"/>
  <c r="X3303" i="48"/>
  <c r="X3285" i="48"/>
  <c r="X3273" i="48"/>
  <c r="X3250" i="48"/>
  <c r="X3246" i="48"/>
  <c r="X3200" i="48"/>
  <c r="X3186" i="48"/>
  <c r="X3177" i="48"/>
  <c r="X3148" i="48"/>
  <c r="X3142" i="48"/>
  <c r="X3120" i="48"/>
  <c r="X3020" i="48"/>
  <c r="X2714" i="48"/>
  <c r="X2650" i="48"/>
  <c r="X2636" i="48"/>
  <c r="X2548" i="48"/>
  <c r="X2458" i="48"/>
  <c r="X2436" i="48"/>
  <c r="X2294" i="48"/>
  <c r="X2286" i="48"/>
  <c r="X2262" i="48"/>
  <c r="X2230" i="48"/>
  <c r="X2198" i="48"/>
  <c r="X2166" i="48"/>
  <c r="X2127" i="48"/>
  <c r="X12" i="48"/>
  <c r="X4" i="48"/>
  <c r="X10" i="48"/>
  <c r="X18" i="48"/>
  <c r="X26" i="48"/>
  <c r="X34" i="48"/>
  <c r="X42" i="48"/>
  <c r="X50" i="48"/>
  <c r="X58" i="48"/>
  <c r="X66" i="48"/>
  <c r="X74" i="48"/>
  <c r="X82" i="48"/>
  <c r="X8" i="48"/>
  <c r="X16" i="48"/>
  <c r="X24" i="48"/>
  <c r="X32" i="48"/>
  <c r="X40" i="48"/>
  <c r="X48" i="48"/>
  <c r="X56" i="48"/>
  <c r="X64" i="48"/>
  <c r="X72" i="48"/>
  <c r="X80" i="48"/>
  <c r="X28" i="48"/>
  <c r="X60" i="48"/>
  <c r="X86" i="48"/>
  <c r="X102" i="48"/>
  <c r="X118" i="48"/>
  <c r="X134" i="48"/>
  <c r="X150" i="48"/>
  <c r="X173" i="48"/>
  <c r="X181" i="48"/>
  <c r="X189" i="48"/>
  <c r="X197" i="48"/>
  <c r="X38" i="48"/>
  <c r="X70" i="48"/>
  <c r="X96" i="48"/>
  <c r="X112" i="48"/>
  <c r="X128" i="48"/>
  <c r="X144" i="48"/>
  <c r="X160" i="48"/>
  <c r="X176" i="48"/>
  <c r="X184" i="48"/>
  <c r="X192" i="48"/>
  <c r="X20" i="48"/>
  <c r="X52" i="48"/>
  <c r="X90" i="48"/>
  <c r="X106" i="48"/>
  <c r="X122" i="48"/>
  <c r="X138" i="48"/>
  <c r="X154" i="48"/>
  <c r="X179" i="48"/>
  <c r="X187" i="48"/>
  <c r="X195" i="48"/>
  <c r="X203" i="48"/>
  <c r="X30" i="48"/>
  <c r="X62" i="48"/>
  <c r="X84" i="48"/>
  <c r="X100" i="48"/>
  <c r="X116" i="48"/>
  <c r="X132" i="48"/>
  <c r="X148" i="48"/>
  <c r="X164" i="48"/>
  <c r="X174" i="48"/>
  <c r="X182" i="48"/>
  <c r="X190" i="48"/>
  <c r="X198" i="48"/>
  <c r="X206" i="48"/>
  <c r="X213" i="48"/>
  <c r="X222" i="48"/>
  <c r="X229" i="48"/>
  <c r="X6" i="48"/>
  <c r="X44" i="48"/>
  <c r="X76" i="48"/>
  <c r="X94" i="48"/>
  <c r="X110" i="48"/>
  <c r="X126" i="48"/>
  <c r="X142" i="48"/>
  <c r="X158" i="48"/>
  <c r="X168" i="48"/>
  <c r="X177" i="48"/>
  <c r="X185" i="48"/>
  <c r="X193" i="48"/>
  <c r="X201" i="48"/>
  <c r="X22" i="48"/>
  <c r="X54" i="48"/>
  <c r="X88" i="48"/>
  <c r="X104" i="48"/>
  <c r="X120" i="48"/>
  <c r="X136" i="48"/>
  <c r="X152" i="48"/>
  <c r="X172" i="48"/>
  <c r="X180" i="48"/>
  <c r="X209" i="48"/>
  <c r="X36" i="48"/>
  <c r="X68" i="48"/>
  <c r="X98" i="48"/>
  <c r="X114" i="48"/>
  <c r="X130" i="48"/>
  <c r="X146" i="48"/>
  <c r="X162" i="48"/>
  <c r="X165" i="48"/>
  <c r="X175" i="48"/>
  <c r="X183" i="48"/>
  <c r="X191" i="48"/>
  <c r="X199" i="48"/>
  <c r="X207" i="48"/>
  <c r="X14" i="48"/>
  <c r="X46" i="48"/>
  <c r="X78" i="48"/>
  <c r="X92" i="48"/>
  <c r="X178" i="48"/>
  <c r="X212" i="48"/>
  <c r="X219" i="48"/>
  <c r="X140" i="48"/>
  <c r="X186" i="48"/>
  <c r="X205" i="48"/>
  <c r="X246" i="48"/>
  <c r="X220" i="48"/>
  <c r="X238" i="48"/>
  <c r="X254" i="48"/>
  <c r="X268" i="48"/>
  <c r="X275" i="48"/>
  <c r="X284" i="48"/>
  <c r="X291" i="48"/>
  <c r="X108" i="48"/>
  <c r="X194" i="48"/>
  <c r="X210" i="48"/>
  <c r="X156" i="48"/>
  <c r="X169" i="48"/>
  <c r="X214" i="48"/>
  <c r="X202" i="48"/>
  <c r="X211" i="48"/>
  <c r="X221" i="48"/>
  <c r="X230" i="48"/>
  <c r="X245" i="48"/>
  <c r="X124" i="48"/>
  <c r="X237" i="48"/>
  <c r="X228" i="48"/>
  <c r="X248" i="48"/>
  <c r="X257" i="48"/>
  <c r="X265" i="48"/>
  <c r="X323" i="48"/>
  <c r="X329" i="48"/>
  <c r="X282" i="48"/>
  <c r="X290" i="48"/>
  <c r="X314" i="48"/>
  <c r="X317" i="48"/>
  <c r="X266" i="48"/>
  <c r="X274" i="48"/>
  <c r="X321" i="48"/>
  <c r="X330" i="48"/>
  <c r="X333" i="48"/>
  <c r="X341" i="48"/>
  <c r="X349" i="48"/>
  <c r="X357" i="48"/>
  <c r="X225" i="48"/>
  <c r="X236" i="48"/>
  <c r="X258" i="48"/>
  <c r="X287" i="48"/>
  <c r="X271" i="48"/>
  <c r="X296" i="48"/>
  <c r="X347" i="48"/>
  <c r="X355" i="48"/>
  <c r="X363" i="48"/>
  <c r="X371" i="48"/>
  <c r="X300" i="48"/>
  <c r="X306" i="48"/>
  <c r="X227" i="48"/>
  <c r="X252" i="48"/>
  <c r="X289" i="48"/>
  <c r="X297" i="48"/>
  <c r="X316" i="48"/>
  <c r="X322" i="48"/>
  <c r="X217" i="48"/>
  <c r="X233" i="48"/>
  <c r="X243" i="48"/>
  <c r="X273" i="48"/>
  <c r="X381" i="48"/>
  <c r="X389" i="48"/>
  <c r="X397" i="48"/>
  <c r="X405" i="48"/>
  <c r="X413" i="48"/>
  <c r="X421" i="48"/>
  <c r="X429" i="48"/>
  <c r="X433" i="48"/>
  <c r="X436" i="48"/>
  <c r="X449" i="48"/>
  <c r="X457" i="48"/>
  <c r="X465" i="48"/>
  <c r="X281" i="48"/>
  <c r="X373" i="48"/>
  <c r="X332" i="48"/>
  <c r="X379" i="48"/>
  <c r="X383" i="48"/>
  <c r="X387" i="48"/>
  <c r="X391" i="48"/>
  <c r="X395" i="48"/>
  <c r="X399" i="48"/>
  <c r="X403" i="48"/>
  <c r="X407" i="48"/>
  <c r="X411" i="48"/>
  <c r="X415" i="48"/>
  <c r="X419" i="48"/>
  <c r="X423" i="48"/>
  <c r="X427" i="48"/>
  <c r="X431" i="48"/>
  <c r="X434" i="48"/>
  <c r="X447" i="48"/>
  <c r="X450" i="48"/>
  <c r="X458" i="48"/>
  <c r="X466" i="48"/>
  <c r="X313" i="48"/>
  <c r="X307" i="48"/>
  <c r="X459" i="48"/>
  <c r="X504" i="48"/>
  <c r="X511" i="48"/>
  <c r="X521" i="48"/>
  <c r="X547" i="48"/>
  <c r="X563" i="48"/>
  <c r="X579" i="48"/>
  <c r="X432" i="48"/>
  <c r="X474" i="48"/>
  <c r="X482" i="48"/>
  <c r="X533" i="48"/>
  <c r="X545" i="48"/>
  <c r="X561" i="48"/>
  <c r="X577" i="48"/>
  <c r="X593" i="48"/>
  <c r="X609" i="48"/>
  <c r="X365" i="48"/>
  <c r="X475" i="48"/>
  <c r="X483" i="48"/>
  <c r="X491" i="48"/>
  <c r="X516" i="48"/>
  <c r="X519" i="48"/>
  <c r="X531" i="48"/>
  <c r="X541" i="48"/>
  <c r="X557" i="48"/>
  <c r="X446" i="48"/>
  <c r="X451" i="48"/>
  <c r="X467" i="48"/>
  <c r="X488" i="48"/>
  <c r="X495" i="48"/>
  <c r="X539" i="48"/>
  <c r="X523" i="48"/>
  <c r="X529" i="48"/>
  <c r="X537" i="48"/>
  <c r="X553" i="48"/>
  <c r="X569" i="48"/>
  <c r="X445" i="48"/>
  <c r="X489" i="48"/>
  <c r="X494" i="48"/>
  <c r="X500" i="48"/>
  <c r="X505" i="48"/>
  <c r="X517" i="48"/>
  <c r="X575" i="48"/>
  <c r="X452" i="48"/>
  <c r="X549" i="48"/>
  <c r="X507" i="48"/>
  <c r="X573" i="48"/>
  <c r="X448" i="48"/>
  <c r="X468" i="48"/>
  <c r="X514" i="48"/>
  <c r="X525" i="48"/>
  <c r="X543" i="48"/>
  <c r="X567" i="48"/>
  <c r="X607" i="48"/>
  <c r="X621" i="48"/>
  <c r="X626" i="48"/>
  <c r="X629" i="48"/>
  <c r="X634" i="48"/>
  <c r="X641" i="48"/>
  <c r="X650" i="48"/>
  <c r="X657" i="48"/>
  <c r="X666" i="48"/>
  <c r="X673" i="48"/>
  <c r="X443" i="48"/>
  <c r="X481" i="48"/>
  <c r="X535" i="48"/>
  <c r="X551" i="48"/>
  <c r="X585" i="48"/>
  <c r="X599" i="48"/>
  <c r="X639" i="48"/>
  <c r="X648" i="48"/>
  <c r="X655" i="48"/>
  <c r="X591" i="48"/>
  <c r="X501" i="48"/>
  <c r="X559" i="48"/>
  <c r="X565" i="48"/>
  <c r="X698" i="48"/>
  <c r="X705" i="48"/>
  <c r="X730" i="48"/>
  <c r="X737" i="48"/>
  <c r="X740" i="48"/>
  <c r="X581" i="48"/>
  <c r="X661" i="48"/>
  <c r="X677" i="48"/>
  <c r="X702" i="48"/>
  <c r="X709" i="48"/>
  <c r="X734" i="48"/>
  <c r="X473" i="48"/>
  <c r="X510" i="48"/>
  <c r="X571" i="48"/>
  <c r="X638" i="48"/>
  <c r="X670" i="48"/>
  <c r="X747" i="48"/>
  <c r="X750" i="48"/>
  <c r="X769" i="48"/>
  <c r="X772" i="48"/>
  <c r="X794" i="48"/>
  <c r="X460" i="48"/>
  <c r="X555" i="48"/>
  <c r="X623" i="48"/>
  <c r="X628" i="48"/>
  <c r="X644" i="48"/>
  <c r="X692" i="48"/>
  <c r="X699" i="48"/>
  <c r="X724" i="48"/>
  <c r="X731" i="48"/>
  <c r="X741" i="48"/>
  <c r="X763" i="48"/>
  <c r="X766" i="48"/>
  <c r="X785" i="48"/>
  <c r="X788" i="48"/>
  <c r="X583" i="48"/>
  <c r="X527" i="48"/>
  <c r="X619" i="48"/>
  <c r="X689" i="48"/>
  <c r="X721" i="48"/>
  <c r="X776" i="48"/>
  <c r="X813" i="48"/>
  <c r="X838" i="48"/>
  <c r="X664" i="48"/>
  <c r="X756" i="48"/>
  <c r="X801" i="48"/>
  <c r="X804" i="48"/>
  <c r="X841" i="48"/>
  <c r="X891" i="48"/>
  <c r="X898" i="48"/>
  <c r="X907" i="48"/>
  <c r="X914" i="48"/>
  <c r="X923" i="48"/>
  <c r="X930" i="48"/>
  <c r="X939" i="48"/>
  <c r="X946" i="48"/>
  <c r="X955" i="48"/>
  <c r="X962" i="48"/>
  <c r="X971" i="48"/>
  <c r="X978" i="48"/>
  <c r="X987" i="48"/>
  <c r="X994" i="48"/>
  <c r="X1003" i="48"/>
  <c r="X1010" i="48"/>
  <c r="X1019" i="48"/>
  <c r="X1026" i="48"/>
  <c r="X1035" i="48"/>
  <c r="X635" i="48"/>
  <c r="X671" i="48"/>
  <c r="X696" i="48"/>
  <c r="X728" i="48"/>
  <c r="X773" i="48"/>
  <c r="X795" i="48"/>
  <c r="X822" i="48"/>
  <c r="X654" i="48"/>
  <c r="X660" i="48"/>
  <c r="X686" i="48"/>
  <c r="X718" i="48"/>
  <c r="X745" i="48"/>
  <c r="X753" i="48"/>
  <c r="X757" i="48"/>
  <c r="X761" i="48"/>
  <c r="X825" i="48"/>
  <c r="X839" i="48"/>
  <c r="X850" i="48"/>
  <c r="X887" i="48"/>
  <c r="X894" i="48"/>
  <c r="X903" i="48"/>
  <c r="X910" i="48"/>
  <c r="X919" i="48"/>
  <c r="X926" i="48"/>
  <c r="X935" i="48"/>
  <c r="X942" i="48"/>
  <c r="X951" i="48"/>
  <c r="X958" i="48"/>
  <c r="X967" i="48"/>
  <c r="X974" i="48"/>
  <c r="X983" i="48"/>
  <c r="X990" i="48"/>
  <c r="X999" i="48"/>
  <c r="X1006" i="48"/>
  <c r="X1015" i="48"/>
  <c r="X1022" i="48"/>
  <c r="X1031" i="48"/>
  <c r="X1038" i="48"/>
  <c r="X1047" i="48"/>
  <c r="X676" i="48"/>
  <c r="X682" i="48"/>
  <c r="X708" i="48"/>
  <c r="X714" i="48"/>
  <c r="X770" i="48"/>
  <c r="X792" i="48"/>
  <c r="X799" i="48"/>
  <c r="X802" i="48"/>
  <c r="X814" i="48"/>
  <c r="X820" i="48"/>
  <c r="X828" i="48"/>
  <c r="X845" i="48"/>
  <c r="X853" i="48"/>
  <c r="X856" i="48"/>
  <c r="X861" i="48"/>
  <c r="X864" i="48"/>
  <c r="X869" i="48"/>
  <c r="X872" i="48"/>
  <c r="X877" i="48"/>
  <c r="X880" i="48"/>
  <c r="X885" i="48"/>
  <c r="X892" i="48"/>
  <c r="X901" i="48"/>
  <c r="X908" i="48"/>
  <c r="X917" i="48"/>
  <c r="X924" i="48"/>
  <c r="X933" i="48"/>
  <c r="X940" i="48"/>
  <c r="X645" i="48"/>
  <c r="X693" i="48"/>
  <c r="X725" i="48"/>
  <c r="X746" i="48"/>
  <c r="X751" i="48"/>
  <c r="X782" i="48"/>
  <c r="X789" i="48"/>
  <c r="X829" i="48"/>
  <c r="X687" i="48"/>
  <c r="X715" i="48"/>
  <c r="X927" i="48"/>
  <c r="X959" i="48"/>
  <c r="X972" i="48"/>
  <c r="X997" i="48"/>
  <c r="X1055" i="48"/>
  <c r="X1058" i="48"/>
  <c r="X1070" i="48"/>
  <c r="X1086" i="48"/>
  <c r="X1102" i="48"/>
  <c r="X1118" i="48"/>
  <c r="X1134" i="48"/>
  <c r="X1150" i="48"/>
  <c r="X1166" i="48"/>
  <c r="X1182" i="48"/>
  <c r="X818" i="48"/>
  <c r="X823" i="48"/>
  <c r="X834" i="48"/>
  <c r="X918" i="48"/>
  <c r="X938" i="48"/>
  <c r="X956" i="48"/>
  <c r="X981" i="48"/>
  <c r="X1030" i="48"/>
  <c r="X1042" i="48"/>
  <c r="X1068" i="48"/>
  <c r="X1084" i="48"/>
  <c r="X1100" i="48"/>
  <c r="X1116" i="48"/>
  <c r="X1132" i="48"/>
  <c r="X1148" i="48"/>
  <c r="X1155" i="48"/>
  <c r="X1164" i="48"/>
  <c r="X1171" i="48"/>
  <c r="X1180" i="48"/>
  <c r="X1187" i="48"/>
  <c r="X1196" i="48"/>
  <c r="X1203" i="48"/>
  <c r="X1212" i="48"/>
  <c r="X1219" i="48"/>
  <c r="X1228" i="48"/>
  <c r="X1235" i="48"/>
  <c r="X1244" i="48"/>
  <c r="X1251" i="48"/>
  <c r="X778" i="48"/>
  <c r="X899" i="48"/>
  <c r="X943" i="48"/>
  <c r="X965" i="48"/>
  <c r="X1002" i="48"/>
  <c r="X1014" i="48"/>
  <c r="X1046" i="48"/>
  <c r="X1050" i="48"/>
  <c r="X1056" i="48"/>
  <c r="X1066" i="48"/>
  <c r="X1073" i="48"/>
  <c r="X1082" i="48"/>
  <c r="X1089" i="48"/>
  <c r="X1098" i="48"/>
  <c r="X1105" i="48"/>
  <c r="X1114" i="48"/>
  <c r="X1121" i="48"/>
  <c r="X1130" i="48"/>
  <c r="X1137" i="48"/>
  <c r="X1146" i="48"/>
  <c r="X683" i="48"/>
  <c r="X809" i="48"/>
  <c r="X890" i="48"/>
  <c r="X934" i="48"/>
  <c r="X949" i="48"/>
  <c r="X998" i="48"/>
  <c r="X1039" i="48"/>
  <c r="X1064" i="48"/>
  <c r="X1080" i="48"/>
  <c r="X1096" i="48"/>
  <c r="X1112" i="48"/>
  <c r="X1128" i="48"/>
  <c r="X1144" i="48"/>
  <c r="X1160" i="48"/>
  <c r="X1176" i="48"/>
  <c r="X754" i="48"/>
  <c r="X767" i="48"/>
  <c r="X779" i="48"/>
  <c r="X895" i="48"/>
  <c r="X915" i="48"/>
  <c r="X970" i="48"/>
  <c r="X982" i="48"/>
  <c r="X1011" i="48"/>
  <c r="X1023" i="48"/>
  <c r="X1036" i="48"/>
  <c r="X1054" i="48"/>
  <c r="X1059" i="48"/>
  <c r="X1062" i="48"/>
  <c r="X1069" i="48"/>
  <c r="X1078" i="48"/>
  <c r="X1085" i="48"/>
  <c r="X1094" i="48"/>
  <c r="X1101" i="48"/>
  <c r="X1110" i="48"/>
  <c r="X1117" i="48"/>
  <c r="X1126" i="48"/>
  <c r="X1133" i="48"/>
  <c r="X1142" i="48"/>
  <c r="X1149" i="48"/>
  <c r="X1158" i="48"/>
  <c r="X1165" i="48"/>
  <c r="X1174" i="48"/>
  <c r="X1181" i="48"/>
  <c r="X1190" i="48"/>
  <c r="X1197" i="48"/>
  <c r="X1206" i="48"/>
  <c r="X1213" i="48"/>
  <c r="X975" i="48"/>
  <c r="X988" i="48"/>
  <c r="X1074" i="48"/>
  <c r="X1099" i="48"/>
  <c r="X1140" i="48"/>
  <c r="X1270" i="48"/>
  <c r="X762" i="48"/>
  <c r="X995" i="48"/>
  <c r="X1083" i="48"/>
  <c r="X1124" i="48"/>
  <c r="X1136" i="48"/>
  <c r="X1152" i="48"/>
  <c r="X1163" i="48"/>
  <c r="X1170" i="48"/>
  <c r="X1184" i="48"/>
  <c r="X1195" i="48"/>
  <c r="X1222" i="48"/>
  <c r="X1276" i="48"/>
  <c r="X902" i="48"/>
  <c r="X954" i="48"/>
  <c r="X1007" i="48"/>
  <c r="X1013" i="48"/>
  <c r="X1067" i="48"/>
  <c r="X1079" i="48"/>
  <c r="X1108" i="48"/>
  <c r="X1120" i="48"/>
  <c r="X1129" i="48"/>
  <c r="X1156" i="48"/>
  <c r="X1188" i="48"/>
  <c r="X1238" i="48"/>
  <c r="X1293" i="48"/>
  <c r="X1313" i="48"/>
  <c r="X1318" i="48"/>
  <c r="X1328" i="48"/>
  <c r="X1340" i="48"/>
  <c r="X1347" i="48"/>
  <c r="X1356" i="48"/>
  <c r="X1363" i="48"/>
  <c r="X1372" i="48"/>
  <c r="X1379" i="48"/>
  <c r="X1388" i="48"/>
  <c r="X1395" i="48"/>
  <c r="X1404" i="48"/>
  <c r="X1411" i="48"/>
  <c r="X1420" i="48"/>
  <c r="X1427" i="48"/>
  <c r="X1436" i="48"/>
  <c r="X1443" i="48"/>
  <c r="X1452" i="48"/>
  <c r="X1459" i="48"/>
  <c r="X1468" i="48"/>
  <c r="X1475" i="48"/>
  <c r="X651" i="48"/>
  <c r="X786" i="48"/>
  <c r="X806" i="48"/>
  <c r="X922" i="48"/>
  <c r="X966" i="48"/>
  <c r="X1020" i="48"/>
  <c r="X1063" i="48"/>
  <c r="X1092" i="48"/>
  <c r="X1104" i="48"/>
  <c r="X1113" i="48"/>
  <c r="X1153" i="48"/>
  <c r="X1178" i="48"/>
  <c r="X1185" i="48"/>
  <c r="X1210" i="48"/>
  <c r="X1226" i="48"/>
  <c r="X1229" i="48"/>
  <c r="X1232" i="48"/>
  <c r="X1254" i="48"/>
  <c r="X1260" i="48"/>
  <c r="X1271" i="48"/>
  <c r="X1274" i="48"/>
  <c r="X1291" i="48"/>
  <c r="X1301" i="48"/>
  <c r="X1316" i="48"/>
  <c r="X1321" i="48"/>
  <c r="X1331" i="48"/>
  <c r="X1338" i="48"/>
  <c r="X1345" i="48"/>
  <c r="X1354" i="48"/>
  <c r="X1361" i="48"/>
  <c r="X1370" i="48"/>
  <c r="X1377" i="48"/>
  <c r="X1386" i="48"/>
  <c r="X1393" i="48"/>
  <c r="X1402" i="48"/>
  <c r="X1409" i="48"/>
  <c r="X1418" i="48"/>
  <c r="X1425" i="48"/>
  <c r="X1434" i="48"/>
  <c r="X667" i="48"/>
  <c r="X719" i="48"/>
  <c r="X821" i="48"/>
  <c r="X991" i="48"/>
  <c r="X1076" i="48"/>
  <c r="X1088" i="48"/>
  <c r="X1097" i="48"/>
  <c r="X1138" i="48"/>
  <c r="X1161" i="48"/>
  <c r="X1193" i="48"/>
  <c r="X1217" i="48"/>
  <c r="X1220" i="48"/>
  <c r="X1223" i="48"/>
  <c r="X1242" i="48"/>
  <c r="X1245" i="48"/>
  <c r="X1248" i="48"/>
  <c r="X1266" i="48"/>
  <c r="X1277" i="48"/>
  <c r="X1296" i="48"/>
  <c r="X1306" i="48"/>
  <c r="X631" i="48"/>
  <c r="X886" i="48"/>
  <c r="X911" i="48"/>
  <c r="X931" i="48"/>
  <c r="X1045" i="48"/>
  <c r="X1106" i="48"/>
  <c r="X1131" i="48"/>
  <c r="X1172" i="48"/>
  <c r="X1204" i="48"/>
  <c r="X1249" i="48"/>
  <c r="X1261" i="48"/>
  <c r="X1286" i="48"/>
  <c r="X1051" i="48"/>
  <c r="X1090" i="48"/>
  <c r="X1154" i="48"/>
  <c r="X1314" i="48"/>
  <c r="X1324" i="48"/>
  <c r="X1337" i="48"/>
  <c r="X1341" i="48"/>
  <c r="X1366" i="48"/>
  <c r="X1378" i="48"/>
  <c r="X1465" i="48"/>
  <c r="X1491" i="48"/>
  <c r="X1523" i="48"/>
  <c r="X1029" i="48"/>
  <c r="X1227" i="48"/>
  <c r="X1283" i="48"/>
  <c r="X1299" i="48"/>
  <c r="X1350" i="48"/>
  <c r="X1362" i="48"/>
  <c r="X1383" i="48"/>
  <c r="X1424" i="48"/>
  <c r="X1458" i="48"/>
  <c r="X1494" i="48"/>
  <c r="X1497" i="48"/>
  <c r="X1508" i="48"/>
  <c r="X1521" i="48"/>
  <c r="X1531" i="48"/>
  <c r="X1538" i="48"/>
  <c r="X1545" i="48"/>
  <c r="X1554" i="48"/>
  <c r="X1561" i="48"/>
  <c r="X1570" i="48"/>
  <c r="X1577" i="48"/>
  <c r="X1586" i="48"/>
  <c r="X1593" i="48"/>
  <c r="X1072" i="48"/>
  <c r="X1194" i="48"/>
  <c r="X1211" i="48"/>
  <c r="X1233" i="48"/>
  <c r="X1239" i="48"/>
  <c r="X1267" i="48"/>
  <c r="X1325" i="48"/>
  <c r="X1329" i="48"/>
  <c r="X1334" i="48"/>
  <c r="X1346" i="48"/>
  <c r="X1433" i="48"/>
  <c r="X1437" i="48"/>
  <c r="X1441" i="48"/>
  <c r="X1462" i="48"/>
  <c r="X1500" i="48"/>
  <c r="X1516" i="48"/>
  <c r="X963" i="48"/>
  <c r="X1200" i="48"/>
  <c r="X1258" i="48"/>
  <c r="X1351" i="48"/>
  <c r="X1392" i="48"/>
  <c r="X1417" i="48"/>
  <c r="X1421" i="48"/>
  <c r="X1466" i="48"/>
  <c r="X1469" i="48"/>
  <c r="X1472" i="48"/>
  <c r="X1478" i="48"/>
  <c r="X1481" i="48"/>
  <c r="X1492" i="48"/>
  <c r="X1506" i="48"/>
  <c r="X1514" i="48"/>
  <c r="X1519" i="48"/>
  <c r="X1529" i="48"/>
  <c r="X1541" i="48"/>
  <c r="X1550" i="48"/>
  <c r="X1557" i="48"/>
  <c r="X1162" i="48"/>
  <c r="X1179" i="48"/>
  <c r="X1275" i="48"/>
  <c r="X1280" i="48"/>
  <c r="X1330" i="48"/>
  <c r="X1335" i="48"/>
  <c r="X1376" i="48"/>
  <c r="X1401" i="48"/>
  <c r="X1405" i="48"/>
  <c r="X1430" i="48"/>
  <c r="X1449" i="48"/>
  <c r="X1456" i="48"/>
  <c r="X1463" i="48"/>
  <c r="X1484" i="48"/>
  <c r="X1495" i="48"/>
  <c r="X1498" i="48"/>
  <c r="X1524" i="48"/>
  <c r="X1539" i="48"/>
  <c r="X1548" i="48"/>
  <c r="X1555" i="48"/>
  <c r="X1564" i="48"/>
  <c r="X1571" i="48"/>
  <c r="X1580" i="48"/>
  <c r="X1587" i="48"/>
  <c r="X1596" i="48"/>
  <c r="X1598" i="48"/>
  <c r="X1600" i="48"/>
  <c r="X1602" i="48"/>
  <c r="X1604" i="48"/>
  <c r="X1606" i="48"/>
  <c r="X1608" i="48"/>
  <c r="X1610" i="48"/>
  <c r="X1612" i="48"/>
  <c r="X1614" i="48"/>
  <c r="X1616" i="48"/>
  <c r="X1618" i="48"/>
  <c r="X1620" i="48"/>
  <c r="X1622" i="48"/>
  <c r="X1624" i="48"/>
  <c r="X1626" i="48"/>
  <c r="X1628" i="48"/>
  <c r="X1630" i="48"/>
  <c r="X1632" i="48"/>
  <c r="X1634" i="48"/>
  <c r="X1636" i="48"/>
  <c r="X1638" i="48"/>
  <c r="X1640" i="48"/>
  <c r="X1642" i="48"/>
  <c r="X1644" i="48"/>
  <c r="X1646" i="48"/>
  <c r="X1648" i="48"/>
  <c r="X1650" i="48"/>
  <c r="X1652" i="48"/>
  <c r="X1654" i="48"/>
  <c r="X1656" i="48"/>
  <c r="X1658" i="48"/>
  <c r="X1660" i="48"/>
  <c r="X1662" i="48"/>
  <c r="X1664" i="48"/>
  <c r="X1666" i="48"/>
  <c r="X1668" i="48"/>
  <c r="X1670" i="48"/>
  <c r="X1672" i="48"/>
  <c r="X1674" i="48"/>
  <c r="X1676" i="48"/>
  <c r="X1678" i="48"/>
  <c r="X1680" i="48"/>
  <c r="X1682" i="48"/>
  <c r="X1684" i="48"/>
  <c r="X1686" i="48"/>
  <c r="X1688" i="48"/>
  <c r="X1690" i="48"/>
  <c r="X1692" i="48"/>
  <c r="X1694" i="48"/>
  <c r="X1696" i="48"/>
  <c r="X837" i="48"/>
  <c r="X950" i="48"/>
  <c r="X979" i="48"/>
  <c r="X1081" i="48"/>
  <c r="X1168" i="48"/>
  <c r="X1201" i="48"/>
  <c r="X1207" i="48"/>
  <c r="X1218" i="48"/>
  <c r="X1259" i="48"/>
  <c r="X1264" i="48"/>
  <c r="X1312" i="48"/>
  <c r="X1322" i="48"/>
  <c r="X1360" i="48"/>
  <c r="X1385" i="48"/>
  <c r="X1389" i="48"/>
  <c r="X1414" i="48"/>
  <c r="X1426" i="48"/>
  <c r="X906" i="48"/>
  <c r="X1115" i="48"/>
  <c r="X1127" i="48"/>
  <c r="X1147" i="48"/>
  <c r="X1186" i="48"/>
  <c r="X1236" i="48"/>
  <c r="X1281" i="48"/>
  <c r="X1292" i="48"/>
  <c r="X1297" i="48"/>
  <c r="X1302" i="48"/>
  <c r="X1369" i="48"/>
  <c r="X1373" i="48"/>
  <c r="X1398" i="48"/>
  <c r="X1410" i="48"/>
  <c r="X1446" i="48"/>
  <c r="X1453" i="48"/>
  <c r="X1457" i="48"/>
  <c r="X1507" i="48"/>
  <c r="X1319" i="48"/>
  <c r="X1467" i="48"/>
  <c r="X1490" i="48"/>
  <c r="X1501" i="48"/>
  <c r="X1512" i="48"/>
  <c r="X1522" i="48"/>
  <c r="X1527" i="48"/>
  <c r="X1553" i="48"/>
  <c r="X1698" i="48"/>
  <c r="X1714" i="48"/>
  <c r="X1730" i="48"/>
  <c r="X1746" i="48"/>
  <c r="X1762" i="48"/>
  <c r="X1473" i="48"/>
  <c r="X1485" i="48"/>
  <c r="X1558" i="48"/>
  <c r="X1578" i="48"/>
  <c r="X1712" i="48"/>
  <c r="X1728" i="48"/>
  <c r="X1744" i="48"/>
  <c r="X1760" i="48"/>
  <c r="X1776" i="48"/>
  <c r="X1792" i="48"/>
  <c r="X1808" i="48"/>
  <c r="X1824" i="48"/>
  <c r="X1840" i="48"/>
  <c r="X1856" i="48"/>
  <c r="X1872" i="48"/>
  <c r="X1888" i="48"/>
  <c r="X1904" i="48"/>
  <c r="X1920" i="48"/>
  <c r="X1936" i="48"/>
  <c r="X1952" i="48"/>
  <c r="X1357" i="48"/>
  <c r="X1442" i="48"/>
  <c r="X1549" i="48"/>
  <c r="X1569" i="48"/>
  <c r="X1710" i="48"/>
  <c r="X1726" i="48"/>
  <c r="X1742" i="48"/>
  <c r="X1758" i="48"/>
  <c r="X1774" i="48"/>
  <c r="X1790" i="48"/>
  <c r="X1806" i="48"/>
  <c r="X1822" i="48"/>
  <c r="X1838" i="48"/>
  <c r="X1854" i="48"/>
  <c r="X1870" i="48"/>
  <c r="X1886" i="48"/>
  <c r="X1902" i="48"/>
  <c r="X1918" i="48"/>
  <c r="X1934" i="48"/>
  <c r="X1950" i="48"/>
  <c r="X1966" i="48"/>
  <c r="X1982" i="48"/>
  <c r="X1415" i="48"/>
  <c r="X1574" i="48"/>
  <c r="X1594" i="48"/>
  <c r="X1708" i="48"/>
  <c r="X1724" i="48"/>
  <c r="X1740" i="48"/>
  <c r="X1756" i="48"/>
  <c r="X1772" i="48"/>
  <c r="X1788" i="48"/>
  <c r="X1804" i="48"/>
  <c r="X1820" i="48"/>
  <c r="X1836" i="48"/>
  <c r="X1852" i="48"/>
  <c r="X1868" i="48"/>
  <c r="X1884" i="48"/>
  <c r="X1900" i="48"/>
  <c r="X1916" i="48"/>
  <c r="X1932" i="48"/>
  <c r="X1948" i="48"/>
  <c r="X1004" i="48"/>
  <c r="X1122" i="48"/>
  <c r="X1394" i="48"/>
  <c r="X1450" i="48"/>
  <c r="X1565" i="48"/>
  <c r="X1585" i="48"/>
  <c r="X1706" i="48"/>
  <c r="X1722" i="48"/>
  <c r="X1738" i="48"/>
  <c r="X1754" i="48"/>
  <c r="X1770" i="48"/>
  <c r="X1786" i="48"/>
  <c r="X1802" i="48"/>
  <c r="X1818" i="48"/>
  <c r="X1834" i="48"/>
  <c r="X1850" i="48"/>
  <c r="X1866" i="48"/>
  <c r="X1882" i="48"/>
  <c r="X1898" i="48"/>
  <c r="X1175" i="48"/>
  <c r="X1309" i="48"/>
  <c r="X1353" i="48"/>
  <c r="X1476" i="48"/>
  <c r="X1510" i="48"/>
  <c r="X1520" i="48"/>
  <c r="X1546" i="48"/>
  <c r="X1590" i="48"/>
  <c r="X1704" i="48"/>
  <c r="X1720" i="48"/>
  <c r="X1736" i="48"/>
  <c r="X1752" i="48"/>
  <c r="X1768" i="48"/>
  <c r="X1784" i="48"/>
  <c r="X1800" i="48"/>
  <c r="X1816" i="48"/>
  <c r="X1832" i="48"/>
  <c r="X1848" i="48"/>
  <c r="X1864" i="48"/>
  <c r="X1880" i="48"/>
  <c r="X1896" i="48"/>
  <c r="X1912" i="48"/>
  <c r="X1928" i="48"/>
  <c r="X1169" i="48"/>
  <c r="X1382" i="48"/>
  <c r="X1537" i="48"/>
  <c r="X1702" i="48"/>
  <c r="X1766" i="48"/>
  <c r="X1812" i="48"/>
  <c r="X1878" i="48"/>
  <c r="X1890" i="48"/>
  <c r="X1910" i="48"/>
  <c r="X1942" i="48"/>
  <c r="X1732" i="48"/>
  <c r="X1796" i="48"/>
  <c r="X1862" i="48"/>
  <c r="X1874" i="48"/>
  <c r="X1914" i="48"/>
  <c r="X1958" i="48"/>
  <c r="X1986" i="48"/>
  <c r="X1998" i="48"/>
  <c r="X2026" i="48"/>
  <c r="X2040" i="48"/>
  <c r="X2054" i="48"/>
  <c r="X2062" i="48"/>
  <c r="X2072" i="48"/>
  <c r="X2082" i="48"/>
  <c r="X2112" i="48"/>
  <c r="X2128" i="48"/>
  <c r="X2144" i="48"/>
  <c r="X2160" i="48"/>
  <c r="X2176" i="48"/>
  <c r="X2192" i="48"/>
  <c r="X2208" i="48"/>
  <c r="X2224" i="48"/>
  <c r="X2240" i="48"/>
  <c r="X2256" i="48"/>
  <c r="X2272" i="48"/>
  <c r="X1517" i="48"/>
  <c r="X1532" i="48"/>
  <c r="X1718" i="48"/>
  <c r="X1780" i="48"/>
  <c r="X1846" i="48"/>
  <c r="X1858" i="48"/>
  <c r="X1946" i="48"/>
  <c r="X1974" i="48"/>
  <c r="X2004" i="48"/>
  <c r="X2018" i="48"/>
  <c r="X2070" i="48"/>
  <c r="X2090" i="48"/>
  <c r="X2100" i="48"/>
  <c r="X2110" i="48"/>
  <c r="X2126" i="48"/>
  <c r="X2142" i="48"/>
  <c r="X2158" i="48"/>
  <c r="X2174" i="48"/>
  <c r="X2190" i="48"/>
  <c r="X2206" i="48"/>
  <c r="X2222" i="48"/>
  <c r="X2238" i="48"/>
  <c r="X2254" i="48"/>
  <c r="X1748" i="48"/>
  <c r="X1830" i="48"/>
  <c r="X1842" i="48"/>
  <c r="X1892" i="48"/>
  <c r="X1908" i="48"/>
  <c r="X1922" i="48"/>
  <c r="X1940" i="48"/>
  <c r="X1962" i="48"/>
  <c r="X1990" i="48"/>
  <c r="X2010" i="48"/>
  <c r="X2024" i="48"/>
  <c r="X2038" i="48"/>
  <c r="X2046" i="48"/>
  <c r="X2108" i="48"/>
  <c r="X2124" i="48"/>
  <c r="X2140" i="48"/>
  <c r="X1581" i="48"/>
  <c r="X1734" i="48"/>
  <c r="X1814" i="48"/>
  <c r="X1826" i="48"/>
  <c r="X1876" i="48"/>
  <c r="X1926" i="48"/>
  <c r="X1978" i="48"/>
  <c r="X2078" i="48"/>
  <c r="X1778" i="48"/>
  <c r="X1930" i="48"/>
  <c r="X2094" i="48"/>
  <c r="X2120" i="48"/>
  <c r="X2152" i="48"/>
  <c r="X2184" i="48"/>
  <c r="X2216" i="48"/>
  <c r="X2248" i="48"/>
  <c r="X2328" i="48"/>
  <c r="X2336" i="48"/>
  <c r="X1716" i="48"/>
  <c r="X1844" i="48"/>
  <c r="X2014" i="48"/>
  <c r="X2086" i="48"/>
  <c r="X2116" i="48"/>
  <c r="X2156" i="48"/>
  <c r="X2188" i="48"/>
  <c r="X2220" i="48"/>
  <c r="X2252" i="48"/>
  <c r="X2292" i="48"/>
  <c r="X2320" i="48"/>
  <c r="X2334" i="48"/>
  <c r="X2344" i="48"/>
  <c r="X2364" i="48"/>
  <c r="X2374" i="48"/>
  <c r="X2384" i="48"/>
  <c r="X2394" i="48"/>
  <c r="X2406" i="48"/>
  <c r="X2422" i="48"/>
  <c r="X2438" i="48"/>
  <c r="X2454" i="48"/>
  <c r="X2470" i="48"/>
  <c r="X2486" i="48"/>
  <c r="X2502" i="48"/>
  <c r="X2518" i="48"/>
  <c r="X2534" i="48"/>
  <c r="X2550" i="48"/>
  <c r="X2566" i="48"/>
  <c r="X2582" i="48"/>
  <c r="X2598" i="48"/>
  <c r="X2614" i="48"/>
  <c r="X2630" i="48"/>
  <c r="X2646" i="48"/>
  <c r="X2662" i="48"/>
  <c r="X2678" i="48"/>
  <c r="X2694" i="48"/>
  <c r="X2710" i="48"/>
  <c r="X2726" i="48"/>
  <c r="X2742" i="48"/>
  <c r="X2758" i="48"/>
  <c r="X1750" i="48"/>
  <c r="X1798" i="48"/>
  <c r="X1972" i="48"/>
  <c r="X2042" i="48"/>
  <c r="X2312" i="48"/>
  <c r="X1562" i="48"/>
  <c r="X1810" i="48"/>
  <c r="X1988" i="48"/>
  <c r="X2074" i="48"/>
  <c r="X2134" i="48"/>
  <c r="X2150" i="48"/>
  <c r="X2164" i="48"/>
  <c r="X2182" i="48"/>
  <c r="X2196" i="48"/>
  <c r="X2214" i="48"/>
  <c r="X2228" i="48"/>
  <c r="X2246" i="48"/>
  <c r="X2260" i="48"/>
  <c r="X2304" i="48"/>
  <c r="X2318" i="48"/>
  <c r="X2342" i="48"/>
  <c r="X2352" i="48"/>
  <c r="X2362" i="48"/>
  <c r="X2372" i="48"/>
  <c r="X2402" i="48"/>
  <c r="X2418" i="48"/>
  <c r="X2434" i="48"/>
  <c r="X2450" i="48"/>
  <c r="X2466" i="48"/>
  <c r="X2482" i="48"/>
  <c r="X2498" i="48"/>
  <c r="X2514" i="48"/>
  <c r="X2530" i="48"/>
  <c r="X2546" i="48"/>
  <c r="X2562" i="48"/>
  <c r="X2578" i="48"/>
  <c r="X2594" i="48"/>
  <c r="X2610" i="48"/>
  <c r="X1828" i="48"/>
  <c r="X1894" i="48"/>
  <c r="X1994" i="48"/>
  <c r="X2168" i="48"/>
  <c r="X2200" i="48"/>
  <c r="X2232" i="48"/>
  <c r="X2270" i="48"/>
  <c r="X2296" i="48"/>
  <c r="X2400" i="48"/>
  <c r="X1700" i="48"/>
  <c r="X1860" i="48"/>
  <c r="X2022" i="48"/>
  <c r="X2076" i="48"/>
  <c r="X1954" i="48"/>
  <c r="X2036" i="48"/>
  <c r="X2172" i="48"/>
  <c r="X2204" i="48"/>
  <c r="X2236" i="48"/>
  <c r="X2446" i="48"/>
  <c r="X2574" i="48"/>
  <c r="X2975" i="48"/>
  <c r="X2991" i="48"/>
  <c r="X3007" i="48"/>
  <c r="X3023" i="48"/>
  <c r="X3039" i="48"/>
  <c r="X3055" i="48"/>
  <c r="X3071" i="48"/>
  <c r="X3087" i="48"/>
  <c r="X3103" i="48"/>
  <c r="X3119" i="48"/>
  <c r="X3135" i="48"/>
  <c r="X3151" i="48"/>
  <c r="X3167" i="48"/>
  <c r="X3183" i="48"/>
  <c r="X3199" i="48"/>
  <c r="X3215" i="48"/>
  <c r="X3231" i="48"/>
  <c r="X3247" i="48"/>
  <c r="X3263" i="48"/>
  <c r="X3279" i="48"/>
  <c r="X3295" i="48"/>
  <c r="X3311" i="48"/>
  <c r="X3327" i="48"/>
  <c r="X3343" i="48"/>
  <c r="X3359" i="48"/>
  <c r="X3375" i="48"/>
  <c r="X3391" i="48"/>
  <c r="X3407" i="48"/>
  <c r="X3423" i="48"/>
  <c r="X3439" i="48"/>
  <c r="X2030" i="48"/>
  <c r="X2050" i="48"/>
  <c r="X2136" i="48"/>
  <c r="X2148" i="48"/>
  <c r="X2268" i="48"/>
  <c r="X2288" i="48"/>
  <c r="X2302" i="48"/>
  <c r="X2316" i="48"/>
  <c r="X2348" i="48"/>
  <c r="X2388" i="48"/>
  <c r="X2430" i="48"/>
  <c r="X2442" i="48"/>
  <c r="X2492" i="48"/>
  <c r="X2558" i="48"/>
  <c r="X2570" i="48"/>
  <c r="X2620" i="48"/>
  <c r="X2638" i="48"/>
  <c r="X2670" i="48"/>
  <c r="X2702" i="48"/>
  <c r="X2734" i="48"/>
  <c r="X2766" i="48"/>
  <c r="X2781" i="48"/>
  <c r="X2789" i="48"/>
  <c r="X2797" i="48"/>
  <c r="X2805" i="48"/>
  <c r="X2813" i="48"/>
  <c r="X2821" i="48"/>
  <c r="X2829" i="48"/>
  <c r="X2837" i="48"/>
  <c r="X2845" i="48"/>
  <c r="X2853" i="48"/>
  <c r="X2861" i="48"/>
  <c r="X2869" i="48"/>
  <c r="X2877" i="48"/>
  <c r="X2885" i="48"/>
  <c r="X2893" i="48"/>
  <c r="X2901" i="48"/>
  <c r="X2909" i="48"/>
  <c r="X2917" i="48"/>
  <c r="X2925" i="48"/>
  <c r="X2933" i="48"/>
  <c r="X2941" i="48"/>
  <c r="X2949" i="48"/>
  <c r="X2957" i="48"/>
  <c r="X2965" i="48"/>
  <c r="X2973" i="48"/>
  <c r="X2982" i="48"/>
  <c r="X2989" i="48"/>
  <c r="X2998" i="48"/>
  <c r="X3005" i="48"/>
  <c r="X3014" i="48"/>
  <c r="X3021" i="48"/>
  <c r="X3030" i="48"/>
  <c r="X3037" i="48"/>
  <c r="X3046" i="48"/>
  <c r="X3053" i="48"/>
  <c r="X3062" i="48"/>
  <c r="X3069" i="48"/>
  <c r="X3078" i="48"/>
  <c r="X3085" i="48"/>
  <c r="X3094" i="48"/>
  <c r="X3101" i="48"/>
  <c r="X3110" i="48"/>
  <c r="X3117" i="48"/>
  <c r="X3126" i="48"/>
  <c r="X1764" i="48"/>
  <c r="X2264" i="48"/>
  <c r="X2414" i="48"/>
  <c r="X2542" i="48"/>
  <c r="X2642" i="48"/>
  <c r="X2674" i="48"/>
  <c r="X2706" i="48"/>
  <c r="X2738" i="48"/>
  <c r="X2987" i="48"/>
  <c r="X3003" i="48"/>
  <c r="X3019" i="48"/>
  <c r="X3035" i="48"/>
  <c r="X3051" i="48"/>
  <c r="X3067" i="48"/>
  <c r="X3083" i="48"/>
  <c r="X3099" i="48"/>
  <c r="X3115" i="48"/>
  <c r="X3131" i="48"/>
  <c r="X3147" i="48"/>
  <c r="X3163" i="48"/>
  <c r="X3179" i="48"/>
  <c r="X3195" i="48"/>
  <c r="X3211" i="48"/>
  <c r="X3227" i="48"/>
  <c r="X3243" i="48"/>
  <c r="X3259" i="48"/>
  <c r="X3275" i="48"/>
  <c r="X3291" i="48"/>
  <c r="X3307" i="48"/>
  <c r="X3323" i="48"/>
  <c r="X3339" i="48"/>
  <c r="X3355" i="48"/>
  <c r="X3371" i="48"/>
  <c r="X3387" i="48"/>
  <c r="X3403" i="48"/>
  <c r="X3419" i="48"/>
  <c r="X3435" i="48"/>
  <c r="X3451" i="48"/>
  <c r="X1794" i="48"/>
  <c r="X1924" i="48"/>
  <c r="X1944" i="48"/>
  <c r="X2058" i="48"/>
  <c r="X2280" i="48"/>
  <c r="X2340" i="48"/>
  <c r="X2358" i="48"/>
  <c r="X2398" i="48"/>
  <c r="X2410" i="48"/>
  <c r="X2460" i="48"/>
  <c r="X2526" i="48"/>
  <c r="X2538" i="48"/>
  <c r="X2588" i="48"/>
  <c r="X2779" i="48"/>
  <c r="X2787" i="48"/>
  <c r="X2795" i="48"/>
  <c r="X2803" i="48"/>
  <c r="X2811" i="48"/>
  <c r="X2819" i="48"/>
  <c r="X2827" i="48"/>
  <c r="X2835" i="48"/>
  <c r="X2843" i="48"/>
  <c r="X2851" i="48"/>
  <c r="X2859" i="48"/>
  <c r="X2867" i="48"/>
  <c r="X2875" i="48"/>
  <c r="X2883" i="48"/>
  <c r="X2891" i="48"/>
  <c r="X2899" i="48"/>
  <c r="X2907" i="48"/>
  <c r="X2915" i="48"/>
  <c r="X2923" i="48"/>
  <c r="X2931" i="48"/>
  <c r="X2939" i="48"/>
  <c r="X2947" i="48"/>
  <c r="X2955" i="48"/>
  <c r="X2963" i="48"/>
  <c r="X2971" i="48"/>
  <c r="X2978" i="48"/>
  <c r="X2985" i="48"/>
  <c r="X2994" i="48"/>
  <c r="X3001" i="48"/>
  <c r="X3010" i="48"/>
  <c r="X3017" i="48"/>
  <c r="X3026" i="48"/>
  <c r="X3033" i="48"/>
  <c r="X3042" i="48"/>
  <c r="X3049" i="48"/>
  <c r="X1542" i="48"/>
  <c r="X1938" i="48"/>
  <c r="X2106" i="48"/>
  <c r="X2510" i="48"/>
  <c r="X2770" i="48"/>
  <c r="X2983" i="48"/>
  <c r="X2999" i="48"/>
  <c r="X3015" i="48"/>
  <c r="X3031" i="48"/>
  <c r="X3047" i="48"/>
  <c r="X3063" i="48"/>
  <c r="X3079" i="48"/>
  <c r="X3095" i="48"/>
  <c r="X3111" i="48"/>
  <c r="X3127" i="48"/>
  <c r="X3143" i="48"/>
  <c r="X3159" i="48"/>
  <c r="X3175" i="48"/>
  <c r="X3191" i="48"/>
  <c r="X2008" i="48"/>
  <c r="X2478" i="48"/>
  <c r="X2809" i="48"/>
  <c r="X2841" i="48"/>
  <c r="X2873" i="48"/>
  <c r="X2905" i="48"/>
  <c r="X2937" i="48"/>
  <c r="X2969" i="48"/>
  <c r="X2990" i="48"/>
  <c r="X3011" i="48"/>
  <c r="X3070" i="48"/>
  <c r="X3074" i="48"/>
  <c r="X3081" i="48"/>
  <c r="X3102" i="48"/>
  <c r="X3106" i="48"/>
  <c r="X3113" i="48"/>
  <c r="X3149" i="48"/>
  <c r="X3158" i="48"/>
  <c r="X3171" i="48"/>
  <c r="X2556" i="48"/>
  <c r="X2626" i="48"/>
  <c r="X2791" i="48"/>
  <c r="X2796" i="48"/>
  <c r="X2823" i="48"/>
  <c r="X2828" i="48"/>
  <c r="X2855" i="48"/>
  <c r="X2860" i="48"/>
  <c r="X2887" i="48"/>
  <c r="X2892" i="48"/>
  <c r="X2919" i="48"/>
  <c r="X2924" i="48"/>
  <c r="X2951" i="48"/>
  <c r="X2956" i="48"/>
  <c r="X2974" i="48"/>
  <c r="X2986" i="48"/>
  <c r="X2995" i="48"/>
  <c r="X3036" i="48"/>
  <c r="X3137" i="48"/>
  <c r="X3146" i="48"/>
  <c r="X3165" i="48"/>
  <c r="X3174" i="48"/>
  <c r="X3187" i="48"/>
  <c r="X3193" i="48"/>
  <c r="X3207" i="48"/>
  <c r="X3218" i="48"/>
  <c r="X3221" i="48"/>
  <c r="X3229" i="48"/>
  <c r="X3254" i="48"/>
  <c r="X3257" i="48"/>
  <c r="X3271" i="48"/>
  <c r="X2462" i="48"/>
  <c r="X2622" i="48"/>
  <c r="X2658" i="48"/>
  <c r="X2801" i="48"/>
  <c r="X2833" i="48"/>
  <c r="X2865" i="48"/>
  <c r="X2897" i="48"/>
  <c r="X2929" i="48"/>
  <c r="X2961" i="48"/>
  <c r="X2979" i="48"/>
  <c r="X3045" i="48"/>
  <c r="X3057" i="48"/>
  <c r="X3075" i="48"/>
  <c r="X3089" i="48"/>
  <c r="X3107" i="48"/>
  <c r="X3121" i="48"/>
  <c r="X3134" i="48"/>
  <c r="X3153" i="48"/>
  <c r="X3181" i="48"/>
  <c r="X3190" i="48"/>
  <c r="X3235" i="48"/>
  <c r="X3249" i="48"/>
  <c r="X3299" i="48"/>
  <c r="X3313" i="48"/>
  <c r="X3363" i="48"/>
  <c r="X3377" i="48"/>
  <c r="X3427" i="48"/>
  <c r="X3441" i="48"/>
  <c r="X2180" i="48"/>
  <c r="X2212" i="48"/>
  <c r="X2244" i="48"/>
  <c r="X2474" i="48"/>
  <c r="X2654" i="48"/>
  <c r="X2690" i="48"/>
  <c r="X2783" i="48"/>
  <c r="X2788" i="48"/>
  <c r="X2815" i="48"/>
  <c r="X2820" i="48"/>
  <c r="X2847" i="48"/>
  <c r="X2852" i="48"/>
  <c r="X2879" i="48"/>
  <c r="X2884" i="48"/>
  <c r="X2911" i="48"/>
  <c r="X2916" i="48"/>
  <c r="X2943" i="48"/>
  <c r="X2948" i="48"/>
  <c r="X3004" i="48"/>
  <c r="X3029" i="48"/>
  <c r="X3041" i="48"/>
  <c r="X3061" i="48"/>
  <c r="X3068" i="48"/>
  <c r="X3082" i="48"/>
  <c r="X3093" i="48"/>
  <c r="X3100" i="48"/>
  <c r="X3114" i="48"/>
  <c r="X3125" i="48"/>
  <c r="X3141" i="48"/>
  <c r="X3150" i="48"/>
  <c r="X3169" i="48"/>
  <c r="X3178" i="48"/>
  <c r="X3202" i="48"/>
  <c r="X3205" i="48"/>
  <c r="X3210" i="48"/>
  <c r="X3213" i="48"/>
  <c r="X3216" i="48"/>
  <c r="X3238" i="48"/>
  <c r="X3241" i="48"/>
  <c r="X3255" i="48"/>
  <c r="X3266" i="48"/>
  <c r="X3269" i="48"/>
  <c r="X3274" i="48"/>
  <c r="X3277" i="48"/>
  <c r="X3280" i="48"/>
  <c r="X1906" i="48"/>
  <c r="X2428" i="48"/>
  <c r="X2540" i="48"/>
  <c r="X2686" i="48"/>
  <c r="X2722" i="48"/>
  <c r="X2774" i="48"/>
  <c r="X2793" i="48"/>
  <c r="X2825" i="48"/>
  <c r="X2857" i="48"/>
  <c r="X2889" i="48"/>
  <c r="X2921" i="48"/>
  <c r="X2953" i="48"/>
  <c r="X2988" i="48"/>
  <c r="X3013" i="48"/>
  <c r="X3025" i="48"/>
  <c r="X3054" i="48"/>
  <c r="X3058" i="48"/>
  <c r="X3065" i="48"/>
  <c r="X3086" i="48"/>
  <c r="X3090" i="48"/>
  <c r="X3097" i="48"/>
  <c r="X3118" i="48"/>
  <c r="X3122" i="48"/>
  <c r="X3132" i="48"/>
  <c r="X3138" i="48"/>
  <c r="X3157" i="48"/>
  <c r="X3166" i="48"/>
  <c r="X3185" i="48"/>
  <c r="X3219" i="48"/>
  <c r="X3233" i="48"/>
  <c r="X3283" i="48"/>
  <c r="X3297" i="48"/>
  <c r="X3347" i="48"/>
  <c r="X3361" i="48"/>
  <c r="X2324" i="48"/>
  <c r="X2368" i="48"/>
  <c r="X2506" i="48"/>
  <c r="X2750" i="48"/>
  <c r="X2785" i="48"/>
  <c r="X2817" i="48"/>
  <c r="X2849" i="48"/>
  <c r="X2881" i="48"/>
  <c r="X2913" i="48"/>
  <c r="X2945" i="48"/>
  <c r="X2981" i="48"/>
  <c r="X2993" i="48"/>
  <c r="X3022" i="48"/>
  <c r="X3043" i="48"/>
  <c r="X3059" i="48"/>
  <c r="X3073" i="48"/>
  <c r="X3091" i="48"/>
  <c r="X3105" i="48"/>
  <c r="X3123" i="48"/>
  <c r="X3139" i="48"/>
  <c r="X3145" i="48"/>
  <c r="X3170" i="48"/>
  <c r="X3189" i="48"/>
  <c r="X3203" i="48"/>
  <c r="X3217" i="48"/>
  <c r="X3267" i="48"/>
  <c r="X3281" i="48"/>
  <c r="X3331" i="48"/>
  <c r="X3345" i="48"/>
  <c r="X3395" i="48"/>
  <c r="X3409" i="48"/>
  <c r="X3471" i="48"/>
  <c r="X3465" i="48"/>
  <c r="X3462" i="48"/>
  <c r="X3449" i="48"/>
  <c r="X3446" i="48"/>
  <c r="X3443" i="48"/>
  <c r="X3430" i="48"/>
  <c r="X3408" i="48"/>
  <c r="X3396" i="48"/>
  <c r="X3389" i="48"/>
  <c r="X3383" i="48"/>
  <c r="X3373" i="48"/>
  <c r="X3367" i="48"/>
  <c r="X3353" i="48"/>
  <c r="X3350" i="48"/>
  <c r="X3333" i="48"/>
  <c r="X3268" i="48"/>
  <c r="X3237" i="48"/>
  <c r="X3214" i="48"/>
  <c r="X3209" i="48"/>
  <c r="X3154" i="48"/>
  <c r="X3077" i="48"/>
  <c r="X3052" i="48"/>
  <c r="X2761" i="48"/>
  <c r="X2740" i="48"/>
  <c r="X2676" i="48"/>
  <c r="X2606" i="48"/>
  <c r="X3448" i="48"/>
  <c r="X3412" i="48"/>
  <c r="X3384" i="48"/>
  <c r="X3348" i="48"/>
  <c r="X3320" i="48"/>
  <c r="X3284" i="48"/>
  <c r="X3256" i="48"/>
  <c r="X3220" i="48"/>
  <c r="X3192" i="48"/>
  <c r="X3136" i="48"/>
  <c r="X3112" i="48"/>
  <c r="X3080" i="48"/>
  <c r="X2968" i="48"/>
  <c r="X2954" i="48"/>
  <c r="X2950" i="48"/>
  <c r="X2936" i="48"/>
  <c r="X2922" i="48"/>
  <c r="X2918" i="48"/>
  <c r="X2904" i="48"/>
  <c r="X2890" i="48"/>
  <c r="X2886" i="48"/>
  <c r="X2872" i="48"/>
  <c r="X2858" i="48"/>
  <c r="X2854" i="48"/>
  <c r="X2840" i="48"/>
  <c r="X2826" i="48"/>
  <c r="X2822" i="48"/>
  <c r="X2808" i="48"/>
  <c r="X2794" i="48"/>
  <c r="X2790" i="48"/>
  <c r="X2729" i="48"/>
  <c r="X2708" i="48"/>
  <c r="X2682" i="48"/>
  <c r="X2672" i="48"/>
  <c r="X2666" i="48"/>
  <c r="X2577" i="48"/>
  <c r="X2572" i="48"/>
  <c r="X2560" i="48"/>
  <c r="X2554" i="48"/>
  <c r="X2465" i="48"/>
  <c r="X2319" i="48"/>
  <c r="X2081" i="48"/>
  <c r="X2066" i="48"/>
  <c r="X3336" i="48"/>
  <c r="X3300" i="48"/>
  <c r="X3272" i="48"/>
  <c r="X3236" i="48"/>
  <c r="X3208" i="48"/>
  <c r="X3160" i="48"/>
  <c r="X3108" i="48"/>
  <c r="X3076" i="48"/>
  <c r="X3000" i="48"/>
  <c r="X2980" i="48"/>
  <c r="X2976" i="48"/>
  <c r="X2962" i="48"/>
  <c r="X2958" i="48"/>
  <c r="X2944" i="48"/>
  <c r="X2930" i="48"/>
  <c r="X2926" i="48"/>
  <c r="X2912" i="48"/>
  <c r="X2898" i="48"/>
  <c r="X2894" i="48"/>
  <c r="X2880" i="48"/>
  <c r="X2866" i="48"/>
  <c r="X2862" i="48"/>
  <c r="X2848" i="48"/>
  <c r="X2834" i="48"/>
  <c r="X2830" i="48"/>
  <c r="X2816" i="48"/>
  <c r="X2802" i="48"/>
  <c r="X2798" i="48"/>
  <c r="X2784" i="48"/>
  <c r="X2665" i="48"/>
  <c r="X2644" i="48"/>
  <c r="X2564" i="48"/>
  <c r="X2552" i="48"/>
  <c r="X2528" i="48"/>
  <c r="X2522" i="48"/>
  <c r="X2481" i="48"/>
  <c r="X2440" i="48"/>
  <c r="X2416" i="48"/>
  <c r="X2404" i="48"/>
  <c r="X2373" i="48"/>
  <c r="X2291" i="48"/>
  <c r="X2251" i="48"/>
  <c r="X2219" i="48"/>
  <c r="X2187" i="48"/>
  <c r="X2079" i="48"/>
  <c r="X1663" i="48"/>
  <c r="X1647" i="48"/>
  <c r="X3188" i="48"/>
  <c r="X3144" i="48"/>
  <c r="X3104" i="48"/>
  <c r="X3072" i="48"/>
  <c r="X3016" i="48"/>
  <c r="X2996" i="48"/>
  <c r="X2992" i="48"/>
  <c r="X2764" i="48"/>
  <c r="X2748" i="48"/>
  <c r="X2633" i="48"/>
  <c r="X2593" i="48"/>
  <c r="X2421" i="48"/>
  <c r="X2391" i="48"/>
  <c r="X2366" i="48"/>
  <c r="X2360" i="48"/>
  <c r="X2341" i="48"/>
  <c r="X2310" i="48"/>
  <c r="X2271" i="48"/>
  <c r="X1913" i="48"/>
  <c r="X1819" i="48"/>
  <c r="X3444" i="48"/>
  <c r="X3416" i="48"/>
  <c r="X3380" i="48"/>
  <c r="X3352" i="48"/>
  <c r="X3316" i="48"/>
  <c r="X3288" i="48"/>
  <c r="X3252" i="48"/>
  <c r="X3224" i="48"/>
  <c r="X3172" i="48"/>
  <c r="X3128" i="48"/>
  <c r="X3096" i="48"/>
  <c r="X3064" i="48"/>
  <c r="X3032" i="48"/>
  <c r="X3012" i="48"/>
  <c r="X3008" i="48"/>
  <c r="X2970" i="48"/>
  <c r="X2966" i="48"/>
  <c r="X2952" i="48"/>
  <c r="X2938" i="48"/>
  <c r="X2934" i="48"/>
  <c r="X2920" i="48"/>
  <c r="X2906" i="48"/>
  <c r="X2902" i="48"/>
  <c r="X2888" i="48"/>
  <c r="X2874" i="48"/>
  <c r="X2870" i="48"/>
  <c r="X2856" i="48"/>
  <c r="X2842" i="48"/>
  <c r="X2838" i="48"/>
  <c r="X2824" i="48"/>
  <c r="X2810" i="48"/>
  <c r="X2806" i="48"/>
  <c r="X2792" i="48"/>
  <c r="X2778" i="48"/>
  <c r="X2768" i="48"/>
  <c r="X2732" i="48"/>
  <c r="X2716" i="48"/>
  <c r="X2604" i="48"/>
  <c r="X2586" i="48"/>
  <c r="X2581" i="48"/>
  <c r="X2515" i="48"/>
  <c r="X2420" i="48"/>
  <c r="X2408" i="48"/>
  <c r="X2403" i="48"/>
  <c r="X2396" i="48"/>
  <c r="X2277" i="48"/>
  <c r="X2114" i="48"/>
  <c r="X3184" i="48"/>
  <c r="X3156" i="48"/>
  <c r="X3048" i="48"/>
  <c r="X3028" i="48"/>
  <c r="X3024" i="48"/>
  <c r="X2762" i="48"/>
  <c r="X2700" i="48"/>
  <c r="X2684" i="48"/>
  <c r="X2609" i="48"/>
  <c r="X2568" i="48"/>
  <c r="X2544" i="48"/>
  <c r="X2532" i="48"/>
  <c r="X2449" i="48"/>
  <c r="X2444" i="48"/>
  <c r="X2432" i="48"/>
  <c r="X2426" i="48"/>
  <c r="X2383" i="48"/>
  <c r="X2376" i="48"/>
  <c r="X2346" i="48"/>
  <c r="X2333" i="48"/>
  <c r="X2308" i="48"/>
  <c r="X2276" i="48"/>
  <c r="X2159" i="48"/>
  <c r="X1739" i="48"/>
  <c r="X3168" i="48"/>
  <c r="X3140" i="48"/>
  <c r="X3124" i="48"/>
  <c r="X3092" i="48"/>
  <c r="X3060" i="48"/>
  <c r="X3044" i="48"/>
  <c r="X3040" i="48"/>
  <c r="X2960" i="48"/>
  <c r="X2946" i="48"/>
  <c r="X2942" i="48"/>
  <c r="X2928" i="48"/>
  <c r="X2914" i="48"/>
  <c r="X2910" i="48"/>
  <c r="X2896" i="48"/>
  <c r="X2882" i="48"/>
  <c r="X2878" i="48"/>
  <c r="X2864" i="48"/>
  <c r="X2850" i="48"/>
  <c r="X2846" i="48"/>
  <c r="X2832" i="48"/>
  <c r="X2818" i="48"/>
  <c r="X2814" i="48"/>
  <c r="X2800" i="48"/>
  <c r="X2786" i="48"/>
  <c r="X2782" i="48"/>
  <c r="X2777" i="48"/>
  <c r="X2746" i="48"/>
  <c r="X2736" i="48"/>
  <c r="X2730" i="48"/>
  <c r="X2668" i="48"/>
  <c r="X2652" i="48"/>
  <c r="X2549" i="48"/>
  <c r="X2508" i="48"/>
  <c r="X2437" i="48"/>
  <c r="X2382" i="48"/>
  <c r="X2351" i="48"/>
  <c r="X2338" i="48"/>
  <c r="X1960" i="48"/>
  <c r="X2760" i="48"/>
  <c r="X2757" i="48"/>
  <c r="X2753" i="48"/>
  <c r="X2739" i="48"/>
  <c r="X2728" i="48"/>
  <c r="X2725" i="48"/>
  <c r="X2721" i="48"/>
  <c r="X2707" i="48"/>
  <c r="X2696" i="48"/>
  <c r="X2693" i="48"/>
  <c r="X2689" i="48"/>
  <c r="X2675" i="48"/>
  <c r="X2664" i="48"/>
  <c r="X2661" i="48"/>
  <c r="X2657" i="48"/>
  <c r="X2643" i="48"/>
  <c r="X2632" i="48"/>
  <c r="X2629" i="48"/>
  <c r="X2625" i="48"/>
  <c r="X2597" i="48"/>
  <c r="X2584" i="48"/>
  <c r="X2580" i="48"/>
  <c r="X2576" i="48"/>
  <c r="X2547" i="48"/>
  <c r="X2497" i="48"/>
  <c r="X2469" i="48"/>
  <c r="X2456" i="48"/>
  <c r="X2452" i="48"/>
  <c r="X2448" i="48"/>
  <c r="X2419" i="48"/>
  <c r="X2390" i="48"/>
  <c r="X2363" i="48"/>
  <c r="X2350" i="48"/>
  <c r="X2332" i="48"/>
  <c r="X2322" i="48"/>
  <c r="X2299" i="48"/>
  <c r="X2255" i="48"/>
  <c r="X2223" i="48"/>
  <c r="X2191" i="48"/>
  <c r="X2132" i="48"/>
  <c r="X2000" i="48"/>
  <c r="X1979" i="48"/>
  <c r="X1597" i="48"/>
  <c r="X2776" i="48"/>
  <c r="X2613" i="48"/>
  <c r="X2600" i="48"/>
  <c r="X2596" i="48"/>
  <c r="X2592" i="48"/>
  <c r="X2563" i="48"/>
  <c r="X2513" i="48"/>
  <c r="X2485" i="48"/>
  <c r="X2472" i="48"/>
  <c r="X2468" i="48"/>
  <c r="X2464" i="48"/>
  <c r="X2435" i="48"/>
  <c r="X2371" i="48"/>
  <c r="X2303" i="48"/>
  <c r="X2274" i="48"/>
  <c r="X2118" i="48"/>
  <c r="X2045" i="48"/>
  <c r="X2006" i="48"/>
  <c r="X1970" i="48"/>
  <c r="X1853" i="48"/>
  <c r="X2773" i="48"/>
  <c r="X2756" i="48"/>
  <c r="X2724" i="48"/>
  <c r="X2692" i="48"/>
  <c r="X2660" i="48"/>
  <c r="X2628" i="48"/>
  <c r="X2616" i="48"/>
  <c r="X2612" i="48"/>
  <c r="X2608" i="48"/>
  <c r="X2579" i="48"/>
  <c r="X2529" i="48"/>
  <c r="X2501" i="48"/>
  <c r="X2488" i="48"/>
  <c r="X2484" i="48"/>
  <c r="X2480" i="48"/>
  <c r="X2451" i="48"/>
  <c r="X2401" i="48"/>
  <c r="X2380" i="48"/>
  <c r="X2353" i="48"/>
  <c r="X2326" i="48"/>
  <c r="X2284" i="48"/>
  <c r="X2237" i="48"/>
  <c r="X2205" i="48"/>
  <c r="X2173" i="48"/>
  <c r="X2123" i="48"/>
  <c r="X2084" i="48"/>
  <c r="X2031" i="48"/>
  <c r="X1985" i="48"/>
  <c r="X1956" i="48"/>
  <c r="X2769" i="48"/>
  <c r="X2752" i="48"/>
  <c r="X2745" i="48"/>
  <c r="X2720" i="48"/>
  <c r="X2713" i="48"/>
  <c r="X2688" i="48"/>
  <c r="X2681" i="48"/>
  <c r="X2656" i="48"/>
  <c r="X2649" i="48"/>
  <c r="X2624" i="48"/>
  <c r="X2595" i="48"/>
  <c r="X2545" i="48"/>
  <c r="X2517" i="48"/>
  <c r="X2504" i="48"/>
  <c r="X2500" i="48"/>
  <c r="X2496" i="48"/>
  <c r="X2467" i="48"/>
  <c r="X2417" i="48"/>
  <c r="X2330" i="48"/>
  <c r="X2325" i="48"/>
  <c r="X2283" i="48"/>
  <c r="X2258" i="48"/>
  <c r="X2226" i="48"/>
  <c r="X2194" i="48"/>
  <c r="X2162" i="48"/>
  <c r="X2155" i="48"/>
  <c r="X2104" i="48"/>
  <c r="X2017" i="48"/>
  <c r="X1976" i="48"/>
  <c r="X1741" i="48"/>
  <c r="X1695" i="48"/>
  <c r="X2772" i="48"/>
  <c r="X2755" i="48"/>
  <c r="X2744" i="48"/>
  <c r="X2741" i="48"/>
  <c r="X2737" i="48"/>
  <c r="X2723" i="48"/>
  <c r="X2712" i="48"/>
  <c r="X2709" i="48"/>
  <c r="X2705" i="48"/>
  <c r="X2691" i="48"/>
  <c r="X2680" i="48"/>
  <c r="X2677" i="48"/>
  <c r="X2673" i="48"/>
  <c r="X2659" i="48"/>
  <c r="X2648" i="48"/>
  <c r="X2645" i="48"/>
  <c r="X2641" i="48"/>
  <c r="X2627" i="48"/>
  <c r="X2611" i="48"/>
  <c r="X2561" i="48"/>
  <c r="X2533" i="48"/>
  <c r="X2520" i="48"/>
  <c r="X2516" i="48"/>
  <c r="X2512" i="48"/>
  <c r="X2483" i="48"/>
  <c r="X2433" i="48"/>
  <c r="X2405" i="48"/>
  <c r="X2392" i="48"/>
  <c r="X2356" i="48"/>
  <c r="X2311" i="48"/>
  <c r="X2278" i="48"/>
  <c r="X2068" i="48"/>
  <c r="X2056" i="48"/>
  <c r="X2139" i="48"/>
  <c r="X2111" i="48"/>
  <c r="X2102" i="48"/>
  <c r="X2098" i="48"/>
  <c r="X2775" i="48"/>
  <c r="X2759" i="48"/>
  <c r="X2743" i="48"/>
  <c r="X2727" i="48"/>
  <c r="X2711" i="48"/>
  <c r="X2695" i="48"/>
  <c r="X2679" i="48"/>
  <c r="X2663" i="48"/>
  <c r="X2647" i="48"/>
  <c r="X2631" i="48"/>
  <c r="X2615" i="48"/>
  <c r="X2599" i="48"/>
  <c r="X2583" i="48"/>
  <c r="X2567" i="48"/>
  <c r="X2551" i="48"/>
  <c r="X2535" i="48"/>
  <c r="X2519" i="48"/>
  <c r="X2503" i="48"/>
  <c r="X2487" i="48"/>
  <c r="X2471" i="48"/>
  <c r="X2455" i="48"/>
  <c r="X2439" i="48"/>
  <c r="X2423" i="48"/>
  <c r="X2407" i="48"/>
  <c r="X2395" i="48"/>
  <c r="X2385" i="48"/>
  <c r="X2370" i="48"/>
  <c r="X2365" i="48"/>
  <c r="X2355" i="48"/>
  <c r="X2335" i="48"/>
  <c r="X2327" i="48"/>
  <c r="X2307" i="48"/>
  <c r="X2285" i="48"/>
  <c r="X2282" i="48"/>
  <c r="X2250" i="48"/>
  <c r="X2243" i="48"/>
  <c r="X2218" i="48"/>
  <c r="X2211" i="48"/>
  <c r="X2186" i="48"/>
  <c r="X2179" i="48"/>
  <c r="X2154" i="48"/>
  <c r="X2147" i="48"/>
  <c r="X2143" i="48"/>
  <c r="X2130" i="48"/>
  <c r="X2122" i="48"/>
  <c r="X2092" i="48"/>
  <c r="X2053" i="48"/>
  <c r="X2034" i="48"/>
  <c r="X2025" i="48"/>
  <c r="X1917" i="48"/>
  <c r="X1835" i="48"/>
  <c r="X1725" i="48"/>
  <c r="X1303" i="48"/>
  <c r="X1255" i="48"/>
  <c r="X1231" i="48"/>
  <c r="X2617" i="48"/>
  <c r="X2601" i="48"/>
  <c r="X2585" i="48"/>
  <c r="X2569" i="48"/>
  <c r="X2553" i="48"/>
  <c r="X2537" i="48"/>
  <c r="X2521" i="48"/>
  <c r="X2505" i="48"/>
  <c r="X2489" i="48"/>
  <c r="X2473" i="48"/>
  <c r="X2457" i="48"/>
  <c r="X2441" i="48"/>
  <c r="X2425" i="48"/>
  <c r="X2409" i="48"/>
  <c r="X2375" i="48"/>
  <c r="X2347" i="48"/>
  <c r="X2337" i="48"/>
  <c r="X2315" i="48"/>
  <c r="X2293" i="48"/>
  <c r="X2290" i="48"/>
  <c r="X2253" i="48"/>
  <c r="X2242" i="48"/>
  <c r="X2239" i="48"/>
  <c r="X2235" i="48"/>
  <c r="X2221" i="48"/>
  <c r="X2210" i="48"/>
  <c r="X2207" i="48"/>
  <c r="X2203" i="48"/>
  <c r="X2189" i="48"/>
  <c r="X2178" i="48"/>
  <c r="X2175" i="48"/>
  <c r="X2171" i="48"/>
  <c r="X2157" i="48"/>
  <c r="X2146" i="48"/>
  <c r="X2138" i="48"/>
  <c r="X2109" i="48"/>
  <c r="X2020" i="48"/>
  <c r="X2011" i="48"/>
  <c r="X1963" i="48"/>
  <c r="X1881" i="48"/>
  <c r="X1769" i="48"/>
  <c r="X1679" i="48"/>
  <c r="X2763" i="48"/>
  <c r="X2747" i="48"/>
  <c r="X2731" i="48"/>
  <c r="X2715" i="48"/>
  <c r="X2699" i="48"/>
  <c r="X2683" i="48"/>
  <c r="X2667" i="48"/>
  <c r="X2651" i="48"/>
  <c r="X2635" i="48"/>
  <c r="X2619" i="48"/>
  <c r="X2603" i="48"/>
  <c r="X2587" i="48"/>
  <c r="X2571" i="48"/>
  <c r="X2555" i="48"/>
  <c r="X2539" i="48"/>
  <c r="X2523" i="48"/>
  <c r="X2507" i="48"/>
  <c r="X2491" i="48"/>
  <c r="X2475" i="48"/>
  <c r="X2459" i="48"/>
  <c r="X2443" i="48"/>
  <c r="X2427" i="48"/>
  <c r="X2411" i="48"/>
  <c r="X2397" i="48"/>
  <c r="X2387" i="48"/>
  <c r="X2367" i="48"/>
  <c r="X2357" i="48"/>
  <c r="X2323" i="48"/>
  <c r="X2301" i="48"/>
  <c r="X2298" i="48"/>
  <c r="X2279" i="48"/>
  <c r="X2266" i="48"/>
  <c r="X2125" i="48"/>
  <c r="X2096" i="48"/>
  <c r="X2091" i="48"/>
  <c r="X2061" i="48"/>
  <c r="X2052" i="48"/>
  <c r="X2002" i="48"/>
  <c r="X1947" i="48"/>
  <c r="X1931" i="48"/>
  <c r="X1869" i="48"/>
  <c r="X1803" i="48"/>
  <c r="X1592" i="48"/>
  <c r="X1477" i="48"/>
  <c r="X2749" i="48"/>
  <c r="X2733" i="48"/>
  <c r="X2717" i="48"/>
  <c r="X2701" i="48"/>
  <c r="X2685" i="48"/>
  <c r="X2669" i="48"/>
  <c r="X2653" i="48"/>
  <c r="X2637" i="48"/>
  <c r="X2621" i="48"/>
  <c r="X2605" i="48"/>
  <c r="X2589" i="48"/>
  <c r="X2573" i="48"/>
  <c r="X2557" i="48"/>
  <c r="X2541" i="48"/>
  <c r="X2525" i="48"/>
  <c r="X2509" i="48"/>
  <c r="X2493" i="48"/>
  <c r="X2477" i="48"/>
  <c r="X2461" i="48"/>
  <c r="X2445" i="48"/>
  <c r="X2429" i="48"/>
  <c r="X2413" i="48"/>
  <c r="X2379" i="48"/>
  <c r="X2369" i="48"/>
  <c r="X2354" i="48"/>
  <c r="X2349" i="48"/>
  <c r="X2339" i="48"/>
  <c r="X2331" i="48"/>
  <c r="X2309" i="48"/>
  <c r="X2306" i="48"/>
  <c r="X2287" i="48"/>
  <c r="X2275" i="48"/>
  <c r="X2269" i="48"/>
  <c r="X2141" i="48"/>
  <c r="X2069" i="48"/>
  <c r="X2064" i="48"/>
  <c r="X2047" i="48"/>
  <c r="X2028" i="48"/>
  <c r="X1997" i="48"/>
  <c r="X1992" i="48"/>
  <c r="X1785" i="48"/>
  <c r="X1755" i="48"/>
  <c r="X1657" i="48"/>
  <c r="X1591" i="48"/>
  <c r="X2767" i="48"/>
  <c r="X2751" i="48"/>
  <c r="X2735" i="48"/>
  <c r="X2719" i="48"/>
  <c r="X2703" i="48"/>
  <c r="X2687" i="48"/>
  <c r="X2671" i="48"/>
  <c r="X2655" i="48"/>
  <c r="X2639" i="48"/>
  <c r="X2623" i="48"/>
  <c r="X2607" i="48"/>
  <c r="X2591" i="48"/>
  <c r="X2575" i="48"/>
  <c r="X2559" i="48"/>
  <c r="X2543" i="48"/>
  <c r="X2527" i="48"/>
  <c r="X2511" i="48"/>
  <c r="X2495" i="48"/>
  <c r="X2479" i="48"/>
  <c r="X2463" i="48"/>
  <c r="X2447" i="48"/>
  <c r="X2431" i="48"/>
  <c r="X2415" i="48"/>
  <c r="X2399" i="48"/>
  <c r="X2389" i="48"/>
  <c r="X2359" i="48"/>
  <c r="X2317" i="48"/>
  <c r="X2314" i="48"/>
  <c r="X2295" i="48"/>
  <c r="X2259" i="48"/>
  <c r="X2234" i="48"/>
  <c r="X2227" i="48"/>
  <c r="X2202" i="48"/>
  <c r="X2195" i="48"/>
  <c r="X2170" i="48"/>
  <c r="X2163" i="48"/>
  <c r="X2099" i="48"/>
  <c r="X2089" i="48"/>
  <c r="X1951" i="48"/>
  <c r="X1897" i="48"/>
  <c r="X1613" i="48"/>
  <c r="X1582" i="48"/>
  <c r="X2321" i="48"/>
  <c r="X2305" i="48"/>
  <c r="X2289" i="48"/>
  <c r="X2273" i="48"/>
  <c r="X2257" i="48"/>
  <c r="X2241" i="48"/>
  <c r="X2225" i="48"/>
  <c r="X2209" i="48"/>
  <c r="X2193" i="48"/>
  <c r="X2177" i="48"/>
  <c r="X2161" i="48"/>
  <c r="X2145" i="48"/>
  <c r="X2129" i="48"/>
  <c r="X2113" i="48"/>
  <c r="X2101" i="48"/>
  <c r="X2073" i="48"/>
  <c r="X2063" i="48"/>
  <c r="X2044" i="48"/>
  <c r="X2041" i="48"/>
  <c r="X2033" i="48"/>
  <c r="X2027" i="48"/>
  <c r="X2016" i="48"/>
  <c r="X2005" i="48"/>
  <c r="X1984" i="48"/>
  <c r="X1981" i="48"/>
  <c r="X1969" i="48"/>
  <c r="X1937" i="48"/>
  <c r="X1905" i="48"/>
  <c r="X1901" i="48"/>
  <c r="X1851" i="48"/>
  <c r="X1801" i="48"/>
  <c r="X1773" i="48"/>
  <c r="X1547" i="48"/>
  <c r="X1489" i="48"/>
  <c r="X2131" i="48"/>
  <c r="X2115" i="48"/>
  <c r="X2093" i="48"/>
  <c r="X2083" i="48"/>
  <c r="X2013" i="48"/>
  <c r="X1999" i="48"/>
  <c r="X1993" i="48"/>
  <c r="X1968" i="48"/>
  <c r="X1965" i="48"/>
  <c r="X1953" i="48"/>
  <c r="X1933" i="48"/>
  <c r="X1929" i="48"/>
  <c r="X1915" i="48"/>
  <c r="X1867" i="48"/>
  <c r="X1817" i="48"/>
  <c r="X1789" i="48"/>
  <c r="X1723" i="48"/>
  <c r="X1709" i="48"/>
  <c r="X1526" i="48"/>
  <c r="X1511" i="48"/>
  <c r="X2261" i="48"/>
  <c r="X2245" i="48"/>
  <c r="X2229" i="48"/>
  <c r="X2213" i="48"/>
  <c r="X2197" i="48"/>
  <c r="X2181" i="48"/>
  <c r="X2165" i="48"/>
  <c r="X2149" i="48"/>
  <c r="X2133" i="48"/>
  <c r="X2117" i="48"/>
  <c r="X2105" i="48"/>
  <c r="X2095" i="48"/>
  <c r="X2080" i="48"/>
  <c r="X2075" i="48"/>
  <c r="X2065" i="48"/>
  <c r="X2060" i="48"/>
  <c r="X2057" i="48"/>
  <c r="X2049" i="48"/>
  <c r="X2043" i="48"/>
  <c r="X2032" i="48"/>
  <c r="X2021" i="48"/>
  <c r="X1996" i="48"/>
  <c r="X1977" i="48"/>
  <c r="X1949" i="48"/>
  <c r="X1883" i="48"/>
  <c r="X1833" i="48"/>
  <c r="X1805" i="48"/>
  <c r="X1623" i="48"/>
  <c r="X1567" i="48"/>
  <c r="X1440" i="48"/>
  <c r="X1432" i="48"/>
  <c r="X2263" i="48"/>
  <c r="X2247" i="48"/>
  <c r="X2231" i="48"/>
  <c r="X2215" i="48"/>
  <c r="X2199" i="48"/>
  <c r="X2183" i="48"/>
  <c r="X2167" i="48"/>
  <c r="X2151" i="48"/>
  <c r="X2135" i="48"/>
  <c r="X2119" i="48"/>
  <c r="X2085" i="48"/>
  <c r="X2029" i="48"/>
  <c r="X2015" i="48"/>
  <c r="X1983" i="48"/>
  <c r="X1980" i="48"/>
  <c r="X1961" i="48"/>
  <c r="X1899" i="48"/>
  <c r="X1849" i="48"/>
  <c r="X1821" i="48"/>
  <c r="X1771" i="48"/>
  <c r="X1757" i="48"/>
  <c r="X1707" i="48"/>
  <c r="X1687" i="48"/>
  <c r="X1671" i="48"/>
  <c r="X1629" i="48"/>
  <c r="X1572" i="48"/>
  <c r="X1552" i="48"/>
  <c r="X1471" i="48"/>
  <c r="X1447" i="48"/>
  <c r="X1439" i="48"/>
  <c r="X2393" i="48"/>
  <c r="X2377" i="48"/>
  <c r="X2361" i="48"/>
  <c r="X2345" i="48"/>
  <c r="X2329" i="48"/>
  <c r="X2313" i="48"/>
  <c r="X2297" i="48"/>
  <c r="X2281" i="48"/>
  <c r="X2265" i="48"/>
  <c r="X2249" i="48"/>
  <c r="X2233" i="48"/>
  <c r="X2217" i="48"/>
  <c r="X2201" i="48"/>
  <c r="X2185" i="48"/>
  <c r="X2169" i="48"/>
  <c r="X2153" i="48"/>
  <c r="X2137" i="48"/>
  <c r="X2121" i="48"/>
  <c r="X2107" i="48"/>
  <c r="X2097" i="48"/>
  <c r="X2077" i="48"/>
  <c r="X2067" i="48"/>
  <c r="X2059" i="48"/>
  <c r="X2048" i="48"/>
  <c r="X2037" i="48"/>
  <c r="X2012" i="48"/>
  <c r="X2009" i="48"/>
  <c r="X2001" i="48"/>
  <c r="X1995" i="48"/>
  <c r="X1967" i="48"/>
  <c r="X1964" i="48"/>
  <c r="X1945" i="48"/>
  <c r="X1921" i="48"/>
  <c r="X1865" i="48"/>
  <c r="X1837" i="48"/>
  <c r="X1787" i="48"/>
  <c r="X1641" i="48"/>
  <c r="X1607" i="48"/>
  <c r="X1390" i="48"/>
  <c r="X1935" i="48"/>
  <c r="X1919" i="48"/>
  <c r="X1903" i="48"/>
  <c r="X1887" i="48"/>
  <c r="X1871" i="48"/>
  <c r="X1855" i="48"/>
  <c r="X1839" i="48"/>
  <c r="X1823" i="48"/>
  <c r="X1807" i="48"/>
  <c r="X1791" i="48"/>
  <c r="X1775" i="48"/>
  <c r="X1759" i="48"/>
  <c r="X1743" i="48"/>
  <c r="X1727" i="48"/>
  <c r="X1711" i="48"/>
  <c r="X1653" i="48"/>
  <c r="X1637" i="48"/>
  <c r="X1633" i="48"/>
  <c r="X1617" i="48"/>
  <c r="X1601" i="48"/>
  <c r="X1576" i="48"/>
  <c r="X1566" i="48"/>
  <c r="X1556" i="48"/>
  <c r="X1505" i="48"/>
  <c r="X1488" i="48"/>
  <c r="X1483" i="48"/>
  <c r="X1431" i="48"/>
  <c r="X1403" i="48"/>
  <c r="X1367" i="48"/>
  <c r="X1889" i="48"/>
  <c r="X1873" i="48"/>
  <c r="X1857" i="48"/>
  <c r="X1841" i="48"/>
  <c r="X1825" i="48"/>
  <c r="X1809" i="48"/>
  <c r="X1793" i="48"/>
  <c r="X1777" i="48"/>
  <c r="X1761" i="48"/>
  <c r="X1745" i="48"/>
  <c r="X1729" i="48"/>
  <c r="X1713" i="48"/>
  <c r="X1697" i="48"/>
  <c r="X1689" i="48"/>
  <c r="X1681" i="48"/>
  <c r="X1673" i="48"/>
  <c r="X1665" i="48"/>
  <c r="X1659" i="48"/>
  <c r="X1643" i="48"/>
  <c r="X1627" i="48"/>
  <c r="X1611" i="48"/>
  <c r="X1595" i="48"/>
  <c r="X1575" i="48"/>
  <c r="X1551" i="48"/>
  <c r="X1536" i="48"/>
  <c r="X1504" i="48"/>
  <c r="X1499" i="48"/>
  <c r="X1482" i="48"/>
  <c r="X1464" i="48"/>
  <c r="X1237" i="48"/>
  <c r="X2051" i="48"/>
  <c r="X2035" i="48"/>
  <c r="X2019" i="48"/>
  <c r="X2003" i="48"/>
  <c r="X1987" i="48"/>
  <c r="X1971" i="48"/>
  <c r="X1955" i="48"/>
  <c r="X1939" i="48"/>
  <c r="X1923" i="48"/>
  <c r="X1907" i="48"/>
  <c r="X1891" i="48"/>
  <c r="X1875" i="48"/>
  <c r="X1859" i="48"/>
  <c r="X1843" i="48"/>
  <c r="X1827" i="48"/>
  <c r="X1811" i="48"/>
  <c r="X1795" i="48"/>
  <c r="X1779" i="48"/>
  <c r="X1763" i="48"/>
  <c r="X1747" i="48"/>
  <c r="X1731" i="48"/>
  <c r="X1715" i="48"/>
  <c r="X1699" i="48"/>
  <c r="X1649" i="48"/>
  <c r="X1621" i="48"/>
  <c r="X1605" i="48"/>
  <c r="X1560" i="48"/>
  <c r="X1540" i="48"/>
  <c r="X1530" i="48"/>
  <c r="X1515" i="48"/>
  <c r="X1493" i="48"/>
  <c r="X1344" i="48"/>
  <c r="X1989" i="48"/>
  <c r="X1973" i="48"/>
  <c r="X1957" i="48"/>
  <c r="X1941" i="48"/>
  <c r="X1925" i="48"/>
  <c r="X1909" i="48"/>
  <c r="X1893" i="48"/>
  <c r="X1877" i="48"/>
  <c r="X1861" i="48"/>
  <c r="X1845" i="48"/>
  <c r="X1829" i="48"/>
  <c r="X1813" i="48"/>
  <c r="X1797" i="48"/>
  <c r="X1781" i="48"/>
  <c r="X1765" i="48"/>
  <c r="X1749" i="48"/>
  <c r="X1733" i="48"/>
  <c r="X1717" i="48"/>
  <c r="X1701" i="48"/>
  <c r="X1691" i="48"/>
  <c r="X1683" i="48"/>
  <c r="X1675" i="48"/>
  <c r="X1667" i="48"/>
  <c r="X1655" i="48"/>
  <c r="X1639" i="48"/>
  <c r="X1631" i="48"/>
  <c r="X1615" i="48"/>
  <c r="X1599" i="48"/>
  <c r="X1589" i="48"/>
  <c r="X1584" i="48"/>
  <c r="X1579" i="48"/>
  <c r="X1559" i="48"/>
  <c r="X1535" i="48"/>
  <c r="X1474" i="48"/>
  <c r="X1408" i="48"/>
  <c r="X1243" i="48"/>
  <c r="X1159" i="48"/>
  <c r="X2103" i="48"/>
  <c r="X2087" i="48"/>
  <c r="X2071" i="48"/>
  <c r="X2055" i="48"/>
  <c r="X2039" i="48"/>
  <c r="X2023" i="48"/>
  <c r="X2007" i="48"/>
  <c r="X1991" i="48"/>
  <c r="X1975" i="48"/>
  <c r="X1959" i="48"/>
  <c r="X1943" i="48"/>
  <c r="X1927" i="48"/>
  <c r="X1911" i="48"/>
  <c r="X1895" i="48"/>
  <c r="X1879" i="48"/>
  <c r="X1863" i="48"/>
  <c r="X1847" i="48"/>
  <c r="X1831" i="48"/>
  <c r="X1815" i="48"/>
  <c r="X1799" i="48"/>
  <c r="X1783" i="48"/>
  <c r="X1767" i="48"/>
  <c r="X1751" i="48"/>
  <c r="X1735" i="48"/>
  <c r="X1719" i="48"/>
  <c r="X1703" i="48"/>
  <c r="X1661" i="48"/>
  <c r="X1645" i="48"/>
  <c r="X1635" i="48"/>
  <c r="X1625" i="48"/>
  <c r="X1609" i="48"/>
  <c r="X1588" i="48"/>
  <c r="X1544" i="48"/>
  <c r="X1528" i="48"/>
  <c r="X1513" i="48"/>
  <c r="X1461" i="48"/>
  <c r="X1407" i="48"/>
  <c r="X1399" i="48"/>
  <c r="X1298" i="48"/>
  <c r="X1282" i="48"/>
  <c r="X1753" i="48"/>
  <c r="X1737" i="48"/>
  <c r="X1721" i="48"/>
  <c r="X1705" i="48"/>
  <c r="X1693" i="48"/>
  <c r="X1685" i="48"/>
  <c r="X1677" i="48"/>
  <c r="X1669" i="48"/>
  <c r="X1651" i="48"/>
  <c r="X1619" i="48"/>
  <c r="X1603" i="48"/>
  <c r="X1583" i="48"/>
  <c r="X1573" i="48"/>
  <c r="X1568" i="48"/>
  <c r="X1563" i="48"/>
  <c r="X1543" i="48"/>
  <c r="X1533" i="48"/>
  <c r="X1479" i="48"/>
  <c r="X1460" i="48"/>
  <c r="X1349" i="48"/>
  <c r="X1209" i="48"/>
  <c r="X1525" i="48"/>
  <c r="X1496" i="48"/>
  <c r="X1470" i="48"/>
  <c r="X1423" i="48"/>
  <c r="X1419" i="48"/>
  <c r="X1406" i="48"/>
  <c r="X1365" i="48"/>
  <c r="X1332" i="48"/>
  <c r="X1323" i="48"/>
  <c r="X1287" i="48"/>
  <c r="X1265" i="48"/>
  <c r="X1225" i="48"/>
  <c r="X1214" i="48"/>
  <c r="X1202" i="48"/>
  <c r="X1095" i="48"/>
  <c r="X937" i="48"/>
  <c r="X816" i="48"/>
  <c r="X736" i="48"/>
  <c r="X1435" i="48"/>
  <c r="X1422" i="48"/>
  <c r="X1381" i="48"/>
  <c r="X1348" i="48"/>
  <c r="X1336" i="48"/>
  <c r="X1308" i="48"/>
  <c r="X1241" i="48"/>
  <c r="X1224" i="48"/>
  <c r="X1191" i="48"/>
  <c r="X1041" i="48"/>
  <c r="X1033" i="48"/>
  <c r="X1487" i="48"/>
  <c r="X1438" i="48"/>
  <c r="X1397" i="48"/>
  <c r="X1364" i="48"/>
  <c r="X1352" i="48"/>
  <c r="X1246" i="48"/>
  <c r="X1061" i="48"/>
  <c r="X1017" i="48"/>
  <c r="X986" i="48"/>
  <c r="X912" i="48"/>
  <c r="X844" i="48"/>
  <c r="X1534" i="48"/>
  <c r="X1509" i="48"/>
  <c r="X1445" i="48"/>
  <c r="X1413" i="48"/>
  <c r="X1380" i="48"/>
  <c r="X1368" i="48"/>
  <c r="X1343" i="48"/>
  <c r="X1339" i="48"/>
  <c r="X1326" i="48"/>
  <c r="X1317" i="48"/>
  <c r="X1307" i="48"/>
  <c r="X1268" i="48"/>
  <c r="X1252" i="48"/>
  <c r="X1234" i="48"/>
  <c r="X1145" i="48"/>
  <c r="X1119" i="48"/>
  <c r="X1093" i="48"/>
  <c r="X1016" i="48"/>
  <c r="X843" i="48"/>
  <c r="X1503" i="48"/>
  <c r="X1486" i="48"/>
  <c r="X1429" i="48"/>
  <c r="X1396" i="48"/>
  <c r="X1384" i="48"/>
  <c r="X1359" i="48"/>
  <c r="X1355" i="48"/>
  <c r="X1342" i="48"/>
  <c r="X1300" i="48"/>
  <c r="X1290" i="48"/>
  <c r="X1284" i="48"/>
  <c r="X1000" i="48"/>
  <c r="X992" i="48"/>
  <c r="X1455" i="48"/>
  <c r="X1448" i="48"/>
  <c r="X1444" i="48"/>
  <c r="X1412" i="48"/>
  <c r="X1400" i="48"/>
  <c r="X1375" i="48"/>
  <c r="X1371" i="48"/>
  <c r="X1358" i="48"/>
  <c r="X1320" i="48"/>
  <c r="X1315" i="48"/>
  <c r="X1310" i="48"/>
  <c r="X1305" i="48"/>
  <c r="X1278" i="48"/>
  <c r="X1273" i="48"/>
  <c r="X1257" i="48"/>
  <c r="X1250" i="48"/>
  <c r="X1216" i="48"/>
  <c r="X1177" i="48"/>
  <c r="X1143" i="48"/>
  <c r="X1111" i="48"/>
  <c r="X1052" i="48"/>
  <c r="X932" i="48"/>
  <c r="X1518" i="48"/>
  <c r="X1502" i="48"/>
  <c r="X1480" i="48"/>
  <c r="X1454" i="48"/>
  <c r="X1451" i="48"/>
  <c r="X1428" i="48"/>
  <c r="X1416" i="48"/>
  <c r="X1391" i="48"/>
  <c r="X1387" i="48"/>
  <c r="X1374" i="48"/>
  <c r="X1333" i="48"/>
  <c r="X1304" i="48"/>
  <c r="X1294" i="48"/>
  <c r="X1289" i="48"/>
  <c r="X1272" i="48"/>
  <c r="X1256" i="48"/>
  <c r="X1123" i="48"/>
  <c r="X1065" i="48"/>
  <c r="X1021" i="48"/>
  <c r="X863" i="48"/>
  <c r="X1327" i="48"/>
  <c r="X1240" i="48"/>
  <c r="X1230" i="48"/>
  <c r="X1221" i="48"/>
  <c r="X1215" i="48"/>
  <c r="X1208" i="48"/>
  <c r="X1183" i="48"/>
  <c r="X1151" i="48"/>
  <c r="X1139" i="48"/>
  <c r="X1135" i="48"/>
  <c r="X1077" i="48"/>
  <c r="X1034" i="48"/>
  <c r="X980" i="48"/>
  <c r="X624" i="48"/>
  <c r="X608" i="48"/>
  <c r="X1269" i="48"/>
  <c r="X1189" i="48"/>
  <c r="X1157" i="48"/>
  <c r="X1109" i="48"/>
  <c r="X1060" i="48"/>
  <c r="X1027" i="48"/>
  <c r="X870" i="48"/>
  <c r="X1311" i="48"/>
  <c r="X1288" i="48"/>
  <c r="X1263" i="48"/>
  <c r="X1125" i="48"/>
  <c r="X1008" i="48"/>
  <c r="X984" i="48"/>
  <c r="X936" i="48"/>
  <c r="X916" i="48"/>
  <c r="X862" i="48"/>
  <c r="X855" i="48"/>
  <c r="X827" i="48"/>
  <c r="X742" i="48"/>
  <c r="X1285" i="48"/>
  <c r="X1199" i="48"/>
  <c r="X1192" i="48"/>
  <c r="X1167" i="48"/>
  <c r="X1141" i="48"/>
  <c r="X1075" i="48"/>
  <c r="X1071" i="48"/>
  <c r="X1048" i="48"/>
  <c r="X1043" i="48"/>
  <c r="X1037" i="48"/>
  <c r="X1025" i="48"/>
  <c r="X996" i="48"/>
  <c r="X941" i="48"/>
  <c r="X897" i="48"/>
  <c r="X876" i="48"/>
  <c r="X868" i="48"/>
  <c r="X793" i="48"/>
  <c r="X1279" i="48"/>
  <c r="X1262" i="48"/>
  <c r="X1198" i="48"/>
  <c r="X1091" i="48"/>
  <c r="X1087" i="48"/>
  <c r="X947" i="48"/>
  <c r="X921" i="48"/>
  <c r="X896" i="48"/>
  <c r="X882" i="48"/>
  <c r="X875" i="48"/>
  <c r="X832" i="48"/>
  <c r="X812" i="48"/>
  <c r="X1295" i="48"/>
  <c r="X1253" i="48"/>
  <c r="X1247" i="48"/>
  <c r="X1205" i="48"/>
  <c r="X1173" i="48"/>
  <c r="X1107" i="48"/>
  <c r="X1103" i="48"/>
  <c r="X1057" i="48"/>
  <c r="X1024" i="48"/>
  <c r="X1018" i="48"/>
  <c r="X1012" i="48"/>
  <c r="X888" i="48"/>
  <c r="X881" i="48"/>
  <c r="X874" i="48"/>
  <c r="X811" i="48"/>
  <c r="X694" i="48"/>
  <c r="X1044" i="48"/>
  <c r="X1040" i="48"/>
  <c r="X1032" i="48"/>
  <c r="X1028" i="48"/>
  <c r="X945" i="48"/>
  <c r="X925" i="48"/>
  <c r="X873" i="48"/>
  <c r="X867" i="48"/>
  <c r="X848" i="48"/>
  <c r="X726" i="48"/>
  <c r="X961" i="48"/>
  <c r="X957" i="48"/>
  <c r="X953" i="48"/>
  <c r="X944" i="48"/>
  <c r="X920" i="48"/>
  <c r="X905" i="48"/>
  <c r="X900" i="48"/>
  <c r="X879" i="48"/>
  <c r="X866" i="48"/>
  <c r="X860" i="48"/>
  <c r="X854" i="48"/>
  <c r="X836" i="48"/>
  <c r="X830" i="48"/>
  <c r="X798" i="48"/>
  <c r="X977" i="48"/>
  <c r="X973" i="48"/>
  <c r="X969" i="48"/>
  <c r="X929" i="48"/>
  <c r="X909" i="48"/>
  <c r="X865" i="48"/>
  <c r="X859" i="48"/>
  <c r="X846" i="48"/>
  <c r="X835" i="48"/>
  <c r="X819" i="48"/>
  <c r="X759" i="48"/>
  <c r="X704" i="48"/>
  <c r="X656" i="48"/>
  <c r="X603" i="48"/>
  <c r="X595" i="48"/>
  <c r="X1053" i="48"/>
  <c r="X993" i="48"/>
  <c r="X989" i="48"/>
  <c r="X985" i="48"/>
  <c r="X960" i="48"/>
  <c r="X952" i="48"/>
  <c r="X948" i="48"/>
  <c r="X928" i="48"/>
  <c r="X904" i="48"/>
  <c r="X889" i="48"/>
  <c r="X884" i="48"/>
  <c r="X878" i="48"/>
  <c r="X871" i="48"/>
  <c r="X858" i="48"/>
  <c r="X852" i="48"/>
  <c r="X796" i="48"/>
  <c r="X669" i="48"/>
  <c r="X1049" i="48"/>
  <c r="X1009" i="48"/>
  <c r="X1005" i="48"/>
  <c r="X1001" i="48"/>
  <c r="X976" i="48"/>
  <c r="X968" i="48"/>
  <c r="X964" i="48"/>
  <c r="X913" i="48"/>
  <c r="X893" i="48"/>
  <c r="X883" i="48"/>
  <c r="X857" i="48"/>
  <c r="X851" i="48"/>
  <c r="X807" i="48"/>
  <c r="X783" i="48"/>
  <c r="X777" i="48"/>
  <c r="X771" i="48"/>
  <c r="X840" i="48"/>
  <c r="X826" i="48"/>
  <c r="X815" i="48"/>
  <c r="X800" i="48"/>
  <c r="X775" i="48"/>
  <c r="X755" i="48"/>
  <c r="X732" i="48"/>
  <c r="X700" i="48"/>
  <c r="X663" i="48"/>
  <c r="X625" i="48"/>
  <c r="X842" i="48"/>
  <c r="X831" i="48"/>
  <c r="X817" i="48"/>
  <c r="X774" i="48"/>
  <c r="X637" i="48"/>
  <c r="X615" i="48"/>
  <c r="X471" i="48"/>
  <c r="X805" i="48"/>
  <c r="X781" i="48"/>
  <c r="X735" i="48"/>
  <c r="X729" i="48"/>
  <c r="X723" i="48"/>
  <c r="X703" i="48"/>
  <c r="X697" i="48"/>
  <c r="X691" i="48"/>
  <c r="X630" i="48"/>
  <c r="X847" i="48"/>
  <c r="X833" i="48"/>
  <c r="X808" i="48"/>
  <c r="X784" i="48"/>
  <c r="X765" i="48"/>
  <c r="X613" i="48"/>
  <c r="X540" i="48"/>
  <c r="X485" i="48"/>
  <c r="X780" i="48"/>
  <c r="X764" i="48"/>
  <c r="X760" i="48"/>
  <c r="X744" i="48"/>
  <c r="X739" i="48"/>
  <c r="X712" i="48"/>
  <c r="X680" i="48"/>
  <c r="X620" i="48"/>
  <c r="X597" i="48"/>
  <c r="X546" i="48"/>
  <c r="X849" i="48"/>
  <c r="X824" i="48"/>
  <c r="X810" i="48"/>
  <c r="X790" i="48"/>
  <c r="X787" i="48"/>
  <c r="X768" i="48"/>
  <c r="X748" i="48"/>
  <c r="X743" i="48"/>
  <c r="X738" i="48"/>
  <c r="X711" i="48"/>
  <c r="X679" i="48"/>
  <c r="X659" i="48"/>
  <c r="X640" i="48"/>
  <c r="X758" i="48"/>
  <c r="X752" i="48"/>
  <c r="X749" i="48"/>
  <c r="X733" i="48"/>
  <c r="X722" i="48"/>
  <c r="X701" i="48"/>
  <c r="X690" i="48"/>
  <c r="X672" i="48"/>
  <c r="X668" i="48"/>
  <c r="X646" i="48"/>
  <c r="X636" i="48"/>
  <c r="X614" i="48"/>
  <c r="X477" i="48"/>
  <c r="X612" i="48"/>
  <c r="X601" i="48"/>
  <c r="X594" i="48"/>
  <c r="X589" i="48"/>
  <c r="X550" i="48"/>
  <c r="X803" i="48"/>
  <c r="X710" i="48"/>
  <c r="X707" i="48"/>
  <c r="X678" i="48"/>
  <c r="X675" i="48"/>
  <c r="X658" i="48"/>
  <c r="X649" i="48"/>
  <c r="X453" i="48"/>
  <c r="X797" i="48"/>
  <c r="X791" i="48"/>
  <c r="X717" i="48"/>
  <c r="X706" i="48"/>
  <c r="X685" i="48"/>
  <c r="X674" i="48"/>
  <c r="X662" i="48"/>
  <c r="X617" i="48"/>
  <c r="X605" i="48"/>
  <c r="X587" i="48"/>
  <c r="X496" i="48"/>
  <c r="X301" i="48"/>
  <c r="X293" i="48"/>
  <c r="X727" i="48"/>
  <c r="X720" i="48"/>
  <c r="X713" i="48"/>
  <c r="X695" i="48"/>
  <c r="X688" i="48"/>
  <c r="X681" i="48"/>
  <c r="X653" i="48"/>
  <c r="X643" i="48"/>
  <c r="X633" i="48"/>
  <c r="X622" i="48"/>
  <c r="X716" i="48"/>
  <c r="X684" i="48"/>
  <c r="X665" i="48"/>
  <c r="X652" i="48"/>
  <c r="X647" i="48"/>
  <c r="X642" i="48"/>
  <c r="X632" i="48"/>
  <c r="X627" i="48"/>
  <c r="X588" i="48"/>
  <c r="X580" i="48"/>
  <c r="X476" i="48"/>
  <c r="X464" i="48"/>
  <c r="X430" i="48"/>
  <c r="X401" i="48"/>
  <c r="X377" i="48"/>
  <c r="X361" i="48"/>
  <c r="X610" i="48"/>
  <c r="X574" i="48"/>
  <c r="X509" i="48"/>
  <c r="X498" i="48"/>
  <c r="X493" i="48"/>
  <c r="X469" i="48"/>
  <c r="X456" i="48"/>
  <c r="X604" i="48"/>
  <c r="X596" i="48"/>
  <c r="X564" i="48"/>
  <c r="X558" i="48"/>
  <c r="X530" i="48"/>
  <c r="X414" i="48"/>
  <c r="X590" i="48"/>
  <c r="X582" i="48"/>
  <c r="X576" i="48"/>
  <c r="X486" i="48"/>
  <c r="X606" i="48"/>
  <c r="X598" i="48"/>
  <c r="X592" i="48"/>
  <c r="X578" i="48"/>
  <c r="X572" i="48"/>
  <c r="X556" i="48"/>
  <c r="X542" i="48"/>
  <c r="X524" i="48"/>
  <c r="X518" i="48"/>
  <c r="X512" i="48"/>
  <c r="X484" i="48"/>
  <c r="X425" i="48"/>
  <c r="X611" i="48"/>
  <c r="X566" i="48"/>
  <c r="X562" i="48"/>
  <c r="X478" i="48"/>
  <c r="X439" i="48"/>
  <c r="X560" i="48"/>
  <c r="X544" i="48"/>
  <c r="X532" i="48"/>
  <c r="X503" i="48"/>
  <c r="X492" i="48"/>
  <c r="X463" i="48"/>
  <c r="X442" i="48"/>
  <c r="X435" i="48"/>
  <c r="X417" i="48"/>
  <c r="X328" i="48"/>
  <c r="X520" i="48"/>
  <c r="X513" i="48"/>
  <c r="X506" i="48"/>
  <c r="X499" i="48"/>
  <c r="X462" i="48"/>
  <c r="X441" i="48"/>
  <c r="X422" i="48"/>
  <c r="X335" i="48"/>
  <c r="X548" i="48"/>
  <c r="X534" i="48"/>
  <c r="X526" i="48"/>
  <c r="X502" i="48"/>
  <c r="X480" i="48"/>
  <c r="X472" i="48"/>
  <c r="X461" i="48"/>
  <c r="X440" i="48"/>
  <c r="X409" i="48"/>
  <c r="X616" i="48"/>
  <c r="X600" i="48"/>
  <c r="X584" i="48"/>
  <c r="X568" i="48"/>
  <c r="X552" i="48"/>
  <c r="X536" i="48"/>
  <c r="X528" i="48"/>
  <c r="X522" i="48"/>
  <c r="X508" i="48"/>
  <c r="X487" i="48"/>
  <c r="X479" i="48"/>
  <c r="X455" i="48"/>
  <c r="X438" i="48"/>
  <c r="X393" i="48"/>
  <c r="X618" i="48"/>
  <c r="X602" i="48"/>
  <c r="X586" i="48"/>
  <c r="X570" i="48"/>
  <c r="X554" i="48"/>
  <c r="X538" i="48"/>
  <c r="X515" i="48"/>
  <c r="X497" i="48"/>
  <c r="X490" i="48"/>
  <c r="X470" i="48"/>
  <c r="X454" i="48"/>
  <c r="X444" i="48"/>
  <c r="X437" i="48"/>
  <c r="X385" i="48"/>
  <c r="X376" i="48"/>
  <c r="X360" i="48"/>
  <c r="X285" i="48"/>
  <c r="X424" i="48"/>
  <c r="X416" i="48"/>
  <c r="X408" i="48"/>
  <c r="X400" i="48"/>
  <c r="X392" i="48"/>
  <c r="X384" i="48"/>
  <c r="X375" i="48"/>
  <c r="X359" i="48"/>
  <c r="X353" i="48"/>
  <c r="X326" i="48"/>
  <c r="X264" i="48"/>
  <c r="X339" i="48"/>
  <c r="X319" i="48"/>
  <c r="X298" i="48"/>
  <c r="X369" i="48"/>
  <c r="X351" i="48"/>
  <c r="X345" i="48"/>
  <c r="X312" i="48"/>
  <c r="X305" i="48"/>
  <c r="X406" i="48"/>
  <c r="X398" i="48"/>
  <c r="X390" i="48"/>
  <c r="X382" i="48"/>
  <c r="X368" i="48"/>
  <c r="X304" i="48"/>
  <c r="X426" i="48"/>
  <c r="X418" i="48"/>
  <c r="X410" i="48"/>
  <c r="X402" i="48"/>
  <c r="X394" i="48"/>
  <c r="X386" i="48"/>
  <c r="X367" i="48"/>
  <c r="X343" i="48"/>
  <c r="X337" i="48"/>
  <c r="X310" i="48"/>
  <c r="X303" i="48"/>
  <c r="X260" i="48"/>
  <c r="X280" i="48"/>
  <c r="X428" i="48"/>
  <c r="X420" i="48"/>
  <c r="X412" i="48"/>
  <c r="X404" i="48"/>
  <c r="X396" i="48"/>
  <c r="X388" i="48"/>
  <c r="X380" i="48"/>
  <c r="X372" i="48"/>
  <c r="X364" i="48"/>
  <c r="X356" i="48"/>
  <c r="X348" i="48"/>
  <c r="X340" i="48"/>
  <c r="X276" i="48"/>
  <c r="X325" i="48"/>
  <c r="X292" i="48"/>
  <c r="X272" i="48"/>
  <c r="X247" i="48"/>
  <c r="X242" i="48"/>
  <c r="X374" i="48"/>
  <c r="X366" i="48"/>
  <c r="X358" i="48"/>
  <c r="X350" i="48"/>
  <c r="X342" i="48"/>
  <c r="X334" i="48"/>
  <c r="X331" i="48"/>
  <c r="X309" i="48"/>
  <c r="X288" i="48"/>
  <c r="X267" i="48"/>
  <c r="X263" i="48"/>
  <c r="X259" i="48"/>
  <c r="X255" i="48"/>
  <c r="X251" i="48"/>
  <c r="X231" i="48"/>
  <c r="X226" i="48"/>
  <c r="X324" i="48"/>
  <c r="X318" i="48"/>
  <c r="X315" i="48"/>
  <c r="X283" i="48"/>
  <c r="X279" i="48"/>
  <c r="X262" i="48"/>
  <c r="X250" i="48"/>
  <c r="X241" i="48"/>
  <c r="X352" i="48"/>
  <c r="X344" i="48"/>
  <c r="X336" i="48"/>
  <c r="X327" i="48"/>
  <c r="X308" i="48"/>
  <c r="X302" i="48"/>
  <c r="X299" i="48"/>
  <c r="X295" i="48"/>
  <c r="X278" i="48"/>
  <c r="X270" i="48"/>
  <c r="X240" i="48"/>
  <c r="X311" i="48"/>
  <c r="X294" i="48"/>
  <c r="X286" i="48"/>
  <c r="X261" i="48"/>
  <c r="X249" i="48"/>
  <c r="X239" i="48"/>
  <c r="X235" i="48"/>
  <c r="X378" i="48"/>
  <c r="X370" i="48"/>
  <c r="X362" i="48"/>
  <c r="X354" i="48"/>
  <c r="X346" i="48"/>
  <c r="X338" i="48"/>
  <c r="X320" i="48"/>
  <c r="X277" i="48"/>
  <c r="X269" i="48"/>
  <c r="X253" i="48"/>
  <c r="X244" i="48"/>
  <c r="X234" i="48"/>
  <c r="X218" i="48"/>
  <c r="X215" i="48"/>
  <c r="X224" i="48"/>
  <c r="X196" i="48"/>
  <c r="X188" i="48"/>
  <c r="X223" i="48"/>
  <c r="X200" i="48"/>
  <c r="X232" i="48"/>
  <c r="X256" i="48"/>
  <c r="X216" i="48"/>
  <c r="X166" i="48"/>
  <c r="X208" i="48"/>
  <c r="X204" i="48"/>
  <c r="X171" i="48"/>
  <c r="X167" i="48"/>
  <c r="X170" i="48"/>
  <c r="X163" i="48"/>
  <c r="X155" i="48"/>
  <c r="X147" i="48"/>
  <c r="X139" i="48"/>
  <c r="X131" i="48"/>
  <c r="X123" i="48"/>
  <c r="X115" i="48"/>
  <c r="X107" i="48"/>
  <c r="X99" i="48"/>
  <c r="X91" i="48"/>
  <c r="X83" i="48"/>
  <c r="X75" i="48"/>
  <c r="X67" i="48"/>
  <c r="X59" i="48"/>
  <c r="X51" i="48"/>
  <c r="X43" i="48"/>
  <c r="X35" i="48"/>
  <c r="X27" i="48"/>
  <c r="X19" i="48"/>
  <c r="X11" i="48"/>
  <c r="X5" i="48"/>
  <c r="X157" i="48"/>
  <c r="X149" i="48"/>
  <c r="X141" i="48"/>
  <c r="X133" i="48"/>
  <c r="X125" i="48"/>
  <c r="X117" i="48"/>
  <c r="X109" i="48"/>
  <c r="X101" i="48"/>
  <c r="X93" i="48"/>
  <c r="X85" i="48"/>
  <c r="X77" i="48"/>
  <c r="X69" i="48"/>
  <c r="X61" i="48"/>
  <c r="X53" i="48"/>
  <c r="X45" i="48"/>
  <c r="X37" i="48"/>
  <c r="X29" i="48"/>
  <c r="X21" i="48"/>
  <c r="X13" i="48"/>
  <c r="X159" i="48"/>
  <c r="X151" i="48"/>
  <c r="X143" i="48"/>
  <c r="X135" i="48"/>
  <c r="X127" i="48"/>
  <c r="X119" i="48"/>
  <c r="X111" i="48"/>
  <c r="X103" i="48"/>
  <c r="X95" i="48"/>
  <c r="X87" i="48"/>
  <c r="X79" i="48"/>
  <c r="X71" i="48"/>
  <c r="X63" i="48"/>
  <c r="X55" i="48"/>
  <c r="X47" i="48"/>
  <c r="X39" i="48"/>
  <c r="X31" i="48"/>
  <c r="X23" i="48"/>
  <c r="X15" i="48"/>
  <c r="X7" i="48"/>
  <c r="X161" i="48"/>
  <c r="X153" i="48"/>
  <c r="X145" i="48"/>
  <c r="X137" i="48"/>
  <c r="X129" i="48"/>
  <c r="X121" i="48"/>
  <c r="X113" i="48"/>
  <c r="X105" i="48"/>
  <c r="X97" i="48"/>
  <c r="X89" i="48"/>
  <c r="X81" i="48"/>
  <c r="X73" i="48"/>
  <c r="X65" i="48"/>
  <c r="X57" i="48"/>
  <c r="X49" i="48"/>
  <c r="X41" i="48"/>
  <c r="X33" i="48"/>
  <c r="X25" i="48"/>
  <c r="X17" i="48"/>
  <c r="X9" i="48"/>
  <c r="X3" i="48"/>
  <c r="H41" i="22"/>
  <c r="V4115" i="82"/>
  <c r="V4116" i="82"/>
  <c r="G4115" i="82"/>
  <c r="G4116" i="82"/>
  <c r="B4115" i="82"/>
  <c r="B4116" i="82"/>
  <c r="A4115" i="82"/>
  <c r="A4116" i="82"/>
  <c r="V4114" i="82"/>
  <c r="G4114" i="82"/>
  <c r="B4114" i="82"/>
  <c r="A4114" i="82"/>
  <c r="V4113" i="82"/>
  <c r="G4113" i="82"/>
  <c r="B4113" i="82"/>
  <c r="A4113" i="82"/>
  <c r="V4112" i="82"/>
  <c r="G4112" i="82"/>
  <c r="B4112" i="82"/>
  <c r="A4112" i="82"/>
  <c r="V4111" i="82"/>
  <c r="G4111" i="82"/>
  <c r="B4111" i="82"/>
  <c r="A4111" i="82"/>
  <c r="V4110" i="82"/>
  <c r="G4110" i="82"/>
  <c r="B4110" i="82"/>
  <c r="A4110" i="82"/>
  <c r="V4109" i="82"/>
  <c r="G4109" i="82"/>
  <c r="B4109" i="82"/>
  <c r="A4109" i="82"/>
  <c r="V4108" i="82"/>
  <c r="G4108" i="82"/>
  <c r="B4108" i="82"/>
  <c r="A4108" i="82"/>
  <c r="V4107" i="82"/>
  <c r="G4107" i="82"/>
  <c r="B4107" i="82"/>
  <c r="A4107" i="82"/>
  <c r="V4106" i="82"/>
  <c r="G4106" i="82"/>
  <c r="B4106" i="82"/>
  <c r="A4106" i="82"/>
  <c r="V4105" i="82"/>
  <c r="G4105" i="82"/>
  <c r="B4105" i="82"/>
  <c r="A4105" i="82"/>
  <c r="V4104" i="82"/>
  <c r="G4104" i="82"/>
  <c r="B4104" i="82"/>
  <c r="A4104" i="82"/>
  <c r="V4103" i="82"/>
  <c r="G4103" i="82"/>
  <c r="B4103" i="82"/>
  <c r="A4103" i="82"/>
  <c r="V4102" i="82"/>
  <c r="G4102" i="82"/>
  <c r="B4102" i="82"/>
  <c r="A4102" i="82"/>
  <c r="V4101" i="82"/>
  <c r="G4101" i="82"/>
  <c r="B4101" i="82"/>
  <c r="A4101" i="82"/>
  <c r="V4100" i="82"/>
  <c r="G4100" i="82"/>
  <c r="B4100" i="82"/>
  <c r="A4100" i="82"/>
  <c r="V4099" i="82"/>
  <c r="G4099" i="82"/>
  <c r="B4099" i="82"/>
  <c r="A4099" i="82"/>
  <c r="V4098" i="82"/>
  <c r="G4098" i="82"/>
  <c r="B4098" i="82"/>
  <c r="A4098" i="82"/>
  <c r="V4097" i="82"/>
  <c r="G4097" i="82"/>
  <c r="B4097" i="82"/>
  <c r="A4097" i="82"/>
  <c r="V4096" i="82"/>
  <c r="G4096" i="82"/>
  <c r="B4096" i="82"/>
  <c r="A4096" i="82"/>
  <c r="V4095" i="82"/>
  <c r="G4095" i="82"/>
  <c r="B4095" i="82"/>
  <c r="A4095" i="82"/>
  <c r="V4094" i="82"/>
  <c r="G4094" i="82"/>
  <c r="B4094" i="82"/>
  <c r="A4094" i="82"/>
  <c r="V4093" i="82"/>
  <c r="G4093" i="82"/>
  <c r="B4093" i="82"/>
  <c r="A4093" i="82"/>
  <c r="V4092" i="82"/>
  <c r="G4092" i="82"/>
  <c r="B4092" i="82"/>
  <c r="A4092" i="82"/>
  <c r="V4091" i="82"/>
  <c r="G4091" i="82"/>
  <c r="B4091" i="82"/>
  <c r="A4091" i="82"/>
  <c r="V4090" i="82"/>
  <c r="G4090" i="82"/>
  <c r="B4090" i="82"/>
  <c r="A4090" i="82"/>
  <c r="V4089" i="82"/>
  <c r="G4089" i="82"/>
  <c r="B4089" i="82"/>
  <c r="A4089" i="82"/>
  <c r="V4088" i="82"/>
  <c r="G4088" i="82"/>
  <c r="B4088" i="82"/>
  <c r="A4088" i="82"/>
  <c r="V4087" i="82"/>
  <c r="G4087" i="82"/>
  <c r="B4087" i="82"/>
  <c r="A4087" i="82"/>
  <c r="V4086" i="82"/>
  <c r="G4086" i="82"/>
  <c r="B4086" i="82"/>
  <c r="A4086" i="82"/>
  <c r="V4085" i="82"/>
  <c r="G4085" i="82"/>
  <c r="B4085" i="82"/>
  <c r="A4085" i="82"/>
  <c r="V4084" i="82"/>
  <c r="G4084" i="82"/>
  <c r="B4084" i="82"/>
  <c r="A4084" i="82"/>
  <c r="V4083" i="82"/>
  <c r="G4083" i="82"/>
  <c r="B4083" i="82"/>
  <c r="A4083" i="82"/>
  <c r="V4082" i="82"/>
  <c r="G4082" i="82"/>
  <c r="B4082" i="82"/>
  <c r="A4082" i="82"/>
  <c r="V4081" i="82"/>
  <c r="G4081" i="82"/>
  <c r="B4081" i="82"/>
  <c r="A4081" i="82"/>
  <c r="V4080" i="82"/>
  <c r="G4080" i="82"/>
  <c r="B4080" i="82"/>
  <c r="A4080" i="82"/>
  <c r="V4079" i="82"/>
  <c r="G4079" i="82"/>
  <c r="B4079" i="82"/>
  <c r="A4079" i="82"/>
  <c r="V4078" i="82"/>
  <c r="G4078" i="82"/>
  <c r="B4078" i="82"/>
  <c r="A4078" i="82"/>
  <c r="V4077" i="82"/>
  <c r="G4077" i="82"/>
  <c r="B4077" i="82"/>
  <c r="A4077" i="82"/>
  <c r="V4076" i="82"/>
  <c r="G4076" i="82"/>
  <c r="B4076" i="82"/>
  <c r="A4076" i="82"/>
  <c r="V4075" i="82"/>
  <c r="G4075" i="82"/>
  <c r="B4075" i="82"/>
  <c r="A4075" i="82"/>
  <c r="V4074" i="82"/>
  <c r="G4074" i="82"/>
  <c r="B4074" i="82"/>
  <c r="A4074" i="82"/>
  <c r="V4073" i="82"/>
  <c r="G4073" i="82"/>
  <c r="B4073" i="82"/>
  <c r="A4073" i="82"/>
  <c r="V4072" i="82"/>
  <c r="G4072" i="82"/>
  <c r="B4072" i="82"/>
  <c r="A4072" i="82"/>
  <c r="V4071" i="82"/>
  <c r="G4071" i="82"/>
  <c r="B4071" i="82"/>
  <c r="A4071" i="82"/>
  <c r="V4070" i="82"/>
  <c r="G4070" i="82"/>
  <c r="B4070" i="82"/>
  <c r="A4070" i="82"/>
  <c r="V4069" i="82"/>
  <c r="G4069" i="82"/>
  <c r="B4069" i="82"/>
  <c r="A4069" i="82"/>
  <c r="V4068" i="82"/>
  <c r="G4068" i="82"/>
  <c r="B4068" i="82"/>
  <c r="A4068" i="82"/>
  <c r="V4067" i="82"/>
  <c r="G4067" i="82"/>
  <c r="B4067" i="82"/>
  <c r="A4067" i="82"/>
  <c r="V4066" i="82"/>
  <c r="G4066" i="82"/>
  <c r="B4066" i="82"/>
  <c r="A4066" i="82"/>
  <c r="V4065" i="82"/>
  <c r="G4065" i="82"/>
  <c r="B4065" i="82"/>
  <c r="A4065" i="82"/>
  <c r="V4064" i="82"/>
  <c r="G4064" i="82"/>
  <c r="B4064" i="82"/>
  <c r="A4064" i="82"/>
  <c r="V4063" i="82"/>
  <c r="G4063" i="82"/>
  <c r="B4063" i="82"/>
  <c r="A4063" i="82"/>
  <c r="V4062" i="82"/>
  <c r="G4062" i="82"/>
  <c r="B4062" i="82"/>
  <c r="A4062" i="82"/>
  <c r="V4061" i="82"/>
  <c r="G4061" i="82"/>
  <c r="B4061" i="82"/>
  <c r="A4061" i="82"/>
  <c r="V4060" i="82"/>
  <c r="G4060" i="82"/>
  <c r="B4060" i="82"/>
  <c r="A4060" i="82"/>
  <c r="V4059" i="82"/>
  <c r="G4059" i="82"/>
  <c r="B4059" i="82"/>
  <c r="A4059" i="82"/>
  <c r="V4058" i="82"/>
  <c r="G4058" i="82"/>
  <c r="B4058" i="82"/>
  <c r="A4058" i="82"/>
  <c r="V4057" i="82"/>
  <c r="G4057" i="82"/>
  <c r="B4057" i="82"/>
  <c r="A4057" i="82"/>
  <c r="V4056" i="82"/>
  <c r="G4056" i="82"/>
  <c r="B4056" i="82"/>
  <c r="A4056" i="82"/>
  <c r="V4055" i="82"/>
  <c r="G4055" i="82"/>
  <c r="B4055" i="82"/>
  <c r="A4055" i="82"/>
  <c r="V4054" i="82"/>
  <c r="G4054" i="82"/>
  <c r="B4054" i="82"/>
  <c r="A4054" i="82"/>
  <c r="V4053" i="82"/>
  <c r="G4053" i="82"/>
  <c r="B4053" i="82"/>
  <c r="A4053" i="82"/>
  <c r="V4052" i="82"/>
  <c r="G4052" i="82"/>
  <c r="B4052" i="82"/>
  <c r="A4052" i="82"/>
  <c r="V4051" i="82"/>
  <c r="G4051" i="82"/>
  <c r="B4051" i="82"/>
  <c r="A4051" i="82"/>
  <c r="V4050" i="82"/>
  <c r="G4050" i="82"/>
  <c r="B4050" i="82"/>
  <c r="A4050" i="82"/>
  <c r="V4049" i="82"/>
  <c r="G4049" i="82"/>
  <c r="B4049" i="82"/>
  <c r="A4049" i="82"/>
  <c r="V4048" i="82"/>
  <c r="G4048" i="82"/>
  <c r="B4048" i="82"/>
  <c r="A4048" i="82"/>
  <c r="V4047" i="82"/>
  <c r="G4047" i="82"/>
  <c r="B4047" i="82"/>
  <c r="A4047" i="82"/>
  <c r="V4046" i="82"/>
  <c r="G4046" i="82"/>
  <c r="B4046" i="82"/>
  <c r="A4046" i="82"/>
  <c r="V4045" i="82"/>
  <c r="G4045" i="82"/>
  <c r="B4045" i="82"/>
  <c r="A4045" i="82"/>
  <c r="V4044" i="82"/>
  <c r="G4044" i="82"/>
  <c r="B4044" i="82"/>
  <c r="A4044" i="82"/>
  <c r="V4043" i="82"/>
  <c r="G4043" i="82"/>
  <c r="B4043" i="82"/>
  <c r="A4043" i="82"/>
  <c r="V4042" i="82"/>
  <c r="G4042" i="82"/>
  <c r="B4042" i="82"/>
  <c r="A4042" i="82"/>
  <c r="V4041" i="82"/>
  <c r="G4041" i="82"/>
  <c r="B4041" i="82"/>
  <c r="A4041" i="82"/>
  <c r="V4040" i="82"/>
  <c r="G4040" i="82"/>
  <c r="B4040" i="82"/>
  <c r="A4040" i="82"/>
  <c r="V4039" i="82"/>
  <c r="G4039" i="82"/>
  <c r="B4039" i="82"/>
  <c r="A4039" i="82"/>
  <c r="V4038" i="82"/>
  <c r="G4038" i="82"/>
  <c r="B4038" i="82"/>
  <c r="A4038" i="82"/>
  <c r="V4037" i="82"/>
  <c r="G4037" i="82"/>
  <c r="B4037" i="82"/>
  <c r="A4037" i="82"/>
  <c r="V4036" i="82"/>
  <c r="G4036" i="82"/>
  <c r="B4036" i="82"/>
  <c r="A4036" i="82"/>
  <c r="V4035" i="82"/>
  <c r="G4035" i="82"/>
  <c r="B4035" i="82"/>
  <c r="A4035" i="82"/>
  <c r="V4034" i="82"/>
  <c r="G4034" i="82"/>
  <c r="B4034" i="82"/>
  <c r="A4034" i="82"/>
  <c r="V4033" i="82"/>
  <c r="G4033" i="82"/>
  <c r="B4033" i="82"/>
  <c r="A4033" i="82"/>
  <c r="V4032" i="82"/>
  <c r="G4032" i="82"/>
  <c r="B4032" i="82"/>
  <c r="A4032" i="82"/>
  <c r="V4031" i="82"/>
  <c r="G4031" i="82"/>
  <c r="B4031" i="82"/>
  <c r="A4031" i="82"/>
  <c r="V4030" i="82"/>
  <c r="G4030" i="82"/>
  <c r="B4030" i="82"/>
  <c r="A4030" i="82"/>
  <c r="V4029" i="82"/>
  <c r="G4029" i="82"/>
  <c r="B4029" i="82"/>
  <c r="A4029" i="82"/>
  <c r="V4028" i="82"/>
  <c r="G4028" i="82"/>
  <c r="B4028" i="82"/>
  <c r="A4028" i="82"/>
  <c r="V4027" i="82"/>
  <c r="G4027" i="82"/>
  <c r="B4027" i="82"/>
  <c r="A4027" i="82"/>
  <c r="V4026" i="82"/>
  <c r="G4026" i="82"/>
  <c r="B4026" i="82"/>
  <c r="A4026" i="82"/>
  <c r="V4025" i="82"/>
  <c r="G4025" i="82"/>
  <c r="B4025" i="82"/>
  <c r="A4025" i="82"/>
  <c r="V4024" i="82"/>
  <c r="G4024" i="82"/>
  <c r="B4024" i="82"/>
  <c r="A4024" i="82"/>
  <c r="V4023" i="82"/>
  <c r="G4023" i="82"/>
  <c r="B4023" i="82"/>
  <c r="A4023" i="82"/>
  <c r="V4022" i="82"/>
  <c r="G4022" i="82"/>
  <c r="B4022" i="82"/>
  <c r="A4022" i="82"/>
  <c r="V4021" i="82"/>
  <c r="G4021" i="82"/>
  <c r="B4021" i="82"/>
  <c r="A4021" i="82"/>
  <c r="V4020" i="82"/>
  <c r="G4020" i="82"/>
  <c r="B4020" i="82"/>
  <c r="A4020" i="82"/>
  <c r="V4019" i="82"/>
  <c r="G4019" i="82"/>
  <c r="B4019" i="82"/>
  <c r="A4019" i="82"/>
  <c r="V4018" i="82"/>
  <c r="G4018" i="82"/>
  <c r="B4018" i="82"/>
  <c r="A4018" i="82"/>
  <c r="V4017" i="82"/>
  <c r="G4017" i="82"/>
  <c r="B4017" i="82"/>
  <c r="A4017" i="82"/>
  <c r="V4016" i="82"/>
  <c r="G4016" i="82"/>
  <c r="B4016" i="82"/>
  <c r="A4016" i="82"/>
  <c r="V4015" i="82"/>
  <c r="G4015" i="82"/>
  <c r="B4015" i="82"/>
  <c r="A4015" i="82"/>
  <c r="V4014" i="82"/>
  <c r="G4014" i="82"/>
  <c r="B4014" i="82"/>
  <c r="A4014" i="82"/>
  <c r="V4013" i="82"/>
  <c r="G4013" i="82"/>
  <c r="B4013" i="82"/>
  <c r="A4013" i="82"/>
  <c r="V4012" i="82"/>
  <c r="G4012" i="82"/>
  <c r="B4012" i="82"/>
  <c r="A4012" i="82"/>
  <c r="V4011" i="82"/>
  <c r="G4011" i="82"/>
  <c r="B4011" i="82"/>
  <c r="A4011" i="82"/>
  <c r="V4010" i="82"/>
  <c r="G4010" i="82"/>
  <c r="B4010" i="82"/>
  <c r="A4010" i="82"/>
  <c r="V4009" i="82"/>
  <c r="G4009" i="82"/>
  <c r="B4009" i="82"/>
  <c r="A4009" i="82"/>
  <c r="V4008" i="82"/>
  <c r="G4008" i="82"/>
  <c r="B4008" i="82"/>
  <c r="A4008" i="82"/>
  <c r="V4007" i="82"/>
  <c r="G4007" i="82"/>
  <c r="B4007" i="82"/>
  <c r="A4007" i="82"/>
  <c r="V4006" i="82"/>
  <c r="G4006" i="82"/>
  <c r="B4006" i="82"/>
  <c r="A4006" i="82"/>
  <c r="V4005" i="82"/>
  <c r="G4005" i="82"/>
  <c r="B4005" i="82"/>
  <c r="A4005" i="82"/>
  <c r="V4004" i="82"/>
  <c r="G4004" i="82"/>
  <c r="B4004" i="82"/>
  <c r="A4004" i="82"/>
  <c r="V4003" i="82"/>
  <c r="G4003" i="82"/>
  <c r="B4003" i="82"/>
  <c r="A4003" i="82"/>
  <c r="V4002" i="82"/>
  <c r="G4002" i="82"/>
  <c r="B4002" i="82"/>
  <c r="A4002" i="82"/>
  <c r="V4001" i="82"/>
  <c r="G4001" i="82"/>
  <c r="B4001" i="82"/>
  <c r="A4001" i="82"/>
  <c r="V4000" i="82"/>
  <c r="G4000" i="82"/>
  <c r="B4000" i="82"/>
  <c r="A4000" i="82"/>
  <c r="V3999" i="82"/>
  <c r="G3999" i="82"/>
  <c r="B3999" i="82"/>
  <c r="A3999" i="82"/>
  <c r="V3998" i="82"/>
  <c r="G3998" i="82"/>
  <c r="B3998" i="82"/>
  <c r="A3998" i="82"/>
  <c r="V3997" i="82"/>
  <c r="G3997" i="82"/>
  <c r="B3997" i="82"/>
  <c r="A3997" i="82"/>
  <c r="V3996" i="82"/>
  <c r="G3996" i="82"/>
  <c r="B3996" i="82"/>
  <c r="A3996" i="82"/>
  <c r="V3995" i="82"/>
  <c r="G3995" i="82"/>
  <c r="B3995" i="82"/>
  <c r="A3995" i="82"/>
  <c r="V3994" i="82"/>
  <c r="G3994" i="82"/>
  <c r="B3994" i="82"/>
  <c r="A3994" i="82"/>
  <c r="V3993" i="82"/>
  <c r="G3993" i="82"/>
  <c r="B3993" i="82"/>
  <c r="A3993" i="82"/>
  <c r="V3992" i="82"/>
  <c r="G3992" i="82"/>
  <c r="B3992" i="82"/>
  <c r="A3992" i="82"/>
  <c r="V3991" i="82"/>
  <c r="G3991" i="82"/>
  <c r="B3991" i="82"/>
  <c r="A3991" i="82"/>
  <c r="V3990" i="82"/>
  <c r="G3990" i="82"/>
  <c r="B3990" i="82"/>
  <c r="A3990" i="82"/>
  <c r="V3989" i="82"/>
  <c r="G3989" i="82"/>
  <c r="B3989" i="82"/>
  <c r="A3989" i="82"/>
  <c r="V3988" i="82"/>
  <c r="G3988" i="82"/>
  <c r="B3988" i="82"/>
  <c r="A3988" i="82"/>
  <c r="V3987" i="82"/>
  <c r="G3987" i="82"/>
  <c r="B3987" i="82"/>
  <c r="A3987" i="82"/>
  <c r="V3986" i="82"/>
  <c r="G3986" i="82"/>
  <c r="B3986" i="82"/>
  <c r="A3986" i="82"/>
  <c r="V3985" i="82"/>
  <c r="G3985" i="82"/>
  <c r="B3985" i="82"/>
  <c r="A3985" i="82"/>
  <c r="V3984" i="82"/>
  <c r="G3984" i="82"/>
  <c r="B3984" i="82"/>
  <c r="A3984" i="82"/>
  <c r="V3983" i="82"/>
  <c r="G3983" i="82"/>
  <c r="B3983" i="82"/>
  <c r="A3983" i="82"/>
  <c r="V3982" i="82"/>
  <c r="G3982" i="82"/>
  <c r="B3982" i="82"/>
  <c r="A3982" i="82"/>
  <c r="V3981" i="82"/>
  <c r="G3981" i="82"/>
  <c r="B3981" i="82"/>
  <c r="A3981" i="82"/>
  <c r="V3980" i="82"/>
  <c r="G3980" i="82"/>
  <c r="B3980" i="82"/>
  <c r="A3980" i="82"/>
  <c r="V3979" i="82"/>
  <c r="G3979" i="82"/>
  <c r="B3979" i="82"/>
  <c r="A3979" i="82"/>
  <c r="V3978" i="82"/>
  <c r="G3978" i="82"/>
  <c r="B3978" i="82"/>
  <c r="A3978" i="82"/>
  <c r="V3977" i="82"/>
  <c r="G3977" i="82"/>
  <c r="B3977" i="82"/>
  <c r="A3977" i="82"/>
  <c r="V3976" i="82"/>
  <c r="G3976" i="82"/>
  <c r="B3976" i="82"/>
  <c r="A3976" i="82"/>
  <c r="V3975" i="82"/>
  <c r="G3975" i="82"/>
  <c r="B3975" i="82"/>
  <c r="A3975" i="82"/>
  <c r="V3974" i="82"/>
  <c r="G3974" i="82"/>
  <c r="B3974" i="82"/>
  <c r="A3974" i="82"/>
  <c r="V3973" i="82"/>
  <c r="G3973" i="82"/>
  <c r="B3973" i="82"/>
  <c r="A3973" i="82"/>
  <c r="V3972" i="82"/>
  <c r="G3972" i="82"/>
  <c r="B3972" i="82"/>
  <c r="A3972" i="82"/>
  <c r="V3971" i="82"/>
  <c r="G3971" i="82"/>
  <c r="B3971" i="82"/>
  <c r="A3971" i="82"/>
  <c r="V3970" i="82"/>
  <c r="G3970" i="82"/>
  <c r="B3970" i="82"/>
  <c r="A3970" i="82"/>
  <c r="V3969" i="82"/>
  <c r="G3969" i="82"/>
  <c r="B3969" i="82"/>
  <c r="A3969" i="82"/>
  <c r="V3968" i="82"/>
  <c r="G3968" i="82"/>
  <c r="B3968" i="82"/>
  <c r="A3968" i="82"/>
  <c r="V3967" i="82"/>
  <c r="G3967" i="82"/>
  <c r="B3967" i="82"/>
  <c r="A3967" i="82"/>
  <c r="V3966" i="82"/>
  <c r="G3966" i="82"/>
  <c r="B3966" i="82"/>
  <c r="A3966" i="82"/>
  <c r="V3965" i="82"/>
  <c r="G3965" i="82"/>
  <c r="B3965" i="82"/>
  <c r="A3965" i="82"/>
  <c r="V3964" i="82"/>
  <c r="G3964" i="82"/>
  <c r="B3964" i="82"/>
  <c r="A3964" i="82"/>
  <c r="V3963" i="82"/>
  <c r="G3963" i="82"/>
  <c r="B3963" i="82"/>
  <c r="A3963" i="82"/>
  <c r="V3962" i="82"/>
  <c r="G3962" i="82"/>
  <c r="B3962" i="82"/>
  <c r="A3962" i="82"/>
  <c r="V3961" i="82"/>
  <c r="G3961" i="82"/>
  <c r="B3961" i="82"/>
  <c r="A3961" i="82"/>
  <c r="V3960" i="82"/>
  <c r="G3960" i="82"/>
  <c r="B3960" i="82"/>
  <c r="A3960" i="82"/>
  <c r="V3959" i="82"/>
  <c r="G3959" i="82"/>
  <c r="B3959" i="82"/>
  <c r="A3959" i="82"/>
  <c r="V3958" i="82"/>
  <c r="G3958" i="82"/>
  <c r="B3958" i="82"/>
  <c r="A3958" i="82"/>
  <c r="V3957" i="82"/>
  <c r="G3957" i="82"/>
  <c r="B3957" i="82"/>
  <c r="A3957" i="82"/>
  <c r="V3956" i="82"/>
  <c r="G3956" i="82"/>
  <c r="B3956" i="82"/>
  <c r="A3956" i="82"/>
  <c r="V3955" i="82"/>
  <c r="G3955" i="82"/>
  <c r="B3955" i="82"/>
  <c r="A3955" i="82"/>
  <c r="V3954" i="82"/>
  <c r="G3954" i="82"/>
  <c r="B3954" i="82"/>
  <c r="A3954" i="82"/>
  <c r="V3953" i="82"/>
  <c r="G3953" i="82"/>
  <c r="B3953" i="82"/>
  <c r="A3953" i="82"/>
  <c r="V3952" i="82"/>
  <c r="G3952" i="82"/>
  <c r="B3952" i="82"/>
  <c r="A3952" i="82"/>
  <c r="V3951" i="82"/>
  <c r="G3951" i="82"/>
  <c r="B3951" i="82"/>
  <c r="A3951" i="82"/>
  <c r="V3950" i="82"/>
  <c r="G3950" i="82"/>
  <c r="B3950" i="82"/>
  <c r="A3950" i="82"/>
  <c r="V3949" i="82"/>
  <c r="G3949" i="82"/>
  <c r="B3949" i="82"/>
  <c r="A3949" i="82"/>
  <c r="V3948" i="82"/>
  <c r="G3948" i="82"/>
  <c r="B3948" i="82"/>
  <c r="A3948" i="82"/>
  <c r="V3947" i="82"/>
  <c r="G3947" i="82"/>
  <c r="B3947" i="82"/>
  <c r="A3947" i="82"/>
  <c r="V3946" i="82"/>
  <c r="G3946" i="82"/>
  <c r="B3946" i="82"/>
  <c r="A3946" i="82"/>
  <c r="V3945" i="82"/>
  <c r="G3945" i="82"/>
  <c r="B3945" i="82"/>
  <c r="A3945" i="82"/>
  <c r="V3944" i="82"/>
  <c r="G3944" i="82"/>
  <c r="B3944" i="82"/>
  <c r="A3944" i="82"/>
  <c r="V3943" i="82"/>
  <c r="G3943" i="82"/>
  <c r="B3943" i="82"/>
  <c r="A3943" i="82"/>
  <c r="V3942" i="82"/>
  <c r="G3942" i="82"/>
  <c r="B3942" i="82"/>
  <c r="A3942" i="82"/>
  <c r="V3941" i="82"/>
  <c r="G3941" i="82"/>
  <c r="B3941" i="82"/>
  <c r="A3941" i="82"/>
  <c r="V3940" i="82"/>
  <c r="G3940" i="82"/>
  <c r="B3940" i="82"/>
  <c r="A3940" i="82"/>
  <c r="V3939" i="82"/>
  <c r="G3939" i="82"/>
  <c r="B3939" i="82"/>
  <c r="A3939" i="82"/>
  <c r="V3938" i="82"/>
  <c r="G3938" i="82"/>
  <c r="B3938" i="82"/>
  <c r="A3938" i="82"/>
  <c r="V3937" i="82"/>
  <c r="G3937" i="82"/>
  <c r="B3937" i="82"/>
  <c r="A3937" i="82"/>
  <c r="V3936" i="82"/>
  <c r="G3936" i="82"/>
  <c r="B3936" i="82"/>
  <c r="A3936" i="82"/>
  <c r="V3935" i="82"/>
  <c r="G3935" i="82"/>
  <c r="B3935" i="82"/>
  <c r="A3935" i="82"/>
  <c r="V3934" i="82"/>
  <c r="G3934" i="82"/>
  <c r="B3934" i="82"/>
  <c r="A3934" i="82"/>
  <c r="V3933" i="82"/>
  <c r="G3933" i="82"/>
  <c r="B3933" i="82"/>
  <c r="A3933" i="82"/>
  <c r="V3932" i="82"/>
  <c r="G3932" i="82"/>
  <c r="B3932" i="82"/>
  <c r="A3932" i="82"/>
  <c r="V3931" i="82"/>
  <c r="G3931" i="82"/>
  <c r="B3931" i="82"/>
  <c r="A3931" i="82"/>
  <c r="V3930" i="82"/>
  <c r="G3930" i="82"/>
  <c r="B3930" i="82"/>
  <c r="A3930" i="82"/>
  <c r="V3929" i="82"/>
  <c r="G3929" i="82"/>
  <c r="B3929" i="82"/>
  <c r="A3929" i="82"/>
  <c r="V3928" i="82"/>
  <c r="G3928" i="82"/>
  <c r="B3928" i="82"/>
  <c r="A3928" i="82"/>
  <c r="V3927" i="82"/>
  <c r="G3927" i="82"/>
  <c r="B3927" i="82"/>
  <c r="A3927" i="82"/>
  <c r="V3926" i="82"/>
  <c r="G3926" i="82"/>
  <c r="B3926" i="82"/>
  <c r="A3926" i="82"/>
  <c r="V3925" i="82"/>
  <c r="G3925" i="82"/>
  <c r="B3925" i="82"/>
  <c r="A3925" i="82"/>
  <c r="V3924" i="82"/>
  <c r="G3924" i="82"/>
  <c r="B3924" i="82"/>
  <c r="A3924" i="82"/>
  <c r="V3923" i="82"/>
  <c r="G3923" i="82"/>
  <c r="B3923" i="82"/>
  <c r="A3923" i="82"/>
  <c r="V3922" i="82"/>
  <c r="G3922" i="82"/>
  <c r="B3922" i="82"/>
  <c r="A3922" i="82"/>
  <c r="V3921" i="82"/>
  <c r="G3921" i="82"/>
  <c r="B3921" i="82"/>
  <c r="A3921" i="82"/>
  <c r="V3920" i="82"/>
  <c r="G3920" i="82"/>
  <c r="B3920" i="82"/>
  <c r="A3920" i="82"/>
  <c r="V3919" i="82"/>
  <c r="G3919" i="82"/>
  <c r="B3919" i="82"/>
  <c r="A3919" i="82"/>
  <c r="V3918" i="82"/>
  <c r="G3918" i="82"/>
  <c r="B3918" i="82"/>
  <c r="A3918" i="82"/>
  <c r="V3917" i="82"/>
  <c r="G3917" i="82"/>
  <c r="B3917" i="82"/>
  <c r="A3917" i="82"/>
  <c r="V3916" i="82"/>
  <c r="G3916" i="82"/>
  <c r="B3916" i="82"/>
  <c r="A3916" i="82"/>
  <c r="V3915" i="82"/>
  <c r="G3915" i="82"/>
  <c r="B3915" i="82"/>
  <c r="A3915" i="82"/>
  <c r="V3914" i="82"/>
  <c r="G3914" i="82"/>
  <c r="B3914" i="82"/>
  <c r="A3914" i="82"/>
  <c r="V3913" i="82"/>
  <c r="G3913" i="82"/>
  <c r="B3913" i="82"/>
  <c r="A3913" i="82"/>
  <c r="V3912" i="82"/>
  <c r="G3912" i="82"/>
  <c r="B3912" i="82"/>
  <c r="A3912" i="82"/>
  <c r="V3911" i="82"/>
  <c r="G3911" i="82"/>
  <c r="B3911" i="82"/>
  <c r="A3911" i="82"/>
  <c r="V3910" i="82"/>
  <c r="G3910" i="82"/>
  <c r="B3910" i="82"/>
  <c r="A3910" i="82"/>
  <c r="V3909" i="82"/>
  <c r="G3909" i="82"/>
  <c r="B3909" i="82"/>
  <c r="A3909" i="82"/>
  <c r="V3908" i="82"/>
  <c r="G3908" i="82"/>
  <c r="B3908" i="82"/>
  <c r="A3908" i="82"/>
  <c r="V3907" i="82"/>
  <c r="G3907" i="82"/>
  <c r="B3907" i="82"/>
  <c r="A3907" i="82"/>
  <c r="V3906" i="82"/>
  <c r="G3906" i="82"/>
  <c r="B3906" i="82"/>
  <c r="A3906" i="82"/>
  <c r="V3905" i="82"/>
  <c r="G3905" i="82"/>
  <c r="B3905" i="82"/>
  <c r="A3905" i="82"/>
  <c r="V3904" i="82"/>
  <c r="G3904" i="82"/>
  <c r="B3904" i="82"/>
  <c r="A3904" i="82"/>
  <c r="V3903" i="82"/>
  <c r="G3903" i="82"/>
  <c r="B3903" i="82"/>
  <c r="A3903" i="82"/>
  <c r="V3902" i="82"/>
  <c r="G3902" i="82"/>
  <c r="B3902" i="82"/>
  <c r="A3902" i="82"/>
  <c r="V3901" i="82"/>
  <c r="G3901" i="82"/>
  <c r="B3901" i="82"/>
  <c r="A3901" i="82"/>
  <c r="V3900" i="82"/>
  <c r="G3900" i="82"/>
  <c r="B3900" i="82"/>
  <c r="A3900" i="82"/>
  <c r="V3899" i="82"/>
  <c r="G3899" i="82"/>
  <c r="B3899" i="82"/>
  <c r="A3899" i="82"/>
  <c r="V3898" i="82"/>
  <c r="G3898" i="82"/>
  <c r="B3898" i="82"/>
  <c r="A3898" i="82"/>
  <c r="V3897" i="82"/>
  <c r="G3897" i="82"/>
  <c r="B3897" i="82"/>
  <c r="A3897" i="82"/>
  <c r="V3896" i="82"/>
  <c r="G3896" i="82"/>
  <c r="B3896" i="82"/>
  <c r="A3896" i="82"/>
  <c r="V3895" i="82"/>
  <c r="G3895" i="82"/>
  <c r="B3895" i="82"/>
  <c r="A3895" i="82"/>
  <c r="V3894" i="82"/>
  <c r="G3894" i="82"/>
  <c r="B3894" i="82"/>
  <c r="A3894" i="82"/>
  <c r="V3893" i="82"/>
  <c r="G3893" i="82"/>
  <c r="B3893" i="82"/>
  <c r="A3893" i="82"/>
  <c r="V3892" i="82"/>
  <c r="G3892" i="82"/>
  <c r="B3892" i="82"/>
  <c r="A3892" i="82"/>
  <c r="V3891" i="82"/>
  <c r="G3891" i="82"/>
  <c r="B3891" i="82"/>
  <c r="A3891" i="82"/>
  <c r="V3890" i="82"/>
  <c r="G3890" i="82"/>
  <c r="B3890" i="82"/>
  <c r="A3890" i="82"/>
  <c r="V3889" i="82"/>
  <c r="G3889" i="82"/>
  <c r="B3889" i="82"/>
  <c r="A3889" i="82"/>
  <c r="V3888" i="82"/>
  <c r="G3888" i="82"/>
  <c r="B3888" i="82"/>
  <c r="A3888" i="82"/>
  <c r="V3887" i="82"/>
  <c r="G3887" i="82"/>
  <c r="B3887" i="82"/>
  <c r="A3887" i="82"/>
  <c r="V3886" i="82"/>
  <c r="G3886" i="82"/>
  <c r="B3886" i="82"/>
  <c r="A3886" i="82"/>
  <c r="V3885" i="82"/>
  <c r="G3885" i="82"/>
  <c r="B3885" i="82"/>
  <c r="A3885" i="82"/>
  <c r="V3884" i="82"/>
  <c r="G3884" i="82"/>
  <c r="B3884" i="82"/>
  <c r="A3884" i="82"/>
  <c r="V3883" i="82"/>
  <c r="G3883" i="82"/>
  <c r="B3883" i="82"/>
  <c r="A3883" i="82"/>
  <c r="V3882" i="82"/>
  <c r="G3882" i="82"/>
  <c r="B3882" i="82"/>
  <c r="A3882" i="82"/>
  <c r="V3881" i="82"/>
  <c r="G3881" i="82"/>
  <c r="B3881" i="82"/>
  <c r="A3881" i="82"/>
  <c r="V3880" i="82"/>
  <c r="G3880" i="82"/>
  <c r="B3880" i="82"/>
  <c r="A3880" i="82"/>
  <c r="V3879" i="82"/>
  <c r="G3879" i="82"/>
  <c r="B3879" i="82"/>
  <c r="A3879" i="82"/>
  <c r="V3878" i="82"/>
  <c r="G3878" i="82"/>
  <c r="B3878" i="82"/>
  <c r="A3878" i="82"/>
  <c r="V3877" i="82"/>
  <c r="G3877" i="82"/>
  <c r="B3877" i="82"/>
  <c r="A3877" i="82"/>
  <c r="V3876" i="82"/>
  <c r="G3876" i="82"/>
  <c r="B3876" i="82"/>
  <c r="A3876" i="82"/>
  <c r="V3875" i="82"/>
  <c r="G3875" i="82"/>
  <c r="B3875" i="82"/>
  <c r="A3875" i="82"/>
  <c r="V3874" i="82"/>
  <c r="G3874" i="82"/>
  <c r="B3874" i="82"/>
  <c r="A3874" i="82"/>
  <c r="V3873" i="82"/>
  <c r="G3873" i="82"/>
  <c r="B3873" i="82"/>
  <c r="A3873" i="82"/>
  <c r="V3872" i="82"/>
  <c r="G3872" i="82"/>
  <c r="B3872" i="82"/>
  <c r="A3872" i="82"/>
  <c r="V3871" i="82"/>
  <c r="G3871" i="82"/>
  <c r="B3871" i="82"/>
  <c r="A3871" i="82"/>
  <c r="V3870" i="82"/>
  <c r="G3870" i="82"/>
  <c r="B3870" i="82"/>
  <c r="A3870" i="82"/>
  <c r="V3869" i="82"/>
  <c r="G3869" i="82"/>
  <c r="B3869" i="82"/>
  <c r="A3869" i="82"/>
  <c r="V3868" i="82"/>
  <c r="G3868" i="82"/>
  <c r="B3868" i="82"/>
  <c r="A3868" i="82"/>
  <c r="V3867" i="82"/>
  <c r="G3867" i="82"/>
  <c r="B3867" i="82"/>
  <c r="A3867" i="82"/>
  <c r="V3866" i="82"/>
  <c r="G3866" i="82"/>
  <c r="B3866" i="82"/>
  <c r="A3866" i="82"/>
  <c r="V3865" i="82"/>
  <c r="G3865" i="82"/>
  <c r="B3865" i="82"/>
  <c r="A3865" i="82"/>
  <c r="V3864" i="82"/>
  <c r="G3864" i="82"/>
  <c r="B3864" i="82"/>
  <c r="A3864" i="82"/>
  <c r="V3863" i="82"/>
  <c r="G3863" i="82"/>
  <c r="B3863" i="82"/>
  <c r="A3863" i="82"/>
  <c r="V3862" i="82"/>
  <c r="G3862" i="82"/>
  <c r="B3862" i="82"/>
  <c r="A3862" i="82"/>
  <c r="V3861" i="82"/>
  <c r="G3861" i="82"/>
  <c r="B3861" i="82"/>
  <c r="A3861" i="82"/>
  <c r="V3860" i="82"/>
  <c r="G3860" i="82"/>
  <c r="B3860" i="82"/>
  <c r="A3860" i="82"/>
  <c r="V3859" i="82"/>
  <c r="G3859" i="82"/>
  <c r="B3859" i="82"/>
  <c r="A3859" i="82"/>
  <c r="V3858" i="82"/>
  <c r="G3858" i="82"/>
  <c r="B3858" i="82"/>
  <c r="A3858" i="82"/>
  <c r="V3857" i="82"/>
  <c r="G3857" i="82"/>
  <c r="B3857" i="82"/>
  <c r="A3857" i="82"/>
  <c r="V3856" i="82"/>
  <c r="G3856" i="82"/>
  <c r="B3856" i="82"/>
  <c r="A3856" i="82"/>
  <c r="V3855" i="82"/>
  <c r="G3855" i="82"/>
  <c r="B3855" i="82"/>
  <c r="A3855" i="82"/>
  <c r="V3854" i="82"/>
  <c r="G3854" i="82"/>
  <c r="B3854" i="82"/>
  <c r="A3854" i="82"/>
  <c r="V3853" i="82"/>
  <c r="G3853" i="82"/>
  <c r="B3853" i="82"/>
  <c r="A3853" i="82"/>
  <c r="V3852" i="82"/>
  <c r="G3852" i="82"/>
  <c r="B3852" i="82"/>
  <c r="A3852" i="82"/>
  <c r="V3851" i="82"/>
  <c r="G3851" i="82"/>
  <c r="B3851" i="82"/>
  <c r="A3851" i="82"/>
  <c r="V3850" i="82"/>
  <c r="G3850" i="82"/>
  <c r="B3850" i="82"/>
  <c r="A3850" i="82"/>
  <c r="V3849" i="82"/>
  <c r="G3849" i="82"/>
  <c r="B3849" i="82"/>
  <c r="A3849" i="82"/>
  <c r="V3848" i="82"/>
  <c r="G3848" i="82"/>
  <c r="B3848" i="82"/>
  <c r="A3848" i="82"/>
  <c r="V3847" i="82"/>
  <c r="G3847" i="82"/>
  <c r="B3847" i="82"/>
  <c r="A3847" i="82"/>
  <c r="V3846" i="82"/>
  <c r="G3846" i="82"/>
  <c r="B3846" i="82"/>
  <c r="A3846" i="82"/>
  <c r="V3845" i="82"/>
  <c r="G3845" i="82"/>
  <c r="B3845" i="82"/>
  <c r="A3845" i="82"/>
  <c r="V3844" i="82"/>
  <c r="G3844" i="82"/>
  <c r="B3844" i="82"/>
  <c r="A3844" i="82"/>
  <c r="V3843" i="82"/>
  <c r="G3843" i="82"/>
  <c r="B3843" i="82"/>
  <c r="A3843" i="82"/>
  <c r="V3842" i="82"/>
  <c r="G3842" i="82"/>
  <c r="B3842" i="82"/>
  <c r="A3842" i="82"/>
  <c r="V3841" i="82"/>
  <c r="G3841" i="82"/>
  <c r="B3841" i="82"/>
  <c r="A3841" i="82"/>
  <c r="V3840" i="82"/>
  <c r="G3840" i="82"/>
  <c r="B3840" i="82"/>
  <c r="A3840" i="82"/>
  <c r="V3839" i="82"/>
  <c r="G3839" i="82"/>
  <c r="B3839" i="82"/>
  <c r="A3839" i="82"/>
  <c r="V3838" i="82"/>
  <c r="G3838" i="82"/>
  <c r="B3838" i="82"/>
  <c r="A3838" i="82"/>
  <c r="V3837" i="82"/>
  <c r="G3837" i="82"/>
  <c r="B3837" i="82"/>
  <c r="A3837" i="82"/>
  <c r="V3836" i="82"/>
  <c r="G3836" i="82"/>
  <c r="B3836" i="82"/>
  <c r="A3836" i="82"/>
  <c r="V3835" i="82"/>
  <c r="G3835" i="82"/>
  <c r="B3835" i="82"/>
  <c r="A3835" i="82"/>
  <c r="V3834" i="82"/>
  <c r="G3834" i="82"/>
  <c r="B3834" i="82"/>
  <c r="A3834" i="82"/>
  <c r="V3833" i="82"/>
  <c r="G3833" i="82"/>
  <c r="B3833" i="82"/>
  <c r="A3833" i="82"/>
  <c r="V3832" i="82"/>
  <c r="G3832" i="82"/>
  <c r="B3832" i="82"/>
  <c r="A3832" i="82"/>
  <c r="V3831" i="82"/>
  <c r="G3831" i="82"/>
  <c r="B3831" i="82"/>
  <c r="A3831" i="82"/>
  <c r="V3830" i="82"/>
  <c r="G3830" i="82"/>
  <c r="B3830" i="82"/>
  <c r="A3830" i="82"/>
  <c r="V3829" i="82"/>
  <c r="G3829" i="82"/>
  <c r="B3829" i="82"/>
  <c r="A3829" i="82"/>
  <c r="V3828" i="82"/>
  <c r="G3828" i="82"/>
  <c r="B3828" i="82"/>
  <c r="A3828" i="82"/>
  <c r="V3827" i="82"/>
  <c r="G3827" i="82"/>
  <c r="B3827" i="82"/>
  <c r="A3827" i="82"/>
  <c r="V3826" i="82"/>
  <c r="G3826" i="82"/>
  <c r="B3826" i="82"/>
  <c r="A3826" i="82"/>
  <c r="V3825" i="82"/>
  <c r="G3825" i="82"/>
  <c r="B3825" i="82"/>
  <c r="A3825" i="82"/>
  <c r="V3824" i="82"/>
  <c r="G3824" i="82"/>
  <c r="B3824" i="82"/>
  <c r="A3824" i="82"/>
  <c r="V3823" i="82"/>
  <c r="G3823" i="82"/>
  <c r="B3823" i="82"/>
  <c r="A3823" i="82"/>
  <c r="V3822" i="82"/>
  <c r="G3822" i="82"/>
  <c r="B3822" i="82"/>
  <c r="A3822" i="82"/>
  <c r="V3821" i="82"/>
  <c r="G3821" i="82"/>
  <c r="B3821" i="82"/>
  <c r="A3821" i="82"/>
  <c r="V3820" i="82"/>
  <c r="G3820" i="82"/>
  <c r="B3820" i="82"/>
  <c r="A3820" i="82"/>
  <c r="V3819" i="82"/>
  <c r="G3819" i="82"/>
  <c r="B3819" i="82"/>
  <c r="A3819" i="82"/>
  <c r="V3818" i="82"/>
  <c r="G3818" i="82"/>
  <c r="B3818" i="82"/>
  <c r="A3818" i="82"/>
  <c r="V3817" i="82"/>
  <c r="G3817" i="82"/>
  <c r="B3817" i="82"/>
  <c r="A3817" i="82"/>
  <c r="V3816" i="82"/>
  <c r="G3816" i="82"/>
  <c r="B3816" i="82"/>
  <c r="A3816" i="82"/>
  <c r="V3815" i="82"/>
  <c r="G3815" i="82"/>
  <c r="B3815" i="82"/>
  <c r="A3815" i="82"/>
  <c r="V3814" i="82"/>
  <c r="G3814" i="82"/>
  <c r="B3814" i="82"/>
  <c r="A3814" i="82"/>
  <c r="V3813" i="82"/>
  <c r="G3813" i="82"/>
  <c r="B3813" i="82"/>
  <c r="A3813" i="82"/>
  <c r="V3812" i="82"/>
  <c r="G3812" i="82"/>
  <c r="B3812" i="82"/>
  <c r="A3812" i="82"/>
  <c r="V3811" i="82"/>
  <c r="G3811" i="82"/>
  <c r="B3811" i="82"/>
  <c r="A3811" i="82"/>
  <c r="V3810" i="82"/>
  <c r="G3810" i="82"/>
  <c r="B3810" i="82"/>
  <c r="A3810" i="82"/>
  <c r="V3809" i="82"/>
  <c r="G3809" i="82"/>
  <c r="B3809" i="82"/>
  <c r="A3809" i="82"/>
  <c r="V3808" i="82"/>
  <c r="G3808" i="82"/>
  <c r="B3808" i="82"/>
  <c r="A3808" i="82"/>
  <c r="V3807" i="82"/>
  <c r="G3807" i="82"/>
  <c r="B3807" i="82"/>
  <c r="A3807" i="82"/>
  <c r="V3806" i="82"/>
  <c r="G3806" i="82"/>
  <c r="B3806" i="82"/>
  <c r="A3806" i="82"/>
  <c r="V3805" i="82"/>
  <c r="G3805" i="82"/>
  <c r="B3805" i="82"/>
  <c r="A3805" i="82"/>
  <c r="V3804" i="82"/>
  <c r="G3804" i="82"/>
  <c r="B3804" i="82"/>
  <c r="A3804" i="82"/>
  <c r="V3803" i="82"/>
  <c r="G3803" i="82"/>
  <c r="B3803" i="82"/>
  <c r="A3803" i="82"/>
  <c r="V3802" i="82"/>
  <c r="G3802" i="82"/>
  <c r="B3802" i="82"/>
  <c r="A3802" i="82"/>
  <c r="V3801" i="82"/>
  <c r="G3801" i="82"/>
  <c r="B3801" i="82"/>
  <c r="A3801" i="82"/>
  <c r="V3800" i="82"/>
  <c r="G3800" i="82"/>
  <c r="B3800" i="82"/>
  <c r="A3800" i="82"/>
  <c r="V3799" i="82"/>
  <c r="G3799" i="82"/>
  <c r="B3799" i="82"/>
  <c r="A3799" i="82"/>
  <c r="V3798" i="82"/>
  <c r="G3798" i="82"/>
  <c r="B3798" i="82"/>
  <c r="A3798" i="82"/>
  <c r="V3797" i="82"/>
  <c r="G3797" i="82"/>
  <c r="B3797" i="82"/>
  <c r="A3797" i="82"/>
  <c r="V3796" i="82"/>
  <c r="G3796" i="82"/>
  <c r="B3796" i="82"/>
  <c r="A3796" i="82"/>
  <c r="V3795" i="82"/>
  <c r="G3795" i="82"/>
  <c r="B3795" i="82"/>
  <c r="A3795" i="82"/>
  <c r="V3794" i="82"/>
  <c r="G3794" i="82"/>
  <c r="B3794" i="82"/>
  <c r="A3794" i="82"/>
  <c r="V3793" i="82"/>
  <c r="G3793" i="82"/>
  <c r="B3793" i="82"/>
  <c r="A3793" i="82"/>
  <c r="V3792" i="82"/>
  <c r="G3792" i="82"/>
  <c r="B3792" i="82"/>
  <c r="A3792" i="82"/>
  <c r="V3791" i="82"/>
  <c r="G3791" i="82"/>
  <c r="B3791" i="82"/>
  <c r="A3791" i="82"/>
  <c r="V3790" i="82"/>
  <c r="G3790" i="82"/>
  <c r="B3790" i="82"/>
  <c r="A3790" i="82"/>
  <c r="V3789" i="82"/>
  <c r="G3789" i="82"/>
  <c r="B3789" i="82"/>
  <c r="A3789" i="82"/>
  <c r="V3788" i="82"/>
  <c r="G3788" i="82"/>
  <c r="B3788" i="82"/>
  <c r="A3788" i="82"/>
  <c r="V3787" i="82"/>
  <c r="G3787" i="82"/>
  <c r="B3787" i="82"/>
  <c r="A3787" i="82"/>
  <c r="V3786" i="82"/>
  <c r="G3786" i="82"/>
  <c r="B3786" i="82"/>
  <c r="A3786" i="82"/>
  <c r="V3785" i="82"/>
  <c r="G3785" i="82"/>
  <c r="B3785" i="82"/>
  <c r="A3785" i="82"/>
  <c r="V3784" i="82"/>
  <c r="G3784" i="82"/>
  <c r="B3784" i="82"/>
  <c r="A3784" i="82"/>
  <c r="V3783" i="82"/>
  <c r="G3783" i="82"/>
  <c r="B3783" i="82"/>
  <c r="A3783" i="82"/>
  <c r="V3782" i="82"/>
  <c r="G3782" i="82"/>
  <c r="B3782" i="82"/>
  <c r="A3782" i="82"/>
  <c r="V3781" i="82"/>
  <c r="G3781" i="82"/>
  <c r="B3781" i="82"/>
  <c r="A3781" i="82"/>
  <c r="V3780" i="82"/>
  <c r="G3780" i="82"/>
  <c r="B3780" i="82"/>
  <c r="A3780" i="82"/>
  <c r="V3779" i="82"/>
  <c r="G3779" i="82"/>
  <c r="B3779" i="82"/>
  <c r="A3779" i="82"/>
  <c r="V3778" i="82"/>
  <c r="G3778" i="82"/>
  <c r="B3778" i="82"/>
  <c r="A3778" i="82"/>
  <c r="V3777" i="82"/>
  <c r="G3777" i="82"/>
  <c r="B3777" i="82"/>
  <c r="A3777" i="82"/>
  <c r="V3776" i="82"/>
  <c r="G3776" i="82"/>
  <c r="B3776" i="82"/>
  <c r="A3776" i="82"/>
  <c r="V3775" i="82"/>
  <c r="G3775" i="82"/>
  <c r="B3775" i="82"/>
  <c r="A3775" i="82"/>
  <c r="V3774" i="82"/>
  <c r="G3774" i="82"/>
  <c r="B3774" i="82"/>
  <c r="A3774" i="82"/>
  <c r="V3773" i="82"/>
  <c r="G3773" i="82"/>
  <c r="B3773" i="82"/>
  <c r="A3773" i="82"/>
  <c r="V3772" i="82"/>
  <c r="G3772" i="82"/>
  <c r="B3772" i="82"/>
  <c r="A3772" i="82"/>
  <c r="V3771" i="82"/>
  <c r="G3771" i="82"/>
  <c r="B3771" i="82"/>
  <c r="A3771" i="82"/>
  <c r="V3770" i="82"/>
  <c r="G3770" i="82"/>
  <c r="B3770" i="82"/>
  <c r="A3770" i="82"/>
  <c r="V3769" i="82"/>
  <c r="G3769" i="82"/>
  <c r="B3769" i="82"/>
  <c r="A3769" i="82"/>
  <c r="V3768" i="82"/>
  <c r="G3768" i="82"/>
  <c r="B3768" i="82"/>
  <c r="A3768" i="82"/>
  <c r="V3767" i="82"/>
  <c r="G3767" i="82"/>
  <c r="B3767" i="82"/>
  <c r="A3767" i="82"/>
  <c r="V3766" i="82"/>
  <c r="G3766" i="82"/>
  <c r="B3766" i="82"/>
  <c r="A3766" i="82"/>
  <c r="V3765" i="82"/>
  <c r="G3765" i="82"/>
  <c r="B3765" i="82"/>
  <c r="A3765" i="82"/>
  <c r="V3764" i="82"/>
  <c r="G3764" i="82"/>
  <c r="B3764" i="82"/>
  <c r="A3764" i="82"/>
  <c r="V3763" i="82"/>
  <c r="G3763" i="82"/>
  <c r="B3763" i="82"/>
  <c r="A3763" i="82"/>
  <c r="V3762" i="82"/>
  <c r="G3762" i="82"/>
  <c r="B3762" i="82"/>
  <c r="A3762" i="82"/>
  <c r="V3761" i="82"/>
  <c r="G3761" i="82"/>
  <c r="B3761" i="82"/>
  <c r="A3761" i="82"/>
  <c r="V3760" i="82"/>
  <c r="G3760" i="82"/>
  <c r="B3760" i="82"/>
  <c r="A3760" i="82"/>
  <c r="V3759" i="82"/>
  <c r="G3759" i="82"/>
  <c r="B3759" i="82"/>
  <c r="A3759" i="82"/>
  <c r="V3758" i="82"/>
  <c r="G3758" i="82"/>
  <c r="B3758" i="82"/>
  <c r="A3758" i="82"/>
  <c r="V3757" i="82"/>
  <c r="G3757" i="82"/>
  <c r="B3757" i="82"/>
  <c r="A3757" i="82"/>
  <c r="V3756" i="82"/>
  <c r="G3756" i="82"/>
  <c r="B3756" i="82"/>
  <c r="A3756" i="82"/>
  <c r="V3755" i="82"/>
  <c r="G3755" i="82"/>
  <c r="B3755" i="82"/>
  <c r="A3755" i="82"/>
  <c r="V3754" i="82"/>
  <c r="G3754" i="82"/>
  <c r="B3754" i="82"/>
  <c r="A3754" i="82"/>
  <c r="V3753" i="82"/>
  <c r="G3753" i="82"/>
  <c r="B3753" i="82"/>
  <c r="A3753" i="82"/>
  <c r="V3752" i="82"/>
  <c r="G3752" i="82"/>
  <c r="B3752" i="82"/>
  <c r="A3752" i="82"/>
  <c r="V3751" i="82"/>
  <c r="G3751" i="82"/>
  <c r="B3751" i="82"/>
  <c r="A3751" i="82"/>
  <c r="V3750" i="82"/>
  <c r="G3750" i="82"/>
  <c r="B3750" i="82"/>
  <c r="A3750" i="82"/>
  <c r="V3749" i="82"/>
  <c r="G3749" i="82"/>
  <c r="B3749" i="82"/>
  <c r="A3749" i="82"/>
  <c r="V3748" i="82"/>
  <c r="G3748" i="82"/>
  <c r="B3748" i="82"/>
  <c r="A3748" i="82"/>
  <c r="V3747" i="82"/>
  <c r="G3747" i="82"/>
  <c r="B3747" i="82"/>
  <c r="A3747" i="82"/>
  <c r="V3746" i="82"/>
  <c r="G3746" i="82"/>
  <c r="B3746" i="82"/>
  <c r="A3746" i="82"/>
  <c r="V3745" i="82"/>
  <c r="G3745" i="82"/>
  <c r="B3745" i="82"/>
  <c r="A3745" i="82"/>
  <c r="V3744" i="82"/>
  <c r="G3744" i="82"/>
  <c r="B3744" i="82"/>
  <c r="A3744" i="82"/>
  <c r="V3743" i="82"/>
  <c r="G3743" i="82"/>
  <c r="B3743" i="82"/>
  <c r="A3743" i="82"/>
  <c r="V3742" i="82"/>
  <c r="G3742" i="82"/>
  <c r="B3742" i="82"/>
  <c r="A3742" i="82"/>
  <c r="V3741" i="82"/>
  <c r="G3741" i="82"/>
  <c r="B3741" i="82"/>
  <c r="A3741" i="82"/>
  <c r="V3740" i="82"/>
  <c r="G3740" i="82"/>
  <c r="B3740" i="82"/>
  <c r="A3740" i="82"/>
  <c r="V3739" i="82"/>
  <c r="G3739" i="82"/>
  <c r="B3739" i="82"/>
  <c r="A3739" i="82"/>
  <c r="V3738" i="82"/>
  <c r="G3738" i="82"/>
  <c r="B3738" i="82"/>
  <c r="A3738" i="82"/>
  <c r="V3737" i="82"/>
  <c r="G3737" i="82"/>
  <c r="B3737" i="82"/>
  <c r="A3737" i="82"/>
  <c r="V3736" i="82"/>
  <c r="G3736" i="82"/>
  <c r="B3736" i="82"/>
  <c r="A3736" i="82"/>
  <c r="V3735" i="82"/>
  <c r="G3735" i="82"/>
  <c r="B3735" i="82"/>
  <c r="A3735" i="82"/>
  <c r="V3734" i="82"/>
  <c r="G3734" i="82"/>
  <c r="B3734" i="82"/>
  <c r="A3734" i="82"/>
  <c r="V3733" i="82"/>
  <c r="G3733" i="82"/>
  <c r="B3733" i="82"/>
  <c r="A3733" i="82"/>
  <c r="V3732" i="82"/>
  <c r="G3732" i="82"/>
  <c r="B3732" i="82"/>
  <c r="A3732" i="82"/>
  <c r="V3731" i="82"/>
  <c r="G3731" i="82"/>
  <c r="B3731" i="82"/>
  <c r="A3731" i="82"/>
  <c r="V3730" i="82"/>
  <c r="G3730" i="82"/>
  <c r="B3730" i="82"/>
  <c r="A3730" i="82"/>
  <c r="V3729" i="82"/>
  <c r="G3729" i="82"/>
  <c r="B3729" i="82"/>
  <c r="A3729" i="82"/>
  <c r="V3728" i="82"/>
  <c r="G3728" i="82"/>
  <c r="B3728" i="82"/>
  <c r="A3728" i="82"/>
  <c r="V3727" i="82"/>
  <c r="G3727" i="82"/>
  <c r="B3727" i="82"/>
  <c r="A3727" i="82"/>
  <c r="V3726" i="82"/>
  <c r="G3726" i="82"/>
  <c r="B3726" i="82"/>
  <c r="A3726" i="82"/>
  <c r="V3725" i="82"/>
  <c r="G3725" i="82"/>
  <c r="B3725" i="82"/>
  <c r="A3725" i="82"/>
  <c r="V3724" i="82"/>
  <c r="G3724" i="82"/>
  <c r="B3724" i="82"/>
  <c r="A3724" i="82"/>
  <c r="V3723" i="82"/>
  <c r="G3723" i="82"/>
  <c r="B3723" i="82"/>
  <c r="A3723" i="82"/>
  <c r="V3722" i="82"/>
  <c r="G3722" i="82"/>
  <c r="B3722" i="82"/>
  <c r="A3722" i="82"/>
  <c r="V3721" i="82"/>
  <c r="G3721" i="82"/>
  <c r="B3721" i="82"/>
  <c r="A3721" i="82"/>
  <c r="V3720" i="82"/>
  <c r="G3720" i="82"/>
  <c r="B3720" i="82"/>
  <c r="A3720" i="82"/>
  <c r="V3719" i="82"/>
  <c r="G3719" i="82"/>
  <c r="B3719" i="82"/>
  <c r="A3719" i="82"/>
  <c r="V3718" i="82"/>
  <c r="G3718" i="82"/>
  <c r="B3718" i="82"/>
  <c r="A3718" i="82"/>
  <c r="V3717" i="82"/>
  <c r="G3717" i="82"/>
  <c r="B3717" i="82"/>
  <c r="A3717" i="82"/>
  <c r="V3716" i="82"/>
  <c r="G3716" i="82"/>
  <c r="B3716" i="82"/>
  <c r="A3716" i="82"/>
  <c r="V3715" i="82"/>
  <c r="G3715" i="82"/>
  <c r="B3715" i="82"/>
  <c r="A3715" i="82"/>
  <c r="V3714" i="82"/>
  <c r="G3714" i="82"/>
  <c r="B3714" i="82"/>
  <c r="A3714" i="82"/>
  <c r="V3713" i="82"/>
  <c r="G3713" i="82"/>
  <c r="B3713" i="82"/>
  <c r="A3713" i="82"/>
  <c r="V3712" i="82"/>
  <c r="G3712" i="82"/>
  <c r="B3712" i="82"/>
  <c r="A3712" i="82"/>
  <c r="V3711" i="82"/>
  <c r="G3711" i="82"/>
  <c r="B3711" i="82"/>
  <c r="A3711" i="82"/>
  <c r="V3710" i="82"/>
  <c r="G3710" i="82"/>
  <c r="B3710" i="82"/>
  <c r="A3710" i="82"/>
  <c r="V3709" i="82"/>
  <c r="G3709" i="82"/>
  <c r="B3709" i="82"/>
  <c r="A3709" i="82"/>
  <c r="V3708" i="82"/>
  <c r="G3708" i="82"/>
  <c r="B3708" i="82"/>
  <c r="A3708" i="82"/>
  <c r="V3707" i="82"/>
  <c r="G3707" i="82"/>
  <c r="B3707" i="82"/>
  <c r="A3707" i="82"/>
  <c r="V3706" i="82"/>
  <c r="G3706" i="82"/>
  <c r="B3706" i="82"/>
  <c r="A3706" i="82"/>
  <c r="V3705" i="82"/>
  <c r="G3705" i="82"/>
  <c r="B3705" i="82"/>
  <c r="A3705" i="82"/>
  <c r="V3704" i="82"/>
  <c r="G3704" i="82"/>
  <c r="B3704" i="82"/>
  <c r="A3704" i="82"/>
  <c r="V3703" i="82"/>
  <c r="G3703" i="82"/>
  <c r="B3703" i="82"/>
  <c r="A3703" i="82"/>
  <c r="V3702" i="82"/>
  <c r="G3702" i="82"/>
  <c r="B3702" i="82"/>
  <c r="A3702" i="82"/>
  <c r="V3701" i="82"/>
  <c r="G3701" i="82"/>
  <c r="B3701" i="82"/>
  <c r="A3701" i="82"/>
  <c r="V3700" i="82"/>
  <c r="G3700" i="82"/>
  <c r="B3700" i="82"/>
  <c r="A3700" i="82"/>
  <c r="V3699" i="82"/>
  <c r="G3699" i="82"/>
  <c r="B3699" i="82"/>
  <c r="A3699" i="82"/>
  <c r="V3698" i="82"/>
  <c r="G3698" i="82"/>
  <c r="B3698" i="82"/>
  <c r="A3698" i="82"/>
  <c r="V3697" i="82"/>
  <c r="G3697" i="82"/>
  <c r="B3697" i="82"/>
  <c r="A3697" i="82"/>
  <c r="V3696" i="82"/>
  <c r="G3696" i="82"/>
  <c r="B3696" i="82"/>
  <c r="A3696" i="82"/>
  <c r="V3695" i="82"/>
  <c r="G3695" i="82"/>
  <c r="B3695" i="82"/>
  <c r="A3695" i="82"/>
  <c r="V3694" i="82"/>
  <c r="G3694" i="82"/>
  <c r="B3694" i="82"/>
  <c r="A3694" i="82"/>
  <c r="V3693" i="82"/>
  <c r="G3693" i="82"/>
  <c r="B3693" i="82"/>
  <c r="A3693" i="82"/>
  <c r="V3692" i="82"/>
  <c r="G3692" i="82"/>
  <c r="B3692" i="82"/>
  <c r="A3692" i="82"/>
  <c r="V3691" i="82"/>
  <c r="G3691" i="82"/>
  <c r="B3691" i="82"/>
  <c r="A3691" i="82"/>
  <c r="V3690" i="82"/>
  <c r="G3690" i="82"/>
  <c r="B3690" i="82"/>
  <c r="A3690" i="82"/>
  <c r="V3689" i="82"/>
  <c r="G3689" i="82"/>
  <c r="B3689" i="82"/>
  <c r="A3689" i="82"/>
  <c r="V3688" i="82"/>
  <c r="G3688" i="82"/>
  <c r="B3688" i="82"/>
  <c r="A3688" i="82"/>
  <c r="V3687" i="82"/>
  <c r="G3687" i="82"/>
  <c r="B3687" i="82"/>
  <c r="A3687" i="82"/>
  <c r="V3686" i="82"/>
  <c r="G3686" i="82"/>
  <c r="B3686" i="82"/>
  <c r="A3686" i="82"/>
  <c r="V3685" i="82"/>
  <c r="G3685" i="82"/>
  <c r="B3685" i="82"/>
  <c r="A3685" i="82"/>
  <c r="V3684" i="82"/>
  <c r="G3684" i="82"/>
  <c r="B3684" i="82"/>
  <c r="A3684" i="82"/>
  <c r="V3683" i="82"/>
  <c r="G3683" i="82"/>
  <c r="B3683" i="82"/>
  <c r="A3683" i="82"/>
  <c r="V3682" i="82"/>
  <c r="G3682" i="82"/>
  <c r="B3682" i="82"/>
  <c r="A3682" i="82"/>
  <c r="V3681" i="82"/>
  <c r="G3681" i="82"/>
  <c r="B3681" i="82"/>
  <c r="A3681" i="82"/>
  <c r="V3680" i="82"/>
  <c r="G3680" i="82"/>
  <c r="B3680" i="82"/>
  <c r="A3680" i="82"/>
  <c r="V3679" i="82"/>
  <c r="G3679" i="82"/>
  <c r="B3679" i="82"/>
  <c r="A3679" i="82"/>
  <c r="V3678" i="82"/>
  <c r="G3678" i="82"/>
  <c r="B3678" i="82"/>
  <c r="A3678" i="82"/>
  <c r="V3677" i="82"/>
  <c r="G3677" i="82"/>
  <c r="B3677" i="82"/>
  <c r="A3677" i="82"/>
  <c r="V3676" i="82"/>
  <c r="G3676" i="82"/>
  <c r="B3676" i="82"/>
  <c r="A3676" i="82"/>
  <c r="V3675" i="82"/>
  <c r="G3675" i="82"/>
  <c r="B3675" i="82"/>
  <c r="A3675" i="82"/>
  <c r="V3674" i="82"/>
  <c r="G3674" i="82"/>
  <c r="B3674" i="82"/>
  <c r="A3674" i="82"/>
  <c r="V3673" i="82"/>
  <c r="G3673" i="82"/>
  <c r="B3673" i="82"/>
  <c r="A3673" i="82"/>
  <c r="V3672" i="82"/>
  <c r="G3672" i="82"/>
  <c r="B3672" i="82"/>
  <c r="A3672" i="82"/>
  <c r="V3671" i="82"/>
  <c r="G3671" i="82"/>
  <c r="B3671" i="82"/>
  <c r="A3671" i="82"/>
  <c r="V3670" i="82"/>
  <c r="G3670" i="82"/>
  <c r="B3670" i="82"/>
  <c r="A3670" i="82"/>
  <c r="V3669" i="82"/>
  <c r="G3669" i="82"/>
  <c r="B3669" i="82"/>
  <c r="A3669" i="82"/>
  <c r="V3668" i="82"/>
  <c r="G3668" i="82"/>
  <c r="B3668" i="82"/>
  <c r="A3668" i="82"/>
  <c r="V3667" i="82"/>
  <c r="G3667" i="82"/>
  <c r="B3667" i="82"/>
  <c r="A3667" i="82"/>
  <c r="V3666" i="82"/>
  <c r="G3666" i="82"/>
  <c r="B3666" i="82"/>
  <c r="A3666" i="82"/>
  <c r="V3665" i="82"/>
  <c r="G3665" i="82"/>
  <c r="B3665" i="82"/>
  <c r="A3665" i="82"/>
  <c r="V3664" i="82"/>
  <c r="G3664" i="82"/>
  <c r="B3664" i="82"/>
  <c r="A3664" i="82"/>
  <c r="V3663" i="82"/>
  <c r="G3663" i="82"/>
  <c r="B3663" i="82"/>
  <c r="A3663" i="82"/>
  <c r="V3662" i="82"/>
  <c r="G3662" i="82"/>
  <c r="B3662" i="82"/>
  <c r="A3662" i="82"/>
  <c r="V3661" i="82"/>
  <c r="G3661" i="82"/>
  <c r="B3661" i="82"/>
  <c r="A3661" i="82"/>
  <c r="V3660" i="82"/>
  <c r="G3660" i="82"/>
  <c r="B3660" i="82"/>
  <c r="A3660" i="82"/>
  <c r="V3659" i="82"/>
  <c r="G3659" i="82"/>
  <c r="B3659" i="82"/>
  <c r="A3659" i="82"/>
  <c r="V3658" i="82"/>
  <c r="G3658" i="82"/>
  <c r="B3658" i="82"/>
  <c r="A3658" i="82"/>
  <c r="V3657" i="82"/>
  <c r="G3657" i="82"/>
  <c r="B3657" i="82"/>
  <c r="A3657" i="82"/>
  <c r="V3656" i="82"/>
  <c r="G3656" i="82"/>
  <c r="B3656" i="82"/>
  <c r="A3656" i="82"/>
  <c r="V3655" i="82"/>
  <c r="G3655" i="82"/>
  <c r="B3655" i="82"/>
  <c r="A3655" i="82"/>
  <c r="V3654" i="82"/>
  <c r="G3654" i="82"/>
  <c r="B3654" i="82"/>
  <c r="A3654" i="82"/>
  <c r="V3653" i="82"/>
  <c r="G3653" i="82"/>
  <c r="B3653" i="82"/>
  <c r="A3653" i="82"/>
  <c r="V3652" i="82"/>
  <c r="G3652" i="82"/>
  <c r="B3652" i="82"/>
  <c r="A3652" i="82"/>
  <c r="V3651" i="82"/>
  <c r="G3651" i="82"/>
  <c r="B3651" i="82"/>
  <c r="A3651" i="82"/>
  <c r="V3650" i="82"/>
  <c r="G3650" i="82"/>
  <c r="B3650" i="82"/>
  <c r="A3650" i="82"/>
  <c r="V3649" i="82"/>
  <c r="G3649" i="82"/>
  <c r="B3649" i="82"/>
  <c r="A3649" i="82"/>
  <c r="V3648" i="82"/>
  <c r="G3648" i="82"/>
  <c r="B3648" i="82"/>
  <c r="A3648" i="82"/>
  <c r="V3647" i="82"/>
  <c r="G3647" i="82"/>
  <c r="B3647" i="82"/>
  <c r="A3647" i="82"/>
  <c r="V3646" i="82"/>
  <c r="G3646" i="82"/>
  <c r="B3646" i="82"/>
  <c r="A3646" i="82"/>
  <c r="V3645" i="82"/>
  <c r="G3645" i="82"/>
  <c r="B3645" i="82"/>
  <c r="A3645" i="82"/>
  <c r="V3644" i="82"/>
  <c r="G3644" i="82"/>
  <c r="B3644" i="82"/>
  <c r="A3644" i="82"/>
  <c r="V3643" i="82"/>
  <c r="G3643" i="82"/>
  <c r="B3643" i="82"/>
  <c r="A3643" i="82"/>
  <c r="V3642" i="82"/>
  <c r="G3642" i="82"/>
  <c r="B3642" i="82"/>
  <c r="A3642" i="82"/>
  <c r="V3641" i="82"/>
  <c r="G3641" i="82"/>
  <c r="B3641" i="82"/>
  <c r="A3641" i="82"/>
  <c r="V3640" i="82"/>
  <c r="G3640" i="82"/>
  <c r="B3640" i="82"/>
  <c r="A3640" i="82"/>
  <c r="V3639" i="82"/>
  <c r="G3639" i="82"/>
  <c r="B3639" i="82"/>
  <c r="A3639" i="82"/>
  <c r="V3638" i="82"/>
  <c r="G3638" i="82"/>
  <c r="B3638" i="82"/>
  <c r="A3638" i="82"/>
  <c r="V3637" i="82"/>
  <c r="G3637" i="82"/>
  <c r="B3637" i="82"/>
  <c r="A3637" i="82"/>
  <c r="V3636" i="82"/>
  <c r="G3636" i="82"/>
  <c r="B3636" i="82"/>
  <c r="A3636" i="82"/>
  <c r="V3635" i="82"/>
  <c r="G3635" i="82"/>
  <c r="B3635" i="82"/>
  <c r="A3635" i="82"/>
  <c r="V3634" i="82"/>
  <c r="G3634" i="82"/>
  <c r="B3634" i="82"/>
  <c r="A3634" i="82"/>
  <c r="V3633" i="82"/>
  <c r="G3633" i="82"/>
  <c r="B3633" i="82"/>
  <c r="A3633" i="82"/>
  <c r="V3632" i="82"/>
  <c r="G3632" i="82"/>
  <c r="B3632" i="82"/>
  <c r="A3632" i="82"/>
  <c r="V3631" i="82"/>
  <c r="G3631" i="82"/>
  <c r="B3631" i="82"/>
  <c r="A3631" i="82"/>
  <c r="V3630" i="82"/>
  <c r="G3630" i="82"/>
  <c r="B3630" i="82"/>
  <c r="A3630" i="82"/>
  <c r="V3629" i="82"/>
  <c r="G3629" i="82"/>
  <c r="B3629" i="82"/>
  <c r="A3629" i="82"/>
  <c r="V3628" i="82"/>
  <c r="G3628" i="82"/>
  <c r="B3628" i="82"/>
  <c r="A3628" i="82"/>
  <c r="V3627" i="82"/>
  <c r="G3627" i="82"/>
  <c r="B3627" i="82"/>
  <c r="A3627" i="82"/>
  <c r="V3626" i="82"/>
  <c r="G3626" i="82"/>
  <c r="B3626" i="82"/>
  <c r="A3626" i="82"/>
  <c r="V3625" i="82"/>
  <c r="G3625" i="82"/>
  <c r="B3625" i="82"/>
  <c r="A3625" i="82"/>
  <c r="V3624" i="82"/>
  <c r="G3624" i="82"/>
  <c r="B3624" i="82"/>
  <c r="A3624" i="82"/>
  <c r="V3623" i="82"/>
  <c r="G3623" i="82"/>
  <c r="B3623" i="82"/>
  <c r="A3623" i="82"/>
  <c r="V3622" i="82"/>
  <c r="G3622" i="82"/>
  <c r="B3622" i="82"/>
  <c r="A3622" i="82"/>
  <c r="V3621" i="82"/>
  <c r="G3621" i="82"/>
  <c r="B3621" i="82"/>
  <c r="A3621" i="82"/>
  <c r="V3620" i="82"/>
  <c r="G3620" i="82"/>
  <c r="B3620" i="82"/>
  <c r="A3620" i="82"/>
  <c r="V3619" i="82"/>
  <c r="G3619" i="82"/>
  <c r="B3619" i="82"/>
  <c r="A3619" i="82"/>
  <c r="V3618" i="82"/>
  <c r="G3618" i="82"/>
  <c r="B3618" i="82"/>
  <c r="A3618" i="82"/>
  <c r="V3617" i="82"/>
  <c r="G3617" i="82"/>
  <c r="B3617" i="82"/>
  <c r="A3617" i="82"/>
  <c r="V3616" i="82"/>
  <c r="G3616" i="82"/>
  <c r="B3616" i="82"/>
  <c r="A3616" i="82"/>
  <c r="V3615" i="82"/>
  <c r="G3615" i="82"/>
  <c r="B3615" i="82"/>
  <c r="A3615" i="82"/>
  <c r="V3614" i="82"/>
  <c r="G3614" i="82"/>
  <c r="B3614" i="82"/>
  <c r="A3614" i="82"/>
  <c r="V3613" i="82"/>
  <c r="G3613" i="82"/>
  <c r="B3613" i="82"/>
  <c r="A3613" i="82"/>
  <c r="V3612" i="82"/>
  <c r="G3612" i="82"/>
  <c r="B3612" i="82"/>
  <c r="A3612" i="82"/>
  <c r="V3611" i="82"/>
  <c r="G3611" i="82"/>
  <c r="B3611" i="82"/>
  <c r="A3611" i="82"/>
  <c r="V3610" i="82"/>
  <c r="G3610" i="82"/>
  <c r="B3610" i="82"/>
  <c r="A3610" i="82"/>
  <c r="V3609" i="82"/>
  <c r="G3609" i="82"/>
  <c r="B3609" i="82"/>
  <c r="A3609" i="82"/>
  <c r="V3608" i="82"/>
  <c r="G3608" i="82"/>
  <c r="B3608" i="82"/>
  <c r="A3608" i="82"/>
  <c r="V3607" i="82"/>
  <c r="G3607" i="82"/>
  <c r="B3607" i="82"/>
  <c r="A3607" i="82"/>
  <c r="V3606" i="82"/>
  <c r="G3606" i="82"/>
  <c r="B3606" i="82"/>
  <c r="A3606" i="82"/>
  <c r="V3605" i="82"/>
  <c r="G3605" i="82"/>
  <c r="B3605" i="82"/>
  <c r="A3605" i="82"/>
  <c r="V3604" i="82"/>
  <c r="G3604" i="82"/>
  <c r="B3604" i="82"/>
  <c r="A3604" i="82"/>
  <c r="V3603" i="82"/>
  <c r="G3603" i="82"/>
  <c r="B3603" i="82"/>
  <c r="A3603" i="82"/>
  <c r="V3602" i="82"/>
  <c r="G3602" i="82"/>
  <c r="B3602" i="82"/>
  <c r="A3602" i="82"/>
  <c r="V3601" i="82"/>
  <c r="G3601" i="82"/>
  <c r="B3601" i="82"/>
  <c r="A3601" i="82"/>
  <c r="V3600" i="82"/>
  <c r="G3600" i="82"/>
  <c r="B3600" i="82"/>
  <c r="A3600" i="82"/>
  <c r="V3599" i="82"/>
  <c r="G3599" i="82"/>
  <c r="B3599" i="82"/>
  <c r="A3599" i="82"/>
  <c r="V3598" i="82"/>
  <c r="G3598" i="82"/>
  <c r="B3598" i="82"/>
  <c r="A3598" i="82"/>
  <c r="V3597" i="82"/>
  <c r="G3597" i="82"/>
  <c r="B3597" i="82"/>
  <c r="A3597" i="82"/>
  <c r="V3596" i="82"/>
  <c r="G3596" i="82"/>
  <c r="B3596" i="82"/>
  <c r="A3596" i="82"/>
  <c r="V3595" i="82"/>
  <c r="G3595" i="82"/>
  <c r="B3595" i="82"/>
  <c r="A3595" i="82"/>
  <c r="V3594" i="82"/>
  <c r="G3594" i="82"/>
  <c r="B3594" i="82"/>
  <c r="A3594" i="82"/>
  <c r="V3593" i="82"/>
  <c r="G3593" i="82"/>
  <c r="B3593" i="82"/>
  <c r="A3593" i="82"/>
  <c r="V3592" i="82"/>
  <c r="G3592" i="82"/>
  <c r="B3592" i="82"/>
  <c r="A3592" i="82"/>
  <c r="V3591" i="82"/>
  <c r="G3591" i="82"/>
  <c r="B3591" i="82"/>
  <c r="A3591" i="82"/>
  <c r="V3590" i="82"/>
  <c r="G3590" i="82"/>
  <c r="B3590" i="82"/>
  <c r="A3590" i="82"/>
  <c r="V3589" i="82"/>
  <c r="G3589" i="82"/>
  <c r="B3589" i="82"/>
  <c r="A3589" i="82"/>
  <c r="V3588" i="82"/>
  <c r="G3588" i="82"/>
  <c r="B3588" i="82"/>
  <c r="A3588" i="82"/>
  <c r="V3587" i="82"/>
  <c r="G3587" i="82"/>
  <c r="B3587" i="82"/>
  <c r="A3587" i="82"/>
  <c r="V3586" i="82"/>
  <c r="G3586" i="82"/>
  <c r="B3586" i="82"/>
  <c r="A3586" i="82"/>
  <c r="V3585" i="82"/>
  <c r="G3585" i="82"/>
  <c r="B3585" i="82"/>
  <c r="A3585" i="82"/>
  <c r="V3584" i="82"/>
  <c r="G3584" i="82"/>
  <c r="B3584" i="82"/>
  <c r="A3584" i="82"/>
  <c r="V3583" i="82"/>
  <c r="G3583" i="82"/>
  <c r="B3583" i="82"/>
  <c r="A3583" i="82"/>
  <c r="V3582" i="82"/>
  <c r="G3582" i="82"/>
  <c r="B3582" i="82"/>
  <c r="A3582" i="82"/>
  <c r="V3581" i="82"/>
  <c r="G3581" i="82"/>
  <c r="B3581" i="82"/>
  <c r="A3581" i="82"/>
  <c r="V3580" i="82"/>
  <c r="G3580" i="82"/>
  <c r="B3580" i="82"/>
  <c r="A3580" i="82"/>
  <c r="V3579" i="82"/>
  <c r="G3579" i="82"/>
  <c r="B3579" i="82"/>
  <c r="A3579" i="82"/>
  <c r="V3578" i="82"/>
  <c r="G3578" i="82"/>
  <c r="B3578" i="82"/>
  <c r="A3578" i="82"/>
  <c r="V3577" i="82"/>
  <c r="G3577" i="82"/>
  <c r="B3577" i="82"/>
  <c r="A3577" i="82"/>
  <c r="V3576" i="82"/>
  <c r="G3576" i="82"/>
  <c r="B3576" i="82"/>
  <c r="A3576" i="82"/>
  <c r="V3575" i="82"/>
  <c r="G3575" i="82"/>
  <c r="B3575" i="82"/>
  <c r="A3575" i="82"/>
  <c r="V3574" i="82"/>
  <c r="G3574" i="82"/>
  <c r="B3574" i="82"/>
  <c r="A3574" i="82"/>
  <c r="V3573" i="82"/>
  <c r="G3573" i="82"/>
  <c r="B3573" i="82"/>
  <c r="A3573" i="82"/>
  <c r="V3572" i="82"/>
  <c r="G3572" i="82"/>
  <c r="B3572" i="82"/>
  <c r="A3572" i="82"/>
  <c r="V3571" i="82"/>
  <c r="G3571" i="82"/>
  <c r="B3571" i="82"/>
  <c r="A3571" i="82"/>
  <c r="V3570" i="82"/>
  <c r="G3570" i="82"/>
  <c r="B3570" i="82"/>
  <c r="A3570" i="82"/>
  <c r="V3569" i="82"/>
  <c r="G3569" i="82"/>
  <c r="B3569" i="82"/>
  <c r="A3569" i="82"/>
  <c r="V3568" i="82"/>
  <c r="G3568" i="82"/>
  <c r="B3568" i="82"/>
  <c r="A3568" i="82"/>
  <c r="V3567" i="82"/>
  <c r="G3567" i="82"/>
  <c r="B3567" i="82"/>
  <c r="A3567" i="82"/>
  <c r="V3566" i="82"/>
  <c r="G3566" i="82"/>
  <c r="B3566" i="82"/>
  <c r="A3566" i="82"/>
  <c r="V3565" i="82"/>
  <c r="G3565" i="82"/>
  <c r="B3565" i="82"/>
  <c r="A3565" i="82"/>
  <c r="V3564" i="82"/>
  <c r="G3564" i="82"/>
  <c r="B3564" i="82"/>
  <c r="A3564" i="82"/>
  <c r="V3563" i="82"/>
  <c r="G3563" i="82"/>
  <c r="B3563" i="82"/>
  <c r="A3563" i="82"/>
  <c r="V3562" i="82"/>
  <c r="G3562" i="82"/>
  <c r="B3562" i="82"/>
  <c r="A3562" i="82"/>
  <c r="V3561" i="82"/>
  <c r="G3561" i="82"/>
  <c r="B3561" i="82"/>
  <c r="A3561" i="82"/>
  <c r="V3560" i="82"/>
  <c r="G3560" i="82"/>
  <c r="B3560" i="82"/>
  <c r="A3560" i="82"/>
  <c r="V3559" i="82"/>
  <c r="G3559" i="82"/>
  <c r="B3559" i="82"/>
  <c r="A3559" i="82"/>
  <c r="V3558" i="82"/>
  <c r="G3558" i="82"/>
  <c r="B3558" i="82"/>
  <c r="A3558" i="82"/>
  <c r="V3557" i="82"/>
  <c r="G3557" i="82"/>
  <c r="B3557" i="82"/>
  <c r="A3557" i="82"/>
  <c r="V3556" i="82"/>
  <c r="G3556" i="82"/>
  <c r="B3556" i="82"/>
  <c r="A3556" i="82"/>
  <c r="V3555" i="82"/>
  <c r="G3555" i="82"/>
  <c r="B3555" i="82"/>
  <c r="A3555" i="82"/>
  <c r="V3554" i="82"/>
  <c r="G3554" i="82"/>
  <c r="B3554" i="82"/>
  <c r="A3554" i="82"/>
  <c r="V3553" i="82"/>
  <c r="G3553" i="82"/>
  <c r="B3553" i="82"/>
  <c r="A3553" i="82"/>
  <c r="V3552" i="82"/>
  <c r="G3552" i="82"/>
  <c r="B3552" i="82"/>
  <c r="A3552" i="82"/>
  <c r="V3551" i="82"/>
  <c r="G3551" i="82"/>
  <c r="B3551" i="82"/>
  <c r="A3551" i="82"/>
  <c r="V3550" i="82"/>
  <c r="G3550" i="82"/>
  <c r="B3550" i="82"/>
  <c r="A3550" i="82"/>
  <c r="V3549" i="82"/>
  <c r="G3549" i="82"/>
  <c r="B3549" i="82"/>
  <c r="A3549" i="82"/>
  <c r="V3548" i="82"/>
  <c r="G3548" i="82"/>
  <c r="B3548" i="82"/>
  <c r="A3548" i="82"/>
  <c r="V3547" i="82"/>
  <c r="G3547" i="82"/>
  <c r="B3547" i="82"/>
  <c r="A3547" i="82"/>
  <c r="V3546" i="82"/>
  <c r="G3546" i="82"/>
  <c r="B3546" i="82"/>
  <c r="A3546" i="82"/>
  <c r="V3545" i="82"/>
  <c r="G3545" i="82"/>
  <c r="B3545" i="82"/>
  <c r="A3545" i="82"/>
  <c r="V3544" i="82"/>
  <c r="G3544" i="82"/>
  <c r="B3544" i="82"/>
  <c r="A3544" i="82"/>
  <c r="V3543" i="82"/>
  <c r="G3543" i="82"/>
  <c r="B3543" i="82"/>
  <c r="A3543" i="82"/>
  <c r="V3542" i="82"/>
  <c r="G3542" i="82"/>
  <c r="B3542" i="82"/>
  <c r="A3542" i="82"/>
  <c r="V3541" i="82"/>
  <c r="G3541" i="82"/>
  <c r="B3541" i="82"/>
  <c r="A3541" i="82"/>
  <c r="V3540" i="82"/>
  <c r="G3540" i="82"/>
  <c r="B3540" i="82"/>
  <c r="A3540" i="82"/>
  <c r="V3539" i="82"/>
  <c r="G3539" i="82"/>
  <c r="B3539" i="82"/>
  <c r="A3539" i="82"/>
  <c r="V3538" i="82"/>
  <c r="G3538" i="82"/>
  <c r="B3538" i="82"/>
  <c r="A3538" i="82"/>
  <c r="V3537" i="82"/>
  <c r="G3537" i="82"/>
  <c r="B3537" i="82"/>
  <c r="A3537" i="82"/>
  <c r="V3536" i="82"/>
  <c r="G3536" i="82"/>
  <c r="B3536" i="82"/>
  <c r="A3536" i="82"/>
  <c r="V3535" i="82"/>
  <c r="G3535" i="82"/>
  <c r="B3535" i="82"/>
  <c r="A3535" i="82"/>
  <c r="V3534" i="82"/>
  <c r="G3534" i="82"/>
  <c r="B3534" i="82"/>
  <c r="A3534" i="82"/>
  <c r="V3533" i="82"/>
  <c r="G3533" i="82"/>
  <c r="B3533" i="82"/>
  <c r="A3533" i="82"/>
  <c r="V3532" i="82"/>
  <c r="G3532" i="82"/>
  <c r="B3532" i="82"/>
  <c r="A3532" i="82"/>
  <c r="V3531" i="82"/>
  <c r="G3531" i="82"/>
  <c r="B3531" i="82"/>
  <c r="A3531" i="82"/>
  <c r="V3530" i="82"/>
  <c r="G3530" i="82"/>
  <c r="B3530" i="82"/>
  <c r="A3530" i="82"/>
  <c r="V3529" i="82"/>
  <c r="G3529" i="82"/>
  <c r="B3529" i="82"/>
  <c r="A3529" i="82"/>
  <c r="V3528" i="82"/>
  <c r="G3528" i="82"/>
  <c r="B3528" i="82"/>
  <c r="A3528" i="82"/>
  <c r="V3527" i="82"/>
  <c r="G3527" i="82"/>
  <c r="B3527" i="82"/>
  <c r="A3527" i="82"/>
  <c r="V3526" i="82"/>
  <c r="G3526" i="82"/>
  <c r="B3526" i="82"/>
  <c r="A3526" i="82"/>
  <c r="V3525" i="82"/>
  <c r="G3525" i="82"/>
  <c r="B3525" i="82"/>
  <c r="A3525" i="82"/>
  <c r="V3524" i="82"/>
  <c r="G3524" i="82"/>
  <c r="B3524" i="82"/>
  <c r="A3524" i="82"/>
  <c r="V3523" i="82"/>
  <c r="G3523" i="82"/>
  <c r="B3523" i="82"/>
  <c r="A3523" i="82"/>
  <c r="V3522" i="82"/>
  <c r="G3522" i="82"/>
  <c r="B3522" i="82"/>
  <c r="A3522" i="82"/>
  <c r="V3521" i="82"/>
  <c r="G3521" i="82"/>
  <c r="B3521" i="82"/>
  <c r="A3521" i="82"/>
  <c r="V3520" i="82"/>
  <c r="G3520" i="82"/>
  <c r="B3520" i="82"/>
  <c r="A3520" i="82"/>
  <c r="V3519" i="82"/>
  <c r="G3519" i="82"/>
  <c r="B3519" i="82"/>
  <c r="A3519" i="82"/>
  <c r="V3518" i="82"/>
  <c r="G3518" i="82"/>
  <c r="B3518" i="82"/>
  <c r="A3518" i="82"/>
  <c r="V3517" i="82"/>
  <c r="G3517" i="82"/>
  <c r="B3517" i="82"/>
  <c r="A3517" i="82"/>
  <c r="V3516" i="82"/>
  <c r="G3516" i="82"/>
  <c r="B3516" i="82"/>
  <c r="A3516" i="82"/>
  <c r="V3515" i="82"/>
  <c r="G3515" i="82"/>
  <c r="B3515" i="82"/>
  <c r="A3515" i="82"/>
  <c r="V3514" i="82"/>
  <c r="G3514" i="82"/>
  <c r="B3514" i="82"/>
  <c r="A3514" i="82"/>
  <c r="V3513" i="82"/>
  <c r="G3513" i="82"/>
  <c r="B3513" i="82"/>
  <c r="A3513" i="82"/>
  <c r="V3512" i="82"/>
  <c r="G3512" i="82"/>
  <c r="B3512" i="82"/>
  <c r="A3512" i="82"/>
  <c r="V3511" i="82"/>
  <c r="G3511" i="82"/>
  <c r="B3511" i="82"/>
  <c r="A3511" i="82"/>
  <c r="V3510" i="82"/>
  <c r="G3510" i="82"/>
  <c r="B3510" i="82"/>
  <c r="A3510" i="82"/>
  <c r="V3509" i="82"/>
  <c r="G3509" i="82"/>
  <c r="B3509" i="82"/>
  <c r="A3509" i="82"/>
  <c r="V3508" i="82"/>
  <c r="G3508" i="82"/>
  <c r="B3508" i="82"/>
  <c r="A3508" i="82"/>
  <c r="V3507" i="82"/>
  <c r="G3507" i="82"/>
  <c r="B3507" i="82"/>
  <c r="A3507" i="82"/>
  <c r="V3506" i="82"/>
  <c r="G3506" i="82"/>
  <c r="B3506" i="82"/>
  <c r="A3506" i="82"/>
  <c r="V3505" i="82"/>
  <c r="G3505" i="82"/>
  <c r="B3505" i="82"/>
  <c r="A3505" i="82"/>
  <c r="V3504" i="82"/>
  <c r="G3504" i="82"/>
  <c r="B3504" i="82"/>
  <c r="A3504" i="82"/>
  <c r="V3503" i="82"/>
  <c r="G3503" i="82"/>
  <c r="B3503" i="82"/>
  <c r="A3503" i="82"/>
  <c r="V3502" i="82"/>
  <c r="G3502" i="82"/>
  <c r="B3502" i="82"/>
  <c r="A3502" i="82"/>
  <c r="V3501" i="82"/>
  <c r="G3501" i="82"/>
  <c r="B3501" i="82"/>
  <c r="A3501" i="82"/>
  <c r="V3500" i="82"/>
  <c r="G3500" i="82"/>
  <c r="B3500" i="82"/>
  <c r="A3500" i="82"/>
  <c r="V3499" i="82"/>
  <c r="G3499" i="82"/>
  <c r="B3499" i="82"/>
  <c r="A3499" i="82"/>
  <c r="V3498" i="82"/>
  <c r="G3498" i="82"/>
  <c r="B3498" i="82"/>
  <c r="A3498" i="82"/>
  <c r="V3497" i="82"/>
  <c r="G3497" i="82"/>
  <c r="B3497" i="82"/>
  <c r="A3497" i="82"/>
  <c r="V3496" i="82"/>
  <c r="G3496" i="82"/>
  <c r="B3496" i="82"/>
  <c r="A3496" i="82"/>
  <c r="V3495" i="82"/>
  <c r="G3495" i="82"/>
  <c r="B3495" i="82"/>
  <c r="A3495" i="82"/>
  <c r="V3494" i="82"/>
  <c r="G3494" i="82"/>
  <c r="B3494" i="82"/>
  <c r="A3494" i="82"/>
  <c r="V3493" i="82"/>
  <c r="G3493" i="82"/>
  <c r="B3493" i="82"/>
  <c r="A3493" i="82"/>
  <c r="V3492" i="82"/>
  <c r="G3492" i="82"/>
  <c r="B3492" i="82"/>
  <c r="A3492" i="82"/>
  <c r="V3491" i="82"/>
  <c r="G3491" i="82"/>
  <c r="B3491" i="82"/>
  <c r="A3491" i="82"/>
  <c r="V3490" i="82"/>
  <c r="G3490" i="82"/>
  <c r="B3490" i="82"/>
  <c r="A3490" i="82"/>
  <c r="V3489" i="82"/>
  <c r="G3489" i="82"/>
  <c r="B3489" i="82"/>
  <c r="A3489" i="82"/>
  <c r="V3488" i="82"/>
  <c r="G3488" i="82"/>
  <c r="B3488" i="82"/>
  <c r="A3488" i="82"/>
  <c r="V3487" i="82"/>
  <c r="G3487" i="82"/>
  <c r="B3487" i="82"/>
  <c r="A3487" i="82"/>
  <c r="V3486" i="82"/>
  <c r="G3486" i="82"/>
  <c r="B3486" i="82"/>
  <c r="A3486" i="82"/>
  <c r="V3485" i="82"/>
  <c r="G3485" i="82"/>
  <c r="B3485" i="82"/>
  <c r="A3485" i="82"/>
  <c r="V3484" i="82"/>
  <c r="G3484" i="82"/>
  <c r="B3484" i="82"/>
  <c r="A3484" i="82"/>
  <c r="V3483" i="82"/>
  <c r="G3483" i="82"/>
  <c r="B3483" i="82"/>
  <c r="A3483" i="82"/>
  <c r="V3482" i="82"/>
  <c r="G3482" i="82"/>
  <c r="B3482" i="82"/>
  <c r="A3482" i="82"/>
  <c r="V3481" i="82"/>
  <c r="G3481" i="82"/>
  <c r="B3481" i="82"/>
  <c r="A3481" i="82"/>
  <c r="V3480" i="82"/>
  <c r="G3480" i="82"/>
  <c r="B3480" i="82"/>
  <c r="A3480" i="82"/>
  <c r="V3479" i="82"/>
  <c r="G3479" i="82"/>
  <c r="B3479" i="82"/>
  <c r="A3479" i="82"/>
  <c r="V3478" i="82"/>
  <c r="G3478" i="82"/>
  <c r="B3478" i="82"/>
  <c r="A3478" i="82"/>
  <c r="V3477" i="82"/>
  <c r="G3477" i="82"/>
  <c r="B3477" i="82"/>
  <c r="A3477" i="82"/>
  <c r="V3476" i="82"/>
  <c r="G3476" i="82"/>
  <c r="B3476" i="82"/>
  <c r="A3476" i="82"/>
  <c r="V3475" i="82"/>
  <c r="G3475" i="82"/>
  <c r="B3475" i="82"/>
  <c r="A3475" i="82"/>
  <c r="V3474" i="82"/>
  <c r="G3474" i="82"/>
  <c r="B3474" i="82"/>
  <c r="A3474" i="82"/>
  <c r="V3473" i="82"/>
  <c r="G3473" i="82"/>
  <c r="B3473" i="82"/>
  <c r="A3473" i="82"/>
  <c r="V3472" i="82"/>
  <c r="G3472" i="82"/>
  <c r="B3472" i="82"/>
  <c r="A3472" i="82"/>
  <c r="V3471" i="82"/>
  <c r="G3471" i="82"/>
  <c r="B3471" i="82"/>
  <c r="A3471" i="82"/>
  <c r="V3470" i="82"/>
  <c r="G3470" i="82"/>
  <c r="B3470" i="82"/>
  <c r="A3470" i="82"/>
  <c r="V3469" i="82"/>
  <c r="G3469" i="82"/>
  <c r="B3469" i="82"/>
  <c r="A3469" i="82"/>
  <c r="V3468" i="82"/>
  <c r="G3468" i="82"/>
  <c r="B3468" i="82"/>
  <c r="A3468" i="82"/>
  <c r="V3467" i="82"/>
  <c r="G3467" i="82"/>
  <c r="B3467" i="82"/>
  <c r="A3467" i="82"/>
  <c r="V3466" i="82"/>
  <c r="G3466" i="82"/>
  <c r="B3466" i="82"/>
  <c r="A3466" i="82"/>
  <c r="V3465" i="82"/>
  <c r="G3465" i="82"/>
  <c r="B3465" i="82"/>
  <c r="A3465" i="82"/>
  <c r="V3464" i="82"/>
  <c r="G3464" i="82"/>
  <c r="B3464" i="82"/>
  <c r="A3464" i="82"/>
  <c r="V3463" i="82"/>
  <c r="G3463" i="82"/>
  <c r="B3463" i="82"/>
  <c r="A3463" i="82"/>
  <c r="V3462" i="82"/>
  <c r="G3462" i="82"/>
  <c r="B3462" i="82"/>
  <c r="A3462" i="82"/>
  <c r="V3461" i="82"/>
  <c r="G3461" i="82"/>
  <c r="B3461" i="82"/>
  <c r="A3461" i="82"/>
  <c r="V3460" i="82"/>
  <c r="G3460" i="82"/>
  <c r="B3460" i="82"/>
  <c r="A3460" i="82"/>
  <c r="V3459" i="82"/>
  <c r="G3459" i="82"/>
  <c r="B3459" i="82"/>
  <c r="A3459" i="82"/>
  <c r="V3458" i="82"/>
  <c r="G3458" i="82"/>
  <c r="B3458" i="82"/>
  <c r="A3458" i="82"/>
  <c r="V3457" i="82"/>
  <c r="G3457" i="82"/>
  <c r="B3457" i="82"/>
  <c r="A3457" i="82"/>
  <c r="V3456" i="82"/>
  <c r="G3456" i="82"/>
  <c r="B3456" i="82"/>
  <c r="A3456" i="82"/>
  <c r="V3455" i="82"/>
  <c r="G3455" i="82"/>
  <c r="B3455" i="82"/>
  <c r="A3455" i="82"/>
  <c r="V3454" i="82"/>
  <c r="G3454" i="82"/>
  <c r="B3454" i="82"/>
  <c r="A3454" i="82"/>
  <c r="V3453" i="82"/>
  <c r="G3453" i="82"/>
  <c r="B3453" i="82"/>
  <c r="A3453" i="82"/>
  <c r="V3452" i="82"/>
  <c r="G3452" i="82"/>
  <c r="B3452" i="82"/>
  <c r="A3452" i="82"/>
  <c r="V3451" i="82"/>
  <c r="G3451" i="82"/>
  <c r="B3451" i="82"/>
  <c r="A3451" i="82"/>
  <c r="V3450" i="82"/>
  <c r="G3450" i="82"/>
  <c r="B3450" i="82"/>
  <c r="A3450" i="82"/>
  <c r="V3449" i="82"/>
  <c r="G3449" i="82"/>
  <c r="B3449" i="82"/>
  <c r="A3449" i="82"/>
  <c r="V3448" i="82"/>
  <c r="G3448" i="82"/>
  <c r="B3448" i="82"/>
  <c r="A3448" i="82"/>
  <c r="V3447" i="82"/>
  <c r="G3447" i="82"/>
  <c r="B3447" i="82"/>
  <c r="A3447" i="82"/>
  <c r="V3446" i="82"/>
  <c r="G3446" i="82"/>
  <c r="B3446" i="82"/>
  <c r="A3446" i="82"/>
  <c r="V3445" i="82"/>
  <c r="G3445" i="82"/>
  <c r="B3445" i="82"/>
  <c r="A3445" i="82"/>
  <c r="V3444" i="82"/>
  <c r="G3444" i="82"/>
  <c r="B3444" i="82"/>
  <c r="A3444" i="82"/>
  <c r="V3443" i="82"/>
  <c r="G3443" i="82"/>
  <c r="B3443" i="82"/>
  <c r="A3443" i="82"/>
  <c r="V3442" i="82"/>
  <c r="G3442" i="82"/>
  <c r="B3442" i="82"/>
  <c r="A3442" i="82"/>
  <c r="V3441" i="82"/>
  <c r="G3441" i="82"/>
  <c r="B3441" i="82"/>
  <c r="A3441" i="82"/>
  <c r="V3440" i="82"/>
  <c r="G3440" i="82"/>
  <c r="B3440" i="82"/>
  <c r="A3440" i="82"/>
  <c r="V3439" i="82"/>
  <c r="G3439" i="82"/>
  <c r="B3439" i="82"/>
  <c r="A3439" i="82"/>
  <c r="V3438" i="82"/>
  <c r="G3438" i="82"/>
  <c r="B3438" i="82"/>
  <c r="A3438" i="82"/>
  <c r="V3437" i="82"/>
  <c r="G3437" i="82"/>
  <c r="B3437" i="82"/>
  <c r="A3437" i="82"/>
  <c r="V3436" i="82"/>
  <c r="G3436" i="82"/>
  <c r="B3436" i="82"/>
  <c r="A3436" i="82"/>
  <c r="V3435" i="82"/>
  <c r="G3435" i="82"/>
  <c r="B3435" i="82"/>
  <c r="A3435" i="82"/>
  <c r="V3434" i="82"/>
  <c r="G3434" i="82"/>
  <c r="B3434" i="82"/>
  <c r="A3434" i="82"/>
  <c r="V3433" i="82"/>
  <c r="G3433" i="82"/>
  <c r="B3433" i="82"/>
  <c r="A3433" i="82"/>
  <c r="V3432" i="82"/>
  <c r="G3432" i="82"/>
  <c r="B3432" i="82"/>
  <c r="A3432" i="82"/>
  <c r="V3431" i="82"/>
  <c r="G3431" i="82"/>
  <c r="B3431" i="82"/>
  <c r="A3431" i="82"/>
  <c r="V3430" i="82"/>
  <c r="G3430" i="82"/>
  <c r="B3430" i="82"/>
  <c r="A3430" i="82"/>
  <c r="V3429" i="82"/>
  <c r="G3429" i="82"/>
  <c r="B3429" i="82"/>
  <c r="A3429" i="82"/>
  <c r="V3428" i="82"/>
  <c r="G3428" i="82"/>
  <c r="B3428" i="82"/>
  <c r="A3428" i="82"/>
  <c r="V3427" i="82"/>
  <c r="G3427" i="82"/>
  <c r="B3427" i="82"/>
  <c r="A3427" i="82"/>
  <c r="V3426" i="82"/>
  <c r="G3426" i="82"/>
  <c r="B3426" i="82"/>
  <c r="A3426" i="82"/>
  <c r="V3425" i="82"/>
  <c r="G3425" i="82"/>
  <c r="B3425" i="82"/>
  <c r="A3425" i="82"/>
  <c r="V3424" i="82"/>
  <c r="G3424" i="82"/>
  <c r="B3424" i="82"/>
  <c r="A3424" i="82"/>
  <c r="V3423" i="82"/>
  <c r="G3423" i="82"/>
  <c r="B3423" i="82"/>
  <c r="A3423" i="82"/>
  <c r="V3422" i="82"/>
  <c r="G3422" i="82"/>
  <c r="B3422" i="82"/>
  <c r="A3422" i="82"/>
  <c r="V3421" i="82"/>
  <c r="G3421" i="82"/>
  <c r="B3421" i="82"/>
  <c r="A3421" i="82"/>
  <c r="V3420" i="82"/>
  <c r="G3420" i="82"/>
  <c r="B3420" i="82"/>
  <c r="A3420" i="82"/>
  <c r="V3419" i="82"/>
  <c r="G3419" i="82"/>
  <c r="B3419" i="82"/>
  <c r="A3419" i="82"/>
  <c r="V3418" i="82"/>
  <c r="G3418" i="82"/>
  <c r="B3418" i="82"/>
  <c r="A3418" i="82"/>
  <c r="V3417" i="82"/>
  <c r="G3417" i="82"/>
  <c r="B3417" i="82"/>
  <c r="A3417" i="82"/>
  <c r="V3416" i="82"/>
  <c r="G3416" i="82"/>
  <c r="B3416" i="82"/>
  <c r="A3416" i="82"/>
  <c r="V3415" i="82"/>
  <c r="G3415" i="82"/>
  <c r="B3415" i="82"/>
  <c r="A3415" i="82"/>
  <c r="V3414" i="82"/>
  <c r="G3414" i="82"/>
  <c r="B3414" i="82"/>
  <c r="A3414" i="82"/>
  <c r="V3413" i="82"/>
  <c r="G3413" i="82"/>
  <c r="B3413" i="82"/>
  <c r="A3413" i="82"/>
  <c r="V3412" i="82"/>
  <c r="G3412" i="82"/>
  <c r="B3412" i="82"/>
  <c r="A3412" i="82"/>
  <c r="V3411" i="82"/>
  <c r="G3411" i="82"/>
  <c r="B3411" i="82"/>
  <c r="A3411" i="82"/>
  <c r="V3410" i="82"/>
  <c r="G3410" i="82"/>
  <c r="B3410" i="82"/>
  <c r="A3410" i="82"/>
  <c r="V3409" i="82"/>
  <c r="G3409" i="82"/>
  <c r="B3409" i="82"/>
  <c r="A3409" i="82"/>
  <c r="V3408" i="82"/>
  <c r="G3408" i="82"/>
  <c r="B3408" i="82"/>
  <c r="A3408" i="82"/>
  <c r="V3407" i="82"/>
  <c r="G3407" i="82"/>
  <c r="B3407" i="82"/>
  <c r="A3407" i="82"/>
  <c r="V3406" i="82"/>
  <c r="G3406" i="82"/>
  <c r="B3406" i="82"/>
  <c r="A3406" i="82"/>
  <c r="V3405" i="82"/>
  <c r="G3405" i="82"/>
  <c r="B3405" i="82"/>
  <c r="A3405" i="82"/>
  <c r="V3404" i="82"/>
  <c r="G3404" i="82"/>
  <c r="B3404" i="82"/>
  <c r="A3404" i="82"/>
  <c r="V3403" i="82"/>
  <c r="G3403" i="82"/>
  <c r="B3403" i="82"/>
  <c r="A3403" i="82"/>
  <c r="V3402" i="82"/>
  <c r="G3402" i="82"/>
  <c r="B3402" i="82"/>
  <c r="A3402" i="82"/>
  <c r="V3401" i="82"/>
  <c r="G3401" i="82"/>
  <c r="B3401" i="82"/>
  <c r="A3401" i="82"/>
  <c r="V3400" i="82"/>
  <c r="G3400" i="82"/>
  <c r="B3400" i="82"/>
  <c r="A3400" i="82"/>
  <c r="V3399" i="82"/>
  <c r="G3399" i="82"/>
  <c r="B3399" i="82"/>
  <c r="A3399" i="82"/>
  <c r="V3398" i="82"/>
  <c r="G3398" i="82"/>
  <c r="B3398" i="82"/>
  <c r="A3398" i="82"/>
  <c r="V3397" i="82"/>
  <c r="G3397" i="82"/>
  <c r="B3397" i="82"/>
  <c r="A3397" i="82"/>
  <c r="V3396" i="82"/>
  <c r="G3396" i="82"/>
  <c r="B3396" i="82"/>
  <c r="A3396" i="82"/>
  <c r="V3395" i="82"/>
  <c r="G3395" i="82"/>
  <c r="B3395" i="82"/>
  <c r="A3395" i="82"/>
  <c r="V3394" i="82"/>
  <c r="G3394" i="82"/>
  <c r="B3394" i="82"/>
  <c r="A3394" i="82"/>
  <c r="V3393" i="82"/>
  <c r="G3393" i="82"/>
  <c r="B3393" i="82"/>
  <c r="A3393" i="82"/>
  <c r="V3392" i="82"/>
  <c r="G3392" i="82"/>
  <c r="B3392" i="82"/>
  <c r="A3392" i="82"/>
  <c r="V3391" i="82"/>
  <c r="G3391" i="82"/>
  <c r="B3391" i="82"/>
  <c r="A3391" i="82"/>
  <c r="V3390" i="82"/>
  <c r="G3390" i="82"/>
  <c r="B3390" i="82"/>
  <c r="A3390" i="82"/>
  <c r="V3389" i="82"/>
  <c r="G3389" i="82"/>
  <c r="B3389" i="82"/>
  <c r="A3389" i="82"/>
  <c r="V3388" i="82"/>
  <c r="G3388" i="82"/>
  <c r="B3388" i="82"/>
  <c r="A3388" i="82"/>
  <c r="V3387" i="82"/>
  <c r="G3387" i="82"/>
  <c r="B3387" i="82"/>
  <c r="A3387" i="82"/>
  <c r="V3386" i="82"/>
  <c r="G3386" i="82"/>
  <c r="B3386" i="82"/>
  <c r="A3386" i="82"/>
  <c r="V3385" i="82"/>
  <c r="G3385" i="82"/>
  <c r="B3385" i="82"/>
  <c r="A3385" i="82"/>
  <c r="V3384" i="82"/>
  <c r="G3384" i="82"/>
  <c r="B3384" i="82"/>
  <c r="A3384" i="82"/>
  <c r="V3383" i="82"/>
  <c r="G3383" i="82"/>
  <c r="B3383" i="82"/>
  <c r="A3383" i="82"/>
  <c r="V3382" i="82"/>
  <c r="G3382" i="82"/>
  <c r="B3382" i="82"/>
  <c r="A3382" i="82"/>
  <c r="V3381" i="82"/>
  <c r="G3381" i="82"/>
  <c r="B3381" i="82"/>
  <c r="A3381" i="82"/>
  <c r="V3380" i="82"/>
  <c r="G3380" i="82"/>
  <c r="B3380" i="82"/>
  <c r="A3380" i="82"/>
  <c r="V3379" i="82"/>
  <c r="G3379" i="82"/>
  <c r="B3379" i="82"/>
  <c r="A3379" i="82"/>
  <c r="V3378" i="82"/>
  <c r="G3378" i="82"/>
  <c r="B3378" i="82"/>
  <c r="A3378" i="82"/>
  <c r="V3377" i="82"/>
  <c r="G3377" i="82"/>
  <c r="B3377" i="82"/>
  <c r="A3377" i="82"/>
  <c r="V3376" i="82"/>
  <c r="G3376" i="82"/>
  <c r="B3376" i="82"/>
  <c r="A3376" i="82"/>
  <c r="V3375" i="82"/>
  <c r="G3375" i="82"/>
  <c r="B3375" i="82"/>
  <c r="A3375" i="82"/>
  <c r="V3374" i="82"/>
  <c r="G3374" i="82"/>
  <c r="B3374" i="82"/>
  <c r="A3374" i="82"/>
  <c r="V3373" i="82"/>
  <c r="G3373" i="82"/>
  <c r="B3373" i="82"/>
  <c r="A3373" i="82"/>
  <c r="V3372" i="82"/>
  <c r="G3372" i="82"/>
  <c r="B3372" i="82"/>
  <c r="A3372" i="82"/>
  <c r="V3371" i="82"/>
  <c r="G3371" i="82"/>
  <c r="B3371" i="82"/>
  <c r="A3371" i="82"/>
  <c r="V3370" i="82"/>
  <c r="G3370" i="82"/>
  <c r="B3370" i="82"/>
  <c r="A3370" i="82"/>
  <c r="V3369" i="82"/>
  <c r="G3369" i="82"/>
  <c r="B3369" i="82"/>
  <c r="A3369" i="82"/>
  <c r="V3368" i="82"/>
  <c r="G3368" i="82"/>
  <c r="B3368" i="82"/>
  <c r="A3368" i="82"/>
  <c r="V3367" i="82"/>
  <c r="G3367" i="82"/>
  <c r="B3367" i="82"/>
  <c r="A3367" i="82"/>
  <c r="V3366" i="82"/>
  <c r="G3366" i="82"/>
  <c r="B3366" i="82"/>
  <c r="A3366" i="82"/>
  <c r="V3365" i="82"/>
  <c r="G3365" i="82"/>
  <c r="B3365" i="82"/>
  <c r="A3365" i="82"/>
  <c r="V3364" i="82"/>
  <c r="G3364" i="82"/>
  <c r="B3364" i="82"/>
  <c r="A3364" i="82"/>
  <c r="V3363" i="82"/>
  <c r="G3363" i="82"/>
  <c r="B3363" i="82"/>
  <c r="A3363" i="82"/>
  <c r="V3362" i="82"/>
  <c r="G3362" i="82"/>
  <c r="B3362" i="82"/>
  <c r="A3362" i="82"/>
  <c r="V3361" i="82"/>
  <c r="G3361" i="82"/>
  <c r="B3361" i="82"/>
  <c r="A3361" i="82"/>
  <c r="V3360" i="82"/>
  <c r="G3360" i="82"/>
  <c r="B3360" i="82"/>
  <c r="A3360" i="82"/>
  <c r="V3359" i="82"/>
  <c r="G3359" i="82"/>
  <c r="B3359" i="82"/>
  <c r="A3359" i="82"/>
  <c r="V3358" i="82"/>
  <c r="G3358" i="82"/>
  <c r="B3358" i="82"/>
  <c r="A3358" i="82"/>
  <c r="V3357" i="82"/>
  <c r="G3357" i="82"/>
  <c r="B3357" i="82"/>
  <c r="A3357" i="82"/>
  <c r="V3356" i="82"/>
  <c r="G3356" i="82"/>
  <c r="B3356" i="82"/>
  <c r="A3356" i="82"/>
  <c r="V3355" i="82"/>
  <c r="G3355" i="82"/>
  <c r="B3355" i="82"/>
  <c r="A3355" i="82"/>
  <c r="V3354" i="82"/>
  <c r="G3354" i="82"/>
  <c r="B3354" i="82"/>
  <c r="A3354" i="82"/>
  <c r="V3353" i="82"/>
  <c r="G3353" i="82"/>
  <c r="B3353" i="82"/>
  <c r="A3353" i="82"/>
  <c r="V3352" i="82"/>
  <c r="G3352" i="82"/>
  <c r="B3352" i="82"/>
  <c r="A3352" i="82"/>
  <c r="V3351" i="82"/>
  <c r="G3351" i="82"/>
  <c r="B3351" i="82"/>
  <c r="A3351" i="82"/>
  <c r="V3350" i="82"/>
  <c r="G3350" i="82"/>
  <c r="B3350" i="82"/>
  <c r="A3350" i="82"/>
  <c r="V3349" i="82"/>
  <c r="G3349" i="82"/>
  <c r="B3349" i="82"/>
  <c r="A3349" i="82"/>
  <c r="V3348" i="82"/>
  <c r="G3348" i="82"/>
  <c r="B3348" i="82"/>
  <c r="A3348" i="82"/>
  <c r="V3347" i="82"/>
  <c r="G3347" i="82"/>
  <c r="B3347" i="82"/>
  <c r="A3347" i="82"/>
  <c r="V3346" i="82"/>
  <c r="G3346" i="82"/>
  <c r="B3346" i="82"/>
  <c r="A3346" i="82"/>
  <c r="V3345" i="82"/>
  <c r="G3345" i="82"/>
  <c r="B3345" i="82"/>
  <c r="A3345" i="82"/>
  <c r="V3344" i="82"/>
  <c r="G3344" i="82"/>
  <c r="B3344" i="82"/>
  <c r="A3344" i="82"/>
  <c r="V3343" i="82"/>
  <c r="G3343" i="82"/>
  <c r="B3343" i="82"/>
  <c r="A3343" i="82"/>
  <c r="V3342" i="82"/>
  <c r="G3342" i="82"/>
  <c r="B3342" i="82"/>
  <c r="A3342" i="82"/>
  <c r="V3341" i="82"/>
  <c r="G3341" i="82"/>
  <c r="B3341" i="82"/>
  <c r="A3341" i="82"/>
  <c r="V3340" i="82"/>
  <c r="G3340" i="82"/>
  <c r="B3340" i="82"/>
  <c r="A3340" i="82"/>
  <c r="V3339" i="82"/>
  <c r="G3339" i="82"/>
  <c r="B3339" i="82"/>
  <c r="A3339" i="82"/>
  <c r="V3338" i="82"/>
  <c r="G3338" i="82"/>
  <c r="B3338" i="82"/>
  <c r="A3338" i="82"/>
  <c r="V3337" i="82"/>
  <c r="G3337" i="82"/>
  <c r="B3337" i="82"/>
  <c r="A3337" i="82"/>
  <c r="V3336" i="82"/>
  <c r="G3336" i="82"/>
  <c r="B3336" i="82"/>
  <c r="A3336" i="82"/>
  <c r="V3335" i="82"/>
  <c r="G3335" i="82"/>
  <c r="B3335" i="82"/>
  <c r="A3335" i="82"/>
  <c r="V3334" i="82"/>
  <c r="G3334" i="82"/>
  <c r="B3334" i="82"/>
  <c r="A3334" i="82"/>
  <c r="V3333" i="82"/>
  <c r="G3333" i="82"/>
  <c r="B3333" i="82"/>
  <c r="A3333" i="82"/>
  <c r="V3332" i="82"/>
  <c r="G3332" i="82"/>
  <c r="B3332" i="82"/>
  <c r="A3332" i="82"/>
  <c r="V3331" i="82"/>
  <c r="G3331" i="82"/>
  <c r="B3331" i="82"/>
  <c r="A3331" i="82"/>
  <c r="V3330" i="82"/>
  <c r="G3330" i="82"/>
  <c r="B3330" i="82"/>
  <c r="A3330" i="82"/>
  <c r="V3329" i="82"/>
  <c r="G3329" i="82"/>
  <c r="B3329" i="82"/>
  <c r="A3329" i="82"/>
  <c r="V3328" i="82"/>
  <c r="G3328" i="82"/>
  <c r="B3328" i="82"/>
  <c r="A3328" i="82"/>
  <c r="V3327" i="82"/>
  <c r="G3327" i="82"/>
  <c r="B3327" i="82"/>
  <c r="A3327" i="82"/>
  <c r="V3326" i="82"/>
  <c r="G3326" i="82"/>
  <c r="B3326" i="82"/>
  <c r="A3326" i="82"/>
  <c r="V3325" i="82"/>
  <c r="G3325" i="82"/>
  <c r="B3325" i="82"/>
  <c r="A3325" i="82"/>
  <c r="V3324" i="82"/>
  <c r="G3324" i="82"/>
  <c r="B3324" i="82"/>
  <c r="A3324" i="82"/>
  <c r="V3323" i="82"/>
  <c r="G3323" i="82"/>
  <c r="B3323" i="82"/>
  <c r="A3323" i="82"/>
  <c r="V3322" i="82"/>
  <c r="G3322" i="82"/>
  <c r="B3322" i="82"/>
  <c r="A3322" i="82"/>
  <c r="V3321" i="82"/>
  <c r="G3321" i="82"/>
  <c r="B3321" i="82"/>
  <c r="A3321" i="82"/>
  <c r="V3320" i="82"/>
  <c r="G3320" i="82"/>
  <c r="B3320" i="82"/>
  <c r="A3320" i="82"/>
  <c r="V3319" i="82"/>
  <c r="G3319" i="82"/>
  <c r="B3319" i="82"/>
  <c r="A3319" i="82"/>
  <c r="V3318" i="82"/>
  <c r="G3318" i="82"/>
  <c r="B3318" i="82"/>
  <c r="A3318" i="82"/>
  <c r="V3317" i="82"/>
  <c r="G3317" i="82"/>
  <c r="B3317" i="82"/>
  <c r="A3317" i="82"/>
  <c r="V3316" i="82"/>
  <c r="G3316" i="82"/>
  <c r="B3316" i="82"/>
  <c r="A3316" i="82"/>
  <c r="V3315" i="82"/>
  <c r="G3315" i="82"/>
  <c r="B3315" i="82"/>
  <c r="A3315" i="82"/>
  <c r="V3314" i="82"/>
  <c r="G3314" i="82"/>
  <c r="B3314" i="82"/>
  <c r="A3314" i="82"/>
  <c r="V3313" i="82"/>
  <c r="G3313" i="82"/>
  <c r="B3313" i="82"/>
  <c r="A3313" i="82"/>
  <c r="V3312" i="82"/>
  <c r="G3312" i="82"/>
  <c r="B3312" i="82"/>
  <c r="A3312" i="82"/>
  <c r="V3311" i="82"/>
  <c r="G3311" i="82"/>
  <c r="B3311" i="82"/>
  <c r="A3311" i="82"/>
  <c r="V3310" i="82"/>
  <c r="G3310" i="82"/>
  <c r="B3310" i="82"/>
  <c r="A3310" i="82"/>
  <c r="V3309" i="82"/>
  <c r="G3309" i="82"/>
  <c r="B3309" i="82"/>
  <c r="A3309" i="82"/>
  <c r="V3308" i="82"/>
  <c r="G3308" i="82"/>
  <c r="B3308" i="82"/>
  <c r="A3308" i="82"/>
  <c r="V3307" i="82"/>
  <c r="G3307" i="82"/>
  <c r="B3307" i="82"/>
  <c r="A3307" i="82"/>
  <c r="V3306" i="82"/>
  <c r="G3306" i="82"/>
  <c r="B3306" i="82"/>
  <c r="A3306" i="82"/>
  <c r="V3305" i="82"/>
  <c r="G3305" i="82"/>
  <c r="B3305" i="82"/>
  <c r="A3305" i="82"/>
  <c r="V3304" i="82"/>
  <c r="G3304" i="82"/>
  <c r="B3304" i="82"/>
  <c r="A3304" i="82"/>
  <c r="V3303" i="82"/>
  <c r="G3303" i="82"/>
  <c r="B3303" i="82"/>
  <c r="A3303" i="82"/>
  <c r="V3302" i="82"/>
  <c r="G3302" i="82"/>
  <c r="B3302" i="82"/>
  <c r="A3302" i="82"/>
  <c r="V3301" i="82"/>
  <c r="G3301" i="82"/>
  <c r="B3301" i="82"/>
  <c r="A3301" i="82"/>
  <c r="V3300" i="82"/>
  <c r="G3300" i="82"/>
  <c r="B3300" i="82"/>
  <c r="A3300" i="82"/>
  <c r="V3299" i="82"/>
  <c r="G3299" i="82"/>
  <c r="B3299" i="82"/>
  <c r="A3299" i="82"/>
  <c r="V3298" i="82"/>
  <c r="G3298" i="82"/>
  <c r="B3298" i="82"/>
  <c r="A3298" i="82"/>
  <c r="V3297" i="82"/>
  <c r="G3297" i="82"/>
  <c r="B3297" i="82"/>
  <c r="A3297" i="82"/>
  <c r="V3296" i="82"/>
  <c r="G3296" i="82"/>
  <c r="B3296" i="82"/>
  <c r="A3296" i="82"/>
  <c r="V3295" i="82"/>
  <c r="G3295" i="82"/>
  <c r="B3295" i="82"/>
  <c r="A3295" i="82"/>
  <c r="V3294" i="82"/>
  <c r="G3294" i="82"/>
  <c r="B3294" i="82"/>
  <c r="A3294" i="82"/>
  <c r="V3293" i="82"/>
  <c r="G3293" i="82"/>
  <c r="B3293" i="82"/>
  <c r="A3293" i="82"/>
  <c r="V3292" i="82"/>
  <c r="G3292" i="82"/>
  <c r="B3292" i="82"/>
  <c r="A3292" i="82"/>
  <c r="V3291" i="82"/>
  <c r="G3291" i="82"/>
  <c r="B3291" i="82"/>
  <c r="A3291" i="82"/>
  <c r="V3290" i="82"/>
  <c r="G3290" i="82"/>
  <c r="B3290" i="82"/>
  <c r="A3290" i="82"/>
  <c r="V3289" i="82"/>
  <c r="G3289" i="82"/>
  <c r="B3289" i="82"/>
  <c r="A3289" i="82"/>
  <c r="V3288" i="82"/>
  <c r="G3288" i="82"/>
  <c r="B3288" i="82"/>
  <c r="A3288" i="82"/>
  <c r="V3287" i="82"/>
  <c r="G3287" i="82"/>
  <c r="B3287" i="82"/>
  <c r="A3287" i="82"/>
  <c r="V3286" i="82"/>
  <c r="G3286" i="82"/>
  <c r="B3286" i="82"/>
  <c r="A3286" i="82"/>
  <c r="V3285" i="82"/>
  <c r="G3285" i="82"/>
  <c r="B3285" i="82"/>
  <c r="A3285" i="82"/>
  <c r="V3284" i="82"/>
  <c r="G3284" i="82"/>
  <c r="B3284" i="82"/>
  <c r="A3284" i="82"/>
  <c r="V3283" i="82"/>
  <c r="G3283" i="82"/>
  <c r="B3283" i="82"/>
  <c r="A3283" i="82"/>
  <c r="V3282" i="82"/>
  <c r="G3282" i="82"/>
  <c r="B3282" i="82"/>
  <c r="A3282" i="82"/>
  <c r="V3281" i="82"/>
  <c r="G3281" i="82"/>
  <c r="B3281" i="82"/>
  <c r="A3281" i="82"/>
  <c r="V3280" i="82"/>
  <c r="G3280" i="82"/>
  <c r="B3280" i="82"/>
  <c r="A3280" i="82"/>
  <c r="V3279" i="82"/>
  <c r="G3279" i="82"/>
  <c r="B3279" i="82"/>
  <c r="A3279" i="82"/>
  <c r="V3278" i="82"/>
  <c r="G3278" i="82"/>
  <c r="B3278" i="82"/>
  <c r="A3278" i="82"/>
  <c r="V3277" i="82"/>
  <c r="G3277" i="82"/>
  <c r="B3277" i="82"/>
  <c r="A3277" i="82"/>
  <c r="V3276" i="82"/>
  <c r="G3276" i="82"/>
  <c r="B3276" i="82"/>
  <c r="A3276" i="82"/>
  <c r="V3275" i="82"/>
  <c r="G3275" i="82"/>
  <c r="B3275" i="82"/>
  <c r="A3275" i="82"/>
  <c r="V3274" i="82"/>
  <c r="G3274" i="82"/>
  <c r="B3274" i="82"/>
  <c r="A3274" i="82"/>
  <c r="V3273" i="82"/>
  <c r="G3273" i="82"/>
  <c r="B3273" i="82"/>
  <c r="A3273" i="82"/>
  <c r="V3272" i="82"/>
  <c r="G3272" i="82"/>
  <c r="B3272" i="82"/>
  <c r="A3272" i="82"/>
  <c r="V3271" i="82"/>
  <c r="G3271" i="82"/>
  <c r="B3271" i="82"/>
  <c r="A3271" i="82"/>
  <c r="V3270" i="82"/>
  <c r="G3270" i="82"/>
  <c r="B3270" i="82"/>
  <c r="A3270" i="82"/>
  <c r="V3269" i="82"/>
  <c r="G3269" i="82"/>
  <c r="B3269" i="82"/>
  <c r="A3269" i="82"/>
  <c r="V3268" i="82"/>
  <c r="G3268" i="82"/>
  <c r="B3268" i="82"/>
  <c r="A3268" i="82"/>
  <c r="V3267" i="82"/>
  <c r="G3267" i="82"/>
  <c r="B3267" i="82"/>
  <c r="A3267" i="82"/>
  <c r="V3266" i="82"/>
  <c r="G3266" i="82"/>
  <c r="B3266" i="82"/>
  <c r="A3266" i="82"/>
  <c r="V3265" i="82"/>
  <c r="G3265" i="82"/>
  <c r="B3265" i="82"/>
  <c r="A3265" i="82"/>
  <c r="V3264" i="82"/>
  <c r="G3264" i="82"/>
  <c r="B3264" i="82"/>
  <c r="A3264" i="82"/>
  <c r="V3263" i="82"/>
  <c r="G3263" i="82"/>
  <c r="B3263" i="82"/>
  <c r="A3263" i="82"/>
  <c r="V3262" i="82"/>
  <c r="G3262" i="82"/>
  <c r="B3262" i="82"/>
  <c r="A3262" i="82"/>
  <c r="V3261" i="82"/>
  <c r="G3261" i="82"/>
  <c r="B3261" i="82"/>
  <c r="A3261" i="82"/>
  <c r="V3260" i="82"/>
  <c r="G3260" i="82"/>
  <c r="B3260" i="82"/>
  <c r="A3260" i="82"/>
  <c r="V3259" i="82"/>
  <c r="G3259" i="82"/>
  <c r="B3259" i="82"/>
  <c r="A3259" i="82"/>
  <c r="V3258" i="82"/>
  <c r="G3258" i="82"/>
  <c r="B3258" i="82"/>
  <c r="A3258" i="82"/>
  <c r="V3257" i="82"/>
  <c r="G3257" i="82"/>
  <c r="B3257" i="82"/>
  <c r="A3257" i="82"/>
  <c r="V3256" i="82"/>
  <c r="G3256" i="82"/>
  <c r="B3256" i="82"/>
  <c r="A3256" i="82"/>
  <c r="V3255" i="82"/>
  <c r="G3255" i="82"/>
  <c r="B3255" i="82"/>
  <c r="A3255" i="82"/>
  <c r="V3254" i="82"/>
  <c r="G3254" i="82"/>
  <c r="B3254" i="82"/>
  <c r="A3254" i="82"/>
  <c r="V3253" i="82"/>
  <c r="G3253" i="82"/>
  <c r="B3253" i="82"/>
  <c r="A3253" i="82"/>
  <c r="V3252" i="82"/>
  <c r="G3252" i="82"/>
  <c r="B3252" i="82"/>
  <c r="A3252" i="82"/>
  <c r="V3251" i="82"/>
  <c r="G3251" i="82"/>
  <c r="B3251" i="82"/>
  <c r="A3251" i="82"/>
  <c r="V3250" i="82"/>
  <c r="G3250" i="82"/>
  <c r="B3250" i="82"/>
  <c r="A3250" i="82"/>
  <c r="V3249" i="82"/>
  <c r="G3249" i="82"/>
  <c r="B3249" i="82"/>
  <c r="A3249" i="82"/>
  <c r="V3248" i="82"/>
  <c r="G3248" i="82"/>
  <c r="B3248" i="82"/>
  <c r="A3248" i="82"/>
  <c r="V3247" i="82"/>
  <c r="G3247" i="82"/>
  <c r="B3247" i="82"/>
  <c r="A3247" i="82"/>
  <c r="V3246" i="82"/>
  <c r="G3246" i="82"/>
  <c r="B3246" i="82"/>
  <c r="A3246" i="82"/>
  <c r="V3245" i="82"/>
  <c r="G3245" i="82"/>
  <c r="B3245" i="82"/>
  <c r="A3245" i="82"/>
  <c r="V3244" i="82"/>
  <c r="G3244" i="82"/>
  <c r="B3244" i="82"/>
  <c r="A3244" i="82"/>
  <c r="V3243" i="82"/>
  <c r="G3243" i="82"/>
  <c r="B3243" i="82"/>
  <c r="A3243" i="82"/>
  <c r="V3242" i="82"/>
  <c r="G3242" i="82"/>
  <c r="B3242" i="82"/>
  <c r="A3242" i="82"/>
  <c r="V3241" i="82"/>
  <c r="G3241" i="82"/>
  <c r="B3241" i="82"/>
  <c r="A3241" i="82"/>
  <c r="V3240" i="82"/>
  <c r="G3240" i="82"/>
  <c r="B3240" i="82"/>
  <c r="A3240" i="82"/>
  <c r="V3239" i="82"/>
  <c r="G3239" i="82"/>
  <c r="B3239" i="82"/>
  <c r="A3239" i="82"/>
  <c r="V3238" i="82"/>
  <c r="G3238" i="82"/>
  <c r="B3238" i="82"/>
  <c r="A3238" i="82"/>
  <c r="V3237" i="82"/>
  <c r="G3237" i="82"/>
  <c r="B3237" i="82"/>
  <c r="A3237" i="82"/>
  <c r="V3236" i="82"/>
  <c r="G3236" i="82"/>
  <c r="B3236" i="82"/>
  <c r="A3236" i="82"/>
  <c r="V3235" i="82"/>
  <c r="G3235" i="82"/>
  <c r="B3235" i="82"/>
  <c r="A3235" i="82"/>
  <c r="V3234" i="82"/>
  <c r="G3234" i="82"/>
  <c r="B3234" i="82"/>
  <c r="A3234" i="82"/>
  <c r="V3233" i="82"/>
  <c r="G3233" i="82"/>
  <c r="B3233" i="82"/>
  <c r="A3233" i="82"/>
  <c r="V3232" i="82"/>
  <c r="G3232" i="82"/>
  <c r="B3232" i="82"/>
  <c r="A3232" i="82"/>
  <c r="V3231" i="82"/>
  <c r="G3231" i="82"/>
  <c r="B3231" i="82"/>
  <c r="A3231" i="82"/>
  <c r="V3230" i="82"/>
  <c r="G3230" i="82"/>
  <c r="B3230" i="82"/>
  <c r="A3230" i="82"/>
  <c r="V3229" i="82"/>
  <c r="G3229" i="82"/>
  <c r="B3229" i="82"/>
  <c r="A3229" i="82"/>
  <c r="V3228" i="82"/>
  <c r="G3228" i="82"/>
  <c r="B3228" i="82"/>
  <c r="A3228" i="82"/>
  <c r="V3227" i="82"/>
  <c r="G3227" i="82"/>
  <c r="B3227" i="82"/>
  <c r="A3227" i="82"/>
  <c r="V3226" i="82"/>
  <c r="G3226" i="82"/>
  <c r="B3226" i="82"/>
  <c r="A3226" i="82"/>
  <c r="V3225" i="82"/>
  <c r="G3225" i="82"/>
  <c r="B3225" i="82"/>
  <c r="A3225" i="82"/>
  <c r="V3224" i="82"/>
  <c r="G3224" i="82"/>
  <c r="B3224" i="82"/>
  <c r="A3224" i="82"/>
  <c r="V3223" i="82"/>
  <c r="G3223" i="82"/>
  <c r="B3223" i="82"/>
  <c r="A3223" i="82"/>
  <c r="V3222" i="82"/>
  <c r="G3222" i="82"/>
  <c r="B3222" i="82"/>
  <c r="A3222" i="82"/>
  <c r="V3221" i="82"/>
  <c r="G3221" i="82"/>
  <c r="B3221" i="82"/>
  <c r="A3221" i="82"/>
  <c r="V3220" i="82"/>
  <c r="G3220" i="82"/>
  <c r="B3220" i="82"/>
  <c r="A3220" i="82"/>
  <c r="V3219" i="82"/>
  <c r="G3219" i="82"/>
  <c r="B3219" i="82"/>
  <c r="A3219" i="82"/>
  <c r="V3218" i="82"/>
  <c r="G3218" i="82"/>
  <c r="B3218" i="82"/>
  <c r="A3218" i="82"/>
  <c r="V3217" i="82"/>
  <c r="G3217" i="82"/>
  <c r="B3217" i="82"/>
  <c r="A3217" i="82"/>
  <c r="V3216" i="82"/>
  <c r="G3216" i="82"/>
  <c r="B3216" i="82"/>
  <c r="A3216" i="82"/>
  <c r="V3215" i="82"/>
  <c r="G3215" i="82"/>
  <c r="B3215" i="82"/>
  <c r="A3215" i="82"/>
  <c r="V3214" i="82"/>
  <c r="G3214" i="82"/>
  <c r="B3214" i="82"/>
  <c r="A3214" i="82"/>
  <c r="V3213" i="82"/>
  <c r="G3213" i="82"/>
  <c r="B3213" i="82"/>
  <c r="A3213" i="82"/>
  <c r="V3212" i="82"/>
  <c r="G3212" i="82"/>
  <c r="B3212" i="82"/>
  <c r="A3212" i="82"/>
  <c r="V3211" i="82"/>
  <c r="G3211" i="82"/>
  <c r="B3211" i="82"/>
  <c r="A3211" i="82"/>
  <c r="V3210" i="82"/>
  <c r="G3210" i="82"/>
  <c r="B3210" i="82"/>
  <c r="A3210" i="82"/>
  <c r="V3209" i="82"/>
  <c r="G3209" i="82"/>
  <c r="B3209" i="82"/>
  <c r="A3209" i="82"/>
  <c r="V3208" i="82"/>
  <c r="G3208" i="82"/>
  <c r="B3208" i="82"/>
  <c r="A3208" i="82"/>
  <c r="V3207" i="82"/>
  <c r="G3207" i="82"/>
  <c r="B3207" i="82"/>
  <c r="A3207" i="82"/>
  <c r="V3206" i="82"/>
  <c r="G3206" i="82"/>
  <c r="B3206" i="82"/>
  <c r="A3206" i="82"/>
  <c r="V3205" i="82"/>
  <c r="G3205" i="82"/>
  <c r="B3205" i="82"/>
  <c r="A3205" i="82"/>
  <c r="V3204" i="82"/>
  <c r="G3204" i="82"/>
  <c r="B3204" i="82"/>
  <c r="A3204" i="82"/>
  <c r="V3203" i="82"/>
  <c r="G3203" i="82"/>
  <c r="B3203" i="82"/>
  <c r="A3203" i="82"/>
  <c r="V3202" i="82"/>
  <c r="G3202" i="82"/>
  <c r="B3202" i="82"/>
  <c r="A3202" i="82"/>
  <c r="V3201" i="82"/>
  <c r="G3201" i="82"/>
  <c r="B3201" i="82"/>
  <c r="A3201" i="82"/>
  <c r="V3200" i="82"/>
  <c r="G3200" i="82"/>
  <c r="B3200" i="82"/>
  <c r="A3200" i="82"/>
  <c r="V3199" i="82"/>
  <c r="G3199" i="82"/>
  <c r="B3199" i="82"/>
  <c r="A3199" i="82"/>
  <c r="V3198" i="82"/>
  <c r="G3198" i="82"/>
  <c r="B3198" i="82"/>
  <c r="A3198" i="82"/>
  <c r="V3197" i="82"/>
  <c r="G3197" i="82"/>
  <c r="B3197" i="82"/>
  <c r="A3197" i="82"/>
  <c r="V3196" i="82"/>
  <c r="G3196" i="82"/>
  <c r="B3196" i="82"/>
  <c r="A3196" i="82"/>
  <c r="V3195" i="82"/>
  <c r="G3195" i="82"/>
  <c r="B3195" i="82"/>
  <c r="A3195" i="82"/>
  <c r="V3194" i="82"/>
  <c r="G3194" i="82"/>
  <c r="B3194" i="82"/>
  <c r="A3194" i="82"/>
  <c r="V3193" i="82"/>
  <c r="G3193" i="82"/>
  <c r="B3193" i="82"/>
  <c r="A3193" i="82"/>
  <c r="V3192" i="82"/>
  <c r="G3192" i="82"/>
  <c r="B3192" i="82"/>
  <c r="A3192" i="82"/>
  <c r="V3191" i="82"/>
  <c r="G3191" i="82"/>
  <c r="B3191" i="82"/>
  <c r="A3191" i="82"/>
  <c r="V3190" i="82"/>
  <c r="G3190" i="82"/>
  <c r="B3190" i="82"/>
  <c r="A3190" i="82"/>
  <c r="V3189" i="82"/>
  <c r="G3189" i="82"/>
  <c r="B3189" i="82"/>
  <c r="A3189" i="82"/>
  <c r="V3188" i="82"/>
  <c r="G3188" i="82"/>
  <c r="B3188" i="82"/>
  <c r="A3188" i="82"/>
  <c r="V3187" i="82"/>
  <c r="G3187" i="82"/>
  <c r="B3187" i="82"/>
  <c r="A3187" i="82"/>
  <c r="V3186" i="82"/>
  <c r="G3186" i="82"/>
  <c r="B3186" i="82"/>
  <c r="A3186" i="82"/>
  <c r="V3185" i="82"/>
  <c r="G3185" i="82"/>
  <c r="B3185" i="82"/>
  <c r="A3185" i="82"/>
  <c r="V3184" i="82"/>
  <c r="G3184" i="82"/>
  <c r="B3184" i="82"/>
  <c r="A3184" i="82"/>
  <c r="V3183" i="82"/>
  <c r="G3183" i="82"/>
  <c r="B3183" i="82"/>
  <c r="A3183" i="82"/>
  <c r="V3182" i="82"/>
  <c r="G3182" i="82"/>
  <c r="B3182" i="82"/>
  <c r="A3182" i="82"/>
  <c r="V3181" i="82"/>
  <c r="G3181" i="82"/>
  <c r="B3181" i="82"/>
  <c r="A3181" i="82"/>
  <c r="V3180" i="82"/>
  <c r="G3180" i="82"/>
  <c r="B3180" i="82"/>
  <c r="A3180" i="82"/>
  <c r="V3179" i="82"/>
  <c r="G3179" i="82"/>
  <c r="B3179" i="82"/>
  <c r="A3179" i="82"/>
  <c r="V3178" i="82"/>
  <c r="G3178" i="82"/>
  <c r="B3178" i="82"/>
  <c r="A3178" i="82"/>
  <c r="V3177" i="82"/>
  <c r="G3177" i="82"/>
  <c r="B3177" i="82"/>
  <c r="A3177" i="82"/>
  <c r="V3176" i="82"/>
  <c r="G3176" i="82"/>
  <c r="B3176" i="82"/>
  <c r="A3176" i="82"/>
  <c r="V3175" i="82"/>
  <c r="G3175" i="82"/>
  <c r="B3175" i="82"/>
  <c r="A3175" i="82"/>
  <c r="V3174" i="82"/>
  <c r="G3174" i="82"/>
  <c r="B3174" i="82"/>
  <c r="A3174" i="82"/>
  <c r="V3173" i="82"/>
  <c r="G3173" i="82"/>
  <c r="B3173" i="82"/>
  <c r="A3173" i="82"/>
  <c r="V3172" i="82"/>
  <c r="G3172" i="82"/>
  <c r="B3172" i="82"/>
  <c r="A3172" i="82"/>
  <c r="V3171" i="82"/>
  <c r="G3171" i="82"/>
  <c r="B3171" i="82"/>
  <c r="A3171" i="82"/>
  <c r="V3170" i="82"/>
  <c r="G3170" i="82"/>
  <c r="B3170" i="82"/>
  <c r="A3170" i="82"/>
  <c r="V3169" i="82"/>
  <c r="G3169" i="82"/>
  <c r="B3169" i="82"/>
  <c r="A3169" i="82"/>
  <c r="V3168" i="82"/>
  <c r="G3168" i="82"/>
  <c r="B3168" i="82"/>
  <c r="A3168" i="82"/>
  <c r="V3167" i="82"/>
  <c r="G3167" i="82"/>
  <c r="B3167" i="82"/>
  <c r="A3167" i="82"/>
  <c r="V3166" i="82"/>
  <c r="G3166" i="82"/>
  <c r="B3166" i="82"/>
  <c r="A3166" i="82"/>
  <c r="V3165" i="82"/>
  <c r="G3165" i="82"/>
  <c r="B3165" i="82"/>
  <c r="A3165" i="82"/>
  <c r="V3164" i="82"/>
  <c r="G3164" i="82"/>
  <c r="B3164" i="82"/>
  <c r="A3164" i="82"/>
  <c r="V3163" i="82"/>
  <c r="G3163" i="82"/>
  <c r="B3163" i="82"/>
  <c r="A3163" i="82"/>
  <c r="V3162" i="82"/>
  <c r="G3162" i="82"/>
  <c r="B3162" i="82"/>
  <c r="A3162" i="82"/>
  <c r="V3161" i="82"/>
  <c r="G3161" i="82"/>
  <c r="B3161" i="82"/>
  <c r="A3161" i="82"/>
  <c r="V3160" i="82"/>
  <c r="G3160" i="82"/>
  <c r="B3160" i="82"/>
  <c r="A3160" i="82"/>
  <c r="V3159" i="82"/>
  <c r="G3159" i="82"/>
  <c r="B3159" i="82"/>
  <c r="A3159" i="82"/>
  <c r="V3158" i="82"/>
  <c r="G3158" i="82"/>
  <c r="B3158" i="82"/>
  <c r="A3158" i="82"/>
  <c r="V3157" i="82"/>
  <c r="G3157" i="82"/>
  <c r="B3157" i="82"/>
  <c r="A3157" i="82"/>
  <c r="V3156" i="82"/>
  <c r="G3156" i="82"/>
  <c r="B3156" i="82"/>
  <c r="A3156" i="82"/>
  <c r="V3155" i="82"/>
  <c r="G3155" i="82"/>
  <c r="B3155" i="82"/>
  <c r="A3155" i="82"/>
  <c r="V3154" i="82"/>
  <c r="G3154" i="82"/>
  <c r="B3154" i="82"/>
  <c r="A3154" i="82"/>
  <c r="V3153" i="82"/>
  <c r="G3153" i="82"/>
  <c r="B3153" i="82"/>
  <c r="A3153" i="82"/>
  <c r="V3152" i="82"/>
  <c r="G3152" i="82"/>
  <c r="B3152" i="82"/>
  <c r="A3152" i="82"/>
  <c r="V3151" i="82"/>
  <c r="G3151" i="82"/>
  <c r="B3151" i="82"/>
  <c r="A3151" i="82"/>
  <c r="V3150" i="82"/>
  <c r="G3150" i="82"/>
  <c r="B3150" i="82"/>
  <c r="A3150" i="82"/>
  <c r="V3149" i="82"/>
  <c r="G3149" i="82"/>
  <c r="B3149" i="82"/>
  <c r="A3149" i="82"/>
  <c r="V3148" i="82"/>
  <c r="G3148" i="82"/>
  <c r="B3148" i="82"/>
  <c r="A3148" i="82"/>
  <c r="V3147" i="82"/>
  <c r="G3147" i="82"/>
  <c r="B3147" i="82"/>
  <c r="A3147" i="82"/>
  <c r="V3146" i="82"/>
  <c r="G3146" i="82"/>
  <c r="B3146" i="82"/>
  <c r="A3146" i="82"/>
  <c r="V3145" i="82"/>
  <c r="G3145" i="82"/>
  <c r="B3145" i="82"/>
  <c r="A3145" i="82"/>
  <c r="V3144" i="82"/>
  <c r="G3144" i="82"/>
  <c r="B3144" i="82"/>
  <c r="A3144" i="82"/>
  <c r="V3143" i="82"/>
  <c r="G3143" i="82"/>
  <c r="B3143" i="82"/>
  <c r="A3143" i="82"/>
  <c r="V3142" i="82"/>
  <c r="G3142" i="82"/>
  <c r="B3142" i="82"/>
  <c r="A3142" i="82"/>
  <c r="V3141" i="82"/>
  <c r="G3141" i="82"/>
  <c r="B3141" i="82"/>
  <c r="A3141" i="82"/>
  <c r="V3140" i="82"/>
  <c r="G3140" i="82"/>
  <c r="B3140" i="82"/>
  <c r="A3140" i="82"/>
  <c r="V3139" i="82"/>
  <c r="G3139" i="82"/>
  <c r="B3139" i="82"/>
  <c r="A3139" i="82"/>
  <c r="V3138" i="82"/>
  <c r="G3138" i="82"/>
  <c r="B3138" i="82"/>
  <c r="A3138" i="82"/>
  <c r="V3137" i="82"/>
  <c r="G3137" i="82"/>
  <c r="B3137" i="82"/>
  <c r="A3137" i="82"/>
  <c r="V3136" i="82"/>
  <c r="G3136" i="82"/>
  <c r="B3136" i="82"/>
  <c r="A3136" i="82"/>
  <c r="V3135" i="82"/>
  <c r="G3135" i="82"/>
  <c r="B3135" i="82"/>
  <c r="A3135" i="82"/>
  <c r="V3134" i="82"/>
  <c r="G3134" i="82"/>
  <c r="B3134" i="82"/>
  <c r="A3134" i="82"/>
  <c r="V3133" i="82"/>
  <c r="G3133" i="82"/>
  <c r="B3133" i="82"/>
  <c r="A3133" i="82"/>
  <c r="V3132" i="82"/>
  <c r="G3132" i="82"/>
  <c r="B3132" i="82"/>
  <c r="A3132" i="82"/>
  <c r="V3131" i="82"/>
  <c r="G3131" i="82"/>
  <c r="B3131" i="82"/>
  <c r="A3131" i="82"/>
  <c r="V3130" i="82"/>
  <c r="G3130" i="82"/>
  <c r="B3130" i="82"/>
  <c r="A3130" i="82"/>
  <c r="V3129" i="82"/>
  <c r="G3129" i="82"/>
  <c r="B3129" i="82"/>
  <c r="A3129" i="82"/>
  <c r="V3128" i="82"/>
  <c r="G3128" i="82"/>
  <c r="B3128" i="82"/>
  <c r="A3128" i="82"/>
  <c r="V3127" i="82"/>
  <c r="G3127" i="82"/>
  <c r="B3127" i="82"/>
  <c r="A3127" i="82"/>
  <c r="V3126" i="82"/>
  <c r="G3126" i="82"/>
  <c r="B3126" i="82"/>
  <c r="A3126" i="82"/>
  <c r="V3125" i="82"/>
  <c r="G3125" i="82"/>
  <c r="B3125" i="82"/>
  <c r="A3125" i="82"/>
  <c r="V3124" i="82"/>
  <c r="G3124" i="82"/>
  <c r="B3124" i="82"/>
  <c r="A3124" i="82"/>
  <c r="V3123" i="82"/>
  <c r="G3123" i="82"/>
  <c r="B3123" i="82"/>
  <c r="A3123" i="82"/>
  <c r="V3122" i="82"/>
  <c r="G3122" i="82"/>
  <c r="B3122" i="82"/>
  <c r="A3122" i="82"/>
  <c r="V3121" i="82"/>
  <c r="G3121" i="82"/>
  <c r="B3121" i="82"/>
  <c r="A3121" i="82"/>
  <c r="V3120" i="82"/>
  <c r="G3120" i="82"/>
  <c r="B3120" i="82"/>
  <c r="A3120" i="82"/>
  <c r="V3119" i="82"/>
  <c r="G3119" i="82"/>
  <c r="B3119" i="82"/>
  <c r="A3119" i="82"/>
  <c r="V3118" i="82"/>
  <c r="G3118" i="82"/>
  <c r="B3118" i="82"/>
  <c r="A3118" i="82"/>
  <c r="V3117" i="82"/>
  <c r="G3117" i="82"/>
  <c r="B3117" i="82"/>
  <c r="A3117" i="82"/>
  <c r="V3116" i="82"/>
  <c r="G3116" i="82"/>
  <c r="B3116" i="82"/>
  <c r="A3116" i="82"/>
  <c r="V3115" i="82"/>
  <c r="G3115" i="82"/>
  <c r="B3115" i="82"/>
  <c r="A3115" i="82"/>
  <c r="V3114" i="82"/>
  <c r="G3114" i="82"/>
  <c r="B3114" i="82"/>
  <c r="A3114" i="82"/>
  <c r="V3113" i="82"/>
  <c r="G3113" i="82"/>
  <c r="B3113" i="82"/>
  <c r="A3113" i="82"/>
  <c r="V3112" i="82"/>
  <c r="G3112" i="82"/>
  <c r="B3112" i="82"/>
  <c r="A3112" i="82"/>
  <c r="V3111" i="82"/>
  <c r="G3111" i="82"/>
  <c r="B3111" i="82"/>
  <c r="A3111" i="82"/>
  <c r="V3110" i="82"/>
  <c r="G3110" i="82"/>
  <c r="B3110" i="82"/>
  <c r="A3110" i="82"/>
  <c r="V3109" i="82"/>
  <c r="G3109" i="82"/>
  <c r="B3109" i="82"/>
  <c r="A3109" i="82"/>
  <c r="V3108" i="82"/>
  <c r="G3108" i="82"/>
  <c r="B3108" i="82"/>
  <c r="A3108" i="82"/>
  <c r="V3107" i="82"/>
  <c r="G3107" i="82"/>
  <c r="B3107" i="82"/>
  <c r="A3107" i="82"/>
  <c r="V3106" i="82"/>
  <c r="G3106" i="82"/>
  <c r="B3106" i="82"/>
  <c r="A3106" i="82"/>
  <c r="V3105" i="82"/>
  <c r="G3105" i="82"/>
  <c r="B3105" i="82"/>
  <c r="A3105" i="82"/>
  <c r="V3104" i="82"/>
  <c r="G3104" i="82"/>
  <c r="B3104" i="82"/>
  <c r="A3104" i="82"/>
  <c r="V3103" i="82"/>
  <c r="G3103" i="82"/>
  <c r="B3103" i="82"/>
  <c r="A3103" i="82"/>
  <c r="V3102" i="82"/>
  <c r="G3102" i="82"/>
  <c r="B3102" i="82"/>
  <c r="A3102" i="82"/>
  <c r="V3101" i="82"/>
  <c r="G3101" i="82"/>
  <c r="B3101" i="82"/>
  <c r="A3101" i="82"/>
  <c r="V3100" i="82"/>
  <c r="G3100" i="82"/>
  <c r="B3100" i="82"/>
  <c r="A3100" i="82"/>
  <c r="V3099" i="82"/>
  <c r="G3099" i="82"/>
  <c r="B3099" i="82"/>
  <c r="A3099" i="82"/>
  <c r="V3098" i="82"/>
  <c r="G3098" i="82"/>
  <c r="B3098" i="82"/>
  <c r="A3098" i="82"/>
  <c r="V3097" i="82"/>
  <c r="G3097" i="82"/>
  <c r="B3097" i="82"/>
  <c r="A3097" i="82"/>
  <c r="V3096" i="82"/>
  <c r="G3096" i="82"/>
  <c r="B3096" i="82"/>
  <c r="A3096" i="82"/>
  <c r="V3095" i="82"/>
  <c r="G3095" i="82"/>
  <c r="B3095" i="82"/>
  <c r="A3095" i="82"/>
  <c r="V3094" i="82"/>
  <c r="G3094" i="82"/>
  <c r="B3094" i="82"/>
  <c r="A3094" i="82"/>
  <c r="V3093" i="82"/>
  <c r="G3093" i="82"/>
  <c r="B3093" i="82"/>
  <c r="A3093" i="82"/>
  <c r="V3092" i="82"/>
  <c r="G3092" i="82"/>
  <c r="B3092" i="82"/>
  <c r="A3092" i="82"/>
  <c r="V3091" i="82"/>
  <c r="G3091" i="82"/>
  <c r="B3091" i="82"/>
  <c r="A3091" i="82"/>
  <c r="V3090" i="82"/>
  <c r="G3090" i="82"/>
  <c r="B3090" i="82"/>
  <c r="A3090" i="82"/>
  <c r="V3089" i="82"/>
  <c r="G3089" i="82"/>
  <c r="B3089" i="82"/>
  <c r="A3089" i="82"/>
  <c r="V3088" i="82"/>
  <c r="G3088" i="82"/>
  <c r="B3088" i="82"/>
  <c r="A3088" i="82"/>
  <c r="V3087" i="82"/>
  <c r="G3087" i="82"/>
  <c r="B3087" i="82"/>
  <c r="A3087" i="82"/>
  <c r="V3086" i="82"/>
  <c r="G3086" i="82"/>
  <c r="B3086" i="82"/>
  <c r="A3086" i="82"/>
  <c r="V3085" i="82"/>
  <c r="G3085" i="82"/>
  <c r="B3085" i="82"/>
  <c r="A3085" i="82"/>
  <c r="V3084" i="82"/>
  <c r="G3084" i="82"/>
  <c r="B3084" i="82"/>
  <c r="A3084" i="82"/>
  <c r="V3083" i="82"/>
  <c r="G3083" i="82"/>
  <c r="B3083" i="82"/>
  <c r="A3083" i="82"/>
  <c r="V3082" i="82"/>
  <c r="G3082" i="82"/>
  <c r="B3082" i="82"/>
  <c r="A3082" i="82"/>
  <c r="V3081" i="82"/>
  <c r="G3081" i="82"/>
  <c r="B3081" i="82"/>
  <c r="A3081" i="82"/>
  <c r="V3080" i="82"/>
  <c r="G3080" i="82"/>
  <c r="B3080" i="82"/>
  <c r="A3080" i="82"/>
  <c r="V3079" i="82"/>
  <c r="G3079" i="82"/>
  <c r="B3079" i="82"/>
  <c r="A3079" i="82"/>
  <c r="V3078" i="82"/>
  <c r="G3078" i="82"/>
  <c r="B3078" i="82"/>
  <c r="A3078" i="82"/>
  <c r="V3077" i="82"/>
  <c r="G3077" i="82"/>
  <c r="B3077" i="82"/>
  <c r="A3077" i="82"/>
  <c r="V3076" i="82"/>
  <c r="G3076" i="82"/>
  <c r="B3076" i="82"/>
  <c r="A3076" i="82"/>
  <c r="V3075" i="82"/>
  <c r="G3075" i="82"/>
  <c r="B3075" i="82"/>
  <c r="A3075" i="82"/>
  <c r="V3074" i="82"/>
  <c r="G3074" i="82"/>
  <c r="B3074" i="82"/>
  <c r="A3074" i="82"/>
  <c r="V3073" i="82"/>
  <c r="G3073" i="82"/>
  <c r="B3073" i="82"/>
  <c r="A3073" i="82"/>
  <c r="V3072" i="82"/>
  <c r="G3072" i="82"/>
  <c r="B3072" i="82"/>
  <c r="A3072" i="82"/>
  <c r="V3071" i="82"/>
  <c r="G3071" i="82"/>
  <c r="B3071" i="82"/>
  <c r="A3071" i="82"/>
  <c r="V3070" i="82"/>
  <c r="G3070" i="82"/>
  <c r="B3070" i="82"/>
  <c r="A3070" i="82"/>
  <c r="V3069" i="82"/>
  <c r="G3069" i="82"/>
  <c r="B3069" i="82"/>
  <c r="A3069" i="82"/>
  <c r="V3068" i="82"/>
  <c r="G3068" i="82"/>
  <c r="B3068" i="82"/>
  <c r="A3068" i="82"/>
  <c r="V3067" i="82"/>
  <c r="G3067" i="82"/>
  <c r="B3067" i="82"/>
  <c r="A3067" i="82"/>
  <c r="V3066" i="82"/>
  <c r="G3066" i="82"/>
  <c r="B3066" i="82"/>
  <c r="A3066" i="82"/>
  <c r="V3065" i="82"/>
  <c r="G3065" i="82"/>
  <c r="B3065" i="82"/>
  <c r="A3065" i="82"/>
  <c r="V3064" i="82"/>
  <c r="G3064" i="82"/>
  <c r="B3064" i="82"/>
  <c r="A3064" i="82"/>
  <c r="V3063" i="82"/>
  <c r="G3063" i="82"/>
  <c r="B3063" i="82"/>
  <c r="A3063" i="82"/>
  <c r="V3062" i="82"/>
  <c r="G3062" i="82"/>
  <c r="B3062" i="82"/>
  <c r="A3062" i="82"/>
  <c r="V3061" i="82"/>
  <c r="G3061" i="82"/>
  <c r="B3061" i="82"/>
  <c r="A3061" i="82"/>
  <c r="V3060" i="82"/>
  <c r="G3060" i="82"/>
  <c r="B3060" i="82"/>
  <c r="A3060" i="82"/>
  <c r="V3059" i="82"/>
  <c r="G3059" i="82"/>
  <c r="B3059" i="82"/>
  <c r="A3059" i="82"/>
  <c r="V3058" i="82"/>
  <c r="G3058" i="82"/>
  <c r="B3058" i="82"/>
  <c r="A3058" i="82"/>
  <c r="V3057" i="82"/>
  <c r="G3057" i="82"/>
  <c r="B3057" i="82"/>
  <c r="A3057" i="82"/>
  <c r="V3056" i="82"/>
  <c r="G3056" i="82"/>
  <c r="B3056" i="82"/>
  <c r="A3056" i="82"/>
  <c r="V3055" i="82"/>
  <c r="G3055" i="82"/>
  <c r="B3055" i="82"/>
  <c r="A3055" i="82"/>
  <c r="V3054" i="82"/>
  <c r="G3054" i="82"/>
  <c r="B3054" i="82"/>
  <c r="A3054" i="82"/>
  <c r="V3053" i="82"/>
  <c r="G3053" i="82"/>
  <c r="B3053" i="82"/>
  <c r="A3053" i="82"/>
  <c r="V3052" i="82"/>
  <c r="G3052" i="82"/>
  <c r="B3052" i="82"/>
  <c r="A3052" i="82"/>
  <c r="V3051" i="82"/>
  <c r="G3051" i="82"/>
  <c r="B3051" i="82"/>
  <c r="A3051" i="82"/>
  <c r="V3050" i="82"/>
  <c r="G3050" i="82"/>
  <c r="B3050" i="82"/>
  <c r="A3050" i="82"/>
  <c r="V3049" i="82"/>
  <c r="G3049" i="82"/>
  <c r="B3049" i="82"/>
  <c r="A3049" i="82"/>
  <c r="V3048" i="82"/>
  <c r="G3048" i="82"/>
  <c r="B3048" i="82"/>
  <c r="A3048" i="82"/>
  <c r="V3047" i="82"/>
  <c r="G3047" i="82"/>
  <c r="B3047" i="82"/>
  <c r="A3047" i="82"/>
  <c r="V3046" i="82"/>
  <c r="G3046" i="82"/>
  <c r="B3046" i="82"/>
  <c r="A3046" i="82"/>
  <c r="V3045" i="82"/>
  <c r="G3045" i="82"/>
  <c r="B3045" i="82"/>
  <c r="A3045" i="82"/>
  <c r="V3044" i="82"/>
  <c r="G3044" i="82"/>
  <c r="B3044" i="82"/>
  <c r="A3044" i="82"/>
  <c r="V3043" i="82"/>
  <c r="G3043" i="82"/>
  <c r="B3043" i="82"/>
  <c r="A3043" i="82"/>
  <c r="V3042" i="82"/>
  <c r="G3042" i="82"/>
  <c r="B3042" i="82"/>
  <c r="A3042" i="82"/>
  <c r="V3041" i="82"/>
  <c r="G3041" i="82"/>
  <c r="B3041" i="82"/>
  <c r="A3041" i="82"/>
  <c r="V3040" i="82"/>
  <c r="G3040" i="82"/>
  <c r="B3040" i="82"/>
  <c r="A3040" i="82"/>
  <c r="V3039" i="82"/>
  <c r="G3039" i="82"/>
  <c r="B3039" i="82"/>
  <c r="A3039" i="82"/>
  <c r="V3038" i="82"/>
  <c r="G3038" i="82"/>
  <c r="B3038" i="82"/>
  <c r="A3038" i="82"/>
  <c r="V3037" i="82"/>
  <c r="G3037" i="82"/>
  <c r="B3037" i="82"/>
  <c r="A3037" i="82"/>
  <c r="V3036" i="82"/>
  <c r="G3036" i="82"/>
  <c r="B3036" i="82"/>
  <c r="A3036" i="82"/>
  <c r="V3035" i="82"/>
  <c r="G3035" i="82"/>
  <c r="B3035" i="82"/>
  <c r="A3035" i="82"/>
  <c r="V3034" i="82"/>
  <c r="G3034" i="82"/>
  <c r="B3034" i="82"/>
  <c r="A3034" i="82"/>
  <c r="V3033" i="82"/>
  <c r="G3033" i="82"/>
  <c r="B3033" i="82"/>
  <c r="A3033" i="82"/>
  <c r="V3032" i="82"/>
  <c r="G3032" i="82"/>
  <c r="B3032" i="82"/>
  <c r="A3032" i="82"/>
  <c r="V3031" i="82"/>
  <c r="G3031" i="82"/>
  <c r="B3031" i="82"/>
  <c r="A3031" i="82"/>
  <c r="V3030" i="82"/>
  <c r="G3030" i="82"/>
  <c r="B3030" i="82"/>
  <c r="A3030" i="82"/>
  <c r="V3029" i="82"/>
  <c r="G3029" i="82"/>
  <c r="B3029" i="82"/>
  <c r="A3029" i="82"/>
  <c r="V3028" i="82"/>
  <c r="G3028" i="82"/>
  <c r="B3028" i="82"/>
  <c r="A3028" i="82"/>
  <c r="V3027" i="82"/>
  <c r="G3027" i="82"/>
  <c r="B3027" i="82"/>
  <c r="A3027" i="82"/>
  <c r="V3026" i="82"/>
  <c r="G3026" i="82"/>
  <c r="B3026" i="82"/>
  <c r="A3026" i="82"/>
  <c r="V3025" i="82"/>
  <c r="G3025" i="82"/>
  <c r="B3025" i="82"/>
  <c r="A3025" i="82"/>
  <c r="V3024" i="82"/>
  <c r="G3024" i="82"/>
  <c r="B3024" i="82"/>
  <c r="A3024" i="82"/>
  <c r="V3023" i="82"/>
  <c r="G3023" i="82"/>
  <c r="B3023" i="82"/>
  <c r="A3023" i="82"/>
  <c r="V3022" i="82"/>
  <c r="G3022" i="82"/>
  <c r="B3022" i="82"/>
  <c r="A3022" i="82"/>
  <c r="V3021" i="82"/>
  <c r="G3021" i="82"/>
  <c r="B3021" i="82"/>
  <c r="A3021" i="82"/>
  <c r="V3020" i="82"/>
  <c r="G3020" i="82"/>
  <c r="B3020" i="82"/>
  <c r="A3020" i="82"/>
  <c r="V3019" i="82"/>
  <c r="G3019" i="82"/>
  <c r="B3019" i="82"/>
  <c r="A3019" i="82"/>
  <c r="V3018" i="82"/>
  <c r="G3018" i="82"/>
  <c r="B3018" i="82"/>
  <c r="A3018" i="82"/>
  <c r="V3017" i="82"/>
  <c r="G3017" i="82"/>
  <c r="B3017" i="82"/>
  <c r="A3017" i="82"/>
  <c r="V3016" i="82"/>
  <c r="G3016" i="82"/>
  <c r="B3016" i="82"/>
  <c r="A3016" i="82"/>
  <c r="V3015" i="82"/>
  <c r="G3015" i="82"/>
  <c r="B3015" i="82"/>
  <c r="A3015" i="82"/>
  <c r="V3014" i="82"/>
  <c r="G3014" i="82"/>
  <c r="B3014" i="82"/>
  <c r="A3014" i="82"/>
  <c r="V3013" i="82"/>
  <c r="G3013" i="82"/>
  <c r="B3013" i="82"/>
  <c r="A3013" i="82"/>
  <c r="V3012" i="82"/>
  <c r="G3012" i="82"/>
  <c r="B3012" i="82"/>
  <c r="A3012" i="82"/>
  <c r="V3011" i="82"/>
  <c r="G3011" i="82"/>
  <c r="B3011" i="82"/>
  <c r="A3011" i="82"/>
  <c r="V3010" i="82"/>
  <c r="G3010" i="82"/>
  <c r="B3010" i="82"/>
  <c r="A3010" i="82"/>
  <c r="V3009" i="82"/>
  <c r="G3009" i="82"/>
  <c r="B3009" i="82"/>
  <c r="A3009" i="82"/>
  <c r="V3008" i="82"/>
  <c r="G3008" i="82"/>
  <c r="B3008" i="82"/>
  <c r="A3008" i="82"/>
  <c r="V3007" i="82"/>
  <c r="G3007" i="82"/>
  <c r="B3007" i="82"/>
  <c r="A3007" i="82"/>
  <c r="V3006" i="82"/>
  <c r="G3006" i="82"/>
  <c r="B3006" i="82"/>
  <c r="A3006" i="82"/>
  <c r="V3005" i="82"/>
  <c r="G3005" i="82"/>
  <c r="B3005" i="82"/>
  <c r="A3005" i="82"/>
  <c r="V3004" i="82"/>
  <c r="G3004" i="82"/>
  <c r="B3004" i="82"/>
  <c r="A3004" i="82"/>
  <c r="V3003" i="82"/>
  <c r="G3003" i="82"/>
  <c r="B3003" i="82"/>
  <c r="A3003" i="82"/>
  <c r="V3002" i="82"/>
  <c r="G3002" i="82"/>
  <c r="B3002" i="82"/>
  <c r="A3002" i="82"/>
  <c r="V3001" i="82"/>
  <c r="G3001" i="82"/>
  <c r="B3001" i="82"/>
  <c r="A3001" i="82"/>
  <c r="V3000" i="82"/>
  <c r="G3000" i="82"/>
  <c r="B3000" i="82"/>
  <c r="A3000" i="82"/>
  <c r="V2999" i="82"/>
  <c r="G2999" i="82"/>
  <c r="B2999" i="82"/>
  <c r="A2999" i="82"/>
  <c r="V2998" i="82"/>
  <c r="G2998" i="82"/>
  <c r="B2998" i="82"/>
  <c r="A2998" i="82"/>
  <c r="V2997" i="82"/>
  <c r="G2997" i="82"/>
  <c r="B2997" i="82"/>
  <c r="A2997" i="82"/>
  <c r="V2996" i="82"/>
  <c r="G2996" i="82"/>
  <c r="B2996" i="82"/>
  <c r="A2996" i="82"/>
  <c r="V2995" i="82"/>
  <c r="G2995" i="82"/>
  <c r="B2995" i="82"/>
  <c r="A2995" i="82"/>
  <c r="V2994" i="82"/>
  <c r="G2994" i="82"/>
  <c r="B2994" i="82"/>
  <c r="A2994" i="82"/>
  <c r="V2993" i="82"/>
  <c r="G2993" i="82"/>
  <c r="B2993" i="82"/>
  <c r="A2993" i="82"/>
  <c r="V2992" i="82"/>
  <c r="G2992" i="82"/>
  <c r="B2992" i="82"/>
  <c r="A2992" i="82"/>
  <c r="V2991" i="82"/>
  <c r="G2991" i="82"/>
  <c r="B2991" i="82"/>
  <c r="A2991" i="82"/>
  <c r="V2990" i="82"/>
  <c r="G2990" i="82"/>
  <c r="B2990" i="82"/>
  <c r="A2990" i="82"/>
  <c r="V2989" i="82"/>
  <c r="G2989" i="82"/>
  <c r="B2989" i="82"/>
  <c r="A2989" i="82"/>
  <c r="V2988" i="82"/>
  <c r="G2988" i="82"/>
  <c r="B2988" i="82"/>
  <c r="A2988" i="82"/>
  <c r="V2987" i="82"/>
  <c r="G2987" i="82"/>
  <c r="B2987" i="82"/>
  <c r="A2987" i="82"/>
  <c r="V2986" i="82"/>
  <c r="G2986" i="82"/>
  <c r="B2986" i="82"/>
  <c r="A2986" i="82"/>
  <c r="V2985" i="82"/>
  <c r="G2985" i="82"/>
  <c r="B2985" i="82"/>
  <c r="A2985" i="82"/>
  <c r="V2984" i="82"/>
  <c r="G2984" i="82"/>
  <c r="B2984" i="82"/>
  <c r="A2984" i="82"/>
  <c r="V2983" i="82"/>
  <c r="G2983" i="82"/>
  <c r="B2983" i="82"/>
  <c r="A2983" i="82"/>
  <c r="V2982" i="82"/>
  <c r="G2982" i="82"/>
  <c r="B2982" i="82"/>
  <c r="A2982" i="82"/>
  <c r="V2981" i="82"/>
  <c r="G2981" i="82"/>
  <c r="B2981" i="82"/>
  <c r="A2981" i="82"/>
  <c r="V2980" i="82"/>
  <c r="G2980" i="82"/>
  <c r="B2980" i="82"/>
  <c r="A2980" i="82"/>
  <c r="V2979" i="82"/>
  <c r="G2979" i="82"/>
  <c r="B2979" i="82"/>
  <c r="A2979" i="82"/>
  <c r="V2978" i="82"/>
  <c r="G2978" i="82"/>
  <c r="B2978" i="82"/>
  <c r="A2978" i="82"/>
  <c r="V2977" i="82"/>
  <c r="G2977" i="82"/>
  <c r="B2977" i="82"/>
  <c r="A2977" i="82"/>
  <c r="V2976" i="82"/>
  <c r="G2976" i="82"/>
  <c r="B2976" i="82"/>
  <c r="A2976" i="82"/>
  <c r="V2975" i="82"/>
  <c r="G2975" i="82"/>
  <c r="B2975" i="82"/>
  <c r="A2975" i="82"/>
  <c r="V2974" i="82"/>
  <c r="G2974" i="82"/>
  <c r="B2974" i="82"/>
  <c r="A2974" i="82"/>
  <c r="V2973" i="82"/>
  <c r="G2973" i="82"/>
  <c r="B2973" i="82"/>
  <c r="A2973" i="82"/>
  <c r="V2972" i="82"/>
  <c r="G2972" i="82"/>
  <c r="B2972" i="82"/>
  <c r="A2972" i="82"/>
  <c r="V2971" i="82"/>
  <c r="G2971" i="82"/>
  <c r="B2971" i="82"/>
  <c r="A2971" i="82"/>
  <c r="V2970" i="82"/>
  <c r="G2970" i="82"/>
  <c r="B2970" i="82"/>
  <c r="A2970" i="82"/>
  <c r="V2969" i="82"/>
  <c r="G2969" i="82"/>
  <c r="B2969" i="82"/>
  <c r="A2969" i="82"/>
  <c r="V2968" i="82"/>
  <c r="G2968" i="82"/>
  <c r="B2968" i="82"/>
  <c r="A2968" i="82"/>
  <c r="V2967" i="82"/>
  <c r="G2967" i="82"/>
  <c r="B2967" i="82"/>
  <c r="A2967" i="82"/>
  <c r="V2966" i="82"/>
  <c r="G2966" i="82"/>
  <c r="B2966" i="82"/>
  <c r="A2966" i="82"/>
  <c r="V2965" i="82"/>
  <c r="G2965" i="82"/>
  <c r="B2965" i="82"/>
  <c r="A2965" i="82"/>
  <c r="V2964" i="82"/>
  <c r="G2964" i="82"/>
  <c r="B2964" i="82"/>
  <c r="A2964" i="82"/>
  <c r="V2963" i="82"/>
  <c r="G2963" i="82"/>
  <c r="B2963" i="82"/>
  <c r="A2963" i="82"/>
  <c r="V2962" i="82"/>
  <c r="G2962" i="82"/>
  <c r="B2962" i="82"/>
  <c r="A2962" i="82"/>
  <c r="V2961" i="82"/>
  <c r="G2961" i="82"/>
  <c r="B2961" i="82"/>
  <c r="A2961" i="82"/>
  <c r="V2960" i="82"/>
  <c r="G2960" i="82"/>
  <c r="B2960" i="82"/>
  <c r="A2960" i="82"/>
  <c r="V2959" i="82"/>
  <c r="G2959" i="82"/>
  <c r="B2959" i="82"/>
  <c r="A2959" i="82"/>
  <c r="V2958" i="82"/>
  <c r="G2958" i="82"/>
  <c r="B2958" i="82"/>
  <c r="A2958" i="82"/>
  <c r="V2957" i="82"/>
  <c r="G2957" i="82"/>
  <c r="B2957" i="82"/>
  <c r="A2957" i="82"/>
  <c r="V2956" i="82"/>
  <c r="G2956" i="82"/>
  <c r="B2956" i="82"/>
  <c r="A2956" i="82"/>
  <c r="V2955" i="82"/>
  <c r="G2955" i="82"/>
  <c r="B2955" i="82"/>
  <c r="A2955" i="82"/>
  <c r="V2954" i="82"/>
  <c r="G2954" i="82"/>
  <c r="B2954" i="82"/>
  <c r="A2954" i="82"/>
  <c r="V2953" i="82"/>
  <c r="G2953" i="82"/>
  <c r="B2953" i="82"/>
  <c r="A2953" i="82"/>
  <c r="V2952" i="82"/>
  <c r="G2952" i="82"/>
  <c r="B2952" i="82"/>
  <c r="A2952" i="82"/>
  <c r="V2951" i="82"/>
  <c r="G2951" i="82"/>
  <c r="B2951" i="82"/>
  <c r="A2951" i="82"/>
  <c r="V2950" i="82"/>
  <c r="G2950" i="82"/>
  <c r="B2950" i="82"/>
  <c r="A2950" i="82"/>
  <c r="V2949" i="82"/>
  <c r="G2949" i="82"/>
  <c r="B2949" i="82"/>
  <c r="A2949" i="82"/>
  <c r="V2948" i="82"/>
  <c r="G2948" i="82"/>
  <c r="B2948" i="82"/>
  <c r="A2948" i="82"/>
  <c r="V2947" i="82"/>
  <c r="G2947" i="82"/>
  <c r="B2947" i="82"/>
  <c r="A2947" i="82"/>
  <c r="V2946" i="82"/>
  <c r="G2946" i="82"/>
  <c r="B2946" i="82"/>
  <c r="A2946" i="82"/>
  <c r="V2945" i="82"/>
  <c r="G2945" i="82"/>
  <c r="B2945" i="82"/>
  <c r="A2945" i="82"/>
  <c r="V2944" i="82"/>
  <c r="G2944" i="82"/>
  <c r="B2944" i="82"/>
  <c r="A2944" i="82"/>
  <c r="V2943" i="82"/>
  <c r="G2943" i="82"/>
  <c r="B2943" i="82"/>
  <c r="A2943" i="82"/>
  <c r="V2942" i="82"/>
  <c r="G2942" i="82"/>
  <c r="B2942" i="82"/>
  <c r="A2942" i="82"/>
  <c r="V2941" i="82"/>
  <c r="G2941" i="82"/>
  <c r="B2941" i="82"/>
  <c r="A2941" i="82"/>
  <c r="V2940" i="82"/>
  <c r="G2940" i="82"/>
  <c r="B2940" i="82"/>
  <c r="A2940" i="82"/>
  <c r="V2939" i="82"/>
  <c r="G2939" i="82"/>
  <c r="B2939" i="82"/>
  <c r="A2939" i="82"/>
  <c r="V2938" i="82"/>
  <c r="G2938" i="82"/>
  <c r="B2938" i="82"/>
  <c r="A2938" i="82"/>
  <c r="V2937" i="82"/>
  <c r="G2937" i="82"/>
  <c r="B2937" i="82"/>
  <c r="A2937" i="82"/>
  <c r="V2936" i="82"/>
  <c r="G2936" i="82"/>
  <c r="B2936" i="82"/>
  <c r="A2936" i="82"/>
  <c r="V2935" i="82"/>
  <c r="G2935" i="82"/>
  <c r="B2935" i="82"/>
  <c r="A2935" i="82"/>
  <c r="V2934" i="82"/>
  <c r="G2934" i="82"/>
  <c r="B2934" i="82"/>
  <c r="A2934" i="82"/>
  <c r="V2933" i="82"/>
  <c r="G2933" i="82"/>
  <c r="B2933" i="82"/>
  <c r="A2933" i="82"/>
  <c r="V2932" i="82"/>
  <c r="G2932" i="82"/>
  <c r="B2932" i="82"/>
  <c r="A2932" i="82"/>
  <c r="V2931" i="82"/>
  <c r="G2931" i="82"/>
  <c r="B2931" i="82"/>
  <c r="A2931" i="82"/>
  <c r="V2930" i="82"/>
  <c r="G2930" i="82"/>
  <c r="B2930" i="82"/>
  <c r="A2930" i="82"/>
  <c r="V2929" i="82"/>
  <c r="G2929" i="82"/>
  <c r="B2929" i="82"/>
  <c r="A2929" i="82"/>
  <c r="V2928" i="82"/>
  <c r="G2928" i="82"/>
  <c r="B2928" i="82"/>
  <c r="A2928" i="82"/>
  <c r="V2927" i="82"/>
  <c r="G2927" i="82"/>
  <c r="B2927" i="82"/>
  <c r="A2927" i="82"/>
  <c r="V2926" i="82"/>
  <c r="G2926" i="82"/>
  <c r="B2926" i="82"/>
  <c r="A2926" i="82"/>
  <c r="V2925" i="82"/>
  <c r="G2925" i="82"/>
  <c r="B2925" i="82"/>
  <c r="A2925" i="82"/>
  <c r="V2924" i="82"/>
  <c r="G2924" i="82"/>
  <c r="B2924" i="82"/>
  <c r="A2924" i="82"/>
  <c r="V2923" i="82"/>
  <c r="G2923" i="82"/>
  <c r="B2923" i="82"/>
  <c r="A2923" i="82"/>
  <c r="V2922" i="82"/>
  <c r="G2922" i="82"/>
  <c r="B2922" i="82"/>
  <c r="A2922" i="82"/>
  <c r="V2921" i="82"/>
  <c r="G2921" i="82"/>
  <c r="B2921" i="82"/>
  <c r="A2921" i="82"/>
  <c r="V2920" i="82"/>
  <c r="G2920" i="82"/>
  <c r="B2920" i="82"/>
  <c r="A2920" i="82"/>
  <c r="V2919" i="82"/>
  <c r="G2919" i="82"/>
  <c r="B2919" i="82"/>
  <c r="A2919" i="82"/>
  <c r="V2918" i="82"/>
  <c r="G2918" i="82"/>
  <c r="B2918" i="82"/>
  <c r="A2918" i="82"/>
  <c r="V2917" i="82"/>
  <c r="G2917" i="82"/>
  <c r="B2917" i="82"/>
  <c r="A2917" i="82"/>
  <c r="V2916" i="82"/>
  <c r="G2916" i="82"/>
  <c r="B2916" i="82"/>
  <c r="A2916" i="82"/>
  <c r="V2915" i="82"/>
  <c r="G2915" i="82"/>
  <c r="B2915" i="82"/>
  <c r="A2915" i="82"/>
  <c r="V2914" i="82"/>
  <c r="G2914" i="82"/>
  <c r="B2914" i="82"/>
  <c r="A2914" i="82"/>
  <c r="V2913" i="82"/>
  <c r="G2913" i="82"/>
  <c r="B2913" i="82"/>
  <c r="A2913" i="82"/>
  <c r="V2912" i="82"/>
  <c r="G2912" i="82"/>
  <c r="B2912" i="82"/>
  <c r="A2912" i="82"/>
  <c r="V2911" i="82"/>
  <c r="G2911" i="82"/>
  <c r="B2911" i="82"/>
  <c r="A2911" i="82"/>
  <c r="V2910" i="82"/>
  <c r="G2910" i="82"/>
  <c r="B2910" i="82"/>
  <c r="A2910" i="82"/>
  <c r="V2909" i="82"/>
  <c r="G2909" i="82"/>
  <c r="B2909" i="82"/>
  <c r="A2909" i="82"/>
  <c r="V2908" i="82"/>
  <c r="G2908" i="82"/>
  <c r="B2908" i="82"/>
  <c r="A2908" i="82"/>
  <c r="V2907" i="82"/>
  <c r="G2907" i="82"/>
  <c r="B2907" i="82"/>
  <c r="A2907" i="82"/>
  <c r="V2906" i="82"/>
  <c r="G2906" i="82"/>
  <c r="B2906" i="82"/>
  <c r="A2906" i="82"/>
  <c r="V2905" i="82"/>
  <c r="G2905" i="82"/>
  <c r="B2905" i="82"/>
  <c r="A2905" i="82"/>
  <c r="V2904" i="82"/>
  <c r="G2904" i="82"/>
  <c r="B2904" i="82"/>
  <c r="A2904" i="82"/>
  <c r="V2903" i="82"/>
  <c r="G2903" i="82"/>
  <c r="B2903" i="82"/>
  <c r="A2903" i="82"/>
  <c r="V2902" i="82"/>
  <c r="G2902" i="82"/>
  <c r="B2902" i="82"/>
  <c r="A2902" i="82"/>
  <c r="V2901" i="82"/>
  <c r="G2901" i="82"/>
  <c r="B2901" i="82"/>
  <c r="A2901" i="82"/>
  <c r="V2900" i="82"/>
  <c r="G2900" i="82"/>
  <c r="B2900" i="82"/>
  <c r="A2900" i="82"/>
  <c r="V2899" i="82"/>
  <c r="G2899" i="82"/>
  <c r="B2899" i="82"/>
  <c r="A2899" i="82"/>
  <c r="V2898" i="82"/>
  <c r="G2898" i="82"/>
  <c r="B2898" i="82"/>
  <c r="A2898" i="82"/>
  <c r="V2897" i="82"/>
  <c r="G2897" i="82"/>
  <c r="B2897" i="82"/>
  <c r="A2897" i="82"/>
  <c r="V2896" i="82"/>
  <c r="G2896" i="82"/>
  <c r="B2896" i="82"/>
  <c r="A2896" i="82"/>
  <c r="V2895" i="82"/>
  <c r="G2895" i="82"/>
  <c r="B2895" i="82"/>
  <c r="A2895" i="82"/>
  <c r="V2894" i="82"/>
  <c r="G2894" i="82"/>
  <c r="B2894" i="82"/>
  <c r="A2894" i="82"/>
  <c r="V2893" i="82"/>
  <c r="G2893" i="82"/>
  <c r="B2893" i="82"/>
  <c r="A2893" i="82"/>
  <c r="V2892" i="82"/>
  <c r="G2892" i="82"/>
  <c r="B2892" i="82"/>
  <c r="A2892" i="82"/>
  <c r="V2891" i="82"/>
  <c r="G2891" i="82"/>
  <c r="B2891" i="82"/>
  <c r="A2891" i="82"/>
  <c r="V2890" i="82"/>
  <c r="G2890" i="82"/>
  <c r="B2890" i="82"/>
  <c r="A2890" i="82"/>
  <c r="V2889" i="82"/>
  <c r="G2889" i="82"/>
  <c r="B2889" i="82"/>
  <c r="A2889" i="82"/>
  <c r="V2888" i="82"/>
  <c r="G2888" i="82"/>
  <c r="B2888" i="82"/>
  <c r="A2888" i="82"/>
  <c r="V2887" i="82"/>
  <c r="G2887" i="82"/>
  <c r="B2887" i="82"/>
  <c r="A2887" i="82"/>
  <c r="V2886" i="82"/>
  <c r="G2886" i="82"/>
  <c r="B2886" i="82"/>
  <c r="A2886" i="82"/>
  <c r="V2885" i="82"/>
  <c r="G2885" i="82"/>
  <c r="B2885" i="82"/>
  <c r="A2885" i="82"/>
  <c r="V2884" i="82"/>
  <c r="G2884" i="82"/>
  <c r="B2884" i="82"/>
  <c r="A2884" i="82"/>
  <c r="V2883" i="82"/>
  <c r="G2883" i="82"/>
  <c r="B2883" i="82"/>
  <c r="A2883" i="82"/>
  <c r="V2882" i="82"/>
  <c r="G2882" i="82"/>
  <c r="B2882" i="82"/>
  <c r="A2882" i="82"/>
  <c r="V2881" i="82"/>
  <c r="G2881" i="82"/>
  <c r="B2881" i="82"/>
  <c r="A2881" i="82"/>
  <c r="V2880" i="82"/>
  <c r="G2880" i="82"/>
  <c r="B2880" i="82"/>
  <c r="A2880" i="82"/>
  <c r="V2879" i="82"/>
  <c r="G2879" i="82"/>
  <c r="B2879" i="82"/>
  <c r="A2879" i="82"/>
  <c r="V2878" i="82"/>
  <c r="G2878" i="82"/>
  <c r="B2878" i="82"/>
  <c r="A2878" i="82"/>
  <c r="V2877" i="82"/>
  <c r="G2877" i="82"/>
  <c r="B2877" i="82"/>
  <c r="A2877" i="82"/>
  <c r="V2876" i="82"/>
  <c r="G2876" i="82"/>
  <c r="B2876" i="82"/>
  <c r="A2876" i="82"/>
  <c r="V2875" i="82"/>
  <c r="G2875" i="82"/>
  <c r="B2875" i="82"/>
  <c r="A2875" i="82"/>
  <c r="V2874" i="82"/>
  <c r="G2874" i="82"/>
  <c r="B2874" i="82"/>
  <c r="A2874" i="82"/>
  <c r="V2873" i="82"/>
  <c r="G2873" i="82"/>
  <c r="B2873" i="82"/>
  <c r="A2873" i="82"/>
  <c r="V2872" i="82"/>
  <c r="G2872" i="82"/>
  <c r="B2872" i="82"/>
  <c r="A2872" i="82"/>
  <c r="V2871" i="82"/>
  <c r="G2871" i="82"/>
  <c r="B2871" i="82"/>
  <c r="A2871" i="82"/>
  <c r="V2870" i="82"/>
  <c r="G2870" i="82"/>
  <c r="B2870" i="82"/>
  <c r="A2870" i="82"/>
  <c r="V2869" i="82"/>
  <c r="G2869" i="82"/>
  <c r="B2869" i="82"/>
  <c r="A2869" i="82"/>
  <c r="V2868" i="82"/>
  <c r="G2868" i="82"/>
  <c r="B2868" i="82"/>
  <c r="A2868" i="82"/>
  <c r="V2867" i="82"/>
  <c r="G2867" i="82"/>
  <c r="B2867" i="82"/>
  <c r="A2867" i="82"/>
  <c r="V2866" i="82"/>
  <c r="G2866" i="82"/>
  <c r="B2866" i="82"/>
  <c r="A2866" i="82"/>
  <c r="V2865" i="82"/>
  <c r="G2865" i="82"/>
  <c r="B2865" i="82"/>
  <c r="A2865" i="82"/>
  <c r="V2864" i="82"/>
  <c r="G2864" i="82"/>
  <c r="B2864" i="82"/>
  <c r="A2864" i="82"/>
  <c r="V2863" i="82"/>
  <c r="G2863" i="82"/>
  <c r="B2863" i="82"/>
  <c r="A2863" i="82"/>
  <c r="V2862" i="82"/>
  <c r="G2862" i="82"/>
  <c r="B2862" i="82"/>
  <c r="A2862" i="82"/>
  <c r="V2861" i="82"/>
  <c r="G2861" i="82"/>
  <c r="B2861" i="82"/>
  <c r="A2861" i="82"/>
  <c r="V2860" i="82"/>
  <c r="G2860" i="82"/>
  <c r="B2860" i="82"/>
  <c r="A2860" i="82"/>
  <c r="V2859" i="82"/>
  <c r="G2859" i="82"/>
  <c r="B2859" i="82"/>
  <c r="A2859" i="82"/>
  <c r="V2858" i="82"/>
  <c r="G2858" i="82"/>
  <c r="B2858" i="82"/>
  <c r="A2858" i="82"/>
  <c r="V2857" i="82"/>
  <c r="G2857" i="82"/>
  <c r="B2857" i="82"/>
  <c r="A2857" i="82"/>
  <c r="V2856" i="82"/>
  <c r="G2856" i="82"/>
  <c r="B2856" i="82"/>
  <c r="A2856" i="82"/>
  <c r="V2855" i="82"/>
  <c r="G2855" i="82"/>
  <c r="B2855" i="82"/>
  <c r="A2855" i="82"/>
  <c r="V2854" i="82"/>
  <c r="G2854" i="82"/>
  <c r="B2854" i="82"/>
  <c r="A2854" i="82"/>
  <c r="V2853" i="82"/>
  <c r="G2853" i="82"/>
  <c r="B2853" i="82"/>
  <c r="A2853" i="82"/>
  <c r="V2852" i="82"/>
  <c r="G2852" i="82"/>
  <c r="B2852" i="82"/>
  <c r="A2852" i="82"/>
  <c r="V2851" i="82"/>
  <c r="G2851" i="82"/>
  <c r="B2851" i="82"/>
  <c r="A2851" i="82"/>
  <c r="V2850" i="82"/>
  <c r="G2850" i="82"/>
  <c r="B2850" i="82"/>
  <c r="A2850" i="82"/>
  <c r="V2849" i="82"/>
  <c r="G2849" i="82"/>
  <c r="B2849" i="82"/>
  <c r="A2849" i="82"/>
  <c r="V2848" i="82"/>
  <c r="G2848" i="82"/>
  <c r="B2848" i="82"/>
  <c r="A2848" i="82"/>
  <c r="V2847" i="82"/>
  <c r="G2847" i="82"/>
  <c r="B2847" i="82"/>
  <c r="A2847" i="82"/>
  <c r="V2846" i="82"/>
  <c r="G2846" i="82"/>
  <c r="B2846" i="82"/>
  <c r="A2846" i="82"/>
  <c r="V2845" i="82"/>
  <c r="G2845" i="82"/>
  <c r="B2845" i="82"/>
  <c r="A2845" i="82"/>
  <c r="V2844" i="82"/>
  <c r="G2844" i="82"/>
  <c r="B2844" i="82"/>
  <c r="A2844" i="82"/>
  <c r="V2843" i="82"/>
  <c r="G2843" i="82"/>
  <c r="B2843" i="82"/>
  <c r="A2843" i="82"/>
  <c r="V2842" i="82"/>
  <c r="G2842" i="82"/>
  <c r="B2842" i="82"/>
  <c r="A2842" i="82"/>
  <c r="V2841" i="82"/>
  <c r="G2841" i="82"/>
  <c r="B2841" i="82"/>
  <c r="A2841" i="82"/>
  <c r="V2840" i="82"/>
  <c r="G2840" i="82"/>
  <c r="B2840" i="82"/>
  <c r="A2840" i="82"/>
  <c r="V2839" i="82"/>
  <c r="G2839" i="82"/>
  <c r="B2839" i="82"/>
  <c r="A2839" i="82"/>
  <c r="V2838" i="82"/>
  <c r="G2838" i="82"/>
  <c r="B2838" i="82"/>
  <c r="A2838" i="82"/>
  <c r="V2837" i="82"/>
  <c r="G2837" i="82"/>
  <c r="B2837" i="82"/>
  <c r="A2837" i="82"/>
  <c r="V2836" i="82"/>
  <c r="G2836" i="82"/>
  <c r="B2836" i="82"/>
  <c r="A2836" i="82"/>
  <c r="V2835" i="82"/>
  <c r="G2835" i="82"/>
  <c r="B2835" i="82"/>
  <c r="A2835" i="82"/>
  <c r="V2834" i="82"/>
  <c r="G2834" i="82"/>
  <c r="B2834" i="82"/>
  <c r="A2834" i="82"/>
  <c r="V2833" i="82"/>
  <c r="G2833" i="82"/>
  <c r="B2833" i="82"/>
  <c r="A2833" i="82"/>
  <c r="V2832" i="82"/>
  <c r="G2832" i="82"/>
  <c r="B2832" i="82"/>
  <c r="A2832" i="82"/>
  <c r="V2831" i="82"/>
  <c r="G2831" i="82"/>
  <c r="B2831" i="82"/>
  <c r="A2831" i="82"/>
  <c r="V2830" i="82"/>
  <c r="G2830" i="82"/>
  <c r="B2830" i="82"/>
  <c r="A2830" i="82"/>
  <c r="V2829" i="82"/>
  <c r="G2829" i="82"/>
  <c r="B2829" i="82"/>
  <c r="A2829" i="82"/>
  <c r="V2828" i="82"/>
  <c r="G2828" i="82"/>
  <c r="B2828" i="82"/>
  <c r="A2828" i="82"/>
  <c r="V2827" i="82"/>
  <c r="G2827" i="82"/>
  <c r="B2827" i="82"/>
  <c r="A2827" i="82"/>
  <c r="V2826" i="82"/>
  <c r="G2826" i="82"/>
  <c r="B2826" i="82"/>
  <c r="A2826" i="82"/>
  <c r="V2825" i="82"/>
  <c r="G2825" i="82"/>
  <c r="B2825" i="82"/>
  <c r="A2825" i="82"/>
  <c r="V2824" i="82"/>
  <c r="G2824" i="82"/>
  <c r="B2824" i="82"/>
  <c r="A2824" i="82"/>
  <c r="V2823" i="82"/>
  <c r="G2823" i="82"/>
  <c r="B2823" i="82"/>
  <c r="A2823" i="82"/>
  <c r="V2822" i="82"/>
  <c r="G2822" i="82"/>
  <c r="B2822" i="82"/>
  <c r="A2822" i="82"/>
  <c r="V2821" i="82"/>
  <c r="G2821" i="82"/>
  <c r="B2821" i="82"/>
  <c r="A2821" i="82"/>
  <c r="V2820" i="82"/>
  <c r="G2820" i="82"/>
  <c r="B2820" i="82"/>
  <c r="A2820" i="82"/>
  <c r="V2819" i="82"/>
  <c r="G2819" i="82"/>
  <c r="B2819" i="82"/>
  <c r="A2819" i="82"/>
  <c r="V2818" i="82"/>
  <c r="G2818" i="82"/>
  <c r="B2818" i="82"/>
  <c r="A2818" i="82"/>
  <c r="V2817" i="82"/>
  <c r="G2817" i="82"/>
  <c r="B2817" i="82"/>
  <c r="A2817" i="82"/>
  <c r="V2816" i="82"/>
  <c r="G2816" i="82"/>
  <c r="B2816" i="82"/>
  <c r="A2816" i="82"/>
  <c r="V2815" i="82"/>
  <c r="G2815" i="82"/>
  <c r="B2815" i="82"/>
  <c r="A2815" i="82"/>
  <c r="V2814" i="82"/>
  <c r="G2814" i="82"/>
  <c r="B2814" i="82"/>
  <c r="A2814" i="82"/>
  <c r="V2813" i="82"/>
  <c r="G2813" i="82"/>
  <c r="B2813" i="82"/>
  <c r="A2813" i="82"/>
  <c r="V2812" i="82"/>
  <c r="G2812" i="82"/>
  <c r="B2812" i="82"/>
  <c r="A2812" i="82"/>
  <c r="V2811" i="82"/>
  <c r="G2811" i="82"/>
  <c r="B2811" i="82"/>
  <c r="A2811" i="82"/>
  <c r="V2810" i="82"/>
  <c r="G2810" i="82"/>
  <c r="B2810" i="82"/>
  <c r="A2810" i="82"/>
  <c r="V2809" i="82"/>
  <c r="G2809" i="82"/>
  <c r="B2809" i="82"/>
  <c r="A2809" i="82"/>
  <c r="V2808" i="82"/>
  <c r="G2808" i="82"/>
  <c r="B2808" i="82"/>
  <c r="A2808" i="82"/>
  <c r="V2807" i="82"/>
  <c r="G2807" i="82"/>
  <c r="B2807" i="82"/>
  <c r="A2807" i="82"/>
  <c r="V2806" i="82"/>
  <c r="G2806" i="82"/>
  <c r="B2806" i="82"/>
  <c r="A2806" i="82"/>
  <c r="V2805" i="82"/>
  <c r="G2805" i="82"/>
  <c r="B2805" i="82"/>
  <c r="A2805" i="82"/>
  <c r="V2804" i="82"/>
  <c r="G2804" i="82"/>
  <c r="B2804" i="82"/>
  <c r="A2804" i="82"/>
  <c r="V2803" i="82"/>
  <c r="G2803" i="82"/>
  <c r="B2803" i="82"/>
  <c r="A2803" i="82"/>
  <c r="V2802" i="82"/>
  <c r="G2802" i="82"/>
  <c r="B2802" i="82"/>
  <c r="A2802" i="82"/>
  <c r="V2801" i="82"/>
  <c r="G2801" i="82"/>
  <c r="B2801" i="82"/>
  <c r="A2801" i="82"/>
  <c r="V2800" i="82"/>
  <c r="G2800" i="82"/>
  <c r="B2800" i="82"/>
  <c r="A2800" i="82"/>
  <c r="V2799" i="82"/>
  <c r="G2799" i="82"/>
  <c r="B2799" i="82"/>
  <c r="A2799" i="82"/>
  <c r="V2798" i="82"/>
  <c r="G2798" i="82"/>
  <c r="B2798" i="82"/>
  <c r="A2798" i="82"/>
  <c r="V2797" i="82"/>
  <c r="G2797" i="82"/>
  <c r="B2797" i="82"/>
  <c r="A2797" i="82"/>
  <c r="V2796" i="82"/>
  <c r="G2796" i="82"/>
  <c r="B2796" i="82"/>
  <c r="A2796" i="82"/>
  <c r="V2795" i="82"/>
  <c r="G2795" i="82"/>
  <c r="B2795" i="82"/>
  <c r="A2795" i="82"/>
  <c r="V2794" i="82"/>
  <c r="G2794" i="82"/>
  <c r="B2794" i="82"/>
  <c r="A2794" i="82"/>
  <c r="V2793" i="82"/>
  <c r="G2793" i="82"/>
  <c r="B2793" i="82"/>
  <c r="A2793" i="82"/>
  <c r="V2792" i="82"/>
  <c r="G2792" i="82"/>
  <c r="B2792" i="82"/>
  <c r="A2792" i="82"/>
  <c r="V2791" i="82"/>
  <c r="G2791" i="82"/>
  <c r="B2791" i="82"/>
  <c r="A2791" i="82"/>
  <c r="V2790" i="82"/>
  <c r="G2790" i="82"/>
  <c r="B2790" i="82"/>
  <c r="A2790" i="82"/>
  <c r="V2789" i="82"/>
  <c r="G2789" i="82"/>
  <c r="B2789" i="82"/>
  <c r="A2789" i="82"/>
  <c r="V2788" i="82"/>
  <c r="G2788" i="82"/>
  <c r="B2788" i="82"/>
  <c r="A2788" i="82"/>
  <c r="V2787" i="82"/>
  <c r="G2787" i="82"/>
  <c r="B2787" i="82"/>
  <c r="A2787" i="82"/>
  <c r="V2786" i="82"/>
  <c r="G2786" i="82"/>
  <c r="B2786" i="82"/>
  <c r="A2786" i="82"/>
  <c r="V2785" i="82"/>
  <c r="G2785" i="82"/>
  <c r="B2785" i="82"/>
  <c r="A2785" i="82"/>
  <c r="V2784" i="82"/>
  <c r="G2784" i="82"/>
  <c r="B2784" i="82"/>
  <c r="A2784" i="82"/>
  <c r="V2783" i="82"/>
  <c r="G2783" i="82"/>
  <c r="B2783" i="82"/>
  <c r="A2783" i="82"/>
  <c r="V2782" i="82"/>
  <c r="G2782" i="82"/>
  <c r="B2782" i="82"/>
  <c r="A2782" i="82"/>
  <c r="V2781" i="82"/>
  <c r="G2781" i="82"/>
  <c r="B2781" i="82"/>
  <c r="A2781" i="82"/>
  <c r="V2780" i="82"/>
  <c r="G2780" i="82"/>
  <c r="B2780" i="82"/>
  <c r="A2780" i="82"/>
  <c r="V2779" i="82"/>
  <c r="G2779" i="82"/>
  <c r="B2779" i="82"/>
  <c r="A2779" i="82"/>
  <c r="V2778" i="82"/>
  <c r="G2778" i="82"/>
  <c r="B2778" i="82"/>
  <c r="A2778" i="82"/>
  <c r="V2777" i="82"/>
  <c r="G2777" i="82"/>
  <c r="B2777" i="82"/>
  <c r="A2777" i="82"/>
  <c r="V2776" i="82"/>
  <c r="G2776" i="82"/>
  <c r="B2776" i="82"/>
  <c r="A2776" i="82"/>
  <c r="V2775" i="82"/>
  <c r="G2775" i="82"/>
  <c r="B2775" i="82"/>
  <c r="A2775" i="82"/>
  <c r="V2774" i="82"/>
  <c r="G2774" i="82"/>
  <c r="B2774" i="82"/>
  <c r="A2774" i="82"/>
  <c r="V2773" i="82"/>
  <c r="G2773" i="82"/>
  <c r="B2773" i="82"/>
  <c r="A2773" i="82"/>
  <c r="V2772" i="82"/>
  <c r="G2772" i="82"/>
  <c r="B2772" i="82"/>
  <c r="A2772" i="82"/>
  <c r="V2771" i="82"/>
  <c r="G2771" i="82"/>
  <c r="B2771" i="82"/>
  <c r="A2771" i="82"/>
  <c r="V2770" i="82"/>
  <c r="G2770" i="82"/>
  <c r="B2770" i="82"/>
  <c r="A2770" i="82"/>
  <c r="V2769" i="82"/>
  <c r="G2769" i="82"/>
  <c r="B2769" i="82"/>
  <c r="A2769" i="82"/>
  <c r="V2768" i="82"/>
  <c r="G2768" i="82"/>
  <c r="B2768" i="82"/>
  <c r="A2768" i="82"/>
  <c r="V2767" i="82"/>
  <c r="G2767" i="82"/>
  <c r="B2767" i="82"/>
  <c r="A2767" i="82"/>
  <c r="V2766" i="82"/>
  <c r="G2766" i="82"/>
  <c r="B2766" i="82"/>
  <c r="A2766" i="82"/>
  <c r="V2765" i="82"/>
  <c r="G2765" i="82"/>
  <c r="B2765" i="82"/>
  <c r="A2765" i="82"/>
  <c r="V2764" i="82"/>
  <c r="G2764" i="82"/>
  <c r="B2764" i="82"/>
  <c r="A2764" i="82"/>
  <c r="V2763" i="82"/>
  <c r="G2763" i="82"/>
  <c r="B2763" i="82"/>
  <c r="A2763" i="82"/>
  <c r="V2762" i="82"/>
  <c r="G2762" i="82"/>
  <c r="B2762" i="82"/>
  <c r="A2762" i="82"/>
  <c r="V2761" i="82"/>
  <c r="G2761" i="82"/>
  <c r="B2761" i="82"/>
  <c r="A2761" i="82"/>
  <c r="V2760" i="82"/>
  <c r="G2760" i="82"/>
  <c r="B2760" i="82"/>
  <c r="A2760" i="82"/>
  <c r="V2759" i="82"/>
  <c r="G2759" i="82"/>
  <c r="B2759" i="82"/>
  <c r="A2759" i="82"/>
  <c r="V2758" i="82"/>
  <c r="G2758" i="82"/>
  <c r="B2758" i="82"/>
  <c r="A2758" i="82"/>
  <c r="V2757" i="82"/>
  <c r="G2757" i="82"/>
  <c r="B2757" i="82"/>
  <c r="A2757" i="82"/>
  <c r="V2756" i="82"/>
  <c r="G2756" i="82"/>
  <c r="B2756" i="82"/>
  <c r="A2756" i="82"/>
  <c r="V2755" i="82"/>
  <c r="G2755" i="82"/>
  <c r="B2755" i="82"/>
  <c r="A2755" i="82"/>
  <c r="V2754" i="82"/>
  <c r="G2754" i="82"/>
  <c r="B2754" i="82"/>
  <c r="A2754" i="82"/>
  <c r="V2753" i="82"/>
  <c r="G2753" i="82"/>
  <c r="B2753" i="82"/>
  <c r="A2753" i="82"/>
  <c r="V2752" i="82"/>
  <c r="G2752" i="82"/>
  <c r="B2752" i="82"/>
  <c r="A2752" i="82"/>
  <c r="V2751" i="82" l="1"/>
  <c r="G2751" i="82"/>
  <c r="B2751" i="82"/>
  <c r="A2751" i="82"/>
  <c r="V2750" i="82"/>
  <c r="G2750" i="82"/>
  <c r="B2750" i="82"/>
  <c r="A2750" i="82"/>
  <c r="V2749" i="82"/>
  <c r="G2749" i="82"/>
  <c r="B2749" i="82"/>
  <c r="A2749" i="82"/>
  <c r="V2748" i="82"/>
  <c r="G2748" i="82"/>
  <c r="B2748" i="82"/>
  <c r="A2748" i="82"/>
  <c r="V2747" i="82"/>
  <c r="G2747" i="82"/>
  <c r="B2747" i="82"/>
  <c r="A2747" i="82"/>
  <c r="V2746" i="82"/>
  <c r="G2746" i="82"/>
  <c r="B2746" i="82"/>
  <c r="A2746" i="82"/>
  <c r="V2745" i="82"/>
  <c r="G2745" i="82"/>
  <c r="B2745" i="82"/>
  <c r="A2745" i="82"/>
  <c r="V2744" i="82"/>
  <c r="G2744" i="82"/>
  <c r="B2744" i="82"/>
  <c r="A2744" i="82"/>
  <c r="V2743" i="82"/>
  <c r="G2743" i="82"/>
  <c r="B2743" i="82"/>
  <c r="A2743" i="82"/>
  <c r="V2742" i="82"/>
  <c r="G2742" i="82"/>
  <c r="B2742" i="82"/>
  <c r="A2742" i="82"/>
  <c r="V2741" i="82"/>
  <c r="G2741" i="82"/>
  <c r="B2741" i="82"/>
  <c r="A2741" i="82"/>
  <c r="V2740" i="82"/>
  <c r="G2740" i="82"/>
  <c r="B2740" i="82"/>
  <c r="A2740" i="82"/>
  <c r="V2739" i="82"/>
  <c r="G2739" i="82"/>
  <c r="B2739" i="82"/>
  <c r="A2739" i="82"/>
  <c r="V2738" i="82"/>
  <c r="G2738" i="82"/>
  <c r="B2738" i="82"/>
  <c r="A2738" i="82"/>
  <c r="V2737" i="82"/>
  <c r="G2737" i="82"/>
  <c r="B2737" i="82"/>
  <c r="A2737" i="82"/>
  <c r="V2736" i="82"/>
  <c r="G2736" i="82"/>
  <c r="B2736" i="82"/>
  <c r="A2736" i="82"/>
  <c r="V2735" i="82"/>
  <c r="G2735" i="82"/>
  <c r="B2735" i="82"/>
  <c r="A2735" i="82"/>
  <c r="V2734" i="82"/>
  <c r="G2734" i="82"/>
  <c r="B2734" i="82"/>
  <c r="A2734" i="82"/>
  <c r="V2733" i="82"/>
  <c r="G2733" i="82"/>
  <c r="B2733" i="82"/>
  <c r="A2733" i="82"/>
  <c r="V2732" i="82"/>
  <c r="G2732" i="82"/>
  <c r="B2732" i="82"/>
  <c r="A2732" i="82"/>
  <c r="V2731" i="82"/>
  <c r="G2731" i="82"/>
  <c r="B2731" i="82"/>
  <c r="A2731" i="82"/>
  <c r="V2730" i="82"/>
  <c r="G2730" i="82"/>
  <c r="B2730" i="82"/>
  <c r="A2730" i="82"/>
  <c r="V2729" i="82"/>
  <c r="G2729" i="82"/>
  <c r="B2729" i="82"/>
  <c r="A2729" i="82"/>
  <c r="V2728" i="82"/>
  <c r="G2728" i="82"/>
  <c r="B2728" i="82"/>
  <c r="A2728" i="82"/>
  <c r="V2727" i="82"/>
  <c r="G2727" i="82"/>
  <c r="B2727" i="82"/>
  <c r="A2727" i="82"/>
  <c r="V2726" i="82"/>
  <c r="G2726" i="82"/>
  <c r="B2726" i="82"/>
  <c r="A2726" i="82"/>
  <c r="V2725" i="82"/>
  <c r="G2725" i="82"/>
  <c r="B2725" i="82"/>
  <c r="A2725" i="82"/>
  <c r="V2724" i="82"/>
  <c r="G2724" i="82"/>
  <c r="B2724" i="82"/>
  <c r="A2724" i="82"/>
  <c r="V2723" i="82"/>
  <c r="G2723" i="82"/>
  <c r="B2723" i="82"/>
  <c r="A2723" i="82"/>
  <c r="V2722" i="82"/>
  <c r="G2722" i="82"/>
  <c r="B2722" i="82"/>
  <c r="A2722" i="82"/>
  <c r="V2721" i="82"/>
  <c r="G2721" i="82"/>
  <c r="B2721" i="82"/>
  <c r="A2721" i="82"/>
  <c r="V2720" i="82"/>
  <c r="G2720" i="82"/>
  <c r="B2720" i="82"/>
  <c r="A2720" i="82"/>
  <c r="V2719" i="82"/>
  <c r="G2719" i="82"/>
  <c r="B2719" i="82"/>
  <c r="A2719" i="82"/>
  <c r="V2718" i="82"/>
  <c r="G2718" i="82"/>
  <c r="B2718" i="82"/>
  <c r="A2718" i="82"/>
  <c r="V2717" i="82"/>
  <c r="G2717" i="82"/>
  <c r="B2717" i="82"/>
  <c r="A2717" i="82"/>
  <c r="V2716" i="82"/>
  <c r="G2716" i="82"/>
  <c r="B2716" i="82"/>
  <c r="A2716" i="82"/>
  <c r="V2715" i="82"/>
  <c r="G2715" i="82"/>
  <c r="B2715" i="82"/>
  <c r="A2715" i="82"/>
  <c r="V2714" i="82"/>
  <c r="G2714" i="82"/>
  <c r="B2714" i="82"/>
  <c r="A2714" i="82"/>
  <c r="V2713" i="82"/>
  <c r="G2713" i="82"/>
  <c r="B2713" i="82"/>
  <c r="A2713" i="82"/>
  <c r="V2712" i="82"/>
  <c r="G2712" i="82"/>
  <c r="B2712" i="82"/>
  <c r="A2712" i="82"/>
  <c r="V2711" i="82"/>
  <c r="G2711" i="82"/>
  <c r="B2711" i="82"/>
  <c r="A2711" i="82"/>
  <c r="V2710" i="82"/>
  <c r="G2710" i="82"/>
  <c r="B2710" i="82"/>
  <c r="A2710" i="82"/>
  <c r="V2709" i="82"/>
  <c r="G2709" i="82"/>
  <c r="B2709" i="82"/>
  <c r="A2709" i="82"/>
  <c r="V2708" i="82"/>
  <c r="G2708" i="82"/>
  <c r="B2708" i="82"/>
  <c r="A2708" i="82"/>
  <c r="V2707" i="82"/>
  <c r="G2707" i="82"/>
  <c r="B2707" i="82"/>
  <c r="A2707" i="82"/>
  <c r="V2706" i="82"/>
  <c r="G2706" i="82"/>
  <c r="B2706" i="82"/>
  <c r="A2706" i="82"/>
  <c r="V2705" i="82"/>
  <c r="G2705" i="82"/>
  <c r="B2705" i="82"/>
  <c r="A2705" i="82"/>
  <c r="V2704" i="82"/>
  <c r="G2704" i="82"/>
  <c r="B2704" i="82"/>
  <c r="A2704" i="82"/>
  <c r="V2703" i="82"/>
  <c r="G2703" i="82"/>
  <c r="B2703" i="82"/>
  <c r="A2703" i="82"/>
  <c r="V2702" i="82"/>
  <c r="G2702" i="82"/>
  <c r="B2702" i="82"/>
  <c r="A2702" i="82"/>
  <c r="V2701" i="82"/>
  <c r="G2701" i="82"/>
  <c r="B2701" i="82"/>
  <c r="A2701" i="82"/>
  <c r="V2700" i="82"/>
  <c r="G2700" i="82"/>
  <c r="B2700" i="82"/>
  <c r="A2700" i="82"/>
  <c r="V2699" i="82"/>
  <c r="G2699" i="82"/>
  <c r="B2699" i="82"/>
  <c r="A2699" i="82"/>
  <c r="V2698" i="82"/>
  <c r="G2698" i="82"/>
  <c r="B2698" i="82"/>
  <c r="A2698" i="82"/>
  <c r="V2697" i="82"/>
  <c r="G2697" i="82"/>
  <c r="B2697" i="82"/>
  <c r="A2697" i="82"/>
  <c r="V2696" i="82"/>
  <c r="G2696" i="82"/>
  <c r="B2696" i="82"/>
  <c r="A2696" i="82"/>
  <c r="V2695" i="82"/>
  <c r="G2695" i="82"/>
  <c r="B2695" i="82"/>
  <c r="A2695" i="82"/>
  <c r="V2694" i="82"/>
  <c r="G2694" i="82"/>
  <c r="B2694" i="82"/>
  <c r="A2694" i="82"/>
  <c r="V2693" i="82"/>
  <c r="G2693" i="82"/>
  <c r="B2693" i="82"/>
  <c r="A2693" i="82"/>
  <c r="V2692" i="82"/>
  <c r="G2692" i="82"/>
  <c r="B2692" i="82"/>
  <c r="A2692" i="82"/>
  <c r="V2691" i="82"/>
  <c r="G2691" i="82"/>
  <c r="B2691" i="82"/>
  <c r="A2691" i="82"/>
  <c r="V2690" i="82"/>
  <c r="G2690" i="82"/>
  <c r="B2690" i="82"/>
  <c r="A2690" i="82"/>
  <c r="V2689" i="82"/>
  <c r="G2689" i="82"/>
  <c r="B2689" i="82"/>
  <c r="A2689" i="82"/>
  <c r="V2688" i="82"/>
  <c r="G2688" i="82"/>
  <c r="B2688" i="82"/>
  <c r="A2688" i="82"/>
  <c r="V2687" i="82"/>
  <c r="G2687" i="82"/>
  <c r="B2687" i="82"/>
  <c r="A2687" i="82"/>
  <c r="V2686" i="82"/>
  <c r="G2686" i="82"/>
  <c r="B2686" i="82"/>
  <c r="A2686" i="82"/>
  <c r="V2685" i="82"/>
  <c r="G2685" i="82"/>
  <c r="B2685" i="82"/>
  <c r="A2685" i="82"/>
  <c r="V2684" i="82"/>
  <c r="G2684" i="82"/>
  <c r="B2684" i="82"/>
  <c r="A2684" i="82"/>
  <c r="V2683" i="82"/>
  <c r="G2683" i="82"/>
  <c r="B2683" i="82"/>
  <c r="A2683" i="82"/>
  <c r="V2682" i="82"/>
  <c r="G2682" i="82"/>
  <c r="B2682" i="82"/>
  <c r="A2682" i="82"/>
  <c r="V2681" i="82"/>
  <c r="G2681" i="82"/>
  <c r="B2681" i="82"/>
  <c r="A2681" i="82"/>
  <c r="V2680" i="82"/>
  <c r="G2680" i="82"/>
  <c r="B2680" i="82"/>
  <c r="A2680" i="82"/>
  <c r="V2679" i="82"/>
  <c r="G2679" i="82"/>
  <c r="B2679" i="82"/>
  <c r="A2679" i="82"/>
  <c r="V2678" i="82"/>
  <c r="G2678" i="82"/>
  <c r="B2678" i="82"/>
  <c r="A2678" i="82"/>
  <c r="V2677" i="82"/>
  <c r="G2677" i="82"/>
  <c r="B2677" i="82"/>
  <c r="A2677" i="82"/>
  <c r="V2676" i="82"/>
  <c r="G2676" i="82"/>
  <c r="B2676" i="82"/>
  <c r="A2676" i="82"/>
  <c r="V2675" i="82"/>
  <c r="G2675" i="82"/>
  <c r="B2675" i="82"/>
  <c r="A2675" i="82"/>
  <c r="V2674" i="82"/>
  <c r="G2674" i="82"/>
  <c r="B2674" i="82"/>
  <c r="A2674" i="82"/>
  <c r="V2673" i="82"/>
  <c r="G2673" i="82"/>
  <c r="B2673" i="82"/>
  <c r="A2673" i="82"/>
  <c r="V2672" i="82"/>
  <c r="G2672" i="82"/>
  <c r="B2672" i="82"/>
  <c r="A2672" i="82"/>
  <c r="V2671" i="82"/>
  <c r="G2671" i="82"/>
  <c r="B2671" i="82"/>
  <c r="A2671" i="82"/>
  <c r="V2670" i="82"/>
  <c r="G2670" i="82"/>
  <c r="B2670" i="82"/>
  <c r="A2670" i="82"/>
  <c r="V2669" i="82"/>
  <c r="G2669" i="82"/>
  <c r="B2669" i="82"/>
  <c r="A2669" i="82"/>
  <c r="V2668" i="82"/>
  <c r="G2668" i="82"/>
  <c r="B2668" i="82"/>
  <c r="A2668" i="82"/>
  <c r="V2667" i="82"/>
  <c r="G2667" i="82"/>
  <c r="B2667" i="82"/>
  <c r="A2667" i="82"/>
  <c r="V2666" i="82"/>
  <c r="G2666" i="82"/>
  <c r="B2666" i="82"/>
  <c r="A2666" i="82"/>
  <c r="V2665" i="82"/>
  <c r="G2665" i="82"/>
  <c r="B2665" i="82"/>
  <c r="A2665" i="82"/>
  <c r="V2664" i="82"/>
  <c r="G2664" i="82"/>
  <c r="B2664" i="82"/>
  <c r="A2664" i="82"/>
  <c r="V2663" i="82"/>
  <c r="G2663" i="82"/>
  <c r="B2663" i="82"/>
  <c r="A2663" i="82"/>
  <c r="V2662" i="82"/>
  <c r="G2662" i="82"/>
  <c r="B2662" i="82"/>
  <c r="A2662" i="82"/>
  <c r="V2661" i="82"/>
  <c r="G2661" i="82"/>
  <c r="B2661" i="82"/>
  <c r="A2661" i="82"/>
  <c r="V2660" i="82"/>
  <c r="G2660" i="82"/>
  <c r="B2660" i="82"/>
  <c r="A2660" i="82"/>
  <c r="V2659" i="82"/>
  <c r="G2659" i="82"/>
  <c r="B2659" i="82"/>
  <c r="A2659" i="82"/>
  <c r="V2658" i="82"/>
  <c r="G2658" i="82"/>
  <c r="B2658" i="82"/>
  <c r="A2658" i="82"/>
  <c r="V2657" i="82"/>
  <c r="G2657" i="82"/>
  <c r="B2657" i="82"/>
  <c r="A2657" i="82"/>
  <c r="V2656" i="82"/>
  <c r="G2656" i="82"/>
  <c r="B2656" i="82"/>
  <c r="A2656" i="82"/>
  <c r="V2655" i="82"/>
  <c r="G2655" i="82"/>
  <c r="B2655" i="82"/>
  <c r="A2655" i="82"/>
  <c r="V2654" i="82"/>
  <c r="G2654" i="82"/>
  <c r="B2654" i="82"/>
  <c r="A2654" i="82"/>
  <c r="V2653" i="82"/>
  <c r="G2653" i="82"/>
  <c r="B2653" i="82"/>
  <c r="A2653" i="82"/>
  <c r="V2652" i="82"/>
  <c r="G2652" i="82"/>
  <c r="B2652" i="82"/>
  <c r="A2652" i="82"/>
  <c r="V2651" i="82"/>
  <c r="G2651" i="82"/>
  <c r="B2651" i="82"/>
  <c r="A2651" i="82"/>
  <c r="V2650" i="82"/>
  <c r="G2650" i="82"/>
  <c r="B2650" i="82"/>
  <c r="A2650" i="82"/>
  <c r="V2649" i="82"/>
  <c r="G2649" i="82"/>
  <c r="B2649" i="82"/>
  <c r="A2649" i="82"/>
  <c r="V2648" i="82"/>
  <c r="G2648" i="82"/>
  <c r="B2648" i="82"/>
  <c r="A2648" i="82"/>
  <c r="V2647" i="82"/>
  <c r="G2647" i="82"/>
  <c r="B2647" i="82"/>
  <c r="A2647" i="82"/>
  <c r="V2646" i="82"/>
  <c r="G2646" i="82"/>
  <c r="B2646" i="82"/>
  <c r="A2646" i="82"/>
  <c r="V2645" i="82"/>
  <c r="G2645" i="82"/>
  <c r="B2645" i="82"/>
  <c r="A2645" i="82"/>
  <c r="V2644" i="82"/>
  <c r="G2644" i="82"/>
  <c r="B2644" i="82"/>
  <c r="A2644" i="82"/>
  <c r="V2643" i="82"/>
  <c r="G2643" i="82"/>
  <c r="B2643" i="82"/>
  <c r="A2643" i="82"/>
  <c r="V2642" i="82"/>
  <c r="G2642" i="82"/>
  <c r="B2642" i="82"/>
  <c r="A2642" i="82"/>
  <c r="V2641" i="82"/>
  <c r="G2641" i="82"/>
  <c r="B2641" i="82"/>
  <c r="A2641" i="82"/>
  <c r="V2640" i="82"/>
  <c r="G2640" i="82"/>
  <c r="B2640" i="82"/>
  <c r="A2640" i="82"/>
  <c r="V2639" i="82"/>
  <c r="G2639" i="82"/>
  <c r="B2639" i="82"/>
  <c r="A2639" i="82"/>
  <c r="V2638" i="82"/>
  <c r="G2638" i="82"/>
  <c r="B2638" i="82"/>
  <c r="A2638" i="82"/>
  <c r="V2637" i="82"/>
  <c r="G2637" i="82"/>
  <c r="B2637" i="82"/>
  <c r="A2637" i="82"/>
  <c r="V2636" i="82"/>
  <c r="G2636" i="82"/>
  <c r="B2636" i="82"/>
  <c r="A2636" i="82"/>
  <c r="V2635" i="82" l="1"/>
  <c r="G2635" i="82"/>
  <c r="B2635" i="82"/>
  <c r="A2635" i="82"/>
  <c r="V2634" i="82"/>
  <c r="G2634" i="82"/>
  <c r="B2634" i="82"/>
  <c r="A2634" i="82"/>
  <c r="V2633" i="82"/>
  <c r="G2633" i="82"/>
  <c r="B2633" i="82"/>
  <c r="A2633" i="82"/>
  <c r="V2632" i="82"/>
  <c r="G2632" i="82"/>
  <c r="B2632" i="82"/>
  <c r="A2632" i="82"/>
  <c r="V2631" i="82"/>
  <c r="G2631" i="82"/>
  <c r="B2631" i="82"/>
  <c r="A2631" i="82"/>
  <c r="V2630" i="82"/>
  <c r="G2630" i="82"/>
  <c r="B2630" i="82"/>
  <c r="A2630" i="82"/>
  <c r="V2629" i="82"/>
  <c r="G2629" i="82"/>
  <c r="B2629" i="82"/>
  <c r="A2629" i="82"/>
  <c r="V2628" i="82"/>
  <c r="G2628" i="82"/>
  <c r="B2628" i="82"/>
  <c r="A2628" i="82"/>
  <c r="V2627" i="82"/>
  <c r="G2627" i="82"/>
  <c r="B2627" i="82"/>
  <c r="A2627" i="82"/>
  <c r="V2626" i="82"/>
  <c r="G2626" i="82"/>
  <c r="B2626" i="82"/>
  <c r="A2626" i="82"/>
  <c r="V2625" i="82"/>
  <c r="G2625" i="82"/>
  <c r="B2625" i="82"/>
  <c r="A2625" i="82"/>
  <c r="V2624" i="82"/>
  <c r="G2624" i="82"/>
  <c r="B2624" i="82"/>
  <c r="A2624" i="82"/>
  <c r="V2623" i="82"/>
  <c r="G2623" i="82"/>
  <c r="B2623" i="82"/>
  <c r="A2623" i="82"/>
  <c r="V2622" i="82"/>
  <c r="G2622" i="82"/>
  <c r="B2622" i="82"/>
  <c r="A2622" i="82"/>
  <c r="V2621" i="82"/>
  <c r="G2621" i="82"/>
  <c r="B2621" i="82"/>
  <c r="A2621" i="82"/>
  <c r="V2620" i="82"/>
  <c r="G2620" i="82"/>
  <c r="B2620" i="82"/>
  <c r="A2620" i="82"/>
  <c r="V2619" i="82"/>
  <c r="G2619" i="82"/>
  <c r="B2619" i="82"/>
  <c r="A2619" i="82"/>
  <c r="V2618" i="82"/>
  <c r="G2618" i="82"/>
  <c r="B2618" i="82"/>
  <c r="A2618" i="82"/>
  <c r="V2617" i="82"/>
  <c r="G2617" i="82"/>
  <c r="B2617" i="82"/>
  <c r="A2617" i="82"/>
  <c r="V2616" i="82"/>
  <c r="G2616" i="82"/>
  <c r="B2616" i="82"/>
  <c r="A2616" i="82"/>
  <c r="V2615" i="82"/>
  <c r="G2615" i="82"/>
  <c r="B2615" i="82"/>
  <c r="A2615" i="82"/>
  <c r="V2614" i="82"/>
  <c r="G2614" i="82"/>
  <c r="B2614" i="82"/>
  <c r="A2614" i="82"/>
  <c r="V2613" i="82"/>
  <c r="G2613" i="82"/>
  <c r="B2613" i="82"/>
  <c r="A2613" i="82"/>
  <c r="V2612" i="82"/>
  <c r="G2612" i="82"/>
  <c r="B2612" i="82"/>
  <c r="A2612" i="82"/>
  <c r="V2611" i="82"/>
  <c r="G2611" i="82"/>
  <c r="B2611" i="82"/>
  <c r="A2611" i="82"/>
  <c r="V2610" i="82"/>
  <c r="G2610" i="82"/>
  <c r="B2610" i="82"/>
  <c r="A2610" i="82"/>
  <c r="V2609" i="82"/>
  <c r="G2609" i="82"/>
  <c r="B2609" i="82"/>
  <c r="A2609" i="82"/>
  <c r="V2608" i="82"/>
  <c r="G2608" i="82"/>
  <c r="B2608" i="82"/>
  <c r="A2608" i="82"/>
  <c r="V2607" i="82"/>
  <c r="G2607" i="82"/>
  <c r="B2607" i="82"/>
  <c r="A2607" i="82"/>
  <c r="V2606" i="82"/>
  <c r="G2606" i="82"/>
  <c r="B2606" i="82"/>
  <c r="A2606" i="82"/>
  <c r="V2605" i="82"/>
  <c r="G2605" i="82"/>
  <c r="B2605" i="82"/>
  <c r="A2605" i="82"/>
  <c r="V2604" i="82"/>
  <c r="G2604" i="82"/>
  <c r="B2604" i="82"/>
  <c r="A2604" i="82"/>
  <c r="V2603" i="82"/>
  <c r="G2603" i="82"/>
  <c r="B2603" i="82"/>
  <c r="A2603" i="82"/>
  <c r="V2602" i="82"/>
  <c r="G2602" i="82"/>
  <c r="B2602" i="82"/>
  <c r="A2602" i="82"/>
  <c r="V2601" i="82"/>
  <c r="G2601" i="82"/>
  <c r="B2601" i="82"/>
  <c r="A2601" i="82"/>
  <c r="V2600" i="82"/>
  <c r="G2600" i="82"/>
  <c r="B2600" i="82"/>
  <c r="A2600" i="82"/>
  <c r="V2599" i="82"/>
  <c r="G2599" i="82"/>
  <c r="B2599" i="82"/>
  <c r="A2599" i="82"/>
  <c r="V2598" i="82"/>
  <c r="G2598" i="82"/>
  <c r="B2598" i="82"/>
  <c r="A2598" i="82"/>
  <c r="V2597" i="82"/>
  <c r="G2597" i="82"/>
  <c r="B2597" i="82"/>
  <c r="A2597" i="82"/>
  <c r="V2596" i="82"/>
  <c r="G2596" i="82"/>
  <c r="B2596" i="82"/>
  <c r="A2596" i="82"/>
  <c r="V2595" i="82"/>
  <c r="G2595" i="82"/>
  <c r="B2595" i="82"/>
  <c r="A2595" i="82"/>
  <c r="V243" i="82"/>
  <c r="V244" i="82"/>
  <c r="V245" i="82"/>
  <c r="V246" i="82"/>
  <c r="V247" i="82"/>
  <c r="V248" i="82"/>
  <c r="V249" i="82"/>
  <c r="V250" i="82"/>
  <c r="V251" i="82"/>
  <c r="V252" i="82"/>
  <c r="V253" i="82"/>
  <c r="V254" i="82"/>
  <c r="V255" i="82"/>
  <c r="V256" i="82"/>
  <c r="V257" i="82"/>
  <c r="V258" i="82"/>
  <c r="V259" i="82"/>
  <c r="V260" i="82"/>
  <c r="V261" i="82"/>
  <c r="V262" i="82"/>
  <c r="V263" i="82"/>
  <c r="V264" i="82"/>
  <c r="V265" i="82"/>
  <c r="V266" i="82"/>
  <c r="V267" i="82"/>
  <c r="V268" i="82"/>
  <c r="V269" i="82"/>
  <c r="V270" i="82"/>
  <c r="V271" i="82"/>
  <c r="V272" i="82"/>
  <c r="V273" i="82"/>
  <c r="V274" i="82"/>
  <c r="V275" i="82"/>
  <c r="V276" i="82"/>
  <c r="V277" i="82"/>
  <c r="V278" i="82"/>
  <c r="V279" i="82"/>
  <c r="V280" i="82"/>
  <c r="V281" i="82"/>
  <c r="V282" i="82"/>
  <c r="V283" i="82"/>
  <c r="V284" i="82"/>
  <c r="V285" i="82"/>
  <c r="V286" i="82"/>
  <c r="V287" i="82"/>
  <c r="V288" i="82"/>
  <c r="V289" i="82"/>
  <c r="V290" i="82"/>
  <c r="V291" i="82"/>
  <c r="V292" i="82"/>
  <c r="V293" i="82"/>
  <c r="V294" i="82"/>
  <c r="V295" i="82"/>
  <c r="V296" i="82"/>
  <c r="V297" i="82"/>
  <c r="V298" i="82"/>
  <c r="V299" i="82"/>
  <c r="V300" i="82"/>
  <c r="V301" i="82"/>
  <c r="V302" i="82"/>
  <c r="V303" i="82"/>
  <c r="V304" i="82"/>
  <c r="V305" i="82"/>
  <c r="V306" i="82"/>
  <c r="V307" i="82"/>
  <c r="V308" i="82"/>
  <c r="V309" i="82"/>
  <c r="V310" i="82"/>
  <c r="V311" i="82"/>
  <c r="V312" i="82"/>
  <c r="V313" i="82"/>
  <c r="V314" i="82"/>
  <c r="V315" i="82"/>
  <c r="V316" i="82"/>
  <c r="V317" i="82"/>
  <c r="V318" i="82"/>
  <c r="V319" i="82"/>
  <c r="V320" i="82"/>
  <c r="V321" i="82"/>
  <c r="V322" i="82"/>
  <c r="V323" i="82"/>
  <c r="V324" i="82"/>
  <c r="V325" i="82"/>
  <c r="V326" i="82"/>
  <c r="V327" i="82"/>
  <c r="V328" i="82"/>
  <c r="V329" i="82"/>
  <c r="V330" i="82"/>
  <c r="V331" i="82"/>
  <c r="V332" i="82"/>
  <c r="V333" i="82"/>
  <c r="V334" i="82"/>
  <c r="V335" i="82"/>
  <c r="V336" i="82"/>
  <c r="V337" i="82"/>
  <c r="V338" i="82"/>
  <c r="V339" i="82"/>
  <c r="V340" i="82"/>
  <c r="V341" i="82"/>
  <c r="V342" i="82"/>
  <c r="V343" i="82"/>
  <c r="V344" i="82"/>
  <c r="V345" i="82"/>
  <c r="V346" i="82"/>
  <c r="V347" i="82"/>
  <c r="V348" i="82"/>
  <c r="V349" i="82"/>
  <c r="V350" i="82"/>
  <c r="V351" i="82"/>
  <c r="V352" i="82"/>
  <c r="V353" i="82"/>
  <c r="V354" i="82"/>
  <c r="V355" i="82"/>
  <c r="V356" i="82"/>
  <c r="V357" i="82"/>
  <c r="V358" i="82"/>
  <c r="V359" i="82"/>
  <c r="V360" i="82"/>
  <c r="V361" i="82"/>
  <c r="V362" i="82"/>
  <c r="V363" i="82"/>
  <c r="V364" i="82"/>
  <c r="V365" i="82"/>
  <c r="V366" i="82"/>
  <c r="V367" i="82"/>
  <c r="V368" i="82"/>
  <c r="V369" i="82"/>
  <c r="V370" i="82"/>
  <c r="V371" i="82"/>
  <c r="V372" i="82"/>
  <c r="V373" i="82"/>
  <c r="V374" i="82"/>
  <c r="V375" i="82"/>
  <c r="V376" i="82"/>
  <c r="V377" i="82"/>
  <c r="V378" i="82"/>
  <c r="V379" i="82"/>
  <c r="V380" i="82"/>
  <c r="V381" i="82"/>
  <c r="V382" i="82"/>
  <c r="V383" i="82"/>
  <c r="V384" i="82"/>
  <c r="V385" i="82"/>
  <c r="V386" i="82"/>
  <c r="V387" i="82"/>
  <c r="V388" i="82"/>
  <c r="V389" i="82"/>
  <c r="V390" i="82"/>
  <c r="V391" i="82"/>
  <c r="V392" i="82"/>
  <c r="V393" i="82"/>
  <c r="V394" i="82"/>
  <c r="V395" i="82"/>
  <c r="V396" i="82"/>
  <c r="V397" i="82"/>
  <c r="V398" i="82"/>
  <c r="V399" i="82"/>
  <c r="V400" i="82"/>
  <c r="V401" i="82"/>
  <c r="V402" i="82"/>
  <c r="V403" i="82"/>
  <c r="V404" i="82"/>
  <c r="V405" i="82"/>
  <c r="V406" i="82"/>
  <c r="V407" i="82"/>
  <c r="V408" i="82"/>
  <c r="V409" i="82"/>
  <c r="V410" i="82"/>
  <c r="V411" i="82"/>
  <c r="V412" i="82"/>
  <c r="V413" i="82"/>
  <c r="V414" i="82"/>
  <c r="V415" i="82"/>
  <c r="V416" i="82"/>
  <c r="V417" i="82"/>
  <c r="V418" i="82"/>
  <c r="V419" i="82"/>
  <c r="V420" i="82"/>
  <c r="V421" i="82"/>
  <c r="V422" i="82"/>
  <c r="V423" i="82"/>
  <c r="V424" i="82"/>
  <c r="V425" i="82"/>
  <c r="V426" i="82"/>
  <c r="V427" i="82"/>
  <c r="V428" i="82"/>
  <c r="V429" i="82"/>
  <c r="V430" i="82"/>
  <c r="V431" i="82"/>
  <c r="V432" i="82"/>
  <c r="V433" i="82"/>
  <c r="V434" i="82"/>
  <c r="V435" i="82"/>
  <c r="V436" i="82"/>
  <c r="V437" i="82"/>
  <c r="V438" i="82"/>
  <c r="V439" i="82"/>
  <c r="V440" i="82"/>
  <c r="V441" i="82"/>
  <c r="V442" i="82"/>
  <c r="V443" i="82"/>
  <c r="V444" i="82"/>
  <c r="V445" i="82"/>
  <c r="V446" i="82"/>
  <c r="V447" i="82"/>
  <c r="V448" i="82"/>
  <c r="V449" i="82"/>
  <c r="V450" i="82"/>
  <c r="V451" i="82"/>
  <c r="V452" i="82"/>
  <c r="V453" i="82"/>
  <c r="V454" i="82"/>
  <c r="V455" i="82"/>
  <c r="V456" i="82"/>
  <c r="V457" i="82"/>
  <c r="V458" i="82"/>
  <c r="V459" i="82"/>
  <c r="V460" i="82"/>
  <c r="V461" i="82"/>
  <c r="V462" i="82"/>
  <c r="V463" i="82"/>
  <c r="V464" i="82"/>
  <c r="V465" i="82"/>
  <c r="V466" i="82"/>
  <c r="V467" i="82"/>
  <c r="V468" i="82"/>
  <c r="V469" i="82"/>
  <c r="V470" i="82"/>
  <c r="V471" i="82"/>
  <c r="V472" i="82"/>
  <c r="V473" i="82"/>
  <c r="V474" i="82"/>
  <c r="V475" i="82"/>
  <c r="V476" i="82"/>
  <c r="V477" i="82"/>
  <c r="V478" i="82"/>
  <c r="V479" i="82"/>
  <c r="V480" i="82"/>
  <c r="V481" i="82"/>
  <c r="V482" i="82"/>
  <c r="V483" i="82"/>
  <c r="V484" i="82"/>
  <c r="V485" i="82"/>
  <c r="V486" i="82"/>
  <c r="V487" i="82"/>
  <c r="V488" i="82"/>
  <c r="V489" i="82"/>
  <c r="V490" i="82"/>
  <c r="V491" i="82"/>
  <c r="V492" i="82"/>
  <c r="V493" i="82"/>
  <c r="V494" i="82"/>
  <c r="V495" i="82"/>
  <c r="V496" i="82"/>
  <c r="V497" i="82"/>
  <c r="V498" i="82"/>
  <c r="V499" i="82"/>
  <c r="V500" i="82"/>
  <c r="V501" i="82"/>
  <c r="V502" i="82"/>
  <c r="V503" i="82"/>
  <c r="V504" i="82"/>
  <c r="V505" i="82"/>
  <c r="V506" i="82"/>
  <c r="V507" i="82"/>
  <c r="V508" i="82"/>
  <c r="V509" i="82"/>
  <c r="V510" i="82"/>
  <c r="V511" i="82"/>
  <c r="V512" i="82"/>
  <c r="V513" i="82"/>
  <c r="V514" i="82"/>
  <c r="V515" i="82"/>
  <c r="V516" i="82"/>
  <c r="V517" i="82"/>
  <c r="V518" i="82"/>
  <c r="V519" i="82"/>
  <c r="V520" i="82"/>
  <c r="V521" i="82"/>
  <c r="V522" i="82"/>
  <c r="V523" i="82"/>
  <c r="V524" i="82"/>
  <c r="V525" i="82"/>
  <c r="V526" i="82"/>
  <c r="V527" i="82"/>
  <c r="V528" i="82"/>
  <c r="V529" i="82"/>
  <c r="V530" i="82"/>
  <c r="V531" i="82"/>
  <c r="V532" i="82"/>
  <c r="V533" i="82"/>
  <c r="V534" i="82"/>
  <c r="V535" i="82"/>
  <c r="V536" i="82"/>
  <c r="V537" i="82"/>
  <c r="V538" i="82"/>
  <c r="V539" i="82"/>
  <c r="V540" i="82"/>
  <c r="V541" i="82"/>
  <c r="V542" i="82"/>
  <c r="V543" i="82"/>
  <c r="V544" i="82"/>
  <c r="V545" i="82"/>
  <c r="V546" i="82"/>
  <c r="V547" i="82"/>
  <c r="V548" i="82"/>
  <c r="V549" i="82"/>
  <c r="V550" i="82"/>
  <c r="V551" i="82"/>
  <c r="V552" i="82"/>
  <c r="V553" i="82"/>
  <c r="V554" i="82"/>
  <c r="V555" i="82"/>
  <c r="V556" i="82"/>
  <c r="V557" i="82"/>
  <c r="V558" i="82"/>
  <c r="V559" i="82"/>
  <c r="V560" i="82"/>
  <c r="V561" i="82"/>
  <c r="V562" i="82"/>
  <c r="V563" i="82"/>
  <c r="V564" i="82"/>
  <c r="V565" i="82"/>
  <c r="V566" i="82"/>
  <c r="V567" i="82"/>
  <c r="V568" i="82"/>
  <c r="V569" i="82"/>
  <c r="V570" i="82"/>
  <c r="V571" i="82"/>
  <c r="V572" i="82"/>
  <c r="V573" i="82"/>
  <c r="V574" i="82"/>
  <c r="V575" i="82"/>
  <c r="V576" i="82"/>
  <c r="V577" i="82"/>
  <c r="V578" i="82"/>
  <c r="V579" i="82"/>
  <c r="V580" i="82"/>
  <c r="V581" i="82"/>
  <c r="V582" i="82"/>
  <c r="V583" i="82"/>
  <c r="V584" i="82"/>
  <c r="V585" i="82"/>
  <c r="V586" i="82"/>
  <c r="V587" i="82"/>
  <c r="V588" i="82"/>
  <c r="V589" i="82"/>
  <c r="V590" i="82"/>
  <c r="V591" i="82"/>
  <c r="V592" i="82"/>
  <c r="V593" i="82"/>
  <c r="V594" i="82"/>
  <c r="V595" i="82"/>
  <c r="V596" i="82"/>
  <c r="V597" i="82"/>
  <c r="V598" i="82"/>
  <c r="V599" i="82"/>
  <c r="V600" i="82"/>
  <c r="V601" i="82"/>
  <c r="V602" i="82"/>
  <c r="V603" i="82"/>
  <c r="V604" i="82"/>
  <c r="V605" i="82"/>
  <c r="V606" i="82"/>
  <c r="V607" i="82"/>
  <c r="V608" i="82"/>
  <c r="V609" i="82"/>
  <c r="V610" i="82"/>
  <c r="V611" i="82"/>
  <c r="V612" i="82"/>
  <c r="V613" i="82"/>
  <c r="V614" i="82"/>
  <c r="V615" i="82"/>
  <c r="V616" i="82"/>
  <c r="V617" i="82"/>
  <c r="V618" i="82"/>
  <c r="V619" i="82"/>
  <c r="V620" i="82"/>
  <c r="V621" i="82"/>
  <c r="V622" i="82"/>
  <c r="V623" i="82"/>
  <c r="V624" i="82"/>
  <c r="V625" i="82"/>
  <c r="V626" i="82"/>
  <c r="V627" i="82"/>
  <c r="V628" i="82"/>
  <c r="V629" i="82"/>
  <c r="V630" i="82"/>
  <c r="V631" i="82"/>
  <c r="V632" i="82"/>
  <c r="V633" i="82"/>
  <c r="V634" i="82"/>
  <c r="V635" i="82"/>
  <c r="V636" i="82"/>
  <c r="V637" i="82"/>
  <c r="V638" i="82"/>
  <c r="V639" i="82"/>
  <c r="V640" i="82"/>
  <c r="V641" i="82"/>
  <c r="V642" i="82"/>
  <c r="V643" i="82"/>
  <c r="V644" i="82"/>
  <c r="V645" i="82"/>
  <c r="V646" i="82"/>
  <c r="V647" i="82"/>
  <c r="V648" i="82"/>
  <c r="V649" i="82"/>
  <c r="V650" i="82"/>
  <c r="V651" i="82"/>
  <c r="V652" i="82"/>
  <c r="V653" i="82"/>
  <c r="V654" i="82"/>
  <c r="V655" i="82"/>
  <c r="V656" i="82"/>
  <c r="V657" i="82"/>
  <c r="V658" i="82"/>
  <c r="V659" i="82"/>
  <c r="V660" i="82"/>
  <c r="V661" i="82"/>
  <c r="V662" i="82"/>
  <c r="V663" i="82"/>
  <c r="V664" i="82"/>
  <c r="V665" i="82"/>
  <c r="V666" i="82"/>
  <c r="V667" i="82"/>
  <c r="V668" i="82"/>
  <c r="V669" i="82"/>
  <c r="V670" i="82"/>
  <c r="V671" i="82"/>
  <c r="V672" i="82"/>
  <c r="V673" i="82"/>
  <c r="V674" i="82"/>
  <c r="V675" i="82"/>
  <c r="V676" i="82"/>
  <c r="V677" i="82"/>
  <c r="V678" i="82"/>
  <c r="V679" i="82"/>
  <c r="V680" i="82"/>
  <c r="V681" i="82"/>
  <c r="V682" i="82"/>
  <c r="V683" i="82"/>
  <c r="V684" i="82"/>
  <c r="V685" i="82"/>
  <c r="V686" i="82"/>
  <c r="V687" i="82"/>
  <c r="V688" i="82"/>
  <c r="V689" i="82"/>
  <c r="V690" i="82"/>
  <c r="V691" i="82"/>
  <c r="V692" i="82"/>
  <c r="V693" i="82"/>
  <c r="V694" i="82"/>
  <c r="V695" i="82"/>
  <c r="V696" i="82"/>
  <c r="V697" i="82"/>
  <c r="V698" i="82"/>
  <c r="V699" i="82"/>
  <c r="V700" i="82"/>
  <c r="V701" i="82"/>
  <c r="V702" i="82"/>
  <c r="V703" i="82"/>
  <c r="V704" i="82"/>
  <c r="V705" i="82"/>
  <c r="V706" i="82"/>
  <c r="V707" i="82"/>
  <c r="V708" i="82"/>
  <c r="V709" i="82"/>
  <c r="V710" i="82"/>
  <c r="V711" i="82"/>
  <c r="V712" i="82"/>
  <c r="V713" i="82"/>
  <c r="V714" i="82"/>
  <c r="V715" i="82"/>
  <c r="V716" i="82"/>
  <c r="V717" i="82"/>
  <c r="V718" i="82"/>
  <c r="V719" i="82"/>
  <c r="V720" i="82"/>
  <c r="V721" i="82"/>
  <c r="V722" i="82"/>
  <c r="V723" i="82"/>
  <c r="V724" i="82"/>
  <c r="V725" i="82"/>
  <c r="V726" i="82"/>
  <c r="V727" i="82"/>
  <c r="V728" i="82"/>
  <c r="V729" i="82"/>
  <c r="V730" i="82"/>
  <c r="V731" i="82"/>
  <c r="V732" i="82"/>
  <c r="V733" i="82"/>
  <c r="V734" i="82"/>
  <c r="V735" i="82"/>
  <c r="V736" i="82"/>
  <c r="V737" i="82"/>
  <c r="V738" i="82"/>
  <c r="V739" i="82"/>
  <c r="V740" i="82"/>
  <c r="V741" i="82"/>
  <c r="V742" i="82"/>
  <c r="V743" i="82"/>
  <c r="V744" i="82"/>
  <c r="V745" i="82"/>
  <c r="V746" i="82"/>
  <c r="V747" i="82"/>
  <c r="V748" i="82"/>
  <c r="V749" i="82"/>
  <c r="V750" i="82"/>
  <c r="V751" i="82"/>
  <c r="V752" i="82"/>
  <c r="V753" i="82"/>
  <c r="V754" i="82"/>
  <c r="V755" i="82"/>
  <c r="V756" i="82"/>
  <c r="V757" i="82"/>
  <c r="V758" i="82"/>
  <c r="V759" i="82"/>
  <c r="V760" i="82"/>
  <c r="V761" i="82"/>
  <c r="V762" i="82"/>
  <c r="V763" i="82"/>
  <c r="V764" i="82"/>
  <c r="V765" i="82"/>
  <c r="V766" i="82"/>
  <c r="V767" i="82"/>
  <c r="V768" i="82"/>
  <c r="V769" i="82"/>
  <c r="V770" i="82"/>
  <c r="V771" i="82"/>
  <c r="V772" i="82"/>
  <c r="V773" i="82"/>
  <c r="V774" i="82"/>
  <c r="V775" i="82"/>
  <c r="V776" i="82"/>
  <c r="V777" i="82"/>
  <c r="V778" i="82"/>
  <c r="V779" i="82"/>
  <c r="V780" i="82"/>
  <c r="V781" i="82"/>
  <c r="V782" i="82"/>
  <c r="V783" i="82"/>
  <c r="V784" i="82"/>
  <c r="V785" i="82"/>
  <c r="V786" i="82"/>
  <c r="V787" i="82"/>
  <c r="V788" i="82"/>
  <c r="V789" i="82"/>
  <c r="V790" i="82"/>
  <c r="V791" i="82"/>
  <c r="V792" i="82"/>
  <c r="V793" i="82"/>
  <c r="V794" i="82"/>
  <c r="V795" i="82"/>
  <c r="V796" i="82"/>
  <c r="V797" i="82"/>
  <c r="V798" i="82"/>
  <c r="V799" i="82"/>
  <c r="V800" i="82"/>
  <c r="V801" i="82"/>
  <c r="V802" i="82"/>
  <c r="V803" i="82"/>
  <c r="V804" i="82"/>
  <c r="V805" i="82"/>
  <c r="V806" i="82"/>
  <c r="V807" i="82"/>
  <c r="V808" i="82"/>
  <c r="V809" i="82"/>
  <c r="V810" i="82"/>
  <c r="V811" i="82"/>
  <c r="V812" i="82"/>
  <c r="V813" i="82"/>
  <c r="V814" i="82"/>
  <c r="V815" i="82"/>
  <c r="V816" i="82"/>
  <c r="V817" i="82"/>
  <c r="V818" i="82"/>
  <c r="V819" i="82"/>
  <c r="V820" i="82"/>
  <c r="V821" i="82"/>
  <c r="V822" i="82"/>
  <c r="V823" i="82"/>
  <c r="V824" i="82"/>
  <c r="V825" i="82"/>
  <c r="V826" i="82"/>
  <c r="V827" i="82"/>
  <c r="V828" i="82"/>
  <c r="V829" i="82"/>
  <c r="V830" i="82"/>
  <c r="V831" i="82"/>
  <c r="V832" i="82"/>
  <c r="V833" i="82"/>
  <c r="V834" i="82"/>
  <c r="V835" i="82"/>
  <c r="V836" i="82"/>
  <c r="V837" i="82"/>
  <c r="V838" i="82"/>
  <c r="V839" i="82"/>
  <c r="V840" i="82"/>
  <c r="V841" i="82"/>
  <c r="V842" i="82"/>
  <c r="V843" i="82"/>
  <c r="V844" i="82"/>
  <c r="V845" i="82"/>
  <c r="V846" i="82"/>
  <c r="V847" i="82"/>
  <c r="V848" i="82"/>
  <c r="V849" i="82"/>
  <c r="V850" i="82"/>
  <c r="V851" i="82"/>
  <c r="V852" i="82"/>
  <c r="V853" i="82"/>
  <c r="V854" i="82"/>
  <c r="V855" i="82"/>
  <c r="V856" i="82"/>
  <c r="V857" i="82"/>
  <c r="V858" i="82"/>
  <c r="V859" i="82"/>
  <c r="V860" i="82"/>
  <c r="V861" i="82"/>
  <c r="V862" i="82"/>
  <c r="V863" i="82"/>
  <c r="V864" i="82"/>
  <c r="V865" i="82"/>
  <c r="V866" i="82"/>
  <c r="V867" i="82"/>
  <c r="V868" i="82"/>
  <c r="V869" i="82"/>
  <c r="V870" i="82"/>
  <c r="V871" i="82"/>
  <c r="V872" i="82"/>
  <c r="V873" i="82"/>
  <c r="V874" i="82"/>
  <c r="V875" i="82"/>
  <c r="V876" i="82"/>
  <c r="V877" i="82"/>
  <c r="V878" i="82"/>
  <c r="V879" i="82"/>
  <c r="V880" i="82"/>
  <c r="V881" i="82"/>
  <c r="V882" i="82"/>
  <c r="V883" i="82"/>
  <c r="V884" i="82"/>
  <c r="V885" i="82"/>
  <c r="V886" i="82"/>
  <c r="V887" i="82"/>
  <c r="V888" i="82"/>
  <c r="V889" i="82"/>
  <c r="V890" i="82"/>
  <c r="V891" i="82"/>
  <c r="V892" i="82"/>
  <c r="V893" i="82"/>
  <c r="V894" i="82"/>
  <c r="V895" i="82"/>
  <c r="V896" i="82"/>
  <c r="V897" i="82"/>
  <c r="V898" i="82"/>
  <c r="V899" i="82"/>
  <c r="V900" i="82"/>
  <c r="V901" i="82"/>
  <c r="V902" i="82"/>
  <c r="V903" i="82"/>
  <c r="V904" i="82"/>
  <c r="V905" i="82"/>
  <c r="V906" i="82"/>
  <c r="V907" i="82"/>
  <c r="V908" i="82"/>
  <c r="V909" i="82"/>
  <c r="V910" i="82"/>
  <c r="V911" i="82"/>
  <c r="V912" i="82"/>
  <c r="V913" i="82"/>
  <c r="V914" i="82"/>
  <c r="V915" i="82"/>
  <c r="V916" i="82"/>
  <c r="V917" i="82"/>
  <c r="V918" i="82"/>
  <c r="V919" i="82"/>
  <c r="V920" i="82"/>
  <c r="V921" i="82"/>
  <c r="V922" i="82"/>
  <c r="V923" i="82"/>
  <c r="V924" i="82"/>
  <c r="V925" i="82"/>
  <c r="V926" i="82"/>
  <c r="V927" i="82"/>
  <c r="V928" i="82"/>
  <c r="V929" i="82"/>
  <c r="V930" i="82"/>
  <c r="V931" i="82"/>
  <c r="V932" i="82"/>
  <c r="V933" i="82"/>
  <c r="V934" i="82"/>
  <c r="V935" i="82"/>
  <c r="V936" i="82"/>
  <c r="V937" i="82"/>
  <c r="V938" i="82"/>
  <c r="V939" i="82"/>
  <c r="V940" i="82"/>
  <c r="V941" i="82"/>
  <c r="V942" i="82"/>
  <c r="V943" i="82"/>
  <c r="V944" i="82"/>
  <c r="V945" i="82"/>
  <c r="V946" i="82"/>
  <c r="V947" i="82"/>
  <c r="V948" i="82"/>
  <c r="V949" i="82"/>
  <c r="V950" i="82"/>
  <c r="V951" i="82"/>
  <c r="V952" i="82"/>
  <c r="V953" i="82"/>
  <c r="V954" i="82"/>
  <c r="V955" i="82"/>
  <c r="V956" i="82"/>
  <c r="V957" i="82"/>
  <c r="V958" i="82"/>
  <c r="V959" i="82"/>
  <c r="V960" i="82"/>
  <c r="V961" i="82"/>
  <c r="V962" i="82"/>
  <c r="V963" i="82"/>
  <c r="V964" i="82"/>
  <c r="V965" i="82"/>
  <c r="V966" i="82"/>
  <c r="V967" i="82"/>
  <c r="V968" i="82"/>
  <c r="V969" i="82"/>
  <c r="V970" i="82"/>
  <c r="V971" i="82"/>
  <c r="V972" i="82"/>
  <c r="V973" i="82"/>
  <c r="V974" i="82"/>
  <c r="V975" i="82"/>
  <c r="V976" i="82"/>
  <c r="V977" i="82"/>
  <c r="V978" i="82"/>
  <c r="V979" i="82"/>
  <c r="V980" i="82"/>
  <c r="V981" i="82"/>
  <c r="V982" i="82"/>
  <c r="V983" i="82"/>
  <c r="V984" i="82"/>
  <c r="V985" i="82"/>
  <c r="V986" i="82"/>
  <c r="V987" i="82"/>
  <c r="V988" i="82"/>
  <c r="V989" i="82"/>
  <c r="V990" i="82"/>
  <c r="V991" i="82"/>
  <c r="V992" i="82"/>
  <c r="V993" i="82"/>
  <c r="V994" i="82"/>
  <c r="V995" i="82"/>
  <c r="V996" i="82"/>
  <c r="V997" i="82"/>
  <c r="V998" i="82"/>
  <c r="V999" i="82"/>
  <c r="V1000" i="82"/>
  <c r="V1001" i="82"/>
  <c r="V1002" i="82"/>
  <c r="V1003" i="82"/>
  <c r="V1004" i="82"/>
  <c r="V1005" i="82"/>
  <c r="V1006" i="82"/>
  <c r="V1007" i="82"/>
  <c r="V1008" i="82"/>
  <c r="V1009" i="82"/>
  <c r="V1010" i="82"/>
  <c r="V1011" i="82"/>
  <c r="V1012" i="82"/>
  <c r="V1013" i="82"/>
  <c r="V1014" i="82"/>
  <c r="V1015" i="82"/>
  <c r="V1016" i="82"/>
  <c r="V1017" i="82"/>
  <c r="V1018" i="82"/>
  <c r="V1019" i="82"/>
  <c r="V1020" i="82"/>
  <c r="V1021" i="82"/>
  <c r="V1022" i="82"/>
  <c r="V1023" i="82"/>
  <c r="V1024" i="82"/>
  <c r="V1025" i="82"/>
  <c r="V1026" i="82"/>
  <c r="V1027" i="82"/>
  <c r="V1028" i="82"/>
  <c r="V1029" i="82"/>
  <c r="V1030" i="82"/>
  <c r="V1031" i="82"/>
  <c r="V1032" i="82"/>
  <c r="V1033" i="82"/>
  <c r="V1034" i="82"/>
  <c r="V1035" i="82"/>
  <c r="V1036" i="82"/>
  <c r="V1037" i="82"/>
  <c r="V1038" i="82"/>
  <c r="V1039" i="82"/>
  <c r="V1040" i="82"/>
  <c r="V1041" i="82"/>
  <c r="V1042" i="82"/>
  <c r="V1043" i="82"/>
  <c r="V1044" i="82"/>
  <c r="V1045" i="82"/>
  <c r="V1046" i="82"/>
  <c r="V1047" i="82"/>
  <c r="V1048" i="82"/>
  <c r="V1049" i="82"/>
  <c r="V1050" i="82"/>
  <c r="V1051" i="82"/>
  <c r="V1052" i="82"/>
  <c r="V1053" i="82"/>
  <c r="V1054" i="82"/>
  <c r="V1055" i="82"/>
  <c r="V1056" i="82"/>
  <c r="V1057" i="82"/>
  <c r="V1058" i="82"/>
  <c r="V1059" i="82"/>
  <c r="V1060" i="82"/>
  <c r="V1061" i="82"/>
  <c r="V1062" i="82"/>
  <c r="V1063" i="82"/>
  <c r="V1064" i="82"/>
  <c r="V1065" i="82"/>
  <c r="V1066" i="82"/>
  <c r="V1067" i="82"/>
  <c r="V1068" i="82"/>
  <c r="V1069" i="82"/>
  <c r="V1070" i="82"/>
  <c r="V1071" i="82"/>
  <c r="V1072" i="82"/>
  <c r="V1073" i="82"/>
  <c r="V1074" i="82"/>
  <c r="V1075" i="82"/>
  <c r="V1076" i="82"/>
  <c r="V1077" i="82"/>
  <c r="V1078" i="82"/>
  <c r="V1079" i="82"/>
  <c r="V1080" i="82"/>
  <c r="V1081" i="82"/>
  <c r="V1082" i="82"/>
  <c r="V1083" i="82"/>
  <c r="V1084" i="82"/>
  <c r="V1085" i="82"/>
  <c r="V1086" i="82"/>
  <c r="V1087" i="82"/>
  <c r="V1088" i="82"/>
  <c r="V1089" i="82"/>
  <c r="V1090" i="82"/>
  <c r="V1091" i="82"/>
  <c r="V1092" i="82"/>
  <c r="V1093" i="82"/>
  <c r="V1094" i="82"/>
  <c r="V1095" i="82"/>
  <c r="V1096" i="82"/>
  <c r="V1097" i="82"/>
  <c r="V1098" i="82"/>
  <c r="V1099" i="82"/>
  <c r="V1100" i="82"/>
  <c r="V1101" i="82"/>
  <c r="V1102" i="82"/>
  <c r="V1103" i="82"/>
  <c r="V1104" i="82"/>
  <c r="V1105" i="82"/>
  <c r="V1106" i="82"/>
  <c r="V1107" i="82"/>
  <c r="V1108" i="82"/>
  <c r="V1109" i="82"/>
  <c r="V1110" i="82"/>
  <c r="V1111" i="82"/>
  <c r="V1112" i="82"/>
  <c r="V1113" i="82"/>
  <c r="V1114" i="82"/>
  <c r="V1115" i="82"/>
  <c r="V1116" i="82"/>
  <c r="V1117" i="82"/>
  <c r="V1118" i="82"/>
  <c r="V1119" i="82"/>
  <c r="V1120" i="82"/>
  <c r="V1121" i="82"/>
  <c r="V1122" i="82"/>
  <c r="V1123" i="82"/>
  <c r="V1124" i="82"/>
  <c r="V1125" i="82"/>
  <c r="V1126" i="82"/>
  <c r="V1127" i="82"/>
  <c r="V1128" i="82"/>
  <c r="V1129" i="82"/>
  <c r="V1130" i="82"/>
  <c r="V1131" i="82"/>
  <c r="V1132" i="82"/>
  <c r="V1133" i="82"/>
  <c r="V1134" i="82"/>
  <c r="V1135" i="82"/>
  <c r="V1136" i="82"/>
  <c r="V1137" i="82"/>
  <c r="V1138" i="82"/>
  <c r="V1139" i="82"/>
  <c r="V1140" i="82"/>
  <c r="V1141" i="82"/>
  <c r="V1142" i="82"/>
  <c r="V1143" i="82"/>
  <c r="V1144" i="82"/>
  <c r="V1145" i="82"/>
  <c r="V1146" i="82"/>
  <c r="V1147" i="82"/>
  <c r="V1148" i="82"/>
  <c r="V1149" i="82"/>
  <c r="V1150" i="82"/>
  <c r="V1151" i="82"/>
  <c r="V1152" i="82"/>
  <c r="V1153" i="82"/>
  <c r="V1154" i="82"/>
  <c r="V1155" i="82"/>
  <c r="V1156" i="82"/>
  <c r="V1157" i="82"/>
  <c r="V1158" i="82"/>
  <c r="V1159" i="82"/>
  <c r="V1160" i="82"/>
  <c r="V1161" i="82"/>
  <c r="V1162" i="82"/>
  <c r="V1163" i="82"/>
  <c r="V1164" i="82"/>
  <c r="V1165" i="82"/>
  <c r="V1166" i="82"/>
  <c r="V1167" i="82"/>
  <c r="V1168" i="82"/>
  <c r="V1169" i="82"/>
  <c r="V1170" i="82"/>
  <c r="V1171" i="82"/>
  <c r="V1172" i="82"/>
  <c r="V1173" i="82"/>
  <c r="V1174" i="82"/>
  <c r="V1175" i="82"/>
  <c r="V1176" i="82"/>
  <c r="V1177" i="82"/>
  <c r="V1178" i="82"/>
  <c r="V1179" i="82"/>
  <c r="V1180" i="82"/>
  <c r="V1181" i="82"/>
  <c r="V1182" i="82"/>
  <c r="V1183" i="82"/>
  <c r="V1184" i="82"/>
  <c r="V1185" i="82"/>
  <c r="V1186" i="82"/>
  <c r="V1187" i="82"/>
  <c r="V1188" i="82"/>
  <c r="V1189" i="82"/>
  <c r="V1190" i="82"/>
  <c r="V1191" i="82"/>
  <c r="V1192" i="82"/>
  <c r="V1193" i="82"/>
  <c r="V1194" i="82"/>
  <c r="V1195" i="82"/>
  <c r="V1196" i="82"/>
  <c r="V1197" i="82"/>
  <c r="V1198" i="82"/>
  <c r="V1199" i="82"/>
  <c r="V1200" i="82"/>
  <c r="V1201" i="82"/>
  <c r="V1202" i="82"/>
  <c r="V1203" i="82"/>
  <c r="V1204" i="82"/>
  <c r="V1205" i="82"/>
  <c r="V1206" i="82"/>
  <c r="V1207" i="82"/>
  <c r="V1208" i="82"/>
  <c r="V1209" i="82"/>
  <c r="V1210" i="82"/>
  <c r="V1211" i="82"/>
  <c r="V1212" i="82"/>
  <c r="V1213" i="82"/>
  <c r="V1214" i="82"/>
  <c r="V1215" i="82"/>
  <c r="V1216" i="82"/>
  <c r="V1217" i="82"/>
  <c r="V1218" i="82"/>
  <c r="V1219" i="82"/>
  <c r="V1220" i="82"/>
  <c r="V1221" i="82"/>
  <c r="V1222" i="82"/>
  <c r="V1223" i="82"/>
  <c r="V1224" i="82"/>
  <c r="V1225" i="82"/>
  <c r="V1226" i="82"/>
  <c r="V1227" i="82"/>
  <c r="V1228" i="82"/>
  <c r="V1229" i="82"/>
  <c r="V1230" i="82"/>
  <c r="V1231" i="82"/>
  <c r="V1232" i="82"/>
  <c r="V1233" i="82"/>
  <c r="V1234" i="82"/>
  <c r="V1235" i="82"/>
  <c r="V1236" i="82"/>
  <c r="V1237" i="82"/>
  <c r="V1238" i="82"/>
  <c r="V1239" i="82"/>
  <c r="V1240" i="82"/>
  <c r="V1241" i="82"/>
  <c r="V1242" i="82"/>
  <c r="V1243" i="82"/>
  <c r="V1244" i="82"/>
  <c r="V1245" i="82"/>
  <c r="V1246" i="82"/>
  <c r="V1247" i="82"/>
  <c r="V1248" i="82"/>
  <c r="V1249" i="82"/>
  <c r="V1250" i="82"/>
  <c r="V1251" i="82"/>
  <c r="V1252" i="82"/>
  <c r="V1253" i="82"/>
  <c r="V1254" i="82"/>
  <c r="V1255" i="82"/>
  <c r="V1256" i="82"/>
  <c r="V1257" i="82"/>
  <c r="V1258" i="82"/>
  <c r="V1259" i="82"/>
  <c r="V1260" i="82"/>
  <c r="V1261" i="82"/>
  <c r="V1262" i="82"/>
  <c r="V1263" i="82"/>
  <c r="V1264" i="82"/>
  <c r="V1265" i="82"/>
  <c r="V1266" i="82"/>
  <c r="V1267" i="82"/>
  <c r="V1268" i="82"/>
  <c r="V1269" i="82"/>
  <c r="V1270" i="82"/>
  <c r="V1271" i="82"/>
  <c r="V1272" i="82"/>
  <c r="V1273" i="82"/>
  <c r="V1274" i="82"/>
  <c r="V1275" i="82"/>
  <c r="V1276" i="82"/>
  <c r="V1277" i="82"/>
  <c r="V1278" i="82"/>
  <c r="V1279" i="82"/>
  <c r="V1280" i="82"/>
  <c r="V1281" i="82"/>
  <c r="V1282" i="82"/>
  <c r="V1283" i="82"/>
  <c r="V1284" i="82"/>
  <c r="V1285" i="82"/>
  <c r="V1286" i="82"/>
  <c r="V1287" i="82"/>
  <c r="V1288" i="82"/>
  <c r="V1289" i="82"/>
  <c r="V1290" i="82"/>
  <c r="V1291" i="82"/>
  <c r="V1292" i="82"/>
  <c r="V1293" i="82"/>
  <c r="V1294" i="82"/>
  <c r="V1295" i="82"/>
  <c r="V1296" i="82"/>
  <c r="V1297" i="82"/>
  <c r="V1298" i="82"/>
  <c r="V1299" i="82"/>
  <c r="V1300" i="82"/>
  <c r="V1301" i="82"/>
  <c r="V1302" i="82"/>
  <c r="V1303" i="82"/>
  <c r="V1304" i="82"/>
  <c r="V1305" i="82"/>
  <c r="V1306" i="82"/>
  <c r="V1307" i="82"/>
  <c r="V1308" i="82"/>
  <c r="V1309" i="82"/>
  <c r="V1310" i="82"/>
  <c r="V1311" i="82"/>
  <c r="V1312" i="82"/>
  <c r="V1313" i="82"/>
  <c r="V1314" i="82"/>
  <c r="V1315" i="82"/>
  <c r="V1316" i="82"/>
  <c r="V1317" i="82"/>
  <c r="V1318" i="82"/>
  <c r="V1319" i="82"/>
  <c r="V1320" i="82"/>
  <c r="V1321" i="82"/>
  <c r="V1322" i="82"/>
  <c r="V1323" i="82"/>
  <c r="V1324" i="82"/>
  <c r="V1325" i="82"/>
  <c r="V1326" i="82"/>
  <c r="V1327" i="82"/>
  <c r="V1328" i="82"/>
  <c r="V1329" i="82"/>
  <c r="V1330" i="82"/>
  <c r="V1331" i="82"/>
  <c r="V1332" i="82"/>
  <c r="V1333" i="82"/>
  <c r="V1334" i="82"/>
  <c r="V1335" i="82"/>
  <c r="V1336" i="82"/>
  <c r="V1337" i="82"/>
  <c r="V1338" i="82"/>
  <c r="V1339" i="82"/>
  <c r="V1340" i="82"/>
  <c r="V1341" i="82"/>
  <c r="V1342" i="82"/>
  <c r="V1343" i="82"/>
  <c r="V1344" i="82"/>
  <c r="V1345" i="82"/>
  <c r="V1346" i="82"/>
  <c r="V1347" i="82"/>
  <c r="V1348" i="82"/>
  <c r="V1349" i="82"/>
  <c r="V1350" i="82"/>
  <c r="V1351" i="82"/>
  <c r="V1352" i="82"/>
  <c r="V1353" i="82"/>
  <c r="V1354" i="82"/>
  <c r="V1355" i="82"/>
  <c r="V1356" i="82"/>
  <c r="V1357" i="82"/>
  <c r="V1358" i="82"/>
  <c r="V1359" i="82"/>
  <c r="V1360" i="82"/>
  <c r="V1361" i="82"/>
  <c r="V1362" i="82"/>
  <c r="V1363" i="82"/>
  <c r="V1364" i="82"/>
  <c r="V1365" i="82"/>
  <c r="V1366" i="82"/>
  <c r="V1367" i="82"/>
  <c r="V1368" i="82"/>
  <c r="V1369" i="82"/>
  <c r="V1370" i="82"/>
  <c r="V1371" i="82"/>
  <c r="V1372" i="82"/>
  <c r="V1373" i="82"/>
  <c r="V1374" i="82"/>
  <c r="V1375" i="82"/>
  <c r="V1376" i="82"/>
  <c r="V1377" i="82"/>
  <c r="V1378" i="82"/>
  <c r="V1379" i="82"/>
  <c r="V1380" i="82"/>
  <c r="V1381" i="82"/>
  <c r="V1382" i="82"/>
  <c r="V1383" i="82"/>
  <c r="V1384" i="82"/>
  <c r="V1385" i="82"/>
  <c r="V1386" i="82"/>
  <c r="V1387" i="82"/>
  <c r="V1388" i="82"/>
  <c r="V1389" i="82"/>
  <c r="V1390" i="82"/>
  <c r="V1391" i="82"/>
  <c r="V1392" i="82"/>
  <c r="V1393" i="82"/>
  <c r="V1394" i="82"/>
  <c r="V1395" i="82"/>
  <c r="V1396" i="82"/>
  <c r="V1397" i="82"/>
  <c r="V1398" i="82"/>
  <c r="V1399" i="82"/>
  <c r="V1400" i="82"/>
  <c r="V1401" i="82"/>
  <c r="V1402" i="82"/>
  <c r="V1403" i="82"/>
  <c r="V1404" i="82"/>
  <c r="V1405" i="82"/>
  <c r="V1406" i="82"/>
  <c r="V1407" i="82"/>
  <c r="V1408" i="82"/>
  <c r="V1409" i="82"/>
  <c r="V1410" i="82"/>
  <c r="V1411" i="82"/>
  <c r="V1412" i="82"/>
  <c r="V1413" i="82"/>
  <c r="V1414" i="82"/>
  <c r="V1415" i="82"/>
  <c r="V1416" i="82"/>
  <c r="V1417" i="82"/>
  <c r="V1418" i="82"/>
  <c r="V1419" i="82"/>
  <c r="V1420" i="82"/>
  <c r="V1421" i="82"/>
  <c r="V1422" i="82"/>
  <c r="V1423" i="82"/>
  <c r="V1424" i="82"/>
  <c r="V1425" i="82"/>
  <c r="V1426" i="82"/>
  <c r="V1427" i="82"/>
  <c r="V1428" i="82"/>
  <c r="V1429" i="82"/>
  <c r="V1430" i="82"/>
  <c r="V1431" i="82"/>
  <c r="V1432" i="82"/>
  <c r="V1433" i="82"/>
  <c r="V1434" i="82"/>
  <c r="V1435" i="82"/>
  <c r="V1436" i="82"/>
  <c r="V1437" i="82"/>
  <c r="V1438" i="82"/>
  <c r="V1439" i="82"/>
  <c r="V1440" i="82"/>
  <c r="V1441" i="82"/>
  <c r="V1442" i="82"/>
  <c r="V1443" i="82"/>
  <c r="V1444" i="82"/>
  <c r="V1445" i="82"/>
  <c r="V1446" i="82"/>
  <c r="V1447" i="82"/>
  <c r="V1448" i="82"/>
  <c r="V1449" i="82"/>
  <c r="V1450" i="82"/>
  <c r="V1451" i="82"/>
  <c r="V1452" i="82"/>
  <c r="V1453" i="82"/>
  <c r="V1454" i="82"/>
  <c r="V1455" i="82"/>
  <c r="V1456" i="82"/>
  <c r="V1457" i="82"/>
  <c r="V1458" i="82"/>
  <c r="V1459" i="82"/>
  <c r="V1460" i="82"/>
  <c r="V1461" i="82"/>
  <c r="V1462" i="82"/>
  <c r="V1463" i="82"/>
  <c r="V1464" i="82"/>
  <c r="V1465" i="82"/>
  <c r="V1466" i="82"/>
  <c r="V1467" i="82"/>
  <c r="V1468" i="82"/>
  <c r="V1469" i="82"/>
  <c r="V1470" i="82"/>
  <c r="V1471" i="82"/>
  <c r="V1472" i="82"/>
  <c r="V1473" i="82"/>
  <c r="V1474" i="82"/>
  <c r="V1475" i="82"/>
  <c r="V1476" i="82"/>
  <c r="V1477" i="82"/>
  <c r="V1478" i="82"/>
  <c r="V1479" i="82"/>
  <c r="V1480" i="82"/>
  <c r="V1481" i="82"/>
  <c r="V1482" i="82"/>
  <c r="V1483" i="82"/>
  <c r="V1484" i="82"/>
  <c r="V1485" i="82"/>
  <c r="V1486" i="82"/>
  <c r="V1487" i="82"/>
  <c r="V1488" i="82"/>
  <c r="V1489" i="82"/>
  <c r="V1490" i="82"/>
  <c r="V1491" i="82"/>
  <c r="V1492" i="82"/>
  <c r="V1493" i="82"/>
  <c r="V1494" i="82"/>
  <c r="V1495" i="82"/>
  <c r="V1496" i="82"/>
  <c r="V1497" i="82"/>
  <c r="V1498" i="82"/>
  <c r="V1499" i="82"/>
  <c r="V1500" i="82"/>
  <c r="V1501" i="82"/>
  <c r="V1502" i="82"/>
  <c r="V1503" i="82"/>
  <c r="V1504" i="82"/>
  <c r="V1505" i="82"/>
  <c r="V1506" i="82"/>
  <c r="V1507" i="82"/>
  <c r="V1508" i="82"/>
  <c r="V1509" i="82"/>
  <c r="V1510" i="82"/>
  <c r="V1511" i="82"/>
  <c r="V1512" i="82"/>
  <c r="V1513" i="82"/>
  <c r="V1514" i="82"/>
  <c r="V1515" i="82"/>
  <c r="V1516" i="82"/>
  <c r="V1517" i="82"/>
  <c r="V1518" i="82"/>
  <c r="V1519" i="82"/>
  <c r="V1520" i="82"/>
  <c r="V1521" i="82"/>
  <c r="V1522" i="82"/>
  <c r="V1523" i="82"/>
  <c r="V1524" i="82"/>
  <c r="V1525" i="82"/>
  <c r="V1526" i="82"/>
  <c r="V1527" i="82"/>
  <c r="V1528" i="82"/>
  <c r="V1529" i="82"/>
  <c r="V1530" i="82"/>
  <c r="V1531" i="82"/>
  <c r="V1532" i="82"/>
  <c r="V1533" i="82"/>
  <c r="V1534" i="82"/>
  <c r="V1535" i="82"/>
  <c r="V1536" i="82"/>
  <c r="V1537" i="82"/>
  <c r="V1538" i="82"/>
  <c r="V1539" i="82"/>
  <c r="V1540" i="82"/>
  <c r="V1541" i="82"/>
  <c r="V1542" i="82"/>
  <c r="V1543" i="82"/>
  <c r="V1544" i="82"/>
  <c r="V1545" i="82"/>
  <c r="V1546" i="82"/>
  <c r="V1547" i="82"/>
  <c r="V1548" i="82"/>
  <c r="V1549" i="82"/>
  <c r="V1550" i="82"/>
  <c r="V1551" i="82"/>
  <c r="V1552" i="82"/>
  <c r="V1553" i="82"/>
  <c r="V1554" i="82"/>
  <c r="V1555" i="82"/>
  <c r="V1556" i="82"/>
  <c r="V1557" i="82"/>
  <c r="V1558" i="82"/>
  <c r="V1559" i="82"/>
  <c r="V1560" i="82"/>
  <c r="V1561" i="82"/>
  <c r="V1562" i="82"/>
  <c r="V1563" i="82"/>
  <c r="V1564" i="82"/>
  <c r="V1565" i="82"/>
  <c r="V1566" i="82"/>
  <c r="V1567" i="82"/>
  <c r="V1568" i="82"/>
  <c r="V1569" i="82"/>
  <c r="V1570" i="82"/>
  <c r="V1571" i="82"/>
  <c r="V1572" i="82"/>
  <c r="V1573" i="82"/>
  <c r="V1574" i="82"/>
  <c r="V1575" i="82"/>
  <c r="V1576" i="82"/>
  <c r="V1577" i="82"/>
  <c r="V1578" i="82"/>
  <c r="V1579" i="82"/>
  <c r="V1580" i="82"/>
  <c r="V1581" i="82"/>
  <c r="V1582" i="82"/>
  <c r="V1583" i="82"/>
  <c r="V1584" i="82"/>
  <c r="V1585" i="82"/>
  <c r="V1586" i="82"/>
  <c r="V1587" i="82"/>
  <c r="V1588" i="82"/>
  <c r="V1589" i="82"/>
  <c r="V1590" i="82"/>
  <c r="V1591" i="82"/>
  <c r="V1592" i="82"/>
  <c r="V1593" i="82"/>
  <c r="V1594" i="82"/>
  <c r="V1595" i="82"/>
  <c r="V1596" i="82"/>
  <c r="V1597" i="82"/>
  <c r="V1598" i="82"/>
  <c r="V1599" i="82"/>
  <c r="V1600" i="82"/>
  <c r="V1601" i="82"/>
  <c r="V1602" i="82"/>
  <c r="V1603" i="82"/>
  <c r="V1604" i="82"/>
  <c r="V1605" i="82"/>
  <c r="V1606" i="82"/>
  <c r="V1607" i="82"/>
  <c r="V1608" i="82"/>
  <c r="V1609" i="82"/>
  <c r="V1610" i="82"/>
  <c r="V1611" i="82"/>
  <c r="V1612" i="82"/>
  <c r="V1613" i="82"/>
  <c r="V1614" i="82"/>
  <c r="V1615" i="82"/>
  <c r="V1616" i="82"/>
  <c r="V1617" i="82"/>
  <c r="V1618" i="82"/>
  <c r="V1619" i="82"/>
  <c r="V1620" i="82"/>
  <c r="V1621" i="82"/>
  <c r="V1622" i="82"/>
  <c r="V1623" i="82"/>
  <c r="V1624" i="82"/>
  <c r="V1625" i="82"/>
  <c r="V1626" i="82"/>
  <c r="V1627" i="82"/>
  <c r="V1628" i="82"/>
  <c r="V1629" i="82"/>
  <c r="V1630" i="82"/>
  <c r="V1631" i="82"/>
  <c r="V1632" i="82"/>
  <c r="V1633" i="82"/>
  <c r="V1634" i="82"/>
  <c r="V1635" i="82"/>
  <c r="V1636" i="82"/>
  <c r="V1637" i="82"/>
  <c r="V1638" i="82"/>
  <c r="V1639" i="82"/>
  <c r="V1640" i="82"/>
  <c r="V1641" i="82"/>
  <c r="V1642" i="82"/>
  <c r="V1643" i="82"/>
  <c r="V1644" i="82"/>
  <c r="V1645" i="82"/>
  <c r="V1646" i="82"/>
  <c r="V1647" i="82"/>
  <c r="V1648" i="82"/>
  <c r="V1649" i="82"/>
  <c r="V1650" i="82"/>
  <c r="V1651" i="82"/>
  <c r="V1652" i="82"/>
  <c r="V1653" i="82"/>
  <c r="V1654" i="82"/>
  <c r="V1655" i="82"/>
  <c r="V1656" i="82"/>
  <c r="V1657" i="82"/>
  <c r="V1658" i="82"/>
  <c r="V1659" i="82"/>
  <c r="V1660" i="82"/>
  <c r="V1661" i="82"/>
  <c r="V1662" i="82"/>
  <c r="V1663" i="82"/>
  <c r="V1664" i="82"/>
  <c r="V1665" i="82"/>
  <c r="V1666" i="82"/>
  <c r="V1667" i="82"/>
  <c r="V1668" i="82"/>
  <c r="V1669" i="82"/>
  <c r="V1670" i="82"/>
  <c r="V1671" i="82"/>
  <c r="V1672" i="82"/>
  <c r="V1673" i="82"/>
  <c r="V1674" i="82"/>
  <c r="V1675" i="82"/>
  <c r="V1676" i="82"/>
  <c r="V1677" i="82"/>
  <c r="V1678" i="82"/>
  <c r="V1679" i="82"/>
  <c r="V1680" i="82"/>
  <c r="V1681" i="82"/>
  <c r="V1682" i="82"/>
  <c r="V1683" i="82"/>
  <c r="V1684" i="82"/>
  <c r="V1685" i="82"/>
  <c r="V1686" i="82"/>
  <c r="V1687" i="82"/>
  <c r="V1688" i="82"/>
  <c r="V1689" i="82"/>
  <c r="V1690" i="82"/>
  <c r="V1691" i="82"/>
  <c r="V1692" i="82"/>
  <c r="V1693" i="82"/>
  <c r="V1694" i="82"/>
  <c r="V1695" i="82"/>
  <c r="V1696" i="82"/>
  <c r="V1697" i="82"/>
  <c r="V1698" i="82"/>
  <c r="V1699" i="82"/>
  <c r="V1700" i="82"/>
  <c r="V1701" i="82"/>
  <c r="V1702" i="82"/>
  <c r="V1703" i="82"/>
  <c r="V1704" i="82"/>
  <c r="V1705" i="82"/>
  <c r="V1706" i="82"/>
  <c r="V1707" i="82"/>
  <c r="V1708" i="82"/>
  <c r="V1709" i="82"/>
  <c r="V1710" i="82"/>
  <c r="V1711" i="82"/>
  <c r="V1712" i="82"/>
  <c r="V1713" i="82"/>
  <c r="V1714" i="82"/>
  <c r="V1715" i="82"/>
  <c r="V1716" i="82"/>
  <c r="V1717" i="82"/>
  <c r="V1718" i="82"/>
  <c r="V1719" i="82"/>
  <c r="V1720" i="82"/>
  <c r="V1721" i="82"/>
  <c r="V1722" i="82"/>
  <c r="V1723" i="82"/>
  <c r="V1724" i="82"/>
  <c r="V1725" i="82"/>
  <c r="V1726" i="82"/>
  <c r="V1727" i="82"/>
  <c r="V1728" i="82"/>
  <c r="V1729" i="82"/>
  <c r="V1730" i="82"/>
  <c r="V1731" i="82"/>
  <c r="V1732" i="82"/>
  <c r="V1733" i="82"/>
  <c r="V1734" i="82"/>
  <c r="V1735" i="82"/>
  <c r="V1736" i="82"/>
  <c r="V1737" i="82"/>
  <c r="V1738" i="82"/>
  <c r="V1739" i="82"/>
  <c r="V1740" i="82"/>
  <c r="V1741" i="82"/>
  <c r="V1742" i="82"/>
  <c r="V1743" i="82"/>
  <c r="V1744" i="82"/>
  <c r="V1745" i="82"/>
  <c r="V1746" i="82"/>
  <c r="V1747" i="82"/>
  <c r="V1748" i="82"/>
  <c r="V1749" i="82"/>
  <c r="V1750" i="82"/>
  <c r="V1751" i="82"/>
  <c r="V1752" i="82"/>
  <c r="V1753" i="82"/>
  <c r="V1754" i="82"/>
  <c r="V1755" i="82"/>
  <c r="V1756" i="82"/>
  <c r="V1757" i="82"/>
  <c r="V1758" i="82"/>
  <c r="V1759" i="82"/>
  <c r="V1760" i="82"/>
  <c r="V1761" i="82"/>
  <c r="V1762" i="82"/>
  <c r="V1763" i="82"/>
  <c r="V1764" i="82"/>
  <c r="V1765" i="82"/>
  <c r="V1766" i="82"/>
  <c r="V1767" i="82"/>
  <c r="V1768" i="82"/>
  <c r="V1769" i="82"/>
  <c r="V1770" i="82"/>
  <c r="V1771" i="82"/>
  <c r="V1772" i="82"/>
  <c r="V1773" i="82"/>
  <c r="V1774" i="82"/>
  <c r="V1775" i="82"/>
  <c r="V1776" i="82"/>
  <c r="V1777" i="82"/>
  <c r="V1778" i="82"/>
  <c r="V1779" i="82"/>
  <c r="V1780" i="82"/>
  <c r="V1781" i="82"/>
  <c r="V1782" i="82"/>
  <c r="V1783" i="82"/>
  <c r="V1784" i="82"/>
  <c r="V1785" i="82"/>
  <c r="V1786" i="82"/>
  <c r="V1787" i="82"/>
  <c r="V1788" i="82"/>
  <c r="V1789" i="82"/>
  <c r="V1790" i="82"/>
  <c r="V1791" i="82"/>
  <c r="V1792" i="82"/>
  <c r="V1793" i="82"/>
  <c r="V1794" i="82"/>
  <c r="V1795" i="82"/>
  <c r="V1796" i="82"/>
  <c r="V1797" i="82"/>
  <c r="V1798" i="82"/>
  <c r="V1799" i="82"/>
  <c r="V1800" i="82"/>
  <c r="V1801" i="82"/>
  <c r="V1802" i="82"/>
  <c r="V1803" i="82"/>
  <c r="V1804" i="82"/>
  <c r="V1805" i="82"/>
  <c r="V1806" i="82"/>
  <c r="V1807" i="82"/>
  <c r="V1808" i="82"/>
  <c r="V1809" i="82"/>
  <c r="V1810" i="82"/>
  <c r="V1811" i="82"/>
  <c r="V1812" i="82"/>
  <c r="V1813" i="82"/>
  <c r="V1814" i="82"/>
  <c r="V1815" i="82"/>
  <c r="V1816" i="82"/>
  <c r="V1817" i="82"/>
  <c r="V1818" i="82"/>
  <c r="V1819" i="82"/>
  <c r="V1820" i="82"/>
  <c r="V1821" i="82"/>
  <c r="V1822" i="82"/>
  <c r="V1823" i="82"/>
  <c r="V1824" i="82"/>
  <c r="V1825" i="82"/>
  <c r="V1826" i="82"/>
  <c r="V1827" i="82"/>
  <c r="V1828" i="82"/>
  <c r="V1829" i="82"/>
  <c r="V1830" i="82"/>
  <c r="V1831" i="82"/>
  <c r="V1832" i="82"/>
  <c r="V1833" i="82"/>
  <c r="V1834" i="82"/>
  <c r="V1835" i="82"/>
  <c r="V1836" i="82"/>
  <c r="V1837" i="82"/>
  <c r="V1838" i="82"/>
  <c r="V1839" i="82"/>
  <c r="V1840" i="82"/>
  <c r="V1841" i="82"/>
  <c r="V1842" i="82"/>
  <c r="V1843" i="82"/>
  <c r="V1844" i="82"/>
  <c r="V1845" i="82"/>
  <c r="V1846" i="82"/>
  <c r="V1847" i="82"/>
  <c r="V1848" i="82"/>
  <c r="V1849" i="82"/>
  <c r="V1850" i="82"/>
  <c r="V1851" i="82"/>
  <c r="V1852" i="82"/>
  <c r="V1853" i="82"/>
  <c r="V1854" i="82"/>
  <c r="V1855" i="82"/>
  <c r="V1856" i="82"/>
  <c r="V1857" i="82"/>
  <c r="V1858" i="82"/>
  <c r="V1859" i="82"/>
  <c r="V1860" i="82"/>
  <c r="V1861" i="82"/>
  <c r="V1862" i="82"/>
  <c r="V1863" i="82"/>
  <c r="V1864" i="82"/>
  <c r="V1865" i="82"/>
  <c r="V1866" i="82"/>
  <c r="V1867" i="82"/>
  <c r="V1868" i="82"/>
  <c r="V1869" i="82"/>
  <c r="V1870" i="82"/>
  <c r="V1871" i="82"/>
  <c r="V1872" i="82"/>
  <c r="V1873" i="82"/>
  <c r="V1874" i="82"/>
  <c r="V1875" i="82"/>
  <c r="V1876" i="82"/>
  <c r="V1877" i="82"/>
  <c r="V1878" i="82"/>
  <c r="V1879" i="82"/>
  <c r="V1880" i="82"/>
  <c r="V1881" i="82"/>
  <c r="V1882" i="82"/>
  <c r="V1883" i="82"/>
  <c r="V1884" i="82"/>
  <c r="V1885" i="82"/>
  <c r="V1886" i="82"/>
  <c r="V1887" i="82"/>
  <c r="V1888" i="82"/>
  <c r="V1889" i="82"/>
  <c r="V1890" i="82"/>
  <c r="V1891" i="82"/>
  <c r="V1892" i="82"/>
  <c r="V1893" i="82"/>
  <c r="V1894" i="82"/>
  <c r="V1895" i="82"/>
  <c r="V1896" i="82"/>
  <c r="V1897" i="82"/>
  <c r="V1898" i="82"/>
  <c r="V1899" i="82"/>
  <c r="V1900" i="82"/>
  <c r="V1901" i="82"/>
  <c r="V1902" i="82"/>
  <c r="V1903" i="82"/>
  <c r="V1904" i="82"/>
  <c r="V1905" i="82"/>
  <c r="V1906" i="82"/>
  <c r="V1907" i="82"/>
  <c r="V1908" i="82"/>
  <c r="V1909" i="82"/>
  <c r="V1910" i="82"/>
  <c r="V1911" i="82"/>
  <c r="V1912" i="82"/>
  <c r="V1913" i="82"/>
  <c r="V1914" i="82"/>
  <c r="V1915" i="82"/>
  <c r="V1916" i="82"/>
  <c r="V1917" i="82"/>
  <c r="V1918" i="82"/>
  <c r="V1919" i="82"/>
  <c r="V1920" i="82"/>
  <c r="V1921" i="82"/>
  <c r="V1922" i="82"/>
  <c r="V1923" i="82"/>
  <c r="V1924" i="82"/>
  <c r="V1925" i="82"/>
  <c r="V1926" i="82"/>
  <c r="V1927" i="82"/>
  <c r="V1928" i="82"/>
  <c r="V1929" i="82"/>
  <c r="V1930" i="82"/>
  <c r="V1931" i="82"/>
  <c r="V1932" i="82"/>
  <c r="V1933" i="82"/>
  <c r="V1934" i="82"/>
  <c r="V1935" i="82"/>
  <c r="V1936" i="82"/>
  <c r="V1937" i="82"/>
  <c r="V1938" i="82"/>
  <c r="V1939" i="82"/>
  <c r="V1940" i="82"/>
  <c r="V1941" i="82"/>
  <c r="V1942" i="82"/>
  <c r="V1943" i="82"/>
  <c r="V1944" i="82"/>
  <c r="V1945" i="82"/>
  <c r="V1946" i="82"/>
  <c r="V1947" i="82"/>
  <c r="V1948" i="82"/>
  <c r="V1949" i="82"/>
  <c r="V1950" i="82"/>
  <c r="V1951" i="82"/>
  <c r="V1952" i="82"/>
  <c r="V1953" i="82"/>
  <c r="V1954" i="82"/>
  <c r="V1955" i="82"/>
  <c r="V1956" i="82"/>
  <c r="V1957" i="82"/>
  <c r="V1958" i="82"/>
  <c r="V1959" i="82"/>
  <c r="V1960" i="82"/>
  <c r="V1961" i="82"/>
  <c r="V1962" i="82"/>
  <c r="V1963" i="82"/>
  <c r="V1964" i="82"/>
  <c r="V1965" i="82"/>
  <c r="V1966" i="82"/>
  <c r="V1967" i="82"/>
  <c r="V1968" i="82"/>
  <c r="V1969" i="82"/>
  <c r="V1970" i="82"/>
  <c r="V1971" i="82"/>
  <c r="V1972" i="82"/>
  <c r="V1973" i="82"/>
  <c r="V1974" i="82"/>
  <c r="V1975" i="82"/>
  <c r="V1976" i="82"/>
  <c r="V1977" i="82"/>
  <c r="V1978" i="82"/>
  <c r="V1979" i="82"/>
  <c r="V1980" i="82"/>
  <c r="V1981" i="82"/>
  <c r="V1982" i="82"/>
  <c r="V1983" i="82"/>
  <c r="V1984" i="82"/>
  <c r="V1985" i="82"/>
  <c r="V1986" i="82"/>
  <c r="V1987" i="82"/>
  <c r="V1988" i="82"/>
  <c r="V1989" i="82"/>
  <c r="V1990" i="82"/>
  <c r="V1991" i="82"/>
  <c r="V1992" i="82"/>
  <c r="V1993" i="82"/>
  <c r="V1994" i="82"/>
  <c r="V1995" i="82"/>
  <c r="V1996" i="82"/>
  <c r="V1997" i="82"/>
  <c r="V1998" i="82"/>
  <c r="V1999" i="82"/>
  <c r="V2000" i="82"/>
  <c r="V2001" i="82"/>
  <c r="V2002" i="82"/>
  <c r="V2003" i="82"/>
  <c r="V2004" i="82"/>
  <c r="V2005" i="82"/>
  <c r="V2006" i="82"/>
  <c r="V2007" i="82"/>
  <c r="V2008" i="82"/>
  <c r="V2009" i="82"/>
  <c r="V2010" i="82"/>
  <c r="V2011" i="82"/>
  <c r="V2012" i="82"/>
  <c r="V2013" i="82"/>
  <c r="V2014" i="82"/>
  <c r="V2015" i="82"/>
  <c r="V2016" i="82"/>
  <c r="V2017" i="82"/>
  <c r="V2018" i="82"/>
  <c r="V2019" i="82"/>
  <c r="V2020" i="82"/>
  <c r="V2021" i="82"/>
  <c r="V2022" i="82"/>
  <c r="V2023" i="82"/>
  <c r="V2024" i="82"/>
  <c r="V2025" i="82"/>
  <c r="V2026" i="82"/>
  <c r="V2027" i="82"/>
  <c r="V2028" i="82"/>
  <c r="V2029" i="82"/>
  <c r="V2030" i="82"/>
  <c r="V2031" i="82"/>
  <c r="V2032" i="82"/>
  <c r="V2033" i="82"/>
  <c r="V2034" i="82"/>
  <c r="V2035" i="82"/>
  <c r="V2036" i="82"/>
  <c r="V2037" i="82"/>
  <c r="V2038" i="82"/>
  <c r="V2039" i="82"/>
  <c r="V2040" i="82"/>
  <c r="V2041" i="82"/>
  <c r="V2042" i="82"/>
  <c r="V2043" i="82"/>
  <c r="V2044" i="82"/>
  <c r="V2045" i="82"/>
  <c r="V2046" i="82"/>
  <c r="V2047" i="82"/>
  <c r="V2048" i="82"/>
  <c r="V2049" i="82"/>
  <c r="V2050" i="82"/>
  <c r="V2051" i="82"/>
  <c r="V2052" i="82"/>
  <c r="V2053" i="82"/>
  <c r="V2054" i="82"/>
  <c r="V2055" i="82"/>
  <c r="V2056" i="82"/>
  <c r="V2057" i="82"/>
  <c r="V2058" i="82"/>
  <c r="V2059" i="82"/>
  <c r="V2060" i="82"/>
  <c r="V2061" i="82"/>
  <c r="V2062" i="82"/>
  <c r="V2063" i="82"/>
  <c r="V2064" i="82"/>
  <c r="V2065" i="82"/>
  <c r="V2066" i="82"/>
  <c r="V2067" i="82"/>
  <c r="V2068" i="82"/>
  <c r="V2069" i="82"/>
  <c r="V2070" i="82"/>
  <c r="V2071" i="82"/>
  <c r="V2072" i="82"/>
  <c r="V2073" i="82"/>
  <c r="V2074" i="82"/>
  <c r="V2075" i="82"/>
  <c r="V2076" i="82"/>
  <c r="V2077" i="82"/>
  <c r="V2078" i="82"/>
  <c r="V2079" i="82"/>
  <c r="V2080" i="82"/>
  <c r="V2081" i="82"/>
  <c r="V2082" i="82"/>
  <c r="V2083" i="82"/>
  <c r="V2084" i="82"/>
  <c r="V2085" i="82"/>
  <c r="V2086" i="82"/>
  <c r="V2087" i="82"/>
  <c r="V2088" i="82"/>
  <c r="V2089" i="82"/>
  <c r="V2090" i="82"/>
  <c r="V2091" i="82"/>
  <c r="V2092" i="82"/>
  <c r="V2093" i="82"/>
  <c r="V2094" i="82"/>
  <c r="V2095" i="82"/>
  <c r="V2096" i="82"/>
  <c r="V2097" i="82"/>
  <c r="V2098" i="82"/>
  <c r="V2099" i="82"/>
  <c r="V2100" i="82"/>
  <c r="V2101" i="82"/>
  <c r="V2102" i="82"/>
  <c r="V2103" i="82"/>
  <c r="V2104" i="82"/>
  <c r="V2105" i="82"/>
  <c r="V2106" i="82"/>
  <c r="V2107" i="82"/>
  <c r="V2108" i="82"/>
  <c r="V2109" i="82"/>
  <c r="V2110" i="82"/>
  <c r="V2111" i="82"/>
  <c r="V2112" i="82"/>
  <c r="V2113" i="82"/>
  <c r="V2114" i="82"/>
  <c r="V2115" i="82"/>
  <c r="V2116" i="82"/>
  <c r="V2117" i="82"/>
  <c r="V2118" i="82"/>
  <c r="V2119" i="82"/>
  <c r="V2120" i="82"/>
  <c r="V2121" i="82"/>
  <c r="V2122" i="82"/>
  <c r="V2123" i="82"/>
  <c r="V2124" i="82"/>
  <c r="V2125" i="82"/>
  <c r="V2126" i="82"/>
  <c r="V2127" i="82"/>
  <c r="V2128" i="82"/>
  <c r="V2129" i="82"/>
  <c r="V2130" i="82"/>
  <c r="V2131" i="82"/>
  <c r="V2132" i="82"/>
  <c r="V2133" i="82"/>
  <c r="V2134" i="82"/>
  <c r="V2135" i="82"/>
  <c r="V2136" i="82"/>
  <c r="V2137" i="82"/>
  <c r="V2138" i="82"/>
  <c r="V2139" i="82"/>
  <c r="V2140" i="82"/>
  <c r="V2141" i="82"/>
  <c r="V2142" i="82"/>
  <c r="V2143" i="82"/>
  <c r="V2144" i="82"/>
  <c r="V2145" i="82"/>
  <c r="V2146" i="82"/>
  <c r="V2147" i="82"/>
  <c r="V2148" i="82"/>
  <c r="V2149" i="82"/>
  <c r="V2150" i="82"/>
  <c r="V2151" i="82"/>
  <c r="V2152" i="82"/>
  <c r="V2153" i="82"/>
  <c r="V2154" i="82"/>
  <c r="V2155" i="82"/>
  <c r="V2156" i="82"/>
  <c r="V2157" i="82"/>
  <c r="V2158" i="82"/>
  <c r="V2159" i="82"/>
  <c r="V2160" i="82"/>
  <c r="V2161" i="82"/>
  <c r="V2162" i="82"/>
  <c r="V2163" i="82"/>
  <c r="V2164" i="82"/>
  <c r="V2165" i="82"/>
  <c r="V2166" i="82"/>
  <c r="V2167" i="82"/>
  <c r="V2168" i="82"/>
  <c r="V2169" i="82"/>
  <c r="V2170" i="82"/>
  <c r="V2171" i="82"/>
  <c r="V2172" i="82"/>
  <c r="V2173" i="82"/>
  <c r="V2174" i="82"/>
  <c r="V2175" i="82"/>
  <c r="V2176" i="82"/>
  <c r="V2177" i="82"/>
  <c r="V2178" i="82"/>
  <c r="V2179" i="82"/>
  <c r="V2180" i="82"/>
  <c r="V2181" i="82"/>
  <c r="V2182" i="82"/>
  <c r="V2183" i="82"/>
  <c r="V2184" i="82"/>
  <c r="V2185" i="82"/>
  <c r="V2186" i="82"/>
  <c r="V2187" i="82"/>
  <c r="V2188" i="82"/>
  <c r="V2189" i="82"/>
  <c r="V2190" i="82"/>
  <c r="V2191" i="82"/>
  <c r="V2192" i="82"/>
  <c r="V2193" i="82"/>
  <c r="V2194" i="82"/>
  <c r="V2195" i="82"/>
  <c r="V2196" i="82"/>
  <c r="V2197" i="82"/>
  <c r="V2198" i="82"/>
  <c r="V2199" i="82"/>
  <c r="V2200" i="82"/>
  <c r="V2201" i="82"/>
  <c r="V2202" i="82"/>
  <c r="V2203" i="82"/>
  <c r="V2204" i="82"/>
  <c r="V2205" i="82"/>
  <c r="V2206" i="82"/>
  <c r="V2207" i="82"/>
  <c r="V2208" i="82"/>
  <c r="V2209" i="82"/>
  <c r="V2210" i="82"/>
  <c r="V2211" i="82"/>
  <c r="V2212" i="82"/>
  <c r="V2213" i="82"/>
  <c r="V2214" i="82"/>
  <c r="V2215" i="82"/>
  <c r="V2216" i="82"/>
  <c r="V2217" i="82"/>
  <c r="V2218" i="82"/>
  <c r="V2219" i="82"/>
  <c r="V2220" i="82"/>
  <c r="V2221" i="82"/>
  <c r="V2222" i="82"/>
  <c r="V2223" i="82"/>
  <c r="V2224" i="82"/>
  <c r="V2225" i="82"/>
  <c r="V2226" i="82"/>
  <c r="V2227" i="82"/>
  <c r="V2228" i="82"/>
  <c r="V2229" i="82"/>
  <c r="V2230" i="82"/>
  <c r="V2231" i="82"/>
  <c r="V2232" i="82"/>
  <c r="V2233" i="82"/>
  <c r="V2234" i="82"/>
  <c r="V2235" i="82"/>
  <c r="V2236" i="82"/>
  <c r="V2237" i="82"/>
  <c r="V2238" i="82"/>
  <c r="V2239" i="82"/>
  <c r="V2240" i="82"/>
  <c r="V2241" i="82"/>
  <c r="V2242" i="82"/>
  <c r="V2243" i="82"/>
  <c r="V2244" i="82"/>
  <c r="V2245" i="82"/>
  <c r="V2246" i="82"/>
  <c r="V2247" i="82"/>
  <c r="V2248" i="82"/>
  <c r="V2249" i="82"/>
  <c r="V2250" i="82"/>
  <c r="V2251" i="82"/>
  <c r="V2252" i="82"/>
  <c r="V2253" i="82"/>
  <c r="V2254" i="82"/>
  <c r="V2255" i="82"/>
  <c r="V2256" i="82"/>
  <c r="V2257" i="82"/>
  <c r="V2258" i="82"/>
  <c r="V2259" i="82"/>
  <c r="V2260" i="82"/>
  <c r="V2261" i="82"/>
  <c r="V2262" i="82"/>
  <c r="V2263" i="82"/>
  <c r="V2264" i="82"/>
  <c r="V2265" i="82"/>
  <c r="V2266" i="82"/>
  <c r="V2267" i="82"/>
  <c r="V2268" i="82"/>
  <c r="V2269" i="82"/>
  <c r="V2270" i="82"/>
  <c r="V2271" i="82"/>
  <c r="V2272" i="82"/>
  <c r="V2273" i="82"/>
  <c r="V2274" i="82"/>
  <c r="V2275" i="82"/>
  <c r="V2276" i="82"/>
  <c r="V2277" i="82"/>
  <c r="V2278" i="82"/>
  <c r="V2279" i="82"/>
  <c r="V2280" i="82"/>
  <c r="V2281" i="82"/>
  <c r="V2282" i="82"/>
  <c r="V2283" i="82"/>
  <c r="V2284" i="82"/>
  <c r="V2285" i="82"/>
  <c r="V2286" i="82"/>
  <c r="V2287" i="82"/>
  <c r="V2288" i="82"/>
  <c r="V2289" i="82"/>
  <c r="V2290" i="82"/>
  <c r="V2291" i="82"/>
  <c r="V2292" i="82"/>
  <c r="V2293" i="82"/>
  <c r="V2294" i="82"/>
  <c r="V2295" i="82"/>
  <c r="V2296" i="82"/>
  <c r="V2297" i="82"/>
  <c r="V2298" i="82"/>
  <c r="V2299" i="82"/>
  <c r="V2300" i="82"/>
  <c r="V2301" i="82"/>
  <c r="V2302" i="82"/>
  <c r="V2303" i="82"/>
  <c r="V2304" i="82"/>
  <c r="V2305" i="82"/>
  <c r="V2306" i="82"/>
  <c r="V2307" i="82"/>
  <c r="V2308" i="82"/>
  <c r="V2309" i="82"/>
  <c r="V2310" i="82"/>
  <c r="V2311" i="82"/>
  <c r="V2312" i="82"/>
  <c r="V2313" i="82"/>
  <c r="V2314" i="82"/>
  <c r="V2315" i="82"/>
  <c r="V2316" i="82"/>
  <c r="V2317" i="82"/>
  <c r="V2318" i="82"/>
  <c r="V2319" i="82"/>
  <c r="V2320" i="82"/>
  <c r="V2321" i="82"/>
  <c r="V2322" i="82"/>
  <c r="V2323" i="82"/>
  <c r="V2324" i="82"/>
  <c r="V2325" i="82"/>
  <c r="V2326" i="82"/>
  <c r="V2327" i="82"/>
  <c r="V2328" i="82"/>
  <c r="V2329" i="82"/>
  <c r="V2330" i="82"/>
  <c r="V2331" i="82"/>
  <c r="V2332" i="82"/>
  <c r="V2333" i="82"/>
  <c r="V2334" i="82"/>
  <c r="V2335" i="82"/>
  <c r="V2336" i="82"/>
  <c r="V2337" i="82"/>
  <c r="V2338" i="82"/>
  <c r="V2339" i="82"/>
  <c r="V2340" i="82"/>
  <c r="V2341" i="82"/>
  <c r="V2342" i="82"/>
  <c r="V2343" i="82"/>
  <c r="V2344" i="82"/>
  <c r="V2345" i="82"/>
  <c r="V2346" i="82"/>
  <c r="V2347" i="82"/>
  <c r="V2348" i="82"/>
  <c r="V2349" i="82"/>
  <c r="V2350" i="82"/>
  <c r="V2351" i="82"/>
  <c r="V2352" i="82"/>
  <c r="V2353" i="82"/>
  <c r="V2354" i="82"/>
  <c r="V2355" i="82"/>
  <c r="V2356" i="82"/>
  <c r="V2357" i="82"/>
  <c r="V2358" i="82"/>
  <c r="V2359" i="82"/>
  <c r="V2360" i="82"/>
  <c r="V2361" i="82"/>
  <c r="V2362" i="82"/>
  <c r="V2363" i="82"/>
  <c r="V2364" i="82"/>
  <c r="V2365" i="82"/>
  <c r="V2366" i="82"/>
  <c r="V2367" i="82"/>
  <c r="V2368" i="82"/>
  <c r="V2369" i="82"/>
  <c r="V2370" i="82"/>
  <c r="V2371" i="82"/>
  <c r="V2372" i="82"/>
  <c r="V2373" i="82"/>
  <c r="V2374" i="82"/>
  <c r="V2375" i="82"/>
  <c r="V2376" i="82"/>
  <c r="V2377" i="82"/>
  <c r="V2378" i="82"/>
  <c r="V2379" i="82"/>
  <c r="V2380" i="82"/>
  <c r="V2381" i="82"/>
  <c r="V2382" i="82"/>
  <c r="V2383" i="82"/>
  <c r="V2384" i="82"/>
  <c r="V2385" i="82"/>
  <c r="V2386" i="82"/>
  <c r="V2387" i="82"/>
  <c r="V2388" i="82"/>
  <c r="V2389" i="82"/>
  <c r="V2390" i="82"/>
  <c r="V2391" i="82"/>
  <c r="V2392" i="82"/>
  <c r="V2393" i="82"/>
  <c r="V2394" i="82"/>
  <c r="V2395" i="82"/>
  <c r="V2396" i="82"/>
  <c r="V2397" i="82"/>
  <c r="V2398" i="82"/>
  <c r="V2399" i="82"/>
  <c r="V2400" i="82"/>
  <c r="V2401" i="82"/>
  <c r="V2402" i="82"/>
  <c r="V2403" i="82"/>
  <c r="V2404" i="82"/>
  <c r="V2405" i="82"/>
  <c r="V2406" i="82"/>
  <c r="V2407" i="82"/>
  <c r="V2408" i="82"/>
  <c r="V2409" i="82"/>
  <c r="V2410" i="82"/>
  <c r="V2411" i="82"/>
  <c r="V2412" i="82"/>
  <c r="V2413" i="82"/>
  <c r="V2414" i="82"/>
  <c r="V2415" i="82"/>
  <c r="V2416" i="82"/>
  <c r="V2417" i="82"/>
  <c r="V2418" i="82"/>
  <c r="V2419" i="82"/>
  <c r="V2420" i="82"/>
  <c r="V2421" i="82"/>
  <c r="V2422" i="82"/>
  <c r="V2423" i="82"/>
  <c r="V2424" i="82"/>
  <c r="V2425" i="82"/>
  <c r="V2426" i="82"/>
  <c r="V2427" i="82"/>
  <c r="V2428" i="82"/>
  <c r="V2429" i="82"/>
  <c r="V2430" i="82"/>
  <c r="V2431" i="82"/>
  <c r="V2432" i="82"/>
  <c r="V2433" i="82"/>
  <c r="V2434" i="82"/>
  <c r="V2435" i="82"/>
  <c r="V2436" i="82"/>
  <c r="V2437" i="82"/>
  <c r="V2438" i="82"/>
  <c r="V2439" i="82"/>
  <c r="V2440" i="82"/>
  <c r="V2441" i="82"/>
  <c r="V2442" i="82"/>
  <c r="V2443" i="82"/>
  <c r="V2444" i="82"/>
  <c r="V2445" i="82"/>
  <c r="V2446" i="82"/>
  <c r="V2447" i="82"/>
  <c r="V2448" i="82"/>
  <c r="V2449" i="82"/>
  <c r="V2450" i="82"/>
  <c r="V2451" i="82"/>
  <c r="V2452" i="82"/>
  <c r="V2453" i="82"/>
  <c r="V2454" i="82"/>
  <c r="V2455" i="82"/>
  <c r="V2456" i="82"/>
  <c r="V2457" i="82"/>
  <c r="V2458" i="82"/>
  <c r="V2459" i="82"/>
  <c r="V2460" i="82"/>
  <c r="V2461" i="82"/>
  <c r="V2462" i="82"/>
  <c r="V2463" i="82"/>
  <c r="V2464" i="82"/>
  <c r="V2465" i="82"/>
  <c r="V2466" i="82"/>
  <c r="V2467" i="82"/>
  <c r="V2468" i="82"/>
  <c r="V2469" i="82"/>
  <c r="V2470" i="82"/>
  <c r="V2471" i="82"/>
  <c r="V2472" i="82"/>
  <c r="V2473" i="82"/>
  <c r="V2474" i="82"/>
  <c r="V2475" i="82"/>
  <c r="V2476" i="82"/>
  <c r="V2477" i="82"/>
  <c r="V2478" i="82"/>
  <c r="V2479" i="82"/>
  <c r="V2480" i="82"/>
  <c r="V2481" i="82"/>
  <c r="V2482" i="82"/>
  <c r="V2483" i="82"/>
  <c r="V2484" i="82"/>
  <c r="V2485" i="82"/>
  <c r="V2486" i="82"/>
  <c r="V2487" i="82"/>
  <c r="V2488" i="82"/>
  <c r="V2489" i="82"/>
  <c r="V2490" i="82"/>
  <c r="V2491" i="82"/>
  <c r="V2492" i="82"/>
  <c r="V2493" i="82"/>
  <c r="V2494" i="82"/>
  <c r="V2495" i="82"/>
  <c r="V2496" i="82"/>
  <c r="V2497" i="82"/>
  <c r="V2498" i="82"/>
  <c r="V2499" i="82"/>
  <c r="V2500" i="82"/>
  <c r="V2501" i="82"/>
  <c r="V2502" i="82"/>
  <c r="V2503" i="82"/>
  <c r="V2504" i="82"/>
  <c r="V2505" i="82"/>
  <c r="V2506" i="82"/>
  <c r="V2507" i="82"/>
  <c r="V2508" i="82"/>
  <c r="V2509" i="82"/>
  <c r="V2510" i="82"/>
  <c r="V2511" i="82"/>
  <c r="V2512" i="82"/>
  <c r="V2513" i="82"/>
  <c r="V2514" i="82"/>
  <c r="V2515" i="82"/>
  <c r="V2516" i="82"/>
  <c r="V2517" i="82"/>
  <c r="V2518" i="82"/>
  <c r="V2519" i="82"/>
  <c r="V2520" i="82"/>
  <c r="V2521" i="82"/>
  <c r="V2522" i="82"/>
  <c r="V2523" i="82"/>
  <c r="V2524" i="82"/>
  <c r="V2525" i="82"/>
  <c r="V2526" i="82"/>
  <c r="V2527" i="82"/>
  <c r="V2528" i="82"/>
  <c r="V2529" i="82"/>
  <c r="V2530" i="82"/>
  <c r="V2531" i="82"/>
  <c r="V2532" i="82"/>
  <c r="V2533" i="82"/>
  <c r="V2534" i="82"/>
  <c r="V2535" i="82"/>
  <c r="V2536" i="82"/>
  <c r="V2537" i="82"/>
  <c r="V2538" i="82"/>
  <c r="V2539" i="82"/>
  <c r="V2540" i="82"/>
  <c r="V2541" i="82"/>
  <c r="V2542" i="82"/>
  <c r="V2543" i="82"/>
  <c r="V2544" i="82"/>
  <c r="V2545" i="82"/>
  <c r="V2546" i="82"/>
  <c r="V2547" i="82"/>
  <c r="V2548" i="82"/>
  <c r="V2549" i="82"/>
  <c r="V2550" i="82"/>
  <c r="V2551" i="82"/>
  <c r="V2552" i="82"/>
  <c r="V2553" i="82"/>
  <c r="V2554" i="82"/>
  <c r="V2555" i="82"/>
  <c r="V2556" i="82"/>
  <c r="V2557" i="82"/>
  <c r="V2558" i="82"/>
  <c r="V2559" i="82"/>
  <c r="V2560" i="82"/>
  <c r="V2561" i="82"/>
  <c r="V2562" i="82"/>
  <c r="V2563" i="82"/>
  <c r="V2564" i="82"/>
  <c r="V2565" i="82"/>
  <c r="V2566" i="82"/>
  <c r="V2567" i="82"/>
  <c r="V2568" i="82"/>
  <c r="V2569" i="82"/>
  <c r="V2570" i="82"/>
  <c r="V2571" i="82"/>
  <c r="V2572" i="82"/>
  <c r="V2573" i="82"/>
  <c r="V2574" i="82"/>
  <c r="V2575" i="82"/>
  <c r="V2576" i="82"/>
  <c r="V2577" i="82"/>
  <c r="V2578" i="82"/>
  <c r="V2579" i="82"/>
  <c r="V2580" i="82"/>
  <c r="V2581" i="82"/>
  <c r="V2582" i="82"/>
  <c r="V2583" i="82"/>
  <c r="V2584" i="82"/>
  <c r="V2585" i="82"/>
  <c r="V2586" i="82"/>
  <c r="V2587" i="82"/>
  <c r="V2588" i="82"/>
  <c r="V2589" i="82"/>
  <c r="V2590" i="82"/>
  <c r="V2591" i="82"/>
  <c r="V2592" i="82"/>
  <c r="V2593" i="82"/>
  <c r="V2594" i="82"/>
  <c r="V242" i="82"/>
  <c r="G242" i="82"/>
  <c r="G243" i="82"/>
  <c r="G244" i="82"/>
  <c r="G245" i="82"/>
  <c r="G246" i="82"/>
  <c r="G247" i="82"/>
  <c r="G248" i="82"/>
  <c r="G249" i="82"/>
  <c r="G250" i="82"/>
  <c r="G251" i="82"/>
  <c r="G252" i="82"/>
  <c r="G253" i="82"/>
  <c r="G254" i="82"/>
  <c r="G255" i="82"/>
  <c r="G256" i="82"/>
  <c r="G257" i="82"/>
  <c r="G258" i="82"/>
  <c r="G259" i="82"/>
  <c r="G260" i="82"/>
  <c r="G261" i="82"/>
  <c r="G262" i="82"/>
  <c r="G263" i="82"/>
  <c r="G264" i="82"/>
  <c r="G265" i="82"/>
  <c r="G266" i="82"/>
  <c r="G267" i="82"/>
  <c r="G268" i="82"/>
  <c r="G269" i="82"/>
  <c r="G270" i="82"/>
  <c r="G271" i="82"/>
  <c r="G272" i="82"/>
  <c r="G273" i="82"/>
  <c r="G274" i="82"/>
  <c r="G275" i="82"/>
  <c r="G276" i="82"/>
  <c r="G277" i="82"/>
  <c r="G278" i="82"/>
  <c r="G279" i="82"/>
  <c r="G280" i="82"/>
  <c r="G281" i="82"/>
  <c r="G282" i="82"/>
  <c r="G283" i="82"/>
  <c r="G284" i="82"/>
  <c r="G285" i="82"/>
  <c r="G286" i="82"/>
  <c r="G287" i="82"/>
  <c r="G288" i="82"/>
  <c r="G289" i="82"/>
  <c r="G290" i="82"/>
  <c r="G291" i="82"/>
  <c r="G292" i="82"/>
  <c r="G293" i="82"/>
  <c r="G294" i="82"/>
  <c r="G295" i="82"/>
  <c r="G296" i="82"/>
  <c r="G297" i="82"/>
  <c r="G298" i="82"/>
  <c r="G299" i="82"/>
  <c r="G300" i="82"/>
  <c r="G301" i="82"/>
  <c r="G302" i="82"/>
  <c r="G303" i="82"/>
  <c r="G304" i="82"/>
  <c r="G305" i="82"/>
  <c r="G306" i="82"/>
  <c r="G307" i="82"/>
  <c r="G308" i="82"/>
  <c r="G309" i="82"/>
  <c r="G310" i="82"/>
  <c r="G311" i="82"/>
  <c r="G312" i="82"/>
  <c r="G313" i="82"/>
  <c r="G314" i="82"/>
  <c r="G315" i="82"/>
  <c r="G316" i="82"/>
  <c r="G317" i="82"/>
  <c r="G318" i="82"/>
  <c r="G319" i="82"/>
  <c r="G320" i="82"/>
  <c r="G321" i="82"/>
  <c r="G322" i="82"/>
  <c r="G323" i="82"/>
  <c r="G324" i="82"/>
  <c r="G325" i="82"/>
  <c r="G326" i="82"/>
  <c r="G327" i="82"/>
  <c r="G328" i="82"/>
  <c r="G329" i="82"/>
  <c r="G330" i="82"/>
  <c r="G331" i="82"/>
  <c r="G332" i="82"/>
  <c r="G333" i="82"/>
  <c r="G334" i="82"/>
  <c r="G335" i="82"/>
  <c r="G336" i="82"/>
  <c r="G337" i="82"/>
  <c r="G338" i="82"/>
  <c r="G339" i="82"/>
  <c r="G340" i="82"/>
  <c r="G341" i="82"/>
  <c r="G342" i="82"/>
  <c r="G343" i="82"/>
  <c r="G344" i="82"/>
  <c r="G345" i="82"/>
  <c r="G346" i="82"/>
  <c r="G347" i="82"/>
  <c r="G348" i="82"/>
  <c r="G349" i="82"/>
  <c r="G350" i="82"/>
  <c r="G351" i="82"/>
  <c r="G352" i="82"/>
  <c r="G353" i="82"/>
  <c r="G354" i="82"/>
  <c r="G355" i="82"/>
  <c r="G356" i="82"/>
  <c r="G357" i="82"/>
  <c r="G358" i="82"/>
  <c r="G359" i="82"/>
  <c r="G360" i="82"/>
  <c r="G361" i="82"/>
  <c r="G362" i="82"/>
  <c r="G363" i="82"/>
  <c r="G364" i="82"/>
  <c r="G365" i="82"/>
  <c r="G366" i="82"/>
  <c r="G367" i="82"/>
  <c r="G368" i="82"/>
  <c r="G369" i="82"/>
  <c r="G370" i="82"/>
  <c r="G371" i="82"/>
  <c r="G372" i="82"/>
  <c r="G373" i="82"/>
  <c r="G374" i="82"/>
  <c r="G375" i="82"/>
  <c r="G376" i="82"/>
  <c r="G377" i="82"/>
  <c r="G378" i="82"/>
  <c r="G379" i="82"/>
  <c r="G380" i="82"/>
  <c r="G381" i="82"/>
  <c r="G382" i="82"/>
  <c r="G383" i="82"/>
  <c r="G384" i="82"/>
  <c r="G385" i="82"/>
  <c r="G386" i="82"/>
  <c r="G387" i="82"/>
  <c r="G388" i="82"/>
  <c r="G389" i="82"/>
  <c r="G390" i="82"/>
  <c r="G391" i="82"/>
  <c r="G392" i="82"/>
  <c r="G393" i="82"/>
  <c r="G394" i="82"/>
  <c r="G395" i="82"/>
  <c r="G396" i="82"/>
  <c r="G397" i="82"/>
  <c r="G398" i="82"/>
  <c r="G399" i="82"/>
  <c r="G400" i="82"/>
  <c r="G401" i="82"/>
  <c r="G402" i="82"/>
  <c r="G403" i="82"/>
  <c r="G404" i="82"/>
  <c r="G405" i="82"/>
  <c r="G406" i="82"/>
  <c r="G407" i="82"/>
  <c r="G408" i="82"/>
  <c r="G409" i="82"/>
  <c r="G410" i="82"/>
  <c r="G411" i="82"/>
  <c r="G412" i="82"/>
  <c r="G413" i="82"/>
  <c r="G414" i="82"/>
  <c r="G415" i="82"/>
  <c r="G416" i="82"/>
  <c r="G417" i="82"/>
  <c r="G418" i="82"/>
  <c r="G419" i="82"/>
  <c r="G420" i="82"/>
  <c r="G421" i="82"/>
  <c r="G422" i="82"/>
  <c r="G423" i="82"/>
  <c r="G424" i="82"/>
  <c r="G425" i="82"/>
  <c r="G426" i="82"/>
  <c r="G427" i="82"/>
  <c r="G428" i="82"/>
  <c r="G429" i="82"/>
  <c r="G430" i="82"/>
  <c r="G431" i="82"/>
  <c r="G432" i="82"/>
  <c r="G433" i="82"/>
  <c r="G434" i="82"/>
  <c r="G435" i="82"/>
  <c r="G436" i="82"/>
  <c r="G437" i="82"/>
  <c r="G438" i="82"/>
  <c r="G439" i="82"/>
  <c r="G440" i="82"/>
  <c r="G441" i="82"/>
  <c r="G442" i="82"/>
  <c r="G443" i="82"/>
  <c r="G444" i="82"/>
  <c r="G445" i="82"/>
  <c r="G446" i="82"/>
  <c r="G447" i="82"/>
  <c r="G448" i="82"/>
  <c r="G449" i="82"/>
  <c r="G450" i="82"/>
  <c r="G451" i="82"/>
  <c r="G452" i="82"/>
  <c r="G453" i="82"/>
  <c r="G454" i="82"/>
  <c r="G455" i="82"/>
  <c r="G456" i="82"/>
  <c r="G457" i="82"/>
  <c r="G458" i="82"/>
  <c r="G459" i="82"/>
  <c r="G460" i="82"/>
  <c r="G461" i="82"/>
  <c r="G462" i="82"/>
  <c r="G463" i="82"/>
  <c r="G464" i="82"/>
  <c r="G465" i="82"/>
  <c r="G466" i="82"/>
  <c r="G467" i="82"/>
  <c r="G468" i="82"/>
  <c r="G469" i="82"/>
  <c r="G470" i="82"/>
  <c r="G471" i="82"/>
  <c r="G472" i="82"/>
  <c r="G473" i="82"/>
  <c r="G474" i="82"/>
  <c r="G475" i="82"/>
  <c r="G476" i="82"/>
  <c r="G477" i="82"/>
  <c r="G478" i="82"/>
  <c r="G479" i="82"/>
  <c r="G480" i="82"/>
  <c r="G481" i="82"/>
  <c r="G482" i="82"/>
  <c r="G483" i="82"/>
  <c r="G484" i="82"/>
  <c r="G485" i="82"/>
  <c r="G486" i="82"/>
  <c r="G487" i="82"/>
  <c r="G488" i="82"/>
  <c r="G489" i="82"/>
  <c r="G490" i="82"/>
  <c r="G491" i="82"/>
  <c r="G492" i="82"/>
  <c r="G493" i="82"/>
  <c r="G494" i="82"/>
  <c r="G495" i="82"/>
  <c r="G496" i="82"/>
  <c r="G497" i="82"/>
  <c r="G498" i="82"/>
  <c r="G499" i="82"/>
  <c r="G500" i="82"/>
  <c r="G501" i="82"/>
  <c r="G502" i="82"/>
  <c r="G503" i="82"/>
  <c r="G504" i="82"/>
  <c r="G505" i="82"/>
  <c r="G506" i="82"/>
  <c r="G507" i="82"/>
  <c r="G508" i="82"/>
  <c r="G509" i="82"/>
  <c r="G510" i="82"/>
  <c r="G511" i="82"/>
  <c r="G512" i="82"/>
  <c r="G513" i="82"/>
  <c r="G514" i="82"/>
  <c r="G515" i="82"/>
  <c r="G516" i="82"/>
  <c r="G517" i="82"/>
  <c r="G518" i="82"/>
  <c r="G519" i="82"/>
  <c r="G520" i="82"/>
  <c r="G521" i="82"/>
  <c r="G522" i="82"/>
  <c r="G523" i="82"/>
  <c r="G524" i="82"/>
  <c r="G525" i="82"/>
  <c r="G526" i="82"/>
  <c r="G527" i="82"/>
  <c r="G528" i="82"/>
  <c r="G529" i="82"/>
  <c r="G530" i="82"/>
  <c r="G531" i="82"/>
  <c r="G532" i="82"/>
  <c r="G533" i="82"/>
  <c r="G534" i="82"/>
  <c r="G535" i="82"/>
  <c r="G536" i="82"/>
  <c r="G537" i="82"/>
  <c r="G538" i="82"/>
  <c r="G539" i="82"/>
  <c r="G540" i="82"/>
  <c r="G541" i="82"/>
  <c r="G542" i="82"/>
  <c r="G543" i="82"/>
  <c r="G544" i="82"/>
  <c r="G545" i="82"/>
  <c r="G546" i="82"/>
  <c r="G547" i="82"/>
  <c r="G548" i="82"/>
  <c r="G549" i="82"/>
  <c r="G550" i="82"/>
  <c r="G551" i="82"/>
  <c r="G552" i="82"/>
  <c r="G553" i="82"/>
  <c r="G554" i="82"/>
  <c r="G555" i="82"/>
  <c r="G556" i="82"/>
  <c r="G557" i="82"/>
  <c r="G558" i="82"/>
  <c r="G559" i="82"/>
  <c r="G560" i="82"/>
  <c r="G561" i="82"/>
  <c r="G562" i="82"/>
  <c r="G563" i="82"/>
  <c r="G564" i="82"/>
  <c r="G565" i="82"/>
  <c r="G566" i="82"/>
  <c r="G567" i="82"/>
  <c r="G568" i="82"/>
  <c r="G569" i="82"/>
  <c r="G570" i="82"/>
  <c r="G571" i="82"/>
  <c r="G572" i="82"/>
  <c r="G573" i="82"/>
  <c r="G574" i="82"/>
  <c r="G575" i="82"/>
  <c r="G576" i="82"/>
  <c r="G577" i="82"/>
  <c r="G578" i="82"/>
  <c r="G579" i="82"/>
  <c r="G580" i="82"/>
  <c r="G581" i="82"/>
  <c r="G582" i="82"/>
  <c r="G583" i="82"/>
  <c r="G584" i="82"/>
  <c r="G585" i="82"/>
  <c r="G586" i="82"/>
  <c r="G587" i="82"/>
  <c r="G588" i="82"/>
  <c r="G589" i="82"/>
  <c r="G590" i="82"/>
  <c r="G591" i="82"/>
  <c r="G592" i="82"/>
  <c r="G593" i="82"/>
  <c r="G594" i="82"/>
  <c r="G595" i="82"/>
  <c r="G596" i="82"/>
  <c r="G597" i="82"/>
  <c r="G598" i="82"/>
  <c r="G599" i="82"/>
  <c r="G600" i="82"/>
  <c r="G601" i="82"/>
  <c r="G602" i="82"/>
  <c r="G603" i="82"/>
  <c r="G604" i="82"/>
  <c r="G605" i="82"/>
  <c r="G606" i="82"/>
  <c r="G607" i="82"/>
  <c r="G608" i="82"/>
  <c r="G609" i="82"/>
  <c r="G610" i="82"/>
  <c r="G611" i="82"/>
  <c r="G612" i="82"/>
  <c r="G613" i="82"/>
  <c r="G614" i="82"/>
  <c r="G615" i="82"/>
  <c r="G616" i="82"/>
  <c r="G617" i="82"/>
  <c r="G618" i="82"/>
  <c r="G619" i="82"/>
  <c r="G620" i="82"/>
  <c r="G621" i="82"/>
  <c r="G622" i="82"/>
  <c r="G623" i="82"/>
  <c r="G624" i="82"/>
  <c r="G625" i="82"/>
  <c r="G626" i="82"/>
  <c r="G627" i="82"/>
  <c r="G628" i="82"/>
  <c r="G629" i="82"/>
  <c r="G630" i="82"/>
  <c r="G631" i="82"/>
  <c r="G632" i="82"/>
  <c r="G633" i="82"/>
  <c r="G634" i="82"/>
  <c r="G635" i="82"/>
  <c r="G636" i="82"/>
  <c r="G637" i="82"/>
  <c r="G638" i="82"/>
  <c r="G639" i="82"/>
  <c r="G640" i="82"/>
  <c r="G641" i="82"/>
  <c r="G642" i="82"/>
  <c r="G643" i="82"/>
  <c r="G644" i="82"/>
  <c r="G645" i="82"/>
  <c r="G646" i="82"/>
  <c r="G647" i="82"/>
  <c r="G648" i="82"/>
  <c r="G649" i="82"/>
  <c r="G650" i="82"/>
  <c r="G651" i="82"/>
  <c r="G652" i="82"/>
  <c r="G653" i="82"/>
  <c r="G654" i="82"/>
  <c r="G655" i="82"/>
  <c r="G656" i="82"/>
  <c r="G657" i="82"/>
  <c r="G658" i="82"/>
  <c r="G659" i="82"/>
  <c r="G660" i="82"/>
  <c r="G661" i="82"/>
  <c r="G662" i="82"/>
  <c r="G663" i="82"/>
  <c r="G664" i="82"/>
  <c r="G665" i="82"/>
  <c r="G666" i="82"/>
  <c r="G667" i="82"/>
  <c r="G668" i="82"/>
  <c r="G669" i="82"/>
  <c r="G670" i="82"/>
  <c r="G671" i="82"/>
  <c r="G672" i="82"/>
  <c r="G673" i="82"/>
  <c r="G674" i="82"/>
  <c r="G675" i="82"/>
  <c r="G676" i="82"/>
  <c r="G677" i="82"/>
  <c r="G678" i="82"/>
  <c r="G679" i="82"/>
  <c r="G680" i="82"/>
  <c r="G681" i="82"/>
  <c r="G682" i="82"/>
  <c r="G683" i="82"/>
  <c r="G684" i="82"/>
  <c r="G685" i="82"/>
  <c r="G686" i="82"/>
  <c r="G687" i="82"/>
  <c r="G688" i="82"/>
  <c r="G689" i="82"/>
  <c r="G690" i="82"/>
  <c r="G691" i="82"/>
  <c r="G692" i="82"/>
  <c r="G693" i="82"/>
  <c r="G694" i="82"/>
  <c r="G695" i="82"/>
  <c r="G696" i="82"/>
  <c r="G697" i="82"/>
  <c r="G698" i="82"/>
  <c r="G699" i="82"/>
  <c r="G700" i="82"/>
  <c r="G701" i="82"/>
  <c r="G702" i="82"/>
  <c r="G703" i="82"/>
  <c r="G704" i="82"/>
  <c r="G705" i="82"/>
  <c r="G706" i="82"/>
  <c r="G707" i="82"/>
  <c r="G708" i="82"/>
  <c r="G709" i="82"/>
  <c r="G710" i="82"/>
  <c r="G711" i="82"/>
  <c r="G712" i="82"/>
  <c r="G713" i="82"/>
  <c r="G714" i="82"/>
  <c r="G715" i="82"/>
  <c r="G716" i="82"/>
  <c r="G717" i="82"/>
  <c r="G718" i="82"/>
  <c r="G719" i="82"/>
  <c r="G720" i="82"/>
  <c r="G721" i="82"/>
  <c r="G722" i="82"/>
  <c r="G723" i="82"/>
  <c r="G724" i="82"/>
  <c r="G725" i="82"/>
  <c r="G726" i="82"/>
  <c r="G727" i="82"/>
  <c r="G728" i="82"/>
  <c r="G729" i="82"/>
  <c r="G730" i="82"/>
  <c r="G731" i="82"/>
  <c r="G732" i="82"/>
  <c r="G733" i="82"/>
  <c r="G734" i="82"/>
  <c r="G735" i="82"/>
  <c r="G736" i="82"/>
  <c r="G737" i="82"/>
  <c r="G738" i="82"/>
  <c r="G739" i="82"/>
  <c r="G740" i="82"/>
  <c r="G741" i="82"/>
  <c r="G742" i="82"/>
  <c r="G743" i="82"/>
  <c r="G744" i="82"/>
  <c r="G745" i="82"/>
  <c r="G746" i="82"/>
  <c r="G747" i="82"/>
  <c r="G748" i="82"/>
  <c r="G749" i="82"/>
  <c r="G750" i="82"/>
  <c r="G751" i="82"/>
  <c r="G752" i="82"/>
  <c r="G753" i="82"/>
  <c r="G754" i="82"/>
  <c r="G755" i="82"/>
  <c r="G756" i="82"/>
  <c r="G757" i="82"/>
  <c r="G758" i="82"/>
  <c r="G759" i="82"/>
  <c r="G760" i="82"/>
  <c r="G761" i="82"/>
  <c r="G762" i="82"/>
  <c r="G763" i="82"/>
  <c r="G764" i="82"/>
  <c r="G765" i="82"/>
  <c r="G766" i="82"/>
  <c r="G767" i="82"/>
  <c r="G768" i="82"/>
  <c r="G769" i="82"/>
  <c r="G770" i="82"/>
  <c r="G771" i="82"/>
  <c r="G772" i="82"/>
  <c r="G773" i="82"/>
  <c r="G774" i="82"/>
  <c r="G775" i="82"/>
  <c r="G776" i="82"/>
  <c r="G777" i="82"/>
  <c r="G778" i="82"/>
  <c r="G779" i="82"/>
  <c r="G780" i="82"/>
  <c r="G781" i="82"/>
  <c r="G782" i="82"/>
  <c r="G783" i="82"/>
  <c r="G784" i="82"/>
  <c r="G785" i="82"/>
  <c r="G786" i="82"/>
  <c r="G787" i="82"/>
  <c r="G788" i="82"/>
  <c r="G789" i="82"/>
  <c r="G790" i="82"/>
  <c r="G791" i="82"/>
  <c r="G792" i="82"/>
  <c r="G793" i="82"/>
  <c r="G794" i="82"/>
  <c r="G795" i="82"/>
  <c r="G796" i="82"/>
  <c r="G797" i="82"/>
  <c r="G798" i="82"/>
  <c r="G799" i="82"/>
  <c r="G800" i="82"/>
  <c r="G801" i="82"/>
  <c r="G802" i="82"/>
  <c r="G803" i="82"/>
  <c r="G804" i="82"/>
  <c r="G805" i="82"/>
  <c r="G806" i="82"/>
  <c r="G807" i="82"/>
  <c r="G808" i="82"/>
  <c r="G809" i="82"/>
  <c r="G810" i="82"/>
  <c r="G811" i="82"/>
  <c r="G812" i="82"/>
  <c r="G813" i="82"/>
  <c r="G814" i="82"/>
  <c r="G815" i="82"/>
  <c r="G816" i="82"/>
  <c r="G817" i="82"/>
  <c r="G818" i="82"/>
  <c r="G819" i="82"/>
  <c r="G820" i="82"/>
  <c r="G821" i="82"/>
  <c r="G822" i="82"/>
  <c r="G823" i="82"/>
  <c r="G824" i="82"/>
  <c r="G825" i="82"/>
  <c r="G826" i="82"/>
  <c r="G827" i="82"/>
  <c r="G828" i="82"/>
  <c r="G829" i="82"/>
  <c r="G830" i="82"/>
  <c r="G831" i="82"/>
  <c r="G832" i="82"/>
  <c r="G833" i="82"/>
  <c r="G834" i="82"/>
  <c r="G835" i="82"/>
  <c r="G836" i="82"/>
  <c r="G837" i="82"/>
  <c r="G838" i="82"/>
  <c r="G839" i="82"/>
  <c r="G840" i="82"/>
  <c r="G841" i="82"/>
  <c r="G842" i="82"/>
  <c r="G843" i="82"/>
  <c r="G844" i="82"/>
  <c r="G845" i="82"/>
  <c r="G846" i="82"/>
  <c r="G847" i="82"/>
  <c r="G848" i="82"/>
  <c r="G849" i="82"/>
  <c r="G850" i="82"/>
  <c r="G851" i="82"/>
  <c r="G852" i="82"/>
  <c r="G853" i="82"/>
  <c r="G854" i="82"/>
  <c r="G855" i="82"/>
  <c r="G856" i="82"/>
  <c r="G857" i="82"/>
  <c r="G858" i="82"/>
  <c r="G859" i="82"/>
  <c r="G860" i="82"/>
  <c r="G861" i="82"/>
  <c r="G862" i="82"/>
  <c r="G863" i="82"/>
  <c r="G864" i="82"/>
  <c r="G865" i="82"/>
  <c r="G866" i="82"/>
  <c r="G867" i="82"/>
  <c r="G868" i="82"/>
  <c r="G869" i="82"/>
  <c r="G870" i="82"/>
  <c r="G871" i="82"/>
  <c r="G872" i="82"/>
  <c r="G873" i="82"/>
  <c r="G874" i="82"/>
  <c r="G875" i="82"/>
  <c r="G876" i="82"/>
  <c r="G877" i="82"/>
  <c r="G878" i="82"/>
  <c r="G879" i="82"/>
  <c r="G880" i="82"/>
  <c r="G881" i="82"/>
  <c r="G882" i="82"/>
  <c r="G883" i="82"/>
  <c r="G884" i="82"/>
  <c r="G885" i="82"/>
  <c r="G886" i="82"/>
  <c r="G887" i="82"/>
  <c r="G888" i="82"/>
  <c r="G889" i="82"/>
  <c r="G890" i="82"/>
  <c r="G891" i="82"/>
  <c r="G892" i="82"/>
  <c r="G893" i="82"/>
  <c r="G894" i="82"/>
  <c r="G895" i="82"/>
  <c r="G896" i="82"/>
  <c r="G897" i="82"/>
  <c r="G898" i="82"/>
  <c r="G899" i="82"/>
  <c r="G900" i="82"/>
  <c r="G901" i="82"/>
  <c r="G902" i="82"/>
  <c r="G903" i="82"/>
  <c r="G904" i="82"/>
  <c r="G905" i="82"/>
  <c r="G906" i="82"/>
  <c r="G907" i="82"/>
  <c r="G908" i="82"/>
  <c r="G909" i="82"/>
  <c r="G910" i="82"/>
  <c r="G911" i="82"/>
  <c r="G912" i="82"/>
  <c r="G913" i="82"/>
  <c r="G914" i="82"/>
  <c r="G915" i="82"/>
  <c r="G916" i="82"/>
  <c r="G917" i="82"/>
  <c r="G918" i="82"/>
  <c r="G919" i="82"/>
  <c r="G920" i="82"/>
  <c r="G921" i="82"/>
  <c r="G922" i="82"/>
  <c r="G923" i="82"/>
  <c r="G924" i="82"/>
  <c r="G925" i="82"/>
  <c r="G926" i="82"/>
  <c r="G927" i="82"/>
  <c r="G928" i="82"/>
  <c r="G929" i="82"/>
  <c r="G930" i="82"/>
  <c r="G931" i="82"/>
  <c r="G932" i="82"/>
  <c r="G933" i="82"/>
  <c r="G934" i="82"/>
  <c r="G935" i="82"/>
  <c r="G936" i="82"/>
  <c r="G937" i="82"/>
  <c r="G938" i="82"/>
  <c r="G939" i="82"/>
  <c r="G940" i="82"/>
  <c r="G941" i="82"/>
  <c r="G942" i="82"/>
  <c r="G943" i="82"/>
  <c r="G944" i="82"/>
  <c r="G945" i="82"/>
  <c r="G946" i="82"/>
  <c r="G947" i="82"/>
  <c r="G948" i="82"/>
  <c r="G949" i="82"/>
  <c r="G950" i="82"/>
  <c r="G951" i="82"/>
  <c r="G952" i="82"/>
  <c r="G953" i="82"/>
  <c r="G954" i="82"/>
  <c r="G955" i="82"/>
  <c r="G956" i="82"/>
  <c r="G957" i="82"/>
  <c r="G958" i="82"/>
  <c r="G959" i="82"/>
  <c r="G960" i="82"/>
  <c r="G961" i="82"/>
  <c r="G962" i="82"/>
  <c r="G963" i="82"/>
  <c r="G964" i="82"/>
  <c r="G965" i="82"/>
  <c r="G966" i="82"/>
  <c r="G967" i="82"/>
  <c r="G968" i="82"/>
  <c r="G969" i="82"/>
  <c r="G970" i="82"/>
  <c r="G971" i="82"/>
  <c r="G972" i="82"/>
  <c r="G973" i="82"/>
  <c r="G974" i="82"/>
  <c r="G975" i="82"/>
  <c r="G976" i="82"/>
  <c r="G977" i="82"/>
  <c r="G978" i="82"/>
  <c r="G979" i="82"/>
  <c r="G980" i="82"/>
  <c r="G981" i="82"/>
  <c r="G982" i="82"/>
  <c r="G983" i="82"/>
  <c r="G984" i="82"/>
  <c r="G985" i="82"/>
  <c r="G986" i="82"/>
  <c r="G987" i="82"/>
  <c r="G988" i="82"/>
  <c r="G989" i="82"/>
  <c r="G990" i="82"/>
  <c r="G991" i="82"/>
  <c r="G992" i="82"/>
  <c r="G993" i="82"/>
  <c r="G994" i="82"/>
  <c r="G995" i="82"/>
  <c r="G996" i="82"/>
  <c r="G997" i="82"/>
  <c r="G998" i="82"/>
  <c r="G999" i="82"/>
  <c r="G1000" i="82"/>
  <c r="G1001" i="82"/>
  <c r="G1002" i="82"/>
  <c r="G1003" i="82"/>
  <c r="G1004" i="82"/>
  <c r="G1005" i="82"/>
  <c r="G1006" i="82"/>
  <c r="G1007" i="82"/>
  <c r="G1008" i="82"/>
  <c r="G1009" i="82"/>
  <c r="G1010" i="82"/>
  <c r="G1011" i="82"/>
  <c r="G1012" i="82"/>
  <c r="G1013" i="82"/>
  <c r="G1014" i="82"/>
  <c r="G1015" i="82"/>
  <c r="G1016" i="82"/>
  <c r="G1017" i="82"/>
  <c r="G1018" i="82"/>
  <c r="G1019" i="82"/>
  <c r="G1020" i="82"/>
  <c r="G1021" i="82"/>
  <c r="G1022" i="82"/>
  <c r="G1023" i="82"/>
  <c r="G1024" i="82"/>
  <c r="G1025" i="82"/>
  <c r="G1026" i="82"/>
  <c r="G1027" i="82"/>
  <c r="G1028" i="82"/>
  <c r="G1029" i="82"/>
  <c r="G1030" i="82"/>
  <c r="G1031" i="82"/>
  <c r="G1032" i="82"/>
  <c r="G1033" i="82"/>
  <c r="G1034" i="82"/>
  <c r="G1035" i="82"/>
  <c r="G1036" i="82"/>
  <c r="G1037" i="82"/>
  <c r="G1038" i="82"/>
  <c r="G1039" i="82"/>
  <c r="G1040" i="82"/>
  <c r="G1041" i="82"/>
  <c r="G1042" i="82"/>
  <c r="G1043" i="82"/>
  <c r="G1044" i="82"/>
  <c r="G1045" i="82"/>
  <c r="G1046" i="82"/>
  <c r="G1047" i="82"/>
  <c r="G1048" i="82"/>
  <c r="G1049" i="82"/>
  <c r="G1050" i="82"/>
  <c r="G1051" i="82"/>
  <c r="G1052" i="82"/>
  <c r="G1053" i="82"/>
  <c r="G1054" i="82"/>
  <c r="G1055" i="82"/>
  <c r="G1056" i="82"/>
  <c r="G1057" i="82"/>
  <c r="G1058" i="82"/>
  <c r="G1059" i="82"/>
  <c r="G1060" i="82"/>
  <c r="G1061" i="82"/>
  <c r="G1062" i="82"/>
  <c r="G1063" i="82"/>
  <c r="G1064" i="82"/>
  <c r="G1065" i="82"/>
  <c r="G1066" i="82"/>
  <c r="G1067" i="82"/>
  <c r="G1068" i="82"/>
  <c r="G1069" i="82"/>
  <c r="G1070" i="82"/>
  <c r="G1071" i="82"/>
  <c r="G1072" i="82"/>
  <c r="G1073" i="82"/>
  <c r="G1074" i="82"/>
  <c r="G1075" i="82"/>
  <c r="G1076" i="82"/>
  <c r="G1077" i="82"/>
  <c r="G1078" i="82"/>
  <c r="G1079" i="82"/>
  <c r="G1080" i="82"/>
  <c r="G1081" i="82"/>
  <c r="G1082" i="82"/>
  <c r="G1083" i="82"/>
  <c r="G1084" i="82"/>
  <c r="G1085" i="82"/>
  <c r="G1086" i="82"/>
  <c r="G1087" i="82"/>
  <c r="G1088" i="82"/>
  <c r="G1089" i="82"/>
  <c r="G1090" i="82"/>
  <c r="G1091" i="82"/>
  <c r="G1092" i="82"/>
  <c r="G1093" i="82"/>
  <c r="G1094" i="82"/>
  <c r="G1095" i="82"/>
  <c r="G1096" i="82"/>
  <c r="G1097" i="82"/>
  <c r="G1098" i="82"/>
  <c r="G1099" i="82"/>
  <c r="G1100" i="82"/>
  <c r="G1101" i="82"/>
  <c r="G1102" i="82"/>
  <c r="G1103" i="82"/>
  <c r="G1104" i="82"/>
  <c r="G1105" i="82"/>
  <c r="G1106" i="82"/>
  <c r="G1107" i="82"/>
  <c r="G1108" i="82"/>
  <c r="G1109" i="82"/>
  <c r="G1110" i="82"/>
  <c r="G1111" i="82"/>
  <c r="G1112" i="82"/>
  <c r="G1113" i="82"/>
  <c r="G1114" i="82"/>
  <c r="G1115" i="82"/>
  <c r="G1116" i="82"/>
  <c r="G1117" i="82"/>
  <c r="G1118" i="82"/>
  <c r="G1119" i="82"/>
  <c r="G1120" i="82"/>
  <c r="G1121" i="82"/>
  <c r="G1122" i="82"/>
  <c r="G1123" i="82"/>
  <c r="G1124" i="82"/>
  <c r="G1125" i="82"/>
  <c r="G1126" i="82"/>
  <c r="G1127" i="82"/>
  <c r="G1128" i="82"/>
  <c r="G1129" i="82"/>
  <c r="G1130" i="82"/>
  <c r="G1131" i="82"/>
  <c r="G1132" i="82"/>
  <c r="G1133" i="82"/>
  <c r="G1134" i="82"/>
  <c r="G1135" i="82"/>
  <c r="G1136" i="82"/>
  <c r="G1137" i="82"/>
  <c r="G1138" i="82"/>
  <c r="G1139" i="82"/>
  <c r="G1140" i="82"/>
  <c r="G1141" i="82"/>
  <c r="G1142" i="82"/>
  <c r="G1143" i="82"/>
  <c r="G1144" i="82"/>
  <c r="G1145" i="82"/>
  <c r="G1146" i="82"/>
  <c r="G1147" i="82"/>
  <c r="G1148" i="82"/>
  <c r="G1149" i="82"/>
  <c r="G1150" i="82"/>
  <c r="G1151" i="82"/>
  <c r="G1152" i="82"/>
  <c r="G1153" i="82"/>
  <c r="G1154" i="82"/>
  <c r="G1155" i="82"/>
  <c r="G1156" i="82"/>
  <c r="G1157" i="82"/>
  <c r="G1158" i="82"/>
  <c r="G1159" i="82"/>
  <c r="G1160" i="82"/>
  <c r="G1161" i="82"/>
  <c r="G1162" i="82"/>
  <c r="G1163" i="82"/>
  <c r="G1164" i="82"/>
  <c r="G1165" i="82"/>
  <c r="G1166" i="82"/>
  <c r="G1167" i="82"/>
  <c r="G1168" i="82"/>
  <c r="G1169" i="82"/>
  <c r="G1170" i="82"/>
  <c r="G1171" i="82"/>
  <c r="G1172" i="82"/>
  <c r="G1173" i="82"/>
  <c r="G1174" i="82"/>
  <c r="G1175" i="82"/>
  <c r="G1176" i="82"/>
  <c r="G1177" i="82"/>
  <c r="G1178" i="82"/>
  <c r="G1179" i="82"/>
  <c r="G1180" i="82"/>
  <c r="G1181" i="82"/>
  <c r="G1182" i="82"/>
  <c r="G1183" i="82"/>
  <c r="G1184" i="82"/>
  <c r="G1185" i="82"/>
  <c r="G1186" i="82"/>
  <c r="G1187" i="82"/>
  <c r="G1188" i="82"/>
  <c r="G1189" i="82"/>
  <c r="G1190" i="82"/>
  <c r="G1191" i="82"/>
  <c r="G1192" i="82"/>
  <c r="G1193" i="82"/>
  <c r="G1194" i="82"/>
  <c r="G1195" i="82"/>
  <c r="G1196" i="82"/>
  <c r="G1197" i="82"/>
  <c r="G1198" i="82"/>
  <c r="G1199" i="82"/>
  <c r="G1200" i="82"/>
  <c r="G1201" i="82"/>
  <c r="G1202" i="82"/>
  <c r="G1203" i="82"/>
  <c r="G1204" i="82"/>
  <c r="G1205" i="82"/>
  <c r="G1206" i="82"/>
  <c r="G1207" i="82"/>
  <c r="G1208" i="82"/>
  <c r="G1209" i="82"/>
  <c r="G1210" i="82"/>
  <c r="G1211" i="82"/>
  <c r="G1212" i="82"/>
  <c r="G1213" i="82"/>
  <c r="G1214" i="82"/>
  <c r="G1215" i="82"/>
  <c r="G1216" i="82"/>
  <c r="G1217" i="82"/>
  <c r="G1218" i="82"/>
  <c r="G1219" i="82"/>
  <c r="G1220" i="82"/>
  <c r="G1221" i="82"/>
  <c r="G1222" i="82"/>
  <c r="G1223" i="82"/>
  <c r="G1224" i="82"/>
  <c r="G1225" i="82"/>
  <c r="G1226" i="82"/>
  <c r="G1227" i="82"/>
  <c r="G1228" i="82"/>
  <c r="G1229" i="82"/>
  <c r="G1230" i="82"/>
  <c r="G1231" i="82"/>
  <c r="G1232" i="82"/>
  <c r="G1233" i="82"/>
  <c r="G1234" i="82"/>
  <c r="G1235" i="82"/>
  <c r="G1236" i="82"/>
  <c r="G1237" i="82"/>
  <c r="G1238" i="82"/>
  <c r="G1239" i="82"/>
  <c r="G1240" i="82"/>
  <c r="G1241" i="82"/>
  <c r="G1242" i="82"/>
  <c r="G1243" i="82"/>
  <c r="G1244" i="82"/>
  <c r="G1245" i="82"/>
  <c r="G1246" i="82"/>
  <c r="G1247" i="82"/>
  <c r="G1248" i="82"/>
  <c r="G1249" i="82"/>
  <c r="G1250" i="82"/>
  <c r="G1251" i="82"/>
  <c r="G1252" i="82"/>
  <c r="G1253" i="82"/>
  <c r="G1254" i="82"/>
  <c r="G1255" i="82"/>
  <c r="G1256" i="82"/>
  <c r="G1257" i="82"/>
  <c r="G1258" i="82"/>
  <c r="G1259" i="82"/>
  <c r="G1260" i="82"/>
  <c r="G1261" i="82"/>
  <c r="G1262" i="82"/>
  <c r="G1263" i="82"/>
  <c r="G1264" i="82"/>
  <c r="G1265" i="82"/>
  <c r="G1266" i="82"/>
  <c r="G1267" i="82"/>
  <c r="G1268" i="82"/>
  <c r="G1269" i="82"/>
  <c r="G1270" i="82"/>
  <c r="G1271" i="82"/>
  <c r="G1272" i="82"/>
  <c r="G1273" i="82"/>
  <c r="G1274" i="82"/>
  <c r="G1275" i="82"/>
  <c r="G1276" i="82"/>
  <c r="G1277" i="82"/>
  <c r="G1278" i="82"/>
  <c r="G1279" i="82"/>
  <c r="G1280" i="82"/>
  <c r="G1281" i="82"/>
  <c r="G1282" i="82"/>
  <c r="G1283" i="82"/>
  <c r="G1284" i="82"/>
  <c r="G1285" i="82"/>
  <c r="G1286" i="82"/>
  <c r="G1287" i="82"/>
  <c r="G1288" i="82"/>
  <c r="G1289" i="82"/>
  <c r="G1290" i="82"/>
  <c r="G1291" i="82"/>
  <c r="G1292" i="82"/>
  <c r="G1293" i="82"/>
  <c r="G1294" i="82"/>
  <c r="G1295" i="82"/>
  <c r="G1296" i="82"/>
  <c r="G1297" i="82"/>
  <c r="G1298" i="82"/>
  <c r="G1299" i="82"/>
  <c r="G1300" i="82"/>
  <c r="G1301" i="82"/>
  <c r="G1302" i="82"/>
  <c r="G1303" i="82"/>
  <c r="G1304" i="82"/>
  <c r="G1305" i="82"/>
  <c r="G1306" i="82"/>
  <c r="G1307" i="82"/>
  <c r="G1308" i="82"/>
  <c r="G1309" i="82"/>
  <c r="G1310" i="82"/>
  <c r="G1311" i="82"/>
  <c r="G1312" i="82"/>
  <c r="G1313" i="82"/>
  <c r="G1314" i="82"/>
  <c r="G1315" i="82"/>
  <c r="G1316" i="82"/>
  <c r="G1317" i="82"/>
  <c r="G1318" i="82"/>
  <c r="G1319" i="82"/>
  <c r="G1320" i="82"/>
  <c r="G1321" i="82"/>
  <c r="G1322" i="82"/>
  <c r="G1323" i="82"/>
  <c r="G1324" i="82"/>
  <c r="G1325" i="82"/>
  <c r="G1326" i="82"/>
  <c r="G1327" i="82"/>
  <c r="G1328" i="82"/>
  <c r="G1329" i="82"/>
  <c r="G1330" i="82"/>
  <c r="G1331" i="82"/>
  <c r="G1332" i="82"/>
  <c r="G1333" i="82"/>
  <c r="G1334" i="82"/>
  <c r="G1335" i="82"/>
  <c r="G1336" i="82"/>
  <c r="G1337" i="82"/>
  <c r="G1338" i="82"/>
  <c r="G1339" i="82"/>
  <c r="G1340" i="82"/>
  <c r="G1341" i="82"/>
  <c r="G1342" i="82"/>
  <c r="G1343" i="82"/>
  <c r="G1344" i="82"/>
  <c r="G1345" i="82"/>
  <c r="G1346" i="82"/>
  <c r="G1347" i="82"/>
  <c r="G1348" i="82"/>
  <c r="G1349" i="82"/>
  <c r="G1350" i="82"/>
  <c r="G1351" i="82"/>
  <c r="G1352" i="82"/>
  <c r="G1353" i="82"/>
  <c r="G1354" i="82"/>
  <c r="G1355" i="82"/>
  <c r="G1356" i="82"/>
  <c r="G1357" i="82"/>
  <c r="G1358" i="82"/>
  <c r="G1359" i="82"/>
  <c r="G1360" i="82"/>
  <c r="G1361" i="82"/>
  <c r="G1362" i="82"/>
  <c r="G1363" i="82"/>
  <c r="G1364" i="82"/>
  <c r="G1365" i="82"/>
  <c r="G1366" i="82"/>
  <c r="G1367" i="82"/>
  <c r="G1368" i="82"/>
  <c r="G1369" i="82"/>
  <c r="G1370" i="82"/>
  <c r="G1371" i="82"/>
  <c r="G1372" i="82"/>
  <c r="G1373" i="82"/>
  <c r="G1374" i="82"/>
  <c r="G1375" i="82"/>
  <c r="G1376" i="82"/>
  <c r="G1377" i="82"/>
  <c r="G1378" i="82"/>
  <c r="G1379" i="82"/>
  <c r="G1380" i="82"/>
  <c r="G1381" i="82"/>
  <c r="G1382" i="82"/>
  <c r="G1383" i="82"/>
  <c r="G1384" i="82"/>
  <c r="G1385" i="82"/>
  <c r="G1386" i="82"/>
  <c r="G1387" i="82"/>
  <c r="G1388" i="82"/>
  <c r="G1389" i="82"/>
  <c r="G1390" i="82"/>
  <c r="G1391" i="82"/>
  <c r="G1392" i="82"/>
  <c r="G1393" i="82"/>
  <c r="G1394" i="82"/>
  <c r="G1395" i="82"/>
  <c r="G1396" i="82"/>
  <c r="G1397" i="82"/>
  <c r="G1398" i="82"/>
  <c r="G1399" i="82"/>
  <c r="G1400" i="82"/>
  <c r="G1401" i="82"/>
  <c r="G1402" i="82"/>
  <c r="G1403" i="82"/>
  <c r="G1404" i="82"/>
  <c r="G1405" i="82"/>
  <c r="G1406" i="82"/>
  <c r="G1407" i="82"/>
  <c r="G1408" i="82"/>
  <c r="G1409" i="82"/>
  <c r="G1410" i="82"/>
  <c r="G1411" i="82"/>
  <c r="G1412" i="82"/>
  <c r="G1413" i="82"/>
  <c r="G1414" i="82"/>
  <c r="G1415" i="82"/>
  <c r="G1416" i="82"/>
  <c r="G1417" i="82"/>
  <c r="G1418" i="82"/>
  <c r="G1419" i="82"/>
  <c r="G1420" i="82"/>
  <c r="G1421" i="82"/>
  <c r="G1422" i="82"/>
  <c r="G1423" i="82"/>
  <c r="G1424" i="82"/>
  <c r="G1425" i="82"/>
  <c r="G1426" i="82"/>
  <c r="G1427" i="82"/>
  <c r="G1428" i="82"/>
  <c r="G1429" i="82"/>
  <c r="G1430" i="82"/>
  <c r="G1431" i="82"/>
  <c r="G1432" i="82"/>
  <c r="G1433" i="82"/>
  <c r="G1434" i="82"/>
  <c r="G1435" i="82"/>
  <c r="G1436" i="82"/>
  <c r="G1437" i="82"/>
  <c r="G1438" i="82"/>
  <c r="G1439" i="82"/>
  <c r="G1440" i="82"/>
  <c r="G1441" i="82"/>
  <c r="G1442" i="82"/>
  <c r="G1443" i="82"/>
  <c r="G1444" i="82"/>
  <c r="G1445" i="82"/>
  <c r="G1446" i="82"/>
  <c r="G1447" i="82"/>
  <c r="G1448" i="82"/>
  <c r="G1449" i="82"/>
  <c r="G1450" i="82"/>
  <c r="G1451" i="82"/>
  <c r="G1452" i="82"/>
  <c r="G1453" i="82"/>
  <c r="G1454" i="82"/>
  <c r="G1455" i="82"/>
  <c r="G1456" i="82"/>
  <c r="G1457" i="82"/>
  <c r="G1458" i="82"/>
  <c r="G1459" i="82"/>
  <c r="G1460" i="82"/>
  <c r="G1461" i="82"/>
  <c r="G1462" i="82"/>
  <c r="G1463" i="82"/>
  <c r="G1464" i="82"/>
  <c r="G1465" i="82"/>
  <c r="G1466" i="82"/>
  <c r="G1467" i="82"/>
  <c r="G1468" i="82"/>
  <c r="G1469" i="82"/>
  <c r="G1470" i="82"/>
  <c r="G1471" i="82"/>
  <c r="G1472" i="82"/>
  <c r="G1473" i="82"/>
  <c r="G1474" i="82"/>
  <c r="G1475" i="82"/>
  <c r="G1476" i="82"/>
  <c r="G1477" i="82"/>
  <c r="G1478" i="82"/>
  <c r="G1479" i="82"/>
  <c r="G1480" i="82"/>
  <c r="G1481" i="82"/>
  <c r="G1482" i="82"/>
  <c r="G1483" i="82"/>
  <c r="G1484" i="82"/>
  <c r="G1485" i="82"/>
  <c r="G1486" i="82"/>
  <c r="G1487" i="82"/>
  <c r="G1488" i="82"/>
  <c r="G1489" i="82"/>
  <c r="G1490" i="82"/>
  <c r="G1491" i="82"/>
  <c r="G1492" i="82"/>
  <c r="G1493" i="82"/>
  <c r="G1494" i="82"/>
  <c r="G1495" i="82"/>
  <c r="G1496" i="82"/>
  <c r="G1497" i="82"/>
  <c r="G1498" i="82"/>
  <c r="G1499" i="82"/>
  <c r="G1500" i="82"/>
  <c r="G1501" i="82"/>
  <c r="G1502" i="82"/>
  <c r="G1503" i="82"/>
  <c r="G1504" i="82"/>
  <c r="G1505" i="82"/>
  <c r="G1506" i="82"/>
  <c r="G1507" i="82"/>
  <c r="G1508" i="82"/>
  <c r="G1509" i="82"/>
  <c r="G1510" i="82"/>
  <c r="G1511" i="82"/>
  <c r="G1512" i="82"/>
  <c r="G1513" i="82"/>
  <c r="G1514" i="82"/>
  <c r="G1515" i="82"/>
  <c r="G1516" i="82"/>
  <c r="G1517" i="82"/>
  <c r="G1518" i="82"/>
  <c r="G1519" i="82"/>
  <c r="G1520" i="82"/>
  <c r="G1521" i="82"/>
  <c r="G1522" i="82"/>
  <c r="G1523" i="82"/>
  <c r="G1524" i="82"/>
  <c r="G1525" i="82"/>
  <c r="G1526" i="82"/>
  <c r="G1527" i="82"/>
  <c r="G1528" i="82"/>
  <c r="G1529" i="82"/>
  <c r="G1530" i="82"/>
  <c r="G1531" i="82"/>
  <c r="G1532" i="82"/>
  <c r="G1533" i="82"/>
  <c r="G1534" i="82"/>
  <c r="G1535" i="82"/>
  <c r="G1536" i="82"/>
  <c r="G1537" i="82"/>
  <c r="G1538" i="82"/>
  <c r="G1539" i="82"/>
  <c r="G1540" i="82"/>
  <c r="G1541" i="82"/>
  <c r="G1542" i="82"/>
  <c r="G1543" i="82"/>
  <c r="G1544" i="82"/>
  <c r="G1545" i="82"/>
  <c r="G1546" i="82"/>
  <c r="G1547" i="82"/>
  <c r="G1548" i="82"/>
  <c r="G1549" i="82"/>
  <c r="G1550" i="82"/>
  <c r="G1551" i="82"/>
  <c r="G1552" i="82"/>
  <c r="G1553" i="82"/>
  <c r="G1554" i="82"/>
  <c r="G1555" i="82"/>
  <c r="G1556" i="82"/>
  <c r="G1557" i="82"/>
  <c r="G1558" i="82"/>
  <c r="G1559" i="82"/>
  <c r="G1560" i="82"/>
  <c r="G1561" i="82"/>
  <c r="G1562" i="82"/>
  <c r="G1563" i="82"/>
  <c r="G1564" i="82"/>
  <c r="G1565" i="82"/>
  <c r="G1566" i="82"/>
  <c r="G1567" i="82"/>
  <c r="G1568" i="82"/>
  <c r="G1569" i="82"/>
  <c r="G1570" i="82"/>
  <c r="G1571" i="82"/>
  <c r="G1572" i="82"/>
  <c r="G1573" i="82"/>
  <c r="G1574" i="82"/>
  <c r="G1575" i="82"/>
  <c r="G1576" i="82"/>
  <c r="G1577" i="82"/>
  <c r="G1578" i="82"/>
  <c r="G1579" i="82"/>
  <c r="G1580" i="82"/>
  <c r="G1581" i="82"/>
  <c r="G1582" i="82"/>
  <c r="G1583" i="82"/>
  <c r="G1584" i="82"/>
  <c r="G1585" i="82"/>
  <c r="G1586" i="82"/>
  <c r="G1587" i="82"/>
  <c r="G1588" i="82"/>
  <c r="G1589" i="82"/>
  <c r="G1590" i="82"/>
  <c r="G1591" i="82"/>
  <c r="G1592" i="82"/>
  <c r="G1593" i="82"/>
  <c r="G1594" i="82"/>
  <c r="G1595" i="82"/>
  <c r="G1596" i="82"/>
  <c r="G1597" i="82"/>
  <c r="G1598" i="82"/>
  <c r="G1599" i="82"/>
  <c r="G1600" i="82"/>
  <c r="G1601" i="82"/>
  <c r="G1602" i="82"/>
  <c r="G1603" i="82"/>
  <c r="G1604" i="82"/>
  <c r="G1605" i="82"/>
  <c r="G1606" i="82"/>
  <c r="G1607" i="82"/>
  <c r="G1608" i="82"/>
  <c r="G1609" i="82"/>
  <c r="G1610" i="82"/>
  <c r="G1611" i="82"/>
  <c r="G1612" i="82"/>
  <c r="G1613" i="82"/>
  <c r="G1614" i="82"/>
  <c r="G1615" i="82"/>
  <c r="G1616" i="82"/>
  <c r="G1617" i="82"/>
  <c r="G1618" i="82"/>
  <c r="G1619" i="82"/>
  <c r="G1620" i="82"/>
  <c r="G1621" i="82"/>
  <c r="G1622" i="82"/>
  <c r="G1623" i="82"/>
  <c r="G1624" i="82"/>
  <c r="G1625" i="82"/>
  <c r="G1626" i="82"/>
  <c r="G1627" i="82"/>
  <c r="G1628" i="82"/>
  <c r="G1629" i="82"/>
  <c r="G1630" i="82"/>
  <c r="G1631" i="82"/>
  <c r="G1632" i="82"/>
  <c r="G1633" i="82"/>
  <c r="G1634" i="82"/>
  <c r="G1635" i="82"/>
  <c r="G1636" i="82"/>
  <c r="G1637" i="82"/>
  <c r="G1638" i="82"/>
  <c r="G1639" i="82"/>
  <c r="G1640" i="82"/>
  <c r="G1641" i="82"/>
  <c r="G1642" i="82"/>
  <c r="G1643" i="82"/>
  <c r="G1644" i="82"/>
  <c r="G1645" i="82"/>
  <c r="G1646" i="82"/>
  <c r="G1647" i="82"/>
  <c r="G1648" i="82"/>
  <c r="G1649" i="82"/>
  <c r="G1650" i="82"/>
  <c r="G1651" i="82"/>
  <c r="G1652" i="82"/>
  <c r="G1653" i="82"/>
  <c r="G1654" i="82"/>
  <c r="G1655" i="82"/>
  <c r="G1656" i="82"/>
  <c r="G1657" i="82"/>
  <c r="G1658" i="82"/>
  <c r="G1659" i="82"/>
  <c r="G1660" i="82"/>
  <c r="G1661" i="82"/>
  <c r="G1662" i="82"/>
  <c r="G1663" i="82"/>
  <c r="G1664" i="82"/>
  <c r="G1665" i="82"/>
  <c r="G1666" i="82"/>
  <c r="G1667" i="82"/>
  <c r="G1668" i="82"/>
  <c r="G1669" i="82"/>
  <c r="G1670" i="82"/>
  <c r="G1671" i="82"/>
  <c r="G1672" i="82"/>
  <c r="G1673" i="82"/>
  <c r="G1674" i="82"/>
  <c r="G1675" i="82"/>
  <c r="G1676" i="82"/>
  <c r="G1677" i="82"/>
  <c r="G1678" i="82"/>
  <c r="G1679" i="82"/>
  <c r="G1680" i="82"/>
  <c r="G1681" i="82"/>
  <c r="G1682" i="82"/>
  <c r="G1683" i="82"/>
  <c r="G1684" i="82"/>
  <c r="G1685" i="82"/>
  <c r="G1686" i="82"/>
  <c r="G1687" i="82"/>
  <c r="G1688" i="82"/>
  <c r="G1689" i="82"/>
  <c r="G1690" i="82"/>
  <c r="G1691" i="82"/>
  <c r="G1692" i="82"/>
  <c r="G1693" i="82"/>
  <c r="G1694" i="82"/>
  <c r="G1695" i="82"/>
  <c r="G1696" i="82"/>
  <c r="G1697" i="82"/>
  <c r="G1698" i="82"/>
  <c r="G1699" i="82"/>
  <c r="G1700" i="82"/>
  <c r="G1701" i="82"/>
  <c r="G1702" i="82"/>
  <c r="G1703" i="82"/>
  <c r="G1704" i="82"/>
  <c r="G1705" i="82"/>
  <c r="G1706" i="82"/>
  <c r="G1707" i="82"/>
  <c r="G1708" i="82"/>
  <c r="G1709" i="82"/>
  <c r="G1710" i="82"/>
  <c r="G1711" i="82"/>
  <c r="G1712" i="82"/>
  <c r="G1713" i="82"/>
  <c r="G1714" i="82"/>
  <c r="G1715" i="82"/>
  <c r="G1716" i="82"/>
  <c r="G1717" i="82"/>
  <c r="G1718" i="82"/>
  <c r="G1719" i="82"/>
  <c r="G1720" i="82"/>
  <c r="G1721" i="82"/>
  <c r="G1722" i="82"/>
  <c r="G1723" i="82"/>
  <c r="G1724" i="82"/>
  <c r="G1725" i="82"/>
  <c r="G1726" i="82"/>
  <c r="G1727" i="82"/>
  <c r="G1728" i="82"/>
  <c r="G1729" i="82"/>
  <c r="G1730" i="82"/>
  <c r="G1731" i="82"/>
  <c r="G1732" i="82"/>
  <c r="G1733" i="82"/>
  <c r="G1734" i="82"/>
  <c r="G1735" i="82"/>
  <c r="G1736" i="82"/>
  <c r="G1737" i="82"/>
  <c r="G1738" i="82"/>
  <c r="G1739" i="82"/>
  <c r="G1740" i="82"/>
  <c r="G1741" i="82"/>
  <c r="G1742" i="82"/>
  <c r="G1743" i="82"/>
  <c r="G1744" i="82"/>
  <c r="G1745" i="82"/>
  <c r="G1746" i="82"/>
  <c r="G1747" i="82"/>
  <c r="G1748" i="82"/>
  <c r="G1749" i="82"/>
  <c r="G1750" i="82"/>
  <c r="G1751" i="82"/>
  <c r="G1752" i="82"/>
  <c r="G1753" i="82"/>
  <c r="G1754" i="82"/>
  <c r="G1755" i="82"/>
  <c r="G1756" i="82"/>
  <c r="G1757" i="82"/>
  <c r="G1758" i="82"/>
  <c r="G1759" i="82"/>
  <c r="G1760" i="82"/>
  <c r="G1761" i="82"/>
  <c r="G1762" i="82"/>
  <c r="G1763" i="82"/>
  <c r="G1764" i="82"/>
  <c r="G1765" i="82"/>
  <c r="G1766" i="82"/>
  <c r="G1767" i="82"/>
  <c r="G1768" i="82"/>
  <c r="G1769" i="82"/>
  <c r="G1770" i="82"/>
  <c r="G1771" i="82"/>
  <c r="G1772" i="82"/>
  <c r="G1773" i="82"/>
  <c r="G1774" i="82"/>
  <c r="G1775" i="82"/>
  <c r="G1776" i="82"/>
  <c r="G1777" i="82"/>
  <c r="G1778" i="82"/>
  <c r="G1779" i="82"/>
  <c r="G1780" i="82"/>
  <c r="G1781" i="82"/>
  <c r="G1782" i="82"/>
  <c r="G1783" i="82"/>
  <c r="G1784" i="82"/>
  <c r="G1785" i="82"/>
  <c r="G1786" i="82"/>
  <c r="G1787" i="82"/>
  <c r="G1788" i="82"/>
  <c r="G1789" i="82"/>
  <c r="G1790" i="82"/>
  <c r="G1791" i="82"/>
  <c r="G1792" i="82"/>
  <c r="G1793" i="82"/>
  <c r="G1794" i="82"/>
  <c r="G1795" i="82"/>
  <c r="G1796" i="82"/>
  <c r="G1797" i="82"/>
  <c r="G1798" i="82"/>
  <c r="G1799" i="82"/>
  <c r="G1800" i="82"/>
  <c r="G1801" i="82"/>
  <c r="G1802" i="82"/>
  <c r="G1803" i="82"/>
  <c r="G1804" i="82"/>
  <c r="G1805" i="82"/>
  <c r="G1806" i="82"/>
  <c r="G1807" i="82"/>
  <c r="G1808" i="82"/>
  <c r="G1809" i="82"/>
  <c r="G1810" i="82"/>
  <c r="G1811" i="82"/>
  <c r="G1812" i="82"/>
  <c r="G1813" i="82"/>
  <c r="G1814" i="82"/>
  <c r="G1815" i="82"/>
  <c r="G1816" i="82"/>
  <c r="G1817" i="82"/>
  <c r="G1818" i="82"/>
  <c r="G1819" i="82"/>
  <c r="G1820" i="82"/>
  <c r="G1821" i="82"/>
  <c r="G1822" i="82"/>
  <c r="G1823" i="82"/>
  <c r="G1824" i="82"/>
  <c r="G1825" i="82"/>
  <c r="G1826" i="82"/>
  <c r="G1827" i="82"/>
  <c r="G1828" i="82"/>
  <c r="G1829" i="82"/>
  <c r="G1830" i="82"/>
  <c r="G1831" i="82"/>
  <c r="G1832" i="82"/>
  <c r="G1833" i="82"/>
  <c r="G1834" i="82"/>
  <c r="G1835" i="82"/>
  <c r="G1836" i="82"/>
  <c r="G1837" i="82"/>
  <c r="G1838" i="82"/>
  <c r="G1839" i="82"/>
  <c r="G1840" i="82"/>
  <c r="G1841" i="82"/>
  <c r="G1842" i="82"/>
  <c r="G1843" i="82"/>
  <c r="G1844" i="82"/>
  <c r="G1845" i="82"/>
  <c r="G1846" i="82"/>
  <c r="G1847" i="82"/>
  <c r="G1848" i="82"/>
  <c r="G1849" i="82"/>
  <c r="G1850" i="82"/>
  <c r="G1851" i="82"/>
  <c r="G1852" i="82"/>
  <c r="G1853" i="82"/>
  <c r="G1854" i="82"/>
  <c r="G1855" i="82"/>
  <c r="G1856" i="82"/>
  <c r="G1857" i="82"/>
  <c r="G1858" i="82"/>
  <c r="G1859" i="82"/>
  <c r="G1860" i="82"/>
  <c r="G1861" i="82"/>
  <c r="G1862" i="82"/>
  <c r="G1863" i="82"/>
  <c r="G1864" i="82"/>
  <c r="G1865" i="82"/>
  <c r="G1866" i="82"/>
  <c r="G1867" i="82"/>
  <c r="G1868" i="82"/>
  <c r="G1869" i="82"/>
  <c r="G1870" i="82"/>
  <c r="G1871" i="82"/>
  <c r="G1872" i="82"/>
  <c r="G1873" i="82"/>
  <c r="G1874" i="82"/>
  <c r="G1875" i="82"/>
  <c r="G1876" i="82"/>
  <c r="G1877" i="82"/>
  <c r="G1878" i="82"/>
  <c r="G1879" i="82"/>
  <c r="G1880" i="82"/>
  <c r="G1881" i="82"/>
  <c r="G1882" i="82"/>
  <c r="G1883" i="82"/>
  <c r="G1884" i="82"/>
  <c r="G1885" i="82"/>
  <c r="G1886" i="82"/>
  <c r="G1887" i="82"/>
  <c r="G1888" i="82"/>
  <c r="G1889" i="82"/>
  <c r="G1890" i="82"/>
  <c r="G1891" i="82"/>
  <c r="G1892" i="82"/>
  <c r="G1893" i="82"/>
  <c r="G1894" i="82"/>
  <c r="G1895" i="82"/>
  <c r="G1896" i="82"/>
  <c r="G1897" i="82"/>
  <c r="G1898" i="82"/>
  <c r="G1899" i="82"/>
  <c r="G1900" i="82"/>
  <c r="G1901" i="82"/>
  <c r="G1902" i="82"/>
  <c r="G1903" i="82"/>
  <c r="G1904" i="82"/>
  <c r="G1905" i="82"/>
  <c r="G1906" i="82"/>
  <c r="G1907" i="82"/>
  <c r="G1908" i="82"/>
  <c r="G1909" i="82"/>
  <c r="G1910" i="82"/>
  <c r="G1911" i="82"/>
  <c r="G1912" i="82"/>
  <c r="G1913" i="82"/>
  <c r="G1914" i="82"/>
  <c r="G1915" i="82"/>
  <c r="G1916" i="82"/>
  <c r="G1917" i="82"/>
  <c r="G1918" i="82"/>
  <c r="G1919" i="82"/>
  <c r="G1920" i="82"/>
  <c r="G1921" i="82"/>
  <c r="G1922" i="82"/>
  <c r="G1923" i="82"/>
  <c r="G1924" i="82"/>
  <c r="G1925" i="82"/>
  <c r="G1926" i="82"/>
  <c r="G1927" i="82"/>
  <c r="G1928" i="82"/>
  <c r="G1929" i="82"/>
  <c r="G1930" i="82"/>
  <c r="G1931" i="82"/>
  <c r="G1932" i="82"/>
  <c r="G1933" i="82"/>
  <c r="G1934" i="82"/>
  <c r="G1935" i="82"/>
  <c r="G1936" i="82"/>
  <c r="G1937" i="82"/>
  <c r="G1938" i="82"/>
  <c r="G1939" i="82"/>
  <c r="G1940" i="82"/>
  <c r="G1941" i="82"/>
  <c r="G1942" i="82"/>
  <c r="G1943" i="82"/>
  <c r="G1944" i="82"/>
  <c r="G1945" i="82"/>
  <c r="G1946" i="82"/>
  <c r="G1947" i="82"/>
  <c r="G1948" i="82"/>
  <c r="G1949" i="82"/>
  <c r="G1950" i="82"/>
  <c r="G1951" i="82"/>
  <c r="G1952" i="82"/>
  <c r="G1953" i="82"/>
  <c r="G1954" i="82"/>
  <c r="G1955" i="82"/>
  <c r="G1956" i="82"/>
  <c r="G1957" i="82"/>
  <c r="G1958" i="82"/>
  <c r="G1959" i="82"/>
  <c r="G1960" i="82"/>
  <c r="G1961" i="82"/>
  <c r="G1962" i="82"/>
  <c r="G1963" i="82"/>
  <c r="G1964" i="82"/>
  <c r="G1965" i="82"/>
  <c r="G1966" i="82"/>
  <c r="G1967" i="82"/>
  <c r="G1968" i="82"/>
  <c r="G1969" i="82"/>
  <c r="G1970" i="82"/>
  <c r="G1971" i="82"/>
  <c r="G1972" i="82"/>
  <c r="G1973" i="82"/>
  <c r="G1974" i="82"/>
  <c r="G1975" i="82"/>
  <c r="G1976" i="82"/>
  <c r="G1977" i="82"/>
  <c r="G1978" i="82"/>
  <c r="G1979" i="82"/>
  <c r="G1980" i="82"/>
  <c r="G1981" i="82"/>
  <c r="G1982" i="82"/>
  <c r="G1983" i="82"/>
  <c r="G1984" i="82"/>
  <c r="G1985" i="82"/>
  <c r="G1986" i="82"/>
  <c r="G1987" i="82"/>
  <c r="G1988" i="82"/>
  <c r="G1989" i="82"/>
  <c r="G1990" i="82"/>
  <c r="G1991" i="82"/>
  <c r="G1992" i="82"/>
  <c r="G1993" i="82"/>
  <c r="G1994" i="82"/>
  <c r="G1995" i="82"/>
  <c r="G1996" i="82"/>
  <c r="G1997" i="82"/>
  <c r="G1998" i="82"/>
  <c r="G1999" i="82"/>
  <c r="G2000" i="82"/>
  <c r="G2001" i="82"/>
  <c r="G2002" i="82"/>
  <c r="G2003" i="82"/>
  <c r="G2004" i="82"/>
  <c r="G2005" i="82"/>
  <c r="G2006" i="82"/>
  <c r="G2007" i="82"/>
  <c r="G2008" i="82"/>
  <c r="G2009" i="82"/>
  <c r="G2010" i="82"/>
  <c r="G2011" i="82"/>
  <c r="G2012" i="82"/>
  <c r="G2013" i="82"/>
  <c r="G2014" i="82"/>
  <c r="G2015" i="82"/>
  <c r="G2016" i="82"/>
  <c r="G2017" i="82"/>
  <c r="G2018" i="82"/>
  <c r="G2019" i="82"/>
  <c r="G2020" i="82"/>
  <c r="G2021" i="82"/>
  <c r="G2022" i="82"/>
  <c r="G2023" i="82"/>
  <c r="G2024" i="82"/>
  <c r="G2025" i="82"/>
  <c r="G2026" i="82"/>
  <c r="G2027" i="82"/>
  <c r="G2028" i="82"/>
  <c r="G2029" i="82"/>
  <c r="G2030" i="82"/>
  <c r="G2031" i="82"/>
  <c r="G2032" i="82"/>
  <c r="G2033" i="82"/>
  <c r="G2034" i="82"/>
  <c r="G2035" i="82"/>
  <c r="G2036" i="82"/>
  <c r="G2037" i="82"/>
  <c r="G2038" i="82"/>
  <c r="G2039" i="82"/>
  <c r="G2040" i="82"/>
  <c r="G2041" i="82"/>
  <c r="G2042" i="82"/>
  <c r="G2043" i="82"/>
  <c r="G2044" i="82"/>
  <c r="G2045" i="82"/>
  <c r="G2046" i="82"/>
  <c r="G2047" i="82"/>
  <c r="G2048" i="82"/>
  <c r="G2049" i="82"/>
  <c r="G2050" i="82"/>
  <c r="G2051" i="82"/>
  <c r="G2052" i="82"/>
  <c r="G2053" i="82"/>
  <c r="G2054" i="82"/>
  <c r="G2055" i="82"/>
  <c r="G2056" i="82"/>
  <c r="G2057" i="82"/>
  <c r="G2058" i="82"/>
  <c r="G2059" i="82"/>
  <c r="G2060" i="82"/>
  <c r="G2061" i="82"/>
  <c r="G2062" i="82"/>
  <c r="G2063" i="82"/>
  <c r="G2064" i="82"/>
  <c r="G2065" i="82"/>
  <c r="G2066" i="82"/>
  <c r="G2067" i="82"/>
  <c r="G2068" i="82"/>
  <c r="G2069" i="82"/>
  <c r="G2070" i="82"/>
  <c r="G2071" i="82"/>
  <c r="G2072" i="82"/>
  <c r="G2073" i="82"/>
  <c r="G2074" i="82"/>
  <c r="G2075" i="82"/>
  <c r="G2076" i="82"/>
  <c r="G2077" i="82"/>
  <c r="G2078" i="82"/>
  <c r="G2079" i="82"/>
  <c r="G2080" i="82"/>
  <c r="G2081" i="82"/>
  <c r="G2082" i="82"/>
  <c r="G2083" i="82"/>
  <c r="G2084" i="82"/>
  <c r="G2085" i="82"/>
  <c r="G2086" i="82"/>
  <c r="G2087" i="82"/>
  <c r="G2088" i="82"/>
  <c r="G2089" i="82"/>
  <c r="G2090" i="82"/>
  <c r="G2091" i="82"/>
  <c r="G2092" i="82"/>
  <c r="G2093" i="82"/>
  <c r="G2094" i="82"/>
  <c r="G2095" i="82"/>
  <c r="G2096" i="82"/>
  <c r="G2097" i="82"/>
  <c r="G2098" i="82"/>
  <c r="G2099" i="82"/>
  <c r="G2100" i="82"/>
  <c r="G2101" i="82"/>
  <c r="G2102" i="82"/>
  <c r="G2103" i="82"/>
  <c r="G2104" i="82"/>
  <c r="G2105" i="82"/>
  <c r="G2106" i="82"/>
  <c r="G2107" i="82"/>
  <c r="G2108" i="82"/>
  <c r="G2109" i="82"/>
  <c r="G2110" i="82"/>
  <c r="G2111" i="82"/>
  <c r="G2112" i="82"/>
  <c r="G2113" i="82"/>
  <c r="G2114" i="82"/>
  <c r="G2115" i="82"/>
  <c r="G2116" i="82"/>
  <c r="G2117" i="82"/>
  <c r="G2118" i="82"/>
  <c r="G2119" i="82"/>
  <c r="G2120" i="82"/>
  <c r="G2121" i="82"/>
  <c r="G2122" i="82"/>
  <c r="G2123" i="82"/>
  <c r="G2124" i="82"/>
  <c r="G2125" i="82"/>
  <c r="G2126" i="82"/>
  <c r="G2127" i="82"/>
  <c r="G2128" i="82"/>
  <c r="G2129" i="82"/>
  <c r="G2130" i="82"/>
  <c r="G2131" i="82"/>
  <c r="G2132" i="82"/>
  <c r="G2133" i="82"/>
  <c r="G2134" i="82"/>
  <c r="G2135" i="82"/>
  <c r="G2136" i="82"/>
  <c r="G2137" i="82"/>
  <c r="G2138" i="82"/>
  <c r="G2139" i="82"/>
  <c r="G2140" i="82"/>
  <c r="G2141" i="82"/>
  <c r="G2142" i="82"/>
  <c r="G2143" i="82"/>
  <c r="G2144" i="82"/>
  <c r="G2145" i="82"/>
  <c r="G2146" i="82"/>
  <c r="G2147" i="82"/>
  <c r="G2148" i="82"/>
  <c r="G2149" i="82"/>
  <c r="G2150" i="82"/>
  <c r="G2151" i="82"/>
  <c r="G2152" i="82"/>
  <c r="G2153" i="82"/>
  <c r="G2154" i="82"/>
  <c r="G2155" i="82"/>
  <c r="G2156" i="82"/>
  <c r="G2157" i="82"/>
  <c r="G2158" i="82"/>
  <c r="G2159" i="82"/>
  <c r="G2160" i="82"/>
  <c r="G2161" i="82"/>
  <c r="G2162" i="82"/>
  <c r="G2163" i="82"/>
  <c r="G2164" i="82"/>
  <c r="G2165" i="82"/>
  <c r="G2166" i="82"/>
  <c r="G2167" i="82"/>
  <c r="G2168" i="82"/>
  <c r="G2169" i="82"/>
  <c r="G2170" i="82"/>
  <c r="G2171" i="82"/>
  <c r="G2172" i="82"/>
  <c r="G2173" i="82"/>
  <c r="G2174" i="82"/>
  <c r="G2175" i="82"/>
  <c r="G2176" i="82"/>
  <c r="G2177" i="82"/>
  <c r="G2178" i="82"/>
  <c r="G2179" i="82"/>
  <c r="G2180" i="82"/>
  <c r="G2181" i="82"/>
  <c r="G2182" i="82"/>
  <c r="G2183" i="82"/>
  <c r="G2184" i="82"/>
  <c r="G2185" i="82"/>
  <c r="G2186" i="82"/>
  <c r="G2187" i="82"/>
  <c r="G2188" i="82"/>
  <c r="G2189" i="82"/>
  <c r="G2190" i="82"/>
  <c r="G2191" i="82"/>
  <c r="G2192" i="82"/>
  <c r="G2193" i="82"/>
  <c r="G2194" i="82"/>
  <c r="G2195" i="82"/>
  <c r="G2196" i="82"/>
  <c r="G2197" i="82"/>
  <c r="G2198" i="82"/>
  <c r="G2199" i="82"/>
  <c r="G2200" i="82"/>
  <c r="G2201" i="82"/>
  <c r="G2202" i="82"/>
  <c r="G2203" i="82"/>
  <c r="G2204" i="82"/>
  <c r="G2205" i="82"/>
  <c r="G2206" i="82"/>
  <c r="G2207" i="82"/>
  <c r="G2208" i="82"/>
  <c r="G2209" i="82"/>
  <c r="G2210" i="82"/>
  <c r="G2211" i="82"/>
  <c r="G2212" i="82"/>
  <c r="G2213" i="82"/>
  <c r="G2214" i="82"/>
  <c r="G2215" i="82"/>
  <c r="G2216" i="82"/>
  <c r="G2217" i="82"/>
  <c r="G2218" i="82"/>
  <c r="G2219" i="82"/>
  <c r="G2220" i="82"/>
  <c r="G2221" i="82"/>
  <c r="G2222" i="82"/>
  <c r="G2223" i="82"/>
  <c r="G2224" i="82"/>
  <c r="G2225" i="82"/>
  <c r="G2226" i="82"/>
  <c r="G2227" i="82"/>
  <c r="G2228" i="82"/>
  <c r="G2229" i="82"/>
  <c r="G2230" i="82"/>
  <c r="G2231" i="82"/>
  <c r="G2232" i="82"/>
  <c r="G2233" i="82"/>
  <c r="G2234" i="82"/>
  <c r="G2235" i="82"/>
  <c r="G2236" i="82"/>
  <c r="G2237" i="82"/>
  <c r="G2238" i="82"/>
  <c r="G2239" i="82"/>
  <c r="G2240" i="82"/>
  <c r="G2241" i="82"/>
  <c r="G2242" i="82"/>
  <c r="G2243" i="82"/>
  <c r="G2244" i="82"/>
  <c r="G2245" i="82"/>
  <c r="G2246" i="82"/>
  <c r="G2247" i="82"/>
  <c r="G2248" i="82"/>
  <c r="G2249" i="82"/>
  <c r="G2250" i="82"/>
  <c r="G2251" i="82"/>
  <c r="G2252" i="82"/>
  <c r="G2253" i="82"/>
  <c r="G2254" i="82"/>
  <c r="G2255" i="82"/>
  <c r="G2256" i="82"/>
  <c r="G2257" i="82"/>
  <c r="G2258" i="82"/>
  <c r="G2259" i="82"/>
  <c r="G2260" i="82"/>
  <c r="G2261" i="82"/>
  <c r="G2262" i="82"/>
  <c r="G2263" i="82"/>
  <c r="G2264" i="82"/>
  <c r="G2265" i="82"/>
  <c r="G2266" i="82"/>
  <c r="G2267" i="82"/>
  <c r="G2268" i="82"/>
  <c r="G2269" i="82"/>
  <c r="G2270" i="82"/>
  <c r="G2271" i="82"/>
  <c r="G2272" i="82"/>
  <c r="G2273" i="82"/>
  <c r="G2274" i="82"/>
  <c r="G2275" i="82"/>
  <c r="G2276" i="82"/>
  <c r="G2277" i="82"/>
  <c r="G2278" i="82"/>
  <c r="G2279" i="82"/>
  <c r="G2280" i="82"/>
  <c r="G2281" i="82"/>
  <c r="G2282" i="82"/>
  <c r="G2283" i="82"/>
  <c r="G2284" i="82"/>
  <c r="G2285" i="82"/>
  <c r="G2286" i="82"/>
  <c r="G2287" i="82"/>
  <c r="G2288" i="82"/>
  <c r="G2289" i="82"/>
  <c r="G2290" i="82"/>
  <c r="G2291" i="82"/>
  <c r="G2292" i="82"/>
  <c r="G2293" i="82"/>
  <c r="G2294" i="82"/>
  <c r="G2295" i="82"/>
  <c r="G2296" i="82"/>
  <c r="G2297" i="82"/>
  <c r="G2298" i="82"/>
  <c r="G2299" i="82"/>
  <c r="G2300" i="82"/>
  <c r="G2301" i="82"/>
  <c r="G2302" i="82"/>
  <c r="G2303" i="82"/>
  <c r="G2304" i="82"/>
  <c r="G2305" i="82"/>
  <c r="G2306" i="82"/>
  <c r="G2307" i="82"/>
  <c r="G2308" i="82"/>
  <c r="G2309" i="82"/>
  <c r="G2310" i="82"/>
  <c r="G2311" i="82"/>
  <c r="G2312" i="82"/>
  <c r="G2313" i="82"/>
  <c r="G2314" i="82"/>
  <c r="G2315" i="82"/>
  <c r="G2316" i="82"/>
  <c r="G2317" i="82"/>
  <c r="G2318" i="82"/>
  <c r="G2319" i="82"/>
  <c r="G2320" i="82"/>
  <c r="G2321" i="82"/>
  <c r="G2322" i="82"/>
  <c r="G2323" i="82"/>
  <c r="G2324" i="82"/>
  <c r="G2325" i="82"/>
  <c r="G2326" i="82"/>
  <c r="G2327" i="82"/>
  <c r="G2328" i="82"/>
  <c r="G2329" i="82"/>
  <c r="G2330" i="82"/>
  <c r="G2331" i="82"/>
  <c r="G2332" i="82"/>
  <c r="G2333" i="82"/>
  <c r="G2334" i="82"/>
  <c r="G2335" i="82"/>
  <c r="G2336" i="82"/>
  <c r="G2337" i="82"/>
  <c r="G2338" i="82"/>
  <c r="G2339" i="82"/>
  <c r="G2340" i="82"/>
  <c r="G2341" i="82"/>
  <c r="G2342" i="82"/>
  <c r="G2343" i="82"/>
  <c r="G2344" i="82"/>
  <c r="G2345" i="82"/>
  <c r="G2346" i="82"/>
  <c r="G2347" i="82"/>
  <c r="G2348" i="82"/>
  <c r="G2349" i="82"/>
  <c r="G2350" i="82"/>
  <c r="G2351" i="82"/>
  <c r="G2352" i="82"/>
  <c r="G2353" i="82"/>
  <c r="G2354" i="82"/>
  <c r="G2355" i="82"/>
  <c r="G2356" i="82"/>
  <c r="G2357" i="82"/>
  <c r="G2358" i="82"/>
  <c r="G2359" i="82"/>
  <c r="G2360" i="82"/>
  <c r="G2361" i="82"/>
  <c r="G2362" i="82"/>
  <c r="G2363" i="82"/>
  <c r="G2364" i="82"/>
  <c r="G2365" i="82"/>
  <c r="G2366" i="82"/>
  <c r="G2367" i="82"/>
  <c r="G2368" i="82"/>
  <c r="G2369" i="82"/>
  <c r="G2370" i="82"/>
  <c r="G2371" i="82"/>
  <c r="G2372" i="82"/>
  <c r="G2373" i="82"/>
  <c r="G2374" i="82"/>
  <c r="G2375" i="82"/>
  <c r="G2376" i="82"/>
  <c r="G2377" i="82"/>
  <c r="G2378" i="82"/>
  <c r="G2379" i="82"/>
  <c r="G2380" i="82"/>
  <c r="G2381" i="82"/>
  <c r="G2382" i="82"/>
  <c r="G2383" i="82"/>
  <c r="G2384" i="82"/>
  <c r="G2385" i="82"/>
  <c r="G2386" i="82"/>
  <c r="G2387" i="82"/>
  <c r="G2388" i="82"/>
  <c r="G2389" i="82"/>
  <c r="G2390" i="82"/>
  <c r="G2391" i="82"/>
  <c r="G2392" i="82"/>
  <c r="G2393" i="82"/>
  <c r="G2394" i="82"/>
  <c r="G2395" i="82"/>
  <c r="G2396" i="82"/>
  <c r="G2397" i="82"/>
  <c r="G2398" i="82"/>
  <c r="G2399" i="82"/>
  <c r="G2400" i="82"/>
  <c r="G2401" i="82"/>
  <c r="G2402" i="82"/>
  <c r="G2403" i="82"/>
  <c r="G2404" i="82"/>
  <c r="G2405" i="82"/>
  <c r="G2406" i="82"/>
  <c r="G2407" i="82"/>
  <c r="G2408" i="82"/>
  <c r="G2409" i="82"/>
  <c r="G2410" i="82"/>
  <c r="G2411" i="82"/>
  <c r="G2412" i="82"/>
  <c r="G2413" i="82"/>
  <c r="G2414" i="82"/>
  <c r="G2415" i="82"/>
  <c r="G2416" i="82"/>
  <c r="G2417" i="82"/>
  <c r="G2418" i="82"/>
  <c r="G2419" i="82"/>
  <c r="G2420" i="82"/>
  <c r="G2421" i="82"/>
  <c r="G2422" i="82"/>
  <c r="G2423" i="82"/>
  <c r="G2424" i="82"/>
  <c r="G2425" i="82"/>
  <c r="G2426" i="82"/>
  <c r="G2427" i="82"/>
  <c r="G2428" i="82"/>
  <c r="G2429" i="82"/>
  <c r="G2430" i="82"/>
  <c r="G2431" i="82"/>
  <c r="G2432" i="82"/>
  <c r="G2433" i="82"/>
  <c r="G2434" i="82"/>
  <c r="G2435" i="82"/>
  <c r="G2436" i="82"/>
  <c r="G2437" i="82"/>
  <c r="G2438" i="82"/>
  <c r="G2439" i="82"/>
  <c r="G2440" i="82"/>
  <c r="G2441" i="82"/>
  <c r="G2442" i="82"/>
  <c r="G2443" i="82"/>
  <c r="G2444" i="82"/>
  <c r="G2445" i="82"/>
  <c r="G2446" i="82"/>
  <c r="G2447" i="82"/>
  <c r="G2448" i="82"/>
  <c r="G2449" i="82"/>
  <c r="G2450" i="82"/>
  <c r="G2451" i="82"/>
  <c r="G2452" i="82"/>
  <c r="G2453" i="82"/>
  <c r="G2454" i="82"/>
  <c r="G2455" i="82"/>
  <c r="G2456" i="82"/>
  <c r="G2457" i="82"/>
  <c r="G2458" i="82"/>
  <c r="G2459" i="82"/>
  <c r="G2460" i="82"/>
  <c r="G2461" i="82"/>
  <c r="G2462" i="82"/>
  <c r="G2463" i="82"/>
  <c r="G2464" i="82"/>
  <c r="G2465" i="82"/>
  <c r="G2466" i="82"/>
  <c r="G2467" i="82"/>
  <c r="G2468" i="82"/>
  <c r="G2469" i="82"/>
  <c r="G2470" i="82"/>
  <c r="G2471" i="82"/>
  <c r="G2472" i="82"/>
  <c r="G2473" i="82"/>
  <c r="G2474" i="82"/>
  <c r="G2475" i="82"/>
  <c r="G2476" i="82"/>
  <c r="G2477" i="82"/>
  <c r="G2478" i="82"/>
  <c r="G2479" i="82"/>
  <c r="G2480" i="82"/>
  <c r="G2481" i="82"/>
  <c r="G2482" i="82"/>
  <c r="G2483" i="82"/>
  <c r="G2484" i="82"/>
  <c r="G2485" i="82"/>
  <c r="G2486" i="82"/>
  <c r="G2487" i="82"/>
  <c r="G2488" i="82"/>
  <c r="G2489" i="82"/>
  <c r="G2490" i="82"/>
  <c r="G2491" i="82"/>
  <c r="G2492" i="82"/>
  <c r="G2493" i="82"/>
  <c r="G2494" i="82"/>
  <c r="G2495" i="82"/>
  <c r="G2496" i="82"/>
  <c r="G2497" i="82"/>
  <c r="G2498" i="82"/>
  <c r="G2499" i="82"/>
  <c r="G2500" i="82"/>
  <c r="G2501" i="82"/>
  <c r="G2502" i="82"/>
  <c r="G2503" i="82"/>
  <c r="G2504" i="82"/>
  <c r="G2505" i="82"/>
  <c r="G2506" i="82"/>
  <c r="G2507" i="82"/>
  <c r="G2508" i="82"/>
  <c r="G2509" i="82"/>
  <c r="G2510" i="82"/>
  <c r="G2511" i="82"/>
  <c r="G2512" i="82"/>
  <c r="G2513" i="82"/>
  <c r="G2514" i="82"/>
  <c r="G2515" i="82"/>
  <c r="G2516" i="82"/>
  <c r="G2517" i="82"/>
  <c r="G2518" i="82"/>
  <c r="G2519" i="82"/>
  <c r="G2520" i="82"/>
  <c r="G2521" i="82"/>
  <c r="G2522" i="82"/>
  <c r="G2523" i="82"/>
  <c r="G2524" i="82"/>
  <c r="G2525" i="82"/>
  <c r="G2526" i="82"/>
  <c r="G2527" i="82"/>
  <c r="G2528" i="82"/>
  <c r="G2529" i="82"/>
  <c r="G2530" i="82"/>
  <c r="G2531" i="82"/>
  <c r="G2532" i="82"/>
  <c r="G2533" i="82"/>
  <c r="G2534" i="82"/>
  <c r="G2535" i="82"/>
  <c r="G2536" i="82"/>
  <c r="G2537" i="82"/>
  <c r="G2538" i="82"/>
  <c r="G2539" i="82"/>
  <c r="G2540" i="82"/>
  <c r="G2541" i="82"/>
  <c r="G2542" i="82"/>
  <c r="G2543" i="82"/>
  <c r="G2544" i="82"/>
  <c r="G2545" i="82"/>
  <c r="G2546" i="82"/>
  <c r="G2547" i="82"/>
  <c r="G2548" i="82"/>
  <c r="G2549" i="82"/>
  <c r="G2550" i="82"/>
  <c r="G2551" i="82"/>
  <c r="G2552" i="82"/>
  <c r="G2553" i="82"/>
  <c r="G2554" i="82"/>
  <c r="G2555" i="82"/>
  <c r="G2556" i="82"/>
  <c r="G2557" i="82"/>
  <c r="G2558" i="82"/>
  <c r="G2559" i="82"/>
  <c r="G2560" i="82"/>
  <c r="G2561" i="82"/>
  <c r="G2562" i="82"/>
  <c r="G2563" i="82"/>
  <c r="G2564" i="82"/>
  <c r="G2565" i="82"/>
  <c r="G2566" i="82"/>
  <c r="G2567" i="82"/>
  <c r="G2568" i="82"/>
  <c r="G2569" i="82"/>
  <c r="G2570" i="82"/>
  <c r="G2571" i="82"/>
  <c r="G2572" i="82"/>
  <c r="G2573" i="82"/>
  <c r="G2574" i="82"/>
  <c r="G2575" i="82"/>
  <c r="G2576" i="82"/>
  <c r="G2577" i="82"/>
  <c r="G2578" i="82"/>
  <c r="G2579" i="82"/>
  <c r="G2580" i="82"/>
  <c r="G2581" i="82"/>
  <c r="G2582" i="82"/>
  <c r="G2583" i="82"/>
  <c r="G2584" i="82"/>
  <c r="G2585" i="82"/>
  <c r="G2586" i="82"/>
  <c r="G2587" i="82"/>
  <c r="G2588" i="82"/>
  <c r="G2589" i="82"/>
  <c r="G2590" i="82"/>
  <c r="G2591" i="82"/>
  <c r="G2592" i="82"/>
  <c r="G2593" i="82"/>
  <c r="G2594" i="82"/>
  <c r="A242" i="82"/>
  <c r="B242" i="82"/>
  <c r="A243" i="82"/>
  <c r="B243" i="82"/>
  <c r="A244" i="82"/>
  <c r="B244" i="82"/>
  <c r="A245" i="82"/>
  <c r="B245" i="82"/>
  <c r="A246" i="82"/>
  <c r="B246" i="82"/>
  <c r="A247" i="82"/>
  <c r="B247" i="82"/>
  <c r="A248" i="82"/>
  <c r="B248" i="82"/>
  <c r="A249" i="82"/>
  <c r="B249" i="82"/>
  <c r="A250" i="82"/>
  <c r="B250" i="82"/>
  <c r="A251" i="82"/>
  <c r="B251" i="82"/>
  <c r="A252" i="82"/>
  <c r="B252" i="82"/>
  <c r="A253" i="82"/>
  <c r="B253" i="82"/>
  <c r="A254" i="82"/>
  <c r="B254" i="82"/>
  <c r="A255" i="82"/>
  <c r="B255" i="82"/>
  <c r="A256" i="82"/>
  <c r="B256" i="82"/>
  <c r="A257" i="82"/>
  <c r="B257" i="82"/>
  <c r="A258" i="82"/>
  <c r="B258" i="82"/>
  <c r="A259" i="82"/>
  <c r="B259" i="82"/>
  <c r="A260" i="82"/>
  <c r="B260" i="82"/>
  <c r="A261" i="82"/>
  <c r="B261" i="82"/>
  <c r="A262" i="82"/>
  <c r="B262" i="82"/>
  <c r="A263" i="82"/>
  <c r="B263" i="82"/>
  <c r="A264" i="82"/>
  <c r="B264" i="82"/>
  <c r="A265" i="82"/>
  <c r="B265" i="82"/>
  <c r="A266" i="82"/>
  <c r="B266" i="82"/>
  <c r="A267" i="82"/>
  <c r="B267" i="82"/>
  <c r="A268" i="82"/>
  <c r="B268" i="82"/>
  <c r="A269" i="82"/>
  <c r="B269" i="82"/>
  <c r="A270" i="82"/>
  <c r="B270" i="82"/>
  <c r="A271" i="82"/>
  <c r="B271" i="82"/>
  <c r="A272" i="82"/>
  <c r="B272" i="82"/>
  <c r="A273" i="82"/>
  <c r="B273" i="82"/>
  <c r="A274" i="82"/>
  <c r="B274" i="82"/>
  <c r="A275" i="82"/>
  <c r="B275" i="82"/>
  <c r="A276" i="82"/>
  <c r="B276" i="82"/>
  <c r="A277" i="82"/>
  <c r="B277" i="82"/>
  <c r="A278" i="82"/>
  <c r="B278" i="82"/>
  <c r="A279" i="82"/>
  <c r="B279" i="82"/>
  <c r="A280" i="82"/>
  <c r="B280" i="82"/>
  <c r="A281" i="82"/>
  <c r="B281" i="82"/>
  <c r="A282" i="82"/>
  <c r="B282" i="82"/>
  <c r="A283" i="82"/>
  <c r="B283" i="82"/>
  <c r="A284" i="82"/>
  <c r="B284" i="82"/>
  <c r="A285" i="82"/>
  <c r="B285" i="82"/>
  <c r="A286" i="82"/>
  <c r="B286" i="82"/>
  <c r="A287" i="82"/>
  <c r="B287" i="82"/>
  <c r="A288" i="82"/>
  <c r="B288" i="82"/>
  <c r="A289" i="82"/>
  <c r="B289" i="82"/>
  <c r="A290" i="82"/>
  <c r="B290" i="82"/>
  <c r="A291" i="82"/>
  <c r="B291" i="82"/>
  <c r="A292" i="82"/>
  <c r="B292" i="82"/>
  <c r="A293" i="82"/>
  <c r="B293" i="82"/>
  <c r="A294" i="82"/>
  <c r="B294" i="82"/>
  <c r="A295" i="82"/>
  <c r="B295" i="82"/>
  <c r="A296" i="82"/>
  <c r="B296" i="82"/>
  <c r="A297" i="82"/>
  <c r="B297" i="82"/>
  <c r="A298" i="82"/>
  <c r="B298" i="82"/>
  <c r="A299" i="82"/>
  <c r="B299" i="82"/>
  <c r="A300" i="82"/>
  <c r="B300" i="82"/>
  <c r="A301" i="82"/>
  <c r="B301" i="82"/>
  <c r="A302" i="82"/>
  <c r="B302" i="82"/>
  <c r="A303" i="82"/>
  <c r="B303" i="82"/>
  <c r="A304" i="82"/>
  <c r="B304" i="82"/>
  <c r="A305" i="82"/>
  <c r="B305" i="82"/>
  <c r="A306" i="82"/>
  <c r="B306" i="82"/>
  <c r="A307" i="82"/>
  <c r="B307" i="82"/>
  <c r="A308" i="82"/>
  <c r="B308" i="82"/>
  <c r="A309" i="82"/>
  <c r="B309" i="82"/>
  <c r="A310" i="82"/>
  <c r="B310" i="82"/>
  <c r="A311" i="82"/>
  <c r="B311" i="82"/>
  <c r="A312" i="82"/>
  <c r="B312" i="82"/>
  <c r="A313" i="82"/>
  <c r="B313" i="82"/>
  <c r="A314" i="82"/>
  <c r="B314" i="82"/>
  <c r="A315" i="82"/>
  <c r="B315" i="82"/>
  <c r="A316" i="82"/>
  <c r="B316" i="82"/>
  <c r="A317" i="82"/>
  <c r="B317" i="82"/>
  <c r="A318" i="82"/>
  <c r="B318" i="82"/>
  <c r="A319" i="82"/>
  <c r="B319" i="82"/>
  <c r="A320" i="82"/>
  <c r="B320" i="82"/>
  <c r="A321" i="82"/>
  <c r="B321" i="82"/>
  <c r="A322" i="82"/>
  <c r="B322" i="82"/>
  <c r="A323" i="82"/>
  <c r="B323" i="82"/>
  <c r="A324" i="82"/>
  <c r="B324" i="82"/>
  <c r="A325" i="82"/>
  <c r="B325" i="82"/>
  <c r="A326" i="82"/>
  <c r="B326" i="82"/>
  <c r="A327" i="82"/>
  <c r="B327" i="82"/>
  <c r="A328" i="82"/>
  <c r="B328" i="82"/>
  <c r="A329" i="82"/>
  <c r="B329" i="82"/>
  <c r="A330" i="82"/>
  <c r="B330" i="82"/>
  <c r="A331" i="82"/>
  <c r="B331" i="82"/>
  <c r="A332" i="82"/>
  <c r="B332" i="82"/>
  <c r="A333" i="82"/>
  <c r="B333" i="82"/>
  <c r="A334" i="82"/>
  <c r="B334" i="82"/>
  <c r="A335" i="82"/>
  <c r="B335" i="82"/>
  <c r="A336" i="82"/>
  <c r="B336" i="82"/>
  <c r="A337" i="82"/>
  <c r="B337" i="82"/>
  <c r="A338" i="82"/>
  <c r="B338" i="82"/>
  <c r="A339" i="82"/>
  <c r="B339" i="82"/>
  <c r="A340" i="82"/>
  <c r="B340" i="82"/>
  <c r="A341" i="82"/>
  <c r="B341" i="82"/>
  <c r="A342" i="82"/>
  <c r="B342" i="82"/>
  <c r="A343" i="82"/>
  <c r="B343" i="82"/>
  <c r="A344" i="82"/>
  <c r="B344" i="82"/>
  <c r="A345" i="82"/>
  <c r="B345" i="82"/>
  <c r="A346" i="82"/>
  <c r="B346" i="82"/>
  <c r="A347" i="82"/>
  <c r="B347" i="82"/>
  <c r="A348" i="82"/>
  <c r="B348" i="82"/>
  <c r="A349" i="82"/>
  <c r="B349" i="82"/>
  <c r="A350" i="82"/>
  <c r="B350" i="82"/>
  <c r="A351" i="82"/>
  <c r="B351" i="82"/>
  <c r="A352" i="82"/>
  <c r="B352" i="82"/>
  <c r="A353" i="82"/>
  <c r="B353" i="82"/>
  <c r="A354" i="82"/>
  <c r="B354" i="82"/>
  <c r="A355" i="82"/>
  <c r="B355" i="82"/>
  <c r="A356" i="82"/>
  <c r="B356" i="82"/>
  <c r="A357" i="82"/>
  <c r="B357" i="82"/>
  <c r="A358" i="82"/>
  <c r="B358" i="82"/>
  <c r="A359" i="82"/>
  <c r="B359" i="82"/>
  <c r="A360" i="82"/>
  <c r="B360" i="82"/>
  <c r="A361" i="82"/>
  <c r="B361" i="82"/>
  <c r="A362" i="82"/>
  <c r="B362" i="82"/>
  <c r="A363" i="82"/>
  <c r="B363" i="82"/>
  <c r="A364" i="82"/>
  <c r="B364" i="82"/>
  <c r="A365" i="82"/>
  <c r="B365" i="82"/>
  <c r="A366" i="82"/>
  <c r="B366" i="82"/>
  <c r="A367" i="82"/>
  <c r="B367" i="82"/>
  <c r="A368" i="82"/>
  <c r="B368" i="82"/>
  <c r="A369" i="82"/>
  <c r="B369" i="82"/>
  <c r="A370" i="82"/>
  <c r="B370" i="82"/>
  <c r="A371" i="82"/>
  <c r="B371" i="82"/>
  <c r="A372" i="82"/>
  <c r="B372" i="82"/>
  <c r="A373" i="82"/>
  <c r="B373" i="82"/>
  <c r="A374" i="82"/>
  <c r="B374" i="82"/>
  <c r="A375" i="82"/>
  <c r="B375" i="82"/>
  <c r="A376" i="82"/>
  <c r="B376" i="82"/>
  <c r="A377" i="82"/>
  <c r="B377" i="82"/>
  <c r="A378" i="82"/>
  <c r="B378" i="82"/>
  <c r="A379" i="82"/>
  <c r="B379" i="82"/>
  <c r="A380" i="82"/>
  <c r="B380" i="82"/>
  <c r="A381" i="82"/>
  <c r="B381" i="82"/>
  <c r="A382" i="82"/>
  <c r="B382" i="82"/>
  <c r="A383" i="82"/>
  <c r="B383" i="82"/>
  <c r="A384" i="82"/>
  <c r="B384" i="82"/>
  <c r="A385" i="82"/>
  <c r="B385" i="82"/>
  <c r="A386" i="82"/>
  <c r="B386" i="82"/>
  <c r="A387" i="82"/>
  <c r="B387" i="82"/>
  <c r="A388" i="82"/>
  <c r="B388" i="82"/>
  <c r="A389" i="82"/>
  <c r="B389" i="82"/>
  <c r="A390" i="82"/>
  <c r="B390" i="82"/>
  <c r="A391" i="82"/>
  <c r="B391" i="82"/>
  <c r="A392" i="82"/>
  <c r="B392" i="82"/>
  <c r="A393" i="82"/>
  <c r="B393" i="82"/>
  <c r="A394" i="82"/>
  <c r="B394" i="82"/>
  <c r="A395" i="82"/>
  <c r="B395" i="82"/>
  <c r="A396" i="82"/>
  <c r="B396" i="82"/>
  <c r="A397" i="82"/>
  <c r="B397" i="82"/>
  <c r="A398" i="82"/>
  <c r="B398" i="82"/>
  <c r="A399" i="82"/>
  <c r="B399" i="82"/>
  <c r="A400" i="82"/>
  <c r="B400" i="82"/>
  <c r="A401" i="82"/>
  <c r="B401" i="82"/>
  <c r="A402" i="82"/>
  <c r="B402" i="82"/>
  <c r="A403" i="82"/>
  <c r="B403" i="82"/>
  <c r="A404" i="82"/>
  <c r="B404" i="82"/>
  <c r="A405" i="82"/>
  <c r="B405" i="82"/>
  <c r="A406" i="82"/>
  <c r="B406" i="82"/>
  <c r="A407" i="82"/>
  <c r="B407" i="82"/>
  <c r="A408" i="82"/>
  <c r="B408" i="82"/>
  <c r="A409" i="82"/>
  <c r="B409" i="82"/>
  <c r="A410" i="82"/>
  <c r="B410" i="82"/>
  <c r="A411" i="82"/>
  <c r="B411" i="82"/>
  <c r="A412" i="82"/>
  <c r="B412" i="82"/>
  <c r="A413" i="82"/>
  <c r="B413" i="82"/>
  <c r="A414" i="82"/>
  <c r="B414" i="82"/>
  <c r="A415" i="82"/>
  <c r="B415" i="82"/>
  <c r="A416" i="82"/>
  <c r="B416" i="82"/>
  <c r="A417" i="82"/>
  <c r="B417" i="82"/>
  <c r="A418" i="82"/>
  <c r="B418" i="82"/>
  <c r="A419" i="82"/>
  <c r="B419" i="82"/>
  <c r="A420" i="82"/>
  <c r="B420" i="82"/>
  <c r="A421" i="82"/>
  <c r="B421" i="82"/>
  <c r="A422" i="82"/>
  <c r="B422" i="82"/>
  <c r="A423" i="82"/>
  <c r="B423" i="82"/>
  <c r="A424" i="82"/>
  <c r="B424" i="82"/>
  <c r="A425" i="82"/>
  <c r="B425" i="82"/>
  <c r="A426" i="82"/>
  <c r="B426" i="82"/>
  <c r="A427" i="82"/>
  <c r="B427" i="82"/>
  <c r="A428" i="82"/>
  <c r="B428" i="82"/>
  <c r="A429" i="82"/>
  <c r="B429" i="82"/>
  <c r="A430" i="82"/>
  <c r="B430" i="82"/>
  <c r="A431" i="82"/>
  <c r="B431" i="82"/>
  <c r="A432" i="82"/>
  <c r="B432" i="82"/>
  <c r="A433" i="82"/>
  <c r="B433" i="82"/>
  <c r="A434" i="82"/>
  <c r="B434" i="82"/>
  <c r="A435" i="82"/>
  <c r="B435" i="82"/>
  <c r="A436" i="82"/>
  <c r="B436" i="82"/>
  <c r="A437" i="82"/>
  <c r="B437" i="82"/>
  <c r="A438" i="82"/>
  <c r="B438" i="82"/>
  <c r="A439" i="82"/>
  <c r="B439" i="82"/>
  <c r="A440" i="82"/>
  <c r="B440" i="82"/>
  <c r="A441" i="82"/>
  <c r="B441" i="82"/>
  <c r="A442" i="82"/>
  <c r="B442" i="82"/>
  <c r="A443" i="82"/>
  <c r="B443" i="82"/>
  <c r="A444" i="82"/>
  <c r="B444" i="82"/>
  <c r="A445" i="82"/>
  <c r="B445" i="82"/>
  <c r="A446" i="82"/>
  <c r="B446" i="82"/>
  <c r="A447" i="82"/>
  <c r="B447" i="82"/>
  <c r="A448" i="82"/>
  <c r="B448" i="82"/>
  <c r="A449" i="82"/>
  <c r="B449" i="82"/>
  <c r="A450" i="82"/>
  <c r="B450" i="82"/>
  <c r="A451" i="82"/>
  <c r="B451" i="82"/>
  <c r="A452" i="82"/>
  <c r="B452" i="82"/>
  <c r="A453" i="82"/>
  <c r="B453" i="82"/>
  <c r="A454" i="82"/>
  <c r="B454" i="82"/>
  <c r="A455" i="82"/>
  <c r="B455" i="82"/>
  <c r="A456" i="82"/>
  <c r="B456" i="82"/>
  <c r="A457" i="82"/>
  <c r="B457" i="82"/>
  <c r="A458" i="82"/>
  <c r="B458" i="82"/>
  <c r="A459" i="82"/>
  <c r="B459" i="82"/>
  <c r="A460" i="82"/>
  <c r="B460" i="82"/>
  <c r="A461" i="82"/>
  <c r="B461" i="82"/>
  <c r="A462" i="82"/>
  <c r="B462" i="82"/>
  <c r="A463" i="82"/>
  <c r="B463" i="82"/>
  <c r="A464" i="82"/>
  <c r="B464" i="82"/>
  <c r="A465" i="82"/>
  <c r="B465" i="82"/>
  <c r="A466" i="82"/>
  <c r="B466" i="82"/>
  <c r="A467" i="82"/>
  <c r="B467" i="82"/>
  <c r="A468" i="82"/>
  <c r="B468" i="82"/>
  <c r="A469" i="82"/>
  <c r="B469" i="82"/>
  <c r="A470" i="82"/>
  <c r="B470" i="82"/>
  <c r="A471" i="82"/>
  <c r="B471" i="82"/>
  <c r="A472" i="82"/>
  <c r="B472" i="82"/>
  <c r="A473" i="82"/>
  <c r="B473" i="82"/>
  <c r="A474" i="82"/>
  <c r="B474" i="82"/>
  <c r="A475" i="82"/>
  <c r="B475" i="82"/>
  <c r="A476" i="82"/>
  <c r="B476" i="82"/>
  <c r="A477" i="82"/>
  <c r="B477" i="82"/>
  <c r="A478" i="82"/>
  <c r="B478" i="82"/>
  <c r="A479" i="82"/>
  <c r="B479" i="82"/>
  <c r="A480" i="82"/>
  <c r="B480" i="82"/>
  <c r="A481" i="82"/>
  <c r="B481" i="82"/>
  <c r="A482" i="82"/>
  <c r="B482" i="82"/>
  <c r="A483" i="82"/>
  <c r="B483" i="82"/>
  <c r="A484" i="82"/>
  <c r="B484" i="82"/>
  <c r="A485" i="82"/>
  <c r="B485" i="82"/>
  <c r="A486" i="82"/>
  <c r="B486" i="82"/>
  <c r="A487" i="82"/>
  <c r="B487" i="82"/>
  <c r="A488" i="82"/>
  <c r="B488" i="82"/>
  <c r="A489" i="82"/>
  <c r="B489" i="82"/>
  <c r="A490" i="82"/>
  <c r="B490" i="82"/>
  <c r="A491" i="82"/>
  <c r="B491" i="82"/>
  <c r="A492" i="82"/>
  <c r="B492" i="82"/>
  <c r="A493" i="82"/>
  <c r="B493" i="82"/>
  <c r="A494" i="82"/>
  <c r="B494" i="82"/>
  <c r="A495" i="82"/>
  <c r="B495" i="82"/>
  <c r="A496" i="82"/>
  <c r="B496" i="82"/>
  <c r="A497" i="82"/>
  <c r="B497" i="82"/>
  <c r="A498" i="82"/>
  <c r="B498" i="82"/>
  <c r="A499" i="82"/>
  <c r="B499" i="82"/>
  <c r="A500" i="82"/>
  <c r="B500" i="82"/>
  <c r="A501" i="82"/>
  <c r="B501" i="82"/>
  <c r="A502" i="82"/>
  <c r="B502" i="82"/>
  <c r="A503" i="82"/>
  <c r="B503" i="82"/>
  <c r="A504" i="82"/>
  <c r="B504" i="82"/>
  <c r="A505" i="82"/>
  <c r="B505" i="82"/>
  <c r="A506" i="82"/>
  <c r="B506" i="82"/>
  <c r="A507" i="82"/>
  <c r="B507" i="82"/>
  <c r="A508" i="82"/>
  <c r="B508" i="82"/>
  <c r="A509" i="82"/>
  <c r="B509" i="82"/>
  <c r="A510" i="82"/>
  <c r="B510" i="82"/>
  <c r="A511" i="82"/>
  <c r="B511" i="82"/>
  <c r="A512" i="82"/>
  <c r="B512" i="82"/>
  <c r="A513" i="82"/>
  <c r="B513" i="82"/>
  <c r="A514" i="82"/>
  <c r="B514" i="82"/>
  <c r="A515" i="82"/>
  <c r="B515" i="82"/>
  <c r="A516" i="82"/>
  <c r="B516" i="82"/>
  <c r="A517" i="82"/>
  <c r="B517" i="82"/>
  <c r="A518" i="82"/>
  <c r="B518" i="82"/>
  <c r="A519" i="82"/>
  <c r="B519" i="82"/>
  <c r="A520" i="82"/>
  <c r="B520" i="82"/>
  <c r="A521" i="82"/>
  <c r="B521" i="82"/>
  <c r="A522" i="82"/>
  <c r="B522" i="82"/>
  <c r="A523" i="82"/>
  <c r="B523" i="82"/>
  <c r="A524" i="82"/>
  <c r="B524" i="82"/>
  <c r="A525" i="82"/>
  <c r="B525" i="82"/>
  <c r="A526" i="82"/>
  <c r="B526" i="82"/>
  <c r="A527" i="82"/>
  <c r="B527" i="82"/>
  <c r="A528" i="82"/>
  <c r="B528" i="82"/>
  <c r="A529" i="82"/>
  <c r="B529" i="82"/>
  <c r="A530" i="82"/>
  <c r="B530" i="82"/>
  <c r="A531" i="82"/>
  <c r="B531" i="82"/>
  <c r="A532" i="82"/>
  <c r="B532" i="82"/>
  <c r="A533" i="82"/>
  <c r="B533" i="82"/>
  <c r="A534" i="82"/>
  <c r="B534" i="82"/>
  <c r="A535" i="82"/>
  <c r="B535" i="82"/>
  <c r="A536" i="82"/>
  <c r="B536" i="82"/>
  <c r="A537" i="82"/>
  <c r="B537" i="82"/>
  <c r="A538" i="82"/>
  <c r="B538" i="82"/>
  <c r="A539" i="82"/>
  <c r="B539" i="82"/>
  <c r="A540" i="82"/>
  <c r="B540" i="82"/>
  <c r="A541" i="82"/>
  <c r="B541" i="82"/>
  <c r="A542" i="82"/>
  <c r="B542" i="82"/>
  <c r="A543" i="82"/>
  <c r="B543" i="82"/>
  <c r="A544" i="82"/>
  <c r="B544" i="82"/>
  <c r="A545" i="82"/>
  <c r="B545" i="82"/>
  <c r="A546" i="82"/>
  <c r="B546" i="82"/>
  <c r="A547" i="82"/>
  <c r="B547" i="82"/>
  <c r="A548" i="82"/>
  <c r="B548" i="82"/>
  <c r="A549" i="82"/>
  <c r="B549" i="82"/>
  <c r="A550" i="82"/>
  <c r="B550" i="82"/>
  <c r="A551" i="82"/>
  <c r="B551" i="82"/>
  <c r="A552" i="82"/>
  <c r="B552" i="82"/>
  <c r="A553" i="82"/>
  <c r="B553" i="82"/>
  <c r="A554" i="82"/>
  <c r="B554" i="82"/>
  <c r="A555" i="82"/>
  <c r="B555" i="82"/>
  <c r="A556" i="82"/>
  <c r="B556" i="82"/>
  <c r="A557" i="82"/>
  <c r="B557" i="82"/>
  <c r="A558" i="82"/>
  <c r="B558" i="82"/>
  <c r="A559" i="82"/>
  <c r="B559" i="82"/>
  <c r="A560" i="82"/>
  <c r="B560" i="82"/>
  <c r="A561" i="82"/>
  <c r="B561" i="82"/>
  <c r="A562" i="82"/>
  <c r="B562" i="82"/>
  <c r="A563" i="82"/>
  <c r="B563" i="82"/>
  <c r="A564" i="82"/>
  <c r="B564" i="82"/>
  <c r="A565" i="82"/>
  <c r="B565" i="82"/>
  <c r="A566" i="82"/>
  <c r="B566" i="82"/>
  <c r="A567" i="82"/>
  <c r="B567" i="82"/>
  <c r="A568" i="82"/>
  <c r="B568" i="82"/>
  <c r="A569" i="82"/>
  <c r="B569" i="82"/>
  <c r="A570" i="82"/>
  <c r="B570" i="82"/>
  <c r="A571" i="82"/>
  <c r="B571" i="82"/>
  <c r="A572" i="82"/>
  <c r="B572" i="82"/>
  <c r="A573" i="82"/>
  <c r="B573" i="82"/>
  <c r="A574" i="82"/>
  <c r="B574" i="82"/>
  <c r="A575" i="82"/>
  <c r="B575" i="82"/>
  <c r="A576" i="82"/>
  <c r="B576" i="82"/>
  <c r="A577" i="82"/>
  <c r="B577" i="82"/>
  <c r="A578" i="82"/>
  <c r="B578" i="82"/>
  <c r="A579" i="82"/>
  <c r="B579" i="82"/>
  <c r="A580" i="82"/>
  <c r="B580" i="82"/>
  <c r="A581" i="82"/>
  <c r="B581" i="82"/>
  <c r="A582" i="82"/>
  <c r="B582" i="82"/>
  <c r="A583" i="82"/>
  <c r="B583" i="82"/>
  <c r="A584" i="82"/>
  <c r="B584" i="82"/>
  <c r="A585" i="82"/>
  <c r="B585" i="82"/>
  <c r="A586" i="82"/>
  <c r="B586" i="82"/>
  <c r="A587" i="82"/>
  <c r="B587" i="82"/>
  <c r="A588" i="82"/>
  <c r="B588" i="82"/>
  <c r="A589" i="82"/>
  <c r="B589" i="82"/>
  <c r="A590" i="82"/>
  <c r="B590" i="82"/>
  <c r="A591" i="82"/>
  <c r="B591" i="82"/>
  <c r="A592" i="82"/>
  <c r="B592" i="82"/>
  <c r="A593" i="82"/>
  <c r="B593" i="82"/>
  <c r="A594" i="82"/>
  <c r="B594" i="82"/>
  <c r="A595" i="82"/>
  <c r="B595" i="82"/>
  <c r="A596" i="82"/>
  <c r="B596" i="82"/>
  <c r="A597" i="82"/>
  <c r="B597" i="82"/>
  <c r="A598" i="82"/>
  <c r="B598" i="82"/>
  <c r="A599" i="82"/>
  <c r="B599" i="82"/>
  <c r="A600" i="82"/>
  <c r="B600" i="82"/>
  <c r="A601" i="82"/>
  <c r="B601" i="82"/>
  <c r="A602" i="82"/>
  <c r="B602" i="82"/>
  <c r="A603" i="82"/>
  <c r="B603" i="82"/>
  <c r="A604" i="82"/>
  <c r="B604" i="82"/>
  <c r="A605" i="82"/>
  <c r="B605" i="82"/>
  <c r="A606" i="82"/>
  <c r="B606" i="82"/>
  <c r="A607" i="82"/>
  <c r="B607" i="82"/>
  <c r="A608" i="82"/>
  <c r="B608" i="82"/>
  <c r="A609" i="82"/>
  <c r="B609" i="82"/>
  <c r="A610" i="82"/>
  <c r="B610" i="82"/>
  <c r="A611" i="82"/>
  <c r="B611" i="82"/>
  <c r="A612" i="82"/>
  <c r="B612" i="82"/>
  <c r="A613" i="82"/>
  <c r="B613" i="82"/>
  <c r="A614" i="82"/>
  <c r="B614" i="82"/>
  <c r="A615" i="82"/>
  <c r="B615" i="82"/>
  <c r="A616" i="82"/>
  <c r="B616" i="82"/>
  <c r="A617" i="82"/>
  <c r="B617" i="82"/>
  <c r="A618" i="82"/>
  <c r="B618" i="82"/>
  <c r="A619" i="82"/>
  <c r="B619" i="82"/>
  <c r="A620" i="82"/>
  <c r="B620" i="82"/>
  <c r="A621" i="82"/>
  <c r="B621" i="82"/>
  <c r="A622" i="82"/>
  <c r="B622" i="82"/>
  <c r="A623" i="82"/>
  <c r="B623" i="82"/>
  <c r="A624" i="82"/>
  <c r="B624" i="82"/>
  <c r="A625" i="82"/>
  <c r="B625" i="82"/>
  <c r="A626" i="82"/>
  <c r="B626" i="82"/>
  <c r="A627" i="82"/>
  <c r="B627" i="82"/>
  <c r="A628" i="82"/>
  <c r="B628" i="82"/>
  <c r="A629" i="82"/>
  <c r="B629" i="82"/>
  <c r="A630" i="82"/>
  <c r="B630" i="82"/>
  <c r="A631" i="82"/>
  <c r="B631" i="82"/>
  <c r="A632" i="82"/>
  <c r="B632" i="82"/>
  <c r="A633" i="82"/>
  <c r="B633" i="82"/>
  <c r="A634" i="82"/>
  <c r="B634" i="82"/>
  <c r="A635" i="82"/>
  <c r="B635" i="82"/>
  <c r="A636" i="82"/>
  <c r="B636" i="82"/>
  <c r="A637" i="82"/>
  <c r="B637" i="82"/>
  <c r="A638" i="82"/>
  <c r="B638" i="82"/>
  <c r="A639" i="82"/>
  <c r="B639" i="82"/>
  <c r="A640" i="82"/>
  <c r="B640" i="82"/>
  <c r="A641" i="82"/>
  <c r="B641" i="82"/>
  <c r="A642" i="82"/>
  <c r="B642" i="82"/>
  <c r="A643" i="82"/>
  <c r="B643" i="82"/>
  <c r="A644" i="82"/>
  <c r="B644" i="82"/>
  <c r="A645" i="82"/>
  <c r="B645" i="82"/>
  <c r="A646" i="82"/>
  <c r="B646" i="82"/>
  <c r="A647" i="82"/>
  <c r="B647" i="82"/>
  <c r="A648" i="82"/>
  <c r="B648" i="82"/>
  <c r="A649" i="82"/>
  <c r="B649" i="82"/>
  <c r="A650" i="82"/>
  <c r="B650" i="82"/>
  <c r="A651" i="82"/>
  <c r="B651" i="82"/>
  <c r="A652" i="82"/>
  <c r="B652" i="82"/>
  <c r="A653" i="82"/>
  <c r="B653" i="82"/>
  <c r="A654" i="82"/>
  <c r="B654" i="82"/>
  <c r="A655" i="82"/>
  <c r="B655" i="82"/>
  <c r="A656" i="82"/>
  <c r="B656" i="82"/>
  <c r="A657" i="82"/>
  <c r="B657" i="82"/>
  <c r="A658" i="82"/>
  <c r="B658" i="82"/>
  <c r="A659" i="82"/>
  <c r="B659" i="82"/>
  <c r="A660" i="82"/>
  <c r="B660" i="82"/>
  <c r="A661" i="82"/>
  <c r="B661" i="82"/>
  <c r="A662" i="82"/>
  <c r="B662" i="82"/>
  <c r="A663" i="82"/>
  <c r="B663" i="82"/>
  <c r="A664" i="82"/>
  <c r="B664" i="82"/>
  <c r="A665" i="82"/>
  <c r="B665" i="82"/>
  <c r="A666" i="82"/>
  <c r="B666" i="82"/>
  <c r="A667" i="82"/>
  <c r="B667" i="82"/>
  <c r="A668" i="82"/>
  <c r="B668" i="82"/>
  <c r="A669" i="82"/>
  <c r="B669" i="82"/>
  <c r="A670" i="82"/>
  <c r="B670" i="82"/>
  <c r="A671" i="82"/>
  <c r="B671" i="82"/>
  <c r="A672" i="82"/>
  <c r="B672" i="82"/>
  <c r="A673" i="82"/>
  <c r="B673" i="82"/>
  <c r="A674" i="82"/>
  <c r="B674" i="82"/>
  <c r="A675" i="82"/>
  <c r="B675" i="82"/>
  <c r="A676" i="82"/>
  <c r="B676" i="82"/>
  <c r="A677" i="82"/>
  <c r="B677" i="82"/>
  <c r="A678" i="82"/>
  <c r="B678" i="82"/>
  <c r="A679" i="82"/>
  <c r="B679" i="82"/>
  <c r="A680" i="82"/>
  <c r="B680" i="82"/>
  <c r="A681" i="82"/>
  <c r="B681" i="82"/>
  <c r="A682" i="82"/>
  <c r="B682" i="82"/>
  <c r="A683" i="82"/>
  <c r="B683" i="82"/>
  <c r="A684" i="82"/>
  <c r="B684" i="82"/>
  <c r="A685" i="82"/>
  <c r="B685" i="82"/>
  <c r="A686" i="82"/>
  <c r="B686" i="82"/>
  <c r="A687" i="82"/>
  <c r="B687" i="82"/>
  <c r="A688" i="82"/>
  <c r="B688" i="82"/>
  <c r="A689" i="82"/>
  <c r="B689" i="82"/>
  <c r="A690" i="82"/>
  <c r="B690" i="82"/>
  <c r="A691" i="82"/>
  <c r="B691" i="82"/>
  <c r="A692" i="82"/>
  <c r="B692" i="82"/>
  <c r="A693" i="82"/>
  <c r="B693" i="82"/>
  <c r="A694" i="82"/>
  <c r="B694" i="82"/>
  <c r="A695" i="82"/>
  <c r="B695" i="82"/>
  <c r="A696" i="82"/>
  <c r="B696" i="82"/>
  <c r="A697" i="82"/>
  <c r="B697" i="82"/>
  <c r="A698" i="82"/>
  <c r="B698" i="82"/>
  <c r="A699" i="82"/>
  <c r="B699" i="82"/>
  <c r="A700" i="82"/>
  <c r="B700" i="82"/>
  <c r="A701" i="82"/>
  <c r="B701" i="82"/>
  <c r="A702" i="82"/>
  <c r="B702" i="82"/>
  <c r="A703" i="82"/>
  <c r="B703" i="82"/>
  <c r="A704" i="82"/>
  <c r="B704" i="82"/>
  <c r="A705" i="82"/>
  <c r="B705" i="82"/>
  <c r="A706" i="82"/>
  <c r="B706" i="82"/>
  <c r="A707" i="82"/>
  <c r="B707" i="82"/>
  <c r="A708" i="82"/>
  <c r="B708" i="82"/>
  <c r="A709" i="82"/>
  <c r="B709" i="82"/>
  <c r="A710" i="82"/>
  <c r="B710" i="82"/>
  <c r="A711" i="82"/>
  <c r="B711" i="82"/>
  <c r="A712" i="82"/>
  <c r="B712" i="82"/>
  <c r="A713" i="82"/>
  <c r="B713" i="82"/>
  <c r="A714" i="82"/>
  <c r="B714" i="82"/>
  <c r="A715" i="82"/>
  <c r="B715" i="82"/>
  <c r="A716" i="82"/>
  <c r="B716" i="82"/>
  <c r="A717" i="82"/>
  <c r="B717" i="82"/>
  <c r="A718" i="82"/>
  <c r="B718" i="82"/>
  <c r="A719" i="82"/>
  <c r="B719" i="82"/>
  <c r="A720" i="82"/>
  <c r="B720" i="82"/>
  <c r="A721" i="82"/>
  <c r="B721" i="82"/>
  <c r="A722" i="82"/>
  <c r="B722" i="82"/>
  <c r="A723" i="82"/>
  <c r="B723" i="82"/>
  <c r="A724" i="82"/>
  <c r="B724" i="82"/>
  <c r="A725" i="82"/>
  <c r="B725" i="82"/>
  <c r="A726" i="82"/>
  <c r="B726" i="82"/>
  <c r="A727" i="82"/>
  <c r="B727" i="82"/>
  <c r="A728" i="82"/>
  <c r="B728" i="82"/>
  <c r="A729" i="82"/>
  <c r="B729" i="82"/>
  <c r="A730" i="82"/>
  <c r="B730" i="82"/>
  <c r="A731" i="82"/>
  <c r="B731" i="82"/>
  <c r="A732" i="82"/>
  <c r="B732" i="82"/>
  <c r="A733" i="82"/>
  <c r="B733" i="82"/>
  <c r="A734" i="82"/>
  <c r="B734" i="82"/>
  <c r="A735" i="82"/>
  <c r="B735" i="82"/>
  <c r="A736" i="82"/>
  <c r="B736" i="82"/>
  <c r="A737" i="82"/>
  <c r="B737" i="82"/>
  <c r="A738" i="82"/>
  <c r="B738" i="82"/>
  <c r="A739" i="82"/>
  <c r="B739" i="82"/>
  <c r="A740" i="82"/>
  <c r="B740" i="82"/>
  <c r="A741" i="82"/>
  <c r="B741" i="82"/>
  <c r="A742" i="82"/>
  <c r="B742" i="82"/>
  <c r="A743" i="82"/>
  <c r="B743" i="82"/>
  <c r="A744" i="82"/>
  <c r="B744" i="82"/>
  <c r="A745" i="82"/>
  <c r="B745" i="82"/>
  <c r="A746" i="82"/>
  <c r="B746" i="82"/>
  <c r="A747" i="82"/>
  <c r="B747" i="82"/>
  <c r="A748" i="82"/>
  <c r="B748" i="82"/>
  <c r="A749" i="82"/>
  <c r="B749" i="82"/>
  <c r="A750" i="82"/>
  <c r="B750" i="82"/>
  <c r="A751" i="82"/>
  <c r="B751" i="82"/>
  <c r="A752" i="82"/>
  <c r="B752" i="82"/>
  <c r="A753" i="82"/>
  <c r="B753" i="82"/>
  <c r="A754" i="82"/>
  <c r="B754" i="82"/>
  <c r="A755" i="82"/>
  <c r="B755" i="82"/>
  <c r="A756" i="82"/>
  <c r="B756" i="82"/>
  <c r="A757" i="82"/>
  <c r="B757" i="82"/>
  <c r="A758" i="82"/>
  <c r="B758" i="82"/>
  <c r="A759" i="82"/>
  <c r="B759" i="82"/>
  <c r="A760" i="82"/>
  <c r="B760" i="82"/>
  <c r="A761" i="82"/>
  <c r="B761" i="82"/>
  <c r="A762" i="82"/>
  <c r="B762" i="82"/>
  <c r="A763" i="82"/>
  <c r="B763" i="82"/>
  <c r="A764" i="82"/>
  <c r="B764" i="82"/>
  <c r="A765" i="82"/>
  <c r="B765" i="82"/>
  <c r="A766" i="82"/>
  <c r="B766" i="82"/>
  <c r="A767" i="82"/>
  <c r="B767" i="82"/>
  <c r="A768" i="82"/>
  <c r="B768" i="82"/>
  <c r="A769" i="82"/>
  <c r="B769" i="82"/>
  <c r="A770" i="82"/>
  <c r="B770" i="82"/>
  <c r="A771" i="82"/>
  <c r="B771" i="82"/>
  <c r="A772" i="82"/>
  <c r="B772" i="82"/>
  <c r="A773" i="82"/>
  <c r="B773" i="82"/>
  <c r="A774" i="82"/>
  <c r="B774" i="82"/>
  <c r="A775" i="82"/>
  <c r="B775" i="82"/>
  <c r="A776" i="82"/>
  <c r="B776" i="82"/>
  <c r="A777" i="82"/>
  <c r="B777" i="82"/>
  <c r="A778" i="82"/>
  <c r="B778" i="82"/>
  <c r="A779" i="82"/>
  <c r="B779" i="82"/>
  <c r="A780" i="82"/>
  <c r="B780" i="82"/>
  <c r="A781" i="82"/>
  <c r="B781" i="82"/>
  <c r="A782" i="82"/>
  <c r="B782" i="82"/>
  <c r="A783" i="82"/>
  <c r="B783" i="82"/>
  <c r="A784" i="82"/>
  <c r="B784" i="82"/>
  <c r="A785" i="82"/>
  <c r="B785" i="82"/>
  <c r="A786" i="82"/>
  <c r="B786" i="82"/>
  <c r="A787" i="82"/>
  <c r="B787" i="82"/>
  <c r="A788" i="82"/>
  <c r="B788" i="82"/>
  <c r="A789" i="82"/>
  <c r="B789" i="82"/>
  <c r="A790" i="82"/>
  <c r="B790" i="82"/>
  <c r="A791" i="82"/>
  <c r="B791" i="82"/>
  <c r="A792" i="82"/>
  <c r="B792" i="82"/>
  <c r="A793" i="82"/>
  <c r="B793" i="82"/>
  <c r="A794" i="82"/>
  <c r="B794" i="82"/>
  <c r="A795" i="82"/>
  <c r="B795" i="82"/>
  <c r="A796" i="82"/>
  <c r="B796" i="82"/>
  <c r="A797" i="82"/>
  <c r="B797" i="82"/>
  <c r="A798" i="82"/>
  <c r="B798" i="82"/>
  <c r="A799" i="82"/>
  <c r="B799" i="82"/>
  <c r="A800" i="82"/>
  <c r="B800" i="82"/>
  <c r="A801" i="82"/>
  <c r="B801" i="82"/>
  <c r="A802" i="82"/>
  <c r="B802" i="82"/>
  <c r="A803" i="82"/>
  <c r="B803" i="82"/>
  <c r="A804" i="82"/>
  <c r="B804" i="82"/>
  <c r="A805" i="82"/>
  <c r="B805" i="82"/>
  <c r="A806" i="82"/>
  <c r="B806" i="82"/>
  <c r="A807" i="82"/>
  <c r="B807" i="82"/>
  <c r="A808" i="82"/>
  <c r="B808" i="82"/>
  <c r="A809" i="82"/>
  <c r="B809" i="82"/>
  <c r="A810" i="82"/>
  <c r="B810" i="82"/>
  <c r="A811" i="82"/>
  <c r="B811" i="82"/>
  <c r="A812" i="82"/>
  <c r="B812" i="82"/>
  <c r="A813" i="82"/>
  <c r="B813" i="82"/>
  <c r="A814" i="82"/>
  <c r="B814" i="82"/>
  <c r="A815" i="82"/>
  <c r="B815" i="82"/>
  <c r="A816" i="82"/>
  <c r="B816" i="82"/>
  <c r="A817" i="82"/>
  <c r="B817" i="82"/>
  <c r="A818" i="82"/>
  <c r="B818" i="82"/>
  <c r="A819" i="82"/>
  <c r="B819" i="82"/>
  <c r="A820" i="82"/>
  <c r="B820" i="82"/>
  <c r="A821" i="82"/>
  <c r="B821" i="82"/>
  <c r="A822" i="82"/>
  <c r="B822" i="82"/>
  <c r="A823" i="82"/>
  <c r="B823" i="82"/>
  <c r="A824" i="82"/>
  <c r="B824" i="82"/>
  <c r="A825" i="82"/>
  <c r="B825" i="82"/>
  <c r="A826" i="82"/>
  <c r="B826" i="82"/>
  <c r="A827" i="82"/>
  <c r="B827" i="82"/>
  <c r="A828" i="82"/>
  <c r="B828" i="82"/>
  <c r="A829" i="82"/>
  <c r="B829" i="82"/>
  <c r="A830" i="82"/>
  <c r="B830" i="82"/>
  <c r="A831" i="82"/>
  <c r="B831" i="82"/>
  <c r="A832" i="82"/>
  <c r="B832" i="82"/>
  <c r="A833" i="82"/>
  <c r="B833" i="82"/>
  <c r="A834" i="82"/>
  <c r="B834" i="82"/>
  <c r="A835" i="82"/>
  <c r="B835" i="82"/>
  <c r="A836" i="82"/>
  <c r="B836" i="82"/>
  <c r="A837" i="82"/>
  <c r="B837" i="82"/>
  <c r="A838" i="82"/>
  <c r="B838" i="82"/>
  <c r="A839" i="82"/>
  <c r="B839" i="82"/>
  <c r="A840" i="82"/>
  <c r="B840" i="82"/>
  <c r="A841" i="82"/>
  <c r="B841" i="82"/>
  <c r="A842" i="82"/>
  <c r="B842" i="82"/>
  <c r="A843" i="82"/>
  <c r="B843" i="82"/>
  <c r="A844" i="82"/>
  <c r="B844" i="82"/>
  <c r="A845" i="82"/>
  <c r="B845" i="82"/>
  <c r="A846" i="82"/>
  <c r="B846" i="82"/>
  <c r="A847" i="82"/>
  <c r="B847" i="82"/>
  <c r="A848" i="82"/>
  <c r="B848" i="82"/>
  <c r="A849" i="82"/>
  <c r="B849" i="82"/>
  <c r="A850" i="82"/>
  <c r="B850" i="82"/>
  <c r="A851" i="82"/>
  <c r="B851" i="82"/>
  <c r="A852" i="82"/>
  <c r="B852" i="82"/>
  <c r="A853" i="82"/>
  <c r="B853" i="82"/>
  <c r="A854" i="82"/>
  <c r="B854" i="82"/>
  <c r="A855" i="82"/>
  <c r="B855" i="82"/>
  <c r="A856" i="82"/>
  <c r="B856" i="82"/>
  <c r="A857" i="82"/>
  <c r="B857" i="82"/>
  <c r="A858" i="82"/>
  <c r="B858" i="82"/>
  <c r="A859" i="82"/>
  <c r="B859" i="82"/>
  <c r="A860" i="82"/>
  <c r="B860" i="82"/>
  <c r="A861" i="82"/>
  <c r="B861" i="82"/>
  <c r="A862" i="82"/>
  <c r="B862" i="82"/>
  <c r="A863" i="82"/>
  <c r="B863" i="82"/>
  <c r="A864" i="82"/>
  <c r="B864" i="82"/>
  <c r="A865" i="82"/>
  <c r="B865" i="82"/>
  <c r="A866" i="82"/>
  <c r="B866" i="82"/>
  <c r="A867" i="82"/>
  <c r="B867" i="82"/>
  <c r="A868" i="82"/>
  <c r="B868" i="82"/>
  <c r="A869" i="82"/>
  <c r="B869" i="82"/>
  <c r="A870" i="82"/>
  <c r="B870" i="82"/>
  <c r="A871" i="82"/>
  <c r="B871" i="82"/>
  <c r="A872" i="82"/>
  <c r="B872" i="82"/>
  <c r="A873" i="82"/>
  <c r="B873" i="82"/>
  <c r="A874" i="82"/>
  <c r="B874" i="82"/>
  <c r="A875" i="82"/>
  <c r="B875" i="82"/>
  <c r="A876" i="82"/>
  <c r="B876" i="82"/>
  <c r="A877" i="82"/>
  <c r="B877" i="82"/>
  <c r="A878" i="82"/>
  <c r="B878" i="82"/>
  <c r="A879" i="82"/>
  <c r="B879" i="82"/>
  <c r="A880" i="82"/>
  <c r="B880" i="82"/>
  <c r="A881" i="82"/>
  <c r="B881" i="82"/>
  <c r="A882" i="82"/>
  <c r="B882" i="82"/>
  <c r="A883" i="82"/>
  <c r="B883" i="82"/>
  <c r="A884" i="82"/>
  <c r="B884" i="82"/>
  <c r="A885" i="82"/>
  <c r="B885" i="82"/>
  <c r="A886" i="82"/>
  <c r="B886" i="82"/>
  <c r="A887" i="82"/>
  <c r="B887" i="82"/>
  <c r="A888" i="82"/>
  <c r="B888" i="82"/>
  <c r="A889" i="82"/>
  <c r="B889" i="82"/>
  <c r="A890" i="82"/>
  <c r="B890" i="82"/>
  <c r="A891" i="82"/>
  <c r="B891" i="82"/>
  <c r="A892" i="82"/>
  <c r="B892" i="82"/>
  <c r="A893" i="82"/>
  <c r="B893" i="82"/>
  <c r="A894" i="82"/>
  <c r="B894" i="82"/>
  <c r="A895" i="82"/>
  <c r="B895" i="82"/>
  <c r="A896" i="82"/>
  <c r="B896" i="82"/>
  <c r="A897" i="82"/>
  <c r="B897" i="82"/>
  <c r="A898" i="82"/>
  <c r="B898" i="82"/>
  <c r="A899" i="82"/>
  <c r="B899" i="82"/>
  <c r="A900" i="82"/>
  <c r="B900" i="82"/>
  <c r="A901" i="82"/>
  <c r="B901" i="82"/>
  <c r="A902" i="82"/>
  <c r="B902" i="82"/>
  <c r="A903" i="82"/>
  <c r="B903" i="82"/>
  <c r="A904" i="82"/>
  <c r="B904" i="82"/>
  <c r="A905" i="82"/>
  <c r="B905" i="82"/>
  <c r="A906" i="82"/>
  <c r="B906" i="82"/>
  <c r="A907" i="82"/>
  <c r="B907" i="82"/>
  <c r="A908" i="82"/>
  <c r="B908" i="82"/>
  <c r="A909" i="82"/>
  <c r="B909" i="82"/>
  <c r="A910" i="82"/>
  <c r="B910" i="82"/>
  <c r="A911" i="82"/>
  <c r="B911" i="82"/>
  <c r="A912" i="82"/>
  <c r="B912" i="82"/>
  <c r="A913" i="82"/>
  <c r="B913" i="82"/>
  <c r="A914" i="82"/>
  <c r="B914" i="82"/>
  <c r="A915" i="82"/>
  <c r="B915" i="82"/>
  <c r="A916" i="82"/>
  <c r="B916" i="82"/>
  <c r="A917" i="82"/>
  <c r="B917" i="82"/>
  <c r="A918" i="82"/>
  <c r="B918" i="82"/>
  <c r="A919" i="82"/>
  <c r="B919" i="82"/>
  <c r="A920" i="82"/>
  <c r="B920" i="82"/>
  <c r="A921" i="82"/>
  <c r="B921" i="82"/>
  <c r="A922" i="82"/>
  <c r="B922" i="82"/>
  <c r="A923" i="82"/>
  <c r="B923" i="82"/>
  <c r="A924" i="82"/>
  <c r="B924" i="82"/>
  <c r="A925" i="82"/>
  <c r="B925" i="82"/>
  <c r="A926" i="82"/>
  <c r="B926" i="82"/>
  <c r="A927" i="82"/>
  <c r="B927" i="82"/>
  <c r="A928" i="82"/>
  <c r="B928" i="82"/>
  <c r="A929" i="82"/>
  <c r="B929" i="82"/>
  <c r="A930" i="82"/>
  <c r="B930" i="82"/>
  <c r="A931" i="82"/>
  <c r="B931" i="82"/>
  <c r="A932" i="82"/>
  <c r="B932" i="82"/>
  <c r="A933" i="82"/>
  <c r="B933" i="82"/>
  <c r="A934" i="82"/>
  <c r="B934" i="82"/>
  <c r="A935" i="82"/>
  <c r="B935" i="82"/>
  <c r="A936" i="82"/>
  <c r="B936" i="82"/>
  <c r="A937" i="82"/>
  <c r="B937" i="82"/>
  <c r="A938" i="82"/>
  <c r="B938" i="82"/>
  <c r="A939" i="82"/>
  <c r="B939" i="82"/>
  <c r="A940" i="82"/>
  <c r="B940" i="82"/>
  <c r="A941" i="82"/>
  <c r="B941" i="82"/>
  <c r="A942" i="82"/>
  <c r="B942" i="82"/>
  <c r="A943" i="82"/>
  <c r="B943" i="82"/>
  <c r="A944" i="82"/>
  <c r="B944" i="82"/>
  <c r="A945" i="82"/>
  <c r="B945" i="82"/>
  <c r="A946" i="82"/>
  <c r="B946" i="82"/>
  <c r="A947" i="82"/>
  <c r="B947" i="82"/>
  <c r="A948" i="82"/>
  <c r="B948" i="82"/>
  <c r="A949" i="82"/>
  <c r="B949" i="82"/>
  <c r="A950" i="82"/>
  <c r="B950" i="82"/>
  <c r="A951" i="82"/>
  <c r="B951" i="82"/>
  <c r="A952" i="82"/>
  <c r="B952" i="82"/>
  <c r="A953" i="82"/>
  <c r="B953" i="82"/>
  <c r="A954" i="82"/>
  <c r="B954" i="82"/>
  <c r="A955" i="82"/>
  <c r="B955" i="82"/>
  <c r="A956" i="82"/>
  <c r="B956" i="82"/>
  <c r="A957" i="82"/>
  <c r="B957" i="82"/>
  <c r="A958" i="82"/>
  <c r="B958" i="82"/>
  <c r="A959" i="82"/>
  <c r="B959" i="82"/>
  <c r="A960" i="82"/>
  <c r="B960" i="82"/>
  <c r="A961" i="82"/>
  <c r="B961" i="82"/>
  <c r="A962" i="82"/>
  <c r="B962" i="82"/>
  <c r="A963" i="82"/>
  <c r="B963" i="82"/>
  <c r="A964" i="82"/>
  <c r="B964" i="82"/>
  <c r="A965" i="82"/>
  <c r="B965" i="82"/>
  <c r="A966" i="82"/>
  <c r="B966" i="82"/>
  <c r="A967" i="82"/>
  <c r="B967" i="82"/>
  <c r="A968" i="82"/>
  <c r="B968" i="82"/>
  <c r="A969" i="82"/>
  <c r="B969" i="82"/>
  <c r="A970" i="82"/>
  <c r="B970" i="82"/>
  <c r="A971" i="82"/>
  <c r="B971" i="82"/>
  <c r="A972" i="82"/>
  <c r="B972" i="82"/>
  <c r="A973" i="82"/>
  <c r="B973" i="82"/>
  <c r="A974" i="82"/>
  <c r="B974" i="82"/>
  <c r="A975" i="82"/>
  <c r="B975" i="82"/>
  <c r="A976" i="82"/>
  <c r="B976" i="82"/>
  <c r="A977" i="82"/>
  <c r="B977" i="82"/>
  <c r="A978" i="82"/>
  <c r="B978" i="82"/>
  <c r="A979" i="82"/>
  <c r="B979" i="82"/>
  <c r="A980" i="82"/>
  <c r="B980" i="82"/>
  <c r="A981" i="82"/>
  <c r="B981" i="82"/>
  <c r="A982" i="82"/>
  <c r="B982" i="82"/>
  <c r="A983" i="82"/>
  <c r="B983" i="82"/>
  <c r="A984" i="82"/>
  <c r="B984" i="82"/>
  <c r="A985" i="82"/>
  <c r="B985" i="82"/>
  <c r="A986" i="82"/>
  <c r="B986" i="82"/>
  <c r="A987" i="82"/>
  <c r="B987" i="82"/>
  <c r="A988" i="82"/>
  <c r="B988" i="82"/>
  <c r="A989" i="82"/>
  <c r="B989" i="82"/>
  <c r="A990" i="82"/>
  <c r="B990" i="82"/>
  <c r="A991" i="82"/>
  <c r="B991" i="82"/>
  <c r="A992" i="82"/>
  <c r="B992" i="82"/>
  <c r="A993" i="82"/>
  <c r="B993" i="82"/>
  <c r="A994" i="82"/>
  <c r="B994" i="82"/>
  <c r="A995" i="82"/>
  <c r="B995" i="82"/>
  <c r="A996" i="82"/>
  <c r="B996" i="82"/>
  <c r="A997" i="82"/>
  <c r="B997" i="82"/>
  <c r="A998" i="82"/>
  <c r="B998" i="82"/>
  <c r="A999" i="82"/>
  <c r="B999" i="82"/>
  <c r="A1000" i="82"/>
  <c r="B1000" i="82"/>
  <c r="A1001" i="82"/>
  <c r="B1001" i="82"/>
  <c r="A1002" i="82"/>
  <c r="B1002" i="82"/>
  <c r="A1003" i="82"/>
  <c r="B1003" i="82"/>
  <c r="A1004" i="82"/>
  <c r="B1004" i="82"/>
  <c r="A1005" i="82"/>
  <c r="B1005" i="82"/>
  <c r="A1006" i="82"/>
  <c r="B1006" i="82"/>
  <c r="A1007" i="82"/>
  <c r="B1007" i="82"/>
  <c r="A1008" i="82"/>
  <c r="B1008" i="82"/>
  <c r="A1009" i="82"/>
  <c r="B1009" i="82"/>
  <c r="A1010" i="82"/>
  <c r="B1010" i="82"/>
  <c r="A1011" i="82"/>
  <c r="B1011" i="82"/>
  <c r="A1012" i="82"/>
  <c r="B1012" i="82"/>
  <c r="A1013" i="82"/>
  <c r="B1013" i="82"/>
  <c r="A1014" i="82"/>
  <c r="B1014" i="82"/>
  <c r="A1015" i="82"/>
  <c r="B1015" i="82"/>
  <c r="A1016" i="82"/>
  <c r="B1016" i="82"/>
  <c r="A1017" i="82"/>
  <c r="B1017" i="82"/>
  <c r="A1018" i="82"/>
  <c r="B1018" i="82"/>
  <c r="A1019" i="82"/>
  <c r="B1019" i="82"/>
  <c r="A1020" i="82"/>
  <c r="B1020" i="82"/>
  <c r="A1021" i="82"/>
  <c r="B1021" i="82"/>
  <c r="A1022" i="82"/>
  <c r="B1022" i="82"/>
  <c r="A1023" i="82"/>
  <c r="B1023" i="82"/>
  <c r="A1024" i="82"/>
  <c r="B1024" i="82"/>
  <c r="A1025" i="82"/>
  <c r="B1025" i="82"/>
  <c r="A1026" i="82"/>
  <c r="B1026" i="82"/>
  <c r="A1027" i="82"/>
  <c r="B1027" i="82"/>
  <c r="A1028" i="82"/>
  <c r="B1028" i="82"/>
  <c r="A1029" i="82"/>
  <c r="B1029" i="82"/>
  <c r="A1030" i="82"/>
  <c r="B1030" i="82"/>
  <c r="A1031" i="82"/>
  <c r="B1031" i="82"/>
  <c r="A1032" i="82"/>
  <c r="B1032" i="82"/>
  <c r="A1033" i="82"/>
  <c r="B1033" i="82"/>
  <c r="A1034" i="82"/>
  <c r="B1034" i="82"/>
  <c r="A1035" i="82"/>
  <c r="B1035" i="82"/>
  <c r="A1036" i="82"/>
  <c r="B1036" i="82"/>
  <c r="A1037" i="82"/>
  <c r="B1037" i="82"/>
  <c r="A1038" i="82"/>
  <c r="B1038" i="82"/>
  <c r="A1039" i="82"/>
  <c r="B1039" i="82"/>
  <c r="A1040" i="82"/>
  <c r="B1040" i="82"/>
  <c r="A1041" i="82"/>
  <c r="B1041" i="82"/>
  <c r="A1042" i="82"/>
  <c r="B1042" i="82"/>
  <c r="A1043" i="82"/>
  <c r="B1043" i="82"/>
  <c r="A1044" i="82"/>
  <c r="B1044" i="82"/>
  <c r="A1045" i="82"/>
  <c r="B1045" i="82"/>
  <c r="A1046" i="82"/>
  <c r="B1046" i="82"/>
  <c r="A1047" i="82"/>
  <c r="B1047" i="82"/>
  <c r="A1048" i="82"/>
  <c r="B1048" i="82"/>
  <c r="A1049" i="82"/>
  <c r="B1049" i="82"/>
  <c r="A1050" i="82"/>
  <c r="B1050" i="82"/>
  <c r="A1051" i="82"/>
  <c r="B1051" i="82"/>
  <c r="A1052" i="82"/>
  <c r="B1052" i="82"/>
  <c r="A1053" i="82"/>
  <c r="B1053" i="82"/>
  <c r="A1054" i="82"/>
  <c r="B1054" i="82"/>
  <c r="A1055" i="82"/>
  <c r="B1055" i="82"/>
  <c r="A1056" i="82"/>
  <c r="B1056" i="82"/>
  <c r="A1057" i="82"/>
  <c r="B1057" i="82"/>
  <c r="A1058" i="82"/>
  <c r="B1058" i="82"/>
  <c r="A1059" i="82"/>
  <c r="B1059" i="82"/>
  <c r="A1060" i="82"/>
  <c r="B1060" i="82"/>
  <c r="A1061" i="82"/>
  <c r="B1061" i="82"/>
  <c r="A1062" i="82"/>
  <c r="B1062" i="82"/>
  <c r="A1063" i="82"/>
  <c r="B1063" i="82"/>
  <c r="A1064" i="82"/>
  <c r="B1064" i="82"/>
  <c r="A1065" i="82"/>
  <c r="B1065" i="82"/>
  <c r="A1066" i="82"/>
  <c r="B1066" i="82"/>
  <c r="A1067" i="82"/>
  <c r="B1067" i="82"/>
  <c r="A1068" i="82"/>
  <c r="B1068" i="82"/>
  <c r="A1069" i="82"/>
  <c r="B1069" i="82"/>
  <c r="A1070" i="82"/>
  <c r="B1070" i="82"/>
  <c r="A1071" i="82"/>
  <c r="B1071" i="82"/>
  <c r="A1072" i="82"/>
  <c r="B1072" i="82"/>
  <c r="A1073" i="82"/>
  <c r="B1073" i="82"/>
  <c r="A1074" i="82"/>
  <c r="B1074" i="82"/>
  <c r="A1075" i="82"/>
  <c r="B1075" i="82"/>
  <c r="A1076" i="82"/>
  <c r="B1076" i="82"/>
  <c r="A1077" i="82"/>
  <c r="B1077" i="82"/>
  <c r="A1078" i="82"/>
  <c r="B1078" i="82"/>
  <c r="A1079" i="82"/>
  <c r="B1079" i="82"/>
  <c r="A1080" i="82"/>
  <c r="B1080" i="82"/>
  <c r="A1081" i="82"/>
  <c r="B1081" i="82"/>
  <c r="A1082" i="82"/>
  <c r="B1082" i="82"/>
  <c r="A1083" i="82"/>
  <c r="B1083" i="82"/>
  <c r="A1084" i="82"/>
  <c r="B1084" i="82"/>
  <c r="A1085" i="82"/>
  <c r="B1085" i="82"/>
  <c r="A1086" i="82"/>
  <c r="B1086" i="82"/>
  <c r="A1087" i="82"/>
  <c r="B1087" i="82"/>
  <c r="A1088" i="82"/>
  <c r="B1088" i="82"/>
  <c r="A1089" i="82"/>
  <c r="B1089" i="82"/>
  <c r="A1090" i="82"/>
  <c r="B1090" i="82"/>
  <c r="A1091" i="82"/>
  <c r="B1091" i="82"/>
  <c r="A1092" i="82"/>
  <c r="B1092" i="82"/>
  <c r="A1093" i="82"/>
  <c r="B1093" i="82"/>
  <c r="A1094" i="82"/>
  <c r="B1094" i="82"/>
  <c r="A1095" i="82"/>
  <c r="B1095" i="82"/>
  <c r="A1096" i="82"/>
  <c r="B1096" i="82"/>
  <c r="A1097" i="82"/>
  <c r="B1097" i="82"/>
  <c r="A1098" i="82"/>
  <c r="B1098" i="82"/>
  <c r="A1099" i="82"/>
  <c r="B1099" i="82"/>
  <c r="A1100" i="82"/>
  <c r="B1100" i="82"/>
  <c r="A1101" i="82"/>
  <c r="B1101" i="82"/>
  <c r="A1102" i="82"/>
  <c r="B1102" i="82"/>
  <c r="A1103" i="82"/>
  <c r="B1103" i="82"/>
  <c r="A1104" i="82"/>
  <c r="B1104" i="82"/>
  <c r="A1105" i="82"/>
  <c r="B1105" i="82"/>
  <c r="A1106" i="82"/>
  <c r="B1106" i="82"/>
  <c r="A1107" i="82"/>
  <c r="B1107" i="82"/>
  <c r="A1108" i="82"/>
  <c r="B1108" i="82"/>
  <c r="A1109" i="82"/>
  <c r="B1109" i="82"/>
  <c r="A1110" i="82"/>
  <c r="B1110" i="82"/>
  <c r="A1111" i="82"/>
  <c r="B1111" i="82"/>
  <c r="A1112" i="82"/>
  <c r="B1112" i="82"/>
  <c r="A1113" i="82"/>
  <c r="B1113" i="82"/>
  <c r="A1114" i="82"/>
  <c r="B1114" i="82"/>
  <c r="A1115" i="82"/>
  <c r="B1115" i="82"/>
  <c r="A1116" i="82"/>
  <c r="B1116" i="82"/>
  <c r="A1117" i="82"/>
  <c r="B1117" i="82"/>
  <c r="A1118" i="82"/>
  <c r="B1118" i="82"/>
  <c r="A1119" i="82"/>
  <c r="B1119" i="82"/>
  <c r="A1120" i="82"/>
  <c r="B1120" i="82"/>
  <c r="A1121" i="82"/>
  <c r="B1121" i="82"/>
  <c r="A1122" i="82"/>
  <c r="B1122" i="82"/>
  <c r="A1123" i="82"/>
  <c r="B1123" i="82"/>
  <c r="A1124" i="82"/>
  <c r="B1124" i="82"/>
  <c r="A1125" i="82"/>
  <c r="B1125" i="82"/>
  <c r="A1126" i="82"/>
  <c r="B1126" i="82"/>
  <c r="A1127" i="82"/>
  <c r="B1127" i="82"/>
  <c r="A1128" i="82"/>
  <c r="B1128" i="82"/>
  <c r="A1129" i="82"/>
  <c r="B1129" i="82"/>
  <c r="A1130" i="82"/>
  <c r="B1130" i="82"/>
  <c r="A1131" i="82"/>
  <c r="B1131" i="82"/>
  <c r="A1132" i="82"/>
  <c r="B1132" i="82"/>
  <c r="A1133" i="82"/>
  <c r="B1133" i="82"/>
  <c r="A1134" i="82"/>
  <c r="B1134" i="82"/>
  <c r="A1135" i="82"/>
  <c r="B1135" i="82"/>
  <c r="A1136" i="82"/>
  <c r="B1136" i="82"/>
  <c r="A1137" i="82"/>
  <c r="B1137" i="82"/>
  <c r="A1138" i="82"/>
  <c r="B1138" i="82"/>
  <c r="A1139" i="82"/>
  <c r="B1139" i="82"/>
  <c r="A1140" i="82"/>
  <c r="B1140" i="82"/>
  <c r="A1141" i="82"/>
  <c r="B1141" i="82"/>
  <c r="A1142" i="82"/>
  <c r="B1142" i="82"/>
  <c r="A1143" i="82"/>
  <c r="B1143" i="82"/>
  <c r="A1144" i="82"/>
  <c r="B1144" i="82"/>
  <c r="A1145" i="82"/>
  <c r="B1145" i="82"/>
  <c r="A1146" i="82"/>
  <c r="B1146" i="82"/>
  <c r="A1147" i="82"/>
  <c r="B1147" i="82"/>
  <c r="A1148" i="82"/>
  <c r="B1148" i="82"/>
  <c r="A1149" i="82"/>
  <c r="B1149" i="82"/>
  <c r="A1150" i="82"/>
  <c r="B1150" i="82"/>
  <c r="A1151" i="82"/>
  <c r="B1151" i="82"/>
  <c r="A1152" i="82"/>
  <c r="B1152" i="82"/>
  <c r="A1153" i="82"/>
  <c r="B1153" i="82"/>
  <c r="A1154" i="82"/>
  <c r="B1154" i="82"/>
  <c r="A1155" i="82"/>
  <c r="B1155" i="82"/>
  <c r="A1156" i="82"/>
  <c r="B1156" i="82"/>
  <c r="A1157" i="82"/>
  <c r="B1157" i="82"/>
  <c r="A1158" i="82"/>
  <c r="B1158" i="82"/>
  <c r="A1159" i="82"/>
  <c r="B1159" i="82"/>
  <c r="A1160" i="82"/>
  <c r="B1160" i="82"/>
  <c r="A1161" i="82"/>
  <c r="B1161" i="82"/>
  <c r="A1162" i="82"/>
  <c r="B1162" i="82"/>
  <c r="A1163" i="82"/>
  <c r="B1163" i="82"/>
  <c r="A1164" i="82"/>
  <c r="B1164" i="82"/>
  <c r="A1165" i="82"/>
  <c r="B1165" i="82"/>
  <c r="A1166" i="82"/>
  <c r="B1166" i="82"/>
  <c r="A1167" i="82"/>
  <c r="B1167" i="82"/>
  <c r="A1168" i="82"/>
  <c r="B1168" i="82"/>
  <c r="A1169" i="82"/>
  <c r="B1169" i="82"/>
  <c r="A1170" i="82"/>
  <c r="B1170" i="82"/>
  <c r="A1171" i="82"/>
  <c r="B1171" i="82"/>
  <c r="A1172" i="82"/>
  <c r="B1172" i="82"/>
  <c r="A1173" i="82"/>
  <c r="B1173" i="82"/>
  <c r="A1174" i="82"/>
  <c r="B1174" i="82"/>
  <c r="A1175" i="82"/>
  <c r="B1175" i="82"/>
  <c r="A1176" i="82"/>
  <c r="B1176" i="82"/>
  <c r="A1177" i="82"/>
  <c r="B1177" i="82"/>
  <c r="A1178" i="82"/>
  <c r="B1178" i="82"/>
  <c r="A1179" i="82"/>
  <c r="B1179" i="82"/>
  <c r="A1180" i="82"/>
  <c r="B1180" i="82"/>
  <c r="A1181" i="82"/>
  <c r="B1181" i="82"/>
  <c r="A1182" i="82"/>
  <c r="B1182" i="82"/>
  <c r="A1183" i="82"/>
  <c r="B1183" i="82"/>
  <c r="A1184" i="82"/>
  <c r="B1184" i="82"/>
  <c r="A1185" i="82"/>
  <c r="B1185" i="82"/>
  <c r="A1186" i="82"/>
  <c r="B1186" i="82"/>
  <c r="A1187" i="82"/>
  <c r="B1187" i="82"/>
  <c r="A1188" i="82"/>
  <c r="B1188" i="82"/>
  <c r="A1189" i="82"/>
  <c r="B1189" i="82"/>
  <c r="A1190" i="82"/>
  <c r="B1190" i="82"/>
  <c r="A1191" i="82"/>
  <c r="B1191" i="82"/>
  <c r="A1192" i="82"/>
  <c r="B1192" i="82"/>
  <c r="A1193" i="82"/>
  <c r="B1193" i="82"/>
  <c r="A1194" i="82"/>
  <c r="B1194" i="82"/>
  <c r="A1195" i="82"/>
  <c r="B1195" i="82"/>
  <c r="A1196" i="82"/>
  <c r="B1196" i="82"/>
  <c r="A1197" i="82"/>
  <c r="B1197" i="82"/>
  <c r="A1198" i="82"/>
  <c r="B1198" i="82"/>
  <c r="A1199" i="82"/>
  <c r="B1199" i="82"/>
  <c r="A1200" i="82"/>
  <c r="B1200" i="82"/>
  <c r="A1201" i="82"/>
  <c r="B1201" i="82"/>
  <c r="A1202" i="82"/>
  <c r="B1202" i="82"/>
  <c r="A1203" i="82"/>
  <c r="B1203" i="82"/>
  <c r="A1204" i="82"/>
  <c r="B1204" i="82"/>
  <c r="A1205" i="82"/>
  <c r="B1205" i="82"/>
  <c r="A1206" i="82"/>
  <c r="B1206" i="82"/>
  <c r="A1207" i="82"/>
  <c r="B1207" i="82"/>
  <c r="A1208" i="82"/>
  <c r="B1208" i="82"/>
  <c r="A1209" i="82"/>
  <c r="B1209" i="82"/>
  <c r="A1210" i="82"/>
  <c r="B1210" i="82"/>
  <c r="A1211" i="82"/>
  <c r="B1211" i="82"/>
  <c r="A1212" i="82"/>
  <c r="B1212" i="82"/>
  <c r="A1213" i="82"/>
  <c r="B1213" i="82"/>
  <c r="A1214" i="82"/>
  <c r="B1214" i="82"/>
  <c r="A1215" i="82"/>
  <c r="B1215" i="82"/>
  <c r="A1216" i="82"/>
  <c r="B1216" i="82"/>
  <c r="A1217" i="82"/>
  <c r="B1217" i="82"/>
  <c r="A1218" i="82"/>
  <c r="B1218" i="82"/>
  <c r="A1219" i="82"/>
  <c r="B1219" i="82"/>
  <c r="A1220" i="82"/>
  <c r="B1220" i="82"/>
  <c r="A1221" i="82"/>
  <c r="B1221" i="82"/>
  <c r="A1222" i="82"/>
  <c r="B1222" i="82"/>
  <c r="A1223" i="82"/>
  <c r="B1223" i="82"/>
  <c r="A1224" i="82"/>
  <c r="B1224" i="82"/>
  <c r="A1225" i="82"/>
  <c r="B1225" i="82"/>
  <c r="A1226" i="82"/>
  <c r="B1226" i="82"/>
  <c r="A1227" i="82"/>
  <c r="B1227" i="82"/>
  <c r="A1228" i="82"/>
  <c r="B1228" i="82"/>
  <c r="A1229" i="82"/>
  <c r="B1229" i="82"/>
  <c r="A1230" i="82"/>
  <c r="B1230" i="82"/>
  <c r="A1231" i="82"/>
  <c r="B1231" i="82"/>
  <c r="A1232" i="82"/>
  <c r="B1232" i="82"/>
  <c r="A1233" i="82"/>
  <c r="B1233" i="82"/>
  <c r="A1234" i="82"/>
  <c r="B1234" i="82"/>
  <c r="A1235" i="82"/>
  <c r="B1235" i="82"/>
  <c r="A1236" i="82"/>
  <c r="B1236" i="82"/>
  <c r="A1237" i="82"/>
  <c r="B1237" i="82"/>
  <c r="A1238" i="82"/>
  <c r="B1238" i="82"/>
  <c r="A1239" i="82"/>
  <c r="B1239" i="82"/>
  <c r="A1240" i="82"/>
  <c r="B1240" i="82"/>
  <c r="A1241" i="82"/>
  <c r="B1241" i="82"/>
  <c r="A1242" i="82"/>
  <c r="B1242" i="82"/>
  <c r="A1243" i="82"/>
  <c r="B1243" i="82"/>
  <c r="A1244" i="82"/>
  <c r="B1244" i="82"/>
  <c r="A1245" i="82"/>
  <c r="B1245" i="82"/>
  <c r="A1246" i="82"/>
  <c r="B1246" i="82"/>
  <c r="A1247" i="82"/>
  <c r="B1247" i="82"/>
  <c r="A1248" i="82"/>
  <c r="B1248" i="82"/>
  <c r="A1249" i="82"/>
  <c r="B1249" i="82"/>
  <c r="A1250" i="82"/>
  <c r="B1250" i="82"/>
  <c r="A1251" i="82"/>
  <c r="B1251" i="82"/>
  <c r="A1252" i="82"/>
  <c r="B1252" i="82"/>
  <c r="A1253" i="82"/>
  <c r="B1253" i="82"/>
  <c r="A1254" i="82"/>
  <c r="B1254" i="82"/>
  <c r="A1255" i="82"/>
  <c r="B1255" i="82"/>
  <c r="A1256" i="82"/>
  <c r="B1256" i="82"/>
  <c r="A1257" i="82"/>
  <c r="B1257" i="82"/>
  <c r="A1258" i="82"/>
  <c r="B1258" i="82"/>
  <c r="A1259" i="82"/>
  <c r="B1259" i="82"/>
  <c r="A1260" i="82"/>
  <c r="B1260" i="82"/>
  <c r="A1261" i="82"/>
  <c r="B1261" i="82"/>
  <c r="A1262" i="82"/>
  <c r="B1262" i="82"/>
  <c r="A1263" i="82"/>
  <c r="B1263" i="82"/>
  <c r="A1264" i="82"/>
  <c r="B1264" i="82"/>
  <c r="A1265" i="82"/>
  <c r="B1265" i="82"/>
  <c r="A1266" i="82"/>
  <c r="B1266" i="82"/>
  <c r="A1267" i="82"/>
  <c r="B1267" i="82"/>
  <c r="A1268" i="82"/>
  <c r="B1268" i="82"/>
  <c r="A1269" i="82"/>
  <c r="B1269" i="82"/>
  <c r="A1270" i="82"/>
  <c r="B1270" i="82"/>
  <c r="A1271" i="82"/>
  <c r="B1271" i="82"/>
  <c r="A1272" i="82"/>
  <c r="B1272" i="82"/>
  <c r="A1273" i="82"/>
  <c r="B1273" i="82"/>
  <c r="A1274" i="82"/>
  <c r="B1274" i="82"/>
  <c r="A1275" i="82"/>
  <c r="B1275" i="82"/>
  <c r="A1276" i="82"/>
  <c r="B1276" i="82"/>
  <c r="A1277" i="82"/>
  <c r="B1277" i="82"/>
  <c r="A1278" i="82"/>
  <c r="B1278" i="82"/>
  <c r="A1279" i="82"/>
  <c r="B1279" i="82"/>
  <c r="A1280" i="82"/>
  <c r="B1280" i="82"/>
  <c r="A1281" i="82"/>
  <c r="B1281" i="82"/>
  <c r="A1282" i="82"/>
  <c r="B1282" i="82"/>
  <c r="A1283" i="82"/>
  <c r="B1283" i="82"/>
  <c r="A1284" i="82"/>
  <c r="B1284" i="82"/>
  <c r="A1285" i="82"/>
  <c r="B1285" i="82"/>
  <c r="A1286" i="82"/>
  <c r="B1286" i="82"/>
  <c r="A1287" i="82"/>
  <c r="B1287" i="82"/>
  <c r="A1288" i="82"/>
  <c r="B1288" i="82"/>
  <c r="A1289" i="82"/>
  <c r="B1289" i="82"/>
  <c r="A1290" i="82"/>
  <c r="B1290" i="82"/>
  <c r="A1291" i="82"/>
  <c r="B1291" i="82"/>
  <c r="A1292" i="82"/>
  <c r="B1292" i="82"/>
  <c r="A1293" i="82"/>
  <c r="B1293" i="82"/>
  <c r="A1294" i="82"/>
  <c r="B1294" i="82"/>
  <c r="A1295" i="82"/>
  <c r="B1295" i="82"/>
  <c r="A1296" i="82"/>
  <c r="B1296" i="82"/>
  <c r="A1297" i="82"/>
  <c r="B1297" i="82"/>
  <c r="A1298" i="82"/>
  <c r="B1298" i="82"/>
  <c r="A1299" i="82"/>
  <c r="B1299" i="82"/>
  <c r="A1300" i="82"/>
  <c r="B1300" i="82"/>
  <c r="A1301" i="82"/>
  <c r="B1301" i="82"/>
  <c r="A1302" i="82"/>
  <c r="B1302" i="82"/>
  <c r="A1303" i="82"/>
  <c r="B1303" i="82"/>
  <c r="A1304" i="82"/>
  <c r="B1304" i="82"/>
  <c r="A1305" i="82"/>
  <c r="B1305" i="82"/>
  <c r="A1306" i="82"/>
  <c r="B1306" i="82"/>
  <c r="A1307" i="82"/>
  <c r="B1307" i="82"/>
  <c r="A1308" i="82"/>
  <c r="B1308" i="82"/>
  <c r="A1309" i="82"/>
  <c r="B1309" i="82"/>
  <c r="A1310" i="82"/>
  <c r="B1310" i="82"/>
  <c r="A1311" i="82"/>
  <c r="B1311" i="82"/>
  <c r="A1312" i="82"/>
  <c r="B1312" i="82"/>
  <c r="A1313" i="82"/>
  <c r="B1313" i="82"/>
  <c r="A1314" i="82"/>
  <c r="B1314" i="82"/>
  <c r="A1315" i="82"/>
  <c r="B1315" i="82"/>
  <c r="A1316" i="82"/>
  <c r="B1316" i="82"/>
  <c r="A1317" i="82"/>
  <c r="B1317" i="82"/>
  <c r="A1318" i="82"/>
  <c r="B1318" i="82"/>
  <c r="A1319" i="82"/>
  <c r="B1319" i="82"/>
  <c r="A1320" i="82"/>
  <c r="B1320" i="82"/>
  <c r="A1321" i="82"/>
  <c r="B1321" i="82"/>
  <c r="A1322" i="82"/>
  <c r="B1322" i="82"/>
  <c r="A1323" i="82"/>
  <c r="B1323" i="82"/>
  <c r="A1324" i="82"/>
  <c r="B1324" i="82"/>
  <c r="A1325" i="82"/>
  <c r="B1325" i="82"/>
  <c r="A1326" i="82"/>
  <c r="B1326" i="82"/>
  <c r="A1327" i="82"/>
  <c r="B1327" i="82"/>
  <c r="A1328" i="82"/>
  <c r="B1328" i="82"/>
  <c r="A1329" i="82"/>
  <c r="B1329" i="82"/>
  <c r="A1330" i="82"/>
  <c r="B1330" i="82"/>
  <c r="A1331" i="82"/>
  <c r="B1331" i="82"/>
  <c r="A1332" i="82"/>
  <c r="B1332" i="82"/>
  <c r="A1333" i="82"/>
  <c r="B1333" i="82"/>
  <c r="A1334" i="82"/>
  <c r="B1334" i="82"/>
  <c r="A1335" i="82"/>
  <c r="B1335" i="82"/>
  <c r="A1336" i="82"/>
  <c r="B1336" i="82"/>
  <c r="A1337" i="82"/>
  <c r="B1337" i="82"/>
  <c r="A1338" i="82"/>
  <c r="B1338" i="82"/>
  <c r="A1339" i="82"/>
  <c r="B1339" i="82"/>
  <c r="A1340" i="82"/>
  <c r="B1340" i="82"/>
  <c r="A1341" i="82"/>
  <c r="B1341" i="82"/>
  <c r="A1342" i="82"/>
  <c r="B1342" i="82"/>
  <c r="A1343" i="82"/>
  <c r="B1343" i="82"/>
  <c r="A1344" i="82"/>
  <c r="B1344" i="82"/>
  <c r="A1345" i="82"/>
  <c r="B1345" i="82"/>
  <c r="A1346" i="82"/>
  <c r="B1346" i="82"/>
  <c r="A1347" i="82"/>
  <c r="B1347" i="82"/>
  <c r="A1348" i="82"/>
  <c r="B1348" i="82"/>
  <c r="A1349" i="82"/>
  <c r="B1349" i="82"/>
  <c r="A1350" i="82"/>
  <c r="B1350" i="82"/>
  <c r="A1351" i="82"/>
  <c r="B1351" i="82"/>
  <c r="A1352" i="82"/>
  <c r="B1352" i="82"/>
  <c r="A1353" i="82"/>
  <c r="B1353" i="82"/>
  <c r="A1354" i="82"/>
  <c r="B1354" i="82"/>
  <c r="A1355" i="82"/>
  <c r="B1355" i="82"/>
  <c r="A1356" i="82"/>
  <c r="B1356" i="82"/>
  <c r="A1357" i="82"/>
  <c r="B1357" i="82"/>
  <c r="A1358" i="82"/>
  <c r="B1358" i="82"/>
  <c r="A1359" i="82"/>
  <c r="B1359" i="82"/>
  <c r="A1360" i="82"/>
  <c r="B1360" i="82"/>
  <c r="A1361" i="82"/>
  <c r="B1361" i="82"/>
  <c r="A1362" i="82"/>
  <c r="B1362" i="82"/>
  <c r="A1363" i="82"/>
  <c r="B1363" i="82"/>
  <c r="A1364" i="82"/>
  <c r="B1364" i="82"/>
  <c r="A1365" i="82"/>
  <c r="B1365" i="82"/>
  <c r="A1366" i="82"/>
  <c r="B1366" i="82"/>
  <c r="A1367" i="82"/>
  <c r="B1367" i="82"/>
  <c r="A1368" i="82"/>
  <c r="B1368" i="82"/>
  <c r="A1369" i="82"/>
  <c r="B1369" i="82"/>
  <c r="A1370" i="82"/>
  <c r="B1370" i="82"/>
  <c r="A1371" i="82"/>
  <c r="B1371" i="82"/>
  <c r="A1372" i="82"/>
  <c r="B1372" i="82"/>
  <c r="A1373" i="82"/>
  <c r="B1373" i="82"/>
  <c r="A1374" i="82"/>
  <c r="B1374" i="82"/>
  <c r="A1375" i="82"/>
  <c r="B1375" i="82"/>
  <c r="A1376" i="82"/>
  <c r="B1376" i="82"/>
  <c r="A1377" i="82"/>
  <c r="B1377" i="82"/>
  <c r="A1378" i="82"/>
  <c r="B1378" i="82"/>
  <c r="A1379" i="82"/>
  <c r="B1379" i="82"/>
  <c r="A1380" i="82"/>
  <c r="B1380" i="82"/>
  <c r="A1381" i="82"/>
  <c r="B1381" i="82"/>
  <c r="A1382" i="82"/>
  <c r="B1382" i="82"/>
  <c r="A1383" i="82"/>
  <c r="B1383" i="82"/>
  <c r="A1384" i="82"/>
  <c r="B1384" i="82"/>
  <c r="A1385" i="82"/>
  <c r="B1385" i="82"/>
  <c r="A1386" i="82"/>
  <c r="B1386" i="82"/>
  <c r="A1387" i="82"/>
  <c r="B1387" i="82"/>
  <c r="A1388" i="82"/>
  <c r="B1388" i="82"/>
  <c r="A1389" i="82"/>
  <c r="B1389" i="82"/>
  <c r="A1390" i="82"/>
  <c r="B1390" i="82"/>
  <c r="A1391" i="82"/>
  <c r="B1391" i="82"/>
  <c r="A1392" i="82"/>
  <c r="B1392" i="82"/>
  <c r="A1393" i="82"/>
  <c r="B1393" i="82"/>
  <c r="A1394" i="82"/>
  <c r="B1394" i="82"/>
  <c r="A1395" i="82"/>
  <c r="B1395" i="82"/>
  <c r="A1396" i="82"/>
  <c r="B1396" i="82"/>
  <c r="A1397" i="82"/>
  <c r="B1397" i="82"/>
  <c r="A1398" i="82"/>
  <c r="B1398" i="82"/>
  <c r="A1399" i="82"/>
  <c r="B1399" i="82"/>
  <c r="A1400" i="82"/>
  <c r="B1400" i="82"/>
  <c r="A1401" i="82"/>
  <c r="B1401" i="82"/>
  <c r="A1402" i="82"/>
  <c r="B1402" i="82"/>
  <c r="A1403" i="82"/>
  <c r="B1403" i="82"/>
  <c r="A1404" i="82"/>
  <c r="B1404" i="82"/>
  <c r="A1405" i="82"/>
  <c r="B1405" i="82"/>
  <c r="A1406" i="82"/>
  <c r="B1406" i="82"/>
  <c r="A1407" i="82"/>
  <c r="B1407" i="82"/>
  <c r="A1408" i="82"/>
  <c r="B1408" i="82"/>
  <c r="A1409" i="82"/>
  <c r="B1409" i="82"/>
  <c r="A1410" i="82"/>
  <c r="B1410" i="82"/>
  <c r="A1411" i="82"/>
  <c r="B1411" i="82"/>
  <c r="A1412" i="82"/>
  <c r="B1412" i="82"/>
  <c r="A1413" i="82"/>
  <c r="B1413" i="82"/>
  <c r="A1414" i="82"/>
  <c r="B1414" i="82"/>
  <c r="A1415" i="82"/>
  <c r="B1415" i="82"/>
  <c r="A1416" i="82"/>
  <c r="B1416" i="82"/>
  <c r="A1417" i="82"/>
  <c r="B1417" i="82"/>
  <c r="A1418" i="82"/>
  <c r="B1418" i="82"/>
  <c r="A1419" i="82"/>
  <c r="B1419" i="82"/>
  <c r="A1420" i="82"/>
  <c r="B1420" i="82"/>
  <c r="A1421" i="82"/>
  <c r="B1421" i="82"/>
  <c r="A1422" i="82"/>
  <c r="B1422" i="82"/>
  <c r="A1423" i="82"/>
  <c r="B1423" i="82"/>
  <c r="A1424" i="82"/>
  <c r="B1424" i="82"/>
  <c r="A1425" i="82"/>
  <c r="B1425" i="82"/>
  <c r="A1426" i="82"/>
  <c r="B1426" i="82"/>
  <c r="A1427" i="82"/>
  <c r="B1427" i="82"/>
  <c r="A1428" i="82"/>
  <c r="B1428" i="82"/>
  <c r="A1429" i="82"/>
  <c r="B1429" i="82"/>
  <c r="A1430" i="82"/>
  <c r="B1430" i="82"/>
  <c r="A1431" i="82"/>
  <c r="B1431" i="82"/>
  <c r="A1432" i="82"/>
  <c r="B1432" i="82"/>
  <c r="A1433" i="82"/>
  <c r="B1433" i="82"/>
  <c r="A1434" i="82"/>
  <c r="B1434" i="82"/>
  <c r="A1435" i="82"/>
  <c r="B1435" i="82"/>
  <c r="A1436" i="82"/>
  <c r="B1436" i="82"/>
  <c r="A1437" i="82"/>
  <c r="B1437" i="82"/>
  <c r="A1438" i="82"/>
  <c r="B1438" i="82"/>
  <c r="A1439" i="82"/>
  <c r="B1439" i="82"/>
  <c r="A1440" i="82"/>
  <c r="B1440" i="82"/>
  <c r="A1441" i="82"/>
  <c r="B1441" i="82"/>
  <c r="A1442" i="82"/>
  <c r="B1442" i="82"/>
  <c r="A1443" i="82"/>
  <c r="B1443" i="82"/>
  <c r="A1444" i="82"/>
  <c r="B1444" i="82"/>
  <c r="A1445" i="82"/>
  <c r="B1445" i="82"/>
  <c r="A1446" i="82"/>
  <c r="B1446" i="82"/>
  <c r="A1447" i="82"/>
  <c r="B1447" i="82"/>
  <c r="A1448" i="82"/>
  <c r="B1448" i="82"/>
  <c r="A1449" i="82"/>
  <c r="B1449" i="82"/>
  <c r="A1450" i="82"/>
  <c r="B1450" i="82"/>
  <c r="A1451" i="82"/>
  <c r="B1451" i="82"/>
  <c r="A1452" i="82"/>
  <c r="B1452" i="82"/>
  <c r="A1453" i="82"/>
  <c r="B1453" i="82"/>
  <c r="A1454" i="82"/>
  <c r="B1454" i="82"/>
  <c r="A1455" i="82"/>
  <c r="B1455" i="82"/>
  <c r="A1456" i="82"/>
  <c r="B1456" i="82"/>
  <c r="A1457" i="82"/>
  <c r="B1457" i="82"/>
  <c r="A1458" i="82"/>
  <c r="B1458" i="82"/>
  <c r="A1459" i="82"/>
  <c r="B1459" i="82"/>
  <c r="A1460" i="82"/>
  <c r="B1460" i="82"/>
  <c r="A1461" i="82"/>
  <c r="B1461" i="82"/>
  <c r="A1462" i="82"/>
  <c r="B1462" i="82"/>
  <c r="A1463" i="82"/>
  <c r="B1463" i="82"/>
  <c r="A1464" i="82"/>
  <c r="B1464" i="82"/>
  <c r="A1465" i="82"/>
  <c r="B1465" i="82"/>
  <c r="A1466" i="82"/>
  <c r="B1466" i="82"/>
  <c r="A1467" i="82"/>
  <c r="B1467" i="82"/>
  <c r="A1468" i="82"/>
  <c r="B1468" i="82"/>
  <c r="A1469" i="82"/>
  <c r="B1469" i="82"/>
  <c r="A1470" i="82"/>
  <c r="B1470" i="82"/>
  <c r="A1471" i="82"/>
  <c r="B1471" i="82"/>
  <c r="A1472" i="82"/>
  <c r="B1472" i="82"/>
  <c r="A1473" i="82"/>
  <c r="B1473" i="82"/>
  <c r="A1474" i="82"/>
  <c r="B1474" i="82"/>
  <c r="A1475" i="82"/>
  <c r="B1475" i="82"/>
  <c r="A1476" i="82"/>
  <c r="B1476" i="82"/>
  <c r="A1477" i="82"/>
  <c r="B1477" i="82"/>
  <c r="A1478" i="82"/>
  <c r="B1478" i="82"/>
  <c r="A1479" i="82"/>
  <c r="B1479" i="82"/>
  <c r="A1480" i="82"/>
  <c r="B1480" i="82"/>
  <c r="A1481" i="82"/>
  <c r="B1481" i="82"/>
  <c r="A1482" i="82"/>
  <c r="B1482" i="82"/>
  <c r="A1483" i="82"/>
  <c r="B1483" i="82"/>
  <c r="A1484" i="82"/>
  <c r="B1484" i="82"/>
  <c r="A1485" i="82"/>
  <c r="B1485" i="82"/>
  <c r="A1486" i="82"/>
  <c r="B1486" i="82"/>
  <c r="A1487" i="82"/>
  <c r="B1487" i="82"/>
  <c r="A1488" i="82"/>
  <c r="B1488" i="82"/>
  <c r="A1489" i="82"/>
  <c r="B1489" i="82"/>
  <c r="A1490" i="82"/>
  <c r="B1490" i="82"/>
  <c r="A1491" i="82"/>
  <c r="B1491" i="82"/>
  <c r="A1492" i="82"/>
  <c r="B1492" i="82"/>
  <c r="A1493" i="82"/>
  <c r="B1493" i="82"/>
  <c r="A1494" i="82"/>
  <c r="B1494" i="82"/>
  <c r="A1495" i="82"/>
  <c r="B1495" i="82"/>
  <c r="A1496" i="82"/>
  <c r="B1496" i="82"/>
  <c r="A1497" i="82"/>
  <c r="B1497" i="82"/>
  <c r="A1498" i="82"/>
  <c r="B1498" i="82"/>
  <c r="A1499" i="82"/>
  <c r="B1499" i="82"/>
  <c r="A1500" i="82"/>
  <c r="B1500" i="82"/>
  <c r="A1501" i="82"/>
  <c r="B1501" i="82"/>
  <c r="A1502" i="82"/>
  <c r="B1502" i="82"/>
  <c r="A1503" i="82"/>
  <c r="B1503" i="82"/>
  <c r="A1504" i="82"/>
  <c r="B1504" i="82"/>
  <c r="A1505" i="82"/>
  <c r="B1505" i="82"/>
  <c r="A1506" i="82"/>
  <c r="B1506" i="82"/>
  <c r="A1507" i="82"/>
  <c r="B1507" i="82"/>
  <c r="A1508" i="82"/>
  <c r="B1508" i="82"/>
  <c r="A1509" i="82"/>
  <c r="B1509" i="82"/>
  <c r="A1510" i="82"/>
  <c r="B1510" i="82"/>
  <c r="A1511" i="82"/>
  <c r="B1511" i="82"/>
  <c r="A1512" i="82"/>
  <c r="B1512" i="82"/>
  <c r="A1513" i="82"/>
  <c r="B1513" i="82"/>
  <c r="A1514" i="82"/>
  <c r="B1514" i="82"/>
  <c r="A1515" i="82"/>
  <c r="B1515" i="82"/>
  <c r="A1516" i="82"/>
  <c r="B1516" i="82"/>
  <c r="A1517" i="82"/>
  <c r="B1517" i="82"/>
  <c r="A1518" i="82"/>
  <c r="B1518" i="82"/>
  <c r="A1519" i="82"/>
  <c r="B1519" i="82"/>
  <c r="A1520" i="82"/>
  <c r="B1520" i="82"/>
  <c r="A1521" i="82"/>
  <c r="B1521" i="82"/>
  <c r="A1522" i="82"/>
  <c r="B1522" i="82"/>
  <c r="A1523" i="82"/>
  <c r="B1523" i="82"/>
  <c r="A1524" i="82"/>
  <c r="B1524" i="82"/>
  <c r="A1525" i="82"/>
  <c r="B1525" i="82"/>
  <c r="A1526" i="82"/>
  <c r="B1526" i="82"/>
  <c r="A1527" i="82"/>
  <c r="B1527" i="82"/>
  <c r="A1528" i="82"/>
  <c r="B1528" i="82"/>
  <c r="A1529" i="82"/>
  <c r="B1529" i="82"/>
  <c r="A1530" i="82"/>
  <c r="B1530" i="82"/>
  <c r="A1531" i="82"/>
  <c r="B1531" i="82"/>
  <c r="A1532" i="82"/>
  <c r="B1532" i="82"/>
  <c r="A1533" i="82"/>
  <c r="B1533" i="82"/>
  <c r="A1534" i="82"/>
  <c r="B1534" i="82"/>
  <c r="A1535" i="82"/>
  <c r="B1535" i="82"/>
  <c r="A1536" i="82"/>
  <c r="B1536" i="82"/>
  <c r="A1537" i="82"/>
  <c r="B1537" i="82"/>
  <c r="A1538" i="82"/>
  <c r="B1538" i="82"/>
  <c r="A1539" i="82"/>
  <c r="B1539" i="82"/>
  <c r="A1540" i="82"/>
  <c r="B1540" i="82"/>
  <c r="A1541" i="82"/>
  <c r="B1541" i="82"/>
  <c r="A1542" i="82"/>
  <c r="B1542" i="82"/>
  <c r="A1543" i="82"/>
  <c r="B1543" i="82"/>
  <c r="A1544" i="82"/>
  <c r="B1544" i="82"/>
  <c r="A1545" i="82"/>
  <c r="B1545" i="82"/>
  <c r="A1546" i="82"/>
  <c r="B1546" i="82"/>
  <c r="A1547" i="82"/>
  <c r="B1547" i="82"/>
  <c r="A1548" i="82"/>
  <c r="B1548" i="82"/>
  <c r="A1549" i="82"/>
  <c r="B1549" i="82"/>
  <c r="A1550" i="82"/>
  <c r="B1550" i="82"/>
  <c r="A1551" i="82"/>
  <c r="B1551" i="82"/>
  <c r="A1552" i="82"/>
  <c r="B1552" i="82"/>
  <c r="A1553" i="82"/>
  <c r="B1553" i="82"/>
  <c r="A1554" i="82"/>
  <c r="B1554" i="82"/>
  <c r="A1555" i="82"/>
  <c r="B1555" i="82"/>
  <c r="A1556" i="82"/>
  <c r="B1556" i="82"/>
  <c r="A1557" i="82"/>
  <c r="B1557" i="82"/>
  <c r="A1558" i="82"/>
  <c r="B1558" i="82"/>
  <c r="A1559" i="82"/>
  <c r="B1559" i="82"/>
  <c r="A1560" i="82"/>
  <c r="B1560" i="82"/>
  <c r="A1561" i="82"/>
  <c r="B1561" i="82"/>
  <c r="A1562" i="82"/>
  <c r="B1562" i="82"/>
  <c r="A1563" i="82"/>
  <c r="B1563" i="82"/>
  <c r="A1564" i="82"/>
  <c r="B1564" i="82"/>
  <c r="A1565" i="82"/>
  <c r="B1565" i="82"/>
  <c r="A1566" i="82"/>
  <c r="B1566" i="82"/>
  <c r="A1567" i="82"/>
  <c r="B1567" i="82"/>
  <c r="A1568" i="82"/>
  <c r="B1568" i="82"/>
  <c r="A1569" i="82"/>
  <c r="B1569" i="82"/>
  <c r="A1570" i="82"/>
  <c r="B1570" i="82"/>
  <c r="A1571" i="82"/>
  <c r="B1571" i="82"/>
  <c r="A1572" i="82"/>
  <c r="B1572" i="82"/>
  <c r="A1573" i="82"/>
  <c r="B1573" i="82"/>
  <c r="A1574" i="82"/>
  <c r="B1574" i="82"/>
  <c r="A1575" i="82"/>
  <c r="B1575" i="82"/>
  <c r="A1576" i="82"/>
  <c r="B1576" i="82"/>
  <c r="A1577" i="82"/>
  <c r="B1577" i="82"/>
  <c r="A1578" i="82"/>
  <c r="B1578" i="82"/>
  <c r="A1579" i="82"/>
  <c r="B1579" i="82"/>
  <c r="A1580" i="82"/>
  <c r="B1580" i="82"/>
  <c r="A1581" i="82"/>
  <c r="B1581" i="82"/>
  <c r="A1582" i="82"/>
  <c r="B1582" i="82"/>
  <c r="A1583" i="82"/>
  <c r="B1583" i="82"/>
  <c r="A1584" i="82"/>
  <c r="B1584" i="82"/>
  <c r="A1585" i="82"/>
  <c r="B1585" i="82"/>
  <c r="A1586" i="82"/>
  <c r="B1586" i="82"/>
  <c r="A1587" i="82"/>
  <c r="B1587" i="82"/>
  <c r="A1588" i="82"/>
  <c r="B1588" i="82"/>
  <c r="A1589" i="82"/>
  <c r="B1589" i="82"/>
  <c r="A1590" i="82"/>
  <c r="B1590" i="82"/>
  <c r="A1591" i="82"/>
  <c r="B1591" i="82"/>
  <c r="A1592" i="82"/>
  <c r="B1592" i="82"/>
  <c r="A1593" i="82"/>
  <c r="B1593" i="82"/>
  <c r="A1594" i="82"/>
  <c r="B1594" i="82"/>
  <c r="A1595" i="82"/>
  <c r="B1595" i="82"/>
  <c r="A1596" i="82"/>
  <c r="B1596" i="82"/>
  <c r="A1597" i="82"/>
  <c r="B1597" i="82"/>
  <c r="A1598" i="82"/>
  <c r="B1598" i="82"/>
  <c r="A1599" i="82"/>
  <c r="B1599" i="82"/>
  <c r="A1600" i="82"/>
  <c r="B1600" i="82"/>
  <c r="A1601" i="82"/>
  <c r="B1601" i="82"/>
  <c r="A1602" i="82"/>
  <c r="B1602" i="82"/>
  <c r="A1603" i="82"/>
  <c r="B1603" i="82"/>
  <c r="A1604" i="82"/>
  <c r="B1604" i="82"/>
  <c r="A1605" i="82"/>
  <c r="B1605" i="82"/>
  <c r="A1606" i="82"/>
  <c r="B1606" i="82"/>
  <c r="A1607" i="82"/>
  <c r="B1607" i="82"/>
  <c r="A1608" i="82"/>
  <c r="B1608" i="82"/>
  <c r="A1609" i="82"/>
  <c r="B1609" i="82"/>
  <c r="A1610" i="82"/>
  <c r="B1610" i="82"/>
  <c r="A1611" i="82"/>
  <c r="B1611" i="82"/>
  <c r="A1612" i="82"/>
  <c r="B1612" i="82"/>
  <c r="A1613" i="82"/>
  <c r="B1613" i="82"/>
  <c r="A1614" i="82"/>
  <c r="B1614" i="82"/>
  <c r="A1615" i="82"/>
  <c r="B1615" i="82"/>
  <c r="A1616" i="82"/>
  <c r="B1616" i="82"/>
  <c r="A1617" i="82"/>
  <c r="B1617" i="82"/>
  <c r="A1618" i="82"/>
  <c r="B1618" i="82"/>
  <c r="A1619" i="82"/>
  <c r="B1619" i="82"/>
  <c r="A1620" i="82"/>
  <c r="B1620" i="82"/>
  <c r="A1621" i="82"/>
  <c r="B1621" i="82"/>
  <c r="A1622" i="82"/>
  <c r="B1622" i="82"/>
  <c r="A1623" i="82"/>
  <c r="B1623" i="82"/>
  <c r="A1624" i="82"/>
  <c r="B1624" i="82"/>
  <c r="A1625" i="82"/>
  <c r="B1625" i="82"/>
  <c r="A1626" i="82"/>
  <c r="B1626" i="82"/>
  <c r="A1627" i="82"/>
  <c r="B1627" i="82"/>
  <c r="A1628" i="82"/>
  <c r="B1628" i="82"/>
  <c r="A1629" i="82"/>
  <c r="B1629" i="82"/>
  <c r="A1630" i="82"/>
  <c r="B1630" i="82"/>
  <c r="A1631" i="82"/>
  <c r="B1631" i="82"/>
  <c r="A1632" i="82"/>
  <c r="B1632" i="82"/>
  <c r="A1633" i="82"/>
  <c r="B1633" i="82"/>
  <c r="A1634" i="82"/>
  <c r="B1634" i="82"/>
  <c r="A1635" i="82"/>
  <c r="B1635" i="82"/>
  <c r="A1636" i="82"/>
  <c r="B1636" i="82"/>
  <c r="A1637" i="82"/>
  <c r="B1637" i="82"/>
  <c r="A1638" i="82"/>
  <c r="B1638" i="82"/>
  <c r="A1639" i="82"/>
  <c r="B1639" i="82"/>
  <c r="A1640" i="82"/>
  <c r="B1640" i="82"/>
  <c r="A1641" i="82"/>
  <c r="B1641" i="82"/>
  <c r="A1642" i="82"/>
  <c r="B1642" i="82"/>
  <c r="A1643" i="82"/>
  <c r="B1643" i="82"/>
  <c r="A1644" i="82"/>
  <c r="B1644" i="82"/>
  <c r="A1645" i="82"/>
  <c r="B1645" i="82"/>
  <c r="A1646" i="82"/>
  <c r="B1646" i="82"/>
  <c r="A1647" i="82"/>
  <c r="B1647" i="82"/>
  <c r="A1648" i="82"/>
  <c r="B1648" i="82"/>
  <c r="A1649" i="82"/>
  <c r="B1649" i="82"/>
  <c r="A1650" i="82"/>
  <c r="B1650" i="82"/>
  <c r="A1651" i="82"/>
  <c r="B1651" i="82"/>
  <c r="A1652" i="82"/>
  <c r="B1652" i="82"/>
  <c r="A1653" i="82"/>
  <c r="B1653" i="82"/>
  <c r="A1654" i="82"/>
  <c r="B1654" i="82"/>
  <c r="A1655" i="82"/>
  <c r="B1655" i="82"/>
  <c r="A1656" i="82"/>
  <c r="B1656" i="82"/>
  <c r="A1657" i="82"/>
  <c r="B1657" i="82"/>
  <c r="A1658" i="82"/>
  <c r="B1658" i="82"/>
  <c r="A1659" i="82"/>
  <c r="B1659" i="82"/>
  <c r="A1660" i="82"/>
  <c r="B1660" i="82"/>
  <c r="A1661" i="82"/>
  <c r="B1661" i="82"/>
  <c r="A1662" i="82"/>
  <c r="B1662" i="82"/>
  <c r="A1663" i="82"/>
  <c r="B1663" i="82"/>
  <c r="A1664" i="82"/>
  <c r="B1664" i="82"/>
  <c r="A1665" i="82"/>
  <c r="B1665" i="82"/>
  <c r="A1666" i="82"/>
  <c r="B1666" i="82"/>
  <c r="A1667" i="82"/>
  <c r="B1667" i="82"/>
  <c r="A1668" i="82"/>
  <c r="B1668" i="82"/>
  <c r="A1669" i="82"/>
  <c r="B1669" i="82"/>
  <c r="A1670" i="82"/>
  <c r="B1670" i="82"/>
  <c r="A1671" i="82"/>
  <c r="B1671" i="82"/>
  <c r="A1672" i="82"/>
  <c r="B1672" i="82"/>
  <c r="A1673" i="82"/>
  <c r="B1673" i="82"/>
  <c r="A1674" i="82"/>
  <c r="B1674" i="82"/>
  <c r="A1675" i="82"/>
  <c r="B1675" i="82"/>
  <c r="A1676" i="82"/>
  <c r="B1676" i="82"/>
  <c r="A1677" i="82"/>
  <c r="B1677" i="82"/>
  <c r="A1678" i="82"/>
  <c r="B1678" i="82"/>
  <c r="A1679" i="82"/>
  <c r="B1679" i="82"/>
  <c r="A1680" i="82"/>
  <c r="B1680" i="82"/>
  <c r="A1681" i="82"/>
  <c r="B1681" i="82"/>
  <c r="A1682" i="82"/>
  <c r="B1682" i="82"/>
  <c r="A1683" i="82"/>
  <c r="B1683" i="82"/>
  <c r="A1684" i="82"/>
  <c r="B1684" i="82"/>
  <c r="A1685" i="82"/>
  <c r="B1685" i="82"/>
  <c r="A1686" i="82"/>
  <c r="B1686" i="82"/>
  <c r="A1687" i="82"/>
  <c r="B1687" i="82"/>
  <c r="A1688" i="82"/>
  <c r="B1688" i="82"/>
  <c r="A1689" i="82"/>
  <c r="B1689" i="82"/>
  <c r="A1690" i="82"/>
  <c r="B1690" i="82"/>
  <c r="A1691" i="82"/>
  <c r="B1691" i="82"/>
  <c r="A1692" i="82"/>
  <c r="B1692" i="82"/>
  <c r="A1693" i="82"/>
  <c r="B1693" i="82"/>
  <c r="A1694" i="82"/>
  <c r="B1694" i="82"/>
  <c r="A1695" i="82"/>
  <c r="B1695" i="82"/>
  <c r="A1696" i="82"/>
  <c r="B1696" i="82"/>
  <c r="A1697" i="82"/>
  <c r="B1697" i="82"/>
  <c r="A1698" i="82"/>
  <c r="B1698" i="82"/>
  <c r="A1699" i="82"/>
  <c r="B1699" i="82"/>
  <c r="A1700" i="82"/>
  <c r="B1700" i="82"/>
  <c r="A1701" i="82"/>
  <c r="B1701" i="82"/>
  <c r="A1702" i="82"/>
  <c r="B1702" i="82"/>
  <c r="A1703" i="82"/>
  <c r="B1703" i="82"/>
  <c r="A1704" i="82"/>
  <c r="B1704" i="82"/>
  <c r="A1705" i="82"/>
  <c r="B1705" i="82"/>
  <c r="A1706" i="82"/>
  <c r="B1706" i="82"/>
  <c r="A1707" i="82"/>
  <c r="B1707" i="82"/>
  <c r="A1708" i="82"/>
  <c r="B1708" i="82"/>
  <c r="A1709" i="82"/>
  <c r="B1709" i="82"/>
  <c r="A1710" i="82"/>
  <c r="B1710" i="82"/>
  <c r="A1711" i="82"/>
  <c r="B1711" i="82"/>
  <c r="A1712" i="82"/>
  <c r="B1712" i="82"/>
  <c r="A1713" i="82"/>
  <c r="B1713" i="82"/>
  <c r="A1714" i="82"/>
  <c r="B1714" i="82"/>
  <c r="A1715" i="82"/>
  <c r="B1715" i="82"/>
  <c r="A1716" i="82"/>
  <c r="B1716" i="82"/>
  <c r="A1717" i="82"/>
  <c r="B1717" i="82"/>
  <c r="A1718" i="82"/>
  <c r="B1718" i="82"/>
  <c r="A1719" i="82"/>
  <c r="B1719" i="82"/>
  <c r="A1720" i="82"/>
  <c r="B1720" i="82"/>
  <c r="A1721" i="82"/>
  <c r="B1721" i="82"/>
  <c r="A1722" i="82"/>
  <c r="B1722" i="82"/>
  <c r="A1723" i="82"/>
  <c r="B1723" i="82"/>
  <c r="A1724" i="82"/>
  <c r="B1724" i="82"/>
  <c r="A1725" i="82"/>
  <c r="B1725" i="82"/>
  <c r="A1726" i="82"/>
  <c r="B1726" i="82"/>
  <c r="A1727" i="82"/>
  <c r="B1727" i="82"/>
  <c r="A1728" i="82"/>
  <c r="B1728" i="82"/>
  <c r="A1729" i="82"/>
  <c r="B1729" i="82"/>
  <c r="A1730" i="82"/>
  <c r="B1730" i="82"/>
  <c r="A1731" i="82"/>
  <c r="B1731" i="82"/>
  <c r="A1732" i="82"/>
  <c r="B1732" i="82"/>
  <c r="A1733" i="82"/>
  <c r="B1733" i="82"/>
  <c r="A1734" i="82"/>
  <c r="B1734" i="82"/>
  <c r="A1735" i="82"/>
  <c r="B1735" i="82"/>
  <c r="A1736" i="82"/>
  <c r="B1736" i="82"/>
  <c r="A1737" i="82"/>
  <c r="B1737" i="82"/>
  <c r="A1738" i="82"/>
  <c r="B1738" i="82"/>
  <c r="A1739" i="82"/>
  <c r="B1739" i="82"/>
  <c r="A1740" i="82"/>
  <c r="B1740" i="82"/>
  <c r="A1741" i="82"/>
  <c r="B1741" i="82"/>
  <c r="A1742" i="82"/>
  <c r="B1742" i="82"/>
  <c r="A1743" i="82"/>
  <c r="B1743" i="82"/>
  <c r="A1744" i="82"/>
  <c r="B1744" i="82"/>
  <c r="A1745" i="82"/>
  <c r="B1745" i="82"/>
  <c r="A1746" i="82"/>
  <c r="B1746" i="82"/>
  <c r="A1747" i="82"/>
  <c r="B1747" i="82"/>
  <c r="A1748" i="82"/>
  <c r="B1748" i="82"/>
  <c r="A1749" i="82"/>
  <c r="B1749" i="82"/>
  <c r="A1750" i="82"/>
  <c r="B1750" i="82"/>
  <c r="A1751" i="82"/>
  <c r="B1751" i="82"/>
  <c r="A1752" i="82"/>
  <c r="B1752" i="82"/>
  <c r="A1753" i="82"/>
  <c r="B1753" i="82"/>
  <c r="A1754" i="82"/>
  <c r="B1754" i="82"/>
  <c r="A1755" i="82"/>
  <c r="B1755" i="82"/>
  <c r="A1756" i="82"/>
  <c r="B1756" i="82"/>
  <c r="A1757" i="82"/>
  <c r="B1757" i="82"/>
  <c r="A1758" i="82"/>
  <c r="B1758" i="82"/>
  <c r="A1759" i="82"/>
  <c r="B1759" i="82"/>
  <c r="A1760" i="82"/>
  <c r="B1760" i="82"/>
  <c r="A1761" i="82"/>
  <c r="B1761" i="82"/>
  <c r="A1762" i="82"/>
  <c r="B1762" i="82"/>
  <c r="A1763" i="82"/>
  <c r="B1763" i="82"/>
  <c r="A1764" i="82"/>
  <c r="B1764" i="82"/>
  <c r="A1765" i="82"/>
  <c r="B1765" i="82"/>
  <c r="A1766" i="82"/>
  <c r="B1766" i="82"/>
  <c r="A1767" i="82"/>
  <c r="B1767" i="82"/>
  <c r="A1768" i="82"/>
  <c r="B1768" i="82"/>
  <c r="A1769" i="82"/>
  <c r="B1769" i="82"/>
  <c r="A1770" i="82"/>
  <c r="B1770" i="82"/>
  <c r="A1771" i="82"/>
  <c r="B1771" i="82"/>
  <c r="A1772" i="82"/>
  <c r="B1772" i="82"/>
  <c r="A1773" i="82"/>
  <c r="B1773" i="82"/>
  <c r="A1774" i="82"/>
  <c r="B1774" i="82"/>
  <c r="A1775" i="82"/>
  <c r="B1775" i="82"/>
  <c r="A1776" i="82"/>
  <c r="B1776" i="82"/>
  <c r="A1777" i="82"/>
  <c r="B1777" i="82"/>
  <c r="A1778" i="82"/>
  <c r="B1778" i="82"/>
  <c r="A1779" i="82"/>
  <c r="B1779" i="82"/>
  <c r="A1780" i="82"/>
  <c r="B1780" i="82"/>
  <c r="A1781" i="82"/>
  <c r="B1781" i="82"/>
  <c r="A1782" i="82"/>
  <c r="B1782" i="82"/>
  <c r="A1783" i="82"/>
  <c r="B1783" i="82"/>
  <c r="A1784" i="82"/>
  <c r="B1784" i="82"/>
  <c r="A1785" i="82"/>
  <c r="B1785" i="82"/>
  <c r="A1786" i="82"/>
  <c r="B1786" i="82"/>
  <c r="A1787" i="82"/>
  <c r="B1787" i="82"/>
  <c r="A1788" i="82"/>
  <c r="B1788" i="82"/>
  <c r="A1789" i="82"/>
  <c r="B1789" i="82"/>
  <c r="A1790" i="82"/>
  <c r="B1790" i="82"/>
  <c r="A1791" i="82"/>
  <c r="B1791" i="82"/>
  <c r="A1792" i="82"/>
  <c r="B1792" i="82"/>
  <c r="A1793" i="82"/>
  <c r="B1793" i="82"/>
  <c r="A1794" i="82"/>
  <c r="B1794" i="82"/>
  <c r="A1795" i="82"/>
  <c r="B1795" i="82"/>
  <c r="A1796" i="82"/>
  <c r="B1796" i="82"/>
  <c r="A1797" i="82"/>
  <c r="B1797" i="82"/>
  <c r="A1798" i="82"/>
  <c r="B1798" i="82"/>
  <c r="A1799" i="82"/>
  <c r="B1799" i="82"/>
  <c r="A1800" i="82"/>
  <c r="B1800" i="82"/>
  <c r="A1801" i="82"/>
  <c r="B1801" i="82"/>
  <c r="A1802" i="82"/>
  <c r="B1802" i="82"/>
  <c r="A1803" i="82"/>
  <c r="B1803" i="82"/>
  <c r="A1804" i="82"/>
  <c r="B1804" i="82"/>
  <c r="A1805" i="82"/>
  <c r="B1805" i="82"/>
  <c r="A1806" i="82"/>
  <c r="B1806" i="82"/>
  <c r="A1807" i="82"/>
  <c r="B1807" i="82"/>
  <c r="A1808" i="82"/>
  <c r="B1808" i="82"/>
  <c r="A1809" i="82"/>
  <c r="B1809" i="82"/>
  <c r="A1810" i="82"/>
  <c r="B1810" i="82"/>
  <c r="A1811" i="82"/>
  <c r="B1811" i="82"/>
  <c r="A1812" i="82"/>
  <c r="B1812" i="82"/>
  <c r="A1813" i="82"/>
  <c r="B1813" i="82"/>
  <c r="A1814" i="82"/>
  <c r="B1814" i="82"/>
  <c r="A1815" i="82"/>
  <c r="B1815" i="82"/>
  <c r="A1816" i="82"/>
  <c r="B1816" i="82"/>
  <c r="A1817" i="82"/>
  <c r="B1817" i="82"/>
  <c r="A1818" i="82"/>
  <c r="B1818" i="82"/>
  <c r="A1819" i="82"/>
  <c r="B1819" i="82"/>
  <c r="A1820" i="82"/>
  <c r="B1820" i="82"/>
  <c r="A1821" i="82"/>
  <c r="B1821" i="82"/>
  <c r="A1822" i="82"/>
  <c r="B1822" i="82"/>
  <c r="A1823" i="82"/>
  <c r="B1823" i="82"/>
  <c r="A1824" i="82"/>
  <c r="B1824" i="82"/>
  <c r="A1825" i="82"/>
  <c r="B1825" i="82"/>
  <c r="A1826" i="82"/>
  <c r="B1826" i="82"/>
  <c r="A1827" i="82"/>
  <c r="B1827" i="82"/>
  <c r="A1828" i="82"/>
  <c r="B1828" i="82"/>
  <c r="A1829" i="82"/>
  <c r="B1829" i="82"/>
  <c r="A1830" i="82"/>
  <c r="B1830" i="82"/>
  <c r="A1831" i="82"/>
  <c r="B1831" i="82"/>
  <c r="A1832" i="82"/>
  <c r="B1832" i="82"/>
  <c r="A1833" i="82"/>
  <c r="B1833" i="82"/>
  <c r="A1834" i="82"/>
  <c r="B1834" i="82"/>
  <c r="A1835" i="82"/>
  <c r="B1835" i="82"/>
  <c r="A1836" i="82"/>
  <c r="B1836" i="82"/>
  <c r="A1837" i="82"/>
  <c r="B1837" i="82"/>
  <c r="A1838" i="82"/>
  <c r="B1838" i="82"/>
  <c r="A1839" i="82"/>
  <c r="B1839" i="82"/>
  <c r="A1840" i="82"/>
  <c r="B1840" i="82"/>
  <c r="A1841" i="82"/>
  <c r="B1841" i="82"/>
  <c r="A1842" i="82"/>
  <c r="B1842" i="82"/>
  <c r="A1843" i="82"/>
  <c r="B1843" i="82"/>
  <c r="A1844" i="82"/>
  <c r="B1844" i="82"/>
  <c r="A1845" i="82"/>
  <c r="B1845" i="82"/>
  <c r="A1846" i="82"/>
  <c r="B1846" i="82"/>
  <c r="A1847" i="82"/>
  <c r="B1847" i="82"/>
  <c r="A1848" i="82"/>
  <c r="B1848" i="82"/>
  <c r="A1849" i="82"/>
  <c r="B1849" i="82"/>
  <c r="A1850" i="82"/>
  <c r="B1850" i="82"/>
  <c r="A1851" i="82"/>
  <c r="B1851" i="82"/>
  <c r="A1852" i="82"/>
  <c r="B1852" i="82"/>
  <c r="A1853" i="82"/>
  <c r="B1853" i="82"/>
  <c r="A1854" i="82"/>
  <c r="B1854" i="82"/>
  <c r="A1855" i="82"/>
  <c r="B1855" i="82"/>
  <c r="A1856" i="82"/>
  <c r="B1856" i="82"/>
  <c r="A1857" i="82"/>
  <c r="B1857" i="82"/>
  <c r="A1858" i="82"/>
  <c r="B1858" i="82"/>
  <c r="A1859" i="82"/>
  <c r="B1859" i="82"/>
  <c r="A1860" i="82"/>
  <c r="B1860" i="82"/>
  <c r="A1861" i="82"/>
  <c r="B1861" i="82"/>
  <c r="A1862" i="82"/>
  <c r="B1862" i="82"/>
  <c r="A1863" i="82"/>
  <c r="B1863" i="82"/>
  <c r="A1864" i="82"/>
  <c r="B1864" i="82"/>
  <c r="A1865" i="82"/>
  <c r="B1865" i="82"/>
  <c r="A1866" i="82"/>
  <c r="B1866" i="82"/>
  <c r="A1867" i="82"/>
  <c r="B1867" i="82"/>
  <c r="A1868" i="82"/>
  <c r="B1868" i="82"/>
  <c r="A1869" i="82"/>
  <c r="B1869" i="82"/>
  <c r="A1870" i="82"/>
  <c r="B1870" i="82"/>
  <c r="A1871" i="82"/>
  <c r="B1871" i="82"/>
  <c r="A1872" i="82"/>
  <c r="B1872" i="82"/>
  <c r="A1873" i="82"/>
  <c r="B1873" i="82"/>
  <c r="A1874" i="82"/>
  <c r="B1874" i="82"/>
  <c r="A1875" i="82"/>
  <c r="B1875" i="82"/>
  <c r="A1876" i="82"/>
  <c r="B1876" i="82"/>
  <c r="A1877" i="82"/>
  <c r="B1877" i="82"/>
  <c r="A1878" i="82"/>
  <c r="B1878" i="82"/>
  <c r="A1879" i="82"/>
  <c r="B1879" i="82"/>
  <c r="A1880" i="82"/>
  <c r="B1880" i="82"/>
  <c r="A1881" i="82"/>
  <c r="B1881" i="82"/>
  <c r="A1882" i="82"/>
  <c r="B1882" i="82"/>
  <c r="A1883" i="82"/>
  <c r="B1883" i="82"/>
  <c r="A1884" i="82"/>
  <c r="B1884" i="82"/>
  <c r="A1885" i="82"/>
  <c r="B1885" i="82"/>
  <c r="A1886" i="82"/>
  <c r="B1886" i="82"/>
  <c r="A1887" i="82"/>
  <c r="B1887" i="82"/>
  <c r="A1888" i="82"/>
  <c r="B1888" i="82"/>
  <c r="A1889" i="82"/>
  <c r="B1889" i="82"/>
  <c r="A1890" i="82"/>
  <c r="B1890" i="82"/>
  <c r="A1891" i="82"/>
  <c r="B1891" i="82"/>
  <c r="A1892" i="82"/>
  <c r="B1892" i="82"/>
  <c r="A1893" i="82"/>
  <c r="B1893" i="82"/>
  <c r="A1894" i="82"/>
  <c r="B1894" i="82"/>
  <c r="A1895" i="82"/>
  <c r="B1895" i="82"/>
  <c r="A1896" i="82"/>
  <c r="B1896" i="82"/>
  <c r="A1897" i="82"/>
  <c r="B1897" i="82"/>
  <c r="A1898" i="82"/>
  <c r="B1898" i="82"/>
  <c r="A1899" i="82"/>
  <c r="B1899" i="82"/>
  <c r="A1900" i="82"/>
  <c r="B1900" i="82"/>
  <c r="A1901" i="82"/>
  <c r="B1901" i="82"/>
  <c r="A1902" i="82"/>
  <c r="B1902" i="82"/>
  <c r="A1903" i="82"/>
  <c r="B1903" i="82"/>
  <c r="A1904" i="82"/>
  <c r="B1904" i="82"/>
  <c r="A1905" i="82"/>
  <c r="B1905" i="82"/>
  <c r="A1906" i="82"/>
  <c r="B1906" i="82"/>
  <c r="A1907" i="82"/>
  <c r="B1907" i="82"/>
  <c r="A1908" i="82"/>
  <c r="B1908" i="82"/>
  <c r="A1909" i="82"/>
  <c r="B1909" i="82"/>
  <c r="A1910" i="82"/>
  <c r="B1910" i="82"/>
  <c r="A1911" i="82"/>
  <c r="B1911" i="82"/>
  <c r="A1912" i="82"/>
  <c r="B1912" i="82"/>
  <c r="A1913" i="82"/>
  <c r="B1913" i="82"/>
  <c r="A1914" i="82"/>
  <c r="B1914" i="82"/>
  <c r="A1915" i="82"/>
  <c r="B1915" i="82"/>
  <c r="A1916" i="82"/>
  <c r="B1916" i="82"/>
  <c r="A1917" i="82"/>
  <c r="B1917" i="82"/>
  <c r="A1918" i="82"/>
  <c r="B1918" i="82"/>
  <c r="A1919" i="82"/>
  <c r="B1919" i="82"/>
  <c r="A1920" i="82"/>
  <c r="B1920" i="82"/>
  <c r="A1921" i="82"/>
  <c r="B1921" i="82"/>
  <c r="A1922" i="82"/>
  <c r="B1922" i="82"/>
  <c r="A1923" i="82"/>
  <c r="B1923" i="82"/>
  <c r="A1924" i="82"/>
  <c r="B1924" i="82"/>
  <c r="A1925" i="82"/>
  <c r="B1925" i="82"/>
  <c r="A1926" i="82"/>
  <c r="B1926" i="82"/>
  <c r="A1927" i="82"/>
  <c r="B1927" i="82"/>
  <c r="A1928" i="82"/>
  <c r="B1928" i="82"/>
  <c r="A1929" i="82"/>
  <c r="B1929" i="82"/>
  <c r="A1930" i="82"/>
  <c r="B1930" i="82"/>
  <c r="A1931" i="82"/>
  <c r="B1931" i="82"/>
  <c r="A1932" i="82"/>
  <c r="B1932" i="82"/>
  <c r="A1933" i="82"/>
  <c r="B1933" i="82"/>
  <c r="A1934" i="82"/>
  <c r="B1934" i="82"/>
  <c r="A1935" i="82"/>
  <c r="B1935" i="82"/>
  <c r="A1936" i="82"/>
  <c r="B1936" i="82"/>
  <c r="A1937" i="82"/>
  <c r="B1937" i="82"/>
  <c r="A1938" i="82"/>
  <c r="B1938" i="82"/>
  <c r="A1939" i="82"/>
  <c r="B1939" i="82"/>
  <c r="A1940" i="82"/>
  <c r="B1940" i="82"/>
  <c r="A1941" i="82"/>
  <c r="B1941" i="82"/>
  <c r="A1942" i="82"/>
  <c r="B1942" i="82"/>
  <c r="A1943" i="82"/>
  <c r="B1943" i="82"/>
  <c r="A1944" i="82"/>
  <c r="B1944" i="82"/>
  <c r="A1945" i="82"/>
  <c r="B1945" i="82"/>
  <c r="A1946" i="82"/>
  <c r="B1946" i="82"/>
  <c r="A1947" i="82"/>
  <c r="B1947" i="82"/>
  <c r="A1948" i="82"/>
  <c r="B1948" i="82"/>
  <c r="A1949" i="82"/>
  <c r="B1949" i="82"/>
  <c r="A1950" i="82"/>
  <c r="B1950" i="82"/>
  <c r="A1951" i="82"/>
  <c r="B1951" i="82"/>
  <c r="A1952" i="82"/>
  <c r="B1952" i="82"/>
  <c r="A1953" i="82"/>
  <c r="B1953" i="82"/>
  <c r="A1954" i="82"/>
  <c r="B1954" i="82"/>
  <c r="A1955" i="82"/>
  <c r="B1955" i="82"/>
  <c r="A1956" i="82"/>
  <c r="B1956" i="82"/>
  <c r="A1957" i="82"/>
  <c r="B1957" i="82"/>
  <c r="A1958" i="82"/>
  <c r="B1958" i="82"/>
  <c r="A1959" i="82"/>
  <c r="B1959" i="82"/>
  <c r="A1960" i="82"/>
  <c r="B1960" i="82"/>
  <c r="A1961" i="82"/>
  <c r="B1961" i="82"/>
  <c r="A1962" i="82"/>
  <c r="B1962" i="82"/>
  <c r="A1963" i="82"/>
  <c r="B1963" i="82"/>
  <c r="A1964" i="82"/>
  <c r="B1964" i="82"/>
  <c r="A1965" i="82"/>
  <c r="B1965" i="82"/>
  <c r="A1966" i="82"/>
  <c r="B1966" i="82"/>
  <c r="A1967" i="82"/>
  <c r="B1967" i="82"/>
  <c r="A1968" i="82"/>
  <c r="B1968" i="82"/>
  <c r="A1969" i="82"/>
  <c r="B1969" i="82"/>
  <c r="A1970" i="82"/>
  <c r="B1970" i="82"/>
  <c r="A1971" i="82"/>
  <c r="B1971" i="82"/>
  <c r="A1972" i="82"/>
  <c r="B1972" i="82"/>
  <c r="A1973" i="82"/>
  <c r="B1973" i="82"/>
  <c r="A1974" i="82"/>
  <c r="B1974" i="82"/>
  <c r="A1975" i="82"/>
  <c r="B1975" i="82"/>
  <c r="A1976" i="82"/>
  <c r="B1976" i="82"/>
  <c r="A1977" i="82"/>
  <c r="B1977" i="82"/>
  <c r="A1978" i="82"/>
  <c r="B1978" i="82"/>
  <c r="A1979" i="82"/>
  <c r="B1979" i="82"/>
  <c r="A1980" i="82"/>
  <c r="B1980" i="82"/>
  <c r="A1981" i="82"/>
  <c r="B1981" i="82"/>
  <c r="A1982" i="82"/>
  <c r="B1982" i="82"/>
  <c r="A1983" i="82"/>
  <c r="B1983" i="82"/>
  <c r="A1984" i="82"/>
  <c r="B1984" i="82"/>
  <c r="A1985" i="82"/>
  <c r="B1985" i="82"/>
  <c r="A1986" i="82"/>
  <c r="B1986" i="82"/>
  <c r="A1987" i="82"/>
  <c r="B1987" i="82"/>
  <c r="A1988" i="82"/>
  <c r="B1988" i="82"/>
  <c r="A1989" i="82"/>
  <c r="B1989" i="82"/>
  <c r="A1990" i="82"/>
  <c r="B1990" i="82"/>
  <c r="A1991" i="82"/>
  <c r="B1991" i="82"/>
  <c r="A1992" i="82"/>
  <c r="B1992" i="82"/>
  <c r="A1993" i="82"/>
  <c r="B1993" i="82"/>
  <c r="A1994" i="82"/>
  <c r="B1994" i="82"/>
  <c r="A1995" i="82"/>
  <c r="B1995" i="82"/>
  <c r="A1996" i="82"/>
  <c r="B1996" i="82"/>
  <c r="A1997" i="82"/>
  <c r="B1997" i="82"/>
  <c r="A1998" i="82"/>
  <c r="B1998" i="82"/>
  <c r="A1999" i="82"/>
  <c r="B1999" i="82"/>
  <c r="A2000" i="82"/>
  <c r="B2000" i="82"/>
  <c r="A2001" i="82"/>
  <c r="B2001" i="82"/>
  <c r="A2002" i="82"/>
  <c r="B2002" i="82"/>
  <c r="A2003" i="82"/>
  <c r="B2003" i="82"/>
  <c r="A2004" i="82"/>
  <c r="B2004" i="82"/>
  <c r="A2005" i="82"/>
  <c r="B2005" i="82"/>
  <c r="A2006" i="82"/>
  <c r="B2006" i="82"/>
  <c r="A2007" i="82"/>
  <c r="B2007" i="82"/>
  <c r="A2008" i="82"/>
  <c r="B2008" i="82"/>
  <c r="A2009" i="82"/>
  <c r="B2009" i="82"/>
  <c r="A2010" i="82"/>
  <c r="B2010" i="82"/>
  <c r="A2011" i="82"/>
  <c r="B2011" i="82"/>
  <c r="A2012" i="82"/>
  <c r="B2012" i="82"/>
  <c r="A2013" i="82"/>
  <c r="B2013" i="82"/>
  <c r="A2014" i="82"/>
  <c r="B2014" i="82"/>
  <c r="A2015" i="82"/>
  <c r="B2015" i="82"/>
  <c r="A2016" i="82"/>
  <c r="B2016" i="82"/>
  <c r="A2017" i="82"/>
  <c r="B2017" i="82"/>
  <c r="A2018" i="82"/>
  <c r="B2018" i="82"/>
  <c r="A2019" i="82"/>
  <c r="B2019" i="82"/>
  <c r="A2020" i="82"/>
  <c r="B2020" i="82"/>
  <c r="A2021" i="82"/>
  <c r="B2021" i="82"/>
  <c r="A2022" i="82"/>
  <c r="B2022" i="82"/>
  <c r="A2023" i="82"/>
  <c r="B2023" i="82"/>
  <c r="A2024" i="82"/>
  <c r="B2024" i="82"/>
  <c r="A2025" i="82"/>
  <c r="B2025" i="82"/>
  <c r="A2026" i="82"/>
  <c r="B2026" i="82"/>
  <c r="A2027" i="82"/>
  <c r="B2027" i="82"/>
  <c r="A2028" i="82"/>
  <c r="B2028" i="82"/>
  <c r="A2029" i="82"/>
  <c r="B2029" i="82"/>
  <c r="A2030" i="82"/>
  <c r="B2030" i="82"/>
  <c r="A2031" i="82"/>
  <c r="B2031" i="82"/>
  <c r="A2032" i="82"/>
  <c r="B2032" i="82"/>
  <c r="A2033" i="82"/>
  <c r="B2033" i="82"/>
  <c r="A2034" i="82"/>
  <c r="B2034" i="82"/>
  <c r="A2035" i="82"/>
  <c r="B2035" i="82"/>
  <c r="A2036" i="82"/>
  <c r="B2036" i="82"/>
  <c r="A2037" i="82"/>
  <c r="B2037" i="82"/>
  <c r="A2038" i="82"/>
  <c r="B2038" i="82"/>
  <c r="A2039" i="82"/>
  <c r="B2039" i="82"/>
  <c r="A2040" i="82"/>
  <c r="B2040" i="82"/>
  <c r="A2041" i="82"/>
  <c r="B2041" i="82"/>
  <c r="A2042" i="82"/>
  <c r="B2042" i="82"/>
  <c r="A2043" i="82"/>
  <c r="B2043" i="82"/>
  <c r="A2044" i="82"/>
  <c r="B2044" i="82"/>
  <c r="A2045" i="82"/>
  <c r="B2045" i="82"/>
  <c r="A2046" i="82"/>
  <c r="B2046" i="82"/>
  <c r="A2047" i="82"/>
  <c r="B2047" i="82"/>
  <c r="A2048" i="82"/>
  <c r="B2048" i="82"/>
  <c r="A2049" i="82"/>
  <c r="B2049" i="82"/>
  <c r="A2050" i="82"/>
  <c r="B2050" i="82"/>
  <c r="A2051" i="82"/>
  <c r="B2051" i="82"/>
  <c r="A2052" i="82"/>
  <c r="B2052" i="82"/>
  <c r="A2053" i="82"/>
  <c r="B2053" i="82"/>
  <c r="A2054" i="82"/>
  <c r="B2054" i="82"/>
  <c r="A2055" i="82"/>
  <c r="B2055" i="82"/>
  <c r="A2056" i="82"/>
  <c r="B2056" i="82"/>
  <c r="A2057" i="82"/>
  <c r="B2057" i="82"/>
  <c r="A2058" i="82"/>
  <c r="B2058" i="82"/>
  <c r="A2059" i="82"/>
  <c r="B2059" i="82"/>
  <c r="A2060" i="82"/>
  <c r="B2060" i="82"/>
  <c r="A2061" i="82"/>
  <c r="B2061" i="82"/>
  <c r="A2062" i="82"/>
  <c r="B2062" i="82"/>
  <c r="A2063" i="82"/>
  <c r="B2063" i="82"/>
  <c r="A2064" i="82"/>
  <c r="B2064" i="82"/>
  <c r="A2065" i="82"/>
  <c r="B2065" i="82"/>
  <c r="A2066" i="82"/>
  <c r="B2066" i="82"/>
  <c r="A2067" i="82"/>
  <c r="B2067" i="82"/>
  <c r="A2068" i="82"/>
  <c r="B2068" i="82"/>
  <c r="A2069" i="82"/>
  <c r="B2069" i="82"/>
  <c r="A2070" i="82"/>
  <c r="B2070" i="82"/>
  <c r="A2071" i="82"/>
  <c r="B2071" i="82"/>
  <c r="A2072" i="82"/>
  <c r="B2072" i="82"/>
  <c r="A2073" i="82"/>
  <c r="B2073" i="82"/>
  <c r="A2074" i="82"/>
  <c r="B2074" i="82"/>
  <c r="A2075" i="82"/>
  <c r="B2075" i="82"/>
  <c r="A2076" i="82"/>
  <c r="B2076" i="82"/>
  <c r="A2077" i="82"/>
  <c r="B2077" i="82"/>
  <c r="A2078" i="82"/>
  <c r="B2078" i="82"/>
  <c r="A2079" i="82"/>
  <c r="B2079" i="82"/>
  <c r="A2080" i="82"/>
  <c r="B2080" i="82"/>
  <c r="A2081" i="82"/>
  <c r="B2081" i="82"/>
  <c r="A2082" i="82"/>
  <c r="B2082" i="82"/>
  <c r="A2083" i="82"/>
  <c r="B2083" i="82"/>
  <c r="A2084" i="82"/>
  <c r="B2084" i="82"/>
  <c r="A2085" i="82"/>
  <c r="B2085" i="82"/>
  <c r="A2086" i="82"/>
  <c r="B2086" i="82"/>
  <c r="A2087" i="82"/>
  <c r="B2087" i="82"/>
  <c r="A2088" i="82"/>
  <c r="B2088" i="82"/>
  <c r="A2089" i="82"/>
  <c r="B2089" i="82"/>
  <c r="A2090" i="82"/>
  <c r="B2090" i="82"/>
  <c r="A2091" i="82"/>
  <c r="B2091" i="82"/>
  <c r="A2092" i="82"/>
  <c r="B2092" i="82"/>
  <c r="A2093" i="82"/>
  <c r="B2093" i="82"/>
  <c r="A2094" i="82"/>
  <c r="B2094" i="82"/>
  <c r="A2095" i="82"/>
  <c r="B2095" i="82"/>
  <c r="A2096" i="82"/>
  <c r="B2096" i="82"/>
  <c r="A2097" i="82"/>
  <c r="B2097" i="82"/>
  <c r="A2098" i="82"/>
  <c r="B2098" i="82"/>
  <c r="A2099" i="82"/>
  <c r="B2099" i="82"/>
  <c r="A2100" i="82"/>
  <c r="B2100" i="82"/>
  <c r="A2101" i="82"/>
  <c r="B2101" i="82"/>
  <c r="A2102" i="82"/>
  <c r="B2102" i="82"/>
  <c r="A2103" i="82"/>
  <c r="B2103" i="82"/>
  <c r="A2104" i="82"/>
  <c r="B2104" i="82"/>
  <c r="A2105" i="82"/>
  <c r="B2105" i="82"/>
  <c r="A2106" i="82"/>
  <c r="B2106" i="82"/>
  <c r="A2107" i="82"/>
  <c r="B2107" i="82"/>
  <c r="A2108" i="82"/>
  <c r="B2108" i="82"/>
  <c r="A2109" i="82"/>
  <c r="B2109" i="82"/>
  <c r="A2110" i="82"/>
  <c r="B2110" i="82"/>
  <c r="A2111" i="82"/>
  <c r="B2111" i="82"/>
  <c r="A2112" i="82"/>
  <c r="B2112" i="82"/>
  <c r="A2113" i="82"/>
  <c r="B2113" i="82"/>
  <c r="A2114" i="82"/>
  <c r="B2114" i="82"/>
  <c r="A2115" i="82"/>
  <c r="B2115" i="82"/>
  <c r="A2116" i="82"/>
  <c r="B2116" i="82"/>
  <c r="A2117" i="82"/>
  <c r="B2117" i="82"/>
  <c r="A2118" i="82"/>
  <c r="B2118" i="82"/>
  <c r="A2119" i="82"/>
  <c r="B2119" i="82"/>
  <c r="A2120" i="82"/>
  <c r="B2120" i="82"/>
  <c r="A2121" i="82"/>
  <c r="B2121" i="82"/>
  <c r="A2122" i="82"/>
  <c r="B2122" i="82"/>
  <c r="A2123" i="82"/>
  <c r="B2123" i="82"/>
  <c r="A2124" i="82"/>
  <c r="B2124" i="82"/>
  <c r="A2125" i="82"/>
  <c r="B2125" i="82"/>
  <c r="A2126" i="82"/>
  <c r="B2126" i="82"/>
  <c r="A2127" i="82"/>
  <c r="B2127" i="82"/>
  <c r="A2128" i="82"/>
  <c r="B2128" i="82"/>
  <c r="A2129" i="82"/>
  <c r="B2129" i="82"/>
  <c r="A2130" i="82"/>
  <c r="B2130" i="82"/>
  <c r="A2131" i="82"/>
  <c r="B2131" i="82"/>
  <c r="A2132" i="82"/>
  <c r="B2132" i="82"/>
  <c r="A2133" i="82"/>
  <c r="B2133" i="82"/>
  <c r="A2134" i="82"/>
  <c r="B2134" i="82"/>
  <c r="A2135" i="82"/>
  <c r="B2135" i="82"/>
  <c r="A2136" i="82"/>
  <c r="B2136" i="82"/>
  <c r="A2137" i="82"/>
  <c r="B2137" i="82"/>
  <c r="A2138" i="82"/>
  <c r="B2138" i="82"/>
  <c r="A2139" i="82"/>
  <c r="B2139" i="82"/>
  <c r="A2140" i="82"/>
  <c r="B2140" i="82"/>
  <c r="A2141" i="82"/>
  <c r="B2141" i="82"/>
  <c r="A2142" i="82"/>
  <c r="B2142" i="82"/>
  <c r="A2143" i="82"/>
  <c r="B2143" i="82"/>
  <c r="A2144" i="82"/>
  <c r="B2144" i="82"/>
  <c r="A2145" i="82"/>
  <c r="B2145" i="82"/>
  <c r="A2146" i="82"/>
  <c r="B2146" i="82"/>
  <c r="A2147" i="82"/>
  <c r="B2147" i="82"/>
  <c r="A2148" i="82"/>
  <c r="B2148" i="82"/>
  <c r="A2149" i="82"/>
  <c r="B2149" i="82"/>
  <c r="A2150" i="82"/>
  <c r="B2150" i="82"/>
  <c r="A2151" i="82"/>
  <c r="B2151" i="82"/>
  <c r="A2152" i="82"/>
  <c r="B2152" i="82"/>
  <c r="A2153" i="82"/>
  <c r="B2153" i="82"/>
  <c r="A2154" i="82"/>
  <c r="B2154" i="82"/>
  <c r="A2155" i="82"/>
  <c r="B2155" i="82"/>
  <c r="A2156" i="82"/>
  <c r="B2156" i="82"/>
  <c r="A2157" i="82"/>
  <c r="B2157" i="82"/>
  <c r="A2158" i="82"/>
  <c r="B2158" i="82"/>
  <c r="A2159" i="82"/>
  <c r="B2159" i="82"/>
  <c r="A2160" i="82"/>
  <c r="B2160" i="82"/>
  <c r="A2161" i="82"/>
  <c r="B2161" i="82"/>
  <c r="A2162" i="82"/>
  <c r="B2162" i="82"/>
  <c r="A2163" i="82"/>
  <c r="B2163" i="82"/>
  <c r="A2164" i="82"/>
  <c r="B2164" i="82"/>
  <c r="A2165" i="82"/>
  <c r="B2165" i="82"/>
  <c r="A2166" i="82"/>
  <c r="B2166" i="82"/>
  <c r="A2167" i="82"/>
  <c r="B2167" i="82"/>
  <c r="A2168" i="82"/>
  <c r="B2168" i="82"/>
  <c r="A2169" i="82"/>
  <c r="B2169" i="82"/>
  <c r="A2170" i="82"/>
  <c r="B2170" i="82"/>
  <c r="A2171" i="82"/>
  <c r="B2171" i="82"/>
  <c r="A2172" i="82"/>
  <c r="B2172" i="82"/>
  <c r="A2173" i="82"/>
  <c r="B2173" i="82"/>
  <c r="A2174" i="82"/>
  <c r="B2174" i="82"/>
  <c r="A2175" i="82"/>
  <c r="B2175" i="82"/>
  <c r="A2176" i="82"/>
  <c r="B2176" i="82"/>
  <c r="A2177" i="82"/>
  <c r="B2177" i="82"/>
  <c r="A2178" i="82"/>
  <c r="B2178" i="82"/>
  <c r="A2179" i="82"/>
  <c r="B2179" i="82"/>
  <c r="A2180" i="82"/>
  <c r="B2180" i="82"/>
  <c r="A2181" i="82"/>
  <c r="B2181" i="82"/>
  <c r="A2182" i="82"/>
  <c r="B2182" i="82"/>
  <c r="A2183" i="82"/>
  <c r="B2183" i="82"/>
  <c r="A2184" i="82"/>
  <c r="B2184" i="82"/>
  <c r="A2185" i="82"/>
  <c r="B2185" i="82"/>
  <c r="A2186" i="82"/>
  <c r="B2186" i="82"/>
  <c r="A2187" i="82"/>
  <c r="B2187" i="82"/>
  <c r="A2188" i="82"/>
  <c r="B2188" i="82"/>
  <c r="A2189" i="82"/>
  <c r="B2189" i="82"/>
  <c r="A2190" i="82"/>
  <c r="B2190" i="82"/>
  <c r="A2191" i="82"/>
  <c r="B2191" i="82"/>
  <c r="A2192" i="82"/>
  <c r="B2192" i="82"/>
  <c r="A2193" i="82"/>
  <c r="B2193" i="82"/>
  <c r="A2194" i="82"/>
  <c r="B2194" i="82"/>
  <c r="A2195" i="82"/>
  <c r="B2195" i="82"/>
  <c r="A2196" i="82"/>
  <c r="B2196" i="82"/>
  <c r="A2197" i="82"/>
  <c r="B2197" i="82"/>
  <c r="A2198" i="82"/>
  <c r="B2198" i="82"/>
  <c r="A2199" i="82"/>
  <c r="B2199" i="82"/>
  <c r="A2200" i="82"/>
  <c r="B2200" i="82"/>
  <c r="A2201" i="82"/>
  <c r="B2201" i="82"/>
  <c r="A2202" i="82"/>
  <c r="B2202" i="82"/>
  <c r="A2203" i="82"/>
  <c r="B2203" i="82"/>
  <c r="A2204" i="82"/>
  <c r="B2204" i="82"/>
  <c r="A2205" i="82"/>
  <c r="B2205" i="82"/>
  <c r="A2206" i="82"/>
  <c r="B2206" i="82"/>
  <c r="A2207" i="82"/>
  <c r="B2207" i="82"/>
  <c r="A2208" i="82"/>
  <c r="B2208" i="82"/>
  <c r="A2209" i="82"/>
  <c r="B2209" i="82"/>
  <c r="A2210" i="82"/>
  <c r="B2210" i="82"/>
  <c r="A2211" i="82"/>
  <c r="B2211" i="82"/>
  <c r="A2212" i="82"/>
  <c r="B2212" i="82"/>
  <c r="A2213" i="82"/>
  <c r="B2213" i="82"/>
  <c r="A2214" i="82"/>
  <c r="B2214" i="82"/>
  <c r="A2215" i="82"/>
  <c r="B2215" i="82"/>
  <c r="A2216" i="82"/>
  <c r="B2216" i="82"/>
  <c r="A2217" i="82"/>
  <c r="B2217" i="82"/>
  <c r="A2218" i="82"/>
  <c r="B2218" i="82"/>
  <c r="A2219" i="82"/>
  <c r="B2219" i="82"/>
  <c r="A2220" i="82"/>
  <c r="B2220" i="82"/>
  <c r="A2221" i="82"/>
  <c r="B2221" i="82"/>
  <c r="A2222" i="82"/>
  <c r="B2222" i="82"/>
  <c r="A2223" i="82"/>
  <c r="B2223" i="82"/>
  <c r="A2224" i="82"/>
  <c r="B2224" i="82"/>
  <c r="A2225" i="82"/>
  <c r="B2225" i="82"/>
  <c r="A2226" i="82"/>
  <c r="B2226" i="82"/>
  <c r="A2227" i="82"/>
  <c r="B2227" i="82"/>
  <c r="A2228" i="82"/>
  <c r="B2228" i="82"/>
  <c r="A2229" i="82"/>
  <c r="B2229" i="82"/>
  <c r="A2230" i="82"/>
  <c r="B2230" i="82"/>
  <c r="A2231" i="82"/>
  <c r="B2231" i="82"/>
  <c r="A2232" i="82"/>
  <c r="B2232" i="82"/>
  <c r="A2233" i="82"/>
  <c r="B2233" i="82"/>
  <c r="A2234" i="82"/>
  <c r="B2234" i="82"/>
  <c r="A2235" i="82"/>
  <c r="B2235" i="82"/>
  <c r="A2236" i="82"/>
  <c r="B2236" i="82"/>
  <c r="A2237" i="82"/>
  <c r="B2237" i="82"/>
  <c r="A2238" i="82"/>
  <c r="B2238" i="82"/>
  <c r="A2239" i="82"/>
  <c r="B2239" i="82"/>
  <c r="A2240" i="82"/>
  <c r="B2240" i="82"/>
  <c r="A2241" i="82"/>
  <c r="B2241" i="82"/>
  <c r="A2242" i="82"/>
  <c r="B2242" i="82"/>
  <c r="A2243" i="82"/>
  <c r="B2243" i="82"/>
  <c r="A2244" i="82"/>
  <c r="B2244" i="82"/>
  <c r="A2245" i="82"/>
  <c r="B2245" i="82"/>
  <c r="A2246" i="82"/>
  <c r="B2246" i="82"/>
  <c r="A2247" i="82"/>
  <c r="B2247" i="82"/>
  <c r="A2248" i="82"/>
  <c r="B2248" i="82"/>
  <c r="A2249" i="82"/>
  <c r="B2249" i="82"/>
  <c r="A2250" i="82"/>
  <c r="B2250" i="82"/>
  <c r="A2251" i="82"/>
  <c r="B2251" i="82"/>
  <c r="A2252" i="82"/>
  <c r="B2252" i="82"/>
  <c r="A2253" i="82"/>
  <c r="B2253" i="82"/>
  <c r="A2254" i="82"/>
  <c r="B2254" i="82"/>
  <c r="A2255" i="82"/>
  <c r="B2255" i="82"/>
  <c r="A2256" i="82"/>
  <c r="B2256" i="82"/>
  <c r="A2257" i="82"/>
  <c r="B2257" i="82"/>
  <c r="A2258" i="82"/>
  <c r="B2258" i="82"/>
  <c r="A2259" i="82"/>
  <c r="B2259" i="82"/>
  <c r="A2260" i="82"/>
  <c r="B2260" i="82"/>
  <c r="A2261" i="82"/>
  <c r="B2261" i="82"/>
  <c r="A2262" i="82"/>
  <c r="B2262" i="82"/>
  <c r="A2263" i="82"/>
  <c r="B2263" i="82"/>
  <c r="A2264" i="82"/>
  <c r="B2264" i="82"/>
  <c r="A2265" i="82"/>
  <c r="B2265" i="82"/>
  <c r="A2266" i="82"/>
  <c r="B2266" i="82"/>
  <c r="A2267" i="82"/>
  <c r="B2267" i="82"/>
  <c r="A2268" i="82"/>
  <c r="B2268" i="82"/>
  <c r="A2269" i="82"/>
  <c r="B2269" i="82"/>
  <c r="A2270" i="82"/>
  <c r="B2270" i="82"/>
  <c r="A2271" i="82"/>
  <c r="B2271" i="82"/>
  <c r="A2272" i="82"/>
  <c r="B2272" i="82"/>
  <c r="A2273" i="82"/>
  <c r="B2273" i="82"/>
  <c r="A2274" i="82"/>
  <c r="B2274" i="82"/>
  <c r="A2275" i="82"/>
  <c r="B2275" i="82"/>
  <c r="A2276" i="82"/>
  <c r="B2276" i="82"/>
  <c r="A2277" i="82"/>
  <c r="B2277" i="82"/>
  <c r="A2278" i="82"/>
  <c r="B2278" i="82"/>
  <c r="A2279" i="82"/>
  <c r="B2279" i="82"/>
  <c r="A2280" i="82"/>
  <c r="B2280" i="82"/>
  <c r="A2281" i="82"/>
  <c r="B2281" i="82"/>
  <c r="A2282" i="82"/>
  <c r="B2282" i="82"/>
  <c r="A2283" i="82"/>
  <c r="B2283" i="82"/>
  <c r="A2284" i="82"/>
  <c r="B2284" i="82"/>
  <c r="A2285" i="82"/>
  <c r="B2285" i="82"/>
  <c r="A2286" i="82"/>
  <c r="B2286" i="82"/>
  <c r="A2287" i="82"/>
  <c r="B2287" i="82"/>
  <c r="A2288" i="82"/>
  <c r="B2288" i="82"/>
  <c r="A2289" i="82"/>
  <c r="B2289" i="82"/>
  <c r="A2290" i="82"/>
  <c r="B2290" i="82"/>
  <c r="A2291" i="82"/>
  <c r="B2291" i="82"/>
  <c r="A2292" i="82"/>
  <c r="B2292" i="82"/>
  <c r="A2293" i="82"/>
  <c r="B2293" i="82"/>
  <c r="A2294" i="82"/>
  <c r="B2294" i="82"/>
  <c r="A2295" i="82"/>
  <c r="B2295" i="82"/>
  <c r="A2296" i="82"/>
  <c r="B2296" i="82"/>
  <c r="A2297" i="82"/>
  <c r="B2297" i="82"/>
  <c r="A2298" i="82"/>
  <c r="B2298" i="82"/>
  <c r="A2299" i="82"/>
  <c r="B2299" i="82"/>
  <c r="A2300" i="82"/>
  <c r="B2300" i="82"/>
  <c r="A2301" i="82"/>
  <c r="B2301" i="82"/>
  <c r="A2302" i="82"/>
  <c r="B2302" i="82"/>
  <c r="A2303" i="82"/>
  <c r="B2303" i="82"/>
  <c r="A2304" i="82"/>
  <c r="B2304" i="82"/>
  <c r="A2305" i="82"/>
  <c r="B2305" i="82"/>
  <c r="A2306" i="82"/>
  <c r="B2306" i="82"/>
  <c r="A2307" i="82"/>
  <c r="B2307" i="82"/>
  <c r="A2308" i="82"/>
  <c r="B2308" i="82"/>
  <c r="A2309" i="82"/>
  <c r="B2309" i="82"/>
  <c r="A2310" i="82"/>
  <c r="B2310" i="82"/>
  <c r="A2311" i="82"/>
  <c r="B2311" i="82"/>
  <c r="A2312" i="82"/>
  <c r="B2312" i="82"/>
  <c r="A2313" i="82"/>
  <c r="B2313" i="82"/>
  <c r="A2314" i="82"/>
  <c r="B2314" i="82"/>
  <c r="A2315" i="82"/>
  <c r="B2315" i="82"/>
  <c r="A2316" i="82"/>
  <c r="B2316" i="82"/>
  <c r="A2317" i="82"/>
  <c r="B2317" i="82"/>
  <c r="A2318" i="82"/>
  <c r="B2318" i="82"/>
  <c r="A2319" i="82"/>
  <c r="B2319" i="82"/>
  <c r="A2320" i="82"/>
  <c r="B2320" i="82"/>
  <c r="A2321" i="82"/>
  <c r="B2321" i="82"/>
  <c r="A2322" i="82"/>
  <c r="B2322" i="82"/>
  <c r="A2323" i="82"/>
  <c r="B2323" i="82"/>
  <c r="A2324" i="82"/>
  <c r="B2324" i="82"/>
  <c r="A2325" i="82"/>
  <c r="B2325" i="82"/>
  <c r="A2326" i="82"/>
  <c r="B2326" i="82"/>
  <c r="A2327" i="82"/>
  <c r="B2327" i="82"/>
  <c r="A2328" i="82"/>
  <c r="B2328" i="82"/>
  <c r="A2329" i="82"/>
  <c r="B2329" i="82"/>
  <c r="A2330" i="82"/>
  <c r="B2330" i="82"/>
  <c r="A2331" i="82"/>
  <c r="B2331" i="82"/>
  <c r="A2332" i="82"/>
  <c r="B2332" i="82"/>
  <c r="A2333" i="82"/>
  <c r="B2333" i="82"/>
  <c r="A2334" i="82"/>
  <c r="B2334" i="82"/>
  <c r="A2335" i="82"/>
  <c r="B2335" i="82"/>
  <c r="A2336" i="82"/>
  <c r="B2336" i="82"/>
  <c r="A2337" i="82"/>
  <c r="B2337" i="82"/>
  <c r="A2338" i="82"/>
  <c r="B2338" i="82"/>
  <c r="A2339" i="82"/>
  <c r="B2339" i="82"/>
  <c r="A2340" i="82"/>
  <c r="B2340" i="82"/>
  <c r="A2341" i="82"/>
  <c r="B2341" i="82"/>
  <c r="A2342" i="82"/>
  <c r="B2342" i="82"/>
  <c r="A2343" i="82"/>
  <c r="B2343" i="82"/>
  <c r="A2344" i="82"/>
  <c r="B2344" i="82"/>
  <c r="A2345" i="82"/>
  <c r="B2345" i="82"/>
  <c r="A2346" i="82"/>
  <c r="B2346" i="82"/>
  <c r="A2347" i="82"/>
  <c r="B2347" i="82"/>
  <c r="A2348" i="82"/>
  <c r="B2348" i="82"/>
  <c r="A2349" i="82"/>
  <c r="B2349" i="82"/>
  <c r="A2350" i="82"/>
  <c r="B2350" i="82"/>
  <c r="A2351" i="82"/>
  <c r="B2351" i="82"/>
  <c r="A2352" i="82"/>
  <c r="B2352" i="82"/>
  <c r="A2353" i="82"/>
  <c r="B2353" i="82"/>
  <c r="A2354" i="82"/>
  <c r="B2354" i="82"/>
  <c r="A2355" i="82"/>
  <c r="B2355" i="82"/>
  <c r="A2356" i="82"/>
  <c r="B2356" i="82"/>
  <c r="A2357" i="82"/>
  <c r="B2357" i="82"/>
  <c r="A2358" i="82"/>
  <c r="B2358" i="82"/>
  <c r="A2359" i="82"/>
  <c r="B2359" i="82"/>
  <c r="A2360" i="82"/>
  <c r="B2360" i="82"/>
  <c r="A2361" i="82"/>
  <c r="B2361" i="82"/>
  <c r="A2362" i="82"/>
  <c r="B2362" i="82"/>
  <c r="A2363" i="82"/>
  <c r="B2363" i="82"/>
  <c r="A2364" i="82"/>
  <c r="B2364" i="82"/>
  <c r="A2365" i="82"/>
  <c r="B2365" i="82"/>
  <c r="A2366" i="82"/>
  <c r="B2366" i="82"/>
  <c r="A2367" i="82"/>
  <c r="B2367" i="82"/>
  <c r="A2368" i="82"/>
  <c r="B2368" i="82"/>
  <c r="A2369" i="82"/>
  <c r="B2369" i="82"/>
  <c r="A2370" i="82"/>
  <c r="B2370" i="82"/>
  <c r="A2371" i="82"/>
  <c r="B2371" i="82"/>
  <c r="A2372" i="82"/>
  <c r="B2372" i="82"/>
  <c r="A2373" i="82"/>
  <c r="B2373" i="82"/>
  <c r="A2374" i="82"/>
  <c r="B2374" i="82"/>
  <c r="A2375" i="82"/>
  <c r="B2375" i="82"/>
  <c r="A2376" i="82"/>
  <c r="B2376" i="82"/>
  <c r="A2377" i="82"/>
  <c r="B2377" i="82"/>
  <c r="A2378" i="82"/>
  <c r="B2378" i="82"/>
  <c r="A2379" i="82"/>
  <c r="B2379" i="82"/>
  <c r="A2380" i="82"/>
  <c r="B2380" i="82"/>
  <c r="A2381" i="82"/>
  <c r="B2381" i="82"/>
  <c r="A2382" i="82"/>
  <c r="B2382" i="82"/>
  <c r="A2383" i="82"/>
  <c r="B2383" i="82"/>
  <c r="A2384" i="82"/>
  <c r="B2384" i="82"/>
  <c r="A2385" i="82"/>
  <c r="B2385" i="82"/>
  <c r="A2386" i="82"/>
  <c r="B2386" i="82"/>
  <c r="A2387" i="82"/>
  <c r="B2387" i="82"/>
  <c r="A2388" i="82"/>
  <c r="B2388" i="82"/>
  <c r="A2389" i="82"/>
  <c r="B2389" i="82"/>
  <c r="A2390" i="82"/>
  <c r="B2390" i="82"/>
  <c r="A2391" i="82"/>
  <c r="B2391" i="82"/>
  <c r="A2392" i="82"/>
  <c r="B2392" i="82"/>
  <c r="A2393" i="82"/>
  <c r="B2393" i="82"/>
  <c r="A2394" i="82"/>
  <c r="B2394" i="82"/>
  <c r="A2395" i="82"/>
  <c r="B2395" i="82"/>
  <c r="A2396" i="82"/>
  <c r="B2396" i="82"/>
  <c r="A2397" i="82"/>
  <c r="B2397" i="82"/>
  <c r="A2398" i="82"/>
  <c r="B2398" i="82"/>
  <c r="A2399" i="82"/>
  <c r="B2399" i="82"/>
  <c r="A2400" i="82"/>
  <c r="B2400" i="82"/>
  <c r="A2401" i="82"/>
  <c r="B2401" i="82"/>
  <c r="A2402" i="82"/>
  <c r="B2402" i="82"/>
  <c r="A2403" i="82"/>
  <c r="B2403" i="82"/>
  <c r="A2404" i="82"/>
  <c r="B2404" i="82"/>
  <c r="A2405" i="82"/>
  <c r="B2405" i="82"/>
  <c r="A2406" i="82"/>
  <c r="B2406" i="82"/>
  <c r="A2407" i="82"/>
  <c r="B2407" i="82"/>
  <c r="A2408" i="82"/>
  <c r="B2408" i="82"/>
  <c r="A2409" i="82"/>
  <c r="B2409" i="82"/>
  <c r="A2410" i="82"/>
  <c r="B2410" i="82"/>
  <c r="A2411" i="82"/>
  <c r="B2411" i="82"/>
  <c r="A2412" i="82"/>
  <c r="B2412" i="82"/>
  <c r="A2413" i="82"/>
  <c r="B2413" i="82"/>
  <c r="A2414" i="82"/>
  <c r="B2414" i="82"/>
  <c r="A2415" i="82"/>
  <c r="B2415" i="82"/>
  <c r="A2416" i="82"/>
  <c r="B2416" i="82"/>
  <c r="A2417" i="82"/>
  <c r="B2417" i="82"/>
  <c r="A2418" i="82"/>
  <c r="B2418" i="82"/>
  <c r="A2419" i="82"/>
  <c r="B2419" i="82"/>
  <c r="A2420" i="82"/>
  <c r="B2420" i="82"/>
  <c r="A2421" i="82"/>
  <c r="B2421" i="82"/>
  <c r="A2422" i="82"/>
  <c r="B2422" i="82"/>
  <c r="A2423" i="82"/>
  <c r="B2423" i="82"/>
  <c r="A2424" i="82"/>
  <c r="B2424" i="82"/>
  <c r="A2425" i="82"/>
  <c r="B2425" i="82"/>
  <c r="A2426" i="82"/>
  <c r="B2426" i="82"/>
  <c r="A2427" i="82"/>
  <c r="B2427" i="82"/>
  <c r="A2428" i="82"/>
  <c r="B2428" i="82"/>
  <c r="A2429" i="82"/>
  <c r="B2429" i="82"/>
  <c r="A2430" i="82"/>
  <c r="B2430" i="82"/>
  <c r="A2431" i="82"/>
  <c r="B2431" i="82"/>
  <c r="A2432" i="82"/>
  <c r="B2432" i="82"/>
  <c r="A2433" i="82"/>
  <c r="B2433" i="82"/>
  <c r="A2434" i="82"/>
  <c r="B2434" i="82"/>
  <c r="A2435" i="82"/>
  <c r="B2435" i="82"/>
  <c r="A2436" i="82"/>
  <c r="B2436" i="82"/>
  <c r="A2437" i="82"/>
  <c r="B2437" i="82"/>
  <c r="A2438" i="82"/>
  <c r="B2438" i="82"/>
  <c r="A2439" i="82"/>
  <c r="B2439" i="82"/>
  <c r="A2440" i="82"/>
  <c r="B2440" i="82"/>
  <c r="A2441" i="82"/>
  <c r="B2441" i="82"/>
  <c r="A2442" i="82"/>
  <c r="B2442" i="82"/>
  <c r="A2443" i="82"/>
  <c r="B2443" i="82"/>
  <c r="A2444" i="82"/>
  <c r="B2444" i="82"/>
  <c r="A2445" i="82"/>
  <c r="B2445" i="82"/>
  <c r="A2446" i="82"/>
  <c r="B2446" i="82"/>
  <c r="A2447" i="82"/>
  <c r="B2447" i="82"/>
  <c r="A2448" i="82"/>
  <c r="B2448" i="82"/>
  <c r="A2449" i="82"/>
  <c r="B2449" i="82"/>
  <c r="A2450" i="82"/>
  <c r="B2450" i="82"/>
  <c r="A2451" i="82"/>
  <c r="B2451" i="82"/>
  <c r="A2452" i="82"/>
  <c r="B2452" i="82"/>
  <c r="A2453" i="82"/>
  <c r="B2453" i="82"/>
  <c r="A2454" i="82"/>
  <c r="B2454" i="82"/>
  <c r="A2455" i="82"/>
  <c r="B2455" i="82"/>
  <c r="A2456" i="82"/>
  <c r="B2456" i="82"/>
  <c r="A2457" i="82"/>
  <c r="B2457" i="82"/>
  <c r="A2458" i="82"/>
  <c r="B2458" i="82"/>
  <c r="A2459" i="82"/>
  <c r="B2459" i="82"/>
  <c r="A2460" i="82"/>
  <c r="B2460" i="82"/>
  <c r="A2461" i="82"/>
  <c r="B2461" i="82"/>
  <c r="A2462" i="82"/>
  <c r="B2462" i="82"/>
  <c r="A2463" i="82"/>
  <c r="B2463" i="82"/>
  <c r="A2464" i="82"/>
  <c r="B2464" i="82"/>
  <c r="A2465" i="82"/>
  <c r="B2465" i="82"/>
  <c r="A2466" i="82"/>
  <c r="B2466" i="82"/>
  <c r="A2467" i="82"/>
  <c r="B2467" i="82"/>
  <c r="A2468" i="82"/>
  <c r="B2468" i="82"/>
  <c r="A2469" i="82"/>
  <c r="B2469" i="82"/>
  <c r="A2470" i="82"/>
  <c r="B2470" i="82"/>
  <c r="A2471" i="82"/>
  <c r="B2471" i="82"/>
  <c r="A2472" i="82"/>
  <c r="B2472" i="82"/>
  <c r="A2473" i="82"/>
  <c r="B2473" i="82"/>
  <c r="A2474" i="82"/>
  <c r="B2474" i="82"/>
  <c r="A2475" i="82"/>
  <c r="B2475" i="82"/>
  <c r="A2476" i="82"/>
  <c r="B2476" i="82"/>
  <c r="A2477" i="82"/>
  <c r="B2477" i="82"/>
  <c r="A2478" i="82"/>
  <c r="B2478" i="82"/>
  <c r="A2479" i="82"/>
  <c r="B2479" i="82"/>
  <c r="A2480" i="82"/>
  <c r="B2480" i="82"/>
  <c r="A2481" i="82"/>
  <c r="B2481" i="82"/>
  <c r="A2482" i="82"/>
  <c r="B2482" i="82"/>
  <c r="A2483" i="82"/>
  <c r="B2483" i="82"/>
  <c r="A2484" i="82"/>
  <c r="B2484" i="82"/>
  <c r="A2485" i="82"/>
  <c r="B2485" i="82"/>
  <c r="A2486" i="82"/>
  <c r="B2486" i="82"/>
  <c r="A2487" i="82"/>
  <c r="B2487" i="82"/>
  <c r="A2488" i="82"/>
  <c r="B2488" i="82"/>
  <c r="A2489" i="82"/>
  <c r="B2489" i="82"/>
  <c r="A2490" i="82"/>
  <c r="B2490" i="82"/>
  <c r="A2491" i="82"/>
  <c r="B2491" i="82"/>
  <c r="A2492" i="82"/>
  <c r="B2492" i="82"/>
  <c r="A2493" i="82"/>
  <c r="B2493" i="82"/>
  <c r="A2494" i="82"/>
  <c r="B2494" i="82"/>
  <c r="A2495" i="82"/>
  <c r="B2495" i="82"/>
  <c r="A2496" i="82"/>
  <c r="B2496" i="82"/>
  <c r="A2497" i="82"/>
  <c r="B2497" i="82"/>
  <c r="A2498" i="82"/>
  <c r="B2498" i="82"/>
  <c r="A2499" i="82"/>
  <c r="B2499" i="82"/>
  <c r="A2500" i="82"/>
  <c r="B2500" i="82"/>
  <c r="A2501" i="82"/>
  <c r="B2501" i="82"/>
  <c r="A2502" i="82"/>
  <c r="B2502" i="82"/>
  <c r="A2503" i="82"/>
  <c r="B2503" i="82"/>
  <c r="A2504" i="82"/>
  <c r="B2504" i="82"/>
  <c r="A2505" i="82"/>
  <c r="B2505" i="82"/>
  <c r="A2506" i="82"/>
  <c r="B2506" i="82"/>
  <c r="A2507" i="82"/>
  <c r="B2507" i="82"/>
  <c r="A2508" i="82"/>
  <c r="B2508" i="82"/>
  <c r="A2509" i="82"/>
  <c r="B2509" i="82"/>
  <c r="A2510" i="82"/>
  <c r="B2510" i="82"/>
  <c r="A2511" i="82"/>
  <c r="B2511" i="82"/>
  <c r="A2512" i="82"/>
  <c r="B2512" i="82"/>
  <c r="A2513" i="82"/>
  <c r="B2513" i="82"/>
  <c r="A2514" i="82"/>
  <c r="B2514" i="82"/>
  <c r="A2515" i="82"/>
  <c r="B2515" i="82"/>
  <c r="A2516" i="82"/>
  <c r="B2516" i="82"/>
  <c r="A2517" i="82"/>
  <c r="B2517" i="82"/>
  <c r="A2518" i="82"/>
  <c r="B2518" i="82"/>
  <c r="A2519" i="82"/>
  <c r="B2519" i="82"/>
  <c r="A2520" i="82"/>
  <c r="B2520" i="82"/>
  <c r="A2521" i="82"/>
  <c r="B2521" i="82"/>
  <c r="A2522" i="82"/>
  <c r="B2522" i="82"/>
  <c r="A2523" i="82"/>
  <c r="B2523" i="82"/>
  <c r="A2524" i="82"/>
  <c r="B2524" i="82"/>
  <c r="A2525" i="82"/>
  <c r="B2525" i="82"/>
  <c r="A2526" i="82"/>
  <c r="B2526" i="82"/>
  <c r="A2527" i="82"/>
  <c r="B2527" i="82"/>
  <c r="A2528" i="82"/>
  <c r="B2528" i="82"/>
  <c r="A2529" i="82"/>
  <c r="B2529" i="82"/>
  <c r="A2530" i="82"/>
  <c r="B2530" i="82"/>
  <c r="A2531" i="82"/>
  <c r="B2531" i="82"/>
  <c r="A2532" i="82"/>
  <c r="B2532" i="82"/>
  <c r="A2533" i="82"/>
  <c r="B2533" i="82"/>
  <c r="A2534" i="82"/>
  <c r="B2534" i="82"/>
  <c r="A2535" i="82"/>
  <c r="B2535" i="82"/>
  <c r="A2536" i="82"/>
  <c r="B2536" i="82"/>
  <c r="A2537" i="82"/>
  <c r="B2537" i="82"/>
  <c r="A2538" i="82"/>
  <c r="B2538" i="82"/>
  <c r="A2539" i="82"/>
  <c r="B2539" i="82"/>
  <c r="A2540" i="82"/>
  <c r="B2540" i="82"/>
  <c r="A2541" i="82"/>
  <c r="B2541" i="82"/>
  <c r="A2542" i="82"/>
  <c r="B2542" i="82"/>
  <c r="A2543" i="82"/>
  <c r="B2543" i="82"/>
  <c r="A2544" i="82"/>
  <c r="B2544" i="82"/>
  <c r="A2545" i="82"/>
  <c r="B2545" i="82"/>
  <c r="A2546" i="82"/>
  <c r="B2546" i="82"/>
  <c r="A2547" i="82"/>
  <c r="B2547" i="82"/>
  <c r="A2548" i="82"/>
  <c r="B2548" i="82"/>
  <c r="A2549" i="82"/>
  <c r="B2549" i="82"/>
  <c r="A2550" i="82"/>
  <c r="B2550" i="82"/>
  <c r="A2551" i="82"/>
  <c r="B2551" i="82"/>
  <c r="A2552" i="82"/>
  <c r="B2552" i="82"/>
  <c r="A2553" i="82"/>
  <c r="B2553" i="82"/>
  <c r="A2554" i="82"/>
  <c r="B2554" i="82"/>
  <c r="A2555" i="82"/>
  <c r="B2555" i="82"/>
  <c r="A2556" i="82"/>
  <c r="B2556" i="82"/>
  <c r="A2557" i="82"/>
  <c r="B2557" i="82"/>
  <c r="A2558" i="82"/>
  <c r="B2558" i="82"/>
  <c r="A2559" i="82"/>
  <c r="B2559" i="82"/>
  <c r="A2560" i="82"/>
  <c r="B2560" i="82"/>
  <c r="A2561" i="82"/>
  <c r="B2561" i="82"/>
  <c r="A2562" i="82"/>
  <c r="B2562" i="82"/>
  <c r="A2563" i="82"/>
  <c r="B2563" i="82"/>
  <c r="A2564" i="82"/>
  <c r="B2564" i="82"/>
  <c r="A2565" i="82"/>
  <c r="B2565" i="82"/>
  <c r="A2566" i="82"/>
  <c r="B2566" i="82"/>
  <c r="A2567" i="82"/>
  <c r="B2567" i="82"/>
  <c r="A2568" i="82"/>
  <c r="B2568" i="82"/>
  <c r="A2569" i="82"/>
  <c r="B2569" i="82"/>
  <c r="A2570" i="82"/>
  <c r="B2570" i="82"/>
  <c r="A2571" i="82"/>
  <c r="B2571" i="82"/>
  <c r="A2572" i="82"/>
  <c r="B2572" i="82"/>
  <c r="A2573" i="82"/>
  <c r="B2573" i="82"/>
  <c r="A2574" i="82"/>
  <c r="B2574" i="82"/>
  <c r="A2575" i="82"/>
  <c r="B2575" i="82"/>
  <c r="A2576" i="82"/>
  <c r="B2576" i="82"/>
  <c r="A2577" i="82"/>
  <c r="B2577" i="82"/>
  <c r="A2578" i="82"/>
  <c r="B2578" i="82"/>
  <c r="A2579" i="82"/>
  <c r="B2579" i="82"/>
  <c r="A2580" i="82"/>
  <c r="B2580" i="82"/>
  <c r="A2581" i="82"/>
  <c r="B2581" i="82"/>
  <c r="A2582" i="82"/>
  <c r="B2582" i="82"/>
  <c r="A2583" i="82"/>
  <c r="B2583" i="82"/>
  <c r="A2584" i="82"/>
  <c r="B2584" i="82"/>
  <c r="A2585" i="82"/>
  <c r="B2585" i="82"/>
  <c r="A2586" i="82"/>
  <c r="B2586" i="82"/>
  <c r="A2587" i="82"/>
  <c r="B2587" i="82"/>
  <c r="A2588" i="82"/>
  <c r="B2588" i="82"/>
  <c r="A2589" i="82"/>
  <c r="B2589" i="82"/>
  <c r="A2590" i="82"/>
  <c r="B2590" i="82"/>
  <c r="A2591" i="82"/>
  <c r="B2591" i="82"/>
  <c r="A2592" i="82"/>
  <c r="B2592" i="82"/>
  <c r="A2593" i="82"/>
  <c r="B2593" i="82"/>
  <c r="A2594" i="82"/>
  <c r="B2594" i="82"/>
  <c r="A3" i="82"/>
  <c r="B3" i="82"/>
  <c r="G3" i="82"/>
  <c r="V3" i="82"/>
  <c r="A4" i="82"/>
  <c r="B4" i="82"/>
  <c r="G4" i="82"/>
  <c r="V4" i="82"/>
  <c r="A5" i="82"/>
  <c r="B5" i="82"/>
  <c r="G5" i="82"/>
  <c r="V5" i="82"/>
  <c r="A6" i="82"/>
  <c r="B6" i="82"/>
  <c r="G6" i="82"/>
  <c r="V6" i="82"/>
  <c r="A7" i="82"/>
  <c r="B7" i="82"/>
  <c r="G7" i="82"/>
  <c r="V7" i="82"/>
  <c r="A8" i="82"/>
  <c r="B8" i="82"/>
  <c r="G8" i="82"/>
  <c r="V8" i="82"/>
  <c r="A9" i="82"/>
  <c r="B9" i="82"/>
  <c r="G9" i="82"/>
  <c r="V9" i="82"/>
  <c r="A10" i="82"/>
  <c r="B10" i="82"/>
  <c r="G10" i="82"/>
  <c r="V10" i="82"/>
  <c r="A11" i="82"/>
  <c r="B11" i="82"/>
  <c r="G11" i="82"/>
  <c r="V11" i="82"/>
  <c r="A12" i="82"/>
  <c r="B12" i="82"/>
  <c r="G12" i="82"/>
  <c r="V12" i="82"/>
  <c r="A13" i="82"/>
  <c r="B13" i="82"/>
  <c r="G13" i="82"/>
  <c r="V13" i="82"/>
  <c r="A14" i="82"/>
  <c r="B14" i="82"/>
  <c r="G14" i="82"/>
  <c r="V14" i="82"/>
  <c r="A15" i="82"/>
  <c r="B15" i="82"/>
  <c r="G15" i="82"/>
  <c r="V15" i="82"/>
  <c r="A16" i="82"/>
  <c r="B16" i="82"/>
  <c r="G16" i="82"/>
  <c r="V16" i="82"/>
  <c r="A17" i="82"/>
  <c r="B17" i="82"/>
  <c r="G17" i="82"/>
  <c r="V17" i="82"/>
  <c r="A18" i="82"/>
  <c r="B18" i="82"/>
  <c r="G18" i="82"/>
  <c r="V18" i="82"/>
  <c r="A19" i="82"/>
  <c r="B19" i="82"/>
  <c r="G19" i="82"/>
  <c r="V19" i="82"/>
  <c r="A20" i="82"/>
  <c r="B20" i="82"/>
  <c r="G20" i="82"/>
  <c r="V20" i="82"/>
  <c r="A21" i="82"/>
  <c r="B21" i="82"/>
  <c r="G21" i="82"/>
  <c r="V21" i="82"/>
  <c r="A22" i="82"/>
  <c r="B22" i="82"/>
  <c r="G22" i="82"/>
  <c r="V22" i="82"/>
  <c r="A23" i="82"/>
  <c r="B23" i="82"/>
  <c r="G23" i="82"/>
  <c r="V23" i="82"/>
  <c r="A24" i="82"/>
  <c r="B24" i="82"/>
  <c r="G24" i="82"/>
  <c r="V24" i="82"/>
  <c r="A25" i="82"/>
  <c r="B25" i="82"/>
  <c r="G25" i="82"/>
  <c r="V25" i="82"/>
  <c r="A26" i="82"/>
  <c r="B26" i="82"/>
  <c r="G26" i="82"/>
  <c r="V26" i="82"/>
  <c r="A27" i="82"/>
  <c r="B27" i="82"/>
  <c r="G27" i="82"/>
  <c r="V27" i="82"/>
  <c r="A28" i="82"/>
  <c r="B28" i="82"/>
  <c r="G28" i="82"/>
  <c r="V28" i="82"/>
  <c r="A29" i="82"/>
  <c r="B29" i="82"/>
  <c r="G29" i="82"/>
  <c r="V29" i="82"/>
  <c r="A30" i="82"/>
  <c r="B30" i="82"/>
  <c r="G30" i="82"/>
  <c r="V30" i="82"/>
  <c r="A31" i="82"/>
  <c r="B31" i="82"/>
  <c r="G31" i="82"/>
  <c r="V31" i="82"/>
  <c r="A32" i="82"/>
  <c r="B32" i="82"/>
  <c r="G32" i="82"/>
  <c r="V32" i="82"/>
  <c r="A33" i="82"/>
  <c r="B33" i="82"/>
  <c r="G33" i="82"/>
  <c r="V33" i="82"/>
  <c r="A34" i="82"/>
  <c r="B34" i="82"/>
  <c r="G34" i="82"/>
  <c r="V34" i="82"/>
  <c r="A35" i="82"/>
  <c r="B35" i="82"/>
  <c r="G35" i="82"/>
  <c r="V35" i="82"/>
  <c r="A36" i="82"/>
  <c r="B36" i="82"/>
  <c r="G36" i="82"/>
  <c r="V36" i="82"/>
  <c r="A37" i="82"/>
  <c r="B37" i="82"/>
  <c r="G37" i="82"/>
  <c r="V37" i="82"/>
  <c r="A38" i="82"/>
  <c r="B38" i="82"/>
  <c r="G38" i="82"/>
  <c r="V38" i="82"/>
  <c r="A39" i="82"/>
  <c r="B39" i="82"/>
  <c r="G39" i="82"/>
  <c r="V39" i="82"/>
  <c r="A40" i="82"/>
  <c r="B40" i="82"/>
  <c r="G40" i="82"/>
  <c r="V40" i="82"/>
  <c r="A41" i="82"/>
  <c r="B41" i="82"/>
  <c r="G41" i="82"/>
  <c r="V41" i="82"/>
  <c r="A42" i="82"/>
  <c r="B42" i="82"/>
  <c r="G42" i="82"/>
  <c r="V42" i="82"/>
  <c r="A43" i="82"/>
  <c r="B43" i="82"/>
  <c r="G43" i="82"/>
  <c r="V43" i="82"/>
  <c r="A44" i="82"/>
  <c r="B44" i="82"/>
  <c r="G44" i="82"/>
  <c r="V44" i="82"/>
  <c r="A45" i="82"/>
  <c r="B45" i="82"/>
  <c r="G45" i="82"/>
  <c r="V45" i="82"/>
  <c r="A46" i="82"/>
  <c r="B46" i="82"/>
  <c r="G46" i="82"/>
  <c r="V46" i="82"/>
  <c r="A47" i="82"/>
  <c r="B47" i="82"/>
  <c r="G47" i="82"/>
  <c r="V47" i="82"/>
  <c r="A48" i="82"/>
  <c r="B48" i="82"/>
  <c r="G48" i="82"/>
  <c r="V48" i="82"/>
  <c r="A49" i="82"/>
  <c r="B49" i="82"/>
  <c r="G49" i="82"/>
  <c r="V49" i="82"/>
  <c r="A50" i="82"/>
  <c r="B50" i="82"/>
  <c r="G50" i="82"/>
  <c r="V50" i="82"/>
  <c r="A51" i="82"/>
  <c r="B51" i="82"/>
  <c r="G51" i="82"/>
  <c r="V51" i="82"/>
  <c r="A52" i="82"/>
  <c r="B52" i="82"/>
  <c r="G52" i="82"/>
  <c r="V52" i="82"/>
  <c r="A53" i="82"/>
  <c r="B53" i="82"/>
  <c r="G53" i="82"/>
  <c r="V53" i="82"/>
  <c r="A54" i="82"/>
  <c r="B54" i="82"/>
  <c r="G54" i="82"/>
  <c r="V54" i="82"/>
  <c r="A55" i="82"/>
  <c r="B55" i="82"/>
  <c r="G55" i="82"/>
  <c r="V55" i="82"/>
  <c r="A56" i="82"/>
  <c r="B56" i="82"/>
  <c r="G56" i="82"/>
  <c r="V56" i="82"/>
  <c r="A57" i="82"/>
  <c r="B57" i="82"/>
  <c r="G57" i="82"/>
  <c r="V57" i="82"/>
  <c r="A58" i="82"/>
  <c r="B58" i="82"/>
  <c r="G58" i="82"/>
  <c r="V58" i="82"/>
  <c r="A59" i="82"/>
  <c r="B59" i="82"/>
  <c r="G59" i="82"/>
  <c r="V59" i="82"/>
  <c r="A60" i="82"/>
  <c r="B60" i="82"/>
  <c r="G60" i="82"/>
  <c r="V60" i="82"/>
  <c r="A61" i="82"/>
  <c r="B61" i="82"/>
  <c r="G61" i="82"/>
  <c r="V61" i="82"/>
  <c r="A62" i="82"/>
  <c r="B62" i="82"/>
  <c r="G62" i="82"/>
  <c r="V62" i="82"/>
  <c r="A63" i="82"/>
  <c r="B63" i="82"/>
  <c r="G63" i="82"/>
  <c r="V63" i="82"/>
  <c r="A64" i="82"/>
  <c r="B64" i="82"/>
  <c r="G64" i="82"/>
  <c r="V64" i="82"/>
  <c r="A65" i="82"/>
  <c r="B65" i="82"/>
  <c r="G65" i="82"/>
  <c r="V65" i="82"/>
  <c r="A66" i="82"/>
  <c r="B66" i="82"/>
  <c r="G66" i="82"/>
  <c r="V66" i="82"/>
  <c r="A67" i="82"/>
  <c r="B67" i="82"/>
  <c r="G67" i="82"/>
  <c r="V67" i="82"/>
  <c r="A68" i="82"/>
  <c r="B68" i="82"/>
  <c r="G68" i="82"/>
  <c r="V68" i="82"/>
  <c r="A69" i="82"/>
  <c r="B69" i="82"/>
  <c r="G69" i="82"/>
  <c r="V69" i="82"/>
  <c r="A70" i="82"/>
  <c r="B70" i="82"/>
  <c r="G70" i="82"/>
  <c r="V70" i="82"/>
  <c r="A71" i="82"/>
  <c r="B71" i="82"/>
  <c r="G71" i="82"/>
  <c r="V71" i="82"/>
  <c r="A72" i="82"/>
  <c r="B72" i="82"/>
  <c r="G72" i="82"/>
  <c r="V72" i="82"/>
  <c r="A73" i="82"/>
  <c r="B73" i="82"/>
  <c r="G73" i="82"/>
  <c r="V73" i="82"/>
  <c r="A74" i="82"/>
  <c r="B74" i="82"/>
  <c r="G74" i="82"/>
  <c r="V74" i="82"/>
  <c r="A75" i="82"/>
  <c r="B75" i="82"/>
  <c r="G75" i="82"/>
  <c r="V75" i="82"/>
  <c r="A76" i="82"/>
  <c r="B76" i="82"/>
  <c r="G76" i="82"/>
  <c r="V76" i="82"/>
  <c r="A77" i="82"/>
  <c r="B77" i="82"/>
  <c r="G77" i="82"/>
  <c r="V77" i="82"/>
  <c r="A78" i="82"/>
  <c r="B78" i="82"/>
  <c r="G78" i="82"/>
  <c r="V78" i="82"/>
  <c r="A79" i="82"/>
  <c r="B79" i="82"/>
  <c r="G79" i="82"/>
  <c r="V79" i="82"/>
  <c r="A80" i="82"/>
  <c r="B80" i="82"/>
  <c r="G80" i="82"/>
  <c r="V80" i="82"/>
  <c r="A81" i="82"/>
  <c r="B81" i="82"/>
  <c r="G81" i="82"/>
  <c r="V81" i="82"/>
  <c r="A82" i="82"/>
  <c r="B82" i="82"/>
  <c r="G82" i="82"/>
  <c r="V82" i="82"/>
  <c r="A83" i="82"/>
  <c r="B83" i="82"/>
  <c r="G83" i="82"/>
  <c r="V83" i="82"/>
  <c r="A84" i="82"/>
  <c r="B84" i="82"/>
  <c r="G84" i="82"/>
  <c r="V84" i="82"/>
  <c r="A85" i="82"/>
  <c r="B85" i="82"/>
  <c r="G85" i="82"/>
  <c r="V85" i="82"/>
  <c r="A86" i="82"/>
  <c r="B86" i="82"/>
  <c r="G86" i="82"/>
  <c r="V86" i="82"/>
  <c r="A87" i="82"/>
  <c r="B87" i="82"/>
  <c r="G87" i="82"/>
  <c r="V87" i="82"/>
  <c r="A88" i="82"/>
  <c r="B88" i="82"/>
  <c r="G88" i="82"/>
  <c r="V88" i="82"/>
  <c r="A89" i="82"/>
  <c r="B89" i="82"/>
  <c r="G89" i="82"/>
  <c r="V89" i="82"/>
  <c r="A90" i="82"/>
  <c r="B90" i="82"/>
  <c r="G90" i="82"/>
  <c r="V90" i="82"/>
  <c r="A91" i="82"/>
  <c r="B91" i="82"/>
  <c r="G91" i="82"/>
  <c r="V91" i="82"/>
  <c r="A92" i="82"/>
  <c r="B92" i="82"/>
  <c r="G92" i="82"/>
  <c r="V92" i="82"/>
  <c r="A93" i="82"/>
  <c r="B93" i="82"/>
  <c r="G93" i="82"/>
  <c r="V93" i="82"/>
  <c r="A94" i="82"/>
  <c r="B94" i="82"/>
  <c r="G94" i="82"/>
  <c r="V94" i="82"/>
  <c r="A95" i="82"/>
  <c r="B95" i="82"/>
  <c r="G95" i="82"/>
  <c r="V95" i="82"/>
  <c r="A96" i="82"/>
  <c r="B96" i="82"/>
  <c r="G96" i="82"/>
  <c r="V96" i="82"/>
  <c r="A97" i="82"/>
  <c r="B97" i="82"/>
  <c r="G97" i="82"/>
  <c r="V97" i="82"/>
  <c r="A98" i="82"/>
  <c r="B98" i="82"/>
  <c r="G98" i="82"/>
  <c r="V98" i="82"/>
  <c r="A99" i="82"/>
  <c r="B99" i="82"/>
  <c r="G99" i="82"/>
  <c r="V99" i="82"/>
  <c r="A100" i="82"/>
  <c r="B100" i="82"/>
  <c r="G100" i="82"/>
  <c r="V100" i="82"/>
  <c r="A101" i="82"/>
  <c r="B101" i="82"/>
  <c r="G101" i="82"/>
  <c r="V101" i="82"/>
  <c r="A102" i="82"/>
  <c r="B102" i="82"/>
  <c r="G102" i="82"/>
  <c r="V102" i="82"/>
  <c r="A103" i="82"/>
  <c r="B103" i="82"/>
  <c r="G103" i="82"/>
  <c r="V103" i="82"/>
  <c r="A104" i="82"/>
  <c r="B104" i="82"/>
  <c r="G104" i="82"/>
  <c r="V104" i="82"/>
  <c r="A105" i="82"/>
  <c r="B105" i="82"/>
  <c r="G105" i="82"/>
  <c r="V105" i="82"/>
  <c r="A106" i="82"/>
  <c r="B106" i="82"/>
  <c r="G106" i="82"/>
  <c r="V106" i="82"/>
  <c r="A107" i="82"/>
  <c r="B107" i="82"/>
  <c r="G107" i="82"/>
  <c r="V107" i="82"/>
  <c r="A108" i="82"/>
  <c r="B108" i="82"/>
  <c r="G108" i="82"/>
  <c r="V108" i="82"/>
  <c r="A109" i="82"/>
  <c r="B109" i="82"/>
  <c r="G109" i="82"/>
  <c r="V109" i="82"/>
  <c r="A110" i="82"/>
  <c r="B110" i="82"/>
  <c r="G110" i="82"/>
  <c r="V110" i="82"/>
  <c r="A111" i="82"/>
  <c r="B111" i="82"/>
  <c r="G111" i="82"/>
  <c r="V111" i="82"/>
  <c r="A112" i="82"/>
  <c r="B112" i="82"/>
  <c r="G112" i="82"/>
  <c r="V112" i="82"/>
  <c r="A113" i="82"/>
  <c r="B113" i="82"/>
  <c r="G113" i="82"/>
  <c r="V113" i="82"/>
  <c r="A114" i="82"/>
  <c r="B114" i="82"/>
  <c r="G114" i="82"/>
  <c r="V114" i="82"/>
  <c r="A115" i="82"/>
  <c r="B115" i="82"/>
  <c r="G115" i="82"/>
  <c r="V115" i="82"/>
  <c r="A116" i="82"/>
  <c r="B116" i="82"/>
  <c r="G116" i="82"/>
  <c r="V116" i="82"/>
  <c r="A117" i="82"/>
  <c r="B117" i="82"/>
  <c r="G117" i="82"/>
  <c r="V117" i="82"/>
  <c r="A118" i="82"/>
  <c r="B118" i="82"/>
  <c r="G118" i="82"/>
  <c r="V118" i="82"/>
  <c r="A119" i="82"/>
  <c r="B119" i="82"/>
  <c r="G119" i="82"/>
  <c r="V119" i="82"/>
  <c r="A120" i="82"/>
  <c r="B120" i="82"/>
  <c r="G120" i="82"/>
  <c r="V120" i="82"/>
  <c r="A121" i="82"/>
  <c r="B121" i="82"/>
  <c r="G121" i="82"/>
  <c r="V121" i="82"/>
  <c r="A122" i="82"/>
  <c r="B122" i="82"/>
  <c r="G122" i="82"/>
  <c r="V122" i="82"/>
  <c r="A123" i="82"/>
  <c r="B123" i="82"/>
  <c r="G123" i="82"/>
  <c r="V123" i="82"/>
  <c r="A124" i="82"/>
  <c r="B124" i="82"/>
  <c r="G124" i="82"/>
  <c r="V124" i="82"/>
  <c r="A125" i="82"/>
  <c r="B125" i="82"/>
  <c r="G125" i="82"/>
  <c r="V125" i="82"/>
  <c r="A126" i="82"/>
  <c r="B126" i="82"/>
  <c r="G126" i="82"/>
  <c r="V126" i="82"/>
  <c r="A127" i="82"/>
  <c r="B127" i="82"/>
  <c r="G127" i="82"/>
  <c r="V127" i="82"/>
  <c r="A128" i="82"/>
  <c r="B128" i="82"/>
  <c r="G128" i="82"/>
  <c r="V128" i="82"/>
  <c r="A129" i="82"/>
  <c r="B129" i="82"/>
  <c r="G129" i="82"/>
  <c r="V129" i="82"/>
  <c r="A130" i="82"/>
  <c r="B130" i="82"/>
  <c r="G130" i="82"/>
  <c r="V130" i="82"/>
  <c r="A131" i="82"/>
  <c r="B131" i="82"/>
  <c r="G131" i="82"/>
  <c r="V131" i="82"/>
  <c r="A132" i="82"/>
  <c r="B132" i="82"/>
  <c r="G132" i="82"/>
  <c r="V132" i="82"/>
  <c r="A133" i="82"/>
  <c r="B133" i="82"/>
  <c r="G133" i="82"/>
  <c r="V133" i="82"/>
  <c r="A134" i="82"/>
  <c r="B134" i="82"/>
  <c r="G134" i="82"/>
  <c r="V134" i="82"/>
  <c r="A135" i="82"/>
  <c r="B135" i="82"/>
  <c r="G135" i="82"/>
  <c r="V135" i="82"/>
  <c r="A136" i="82"/>
  <c r="B136" i="82"/>
  <c r="G136" i="82"/>
  <c r="V136" i="82"/>
  <c r="A137" i="82"/>
  <c r="B137" i="82"/>
  <c r="G137" i="82"/>
  <c r="V137" i="82"/>
  <c r="A138" i="82"/>
  <c r="B138" i="82"/>
  <c r="G138" i="82"/>
  <c r="V138" i="82"/>
  <c r="A139" i="82"/>
  <c r="B139" i="82"/>
  <c r="G139" i="82"/>
  <c r="V139" i="82"/>
  <c r="A140" i="82"/>
  <c r="B140" i="82"/>
  <c r="G140" i="82"/>
  <c r="V140" i="82"/>
  <c r="A141" i="82"/>
  <c r="B141" i="82"/>
  <c r="G141" i="82"/>
  <c r="V141" i="82"/>
  <c r="A142" i="82"/>
  <c r="B142" i="82"/>
  <c r="G142" i="82"/>
  <c r="V142" i="82"/>
  <c r="A143" i="82"/>
  <c r="B143" i="82"/>
  <c r="G143" i="82"/>
  <c r="V143" i="82"/>
  <c r="A144" i="82"/>
  <c r="B144" i="82"/>
  <c r="G144" i="82"/>
  <c r="V144" i="82"/>
  <c r="A145" i="82"/>
  <c r="B145" i="82"/>
  <c r="G145" i="82"/>
  <c r="V145" i="82"/>
  <c r="A146" i="82"/>
  <c r="B146" i="82"/>
  <c r="G146" i="82"/>
  <c r="V146" i="82"/>
  <c r="A147" i="82"/>
  <c r="B147" i="82"/>
  <c r="G147" i="82"/>
  <c r="V147" i="82"/>
  <c r="A148" i="82"/>
  <c r="B148" i="82"/>
  <c r="G148" i="82"/>
  <c r="V148" i="82"/>
  <c r="A149" i="82"/>
  <c r="B149" i="82"/>
  <c r="G149" i="82"/>
  <c r="V149" i="82"/>
  <c r="A150" i="82"/>
  <c r="B150" i="82"/>
  <c r="G150" i="82"/>
  <c r="V150" i="82"/>
  <c r="A151" i="82"/>
  <c r="B151" i="82"/>
  <c r="G151" i="82"/>
  <c r="V151" i="82"/>
  <c r="A152" i="82"/>
  <c r="B152" i="82"/>
  <c r="G152" i="82"/>
  <c r="V152" i="82"/>
  <c r="A153" i="82"/>
  <c r="B153" i="82"/>
  <c r="G153" i="82"/>
  <c r="V153" i="82"/>
  <c r="A154" i="82"/>
  <c r="B154" i="82"/>
  <c r="G154" i="82"/>
  <c r="V154" i="82"/>
  <c r="A155" i="82"/>
  <c r="B155" i="82"/>
  <c r="G155" i="82"/>
  <c r="V155" i="82"/>
  <c r="A156" i="82"/>
  <c r="B156" i="82"/>
  <c r="G156" i="82"/>
  <c r="V156" i="82"/>
  <c r="A157" i="82"/>
  <c r="B157" i="82"/>
  <c r="G157" i="82"/>
  <c r="V157" i="82"/>
  <c r="A158" i="82"/>
  <c r="B158" i="82"/>
  <c r="G158" i="82"/>
  <c r="V158" i="82"/>
  <c r="A159" i="82"/>
  <c r="B159" i="82"/>
  <c r="G159" i="82"/>
  <c r="V159" i="82"/>
  <c r="A160" i="82"/>
  <c r="B160" i="82"/>
  <c r="G160" i="82"/>
  <c r="V160" i="82"/>
  <c r="A161" i="82"/>
  <c r="B161" i="82"/>
  <c r="G161" i="82"/>
  <c r="V161" i="82"/>
  <c r="A162" i="82"/>
  <c r="B162" i="82"/>
  <c r="G162" i="82"/>
  <c r="V162" i="82"/>
  <c r="A163" i="82"/>
  <c r="B163" i="82"/>
  <c r="G163" i="82"/>
  <c r="V163" i="82"/>
  <c r="A164" i="82"/>
  <c r="B164" i="82"/>
  <c r="G164" i="82"/>
  <c r="V164" i="82"/>
  <c r="A165" i="82"/>
  <c r="B165" i="82"/>
  <c r="G165" i="82"/>
  <c r="V165" i="82"/>
  <c r="A166" i="82"/>
  <c r="B166" i="82"/>
  <c r="G166" i="82"/>
  <c r="V166" i="82"/>
  <c r="A167" i="82"/>
  <c r="B167" i="82"/>
  <c r="G167" i="82"/>
  <c r="V167" i="82"/>
  <c r="A168" i="82"/>
  <c r="B168" i="82"/>
  <c r="G168" i="82"/>
  <c r="V168" i="82"/>
  <c r="A169" i="82"/>
  <c r="B169" i="82"/>
  <c r="G169" i="82"/>
  <c r="V169" i="82"/>
  <c r="A170" i="82"/>
  <c r="B170" i="82"/>
  <c r="G170" i="82"/>
  <c r="V170" i="82"/>
  <c r="A171" i="82"/>
  <c r="B171" i="82"/>
  <c r="G171" i="82"/>
  <c r="V171" i="82"/>
  <c r="A172" i="82"/>
  <c r="B172" i="82"/>
  <c r="G172" i="82"/>
  <c r="V172" i="82"/>
  <c r="A173" i="82"/>
  <c r="B173" i="82"/>
  <c r="G173" i="82"/>
  <c r="V173" i="82"/>
  <c r="A174" i="82"/>
  <c r="B174" i="82"/>
  <c r="G174" i="82"/>
  <c r="V174" i="82"/>
  <c r="A175" i="82"/>
  <c r="B175" i="82"/>
  <c r="G175" i="82"/>
  <c r="V175" i="82"/>
  <c r="A176" i="82"/>
  <c r="B176" i="82"/>
  <c r="G176" i="82"/>
  <c r="V176" i="82"/>
  <c r="A177" i="82"/>
  <c r="B177" i="82"/>
  <c r="G177" i="82"/>
  <c r="V177" i="82"/>
  <c r="A178" i="82"/>
  <c r="B178" i="82"/>
  <c r="G178" i="82"/>
  <c r="V178" i="82"/>
  <c r="A179" i="82"/>
  <c r="B179" i="82"/>
  <c r="G179" i="82"/>
  <c r="V179" i="82"/>
  <c r="A180" i="82"/>
  <c r="B180" i="82"/>
  <c r="G180" i="82"/>
  <c r="V180" i="82"/>
  <c r="A181" i="82"/>
  <c r="B181" i="82"/>
  <c r="G181" i="82"/>
  <c r="V181" i="82"/>
  <c r="A182" i="82"/>
  <c r="B182" i="82"/>
  <c r="G182" i="82"/>
  <c r="V182" i="82"/>
  <c r="A183" i="82"/>
  <c r="B183" i="82"/>
  <c r="G183" i="82"/>
  <c r="V183" i="82"/>
  <c r="A184" i="82"/>
  <c r="B184" i="82"/>
  <c r="G184" i="82"/>
  <c r="V184" i="82"/>
  <c r="A185" i="82"/>
  <c r="B185" i="82"/>
  <c r="G185" i="82"/>
  <c r="V185" i="82"/>
  <c r="A186" i="82"/>
  <c r="B186" i="82"/>
  <c r="G186" i="82"/>
  <c r="V186" i="82"/>
  <c r="A187" i="82"/>
  <c r="B187" i="82"/>
  <c r="G187" i="82"/>
  <c r="V187" i="82"/>
  <c r="A188" i="82"/>
  <c r="B188" i="82"/>
  <c r="G188" i="82"/>
  <c r="V188" i="82"/>
  <c r="A189" i="82"/>
  <c r="B189" i="82"/>
  <c r="G189" i="82"/>
  <c r="V189" i="82"/>
  <c r="A190" i="82"/>
  <c r="B190" i="82"/>
  <c r="G190" i="82"/>
  <c r="V190" i="82"/>
  <c r="A191" i="82"/>
  <c r="B191" i="82"/>
  <c r="G191" i="82"/>
  <c r="V191" i="82"/>
  <c r="A192" i="82"/>
  <c r="B192" i="82"/>
  <c r="G192" i="82"/>
  <c r="V192" i="82"/>
  <c r="A193" i="82"/>
  <c r="B193" i="82"/>
  <c r="G193" i="82"/>
  <c r="V193" i="82"/>
  <c r="A194" i="82"/>
  <c r="B194" i="82"/>
  <c r="G194" i="82"/>
  <c r="V194" i="82"/>
  <c r="A195" i="82"/>
  <c r="B195" i="82"/>
  <c r="G195" i="82"/>
  <c r="V195" i="82"/>
  <c r="A196" i="82"/>
  <c r="B196" i="82"/>
  <c r="G196" i="82"/>
  <c r="V196" i="82"/>
  <c r="A197" i="82"/>
  <c r="B197" i="82"/>
  <c r="G197" i="82"/>
  <c r="V197" i="82"/>
  <c r="A198" i="82"/>
  <c r="B198" i="82"/>
  <c r="G198" i="82"/>
  <c r="V198" i="82"/>
  <c r="A199" i="82"/>
  <c r="B199" i="82"/>
  <c r="G199" i="82"/>
  <c r="V199" i="82"/>
  <c r="A200" i="82"/>
  <c r="B200" i="82"/>
  <c r="G200" i="82"/>
  <c r="V200" i="82"/>
  <c r="A201" i="82"/>
  <c r="B201" i="82"/>
  <c r="G201" i="82"/>
  <c r="V201" i="82"/>
  <c r="A202" i="82"/>
  <c r="B202" i="82"/>
  <c r="G202" i="82"/>
  <c r="V202" i="82"/>
  <c r="A203" i="82"/>
  <c r="B203" i="82"/>
  <c r="G203" i="82"/>
  <c r="V203" i="82"/>
  <c r="A204" i="82"/>
  <c r="B204" i="82"/>
  <c r="G204" i="82"/>
  <c r="V204" i="82"/>
  <c r="A205" i="82"/>
  <c r="B205" i="82"/>
  <c r="G205" i="82"/>
  <c r="V205" i="82"/>
  <c r="A206" i="82"/>
  <c r="B206" i="82"/>
  <c r="G206" i="82"/>
  <c r="V206" i="82"/>
  <c r="A207" i="82"/>
  <c r="B207" i="82"/>
  <c r="G207" i="82"/>
  <c r="V207" i="82"/>
  <c r="A208" i="82"/>
  <c r="B208" i="82"/>
  <c r="G208" i="82"/>
  <c r="V208" i="82"/>
  <c r="A209" i="82"/>
  <c r="B209" i="82"/>
  <c r="G209" i="82"/>
  <c r="V209" i="82"/>
  <c r="A210" i="82"/>
  <c r="B210" i="82"/>
  <c r="G210" i="82"/>
  <c r="V210" i="82"/>
  <c r="A211" i="82"/>
  <c r="B211" i="82"/>
  <c r="G211" i="82"/>
  <c r="V211" i="82"/>
  <c r="A212" i="82"/>
  <c r="B212" i="82"/>
  <c r="G212" i="82"/>
  <c r="V212" i="82"/>
  <c r="A213" i="82"/>
  <c r="B213" i="82"/>
  <c r="G213" i="82"/>
  <c r="V213" i="82"/>
  <c r="A214" i="82"/>
  <c r="B214" i="82"/>
  <c r="G214" i="82"/>
  <c r="V214" i="82"/>
  <c r="A215" i="82"/>
  <c r="B215" i="82"/>
  <c r="G215" i="82"/>
  <c r="V215" i="82"/>
  <c r="A216" i="82"/>
  <c r="B216" i="82"/>
  <c r="G216" i="82"/>
  <c r="V216" i="82"/>
  <c r="A217" i="82"/>
  <c r="B217" i="82"/>
  <c r="G217" i="82"/>
  <c r="V217" i="82"/>
  <c r="A218" i="82"/>
  <c r="B218" i="82"/>
  <c r="G218" i="82"/>
  <c r="V218" i="82"/>
  <c r="A219" i="82"/>
  <c r="B219" i="82"/>
  <c r="G219" i="82"/>
  <c r="V219" i="82"/>
  <c r="A220" i="82"/>
  <c r="B220" i="82"/>
  <c r="G220" i="82"/>
  <c r="V220" i="82"/>
  <c r="A221" i="82"/>
  <c r="B221" i="82"/>
  <c r="G221" i="82"/>
  <c r="V221" i="82"/>
  <c r="A222" i="82"/>
  <c r="B222" i="82"/>
  <c r="G222" i="82"/>
  <c r="V222" i="82"/>
  <c r="A223" i="82"/>
  <c r="B223" i="82"/>
  <c r="G223" i="82"/>
  <c r="V223" i="82"/>
  <c r="A224" i="82"/>
  <c r="B224" i="82"/>
  <c r="G224" i="82"/>
  <c r="V224" i="82"/>
  <c r="A225" i="82"/>
  <c r="B225" i="82"/>
  <c r="G225" i="82"/>
  <c r="V225" i="82"/>
  <c r="A226" i="82"/>
  <c r="B226" i="82"/>
  <c r="G226" i="82"/>
  <c r="V226" i="82"/>
  <c r="A227" i="82"/>
  <c r="B227" i="82"/>
  <c r="G227" i="82"/>
  <c r="V227" i="82"/>
  <c r="A228" i="82"/>
  <c r="B228" i="82"/>
  <c r="G228" i="82"/>
  <c r="V228" i="82"/>
  <c r="A229" i="82"/>
  <c r="B229" i="82"/>
  <c r="G229" i="82"/>
  <c r="V229" i="82"/>
  <c r="A230" i="82"/>
  <c r="B230" i="82"/>
  <c r="G230" i="82"/>
  <c r="V230" i="82"/>
  <c r="A231" i="82"/>
  <c r="B231" i="82"/>
  <c r="G231" i="82"/>
  <c r="V231" i="82"/>
  <c r="A232" i="82"/>
  <c r="B232" i="82"/>
  <c r="G232" i="82"/>
  <c r="V232" i="82"/>
  <c r="A233" i="82"/>
  <c r="B233" i="82"/>
  <c r="G233" i="82"/>
  <c r="V233" i="82"/>
  <c r="A234" i="82"/>
  <c r="B234" i="82"/>
  <c r="G234" i="82"/>
  <c r="V234" i="82"/>
  <c r="A235" i="82"/>
  <c r="B235" i="82"/>
  <c r="G235" i="82"/>
  <c r="V235" i="82"/>
  <c r="A236" i="82"/>
  <c r="B236" i="82"/>
  <c r="G236" i="82"/>
  <c r="V236" i="82"/>
  <c r="A237" i="82"/>
  <c r="B237" i="82"/>
  <c r="G237" i="82"/>
  <c r="V237" i="82"/>
  <c r="A238" i="82"/>
  <c r="B238" i="82"/>
  <c r="G238" i="82"/>
  <c r="V238" i="82"/>
  <c r="A239" i="82"/>
  <c r="B239" i="82"/>
  <c r="G239" i="82"/>
  <c r="V239" i="82"/>
  <c r="A240" i="82"/>
  <c r="B240" i="82"/>
  <c r="G240" i="82"/>
  <c r="V240" i="82"/>
  <c r="A241" i="82"/>
  <c r="B241" i="82"/>
  <c r="G241" i="82"/>
  <c r="V241" i="82"/>
  <c r="Z28" i="24" l="1"/>
  <c r="W28" i="23"/>
  <c r="V2" i="82"/>
  <c r="G2" i="82"/>
  <c r="B2" i="82"/>
  <c r="A2" i="82"/>
  <c r="Y28" i="24" l="1"/>
  <c r="V28" i="23"/>
  <c r="Q28" i="22"/>
  <c r="E28" i="22"/>
  <c r="O28" i="22"/>
  <c r="N28" i="22"/>
  <c r="M28" i="22"/>
  <c r="L28" i="22"/>
  <c r="K28" i="22"/>
  <c r="J28" i="22"/>
  <c r="I28" i="22"/>
  <c r="C3" i="23"/>
  <c r="V3" i="48" l="1"/>
  <c r="Y3" i="48" s="1"/>
  <c r="V4" i="48"/>
  <c r="Y4" i="48" s="1"/>
  <c r="V6" i="48"/>
  <c r="Y6" i="48" s="1"/>
  <c r="V171" i="48"/>
  <c r="Y171" i="48" s="1"/>
  <c r="V7" i="48"/>
  <c r="Y7" i="48" s="1"/>
  <c r="V10" i="48"/>
  <c r="Y10" i="48" s="1"/>
  <c r="V167" i="48"/>
  <c r="Y167" i="48" s="1"/>
  <c r="V8" i="48"/>
  <c r="Y8" i="48" s="1"/>
  <c r="V13" i="48"/>
  <c r="Y13" i="48" s="1"/>
  <c r="V16" i="48"/>
  <c r="Y16" i="48" s="1"/>
  <c r="V21" i="48"/>
  <c r="Y21" i="48" s="1"/>
  <c r="V24" i="48"/>
  <c r="Y24" i="48" s="1"/>
  <c r="V29" i="48"/>
  <c r="Y29" i="48" s="1"/>
  <c r="V32" i="48"/>
  <c r="Y32" i="48" s="1"/>
  <c r="V37" i="48"/>
  <c r="Y37" i="48" s="1"/>
  <c r="V40" i="48"/>
  <c r="Y40" i="48" s="1"/>
  <c r="V45" i="48"/>
  <c r="Y45" i="48" s="1"/>
  <c r="V48" i="48"/>
  <c r="Y48" i="48" s="1"/>
  <c r="V53" i="48"/>
  <c r="Y53" i="48" s="1"/>
  <c r="V56" i="48"/>
  <c r="Y56" i="48" s="1"/>
  <c r="V61" i="48"/>
  <c r="Y61" i="48" s="1"/>
  <c r="V64" i="48"/>
  <c r="Y64" i="48" s="1"/>
  <c r="V69" i="48"/>
  <c r="Y69" i="48" s="1"/>
  <c r="V72" i="48"/>
  <c r="Y72" i="48" s="1"/>
  <c r="V77" i="48"/>
  <c r="Y77" i="48" s="1"/>
  <c r="V80" i="48"/>
  <c r="Y80" i="48" s="1"/>
  <c r="V5" i="48"/>
  <c r="Y5" i="48" s="1"/>
  <c r="V170" i="48"/>
  <c r="Y170" i="48" s="1"/>
  <c r="V11" i="48"/>
  <c r="Y11" i="48" s="1"/>
  <c r="V14" i="48"/>
  <c r="Y14" i="48" s="1"/>
  <c r="V19" i="48"/>
  <c r="Y19" i="48" s="1"/>
  <c r="V22" i="48"/>
  <c r="Y22" i="48" s="1"/>
  <c r="V27" i="48"/>
  <c r="Y27" i="48" s="1"/>
  <c r="V30" i="48"/>
  <c r="Y30" i="48" s="1"/>
  <c r="V35" i="48"/>
  <c r="Y35" i="48" s="1"/>
  <c r="V38" i="48"/>
  <c r="Y38" i="48" s="1"/>
  <c r="V43" i="48"/>
  <c r="Y43" i="48" s="1"/>
  <c r="V46" i="48"/>
  <c r="Y46" i="48" s="1"/>
  <c r="V51" i="48"/>
  <c r="Y51" i="48" s="1"/>
  <c r="V54" i="48"/>
  <c r="Y54" i="48" s="1"/>
  <c r="V59" i="48"/>
  <c r="Y59" i="48" s="1"/>
  <c r="V62" i="48"/>
  <c r="Y62" i="48" s="1"/>
  <c r="V67" i="48"/>
  <c r="Y67" i="48" s="1"/>
  <c r="V70" i="48"/>
  <c r="Y70" i="48" s="1"/>
  <c r="V75" i="48"/>
  <c r="Y75" i="48" s="1"/>
  <c r="V78" i="48"/>
  <c r="Y78" i="48" s="1"/>
  <c r="V166" i="48"/>
  <c r="Y166" i="48" s="1"/>
  <c r="V15" i="48"/>
  <c r="Y15" i="48" s="1"/>
  <c r="V20" i="48"/>
  <c r="Y20" i="48" s="1"/>
  <c r="V47" i="48"/>
  <c r="Y47" i="48" s="1"/>
  <c r="V52" i="48"/>
  <c r="Y52" i="48" s="1"/>
  <c r="V79" i="48"/>
  <c r="Y79" i="48" s="1"/>
  <c r="V90" i="48"/>
  <c r="Y90" i="48" s="1"/>
  <c r="V93" i="48"/>
  <c r="Y93" i="48" s="1"/>
  <c r="V106" i="48"/>
  <c r="Y106" i="48" s="1"/>
  <c r="V109" i="48"/>
  <c r="Y109" i="48" s="1"/>
  <c r="V122" i="48"/>
  <c r="Y122" i="48" s="1"/>
  <c r="V125" i="48"/>
  <c r="Y125" i="48" s="1"/>
  <c r="V138" i="48"/>
  <c r="Y138" i="48" s="1"/>
  <c r="V141" i="48"/>
  <c r="Y141" i="48" s="1"/>
  <c r="V154" i="48"/>
  <c r="Y154" i="48" s="1"/>
  <c r="V157" i="48"/>
  <c r="Y157" i="48" s="1"/>
  <c r="V179" i="48"/>
  <c r="Y179" i="48" s="1"/>
  <c r="V187" i="48"/>
  <c r="Y187" i="48" s="1"/>
  <c r="V195" i="48"/>
  <c r="Y195" i="48" s="1"/>
  <c r="V203" i="48"/>
  <c r="Y203" i="48" s="1"/>
  <c r="V25" i="48"/>
  <c r="Y25" i="48" s="1"/>
  <c r="V34" i="48"/>
  <c r="Y34" i="48" s="1"/>
  <c r="V57" i="48"/>
  <c r="Y57" i="48" s="1"/>
  <c r="V66" i="48"/>
  <c r="Y66" i="48" s="1"/>
  <c r="V84" i="48"/>
  <c r="Y84" i="48" s="1"/>
  <c r="V87" i="48"/>
  <c r="Y87" i="48" s="1"/>
  <c r="V100" i="48"/>
  <c r="Y100" i="48" s="1"/>
  <c r="V103" i="48"/>
  <c r="Y103" i="48" s="1"/>
  <c r="V116" i="48"/>
  <c r="Y116" i="48" s="1"/>
  <c r="V119" i="48"/>
  <c r="Y119" i="48" s="1"/>
  <c r="V132" i="48"/>
  <c r="Y132" i="48" s="1"/>
  <c r="V135" i="48"/>
  <c r="Y135" i="48" s="1"/>
  <c r="V148" i="48"/>
  <c r="Y148" i="48" s="1"/>
  <c r="V151" i="48"/>
  <c r="Y151" i="48" s="1"/>
  <c r="V164" i="48"/>
  <c r="Y164" i="48" s="1"/>
  <c r="V174" i="48"/>
  <c r="Y174" i="48" s="1"/>
  <c r="V182" i="48"/>
  <c r="Y182" i="48" s="1"/>
  <c r="V190" i="48"/>
  <c r="Y190" i="48" s="1"/>
  <c r="V198" i="48"/>
  <c r="Y198" i="48" s="1"/>
  <c r="V206" i="48"/>
  <c r="Y206" i="48" s="1"/>
  <c r="V39" i="48"/>
  <c r="Y39" i="48" s="1"/>
  <c r="V44" i="48"/>
  <c r="Y44" i="48" s="1"/>
  <c r="V71" i="48"/>
  <c r="Y71" i="48" s="1"/>
  <c r="V76" i="48"/>
  <c r="Y76" i="48" s="1"/>
  <c r="V94" i="48"/>
  <c r="Y94" i="48" s="1"/>
  <c r="V97" i="48"/>
  <c r="Y97" i="48" s="1"/>
  <c r="V110" i="48"/>
  <c r="Y110" i="48" s="1"/>
  <c r="V113" i="48"/>
  <c r="Y113" i="48" s="1"/>
  <c r="V126" i="48"/>
  <c r="Y126" i="48" s="1"/>
  <c r="V129" i="48"/>
  <c r="Y129" i="48" s="1"/>
  <c r="V142" i="48"/>
  <c r="Y142" i="48" s="1"/>
  <c r="V145" i="48"/>
  <c r="Y145" i="48" s="1"/>
  <c r="V158" i="48"/>
  <c r="Y158" i="48" s="1"/>
  <c r="V161" i="48"/>
  <c r="Y161" i="48" s="1"/>
  <c r="V168" i="48"/>
  <c r="Y168" i="48" s="1"/>
  <c r="V177" i="48"/>
  <c r="Y177" i="48" s="1"/>
  <c r="V185" i="48"/>
  <c r="Y185" i="48" s="1"/>
  <c r="V193" i="48"/>
  <c r="Y193" i="48" s="1"/>
  <c r="V201" i="48"/>
  <c r="Y201" i="48" s="1"/>
  <c r="V211" i="48"/>
  <c r="Y211" i="48" s="1"/>
  <c r="V220" i="48"/>
  <c r="Y220" i="48" s="1"/>
  <c r="V227" i="48"/>
  <c r="Y227" i="48" s="1"/>
  <c r="V236" i="48"/>
  <c r="Y236" i="48" s="1"/>
  <c r="V243" i="48"/>
  <c r="Y243" i="48" s="1"/>
  <c r="V252" i="48"/>
  <c r="Y252" i="48" s="1"/>
  <c r="V12" i="48"/>
  <c r="Y12" i="48" s="1"/>
  <c r="V17" i="48"/>
  <c r="Y17" i="48" s="1"/>
  <c r="V26" i="48"/>
  <c r="Y26" i="48" s="1"/>
  <c r="V49" i="48"/>
  <c r="Y49" i="48" s="1"/>
  <c r="V58" i="48"/>
  <c r="Y58" i="48" s="1"/>
  <c r="V81" i="48"/>
  <c r="Y81" i="48" s="1"/>
  <c r="V88" i="48"/>
  <c r="Y88" i="48" s="1"/>
  <c r="V91" i="48"/>
  <c r="Y91" i="48" s="1"/>
  <c r="V104" i="48"/>
  <c r="Y104" i="48" s="1"/>
  <c r="V107" i="48"/>
  <c r="Y107" i="48" s="1"/>
  <c r="V120" i="48"/>
  <c r="Y120" i="48" s="1"/>
  <c r="V123" i="48"/>
  <c r="Y123" i="48" s="1"/>
  <c r="V136" i="48"/>
  <c r="Y136" i="48" s="1"/>
  <c r="V139" i="48"/>
  <c r="Y139" i="48" s="1"/>
  <c r="V152" i="48"/>
  <c r="Y152" i="48" s="1"/>
  <c r="V155" i="48"/>
  <c r="Y155" i="48" s="1"/>
  <c r="V172" i="48"/>
  <c r="Y172" i="48" s="1"/>
  <c r="V180" i="48"/>
  <c r="Y180" i="48" s="1"/>
  <c r="V188" i="48"/>
  <c r="Y188" i="48" s="1"/>
  <c r="V196" i="48"/>
  <c r="Y196" i="48" s="1"/>
  <c r="V204" i="48"/>
  <c r="Y204" i="48" s="1"/>
  <c r="V209" i="48"/>
  <c r="Y209" i="48" s="1"/>
  <c r="V218" i="48"/>
  <c r="Y218" i="48" s="1"/>
  <c r="V225" i="48"/>
  <c r="Y225" i="48" s="1"/>
  <c r="V234" i="48"/>
  <c r="Y234" i="48" s="1"/>
  <c r="V31" i="48"/>
  <c r="Y31" i="48" s="1"/>
  <c r="V36" i="48"/>
  <c r="Y36" i="48" s="1"/>
  <c r="V63" i="48"/>
  <c r="Y63" i="48" s="1"/>
  <c r="V68" i="48"/>
  <c r="Y68" i="48" s="1"/>
  <c r="V85" i="48"/>
  <c r="Y85" i="48" s="1"/>
  <c r="V98" i="48"/>
  <c r="Y98" i="48" s="1"/>
  <c r="V101" i="48"/>
  <c r="Y101" i="48" s="1"/>
  <c r="V114" i="48"/>
  <c r="Y114" i="48" s="1"/>
  <c r="V117" i="48"/>
  <c r="Y117" i="48" s="1"/>
  <c r="V130" i="48"/>
  <c r="Y130" i="48" s="1"/>
  <c r="V133" i="48"/>
  <c r="Y133" i="48" s="1"/>
  <c r="V146" i="48"/>
  <c r="Y146" i="48" s="1"/>
  <c r="V149" i="48"/>
  <c r="Y149" i="48" s="1"/>
  <c r="V162" i="48"/>
  <c r="Y162" i="48" s="1"/>
  <c r="V165" i="48"/>
  <c r="Y165" i="48" s="1"/>
  <c r="V175" i="48"/>
  <c r="Y175" i="48" s="1"/>
  <c r="V183" i="48"/>
  <c r="Y183" i="48" s="1"/>
  <c r="V191" i="48"/>
  <c r="Y191" i="48" s="1"/>
  <c r="V199" i="48"/>
  <c r="Y199" i="48" s="1"/>
  <c r="V18" i="48"/>
  <c r="Y18" i="48" s="1"/>
  <c r="V41" i="48"/>
  <c r="Y41" i="48" s="1"/>
  <c r="V50" i="48"/>
  <c r="Y50" i="48" s="1"/>
  <c r="V73" i="48"/>
  <c r="Y73" i="48" s="1"/>
  <c r="V82" i="48"/>
  <c r="Y82" i="48" s="1"/>
  <c r="V92" i="48"/>
  <c r="Y92" i="48" s="1"/>
  <c r="V95" i="48"/>
  <c r="Y95" i="48" s="1"/>
  <c r="V108" i="48"/>
  <c r="Y108" i="48" s="1"/>
  <c r="V111" i="48"/>
  <c r="Y111" i="48" s="1"/>
  <c r="V124" i="48"/>
  <c r="Y124" i="48" s="1"/>
  <c r="V127" i="48"/>
  <c r="Y127" i="48" s="1"/>
  <c r="V140" i="48"/>
  <c r="Y140" i="48" s="1"/>
  <c r="V143" i="48"/>
  <c r="Y143" i="48" s="1"/>
  <c r="V156" i="48"/>
  <c r="Y156" i="48" s="1"/>
  <c r="V159" i="48"/>
  <c r="Y159" i="48" s="1"/>
  <c r="V169" i="48"/>
  <c r="Y169" i="48" s="1"/>
  <c r="V178" i="48"/>
  <c r="Y178" i="48" s="1"/>
  <c r="V186" i="48"/>
  <c r="Y186" i="48" s="1"/>
  <c r="V194" i="48"/>
  <c r="Y194" i="48" s="1"/>
  <c r="V202" i="48"/>
  <c r="Y202" i="48" s="1"/>
  <c r="V214" i="48"/>
  <c r="Y214" i="48" s="1"/>
  <c r="V23" i="48"/>
  <c r="Y23" i="48" s="1"/>
  <c r="V28" i="48"/>
  <c r="Y28" i="48" s="1"/>
  <c r="V55" i="48"/>
  <c r="Y55" i="48" s="1"/>
  <c r="V60" i="48"/>
  <c r="Y60" i="48" s="1"/>
  <c r="V86" i="48"/>
  <c r="Y86" i="48" s="1"/>
  <c r="V89" i="48"/>
  <c r="Y89" i="48" s="1"/>
  <c r="V102" i="48"/>
  <c r="Y102" i="48" s="1"/>
  <c r="V105" i="48"/>
  <c r="Y105" i="48" s="1"/>
  <c r="V118" i="48"/>
  <c r="Y118" i="48" s="1"/>
  <c r="V121" i="48"/>
  <c r="Y121" i="48" s="1"/>
  <c r="V134" i="48"/>
  <c r="Y134" i="48" s="1"/>
  <c r="V137" i="48"/>
  <c r="Y137" i="48" s="1"/>
  <c r="V150" i="48"/>
  <c r="Y150" i="48" s="1"/>
  <c r="V153" i="48"/>
  <c r="Y153" i="48" s="1"/>
  <c r="V173" i="48"/>
  <c r="Y173" i="48" s="1"/>
  <c r="V181" i="48"/>
  <c r="Y181" i="48" s="1"/>
  <c r="V189" i="48"/>
  <c r="Y189" i="48" s="1"/>
  <c r="V197" i="48"/>
  <c r="Y197" i="48" s="1"/>
  <c r="V205" i="48"/>
  <c r="Y205" i="48" s="1"/>
  <c r="V212" i="48"/>
  <c r="Y212" i="48" s="1"/>
  <c r="V219" i="48"/>
  <c r="Y219" i="48" s="1"/>
  <c r="V228" i="48"/>
  <c r="Y228" i="48" s="1"/>
  <c r="V235" i="48"/>
  <c r="Y235" i="48" s="1"/>
  <c r="V244" i="48"/>
  <c r="Y244" i="48" s="1"/>
  <c r="V9" i="48"/>
  <c r="Y9" i="48" s="1"/>
  <c r="V33" i="48"/>
  <c r="Y33" i="48" s="1"/>
  <c r="V42" i="48"/>
  <c r="Y42" i="48" s="1"/>
  <c r="V65" i="48"/>
  <c r="Y65" i="48" s="1"/>
  <c r="V74" i="48"/>
  <c r="Y74" i="48" s="1"/>
  <c r="V83" i="48"/>
  <c r="Y83" i="48" s="1"/>
  <c r="V112" i="48"/>
  <c r="Y112" i="48" s="1"/>
  <c r="V192" i="48"/>
  <c r="Y192" i="48" s="1"/>
  <c r="V216" i="48"/>
  <c r="Y216" i="48" s="1"/>
  <c r="V222" i="48"/>
  <c r="Y222" i="48" s="1"/>
  <c r="V99" i="48"/>
  <c r="Y99" i="48" s="1"/>
  <c r="V160" i="48"/>
  <c r="Y160" i="48" s="1"/>
  <c r="V213" i="48"/>
  <c r="Y213" i="48" s="1"/>
  <c r="V226" i="48"/>
  <c r="Y226" i="48" s="1"/>
  <c r="V229" i="48"/>
  <c r="Y229" i="48" s="1"/>
  <c r="V232" i="48"/>
  <c r="Y232" i="48" s="1"/>
  <c r="V238" i="48"/>
  <c r="Y238" i="48" s="1"/>
  <c r="V241" i="48"/>
  <c r="Y241" i="48" s="1"/>
  <c r="V249" i="48"/>
  <c r="Y249" i="48" s="1"/>
  <c r="V254" i="48"/>
  <c r="Y254" i="48" s="1"/>
  <c r="V259" i="48"/>
  <c r="Y259" i="48" s="1"/>
  <c r="V268" i="48"/>
  <c r="Y268" i="48" s="1"/>
  <c r="V275" i="48"/>
  <c r="Y275" i="48" s="1"/>
  <c r="V284" i="48"/>
  <c r="Y284" i="48" s="1"/>
  <c r="V291" i="48"/>
  <c r="Y291" i="48" s="1"/>
  <c r="V300" i="48"/>
  <c r="Y300" i="48" s="1"/>
  <c r="V307" i="48"/>
  <c r="Y307" i="48" s="1"/>
  <c r="V316" i="48"/>
  <c r="Y316" i="48" s="1"/>
  <c r="V323" i="48"/>
  <c r="Y323" i="48" s="1"/>
  <c r="V332" i="48"/>
  <c r="Y332" i="48" s="1"/>
  <c r="V147" i="48"/>
  <c r="Y147" i="48" s="1"/>
  <c r="V200" i="48"/>
  <c r="Y200" i="48" s="1"/>
  <c r="V210" i="48"/>
  <c r="Y210" i="48" s="1"/>
  <c r="V217" i="48"/>
  <c r="Y217" i="48" s="1"/>
  <c r="V223" i="48"/>
  <c r="Y223" i="48" s="1"/>
  <c r="V257" i="48"/>
  <c r="Y257" i="48" s="1"/>
  <c r="V266" i="48"/>
  <c r="Y266" i="48" s="1"/>
  <c r="V273" i="48"/>
  <c r="Y273" i="48" s="1"/>
  <c r="V282" i="48"/>
  <c r="Y282" i="48" s="1"/>
  <c r="V289" i="48"/>
  <c r="Y289" i="48" s="1"/>
  <c r="V298" i="48"/>
  <c r="Y298" i="48" s="1"/>
  <c r="V305" i="48"/>
  <c r="Y305" i="48" s="1"/>
  <c r="V314" i="48"/>
  <c r="Y314" i="48" s="1"/>
  <c r="V321" i="48"/>
  <c r="Y321" i="48" s="1"/>
  <c r="V330" i="48"/>
  <c r="Y330" i="48" s="1"/>
  <c r="V128" i="48"/>
  <c r="Y128" i="48" s="1"/>
  <c r="V233" i="48"/>
  <c r="Y233" i="48" s="1"/>
  <c r="V247" i="48"/>
  <c r="Y247" i="48" s="1"/>
  <c r="V264" i="48"/>
  <c r="Y264" i="48" s="1"/>
  <c r="V271" i="48"/>
  <c r="Y271" i="48" s="1"/>
  <c r="V280" i="48"/>
  <c r="Y280" i="48" s="1"/>
  <c r="V287" i="48"/>
  <c r="Y287" i="48" s="1"/>
  <c r="V296" i="48"/>
  <c r="Y296" i="48" s="1"/>
  <c r="V115" i="48"/>
  <c r="Y115" i="48" s="1"/>
  <c r="V176" i="48"/>
  <c r="Y176" i="48" s="1"/>
  <c r="V207" i="48"/>
  <c r="Y207" i="48" s="1"/>
  <c r="V96" i="48"/>
  <c r="Y96" i="48" s="1"/>
  <c r="V163" i="48"/>
  <c r="Y163" i="48" s="1"/>
  <c r="V144" i="48"/>
  <c r="Y144" i="48" s="1"/>
  <c r="V184" i="48"/>
  <c r="Y184" i="48" s="1"/>
  <c r="V215" i="48"/>
  <c r="Y215" i="48" s="1"/>
  <c r="V248" i="48"/>
  <c r="Y248" i="48" s="1"/>
  <c r="V258" i="48"/>
  <c r="Y258" i="48" s="1"/>
  <c r="V265" i="48"/>
  <c r="Y265" i="48" s="1"/>
  <c r="V274" i="48"/>
  <c r="Y274" i="48" s="1"/>
  <c r="V281" i="48"/>
  <c r="Y281" i="48" s="1"/>
  <c r="V290" i="48"/>
  <c r="Y290" i="48" s="1"/>
  <c r="V297" i="48"/>
  <c r="Y297" i="48" s="1"/>
  <c r="V131" i="48"/>
  <c r="Y131" i="48" s="1"/>
  <c r="V208" i="48"/>
  <c r="Y208" i="48" s="1"/>
  <c r="V231" i="48"/>
  <c r="Y231" i="48" s="1"/>
  <c r="V240" i="48"/>
  <c r="Y240" i="48" s="1"/>
  <c r="V251" i="48"/>
  <c r="Y251" i="48" s="1"/>
  <c r="V263" i="48"/>
  <c r="Y263" i="48" s="1"/>
  <c r="V272" i="48"/>
  <c r="Y272" i="48" s="1"/>
  <c r="V279" i="48"/>
  <c r="Y279" i="48" s="1"/>
  <c r="V288" i="48"/>
  <c r="Y288" i="48" s="1"/>
  <c r="V295" i="48"/>
  <c r="Y295" i="48" s="1"/>
  <c r="V304" i="48"/>
  <c r="Y304" i="48" s="1"/>
  <c r="V311" i="48"/>
  <c r="Y311" i="48" s="1"/>
  <c r="V320" i="48"/>
  <c r="Y320" i="48" s="1"/>
  <c r="V327" i="48"/>
  <c r="Y327" i="48" s="1"/>
  <c r="V224" i="48"/>
  <c r="Y224" i="48" s="1"/>
  <c r="V239" i="48"/>
  <c r="Y239" i="48" s="1"/>
  <c r="V261" i="48"/>
  <c r="Y261" i="48" s="1"/>
  <c r="V286" i="48"/>
  <c r="Y286" i="48" s="1"/>
  <c r="V294" i="48"/>
  <c r="Y294" i="48" s="1"/>
  <c r="V333" i="48"/>
  <c r="Y333" i="48" s="1"/>
  <c r="V341" i="48"/>
  <c r="Y341" i="48" s="1"/>
  <c r="V349" i="48"/>
  <c r="Y349" i="48" s="1"/>
  <c r="V357" i="48"/>
  <c r="Y357" i="48" s="1"/>
  <c r="V365" i="48"/>
  <c r="Y365" i="48" s="1"/>
  <c r="V373" i="48"/>
  <c r="Y373" i="48" s="1"/>
  <c r="V245" i="48"/>
  <c r="Y245" i="48" s="1"/>
  <c r="V270" i="48"/>
  <c r="Y270" i="48" s="1"/>
  <c r="V278" i="48"/>
  <c r="Y278" i="48" s="1"/>
  <c r="V299" i="48"/>
  <c r="Y299" i="48" s="1"/>
  <c r="V302" i="48"/>
  <c r="Y302" i="48" s="1"/>
  <c r="V308" i="48"/>
  <c r="Y308" i="48" s="1"/>
  <c r="V336" i="48"/>
  <c r="Y336" i="48" s="1"/>
  <c r="V344" i="48"/>
  <c r="Y344" i="48" s="1"/>
  <c r="V352" i="48"/>
  <c r="Y352" i="48" s="1"/>
  <c r="V360" i="48"/>
  <c r="Y360" i="48" s="1"/>
  <c r="V368" i="48"/>
  <c r="Y368" i="48" s="1"/>
  <c r="V376" i="48"/>
  <c r="Y376" i="48" s="1"/>
  <c r="V384" i="48"/>
  <c r="Y384" i="48" s="1"/>
  <c r="V392" i="48"/>
  <c r="Y392" i="48" s="1"/>
  <c r="V400" i="48"/>
  <c r="Y400" i="48" s="1"/>
  <c r="V408" i="48"/>
  <c r="Y408" i="48" s="1"/>
  <c r="V416" i="48"/>
  <c r="Y416" i="48" s="1"/>
  <c r="V424" i="48"/>
  <c r="Y424" i="48" s="1"/>
  <c r="V230" i="48"/>
  <c r="Y230" i="48" s="1"/>
  <c r="V250" i="48"/>
  <c r="Y250" i="48" s="1"/>
  <c r="V262" i="48"/>
  <c r="Y262" i="48" s="1"/>
  <c r="V283" i="48"/>
  <c r="Y283" i="48" s="1"/>
  <c r="V312" i="48"/>
  <c r="Y312" i="48" s="1"/>
  <c r="V315" i="48"/>
  <c r="Y315" i="48" s="1"/>
  <c r="V318" i="48"/>
  <c r="Y318" i="48" s="1"/>
  <c r="V324" i="48"/>
  <c r="Y324" i="48" s="1"/>
  <c r="V339" i="48"/>
  <c r="Y339" i="48" s="1"/>
  <c r="V347" i="48"/>
  <c r="Y347" i="48" s="1"/>
  <c r="V355" i="48"/>
  <c r="Y355" i="48" s="1"/>
  <c r="V221" i="48"/>
  <c r="Y221" i="48" s="1"/>
  <c r="V246" i="48"/>
  <c r="Y246" i="48" s="1"/>
  <c r="V255" i="48"/>
  <c r="Y255" i="48" s="1"/>
  <c r="V267" i="48"/>
  <c r="Y267" i="48" s="1"/>
  <c r="V303" i="48"/>
  <c r="Y303" i="48" s="1"/>
  <c r="V306" i="48"/>
  <c r="Y306" i="48" s="1"/>
  <c r="V309" i="48"/>
  <c r="Y309" i="48" s="1"/>
  <c r="V328" i="48"/>
  <c r="Y328" i="48" s="1"/>
  <c r="V331" i="48"/>
  <c r="Y331" i="48" s="1"/>
  <c r="V334" i="48"/>
  <c r="Y334" i="48" s="1"/>
  <c r="V342" i="48"/>
  <c r="Y342" i="48" s="1"/>
  <c r="V350" i="48"/>
  <c r="Y350" i="48" s="1"/>
  <c r="V358" i="48"/>
  <c r="Y358" i="48" s="1"/>
  <c r="V366" i="48"/>
  <c r="Y366" i="48" s="1"/>
  <c r="V374" i="48"/>
  <c r="Y374" i="48" s="1"/>
  <c r="V382" i="48"/>
  <c r="Y382" i="48" s="1"/>
  <c r="V390" i="48"/>
  <c r="Y390" i="48" s="1"/>
  <c r="V398" i="48"/>
  <c r="Y398" i="48" s="1"/>
  <c r="V406" i="48"/>
  <c r="Y406" i="48" s="1"/>
  <c r="V414" i="48"/>
  <c r="Y414" i="48" s="1"/>
  <c r="V422" i="48"/>
  <c r="Y422" i="48" s="1"/>
  <c r="V430" i="48"/>
  <c r="Y430" i="48" s="1"/>
  <c r="V237" i="48"/>
  <c r="Y237" i="48" s="1"/>
  <c r="V242" i="48"/>
  <c r="Y242" i="48" s="1"/>
  <c r="V292" i="48"/>
  <c r="Y292" i="48" s="1"/>
  <c r="V319" i="48"/>
  <c r="Y319" i="48" s="1"/>
  <c r="V322" i="48"/>
  <c r="Y322" i="48" s="1"/>
  <c r="V325" i="48"/>
  <c r="Y325" i="48" s="1"/>
  <c r="V337" i="48"/>
  <c r="Y337" i="48" s="1"/>
  <c r="V345" i="48"/>
  <c r="Y345" i="48" s="1"/>
  <c r="V353" i="48"/>
  <c r="Y353" i="48" s="1"/>
  <c r="V361" i="48"/>
  <c r="Y361" i="48" s="1"/>
  <c r="V369" i="48"/>
  <c r="Y369" i="48" s="1"/>
  <c r="V377" i="48"/>
  <c r="Y377" i="48" s="1"/>
  <c r="V256" i="48"/>
  <c r="Y256" i="48" s="1"/>
  <c r="V276" i="48"/>
  <c r="Y276" i="48" s="1"/>
  <c r="V313" i="48"/>
  <c r="Y313" i="48" s="1"/>
  <c r="V340" i="48"/>
  <c r="Y340" i="48" s="1"/>
  <c r="V348" i="48"/>
  <c r="Y348" i="48" s="1"/>
  <c r="V356" i="48"/>
  <c r="Y356" i="48" s="1"/>
  <c r="V364" i="48"/>
  <c r="Y364" i="48" s="1"/>
  <c r="V372" i="48"/>
  <c r="Y372" i="48" s="1"/>
  <c r="V380" i="48"/>
  <c r="Y380" i="48" s="1"/>
  <c r="V388" i="48"/>
  <c r="Y388" i="48" s="1"/>
  <c r="V396" i="48"/>
  <c r="Y396" i="48" s="1"/>
  <c r="V404" i="48"/>
  <c r="Y404" i="48" s="1"/>
  <c r="V412" i="48"/>
  <c r="Y412" i="48" s="1"/>
  <c r="V420" i="48"/>
  <c r="Y420" i="48" s="1"/>
  <c r="V428" i="48"/>
  <c r="Y428" i="48" s="1"/>
  <c r="V260" i="48"/>
  <c r="Y260" i="48" s="1"/>
  <c r="V285" i="48"/>
  <c r="Y285" i="48" s="1"/>
  <c r="V293" i="48"/>
  <c r="Y293" i="48" s="1"/>
  <c r="V301" i="48"/>
  <c r="Y301" i="48" s="1"/>
  <c r="V310" i="48"/>
  <c r="Y310" i="48" s="1"/>
  <c r="V329" i="48"/>
  <c r="Y329" i="48" s="1"/>
  <c r="V335" i="48"/>
  <c r="Y335" i="48" s="1"/>
  <c r="V343" i="48"/>
  <c r="Y343" i="48" s="1"/>
  <c r="V351" i="48"/>
  <c r="Y351" i="48" s="1"/>
  <c r="V359" i="48"/>
  <c r="Y359" i="48" s="1"/>
  <c r="V367" i="48"/>
  <c r="Y367" i="48" s="1"/>
  <c r="V375" i="48"/>
  <c r="Y375" i="48" s="1"/>
  <c r="V383" i="48"/>
  <c r="Y383" i="48" s="1"/>
  <c r="V391" i="48"/>
  <c r="Y391" i="48" s="1"/>
  <c r="V399" i="48"/>
  <c r="Y399" i="48" s="1"/>
  <c r="V407" i="48"/>
  <c r="Y407" i="48" s="1"/>
  <c r="V415" i="48"/>
  <c r="Y415" i="48" s="1"/>
  <c r="V423" i="48"/>
  <c r="Y423" i="48" s="1"/>
  <c r="V431" i="48"/>
  <c r="Y431" i="48" s="1"/>
  <c r="V433" i="48"/>
  <c r="Y433" i="48" s="1"/>
  <c r="V435" i="48"/>
  <c r="Y435" i="48" s="1"/>
  <c r="V437" i="48"/>
  <c r="Y437" i="48" s="1"/>
  <c r="V439" i="48"/>
  <c r="Y439" i="48" s="1"/>
  <c r="V441" i="48"/>
  <c r="Y441" i="48" s="1"/>
  <c r="V443" i="48"/>
  <c r="Y443" i="48" s="1"/>
  <c r="V445" i="48"/>
  <c r="Y445" i="48" s="1"/>
  <c r="V447" i="48"/>
  <c r="Y447" i="48" s="1"/>
  <c r="V449" i="48"/>
  <c r="Y449" i="48" s="1"/>
  <c r="V253" i="48"/>
  <c r="Y253" i="48" s="1"/>
  <c r="V362" i="48"/>
  <c r="Y362" i="48" s="1"/>
  <c r="V378" i="48"/>
  <c r="Y378" i="48" s="1"/>
  <c r="V386" i="48"/>
  <c r="Y386" i="48" s="1"/>
  <c r="V394" i="48"/>
  <c r="Y394" i="48" s="1"/>
  <c r="V402" i="48"/>
  <c r="Y402" i="48" s="1"/>
  <c r="V410" i="48"/>
  <c r="Y410" i="48" s="1"/>
  <c r="V418" i="48"/>
  <c r="Y418" i="48" s="1"/>
  <c r="V426" i="48"/>
  <c r="Y426" i="48" s="1"/>
  <c r="V446" i="48"/>
  <c r="Y446" i="48" s="1"/>
  <c r="V452" i="48"/>
  <c r="Y452" i="48" s="1"/>
  <c r="V460" i="48"/>
  <c r="Y460" i="48" s="1"/>
  <c r="V468" i="48"/>
  <c r="Y468" i="48" s="1"/>
  <c r="V476" i="48"/>
  <c r="Y476" i="48" s="1"/>
  <c r="V484" i="48"/>
  <c r="Y484" i="48" s="1"/>
  <c r="V489" i="48"/>
  <c r="Y489" i="48" s="1"/>
  <c r="V498" i="48"/>
  <c r="Y498" i="48" s="1"/>
  <c r="V505" i="48"/>
  <c r="Y505" i="48" s="1"/>
  <c r="V514" i="48"/>
  <c r="Y514" i="48" s="1"/>
  <c r="V317" i="48"/>
  <c r="Y317" i="48" s="1"/>
  <c r="V440" i="48"/>
  <c r="Y440" i="48" s="1"/>
  <c r="V455" i="48"/>
  <c r="Y455" i="48" s="1"/>
  <c r="V463" i="48"/>
  <c r="Y463" i="48" s="1"/>
  <c r="V269" i="48"/>
  <c r="Y269" i="48" s="1"/>
  <c r="V338" i="48"/>
  <c r="Y338" i="48" s="1"/>
  <c r="V363" i="48"/>
  <c r="Y363" i="48" s="1"/>
  <c r="V379" i="48"/>
  <c r="Y379" i="48" s="1"/>
  <c r="V387" i="48"/>
  <c r="Y387" i="48" s="1"/>
  <c r="V395" i="48"/>
  <c r="Y395" i="48" s="1"/>
  <c r="V403" i="48"/>
  <c r="Y403" i="48" s="1"/>
  <c r="V444" i="48"/>
  <c r="Y444" i="48" s="1"/>
  <c r="V453" i="48"/>
  <c r="Y453" i="48" s="1"/>
  <c r="V461" i="48"/>
  <c r="Y461" i="48" s="1"/>
  <c r="V469" i="48"/>
  <c r="Y469" i="48" s="1"/>
  <c r="V477" i="48"/>
  <c r="Y477" i="48" s="1"/>
  <c r="V485" i="48"/>
  <c r="Y485" i="48" s="1"/>
  <c r="V492" i="48"/>
  <c r="Y492" i="48" s="1"/>
  <c r="V499" i="48"/>
  <c r="Y499" i="48" s="1"/>
  <c r="V508" i="48"/>
  <c r="Y508" i="48" s="1"/>
  <c r="V515" i="48"/>
  <c r="Y515" i="48" s="1"/>
  <c r="V277" i="48"/>
  <c r="Y277" i="48" s="1"/>
  <c r="V326" i="48"/>
  <c r="Y326" i="48" s="1"/>
  <c r="V346" i="48"/>
  <c r="Y346" i="48" s="1"/>
  <c r="V370" i="48"/>
  <c r="Y370" i="48" s="1"/>
  <c r="V438" i="48"/>
  <c r="Y438" i="48" s="1"/>
  <c r="V456" i="48"/>
  <c r="Y456" i="48" s="1"/>
  <c r="V464" i="48"/>
  <c r="Y464" i="48" s="1"/>
  <c r="V472" i="48"/>
  <c r="Y472" i="48" s="1"/>
  <c r="V432" i="48"/>
  <c r="Y432" i="48" s="1"/>
  <c r="V448" i="48"/>
  <c r="Y448" i="48" s="1"/>
  <c r="V451" i="48"/>
  <c r="Y451" i="48" s="1"/>
  <c r="V459" i="48"/>
  <c r="Y459" i="48" s="1"/>
  <c r="V467" i="48"/>
  <c r="Y467" i="48" s="1"/>
  <c r="V475" i="48"/>
  <c r="Y475" i="48" s="1"/>
  <c r="V483" i="48"/>
  <c r="Y483" i="48" s="1"/>
  <c r="V488" i="48"/>
  <c r="Y488" i="48" s="1"/>
  <c r="V495" i="48"/>
  <c r="Y495" i="48" s="1"/>
  <c r="V504" i="48"/>
  <c r="Y504" i="48" s="1"/>
  <c r="V511" i="48"/>
  <c r="Y511" i="48" s="1"/>
  <c r="V354" i="48"/>
  <c r="Y354" i="48" s="1"/>
  <c r="V371" i="48"/>
  <c r="Y371" i="48" s="1"/>
  <c r="V385" i="48"/>
  <c r="Y385" i="48" s="1"/>
  <c r="V393" i="48"/>
  <c r="Y393" i="48" s="1"/>
  <c r="V401" i="48"/>
  <c r="Y401" i="48" s="1"/>
  <c r="V409" i="48"/>
  <c r="Y409" i="48" s="1"/>
  <c r="V417" i="48"/>
  <c r="Y417" i="48" s="1"/>
  <c r="V425" i="48"/>
  <c r="Y425" i="48" s="1"/>
  <c r="V442" i="48"/>
  <c r="Y442" i="48" s="1"/>
  <c r="V454" i="48"/>
  <c r="Y454" i="48" s="1"/>
  <c r="V462" i="48"/>
  <c r="Y462" i="48" s="1"/>
  <c r="V470" i="48"/>
  <c r="Y470" i="48" s="1"/>
  <c r="V478" i="48"/>
  <c r="Y478" i="48" s="1"/>
  <c r="V486" i="48"/>
  <c r="Y486" i="48" s="1"/>
  <c r="V493" i="48"/>
  <c r="Y493" i="48" s="1"/>
  <c r="V502" i="48"/>
  <c r="Y502" i="48" s="1"/>
  <c r="V509" i="48"/>
  <c r="Y509" i="48" s="1"/>
  <c r="V518" i="48"/>
  <c r="Y518" i="48" s="1"/>
  <c r="V520" i="48"/>
  <c r="Y520" i="48" s="1"/>
  <c r="V522" i="48"/>
  <c r="Y522" i="48" s="1"/>
  <c r="V524" i="48"/>
  <c r="Y524" i="48" s="1"/>
  <c r="V526" i="48"/>
  <c r="Y526" i="48" s="1"/>
  <c r="V528" i="48"/>
  <c r="Y528" i="48" s="1"/>
  <c r="V530" i="48"/>
  <c r="Y530" i="48" s="1"/>
  <c r="V532" i="48"/>
  <c r="Y532" i="48" s="1"/>
  <c r="V534" i="48"/>
  <c r="Y534" i="48" s="1"/>
  <c r="V536" i="48"/>
  <c r="Y536" i="48" s="1"/>
  <c r="V413" i="48"/>
  <c r="Y413" i="48" s="1"/>
  <c r="V479" i="48"/>
  <c r="Y479" i="48" s="1"/>
  <c r="V487" i="48"/>
  <c r="Y487" i="48" s="1"/>
  <c r="V494" i="48"/>
  <c r="Y494" i="48" s="1"/>
  <c r="V501" i="48"/>
  <c r="Y501" i="48" s="1"/>
  <c r="V525" i="48"/>
  <c r="Y525" i="48" s="1"/>
  <c r="V543" i="48"/>
  <c r="Y543" i="48" s="1"/>
  <c r="V552" i="48"/>
  <c r="Y552" i="48" s="1"/>
  <c r="V559" i="48"/>
  <c r="Y559" i="48" s="1"/>
  <c r="V568" i="48"/>
  <c r="Y568" i="48" s="1"/>
  <c r="V575" i="48"/>
  <c r="Y575" i="48" s="1"/>
  <c r="V584" i="48"/>
  <c r="Y584" i="48" s="1"/>
  <c r="V591" i="48"/>
  <c r="Y591" i="48" s="1"/>
  <c r="V600" i="48"/>
  <c r="Y600" i="48" s="1"/>
  <c r="V607" i="48"/>
  <c r="Y607" i="48" s="1"/>
  <c r="V616" i="48"/>
  <c r="Y616" i="48" s="1"/>
  <c r="V427" i="48"/>
  <c r="Y427" i="48" s="1"/>
  <c r="V450" i="48"/>
  <c r="Y450" i="48" s="1"/>
  <c r="V466" i="48"/>
  <c r="Y466" i="48" s="1"/>
  <c r="V471" i="48"/>
  <c r="Y471" i="48" s="1"/>
  <c r="V491" i="48"/>
  <c r="Y491" i="48" s="1"/>
  <c r="V512" i="48"/>
  <c r="Y512" i="48" s="1"/>
  <c r="V516" i="48"/>
  <c r="Y516" i="48" s="1"/>
  <c r="V519" i="48"/>
  <c r="Y519" i="48" s="1"/>
  <c r="V531" i="48"/>
  <c r="Y531" i="48" s="1"/>
  <c r="V541" i="48"/>
  <c r="Y541" i="48" s="1"/>
  <c r="V550" i="48"/>
  <c r="Y550" i="48" s="1"/>
  <c r="V557" i="48"/>
  <c r="Y557" i="48" s="1"/>
  <c r="V566" i="48"/>
  <c r="Y566" i="48" s="1"/>
  <c r="V573" i="48"/>
  <c r="Y573" i="48" s="1"/>
  <c r="V582" i="48"/>
  <c r="Y582" i="48" s="1"/>
  <c r="V589" i="48"/>
  <c r="Y589" i="48" s="1"/>
  <c r="V598" i="48"/>
  <c r="Y598" i="48" s="1"/>
  <c r="V605" i="48"/>
  <c r="Y605" i="48" s="1"/>
  <c r="V614" i="48"/>
  <c r="Y614" i="48" s="1"/>
  <c r="V621" i="48"/>
  <c r="Y621" i="48" s="1"/>
  <c r="V623" i="48"/>
  <c r="Y623" i="48" s="1"/>
  <c r="V625" i="48"/>
  <c r="Y625" i="48" s="1"/>
  <c r="V627" i="48"/>
  <c r="Y627" i="48" s="1"/>
  <c r="V629" i="48"/>
  <c r="Y629" i="48" s="1"/>
  <c r="V631" i="48"/>
  <c r="Y631" i="48" s="1"/>
  <c r="V633" i="48"/>
  <c r="Y633" i="48" s="1"/>
  <c r="V381" i="48"/>
  <c r="Y381" i="48" s="1"/>
  <c r="V434" i="48"/>
  <c r="Y434" i="48" s="1"/>
  <c r="V457" i="48"/>
  <c r="Y457" i="48" s="1"/>
  <c r="V506" i="48"/>
  <c r="Y506" i="48" s="1"/>
  <c r="V513" i="48"/>
  <c r="Y513" i="48" s="1"/>
  <c r="V523" i="48"/>
  <c r="Y523" i="48" s="1"/>
  <c r="V529" i="48"/>
  <c r="Y529" i="48" s="1"/>
  <c r="V537" i="48"/>
  <c r="Y537" i="48" s="1"/>
  <c r="V546" i="48"/>
  <c r="Y546" i="48" s="1"/>
  <c r="V553" i="48"/>
  <c r="Y553" i="48" s="1"/>
  <c r="V389" i="48"/>
  <c r="Y389" i="48" s="1"/>
  <c r="V429" i="48"/>
  <c r="Y429" i="48" s="1"/>
  <c r="V473" i="48"/>
  <c r="Y473" i="48" s="1"/>
  <c r="V481" i="48"/>
  <c r="Y481" i="48" s="1"/>
  <c r="V503" i="48"/>
  <c r="Y503" i="48" s="1"/>
  <c r="V510" i="48"/>
  <c r="Y510" i="48" s="1"/>
  <c r="V517" i="48"/>
  <c r="Y517" i="48" s="1"/>
  <c r="V544" i="48"/>
  <c r="Y544" i="48" s="1"/>
  <c r="V397" i="48"/>
  <c r="Y397" i="48" s="1"/>
  <c r="V411" i="48"/>
  <c r="Y411" i="48" s="1"/>
  <c r="V458" i="48"/>
  <c r="Y458" i="48" s="1"/>
  <c r="V496" i="48"/>
  <c r="Y496" i="48" s="1"/>
  <c r="V500" i="48"/>
  <c r="Y500" i="48" s="1"/>
  <c r="V507" i="48"/>
  <c r="Y507" i="48" s="1"/>
  <c r="V527" i="48"/>
  <c r="Y527" i="48" s="1"/>
  <c r="V535" i="48"/>
  <c r="Y535" i="48" s="1"/>
  <c r="V542" i="48"/>
  <c r="Y542" i="48" s="1"/>
  <c r="V549" i="48"/>
  <c r="Y549" i="48" s="1"/>
  <c r="V558" i="48"/>
  <c r="Y558" i="48" s="1"/>
  <c r="V565" i="48"/>
  <c r="Y565" i="48" s="1"/>
  <c r="V574" i="48"/>
  <c r="Y574" i="48" s="1"/>
  <c r="V533" i="48"/>
  <c r="Y533" i="48" s="1"/>
  <c r="V556" i="48"/>
  <c r="Y556" i="48" s="1"/>
  <c r="V569" i="48"/>
  <c r="Y569" i="48" s="1"/>
  <c r="V572" i="48"/>
  <c r="Y572" i="48" s="1"/>
  <c r="V578" i="48"/>
  <c r="Y578" i="48" s="1"/>
  <c r="V581" i="48"/>
  <c r="Y581" i="48" s="1"/>
  <c r="V592" i="48"/>
  <c r="Y592" i="48" s="1"/>
  <c r="V606" i="48"/>
  <c r="Y606" i="48" s="1"/>
  <c r="V628" i="48"/>
  <c r="Y628" i="48" s="1"/>
  <c r="V638" i="48"/>
  <c r="Y638" i="48" s="1"/>
  <c r="V645" i="48"/>
  <c r="Y645" i="48" s="1"/>
  <c r="V654" i="48"/>
  <c r="Y654" i="48" s="1"/>
  <c r="V661" i="48"/>
  <c r="Y661" i="48" s="1"/>
  <c r="V670" i="48"/>
  <c r="Y670" i="48" s="1"/>
  <c r="V677" i="48"/>
  <c r="Y677" i="48" s="1"/>
  <c r="V686" i="48"/>
  <c r="Y686" i="48" s="1"/>
  <c r="V693" i="48"/>
  <c r="Y693" i="48" s="1"/>
  <c r="V702" i="48"/>
  <c r="Y702" i="48" s="1"/>
  <c r="V709" i="48"/>
  <c r="Y709" i="48" s="1"/>
  <c r="V718" i="48"/>
  <c r="Y718" i="48" s="1"/>
  <c r="V725" i="48"/>
  <c r="Y725" i="48" s="1"/>
  <c r="V734" i="48"/>
  <c r="Y734" i="48" s="1"/>
  <c r="V419" i="48"/>
  <c r="Y419" i="48" s="1"/>
  <c r="V490" i="48"/>
  <c r="Y490" i="48" s="1"/>
  <c r="V560" i="48"/>
  <c r="Y560" i="48" s="1"/>
  <c r="V563" i="48"/>
  <c r="Y563" i="48" s="1"/>
  <c r="V587" i="48"/>
  <c r="Y587" i="48" s="1"/>
  <c r="V595" i="48"/>
  <c r="Y595" i="48" s="1"/>
  <c r="V601" i="48"/>
  <c r="Y601" i="48" s="1"/>
  <c r="V609" i="48"/>
  <c r="Y609" i="48" s="1"/>
  <c r="V612" i="48"/>
  <c r="Y612" i="48" s="1"/>
  <c r="V615" i="48"/>
  <c r="Y615" i="48" s="1"/>
  <c r="V620" i="48"/>
  <c r="Y620" i="48" s="1"/>
  <c r="V636" i="48"/>
  <c r="Y636" i="48" s="1"/>
  <c r="V643" i="48"/>
  <c r="Y643" i="48" s="1"/>
  <c r="V652" i="48"/>
  <c r="Y652" i="48" s="1"/>
  <c r="V659" i="48"/>
  <c r="Y659" i="48" s="1"/>
  <c r="V668" i="48"/>
  <c r="Y668" i="48" s="1"/>
  <c r="V675" i="48"/>
  <c r="Y675" i="48" s="1"/>
  <c r="V684" i="48"/>
  <c r="Y684" i="48" s="1"/>
  <c r="V691" i="48"/>
  <c r="Y691" i="48" s="1"/>
  <c r="V700" i="48"/>
  <c r="Y700" i="48" s="1"/>
  <c r="V707" i="48"/>
  <c r="Y707" i="48" s="1"/>
  <c r="V716" i="48"/>
  <c r="Y716" i="48" s="1"/>
  <c r="V723" i="48"/>
  <c r="Y723" i="48" s="1"/>
  <c r="V732" i="48"/>
  <c r="Y732" i="48" s="1"/>
  <c r="V739" i="48"/>
  <c r="Y739" i="48" s="1"/>
  <c r="V748" i="48"/>
  <c r="Y748" i="48" s="1"/>
  <c r="V755" i="48"/>
  <c r="Y755" i="48" s="1"/>
  <c r="V764" i="48"/>
  <c r="Y764" i="48" s="1"/>
  <c r="V771" i="48"/>
  <c r="Y771" i="48" s="1"/>
  <c r="V780" i="48"/>
  <c r="Y780" i="48" s="1"/>
  <c r="V787" i="48"/>
  <c r="Y787" i="48" s="1"/>
  <c r="V474" i="48"/>
  <c r="Y474" i="48" s="1"/>
  <c r="V497" i="48"/>
  <c r="Y497" i="48" s="1"/>
  <c r="V547" i="48"/>
  <c r="Y547" i="48" s="1"/>
  <c r="V551" i="48"/>
  <c r="Y551" i="48" s="1"/>
  <c r="V554" i="48"/>
  <c r="Y554" i="48" s="1"/>
  <c r="V564" i="48"/>
  <c r="Y564" i="48" s="1"/>
  <c r="V570" i="48"/>
  <c r="Y570" i="48" s="1"/>
  <c r="V579" i="48"/>
  <c r="Y579" i="48" s="1"/>
  <c r="V585" i="48"/>
  <c r="Y585" i="48" s="1"/>
  <c r="V593" i="48"/>
  <c r="Y593" i="48" s="1"/>
  <c r="V596" i="48"/>
  <c r="Y596" i="48" s="1"/>
  <c r="V599" i="48"/>
  <c r="Y599" i="48" s="1"/>
  <c r="V604" i="48"/>
  <c r="Y604" i="48" s="1"/>
  <c r="V618" i="48"/>
  <c r="Y618" i="48" s="1"/>
  <c r="V639" i="48"/>
  <c r="Y639" i="48" s="1"/>
  <c r="V648" i="48"/>
  <c r="Y648" i="48" s="1"/>
  <c r="V655" i="48"/>
  <c r="Y655" i="48" s="1"/>
  <c r="V664" i="48"/>
  <c r="Y664" i="48" s="1"/>
  <c r="V671" i="48"/>
  <c r="Y671" i="48" s="1"/>
  <c r="V680" i="48"/>
  <c r="Y680" i="48" s="1"/>
  <c r="V687" i="48"/>
  <c r="Y687" i="48" s="1"/>
  <c r="V696" i="48"/>
  <c r="Y696" i="48" s="1"/>
  <c r="V703" i="48"/>
  <c r="Y703" i="48" s="1"/>
  <c r="V712" i="48"/>
  <c r="Y712" i="48" s="1"/>
  <c r="V719" i="48"/>
  <c r="Y719" i="48" s="1"/>
  <c r="V728" i="48"/>
  <c r="Y728" i="48" s="1"/>
  <c r="V735" i="48"/>
  <c r="Y735" i="48" s="1"/>
  <c r="V744" i="48"/>
  <c r="Y744" i="48" s="1"/>
  <c r="V751" i="48"/>
  <c r="Y751" i="48" s="1"/>
  <c r="V760" i="48"/>
  <c r="Y760" i="48" s="1"/>
  <c r="V767" i="48"/>
  <c r="Y767" i="48" s="1"/>
  <c r="V776" i="48"/>
  <c r="Y776" i="48" s="1"/>
  <c r="V783" i="48"/>
  <c r="Y783" i="48" s="1"/>
  <c r="V792" i="48"/>
  <c r="Y792" i="48" s="1"/>
  <c r="V799" i="48"/>
  <c r="Y799" i="48" s="1"/>
  <c r="V808" i="48"/>
  <c r="Y808" i="48" s="1"/>
  <c r="V421" i="48"/>
  <c r="Y421" i="48" s="1"/>
  <c r="V436" i="48"/>
  <c r="Y436" i="48" s="1"/>
  <c r="V521" i="48"/>
  <c r="Y521" i="48" s="1"/>
  <c r="V539" i="48"/>
  <c r="Y539" i="48" s="1"/>
  <c r="V561" i="48"/>
  <c r="Y561" i="48" s="1"/>
  <c r="V610" i="48"/>
  <c r="Y610" i="48" s="1"/>
  <c r="V613" i="48"/>
  <c r="Y613" i="48" s="1"/>
  <c r="V624" i="48"/>
  <c r="Y624" i="48" s="1"/>
  <c r="V632" i="48"/>
  <c r="Y632" i="48" s="1"/>
  <c r="V637" i="48"/>
  <c r="Y637" i="48" s="1"/>
  <c r="V646" i="48"/>
  <c r="Y646" i="48" s="1"/>
  <c r="V653" i="48"/>
  <c r="Y653" i="48" s="1"/>
  <c r="V662" i="48"/>
  <c r="Y662" i="48" s="1"/>
  <c r="V669" i="48"/>
  <c r="Y669" i="48" s="1"/>
  <c r="V548" i="48"/>
  <c r="Y548" i="48" s="1"/>
  <c r="V555" i="48"/>
  <c r="Y555" i="48" s="1"/>
  <c r="V571" i="48"/>
  <c r="Y571" i="48" s="1"/>
  <c r="V577" i="48"/>
  <c r="Y577" i="48" s="1"/>
  <c r="V580" i="48"/>
  <c r="Y580" i="48" s="1"/>
  <c r="V583" i="48"/>
  <c r="Y583" i="48" s="1"/>
  <c r="V588" i="48"/>
  <c r="Y588" i="48" s="1"/>
  <c r="V602" i="48"/>
  <c r="Y602" i="48" s="1"/>
  <c r="V619" i="48"/>
  <c r="Y619" i="48" s="1"/>
  <c r="V635" i="48"/>
  <c r="Y635" i="48" s="1"/>
  <c r="V644" i="48"/>
  <c r="Y644" i="48" s="1"/>
  <c r="V651" i="48"/>
  <c r="Y651" i="48" s="1"/>
  <c r="V482" i="48"/>
  <c r="Y482" i="48" s="1"/>
  <c r="V540" i="48"/>
  <c r="Y540" i="48" s="1"/>
  <c r="V594" i="48"/>
  <c r="Y594" i="48" s="1"/>
  <c r="V597" i="48"/>
  <c r="Y597" i="48" s="1"/>
  <c r="V608" i="48"/>
  <c r="Y608" i="48" s="1"/>
  <c r="V622" i="48"/>
  <c r="Y622" i="48" s="1"/>
  <c r="V630" i="48"/>
  <c r="Y630" i="48" s="1"/>
  <c r="V642" i="48"/>
  <c r="Y642" i="48" s="1"/>
  <c r="V649" i="48"/>
  <c r="Y649" i="48" s="1"/>
  <c r="V658" i="48"/>
  <c r="Y658" i="48" s="1"/>
  <c r="V665" i="48"/>
  <c r="Y665" i="48" s="1"/>
  <c r="V674" i="48"/>
  <c r="Y674" i="48" s="1"/>
  <c r="V681" i="48"/>
  <c r="Y681" i="48" s="1"/>
  <c r="V690" i="48"/>
  <c r="Y690" i="48" s="1"/>
  <c r="V697" i="48"/>
  <c r="Y697" i="48" s="1"/>
  <c r="V706" i="48"/>
  <c r="Y706" i="48" s="1"/>
  <c r="V713" i="48"/>
  <c r="Y713" i="48" s="1"/>
  <c r="V722" i="48"/>
  <c r="Y722" i="48" s="1"/>
  <c r="V729" i="48"/>
  <c r="Y729" i="48" s="1"/>
  <c r="V738" i="48"/>
  <c r="Y738" i="48" s="1"/>
  <c r="V745" i="48"/>
  <c r="Y745" i="48" s="1"/>
  <c r="V754" i="48"/>
  <c r="Y754" i="48" s="1"/>
  <c r="V761" i="48"/>
  <c r="Y761" i="48" s="1"/>
  <c r="V770" i="48"/>
  <c r="Y770" i="48" s="1"/>
  <c r="V777" i="48"/>
  <c r="Y777" i="48" s="1"/>
  <c r="V786" i="48"/>
  <c r="Y786" i="48" s="1"/>
  <c r="V793" i="48"/>
  <c r="Y793" i="48" s="1"/>
  <c r="V802" i="48"/>
  <c r="Y802" i="48" s="1"/>
  <c r="V465" i="48"/>
  <c r="Y465" i="48" s="1"/>
  <c r="V586" i="48"/>
  <c r="Y586" i="48" s="1"/>
  <c r="V657" i="48"/>
  <c r="Y657" i="48" s="1"/>
  <c r="V688" i="48"/>
  <c r="Y688" i="48" s="1"/>
  <c r="V695" i="48"/>
  <c r="Y695" i="48" s="1"/>
  <c r="V720" i="48"/>
  <c r="Y720" i="48" s="1"/>
  <c r="V727" i="48"/>
  <c r="Y727" i="48" s="1"/>
  <c r="V747" i="48"/>
  <c r="Y747" i="48" s="1"/>
  <c r="V750" i="48"/>
  <c r="Y750" i="48" s="1"/>
  <c r="V480" i="48"/>
  <c r="Y480" i="48" s="1"/>
  <c r="V617" i="48"/>
  <c r="Y617" i="48" s="1"/>
  <c r="V666" i="48"/>
  <c r="Y666" i="48" s="1"/>
  <c r="V685" i="48"/>
  <c r="Y685" i="48" s="1"/>
  <c r="V692" i="48"/>
  <c r="Y692" i="48" s="1"/>
  <c r="V699" i="48"/>
  <c r="Y699" i="48" s="1"/>
  <c r="V717" i="48"/>
  <c r="Y717" i="48" s="1"/>
  <c r="V724" i="48"/>
  <c r="Y724" i="48" s="1"/>
  <c r="V731" i="48"/>
  <c r="Y731" i="48" s="1"/>
  <c r="V405" i="48"/>
  <c r="Y405" i="48" s="1"/>
  <c r="V567" i="48"/>
  <c r="Y567" i="48" s="1"/>
  <c r="V611" i="48"/>
  <c r="Y611" i="48" s="1"/>
  <c r="V634" i="48"/>
  <c r="Y634" i="48" s="1"/>
  <c r="V678" i="48"/>
  <c r="Y678" i="48" s="1"/>
  <c r="V682" i="48"/>
  <c r="Y682" i="48" s="1"/>
  <c r="V689" i="48"/>
  <c r="Y689" i="48" s="1"/>
  <c r="V710" i="48"/>
  <c r="Y710" i="48" s="1"/>
  <c r="V714" i="48"/>
  <c r="Y714" i="48" s="1"/>
  <c r="V721" i="48"/>
  <c r="Y721" i="48" s="1"/>
  <c r="V757" i="48"/>
  <c r="Y757" i="48" s="1"/>
  <c r="V779" i="48"/>
  <c r="Y779" i="48" s="1"/>
  <c r="V782" i="48"/>
  <c r="Y782" i="48" s="1"/>
  <c r="V803" i="48"/>
  <c r="Y803" i="48" s="1"/>
  <c r="V813" i="48"/>
  <c r="Y813" i="48" s="1"/>
  <c r="V822" i="48"/>
  <c r="Y822" i="48" s="1"/>
  <c r="V829" i="48"/>
  <c r="Y829" i="48" s="1"/>
  <c r="V838" i="48"/>
  <c r="Y838" i="48" s="1"/>
  <c r="V845" i="48"/>
  <c r="Y845" i="48" s="1"/>
  <c r="V562" i="48"/>
  <c r="Y562" i="48" s="1"/>
  <c r="V663" i="48"/>
  <c r="Y663" i="48" s="1"/>
  <c r="V667" i="48"/>
  <c r="Y667" i="48" s="1"/>
  <c r="V773" i="48"/>
  <c r="Y773" i="48" s="1"/>
  <c r="V795" i="48"/>
  <c r="Y795" i="48" s="1"/>
  <c r="V806" i="48"/>
  <c r="Y806" i="48" s="1"/>
  <c r="V811" i="48"/>
  <c r="Y811" i="48" s="1"/>
  <c r="V820" i="48"/>
  <c r="Y820" i="48" s="1"/>
  <c r="V827" i="48"/>
  <c r="Y827" i="48" s="1"/>
  <c r="V836" i="48"/>
  <c r="Y836" i="48" s="1"/>
  <c r="V843" i="48"/>
  <c r="Y843" i="48" s="1"/>
  <c r="V852" i="48"/>
  <c r="Y852" i="48" s="1"/>
  <c r="V854" i="48"/>
  <c r="Y854" i="48" s="1"/>
  <c r="V856" i="48"/>
  <c r="Y856" i="48" s="1"/>
  <c r="V858" i="48"/>
  <c r="Y858" i="48" s="1"/>
  <c r="V860" i="48"/>
  <c r="Y860" i="48" s="1"/>
  <c r="V862" i="48"/>
  <c r="Y862" i="48" s="1"/>
  <c r="V864" i="48"/>
  <c r="Y864" i="48" s="1"/>
  <c r="V866" i="48"/>
  <c r="Y866" i="48" s="1"/>
  <c r="V868" i="48"/>
  <c r="Y868" i="48" s="1"/>
  <c r="V870" i="48"/>
  <c r="Y870" i="48" s="1"/>
  <c r="V872" i="48"/>
  <c r="Y872" i="48" s="1"/>
  <c r="V874" i="48"/>
  <c r="Y874" i="48" s="1"/>
  <c r="V876" i="48"/>
  <c r="Y876" i="48" s="1"/>
  <c r="V878" i="48"/>
  <c r="Y878" i="48" s="1"/>
  <c r="V880" i="48"/>
  <c r="Y880" i="48" s="1"/>
  <c r="V882" i="48"/>
  <c r="Y882" i="48" s="1"/>
  <c r="V884" i="48"/>
  <c r="Y884" i="48" s="1"/>
  <c r="V538" i="48"/>
  <c r="Y538" i="48" s="1"/>
  <c r="V603" i="48"/>
  <c r="Y603" i="48" s="1"/>
  <c r="V626" i="48"/>
  <c r="Y626" i="48" s="1"/>
  <c r="V641" i="48"/>
  <c r="Y641" i="48" s="1"/>
  <c r="V656" i="48"/>
  <c r="Y656" i="48" s="1"/>
  <c r="V694" i="48"/>
  <c r="Y694" i="48" s="1"/>
  <c r="V698" i="48"/>
  <c r="Y698" i="48" s="1"/>
  <c r="V705" i="48"/>
  <c r="Y705" i="48" s="1"/>
  <c r="V726" i="48"/>
  <c r="Y726" i="48" s="1"/>
  <c r="V730" i="48"/>
  <c r="Y730" i="48" s="1"/>
  <c r="V737" i="48"/>
  <c r="Y737" i="48" s="1"/>
  <c r="V740" i="48"/>
  <c r="Y740" i="48" s="1"/>
  <c r="V743" i="48"/>
  <c r="Y743" i="48" s="1"/>
  <c r="V762" i="48"/>
  <c r="Y762" i="48" s="1"/>
  <c r="V765" i="48"/>
  <c r="Y765" i="48" s="1"/>
  <c r="V768" i="48"/>
  <c r="Y768" i="48" s="1"/>
  <c r="V647" i="48"/>
  <c r="Y647" i="48" s="1"/>
  <c r="V798" i="48"/>
  <c r="Y798" i="48" s="1"/>
  <c r="V816" i="48"/>
  <c r="Y816" i="48" s="1"/>
  <c r="V819" i="48"/>
  <c r="Y819" i="48" s="1"/>
  <c r="V830" i="48"/>
  <c r="Y830" i="48" s="1"/>
  <c r="V844" i="48"/>
  <c r="Y844" i="48" s="1"/>
  <c r="V855" i="48"/>
  <c r="Y855" i="48" s="1"/>
  <c r="V863" i="48"/>
  <c r="Y863" i="48" s="1"/>
  <c r="V871" i="48"/>
  <c r="Y871" i="48" s="1"/>
  <c r="V879" i="48"/>
  <c r="Y879" i="48" s="1"/>
  <c r="V889" i="48"/>
  <c r="Y889" i="48" s="1"/>
  <c r="V896" i="48"/>
  <c r="Y896" i="48" s="1"/>
  <c r="V905" i="48"/>
  <c r="Y905" i="48" s="1"/>
  <c r="V912" i="48"/>
  <c r="Y912" i="48" s="1"/>
  <c r="V921" i="48"/>
  <c r="Y921" i="48" s="1"/>
  <c r="V928" i="48"/>
  <c r="Y928" i="48" s="1"/>
  <c r="V937" i="48"/>
  <c r="Y937" i="48" s="1"/>
  <c r="V944" i="48"/>
  <c r="Y944" i="48" s="1"/>
  <c r="V953" i="48"/>
  <c r="Y953" i="48" s="1"/>
  <c r="V960" i="48"/>
  <c r="Y960" i="48" s="1"/>
  <c r="V969" i="48"/>
  <c r="Y969" i="48" s="1"/>
  <c r="V976" i="48"/>
  <c r="Y976" i="48" s="1"/>
  <c r="V985" i="48"/>
  <c r="Y985" i="48" s="1"/>
  <c r="V992" i="48"/>
  <c r="Y992" i="48" s="1"/>
  <c r="V1001" i="48"/>
  <c r="Y1001" i="48" s="1"/>
  <c r="V1008" i="48"/>
  <c r="Y1008" i="48" s="1"/>
  <c r="V1017" i="48"/>
  <c r="Y1017" i="48" s="1"/>
  <c r="V1024" i="48"/>
  <c r="Y1024" i="48" s="1"/>
  <c r="V1033" i="48"/>
  <c r="Y1033" i="48" s="1"/>
  <c r="V1040" i="48"/>
  <c r="Y1040" i="48" s="1"/>
  <c r="V1049" i="48"/>
  <c r="Y1049" i="48" s="1"/>
  <c r="V1056" i="48"/>
  <c r="Y1056" i="48" s="1"/>
  <c r="V576" i="48"/>
  <c r="Y576" i="48" s="1"/>
  <c r="V590" i="48"/>
  <c r="Y590" i="48" s="1"/>
  <c r="V660" i="48"/>
  <c r="Y660" i="48" s="1"/>
  <c r="V749" i="48"/>
  <c r="Y749" i="48" s="1"/>
  <c r="V753" i="48"/>
  <c r="Y753" i="48" s="1"/>
  <c r="V769" i="48"/>
  <c r="Y769" i="48" s="1"/>
  <c r="V784" i="48"/>
  <c r="Y784" i="48" s="1"/>
  <c r="V791" i="48"/>
  <c r="Y791" i="48" s="1"/>
  <c r="V825" i="48"/>
  <c r="Y825" i="48" s="1"/>
  <c r="V833" i="48"/>
  <c r="Y833" i="48" s="1"/>
  <c r="V839" i="48"/>
  <c r="Y839" i="48" s="1"/>
  <c r="V847" i="48"/>
  <c r="Y847" i="48" s="1"/>
  <c r="V850" i="48"/>
  <c r="Y850" i="48" s="1"/>
  <c r="V887" i="48"/>
  <c r="Y887" i="48" s="1"/>
  <c r="V894" i="48"/>
  <c r="Y894" i="48" s="1"/>
  <c r="V903" i="48"/>
  <c r="Y903" i="48" s="1"/>
  <c r="V910" i="48"/>
  <c r="Y910" i="48" s="1"/>
  <c r="V919" i="48"/>
  <c r="Y919" i="48" s="1"/>
  <c r="V926" i="48"/>
  <c r="Y926" i="48" s="1"/>
  <c r="V935" i="48"/>
  <c r="Y935" i="48" s="1"/>
  <c r="V942" i="48"/>
  <c r="Y942" i="48" s="1"/>
  <c r="V951" i="48"/>
  <c r="Y951" i="48" s="1"/>
  <c r="V958" i="48"/>
  <c r="Y958" i="48" s="1"/>
  <c r="V967" i="48"/>
  <c r="Y967" i="48" s="1"/>
  <c r="V974" i="48"/>
  <c r="Y974" i="48" s="1"/>
  <c r="V983" i="48"/>
  <c r="Y983" i="48" s="1"/>
  <c r="V990" i="48"/>
  <c r="Y990" i="48" s="1"/>
  <c r="V999" i="48"/>
  <c r="Y999" i="48" s="1"/>
  <c r="V1006" i="48"/>
  <c r="Y1006" i="48" s="1"/>
  <c r="V1015" i="48"/>
  <c r="Y1015" i="48" s="1"/>
  <c r="V1022" i="48"/>
  <c r="Y1022" i="48" s="1"/>
  <c r="V1031" i="48"/>
  <c r="Y1031" i="48" s="1"/>
  <c r="V1038" i="48"/>
  <c r="Y1038" i="48" s="1"/>
  <c r="V676" i="48"/>
  <c r="Y676" i="48" s="1"/>
  <c r="V708" i="48"/>
  <c r="Y708" i="48" s="1"/>
  <c r="V781" i="48"/>
  <c r="Y781" i="48" s="1"/>
  <c r="V788" i="48"/>
  <c r="Y788" i="48" s="1"/>
  <c r="V805" i="48"/>
  <c r="Y805" i="48" s="1"/>
  <c r="V814" i="48"/>
  <c r="Y814" i="48" s="1"/>
  <c r="V828" i="48"/>
  <c r="Y828" i="48" s="1"/>
  <c r="V853" i="48"/>
  <c r="Y853" i="48" s="1"/>
  <c r="V861" i="48"/>
  <c r="Y861" i="48" s="1"/>
  <c r="V869" i="48"/>
  <c r="Y869" i="48" s="1"/>
  <c r="V877" i="48"/>
  <c r="Y877" i="48" s="1"/>
  <c r="V885" i="48"/>
  <c r="Y885" i="48" s="1"/>
  <c r="V892" i="48"/>
  <c r="Y892" i="48" s="1"/>
  <c r="V901" i="48"/>
  <c r="Y901" i="48" s="1"/>
  <c r="V908" i="48"/>
  <c r="Y908" i="48" s="1"/>
  <c r="V917" i="48"/>
  <c r="Y917" i="48" s="1"/>
  <c r="V924" i="48"/>
  <c r="Y924" i="48" s="1"/>
  <c r="V933" i="48"/>
  <c r="Y933" i="48" s="1"/>
  <c r="V940" i="48"/>
  <c r="Y940" i="48" s="1"/>
  <c r="V949" i="48"/>
  <c r="Y949" i="48" s="1"/>
  <c r="V956" i="48"/>
  <c r="Y956" i="48" s="1"/>
  <c r="V965" i="48"/>
  <c r="Y965" i="48" s="1"/>
  <c r="V972" i="48"/>
  <c r="Y972" i="48" s="1"/>
  <c r="V981" i="48"/>
  <c r="Y981" i="48" s="1"/>
  <c r="V988" i="48"/>
  <c r="Y988" i="48" s="1"/>
  <c r="V997" i="48"/>
  <c r="Y997" i="48" s="1"/>
  <c r="V1004" i="48"/>
  <c r="Y1004" i="48" s="1"/>
  <c r="V1013" i="48"/>
  <c r="Y1013" i="48" s="1"/>
  <c r="V1020" i="48"/>
  <c r="Y1020" i="48" s="1"/>
  <c r="V1029" i="48"/>
  <c r="Y1029" i="48" s="1"/>
  <c r="V1036" i="48"/>
  <c r="Y1036" i="48" s="1"/>
  <c r="V1045" i="48"/>
  <c r="Y1045" i="48" s="1"/>
  <c r="V1052" i="48"/>
  <c r="Y1052" i="48" s="1"/>
  <c r="V672" i="48"/>
  <c r="Y672" i="48" s="1"/>
  <c r="V774" i="48"/>
  <c r="Y774" i="48" s="1"/>
  <c r="V778" i="48"/>
  <c r="Y778" i="48" s="1"/>
  <c r="V785" i="48"/>
  <c r="Y785" i="48" s="1"/>
  <c r="V809" i="48"/>
  <c r="Y809" i="48" s="1"/>
  <c r="V817" i="48"/>
  <c r="Y817" i="48" s="1"/>
  <c r="V823" i="48"/>
  <c r="Y823" i="48" s="1"/>
  <c r="V831" i="48"/>
  <c r="Y831" i="48" s="1"/>
  <c r="V834" i="48"/>
  <c r="Y834" i="48" s="1"/>
  <c r="V837" i="48"/>
  <c r="Y837" i="48" s="1"/>
  <c r="V842" i="48"/>
  <c r="Y842" i="48" s="1"/>
  <c r="V890" i="48"/>
  <c r="Y890" i="48" s="1"/>
  <c r="V899" i="48"/>
  <c r="Y899" i="48" s="1"/>
  <c r="V906" i="48"/>
  <c r="Y906" i="48" s="1"/>
  <c r="V915" i="48"/>
  <c r="Y915" i="48" s="1"/>
  <c r="V922" i="48"/>
  <c r="Y922" i="48" s="1"/>
  <c r="V931" i="48"/>
  <c r="Y931" i="48" s="1"/>
  <c r="V938" i="48"/>
  <c r="Y938" i="48" s="1"/>
  <c r="V947" i="48"/>
  <c r="Y947" i="48" s="1"/>
  <c r="V954" i="48"/>
  <c r="Y954" i="48" s="1"/>
  <c r="V963" i="48"/>
  <c r="Y963" i="48" s="1"/>
  <c r="V970" i="48"/>
  <c r="Y970" i="48" s="1"/>
  <c r="V979" i="48"/>
  <c r="Y979" i="48" s="1"/>
  <c r="V986" i="48"/>
  <c r="Y986" i="48" s="1"/>
  <c r="V995" i="48"/>
  <c r="Y995" i="48" s="1"/>
  <c r="V1002" i="48"/>
  <c r="Y1002" i="48" s="1"/>
  <c r="V1011" i="48"/>
  <c r="Y1011" i="48" s="1"/>
  <c r="V1018" i="48"/>
  <c r="Y1018" i="48" s="1"/>
  <c r="V1027" i="48"/>
  <c r="Y1027" i="48" s="1"/>
  <c r="V1034" i="48"/>
  <c r="Y1034" i="48" s="1"/>
  <c r="V1043" i="48"/>
  <c r="Y1043" i="48" s="1"/>
  <c r="V1050" i="48"/>
  <c r="Y1050" i="48" s="1"/>
  <c r="V650" i="48"/>
  <c r="Y650" i="48" s="1"/>
  <c r="V704" i="48"/>
  <c r="Y704" i="48" s="1"/>
  <c r="V736" i="48"/>
  <c r="Y736" i="48" s="1"/>
  <c r="V741" i="48"/>
  <c r="Y741" i="48" s="1"/>
  <c r="V746" i="48"/>
  <c r="Y746" i="48" s="1"/>
  <c r="V758" i="48"/>
  <c r="Y758" i="48" s="1"/>
  <c r="V766" i="48"/>
  <c r="Y766" i="48" s="1"/>
  <c r="V789" i="48"/>
  <c r="Y789" i="48" s="1"/>
  <c r="V796" i="48"/>
  <c r="Y796" i="48" s="1"/>
  <c r="V812" i="48"/>
  <c r="Y812" i="48" s="1"/>
  <c r="V848" i="48"/>
  <c r="Y848" i="48" s="1"/>
  <c r="V851" i="48"/>
  <c r="Y851" i="48" s="1"/>
  <c r="V859" i="48"/>
  <c r="Y859" i="48" s="1"/>
  <c r="V867" i="48"/>
  <c r="Y867" i="48" s="1"/>
  <c r="V875" i="48"/>
  <c r="Y875" i="48" s="1"/>
  <c r="V883" i="48"/>
  <c r="Y883" i="48" s="1"/>
  <c r="V888" i="48"/>
  <c r="Y888" i="48" s="1"/>
  <c r="V897" i="48"/>
  <c r="Y897" i="48" s="1"/>
  <c r="V904" i="48"/>
  <c r="Y904" i="48" s="1"/>
  <c r="V913" i="48"/>
  <c r="Y913" i="48" s="1"/>
  <c r="V920" i="48"/>
  <c r="Y920" i="48" s="1"/>
  <c r="V929" i="48"/>
  <c r="Y929" i="48" s="1"/>
  <c r="V936" i="48"/>
  <c r="Y936" i="48" s="1"/>
  <c r="V945" i="48"/>
  <c r="Y945" i="48" s="1"/>
  <c r="V742" i="48"/>
  <c r="Y742" i="48" s="1"/>
  <c r="V759" i="48"/>
  <c r="Y759" i="48" s="1"/>
  <c r="V763" i="48"/>
  <c r="Y763" i="48" s="1"/>
  <c r="V797" i="48"/>
  <c r="Y797" i="48" s="1"/>
  <c r="V807" i="48"/>
  <c r="Y807" i="48" s="1"/>
  <c r="V832" i="48"/>
  <c r="Y832" i="48" s="1"/>
  <c r="V835" i="48"/>
  <c r="Y835" i="48" s="1"/>
  <c r="V846" i="48"/>
  <c r="Y846" i="48" s="1"/>
  <c r="V857" i="48"/>
  <c r="Y857" i="48" s="1"/>
  <c r="V865" i="48"/>
  <c r="Y865" i="48" s="1"/>
  <c r="V873" i="48"/>
  <c r="Y873" i="48" s="1"/>
  <c r="V881" i="48"/>
  <c r="Y881" i="48" s="1"/>
  <c r="V893" i="48"/>
  <c r="Y893" i="48" s="1"/>
  <c r="V900" i="48"/>
  <c r="Y900" i="48" s="1"/>
  <c r="V909" i="48"/>
  <c r="Y909" i="48" s="1"/>
  <c r="V916" i="48"/>
  <c r="Y916" i="48" s="1"/>
  <c r="V925" i="48"/>
  <c r="Y925" i="48" s="1"/>
  <c r="V932" i="48"/>
  <c r="Y932" i="48" s="1"/>
  <c r="V941" i="48"/>
  <c r="Y941" i="48" s="1"/>
  <c r="V948" i="48"/>
  <c r="Y948" i="48" s="1"/>
  <c r="V957" i="48"/>
  <c r="Y957" i="48" s="1"/>
  <c r="V964" i="48"/>
  <c r="Y964" i="48" s="1"/>
  <c r="V973" i="48"/>
  <c r="Y973" i="48" s="1"/>
  <c r="V980" i="48"/>
  <c r="Y980" i="48" s="1"/>
  <c r="V989" i="48"/>
  <c r="Y989" i="48" s="1"/>
  <c r="V996" i="48"/>
  <c r="Y996" i="48" s="1"/>
  <c r="V1005" i="48"/>
  <c r="Y1005" i="48" s="1"/>
  <c r="V1012" i="48"/>
  <c r="Y1012" i="48" s="1"/>
  <c r="V1021" i="48"/>
  <c r="Y1021" i="48" s="1"/>
  <c r="V1028" i="48"/>
  <c r="Y1028" i="48" s="1"/>
  <c r="V1037" i="48"/>
  <c r="Y1037" i="48" s="1"/>
  <c r="V1044" i="48"/>
  <c r="Y1044" i="48" s="1"/>
  <c r="V1053" i="48"/>
  <c r="Y1053" i="48" s="1"/>
  <c r="V1060" i="48"/>
  <c r="Y1060" i="48" s="1"/>
  <c r="V640" i="48"/>
  <c r="Y640" i="48" s="1"/>
  <c r="V752" i="48"/>
  <c r="Y752" i="48" s="1"/>
  <c r="V840" i="48"/>
  <c r="Y840" i="48" s="1"/>
  <c r="V923" i="48"/>
  <c r="Y923" i="48" s="1"/>
  <c r="V943" i="48"/>
  <c r="Y943" i="48" s="1"/>
  <c r="V952" i="48"/>
  <c r="Y952" i="48" s="1"/>
  <c r="V993" i="48"/>
  <c r="Y993" i="48" s="1"/>
  <c r="V1014" i="48"/>
  <c r="Y1014" i="48" s="1"/>
  <c r="V1026" i="48"/>
  <c r="Y1026" i="48" s="1"/>
  <c r="V1046" i="48"/>
  <c r="Y1046" i="48" s="1"/>
  <c r="V1066" i="48"/>
  <c r="Y1066" i="48" s="1"/>
  <c r="V1073" i="48"/>
  <c r="Y1073" i="48" s="1"/>
  <c r="V1082" i="48"/>
  <c r="Y1082" i="48" s="1"/>
  <c r="V1089" i="48"/>
  <c r="Y1089" i="48" s="1"/>
  <c r="V1098" i="48"/>
  <c r="Y1098" i="48" s="1"/>
  <c r="V1105" i="48"/>
  <c r="Y1105" i="48" s="1"/>
  <c r="V1114" i="48"/>
  <c r="Y1114" i="48" s="1"/>
  <c r="V1121" i="48"/>
  <c r="Y1121" i="48" s="1"/>
  <c r="V1130" i="48"/>
  <c r="Y1130" i="48" s="1"/>
  <c r="V1137" i="48"/>
  <c r="Y1137" i="48" s="1"/>
  <c r="V1146" i="48"/>
  <c r="Y1146" i="48" s="1"/>
  <c r="V1153" i="48"/>
  <c r="Y1153" i="48" s="1"/>
  <c r="V1162" i="48"/>
  <c r="Y1162" i="48" s="1"/>
  <c r="V1169" i="48"/>
  <c r="Y1169" i="48" s="1"/>
  <c r="V1178" i="48"/>
  <c r="Y1178" i="48" s="1"/>
  <c r="V1185" i="48"/>
  <c r="Y1185" i="48" s="1"/>
  <c r="V1194" i="48"/>
  <c r="Y1194" i="48" s="1"/>
  <c r="V1201" i="48"/>
  <c r="Y1201" i="48" s="1"/>
  <c r="V1210" i="48"/>
  <c r="Y1210" i="48" s="1"/>
  <c r="V1217" i="48"/>
  <c r="Y1217" i="48" s="1"/>
  <c r="V1226" i="48"/>
  <c r="Y1226" i="48" s="1"/>
  <c r="V1233" i="48"/>
  <c r="Y1233" i="48" s="1"/>
  <c r="V1242" i="48"/>
  <c r="Y1242" i="48" s="1"/>
  <c r="V1249" i="48"/>
  <c r="Y1249" i="48" s="1"/>
  <c r="V1258" i="48"/>
  <c r="Y1258" i="48" s="1"/>
  <c r="V1265" i="48"/>
  <c r="Y1265" i="48" s="1"/>
  <c r="V1274" i="48"/>
  <c r="Y1274" i="48" s="1"/>
  <c r="V1281" i="48"/>
  <c r="Y1281" i="48" s="1"/>
  <c r="V1290" i="48"/>
  <c r="Y1290" i="48" s="1"/>
  <c r="V683" i="48"/>
  <c r="Y683" i="48" s="1"/>
  <c r="V711" i="48"/>
  <c r="Y711" i="48" s="1"/>
  <c r="V772" i="48"/>
  <c r="Y772" i="48" s="1"/>
  <c r="V790" i="48"/>
  <c r="Y790" i="48" s="1"/>
  <c r="V914" i="48"/>
  <c r="Y914" i="48" s="1"/>
  <c r="V934" i="48"/>
  <c r="Y934" i="48" s="1"/>
  <c r="V977" i="48"/>
  <c r="Y977" i="48" s="1"/>
  <c r="V998" i="48"/>
  <c r="Y998" i="48" s="1"/>
  <c r="V1010" i="48"/>
  <c r="Y1010" i="48" s="1"/>
  <c r="V1035" i="48"/>
  <c r="Y1035" i="48" s="1"/>
  <c r="V1039" i="48"/>
  <c r="Y1039" i="48" s="1"/>
  <c r="V1064" i="48"/>
  <c r="Y1064" i="48" s="1"/>
  <c r="V1071" i="48"/>
  <c r="Y1071" i="48" s="1"/>
  <c r="V1080" i="48"/>
  <c r="Y1080" i="48" s="1"/>
  <c r="V1087" i="48"/>
  <c r="Y1087" i="48" s="1"/>
  <c r="V1096" i="48"/>
  <c r="Y1096" i="48" s="1"/>
  <c r="V1103" i="48"/>
  <c r="Y1103" i="48" s="1"/>
  <c r="V1112" i="48"/>
  <c r="Y1112" i="48" s="1"/>
  <c r="V1119" i="48"/>
  <c r="Y1119" i="48" s="1"/>
  <c r="V1128" i="48"/>
  <c r="Y1128" i="48" s="1"/>
  <c r="V1135" i="48"/>
  <c r="Y1135" i="48" s="1"/>
  <c r="V1144" i="48"/>
  <c r="Y1144" i="48" s="1"/>
  <c r="V1151" i="48"/>
  <c r="Y1151" i="48" s="1"/>
  <c r="V1160" i="48"/>
  <c r="Y1160" i="48" s="1"/>
  <c r="V1167" i="48"/>
  <c r="Y1167" i="48" s="1"/>
  <c r="V1176" i="48"/>
  <c r="Y1176" i="48" s="1"/>
  <c r="V1183" i="48"/>
  <c r="Y1183" i="48" s="1"/>
  <c r="V1192" i="48"/>
  <c r="Y1192" i="48" s="1"/>
  <c r="V1199" i="48"/>
  <c r="Y1199" i="48" s="1"/>
  <c r="V1208" i="48"/>
  <c r="Y1208" i="48" s="1"/>
  <c r="V1215" i="48"/>
  <c r="Y1215" i="48" s="1"/>
  <c r="V1224" i="48"/>
  <c r="Y1224" i="48" s="1"/>
  <c r="V1231" i="48"/>
  <c r="Y1231" i="48" s="1"/>
  <c r="V1240" i="48"/>
  <c r="Y1240" i="48" s="1"/>
  <c r="V1247" i="48"/>
  <c r="Y1247" i="48" s="1"/>
  <c r="V1256" i="48"/>
  <c r="Y1256" i="48" s="1"/>
  <c r="V815" i="48"/>
  <c r="Y815" i="48" s="1"/>
  <c r="V824" i="48"/>
  <c r="Y824" i="48" s="1"/>
  <c r="V841" i="48"/>
  <c r="Y841" i="48" s="1"/>
  <c r="V895" i="48"/>
  <c r="Y895" i="48" s="1"/>
  <c r="V939" i="48"/>
  <c r="Y939" i="48" s="1"/>
  <c r="V961" i="48"/>
  <c r="Y961" i="48" s="1"/>
  <c r="V982" i="48"/>
  <c r="Y982" i="48" s="1"/>
  <c r="V994" i="48"/>
  <c r="Y994" i="48" s="1"/>
  <c r="V1019" i="48"/>
  <c r="Y1019" i="48" s="1"/>
  <c r="V1023" i="48"/>
  <c r="Y1023" i="48" s="1"/>
  <c r="V1054" i="48"/>
  <c r="Y1054" i="48" s="1"/>
  <c r="V1059" i="48"/>
  <c r="Y1059" i="48" s="1"/>
  <c r="V1062" i="48"/>
  <c r="Y1062" i="48" s="1"/>
  <c r="V1069" i="48"/>
  <c r="Y1069" i="48" s="1"/>
  <c r="V1078" i="48"/>
  <c r="Y1078" i="48" s="1"/>
  <c r="V1085" i="48"/>
  <c r="Y1085" i="48" s="1"/>
  <c r="V1094" i="48"/>
  <c r="Y1094" i="48" s="1"/>
  <c r="V1101" i="48"/>
  <c r="Y1101" i="48" s="1"/>
  <c r="V1110" i="48"/>
  <c r="Y1110" i="48" s="1"/>
  <c r="V1117" i="48"/>
  <c r="Y1117" i="48" s="1"/>
  <c r="V1126" i="48"/>
  <c r="Y1126" i="48" s="1"/>
  <c r="V1133" i="48"/>
  <c r="Y1133" i="48" s="1"/>
  <c r="V1142" i="48"/>
  <c r="Y1142" i="48" s="1"/>
  <c r="V733" i="48"/>
  <c r="Y733" i="48" s="1"/>
  <c r="V804" i="48"/>
  <c r="Y804" i="48" s="1"/>
  <c r="V886" i="48"/>
  <c r="Y886" i="48" s="1"/>
  <c r="V930" i="48"/>
  <c r="Y930" i="48" s="1"/>
  <c r="V966" i="48"/>
  <c r="Y966" i="48" s="1"/>
  <c r="V978" i="48"/>
  <c r="Y978" i="48" s="1"/>
  <c r="V1003" i="48"/>
  <c r="Y1003" i="48" s="1"/>
  <c r="V1007" i="48"/>
  <c r="Y1007" i="48" s="1"/>
  <c r="V1032" i="48"/>
  <c r="Y1032" i="48" s="1"/>
  <c r="V1047" i="48"/>
  <c r="Y1047" i="48" s="1"/>
  <c r="V1051" i="48"/>
  <c r="Y1051" i="48" s="1"/>
  <c r="V1067" i="48"/>
  <c r="Y1067" i="48" s="1"/>
  <c r="V1076" i="48"/>
  <c r="Y1076" i="48" s="1"/>
  <c r="V1083" i="48"/>
  <c r="Y1083" i="48" s="1"/>
  <c r="V1092" i="48"/>
  <c r="Y1092" i="48" s="1"/>
  <c r="V1099" i="48"/>
  <c r="Y1099" i="48" s="1"/>
  <c r="V1108" i="48"/>
  <c r="Y1108" i="48" s="1"/>
  <c r="V1115" i="48"/>
  <c r="Y1115" i="48" s="1"/>
  <c r="V1124" i="48"/>
  <c r="Y1124" i="48" s="1"/>
  <c r="V1131" i="48"/>
  <c r="Y1131" i="48" s="1"/>
  <c r="V1140" i="48"/>
  <c r="Y1140" i="48" s="1"/>
  <c r="V1147" i="48"/>
  <c r="Y1147" i="48" s="1"/>
  <c r="V1156" i="48"/>
  <c r="Y1156" i="48" s="1"/>
  <c r="V1163" i="48"/>
  <c r="Y1163" i="48" s="1"/>
  <c r="V1172" i="48"/>
  <c r="Y1172" i="48" s="1"/>
  <c r="V1179" i="48"/>
  <c r="Y1179" i="48" s="1"/>
  <c r="V1188" i="48"/>
  <c r="Y1188" i="48" s="1"/>
  <c r="V1195" i="48"/>
  <c r="Y1195" i="48" s="1"/>
  <c r="V1204" i="48"/>
  <c r="Y1204" i="48" s="1"/>
  <c r="V1211" i="48"/>
  <c r="Y1211" i="48" s="1"/>
  <c r="V1220" i="48"/>
  <c r="Y1220" i="48" s="1"/>
  <c r="V1227" i="48"/>
  <c r="Y1227" i="48" s="1"/>
  <c r="V1236" i="48"/>
  <c r="Y1236" i="48" s="1"/>
  <c r="V1243" i="48"/>
  <c r="Y1243" i="48" s="1"/>
  <c r="V1252" i="48"/>
  <c r="Y1252" i="48" s="1"/>
  <c r="V1259" i="48"/>
  <c r="Y1259" i="48" s="1"/>
  <c r="V1268" i="48"/>
  <c r="Y1268" i="48" s="1"/>
  <c r="V1275" i="48"/>
  <c r="Y1275" i="48" s="1"/>
  <c r="V1284" i="48"/>
  <c r="Y1284" i="48" s="1"/>
  <c r="V1291" i="48"/>
  <c r="Y1291" i="48" s="1"/>
  <c r="V1300" i="48"/>
  <c r="Y1300" i="48" s="1"/>
  <c r="V1307" i="48"/>
  <c r="Y1307" i="48" s="1"/>
  <c r="V1316" i="48"/>
  <c r="Y1316" i="48" s="1"/>
  <c r="V1323" i="48"/>
  <c r="Y1323" i="48" s="1"/>
  <c r="V1332" i="48"/>
  <c r="Y1332" i="48" s="1"/>
  <c r="V679" i="48"/>
  <c r="Y679" i="48" s="1"/>
  <c r="V810" i="48"/>
  <c r="Y810" i="48" s="1"/>
  <c r="V821" i="48"/>
  <c r="Y821" i="48" s="1"/>
  <c r="V891" i="48"/>
  <c r="Y891" i="48" s="1"/>
  <c r="V911" i="48"/>
  <c r="Y911" i="48" s="1"/>
  <c r="V950" i="48"/>
  <c r="Y950" i="48" s="1"/>
  <c r="V962" i="48"/>
  <c r="Y962" i="48" s="1"/>
  <c r="V987" i="48"/>
  <c r="Y987" i="48" s="1"/>
  <c r="V991" i="48"/>
  <c r="Y991" i="48" s="1"/>
  <c r="V1016" i="48"/>
  <c r="Y1016" i="48" s="1"/>
  <c r="V1057" i="48"/>
  <c r="Y1057" i="48" s="1"/>
  <c r="V1065" i="48"/>
  <c r="Y1065" i="48" s="1"/>
  <c r="V1074" i="48"/>
  <c r="Y1074" i="48" s="1"/>
  <c r="V1081" i="48"/>
  <c r="Y1081" i="48" s="1"/>
  <c r="V1090" i="48"/>
  <c r="Y1090" i="48" s="1"/>
  <c r="V1097" i="48"/>
  <c r="Y1097" i="48" s="1"/>
  <c r="V1106" i="48"/>
  <c r="Y1106" i="48" s="1"/>
  <c r="V1113" i="48"/>
  <c r="Y1113" i="48" s="1"/>
  <c r="V1122" i="48"/>
  <c r="Y1122" i="48" s="1"/>
  <c r="V1129" i="48"/>
  <c r="Y1129" i="48" s="1"/>
  <c r="V1138" i="48"/>
  <c r="Y1138" i="48" s="1"/>
  <c r="V1145" i="48"/>
  <c r="Y1145" i="48" s="1"/>
  <c r="V1154" i="48"/>
  <c r="Y1154" i="48" s="1"/>
  <c r="V1161" i="48"/>
  <c r="Y1161" i="48" s="1"/>
  <c r="V1170" i="48"/>
  <c r="Y1170" i="48" s="1"/>
  <c r="V1177" i="48"/>
  <c r="Y1177" i="48" s="1"/>
  <c r="V1186" i="48"/>
  <c r="Y1186" i="48" s="1"/>
  <c r="V1193" i="48"/>
  <c r="Y1193" i="48" s="1"/>
  <c r="V1202" i="48"/>
  <c r="Y1202" i="48" s="1"/>
  <c r="V1209" i="48"/>
  <c r="Y1209" i="48" s="1"/>
  <c r="V902" i="48"/>
  <c r="Y902" i="48" s="1"/>
  <c r="V907" i="48"/>
  <c r="Y907" i="48" s="1"/>
  <c r="V927" i="48"/>
  <c r="Y927" i="48" s="1"/>
  <c r="V1030" i="48"/>
  <c r="Y1030" i="48" s="1"/>
  <c r="V1042" i="48"/>
  <c r="Y1042" i="48" s="1"/>
  <c r="V1070" i="48"/>
  <c r="Y1070" i="48" s="1"/>
  <c r="V1079" i="48"/>
  <c r="Y1079" i="48" s="1"/>
  <c r="V1091" i="48"/>
  <c r="Y1091" i="48" s="1"/>
  <c r="V1120" i="48"/>
  <c r="Y1120" i="48" s="1"/>
  <c r="V1132" i="48"/>
  <c r="Y1132" i="48" s="1"/>
  <c r="V1166" i="48"/>
  <c r="Y1166" i="48" s="1"/>
  <c r="V1198" i="48"/>
  <c r="Y1198" i="48" s="1"/>
  <c r="V1216" i="48"/>
  <c r="Y1216" i="48" s="1"/>
  <c r="V1219" i="48"/>
  <c r="Y1219" i="48" s="1"/>
  <c r="V1238" i="48"/>
  <c r="Y1238" i="48" s="1"/>
  <c r="V1244" i="48"/>
  <c r="Y1244" i="48" s="1"/>
  <c r="V1257" i="48"/>
  <c r="Y1257" i="48" s="1"/>
  <c r="V1262" i="48"/>
  <c r="Y1262" i="48" s="1"/>
  <c r="V1279" i="48"/>
  <c r="Y1279" i="48" s="1"/>
  <c r="V1282" i="48"/>
  <c r="Y1282" i="48" s="1"/>
  <c r="V1293" i="48"/>
  <c r="Y1293" i="48" s="1"/>
  <c r="V1298" i="48"/>
  <c r="Y1298" i="48" s="1"/>
  <c r="V1303" i="48"/>
  <c r="Y1303" i="48" s="1"/>
  <c r="V1308" i="48"/>
  <c r="Y1308" i="48" s="1"/>
  <c r="V1313" i="48"/>
  <c r="Y1313" i="48" s="1"/>
  <c r="V1318" i="48"/>
  <c r="Y1318" i="48" s="1"/>
  <c r="V756" i="48"/>
  <c r="Y756" i="48" s="1"/>
  <c r="V826" i="48"/>
  <c r="Y826" i="48" s="1"/>
  <c r="V959" i="48"/>
  <c r="Y959" i="48" s="1"/>
  <c r="V971" i="48"/>
  <c r="Y971" i="48" s="1"/>
  <c r="V1025" i="48"/>
  <c r="Y1025" i="48" s="1"/>
  <c r="V1048" i="48"/>
  <c r="Y1048" i="48" s="1"/>
  <c r="V1058" i="48"/>
  <c r="Y1058" i="48" s="1"/>
  <c r="V1063" i="48"/>
  <c r="Y1063" i="48" s="1"/>
  <c r="V1075" i="48"/>
  <c r="Y1075" i="48" s="1"/>
  <c r="V1104" i="48"/>
  <c r="Y1104" i="48" s="1"/>
  <c r="V1116" i="48"/>
  <c r="Y1116" i="48" s="1"/>
  <c r="V1141" i="48"/>
  <c r="Y1141" i="48" s="1"/>
  <c r="V1149" i="48"/>
  <c r="Y1149" i="48" s="1"/>
  <c r="V1174" i="48"/>
  <c r="Y1174" i="48" s="1"/>
  <c r="V1181" i="48"/>
  <c r="Y1181" i="48" s="1"/>
  <c r="V1206" i="48"/>
  <c r="Y1206" i="48" s="1"/>
  <c r="V1213" i="48"/>
  <c r="Y1213" i="48" s="1"/>
  <c r="V1229" i="48"/>
  <c r="Y1229" i="48" s="1"/>
  <c r="V1232" i="48"/>
  <c r="Y1232" i="48" s="1"/>
  <c r="V1235" i="48"/>
  <c r="Y1235" i="48" s="1"/>
  <c r="V1254" i="48"/>
  <c r="Y1254" i="48" s="1"/>
  <c r="V1260" i="48"/>
  <c r="Y1260" i="48" s="1"/>
  <c r="V1271" i="48"/>
  <c r="Y1271" i="48" s="1"/>
  <c r="V1285" i="48"/>
  <c r="Y1285" i="48" s="1"/>
  <c r="V1301" i="48"/>
  <c r="Y1301" i="48" s="1"/>
  <c r="V1321" i="48"/>
  <c r="Y1321" i="48" s="1"/>
  <c r="V1331" i="48"/>
  <c r="Y1331" i="48" s="1"/>
  <c r="V1338" i="48"/>
  <c r="Y1338" i="48" s="1"/>
  <c r="V1345" i="48"/>
  <c r="Y1345" i="48" s="1"/>
  <c r="V1354" i="48"/>
  <c r="Y1354" i="48" s="1"/>
  <c r="V1361" i="48"/>
  <c r="Y1361" i="48" s="1"/>
  <c r="V1370" i="48"/>
  <c r="Y1370" i="48" s="1"/>
  <c r="V1377" i="48"/>
  <c r="Y1377" i="48" s="1"/>
  <c r="V1386" i="48"/>
  <c r="Y1386" i="48" s="1"/>
  <c r="V1393" i="48"/>
  <c r="Y1393" i="48" s="1"/>
  <c r="V1402" i="48"/>
  <c r="Y1402" i="48" s="1"/>
  <c r="V1409" i="48"/>
  <c r="Y1409" i="48" s="1"/>
  <c r="V1418" i="48"/>
  <c r="Y1418" i="48" s="1"/>
  <c r="V1425" i="48"/>
  <c r="Y1425" i="48" s="1"/>
  <c r="V1434" i="48"/>
  <c r="Y1434" i="48" s="1"/>
  <c r="V1441" i="48"/>
  <c r="Y1441" i="48" s="1"/>
  <c r="V1450" i="48"/>
  <c r="Y1450" i="48" s="1"/>
  <c r="V1457" i="48"/>
  <c r="Y1457" i="48" s="1"/>
  <c r="V1466" i="48"/>
  <c r="Y1466" i="48" s="1"/>
  <c r="V1473" i="48"/>
  <c r="Y1473" i="48" s="1"/>
  <c r="V1482" i="48"/>
  <c r="Y1482" i="48" s="1"/>
  <c r="V1489" i="48"/>
  <c r="Y1489" i="48" s="1"/>
  <c r="V1498" i="48"/>
  <c r="Y1498" i="48" s="1"/>
  <c r="V1505" i="48"/>
  <c r="Y1505" i="48" s="1"/>
  <c r="V1514" i="48"/>
  <c r="Y1514" i="48" s="1"/>
  <c r="V1521" i="48"/>
  <c r="Y1521" i="48" s="1"/>
  <c r="V1530" i="48"/>
  <c r="Y1530" i="48" s="1"/>
  <c r="V673" i="48"/>
  <c r="Y673" i="48" s="1"/>
  <c r="V800" i="48"/>
  <c r="Y800" i="48" s="1"/>
  <c r="V984" i="48"/>
  <c r="Y984" i="48" s="1"/>
  <c r="V1088" i="48"/>
  <c r="Y1088" i="48" s="1"/>
  <c r="V1100" i="48"/>
  <c r="Y1100" i="48" s="1"/>
  <c r="V1125" i="48"/>
  <c r="Y1125" i="48" s="1"/>
  <c r="V1171" i="48"/>
  <c r="Y1171" i="48" s="1"/>
  <c r="V1203" i="48"/>
  <c r="Y1203" i="48" s="1"/>
  <c r="V1223" i="48"/>
  <c r="Y1223" i="48" s="1"/>
  <c r="V1245" i="48"/>
  <c r="Y1245" i="48" s="1"/>
  <c r="V1248" i="48"/>
  <c r="Y1248" i="48" s="1"/>
  <c r="V1251" i="48"/>
  <c r="Y1251" i="48" s="1"/>
  <c r="V1263" i="48"/>
  <c r="Y1263" i="48" s="1"/>
  <c r="V1266" i="48"/>
  <c r="Y1266" i="48" s="1"/>
  <c r="V1277" i="48"/>
  <c r="Y1277" i="48" s="1"/>
  <c r="V1288" i="48"/>
  <c r="Y1288" i="48" s="1"/>
  <c r="V1296" i="48"/>
  <c r="Y1296" i="48" s="1"/>
  <c r="V1306" i="48"/>
  <c r="Y1306" i="48" s="1"/>
  <c r="V1311" i="48"/>
  <c r="Y1311" i="48" s="1"/>
  <c r="V1326" i="48"/>
  <c r="Y1326" i="48" s="1"/>
  <c r="V1336" i="48"/>
  <c r="Y1336" i="48" s="1"/>
  <c r="V1343" i="48"/>
  <c r="Y1343" i="48" s="1"/>
  <c r="V1352" i="48"/>
  <c r="Y1352" i="48" s="1"/>
  <c r="V1359" i="48"/>
  <c r="Y1359" i="48" s="1"/>
  <c r="V1368" i="48"/>
  <c r="Y1368" i="48" s="1"/>
  <c r="V1375" i="48"/>
  <c r="Y1375" i="48" s="1"/>
  <c r="V1384" i="48"/>
  <c r="Y1384" i="48" s="1"/>
  <c r="V1391" i="48"/>
  <c r="Y1391" i="48" s="1"/>
  <c r="V1400" i="48"/>
  <c r="Y1400" i="48" s="1"/>
  <c r="V1407" i="48"/>
  <c r="Y1407" i="48" s="1"/>
  <c r="V1416" i="48"/>
  <c r="Y1416" i="48" s="1"/>
  <c r="V1423" i="48"/>
  <c r="Y1423" i="48" s="1"/>
  <c r="V1432" i="48"/>
  <c r="Y1432" i="48" s="1"/>
  <c r="V1439" i="48"/>
  <c r="Y1439" i="48" s="1"/>
  <c r="V1448" i="48"/>
  <c r="Y1448" i="48" s="1"/>
  <c r="V1455" i="48"/>
  <c r="Y1455" i="48" s="1"/>
  <c r="V1464" i="48"/>
  <c r="Y1464" i="48" s="1"/>
  <c r="V1471" i="48"/>
  <c r="Y1471" i="48" s="1"/>
  <c r="V794" i="48"/>
  <c r="Y794" i="48" s="1"/>
  <c r="V898" i="48"/>
  <c r="Y898" i="48" s="1"/>
  <c r="V955" i="48"/>
  <c r="Y955" i="48" s="1"/>
  <c r="V1072" i="48"/>
  <c r="Y1072" i="48" s="1"/>
  <c r="V1084" i="48"/>
  <c r="Y1084" i="48" s="1"/>
  <c r="V1109" i="48"/>
  <c r="Y1109" i="48" s="1"/>
  <c r="V1157" i="48"/>
  <c r="Y1157" i="48" s="1"/>
  <c r="V1164" i="48"/>
  <c r="Y1164" i="48" s="1"/>
  <c r="V1168" i="48"/>
  <c r="Y1168" i="48" s="1"/>
  <c r="V1175" i="48"/>
  <c r="Y1175" i="48" s="1"/>
  <c r="V1189" i="48"/>
  <c r="Y1189" i="48" s="1"/>
  <c r="V1196" i="48"/>
  <c r="Y1196" i="48" s="1"/>
  <c r="V1200" i="48"/>
  <c r="Y1200" i="48" s="1"/>
  <c r="V1207" i="48"/>
  <c r="Y1207" i="48" s="1"/>
  <c r="V1239" i="48"/>
  <c r="Y1239" i="48" s="1"/>
  <c r="V1269" i="48"/>
  <c r="Y1269" i="48" s="1"/>
  <c r="V1280" i="48"/>
  <c r="Y1280" i="48" s="1"/>
  <c r="V1283" i="48"/>
  <c r="Y1283" i="48" s="1"/>
  <c r="V1299" i="48"/>
  <c r="Y1299" i="48" s="1"/>
  <c r="V1309" i="48"/>
  <c r="Y1309" i="48" s="1"/>
  <c r="V1314" i="48"/>
  <c r="Y1314" i="48" s="1"/>
  <c r="V1319" i="48"/>
  <c r="Y1319" i="48" s="1"/>
  <c r="V1324" i="48"/>
  <c r="Y1324" i="48" s="1"/>
  <c r="V1329" i="48"/>
  <c r="Y1329" i="48" s="1"/>
  <c r="V1334" i="48"/>
  <c r="Y1334" i="48" s="1"/>
  <c r="V1341" i="48"/>
  <c r="Y1341" i="48" s="1"/>
  <c r="V1350" i="48"/>
  <c r="Y1350" i="48" s="1"/>
  <c r="V1357" i="48"/>
  <c r="Y1357" i="48" s="1"/>
  <c r="V1366" i="48"/>
  <c r="Y1366" i="48" s="1"/>
  <c r="V1373" i="48"/>
  <c r="Y1373" i="48" s="1"/>
  <c r="V1382" i="48"/>
  <c r="Y1382" i="48" s="1"/>
  <c r="V1389" i="48"/>
  <c r="Y1389" i="48" s="1"/>
  <c r="V1398" i="48"/>
  <c r="Y1398" i="48" s="1"/>
  <c r="V1405" i="48"/>
  <c r="Y1405" i="48" s="1"/>
  <c r="V1414" i="48"/>
  <c r="Y1414" i="48" s="1"/>
  <c r="V1421" i="48"/>
  <c r="Y1421" i="48" s="1"/>
  <c r="V1430" i="48"/>
  <c r="Y1430" i="48" s="1"/>
  <c r="V1437" i="48"/>
  <c r="Y1437" i="48" s="1"/>
  <c r="V801" i="48"/>
  <c r="Y801" i="48" s="1"/>
  <c r="V849" i="48"/>
  <c r="Y849" i="48" s="1"/>
  <c r="V1009" i="48"/>
  <c r="Y1009" i="48" s="1"/>
  <c r="V1068" i="48"/>
  <c r="Y1068" i="48" s="1"/>
  <c r="V1093" i="48"/>
  <c r="Y1093" i="48" s="1"/>
  <c r="V1134" i="48"/>
  <c r="Y1134" i="48" s="1"/>
  <c r="V1143" i="48"/>
  <c r="Y1143" i="48" s="1"/>
  <c r="V1150" i="48"/>
  <c r="Y1150" i="48" s="1"/>
  <c r="V1182" i="48"/>
  <c r="Y1182" i="48" s="1"/>
  <c r="V1214" i="48"/>
  <c r="Y1214" i="48" s="1"/>
  <c r="V1255" i="48"/>
  <c r="Y1255" i="48" s="1"/>
  <c r="V1261" i="48"/>
  <c r="Y1261" i="48" s="1"/>
  <c r="V1272" i="48"/>
  <c r="Y1272" i="48" s="1"/>
  <c r="V1286" i="48"/>
  <c r="Y1286" i="48" s="1"/>
  <c r="V1289" i="48"/>
  <c r="Y1289" i="48" s="1"/>
  <c r="V1294" i="48"/>
  <c r="Y1294" i="48" s="1"/>
  <c r="V1304" i="48"/>
  <c r="Y1304" i="48" s="1"/>
  <c r="V1317" i="48"/>
  <c r="Y1317" i="48" s="1"/>
  <c r="V1339" i="48"/>
  <c r="Y1339" i="48" s="1"/>
  <c r="V1348" i="48"/>
  <c r="Y1348" i="48" s="1"/>
  <c r="V1355" i="48"/>
  <c r="Y1355" i="48" s="1"/>
  <c r="V1364" i="48"/>
  <c r="Y1364" i="48" s="1"/>
  <c r="V1371" i="48"/>
  <c r="Y1371" i="48" s="1"/>
  <c r="V1380" i="48"/>
  <c r="Y1380" i="48" s="1"/>
  <c r="V1387" i="48"/>
  <c r="Y1387" i="48" s="1"/>
  <c r="V1396" i="48"/>
  <c r="Y1396" i="48" s="1"/>
  <c r="V1403" i="48"/>
  <c r="Y1403" i="48" s="1"/>
  <c r="V1412" i="48"/>
  <c r="Y1412" i="48" s="1"/>
  <c r="V1419" i="48"/>
  <c r="Y1419" i="48" s="1"/>
  <c r="V1428" i="48"/>
  <c r="Y1428" i="48" s="1"/>
  <c r="V1435" i="48"/>
  <c r="Y1435" i="48" s="1"/>
  <c r="V1444" i="48"/>
  <c r="Y1444" i="48" s="1"/>
  <c r="V1451" i="48"/>
  <c r="Y1451" i="48" s="1"/>
  <c r="V1460" i="48"/>
  <c r="Y1460" i="48" s="1"/>
  <c r="V1467" i="48"/>
  <c r="Y1467" i="48" s="1"/>
  <c r="V1476" i="48"/>
  <c r="Y1476" i="48" s="1"/>
  <c r="V1483" i="48"/>
  <c r="Y1483" i="48" s="1"/>
  <c r="V1492" i="48"/>
  <c r="Y1492" i="48" s="1"/>
  <c r="V1499" i="48"/>
  <c r="Y1499" i="48" s="1"/>
  <c r="V1508" i="48"/>
  <c r="Y1508" i="48" s="1"/>
  <c r="V545" i="48"/>
  <c r="Y545" i="48" s="1"/>
  <c r="V715" i="48"/>
  <c r="Y715" i="48" s="1"/>
  <c r="V775" i="48"/>
  <c r="Y775" i="48" s="1"/>
  <c r="V975" i="48"/>
  <c r="Y975" i="48" s="1"/>
  <c r="V1000" i="48"/>
  <c r="Y1000" i="48" s="1"/>
  <c r="V1041" i="48"/>
  <c r="Y1041" i="48" s="1"/>
  <c r="V1061" i="48"/>
  <c r="Y1061" i="48" s="1"/>
  <c r="V1102" i="48"/>
  <c r="Y1102" i="48" s="1"/>
  <c r="V1111" i="48"/>
  <c r="Y1111" i="48" s="1"/>
  <c r="V1123" i="48"/>
  <c r="Y1123" i="48" s="1"/>
  <c r="V1155" i="48"/>
  <c r="Y1155" i="48" s="1"/>
  <c r="V1187" i="48"/>
  <c r="Y1187" i="48" s="1"/>
  <c r="V1225" i="48"/>
  <c r="Y1225" i="48" s="1"/>
  <c r="V1234" i="48"/>
  <c r="Y1234" i="48" s="1"/>
  <c r="V1237" i="48"/>
  <c r="Y1237" i="48" s="1"/>
  <c r="V1246" i="48"/>
  <c r="Y1246" i="48" s="1"/>
  <c r="V1270" i="48"/>
  <c r="Y1270" i="48" s="1"/>
  <c r="V1273" i="48"/>
  <c r="Y1273" i="48" s="1"/>
  <c r="V1278" i="48"/>
  <c r="Y1278" i="48" s="1"/>
  <c r="V1305" i="48"/>
  <c r="Y1305" i="48" s="1"/>
  <c r="V1315" i="48"/>
  <c r="Y1315" i="48" s="1"/>
  <c r="V1325" i="48"/>
  <c r="Y1325" i="48" s="1"/>
  <c r="V1330" i="48"/>
  <c r="Y1330" i="48" s="1"/>
  <c r="V1335" i="48"/>
  <c r="Y1335" i="48" s="1"/>
  <c r="V1344" i="48"/>
  <c r="Y1344" i="48" s="1"/>
  <c r="V1351" i="48"/>
  <c r="Y1351" i="48" s="1"/>
  <c r="V1360" i="48"/>
  <c r="Y1360" i="48" s="1"/>
  <c r="V1367" i="48"/>
  <c r="Y1367" i="48" s="1"/>
  <c r="V1376" i="48"/>
  <c r="Y1376" i="48" s="1"/>
  <c r="V1383" i="48"/>
  <c r="Y1383" i="48" s="1"/>
  <c r="V1392" i="48"/>
  <c r="Y1392" i="48" s="1"/>
  <c r="V1399" i="48"/>
  <c r="Y1399" i="48" s="1"/>
  <c r="V1408" i="48"/>
  <c r="Y1408" i="48" s="1"/>
  <c r="V1415" i="48"/>
  <c r="Y1415" i="48" s="1"/>
  <c r="V1424" i="48"/>
  <c r="Y1424" i="48" s="1"/>
  <c r="V1431" i="48"/>
  <c r="Y1431" i="48" s="1"/>
  <c r="V1440" i="48"/>
  <c r="Y1440" i="48" s="1"/>
  <c r="V1447" i="48"/>
  <c r="Y1447" i="48" s="1"/>
  <c r="V1456" i="48"/>
  <c r="Y1456" i="48" s="1"/>
  <c r="V1463" i="48"/>
  <c r="Y1463" i="48" s="1"/>
  <c r="V818" i="48"/>
  <c r="Y818" i="48" s="1"/>
  <c r="V968" i="48"/>
  <c r="Y968" i="48" s="1"/>
  <c r="V1136" i="48"/>
  <c r="Y1136" i="48" s="1"/>
  <c r="V1221" i="48"/>
  <c r="Y1221" i="48" s="1"/>
  <c r="V1250" i="48"/>
  <c r="Y1250" i="48" s="1"/>
  <c r="V1267" i="48"/>
  <c r="Y1267" i="48" s="1"/>
  <c r="V1310" i="48"/>
  <c r="Y1310" i="48" s="1"/>
  <c r="V1320" i="48"/>
  <c r="Y1320" i="48" s="1"/>
  <c r="V1346" i="48"/>
  <c r="Y1346" i="48" s="1"/>
  <c r="V1358" i="48"/>
  <c r="Y1358" i="48" s="1"/>
  <c r="V1395" i="48"/>
  <c r="Y1395" i="48" s="1"/>
  <c r="V1420" i="48"/>
  <c r="Y1420" i="48" s="1"/>
  <c r="V1433" i="48"/>
  <c r="Y1433" i="48" s="1"/>
  <c r="V1462" i="48"/>
  <c r="Y1462" i="48" s="1"/>
  <c r="V1500" i="48"/>
  <c r="Y1500" i="48" s="1"/>
  <c r="V1511" i="48"/>
  <c r="Y1511" i="48" s="1"/>
  <c r="V1516" i="48"/>
  <c r="Y1516" i="48" s="1"/>
  <c r="V1526" i="48"/>
  <c r="Y1526" i="48" s="1"/>
  <c r="V1536" i="48"/>
  <c r="Y1536" i="48" s="1"/>
  <c r="V1543" i="48"/>
  <c r="Y1543" i="48" s="1"/>
  <c r="V1552" i="48"/>
  <c r="Y1552" i="48" s="1"/>
  <c r="V1559" i="48"/>
  <c r="Y1559" i="48" s="1"/>
  <c r="V1568" i="48"/>
  <c r="Y1568" i="48" s="1"/>
  <c r="V1575" i="48"/>
  <c r="Y1575" i="48" s="1"/>
  <c r="V1584" i="48"/>
  <c r="Y1584" i="48" s="1"/>
  <c r="V1591" i="48"/>
  <c r="Y1591" i="48" s="1"/>
  <c r="V1118" i="48"/>
  <c r="Y1118" i="48" s="1"/>
  <c r="V1205" i="48"/>
  <c r="Y1205" i="48" s="1"/>
  <c r="V1295" i="48"/>
  <c r="Y1295" i="48" s="1"/>
  <c r="V1342" i="48"/>
  <c r="Y1342" i="48" s="1"/>
  <c r="V1379" i="48"/>
  <c r="Y1379" i="48" s="1"/>
  <c r="V1404" i="48"/>
  <c r="Y1404" i="48" s="1"/>
  <c r="V1417" i="48"/>
  <c r="Y1417" i="48" s="1"/>
  <c r="V1429" i="48"/>
  <c r="Y1429" i="48" s="1"/>
  <c r="V1469" i="48"/>
  <c r="Y1469" i="48" s="1"/>
  <c r="V1472" i="48"/>
  <c r="Y1472" i="48" s="1"/>
  <c r="V1475" i="48"/>
  <c r="Y1475" i="48" s="1"/>
  <c r="V1478" i="48"/>
  <c r="Y1478" i="48" s="1"/>
  <c r="V1481" i="48"/>
  <c r="Y1481" i="48" s="1"/>
  <c r="V1486" i="48"/>
  <c r="Y1486" i="48" s="1"/>
  <c r="V1503" i="48"/>
  <c r="Y1503" i="48" s="1"/>
  <c r="V1506" i="48"/>
  <c r="Y1506" i="48" s="1"/>
  <c r="V1519" i="48"/>
  <c r="Y1519" i="48" s="1"/>
  <c r="V1529" i="48"/>
  <c r="Y1529" i="48" s="1"/>
  <c r="V1541" i="48"/>
  <c r="Y1541" i="48" s="1"/>
  <c r="V1550" i="48"/>
  <c r="Y1550" i="48" s="1"/>
  <c r="V1557" i="48"/>
  <c r="Y1557" i="48" s="1"/>
  <c r="V1566" i="48"/>
  <c r="Y1566" i="48" s="1"/>
  <c r="V1573" i="48"/>
  <c r="Y1573" i="48" s="1"/>
  <c r="V1582" i="48"/>
  <c r="Y1582" i="48" s="1"/>
  <c r="V1589" i="48"/>
  <c r="Y1589" i="48" s="1"/>
  <c r="V701" i="48"/>
  <c r="Y701" i="48" s="1"/>
  <c r="V918" i="48"/>
  <c r="Y918" i="48" s="1"/>
  <c r="V1086" i="48"/>
  <c r="Y1086" i="48" s="1"/>
  <c r="V1184" i="48"/>
  <c r="Y1184" i="48" s="1"/>
  <c r="V1190" i="48"/>
  <c r="Y1190" i="48" s="1"/>
  <c r="V1222" i="48"/>
  <c r="Y1222" i="48" s="1"/>
  <c r="V1228" i="48"/>
  <c r="Y1228" i="48" s="1"/>
  <c r="V1363" i="48"/>
  <c r="Y1363" i="48" s="1"/>
  <c r="V1388" i="48"/>
  <c r="Y1388" i="48" s="1"/>
  <c r="V1401" i="48"/>
  <c r="Y1401" i="48" s="1"/>
  <c r="V1413" i="48"/>
  <c r="Y1413" i="48" s="1"/>
  <c r="V1445" i="48"/>
  <c r="Y1445" i="48" s="1"/>
  <c r="V1449" i="48"/>
  <c r="Y1449" i="48" s="1"/>
  <c r="V1452" i="48"/>
  <c r="Y1452" i="48" s="1"/>
  <c r="V1459" i="48"/>
  <c r="Y1459" i="48" s="1"/>
  <c r="V1484" i="48"/>
  <c r="Y1484" i="48" s="1"/>
  <c r="V1495" i="48"/>
  <c r="Y1495" i="48" s="1"/>
  <c r="V1509" i="48"/>
  <c r="Y1509" i="48" s="1"/>
  <c r="V1524" i="48"/>
  <c r="Y1524" i="48" s="1"/>
  <c r="V1534" i="48"/>
  <c r="Y1534" i="48" s="1"/>
  <c r="V1539" i="48"/>
  <c r="Y1539" i="48" s="1"/>
  <c r="V1548" i="48"/>
  <c r="Y1548" i="48" s="1"/>
  <c r="V1555" i="48"/>
  <c r="Y1555" i="48" s="1"/>
  <c r="V1564" i="48"/>
  <c r="Y1564" i="48" s="1"/>
  <c r="V1571" i="48"/>
  <c r="Y1571" i="48" s="1"/>
  <c r="V1580" i="48"/>
  <c r="Y1580" i="48" s="1"/>
  <c r="V1587" i="48"/>
  <c r="Y1587" i="48" s="1"/>
  <c r="V1596" i="48"/>
  <c r="Y1596" i="48" s="1"/>
  <c r="V1598" i="48"/>
  <c r="Y1598" i="48" s="1"/>
  <c r="V1600" i="48"/>
  <c r="Y1600" i="48" s="1"/>
  <c r="V1602" i="48"/>
  <c r="Y1602" i="48" s="1"/>
  <c r="V1604" i="48"/>
  <c r="Y1604" i="48" s="1"/>
  <c r="V1606" i="48"/>
  <c r="Y1606" i="48" s="1"/>
  <c r="V1608" i="48"/>
  <c r="Y1608" i="48" s="1"/>
  <c r="V1610" i="48"/>
  <c r="Y1610" i="48" s="1"/>
  <c r="V1612" i="48"/>
  <c r="Y1612" i="48" s="1"/>
  <c r="V1614" i="48"/>
  <c r="Y1614" i="48" s="1"/>
  <c r="V1616" i="48"/>
  <c r="Y1616" i="48" s="1"/>
  <c r="V1618" i="48"/>
  <c r="Y1618" i="48" s="1"/>
  <c r="V1620" i="48"/>
  <c r="Y1620" i="48" s="1"/>
  <c r="V1622" i="48"/>
  <c r="Y1622" i="48" s="1"/>
  <c r="V1624" i="48"/>
  <c r="Y1624" i="48" s="1"/>
  <c r="V1626" i="48"/>
  <c r="Y1626" i="48" s="1"/>
  <c r="V1628" i="48"/>
  <c r="Y1628" i="48" s="1"/>
  <c r="V1630" i="48"/>
  <c r="Y1630" i="48" s="1"/>
  <c r="V1632" i="48"/>
  <c r="Y1632" i="48" s="1"/>
  <c r="V1173" i="48"/>
  <c r="Y1173" i="48" s="1"/>
  <c r="V1212" i="48"/>
  <c r="Y1212" i="48" s="1"/>
  <c r="V1218" i="48"/>
  <c r="Y1218" i="48" s="1"/>
  <c r="V1264" i="48"/>
  <c r="Y1264" i="48" s="1"/>
  <c r="V1312" i="48"/>
  <c r="Y1312" i="48" s="1"/>
  <c r="V1322" i="48"/>
  <c r="Y1322" i="48" s="1"/>
  <c r="V1347" i="48"/>
  <c r="Y1347" i="48" s="1"/>
  <c r="V1372" i="48"/>
  <c r="Y1372" i="48" s="1"/>
  <c r="V1385" i="48"/>
  <c r="Y1385" i="48" s="1"/>
  <c r="V1397" i="48"/>
  <c r="Y1397" i="48" s="1"/>
  <c r="V1426" i="48"/>
  <c r="Y1426" i="48" s="1"/>
  <c r="V1438" i="48"/>
  <c r="Y1438" i="48" s="1"/>
  <c r="V1442" i="48"/>
  <c r="Y1442" i="48" s="1"/>
  <c r="V1487" i="48"/>
  <c r="Y1487" i="48" s="1"/>
  <c r="V1490" i="48"/>
  <c r="Y1490" i="48" s="1"/>
  <c r="V1501" i="48"/>
  <c r="Y1501" i="48" s="1"/>
  <c r="V1512" i="48"/>
  <c r="Y1512" i="48" s="1"/>
  <c r="V1517" i="48"/>
  <c r="Y1517" i="48" s="1"/>
  <c r="V1522" i="48"/>
  <c r="Y1522" i="48" s="1"/>
  <c r="V1527" i="48"/>
  <c r="Y1527" i="48" s="1"/>
  <c r="V1532" i="48"/>
  <c r="Y1532" i="48" s="1"/>
  <c r="V1537" i="48"/>
  <c r="Y1537" i="48" s="1"/>
  <c r="V1546" i="48"/>
  <c r="Y1546" i="48" s="1"/>
  <c r="V1553" i="48"/>
  <c r="Y1553" i="48" s="1"/>
  <c r="V1562" i="48"/>
  <c r="Y1562" i="48" s="1"/>
  <c r="V1569" i="48"/>
  <c r="Y1569" i="48" s="1"/>
  <c r="V1578" i="48"/>
  <c r="Y1578" i="48" s="1"/>
  <c r="V1585" i="48"/>
  <c r="Y1585" i="48" s="1"/>
  <c r="V1594" i="48"/>
  <c r="Y1594" i="48" s="1"/>
  <c r="V1055" i="48"/>
  <c r="Y1055" i="48" s="1"/>
  <c r="V1107" i="48"/>
  <c r="Y1107" i="48" s="1"/>
  <c r="V1127" i="48"/>
  <c r="Y1127" i="48" s="1"/>
  <c r="V1139" i="48"/>
  <c r="Y1139" i="48" s="1"/>
  <c r="V1152" i="48"/>
  <c r="Y1152" i="48" s="1"/>
  <c r="V1158" i="48"/>
  <c r="Y1158" i="48" s="1"/>
  <c r="V1191" i="48"/>
  <c r="Y1191" i="48" s="1"/>
  <c r="V1241" i="48"/>
  <c r="Y1241" i="48" s="1"/>
  <c r="V1253" i="48"/>
  <c r="Y1253" i="48" s="1"/>
  <c r="V1292" i="48"/>
  <c r="Y1292" i="48" s="1"/>
  <c r="V1297" i="48"/>
  <c r="Y1297" i="48" s="1"/>
  <c r="V1302" i="48"/>
  <c r="Y1302" i="48" s="1"/>
  <c r="V1327" i="48"/>
  <c r="Y1327" i="48" s="1"/>
  <c r="V1356" i="48"/>
  <c r="Y1356" i="48" s="1"/>
  <c r="V1369" i="48"/>
  <c r="Y1369" i="48" s="1"/>
  <c r="V1381" i="48"/>
  <c r="Y1381" i="48" s="1"/>
  <c r="V1410" i="48"/>
  <c r="Y1410" i="48" s="1"/>
  <c r="V1422" i="48"/>
  <c r="Y1422" i="48" s="1"/>
  <c r="V1446" i="48"/>
  <c r="Y1446" i="48" s="1"/>
  <c r="V1453" i="48"/>
  <c r="Y1453" i="48" s="1"/>
  <c r="V1479" i="48"/>
  <c r="Y1479" i="48" s="1"/>
  <c r="V1493" i="48"/>
  <c r="Y1493" i="48" s="1"/>
  <c r="V1504" i="48"/>
  <c r="Y1504" i="48" s="1"/>
  <c r="V1507" i="48"/>
  <c r="Y1507" i="48" s="1"/>
  <c r="V1515" i="48"/>
  <c r="Y1515" i="48" s="1"/>
  <c r="V1535" i="48"/>
  <c r="Y1535" i="48" s="1"/>
  <c r="V1544" i="48"/>
  <c r="Y1544" i="48" s="1"/>
  <c r="V1551" i="48"/>
  <c r="Y1551" i="48" s="1"/>
  <c r="V1560" i="48"/>
  <c r="Y1560" i="48" s="1"/>
  <c r="V1567" i="48"/>
  <c r="Y1567" i="48" s="1"/>
  <c r="V1576" i="48"/>
  <c r="Y1576" i="48" s="1"/>
  <c r="V1583" i="48"/>
  <c r="Y1583" i="48" s="1"/>
  <c r="V1592" i="48"/>
  <c r="Y1592" i="48" s="1"/>
  <c r="V1095" i="48"/>
  <c r="Y1095" i="48" s="1"/>
  <c r="V1180" i="48"/>
  <c r="Y1180" i="48" s="1"/>
  <c r="V1197" i="48"/>
  <c r="Y1197" i="48" s="1"/>
  <c r="V1230" i="48"/>
  <c r="Y1230" i="48" s="1"/>
  <c r="V1276" i="48"/>
  <c r="Y1276" i="48" s="1"/>
  <c r="V1287" i="48"/>
  <c r="Y1287" i="48" s="1"/>
  <c r="V1340" i="48"/>
  <c r="Y1340" i="48" s="1"/>
  <c r="V1353" i="48"/>
  <c r="Y1353" i="48" s="1"/>
  <c r="V1365" i="48"/>
  <c r="Y1365" i="48" s="1"/>
  <c r="V1394" i="48"/>
  <c r="Y1394" i="48" s="1"/>
  <c r="V1406" i="48"/>
  <c r="Y1406" i="48" s="1"/>
  <c r="V1159" i="48"/>
  <c r="Y1159" i="48" s="1"/>
  <c r="V1337" i="48"/>
  <c r="Y1337" i="48" s="1"/>
  <c r="V1349" i="48"/>
  <c r="Y1349" i="48" s="1"/>
  <c r="V1378" i="48"/>
  <c r="Y1378" i="48" s="1"/>
  <c r="V1390" i="48"/>
  <c r="Y1390" i="48" s="1"/>
  <c r="V1427" i="48"/>
  <c r="Y1427" i="48" s="1"/>
  <c r="V1443" i="48"/>
  <c r="Y1443" i="48" s="1"/>
  <c r="V1461" i="48"/>
  <c r="Y1461" i="48" s="1"/>
  <c r="V1465" i="48"/>
  <c r="Y1465" i="48" s="1"/>
  <c r="V1474" i="48"/>
  <c r="Y1474" i="48" s="1"/>
  <c r="V1477" i="48"/>
  <c r="Y1477" i="48" s="1"/>
  <c r="V1488" i="48"/>
  <c r="Y1488" i="48" s="1"/>
  <c r="V1491" i="48"/>
  <c r="Y1491" i="48" s="1"/>
  <c r="V1513" i="48"/>
  <c r="Y1513" i="48" s="1"/>
  <c r="V1523" i="48"/>
  <c r="Y1523" i="48" s="1"/>
  <c r="V1528" i="48"/>
  <c r="Y1528" i="48" s="1"/>
  <c r="V1533" i="48"/>
  <c r="Y1533" i="48" s="1"/>
  <c r="V1540" i="48"/>
  <c r="Y1540" i="48" s="1"/>
  <c r="V1547" i="48"/>
  <c r="Y1547" i="48" s="1"/>
  <c r="V1556" i="48"/>
  <c r="Y1556" i="48" s="1"/>
  <c r="V1563" i="48"/>
  <c r="Y1563" i="48" s="1"/>
  <c r="V1572" i="48"/>
  <c r="Y1572" i="48" s="1"/>
  <c r="V1579" i="48"/>
  <c r="Y1579" i="48" s="1"/>
  <c r="V1588" i="48"/>
  <c r="Y1588" i="48" s="1"/>
  <c r="V1595" i="48"/>
  <c r="Y1595" i="48" s="1"/>
  <c r="V1597" i="48"/>
  <c r="Y1597" i="48" s="1"/>
  <c r="V1599" i="48"/>
  <c r="Y1599" i="48" s="1"/>
  <c r="V1601" i="48"/>
  <c r="Y1601" i="48" s="1"/>
  <c r="V1603" i="48"/>
  <c r="Y1603" i="48" s="1"/>
  <c r="V1605" i="48"/>
  <c r="Y1605" i="48" s="1"/>
  <c r="V1607" i="48"/>
  <c r="Y1607" i="48" s="1"/>
  <c r="V1609" i="48"/>
  <c r="Y1609" i="48" s="1"/>
  <c r="V1611" i="48"/>
  <c r="Y1611" i="48" s="1"/>
  <c r="V1613" i="48"/>
  <c r="Y1613" i="48" s="1"/>
  <c r="V1615" i="48"/>
  <c r="Y1615" i="48" s="1"/>
  <c r="V1617" i="48"/>
  <c r="Y1617" i="48" s="1"/>
  <c r="V1619" i="48"/>
  <c r="Y1619" i="48" s="1"/>
  <c r="V1621" i="48"/>
  <c r="Y1621" i="48" s="1"/>
  <c r="V1623" i="48"/>
  <c r="Y1623" i="48" s="1"/>
  <c r="V1625" i="48"/>
  <c r="Y1625" i="48" s="1"/>
  <c r="V1627" i="48"/>
  <c r="Y1627" i="48" s="1"/>
  <c r="V1629" i="48"/>
  <c r="Y1629" i="48" s="1"/>
  <c r="V1631" i="48"/>
  <c r="Y1631" i="48" s="1"/>
  <c r="V1633" i="48"/>
  <c r="Y1633" i="48" s="1"/>
  <c r="V1635" i="48"/>
  <c r="Y1635" i="48" s="1"/>
  <c r="V1637" i="48"/>
  <c r="Y1637" i="48" s="1"/>
  <c r="V946" i="48"/>
  <c r="Y946" i="48" s="1"/>
  <c r="V1165" i="48"/>
  <c r="Y1165" i="48" s="1"/>
  <c r="V1454" i="48"/>
  <c r="Y1454" i="48" s="1"/>
  <c r="V1518" i="48"/>
  <c r="Y1518" i="48" s="1"/>
  <c r="V1549" i="48"/>
  <c r="Y1549" i="48" s="1"/>
  <c r="V1593" i="48"/>
  <c r="Y1593" i="48" s="1"/>
  <c r="V1642" i="48"/>
  <c r="Y1642" i="48" s="1"/>
  <c r="V1645" i="48"/>
  <c r="Y1645" i="48" s="1"/>
  <c r="V1658" i="48"/>
  <c r="Y1658" i="48" s="1"/>
  <c r="V1661" i="48"/>
  <c r="Y1661" i="48" s="1"/>
  <c r="V1664" i="48"/>
  <c r="Y1664" i="48" s="1"/>
  <c r="V1672" i="48"/>
  <c r="Y1672" i="48" s="1"/>
  <c r="V1680" i="48"/>
  <c r="Y1680" i="48" s="1"/>
  <c r="V1688" i="48"/>
  <c r="Y1688" i="48" s="1"/>
  <c r="V1696" i="48"/>
  <c r="Y1696" i="48" s="1"/>
  <c r="V1703" i="48"/>
  <c r="Y1703" i="48" s="1"/>
  <c r="V1710" i="48"/>
  <c r="Y1710" i="48" s="1"/>
  <c r="V1719" i="48"/>
  <c r="Y1719" i="48" s="1"/>
  <c r="V1726" i="48"/>
  <c r="Y1726" i="48" s="1"/>
  <c r="V1735" i="48"/>
  <c r="Y1735" i="48" s="1"/>
  <c r="V1742" i="48"/>
  <c r="Y1742" i="48" s="1"/>
  <c r="V1751" i="48"/>
  <c r="Y1751" i="48" s="1"/>
  <c r="V1758" i="48"/>
  <c r="Y1758" i="48" s="1"/>
  <c r="V1767" i="48"/>
  <c r="Y1767" i="48" s="1"/>
  <c r="V1328" i="48"/>
  <c r="Y1328" i="48" s="1"/>
  <c r="V1468" i="48"/>
  <c r="Y1468" i="48" s="1"/>
  <c r="V1480" i="48"/>
  <c r="Y1480" i="48" s="1"/>
  <c r="V1497" i="48"/>
  <c r="Y1497" i="48" s="1"/>
  <c r="V1502" i="48"/>
  <c r="Y1502" i="48" s="1"/>
  <c r="V1554" i="48"/>
  <c r="Y1554" i="48" s="1"/>
  <c r="V1574" i="48"/>
  <c r="Y1574" i="48" s="1"/>
  <c r="V1639" i="48"/>
  <c r="Y1639" i="48" s="1"/>
  <c r="V1652" i="48"/>
  <c r="Y1652" i="48" s="1"/>
  <c r="V1655" i="48"/>
  <c r="Y1655" i="48" s="1"/>
  <c r="V1667" i="48"/>
  <c r="Y1667" i="48" s="1"/>
  <c r="V1675" i="48"/>
  <c r="Y1675" i="48" s="1"/>
  <c r="V1683" i="48"/>
  <c r="Y1683" i="48" s="1"/>
  <c r="V1691" i="48"/>
  <c r="Y1691" i="48" s="1"/>
  <c r="V1701" i="48"/>
  <c r="Y1701" i="48" s="1"/>
  <c r="V1708" i="48"/>
  <c r="Y1708" i="48" s="1"/>
  <c r="V1717" i="48"/>
  <c r="Y1717" i="48" s="1"/>
  <c r="V1724" i="48"/>
  <c r="Y1724" i="48" s="1"/>
  <c r="V1733" i="48"/>
  <c r="Y1733" i="48" s="1"/>
  <c r="V1740" i="48"/>
  <c r="Y1740" i="48" s="1"/>
  <c r="V1749" i="48"/>
  <c r="Y1749" i="48" s="1"/>
  <c r="V1756" i="48"/>
  <c r="Y1756" i="48" s="1"/>
  <c r="V1765" i="48"/>
  <c r="Y1765" i="48" s="1"/>
  <c r="V1772" i="48"/>
  <c r="Y1772" i="48" s="1"/>
  <c r="V1781" i="48"/>
  <c r="Y1781" i="48" s="1"/>
  <c r="V1788" i="48"/>
  <c r="Y1788" i="48" s="1"/>
  <c r="V1797" i="48"/>
  <c r="Y1797" i="48" s="1"/>
  <c r="V1804" i="48"/>
  <c r="Y1804" i="48" s="1"/>
  <c r="V1813" i="48"/>
  <c r="Y1813" i="48" s="1"/>
  <c r="V1820" i="48"/>
  <c r="Y1820" i="48" s="1"/>
  <c r="V1829" i="48"/>
  <c r="Y1829" i="48" s="1"/>
  <c r="V1836" i="48"/>
  <c r="Y1836" i="48" s="1"/>
  <c r="V1845" i="48"/>
  <c r="Y1845" i="48" s="1"/>
  <c r="V1852" i="48"/>
  <c r="Y1852" i="48" s="1"/>
  <c r="V1861" i="48"/>
  <c r="Y1861" i="48" s="1"/>
  <c r="V1868" i="48"/>
  <c r="Y1868" i="48" s="1"/>
  <c r="V1877" i="48"/>
  <c r="Y1877" i="48" s="1"/>
  <c r="V1884" i="48"/>
  <c r="Y1884" i="48" s="1"/>
  <c r="V1893" i="48"/>
  <c r="Y1893" i="48" s="1"/>
  <c r="V1900" i="48"/>
  <c r="Y1900" i="48" s="1"/>
  <c r="V1909" i="48"/>
  <c r="Y1909" i="48" s="1"/>
  <c r="V1916" i="48"/>
  <c r="Y1916" i="48" s="1"/>
  <c r="V1925" i="48"/>
  <c r="Y1925" i="48" s="1"/>
  <c r="V1932" i="48"/>
  <c r="Y1932" i="48" s="1"/>
  <c r="V1941" i="48"/>
  <c r="Y1941" i="48" s="1"/>
  <c r="V1948" i="48"/>
  <c r="Y1948" i="48" s="1"/>
  <c r="V1957" i="48"/>
  <c r="Y1957" i="48" s="1"/>
  <c r="V1964" i="48"/>
  <c r="Y1964" i="48" s="1"/>
  <c r="V1973" i="48"/>
  <c r="Y1973" i="48" s="1"/>
  <c r="V1980" i="48"/>
  <c r="Y1980" i="48" s="1"/>
  <c r="V1989" i="48"/>
  <c r="Y1989" i="48" s="1"/>
  <c r="V1996" i="48"/>
  <c r="Y1996" i="48" s="1"/>
  <c r="V2005" i="48"/>
  <c r="Y2005" i="48" s="1"/>
  <c r="V2012" i="48"/>
  <c r="Y2012" i="48" s="1"/>
  <c r="V2021" i="48"/>
  <c r="Y2021" i="48" s="1"/>
  <c r="V2028" i="48"/>
  <c r="Y2028" i="48" s="1"/>
  <c r="V2037" i="48"/>
  <c r="Y2037" i="48" s="1"/>
  <c r="V2044" i="48"/>
  <c r="Y2044" i="48" s="1"/>
  <c r="V2053" i="48"/>
  <c r="Y2053" i="48" s="1"/>
  <c r="V2060" i="48"/>
  <c r="Y2060" i="48" s="1"/>
  <c r="V2069" i="48"/>
  <c r="Y2069" i="48" s="1"/>
  <c r="V2076" i="48"/>
  <c r="Y2076" i="48" s="1"/>
  <c r="V2085" i="48"/>
  <c r="Y2085" i="48" s="1"/>
  <c r="V2092" i="48"/>
  <c r="Y2092" i="48" s="1"/>
  <c r="V2101" i="48"/>
  <c r="Y2101" i="48" s="1"/>
  <c r="V2108" i="48"/>
  <c r="Y2108" i="48" s="1"/>
  <c r="V1436" i="48"/>
  <c r="Y1436" i="48" s="1"/>
  <c r="V1545" i="48"/>
  <c r="Y1545" i="48" s="1"/>
  <c r="V1565" i="48"/>
  <c r="Y1565" i="48" s="1"/>
  <c r="V1636" i="48"/>
  <c r="Y1636" i="48" s="1"/>
  <c r="V1646" i="48"/>
  <c r="Y1646" i="48" s="1"/>
  <c r="V1649" i="48"/>
  <c r="Y1649" i="48" s="1"/>
  <c r="V1662" i="48"/>
  <c r="Y1662" i="48" s="1"/>
  <c r="V1670" i="48"/>
  <c r="Y1670" i="48" s="1"/>
  <c r="V1678" i="48"/>
  <c r="Y1678" i="48" s="1"/>
  <c r="V1686" i="48"/>
  <c r="Y1686" i="48" s="1"/>
  <c r="V1694" i="48"/>
  <c r="Y1694" i="48" s="1"/>
  <c r="V1699" i="48"/>
  <c r="Y1699" i="48" s="1"/>
  <c r="V1706" i="48"/>
  <c r="Y1706" i="48" s="1"/>
  <c r="V1715" i="48"/>
  <c r="Y1715" i="48" s="1"/>
  <c r="V1722" i="48"/>
  <c r="Y1722" i="48" s="1"/>
  <c r="V1731" i="48"/>
  <c r="Y1731" i="48" s="1"/>
  <c r="V1738" i="48"/>
  <c r="Y1738" i="48" s="1"/>
  <c r="V1747" i="48"/>
  <c r="Y1747" i="48" s="1"/>
  <c r="V1754" i="48"/>
  <c r="Y1754" i="48" s="1"/>
  <c r="V1763" i="48"/>
  <c r="Y1763" i="48" s="1"/>
  <c r="V1770" i="48"/>
  <c r="Y1770" i="48" s="1"/>
  <c r="V1779" i="48"/>
  <c r="Y1779" i="48" s="1"/>
  <c r="V1786" i="48"/>
  <c r="Y1786" i="48" s="1"/>
  <c r="V1795" i="48"/>
  <c r="Y1795" i="48" s="1"/>
  <c r="V1802" i="48"/>
  <c r="Y1802" i="48" s="1"/>
  <c r="V1811" i="48"/>
  <c r="Y1811" i="48" s="1"/>
  <c r="V1818" i="48"/>
  <c r="Y1818" i="48" s="1"/>
  <c r="V1827" i="48"/>
  <c r="Y1827" i="48" s="1"/>
  <c r="V1834" i="48"/>
  <c r="Y1834" i="48" s="1"/>
  <c r="V1843" i="48"/>
  <c r="Y1843" i="48" s="1"/>
  <c r="V1850" i="48"/>
  <c r="Y1850" i="48" s="1"/>
  <c r="V1859" i="48"/>
  <c r="Y1859" i="48" s="1"/>
  <c r="V1866" i="48"/>
  <c r="Y1866" i="48" s="1"/>
  <c r="V1875" i="48"/>
  <c r="Y1875" i="48" s="1"/>
  <c r="V1882" i="48"/>
  <c r="Y1882" i="48" s="1"/>
  <c r="V1891" i="48"/>
  <c r="Y1891" i="48" s="1"/>
  <c r="V1898" i="48"/>
  <c r="Y1898" i="48" s="1"/>
  <c r="V1907" i="48"/>
  <c r="Y1907" i="48" s="1"/>
  <c r="V1914" i="48"/>
  <c r="Y1914" i="48" s="1"/>
  <c r="V1923" i="48"/>
  <c r="Y1923" i="48" s="1"/>
  <c r="V1930" i="48"/>
  <c r="Y1930" i="48" s="1"/>
  <c r="V1939" i="48"/>
  <c r="Y1939" i="48" s="1"/>
  <c r="V1946" i="48"/>
  <c r="Y1946" i="48" s="1"/>
  <c r="V1955" i="48"/>
  <c r="Y1955" i="48" s="1"/>
  <c r="V1962" i="48"/>
  <c r="Y1962" i="48" s="1"/>
  <c r="V1971" i="48"/>
  <c r="Y1971" i="48" s="1"/>
  <c r="V1978" i="48"/>
  <c r="Y1978" i="48" s="1"/>
  <c r="V1987" i="48"/>
  <c r="Y1987" i="48" s="1"/>
  <c r="V1994" i="48"/>
  <c r="Y1994" i="48" s="1"/>
  <c r="V1510" i="48"/>
  <c r="Y1510" i="48" s="1"/>
  <c r="V1520" i="48"/>
  <c r="Y1520" i="48" s="1"/>
  <c r="V1525" i="48"/>
  <c r="Y1525" i="48" s="1"/>
  <c r="V1570" i="48"/>
  <c r="Y1570" i="48" s="1"/>
  <c r="V1590" i="48"/>
  <c r="Y1590" i="48" s="1"/>
  <c r="V1640" i="48"/>
  <c r="Y1640" i="48" s="1"/>
  <c r="V1643" i="48"/>
  <c r="Y1643" i="48" s="1"/>
  <c r="V1656" i="48"/>
  <c r="Y1656" i="48" s="1"/>
  <c r="V1659" i="48"/>
  <c r="Y1659" i="48" s="1"/>
  <c r="V1665" i="48"/>
  <c r="Y1665" i="48" s="1"/>
  <c r="V1673" i="48"/>
  <c r="Y1673" i="48" s="1"/>
  <c r="V1681" i="48"/>
  <c r="Y1681" i="48" s="1"/>
  <c r="V1689" i="48"/>
  <c r="Y1689" i="48" s="1"/>
  <c r="V1697" i="48"/>
  <c r="Y1697" i="48" s="1"/>
  <c r="V1704" i="48"/>
  <c r="Y1704" i="48" s="1"/>
  <c r="V1713" i="48"/>
  <c r="Y1713" i="48" s="1"/>
  <c r="V1720" i="48"/>
  <c r="Y1720" i="48" s="1"/>
  <c r="V1729" i="48"/>
  <c r="Y1729" i="48" s="1"/>
  <c r="V1736" i="48"/>
  <c r="Y1736" i="48" s="1"/>
  <c r="V1745" i="48"/>
  <c r="Y1745" i="48" s="1"/>
  <c r="V1752" i="48"/>
  <c r="Y1752" i="48" s="1"/>
  <c r="V1761" i="48"/>
  <c r="Y1761" i="48" s="1"/>
  <c r="V1768" i="48"/>
  <c r="Y1768" i="48" s="1"/>
  <c r="V1777" i="48"/>
  <c r="Y1777" i="48" s="1"/>
  <c r="V1784" i="48"/>
  <c r="Y1784" i="48" s="1"/>
  <c r="V1793" i="48"/>
  <c r="Y1793" i="48" s="1"/>
  <c r="V1800" i="48"/>
  <c r="Y1800" i="48" s="1"/>
  <c r="V1809" i="48"/>
  <c r="Y1809" i="48" s="1"/>
  <c r="V1816" i="48"/>
  <c r="Y1816" i="48" s="1"/>
  <c r="V1825" i="48"/>
  <c r="Y1825" i="48" s="1"/>
  <c r="V1832" i="48"/>
  <c r="Y1832" i="48" s="1"/>
  <c r="V1841" i="48"/>
  <c r="Y1841" i="48" s="1"/>
  <c r="V1848" i="48"/>
  <c r="Y1848" i="48" s="1"/>
  <c r="V1857" i="48"/>
  <c r="Y1857" i="48" s="1"/>
  <c r="V1864" i="48"/>
  <c r="Y1864" i="48" s="1"/>
  <c r="V1873" i="48"/>
  <c r="Y1873" i="48" s="1"/>
  <c r="V1880" i="48"/>
  <c r="Y1880" i="48" s="1"/>
  <c r="V1889" i="48"/>
  <c r="Y1889" i="48" s="1"/>
  <c r="V1896" i="48"/>
  <c r="Y1896" i="48" s="1"/>
  <c r="V1905" i="48"/>
  <c r="Y1905" i="48" s="1"/>
  <c r="V1912" i="48"/>
  <c r="Y1912" i="48" s="1"/>
  <c r="V1921" i="48"/>
  <c r="Y1921" i="48" s="1"/>
  <c r="V1928" i="48"/>
  <c r="Y1928" i="48" s="1"/>
  <c r="V1937" i="48"/>
  <c r="Y1937" i="48" s="1"/>
  <c r="V1944" i="48"/>
  <c r="Y1944" i="48" s="1"/>
  <c r="V1953" i="48"/>
  <c r="Y1953" i="48" s="1"/>
  <c r="V1960" i="48"/>
  <c r="Y1960" i="48" s="1"/>
  <c r="V1969" i="48"/>
  <c r="Y1969" i="48" s="1"/>
  <c r="V1976" i="48"/>
  <c r="Y1976" i="48" s="1"/>
  <c r="V1985" i="48"/>
  <c r="Y1985" i="48" s="1"/>
  <c r="V1992" i="48"/>
  <c r="Y1992" i="48" s="1"/>
  <c r="V2001" i="48"/>
  <c r="Y2001" i="48" s="1"/>
  <c r="V2008" i="48"/>
  <c r="Y2008" i="48" s="1"/>
  <c r="V2017" i="48"/>
  <c r="Y2017" i="48" s="1"/>
  <c r="V2024" i="48"/>
  <c r="Y2024" i="48" s="1"/>
  <c r="V2033" i="48"/>
  <c r="Y2033" i="48" s="1"/>
  <c r="V2040" i="48"/>
  <c r="Y2040" i="48" s="1"/>
  <c r="V2049" i="48"/>
  <c r="Y2049" i="48" s="1"/>
  <c r="V2056" i="48"/>
  <c r="Y2056" i="48" s="1"/>
  <c r="V1470" i="48"/>
  <c r="Y1470" i="48" s="1"/>
  <c r="V1494" i="48"/>
  <c r="Y1494" i="48" s="1"/>
  <c r="V1531" i="48"/>
  <c r="Y1531" i="48" s="1"/>
  <c r="V1561" i="48"/>
  <c r="Y1561" i="48" s="1"/>
  <c r="V1581" i="48"/>
  <c r="Y1581" i="48" s="1"/>
  <c r="V1650" i="48"/>
  <c r="Y1650" i="48" s="1"/>
  <c r="V1653" i="48"/>
  <c r="Y1653" i="48" s="1"/>
  <c r="V1668" i="48"/>
  <c r="Y1668" i="48" s="1"/>
  <c r="V1676" i="48"/>
  <c r="Y1676" i="48" s="1"/>
  <c r="V1684" i="48"/>
  <c r="Y1684" i="48" s="1"/>
  <c r="V1692" i="48"/>
  <c r="Y1692" i="48" s="1"/>
  <c r="V1702" i="48"/>
  <c r="Y1702" i="48" s="1"/>
  <c r="V1711" i="48"/>
  <c r="Y1711" i="48" s="1"/>
  <c r="V1718" i="48"/>
  <c r="Y1718" i="48" s="1"/>
  <c r="V1727" i="48"/>
  <c r="Y1727" i="48" s="1"/>
  <c r="V1734" i="48"/>
  <c r="Y1734" i="48" s="1"/>
  <c r="V1743" i="48"/>
  <c r="Y1743" i="48" s="1"/>
  <c r="V1750" i="48"/>
  <c r="Y1750" i="48" s="1"/>
  <c r="V1759" i="48"/>
  <c r="Y1759" i="48" s="1"/>
  <c r="V1766" i="48"/>
  <c r="Y1766" i="48" s="1"/>
  <c r="V1775" i="48"/>
  <c r="Y1775" i="48" s="1"/>
  <c r="V1782" i="48"/>
  <c r="Y1782" i="48" s="1"/>
  <c r="V1791" i="48"/>
  <c r="Y1791" i="48" s="1"/>
  <c r="V1798" i="48"/>
  <c r="Y1798" i="48" s="1"/>
  <c r="V1807" i="48"/>
  <c r="Y1807" i="48" s="1"/>
  <c r="V1814" i="48"/>
  <c r="Y1814" i="48" s="1"/>
  <c r="V1823" i="48"/>
  <c r="Y1823" i="48" s="1"/>
  <c r="V1830" i="48"/>
  <c r="Y1830" i="48" s="1"/>
  <c r="V1839" i="48"/>
  <c r="Y1839" i="48" s="1"/>
  <c r="V1846" i="48"/>
  <c r="Y1846" i="48" s="1"/>
  <c r="V1855" i="48"/>
  <c r="Y1855" i="48" s="1"/>
  <c r="V1862" i="48"/>
  <c r="Y1862" i="48" s="1"/>
  <c r="V1871" i="48"/>
  <c r="Y1871" i="48" s="1"/>
  <c r="V1878" i="48"/>
  <c r="Y1878" i="48" s="1"/>
  <c r="V1887" i="48"/>
  <c r="Y1887" i="48" s="1"/>
  <c r="V1894" i="48"/>
  <c r="Y1894" i="48" s="1"/>
  <c r="V1903" i="48"/>
  <c r="Y1903" i="48" s="1"/>
  <c r="V1077" i="48"/>
  <c r="Y1077" i="48" s="1"/>
  <c r="V1374" i="48"/>
  <c r="Y1374" i="48" s="1"/>
  <c r="V1411" i="48"/>
  <c r="Y1411" i="48" s="1"/>
  <c r="V1458" i="48"/>
  <c r="Y1458" i="48" s="1"/>
  <c r="V1542" i="48"/>
  <c r="Y1542" i="48" s="1"/>
  <c r="V1586" i="48"/>
  <c r="Y1586" i="48" s="1"/>
  <c r="V1644" i="48"/>
  <c r="Y1644" i="48" s="1"/>
  <c r="V1647" i="48"/>
  <c r="Y1647" i="48" s="1"/>
  <c r="V1660" i="48"/>
  <c r="Y1660" i="48" s="1"/>
  <c r="V1663" i="48"/>
  <c r="Y1663" i="48" s="1"/>
  <c r="V1671" i="48"/>
  <c r="Y1671" i="48" s="1"/>
  <c r="V1679" i="48"/>
  <c r="Y1679" i="48" s="1"/>
  <c r="V1687" i="48"/>
  <c r="Y1687" i="48" s="1"/>
  <c r="V1695" i="48"/>
  <c r="Y1695" i="48" s="1"/>
  <c r="V1700" i="48"/>
  <c r="Y1700" i="48" s="1"/>
  <c r="V1709" i="48"/>
  <c r="Y1709" i="48" s="1"/>
  <c r="V1716" i="48"/>
  <c r="Y1716" i="48" s="1"/>
  <c r="V1725" i="48"/>
  <c r="Y1725" i="48" s="1"/>
  <c r="V1732" i="48"/>
  <c r="Y1732" i="48" s="1"/>
  <c r="V1741" i="48"/>
  <c r="Y1741" i="48" s="1"/>
  <c r="V1748" i="48"/>
  <c r="Y1748" i="48" s="1"/>
  <c r="V1757" i="48"/>
  <c r="Y1757" i="48" s="1"/>
  <c r="V1764" i="48"/>
  <c r="Y1764" i="48" s="1"/>
  <c r="V1773" i="48"/>
  <c r="Y1773" i="48" s="1"/>
  <c r="V1780" i="48"/>
  <c r="Y1780" i="48" s="1"/>
  <c r="V1789" i="48"/>
  <c r="Y1789" i="48" s="1"/>
  <c r="V1796" i="48"/>
  <c r="Y1796" i="48" s="1"/>
  <c r="V1805" i="48"/>
  <c r="Y1805" i="48" s="1"/>
  <c r="V1812" i="48"/>
  <c r="Y1812" i="48" s="1"/>
  <c r="V1821" i="48"/>
  <c r="Y1821" i="48" s="1"/>
  <c r="V1828" i="48"/>
  <c r="Y1828" i="48" s="1"/>
  <c r="V1837" i="48"/>
  <c r="Y1837" i="48" s="1"/>
  <c r="V1844" i="48"/>
  <c r="Y1844" i="48" s="1"/>
  <c r="V1853" i="48"/>
  <c r="Y1853" i="48" s="1"/>
  <c r="V1860" i="48"/>
  <c r="Y1860" i="48" s="1"/>
  <c r="V1869" i="48"/>
  <c r="Y1869" i="48" s="1"/>
  <c r="V1876" i="48"/>
  <c r="Y1876" i="48" s="1"/>
  <c r="V1885" i="48"/>
  <c r="Y1885" i="48" s="1"/>
  <c r="V1892" i="48"/>
  <c r="Y1892" i="48" s="1"/>
  <c r="V1901" i="48"/>
  <c r="Y1901" i="48" s="1"/>
  <c r="V1908" i="48"/>
  <c r="Y1908" i="48" s="1"/>
  <c r="V1917" i="48"/>
  <c r="Y1917" i="48" s="1"/>
  <c r="V1924" i="48"/>
  <c r="Y1924" i="48" s="1"/>
  <c r="V1933" i="48"/>
  <c r="Y1933" i="48" s="1"/>
  <c r="V1940" i="48"/>
  <c r="Y1940" i="48" s="1"/>
  <c r="V1648" i="48"/>
  <c r="Y1648" i="48" s="1"/>
  <c r="V1707" i="48"/>
  <c r="Y1707" i="48" s="1"/>
  <c r="V1712" i="48"/>
  <c r="Y1712" i="48" s="1"/>
  <c r="V1771" i="48"/>
  <c r="Y1771" i="48" s="1"/>
  <c r="V1783" i="48"/>
  <c r="Y1783" i="48" s="1"/>
  <c r="V1808" i="48"/>
  <c r="Y1808" i="48" s="1"/>
  <c r="V1849" i="48"/>
  <c r="Y1849" i="48" s="1"/>
  <c r="V1858" i="48"/>
  <c r="Y1858" i="48" s="1"/>
  <c r="V1870" i="48"/>
  <c r="Y1870" i="48" s="1"/>
  <c r="V1899" i="48"/>
  <c r="Y1899" i="48" s="1"/>
  <c r="V1961" i="48"/>
  <c r="Y1961" i="48" s="1"/>
  <c r="V1974" i="48"/>
  <c r="Y1974" i="48" s="1"/>
  <c r="V1983" i="48"/>
  <c r="Y1983" i="48" s="1"/>
  <c r="V2004" i="48"/>
  <c r="Y2004" i="48" s="1"/>
  <c r="V2015" i="48"/>
  <c r="Y2015" i="48" s="1"/>
  <c r="V2018" i="48"/>
  <c r="Y2018" i="48" s="1"/>
  <c r="V2029" i="48"/>
  <c r="Y2029" i="48" s="1"/>
  <c r="V2070" i="48"/>
  <c r="Y2070" i="48" s="1"/>
  <c r="V2090" i="48"/>
  <c r="Y2090" i="48" s="1"/>
  <c r="V2100" i="48"/>
  <c r="Y2100" i="48" s="1"/>
  <c r="V2110" i="48"/>
  <c r="Y2110" i="48" s="1"/>
  <c r="V2119" i="48"/>
  <c r="Y2119" i="48" s="1"/>
  <c r="V2126" i="48"/>
  <c r="Y2126" i="48" s="1"/>
  <c r="V2135" i="48"/>
  <c r="Y2135" i="48" s="1"/>
  <c r="V2142" i="48"/>
  <c r="Y2142" i="48" s="1"/>
  <c r="V2151" i="48"/>
  <c r="Y2151" i="48" s="1"/>
  <c r="V2158" i="48"/>
  <c r="Y2158" i="48" s="1"/>
  <c r="V2167" i="48"/>
  <c r="Y2167" i="48" s="1"/>
  <c r="V2174" i="48"/>
  <c r="Y2174" i="48" s="1"/>
  <c r="V2183" i="48"/>
  <c r="Y2183" i="48" s="1"/>
  <c r="V2190" i="48"/>
  <c r="Y2190" i="48" s="1"/>
  <c r="V2199" i="48"/>
  <c r="Y2199" i="48" s="1"/>
  <c r="V2206" i="48"/>
  <c r="Y2206" i="48" s="1"/>
  <c r="V2215" i="48"/>
  <c r="Y2215" i="48" s="1"/>
  <c r="V2222" i="48"/>
  <c r="Y2222" i="48" s="1"/>
  <c r="V2231" i="48"/>
  <c r="Y2231" i="48" s="1"/>
  <c r="V2238" i="48"/>
  <c r="Y2238" i="48" s="1"/>
  <c r="V2247" i="48"/>
  <c r="Y2247" i="48" s="1"/>
  <c r="V2254" i="48"/>
  <c r="Y2254" i="48" s="1"/>
  <c r="V2263" i="48"/>
  <c r="Y2263" i="48" s="1"/>
  <c r="V2270" i="48"/>
  <c r="Y2270" i="48" s="1"/>
  <c r="V2279" i="48"/>
  <c r="Y2279" i="48" s="1"/>
  <c r="V2286" i="48"/>
  <c r="Y2286" i="48" s="1"/>
  <c r="V2295" i="48"/>
  <c r="Y2295" i="48" s="1"/>
  <c r="V2302" i="48"/>
  <c r="Y2302" i="48" s="1"/>
  <c r="V2311" i="48"/>
  <c r="Y2311" i="48" s="1"/>
  <c r="V2318" i="48"/>
  <c r="Y2318" i="48" s="1"/>
  <c r="V2327" i="48"/>
  <c r="Y2327" i="48" s="1"/>
  <c r="V2334" i="48"/>
  <c r="Y2334" i="48" s="1"/>
  <c r="V2343" i="48"/>
  <c r="Y2343" i="48" s="1"/>
  <c r="V2350" i="48"/>
  <c r="Y2350" i="48" s="1"/>
  <c r="V2359" i="48"/>
  <c r="Y2359" i="48" s="1"/>
  <c r="V2366" i="48"/>
  <c r="Y2366" i="48" s="1"/>
  <c r="V2375" i="48"/>
  <c r="Y2375" i="48" s="1"/>
  <c r="V2382" i="48"/>
  <c r="Y2382" i="48" s="1"/>
  <c r="V2391" i="48"/>
  <c r="Y2391" i="48" s="1"/>
  <c r="V2398" i="48"/>
  <c r="Y2398" i="48" s="1"/>
  <c r="V1148" i="48"/>
  <c r="Y1148" i="48" s="1"/>
  <c r="V1538" i="48"/>
  <c r="Y1538" i="48" s="1"/>
  <c r="V1654" i="48"/>
  <c r="Y1654" i="48" s="1"/>
  <c r="V1666" i="48"/>
  <c r="Y1666" i="48" s="1"/>
  <c r="V1682" i="48"/>
  <c r="Y1682" i="48" s="1"/>
  <c r="V1698" i="48"/>
  <c r="Y1698" i="48" s="1"/>
  <c r="V1737" i="48"/>
  <c r="Y1737" i="48" s="1"/>
  <c r="V1762" i="48"/>
  <c r="Y1762" i="48" s="1"/>
  <c r="V1792" i="48"/>
  <c r="Y1792" i="48" s="1"/>
  <c r="V1833" i="48"/>
  <c r="Y1833" i="48" s="1"/>
  <c r="V1842" i="48"/>
  <c r="Y1842" i="48" s="1"/>
  <c r="V1854" i="48"/>
  <c r="Y1854" i="48" s="1"/>
  <c r="V1883" i="48"/>
  <c r="Y1883" i="48" s="1"/>
  <c r="V1895" i="48"/>
  <c r="Y1895" i="48" s="1"/>
  <c r="V1918" i="48"/>
  <c r="Y1918" i="48" s="1"/>
  <c r="V1922" i="48"/>
  <c r="Y1922" i="48" s="1"/>
  <c r="V1949" i="48"/>
  <c r="Y1949" i="48" s="1"/>
  <c r="V1952" i="48"/>
  <c r="Y1952" i="48" s="1"/>
  <c r="V1977" i="48"/>
  <c r="Y1977" i="48" s="1"/>
  <c r="V1990" i="48"/>
  <c r="Y1990" i="48" s="1"/>
  <c r="V2007" i="48"/>
  <c r="Y2007" i="48" s="1"/>
  <c r="V2010" i="48"/>
  <c r="Y2010" i="48" s="1"/>
  <c r="V2032" i="48"/>
  <c r="Y2032" i="48" s="1"/>
  <c r="V2035" i="48"/>
  <c r="Y2035" i="48" s="1"/>
  <c r="V2038" i="48"/>
  <c r="Y2038" i="48" s="1"/>
  <c r="V2043" i="48"/>
  <c r="Y2043" i="48" s="1"/>
  <c r="V2046" i="48"/>
  <c r="Y2046" i="48" s="1"/>
  <c r="V2057" i="48"/>
  <c r="Y2057" i="48" s="1"/>
  <c r="V2065" i="48"/>
  <c r="Y2065" i="48" s="1"/>
  <c r="V2075" i="48"/>
  <c r="Y2075" i="48" s="1"/>
  <c r="V2080" i="48"/>
  <c r="Y2080" i="48" s="1"/>
  <c r="V2095" i="48"/>
  <c r="Y2095" i="48" s="1"/>
  <c r="V2105" i="48"/>
  <c r="Y2105" i="48" s="1"/>
  <c r="V2117" i="48"/>
  <c r="Y2117" i="48" s="1"/>
  <c r="V2124" i="48"/>
  <c r="Y2124" i="48" s="1"/>
  <c r="V2133" i="48"/>
  <c r="Y2133" i="48" s="1"/>
  <c r="V2140" i="48"/>
  <c r="Y2140" i="48" s="1"/>
  <c r="V2149" i="48"/>
  <c r="Y2149" i="48" s="1"/>
  <c r="V2156" i="48"/>
  <c r="Y2156" i="48" s="1"/>
  <c r="V2165" i="48"/>
  <c r="Y2165" i="48" s="1"/>
  <c r="V2172" i="48"/>
  <c r="Y2172" i="48" s="1"/>
  <c r="V2181" i="48"/>
  <c r="Y2181" i="48" s="1"/>
  <c r="V2188" i="48"/>
  <c r="Y2188" i="48" s="1"/>
  <c r="V2197" i="48"/>
  <c r="Y2197" i="48" s="1"/>
  <c r="V2204" i="48"/>
  <c r="Y2204" i="48" s="1"/>
  <c r="V2213" i="48"/>
  <c r="Y2213" i="48" s="1"/>
  <c r="V2220" i="48"/>
  <c r="Y2220" i="48" s="1"/>
  <c r="V2229" i="48"/>
  <c r="Y2229" i="48" s="1"/>
  <c r="V2236" i="48"/>
  <c r="Y2236" i="48" s="1"/>
  <c r="V2245" i="48"/>
  <c r="Y2245" i="48" s="1"/>
  <c r="V2252" i="48"/>
  <c r="Y2252" i="48" s="1"/>
  <c r="V2261" i="48"/>
  <c r="Y2261" i="48" s="1"/>
  <c r="V2268" i="48"/>
  <c r="Y2268" i="48" s="1"/>
  <c r="V2277" i="48"/>
  <c r="Y2277" i="48" s="1"/>
  <c r="V1362" i="48"/>
  <c r="Y1362" i="48" s="1"/>
  <c r="V1677" i="48"/>
  <c r="Y1677" i="48" s="1"/>
  <c r="V1693" i="48"/>
  <c r="Y1693" i="48" s="1"/>
  <c r="V1723" i="48"/>
  <c r="Y1723" i="48" s="1"/>
  <c r="V1728" i="48"/>
  <c r="Y1728" i="48" s="1"/>
  <c r="V1776" i="48"/>
  <c r="Y1776" i="48" s="1"/>
  <c r="V1817" i="48"/>
  <c r="Y1817" i="48" s="1"/>
  <c r="V1826" i="48"/>
  <c r="Y1826" i="48" s="1"/>
  <c r="V1838" i="48"/>
  <c r="Y1838" i="48" s="1"/>
  <c r="V1867" i="48"/>
  <c r="Y1867" i="48" s="1"/>
  <c r="V1879" i="48"/>
  <c r="Y1879" i="48" s="1"/>
  <c r="V1904" i="48"/>
  <c r="Y1904" i="48" s="1"/>
  <c r="V1911" i="48"/>
  <c r="Y1911" i="48" s="1"/>
  <c r="V1915" i="48"/>
  <c r="Y1915" i="48" s="1"/>
  <c r="V1926" i="48"/>
  <c r="Y1926" i="48" s="1"/>
  <c r="V1929" i="48"/>
  <c r="Y1929" i="48" s="1"/>
  <c r="V1936" i="48"/>
  <c r="Y1936" i="48" s="1"/>
  <c r="V1943" i="48"/>
  <c r="Y1943" i="48" s="1"/>
  <c r="V1956" i="48"/>
  <c r="Y1956" i="48" s="1"/>
  <c r="V1965" i="48"/>
  <c r="Y1965" i="48" s="1"/>
  <c r="V1968" i="48"/>
  <c r="Y1968" i="48" s="1"/>
  <c r="V1993" i="48"/>
  <c r="Y1993" i="48" s="1"/>
  <c r="V1999" i="48"/>
  <c r="Y1999" i="48" s="1"/>
  <c r="V2002" i="48"/>
  <c r="Y2002" i="48" s="1"/>
  <c r="V2013" i="48"/>
  <c r="Y2013" i="48" s="1"/>
  <c r="V2052" i="48"/>
  <c r="Y2052" i="48" s="1"/>
  <c r="V2068" i="48"/>
  <c r="Y2068" i="48" s="1"/>
  <c r="V2078" i="48"/>
  <c r="Y2078" i="48" s="1"/>
  <c r="V2083" i="48"/>
  <c r="Y2083" i="48" s="1"/>
  <c r="V2088" i="48"/>
  <c r="Y2088" i="48" s="1"/>
  <c r="V2093" i="48"/>
  <c r="Y2093" i="48" s="1"/>
  <c r="V2098" i="48"/>
  <c r="Y2098" i="48" s="1"/>
  <c r="V2103" i="48"/>
  <c r="Y2103" i="48" s="1"/>
  <c r="V2115" i="48"/>
  <c r="Y2115" i="48" s="1"/>
  <c r="V2122" i="48"/>
  <c r="Y2122" i="48" s="1"/>
  <c r="V2131" i="48"/>
  <c r="Y2131" i="48" s="1"/>
  <c r="V2138" i="48"/>
  <c r="Y2138" i="48" s="1"/>
  <c r="V2147" i="48"/>
  <c r="Y2147" i="48" s="1"/>
  <c r="V2154" i="48"/>
  <c r="Y2154" i="48" s="1"/>
  <c r="V2163" i="48"/>
  <c r="Y2163" i="48" s="1"/>
  <c r="V2170" i="48"/>
  <c r="Y2170" i="48" s="1"/>
  <c r="V2179" i="48"/>
  <c r="Y2179" i="48" s="1"/>
  <c r="V2186" i="48"/>
  <c r="Y2186" i="48" s="1"/>
  <c r="V2195" i="48"/>
  <c r="Y2195" i="48" s="1"/>
  <c r="V2202" i="48"/>
  <c r="Y2202" i="48" s="1"/>
  <c r="V2211" i="48"/>
  <c r="Y2211" i="48" s="1"/>
  <c r="V2218" i="48"/>
  <c r="Y2218" i="48" s="1"/>
  <c r="V2227" i="48"/>
  <c r="Y2227" i="48" s="1"/>
  <c r="V2234" i="48"/>
  <c r="Y2234" i="48" s="1"/>
  <c r="V2243" i="48"/>
  <c r="Y2243" i="48" s="1"/>
  <c r="V2250" i="48"/>
  <c r="Y2250" i="48" s="1"/>
  <c r="V2259" i="48"/>
  <c r="Y2259" i="48" s="1"/>
  <c r="V1496" i="48"/>
  <c r="Y1496" i="48" s="1"/>
  <c r="V1638" i="48"/>
  <c r="Y1638" i="48" s="1"/>
  <c r="V1714" i="48"/>
  <c r="Y1714" i="48" s="1"/>
  <c r="V1753" i="48"/>
  <c r="Y1753" i="48" s="1"/>
  <c r="V1801" i="48"/>
  <c r="Y1801" i="48" s="1"/>
  <c r="V1810" i="48"/>
  <c r="Y1810" i="48" s="1"/>
  <c r="V1822" i="48"/>
  <c r="Y1822" i="48" s="1"/>
  <c r="V1851" i="48"/>
  <c r="Y1851" i="48" s="1"/>
  <c r="V1863" i="48"/>
  <c r="Y1863" i="48" s="1"/>
  <c r="V1888" i="48"/>
  <c r="Y1888" i="48" s="1"/>
  <c r="V1919" i="48"/>
  <c r="Y1919" i="48" s="1"/>
  <c r="V1959" i="48"/>
  <c r="Y1959" i="48" s="1"/>
  <c r="V1972" i="48"/>
  <c r="Y1972" i="48" s="1"/>
  <c r="V1981" i="48"/>
  <c r="Y1981" i="48" s="1"/>
  <c r="V1984" i="48"/>
  <c r="Y1984" i="48" s="1"/>
  <c r="V2016" i="48"/>
  <c r="Y2016" i="48" s="1"/>
  <c r="V2019" i="48"/>
  <c r="Y2019" i="48" s="1"/>
  <c r="V2022" i="48"/>
  <c r="Y2022" i="48" s="1"/>
  <c r="V2027" i="48"/>
  <c r="Y2027" i="48" s="1"/>
  <c r="V2030" i="48"/>
  <c r="Y2030" i="48" s="1"/>
  <c r="V2041" i="48"/>
  <c r="Y2041" i="48" s="1"/>
  <c r="V2055" i="48"/>
  <c r="Y2055" i="48" s="1"/>
  <c r="V2058" i="48"/>
  <c r="Y2058" i="48" s="1"/>
  <c r="V2063" i="48"/>
  <c r="Y2063" i="48" s="1"/>
  <c r="V2073" i="48"/>
  <c r="Y2073" i="48" s="1"/>
  <c r="V2086" i="48"/>
  <c r="Y2086" i="48" s="1"/>
  <c r="V2106" i="48"/>
  <c r="Y2106" i="48" s="1"/>
  <c r="V2113" i="48"/>
  <c r="Y2113" i="48" s="1"/>
  <c r="V2120" i="48"/>
  <c r="Y2120" i="48" s="1"/>
  <c r="V2129" i="48"/>
  <c r="Y2129" i="48" s="1"/>
  <c r="V2136" i="48"/>
  <c r="Y2136" i="48" s="1"/>
  <c r="V2145" i="48"/>
  <c r="Y2145" i="48" s="1"/>
  <c r="V1333" i="48"/>
  <c r="Y1333" i="48" s="1"/>
  <c r="V1739" i="48"/>
  <c r="Y1739" i="48" s="1"/>
  <c r="V1744" i="48"/>
  <c r="Y1744" i="48" s="1"/>
  <c r="V1785" i="48"/>
  <c r="Y1785" i="48" s="1"/>
  <c r="V1794" i="48"/>
  <c r="Y1794" i="48" s="1"/>
  <c r="V1806" i="48"/>
  <c r="Y1806" i="48" s="1"/>
  <c r="V1835" i="48"/>
  <c r="Y1835" i="48" s="1"/>
  <c r="V1847" i="48"/>
  <c r="Y1847" i="48" s="1"/>
  <c r="V1872" i="48"/>
  <c r="Y1872" i="48" s="1"/>
  <c r="V1947" i="48"/>
  <c r="Y1947" i="48" s="1"/>
  <c r="V1950" i="48"/>
  <c r="Y1950" i="48" s="1"/>
  <c r="V1975" i="48"/>
  <c r="Y1975" i="48" s="1"/>
  <c r="V1988" i="48"/>
  <c r="Y1988" i="48" s="1"/>
  <c r="V1997" i="48"/>
  <c r="Y1997" i="48" s="1"/>
  <c r="V2036" i="48"/>
  <c r="Y2036" i="48" s="1"/>
  <c r="V2047" i="48"/>
  <c r="Y2047" i="48" s="1"/>
  <c r="V2050" i="48"/>
  <c r="Y2050" i="48" s="1"/>
  <c r="V2061" i="48"/>
  <c r="Y2061" i="48" s="1"/>
  <c r="V2066" i="48"/>
  <c r="Y2066" i="48" s="1"/>
  <c r="V2071" i="48"/>
  <c r="Y2071" i="48" s="1"/>
  <c r="V2081" i="48"/>
  <c r="Y2081" i="48" s="1"/>
  <c r="V2091" i="48"/>
  <c r="Y2091" i="48" s="1"/>
  <c r="V2096" i="48"/>
  <c r="Y2096" i="48" s="1"/>
  <c r="V2111" i="48"/>
  <c r="Y2111" i="48" s="1"/>
  <c r="V2118" i="48"/>
  <c r="Y2118" i="48" s="1"/>
  <c r="V2127" i="48"/>
  <c r="Y2127" i="48" s="1"/>
  <c r="V2134" i="48"/>
  <c r="Y2134" i="48" s="1"/>
  <c r="V2143" i="48"/>
  <c r="Y2143" i="48" s="1"/>
  <c r="V2150" i="48"/>
  <c r="Y2150" i="48" s="1"/>
  <c r="V2159" i="48"/>
  <c r="Y2159" i="48" s="1"/>
  <c r="V2166" i="48"/>
  <c r="Y2166" i="48" s="1"/>
  <c r="V2175" i="48"/>
  <c r="Y2175" i="48" s="1"/>
  <c r="V2182" i="48"/>
  <c r="Y2182" i="48" s="1"/>
  <c r="V2191" i="48"/>
  <c r="Y2191" i="48" s="1"/>
  <c r="V2198" i="48"/>
  <c r="Y2198" i="48" s="1"/>
  <c r="V2207" i="48"/>
  <c r="Y2207" i="48" s="1"/>
  <c r="V2214" i="48"/>
  <c r="Y2214" i="48" s="1"/>
  <c r="V2223" i="48"/>
  <c r="Y2223" i="48" s="1"/>
  <c r="V2230" i="48"/>
  <c r="Y2230" i="48" s="1"/>
  <c r="V2239" i="48"/>
  <c r="Y2239" i="48" s="1"/>
  <c r="V2246" i="48"/>
  <c r="Y2246" i="48" s="1"/>
  <c r="V2255" i="48"/>
  <c r="Y2255" i="48" s="1"/>
  <c r="V2262" i="48"/>
  <c r="Y2262" i="48" s="1"/>
  <c r="V2271" i="48"/>
  <c r="Y2271" i="48" s="1"/>
  <c r="V2278" i="48"/>
  <c r="Y2278" i="48" s="1"/>
  <c r="V2287" i="48"/>
  <c r="Y2287" i="48" s="1"/>
  <c r="V2294" i="48"/>
  <c r="Y2294" i="48" s="1"/>
  <c r="V2303" i="48"/>
  <c r="Y2303" i="48" s="1"/>
  <c r="V2310" i="48"/>
  <c r="Y2310" i="48" s="1"/>
  <c r="V2319" i="48"/>
  <c r="Y2319" i="48" s="1"/>
  <c r="V2326" i="48"/>
  <c r="Y2326" i="48" s="1"/>
  <c r="V1657" i="48"/>
  <c r="Y1657" i="48" s="1"/>
  <c r="V1755" i="48"/>
  <c r="Y1755" i="48" s="1"/>
  <c r="V1856" i="48"/>
  <c r="Y1856" i="48" s="1"/>
  <c r="V1874" i="48"/>
  <c r="Y1874" i="48" s="1"/>
  <c r="V1920" i="48"/>
  <c r="Y1920" i="48" s="1"/>
  <c r="V2006" i="48"/>
  <c r="Y2006" i="48" s="1"/>
  <c r="V2023" i="48"/>
  <c r="Y2023" i="48" s="1"/>
  <c r="V2042" i="48"/>
  <c r="Y2042" i="48" s="1"/>
  <c r="V2051" i="48"/>
  <c r="Y2051" i="48" s="1"/>
  <c r="V2064" i="48"/>
  <c r="Y2064" i="48" s="1"/>
  <c r="V2077" i="48"/>
  <c r="Y2077" i="48" s="1"/>
  <c r="V2104" i="48"/>
  <c r="Y2104" i="48" s="1"/>
  <c r="V2112" i="48"/>
  <c r="Y2112" i="48" s="1"/>
  <c r="V2141" i="48"/>
  <c r="Y2141" i="48" s="1"/>
  <c r="V2269" i="48"/>
  <c r="Y2269" i="48" s="1"/>
  <c r="V2272" i="48"/>
  <c r="Y2272" i="48" s="1"/>
  <c r="V2275" i="48"/>
  <c r="Y2275" i="48" s="1"/>
  <c r="V2281" i="48"/>
  <c r="Y2281" i="48" s="1"/>
  <c r="V2284" i="48"/>
  <c r="Y2284" i="48" s="1"/>
  <c r="V2306" i="48"/>
  <c r="Y2306" i="48" s="1"/>
  <c r="V2309" i="48"/>
  <c r="Y2309" i="48" s="1"/>
  <c r="V2312" i="48"/>
  <c r="Y2312" i="48" s="1"/>
  <c r="V2331" i="48"/>
  <c r="Y2331" i="48" s="1"/>
  <c r="V2339" i="48"/>
  <c r="Y2339" i="48" s="1"/>
  <c r="V2349" i="48"/>
  <c r="Y2349" i="48" s="1"/>
  <c r="V2354" i="48"/>
  <c r="Y2354" i="48" s="1"/>
  <c r="V2369" i="48"/>
  <c r="Y2369" i="48" s="1"/>
  <c r="V2379" i="48"/>
  <c r="Y2379" i="48" s="1"/>
  <c r="V2392" i="48"/>
  <c r="Y2392" i="48" s="1"/>
  <c r="V2404" i="48"/>
  <c r="Y2404" i="48" s="1"/>
  <c r="V2413" i="48"/>
  <c r="Y2413" i="48" s="1"/>
  <c r="V2420" i="48"/>
  <c r="Y2420" i="48" s="1"/>
  <c r="V2429" i="48"/>
  <c r="Y2429" i="48" s="1"/>
  <c r="V2436" i="48"/>
  <c r="Y2436" i="48" s="1"/>
  <c r="V2445" i="48"/>
  <c r="Y2445" i="48" s="1"/>
  <c r="V2452" i="48"/>
  <c r="Y2452" i="48" s="1"/>
  <c r="V2461" i="48"/>
  <c r="Y2461" i="48" s="1"/>
  <c r="V2468" i="48"/>
  <c r="Y2468" i="48" s="1"/>
  <c r="V2477" i="48"/>
  <c r="Y2477" i="48" s="1"/>
  <c r="V2484" i="48"/>
  <c r="Y2484" i="48" s="1"/>
  <c r="V2493" i="48"/>
  <c r="Y2493" i="48" s="1"/>
  <c r="V2500" i="48"/>
  <c r="Y2500" i="48" s="1"/>
  <c r="V2509" i="48"/>
  <c r="Y2509" i="48" s="1"/>
  <c r="V2516" i="48"/>
  <c r="Y2516" i="48" s="1"/>
  <c r="V2525" i="48"/>
  <c r="Y2525" i="48" s="1"/>
  <c r="V2532" i="48"/>
  <c r="Y2532" i="48" s="1"/>
  <c r="V2541" i="48"/>
  <c r="Y2541" i="48" s="1"/>
  <c r="V2548" i="48"/>
  <c r="Y2548" i="48" s="1"/>
  <c r="V2557" i="48"/>
  <c r="Y2557" i="48" s="1"/>
  <c r="V2564" i="48"/>
  <c r="Y2564" i="48" s="1"/>
  <c r="V2573" i="48"/>
  <c r="Y2573" i="48" s="1"/>
  <c r="V2580" i="48"/>
  <c r="Y2580" i="48" s="1"/>
  <c r="V2589" i="48"/>
  <c r="Y2589" i="48" s="1"/>
  <c r="V2596" i="48"/>
  <c r="Y2596" i="48" s="1"/>
  <c r="V2605" i="48"/>
  <c r="Y2605" i="48" s="1"/>
  <c r="V2612" i="48"/>
  <c r="Y2612" i="48" s="1"/>
  <c r="V2621" i="48"/>
  <c r="Y2621" i="48" s="1"/>
  <c r="V2628" i="48"/>
  <c r="Y2628" i="48" s="1"/>
  <c r="V2637" i="48"/>
  <c r="Y2637" i="48" s="1"/>
  <c r="V2644" i="48"/>
  <c r="Y2644" i="48" s="1"/>
  <c r="V2653" i="48"/>
  <c r="Y2653" i="48" s="1"/>
  <c r="V2660" i="48"/>
  <c r="Y2660" i="48" s="1"/>
  <c r="V2669" i="48"/>
  <c r="Y2669" i="48" s="1"/>
  <c r="V2676" i="48"/>
  <c r="Y2676" i="48" s="1"/>
  <c r="V2685" i="48"/>
  <c r="Y2685" i="48" s="1"/>
  <c r="V2692" i="48"/>
  <c r="Y2692" i="48" s="1"/>
  <c r="V2701" i="48"/>
  <c r="Y2701" i="48" s="1"/>
  <c r="V2708" i="48"/>
  <c r="Y2708" i="48" s="1"/>
  <c r="V2717" i="48"/>
  <c r="Y2717" i="48" s="1"/>
  <c r="V2724" i="48"/>
  <c r="Y2724" i="48" s="1"/>
  <c r="V2733" i="48"/>
  <c r="Y2733" i="48" s="1"/>
  <c r="V2740" i="48"/>
  <c r="Y2740" i="48" s="1"/>
  <c r="V2749" i="48"/>
  <c r="Y2749" i="48" s="1"/>
  <c r="V2756" i="48"/>
  <c r="Y2756" i="48" s="1"/>
  <c r="V2765" i="48"/>
  <c r="Y2765" i="48" s="1"/>
  <c r="V2772" i="48"/>
  <c r="Y2772" i="48" s="1"/>
  <c r="V1651" i="48"/>
  <c r="Y1651" i="48" s="1"/>
  <c r="V1690" i="48"/>
  <c r="Y1690" i="48" s="1"/>
  <c r="V1774" i="48"/>
  <c r="Y1774" i="48" s="1"/>
  <c r="V1803" i="48"/>
  <c r="Y1803" i="48" s="1"/>
  <c r="V1815" i="48"/>
  <c r="Y1815" i="48" s="1"/>
  <c r="V1886" i="48"/>
  <c r="Y1886" i="48" s="1"/>
  <c r="V1910" i="48"/>
  <c r="Y1910" i="48" s="1"/>
  <c r="V1931" i="48"/>
  <c r="Y1931" i="48" s="1"/>
  <c r="V1942" i="48"/>
  <c r="Y1942" i="48" s="1"/>
  <c r="V1967" i="48"/>
  <c r="Y1967" i="48" s="1"/>
  <c r="V1982" i="48"/>
  <c r="Y1982" i="48" s="1"/>
  <c r="V2074" i="48"/>
  <c r="Y2074" i="48" s="1"/>
  <c r="V2082" i="48"/>
  <c r="Y2082" i="48" s="1"/>
  <c r="V2125" i="48"/>
  <c r="Y2125" i="48" s="1"/>
  <c r="V2137" i="48"/>
  <c r="Y2137" i="48" s="1"/>
  <c r="V2160" i="48"/>
  <c r="Y2160" i="48" s="1"/>
  <c r="V2164" i="48"/>
  <c r="Y2164" i="48" s="1"/>
  <c r="V2192" i="48"/>
  <c r="Y2192" i="48" s="1"/>
  <c r="V2196" i="48"/>
  <c r="Y2196" i="48" s="1"/>
  <c r="V2224" i="48"/>
  <c r="Y2224" i="48" s="1"/>
  <c r="V2228" i="48"/>
  <c r="Y2228" i="48" s="1"/>
  <c r="V2256" i="48"/>
  <c r="Y2256" i="48" s="1"/>
  <c r="V2260" i="48"/>
  <c r="Y2260" i="48" s="1"/>
  <c r="V2266" i="48"/>
  <c r="Y2266" i="48" s="1"/>
  <c r="V2298" i="48"/>
  <c r="Y2298" i="48" s="1"/>
  <c r="V2301" i="48"/>
  <c r="Y2301" i="48" s="1"/>
  <c r="V2304" i="48"/>
  <c r="Y2304" i="48" s="1"/>
  <c r="V2323" i="48"/>
  <c r="Y2323" i="48" s="1"/>
  <c r="V2342" i="48"/>
  <c r="Y2342" i="48" s="1"/>
  <c r="V2352" i="48"/>
  <c r="Y2352" i="48" s="1"/>
  <c r="V2357" i="48"/>
  <c r="Y2357" i="48" s="1"/>
  <c r="V2362" i="48"/>
  <c r="Y2362" i="48" s="1"/>
  <c r="V2367" i="48"/>
  <c r="Y2367" i="48" s="1"/>
  <c r="V2372" i="48"/>
  <c r="Y2372" i="48" s="1"/>
  <c r="V2377" i="48"/>
  <c r="Y2377" i="48" s="1"/>
  <c r="V2387" i="48"/>
  <c r="Y2387" i="48" s="1"/>
  <c r="V2397" i="48"/>
  <c r="Y2397" i="48" s="1"/>
  <c r="V2402" i="48"/>
  <c r="Y2402" i="48" s="1"/>
  <c r="V2411" i="48"/>
  <c r="Y2411" i="48" s="1"/>
  <c r="V2418" i="48"/>
  <c r="Y2418" i="48" s="1"/>
  <c r="V2427" i="48"/>
  <c r="Y2427" i="48" s="1"/>
  <c r="V2434" i="48"/>
  <c r="Y2434" i="48" s="1"/>
  <c r="V2443" i="48"/>
  <c r="Y2443" i="48" s="1"/>
  <c r="V2450" i="48"/>
  <c r="Y2450" i="48" s="1"/>
  <c r="V2459" i="48"/>
  <c r="Y2459" i="48" s="1"/>
  <c r="V2466" i="48"/>
  <c r="Y2466" i="48" s="1"/>
  <c r="V2475" i="48"/>
  <c r="Y2475" i="48" s="1"/>
  <c r="V2482" i="48"/>
  <c r="Y2482" i="48" s="1"/>
  <c r="V2491" i="48"/>
  <c r="Y2491" i="48" s="1"/>
  <c r="V2498" i="48"/>
  <c r="Y2498" i="48" s="1"/>
  <c r="V2507" i="48"/>
  <c r="Y2507" i="48" s="1"/>
  <c r="V2514" i="48"/>
  <c r="Y2514" i="48" s="1"/>
  <c r="V2523" i="48"/>
  <c r="Y2523" i="48" s="1"/>
  <c r="V2530" i="48"/>
  <c r="Y2530" i="48" s="1"/>
  <c r="V2539" i="48"/>
  <c r="Y2539" i="48" s="1"/>
  <c r="V2546" i="48"/>
  <c r="Y2546" i="48" s="1"/>
  <c r="V2555" i="48"/>
  <c r="Y2555" i="48" s="1"/>
  <c r="V2562" i="48"/>
  <c r="Y2562" i="48" s="1"/>
  <c r="V2571" i="48"/>
  <c r="Y2571" i="48" s="1"/>
  <c r="V2578" i="48"/>
  <c r="Y2578" i="48" s="1"/>
  <c r="V2587" i="48"/>
  <c r="Y2587" i="48" s="1"/>
  <c r="V2594" i="48"/>
  <c r="Y2594" i="48" s="1"/>
  <c r="V2603" i="48"/>
  <c r="Y2603" i="48" s="1"/>
  <c r="V2610" i="48"/>
  <c r="Y2610" i="48" s="1"/>
  <c r="V2619" i="48"/>
  <c r="Y2619" i="48" s="1"/>
  <c r="V2626" i="48"/>
  <c r="Y2626" i="48" s="1"/>
  <c r="V2635" i="48"/>
  <c r="Y2635" i="48" s="1"/>
  <c r="V2642" i="48"/>
  <c r="Y2642" i="48" s="1"/>
  <c r="V2651" i="48"/>
  <c r="Y2651" i="48" s="1"/>
  <c r="V2658" i="48"/>
  <c r="Y2658" i="48" s="1"/>
  <c r="V2667" i="48"/>
  <c r="Y2667" i="48" s="1"/>
  <c r="V2674" i="48"/>
  <c r="Y2674" i="48" s="1"/>
  <c r="V2683" i="48"/>
  <c r="Y2683" i="48" s="1"/>
  <c r="V2690" i="48"/>
  <c r="Y2690" i="48" s="1"/>
  <c r="V2699" i="48"/>
  <c r="Y2699" i="48" s="1"/>
  <c r="V2706" i="48"/>
  <c r="Y2706" i="48" s="1"/>
  <c r="V2715" i="48"/>
  <c r="Y2715" i="48" s="1"/>
  <c r="V2722" i="48"/>
  <c r="Y2722" i="48" s="1"/>
  <c r="V2731" i="48"/>
  <c r="Y2731" i="48" s="1"/>
  <c r="V2738" i="48"/>
  <c r="Y2738" i="48" s="1"/>
  <c r="V2747" i="48"/>
  <c r="Y2747" i="48" s="1"/>
  <c r="V2754" i="48"/>
  <c r="Y2754" i="48" s="1"/>
  <c r="V2763" i="48"/>
  <c r="Y2763" i="48" s="1"/>
  <c r="V1485" i="48"/>
  <c r="Y1485" i="48" s="1"/>
  <c r="V1577" i="48"/>
  <c r="Y1577" i="48" s="1"/>
  <c r="V1730" i="48"/>
  <c r="Y1730" i="48" s="1"/>
  <c r="V1769" i="48"/>
  <c r="Y1769" i="48" s="1"/>
  <c r="V1881" i="48"/>
  <c r="Y1881" i="48" s="1"/>
  <c r="V1958" i="48"/>
  <c r="Y1958" i="48" s="1"/>
  <c r="V1963" i="48"/>
  <c r="Y1963" i="48" s="1"/>
  <c r="V2011" i="48"/>
  <c r="Y2011" i="48" s="1"/>
  <c r="V2020" i="48"/>
  <c r="Y2020" i="48" s="1"/>
  <c r="V2109" i="48"/>
  <c r="Y2109" i="48" s="1"/>
  <c r="V2121" i="48"/>
  <c r="Y2121" i="48" s="1"/>
  <c r="V2146" i="48"/>
  <c r="Y2146" i="48" s="1"/>
  <c r="V2153" i="48"/>
  <c r="Y2153" i="48" s="1"/>
  <c r="V2157" i="48"/>
  <c r="Y2157" i="48" s="1"/>
  <c r="V2168" i="48"/>
  <c r="Y2168" i="48" s="1"/>
  <c r="V2171" i="48"/>
  <c r="Y2171" i="48" s="1"/>
  <c r="V2178" i="48"/>
  <c r="Y2178" i="48" s="1"/>
  <c r="V2185" i="48"/>
  <c r="Y2185" i="48" s="1"/>
  <c r="V2189" i="48"/>
  <c r="Y2189" i="48" s="1"/>
  <c r="V2200" i="48"/>
  <c r="Y2200" i="48" s="1"/>
  <c r="V2203" i="48"/>
  <c r="Y2203" i="48" s="1"/>
  <c r="V2210" i="48"/>
  <c r="Y2210" i="48" s="1"/>
  <c r="V2217" i="48"/>
  <c r="Y2217" i="48" s="1"/>
  <c r="V2221" i="48"/>
  <c r="Y2221" i="48" s="1"/>
  <c r="V2232" i="48"/>
  <c r="Y2232" i="48" s="1"/>
  <c r="V2235" i="48"/>
  <c r="Y2235" i="48" s="1"/>
  <c r="V2242" i="48"/>
  <c r="Y2242" i="48" s="1"/>
  <c r="V2249" i="48"/>
  <c r="Y2249" i="48" s="1"/>
  <c r="V2253" i="48"/>
  <c r="Y2253" i="48" s="1"/>
  <c r="V2276" i="48"/>
  <c r="Y2276" i="48" s="1"/>
  <c r="V2290" i="48"/>
  <c r="Y2290" i="48" s="1"/>
  <c r="V2293" i="48"/>
  <c r="Y2293" i="48" s="1"/>
  <c r="V2296" i="48"/>
  <c r="Y2296" i="48" s="1"/>
  <c r="V2315" i="48"/>
  <c r="Y2315" i="48" s="1"/>
  <c r="V2329" i="48"/>
  <c r="Y2329" i="48" s="1"/>
  <c r="V2332" i="48"/>
  <c r="Y2332" i="48" s="1"/>
  <c r="V2337" i="48"/>
  <c r="Y2337" i="48" s="1"/>
  <c r="V2347" i="48"/>
  <c r="Y2347" i="48" s="1"/>
  <c r="V2360" i="48"/>
  <c r="Y2360" i="48" s="1"/>
  <c r="V2380" i="48"/>
  <c r="Y2380" i="48" s="1"/>
  <c r="V2390" i="48"/>
  <c r="Y2390" i="48" s="1"/>
  <c r="V2400" i="48"/>
  <c r="Y2400" i="48" s="1"/>
  <c r="V2409" i="48"/>
  <c r="Y2409" i="48" s="1"/>
  <c r="V2416" i="48"/>
  <c r="Y2416" i="48" s="1"/>
  <c r="V2425" i="48"/>
  <c r="Y2425" i="48" s="1"/>
  <c r="V2432" i="48"/>
  <c r="Y2432" i="48" s="1"/>
  <c r="V2441" i="48"/>
  <c r="Y2441" i="48" s="1"/>
  <c r="V2448" i="48"/>
  <c r="Y2448" i="48" s="1"/>
  <c r="V2457" i="48"/>
  <c r="Y2457" i="48" s="1"/>
  <c r="V2464" i="48"/>
  <c r="Y2464" i="48" s="1"/>
  <c r="V2473" i="48"/>
  <c r="Y2473" i="48" s="1"/>
  <c r="V2480" i="48"/>
  <c r="Y2480" i="48" s="1"/>
  <c r="V2489" i="48"/>
  <c r="Y2489" i="48" s="1"/>
  <c r="V2496" i="48"/>
  <c r="Y2496" i="48" s="1"/>
  <c r="V2505" i="48"/>
  <c r="Y2505" i="48" s="1"/>
  <c r="V2512" i="48"/>
  <c r="Y2512" i="48" s="1"/>
  <c r="V2521" i="48"/>
  <c r="Y2521" i="48" s="1"/>
  <c r="V2528" i="48"/>
  <c r="Y2528" i="48" s="1"/>
  <c r="V2537" i="48"/>
  <c r="Y2537" i="48" s="1"/>
  <c r="V2544" i="48"/>
  <c r="Y2544" i="48" s="1"/>
  <c r="V2553" i="48"/>
  <c r="Y2553" i="48" s="1"/>
  <c r="V2560" i="48"/>
  <c r="Y2560" i="48" s="1"/>
  <c r="V2569" i="48"/>
  <c r="Y2569" i="48" s="1"/>
  <c r="V2576" i="48"/>
  <c r="Y2576" i="48" s="1"/>
  <c r="V2585" i="48"/>
  <c r="Y2585" i="48" s="1"/>
  <c r="V2592" i="48"/>
  <c r="Y2592" i="48" s="1"/>
  <c r="V2601" i="48"/>
  <c r="Y2601" i="48" s="1"/>
  <c r="V2608" i="48"/>
  <c r="Y2608" i="48" s="1"/>
  <c r="V2617" i="48"/>
  <c r="Y2617" i="48" s="1"/>
  <c r="V2624" i="48"/>
  <c r="Y2624" i="48" s="1"/>
  <c r="V2633" i="48"/>
  <c r="Y2633" i="48" s="1"/>
  <c r="V2640" i="48"/>
  <c r="Y2640" i="48" s="1"/>
  <c r="V2649" i="48"/>
  <c r="Y2649" i="48" s="1"/>
  <c r="V2656" i="48"/>
  <c r="Y2656" i="48" s="1"/>
  <c r="V2665" i="48"/>
  <c r="Y2665" i="48" s="1"/>
  <c r="V2672" i="48"/>
  <c r="Y2672" i="48" s="1"/>
  <c r="V2681" i="48"/>
  <c r="Y2681" i="48" s="1"/>
  <c r="V2688" i="48"/>
  <c r="Y2688" i="48" s="1"/>
  <c r="V2697" i="48"/>
  <c r="Y2697" i="48" s="1"/>
  <c r="V2704" i="48"/>
  <c r="Y2704" i="48" s="1"/>
  <c r="V2713" i="48"/>
  <c r="Y2713" i="48" s="1"/>
  <c r="V2720" i="48"/>
  <c r="Y2720" i="48" s="1"/>
  <c r="V2729" i="48"/>
  <c r="Y2729" i="48" s="1"/>
  <c r="V2736" i="48"/>
  <c r="Y2736" i="48" s="1"/>
  <c r="V2745" i="48"/>
  <c r="Y2745" i="48" s="1"/>
  <c r="V2752" i="48"/>
  <c r="Y2752" i="48" s="1"/>
  <c r="V2761" i="48"/>
  <c r="Y2761" i="48" s="1"/>
  <c r="V2768" i="48"/>
  <c r="Y2768" i="48" s="1"/>
  <c r="V2777" i="48"/>
  <c r="Y2777" i="48" s="1"/>
  <c r="V1685" i="48"/>
  <c r="Y1685" i="48" s="1"/>
  <c r="V1705" i="48"/>
  <c r="Y1705" i="48" s="1"/>
  <c r="V1787" i="48"/>
  <c r="Y1787" i="48" s="1"/>
  <c r="V1840" i="48"/>
  <c r="Y1840" i="48" s="1"/>
  <c r="V1906" i="48"/>
  <c r="Y1906" i="48" s="1"/>
  <c r="V1927" i="48"/>
  <c r="Y1927" i="48" s="1"/>
  <c r="V1938" i="48"/>
  <c r="Y1938" i="48" s="1"/>
  <c r="V1954" i="48"/>
  <c r="Y1954" i="48" s="1"/>
  <c r="V1998" i="48"/>
  <c r="Y1998" i="48" s="1"/>
  <c r="V2003" i="48"/>
  <c r="Y2003" i="48" s="1"/>
  <c r="V2025" i="48"/>
  <c r="Y2025" i="48" s="1"/>
  <c r="V2034" i="48"/>
  <c r="Y2034" i="48" s="1"/>
  <c r="V2039" i="48"/>
  <c r="Y2039" i="48" s="1"/>
  <c r="V2048" i="48"/>
  <c r="Y2048" i="48" s="1"/>
  <c r="V2087" i="48"/>
  <c r="Y2087" i="48" s="1"/>
  <c r="V2130" i="48"/>
  <c r="Y2130" i="48" s="1"/>
  <c r="V2161" i="48"/>
  <c r="Y2161" i="48" s="1"/>
  <c r="V2193" i="48"/>
  <c r="Y2193" i="48" s="1"/>
  <c r="V2225" i="48"/>
  <c r="Y2225" i="48" s="1"/>
  <c r="V2257" i="48"/>
  <c r="Y2257" i="48" s="1"/>
  <c r="V2264" i="48"/>
  <c r="Y2264" i="48" s="1"/>
  <c r="V2273" i="48"/>
  <c r="Y2273" i="48" s="1"/>
  <c r="V2282" i="48"/>
  <c r="Y2282" i="48" s="1"/>
  <c r="V2285" i="48"/>
  <c r="Y2285" i="48" s="1"/>
  <c r="V2288" i="48"/>
  <c r="Y2288" i="48" s="1"/>
  <c r="V2307" i="48"/>
  <c r="Y2307" i="48" s="1"/>
  <c r="V2321" i="48"/>
  <c r="Y2321" i="48" s="1"/>
  <c r="V2324" i="48"/>
  <c r="Y2324" i="48" s="1"/>
  <c r="V2335" i="48"/>
  <c r="Y2335" i="48" s="1"/>
  <c r="V2340" i="48"/>
  <c r="Y2340" i="48" s="1"/>
  <c r="V2345" i="48"/>
  <c r="Y2345" i="48" s="1"/>
  <c r="V2355" i="48"/>
  <c r="Y2355" i="48" s="1"/>
  <c r="V2365" i="48"/>
  <c r="Y2365" i="48" s="1"/>
  <c r="V2370" i="48"/>
  <c r="Y2370" i="48" s="1"/>
  <c r="V2385" i="48"/>
  <c r="Y2385" i="48" s="1"/>
  <c r="V2395" i="48"/>
  <c r="Y2395" i="48" s="1"/>
  <c r="V2407" i="48"/>
  <c r="Y2407" i="48" s="1"/>
  <c r="V2414" i="48"/>
  <c r="Y2414" i="48" s="1"/>
  <c r="V2423" i="48"/>
  <c r="Y2423" i="48" s="1"/>
  <c r="V2430" i="48"/>
  <c r="Y2430" i="48" s="1"/>
  <c r="V2439" i="48"/>
  <c r="Y2439" i="48" s="1"/>
  <c r="V2446" i="48"/>
  <c r="Y2446" i="48" s="1"/>
  <c r="V2455" i="48"/>
  <c r="Y2455" i="48" s="1"/>
  <c r="V2462" i="48"/>
  <c r="Y2462" i="48" s="1"/>
  <c r="V2471" i="48"/>
  <c r="Y2471" i="48" s="1"/>
  <c r="V2478" i="48"/>
  <c r="Y2478" i="48" s="1"/>
  <c r="V2487" i="48"/>
  <c r="Y2487" i="48" s="1"/>
  <c r="V2494" i="48"/>
  <c r="Y2494" i="48" s="1"/>
  <c r="V2503" i="48"/>
  <c r="Y2503" i="48" s="1"/>
  <c r="V2510" i="48"/>
  <c r="Y2510" i="48" s="1"/>
  <c r="V2519" i="48"/>
  <c r="Y2519" i="48" s="1"/>
  <c r="V2526" i="48"/>
  <c r="Y2526" i="48" s="1"/>
  <c r="V2535" i="48"/>
  <c r="Y2535" i="48" s="1"/>
  <c r="V2542" i="48"/>
  <c r="Y2542" i="48" s="1"/>
  <c r="V2551" i="48"/>
  <c r="Y2551" i="48" s="1"/>
  <c r="V2558" i="48"/>
  <c r="Y2558" i="48" s="1"/>
  <c r="V2567" i="48"/>
  <c r="Y2567" i="48" s="1"/>
  <c r="V2574" i="48"/>
  <c r="Y2574" i="48" s="1"/>
  <c r="V2583" i="48"/>
  <c r="Y2583" i="48" s="1"/>
  <c r="V2590" i="48"/>
  <c r="Y2590" i="48" s="1"/>
  <c r="V2599" i="48"/>
  <c r="Y2599" i="48" s="1"/>
  <c r="V2606" i="48"/>
  <c r="Y2606" i="48" s="1"/>
  <c r="V2615" i="48"/>
  <c r="Y2615" i="48" s="1"/>
  <c r="V2622" i="48"/>
  <c r="Y2622" i="48" s="1"/>
  <c r="V1746" i="48"/>
  <c r="Y1746" i="48" s="1"/>
  <c r="V1799" i="48"/>
  <c r="Y1799" i="48" s="1"/>
  <c r="V1979" i="48"/>
  <c r="Y1979" i="48" s="1"/>
  <c r="V2062" i="48"/>
  <c r="Y2062" i="48" s="1"/>
  <c r="V2079" i="48"/>
  <c r="Y2079" i="48" s="1"/>
  <c r="V2084" i="48"/>
  <c r="Y2084" i="48" s="1"/>
  <c r="V2097" i="48"/>
  <c r="Y2097" i="48" s="1"/>
  <c r="V2114" i="48"/>
  <c r="Y2114" i="48" s="1"/>
  <c r="V2267" i="48"/>
  <c r="Y2267" i="48" s="1"/>
  <c r="V2280" i="48"/>
  <c r="Y2280" i="48" s="1"/>
  <c r="V2299" i="48"/>
  <c r="Y2299" i="48" s="1"/>
  <c r="V2313" i="48"/>
  <c r="Y2313" i="48" s="1"/>
  <c r="V2316" i="48"/>
  <c r="Y2316" i="48" s="1"/>
  <c r="V2348" i="48"/>
  <c r="Y2348" i="48" s="1"/>
  <c r="V2358" i="48"/>
  <c r="Y2358" i="48" s="1"/>
  <c r="V2368" i="48"/>
  <c r="Y2368" i="48" s="1"/>
  <c r="V2373" i="48"/>
  <c r="Y2373" i="48" s="1"/>
  <c r="V2378" i="48"/>
  <c r="Y2378" i="48" s="1"/>
  <c r="V2383" i="48"/>
  <c r="Y2383" i="48" s="1"/>
  <c r="V2388" i="48"/>
  <c r="Y2388" i="48" s="1"/>
  <c r="V2393" i="48"/>
  <c r="Y2393" i="48" s="1"/>
  <c r="V2405" i="48"/>
  <c r="Y2405" i="48" s="1"/>
  <c r="V2412" i="48"/>
  <c r="Y2412" i="48" s="1"/>
  <c r="V2421" i="48"/>
  <c r="Y2421" i="48" s="1"/>
  <c r="V2428" i="48"/>
  <c r="Y2428" i="48" s="1"/>
  <c r="V2437" i="48"/>
  <c r="Y2437" i="48" s="1"/>
  <c r="V2444" i="48"/>
  <c r="Y2444" i="48" s="1"/>
  <c r="V2453" i="48"/>
  <c r="Y2453" i="48" s="1"/>
  <c r="V2460" i="48"/>
  <c r="Y2460" i="48" s="1"/>
  <c r="V2469" i="48"/>
  <c r="Y2469" i="48" s="1"/>
  <c r="V2476" i="48"/>
  <c r="Y2476" i="48" s="1"/>
  <c r="V2485" i="48"/>
  <c r="Y2485" i="48" s="1"/>
  <c r="V2492" i="48"/>
  <c r="Y2492" i="48" s="1"/>
  <c r="V2501" i="48"/>
  <c r="Y2501" i="48" s="1"/>
  <c r="V2508" i="48"/>
  <c r="Y2508" i="48" s="1"/>
  <c r="V2517" i="48"/>
  <c r="Y2517" i="48" s="1"/>
  <c r="V2524" i="48"/>
  <c r="Y2524" i="48" s="1"/>
  <c r="V2533" i="48"/>
  <c r="Y2533" i="48" s="1"/>
  <c r="V2540" i="48"/>
  <c r="Y2540" i="48" s="1"/>
  <c r="V2549" i="48"/>
  <c r="Y2549" i="48" s="1"/>
  <c r="V2556" i="48"/>
  <c r="Y2556" i="48" s="1"/>
  <c r="V2565" i="48"/>
  <c r="Y2565" i="48" s="1"/>
  <c r="V2572" i="48"/>
  <c r="Y2572" i="48" s="1"/>
  <c r="V2581" i="48"/>
  <c r="Y2581" i="48" s="1"/>
  <c r="V2588" i="48"/>
  <c r="Y2588" i="48" s="1"/>
  <c r="V2597" i="48"/>
  <c r="Y2597" i="48" s="1"/>
  <c r="V2604" i="48"/>
  <c r="Y2604" i="48" s="1"/>
  <c r="V2613" i="48"/>
  <c r="Y2613" i="48" s="1"/>
  <c r="V2620" i="48"/>
  <c r="Y2620" i="48" s="1"/>
  <c r="V2629" i="48"/>
  <c r="Y2629" i="48" s="1"/>
  <c r="V2636" i="48"/>
  <c r="Y2636" i="48" s="1"/>
  <c r="V2645" i="48"/>
  <c r="Y2645" i="48" s="1"/>
  <c r="V2652" i="48"/>
  <c r="Y2652" i="48" s="1"/>
  <c r="V2661" i="48"/>
  <c r="Y2661" i="48" s="1"/>
  <c r="V2668" i="48"/>
  <c r="Y2668" i="48" s="1"/>
  <c r="V2677" i="48"/>
  <c r="Y2677" i="48" s="1"/>
  <c r="V2684" i="48"/>
  <c r="Y2684" i="48" s="1"/>
  <c r="V2693" i="48"/>
  <c r="Y2693" i="48" s="1"/>
  <c r="V2700" i="48"/>
  <c r="Y2700" i="48" s="1"/>
  <c r="V2709" i="48"/>
  <c r="Y2709" i="48" s="1"/>
  <c r="V2716" i="48"/>
  <c r="Y2716" i="48" s="1"/>
  <c r="V2725" i="48"/>
  <c r="Y2725" i="48" s="1"/>
  <c r="V2732" i="48"/>
  <c r="Y2732" i="48" s="1"/>
  <c r="V2741" i="48"/>
  <c r="Y2741" i="48" s="1"/>
  <c r="V2748" i="48"/>
  <c r="Y2748" i="48" s="1"/>
  <c r="V2757" i="48"/>
  <c r="Y2757" i="48" s="1"/>
  <c r="V2764" i="48"/>
  <c r="Y2764" i="48" s="1"/>
  <c r="V2773" i="48"/>
  <c r="Y2773" i="48" s="1"/>
  <c r="V1634" i="48"/>
  <c r="Y1634" i="48" s="1"/>
  <c r="V1641" i="48"/>
  <c r="Y1641" i="48" s="1"/>
  <c r="V1778" i="48"/>
  <c r="Y1778" i="48" s="1"/>
  <c r="V1819" i="48"/>
  <c r="Y1819" i="48" s="1"/>
  <c r="V1824" i="48"/>
  <c r="Y1824" i="48" s="1"/>
  <c r="V1890" i="48"/>
  <c r="Y1890" i="48" s="1"/>
  <c r="V1902" i="48"/>
  <c r="Y1902" i="48" s="1"/>
  <c r="V1913" i="48"/>
  <c r="Y1913" i="48" s="1"/>
  <c r="V1970" i="48"/>
  <c r="Y1970" i="48" s="1"/>
  <c r="V1995" i="48"/>
  <c r="Y1995" i="48" s="1"/>
  <c r="V2000" i="48"/>
  <c r="Y2000" i="48" s="1"/>
  <c r="V2031" i="48"/>
  <c r="Y2031" i="48" s="1"/>
  <c r="V2045" i="48"/>
  <c r="Y2045" i="48" s="1"/>
  <c r="V2072" i="48"/>
  <c r="Y2072" i="48" s="1"/>
  <c r="V2094" i="48"/>
  <c r="Y2094" i="48" s="1"/>
  <c r="V2123" i="48"/>
  <c r="Y2123" i="48" s="1"/>
  <c r="V2132" i="48"/>
  <c r="Y2132" i="48" s="1"/>
  <c r="V2144" i="48"/>
  <c r="Y2144" i="48" s="1"/>
  <c r="V2152" i="48"/>
  <c r="Y2152" i="48" s="1"/>
  <c r="V2155" i="48"/>
  <c r="Y2155" i="48" s="1"/>
  <c r="V2162" i="48"/>
  <c r="Y2162" i="48" s="1"/>
  <c r="V1865" i="48"/>
  <c r="Y1865" i="48" s="1"/>
  <c r="V2116" i="48"/>
  <c r="Y2116" i="48" s="1"/>
  <c r="V2194" i="48"/>
  <c r="Y2194" i="48" s="1"/>
  <c r="V2226" i="48"/>
  <c r="Y2226" i="48" s="1"/>
  <c r="V2258" i="48"/>
  <c r="Y2258" i="48" s="1"/>
  <c r="V2283" i="48"/>
  <c r="Y2283" i="48" s="1"/>
  <c r="V2292" i="48"/>
  <c r="Y2292" i="48" s="1"/>
  <c r="V2325" i="48"/>
  <c r="Y2325" i="48" s="1"/>
  <c r="V2330" i="48"/>
  <c r="Y2330" i="48" s="1"/>
  <c r="V2361" i="48"/>
  <c r="Y2361" i="48" s="1"/>
  <c r="V2417" i="48"/>
  <c r="Y2417" i="48" s="1"/>
  <c r="V2426" i="48"/>
  <c r="Y2426" i="48" s="1"/>
  <c r="V2438" i="48"/>
  <c r="Y2438" i="48" s="1"/>
  <c r="V2467" i="48"/>
  <c r="Y2467" i="48" s="1"/>
  <c r="V2479" i="48"/>
  <c r="Y2479" i="48" s="1"/>
  <c r="V2504" i="48"/>
  <c r="Y2504" i="48" s="1"/>
  <c r="V2545" i="48"/>
  <c r="Y2545" i="48" s="1"/>
  <c r="V2554" i="48"/>
  <c r="Y2554" i="48" s="1"/>
  <c r="V2566" i="48"/>
  <c r="Y2566" i="48" s="1"/>
  <c r="V2595" i="48"/>
  <c r="Y2595" i="48" s="1"/>
  <c r="V2607" i="48"/>
  <c r="Y2607" i="48" s="1"/>
  <c r="V2631" i="48"/>
  <c r="Y2631" i="48" s="1"/>
  <c r="V2663" i="48"/>
  <c r="Y2663" i="48" s="1"/>
  <c r="V2695" i="48"/>
  <c r="Y2695" i="48" s="1"/>
  <c r="V2727" i="48"/>
  <c r="Y2727" i="48" s="1"/>
  <c r="V2759" i="48"/>
  <c r="Y2759" i="48" s="1"/>
  <c r="V2769" i="48"/>
  <c r="Y2769" i="48" s="1"/>
  <c r="V2784" i="48"/>
  <c r="Y2784" i="48" s="1"/>
  <c r="V2792" i="48"/>
  <c r="Y2792" i="48" s="1"/>
  <c r="V2800" i="48"/>
  <c r="Y2800" i="48" s="1"/>
  <c r="V2808" i="48"/>
  <c r="Y2808" i="48" s="1"/>
  <c r="V2816" i="48"/>
  <c r="Y2816" i="48" s="1"/>
  <c r="V2824" i="48"/>
  <c r="Y2824" i="48" s="1"/>
  <c r="V2832" i="48"/>
  <c r="Y2832" i="48" s="1"/>
  <c r="V2840" i="48"/>
  <c r="Y2840" i="48" s="1"/>
  <c r="V2848" i="48"/>
  <c r="Y2848" i="48" s="1"/>
  <c r="V2856" i="48"/>
  <c r="Y2856" i="48" s="1"/>
  <c r="V2864" i="48"/>
  <c r="Y2864" i="48" s="1"/>
  <c r="V2872" i="48"/>
  <c r="Y2872" i="48" s="1"/>
  <c r="V2880" i="48"/>
  <c r="Y2880" i="48" s="1"/>
  <c r="V2888" i="48"/>
  <c r="Y2888" i="48" s="1"/>
  <c r="V2896" i="48"/>
  <c r="Y2896" i="48" s="1"/>
  <c r="V2904" i="48"/>
  <c r="Y2904" i="48" s="1"/>
  <c r="V2912" i="48"/>
  <c r="Y2912" i="48" s="1"/>
  <c r="V2920" i="48"/>
  <c r="Y2920" i="48" s="1"/>
  <c r="V2928" i="48"/>
  <c r="Y2928" i="48" s="1"/>
  <c r="V2936" i="48"/>
  <c r="Y2936" i="48" s="1"/>
  <c r="V2944" i="48"/>
  <c r="Y2944" i="48" s="1"/>
  <c r="V2952" i="48"/>
  <c r="Y2952" i="48" s="1"/>
  <c r="V2960" i="48"/>
  <c r="Y2960" i="48" s="1"/>
  <c r="V2968" i="48"/>
  <c r="Y2968" i="48" s="1"/>
  <c r="V2980" i="48"/>
  <c r="Y2980" i="48" s="1"/>
  <c r="V2987" i="48"/>
  <c r="Y2987" i="48" s="1"/>
  <c r="V2996" i="48"/>
  <c r="Y2996" i="48" s="1"/>
  <c r="V3003" i="48"/>
  <c r="Y3003" i="48" s="1"/>
  <c r="V3012" i="48"/>
  <c r="Y3012" i="48" s="1"/>
  <c r="V3019" i="48"/>
  <c r="Y3019" i="48" s="1"/>
  <c r="V3028" i="48"/>
  <c r="Y3028" i="48" s="1"/>
  <c r="V3035" i="48"/>
  <c r="Y3035" i="48" s="1"/>
  <c r="V3044" i="48"/>
  <c r="Y3044" i="48" s="1"/>
  <c r="V3051" i="48"/>
  <c r="Y3051" i="48" s="1"/>
  <c r="V3060" i="48"/>
  <c r="Y3060" i="48" s="1"/>
  <c r="V3067" i="48"/>
  <c r="Y3067" i="48" s="1"/>
  <c r="V3076" i="48"/>
  <c r="Y3076" i="48" s="1"/>
  <c r="V3083" i="48"/>
  <c r="Y3083" i="48" s="1"/>
  <c r="V3092" i="48"/>
  <c r="Y3092" i="48" s="1"/>
  <c r="V3099" i="48"/>
  <c r="Y3099" i="48" s="1"/>
  <c r="V3108" i="48"/>
  <c r="Y3108" i="48" s="1"/>
  <c r="V3115" i="48"/>
  <c r="Y3115" i="48" s="1"/>
  <c r="V3124" i="48"/>
  <c r="Y3124" i="48" s="1"/>
  <c r="V3131" i="48"/>
  <c r="Y3131" i="48" s="1"/>
  <c r="V3140" i="48"/>
  <c r="Y3140" i="48" s="1"/>
  <c r="V3147" i="48"/>
  <c r="Y3147" i="48" s="1"/>
  <c r="V3156" i="48"/>
  <c r="Y3156" i="48" s="1"/>
  <c r="V3163" i="48"/>
  <c r="Y3163" i="48" s="1"/>
  <c r="V3172" i="48"/>
  <c r="Y3172" i="48" s="1"/>
  <c r="V3179" i="48"/>
  <c r="Y3179" i="48" s="1"/>
  <c r="V3188" i="48"/>
  <c r="Y3188" i="48" s="1"/>
  <c r="V3195" i="48"/>
  <c r="Y3195" i="48" s="1"/>
  <c r="V3204" i="48"/>
  <c r="Y3204" i="48" s="1"/>
  <c r="V3211" i="48"/>
  <c r="Y3211" i="48" s="1"/>
  <c r="V3220" i="48"/>
  <c r="Y3220" i="48" s="1"/>
  <c r="V3227" i="48"/>
  <c r="Y3227" i="48" s="1"/>
  <c r="V3236" i="48"/>
  <c r="Y3236" i="48" s="1"/>
  <c r="V3243" i="48"/>
  <c r="Y3243" i="48" s="1"/>
  <c r="V3252" i="48"/>
  <c r="Y3252" i="48" s="1"/>
  <c r="V3259" i="48"/>
  <c r="Y3259" i="48" s="1"/>
  <c r="V3268" i="48"/>
  <c r="Y3268" i="48" s="1"/>
  <c r="V3275" i="48"/>
  <c r="Y3275" i="48" s="1"/>
  <c r="V3284" i="48"/>
  <c r="Y3284" i="48" s="1"/>
  <c r="V3291" i="48"/>
  <c r="Y3291" i="48" s="1"/>
  <c r="V3300" i="48"/>
  <c r="Y3300" i="48" s="1"/>
  <c r="V3307" i="48"/>
  <c r="Y3307" i="48" s="1"/>
  <c r="V3316" i="48"/>
  <c r="Y3316" i="48" s="1"/>
  <c r="V3323" i="48"/>
  <c r="Y3323" i="48" s="1"/>
  <c r="V3332" i="48"/>
  <c r="Y3332" i="48" s="1"/>
  <c r="V3339" i="48"/>
  <c r="Y3339" i="48" s="1"/>
  <c r="V3348" i="48"/>
  <c r="Y3348" i="48" s="1"/>
  <c r="V3355" i="48"/>
  <c r="Y3355" i="48" s="1"/>
  <c r="V3364" i="48"/>
  <c r="Y3364" i="48" s="1"/>
  <c r="V3371" i="48"/>
  <c r="Y3371" i="48" s="1"/>
  <c r="V3380" i="48"/>
  <c r="Y3380" i="48" s="1"/>
  <c r="V3387" i="48"/>
  <c r="Y3387" i="48" s="1"/>
  <c r="V3396" i="48"/>
  <c r="Y3396" i="48" s="1"/>
  <c r="V3403" i="48"/>
  <c r="Y3403" i="48" s="1"/>
  <c r="V3412" i="48"/>
  <c r="Y3412" i="48" s="1"/>
  <c r="V3419" i="48"/>
  <c r="Y3419" i="48" s="1"/>
  <c r="V3428" i="48"/>
  <c r="Y3428" i="48" s="1"/>
  <c r="V3435" i="48"/>
  <c r="Y3435" i="48" s="1"/>
  <c r="V3444" i="48"/>
  <c r="Y3444" i="48" s="1"/>
  <c r="V3451" i="48"/>
  <c r="Y3451" i="48" s="1"/>
  <c r="V1897" i="48"/>
  <c r="Y1897" i="48" s="1"/>
  <c r="V1991" i="48"/>
  <c r="Y1991" i="48" s="1"/>
  <c r="V2173" i="48"/>
  <c r="Y2173" i="48" s="1"/>
  <c r="V2184" i="48"/>
  <c r="Y2184" i="48" s="1"/>
  <c r="V2205" i="48"/>
  <c r="Y2205" i="48" s="1"/>
  <c r="V2216" i="48"/>
  <c r="Y2216" i="48" s="1"/>
  <c r="V2237" i="48"/>
  <c r="Y2237" i="48" s="1"/>
  <c r="V2248" i="48"/>
  <c r="Y2248" i="48" s="1"/>
  <c r="V2297" i="48"/>
  <c r="Y2297" i="48" s="1"/>
  <c r="V2344" i="48"/>
  <c r="Y2344" i="48" s="1"/>
  <c r="V2353" i="48"/>
  <c r="Y2353" i="48" s="1"/>
  <c r="V2384" i="48"/>
  <c r="Y2384" i="48" s="1"/>
  <c r="V2401" i="48"/>
  <c r="Y2401" i="48" s="1"/>
  <c r="V2410" i="48"/>
  <c r="Y2410" i="48" s="1"/>
  <c r="V2422" i="48"/>
  <c r="Y2422" i="48" s="1"/>
  <c r="V2451" i="48"/>
  <c r="Y2451" i="48" s="1"/>
  <c r="V2463" i="48"/>
  <c r="Y2463" i="48" s="1"/>
  <c r="V2488" i="48"/>
  <c r="Y2488" i="48" s="1"/>
  <c r="V2529" i="48"/>
  <c r="Y2529" i="48" s="1"/>
  <c r="V2538" i="48"/>
  <c r="Y2538" i="48" s="1"/>
  <c r="V2550" i="48"/>
  <c r="Y2550" i="48" s="1"/>
  <c r="V2579" i="48"/>
  <c r="Y2579" i="48" s="1"/>
  <c r="V2591" i="48"/>
  <c r="Y2591" i="48" s="1"/>
  <c r="V2616" i="48"/>
  <c r="Y2616" i="48" s="1"/>
  <c r="V2779" i="48"/>
  <c r="Y2779" i="48" s="1"/>
  <c r="V2787" i="48"/>
  <c r="Y2787" i="48" s="1"/>
  <c r="V2795" i="48"/>
  <c r="Y2795" i="48" s="1"/>
  <c r="V2803" i="48"/>
  <c r="Y2803" i="48" s="1"/>
  <c r="V2811" i="48"/>
  <c r="Y2811" i="48" s="1"/>
  <c r="V2819" i="48"/>
  <c r="Y2819" i="48" s="1"/>
  <c r="V2827" i="48"/>
  <c r="Y2827" i="48" s="1"/>
  <c r="V2835" i="48"/>
  <c r="Y2835" i="48" s="1"/>
  <c r="V2843" i="48"/>
  <c r="Y2843" i="48" s="1"/>
  <c r="V2851" i="48"/>
  <c r="Y2851" i="48" s="1"/>
  <c r="V2859" i="48"/>
  <c r="Y2859" i="48" s="1"/>
  <c r="V2867" i="48"/>
  <c r="Y2867" i="48" s="1"/>
  <c r="V2875" i="48"/>
  <c r="Y2875" i="48" s="1"/>
  <c r="V2883" i="48"/>
  <c r="Y2883" i="48" s="1"/>
  <c r="V2891" i="48"/>
  <c r="Y2891" i="48" s="1"/>
  <c r="V2899" i="48"/>
  <c r="Y2899" i="48" s="1"/>
  <c r="V2907" i="48"/>
  <c r="Y2907" i="48" s="1"/>
  <c r="V2915" i="48"/>
  <c r="Y2915" i="48" s="1"/>
  <c r="V2923" i="48"/>
  <c r="Y2923" i="48" s="1"/>
  <c r="V2931" i="48"/>
  <c r="Y2931" i="48" s="1"/>
  <c r="V2939" i="48"/>
  <c r="Y2939" i="48" s="1"/>
  <c r="V2947" i="48"/>
  <c r="Y2947" i="48" s="1"/>
  <c r="V2955" i="48"/>
  <c r="Y2955" i="48" s="1"/>
  <c r="V2963" i="48"/>
  <c r="Y2963" i="48" s="1"/>
  <c r="V2971" i="48"/>
  <c r="Y2971" i="48" s="1"/>
  <c r="V2978" i="48"/>
  <c r="Y2978" i="48" s="1"/>
  <c r="V2985" i="48"/>
  <c r="Y2985" i="48" s="1"/>
  <c r="V2994" i="48"/>
  <c r="Y2994" i="48" s="1"/>
  <c r="V3001" i="48"/>
  <c r="Y3001" i="48" s="1"/>
  <c r="V3010" i="48"/>
  <c r="Y3010" i="48" s="1"/>
  <c r="V3017" i="48"/>
  <c r="Y3017" i="48" s="1"/>
  <c r="V3026" i="48"/>
  <c r="Y3026" i="48" s="1"/>
  <c r="V3033" i="48"/>
  <c r="Y3033" i="48" s="1"/>
  <c r="V3042" i="48"/>
  <c r="Y3042" i="48" s="1"/>
  <c r="V3049" i="48"/>
  <c r="Y3049" i="48" s="1"/>
  <c r="V3058" i="48"/>
  <c r="Y3058" i="48" s="1"/>
  <c r="V3065" i="48"/>
  <c r="Y3065" i="48" s="1"/>
  <c r="V3074" i="48"/>
  <c r="Y3074" i="48" s="1"/>
  <c r="V3081" i="48"/>
  <c r="Y3081" i="48" s="1"/>
  <c r="V3090" i="48"/>
  <c r="Y3090" i="48" s="1"/>
  <c r="V3097" i="48"/>
  <c r="Y3097" i="48" s="1"/>
  <c r="V3106" i="48"/>
  <c r="Y3106" i="48" s="1"/>
  <c r="V3113" i="48"/>
  <c r="Y3113" i="48" s="1"/>
  <c r="V3122" i="48"/>
  <c r="Y3122" i="48" s="1"/>
  <c r="V1831" i="48"/>
  <c r="Y1831" i="48" s="1"/>
  <c r="V2099" i="48"/>
  <c r="Y2099" i="48" s="1"/>
  <c r="V2274" i="48"/>
  <c r="Y2274" i="48" s="1"/>
  <c r="V2308" i="48"/>
  <c r="Y2308" i="48" s="1"/>
  <c r="V2317" i="48"/>
  <c r="Y2317" i="48" s="1"/>
  <c r="V2371" i="48"/>
  <c r="Y2371" i="48" s="1"/>
  <c r="V2376" i="48"/>
  <c r="Y2376" i="48" s="1"/>
  <c r="V2389" i="48"/>
  <c r="Y2389" i="48" s="1"/>
  <c r="V2406" i="48"/>
  <c r="Y2406" i="48" s="1"/>
  <c r="V2435" i="48"/>
  <c r="Y2435" i="48" s="1"/>
  <c r="V2447" i="48"/>
  <c r="Y2447" i="48" s="1"/>
  <c r="V2472" i="48"/>
  <c r="Y2472" i="48" s="1"/>
  <c r="V2513" i="48"/>
  <c r="Y2513" i="48" s="1"/>
  <c r="V2522" i="48"/>
  <c r="Y2522" i="48" s="1"/>
  <c r="V2534" i="48"/>
  <c r="Y2534" i="48" s="1"/>
  <c r="V2563" i="48"/>
  <c r="Y2563" i="48" s="1"/>
  <c r="V2575" i="48"/>
  <c r="Y2575" i="48" s="1"/>
  <c r="V2600" i="48"/>
  <c r="Y2600" i="48" s="1"/>
  <c r="V2646" i="48"/>
  <c r="Y2646" i="48" s="1"/>
  <c r="V2650" i="48"/>
  <c r="Y2650" i="48" s="1"/>
  <c r="V2678" i="48"/>
  <c r="Y2678" i="48" s="1"/>
  <c r="V2682" i="48"/>
  <c r="Y2682" i="48" s="1"/>
  <c r="V2710" i="48"/>
  <c r="Y2710" i="48" s="1"/>
  <c r="V2714" i="48"/>
  <c r="Y2714" i="48" s="1"/>
  <c r="V2742" i="48"/>
  <c r="Y2742" i="48" s="1"/>
  <c r="V2746" i="48"/>
  <c r="Y2746" i="48" s="1"/>
  <c r="V2770" i="48"/>
  <c r="Y2770" i="48" s="1"/>
  <c r="V2776" i="48"/>
  <c r="Y2776" i="48" s="1"/>
  <c r="V2782" i="48"/>
  <c r="Y2782" i="48" s="1"/>
  <c r="V2790" i="48"/>
  <c r="Y2790" i="48" s="1"/>
  <c r="V2798" i="48"/>
  <c r="Y2798" i="48" s="1"/>
  <c r="V2806" i="48"/>
  <c r="Y2806" i="48" s="1"/>
  <c r="V2814" i="48"/>
  <c r="Y2814" i="48" s="1"/>
  <c r="V2822" i="48"/>
  <c r="Y2822" i="48" s="1"/>
  <c r="V2830" i="48"/>
  <c r="Y2830" i="48" s="1"/>
  <c r="V2838" i="48"/>
  <c r="Y2838" i="48" s="1"/>
  <c r="V2846" i="48"/>
  <c r="Y2846" i="48" s="1"/>
  <c r="V2854" i="48"/>
  <c r="Y2854" i="48" s="1"/>
  <c r="V2862" i="48"/>
  <c r="Y2862" i="48" s="1"/>
  <c r="V2870" i="48"/>
  <c r="Y2870" i="48" s="1"/>
  <c r="V2878" i="48"/>
  <c r="Y2878" i="48" s="1"/>
  <c r="V2886" i="48"/>
  <c r="Y2886" i="48" s="1"/>
  <c r="V2894" i="48"/>
  <c r="Y2894" i="48" s="1"/>
  <c r="V2902" i="48"/>
  <c r="Y2902" i="48" s="1"/>
  <c r="V2910" i="48"/>
  <c r="Y2910" i="48" s="1"/>
  <c r="V2918" i="48"/>
  <c r="Y2918" i="48" s="1"/>
  <c r="V2926" i="48"/>
  <c r="Y2926" i="48" s="1"/>
  <c r="V2934" i="48"/>
  <c r="Y2934" i="48" s="1"/>
  <c r="V2942" i="48"/>
  <c r="Y2942" i="48" s="1"/>
  <c r="V2950" i="48"/>
  <c r="Y2950" i="48" s="1"/>
  <c r="V2958" i="48"/>
  <c r="Y2958" i="48" s="1"/>
  <c r="V2966" i="48"/>
  <c r="Y2966" i="48" s="1"/>
  <c r="V2976" i="48"/>
  <c r="Y2976" i="48" s="1"/>
  <c r="V2983" i="48"/>
  <c r="Y2983" i="48" s="1"/>
  <c r="V2992" i="48"/>
  <c r="Y2992" i="48" s="1"/>
  <c r="V2999" i="48"/>
  <c r="Y2999" i="48" s="1"/>
  <c r="V3008" i="48"/>
  <c r="Y3008" i="48" s="1"/>
  <c r="V3015" i="48"/>
  <c r="Y3015" i="48" s="1"/>
  <c r="V3024" i="48"/>
  <c r="Y3024" i="48" s="1"/>
  <c r="V3031" i="48"/>
  <c r="Y3031" i="48" s="1"/>
  <c r="V3040" i="48"/>
  <c r="Y3040" i="48" s="1"/>
  <c r="V3047" i="48"/>
  <c r="Y3047" i="48" s="1"/>
  <c r="V3056" i="48"/>
  <c r="Y3056" i="48" s="1"/>
  <c r="V3063" i="48"/>
  <c r="Y3063" i="48" s="1"/>
  <c r="V3072" i="48"/>
  <c r="Y3072" i="48" s="1"/>
  <c r="V3079" i="48"/>
  <c r="Y3079" i="48" s="1"/>
  <c r="V3088" i="48"/>
  <c r="Y3088" i="48" s="1"/>
  <c r="V3095" i="48"/>
  <c r="Y3095" i="48" s="1"/>
  <c r="V3104" i="48"/>
  <c r="Y3104" i="48" s="1"/>
  <c r="V3111" i="48"/>
  <c r="Y3111" i="48" s="1"/>
  <c r="V3120" i="48"/>
  <c r="Y3120" i="48" s="1"/>
  <c r="V3127" i="48"/>
  <c r="Y3127" i="48" s="1"/>
  <c r="V3136" i="48"/>
  <c r="Y3136" i="48" s="1"/>
  <c r="V3143" i="48"/>
  <c r="Y3143" i="48" s="1"/>
  <c r="V3152" i="48"/>
  <c r="Y3152" i="48" s="1"/>
  <c r="V3159" i="48"/>
  <c r="Y3159" i="48" s="1"/>
  <c r="V3168" i="48"/>
  <c r="Y3168" i="48" s="1"/>
  <c r="V3175" i="48"/>
  <c r="Y3175" i="48" s="1"/>
  <c r="V3184" i="48"/>
  <c r="Y3184" i="48" s="1"/>
  <c r="V3191" i="48"/>
  <c r="Y3191" i="48" s="1"/>
  <c r="V3200" i="48"/>
  <c r="Y3200" i="48" s="1"/>
  <c r="V3207" i="48"/>
  <c r="Y3207" i="48" s="1"/>
  <c r="V3216" i="48"/>
  <c r="Y3216" i="48" s="1"/>
  <c r="V3223" i="48"/>
  <c r="Y3223" i="48" s="1"/>
  <c r="V3232" i="48"/>
  <c r="Y3232" i="48" s="1"/>
  <c r="V3239" i="48"/>
  <c r="Y3239" i="48" s="1"/>
  <c r="V3248" i="48"/>
  <c r="Y3248" i="48" s="1"/>
  <c r="V3255" i="48"/>
  <c r="Y3255" i="48" s="1"/>
  <c r="V3264" i="48"/>
  <c r="Y3264" i="48" s="1"/>
  <c r="V3271" i="48"/>
  <c r="Y3271" i="48" s="1"/>
  <c r="V3280" i="48"/>
  <c r="Y3280" i="48" s="1"/>
  <c r="V3287" i="48"/>
  <c r="Y3287" i="48" s="1"/>
  <c r="V3296" i="48"/>
  <c r="Y3296" i="48" s="1"/>
  <c r="V3303" i="48"/>
  <c r="Y3303" i="48" s="1"/>
  <c r="V3312" i="48"/>
  <c r="Y3312" i="48" s="1"/>
  <c r="V3319" i="48"/>
  <c r="Y3319" i="48" s="1"/>
  <c r="V3328" i="48"/>
  <c r="Y3328" i="48" s="1"/>
  <c r="V3335" i="48"/>
  <c r="Y3335" i="48" s="1"/>
  <c r="V3344" i="48"/>
  <c r="Y3344" i="48" s="1"/>
  <c r="V3351" i="48"/>
  <c r="Y3351" i="48" s="1"/>
  <c r="V3360" i="48"/>
  <c r="Y3360" i="48" s="1"/>
  <c r="V3367" i="48"/>
  <c r="Y3367" i="48" s="1"/>
  <c r="V3376" i="48"/>
  <c r="Y3376" i="48" s="1"/>
  <c r="V3383" i="48"/>
  <c r="Y3383" i="48" s="1"/>
  <c r="V3392" i="48"/>
  <c r="Y3392" i="48" s="1"/>
  <c r="V3399" i="48"/>
  <c r="Y3399" i="48" s="1"/>
  <c r="V3408" i="48"/>
  <c r="Y3408" i="48" s="1"/>
  <c r="V3415" i="48"/>
  <c r="Y3415" i="48" s="1"/>
  <c r="V3424" i="48"/>
  <c r="Y3424" i="48" s="1"/>
  <c r="V3431" i="48"/>
  <c r="Y3431" i="48" s="1"/>
  <c r="V3440" i="48"/>
  <c r="Y3440" i="48" s="1"/>
  <c r="V3447" i="48"/>
  <c r="Y3447" i="48" s="1"/>
  <c r="V3456" i="48"/>
  <c r="Y3456" i="48" s="1"/>
  <c r="V3463" i="48"/>
  <c r="Y3463" i="48" s="1"/>
  <c r="V3472" i="48"/>
  <c r="Y3472" i="48" s="1"/>
  <c r="V3479" i="48"/>
  <c r="Y3479" i="48" s="1"/>
  <c r="V3488" i="48"/>
  <c r="Y3488" i="48" s="1"/>
  <c r="V3495" i="48"/>
  <c r="Y3495" i="48" s="1"/>
  <c r="V3504" i="48"/>
  <c r="Y3504" i="48" s="1"/>
  <c r="V3511" i="48"/>
  <c r="Y3511" i="48" s="1"/>
  <c r="V3520" i="48"/>
  <c r="Y3520" i="48" s="1"/>
  <c r="V3527" i="48"/>
  <c r="Y3527" i="48" s="1"/>
  <c r="V3536" i="48"/>
  <c r="Y3536" i="48" s="1"/>
  <c r="V1674" i="48"/>
  <c r="Y1674" i="48" s="1"/>
  <c r="V1721" i="48"/>
  <c r="Y1721" i="48" s="1"/>
  <c r="V1951" i="48"/>
  <c r="Y1951" i="48" s="1"/>
  <c r="V1986" i="48"/>
  <c r="Y1986" i="48" s="1"/>
  <c r="V2026" i="48"/>
  <c r="Y2026" i="48" s="1"/>
  <c r="V2169" i="48"/>
  <c r="Y2169" i="48" s="1"/>
  <c r="V2180" i="48"/>
  <c r="Y2180" i="48" s="1"/>
  <c r="V2201" i="48"/>
  <c r="Y2201" i="48" s="1"/>
  <c r="V2212" i="48"/>
  <c r="Y2212" i="48" s="1"/>
  <c r="V2233" i="48"/>
  <c r="Y2233" i="48" s="1"/>
  <c r="V2244" i="48"/>
  <c r="Y2244" i="48" s="1"/>
  <c r="V2289" i="48"/>
  <c r="Y2289" i="48" s="1"/>
  <c r="V2322" i="48"/>
  <c r="Y2322" i="48" s="1"/>
  <c r="V2336" i="48"/>
  <c r="Y2336" i="48" s="1"/>
  <c r="V2363" i="48"/>
  <c r="Y2363" i="48" s="1"/>
  <c r="V2394" i="48"/>
  <c r="Y2394" i="48" s="1"/>
  <c r="V2419" i="48"/>
  <c r="Y2419" i="48" s="1"/>
  <c r="V2431" i="48"/>
  <c r="Y2431" i="48" s="1"/>
  <c r="V2456" i="48"/>
  <c r="Y2456" i="48" s="1"/>
  <c r="V2497" i="48"/>
  <c r="Y2497" i="48" s="1"/>
  <c r="V2506" i="48"/>
  <c r="Y2506" i="48" s="1"/>
  <c r="V2518" i="48"/>
  <c r="Y2518" i="48" s="1"/>
  <c r="V2547" i="48"/>
  <c r="Y2547" i="48" s="1"/>
  <c r="V2559" i="48"/>
  <c r="Y2559" i="48" s="1"/>
  <c r="V2584" i="48"/>
  <c r="Y2584" i="48" s="1"/>
  <c r="V2625" i="48"/>
  <c r="Y2625" i="48" s="1"/>
  <c r="V2632" i="48"/>
  <c r="Y2632" i="48" s="1"/>
  <c r="V2639" i="48"/>
  <c r="Y2639" i="48" s="1"/>
  <c r="V2643" i="48"/>
  <c r="Y2643" i="48" s="1"/>
  <c r="V2654" i="48"/>
  <c r="Y2654" i="48" s="1"/>
  <c r="V2657" i="48"/>
  <c r="Y2657" i="48" s="1"/>
  <c r="V2664" i="48"/>
  <c r="Y2664" i="48" s="1"/>
  <c r="V2671" i="48"/>
  <c r="Y2671" i="48" s="1"/>
  <c r="V2675" i="48"/>
  <c r="Y2675" i="48" s="1"/>
  <c r="V2686" i="48"/>
  <c r="Y2686" i="48" s="1"/>
  <c r="V2689" i="48"/>
  <c r="Y2689" i="48" s="1"/>
  <c r="V2696" i="48"/>
  <c r="Y2696" i="48" s="1"/>
  <c r="V2703" i="48"/>
  <c r="Y2703" i="48" s="1"/>
  <c r="V2707" i="48"/>
  <c r="Y2707" i="48" s="1"/>
  <c r="V2718" i="48"/>
  <c r="Y2718" i="48" s="1"/>
  <c r="V2721" i="48"/>
  <c r="Y2721" i="48" s="1"/>
  <c r="V2728" i="48"/>
  <c r="Y2728" i="48" s="1"/>
  <c r="V2735" i="48"/>
  <c r="Y2735" i="48" s="1"/>
  <c r="V2739" i="48"/>
  <c r="Y2739" i="48" s="1"/>
  <c r="V2750" i="48"/>
  <c r="Y2750" i="48" s="1"/>
  <c r="V2753" i="48"/>
  <c r="Y2753" i="48" s="1"/>
  <c r="V2760" i="48"/>
  <c r="Y2760" i="48" s="1"/>
  <c r="V2767" i="48"/>
  <c r="Y2767" i="48" s="1"/>
  <c r="V2785" i="48"/>
  <c r="Y2785" i="48" s="1"/>
  <c r="V2793" i="48"/>
  <c r="Y2793" i="48" s="1"/>
  <c r="V2801" i="48"/>
  <c r="Y2801" i="48" s="1"/>
  <c r="V2809" i="48"/>
  <c r="Y2809" i="48" s="1"/>
  <c r="V2817" i="48"/>
  <c r="Y2817" i="48" s="1"/>
  <c r="V2825" i="48"/>
  <c r="Y2825" i="48" s="1"/>
  <c r="V2833" i="48"/>
  <c r="Y2833" i="48" s="1"/>
  <c r="V2841" i="48"/>
  <c r="Y2841" i="48" s="1"/>
  <c r="V2849" i="48"/>
  <c r="Y2849" i="48" s="1"/>
  <c r="V2857" i="48"/>
  <c r="Y2857" i="48" s="1"/>
  <c r="V2865" i="48"/>
  <c r="Y2865" i="48" s="1"/>
  <c r="V2873" i="48"/>
  <c r="Y2873" i="48" s="1"/>
  <c r="V2881" i="48"/>
  <c r="Y2881" i="48" s="1"/>
  <c r="V2889" i="48"/>
  <c r="Y2889" i="48" s="1"/>
  <c r="V2897" i="48"/>
  <c r="Y2897" i="48" s="1"/>
  <c r="V2905" i="48"/>
  <c r="Y2905" i="48" s="1"/>
  <c r="V2913" i="48"/>
  <c r="Y2913" i="48" s="1"/>
  <c r="V2921" i="48"/>
  <c r="Y2921" i="48" s="1"/>
  <c r="V2929" i="48"/>
  <c r="Y2929" i="48" s="1"/>
  <c r="V2937" i="48"/>
  <c r="Y2937" i="48" s="1"/>
  <c r="V2945" i="48"/>
  <c r="Y2945" i="48" s="1"/>
  <c r="V2953" i="48"/>
  <c r="Y2953" i="48" s="1"/>
  <c r="V2961" i="48"/>
  <c r="Y2961" i="48" s="1"/>
  <c r="V2969" i="48"/>
  <c r="Y2969" i="48" s="1"/>
  <c r="V2974" i="48"/>
  <c r="Y2974" i="48" s="1"/>
  <c r="V2981" i="48"/>
  <c r="Y2981" i="48" s="1"/>
  <c r="V2990" i="48"/>
  <c r="Y2990" i="48" s="1"/>
  <c r="V2997" i="48"/>
  <c r="Y2997" i="48" s="1"/>
  <c r="V3006" i="48"/>
  <c r="Y3006" i="48" s="1"/>
  <c r="V3013" i="48"/>
  <c r="Y3013" i="48" s="1"/>
  <c r="V3022" i="48"/>
  <c r="Y3022" i="48" s="1"/>
  <c r="V3029" i="48"/>
  <c r="Y3029" i="48" s="1"/>
  <c r="V3038" i="48"/>
  <c r="Y3038" i="48" s="1"/>
  <c r="V3045" i="48"/>
  <c r="Y3045" i="48" s="1"/>
  <c r="V3054" i="48"/>
  <c r="Y3054" i="48" s="1"/>
  <c r="V1558" i="48"/>
  <c r="Y1558" i="48" s="1"/>
  <c r="V1760" i="48"/>
  <c r="Y1760" i="48" s="1"/>
  <c r="V1945" i="48"/>
  <c r="Y1945" i="48" s="1"/>
  <c r="V2059" i="48"/>
  <c r="Y2059" i="48" s="1"/>
  <c r="V2139" i="48"/>
  <c r="Y2139" i="48" s="1"/>
  <c r="V2265" i="48"/>
  <c r="Y2265" i="48" s="1"/>
  <c r="V2341" i="48"/>
  <c r="Y2341" i="48" s="1"/>
  <c r="V2381" i="48"/>
  <c r="Y2381" i="48" s="1"/>
  <c r="V2403" i="48"/>
  <c r="Y2403" i="48" s="1"/>
  <c r="V2415" i="48"/>
  <c r="Y2415" i="48" s="1"/>
  <c r="V2440" i="48"/>
  <c r="Y2440" i="48" s="1"/>
  <c r="V2481" i="48"/>
  <c r="Y2481" i="48" s="1"/>
  <c r="V2490" i="48"/>
  <c r="Y2490" i="48" s="1"/>
  <c r="V2502" i="48"/>
  <c r="Y2502" i="48" s="1"/>
  <c r="V2531" i="48"/>
  <c r="Y2531" i="48" s="1"/>
  <c r="V2543" i="48"/>
  <c r="Y2543" i="48" s="1"/>
  <c r="V2568" i="48"/>
  <c r="Y2568" i="48" s="1"/>
  <c r="V2609" i="48"/>
  <c r="Y2609" i="48" s="1"/>
  <c r="V2618" i="48"/>
  <c r="Y2618" i="48" s="1"/>
  <c r="V2647" i="48"/>
  <c r="Y2647" i="48" s="1"/>
  <c r="V2679" i="48"/>
  <c r="Y2679" i="48" s="1"/>
  <c r="V2711" i="48"/>
  <c r="Y2711" i="48" s="1"/>
  <c r="V2743" i="48"/>
  <c r="Y2743" i="48" s="1"/>
  <c r="V2774" i="48"/>
  <c r="Y2774" i="48" s="1"/>
  <c r="V2780" i="48"/>
  <c r="Y2780" i="48" s="1"/>
  <c r="V2788" i="48"/>
  <c r="Y2788" i="48" s="1"/>
  <c r="V2796" i="48"/>
  <c r="Y2796" i="48" s="1"/>
  <c r="V2804" i="48"/>
  <c r="Y2804" i="48" s="1"/>
  <c r="V2812" i="48"/>
  <c r="Y2812" i="48" s="1"/>
  <c r="V2820" i="48"/>
  <c r="Y2820" i="48" s="1"/>
  <c r="V2828" i="48"/>
  <c r="Y2828" i="48" s="1"/>
  <c r="V2836" i="48"/>
  <c r="Y2836" i="48" s="1"/>
  <c r="V2844" i="48"/>
  <c r="Y2844" i="48" s="1"/>
  <c r="V2852" i="48"/>
  <c r="Y2852" i="48" s="1"/>
  <c r="V2860" i="48"/>
  <c r="Y2860" i="48" s="1"/>
  <c r="V2868" i="48"/>
  <c r="Y2868" i="48" s="1"/>
  <c r="V2876" i="48"/>
  <c r="Y2876" i="48" s="1"/>
  <c r="V2884" i="48"/>
  <c r="Y2884" i="48" s="1"/>
  <c r="V2892" i="48"/>
  <c r="Y2892" i="48" s="1"/>
  <c r="V2900" i="48"/>
  <c r="Y2900" i="48" s="1"/>
  <c r="V2908" i="48"/>
  <c r="Y2908" i="48" s="1"/>
  <c r="V2916" i="48"/>
  <c r="Y2916" i="48" s="1"/>
  <c r="V2924" i="48"/>
  <c r="Y2924" i="48" s="1"/>
  <c r="V2932" i="48"/>
  <c r="Y2932" i="48" s="1"/>
  <c r="V2940" i="48"/>
  <c r="Y2940" i="48" s="1"/>
  <c r="V2948" i="48"/>
  <c r="Y2948" i="48" s="1"/>
  <c r="V2956" i="48"/>
  <c r="Y2956" i="48" s="1"/>
  <c r="V2964" i="48"/>
  <c r="Y2964" i="48" s="1"/>
  <c r="V2972" i="48"/>
  <c r="Y2972" i="48" s="1"/>
  <c r="V2979" i="48"/>
  <c r="Y2979" i="48" s="1"/>
  <c r="V2988" i="48"/>
  <c r="Y2988" i="48" s="1"/>
  <c r="V2995" i="48"/>
  <c r="Y2995" i="48" s="1"/>
  <c r="V3004" i="48"/>
  <c r="Y3004" i="48" s="1"/>
  <c r="V3011" i="48"/>
  <c r="Y3011" i="48" s="1"/>
  <c r="V3020" i="48"/>
  <c r="Y3020" i="48" s="1"/>
  <c r="V3027" i="48"/>
  <c r="Y3027" i="48" s="1"/>
  <c r="V3036" i="48"/>
  <c r="Y3036" i="48" s="1"/>
  <c r="V3043" i="48"/>
  <c r="Y3043" i="48" s="1"/>
  <c r="V3052" i="48"/>
  <c r="Y3052" i="48" s="1"/>
  <c r="V3059" i="48"/>
  <c r="Y3059" i="48" s="1"/>
  <c r="V3068" i="48"/>
  <c r="Y3068" i="48" s="1"/>
  <c r="V3075" i="48"/>
  <c r="Y3075" i="48" s="1"/>
  <c r="V3084" i="48"/>
  <c r="Y3084" i="48" s="1"/>
  <c r="V3091" i="48"/>
  <c r="Y3091" i="48" s="1"/>
  <c r="V3100" i="48"/>
  <c r="Y3100" i="48" s="1"/>
  <c r="V3107" i="48"/>
  <c r="Y3107" i="48" s="1"/>
  <c r="V3116" i="48"/>
  <c r="Y3116" i="48" s="1"/>
  <c r="V3123" i="48"/>
  <c r="Y3123" i="48" s="1"/>
  <c r="V3132" i="48"/>
  <c r="Y3132" i="48" s="1"/>
  <c r="V3139" i="48"/>
  <c r="Y3139" i="48" s="1"/>
  <c r="V3148" i="48"/>
  <c r="Y3148" i="48" s="1"/>
  <c r="V3155" i="48"/>
  <c r="Y3155" i="48" s="1"/>
  <c r="V3164" i="48"/>
  <c r="Y3164" i="48" s="1"/>
  <c r="V3171" i="48"/>
  <c r="Y3171" i="48" s="1"/>
  <c r="V3180" i="48"/>
  <c r="Y3180" i="48" s="1"/>
  <c r="V3187" i="48"/>
  <c r="Y3187" i="48" s="1"/>
  <c r="V1934" i="48"/>
  <c r="Y1934" i="48" s="1"/>
  <c r="V2128" i="48"/>
  <c r="Y2128" i="48" s="1"/>
  <c r="V2314" i="48"/>
  <c r="Y2314" i="48" s="1"/>
  <c r="V2320" i="48"/>
  <c r="Y2320" i="48" s="1"/>
  <c r="V2333" i="48"/>
  <c r="Y2333" i="48" s="1"/>
  <c r="V2346" i="48"/>
  <c r="Y2346" i="48" s="1"/>
  <c r="V2364" i="48"/>
  <c r="Y2364" i="48" s="1"/>
  <c r="V2449" i="48"/>
  <c r="Y2449" i="48" s="1"/>
  <c r="V2561" i="48"/>
  <c r="Y2561" i="48" s="1"/>
  <c r="V2662" i="48"/>
  <c r="Y2662" i="48" s="1"/>
  <c r="V2673" i="48"/>
  <c r="Y2673" i="48" s="1"/>
  <c r="V2751" i="48"/>
  <c r="Y2751" i="48" s="1"/>
  <c r="V2762" i="48"/>
  <c r="Y2762" i="48" s="1"/>
  <c r="V2805" i="48"/>
  <c r="Y2805" i="48" s="1"/>
  <c r="V2837" i="48"/>
  <c r="Y2837" i="48" s="1"/>
  <c r="V2869" i="48"/>
  <c r="Y2869" i="48" s="1"/>
  <c r="V2901" i="48"/>
  <c r="Y2901" i="48" s="1"/>
  <c r="V2933" i="48"/>
  <c r="Y2933" i="48" s="1"/>
  <c r="V2965" i="48"/>
  <c r="Y2965" i="48" s="1"/>
  <c r="V2982" i="48"/>
  <c r="Y2982" i="48" s="1"/>
  <c r="V3007" i="48"/>
  <c r="Y3007" i="48" s="1"/>
  <c r="V3048" i="48"/>
  <c r="Y3048" i="48" s="1"/>
  <c r="V3057" i="48"/>
  <c r="Y3057" i="48" s="1"/>
  <c r="V3085" i="48"/>
  <c r="Y3085" i="48" s="1"/>
  <c r="V3089" i="48"/>
  <c r="Y3089" i="48" s="1"/>
  <c r="V3117" i="48"/>
  <c r="Y3117" i="48" s="1"/>
  <c r="V3121" i="48"/>
  <c r="Y3121" i="48" s="1"/>
  <c r="V3134" i="48"/>
  <c r="Y3134" i="48" s="1"/>
  <c r="V3153" i="48"/>
  <c r="Y3153" i="48" s="1"/>
  <c r="V3162" i="48"/>
  <c r="Y3162" i="48" s="1"/>
  <c r="V2009" i="48"/>
  <c r="Y2009" i="48" s="1"/>
  <c r="V2054" i="48"/>
  <c r="Y2054" i="48" s="1"/>
  <c r="V2396" i="48"/>
  <c r="Y2396" i="48" s="1"/>
  <c r="V2408" i="48"/>
  <c r="Y2408" i="48" s="1"/>
  <c r="V2474" i="48"/>
  <c r="Y2474" i="48" s="1"/>
  <c r="V2515" i="48"/>
  <c r="Y2515" i="48" s="1"/>
  <c r="V2520" i="48"/>
  <c r="Y2520" i="48" s="1"/>
  <c r="V2586" i="48"/>
  <c r="Y2586" i="48" s="1"/>
  <c r="V2598" i="48"/>
  <c r="Y2598" i="48" s="1"/>
  <c r="V2694" i="48"/>
  <c r="Y2694" i="48" s="1"/>
  <c r="V2705" i="48"/>
  <c r="Y2705" i="48" s="1"/>
  <c r="V2778" i="48"/>
  <c r="Y2778" i="48" s="1"/>
  <c r="V2783" i="48"/>
  <c r="Y2783" i="48" s="1"/>
  <c r="V2810" i="48"/>
  <c r="Y2810" i="48" s="1"/>
  <c r="V2815" i="48"/>
  <c r="Y2815" i="48" s="1"/>
  <c r="V2842" i="48"/>
  <c r="Y2842" i="48" s="1"/>
  <c r="V2847" i="48"/>
  <c r="Y2847" i="48" s="1"/>
  <c r="V2874" i="48"/>
  <c r="Y2874" i="48" s="1"/>
  <c r="V2879" i="48"/>
  <c r="Y2879" i="48" s="1"/>
  <c r="V2906" i="48"/>
  <c r="Y2906" i="48" s="1"/>
  <c r="V2911" i="48"/>
  <c r="Y2911" i="48" s="1"/>
  <c r="V2938" i="48"/>
  <c r="Y2938" i="48" s="1"/>
  <c r="V2943" i="48"/>
  <c r="Y2943" i="48" s="1"/>
  <c r="V2970" i="48"/>
  <c r="Y2970" i="48" s="1"/>
  <c r="V2991" i="48"/>
  <c r="Y2991" i="48" s="1"/>
  <c r="V3032" i="48"/>
  <c r="Y3032" i="48" s="1"/>
  <c r="V3041" i="48"/>
  <c r="Y3041" i="48" s="1"/>
  <c r="V3053" i="48"/>
  <c r="Y3053" i="48" s="1"/>
  <c r="V3061" i="48"/>
  <c r="Y3061" i="48" s="1"/>
  <c r="V3064" i="48"/>
  <c r="Y3064" i="48" s="1"/>
  <c r="V3071" i="48"/>
  <c r="Y3071" i="48" s="1"/>
  <c r="V3078" i="48"/>
  <c r="Y3078" i="48" s="1"/>
  <c r="V3082" i="48"/>
  <c r="Y3082" i="48" s="1"/>
  <c r="V3093" i="48"/>
  <c r="Y3093" i="48" s="1"/>
  <c r="V3096" i="48"/>
  <c r="Y3096" i="48" s="1"/>
  <c r="V3103" i="48"/>
  <c r="Y3103" i="48" s="1"/>
  <c r="V3110" i="48"/>
  <c r="Y3110" i="48" s="1"/>
  <c r="V3114" i="48"/>
  <c r="Y3114" i="48" s="1"/>
  <c r="V3125" i="48"/>
  <c r="Y3125" i="48" s="1"/>
  <c r="V3128" i="48"/>
  <c r="Y3128" i="48" s="1"/>
  <c r="V3141" i="48"/>
  <c r="Y3141" i="48" s="1"/>
  <c r="V3150" i="48"/>
  <c r="Y3150" i="48" s="1"/>
  <c r="V3169" i="48"/>
  <c r="Y3169" i="48" s="1"/>
  <c r="V3178" i="48"/>
  <c r="Y3178" i="48" s="1"/>
  <c r="V3199" i="48"/>
  <c r="Y3199" i="48" s="1"/>
  <c r="V3202" i="48"/>
  <c r="Y3202" i="48" s="1"/>
  <c r="V3205" i="48"/>
  <c r="Y3205" i="48" s="1"/>
  <c r="V3210" i="48"/>
  <c r="Y3210" i="48" s="1"/>
  <c r="V3213" i="48"/>
  <c r="Y3213" i="48" s="1"/>
  <c r="V3224" i="48"/>
  <c r="Y3224" i="48" s="1"/>
  <c r="V3238" i="48"/>
  <c r="Y3238" i="48" s="1"/>
  <c r="V3241" i="48"/>
  <c r="Y3241" i="48" s="1"/>
  <c r="V3263" i="48"/>
  <c r="Y3263" i="48" s="1"/>
  <c r="V3266" i="48"/>
  <c r="Y3266" i="48" s="1"/>
  <c r="V3269" i="48"/>
  <c r="Y3269" i="48" s="1"/>
  <c r="V1669" i="48"/>
  <c r="Y1669" i="48" s="1"/>
  <c r="V1935" i="48"/>
  <c r="Y1935" i="48" s="1"/>
  <c r="V2107" i="48"/>
  <c r="Y2107" i="48" s="1"/>
  <c r="V2328" i="48"/>
  <c r="Y2328" i="48" s="1"/>
  <c r="V2486" i="48"/>
  <c r="Y2486" i="48" s="1"/>
  <c r="V2527" i="48"/>
  <c r="Y2527" i="48" s="1"/>
  <c r="V2593" i="48"/>
  <c r="Y2593" i="48" s="1"/>
  <c r="V2627" i="48"/>
  <c r="Y2627" i="48" s="1"/>
  <c r="V2638" i="48"/>
  <c r="Y2638" i="48" s="1"/>
  <c r="V2648" i="48"/>
  <c r="Y2648" i="48" s="1"/>
  <c r="V2726" i="48"/>
  <c r="Y2726" i="48" s="1"/>
  <c r="V2737" i="48"/>
  <c r="Y2737" i="48" s="1"/>
  <c r="V2797" i="48"/>
  <c r="Y2797" i="48" s="1"/>
  <c r="V2829" i="48"/>
  <c r="Y2829" i="48" s="1"/>
  <c r="V2861" i="48"/>
  <c r="Y2861" i="48" s="1"/>
  <c r="V2893" i="48"/>
  <c r="Y2893" i="48" s="1"/>
  <c r="V2925" i="48"/>
  <c r="Y2925" i="48" s="1"/>
  <c r="V2957" i="48"/>
  <c r="Y2957" i="48" s="1"/>
  <c r="V2975" i="48"/>
  <c r="Y2975" i="48" s="1"/>
  <c r="V3016" i="48"/>
  <c r="Y3016" i="48" s="1"/>
  <c r="V3025" i="48"/>
  <c r="Y3025" i="48" s="1"/>
  <c r="V3037" i="48"/>
  <c r="Y3037" i="48" s="1"/>
  <c r="V3086" i="48"/>
  <c r="Y3086" i="48" s="1"/>
  <c r="V3118" i="48"/>
  <c r="Y3118" i="48" s="1"/>
  <c r="V3138" i="48"/>
  <c r="Y3138" i="48" s="1"/>
  <c r="V3144" i="48"/>
  <c r="Y3144" i="48" s="1"/>
  <c r="V3157" i="48"/>
  <c r="Y3157" i="48" s="1"/>
  <c r="V3166" i="48"/>
  <c r="Y3166" i="48" s="1"/>
  <c r="V3185" i="48"/>
  <c r="Y3185" i="48" s="1"/>
  <c r="V3219" i="48"/>
  <c r="Y3219" i="48" s="1"/>
  <c r="V3230" i="48"/>
  <c r="Y3230" i="48" s="1"/>
  <c r="V3233" i="48"/>
  <c r="Y3233" i="48" s="1"/>
  <c r="V3244" i="48"/>
  <c r="Y3244" i="48" s="1"/>
  <c r="V3283" i="48"/>
  <c r="Y3283" i="48" s="1"/>
  <c r="V3294" i="48"/>
  <c r="Y3294" i="48" s="1"/>
  <c r="V3297" i="48"/>
  <c r="Y3297" i="48" s="1"/>
  <c r="V3308" i="48"/>
  <c r="Y3308" i="48" s="1"/>
  <c r="V3347" i="48"/>
  <c r="Y3347" i="48" s="1"/>
  <c r="V3358" i="48"/>
  <c r="Y3358" i="48" s="1"/>
  <c r="V3361" i="48"/>
  <c r="Y3361" i="48" s="1"/>
  <c r="V3372" i="48"/>
  <c r="Y3372" i="48" s="1"/>
  <c r="V3411" i="48"/>
  <c r="Y3411" i="48" s="1"/>
  <c r="V3422" i="48"/>
  <c r="Y3422" i="48" s="1"/>
  <c r="V3425" i="48"/>
  <c r="Y3425" i="48" s="1"/>
  <c r="V3436" i="48"/>
  <c r="Y3436" i="48" s="1"/>
  <c r="V3460" i="48"/>
  <c r="Y3460" i="48" s="1"/>
  <c r="V3473" i="48"/>
  <c r="Y3473" i="48" s="1"/>
  <c r="V3493" i="48"/>
  <c r="Y3493" i="48" s="1"/>
  <c r="V1966" i="48"/>
  <c r="Y1966" i="48" s="1"/>
  <c r="V2187" i="48"/>
  <c r="Y2187" i="48" s="1"/>
  <c r="V2219" i="48"/>
  <c r="Y2219" i="48" s="1"/>
  <c r="V2251" i="48"/>
  <c r="Y2251" i="48" s="1"/>
  <c r="V2291" i="48"/>
  <c r="Y2291" i="48" s="1"/>
  <c r="V2433" i="48"/>
  <c r="Y2433" i="48" s="1"/>
  <c r="V2552" i="48"/>
  <c r="Y2552" i="48" s="1"/>
  <c r="V2570" i="48"/>
  <c r="Y2570" i="48" s="1"/>
  <c r="V2611" i="48"/>
  <c r="Y2611" i="48" s="1"/>
  <c r="V2659" i="48"/>
  <c r="Y2659" i="48" s="1"/>
  <c r="V2670" i="48"/>
  <c r="Y2670" i="48" s="1"/>
  <c r="V2680" i="48"/>
  <c r="Y2680" i="48" s="1"/>
  <c r="V2758" i="48"/>
  <c r="Y2758" i="48" s="1"/>
  <c r="V2802" i="48"/>
  <c r="Y2802" i="48" s="1"/>
  <c r="V2807" i="48"/>
  <c r="Y2807" i="48" s="1"/>
  <c r="V2834" i="48"/>
  <c r="Y2834" i="48" s="1"/>
  <c r="V2839" i="48"/>
  <c r="Y2839" i="48" s="1"/>
  <c r="V2866" i="48"/>
  <c r="Y2866" i="48" s="1"/>
  <c r="V2871" i="48"/>
  <c r="Y2871" i="48" s="1"/>
  <c r="V2898" i="48"/>
  <c r="Y2898" i="48" s="1"/>
  <c r="V2903" i="48"/>
  <c r="Y2903" i="48" s="1"/>
  <c r="V2930" i="48"/>
  <c r="Y2930" i="48" s="1"/>
  <c r="V2935" i="48"/>
  <c r="Y2935" i="48" s="1"/>
  <c r="V2962" i="48"/>
  <c r="Y2962" i="48" s="1"/>
  <c r="V2967" i="48"/>
  <c r="Y2967" i="48" s="1"/>
  <c r="V3000" i="48"/>
  <c r="Y3000" i="48" s="1"/>
  <c r="V3009" i="48"/>
  <c r="Y3009" i="48" s="1"/>
  <c r="V3021" i="48"/>
  <c r="Y3021" i="48" s="1"/>
  <c r="V3050" i="48"/>
  <c r="Y3050" i="48" s="1"/>
  <c r="V3129" i="48"/>
  <c r="Y3129" i="48" s="1"/>
  <c r="V3135" i="48"/>
  <c r="Y3135" i="48" s="1"/>
  <c r="V3154" i="48"/>
  <c r="Y3154" i="48" s="1"/>
  <c r="V3160" i="48"/>
  <c r="Y3160" i="48" s="1"/>
  <c r="V3173" i="48"/>
  <c r="Y3173" i="48" s="1"/>
  <c r="V3182" i="48"/>
  <c r="Y3182" i="48" s="1"/>
  <c r="V3194" i="48"/>
  <c r="Y3194" i="48" s="1"/>
  <c r="V3197" i="48"/>
  <c r="Y3197" i="48" s="1"/>
  <c r="V3208" i="48"/>
  <c r="Y3208" i="48" s="1"/>
  <c r="V3222" i="48"/>
  <c r="Y3222" i="48" s="1"/>
  <c r="V3225" i="48"/>
  <c r="Y3225" i="48" s="1"/>
  <c r="V3247" i="48"/>
  <c r="Y3247" i="48" s="1"/>
  <c r="V3250" i="48"/>
  <c r="Y3250" i="48" s="1"/>
  <c r="V3253" i="48"/>
  <c r="Y3253" i="48" s="1"/>
  <c r="V3258" i="48"/>
  <c r="Y3258" i="48" s="1"/>
  <c r="V3261" i="48"/>
  <c r="Y3261" i="48" s="1"/>
  <c r="V3272" i="48"/>
  <c r="Y3272" i="48" s="1"/>
  <c r="V3286" i="48"/>
  <c r="Y3286" i="48" s="1"/>
  <c r="V3289" i="48"/>
  <c r="Y3289" i="48" s="1"/>
  <c r="V2102" i="48"/>
  <c r="Y2102" i="48" s="1"/>
  <c r="V2176" i="48"/>
  <c r="Y2176" i="48" s="1"/>
  <c r="V2208" i="48"/>
  <c r="Y2208" i="48" s="1"/>
  <c r="V2240" i="48"/>
  <c r="Y2240" i="48" s="1"/>
  <c r="V2305" i="48"/>
  <c r="Y2305" i="48" s="1"/>
  <c r="V2386" i="48"/>
  <c r="Y2386" i="48" s="1"/>
  <c r="V2458" i="48"/>
  <c r="Y2458" i="48" s="1"/>
  <c r="V2470" i="48"/>
  <c r="Y2470" i="48" s="1"/>
  <c r="V2499" i="48"/>
  <c r="Y2499" i="48" s="1"/>
  <c r="V2511" i="48"/>
  <c r="Y2511" i="48" s="1"/>
  <c r="V2582" i="48"/>
  <c r="Y2582" i="48" s="1"/>
  <c r="V2623" i="48"/>
  <c r="Y2623" i="48" s="1"/>
  <c r="V2634" i="48"/>
  <c r="Y2634" i="48" s="1"/>
  <c r="V2691" i="48"/>
  <c r="Y2691" i="48" s="1"/>
  <c r="V2702" i="48"/>
  <c r="Y2702" i="48" s="1"/>
  <c r="V2712" i="48"/>
  <c r="Y2712" i="48" s="1"/>
  <c r="V2789" i="48"/>
  <c r="Y2789" i="48" s="1"/>
  <c r="V2821" i="48"/>
  <c r="Y2821" i="48" s="1"/>
  <c r="V2853" i="48"/>
  <c r="Y2853" i="48" s="1"/>
  <c r="V2885" i="48"/>
  <c r="Y2885" i="48" s="1"/>
  <c r="V2917" i="48"/>
  <c r="Y2917" i="48" s="1"/>
  <c r="V2949" i="48"/>
  <c r="Y2949" i="48" s="1"/>
  <c r="V2984" i="48"/>
  <c r="Y2984" i="48" s="1"/>
  <c r="V2993" i="48"/>
  <c r="Y2993" i="48" s="1"/>
  <c r="V3005" i="48"/>
  <c r="Y3005" i="48" s="1"/>
  <c r="V3034" i="48"/>
  <c r="Y3034" i="48" s="1"/>
  <c r="V3046" i="48"/>
  <c r="Y3046" i="48" s="1"/>
  <c r="V3069" i="48"/>
  <c r="Y3069" i="48" s="1"/>
  <c r="V3073" i="48"/>
  <c r="Y3073" i="48" s="1"/>
  <c r="V3101" i="48"/>
  <c r="Y3101" i="48" s="1"/>
  <c r="V3105" i="48"/>
  <c r="Y3105" i="48" s="1"/>
  <c r="V3145" i="48"/>
  <c r="Y3145" i="48" s="1"/>
  <c r="V3151" i="48"/>
  <c r="Y3151" i="48" s="1"/>
  <c r="V3170" i="48"/>
  <c r="Y3170" i="48" s="1"/>
  <c r="V3176" i="48"/>
  <c r="Y3176" i="48" s="1"/>
  <c r="V3189" i="48"/>
  <c r="Y3189" i="48" s="1"/>
  <c r="V3203" i="48"/>
  <c r="Y3203" i="48" s="1"/>
  <c r="V3214" i="48"/>
  <c r="Y3214" i="48" s="1"/>
  <c r="V3217" i="48"/>
  <c r="Y3217" i="48" s="1"/>
  <c r="V3228" i="48"/>
  <c r="Y3228" i="48" s="1"/>
  <c r="V3267" i="48"/>
  <c r="Y3267" i="48" s="1"/>
  <c r="V3278" i="48"/>
  <c r="Y3278" i="48" s="1"/>
  <c r="V3281" i="48"/>
  <c r="Y3281" i="48" s="1"/>
  <c r="V3292" i="48"/>
  <c r="Y3292" i="48" s="1"/>
  <c r="V3331" i="48"/>
  <c r="Y3331" i="48" s="1"/>
  <c r="V3342" i="48"/>
  <c r="Y3342" i="48" s="1"/>
  <c r="V3345" i="48"/>
  <c r="Y3345" i="48" s="1"/>
  <c r="V3356" i="48"/>
  <c r="Y3356" i="48" s="1"/>
  <c r="V2089" i="48"/>
  <c r="Y2089" i="48" s="1"/>
  <c r="V2177" i="48"/>
  <c r="Y2177" i="48" s="1"/>
  <c r="V2209" i="48"/>
  <c r="Y2209" i="48" s="1"/>
  <c r="V2241" i="48"/>
  <c r="Y2241" i="48" s="1"/>
  <c r="V2300" i="48"/>
  <c r="Y2300" i="48" s="1"/>
  <c r="V2356" i="48"/>
  <c r="Y2356" i="48" s="1"/>
  <c r="V2374" i="48"/>
  <c r="Y2374" i="48" s="1"/>
  <c r="V2424" i="48"/>
  <c r="Y2424" i="48" s="1"/>
  <c r="V2442" i="48"/>
  <c r="Y2442" i="48" s="1"/>
  <c r="V2483" i="48"/>
  <c r="Y2483" i="48" s="1"/>
  <c r="V2536" i="48"/>
  <c r="Y2536" i="48" s="1"/>
  <c r="V2602" i="48"/>
  <c r="Y2602" i="48" s="1"/>
  <c r="V2687" i="48"/>
  <c r="Y2687" i="48" s="1"/>
  <c r="V2698" i="48"/>
  <c r="Y2698" i="48" s="1"/>
  <c r="V2755" i="48"/>
  <c r="Y2755" i="48" s="1"/>
  <c r="V2766" i="48"/>
  <c r="Y2766" i="48" s="1"/>
  <c r="V2771" i="48"/>
  <c r="Y2771" i="48" s="1"/>
  <c r="V2781" i="48"/>
  <c r="Y2781" i="48" s="1"/>
  <c r="V2813" i="48"/>
  <c r="Y2813" i="48" s="1"/>
  <c r="V2845" i="48"/>
  <c r="Y2845" i="48" s="1"/>
  <c r="V2877" i="48"/>
  <c r="Y2877" i="48" s="1"/>
  <c r="V2909" i="48"/>
  <c r="Y2909" i="48" s="1"/>
  <c r="V2941" i="48"/>
  <c r="Y2941" i="48" s="1"/>
  <c r="V2973" i="48"/>
  <c r="Y2973" i="48" s="1"/>
  <c r="V3002" i="48"/>
  <c r="Y3002" i="48" s="1"/>
  <c r="V3014" i="48"/>
  <c r="Y3014" i="48" s="1"/>
  <c r="V3039" i="48"/>
  <c r="Y3039" i="48" s="1"/>
  <c r="V3070" i="48"/>
  <c r="Y3070" i="48" s="1"/>
  <c r="V3102" i="48"/>
  <c r="Y3102" i="48" s="1"/>
  <c r="V3130" i="48"/>
  <c r="Y3130" i="48" s="1"/>
  <c r="V3149" i="48"/>
  <c r="Y3149" i="48" s="1"/>
  <c r="V3158" i="48"/>
  <c r="Y3158" i="48" s="1"/>
  <c r="V3177" i="48"/>
  <c r="Y3177" i="48" s="1"/>
  <c r="V3183" i="48"/>
  <c r="Y3183" i="48" s="1"/>
  <c r="V3198" i="48"/>
  <c r="Y3198" i="48" s="1"/>
  <c r="V3201" i="48"/>
  <c r="Y3201" i="48" s="1"/>
  <c r="V3212" i="48"/>
  <c r="Y3212" i="48" s="1"/>
  <c r="V3251" i="48"/>
  <c r="Y3251" i="48" s="1"/>
  <c r="V3262" i="48"/>
  <c r="Y3262" i="48" s="1"/>
  <c r="V3265" i="48"/>
  <c r="Y3265" i="48" s="1"/>
  <c r="V3276" i="48"/>
  <c r="Y3276" i="48" s="1"/>
  <c r="V3315" i="48"/>
  <c r="Y3315" i="48" s="1"/>
  <c r="V3326" i="48"/>
  <c r="Y3326" i="48" s="1"/>
  <c r="V3329" i="48"/>
  <c r="Y3329" i="48" s="1"/>
  <c r="V3340" i="48"/>
  <c r="Y3340" i="48" s="1"/>
  <c r="V3379" i="48"/>
  <c r="Y3379" i="48" s="1"/>
  <c r="V3390" i="48"/>
  <c r="Y3390" i="48" s="1"/>
  <c r="V3393" i="48"/>
  <c r="Y3393" i="48" s="1"/>
  <c r="V3404" i="48"/>
  <c r="Y3404" i="48" s="1"/>
  <c r="V3443" i="48"/>
  <c r="Y3443" i="48" s="1"/>
  <c r="V3454" i="48"/>
  <c r="Y3454" i="48" s="1"/>
  <c r="V3459" i="48"/>
  <c r="Y3459" i="48" s="1"/>
  <c r="V3464" i="48"/>
  <c r="Y3464" i="48" s="1"/>
  <c r="V3469" i="48"/>
  <c r="Y3469" i="48" s="1"/>
  <c r="V2399" i="48"/>
  <c r="Y2399" i="48" s="1"/>
  <c r="V2465" i="48"/>
  <c r="Y2465" i="48" s="1"/>
  <c r="V2495" i="48"/>
  <c r="Y2495" i="48" s="1"/>
  <c r="V2577" i="48"/>
  <c r="Y2577" i="48" s="1"/>
  <c r="V2614" i="48"/>
  <c r="Y2614" i="48" s="1"/>
  <c r="V3109" i="48"/>
  <c r="Y3109" i="48" s="1"/>
  <c r="V3126" i="48"/>
  <c r="Y3126" i="48" s="1"/>
  <c r="V3137" i="48"/>
  <c r="Y3137" i="48" s="1"/>
  <c r="V3229" i="48"/>
  <c r="Y3229" i="48" s="1"/>
  <c r="V3234" i="48"/>
  <c r="Y3234" i="48" s="1"/>
  <c r="V3242" i="48"/>
  <c r="Y3242" i="48" s="1"/>
  <c r="V3246" i="48"/>
  <c r="Y3246" i="48" s="1"/>
  <c r="V3293" i="48"/>
  <c r="Y3293" i="48" s="1"/>
  <c r="V3310" i="48"/>
  <c r="Y3310" i="48" s="1"/>
  <c r="V3317" i="48"/>
  <c r="Y3317" i="48" s="1"/>
  <c r="V3320" i="48"/>
  <c r="Y3320" i="48" s="1"/>
  <c r="V3330" i="48"/>
  <c r="Y3330" i="48" s="1"/>
  <c r="V3337" i="48"/>
  <c r="Y3337" i="48" s="1"/>
  <c r="V3365" i="48"/>
  <c r="Y3365" i="48" s="1"/>
  <c r="V3377" i="48"/>
  <c r="Y3377" i="48" s="1"/>
  <c r="V3402" i="48"/>
  <c r="Y3402" i="48" s="1"/>
  <c r="V3418" i="48"/>
  <c r="Y3418" i="48" s="1"/>
  <c r="V3437" i="48"/>
  <c r="Y3437" i="48" s="1"/>
  <c r="V3453" i="48"/>
  <c r="Y3453" i="48" s="1"/>
  <c r="V3477" i="48"/>
  <c r="Y3477" i="48" s="1"/>
  <c r="V3482" i="48"/>
  <c r="Y3482" i="48" s="1"/>
  <c r="V3485" i="48"/>
  <c r="Y3485" i="48" s="1"/>
  <c r="V3498" i="48"/>
  <c r="Y3498" i="48" s="1"/>
  <c r="V3508" i="48"/>
  <c r="Y3508" i="48" s="1"/>
  <c r="V3521" i="48"/>
  <c r="Y3521" i="48" s="1"/>
  <c r="V3543" i="48"/>
  <c r="Y3543" i="48" s="1"/>
  <c r="V3552" i="48"/>
  <c r="Y3552" i="48" s="1"/>
  <c r="V3559" i="48"/>
  <c r="Y3559" i="48" s="1"/>
  <c r="V3568" i="48"/>
  <c r="Y3568" i="48" s="1"/>
  <c r="V3575" i="48"/>
  <c r="Y3575" i="48" s="1"/>
  <c r="V3584" i="48"/>
  <c r="Y3584" i="48" s="1"/>
  <c r="V3591" i="48"/>
  <c r="Y3591" i="48" s="1"/>
  <c r="V3600" i="48"/>
  <c r="Y3600" i="48" s="1"/>
  <c r="V3607" i="48"/>
  <c r="Y3607" i="48" s="1"/>
  <c r="V3616" i="48"/>
  <c r="Y3616" i="48" s="1"/>
  <c r="V3623" i="48"/>
  <c r="Y3623" i="48" s="1"/>
  <c r="V3632" i="48"/>
  <c r="Y3632" i="48" s="1"/>
  <c r="V3639" i="48"/>
  <c r="Y3639" i="48" s="1"/>
  <c r="V3648" i="48"/>
  <c r="Y3648" i="48" s="1"/>
  <c r="V3655" i="48"/>
  <c r="Y3655" i="48" s="1"/>
  <c r="V3664" i="48"/>
  <c r="Y3664" i="48" s="1"/>
  <c r="V3671" i="48"/>
  <c r="Y3671" i="48" s="1"/>
  <c r="V3680" i="48"/>
  <c r="Y3680" i="48" s="1"/>
  <c r="V3687" i="48"/>
  <c r="Y3687" i="48" s="1"/>
  <c r="V3696" i="48"/>
  <c r="Y3696" i="48" s="1"/>
  <c r="V3703" i="48"/>
  <c r="Y3703" i="48" s="1"/>
  <c r="V3712" i="48"/>
  <c r="Y3712" i="48" s="1"/>
  <c r="V3719" i="48"/>
  <c r="Y3719" i="48" s="1"/>
  <c r="V3728" i="48"/>
  <c r="Y3728" i="48" s="1"/>
  <c r="V3735" i="48"/>
  <c r="Y3735" i="48" s="1"/>
  <c r="V3744" i="48"/>
  <c r="Y3744" i="48" s="1"/>
  <c r="V3751" i="48"/>
  <c r="Y3751" i="48" s="1"/>
  <c r="V3760" i="48"/>
  <c r="Y3760" i="48" s="1"/>
  <c r="V3767" i="48"/>
  <c r="Y3767" i="48" s="1"/>
  <c r="V3776" i="48"/>
  <c r="Y3776" i="48" s="1"/>
  <c r="V3783" i="48"/>
  <c r="Y3783" i="48" s="1"/>
  <c r="V3792" i="48"/>
  <c r="Y3792" i="48" s="1"/>
  <c r="V3799" i="48"/>
  <c r="Y3799" i="48" s="1"/>
  <c r="V3808" i="48"/>
  <c r="Y3808" i="48" s="1"/>
  <c r="V3815" i="48"/>
  <c r="Y3815" i="48" s="1"/>
  <c r="V3824" i="48"/>
  <c r="Y3824" i="48" s="1"/>
  <c r="V3831" i="48"/>
  <c r="Y3831" i="48" s="1"/>
  <c r="V3840" i="48"/>
  <c r="Y3840" i="48" s="1"/>
  <c r="V3847" i="48"/>
  <c r="Y3847" i="48" s="1"/>
  <c r="V3856" i="48"/>
  <c r="Y3856" i="48" s="1"/>
  <c r="V3863" i="48"/>
  <c r="Y3863" i="48" s="1"/>
  <c r="V3872" i="48"/>
  <c r="Y3872" i="48" s="1"/>
  <c r="V3879" i="48"/>
  <c r="Y3879" i="48" s="1"/>
  <c r="V3888" i="48"/>
  <c r="Y3888" i="48" s="1"/>
  <c r="V3895" i="48"/>
  <c r="Y3895" i="48" s="1"/>
  <c r="V3904" i="48"/>
  <c r="Y3904" i="48" s="1"/>
  <c r="V3911" i="48"/>
  <c r="Y3911" i="48" s="1"/>
  <c r="V3920" i="48"/>
  <c r="Y3920" i="48" s="1"/>
  <c r="V3927" i="48"/>
  <c r="Y3927" i="48" s="1"/>
  <c r="V3936" i="48"/>
  <c r="Y3936" i="48" s="1"/>
  <c r="V3943" i="48"/>
  <c r="Y3943" i="48" s="1"/>
  <c r="V3952" i="48"/>
  <c r="Y3952" i="48" s="1"/>
  <c r="V3959" i="48"/>
  <c r="Y3959" i="48" s="1"/>
  <c r="V3968" i="48"/>
  <c r="Y3968" i="48" s="1"/>
  <c r="V3975" i="48"/>
  <c r="Y3975" i="48" s="1"/>
  <c r="V3984" i="48"/>
  <c r="Y3984" i="48" s="1"/>
  <c r="V3991" i="48"/>
  <c r="Y3991" i="48" s="1"/>
  <c r="V4000" i="48"/>
  <c r="Y4000" i="48" s="1"/>
  <c r="V4007" i="48"/>
  <c r="Y4007" i="48" s="1"/>
  <c r="V4016" i="48"/>
  <c r="Y4016" i="48" s="1"/>
  <c r="V4023" i="48"/>
  <c r="Y4023" i="48" s="1"/>
  <c r="V4032" i="48"/>
  <c r="Y4032" i="48" s="1"/>
  <c r="V4039" i="48"/>
  <c r="Y4039" i="48" s="1"/>
  <c r="V4048" i="48"/>
  <c r="Y4048" i="48" s="1"/>
  <c r="V4055" i="48"/>
  <c r="Y4055" i="48" s="1"/>
  <c r="V4064" i="48"/>
  <c r="Y4064" i="48" s="1"/>
  <c r="V4071" i="48"/>
  <c r="Y4071" i="48" s="1"/>
  <c r="V4080" i="48"/>
  <c r="Y4080" i="48" s="1"/>
  <c r="V4087" i="48"/>
  <c r="Y4087" i="48" s="1"/>
  <c r="V4096" i="48"/>
  <c r="Y4096" i="48" s="1"/>
  <c r="V4103" i="48"/>
  <c r="Y4103" i="48" s="1"/>
  <c r="V4112" i="48"/>
  <c r="Y4112" i="48" s="1"/>
  <c r="V3346" i="48"/>
  <c r="Y3346" i="48" s="1"/>
  <c r="V3581" i="48"/>
  <c r="Y3581" i="48" s="1"/>
  <c r="V3590" i="48"/>
  <c r="Y3590" i="48" s="1"/>
  <c r="V3613" i="48"/>
  <c r="Y3613" i="48" s="1"/>
  <c r="V3718" i="48"/>
  <c r="Y3718" i="48" s="1"/>
  <c r="V3750" i="48"/>
  <c r="Y3750" i="48" s="1"/>
  <c r="V3798" i="48"/>
  <c r="Y3798" i="48" s="1"/>
  <c r="V3837" i="48"/>
  <c r="Y3837" i="48" s="1"/>
  <c r="V3846" i="48"/>
  <c r="Y3846" i="48" s="1"/>
  <c r="V3862" i="48"/>
  <c r="Y3862" i="48" s="1"/>
  <c r="V3878" i="48"/>
  <c r="Y3878" i="48" s="1"/>
  <c r="V3910" i="48"/>
  <c r="Y3910" i="48" s="1"/>
  <c r="V3942" i="48"/>
  <c r="Y3942" i="48" s="1"/>
  <c r="V3981" i="48"/>
  <c r="Y3981" i="48" s="1"/>
  <c r="V4013" i="48"/>
  <c r="Y4013" i="48" s="1"/>
  <c r="V4029" i="48"/>
  <c r="Y4029" i="48" s="1"/>
  <c r="V4086" i="48"/>
  <c r="Y4086" i="48" s="1"/>
  <c r="V3181" i="48"/>
  <c r="Y3181" i="48" s="1"/>
  <c r="V3650" i="48"/>
  <c r="Y3650" i="48" s="1"/>
  <c r="V3689" i="48"/>
  <c r="Y3689" i="48" s="1"/>
  <c r="V3746" i="48"/>
  <c r="Y3746" i="48" s="1"/>
  <c r="V3778" i="48"/>
  <c r="Y3778" i="48" s="1"/>
  <c r="V3817" i="48"/>
  <c r="Y3817" i="48" s="1"/>
  <c r="V3865" i="48"/>
  <c r="Y3865" i="48" s="1"/>
  <c r="V3897" i="48"/>
  <c r="Y3897" i="48" s="1"/>
  <c r="V3929" i="48"/>
  <c r="Y3929" i="48" s="1"/>
  <c r="V3970" i="48"/>
  <c r="Y3970" i="48" s="1"/>
  <c r="V4002" i="48"/>
  <c r="Y4002" i="48" s="1"/>
  <c r="V4041" i="48"/>
  <c r="Y4041" i="48" s="1"/>
  <c r="V4105" i="48"/>
  <c r="Y4105" i="48" s="1"/>
  <c r="V2734" i="48"/>
  <c r="Y2734" i="48" s="1"/>
  <c r="V2791" i="48"/>
  <c r="Y2791" i="48" s="1"/>
  <c r="V2823" i="48"/>
  <c r="Y2823" i="48" s="1"/>
  <c r="V2855" i="48"/>
  <c r="Y2855" i="48" s="1"/>
  <c r="V2887" i="48"/>
  <c r="Y2887" i="48" s="1"/>
  <c r="V2919" i="48"/>
  <c r="Y2919" i="48" s="1"/>
  <c r="V2951" i="48"/>
  <c r="Y2951" i="48" s="1"/>
  <c r="V3066" i="48"/>
  <c r="Y3066" i="48" s="1"/>
  <c r="V3133" i="48"/>
  <c r="Y3133" i="48" s="1"/>
  <c r="V3161" i="48"/>
  <c r="Y3161" i="48" s="1"/>
  <c r="V3192" i="48"/>
  <c r="Y3192" i="48" s="1"/>
  <c r="V3196" i="48"/>
  <c r="Y3196" i="48" s="1"/>
  <c r="V3206" i="48"/>
  <c r="Y3206" i="48" s="1"/>
  <c r="V3215" i="48"/>
  <c r="Y3215" i="48" s="1"/>
  <c r="V3277" i="48"/>
  <c r="Y3277" i="48" s="1"/>
  <c r="V3282" i="48"/>
  <c r="Y3282" i="48" s="1"/>
  <c r="V3301" i="48"/>
  <c r="Y3301" i="48" s="1"/>
  <c r="V3314" i="48"/>
  <c r="Y3314" i="48" s="1"/>
  <c r="V3327" i="48"/>
  <c r="Y3327" i="48" s="1"/>
  <c r="V3334" i="48"/>
  <c r="Y3334" i="48" s="1"/>
  <c r="V3354" i="48"/>
  <c r="Y3354" i="48" s="1"/>
  <c r="V3362" i="48"/>
  <c r="Y3362" i="48" s="1"/>
  <c r="V3368" i="48"/>
  <c r="Y3368" i="48" s="1"/>
  <c r="V3374" i="48"/>
  <c r="Y3374" i="48" s="1"/>
  <c r="V3381" i="48"/>
  <c r="Y3381" i="48" s="1"/>
  <c r="V3397" i="48"/>
  <c r="Y3397" i="48" s="1"/>
  <c r="V3409" i="48"/>
  <c r="Y3409" i="48" s="1"/>
  <c r="V3434" i="48"/>
  <c r="Y3434" i="48" s="1"/>
  <c r="V3450" i="48"/>
  <c r="Y3450" i="48" s="1"/>
  <c r="V3480" i="48"/>
  <c r="Y3480" i="48" s="1"/>
  <c r="V3496" i="48"/>
  <c r="Y3496" i="48" s="1"/>
  <c r="V3501" i="48"/>
  <c r="Y3501" i="48" s="1"/>
  <c r="V3506" i="48"/>
  <c r="Y3506" i="48" s="1"/>
  <c r="V3516" i="48"/>
  <c r="Y3516" i="48" s="1"/>
  <c r="V3526" i="48"/>
  <c r="Y3526" i="48" s="1"/>
  <c r="V3531" i="48"/>
  <c r="Y3531" i="48" s="1"/>
  <c r="V3541" i="48"/>
  <c r="Y3541" i="48" s="1"/>
  <c r="V3550" i="48"/>
  <c r="Y3550" i="48" s="1"/>
  <c r="V3557" i="48"/>
  <c r="Y3557" i="48" s="1"/>
  <c r="V3566" i="48"/>
  <c r="Y3566" i="48" s="1"/>
  <c r="V3573" i="48"/>
  <c r="Y3573" i="48" s="1"/>
  <c r="V3582" i="48"/>
  <c r="Y3582" i="48" s="1"/>
  <c r="V3589" i="48"/>
  <c r="Y3589" i="48" s="1"/>
  <c r="V3598" i="48"/>
  <c r="Y3598" i="48" s="1"/>
  <c r="V3605" i="48"/>
  <c r="Y3605" i="48" s="1"/>
  <c r="V3614" i="48"/>
  <c r="Y3614" i="48" s="1"/>
  <c r="V3621" i="48"/>
  <c r="Y3621" i="48" s="1"/>
  <c r="V3630" i="48"/>
  <c r="Y3630" i="48" s="1"/>
  <c r="V3637" i="48"/>
  <c r="Y3637" i="48" s="1"/>
  <c r="V3646" i="48"/>
  <c r="Y3646" i="48" s="1"/>
  <c r="V3653" i="48"/>
  <c r="Y3653" i="48" s="1"/>
  <c r="V3662" i="48"/>
  <c r="Y3662" i="48" s="1"/>
  <c r="V3669" i="48"/>
  <c r="Y3669" i="48" s="1"/>
  <c r="V3678" i="48"/>
  <c r="Y3678" i="48" s="1"/>
  <c r="V3685" i="48"/>
  <c r="Y3685" i="48" s="1"/>
  <c r="V3694" i="48"/>
  <c r="Y3694" i="48" s="1"/>
  <c r="V3701" i="48"/>
  <c r="Y3701" i="48" s="1"/>
  <c r="V3710" i="48"/>
  <c r="Y3710" i="48" s="1"/>
  <c r="V3717" i="48"/>
  <c r="Y3717" i="48" s="1"/>
  <c r="V3726" i="48"/>
  <c r="Y3726" i="48" s="1"/>
  <c r="V3733" i="48"/>
  <c r="Y3733" i="48" s="1"/>
  <c r="V3742" i="48"/>
  <c r="Y3742" i="48" s="1"/>
  <c r="V3749" i="48"/>
  <c r="Y3749" i="48" s="1"/>
  <c r="V3758" i="48"/>
  <c r="Y3758" i="48" s="1"/>
  <c r="V3765" i="48"/>
  <c r="Y3765" i="48" s="1"/>
  <c r="V3774" i="48"/>
  <c r="Y3774" i="48" s="1"/>
  <c r="V3781" i="48"/>
  <c r="Y3781" i="48" s="1"/>
  <c r="V3790" i="48"/>
  <c r="Y3790" i="48" s="1"/>
  <c r="V3797" i="48"/>
  <c r="Y3797" i="48" s="1"/>
  <c r="V3806" i="48"/>
  <c r="Y3806" i="48" s="1"/>
  <c r="V3813" i="48"/>
  <c r="Y3813" i="48" s="1"/>
  <c r="V3822" i="48"/>
  <c r="Y3822" i="48" s="1"/>
  <c r="V3829" i="48"/>
  <c r="Y3829" i="48" s="1"/>
  <c r="V3838" i="48"/>
  <c r="Y3838" i="48" s="1"/>
  <c r="V3845" i="48"/>
  <c r="Y3845" i="48" s="1"/>
  <c r="V3854" i="48"/>
  <c r="Y3854" i="48" s="1"/>
  <c r="V3861" i="48"/>
  <c r="Y3861" i="48" s="1"/>
  <c r="V3870" i="48"/>
  <c r="Y3870" i="48" s="1"/>
  <c r="V3877" i="48"/>
  <c r="Y3877" i="48" s="1"/>
  <c r="V3886" i="48"/>
  <c r="Y3886" i="48" s="1"/>
  <c r="V3893" i="48"/>
  <c r="Y3893" i="48" s="1"/>
  <c r="V3902" i="48"/>
  <c r="Y3902" i="48" s="1"/>
  <c r="V3909" i="48"/>
  <c r="Y3909" i="48" s="1"/>
  <c r="V3918" i="48"/>
  <c r="Y3918" i="48" s="1"/>
  <c r="V3925" i="48"/>
  <c r="Y3925" i="48" s="1"/>
  <c r="V3934" i="48"/>
  <c r="Y3934" i="48" s="1"/>
  <c r="V3941" i="48"/>
  <c r="Y3941" i="48" s="1"/>
  <c r="V3950" i="48"/>
  <c r="Y3950" i="48" s="1"/>
  <c r="V3957" i="48"/>
  <c r="Y3957" i="48" s="1"/>
  <c r="V3966" i="48"/>
  <c r="Y3966" i="48" s="1"/>
  <c r="V3973" i="48"/>
  <c r="Y3973" i="48" s="1"/>
  <c r="V3982" i="48"/>
  <c r="Y3982" i="48" s="1"/>
  <c r="V3989" i="48"/>
  <c r="Y3989" i="48" s="1"/>
  <c r="V3998" i="48"/>
  <c r="Y3998" i="48" s="1"/>
  <c r="V4005" i="48"/>
  <c r="Y4005" i="48" s="1"/>
  <c r="V4014" i="48"/>
  <c r="Y4014" i="48" s="1"/>
  <c r="V4021" i="48"/>
  <c r="Y4021" i="48" s="1"/>
  <c r="V4030" i="48"/>
  <c r="Y4030" i="48" s="1"/>
  <c r="V4037" i="48"/>
  <c r="Y4037" i="48" s="1"/>
  <c r="V4046" i="48"/>
  <c r="Y4046" i="48" s="1"/>
  <c r="V4053" i="48"/>
  <c r="Y4053" i="48" s="1"/>
  <c r="V4062" i="48"/>
  <c r="Y4062" i="48" s="1"/>
  <c r="V4069" i="48"/>
  <c r="Y4069" i="48" s="1"/>
  <c r="V4078" i="48"/>
  <c r="Y4078" i="48" s="1"/>
  <c r="V4085" i="48"/>
  <c r="Y4085" i="48" s="1"/>
  <c r="V4094" i="48"/>
  <c r="Y4094" i="48" s="1"/>
  <c r="V4101" i="48"/>
  <c r="Y4101" i="48" s="1"/>
  <c r="V4110" i="48"/>
  <c r="Y4110" i="48" s="1"/>
  <c r="V3645" i="48"/>
  <c r="Y3645" i="48" s="1"/>
  <c r="V3661" i="48"/>
  <c r="Y3661" i="48" s="1"/>
  <c r="V3677" i="48"/>
  <c r="Y3677" i="48" s="1"/>
  <c r="V3693" i="48"/>
  <c r="Y3693" i="48" s="1"/>
  <c r="V3869" i="48"/>
  <c r="Y3869" i="48" s="1"/>
  <c r="V3894" i="48"/>
  <c r="Y3894" i="48" s="1"/>
  <c r="V3926" i="48"/>
  <c r="Y3926" i="48" s="1"/>
  <c r="V3949" i="48"/>
  <c r="Y3949" i="48" s="1"/>
  <c r="V4045" i="48"/>
  <c r="Y4045" i="48" s="1"/>
  <c r="V4077" i="48"/>
  <c r="Y4077" i="48" s="1"/>
  <c r="V4093" i="48"/>
  <c r="Y4093" i="48" s="1"/>
  <c r="V4109" i="48"/>
  <c r="Y4109" i="48" s="1"/>
  <c r="V3471" i="48"/>
  <c r="Y3471" i="48" s="1"/>
  <c r="V3503" i="48"/>
  <c r="Y3503" i="48" s="1"/>
  <c r="V3523" i="48"/>
  <c r="Y3523" i="48" s="1"/>
  <c r="V3538" i="48"/>
  <c r="Y3538" i="48" s="1"/>
  <c r="V3561" i="48"/>
  <c r="Y3561" i="48" s="1"/>
  <c r="V3577" i="48"/>
  <c r="Y3577" i="48" s="1"/>
  <c r="V3609" i="48"/>
  <c r="Y3609" i="48" s="1"/>
  <c r="V3634" i="48"/>
  <c r="Y3634" i="48" s="1"/>
  <c r="V3666" i="48"/>
  <c r="Y3666" i="48" s="1"/>
  <c r="V3682" i="48"/>
  <c r="Y3682" i="48" s="1"/>
  <c r="V3769" i="48"/>
  <c r="Y3769" i="48" s="1"/>
  <c r="V3801" i="48"/>
  <c r="Y3801" i="48" s="1"/>
  <c r="V3842" i="48"/>
  <c r="Y3842" i="48" s="1"/>
  <c r="V3890" i="48"/>
  <c r="Y3890" i="48" s="1"/>
  <c r="V4009" i="48"/>
  <c r="Y4009" i="48" s="1"/>
  <c r="V4034" i="48"/>
  <c r="Y4034" i="48" s="1"/>
  <c r="V4082" i="48"/>
  <c r="Y4082" i="48" s="1"/>
  <c r="V2630" i="48"/>
  <c r="Y2630" i="48" s="1"/>
  <c r="V2977" i="48"/>
  <c r="Y2977" i="48" s="1"/>
  <c r="V2989" i="48"/>
  <c r="Y2989" i="48" s="1"/>
  <c r="V3167" i="48"/>
  <c r="Y3167" i="48" s="1"/>
  <c r="V3221" i="48"/>
  <c r="Y3221" i="48" s="1"/>
  <c r="V3256" i="48"/>
  <c r="Y3256" i="48" s="1"/>
  <c r="V3260" i="48"/>
  <c r="Y3260" i="48" s="1"/>
  <c r="V3270" i="48"/>
  <c r="Y3270" i="48" s="1"/>
  <c r="V3298" i="48"/>
  <c r="Y3298" i="48" s="1"/>
  <c r="V3304" i="48"/>
  <c r="Y3304" i="48" s="1"/>
  <c r="V3311" i="48"/>
  <c r="Y3311" i="48" s="1"/>
  <c r="V3321" i="48"/>
  <c r="Y3321" i="48" s="1"/>
  <c r="V3324" i="48"/>
  <c r="Y3324" i="48" s="1"/>
  <c r="V3378" i="48"/>
  <c r="Y3378" i="48" s="1"/>
  <c r="V3384" i="48"/>
  <c r="Y3384" i="48" s="1"/>
  <c r="V3394" i="48"/>
  <c r="Y3394" i="48" s="1"/>
  <c r="V3400" i="48"/>
  <c r="Y3400" i="48" s="1"/>
  <c r="V3406" i="48"/>
  <c r="Y3406" i="48" s="1"/>
  <c r="V3413" i="48"/>
  <c r="Y3413" i="48" s="1"/>
  <c r="V3429" i="48"/>
  <c r="Y3429" i="48" s="1"/>
  <c r="V3441" i="48"/>
  <c r="Y3441" i="48" s="1"/>
  <c r="V3457" i="48"/>
  <c r="Y3457" i="48" s="1"/>
  <c r="V3466" i="48"/>
  <c r="Y3466" i="48" s="1"/>
  <c r="V3475" i="48"/>
  <c r="Y3475" i="48" s="1"/>
  <c r="V3483" i="48"/>
  <c r="Y3483" i="48" s="1"/>
  <c r="V3491" i="48"/>
  <c r="Y3491" i="48" s="1"/>
  <c r="V3509" i="48"/>
  <c r="Y3509" i="48" s="1"/>
  <c r="V3519" i="48"/>
  <c r="Y3519" i="48" s="1"/>
  <c r="V3529" i="48"/>
  <c r="Y3529" i="48" s="1"/>
  <c r="V3534" i="48"/>
  <c r="Y3534" i="48" s="1"/>
  <c r="V3539" i="48"/>
  <c r="Y3539" i="48" s="1"/>
  <c r="V3548" i="48"/>
  <c r="Y3548" i="48" s="1"/>
  <c r="V3555" i="48"/>
  <c r="Y3555" i="48" s="1"/>
  <c r="V3564" i="48"/>
  <c r="Y3564" i="48" s="1"/>
  <c r="V3571" i="48"/>
  <c r="Y3571" i="48" s="1"/>
  <c r="V3580" i="48"/>
  <c r="Y3580" i="48" s="1"/>
  <c r="V3587" i="48"/>
  <c r="Y3587" i="48" s="1"/>
  <c r="V3596" i="48"/>
  <c r="Y3596" i="48" s="1"/>
  <c r="V3603" i="48"/>
  <c r="Y3603" i="48" s="1"/>
  <c r="V3612" i="48"/>
  <c r="Y3612" i="48" s="1"/>
  <c r="V3619" i="48"/>
  <c r="Y3619" i="48" s="1"/>
  <c r="V3628" i="48"/>
  <c r="Y3628" i="48" s="1"/>
  <c r="V3635" i="48"/>
  <c r="Y3635" i="48" s="1"/>
  <c r="V3644" i="48"/>
  <c r="Y3644" i="48" s="1"/>
  <c r="V3651" i="48"/>
  <c r="Y3651" i="48" s="1"/>
  <c r="V3660" i="48"/>
  <c r="Y3660" i="48" s="1"/>
  <c r="V3667" i="48"/>
  <c r="Y3667" i="48" s="1"/>
  <c r="V3676" i="48"/>
  <c r="Y3676" i="48" s="1"/>
  <c r="V3683" i="48"/>
  <c r="Y3683" i="48" s="1"/>
  <c r="V3692" i="48"/>
  <c r="Y3692" i="48" s="1"/>
  <c r="V3699" i="48"/>
  <c r="Y3699" i="48" s="1"/>
  <c r="V3708" i="48"/>
  <c r="Y3708" i="48" s="1"/>
  <c r="V3715" i="48"/>
  <c r="Y3715" i="48" s="1"/>
  <c r="V3724" i="48"/>
  <c r="Y3724" i="48" s="1"/>
  <c r="V3731" i="48"/>
  <c r="Y3731" i="48" s="1"/>
  <c r="V3740" i="48"/>
  <c r="Y3740" i="48" s="1"/>
  <c r="V3747" i="48"/>
  <c r="Y3747" i="48" s="1"/>
  <c r="V3756" i="48"/>
  <c r="Y3756" i="48" s="1"/>
  <c r="V3763" i="48"/>
  <c r="Y3763" i="48" s="1"/>
  <c r="V3772" i="48"/>
  <c r="Y3772" i="48" s="1"/>
  <c r="V3779" i="48"/>
  <c r="Y3779" i="48" s="1"/>
  <c r="V3788" i="48"/>
  <c r="Y3788" i="48" s="1"/>
  <c r="V3795" i="48"/>
  <c r="Y3795" i="48" s="1"/>
  <c r="V3804" i="48"/>
  <c r="Y3804" i="48" s="1"/>
  <c r="V3811" i="48"/>
  <c r="Y3811" i="48" s="1"/>
  <c r="V3820" i="48"/>
  <c r="Y3820" i="48" s="1"/>
  <c r="V3827" i="48"/>
  <c r="Y3827" i="48" s="1"/>
  <c r="V3836" i="48"/>
  <c r="Y3836" i="48" s="1"/>
  <c r="V3843" i="48"/>
  <c r="Y3843" i="48" s="1"/>
  <c r="V3852" i="48"/>
  <c r="Y3852" i="48" s="1"/>
  <c r="V3859" i="48"/>
  <c r="Y3859" i="48" s="1"/>
  <c r="V3868" i="48"/>
  <c r="Y3868" i="48" s="1"/>
  <c r="V3875" i="48"/>
  <c r="Y3875" i="48" s="1"/>
  <c r="V3884" i="48"/>
  <c r="Y3884" i="48" s="1"/>
  <c r="V3891" i="48"/>
  <c r="Y3891" i="48" s="1"/>
  <c r="V3900" i="48"/>
  <c r="Y3900" i="48" s="1"/>
  <c r="V3907" i="48"/>
  <c r="Y3907" i="48" s="1"/>
  <c r="V3916" i="48"/>
  <c r="Y3916" i="48" s="1"/>
  <c r="V3923" i="48"/>
  <c r="Y3923" i="48" s="1"/>
  <c r="V3932" i="48"/>
  <c r="Y3932" i="48" s="1"/>
  <c r="V3939" i="48"/>
  <c r="Y3939" i="48" s="1"/>
  <c r="V3948" i="48"/>
  <c r="Y3948" i="48" s="1"/>
  <c r="V3955" i="48"/>
  <c r="Y3955" i="48" s="1"/>
  <c r="V3964" i="48"/>
  <c r="Y3964" i="48" s="1"/>
  <c r="V3971" i="48"/>
  <c r="Y3971" i="48" s="1"/>
  <c r="V3980" i="48"/>
  <c r="Y3980" i="48" s="1"/>
  <c r="V3987" i="48"/>
  <c r="Y3987" i="48" s="1"/>
  <c r="V3996" i="48"/>
  <c r="Y3996" i="48" s="1"/>
  <c r="V4003" i="48"/>
  <c r="Y4003" i="48" s="1"/>
  <c r="V4012" i="48"/>
  <c r="Y4012" i="48" s="1"/>
  <c r="V4019" i="48"/>
  <c r="Y4019" i="48" s="1"/>
  <c r="V4028" i="48"/>
  <c r="Y4028" i="48" s="1"/>
  <c r="V4035" i="48"/>
  <c r="Y4035" i="48" s="1"/>
  <c r="V4044" i="48"/>
  <c r="Y4044" i="48" s="1"/>
  <c r="V4051" i="48"/>
  <c r="Y4051" i="48" s="1"/>
  <c r="V4060" i="48"/>
  <c r="Y4060" i="48" s="1"/>
  <c r="V4067" i="48"/>
  <c r="Y4067" i="48" s="1"/>
  <c r="V4076" i="48"/>
  <c r="Y4076" i="48" s="1"/>
  <c r="V4083" i="48"/>
  <c r="Y4083" i="48" s="1"/>
  <c r="V4092" i="48"/>
  <c r="Y4092" i="48" s="1"/>
  <c r="V4099" i="48"/>
  <c r="Y4099" i="48" s="1"/>
  <c r="V4108" i="48"/>
  <c r="Y4108" i="48" s="1"/>
  <c r="V4115" i="48"/>
  <c r="Y4115" i="48" s="1"/>
  <c r="V3597" i="48"/>
  <c r="Y3597" i="48" s="1"/>
  <c r="V3686" i="48"/>
  <c r="Y3686" i="48" s="1"/>
  <c r="V3709" i="48"/>
  <c r="Y3709" i="48" s="1"/>
  <c r="V3734" i="48"/>
  <c r="Y3734" i="48" s="1"/>
  <c r="V3757" i="48"/>
  <c r="Y3757" i="48" s="1"/>
  <c r="V3782" i="48"/>
  <c r="Y3782" i="48" s="1"/>
  <c r="V3805" i="48"/>
  <c r="Y3805" i="48" s="1"/>
  <c r="V3814" i="48"/>
  <c r="Y3814" i="48" s="1"/>
  <c r="V3933" i="48"/>
  <c r="Y3933" i="48" s="1"/>
  <c r="V3965" i="48"/>
  <c r="Y3965" i="48" s="1"/>
  <c r="V3997" i="48"/>
  <c r="Y3997" i="48" s="1"/>
  <c r="V4022" i="48"/>
  <c r="Y4022" i="48" s="1"/>
  <c r="V4038" i="48"/>
  <c r="Y4038" i="48" s="1"/>
  <c r="V4054" i="48"/>
  <c r="Y4054" i="48" s="1"/>
  <c r="V4070" i="48"/>
  <c r="Y4070" i="48" s="1"/>
  <c r="V3421" i="48"/>
  <c r="Y3421" i="48" s="1"/>
  <c r="V3462" i="48"/>
  <c r="Y3462" i="48" s="1"/>
  <c r="V3474" i="48"/>
  <c r="Y3474" i="48" s="1"/>
  <c r="V3490" i="48"/>
  <c r="Y3490" i="48" s="1"/>
  <c r="V3554" i="48"/>
  <c r="Y3554" i="48" s="1"/>
  <c r="V3570" i="48"/>
  <c r="Y3570" i="48" s="1"/>
  <c r="V3618" i="48"/>
  <c r="Y3618" i="48" s="1"/>
  <c r="V3673" i="48"/>
  <c r="Y3673" i="48" s="1"/>
  <c r="V3698" i="48"/>
  <c r="Y3698" i="48" s="1"/>
  <c r="V3737" i="48"/>
  <c r="Y3737" i="48" s="1"/>
  <c r="V3794" i="48"/>
  <c r="Y3794" i="48" s="1"/>
  <c r="V3945" i="48"/>
  <c r="Y3945" i="48" s="1"/>
  <c r="V3977" i="48"/>
  <c r="Y3977" i="48" s="1"/>
  <c r="V4098" i="48"/>
  <c r="Y4098" i="48" s="1"/>
  <c r="V2786" i="48"/>
  <c r="Y2786" i="48" s="1"/>
  <c r="V2799" i="48"/>
  <c r="Y2799" i="48" s="1"/>
  <c r="V2818" i="48"/>
  <c r="Y2818" i="48" s="1"/>
  <c r="V2831" i="48"/>
  <c r="Y2831" i="48" s="1"/>
  <c r="V2850" i="48"/>
  <c r="Y2850" i="48" s="1"/>
  <c r="V2863" i="48"/>
  <c r="Y2863" i="48" s="1"/>
  <c r="V2882" i="48"/>
  <c r="Y2882" i="48" s="1"/>
  <c r="V2895" i="48"/>
  <c r="Y2895" i="48" s="1"/>
  <c r="V2914" i="48"/>
  <c r="Y2914" i="48" s="1"/>
  <c r="V2927" i="48"/>
  <c r="Y2927" i="48" s="1"/>
  <c r="V2946" i="48"/>
  <c r="Y2946" i="48" s="1"/>
  <c r="V2959" i="48"/>
  <c r="Y2959" i="48" s="1"/>
  <c r="V3055" i="48"/>
  <c r="Y3055" i="48" s="1"/>
  <c r="V3080" i="48"/>
  <c r="Y3080" i="48" s="1"/>
  <c r="V3098" i="48"/>
  <c r="Y3098" i="48" s="1"/>
  <c r="V3193" i="48"/>
  <c r="Y3193" i="48" s="1"/>
  <c r="V3231" i="48"/>
  <c r="Y3231" i="48" s="1"/>
  <c r="V3235" i="48"/>
  <c r="Y3235" i="48" s="1"/>
  <c r="V3274" i="48"/>
  <c r="Y3274" i="48" s="1"/>
  <c r="V3290" i="48"/>
  <c r="Y3290" i="48" s="1"/>
  <c r="V3318" i="48"/>
  <c r="Y3318" i="48" s="1"/>
  <c r="V3341" i="48"/>
  <c r="Y3341" i="48" s="1"/>
  <c r="V3349" i="48"/>
  <c r="Y3349" i="48" s="1"/>
  <c r="V3359" i="48"/>
  <c r="Y3359" i="48" s="1"/>
  <c r="V3369" i="48"/>
  <c r="Y3369" i="48" s="1"/>
  <c r="V3375" i="48"/>
  <c r="Y3375" i="48" s="1"/>
  <c r="V3391" i="48"/>
  <c r="Y3391" i="48" s="1"/>
  <c r="V3410" i="48"/>
  <c r="Y3410" i="48" s="1"/>
  <c r="V3416" i="48"/>
  <c r="Y3416" i="48" s="1"/>
  <c r="V3426" i="48"/>
  <c r="Y3426" i="48" s="1"/>
  <c r="V3432" i="48"/>
  <c r="Y3432" i="48" s="1"/>
  <c r="V3438" i="48"/>
  <c r="Y3438" i="48" s="1"/>
  <c r="V3445" i="48"/>
  <c r="Y3445" i="48" s="1"/>
  <c r="V3478" i="48"/>
  <c r="Y3478" i="48" s="1"/>
  <c r="V3486" i="48"/>
  <c r="Y3486" i="48" s="1"/>
  <c r="V3489" i="48"/>
  <c r="Y3489" i="48" s="1"/>
  <c r="V3494" i="48"/>
  <c r="Y3494" i="48" s="1"/>
  <c r="V3499" i="48"/>
  <c r="Y3499" i="48" s="1"/>
  <c r="V3514" i="48"/>
  <c r="Y3514" i="48" s="1"/>
  <c r="V3524" i="48"/>
  <c r="Y3524" i="48" s="1"/>
  <c r="V3537" i="48"/>
  <c r="Y3537" i="48" s="1"/>
  <c r="V3546" i="48"/>
  <c r="Y3546" i="48" s="1"/>
  <c r="V3553" i="48"/>
  <c r="Y3553" i="48" s="1"/>
  <c r="V3562" i="48"/>
  <c r="Y3562" i="48" s="1"/>
  <c r="V3569" i="48"/>
  <c r="Y3569" i="48" s="1"/>
  <c r="V3578" i="48"/>
  <c r="Y3578" i="48" s="1"/>
  <c r="V3585" i="48"/>
  <c r="Y3585" i="48" s="1"/>
  <c r="V3594" i="48"/>
  <c r="Y3594" i="48" s="1"/>
  <c r="V3601" i="48"/>
  <c r="Y3601" i="48" s="1"/>
  <c r="V3610" i="48"/>
  <c r="Y3610" i="48" s="1"/>
  <c r="V3617" i="48"/>
  <c r="Y3617" i="48" s="1"/>
  <c r="V3626" i="48"/>
  <c r="Y3626" i="48" s="1"/>
  <c r="V3633" i="48"/>
  <c r="Y3633" i="48" s="1"/>
  <c r="V3642" i="48"/>
  <c r="Y3642" i="48" s="1"/>
  <c r="V3649" i="48"/>
  <c r="Y3649" i="48" s="1"/>
  <c r="V3658" i="48"/>
  <c r="Y3658" i="48" s="1"/>
  <c r="V3665" i="48"/>
  <c r="Y3665" i="48" s="1"/>
  <c r="V3674" i="48"/>
  <c r="Y3674" i="48" s="1"/>
  <c r="V3681" i="48"/>
  <c r="Y3681" i="48" s="1"/>
  <c r="V3690" i="48"/>
  <c r="Y3690" i="48" s="1"/>
  <c r="V3697" i="48"/>
  <c r="Y3697" i="48" s="1"/>
  <c r="V3706" i="48"/>
  <c r="Y3706" i="48" s="1"/>
  <c r="V3713" i="48"/>
  <c r="Y3713" i="48" s="1"/>
  <c r="V3722" i="48"/>
  <c r="Y3722" i="48" s="1"/>
  <c r="V3729" i="48"/>
  <c r="Y3729" i="48" s="1"/>
  <c r="V3738" i="48"/>
  <c r="Y3738" i="48" s="1"/>
  <c r="V3745" i="48"/>
  <c r="Y3745" i="48" s="1"/>
  <c r="V3754" i="48"/>
  <c r="Y3754" i="48" s="1"/>
  <c r="V3761" i="48"/>
  <c r="Y3761" i="48" s="1"/>
  <c r="V3770" i="48"/>
  <c r="Y3770" i="48" s="1"/>
  <c r="V3777" i="48"/>
  <c r="Y3777" i="48" s="1"/>
  <c r="V3786" i="48"/>
  <c r="Y3786" i="48" s="1"/>
  <c r="V3793" i="48"/>
  <c r="Y3793" i="48" s="1"/>
  <c r="V3802" i="48"/>
  <c r="Y3802" i="48" s="1"/>
  <c r="V3809" i="48"/>
  <c r="Y3809" i="48" s="1"/>
  <c r="V3818" i="48"/>
  <c r="Y3818" i="48" s="1"/>
  <c r="V3825" i="48"/>
  <c r="Y3825" i="48" s="1"/>
  <c r="V3834" i="48"/>
  <c r="Y3834" i="48" s="1"/>
  <c r="V3841" i="48"/>
  <c r="Y3841" i="48" s="1"/>
  <c r="V3850" i="48"/>
  <c r="Y3850" i="48" s="1"/>
  <c r="V3857" i="48"/>
  <c r="Y3857" i="48" s="1"/>
  <c r="V3866" i="48"/>
  <c r="Y3866" i="48" s="1"/>
  <c r="V3873" i="48"/>
  <c r="Y3873" i="48" s="1"/>
  <c r="V3882" i="48"/>
  <c r="Y3882" i="48" s="1"/>
  <c r="V3889" i="48"/>
  <c r="Y3889" i="48" s="1"/>
  <c r="V3898" i="48"/>
  <c r="Y3898" i="48" s="1"/>
  <c r="V3905" i="48"/>
  <c r="Y3905" i="48" s="1"/>
  <c r="V3914" i="48"/>
  <c r="Y3914" i="48" s="1"/>
  <c r="V3921" i="48"/>
  <c r="Y3921" i="48" s="1"/>
  <c r="V3930" i="48"/>
  <c r="Y3930" i="48" s="1"/>
  <c r="V3937" i="48"/>
  <c r="Y3937" i="48" s="1"/>
  <c r="V3946" i="48"/>
  <c r="Y3946" i="48" s="1"/>
  <c r="V3953" i="48"/>
  <c r="Y3953" i="48" s="1"/>
  <c r="V3962" i="48"/>
  <c r="Y3962" i="48" s="1"/>
  <c r="V3969" i="48"/>
  <c r="Y3969" i="48" s="1"/>
  <c r="V3978" i="48"/>
  <c r="Y3978" i="48" s="1"/>
  <c r="V3985" i="48"/>
  <c r="Y3985" i="48" s="1"/>
  <c r="V3994" i="48"/>
  <c r="Y3994" i="48" s="1"/>
  <c r="V4001" i="48"/>
  <c r="Y4001" i="48" s="1"/>
  <c r="V4010" i="48"/>
  <c r="Y4010" i="48" s="1"/>
  <c r="V4017" i="48"/>
  <c r="Y4017" i="48" s="1"/>
  <c r="V4026" i="48"/>
  <c r="Y4026" i="48" s="1"/>
  <c r="V4033" i="48"/>
  <c r="Y4033" i="48" s="1"/>
  <c r="V4042" i="48"/>
  <c r="Y4042" i="48" s="1"/>
  <c r="V4049" i="48"/>
  <c r="Y4049" i="48" s="1"/>
  <c r="V4058" i="48"/>
  <c r="Y4058" i="48" s="1"/>
  <c r="V4065" i="48"/>
  <c r="Y4065" i="48" s="1"/>
  <c r="V4074" i="48"/>
  <c r="Y4074" i="48" s="1"/>
  <c r="V4081" i="48"/>
  <c r="Y4081" i="48" s="1"/>
  <c r="V4090" i="48"/>
  <c r="Y4090" i="48" s="1"/>
  <c r="V4097" i="48"/>
  <c r="Y4097" i="48" s="1"/>
  <c r="V4106" i="48"/>
  <c r="Y4106" i="48" s="1"/>
  <c r="V4113" i="48"/>
  <c r="Y4113" i="48" s="1"/>
  <c r="V3518" i="48"/>
  <c r="Y3518" i="48" s="1"/>
  <c r="V3657" i="48"/>
  <c r="Y3657" i="48" s="1"/>
  <c r="V3705" i="48"/>
  <c r="Y3705" i="48" s="1"/>
  <c r="V3721" i="48"/>
  <c r="Y3721" i="48" s="1"/>
  <c r="V3826" i="48"/>
  <c r="Y3826" i="48" s="1"/>
  <c r="V3858" i="48"/>
  <c r="Y3858" i="48" s="1"/>
  <c r="V3913" i="48"/>
  <c r="Y3913" i="48" s="1"/>
  <c r="V3986" i="48"/>
  <c r="Y3986" i="48" s="1"/>
  <c r="V4018" i="48"/>
  <c r="Y4018" i="48" s="1"/>
  <c r="V1790" i="48"/>
  <c r="Y1790" i="48" s="1"/>
  <c r="V2067" i="48"/>
  <c r="Y2067" i="48" s="1"/>
  <c r="V2351" i="48"/>
  <c r="Y2351" i="48" s="1"/>
  <c r="V2454" i="48"/>
  <c r="Y2454" i="48" s="1"/>
  <c r="V2666" i="48"/>
  <c r="Y2666" i="48" s="1"/>
  <c r="V2723" i="48"/>
  <c r="Y2723" i="48" s="1"/>
  <c r="V2730" i="48"/>
  <c r="Y2730" i="48" s="1"/>
  <c r="V2744" i="48"/>
  <c r="Y2744" i="48" s="1"/>
  <c r="V3023" i="48"/>
  <c r="Y3023" i="48" s="1"/>
  <c r="V3062" i="48"/>
  <c r="Y3062" i="48" s="1"/>
  <c r="V3174" i="48"/>
  <c r="Y3174" i="48" s="1"/>
  <c r="V3226" i="48"/>
  <c r="Y3226" i="48" s="1"/>
  <c r="V3257" i="48"/>
  <c r="Y3257" i="48" s="1"/>
  <c r="V3279" i="48"/>
  <c r="Y3279" i="48" s="1"/>
  <c r="V3295" i="48"/>
  <c r="Y3295" i="48" s="1"/>
  <c r="V3305" i="48"/>
  <c r="Y3305" i="48" s="1"/>
  <c r="V3325" i="48"/>
  <c r="Y3325" i="48" s="1"/>
  <c r="V3338" i="48"/>
  <c r="Y3338" i="48" s="1"/>
  <c r="V3352" i="48"/>
  <c r="Y3352" i="48" s="1"/>
  <c r="V3363" i="48"/>
  <c r="Y3363" i="48" s="1"/>
  <c r="V3366" i="48"/>
  <c r="Y3366" i="48" s="1"/>
  <c r="V3382" i="48"/>
  <c r="Y3382" i="48" s="1"/>
  <c r="V3385" i="48"/>
  <c r="Y3385" i="48" s="1"/>
  <c r="V3388" i="48"/>
  <c r="Y3388" i="48" s="1"/>
  <c r="V3401" i="48"/>
  <c r="Y3401" i="48" s="1"/>
  <c r="V3407" i="48"/>
  <c r="Y3407" i="48" s="1"/>
  <c r="V3423" i="48"/>
  <c r="Y3423" i="48" s="1"/>
  <c r="V3442" i="48"/>
  <c r="Y3442" i="48" s="1"/>
  <c r="V3448" i="48"/>
  <c r="Y3448" i="48" s="1"/>
  <c r="V3461" i="48"/>
  <c r="Y3461" i="48" s="1"/>
  <c r="V3470" i="48"/>
  <c r="Y3470" i="48" s="1"/>
  <c r="V3481" i="48"/>
  <c r="Y3481" i="48" s="1"/>
  <c r="V3497" i="48"/>
  <c r="Y3497" i="48" s="1"/>
  <c r="V3502" i="48"/>
  <c r="Y3502" i="48" s="1"/>
  <c r="V3507" i="48"/>
  <c r="Y3507" i="48" s="1"/>
  <c r="V3512" i="48"/>
  <c r="Y3512" i="48" s="1"/>
  <c r="V3517" i="48"/>
  <c r="Y3517" i="48" s="1"/>
  <c r="V3522" i="48"/>
  <c r="Y3522" i="48" s="1"/>
  <c r="V3532" i="48"/>
  <c r="Y3532" i="48" s="1"/>
  <c r="V3544" i="48"/>
  <c r="Y3544" i="48" s="1"/>
  <c r="V3551" i="48"/>
  <c r="Y3551" i="48" s="1"/>
  <c r="V3560" i="48"/>
  <c r="Y3560" i="48" s="1"/>
  <c r="V3567" i="48"/>
  <c r="Y3567" i="48" s="1"/>
  <c r="V3576" i="48"/>
  <c r="Y3576" i="48" s="1"/>
  <c r="V3583" i="48"/>
  <c r="Y3583" i="48" s="1"/>
  <c r="V3592" i="48"/>
  <c r="Y3592" i="48" s="1"/>
  <c r="V3599" i="48"/>
  <c r="Y3599" i="48" s="1"/>
  <c r="V3608" i="48"/>
  <c r="Y3608" i="48" s="1"/>
  <c r="V3615" i="48"/>
  <c r="Y3615" i="48" s="1"/>
  <c r="V3624" i="48"/>
  <c r="Y3624" i="48" s="1"/>
  <c r="V3631" i="48"/>
  <c r="Y3631" i="48" s="1"/>
  <c r="V3640" i="48"/>
  <c r="Y3640" i="48" s="1"/>
  <c r="V3647" i="48"/>
  <c r="Y3647" i="48" s="1"/>
  <c r="V3656" i="48"/>
  <c r="Y3656" i="48" s="1"/>
  <c r="V3663" i="48"/>
  <c r="Y3663" i="48" s="1"/>
  <c r="V3672" i="48"/>
  <c r="Y3672" i="48" s="1"/>
  <c r="V3679" i="48"/>
  <c r="Y3679" i="48" s="1"/>
  <c r="V3688" i="48"/>
  <c r="Y3688" i="48" s="1"/>
  <c r="V3695" i="48"/>
  <c r="Y3695" i="48" s="1"/>
  <c r="V3704" i="48"/>
  <c r="Y3704" i="48" s="1"/>
  <c r="V3711" i="48"/>
  <c r="Y3711" i="48" s="1"/>
  <c r="V3720" i="48"/>
  <c r="Y3720" i="48" s="1"/>
  <c r="V3727" i="48"/>
  <c r="Y3727" i="48" s="1"/>
  <c r="V3736" i="48"/>
  <c r="Y3736" i="48" s="1"/>
  <c r="V3743" i="48"/>
  <c r="Y3743" i="48" s="1"/>
  <c r="V3752" i="48"/>
  <c r="Y3752" i="48" s="1"/>
  <c r="V3759" i="48"/>
  <c r="Y3759" i="48" s="1"/>
  <c r="V3768" i="48"/>
  <c r="Y3768" i="48" s="1"/>
  <c r="V3775" i="48"/>
  <c r="Y3775" i="48" s="1"/>
  <c r="V3784" i="48"/>
  <c r="Y3784" i="48" s="1"/>
  <c r="V3791" i="48"/>
  <c r="Y3791" i="48" s="1"/>
  <c r="V3800" i="48"/>
  <c r="Y3800" i="48" s="1"/>
  <c r="V3807" i="48"/>
  <c r="Y3807" i="48" s="1"/>
  <c r="V3816" i="48"/>
  <c r="Y3816" i="48" s="1"/>
  <c r="V3823" i="48"/>
  <c r="Y3823" i="48" s="1"/>
  <c r="V3832" i="48"/>
  <c r="Y3832" i="48" s="1"/>
  <c r="V3839" i="48"/>
  <c r="Y3839" i="48" s="1"/>
  <c r="V3848" i="48"/>
  <c r="Y3848" i="48" s="1"/>
  <c r="V3855" i="48"/>
  <c r="Y3855" i="48" s="1"/>
  <c r="V3864" i="48"/>
  <c r="Y3864" i="48" s="1"/>
  <c r="V3871" i="48"/>
  <c r="Y3871" i="48" s="1"/>
  <c r="V3880" i="48"/>
  <c r="Y3880" i="48" s="1"/>
  <c r="V3887" i="48"/>
  <c r="Y3887" i="48" s="1"/>
  <c r="V3896" i="48"/>
  <c r="Y3896" i="48" s="1"/>
  <c r="V3903" i="48"/>
  <c r="Y3903" i="48" s="1"/>
  <c r="V3912" i="48"/>
  <c r="Y3912" i="48" s="1"/>
  <c r="V3919" i="48"/>
  <c r="Y3919" i="48" s="1"/>
  <c r="V3928" i="48"/>
  <c r="Y3928" i="48" s="1"/>
  <c r="V3935" i="48"/>
  <c r="Y3935" i="48" s="1"/>
  <c r="V3944" i="48"/>
  <c r="Y3944" i="48" s="1"/>
  <c r="V3951" i="48"/>
  <c r="Y3951" i="48" s="1"/>
  <c r="V3960" i="48"/>
  <c r="Y3960" i="48" s="1"/>
  <c r="V3967" i="48"/>
  <c r="Y3967" i="48" s="1"/>
  <c r="V3976" i="48"/>
  <c r="Y3976" i="48" s="1"/>
  <c r="V3983" i="48"/>
  <c r="Y3983" i="48" s="1"/>
  <c r="V3992" i="48"/>
  <c r="Y3992" i="48" s="1"/>
  <c r="V3999" i="48"/>
  <c r="Y3999" i="48" s="1"/>
  <c r="V4008" i="48"/>
  <c r="Y4008" i="48" s="1"/>
  <c r="V4015" i="48"/>
  <c r="Y4015" i="48" s="1"/>
  <c r="V4024" i="48"/>
  <c r="Y4024" i="48" s="1"/>
  <c r="V4031" i="48"/>
  <c r="Y4031" i="48" s="1"/>
  <c r="V4040" i="48"/>
  <c r="Y4040" i="48" s="1"/>
  <c r="V4047" i="48"/>
  <c r="Y4047" i="48" s="1"/>
  <c r="V4056" i="48"/>
  <c r="Y4056" i="48" s="1"/>
  <c r="V4063" i="48"/>
  <c r="Y4063" i="48" s="1"/>
  <c r="V4072" i="48"/>
  <c r="Y4072" i="48" s="1"/>
  <c r="V4079" i="48"/>
  <c r="Y4079" i="48" s="1"/>
  <c r="V4088" i="48"/>
  <c r="Y4088" i="48" s="1"/>
  <c r="V4095" i="48"/>
  <c r="Y4095" i="48" s="1"/>
  <c r="V4104" i="48"/>
  <c r="Y4104" i="48" s="1"/>
  <c r="V4111" i="48"/>
  <c r="Y4111" i="48" s="1"/>
  <c r="V2" i="48"/>
  <c r="Y2" i="48" s="1"/>
  <c r="V3398" i="48"/>
  <c r="Y3398" i="48" s="1"/>
  <c r="V3638" i="48"/>
  <c r="Y3638" i="48" s="1"/>
  <c r="V3741" i="48"/>
  <c r="Y3741" i="48" s="1"/>
  <c r="V3773" i="48"/>
  <c r="Y3773" i="48" s="1"/>
  <c r="V3830" i="48"/>
  <c r="Y3830" i="48" s="1"/>
  <c r="V3885" i="48"/>
  <c r="Y3885" i="48" s="1"/>
  <c r="V3917" i="48"/>
  <c r="Y3917" i="48" s="1"/>
  <c r="V4006" i="48"/>
  <c r="Y4006" i="48" s="1"/>
  <c r="V4061" i="48"/>
  <c r="Y4061" i="48" s="1"/>
  <c r="V4102" i="48"/>
  <c r="Y4102" i="48" s="1"/>
  <c r="V3386" i="48"/>
  <c r="Y3386" i="48" s="1"/>
  <c r="V3513" i="48"/>
  <c r="Y3513" i="48" s="1"/>
  <c r="V3533" i="48"/>
  <c r="Y3533" i="48" s="1"/>
  <c r="V3593" i="48"/>
  <c r="Y3593" i="48" s="1"/>
  <c r="V3641" i="48"/>
  <c r="Y3641" i="48" s="1"/>
  <c r="V3730" i="48"/>
  <c r="Y3730" i="48" s="1"/>
  <c r="V3810" i="48"/>
  <c r="Y3810" i="48" s="1"/>
  <c r="V3938" i="48"/>
  <c r="Y3938" i="48" s="1"/>
  <c r="V4050" i="48"/>
  <c r="Y4050" i="48" s="1"/>
  <c r="V4073" i="48"/>
  <c r="Y4073" i="48" s="1"/>
  <c r="V2794" i="48"/>
  <c r="Y2794" i="48" s="1"/>
  <c r="V2826" i="48"/>
  <c r="Y2826" i="48" s="1"/>
  <c r="V2858" i="48"/>
  <c r="Y2858" i="48" s="1"/>
  <c r="V2890" i="48"/>
  <c r="Y2890" i="48" s="1"/>
  <c r="V2922" i="48"/>
  <c r="Y2922" i="48" s="1"/>
  <c r="V2954" i="48"/>
  <c r="Y2954" i="48" s="1"/>
  <c r="V2998" i="48"/>
  <c r="Y2998" i="48" s="1"/>
  <c r="V3018" i="48"/>
  <c r="Y3018" i="48" s="1"/>
  <c r="V3030" i="48"/>
  <c r="Y3030" i="48" s="1"/>
  <c r="V3087" i="48"/>
  <c r="Y3087" i="48" s="1"/>
  <c r="V3112" i="48"/>
  <c r="Y3112" i="48" s="1"/>
  <c r="V3146" i="48"/>
  <c r="Y3146" i="48" s="1"/>
  <c r="V3218" i="48"/>
  <c r="Y3218" i="48" s="1"/>
  <c r="V3240" i="48"/>
  <c r="Y3240" i="48" s="1"/>
  <c r="V3245" i="48"/>
  <c r="Y3245" i="48" s="1"/>
  <c r="V3299" i="48"/>
  <c r="Y3299" i="48" s="1"/>
  <c r="V3302" i="48"/>
  <c r="Y3302" i="48" s="1"/>
  <c r="V3309" i="48"/>
  <c r="Y3309" i="48" s="1"/>
  <c r="V3322" i="48"/>
  <c r="Y3322" i="48" s="1"/>
  <c r="V3395" i="48"/>
  <c r="Y3395" i="48" s="1"/>
  <c r="V3414" i="48"/>
  <c r="Y3414" i="48" s="1"/>
  <c r="V3417" i="48"/>
  <c r="Y3417" i="48" s="1"/>
  <c r="V3420" i="48"/>
  <c r="Y3420" i="48" s="1"/>
  <c r="V3433" i="48"/>
  <c r="Y3433" i="48" s="1"/>
  <c r="V3439" i="48"/>
  <c r="Y3439" i="48" s="1"/>
  <c r="V3455" i="48"/>
  <c r="Y3455" i="48" s="1"/>
  <c r="V3458" i="48"/>
  <c r="Y3458" i="48" s="1"/>
  <c r="V3467" i="48"/>
  <c r="Y3467" i="48" s="1"/>
  <c r="V3484" i="48"/>
  <c r="Y3484" i="48" s="1"/>
  <c r="V3505" i="48"/>
  <c r="Y3505" i="48" s="1"/>
  <c r="V3525" i="48"/>
  <c r="Y3525" i="48" s="1"/>
  <c r="V3535" i="48"/>
  <c r="Y3535" i="48" s="1"/>
  <c r="V3542" i="48"/>
  <c r="Y3542" i="48" s="1"/>
  <c r="V3549" i="48"/>
  <c r="Y3549" i="48" s="1"/>
  <c r="V3558" i="48"/>
  <c r="Y3558" i="48" s="1"/>
  <c r="V3565" i="48"/>
  <c r="Y3565" i="48" s="1"/>
  <c r="V3574" i="48"/>
  <c r="Y3574" i="48" s="1"/>
  <c r="V3606" i="48"/>
  <c r="Y3606" i="48" s="1"/>
  <c r="V3622" i="48"/>
  <c r="Y3622" i="48" s="1"/>
  <c r="V3629" i="48"/>
  <c r="Y3629" i="48" s="1"/>
  <c r="V3654" i="48"/>
  <c r="Y3654" i="48" s="1"/>
  <c r="V3670" i="48"/>
  <c r="Y3670" i="48" s="1"/>
  <c r="V3702" i="48"/>
  <c r="Y3702" i="48" s="1"/>
  <c r="V3725" i="48"/>
  <c r="Y3725" i="48" s="1"/>
  <c r="V3766" i="48"/>
  <c r="Y3766" i="48" s="1"/>
  <c r="V3789" i="48"/>
  <c r="Y3789" i="48" s="1"/>
  <c r="V3821" i="48"/>
  <c r="Y3821" i="48" s="1"/>
  <c r="V3853" i="48"/>
  <c r="Y3853" i="48" s="1"/>
  <c r="V3901" i="48"/>
  <c r="Y3901" i="48" s="1"/>
  <c r="V3958" i="48"/>
  <c r="Y3958" i="48" s="1"/>
  <c r="V3974" i="48"/>
  <c r="Y3974" i="48" s="1"/>
  <c r="V3990" i="48"/>
  <c r="Y3990" i="48" s="1"/>
  <c r="V3186" i="48"/>
  <c r="Y3186" i="48" s="1"/>
  <c r="V3528" i="48"/>
  <c r="Y3528" i="48" s="1"/>
  <c r="V3586" i="48"/>
  <c r="Y3586" i="48" s="1"/>
  <c r="V3625" i="48"/>
  <c r="Y3625" i="48" s="1"/>
  <c r="V3762" i="48"/>
  <c r="Y3762" i="48" s="1"/>
  <c r="V3833" i="48"/>
  <c r="Y3833" i="48" s="1"/>
  <c r="V3849" i="48"/>
  <c r="Y3849" i="48" s="1"/>
  <c r="V3874" i="48"/>
  <c r="Y3874" i="48" s="1"/>
  <c r="V3922" i="48"/>
  <c r="Y3922" i="48" s="1"/>
  <c r="V3954" i="48"/>
  <c r="Y3954" i="48" s="1"/>
  <c r="V3993" i="48"/>
  <c r="Y3993" i="48" s="1"/>
  <c r="V4025" i="48"/>
  <c r="Y4025" i="48" s="1"/>
  <c r="V4066" i="48"/>
  <c r="Y4066" i="48" s="1"/>
  <c r="V2014" i="48"/>
  <c r="Y2014" i="48" s="1"/>
  <c r="V2148" i="48"/>
  <c r="Y2148" i="48" s="1"/>
  <c r="V2338" i="48"/>
  <c r="Y2338" i="48" s="1"/>
  <c r="V2641" i="48"/>
  <c r="Y2641" i="48" s="1"/>
  <c r="V2775" i="48"/>
  <c r="Y2775" i="48" s="1"/>
  <c r="V2986" i="48"/>
  <c r="Y2986" i="48" s="1"/>
  <c r="V3077" i="48"/>
  <c r="Y3077" i="48" s="1"/>
  <c r="V3094" i="48"/>
  <c r="Y3094" i="48" s="1"/>
  <c r="V3190" i="48"/>
  <c r="Y3190" i="48" s="1"/>
  <c r="V3209" i="48"/>
  <c r="Y3209" i="48" s="1"/>
  <c r="V3237" i="48"/>
  <c r="Y3237" i="48" s="1"/>
  <c r="V3249" i="48"/>
  <c r="Y3249" i="48" s="1"/>
  <c r="V3333" i="48"/>
  <c r="Y3333" i="48" s="1"/>
  <c r="V3336" i="48"/>
  <c r="Y3336" i="48" s="1"/>
  <c r="V3350" i="48"/>
  <c r="Y3350" i="48" s="1"/>
  <c r="V3353" i="48"/>
  <c r="Y3353" i="48" s="1"/>
  <c r="V3373" i="48"/>
  <c r="Y3373" i="48" s="1"/>
  <c r="V3389" i="48"/>
  <c r="Y3389" i="48" s="1"/>
  <c r="V3427" i="48"/>
  <c r="Y3427" i="48" s="1"/>
  <c r="V3430" i="48"/>
  <c r="Y3430" i="48" s="1"/>
  <c r="V3446" i="48"/>
  <c r="Y3446" i="48" s="1"/>
  <c r="V3449" i="48"/>
  <c r="Y3449" i="48" s="1"/>
  <c r="V3452" i="48"/>
  <c r="Y3452" i="48" s="1"/>
  <c r="V3465" i="48"/>
  <c r="Y3465" i="48" s="1"/>
  <c r="V3476" i="48"/>
  <c r="Y3476" i="48" s="1"/>
  <c r="V3487" i="48"/>
  <c r="Y3487" i="48" s="1"/>
  <c r="V3492" i="48"/>
  <c r="Y3492" i="48" s="1"/>
  <c r="V3500" i="48"/>
  <c r="Y3500" i="48" s="1"/>
  <c r="V3510" i="48"/>
  <c r="Y3510" i="48" s="1"/>
  <c r="V3515" i="48"/>
  <c r="Y3515" i="48" s="1"/>
  <c r="V3530" i="48"/>
  <c r="Y3530" i="48" s="1"/>
  <c r="V3540" i="48"/>
  <c r="Y3540" i="48" s="1"/>
  <c r="V3547" i="48"/>
  <c r="Y3547" i="48" s="1"/>
  <c r="V3556" i="48"/>
  <c r="Y3556" i="48" s="1"/>
  <c r="V3563" i="48"/>
  <c r="Y3563" i="48" s="1"/>
  <c r="V3572" i="48"/>
  <c r="Y3572" i="48" s="1"/>
  <c r="V3579" i="48"/>
  <c r="Y3579" i="48" s="1"/>
  <c r="V3588" i="48"/>
  <c r="Y3588" i="48" s="1"/>
  <c r="V3595" i="48"/>
  <c r="Y3595" i="48" s="1"/>
  <c r="V3604" i="48"/>
  <c r="Y3604" i="48" s="1"/>
  <c r="V3611" i="48"/>
  <c r="Y3611" i="48" s="1"/>
  <c r="V3620" i="48"/>
  <c r="Y3620" i="48" s="1"/>
  <c r="V3627" i="48"/>
  <c r="Y3627" i="48" s="1"/>
  <c r="V3636" i="48"/>
  <c r="Y3636" i="48" s="1"/>
  <c r="V3643" i="48"/>
  <c r="Y3643" i="48" s="1"/>
  <c r="V3652" i="48"/>
  <c r="Y3652" i="48" s="1"/>
  <c r="V3659" i="48"/>
  <c r="Y3659" i="48" s="1"/>
  <c r="V3668" i="48"/>
  <c r="Y3668" i="48" s="1"/>
  <c r="V3675" i="48"/>
  <c r="Y3675" i="48" s="1"/>
  <c r="V3684" i="48"/>
  <c r="Y3684" i="48" s="1"/>
  <c r="V3691" i="48"/>
  <c r="Y3691" i="48" s="1"/>
  <c r="V3700" i="48"/>
  <c r="Y3700" i="48" s="1"/>
  <c r="V3707" i="48"/>
  <c r="Y3707" i="48" s="1"/>
  <c r="V3716" i="48"/>
  <c r="Y3716" i="48" s="1"/>
  <c r="V3723" i="48"/>
  <c r="Y3723" i="48" s="1"/>
  <c r="V3732" i="48"/>
  <c r="Y3732" i="48" s="1"/>
  <c r="V3739" i="48"/>
  <c r="Y3739" i="48" s="1"/>
  <c r="V3748" i="48"/>
  <c r="Y3748" i="48" s="1"/>
  <c r="V3755" i="48"/>
  <c r="Y3755" i="48" s="1"/>
  <c r="V3764" i="48"/>
  <c r="Y3764" i="48" s="1"/>
  <c r="V3771" i="48"/>
  <c r="Y3771" i="48" s="1"/>
  <c r="V3780" i="48"/>
  <c r="Y3780" i="48" s="1"/>
  <c r="V3787" i="48"/>
  <c r="Y3787" i="48" s="1"/>
  <c r="V3796" i="48"/>
  <c r="Y3796" i="48" s="1"/>
  <c r="V3803" i="48"/>
  <c r="Y3803" i="48" s="1"/>
  <c r="V3812" i="48"/>
  <c r="Y3812" i="48" s="1"/>
  <c r="V3819" i="48"/>
  <c r="Y3819" i="48" s="1"/>
  <c r="V3828" i="48"/>
  <c r="Y3828" i="48" s="1"/>
  <c r="V3835" i="48"/>
  <c r="Y3835" i="48" s="1"/>
  <c r="V3844" i="48"/>
  <c r="Y3844" i="48" s="1"/>
  <c r="V3851" i="48"/>
  <c r="Y3851" i="48" s="1"/>
  <c r="V3860" i="48"/>
  <c r="Y3860" i="48" s="1"/>
  <c r="V3867" i="48"/>
  <c r="Y3867" i="48" s="1"/>
  <c r="V3876" i="48"/>
  <c r="Y3876" i="48" s="1"/>
  <c r="V3883" i="48"/>
  <c r="Y3883" i="48" s="1"/>
  <c r="V3892" i="48"/>
  <c r="Y3892" i="48" s="1"/>
  <c r="V3899" i="48"/>
  <c r="Y3899" i="48" s="1"/>
  <c r="V3908" i="48"/>
  <c r="Y3908" i="48" s="1"/>
  <c r="V3915" i="48"/>
  <c r="Y3915" i="48" s="1"/>
  <c r="V3924" i="48"/>
  <c r="Y3924" i="48" s="1"/>
  <c r="V3931" i="48"/>
  <c r="Y3931" i="48" s="1"/>
  <c r="V3940" i="48"/>
  <c r="Y3940" i="48" s="1"/>
  <c r="V3947" i="48"/>
  <c r="Y3947" i="48" s="1"/>
  <c r="V3956" i="48"/>
  <c r="Y3956" i="48" s="1"/>
  <c r="V3963" i="48"/>
  <c r="Y3963" i="48" s="1"/>
  <c r="V3972" i="48"/>
  <c r="Y3972" i="48" s="1"/>
  <c r="V3979" i="48"/>
  <c r="Y3979" i="48" s="1"/>
  <c r="V3988" i="48"/>
  <c r="Y3988" i="48" s="1"/>
  <c r="V3995" i="48"/>
  <c r="Y3995" i="48" s="1"/>
  <c r="V4004" i="48"/>
  <c r="Y4004" i="48" s="1"/>
  <c r="V4011" i="48"/>
  <c r="Y4011" i="48" s="1"/>
  <c r="V4020" i="48"/>
  <c r="Y4020" i="48" s="1"/>
  <c r="V4027" i="48"/>
  <c r="Y4027" i="48" s="1"/>
  <c r="V4036" i="48"/>
  <c r="Y4036" i="48" s="1"/>
  <c r="V4043" i="48"/>
  <c r="Y4043" i="48" s="1"/>
  <c r="V4052" i="48"/>
  <c r="Y4052" i="48" s="1"/>
  <c r="V4059" i="48"/>
  <c r="Y4059" i="48" s="1"/>
  <c r="V4068" i="48"/>
  <c r="Y4068" i="48" s="1"/>
  <c r="V4075" i="48"/>
  <c r="Y4075" i="48" s="1"/>
  <c r="V4084" i="48"/>
  <c r="Y4084" i="48" s="1"/>
  <c r="V4091" i="48"/>
  <c r="Y4091" i="48" s="1"/>
  <c r="V4100" i="48"/>
  <c r="Y4100" i="48" s="1"/>
  <c r="V4107" i="48"/>
  <c r="Y4107" i="48" s="1"/>
  <c r="V4116" i="48"/>
  <c r="Y4116" i="48" s="1"/>
  <c r="V2655" i="48"/>
  <c r="Y2655" i="48" s="1"/>
  <c r="V2719" i="48"/>
  <c r="Y2719" i="48" s="1"/>
  <c r="V3119" i="48"/>
  <c r="Y3119" i="48" s="1"/>
  <c r="V3142" i="48"/>
  <c r="Y3142" i="48" s="1"/>
  <c r="V3165" i="48"/>
  <c r="Y3165" i="48" s="1"/>
  <c r="V3254" i="48"/>
  <c r="Y3254" i="48" s="1"/>
  <c r="V3273" i="48"/>
  <c r="Y3273" i="48" s="1"/>
  <c r="V3285" i="48"/>
  <c r="Y3285" i="48" s="1"/>
  <c r="V3288" i="48"/>
  <c r="Y3288" i="48" s="1"/>
  <c r="V3306" i="48"/>
  <c r="Y3306" i="48" s="1"/>
  <c r="V3313" i="48"/>
  <c r="Y3313" i="48" s="1"/>
  <c r="V3343" i="48"/>
  <c r="Y3343" i="48" s="1"/>
  <c r="V3357" i="48"/>
  <c r="Y3357" i="48" s="1"/>
  <c r="V3370" i="48"/>
  <c r="Y3370" i="48" s="1"/>
  <c r="V3405" i="48"/>
  <c r="Y3405" i="48" s="1"/>
  <c r="V3468" i="48"/>
  <c r="Y3468" i="48" s="1"/>
  <c r="V3545" i="48"/>
  <c r="Y3545" i="48" s="1"/>
  <c r="V3602" i="48"/>
  <c r="Y3602" i="48" s="1"/>
  <c r="V3714" i="48"/>
  <c r="Y3714" i="48" s="1"/>
  <c r="V3753" i="48"/>
  <c r="Y3753" i="48" s="1"/>
  <c r="V3785" i="48"/>
  <c r="Y3785" i="48" s="1"/>
  <c r="V3881" i="48"/>
  <c r="Y3881" i="48" s="1"/>
  <c r="V3906" i="48"/>
  <c r="Y3906" i="48" s="1"/>
  <c r="V3961" i="48"/>
  <c r="Y3961" i="48" s="1"/>
  <c r="V4057" i="48"/>
  <c r="Y4057" i="48" s="1"/>
  <c r="V4089" i="48"/>
  <c r="Y4089" i="48" s="1"/>
  <c r="V4114" i="48"/>
  <c r="Y4114" i="48" s="1"/>
  <c r="V846271" i="23"/>
  <c r="B22" i="22"/>
  <c r="B22" i="23" s="1"/>
  <c r="N18" i="24"/>
  <c r="J18" i="24"/>
  <c r="Q28" i="24" s="1"/>
  <c r="R28" i="24" s="1"/>
  <c r="T28" i="24" s="1"/>
  <c r="U28" i="24" s="1"/>
  <c r="X28" i="24" s="1"/>
  <c r="X29" i="24" s="1"/>
  <c r="N18" i="23"/>
  <c r="J18" i="23"/>
  <c r="Q28" i="23" s="1"/>
  <c r="R28" i="23" s="1"/>
  <c r="S28" i="23" s="1"/>
  <c r="T28" i="23" s="1"/>
  <c r="U28" i="23" s="1"/>
  <c r="U29" i="23" s="1"/>
  <c r="H10" i="26"/>
  <c r="E3" i="26"/>
  <c r="C3" i="24"/>
  <c r="B3" i="24"/>
  <c r="B3" i="23"/>
  <c r="B22" i="24" l="1"/>
  <c r="A28" i="2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tc={BC71DE5F-9F8A-416C-827E-6F807636F8F5}</author>
  </authors>
  <commentList>
    <comment ref="G1" authorId="0" shapeId="0" xr:uid="{BC71DE5F-9F8A-416C-827E-6F807636F8F5}">
      <text>
        <r>
          <rPr>
            <sz val="11"/>
            <color theme="1"/>
            <rFont val="Arial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Eliminado por solicitud GLPI</t>
        </r>
      </text>
    </comment>
  </commentList>
</comments>
</file>

<file path=xl/sharedStrings.xml><?xml version="1.0" encoding="utf-8"?>
<sst xmlns="http://schemas.openxmlformats.org/spreadsheetml/2006/main" count="116395" uniqueCount="7672">
  <si>
    <t>Precio Total</t>
  </si>
  <si>
    <t>No</t>
  </si>
  <si>
    <t>Productos</t>
  </si>
  <si>
    <t>IVA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</si>
  <si>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</si>
  <si>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</si>
  <si>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</si>
  <si>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</si>
  <si>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</si>
  <si>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</si>
  <si>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</si>
  <si>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</si>
  <si>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</si>
  <si>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Gravámenes adicionales*</t>
  </si>
  <si>
    <t>Gravámenes adicionales (estampillas)</t>
  </si>
  <si>
    <t>Descripción</t>
  </si>
  <si>
    <t>Porcentaje</t>
  </si>
  <si>
    <t>Total porcentaje:</t>
  </si>
  <si>
    <t>Filas a agregar o eliminar Gravámenes:</t>
  </si>
  <si>
    <t>Valor Total</t>
  </si>
  <si>
    <t>Proveedor</t>
  </si>
  <si>
    <t>Und</t>
  </si>
  <si>
    <t>*Libros, revistas, cartillas y/o catálogo Segmento 1.</t>
  </si>
  <si>
    <t>Marca</t>
  </si>
  <si>
    <t>Cantidad de filas:</t>
  </si>
  <si>
    <t>1. Si requiere agregue o elimine fila</t>
  </si>
  <si>
    <t>Item</t>
  </si>
  <si>
    <t>Activo</t>
  </si>
  <si>
    <t>Producto</t>
  </si>
  <si>
    <t>Precio Unitario</t>
  </si>
  <si>
    <t>Precio Unitario + Gravamen</t>
  </si>
  <si>
    <t>Descuento adicional</t>
  </si>
  <si>
    <t>Precio con Descuento</t>
  </si>
  <si>
    <t>Proveedores</t>
  </si>
  <si>
    <t>Etiquetas de fila</t>
  </si>
  <si>
    <t>Total general</t>
  </si>
  <si>
    <t>Suma de total</t>
  </si>
  <si>
    <r>
      <t xml:space="preserve">Si los hay, indique los gravámenes adicionales a los que está sujeta la Orden de Compra. Son gravámenes adicionales por ejemplo; estampillas y demás impuestos territoriales. 
</t>
    </r>
    <r>
      <rPr>
        <sz val="11"/>
        <color rgb="FFFF0000"/>
        <rFont val="Arial"/>
        <family val="2"/>
      </rPr>
      <t>Los impuestos como ICA y retención en la fuente NO son gravámenes adicionales.</t>
    </r>
    <r>
      <rPr>
        <sz val="11"/>
        <rFont val="Arial"/>
        <family val="2"/>
      </rPr>
      <t xml:space="preserve">
</t>
    </r>
  </si>
  <si>
    <t xml:space="preserve">Si los hay, indique los gravámenes adicionales a los que está sujeta la Orden de Compra. Son gravámenes adicionales por ejemplo; estampillas y demás impuestos territoriales. 
Los impuestos como ICA y retención en la fuente NO son gravámenes adicionales.
</t>
  </si>
  <si>
    <t/>
  </si>
  <si>
    <t>Unidad</t>
  </si>
  <si>
    <t>Código Catálogo</t>
  </si>
  <si>
    <t>cantidad</t>
  </si>
  <si>
    <t>ProductoInicial</t>
  </si>
  <si>
    <t xml:space="preserve"> </t>
  </si>
  <si>
    <t>Subtotal</t>
  </si>
  <si>
    <t>Categoria</t>
  </si>
  <si>
    <t>Categoría</t>
  </si>
  <si>
    <t>Zona</t>
  </si>
  <si>
    <t>LLAVE</t>
  </si>
  <si>
    <t>TEMP1</t>
  </si>
  <si>
    <t>TEMP2</t>
  </si>
  <si>
    <t>PROVEEDOR</t>
  </si>
  <si>
    <t>Código matriz Colombia Compra Eficiente</t>
  </si>
  <si>
    <t>categoria</t>
  </si>
  <si>
    <t>Parametrización de los Servicios</t>
  </si>
  <si>
    <t>Nombre Producto</t>
  </si>
  <si>
    <t>Unidad de Medida</t>
  </si>
  <si>
    <t>Tipo</t>
  </si>
  <si>
    <t>Asistencia</t>
  </si>
  <si>
    <t>Perfil</t>
  </si>
  <si>
    <t>Número de parte</t>
  </si>
  <si>
    <t>Forma de Pago</t>
  </si>
  <si>
    <t>Precio</t>
  </si>
  <si>
    <t>UT Soft-IG</t>
  </si>
  <si>
    <t>Servicio</t>
  </si>
  <si>
    <t>Remoto</t>
  </si>
  <si>
    <t>N/A</t>
  </si>
  <si>
    <t>The Best Experience in Technology S.A</t>
  </si>
  <si>
    <t>UT Soluciones Microsoft 2017</t>
  </si>
  <si>
    <t>Dell Colombia INC</t>
  </si>
  <si>
    <t>Vision Software S.A.S.</t>
  </si>
  <si>
    <t>Categoría 1</t>
  </si>
  <si>
    <t>Categoría 2</t>
  </si>
  <si>
    <t>Categoría 3</t>
  </si>
  <si>
    <t>Categoría 4</t>
  </si>
  <si>
    <t>Categoría 5</t>
  </si>
  <si>
    <t>Categoría 6</t>
  </si>
  <si>
    <t>Categoría 7</t>
  </si>
  <si>
    <t>Con el objetivo de complementar el entendimiento sobre la solicitud de Productos y Servicios Microsoft , por favor diligencie la totalidad de la información que se pide a continuación.</t>
  </si>
  <si>
    <t>Tenga en cuenta que esta información es de utilidad para que el Proveedor pueda cotizar de la manera más precisa posible los Productos y Servicios Microsoft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</si>
  <si>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</si>
  <si>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</si>
  <si>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</si>
  <si>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Nombre y Nit de la Entidad Estatal a la cual se le entregará la titularidad de las licencias adquiridas.</t>
  </si>
  <si>
    <t>Lugar de entrega de los Productos y Servicios Microsoft. (Especificar dirección y ciudad de entrega).</t>
  </si>
  <si>
    <t>Datos Contacto de entrega (Especificar nombre, teléfono y correo electrónico).</t>
  </si>
  <si>
    <t>Funciones a realizar el soporte en sitio.</t>
  </si>
  <si>
    <t>Mecanismo de solicitud del soporte reactivo.</t>
  </si>
  <si>
    <t>Especificar que información o que bases de datos se van a migrar. Aplica en el caso que la Entidad Compradora solicite el servicio de migración de información o de bases de datos.</t>
  </si>
  <si>
    <t>Actividades del gerente de cuenta.</t>
  </si>
  <si>
    <t>Indique número de personas que requieren de capacitación. En caso que la Entidad Compradora solicite el servicio de capacitación usuario final o usuario técnico.</t>
  </si>
  <si>
    <t xml:space="preserve">Especificar características de configuración y descripción de las tareas a realizar. En caso que la Entidad Compradora solicite el servicio de configuración y parametrización. </t>
  </si>
  <si>
    <t>Establecer las políticas de respaldo de información.</t>
  </si>
  <si>
    <t>Descripción del Producto</t>
  </si>
  <si>
    <t>Sistema Operativo, Plataforma, Nube e Infraestructura y Desarrollo Aplicaciones (Open – CSP)</t>
  </si>
  <si>
    <t>Productividad Administración y análisis de datos (Open - CSP)</t>
  </si>
  <si>
    <t>Movilidad (Open - CSP)</t>
  </si>
  <si>
    <t>Aplicaciones empresariales (Open - CSP)</t>
  </si>
  <si>
    <t>Campus (Educativo)</t>
  </si>
  <si>
    <t>OVS (Educativo)</t>
  </si>
  <si>
    <t>Open - CSP (Educativo)</t>
  </si>
  <si>
    <t>Unidad TVEC</t>
  </si>
  <si>
    <t>Valor TRM</t>
  </si>
  <si>
    <t>Fecha</t>
  </si>
  <si>
    <t>Total 1</t>
  </si>
  <si>
    <t>Total 2</t>
  </si>
  <si>
    <t>Total 3</t>
  </si>
  <si>
    <t>Total 4</t>
  </si>
  <si>
    <t>Total 5</t>
  </si>
  <si>
    <t>Total 6</t>
  </si>
  <si>
    <t>Total 7</t>
  </si>
  <si>
    <t>Servicios Azure</t>
  </si>
  <si>
    <t>Fecha de lanzamiento del evento de cotización</t>
  </si>
  <si>
    <t>Controles Empresariales S.A.S.</t>
  </si>
  <si>
    <t>Cantidad</t>
  </si>
  <si>
    <t>Precio base</t>
  </si>
  <si>
    <t>Divisa</t>
  </si>
  <si>
    <t>item</t>
  </si>
  <si>
    <t>COP</t>
  </si>
  <si>
    <t>Moneda</t>
  </si>
  <si>
    <t>USD</t>
  </si>
  <si>
    <t>Catalogo principal</t>
  </si>
  <si>
    <t>IT-SW-01-01</t>
  </si>
  <si>
    <t>IT-SW-01-02</t>
  </si>
  <si>
    <t>IT-SW-01-03</t>
  </si>
  <si>
    <t>IT-SW-01-04</t>
  </si>
  <si>
    <t>IT-SW-01-05</t>
  </si>
  <si>
    <t>IT-SW-01-06</t>
  </si>
  <si>
    <t>IT-SW-02-01</t>
  </si>
  <si>
    <t>IT-SW-02-02</t>
  </si>
  <si>
    <t>IT-SW-02-03</t>
  </si>
  <si>
    <t>IT-SW-02-04</t>
  </si>
  <si>
    <t>IT-SW-02-05</t>
  </si>
  <si>
    <t>IT-SW-02-06</t>
  </si>
  <si>
    <t>IT-SW-03-01</t>
  </si>
  <si>
    <t>IT-SW-03-02</t>
  </si>
  <si>
    <t>IT-SW-03-03</t>
  </si>
  <si>
    <t>IT-SW-03-04</t>
  </si>
  <si>
    <t>IT-SW-03-05</t>
  </si>
  <si>
    <t>IT-SW-03-06</t>
  </si>
  <si>
    <t>IT-SW-04-01</t>
  </si>
  <si>
    <t>IT-SW-04-02</t>
  </si>
  <si>
    <t>IT-SW-04-03</t>
  </si>
  <si>
    <t>IT-SW-04-04</t>
  </si>
  <si>
    <t>IT-SW-04-05</t>
  </si>
  <si>
    <t>IT-SW-04-06</t>
  </si>
  <si>
    <t>IT-SW-05-01</t>
  </si>
  <si>
    <t>IT-SW-05-02</t>
  </si>
  <si>
    <t>IT-SW-05-03</t>
  </si>
  <si>
    <t>IT-SW-06-01</t>
  </si>
  <si>
    <t>IT-SW-06-02</t>
  </si>
  <si>
    <t>IT-SW-06-03</t>
  </si>
  <si>
    <t>IT-SW-07-01</t>
  </si>
  <si>
    <t>IT-SW-07-02</t>
  </si>
  <si>
    <t>IT-SW-07-03</t>
  </si>
  <si>
    <t>IT-SW-07-04</t>
  </si>
  <si>
    <t>IT-SW-07-05</t>
  </si>
  <si>
    <t>IT-SW-07-06</t>
  </si>
  <si>
    <t>IT-SW-08-01</t>
  </si>
  <si>
    <t>IT-SW-08-02</t>
  </si>
  <si>
    <t>IT-SW-08-03</t>
  </si>
  <si>
    <t>IT-SW-09-01</t>
  </si>
  <si>
    <t>IT-SW-09-02</t>
  </si>
  <si>
    <t>IT-SW-09-03</t>
  </si>
  <si>
    <t>IT-SW-10-01</t>
  </si>
  <si>
    <t>IT-SW-10-02</t>
  </si>
  <si>
    <t>IT-SW-10-03</t>
  </si>
  <si>
    <t>IT-SW-10-04</t>
  </si>
  <si>
    <t>IT-SW-10-05</t>
  </si>
  <si>
    <t>IT-SW-10-06</t>
  </si>
  <si>
    <t>Por sesión de capacitación de 4 horas para un grupo de hasta 20 personas.</t>
  </si>
  <si>
    <t>Zona 3</t>
  </si>
  <si>
    <t>cant</t>
  </si>
  <si>
    <t>valor base</t>
  </si>
  <si>
    <t>valor con gravamenes</t>
  </si>
  <si>
    <t>total</t>
  </si>
  <si>
    <t>IT-SW-05-04</t>
  </si>
  <si>
    <t>IT-SW-05-05</t>
  </si>
  <si>
    <t>IT-SW-05-06</t>
  </si>
  <si>
    <t>IT-SW-08-04</t>
  </si>
  <si>
    <t>IT-SW-08-05</t>
  </si>
  <si>
    <t>IT-SW-08-06</t>
  </si>
  <si>
    <t>IT-SW-11-01</t>
  </si>
  <si>
    <t>IT-SW-11-02</t>
  </si>
  <si>
    <t>IT-SW-11-03</t>
  </si>
  <si>
    <t>IT-SW-11-04</t>
  </si>
  <si>
    <t>IT-SW-11-05</t>
  </si>
  <si>
    <t>IT-SW-11-06</t>
  </si>
  <si>
    <t>PROVEEDOR2</t>
  </si>
  <si>
    <t>Common Data Service File Capacity</t>
  </si>
  <si>
    <t>Common Data Service Log Capacity</t>
  </si>
  <si>
    <t>Exchange Online Kiosk</t>
  </si>
  <si>
    <t>Exchange Online Protection</t>
  </si>
  <si>
    <t>Power Apps per app plan</t>
  </si>
  <si>
    <t>Power BI Premium P1</t>
  </si>
  <si>
    <t>Power BI Premium P2</t>
  </si>
  <si>
    <t>Power BI Premium P3</t>
  </si>
  <si>
    <t>Power BI Premium P4</t>
  </si>
  <si>
    <t>Power BI Premium P5</t>
  </si>
  <si>
    <t>Power BI Pro</t>
  </si>
  <si>
    <t>Power Virtual Agent</t>
  </si>
  <si>
    <t>Project Plan 1</t>
  </si>
  <si>
    <t>Project Plan 3</t>
  </si>
  <si>
    <t>Project Plan 5</t>
  </si>
  <si>
    <t>Visio Plan 1</t>
  </si>
  <si>
    <t>Visio Plan 2</t>
  </si>
  <si>
    <t>Licencia</t>
  </si>
  <si>
    <t>Controles Empresariales</t>
  </si>
  <si>
    <t>Por sesión de capacitación de 4 horas para un grupo de hasta 10 personas.</t>
  </si>
  <si>
    <t>Hora</t>
  </si>
  <si>
    <t>Mes</t>
  </si>
  <si>
    <t>GB</t>
  </si>
  <si>
    <t xml:space="preserve">Capacitación para usuario final - hasta 10 Personas.  </t>
  </si>
  <si>
    <t xml:space="preserve">Capacitación para usuario final hasta 20 Personas.  </t>
  </si>
  <si>
    <t xml:space="preserve">Capacitación para usuario técnico o administrador - hasta 10 Personas.  </t>
  </si>
  <si>
    <t xml:space="preserve">Capacitación para usuario técnico o administrador hasta 20 Personas.  </t>
  </si>
  <si>
    <t xml:space="preserve">Configuración y parametrización de los Productos </t>
  </si>
  <si>
    <t xml:space="preserve">Gerente de cuenta (soporte) </t>
  </si>
  <si>
    <t xml:space="preserve">Instalación de Licencia o Suscripción Anual, o afínes </t>
  </si>
  <si>
    <t xml:space="preserve">Migración de información por volumen de datos almacenados </t>
  </si>
  <si>
    <t xml:space="preserve">Soporte técnico en sitio </t>
  </si>
  <si>
    <t xml:space="preserve">Soporte técnico proactivo </t>
  </si>
  <si>
    <t xml:space="preserve">Soporte técnico reactivo </t>
  </si>
  <si>
    <t>Zona 1</t>
  </si>
  <si>
    <t>Zona 2</t>
  </si>
  <si>
    <t>Sitio</t>
  </si>
  <si>
    <t>Mensual por servicios efectivamente prestados</t>
  </si>
  <si>
    <t>Vr IVA</t>
  </si>
  <si>
    <t>Familia</t>
  </si>
  <si>
    <t>OVS_ES ACADEMICO</t>
  </si>
  <si>
    <t>125-01037</t>
  </si>
  <si>
    <t>125-01038</t>
  </si>
  <si>
    <t>126-01617</t>
  </si>
  <si>
    <t>126-01618</t>
  </si>
  <si>
    <t>126-01619</t>
  </si>
  <si>
    <t>126-01620</t>
  </si>
  <si>
    <t>228-09538</t>
  </si>
  <si>
    <t>228-09539</t>
  </si>
  <si>
    <t>2FJ-00005</t>
  </si>
  <si>
    <t>2FJ-00006</t>
  </si>
  <si>
    <t>2FJ-00007</t>
  </si>
  <si>
    <t>2FJ-00010</t>
  </si>
  <si>
    <t>2FJ-00025</t>
  </si>
  <si>
    <t>2FJ-00026</t>
  </si>
  <si>
    <t>2PM-00008</t>
  </si>
  <si>
    <t>2PM-00009</t>
  </si>
  <si>
    <t>2PM-00011</t>
  </si>
  <si>
    <t>2UJ-00007</t>
  </si>
  <si>
    <t>2UJ-00008</t>
  </si>
  <si>
    <t>2UJ-00009</t>
  </si>
  <si>
    <t>2UJ-00010</t>
  </si>
  <si>
    <t>2UJ-00011</t>
  </si>
  <si>
    <t>2UJ-00012</t>
  </si>
  <si>
    <t>2UJ-00015</t>
  </si>
  <si>
    <t>2UJ-00016</t>
  </si>
  <si>
    <t>2UJ-00017</t>
  </si>
  <si>
    <t>2ZW-00001</t>
  </si>
  <si>
    <t>312-04097</t>
  </si>
  <si>
    <t>312-04098</t>
  </si>
  <si>
    <t>32L-00001</t>
  </si>
  <si>
    <t>32L-00002</t>
  </si>
  <si>
    <t>32N-00001</t>
  </si>
  <si>
    <t>32P-00001</t>
  </si>
  <si>
    <t>32P-00002</t>
  </si>
  <si>
    <t>32S-00001</t>
  </si>
  <si>
    <t>32V-00001</t>
  </si>
  <si>
    <t>32V-00002</t>
  </si>
  <si>
    <t>359-05410</t>
  </si>
  <si>
    <t>359-05411</t>
  </si>
  <si>
    <t>359-05412</t>
  </si>
  <si>
    <t>359-05413</t>
  </si>
  <si>
    <t>359-05414</t>
  </si>
  <si>
    <t>359-05415</t>
  </si>
  <si>
    <t>359-05416</t>
  </si>
  <si>
    <t>359-05417</t>
  </si>
  <si>
    <t>359-05418</t>
  </si>
  <si>
    <t>359-05419</t>
  </si>
  <si>
    <t>381-04234</t>
  </si>
  <si>
    <t>381-04235</t>
  </si>
  <si>
    <t>381-04236</t>
  </si>
  <si>
    <t>381-04237</t>
  </si>
  <si>
    <t>381-04238</t>
  </si>
  <si>
    <t>381-04239</t>
  </si>
  <si>
    <t>395-04412</t>
  </si>
  <si>
    <t>395-04413</t>
  </si>
  <si>
    <t>395-04414</t>
  </si>
  <si>
    <t>395-04415</t>
  </si>
  <si>
    <t>3LN-00001</t>
  </si>
  <si>
    <t>3LN-00002</t>
  </si>
  <si>
    <t>3LN-00004</t>
  </si>
  <si>
    <t>3LN-00012</t>
  </si>
  <si>
    <t>3LN-00013</t>
  </si>
  <si>
    <t>3LN-00014</t>
  </si>
  <si>
    <t>3LN-00016</t>
  </si>
  <si>
    <t>3LN-00017</t>
  </si>
  <si>
    <t>3LN-00018</t>
  </si>
  <si>
    <t>3ND-00739</t>
  </si>
  <si>
    <t>3ND-00740</t>
  </si>
  <si>
    <t>3ND-00741</t>
  </si>
  <si>
    <t>3ND-00742</t>
  </si>
  <si>
    <t>3ND-00743</t>
  </si>
  <si>
    <t>3ND-00744</t>
  </si>
  <si>
    <t>3VU-00001</t>
  </si>
  <si>
    <t>3VU-00002</t>
  </si>
  <si>
    <t>3ZK-00219</t>
  </si>
  <si>
    <t>3ZK-00220</t>
  </si>
  <si>
    <t>3ZK-00221</t>
  </si>
  <si>
    <t>3ZK-00222</t>
  </si>
  <si>
    <t>3ZK-00378</t>
  </si>
  <si>
    <t>3ZK-00379</t>
  </si>
  <si>
    <t>4ZF-00177</t>
  </si>
  <si>
    <t>4ZF-00178</t>
  </si>
  <si>
    <t>5A4-00001</t>
  </si>
  <si>
    <t>5A4-00002</t>
  </si>
  <si>
    <t>5A6-00001</t>
  </si>
  <si>
    <t>5A7-00001</t>
  </si>
  <si>
    <t>5A7-00002</t>
  </si>
  <si>
    <t>5CN-00001</t>
  </si>
  <si>
    <t>5FV-00001</t>
  </si>
  <si>
    <t>5FV-00002</t>
  </si>
  <si>
    <t>5FV-00004</t>
  </si>
  <si>
    <t>5FV-00005</t>
  </si>
  <si>
    <t>5FV-00007</t>
  </si>
  <si>
    <t>5FV-00008</t>
  </si>
  <si>
    <t>5FV-00009</t>
  </si>
  <si>
    <t>5FV-00010</t>
  </si>
  <si>
    <t>5HU-00035</t>
  </si>
  <si>
    <t>5HU-00036</t>
  </si>
  <si>
    <t>6EM-00001</t>
  </si>
  <si>
    <t>6EM-00002</t>
  </si>
  <si>
    <t>6EM-00011</t>
  </si>
  <si>
    <t>6MV-00001</t>
  </si>
  <si>
    <t>6MV-00002</t>
  </si>
  <si>
    <t>6MV-00005</t>
  </si>
  <si>
    <t>6QV-00001</t>
  </si>
  <si>
    <t>6QV-00002</t>
  </si>
  <si>
    <t>6QV-00005</t>
  </si>
  <si>
    <t>6VC-01516</t>
  </si>
  <si>
    <t>6VC-01517</t>
  </si>
  <si>
    <t>6VC-01518</t>
  </si>
  <si>
    <t>6VC-01519</t>
  </si>
  <si>
    <t>6VC-01520</t>
  </si>
  <si>
    <t>6VC-01521</t>
  </si>
  <si>
    <t>6VC-01522</t>
  </si>
  <si>
    <t>6VC-01523</t>
  </si>
  <si>
    <t>6VC-01524</t>
  </si>
  <si>
    <t>6VC-01525</t>
  </si>
  <si>
    <t>6XC-00319</t>
  </si>
  <si>
    <t>6XC-00320</t>
  </si>
  <si>
    <t>6YH-00603</t>
  </si>
  <si>
    <t>6YH-00604</t>
  </si>
  <si>
    <t>6YH-00605</t>
  </si>
  <si>
    <t>6ZH-00447</t>
  </si>
  <si>
    <t>6ZH-00448</t>
  </si>
  <si>
    <t>6ZH-00449</t>
  </si>
  <si>
    <t>6ZH-00450</t>
  </si>
  <si>
    <t>6ZH-00451</t>
  </si>
  <si>
    <t>6ZH-00452</t>
  </si>
  <si>
    <t>76A-00917</t>
  </si>
  <si>
    <t>76A-00918</t>
  </si>
  <si>
    <t>76A-00919</t>
  </si>
  <si>
    <t>76A-00920</t>
  </si>
  <si>
    <t>76A-00921</t>
  </si>
  <si>
    <t>76A-00922</t>
  </si>
  <si>
    <t>76A-00923</t>
  </si>
  <si>
    <t>76A-00924</t>
  </si>
  <si>
    <t>76A-00925</t>
  </si>
  <si>
    <t>76A-00926</t>
  </si>
  <si>
    <t>76A-00927</t>
  </si>
  <si>
    <t>76A-00928</t>
  </si>
  <si>
    <t>76A-00937</t>
  </si>
  <si>
    <t>76A-00938</t>
  </si>
  <si>
    <t>76A-00939</t>
  </si>
  <si>
    <t>76A-00946</t>
  </si>
  <si>
    <t>76A-00947</t>
  </si>
  <si>
    <t>76A-00948</t>
  </si>
  <si>
    <t>76A-00949</t>
  </si>
  <si>
    <t>76A-01004</t>
  </si>
  <si>
    <t>76A-01005</t>
  </si>
  <si>
    <t>76A-01006</t>
  </si>
  <si>
    <t>76A-01007</t>
  </si>
  <si>
    <t>76A-01008</t>
  </si>
  <si>
    <t>76M-01415</t>
  </si>
  <si>
    <t>76M-01416</t>
  </si>
  <si>
    <t>76M-01417</t>
  </si>
  <si>
    <t>76M-01418</t>
  </si>
  <si>
    <t>76M-01419</t>
  </si>
  <si>
    <t>76M-01420</t>
  </si>
  <si>
    <t>76N-03594</t>
  </si>
  <si>
    <t>76N-03595</t>
  </si>
  <si>
    <t>76N-03596</t>
  </si>
  <si>
    <t>76N-03597</t>
  </si>
  <si>
    <t>76N-03598</t>
  </si>
  <si>
    <t>76N-03599</t>
  </si>
  <si>
    <t>76P-01359</t>
  </si>
  <si>
    <t>76P-01360</t>
  </si>
  <si>
    <t>77D-00161</t>
  </si>
  <si>
    <t>77D-00162</t>
  </si>
  <si>
    <t>7AH-00437</t>
  </si>
  <si>
    <t>7AH-00438</t>
  </si>
  <si>
    <t>7AH-00439</t>
  </si>
  <si>
    <t>7AH-00440</t>
  </si>
  <si>
    <t>7AH-00441</t>
  </si>
  <si>
    <t>7AH-00442</t>
  </si>
  <si>
    <t>7JD-00001</t>
  </si>
  <si>
    <t>7JD-00002</t>
  </si>
  <si>
    <t>7JQ-00038</t>
  </si>
  <si>
    <t>7JQ-00039</t>
  </si>
  <si>
    <t>7JQ-00383</t>
  </si>
  <si>
    <t>7JQ-00384</t>
  </si>
  <si>
    <t>7JS-00001</t>
  </si>
  <si>
    <t>7LA-00001</t>
  </si>
  <si>
    <t>7LA-00002</t>
  </si>
  <si>
    <t>7LG-00001</t>
  </si>
  <si>
    <t>7NQ-00050</t>
  </si>
  <si>
    <t>7NQ-00051</t>
  </si>
  <si>
    <t>7RJ-00001</t>
  </si>
  <si>
    <t>7RJ-00002</t>
  </si>
  <si>
    <t>7RS-00001</t>
  </si>
  <si>
    <t>7U6-00008</t>
  </si>
  <si>
    <t>7U6-00009</t>
  </si>
  <si>
    <t>7U6-00011</t>
  </si>
  <si>
    <t>7VC-00171</t>
  </si>
  <si>
    <t>7VC-00172</t>
  </si>
  <si>
    <t>9EA-00310</t>
  </si>
  <si>
    <t>9EA-00311</t>
  </si>
  <si>
    <t>9EA-00312</t>
  </si>
  <si>
    <t>9EA-00313</t>
  </si>
  <si>
    <t>9EA-00314</t>
  </si>
  <si>
    <t>9EA-00315</t>
  </si>
  <si>
    <t>9EA-00316</t>
  </si>
  <si>
    <t>9EA-00317</t>
  </si>
  <si>
    <t>9EM-00292</t>
  </si>
  <si>
    <t>9EM-00293</t>
  </si>
  <si>
    <t>9EM-00294</t>
  </si>
  <si>
    <t>9EM-00295</t>
  </si>
  <si>
    <t>9EN-00220</t>
  </si>
  <si>
    <t>9EN-00221</t>
  </si>
  <si>
    <t>9EN-00222</t>
  </si>
  <si>
    <t>9EN-00223</t>
  </si>
  <si>
    <t>9EP-00240</t>
  </si>
  <si>
    <t>9EP-00241</t>
  </si>
  <si>
    <t>9EP-00242</t>
  </si>
  <si>
    <t>9EP-00243</t>
  </si>
  <si>
    <t>9EP-00244</t>
  </si>
  <si>
    <t>9EP-00245</t>
  </si>
  <si>
    <t>9EP-00246</t>
  </si>
  <si>
    <t>9EP-00247</t>
  </si>
  <si>
    <t>9GA-00327</t>
  </si>
  <si>
    <t>9GA-00328</t>
  </si>
  <si>
    <t>9GA-00329</t>
  </si>
  <si>
    <t>9GA-00330</t>
  </si>
  <si>
    <t>9GS-00155</t>
  </si>
  <si>
    <t>9GS-00156</t>
  </si>
  <si>
    <t>9GS-00157</t>
  </si>
  <si>
    <t>9GS-00158</t>
  </si>
  <si>
    <t>9GS-00159</t>
  </si>
  <si>
    <t>9GS-00160</t>
  </si>
  <si>
    <t>9GS-00161</t>
  </si>
  <si>
    <t>9GS-00162</t>
  </si>
  <si>
    <t>9ST-00077</t>
  </si>
  <si>
    <t>9ST-00078</t>
  </si>
  <si>
    <t>9SU-00001</t>
  </si>
  <si>
    <t>9SU-00002</t>
  </si>
  <si>
    <t>9TX-01348</t>
  </si>
  <si>
    <t>9TX-01349</t>
  </si>
  <si>
    <t>9TX-01350</t>
  </si>
  <si>
    <t>9TX-01351</t>
  </si>
  <si>
    <t>9TX-01352</t>
  </si>
  <si>
    <t>9TX-01353</t>
  </si>
  <si>
    <t>9US-00002</t>
  </si>
  <si>
    <t>CF3-00001</t>
  </si>
  <si>
    <t>CF3-00009</t>
  </si>
  <si>
    <t>CF3-00010</t>
  </si>
  <si>
    <t>CGS-00001</t>
  </si>
  <si>
    <t>CGS-00002</t>
  </si>
  <si>
    <t>CHL-00001</t>
  </si>
  <si>
    <t>D75-01755</t>
  </si>
  <si>
    <t>D75-01756</t>
  </si>
  <si>
    <t>D75-01757</t>
  </si>
  <si>
    <t>D75-01758</t>
  </si>
  <si>
    <t>D87-06005</t>
  </si>
  <si>
    <t>D87-06006</t>
  </si>
  <si>
    <t>D87-06007</t>
  </si>
  <si>
    <t>D87-06008</t>
  </si>
  <si>
    <t>D87-06010</t>
  </si>
  <si>
    <t>DR2-00001</t>
  </si>
  <si>
    <t>DS2-00001</t>
  </si>
  <si>
    <t>DS2-00002</t>
  </si>
  <si>
    <t>DV2-00001</t>
  </si>
  <si>
    <t>DV2-00002</t>
  </si>
  <si>
    <t>DW7-00001</t>
  </si>
  <si>
    <t>DW7-00002</t>
  </si>
  <si>
    <t>DW9-00001</t>
  </si>
  <si>
    <t>E9R-00001</t>
  </si>
  <si>
    <t>E9R-00002</t>
  </si>
  <si>
    <t>E9R-00009</t>
  </si>
  <si>
    <t>EMJ-00159</t>
  </si>
  <si>
    <t>EMJ-00161</t>
  </si>
  <si>
    <t>EMJ-00162</t>
  </si>
  <si>
    <t>EMT-00159</t>
  </si>
  <si>
    <t>EMT-00161</t>
  </si>
  <si>
    <t>EMT-00162</t>
  </si>
  <si>
    <t>ENJ-00159</t>
  </si>
  <si>
    <t>ENJ-00161</t>
  </si>
  <si>
    <t>ENJ-00162</t>
  </si>
  <si>
    <t>ENJ-00571</t>
  </si>
  <si>
    <t>ENJ-00652</t>
  </si>
  <si>
    <t>EWA-00001</t>
  </si>
  <si>
    <t>EWA-00002</t>
  </si>
  <si>
    <t>EWJ-00002</t>
  </si>
  <si>
    <t>EWK-00001</t>
  </si>
  <si>
    <t>EWK-00002</t>
  </si>
  <si>
    <t>EWL-00001</t>
  </si>
  <si>
    <t>F2R-00001</t>
  </si>
  <si>
    <t>F2R-00002</t>
  </si>
  <si>
    <t>F2R-00009</t>
  </si>
  <si>
    <t>F3X-00001</t>
  </si>
  <si>
    <t>F3X-00002</t>
  </si>
  <si>
    <t>F3X-00003</t>
  </si>
  <si>
    <t>F3X-00004</t>
  </si>
  <si>
    <t>F52-01945</t>
  </si>
  <si>
    <t>F52-01946</t>
  </si>
  <si>
    <t>F52-02171</t>
  </si>
  <si>
    <t>F52-02172</t>
  </si>
  <si>
    <t>F52-02173</t>
  </si>
  <si>
    <t>F52-02174</t>
  </si>
  <si>
    <t>FTJ-00001</t>
  </si>
  <si>
    <t>FTK-00001</t>
  </si>
  <si>
    <t>FTK-00002</t>
  </si>
  <si>
    <t>FYS-00001</t>
  </si>
  <si>
    <t>FYS-00002</t>
  </si>
  <si>
    <t>FYS-00003</t>
  </si>
  <si>
    <t>FYS-00004</t>
  </si>
  <si>
    <t>FYT-00001</t>
  </si>
  <si>
    <t>FYT-00002</t>
  </si>
  <si>
    <t>FYT-00003</t>
  </si>
  <si>
    <t>FYV-00001</t>
  </si>
  <si>
    <t>FYV-00002</t>
  </si>
  <si>
    <t>G3S-00202</t>
  </si>
  <si>
    <t>G3S-00203</t>
  </si>
  <si>
    <t>GGQ-00001</t>
  </si>
  <si>
    <t>GGQ-00002</t>
  </si>
  <si>
    <t>GGR-00001</t>
  </si>
  <si>
    <t>GN9-00008</t>
  </si>
  <si>
    <t>GN9-00009</t>
  </si>
  <si>
    <t>GN9-00010</t>
  </si>
  <si>
    <t>GNH-00008</t>
  </si>
  <si>
    <t>GNV-00015</t>
  </si>
  <si>
    <t>GNV-00016</t>
  </si>
  <si>
    <t>GP3-00008</t>
  </si>
  <si>
    <t>GP3-00009</t>
  </si>
  <si>
    <t>GP3-00010</t>
  </si>
  <si>
    <t>GR6-00001</t>
  </si>
  <si>
    <t>GR6-00002</t>
  </si>
  <si>
    <t>GR9-00001</t>
  </si>
  <si>
    <t>GS7-00008</t>
  </si>
  <si>
    <t>GS7-00009</t>
  </si>
  <si>
    <t>GS7-00010</t>
  </si>
  <si>
    <t>GU3-00001</t>
  </si>
  <si>
    <t>GU4-00001</t>
  </si>
  <si>
    <t>GU4-00002</t>
  </si>
  <si>
    <t>H21-03098</t>
  </si>
  <si>
    <t>H21-03099</t>
  </si>
  <si>
    <t>H21-03100</t>
  </si>
  <si>
    <t>H21-03101</t>
  </si>
  <si>
    <t>H22-02365</t>
  </si>
  <si>
    <t>H22-02366</t>
  </si>
  <si>
    <t>H30-03427</t>
  </si>
  <si>
    <t>H30-03428</t>
  </si>
  <si>
    <t>H30-03429</t>
  </si>
  <si>
    <t>H30-03430</t>
  </si>
  <si>
    <t>H30-03431</t>
  </si>
  <si>
    <t>HHQ-00001</t>
  </si>
  <si>
    <t>HHR-00001</t>
  </si>
  <si>
    <t>HHR-00002</t>
  </si>
  <si>
    <t>HHT-00001</t>
  </si>
  <si>
    <t>HHU-00001</t>
  </si>
  <si>
    <t>HHU-00002</t>
  </si>
  <si>
    <t>HJA-00600</t>
  </si>
  <si>
    <t>HJA-00601</t>
  </si>
  <si>
    <t>HVG-00001</t>
  </si>
  <si>
    <t>HVG-00003</t>
  </si>
  <si>
    <t>HVG-00004</t>
  </si>
  <si>
    <t>HVG-00007</t>
  </si>
  <si>
    <t>HVG-00008</t>
  </si>
  <si>
    <t>HVG-00009</t>
  </si>
  <si>
    <t>HVH-00001</t>
  </si>
  <si>
    <t>HVH-00002</t>
  </si>
  <si>
    <t>HVH-00003</t>
  </si>
  <si>
    <t>HVH-00004</t>
  </si>
  <si>
    <t>HVH-00005</t>
  </si>
  <si>
    <t>HVH-00006</t>
  </si>
  <si>
    <t>HVH-00007</t>
  </si>
  <si>
    <t>HVH-00008</t>
  </si>
  <si>
    <t>HVH-00009</t>
  </si>
  <si>
    <t>HVH-00010</t>
  </si>
  <si>
    <t>HVH-00012</t>
  </si>
  <si>
    <t>HVH-00013</t>
  </si>
  <si>
    <t>HWL-00001</t>
  </si>
  <si>
    <t>HWL-00002</t>
  </si>
  <si>
    <t>HWM-00001</t>
  </si>
  <si>
    <t>J5A-01178</t>
  </si>
  <si>
    <t>J5A-01179</t>
  </si>
  <si>
    <t>J5A-01180</t>
  </si>
  <si>
    <t>J5A-01181</t>
  </si>
  <si>
    <t>J5A-01182</t>
  </si>
  <si>
    <t>J5A-01183</t>
  </si>
  <si>
    <t>JNN-00001</t>
  </si>
  <si>
    <t>KW5-00359</t>
  </si>
  <si>
    <t>KW5-00360</t>
  </si>
  <si>
    <t>KW5-00361</t>
  </si>
  <si>
    <t>KW5-00362</t>
  </si>
  <si>
    <t>KW5-00378</t>
  </si>
  <si>
    <t>KW5-00380</t>
  </si>
  <si>
    <t>L5D-00232</t>
  </si>
  <si>
    <t>L5D-00233</t>
  </si>
  <si>
    <t>LE6-00001</t>
  </si>
  <si>
    <t>LE7-00001</t>
  </si>
  <si>
    <t>LE9-00002</t>
  </si>
  <si>
    <t>LEG-00002</t>
  </si>
  <si>
    <t>LEK-00001</t>
  </si>
  <si>
    <t>LEK-00002</t>
  </si>
  <si>
    <t>LEL-00001</t>
  </si>
  <si>
    <t>LEP-00001</t>
  </si>
  <si>
    <t>LEP-00002</t>
  </si>
  <si>
    <t>LEQ-00001</t>
  </si>
  <si>
    <t>M3J-00139</t>
  </si>
  <si>
    <t>M3J-00140</t>
  </si>
  <si>
    <t>M3J-00158</t>
  </si>
  <si>
    <t>M3J-00159</t>
  </si>
  <si>
    <t>M3J-00160</t>
  </si>
  <si>
    <t>M3J-00161</t>
  </si>
  <si>
    <t>MX3-00124</t>
  </si>
  <si>
    <t>MX3-00125</t>
  </si>
  <si>
    <t>MX3-00126</t>
  </si>
  <si>
    <t>MX3-00127</t>
  </si>
  <si>
    <t>MX3-00128</t>
  </si>
  <si>
    <t>MX3-00129</t>
  </si>
  <si>
    <t>NH3-00139</t>
  </si>
  <si>
    <t>NH3-00140</t>
  </si>
  <si>
    <t>NH3-00141</t>
  </si>
  <si>
    <t>NH3-00142</t>
  </si>
  <si>
    <t>NH3-00262</t>
  </si>
  <si>
    <t>NH3-00263</t>
  </si>
  <si>
    <t>NH3-00381</t>
  </si>
  <si>
    <t>NH3-00382</t>
  </si>
  <si>
    <t>NK7-00068</t>
  </si>
  <si>
    <t>NK7-00069</t>
  </si>
  <si>
    <t>NK7-00092</t>
  </si>
  <si>
    <t>NW2-00001</t>
  </si>
  <si>
    <t>P71-06907</t>
  </si>
  <si>
    <t>P71-06908</t>
  </si>
  <si>
    <t>PGI-00535</t>
  </si>
  <si>
    <t>PGI-00536</t>
  </si>
  <si>
    <t>PGI-00537</t>
  </si>
  <si>
    <t>PGI-00538</t>
  </si>
  <si>
    <t>PGI-00539</t>
  </si>
  <si>
    <t>PGI-00540</t>
  </si>
  <si>
    <t>PL7-00061</t>
  </si>
  <si>
    <t>PL7-00062</t>
  </si>
  <si>
    <t>QD4-00001</t>
  </si>
  <si>
    <t>QD4-00002</t>
  </si>
  <si>
    <t>QD5-00001</t>
  </si>
  <si>
    <t>R18-03497</t>
  </si>
  <si>
    <t>R18-03498</t>
  </si>
  <si>
    <t>R18-03499</t>
  </si>
  <si>
    <t>R18-03500</t>
  </si>
  <si>
    <t>R18-03501</t>
  </si>
  <si>
    <t>R18-03502</t>
  </si>
  <si>
    <t>R39-01107</t>
  </si>
  <si>
    <t>R39-01108</t>
  </si>
  <si>
    <t>S2Y-00001</t>
  </si>
  <si>
    <t>S2Y-00002</t>
  </si>
  <si>
    <t>S2Y-00003</t>
  </si>
  <si>
    <t>S2Y-00006</t>
  </si>
  <si>
    <t>S2Y-00007</t>
  </si>
  <si>
    <t>S3Y-00001</t>
  </si>
  <si>
    <t>S3Y-00002</t>
  </si>
  <si>
    <t>S3Y-00004</t>
  </si>
  <si>
    <t>S3Y-00005</t>
  </si>
  <si>
    <t>S3Y-00010</t>
  </si>
  <si>
    <t>S3Y-00011</t>
  </si>
  <si>
    <t>S3Y-00012</t>
  </si>
  <si>
    <t>S3Y-00013</t>
  </si>
  <si>
    <t>T6L-00250</t>
  </si>
  <si>
    <t>T6L-00251</t>
  </si>
  <si>
    <t>T98-02611</t>
  </si>
  <si>
    <t>T98-02612</t>
  </si>
  <si>
    <t>T98-02613</t>
  </si>
  <si>
    <t>T98-02614</t>
  </si>
  <si>
    <t>T98-02615</t>
  </si>
  <si>
    <t>T98-02616</t>
  </si>
  <si>
    <t>T99-01044</t>
  </si>
  <si>
    <t>T99-01045</t>
  </si>
  <si>
    <t>TSC-01192</t>
  </si>
  <si>
    <t>TSC-01193</t>
  </si>
  <si>
    <t>TSC-01194</t>
  </si>
  <si>
    <t>TSC-01195</t>
  </si>
  <si>
    <t>TSC-01196</t>
  </si>
  <si>
    <t>TSC-01197</t>
  </si>
  <si>
    <t>V7J-00715</t>
  </si>
  <si>
    <t>V7J-00716</t>
  </si>
  <si>
    <t>W06-01832</t>
  </si>
  <si>
    <t>W06-01833</t>
  </si>
  <si>
    <t>W06-01836</t>
  </si>
  <si>
    <t>W06-01837</t>
  </si>
  <si>
    <t>W06-01838</t>
  </si>
  <si>
    <t>W06-01839</t>
  </si>
  <si>
    <t>W06-01848</t>
  </si>
  <si>
    <t>W06-01849</t>
  </si>
  <si>
    <t>W06-01876</t>
  </si>
  <si>
    <t>W06-01877</t>
  </si>
  <si>
    <t>W06-01878</t>
  </si>
  <si>
    <t>W06-01879</t>
  </si>
  <si>
    <t>W77-00001</t>
  </si>
  <si>
    <t>W77-00002</t>
  </si>
  <si>
    <t>W79-00001</t>
  </si>
  <si>
    <t>W79-00002</t>
  </si>
  <si>
    <t>WC2-00008</t>
  </si>
  <si>
    <t>WC2-00009</t>
  </si>
  <si>
    <t>WC2-00011</t>
  </si>
  <si>
    <t>WSB-00356</t>
  </si>
  <si>
    <t>WSB-00375</t>
  </si>
  <si>
    <t>WSB-00376</t>
  </si>
  <si>
    <t>YEG-00651</t>
  </si>
  <si>
    <t>YEG-00652</t>
  </si>
  <si>
    <t>YEG-00653</t>
  </si>
  <si>
    <t>YEG-00654</t>
  </si>
  <si>
    <t>YEG-00655</t>
  </si>
  <si>
    <t>YEG-00656</t>
  </si>
  <si>
    <t>YEG-00657</t>
  </si>
  <si>
    <t>YEG-00658</t>
  </si>
  <si>
    <t>YEG-00659</t>
  </si>
  <si>
    <t>YEG-00660</t>
  </si>
  <si>
    <t>YEG-00661</t>
  </si>
  <si>
    <t>YEG-00662</t>
  </si>
  <si>
    <t>7ab7bc0b-e137-4bfe-a7b6-26fec475e90c</t>
  </si>
  <si>
    <t>2b44162e-90b3-4c73-9f25-ba5c4b048c60</t>
  </si>
  <si>
    <t>daf910cc-20ec-4eb2-ab26-e6fb16ee0ced</t>
  </si>
  <si>
    <t>f3cf1f64-1a96-4a1d-a7cc-5645bb950fd8</t>
  </si>
  <si>
    <t>69896d87-3d84-4b43-97ed-ea254b742add</t>
  </si>
  <si>
    <t>302fb6be-dd9c-4d13-8eaf-3d6239ad2383</t>
  </si>
  <si>
    <t>04ec80cc-ed3e-4887-8a01-d8d122134690</t>
  </si>
  <si>
    <t>34a8866e-06dc-45fe-8c55-8e98b617d9b1</t>
  </si>
  <si>
    <t>664c2ff4-18ee-4008-b666-c671fb07d5d5</t>
  </si>
  <si>
    <t>d1fb7556-64c0-4a54-b5bd-6822d6ab51aa</t>
  </si>
  <si>
    <t>82afc3dc-ec97-4769-aa05-5183c04b5a6c</t>
  </si>
  <si>
    <t>3b849e19-39cb-4535-84d4-b65e6d78ef8c</t>
  </si>
  <si>
    <t>0526ed5b-017c-41cd-a65b-e96f571f0197</t>
  </si>
  <si>
    <t>66c6946d-cc6a-407f-98e0-34ff7a977d77</t>
  </si>
  <si>
    <t>c634ece6-f9f6-4fc5-823a-2bcddb3ae9de</t>
  </si>
  <si>
    <t>34765464-c4ed-4cc6-b365-ef7c56499403</t>
  </si>
  <si>
    <t>5e6ea6e5-631c-4d74-a967-14298d7d30ae</t>
  </si>
  <si>
    <t>6a8420ba-7f8a-44f0-9217-184850a5e1b2</t>
  </si>
  <si>
    <t>9e63cfd2-61f9-4c41-964a-2a47bcc39a0d</t>
  </si>
  <si>
    <t>632ed93a-9a93-4b43-9e63-f43497d7ad57</t>
  </si>
  <si>
    <t>7da6cd50-24d3-477f-8848-3fad610535f9</t>
  </si>
  <si>
    <t>afb11d0e-f236-4915-a38a-53153e27c9ff</t>
  </si>
  <si>
    <t>3e3e9ccc-cdd4-4c7d-8644-336431f50e2b</t>
  </si>
  <si>
    <t>2084c385-65b3-4fac-867b-e9a2e1dde635</t>
  </si>
  <si>
    <t>4e61b7b8-9e0b-407c-a022-fb268080a11c</t>
  </si>
  <si>
    <t>da22b4b5-e211-4e95-905d-fc24ff5a90a9</t>
  </si>
  <si>
    <t>190adaa1-f3fc-40d3-94f3-1474ef1629d0</t>
  </si>
  <si>
    <t>5c923d96-3c69-46ed-84b2-caaa4be1e3f0</t>
  </si>
  <si>
    <t>9250dc5f-a50b-4887-bb9a-57a9efead4f8</t>
  </si>
  <si>
    <t>a81d31c7-197f-482e-bb0d-87c30bacc123</t>
  </si>
  <si>
    <t>dbf3d646-ff57-461f-910c-f2a922820475</t>
  </si>
  <si>
    <t>d4a16afd-1d3f-4761-82cb-408a6dbc0f1f</t>
  </si>
  <si>
    <t>319142c5-ccd7-4c9c-aec0-d60f25330f8e</t>
  </si>
  <si>
    <t>ecb60fd2-bbaa-449f-a458-e9eec9ce08d6</t>
  </si>
  <si>
    <t>59b9b348-02a2-40de-90cf-23b76d6616ca</t>
  </si>
  <si>
    <t>cb2ff97f-cdd5-4a14-b655-9f5d0aa58e27</t>
  </si>
  <si>
    <t>96cf7b37-c213-4626-a613-2f6c75f6b901</t>
  </si>
  <si>
    <t>c2783c39-f49d-4987-b753-fdbaad00ac54</t>
  </si>
  <si>
    <t>4afd07ff-7e40-46a0-90e7-1806d0ee8313</t>
  </si>
  <si>
    <t>ceedd55e-fc9a-45b1-9001-d6d51f2d4be2</t>
  </si>
  <si>
    <t>11feeeaf-cbbb-4498-bf85-6822eb2122ea</t>
  </si>
  <si>
    <t>e9df434f-0be9-440b-a06b-0dc0ce93be93</t>
  </si>
  <si>
    <t>d884fc51-643d-4f12-bbf5-a13e9320a950</t>
  </si>
  <si>
    <t>b023d59e-7451-4817-a52d-749ff3918e83</t>
  </si>
  <si>
    <t>844c4b77-dfb5-45c9-aaa4-bf1e70dd73c8</t>
  </si>
  <si>
    <t>bc89c27d-3586-4728-be98-4bb569802ede</t>
  </si>
  <si>
    <t>b1873c69-7198-45e0-b8bf-4fa1d4a6a1ad</t>
  </si>
  <si>
    <t>3e77a031-79a9-4cd7-a7e7-d7dc2987a5c4</t>
  </si>
  <si>
    <t>c3909cda-035d-4c9f-909d-9a3fdde4e625</t>
  </si>
  <si>
    <t>83a531ed-e7e8-4b78-94d0-3073d415f347</t>
  </si>
  <si>
    <t>f65ba0cd-dd42-4b7a-8df2-2adcb3c01299</t>
  </si>
  <si>
    <t>77e8bce5-aa9e-47d3-ad59-5bd4bb13e5ac</t>
  </si>
  <si>
    <t>9f620def-b8a6-4d1d-9a03-53f874557837</t>
  </si>
  <si>
    <t>51ba4a74-086e-4033-bc08-56d71fc139c0</t>
  </si>
  <si>
    <t>621716e7-cfc9-4e8c-9b8c-262b8d8b2212</t>
  </si>
  <si>
    <t>4a7a84db-1982-453e-9caa-ca72606b31cc</t>
  </si>
  <si>
    <t>533e0acf-0093-47da-bb03-920c64cf0e75</t>
  </si>
  <si>
    <t>5925a655-481c-4b16-82c5-588ddb68ba36</t>
  </si>
  <si>
    <t>4bea8897-2b56-4614-a25f-675eb4d0d81e</t>
  </si>
  <si>
    <t>089b9307-fe82-47fa-9d73-a06ee42f531b</t>
  </si>
  <si>
    <t>9b97f77a-106a-4039-9f30-08954636d5a7</t>
  </si>
  <si>
    <t>c1267a47-0d56-4305-b975-7ba45e51eb5d</t>
  </si>
  <si>
    <t>3ea6fca5-1502-4ec1-8d87-f65d65f382bf</t>
  </si>
  <si>
    <t>9c6e2220-643f-41ce-9fcc-b6db3d1a25ec</t>
  </si>
  <si>
    <t>a81010d7-7859-4f6b-9f29-2e79e2573904</t>
  </si>
  <si>
    <t>69998fb3-b858-476e-99ba-0d7ba65fe8fb</t>
  </si>
  <si>
    <t>4e01898f-8f8a-451a-be80-f2298cec5170</t>
  </si>
  <si>
    <t>9c5d580a-2e7e-4613-ab3a-b00b80697e6c</t>
  </si>
  <si>
    <t>2a8ce3ed-d2b3-4d9f-b620-375a9f475479</t>
  </si>
  <si>
    <t>21e8c37f-13e6-4e5a-a390-b492f788e196</t>
  </si>
  <si>
    <t>41d5856b-9cdc-4194-944d-181517f1268e</t>
  </si>
  <si>
    <t>2fec701c-4de9-498a-b104-d9e22a923029</t>
  </si>
  <si>
    <t>6b332b2d-863a-4a18-ad8a-b3d1434c27d9</t>
  </si>
  <si>
    <t>685760e2-b019-489f-a71d-f647a1626cac</t>
  </si>
  <si>
    <t>8041e633-0119-4d77-9a50-47541a828d2f</t>
  </si>
  <si>
    <t>88af9d14-3c1b-4434-9168-296eeaec202d</t>
  </si>
  <si>
    <t>46a4a2ef-7eb1-4e2a-8162-a31e0423c5fc</t>
  </si>
  <si>
    <t>0a0e4df8-867f-4f1d-bcc8-7e83808570d7</t>
  </si>
  <si>
    <t>6f4f8817-ed64-48d8-ba76-68c57d7b3f10</t>
  </si>
  <si>
    <t>df8d55df-7dd7-49a5-9d6a-813b736fb228</t>
  </si>
  <si>
    <t>64a56854-6883-49ce-96ac-d80120ae8b55</t>
  </si>
  <si>
    <t>81606dbf-05c9-437a-96d6-e2f1634c4be5</t>
  </si>
  <si>
    <t>85650874-8839-4ba0-8129-0e6f3246fb78</t>
  </si>
  <si>
    <t>b7a6bf73-4192-4b45-9e82-b1ffd8814890</t>
  </si>
  <si>
    <t>8f9819d1-456e-42d0-9396-ed0438d8007f</t>
  </si>
  <si>
    <t>bbbb2f8c-df19-462c-bdfb-5edc6bd3d514</t>
  </si>
  <si>
    <t>aeee05af-a7de-4880-9e8a-919401c7e6aa</t>
  </si>
  <si>
    <t>316578a0-959b-4c5a-8e4b-e1f0a7c490bd</t>
  </si>
  <si>
    <t>f7d33505-b6ae-40ba-a711-bafed8fb722b</t>
  </si>
  <si>
    <t>23910d1e-bcd9-4125-82a2-ebbe75f21622</t>
  </si>
  <si>
    <t>e28ec581-d18a-4c1f-bd3e-75f24082a5b2</t>
  </si>
  <si>
    <t>f4cb7b65-10f3-4131-a9ed-625928db1f66</t>
  </si>
  <si>
    <t>6e43db5b-5f2c-4617-b735-0a78e84b7a3e</t>
  </si>
  <si>
    <t>7e0ebe81-fee6-4f09-b901-eb407ef10497</t>
  </si>
  <si>
    <t>c99cc6f6-3fd9-4215-8aa8-bb0b3fd088a0</t>
  </si>
  <si>
    <t>3b319394-6c41-42a9-b3e1-b75bfe8c5da2</t>
  </si>
  <si>
    <t>643161bc-f76d-4908-9153-7eeab54c7447</t>
  </si>
  <si>
    <t>51795973-17c6-41d5-8af3-d3a3d3773230</t>
  </si>
  <si>
    <t>00b75335-3cce-4b08-acd6-2b795f922137</t>
  </si>
  <si>
    <t>1ec83327-72dd-481c-acc4-87ab518d5a00</t>
  </si>
  <si>
    <t>eca4378b-b97e-4f23-ae73-ef01a63293ed</t>
  </si>
  <si>
    <t>e67fe55c-1e6c-47d7-b8b8-9c7d85c778ff</t>
  </si>
  <si>
    <t>16fa20c0-cecd-422d-9cb6-dad535d7ee9f</t>
  </si>
  <si>
    <t>f2871ea5-b26e-4a13-8d3a-6a1dda820c72</t>
  </si>
  <si>
    <t>76642878-563b-4b30-9c9a-f7049b853743</t>
  </si>
  <si>
    <t>c7bcf2b6-7558-4013-ac24-5f4db30df525</t>
  </si>
  <si>
    <t>435f5608-fdf6-4413-a0f1-26b7d2c01cbd</t>
  </si>
  <si>
    <t>deb36286-e996-4b13-9c73-6394989e502c</t>
  </si>
  <si>
    <t>811466cf-81e6-4d7b-9ff8-652819453fb6</t>
  </si>
  <si>
    <t>c3e6d9c3-5eff-4a1d-9369-dda3f11a7713</t>
  </si>
  <si>
    <t>ce6ebefa-cbed-4c61-9aa3-f88057bf1fe3</t>
  </si>
  <si>
    <t>6df75c54-9475-468e-b0b5-359519116126</t>
  </si>
  <si>
    <t>a8960b8b-3fe5-4349-8ffd-b119696c771f</t>
  </si>
  <si>
    <t>512f56e6-9f94-4345-8a5b-fb74420c7857</t>
  </si>
  <si>
    <t>c0fadb1c-9940-4405-9c28-2ed7405cb01b</t>
  </si>
  <si>
    <t>82fd9a89-80aa-4870-a145-ea50564b1a2c</t>
  </si>
  <si>
    <t>f776b4da-d4e3-4f0c-b1d2-d78ebd410a03</t>
  </si>
  <si>
    <t>43be9290-a2ef-4943-9c62-4de8cfe367bf</t>
  </si>
  <si>
    <t>7a2e775e-6a7b-40f3-a21b-1b3c2e2493f4</t>
  </si>
  <si>
    <t>76e6cf04-8975-40eb-8ed6-37f5db93e9a4</t>
  </si>
  <si>
    <t>e51963b6-7926-455b-8fb0-c651251d7199</t>
  </si>
  <si>
    <t>45cf3a0b-260f-45d9-ae91-b82217e03612</t>
  </si>
  <si>
    <t>8bc28c55-52ea-474a-b732-968a1d6056c8</t>
  </si>
  <si>
    <t>30765aac-4582-4089-bffa-d8f43183f91f</t>
  </si>
  <si>
    <t>779dfffe-1a99-49b3-b2c0-2aee50492e59</t>
  </si>
  <si>
    <t>b63c9f45-fcce-41dc-ab62-519c2262efb7</t>
  </si>
  <si>
    <t>23f296d4-8ac5-470a-8dab-87afc211661b</t>
  </si>
  <si>
    <t>346d6b11-83f6-4a2e-bf2d-7cbfc1b64d85</t>
  </si>
  <si>
    <t>093e3350-b541-4e57-922b-6d2e707c454b</t>
  </si>
  <si>
    <t>da270e3a-6a20-43a8-81d2-2ca319f89f8a</t>
  </si>
  <si>
    <t>5c5e5b36-beb4-4192-8bd4-27a8a644443c</t>
  </si>
  <si>
    <t>0428d817-bbde-4568-b7c6-04e3cff36246</t>
  </si>
  <si>
    <t>5bb4000e-15e2-4910-8ff9-276f95027038</t>
  </si>
  <si>
    <t>bac4634f-7b41-40f1-968f-22fa6596ddd5</t>
  </si>
  <si>
    <t>e4392c9b-a8ec-40d9-aca5-083365b7a56f</t>
  </si>
  <si>
    <t>2a563bb7-8418-4da1-9008-a8764b0765bf</t>
  </si>
  <si>
    <t>b49d90ee-f039-496f-aae7-db91a654e6d7</t>
  </si>
  <si>
    <t>9c584cf1-8326-4ff4-8a23-0a833ddbcab0</t>
  </si>
  <si>
    <t>dd3b57a3-5183-4ff8-9e3c-321f4298b58d</t>
  </si>
  <si>
    <t>10d1f071-0c98-4254-8ca3-5bf13d771e3d</t>
  </si>
  <si>
    <t>9f8f1756-f56f-421e-901a-e80e857cadb8</t>
  </si>
  <si>
    <t>f0f9f37a-539f-4f44-aef6-e37070149499</t>
  </si>
  <si>
    <t>2a8fd82d-e805-4af8-a156-3befc8316892</t>
  </si>
  <si>
    <t>e315e15c-cae6-430b-bc3f-e43acb481abc</t>
  </si>
  <si>
    <t>02e65727-4a55-440a-ae7d-f3ccc6ae0eb7</t>
  </si>
  <si>
    <t>75882cce-8629-4026-846a-a981682cb3de</t>
  </si>
  <si>
    <t>d6d9fb41-4766-46f9-8dae-4176f78edad5</t>
  </si>
  <si>
    <t>4688b9b7-2fcf-47bd-a519-3ff492e5a05b</t>
  </si>
  <si>
    <t>7e16efcb-382c-43aa-96b6-0547f5014c4b</t>
  </si>
  <si>
    <t>8f69e39d-0739-4a4f-897f-6f5da951ae03</t>
  </si>
  <si>
    <t>061391db-34bc-4aca-bf89-bb7c28aca20b</t>
  </si>
  <si>
    <t>468e089f-8e8d-41f8-a688-8a91d875269a</t>
  </si>
  <si>
    <t>492b8a14-381c-4536-bf63-bd5785c14734</t>
  </si>
  <si>
    <t>64ed3fb4-9f46-4e8a-b287-7a3662245c37</t>
  </si>
  <si>
    <t>80fc6c74-cc94-478d-97b0-8455593a5987</t>
  </si>
  <si>
    <t>353d7f89-2e6f-4deb-9145-80f281a782ab</t>
  </si>
  <si>
    <t>5e8853ed-611c-4f9c-af21-540ba351a636</t>
  </si>
  <si>
    <t>da2034e1-c147-4aae-afab-9c15acf16ea5</t>
  </si>
  <si>
    <t>373b99e9-51cd-437b-be03-1988a02f025a</t>
  </si>
  <si>
    <t>f5907f82-b2b8-4637-a827-8460f82e5f67</t>
  </si>
  <si>
    <t>331e4150-94df-4517-8d5c-9346deea7665</t>
  </si>
  <si>
    <t>40d1eb22-daeb-4e72-80e9-566375a83b55</t>
  </si>
  <si>
    <t>d5caf83f-045d-4b7d-987c-dd79d5397cb3</t>
  </si>
  <si>
    <t>392f9987-0583-4225-8338-f3c015404c4c</t>
  </si>
  <si>
    <t>249eaae1-50df-42d0-8d69-ca66d53248b6</t>
  </si>
  <si>
    <t>eb93319f-34eb-45fd-92bf-6c4bdf63120d</t>
  </si>
  <si>
    <t>786817ae-58ed-4668-994c-c30fa07e18f5</t>
  </si>
  <si>
    <t>2eb59242-162a-40ac-bb17-5b658bf8a9c1</t>
  </si>
  <si>
    <t>262a0187-2979-4c1e-909c-4c3094238264</t>
  </si>
  <si>
    <t>cbb7a0ff-cbc5-425f-8051-a1b1f981a924</t>
  </si>
  <si>
    <t>46f7b110-8370-4f99-a713-94a970160a65</t>
  </si>
  <si>
    <t>ae0515cb-3fdf-4148-903f-146223f9d1fe</t>
  </si>
  <si>
    <t>0a590a70-13fa-4cf4-996e-7c7da8055491</t>
  </si>
  <si>
    <t>512e27aa-19d1-4c38-b2cb-5813375c8201</t>
  </si>
  <si>
    <t>c60e9cc5-7339-479e-8003-285f6bd195c7</t>
  </si>
  <si>
    <t>7eb5101b-b893-4d63-92ca-72df3c71fafc</t>
  </si>
  <si>
    <t>1b6263c0-b8fd-4706-98db-89d2ace5c1bf</t>
  </si>
  <si>
    <t>4ac3982a-b9a0-43bb-9639-4585284702be</t>
  </si>
  <si>
    <t>8c484fd0-1f3f-44fb-b6d2-26ca107273f6</t>
  </si>
  <si>
    <t>3891169e-2323-45f7-95c2-4497cda23d1c</t>
  </si>
  <si>
    <t>afa66641-7d3c-4e28-88ac-56c9c0d9f676</t>
  </si>
  <si>
    <t>a5676fc6-38bb-4f91-9618-81a0c9465a6f</t>
  </si>
  <si>
    <t>0126406e-ff5b-448e-affb-6d253c4c720c</t>
  </si>
  <si>
    <t>a9d8546b-4e19-4d08-b8e2-6814f2c2d8b1</t>
  </si>
  <si>
    <t>8723dbc7-4782-464f-95d8-7ffe5be9c752</t>
  </si>
  <si>
    <t>f1b34991-6b4b-4e77-9126-a42d75eb72c6</t>
  </si>
  <si>
    <t>f8aa0b4e-0799-4149-8dbc-b6105b5b4209</t>
  </si>
  <si>
    <t>5fd2b092-f47a-44c2-a79f-b3208bba335b</t>
  </si>
  <si>
    <t>9c460dc3-4470-4ea6-afbd-27769b2ebef4</t>
  </si>
  <si>
    <t>35eb491f-5484-496e-978b-f349eed3c699</t>
  </si>
  <si>
    <t>5699c6f3-cc7a-4212-9042-8f85ce30f4e0</t>
  </si>
  <si>
    <t>5c25bdb6-b261-4dc2-a60f-a062be73d031</t>
  </si>
  <si>
    <t>bb94a81e-661e-430c-8a7e-41fe0df940ae</t>
  </si>
  <si>
    <t>ab638b5e-e058-4ce7-a174-5bbc76504512</t>
  </si>
  <si>
    <t>becdef92-fad2-4a26-9895-b2d12a586218</t>
  </si>
  <si>
    <t>14630cc6-93cd-41db-9412-ad528bd7b4d1</t>
  </si>
  <si>
    <t>dea59872-beae-4433-af84-5a95d89db997</t>
  </si>
  <si>
    <t>08dcbd7c-464b-4ca5-9c83-33ae62661fdf</t>
  </si>
  <si>
    <t>62f8b708-d323-4108-aaeb-3ef5fbd4b14a</t>
  </si>
  <si>
    <t>4904821b-aa19-41c1-9674-1d20fe980eb9</t>
  </si>
  <si>
    <t>b5926275-371c-43b9-bac8-45a408a0f0dd</t>
  </si>
  <si>
    <t>4ebcded4-77ce-43c2-a282-644390ba79c7</t>
  </si>
  <si>
    <t>3d42385f-10bd-4230-bee1-2189565224b8</t>
  </si>
  <si>
    <t>457b704a-5f90-49e0-be43-1b2124b2dd02</t>
  </si>
  <si>
    <t>cd7967ef-4c48-484c-a539-7dc876d61e88</t>
  </si>
  <si>
    <t>cfe79d8a-1948-4b68-b867-e53b771aaea0</t>
  </si>
  <si>
    <t>f17c5ab1-86b4-4d0d-9807-478c24576384</t>
  </si>
  <si>
    <t>98fa9c4d-ef56-4480-86cb-b10d49effa73</t>
  </si>
  <si>
    <t>15a38d13-62c6-48a0-a752-aea1627cb00b</t>
  </si>
  <si>
    <t>f2769835-068a-44ba-b1d1-63752bf26a7b</t>
  </si>
  <si>
    <t>157ce909-2b07-4c98-9d99-5e13b46c1ffd</t>
  </si>
  <si>
    <t>c13042ec-74ee-438a-80e7-c9ff71406c9c</t>
  </si>
  <si>
    <t>c3b23a21-76e2-46e7-ae4f-60e1bdb96bea</t>
  </si>
  <si>
    <t>1835808d-06a2-42c5-9f09-82c2e7ed5c72</t>
  </si>
  <si>
    <t>30c8f784-8eb9-46e6-bf69-a8fae07022e4</t>
  </si>
  <si>
    <t>ec0a7046-93d5-40e0-bc61-bcb0276c14e4</t>
  </si>
  <si>
    <t>a3a8a723-99a2-4129-bc40-046e6768f7a3</t>
  </si>
  <si>
    <t>7754c541-7881-4f61-a3fb-fd2cf6840143</t>
  </si>
  <si>
    <t>ab1dfb9d-a3a3-465a-b460-1593c005803a</t>
  </si>
  <si>
    <t>f02bef2c-7ee2-41ec-af7f-1f409396c052</t>
  </si>
  <si>
    <t>8637b090-a710-44e8-96ec-230e0c7f1e19</t>
  </si>
  <si>
    <t>17853361-4de9-487f-b897-ac65b9e508a3</t>
  </si>
  <si>
    <t>06312e72-b89a-42ad-bd9a-b13c72b16526</t>
  </si>
  <si>
    <t>7c1c021e-87d7-454f-bed7-27590555409b</t>
  </si>
  <si>
    <t>0198ee56-db84-4f71-a798-f5a497ce20d6</t>
  </si>
  <si>
    <t>37b24fc8-36d6-48ff-b7cd-19734aac6095</t>
  </si>
  <si>
    <t>bec91cbf-3677-41e3-afb8-bf98db7b9bd4</t>
  </si>
  <si>
    <t>10a0470d-fbd4-4a4c-9075-89af0c24414d</t>
  </si>
  <si>
    <t>8cdbe291-86ee-47ca-8199-dfc107f8a282</t>
  </si>
  <si>
    <t>eaf7db4c-b6af-403d-a865-ea289b4fa306</t>
  </si>
  <si>
    <t>4cf9ea2f-7e2e-43fc-8513-190127fc3573</t>
  </si>
  <si>
    <t>989e13aa-09c2-4e61-8b9f-0d52bb7ca53d</t>
  </si>
  <si>
    <t>1a7a1bcc-c7bf-4c6b-b55d-d79a6e3bb3ee</t>
  </si>
  <si>
    <t>Dynamics 365 Human Resources Attach to Qualifying Dynamics 365 Base Offer</t>
  </si>
  <si>
    <t>AI Builder Capacity add-on</t>
  </si>
  <si>
    <t>Azure Information Protection Premium P1</t>
  </si>
  <si>
    <t>Common Data Service Database Capacity</t>
  </si>
  <si>
    <t>Dynamics 365 Business Central Device</t>
  </si>
  <si>
    <t>Dynamics 365 Business Central Premium</t>
  </si>
  <si>
    <t>Dynamics 365 Commerce</t>
  </si>
  <si>
    <t>Dynamics 365 Commerce Attach to Qualifying Dynamics 365 Base Offer</t>
  </si>
  <si>
    <t>Dynamics 365 Customer Insights</t>
  </si>
  <si>
    <t>Dynamics 365 Customer Insights Attach</t>
  </si>
  <si>
    <t>Dynamics 365 Customer Service Enterprise Attach to Qualifying Dynamics 365 Base Offer</t>
  </si>
  <si>
    <t>Dynamics 365 Customer Service Professional Attach to Qualifying Dynamics 365 Base Offer</t>
  </si>
  <si>
    <t>Dynamics 365 Field Service Attach to Qualifying Dynamics 365 Base Offer</t>
  </si>
  <si>
    <t>Dynamics 365 Finance</t>
  </si>
  <si>
    <t>Dynamics 365 Finance Attach to Qualifying Dynamics 365 Base Offer</t>
  </si>
  <si>
    <t>Dynamics 365 Guides</t>
  </si>
  <si>
    <t>Dynamics 365 Marketing</t>
  </si>
  <si>
    <t>Dynamics 365 Marketing Attach</t>
  </si>
  <si>
    <t>Dynamics 365 Remote Assist</t>
  </si>
  <si>
    <t>Dynamics 365 Remote Assist Attach</t>
  </si>
  <si>
    <t>Dynamics 365 Sales Enterprise Attach to Qualifying Dynamics 365 Base Offer</t>
  </si>
  <si>
    <t>Dynamics 365 Sales Enterprise Edition</t>
  </si>
  <si>
    <t>Dynamics 365 Sales Enterprise Edition Device</t>
  </si>
  <si>
    <t>Dynamics 365 Sales Insights</t>
  </si>
  <si>
    <t>Dynamics 365 Sales Professional</t>
  </si>
  <si>
    <t>Dynamics 365 Sales Professional Attach to Qualifying Dynamics 365 Base Offer</t>
  </si>
  <si>
    <t>Dynamics 365 Supply Chain Management</t>
  </si>
  <si>
    <t>Dynamics 365 Supply Chain Management Attach to Qualifying Dynamics 365 Base Offer</t>
  </si>
  <si>
    <t>Dynamics 365 Team Members</t>
  </si>
  <si>
    <t>Enterprise Mobility + Security E3</t>
  </si>
  <si>
    <t>Enterprise Mobility + Security E5</t>
  </si>
  <si>
    <t>Exchange Online (Plan 1)</t>
  </si>
  <si>
    <t>Exchange Online (Plan 2)</t>
  </si>
  <si>
    <t>Exchange Online Archiving for Exchange Server</t>
  </si>
  <si>
    <t>Microsoft 365 E3</t>
  </si>
  <si>
    <t>Microsoft 365 E5 without Audio Conferencing</t>
  </si>
  <si>
    <t>Microsoft 365 F1</t>
  </si>
  <si>
    <t>Office 365 E1</t>
  </si>
  <si>
    <t>Office 365 E3</t>
  </si>
  <si>
    <t>Office 365 E5 without Audio Conferencing</t>
  </si>
  <si>
    <t>Power Apps per user plan</t>
  </si>
  <si>
    <t>Power Apps Portals login capacity add-on</t>
  </si>
  <si>
    <t>Power Apps Portals login capacity add-on Tier 2 (10 unit min)</t>
  </si>
  <si>
    <t>Power Apps Portals login capacity add-on Tier 3 (50 unit min)</t>
  </si>
  <si>
    <t>Power Apps Portals page view capacity add-on</t>
  </si>
  <si>
    <t>Power Automate per user plan</t>
  </si>
  <si>
    <t>Project Online Essentials</t>
  </si>
  <si>
    <t>Dynamics 365 Human Resources Attach to Qualifying Dynamics 365 Base Offer for Faculty</t>
  </si>
  <si>
    <t>Dynamics 365 Human Resources Attach to Qualifying Dynamics 365 Base Offer for Students</t>
  </si>
  <si>
    <t>Dynamics 365 Human Resources for Faculty</t>
  </si>
  <si>
    <t>Dynamics 365 Human Resources for Students</t>
  </si>
  <si>
    <t>Dynamics 365 Human Resources Sandbox for Faculty_AddOn</t>
  </si>
  <si>
    <t>Dynamics 365 Human Resources Sandbox for Students_AddOn</t>
  </si>
  <si>
    <t>Advanced eDiscovery Storage for faculty_AddOn</t>
  </si>
  <si>
    <t>AI Builder Capacity add-on for Faculty</t>
  </si>
  <si>
    <t>Azure Active Directory Basic for Faculty</t>
  </si>
  <si>
    <t>Azure Active Directory Basic for Students</t>
  </si>
  <si>
    <t>Azure Active Directory Premium P1 for Faculty</t>
  </si>
  <si>
    <t>Azure Active Directory Premium P1 for Students</t>
  </si>
  <si>
    <t>Azure Active Directory Premium P1 for Students use benefit</t>
  </si>
  <si>
    <t>Azure Active Directory Premium P2 for Faculty</t>
  </si>
  <si>
    <t>Azure Active Directory Premium P2 for Students</t>
  </si>
  <si>
    <t>Azure Active Directory Premium P2 for Students use benefit</t>
  </si>
  <si>
    <t>Azure Information Protection Premium P1 for Faculty</t>
  </si>
  <si>
    <t>Azure Information Protection Premium P1 for Students</t>
  </si>
  <si>
    <t>Chat session for Virtual Agent for Faculty_AddOn</t>
  </si>
  <si>
    <t>Common Data Service Database Capacity for Education</t>
  </si>
  <si>
    <t>Common Data Service File Capacity for Education</t>
  </si>
  <si>
    <t>Common Data Service Log Capacity for Education</t>
  </si>
  <si>
    <t>Dynamics 365 Asset Management Addl Assets for Faculty_AddOn</t>
  </si>
  <si>
    <t>Dynamics 365 Business Central Essential for Faculty</t>
  </si>
  <si>
    <t>Dynamics 365 Business Central Essential for Students</t>
  </si>
  <si>
    <t>Dynamics 365 Business Central External Accountant for Faculty</t>
  </si>
  <si>
    <t>Dynamics 365 Business Central External Accountant for Students</t>
  </si>
  <si>
    <t>Dynamics 365 Business Central Premium for Faculty</t>
  </si>
  <si>
    <t>Dynamics 365 Business Central Premium for Students</t>
  </si>
  <si>
    <t>Dynamics 365 Business Central Team Member for Faculty</t>
  </si>
  <si>
    <t>Dynamics 365 Business Central Team Member for Students</t>
  </si>
  <si>
    <t>Dynamics 365 Commerce Attach to Qualifying Dynamics 365 Base Offer for Faculty</t>
  </si>
  <si>
    <t>Dynamics 365 Commerce Attach to Qualifying Dynamics 365 Base Offer for Students</t>
  </si>
  <si>
    <t>Dynamics 365 Commerce for Faculty</t>
  </si>
  <si>
    <t>Dynamics 365 Commerce for Students</t>
  </si>
  <si>
    <t>Dynamics 365 Customer Insights Attach for Education</t>
  </si>
  <si>
    <t>Dynamics 365 Customer Insights for Education</t>
  </si>
  <si>
    <t>Dynamics 365 Customer Service Chat for Faculty_AddOn</t>
  </si>
  <si>
    <t>Dynamics 365 Customer Service Chat for Students_AddOn</t>
  </si>
  <si>
    <t>Dynamics 365 Customer Service Digital Messaging add-on for Faculty_AddOn</t>
  </si>
  <si>
    <t>Dynamics 365 Customer Service Digital Messaging add-on for Students_AddOn</t>
  </si>
  <si>
    <t>Dynamics 365 Customer Service Enterprise Attach to Qualifying Dynamics 365 Base Offer for Faculty</t>
  </si>
  <si>
    <t>Dynamics 365 Customer Service Enterprise Attach to Qualifying Dynamics 365 Base Offer for Students</t>
  </si>
  <si>
    <t>Dynamics 365 Customer Service Professional Attach to Qualifying Dynamics 365 Base Offer for Faculty</t>
  </si>
  <si>
    <t>Dynamics 365 Customer Service Professional Attach to Qualifying Dynamics 365 Base Offer for Students</t>
  </si>
  <si>
    <t>Dynamics 365 Field Service Attach to Qualifying Dynamics 365 Base Offer for Faculty</t>
  </si>
  <si>
    <t>Dynamics 365 Field Service Attach to Qualifying Dynamics 365 Base Offer for Students</t>
  </si>
  <si>
    <t>Dynamics 365 Finance Attach to Qualifying Dynamics 365 Base Offer for Faculty</t>
  </si>
  <si>
    <t>Dynamics 365 Finance Attach to Qualifying Dynamics 365 Base Offer for Students</t>
  </si>
  <si>
    <t>Dynamics 365 Finance for Faculty</t>
  </si>
  <si>
    <t>Dynamics 365 Finance for Students</t>
  </si>
  <si>
    <t>Dynamics 365 Guides for Faculty</t>
  </si>
  <si>
    <t>Dynamics 365 Guides for Students</t>
  </si>
  <si>
    <t>Dynamics 365 Marketing Additional Application for Faculty_AddOn</t>
  </si>
  <si>
    <t>Dynamics 365 Marketing Additional Application for Students_AddOn</t>
  </si>
  <si>
    <t>Dynamics 365 Marketing Additional Non-Prod Application for Faculty_AddOn</t>
  </si>
  <si>
    <t>Dynamics 365 Marketing Addnl Contacts Tier 1 for CE Plan for Faculty_AddOn</t>
  </si>
  <si>
    <t>Dynamics 365 Marketing Addnl Contacts Tier 1 for CE Plan for Students_AddOn</t>
  </si>
  <si>
    <t>Dynamics 365 Marketing Addnl Contacts Tier 1 for Faculty_AddOn</t>
  </si>
  <si>
    <t>Dynamics 365 Marketing Addnl Contacts Tier 1 for Students_AddOn</t>
  </si>
  <si>
    <t>Dynamics 365 Marketing Addnl Contacts Tier 2 for Faculty_AddOn</t>
  </si>
  <si>
    <t>Dynamics 365 Marketing Addnl Contacts Tier 2 for Students_AddOn</t>
  </si>
  <si>
    <t>Dynamics 365 Marketing Addnl Contacts Tier 3 for Faculty_AddOn</t>
  </si>
  <si>
    <t>Dynamics 365 Marketing Addnl Contacts Tier 3 for Students_AddOn</t>
  </si>
  <si>
    <t>Dynamics 365 Marketing Addnl Contacts Tier 4 for Faculty_AddOn</t>
  </si>
  <si>
    <t>Dynamics 365 Marketing Addnl Contacts Tier 4 for Students_AddOn</t>
  </si>
  <si>
    <t>Dynamics 365 Marketing Addnl Contacts Tier 5 for Faculty_AddOn</t>
  </si>
  <si>
    <t>Dynamics 365 Marketing Addnl Contacts Tier 5 for Students_AddOn</t>
  </si>
  <si>
    <t>Dynamics 365 Marketing Attach for Faculty</t>
  </si>
  <si>
    <t>Dynamics 365 Marketing Attach for Students</t>
  </si>
  <si>
    <t>Dynamics 365 Marketing for Faculty</t>
  </si>
  <si>
    <t>Dynamics 365 Marketing for Students</t>
  </si>
  <si>
    <t>Dynamics 365 Remote Assist Attach for Faculty</t>
  </si>
  <si>
    <t>Dynamics 365 Remote Assist Attach for Students</t>
  </si>
  <si>
    <t>Dynamics 365 Remote Assist for Faculty</t>
  </si>
  <si>
    <t>Dynamics 365 Remote Assist for Students</t>
  </si>
  <si>
    <t>Dynamics 365 Sales Enterprise Attach to Qualifying Dynamics 365 Base Offer for Faculty</t>
  </si>
  <si>
    <t>Dynamics 365 Sales Enterprise Attach to Qualifying Dynamics 365 Base Offer for Students</t>
  </si>
  <si>
    <t>Dynamics 365 Sales Enterprise Edition for Faculty</t>
  </si>
  <si>
    <t>Dynamics 365 Sales Enterprise Edition for Faculty   (Device)</t>
  </si>
  <si>
    <t>Dynamics 365 Sales Enterprise Edition for Students</t>
  </si>
  <si>
    <t>Dynamics 365 Sales Enterprise Edition for Students   (Device)</t>
  </si>
  <si>
    <t>Dynamics 365 Sales Insights for Faculty</t>
  </si>
  <si>
    <t>Dynamics 365 Sales Insights for Students</t>
  </si>
  <si>
    <t>Dynamics 365 Sales Professional Attach to Qualifying Dynamics 365 Base Offer for Faculty</t>
  </si>
  <si>
    <t>Dynamics 365 Sales Professional Attach to Qualifying Dynamics 365 Base Offer for Students</t>
  </si>
  <si>
    <t>Dynamics 365 Sales Professional for Faculty</t>
  </si>
  <si>
    <t>Dynamics 365 Sales Professional for Students</t>
  </si>
  <si>
    <t>Dynamics 365 Supply Chain Management Attach to Qualifying Dynamics 365 Base Offer for Faculty</t>
  </si>
  <si>
    <t>Dynamics 365 Supply Chain Management Attach to Qualifying Dynamics 365 Base Offer for Students</t>
  </si>
  <si>
    <t>Dynamics 365 Supply Chain Management for Faculty</t>
  </si>
  <si>
    <t>Dynamics 365 Team Members for Faculty</t>
  </si>
  <si>
    <t>Dynamics 365 Team Members for Students</t>
  </si>
  <si>
    <t>Enterprise Mobility + Security A3 for Faculty</t>
  </si>
  <si>
    <t>Enterprise Mobility + Security A3 for Students</t>
  </si>
  <si>
    <t>Enterprise Mobility + Security A3 for Students use benefit</t>
  </si>
  <si>
    <t>Enterprise Mobility + Security A5 for Faculty</t>
  </si>
  <si>
    <t>Enterprise Mobility + Security A5 for Students</t>
  </si>
  <si>
    <t>Enterprise Mobility + Security A5 for Students use benefit</t>
  </si>
  <si>
    <t>Microsoft 365 A3 for faculty</t>
  </si>
  <si>
    <t>Microsoft 365 A3 for students</t>
  </si>
  <si>
    <t>Microsoft 365 A3 for students use benefit</t>
  </si>
  <si>
    <t>Microsoft 365 A5 Compliance for faculty_AddOn</t>
  </si>
  <si>
    <t>Microsoft 365 A5 Compliance for students_AddOn</t>
  </si>
  <si>
    <t>Microsoft 365 A5 for faculty</t>
  </si>
  <si>
    <t>Microsoft 365 A5 for students</t>
  </si>
  <si>
    <t>Microsoft 365 A5 for students use benefit</t>
  </si>
  <si>
    <t>Microsoft 365 A5 Security for faculty_AddOn</t>
  </si>
  <si>
    <t>Microsoft 365 A5 Security for student use benefits_AddOn</t>
  </si>
  <si>
    <t>Microsoft 365 A5 Security for students_AddOn</t>
  </si>
  <si>
    <t>Microsoft 365 A5 without Audio Conferencing for faculty</t>
  </si>
  <si>
    <t>Microsoft 365 A5 without Audio Conferencing for students</t>
  </si>
  <si>
    <t>Microsoft 365 Audio Conferencing for faculty_AddOn</t>
  </si>
  <si>
    <t>Microsoft 365 Audio Conferencing for students_AddOn</t>
  </si>
  <si>
    <t>Microsoft 365 Domestic and International Calling Plan for faculty_AddOn</t>
  </si>
  <si>
    <t>Microsoft 365 Domestic and International Calling Plan for students_AddOn</t>
  </si>
  <si>
    <t>Microsoft MyAnalytics for faculty_AddOn</t>
  </si>
  <si>
    <t>Microsoft MyAnalytics for students_AddOn</t>
  </si>
  <si>
    <t>Microsoft Stream Plan 2 for Office 365 Add-On for faculty_AddOn</t>
  </si>
  <si>
    <t>Microsoft Stream Plan 2 for Office 365 Add-On for students_AddOn</t>
  </si>
  <si>
    <t>Microsoft Stream Storage Add-On (500 GB) for faculty_AddOn</t>
  </si>
  <si>
    <t>Microsoft Stream Storage Add-On (500 GB) for students_AddOn</t>
  </si>
  <si>
    <t>Office 365 A1 for faculty</t>
  </si>
  <si>
    <t>Office 365 A1 for students</t>
  </si>
  <si>
    <t>Office 365 A3 for faculty</t>
  </si>
  <si>
    <t>Office 365 A3 for students</t>
  </si>
  <si>
    <t>Office 365 A3 for students use benefit</t>
  </si>
  <si>
    <t>Office 365 A5 for faculty</t>
  </si>
  <si>
    <t>Office 365 A5 for students</t>
  </si>
  <si>
    <t>Office 365 A5 for students use benefit</t>
  </si>
  <si>
    <t>Office 365 A5 without Audio Conferencing for faculty</t>
  </si>
  <si>
    <t>Office 365 A5 without Audio Conferencing for students</t>
  </si>
  <si>
    <t>Office 365 Extra File Storage for faculty_AddOn</t>
  </si>
  <si>
    <t>Power Apps per user plan for Faculty</t>
  </si>
  <si>
    <t>Power Apps per user plan for Students</t>
  </si>
  <si>
    <t>Power Apps Portals login capacity add-on for Faculty</t>
  </si>
  <si>
    <t>Power Apps Portals login capacity add-on Tier 2 (10 unit min) for Faculty</t>
  </si>
  <si>
    <t>Power Apps Portals login capacity add-on Tier 3 (50 unit min) for Faculty</t>
  </si>
  <si>
    <t>Power Apps Portals page view capacity add-on for Faculty</t>
  </si>
  <si>
    <t>Power Automate per user plan for Faculty</t>
  </si>
  <si>
    <t>Power Automate per user plan for Students</t>
  </si>
  <si>
    <t>Power BI Premium P1 for Faculty</t>
  </si>
  <si>
    <t>Power BI Premium P1 for Students</t>
  </si>
  <si>
    <t>Power BI Premium P2 for Faculty</t>
  </si>
  <si>
    <t>Power BI Premium P2 for Students</t>
  </si>
  <si>
    <t>Power BI Premium P3 for Faculty</t>
  </si>
  <si>
    <t>Power BI Premium P3 for Students</t>
  </si>
  <si>
    <t>Power BI Pro for faculty</t>
  </si>
  <si>
    <t>Power BI Pro for students</t>
  </si>
  <si>
    <t>Power Virtual Agent for Faculty</t>
  </si>
  <si>
    <t>Power Virtual Agent User License for Faculty_AddOn</t>
  </si>
  <si>
    <t>Project Online Essentials for faculty</t>
  </si>
  <si>
    <t>Project Online Essentials for students</t>
  </si>
  <si>
    <t>Project Plan 3 for faculty</t>
  </si>
  <si>
    <t>Project Plan 3 for students</t>
  </si>
  <si>
    <t>Project Plan 5 for faculty</t>
  </si>
  <si>
    <t>Project Plan 5 for students</t>
  </si>
  <si>
    <t>Skype for Business Plus CAL for faculty_AddOn</t>
  </si>
  <si>
    <t>Skype for Business Plus CAL for students_AddOn</t>
  </si>
  <si>
    <t>Visio Plan 1 for faculty</t>
  </si>
  <si>
    <t>Visio Plan 1 for students</t>
  </si>
  <si>
    <t>Visio Plan 2 for faculty</t>
  </si>
  <si>
    <t>Visio Plan 2 for students</t>
  </si>
  <si>
    <t>Soluciones Orión</t>
  </si>
  <si>
    <t>Colsof</t>
  </si>
  <si>
    <t>UT Softlinebext 20202</t>
  </si>
  <si>
    <t>Solicitud de Cotización
Software Microsoft OPEN-CSP Gobierno y Educativo</t>
  </si>
  <si>
    <t>Proveedores solo catalogo principal</t>
  </si>
  <si>
    <t>Colombia Telecomunicaciones S.A. ESP.</t>
  </si>
  <si>
    <t>Azure Active Directory Premium P1</t>
  </si>
  <si>
    <t>Azure Active Directory Premium P2</t>
  </si>
  <si>
    <t>wms01--IVA</t>
  </si>
  <si>
    <t>UT DELL EMC</t>
  </si>
  <si>
    <t>Dynamics 365 Customer Service Enterprise</t>
  </si>
  <si>
    <t>Dynamics 365 Customer Service Enterprise Device</t>
  </si>
  <si>
    <t>Dynamics 365 Customer Service Professional</t>
  </si>
  <si>
    <t>Dynamics 365 Field Service</t>
  </si>
  <si>
    <t>Dynamics 365 Field Service Device</t>
  </si>
  <si>
    <t>Microsoft 365 Business Premium</t>
  </si>
  <si>
    <t>Microsoft 365 F3</t>
  </si>
  <si>
    <t>Microsoft 365 Apps for business</t>
  </si>
  <si>
    <t>Microsoft 365 Business Basic</t>
  </si>
  <si>
    <t>Microsoft 365 Business Standard</t>
  </si>
  <si>
    <t>Office 365 F3</t>
  </si>
  <si>
    <t>Microsoft 365 Apps for enterprise</t>
  </si>
  <si>
    <t>Dynamics 365 Commerce Scale Unit Basic - Cloud for Faculty_AddOn</t>
  </si>
  <si>
    <t>Dynamics 365 Commerce Scale Unit Basic - Cloud for Students_AddOn</t>
  </si>
  <si>
    <t>Dynamics 365 Commerce Scale Unit Premium - Cloud for Faculty_AddOn</t>
  </si>
  <si>
    <t>Dynamics 365 Commerce Scale Unit Premium - Cloud for Students_AddOn</t>
  </si>
  <si>
    <t>Dynamics 365 Commerce Scale Unit Standard - Cloud for Faculty_AddOn</t>
  </si>
  <si>
    <t>Dynamics 365 Commerce Scale Unit Standard - Cloud for Students_AddOn</t>
  </si>
  <si>
    <t>Dynamics 365 Commerce Ratings and Reviews for Faculty_AddOn</t>
  </si>
  <si>
    <t>Dynamics 365 Commerce Ratings and Reviews for Students_AddOn</t>
  </si>
  <si>
    <t>Dynamics 365 Commerce Recommendations for Faculty_AddOn</t>
  </si>
  <si>
    <t>Dynamics 365 Commerce Recommendations for Students_AddOn</t>
  </si>
  <si>
    <t>Dynamics 365 Customer Service Enterprise for Faculty</t>
  </si>
  <si>
    <t>Dynamics 365 Customer Service Enterprise for Faculty Device</t>
  </si>
  <si>
    <t>Dynamics 365 Customer Service Enterprise for Students</t>
  </si>
  <si>
    <t>Dynamics 365 Customer Service Enterprise for Students Device</t>
  </si>
  <si>
    <t>Dynamics 365 Customer Service Professional for Faculty</t>
  </si>
  <si>
    <t>Dynamics 365 Customer Service Professional for Students</t>
  </si>
  <si>
    <t>Dynamics 365 Field Service for Faculty</t>
  </si>
  <si>
    <t>Dynamics 365 Field Service for Faculty Device</t>
  </si>
  <si>
    <t>Dynamics 365 Field Service for Students</t>
  </si>
  <si>
    <t>Dynamics 365 Field Service for Students Device</t>
  </si>
  <si>
    <t>Microsoft 365 Apps for Faculty</t>
  </si>
  <si>
    <t>Microsoft 365 Apps for Students</t>
  </si>
  <si>
    <t>Microsoft 365 Apps for Students use benefit</t>
  </si>
  <si>
    <t>2567ee5c-23ab-4488-9e7b-08b54521a6f4</t>
  </si>
  <si>
    <t>Dynamics 365 Business Central Database Capacity for Faculty_AddOn</t>
  </si>
  <si>
    <t>91f39f68-ccc4-4c88-8cde-c4cfb54899b0</t>
  </si>
  <si>
    <t>Dynamics 365 Business Central Database Capacity for Students_AddOn</t>
  </si>
  <si>
    <t>9d9aa164-1ac8-4d6c-9f1e-cb6173673f95</t>
  </si>
  <si>
    <t>865d13d6-cc8a-4a59-ae93-667cf226199e</t>
  </si>
  <si>
    <t>Dynamics 365 Supply Chain Management for Students</t>
  </si>
  <si>
    <t>5d7c0030-c2e9-4a8c-bed3-5a6dbf1e4449</t>
  </si>
  <si>
    <t>Microsoft 365 A5 eDiscovery and Audit for faculty</t>
  </si>
  <si>
    <t>6c6e2e9c-2156-4f7c-9c78-f94393b750fe</t>
  </si>
  <si>
    <t>Microsoft 365 A5 eDiscovery and Audit for students</t>
  </si>
  <si>
    <t>0514821c-f7d8-41fc-8c94-59e59d3d6034</t>
  </si>
  <si>
    <t>Microsoft 365 A5 Information Protection and Governance for faculty</t>
  </si>
  <si>
    <t>a91941ff-79a2-4476-a064-c5a6922e0bbd</t>
  </si>
  <si>
    <t>Microsoft 365 A5 Information Protection and Governance for students</t>
  </si>
  <si>
    <t>2ed867d7-fd08-474f-8353-502b500d1c9b</t>
  </si>
  <si>
    <t>Microsoft 365 A5 Insider Risk Management for faculty</t>
  </si>
  <si>
    <t>2ba72571-c0f0-4373-b999-d08cc1bb5edd</t>
  </si>
  <si>
    <t>Microsoft 365 A5 Insider Risk Management for students</t>
  </si>
  <si>
    <t>e127fe33-1c13-43cd-9b34-b47a816b5dc7</t>
  </si>
  <si>
    <t>Power Automate per user with attended RPA plan for Faculty</t>
  </si>
  <si>
    <t>b5e34602-473b-4e11-9ce2-ee0728d3880e</t>
  </si>
  <si>
    <t>Power Automate per user with attended RPA plan for Students</t>
  </si>
  <si>
    <t>Microsoft 365 E5 eDiscovery and Audit</t>
  </si>
  <si>
    <t>Microsoft 365 E5 Information Protection and Governance</t>
  </si>
  <si>
    <t>Microsoft 365 E5 Insider Risk Management</t>
  </si>
  <si>
    <t>Power Automate per user with attended RPA plan</t>
  </si>
  <si>
    <t>H5T-00001</t>
  </si>
  <si>
    <t>H5T-00002</t>
  </si>
  <si>
    <t>H5T-00012</t>
  </si>
  <si>
    <t>H5T-00013</t>
  </si>
  <si>
    <t>H5T-00015</t>
  </si>
  <si>
    <t>H5T-00016</t>
  </si>
  <si>
    <t>H5T-00018</t>
  </si>
  <si>
    <t>H5T-00019</t>
  </si>
  <si>
    <t>Power Automate per flow plan</t>
  </si>
  <si>
    <t>SharePoint (Plan 1)</t>
  </si>
  <si>
    <t>SharePoint (Plan 2)</t>
  </si>
  <si>
    <t>Power Automate per flow plan for Faculty</t>
  </si>
  <si>
    <t>Dynamics 365 Fraud Protection Account Protection</t>
  </si>
  <si>
    <t>Dynamics 365 Fraud Protection Loss Prevention</t>
  </si>
  <si>
    <t>Dynamics 365 Fraud Protection Purchase Protection</t>
  </si>
  <si>
    <t>Dynamics 365 Sales Premium</t>
  </si>
  <si>
    <t>Microsoft 365 E3 - Unattended License</t>
  </si>
  <si>
    <t>13219baa-468f-4eeb-bfaa-243216dbddca</t>
  </si>
  <si>
    <t>Advanced Communications for faculty_AddOn</t>
  </si>
  <si>
    <t>31a690b0-3945-4adf-98ab-644e0a879b3f</t>
  </si>
  <si>
    <t>Advanced Communications for students_AddOn</t>
  </si>
  <si>
    <t>beeafb06-d78c-45f4-9446-3fa6ebbc7803</t>
  </si>
  <si>
    <t>Dynamics 365 Fraud Protection Account Protection Addon for Faculty Tier 1_AddOn</t>
  </si>
  <si>
    <t>711e2441-673c-4322-947c-ce2eb8035605</t>
  </si>
  <si>
    <t>Dynamics 365 Fraud Protection Account Protection Addon for Faculty Tier 2 (Minimum units required)_AddOn</t>
  </si>
  <si>
    <t>3a773ce4-8a93-4da7-a966-fdf8a41b4887</t>
  </si>
  <si>
    <t>Dynamics 365 Fraud Protection Account Protection for Faculty</t>
  </si>
  <si>
    <t>5d4547df-6872-4bbd-93b7-e63b1cb07792</t>
  </si>
  <si>
    <t>Dynamics 365 Fraud Protection Loss Prevention Addon for Faculty Tier 1_AddOn</t>
  </si>
  <si>
    <t>2d912aad-bd09-4b66-87dc-ca75f2a5ef48</t>
  </si>
  <si>
    <t>Dynamics 365 Fraud Protection Loss Prevention Addon for Faculty Tier 2 (Minimum units required)_AddOn</t>
  </si>
  <si>
    <t>1bc4f992-eda4-4a90-8628-ec35b5279e0e</t>
  </si>
  <si>
    <t>Dynamics 365 Fraud Protection Loss Prevention for Faculty</t>
  </si>
  <si>
    <t>802036f3-f638-4959-b9cd-781910dba0d7</t>
  </si>
  <si>
    <t>Dynamics 365 Fraud Protection Purchase Protection Addon for Faculty Tier 1_AddOn</t>
  </si>
  <si>
    <t>a7c8ecde-9e3d-412d-8657-45ab025e8260</t>
  </si>
  <si>
    <t>Dynamics 365 Fraud Protection Purchase Protection Addon for Faculty Tier 2 (Minimum units required)_AddOn</t>
  </si>
  <si>
    <t>c630aa52-f084-42fb-b8b6-667e2f7e8030</t>
  </si>
  <si>
    <t>Dynamics 365 Fraud Protection Purchase Protection for Faculty</t>
  </si>
  <si>
    <t>ec85264a-bee0-4390-90d1-5e6d2d5d0f75</t>
  </si>
  <si>
    <t>Dynamics 365 Sales Premium for Faculty</t>
  </si>
  <si>
    <t>e0fbdbc4-beb2-4245-9a33-779747ac88a3</t>
  </si>
  <si>
    <t>Dynamics 365 Sales Premium for Students</t>
  </si>
  <si>
    <t>0e9552f2-3ef7-4ed1-bac0-2cce1308b21b</t>
  </si>
  <si>
    <t>Microsoft 365 A3 - Unattended License for faculty</t>
  </si>
  <si>
    <t>72da854c-7a82-4462-9aff-8cc32763fa21</t>
  </si>
  <si>
    <t>Microsoft 365 A3 - Unattended License for students</t>
  </si>
  <si>
    <t>2de2d245-c87f-4d5b-8a2b-cdb430ed42ba</t>
  </si>
  <si>
    <t>Power Automate unattended RPA add-on for Faculty_AddOn</t>
  </si>
  <si>
    <t>9f2ada2f-6106-44c5-954f-40c429677b07</t>
  </si>
  <si>
    <t>Power Automate unattended RPA add-on for Students_AddOn</t>
  </si>
  <si>
    <t>Capacitador</t>
  </si>
  <si>
    <t>Técnico/Tecnólogo ó Profesional</t>
  </si>
  <si>
    <t>Código de unidad de medida*</t>
  </si>
  <si>
    <t>Mercancía</t>
  </si>
  <si>
    <t>Profesional</t>
  </si>
  <si>
    <t>Área de conocimiento de las personas que prestan el servicio de soporte técnico proactivo.</t>
  </si>
  <si>
    <t>Área de conocimiento de las personas que prestan el servicio de soporte técnico reactivo.</t>
  </si>
  <si>
    <t>Dynamics 365 Operations – Activity</t>
  </si>
  <si>
    <t>Dynamics 365 Operations – Device</t>
  </si>
  <si>
    <t>Dynamics 365 Project Operations</t>
  </si>
  <si>
    <t>Dynamics 365 Business Central External Accountant</t>
  </si>
  <si>
    <t>Dynamics 365  Operations – Order Lines</t>
  </si>
  <si>
    <t>Dynamics 365 Operations – Activity for Faculty</t>
  </si>
  <si>
    <t>Dynamics 365 Operations – Activity for Students</t>
  </si>
  <si>
    <t>Dynamics 365 Operations – Device for Faculty</t>
  </si>
  <si>
    <t>Dynamics 365 Operations – Device for Students</t>
  </si>
  <si>
    <t>Dynamics 365 Operations - Sandbox Tier 2:Standard Acceptance Testing for Faculty_AddOn</t>
  </si>
  <si>
    <t>Dynamics 365 Operations - Sandbox Tier 3:Premier Acceptance Testing for Faculty_AddOn</t>
  </si>
  <si>
    <t>Dynamics 365 Operations - Sandbox Tier 4:Standard Performance Testing for Faculty_AddOn</t>
  </si>
  <si>
    <t>Dynamics 365 Operations - Sandbox Tier 5:Premier Performance Testing for Faculty_AddOn</t>
  </si>
  <si>
    <t>Dynamics 365  Operations – Order Lines for Education</t>
  </si>
  <si>
    <t>14c02bb6-b226-4951-8c9a-f12bbfb0aaf3</t>
  </si>
  <si>
    <t>Dynamics 365 Business Central Additional Environment Addon for Faculty_AddOn</t>
  </si>
  <si>
    <t>3dad9f29-0543-42e4-9bff-21c8010f3a41</t>
  </si>
  <si>
    <t>e21a7987-2d79-4ace-89eb-4d1f69d226fe</t>
  </si>
  <si>
    <t>707902b1-54b5-4dd3-910c-0ca4376cba8a</t>
  </si>
  <si>
    <t>a3b23d24-a1bc-4b9a-be03-3c71297d3738</t>
  </si>
  <si>
    <t>36f7ab3f-3165-472f-97f9-e7fd1649d92a</t>
  </si>
  <si>
    <t>Dynamics 365 Project Operations for Faculty</t>
  </si>
  <si>
    <t>ab2f1304-51e9-4066-b274-ac0cd33d24c2</t>
  </si>
  <si>
    <t>Dynamics 365 Project Operations for Faculty (Qualified Offer) (0-user minimum for Project Service Automation transitions)</t>
  </si>
  <si>
    <t>33076cdc-516d-48df-a23c-5954f7d924e7</t>
  </si>
  <si>
    <t>Dynamics 365 Project Operations for Students</t>
  </si>
  <si>
    <t>69907188-cc89-4dd8-807e-8f0695c7c594</t>
  </si>
  <si>
    <t>Dynamics 365 Project Operations for Students (Qualified Offer) (0-user minimum for Project Service Automation transitions)</t>
  </si>
  <si>
    <t>0e0eb210-86e7-4038-9905-4fd5bf71c4bd</t>
  </si>
  <si>
    <t>Extra Graph Connector Capacity for faculty_AddOn</t>
  </si>
  <si>
    <t>d606281d-739b-435f-8569-bdb47c1f5ce6</t>
  </si>
  <si>
    <t>Extra Graph Connector Capacity for students_AddOn</t>
  </si>
  <si>
    <t>b3ef7432-5581-4b45-95bf-3a51b0d7f296</t>
  </si>
  <si>
    <t>Microsoft 365 A5 without Audio Conferencing for students use benefit</t>
  </si>
  <si>
    <t>77abd8d3-fc66-424b-8626-8d216d4ea52b</t>
  </si>
  <si>
    <t>Office 365 A5 without Audio Conferencing for students use benefit</t>
  </si>
  <si>
    <t>4a8f9036-791e-4ce4-a788-6c5af859fd82</t>
  </si>
  <si>
    <t>SharePoint Syntex for faculty_AddOn</t>
  </si>
  <si>
    <t>64c933a0-f4f1-44aa-827e-de5e9d65de55</t>
  </si>
  <si>
    <t>SharePoint Syntex for students_AddOn</t>
  </si>
  <si>
    <t>Microsoft Defender for Office 365 (Plan 1) Faculty_AddOn</t>
  </si>
  <si>
    <t>Microsoft Defender for Office 365 (Plan 1) Student_AddOn</t>
  </si>
  <si>
    <t>Microsoft Defender for Office 365 (Plan 1) Student use benefit_AddOn</t>
  </si>
  <si>
    <t>Microsoft Defender for Office 365 (Plan 2) Faculty_AddOn</t>
  </si>
  <si>
    <t>Microsoft Defender for Office 365 (Plan 2) Student_AddOn</t>
  </si>
  <si>
    <t>48fdfbfd-2eac-4918-a5c9-d953b6fdb46e</t>
  </si>
  <si>
    <t>8ed01462-bbca-4eeb-861d-8f70a014430e</t>
  </si>
  <si>
    <t>Dynamics 365 Customer Voice for Faculty</t>
  </si>
  <si>
    <t>ac89e3d4-d998-49f7-b8c9-aa3b41767cb1</t>
  </si>
  <si>
    <t>c0f3ab66-5e0b-40a7-a725-78e8265e763a</t>
  </si>
  <si>
    <t>3181e3ee-ecc7-496b-809f-9c319c28d682</t>
  </si>
  <si>
    <t>b50ee3c3-2be5-46cb-a027-3a1b4fb100ee</t>
  </si>
  <si>
    <t>5019942f-380e-403d-ab50-c80c5e7b6f99</t>
  </si>
  <si>
    <t>879b5e1a-eaa2-4ea9-a628-0b429b2e8732</t>
  </si>
  <si>
    <t>5613919a-5309-476b-b37f-34be73f965ce</t>
  </si>
  <si>
    <t>96906d3c-16bd-4c50-a775-aa8ed7abe3cb</t>
  </si>
  <si>
    <t>fa7f5773-063a-48cf-b3e2-de509ea1262f</t>
  </si>
  <si>
    <t>c8384540-1c21-4540-a865-9995fa509b62</t>
  </si>
  <si>
    <t>9d1cf2dd-3aca-4311-844f-0fcdfa6ae2fd</t>
  </si>
  <si>
    <t>85162d70-9676-4cf6-a4bc-a0d6672f2657</t>
  </si>
  <si>
    <t>8fcafc7a-9da1-4ee8-a569-35eb635a16ee</t>
  </si>
  <si>
    <t>116a3979-6a20-443e-a31a-2db013ab1788</t>
  </si>
  <si>
    <t>eac345ef-b7a6-469b-b8ff-343a4e77ec97</t>
  </si>
  <si>
    <t>909d4556-6437-447e-9f94-d496f8d8ca25</t>
  </si>
  <si>
    <t>8eda517e-ad24-4da6-a03c-ae37f07da117</t>
  </si>
  <si>
    <t>5231f964-0e4d-4032-a8c3-96475e3415ca</t>
  </si>
  <si>
    <t>014111a2-5d31-4cd3-ae1b-b1d574af22f4</t>
  </si>
  <si>
    <t>da564dee-4de1-4ee2-b189-727566a39511</t>
  </si>
  <si>
    <t>3b66b0bf-561c-41c6-ad94-ca54d487ccdc</t>
  </si>
  <si>
    <t>e35b9ea4-333a-4a7e-977f-06942110b04e</t>
  </si>
  <si>
    <t>51cda191-f06e-4288-9102-24346cd45c24</t>
  </si>
  <si>
    <t>3092641e-6a77-4c34-adb4-221286db520b</t>
  </si>
  <si>
    <t>aa6046de-5b7a-48f3-a31d-67ace40a934f</t>
  </si>
  <si>
    <t>d418c726-de81-48f2-a99d-6ca05abaafac</t>
  </si>
  <si>
    <t>aa573972-3e4b-46b7-bef4-78c883c094be</t>
  </si>
  <si>
    <t>b22558f8-99d2-4b21-82f9-251f7777f85d</t>
  </si>
  <si>
    <t>c6196550-1197-4baf-948e-4681a53b91dc</t>
  </si>
  <si>
    <t>2b0c1f09-2e2e-40e1-8dca-dc384dd57455</t>
  </si>
  <si>
    <t>b0ca6c5a-f9f2-4eac-8388-bfe535a37882</t>
  </si>
  <si>
    <t>f37dcbdf-794b-4b2b-930a-bcdb9f94f1f0</t>
  </si>
  <si>
    <t>593e7928-4837-4f46-bccd-5666ac9a7cbc</t>
  </si>
  <si>
    <t>7aadea71-8fea-4600-8725-1d6b7de42220</t>
  </si>
  <si>
    <t>a2c50591-e8ec-48cb-8812-e0b59b1e8d18</t>
  </si>
  <si>
    <t>b0390587-39e4-4bdd-9d47-2da24fef0566</t>
  </si>
  <si>
    <t>d0509c8c-9228-45e9-b13e-6656dc89f707</t>
  </si>
  <si>
    <t>9b4930df-c95e-4c48-a52c-a5561071620e</t>
  </si>
  <si>
    <t>ccf4480d-1bc9-4bf5-8335-e9ffea38cf79</t>
  </si>
  <si>
    <t>d96593d0-2cd0-49a2-9a54-64bb55b59973</t>
  </si>
  <si>
    <t>bdde57cf-83ec-4d9e-b874-d87b348ca261</t>
  </si>
  <si>
    <t>3d27f8e0-e8e7-4db4-ac2d-972d44a07154</t>
  </si>
  <si>
    <t>0b0e1691-cfdd-4c83-bfd1-0c994b221519</t>
  </si>
  <si>
    <t>e4a71a3f-b3b3-43ff-a47e-6dd954d5b104</t>
  </si>
  <si>
    <t>1e3399fe-e147-49c0-b4e5-17025bff95e2</t>
  </si>
  <si>
    <t>1c0bf11c-a09e-4af6-97bd-1073ec50e48e</t>
  </si>
  <si>
    <t>433f52e5-7d38-42bc-82c8-0a3543786b42</t>
  </si>
  <si>
    <t>9c090ccc-01d4-40e6-92a8-578b637dc8e4</t>
  </si>
  <si>
    <t>08096717-b97a-449a-ab76-74d8bf274537</t>
  </si>
  <si>
    <t>b6fae2b1-20f3-4e40-b2ff-bc4a991de030</t>
  </si>
  <si>
    <t>0600471f-04b4-4e7c-9c10-61891855f144</t>
  </si>
  <si>
    <t>67669b6d-425c-422c-a1dc-476ac86b69a6</t>
  </si>
  <si>
    <t>68e830f3-19ac-4bb2-8f59-bcf3f8b2e447</t>
  </si>
  <si>
    <t>d8c1d8ca-1094-4cd7-858b-0dfd76f3f5d9</t>
  </si>
  <si>
    <t>0fc9c779-7ef2-4002-983f-6ad73fa2256e</t>
  </si>
  <si>
    <t>cdf3af14-4abd-42d3-a8e2-55231e625d15</t>
  </si>
  <si>
    <t>f66b5392-8011-47cd-85f9-03a8d04db406</t>
  </si>
  <si>
    <t>b3d10cb4-aed7-4271-86c7-56d1bd38e0d2</t>
  </si>
  <si>
    <t>876cb4d8-c569-45cb-9a46-280ed96ff5bb</t>
  </si>
  <si>
    <t>917690e9-8da0-4e56-ae90-a0d12e61d2c0</t>
  </si>
  <si>
    <t>85824b01-981d-4cf0-ba9a-f73496e42944</t>
  </si>
  <si>
    <t>95593072-f031-4807-a8a0-1fbe2f4b68d5</t>
  </si>
  <si>
    <t>29a9ce3f-1385-41c1-9781-e4348cadd705</t>
  </si>
  <si>
    <t>f7b6556b-098b-4959-9293-8112c79da55b</t>
  </si>
  <si>
    <t>b73e35b2-5893-43ad-9a69-cf25c9934db7</t>
  </si>
  <si>
    <t>8284398d-c7dc-4c89-a30e-6553b3dcb7e9</t>
  </si>
  <si>
    <t>12e72239-0985-476c-a147-79fcd40f08d1</t>
  </si>
  <si>
    <t>0c35a2de-66e8-4ed9-8837-15c71738446f</t>
  </si>
  <si>
    <t>183596f4-356c-4808-a3c9-2b3dc75039f7</t>
  </si>
  <si>
    <t>243427c8-e222-4651-bbe4-9d046152651c</t>
  </si>
  <si>
    <t>2d813d2c-50e9-4764-8360-d6186b736f05</t>
  </si>
  <si>
    <t>3d858e87-832e-4967-8a2b-80ee024ea50a</t>
  </si>
  <si>
    <t>ce08b892-2b21-4526-90b2-f8fbba601d24</t>
  </si>
  <si>
    <t>9b4be7cd-7a0a-411d-bbf2-04790afdaa39</t>
  </si>
  <si>
    <t>59db7cec-c6d5-4982-8497-fb244098035b</t>
  </si>
  <si>
    <t>372fae08-ce02-43ce-b74b-302add6bfce1</t>
  </si>
  <si>
    <t>36532926-4470-4d39-abfa-b91a479dd816</t>
  </si>
  <si>
    <t>5f309d1d-f73b-48a5-a519-abd42afb32a9</t>
  </si>
  <si>
    <t>88dd0c48-bf99-4bdb-bea2-0a483aa1b021</t>
  </si>
  <si>
    <t>860fcbe1-efeb-4997-aa27-5415ac985674</t>
  </si>
  <si>
    <t>aec046d0-07b3-409a-a7c3-cf16091f1326</t>
  </si>
  <si>
    <t>f3694443-384d-4417-97f5-b7ce2568d246</t>
  </si>
  <si>
    <t>fb8671da-bd27-4fb6-915c-6f6465abc22c</t>
  </si>
  <si>
    <t>cc3373b0-a6a1-4cd4-9687-4031bb32fcee</t>
  </si>
  <si>
    <t>f67bed3c-cac8-42ca-bbdb-9204ddd8e923</t>
  </si>
  <si>
    <t>4465e130-fa13-42c8-8192-aa0337c01e90</t>
  </si>
  <si>
    <t>256a6bf2-c96d-4621-a185-f04708b73207</t>
  </si>
  <si>
    <t>8ec68c70-6461-4ef4-91a3-737494191bf8</t>
  </si>
  <si>
    <t>5da849bd-b8f7-4340-b4f4-3a9eaeb8987e</t>
  </si>
  <si>
    <t>cf62d70d-5af5-422a-bda8-97936402ac8e</t>
  </si>
  <si>
    <t>3affc44f-f372-4ad5-8657-aadd9574fce0</t>
  </si>
  <si>
    <t>657eea87-d0b0-4c89-8c8e-9b04395bd940</t>
  </si>
  <si>
    <t>f2b24d85-d263-4f1e-8c67-87a06b8376c4</t>
  </si>
  <si>
    <t>18ee8334-416e-4398-88a8-964ead078b0e</t>
  </si>
  <si>
    <t>ceaa6828-673d-457a-80ba-c32155800152</t>
  </si>
  <si>
    <t>e65f4feb-d336-45b8-8d77-d9709d41f2d5</t>
  </si>
  <si>
    <t>477bee81-9872-43d6-91d3-c72390bfcf49</t>
  </si>
  <si>
    <t>d0862f05-80f5-4fd4-8432-fe72dd893cc7</t>
  </si>
  <si>
    <t>8c930d38-db61-4afa-83f9-77c595c5cdfc</t>
  </si>
  <si>
    <t>5de461d5-8ccc-4a8e-98ae-58a3ad400a57</t>
  </si>
  <si>
    <t>DG7GMGF0G49Z-0002</t>
  </si>
  <si>
    <t>DG7GMGF0G49X-0001</t>
  </si>
  <si>
    <t>DG7GMGF0G49W-0002</t>
  </si>
  <si>
    <t>DG7GMGF0F4MF-0003</t>
  </si>
  <si>
    <t>DG7GMGF0F4MD-0005</t>
  </si>
  <si>
    <t>DG7GMGF0F4MD-0004</t>
  </si>
  <si>
    <t>DG7GMGF0F4MC-0003</t>
  </si>
  <si>
    <t>DG7GMGF0F4MB-0005</t>
  </si>
  <si>
    <t>DG7GMGF0F4MB-0004</t>
  </si>
  <si>
    <t>DG7GMGF0F4MH-0003</t>
  </si>
  <si>
    <t>DG7GMGF0F4LF-0003</t>
  </si>
  <si>
    <t>DG7GMGF0F4LF-0001</t>
  </si>
  <si>
    <t>DG7GMGF0F4LV-0003</t>
  </si>
  <si>
    <t>DG7GMGF0F4LV-0002</t>
  </si>
  <si>
    <t>DG7GMGF0F4LT-0002</t>
  </si>
  <si>
    <t>DG7GMGF0F4LS-0003</t>
  </si>
  <si>
    <t>DG7GMGF0F4LS-0002</t>
  </si>
  <si>
    <t>DG7GMGF0F4LQ-0002</t>
  </si>
  <si>
    <t>DG7GMGF0F4LP-0003</t>
  </si>
  <si>
    <t>DG7GMGF0F4LP-0002</t>
  </si>
  <si>
    <t>DG7GMGF0F4LN-0003</t>
  </si>
  <si>
    <t>DG7GMGF0F4LN-0002</t>
  </si>
  <si>
    <t>DG7GMGF0F4K1-0003</t>
  </si>
  <si>
    <t>DG7GMGF0F4K1-0002</t>
  </si>
  <si>
    <t>DG7GMGF0FKZW-0002</t>
  </si>
  <si>
    <t>DG7GMGF0FKZW-0003</t>
  </si>
  <si>
    <t>DG7GMGF0FKZV-0001</t>
  </si>
  <si>
    <t>DG7GMGF0FKX9-0003</t>
  </si>
  <si>
    <t>DG7GMGF0FLR2-0002</t>
  </si>
  <si>
    <t>021-08708</t>
  </si>
  <si>
    <t>021-08713</t>
  </si>
  <si>
    <t>076-04349</t>
  </si>
  <si>
    <t>076-04354</t>
  </si>
  <si>
    <t>125-00509</t>
  </si>
  <si>
    <t>125-00526</t>
  </si>
  <si>
    <t>126-01019</t>
  </si>
  <si>
    <t>126-01020</t>
  </si>
  <si>
    <t>126-01021</t>
  </si>
  <si>
    <t>126-01022</t>
  </si>
  <si>
    <t>228-07278</t>
  </si>
  <si>
    <t>228-07285</t>
  </si>
  <si>
    <t>2PM-00005</t>
  </si>
  <si>
    <t>312-03709</t>
  </si>
  <si>
    <t>312-03716</t>
  </si>
  <si>
    <t>359-04608</t>
  </si>
  <si>
    <t>359-04613</t>
  </si>
  <si>
    <t>359-04620</t>
  </si>
  <si>
    <t>359-04625</t>
  </si>
  <si>
    <t>381-03621</t>
  </si>
  <si>
    <t>381-03626</t>
  </si>
  <si>
    <t>381-03633</t>
  </si>
  <si>
    <t>381-03638</t>
  </si>
  <si>
    <t>395-04132</t>
  </si>
  <si>
    <t>395-04138</t>
  </si>
  <si>
    <t>395-04144</t>
  </si>
  <si>
    <t>3LN-00009</t>
  </si>
  <si>
    <t>3ND-00162</t>
  </si>
  <si>
    <t>3ND-00163</t>
  </si>
  <si>
    <t>3ND-00174</t>
  </si>
  <si>
    <t>3ND-00175</t>
  </si>
  <si>
    <t>3NN-00023</t>
  </si>
  <si>
    <t>3PP-00005</t>
  </si>
  <si>
    <t>3VU-00034</t>
  </si>
  <si>
    <t>3VU-00035</t>
  </si>
  <si>
    <t>3YF-00238</t>
  </si>
  <si>
    <t>3YF-00239</t>
  </si>
  <si>
    <t>3ZK-00466</t>
  </si>
  <si>
    <t>3ZK-00467</t>
  </si>
  <si>
    <t>3ZK-00468</t>
  </si>
  <si>
    <t>3ZK-00469</t>
  </si>
  <si>
    <t>4ZF-00017</t>
  </si>
  <si>
    <t>5A5-00005</t>
  </si>
  <si>
    <t>5A9-00005</t>
  </si>
  <si>
    <t>5HK-00162</t>
  </si>
  <si>
    <t>5HK-00163</t>
  </si>
  <si>
    <t>5HU-00152</t>
  </si>
  <si>
    <t>5HU-00153</t>
  </si>
  <si>
    <t>6EM-00008</t>
  </si>
  <si>
    <t>6KV-00006</t>
  </si>
  <si>
    <t>6PV-00006</t>
  </si>
  <si>
    <t>6VC-00998</t>
  </si>
  <si>
    <t>6VC-00999</t>
  </si>
  <si>
    <t>6VC-01000</t>
  </si>
  <si>
    <t>6VC-01001</t>
  </si>
  <si>
    <t>6XC-00171</t>
  </si>
  <si>
    <t>6XC-00172</t>
  </si>
  <si>
    <t>6YH-00263</t>
  </si>
  <si>
    <t>6YH-00264</t>
  </si>
  <si>
    <t>6ZH-00245</t>
  </si>
  <si>
    <t>6ZH-00246</t>
  </si>
  <si>
    <t>6ZH-00247</t>
  </si>
  <si>
    <t>6ZH-00248</t>
  </si>
  <si>
    <t>76A-00794</t>
  </si>
  <si>
    <t>76A-00795</t>
  </si>
  <si>
    <t>76A-00796</t>
  </si>
  <si>
    <t>76A-00797</t>
  </si>
  <si>
    <t>76A-00798</t>
  </si>
  <si>
    <t>76A-00799</t>
  </si>
  <si>
    <t>76M-01045</t>
  </si>
  <si>
    <t>76M-01046</t>
  </si>
  <si>
    <t>76M-01055</t>
  </si>
  <si>
    <t>76M-01056</t>
  </si>
  <si>
    <t>76N-03090</t>
  </si>
  <si>
    <t>76N-03097</t>
  </si>
  <si>
    <t>76N-03103</t>
  </si>
  <si>
    <t>76N-03108</t>
  </si>
  <si>
    <t>76P-00733</t>
  </si>
  <si>
    <t>76P-00738</t>
  </si>
  <si>
    <t>77D-00079</t>
  </si>
  <si>
    <t>77D-00080</t>
  </si>
  <si>
    <t>79P-01696</t>
  </si>
  <si>
    <t>79P-01705</t>
  </si>
  <si>
    <t>79P-01711</t>
  </si>
  <si>
    <t>7AH-00103</t>
  </si>
  <si>
    <t>7AH-00104</t>
  </si>
  <si>
    <t>7AH-00105</t>
  </si>
  <si>
    <t>7AH-00106</t>
  </si>
  <si>
    <t>7JQ-00279</t>
  </si>
  <si>
    <t>7JQ-00281</t>
  </si>
  <si>
    <t>7JQ-00447</t>
  </si>
  <si>
    <t>7JT-00002</t>
  </si>
  <si>
    <t>7NQ-00187</t>
  </si>
  <si>
    <t>7NQ-00188</t>
  </si>
  <si>
    <t>7NS-00005</t>
  </si>
  <si>
    <t>7YC-00005</t>
  </si>
  <si>
    <t>810-06380</t>
  </si>
  <si>
    <t>9A3-00028</t>
  </si>
  <si>
    <t>9A6-00024</t>
  </si>
  <si>
    <t>9EA-00702</t>
  </si>
  <si>
    <t>9EA-00703</t>
  </si>
  <si>
    <t>9EA-00704</t>
  </si>
  <si>
    <t>9EA-00705</t>
  </si>
  <si>
    <t>9EA-00706</t>
  </si>
  <si>
    <t>9EA-00707</t>
  </si>
  <si>
    <t>9EM-00556</t>
  </si>
  <si>
    <t>9EM-00557</t>
  </si>
  <si>
    <t>9EM-00558</t>
  </si>
  <si>
    <t>9EM-00559</t>
  </si>
  <si>
    <t>9EN-00484</t>
  </si>
  <si>
    <t>9EN-00485</t>
  </si>
  <si>
    <t>9EN-00486</t>
  </si>
  <si>
    <t>9EN-00487</t>
  </si>
  <si>
    <t>9EP-00632</t>
  </si>
  <si>
    <t>9EP-00633</t>
  </si>
  <si>
    <t>9EP-00634</t>
  </si>
  <si>
    <t>9EP-00635</t>
  </si>
  <si>
    <t>9EP-00636</t>
  </si>
  <si>
    <t>9EP-00637</t>
  </si>
  <si>
    <t>9GA-00184</t>
  </si>
  <si>
    <t>9GA-00185</t>
  </si>
  <si>
    <t>9GA-00549</t>
  </si>
  <si>
    <t>9GA-00550</t>
  </si>
  <si>
    <t>9GA-00551</t>
  </si>
  <si>
    <t>9GA-00552</t>
  </si>
  <si>
    <t>9GA-00664</t>
  </si>
  <si>
    <t>9GA-00665</t>
  </si>
  <si>
    <t>9GS-00487</t>
  </si>
  <si>
    <t>9GS-00488</t>
  </si>
  <si>
    <t>9GS-00489</t>
  </si>
  <si>
    <t>9GS-00490</t>
  </si>
  <si>
    <t>9GS-00491</t>
  </si>
  <si>
    <t>9GS-00492</t>
  </si>
  <si>
    <t>9GS-00673</t>
  </si>
  <si>
    <t>9GS-00674</t>
  </si>
  <si>
    <t>9GS-00853</t>
  </si>
  <si>
    <t>9GS-00854</t>
  </si>
  <si>
    <t>9ST-00122</t>
  </si>
  <si>
    <t>9ST-00123</t>
  </si>
  <si>
    <t>9TX-00409</t>
  </si>
  <si>
    <t>9TX-00415</t>
  </si>
  <si>
    <t>9TX-00654</t>
  </si>
  <si>
    <t>9TX-00676</t>
  </si>
  <si>
    <t>CF3-00006</t>
  </si>
  <si>
    <t>CGJ-00005</t>
  </si>
  <si>
    <t>D75-01916</t>
  </si>
  <si>
    <t>D75-01917</t>
  </si>
  <si>
    <t>D75-01918</t>
  </si>
  <si>
    <t>D86-03848</t>
  </si>
  <si>
    <t>D86-03853</t>
  </si>
  <si>
    <t>D87-03964</t>
  </si>
  <si>
    <t>D87-03969</t>
  </si>
  <si>
    <t>D87-03974</t>
  </si>
  <si>
    <t>DW6-00005</t>
  </si>
  <si>
    <t>E9R-00008</t>
  </si>
  <si>
    <t>EMJ-00425</t>
  </si>
  <si>
    <t>EMJ-00427</t>
  </si>
  <si>
    <t>EMT-00424</t>
  </si>
  <si>
    <t>EMT-00425</t>
  </si>
  <si>
    <t>EMT-00426</t>
  </si>
  <si>
    <t>EMT-00427</t>
  </si>
  <si>
    <t>ENJ-00425</t>
  </si>
  <si>
    <t>ENJ-00427</t>
  </si>
  <si>
    <t>EVY-00005</t>
  </si>
  <si>
    <t>EWH-00005</t>
  </si>
  <si>
    <t>F2R-00008</t>
  </si>
  <si>
    <t>F52-02032</t>
  </si>
  <si>
    <t>F52-02033</t>
  </si>
  <si>
    <t>F52-02279</t>
  </si>
  <si>
    <t>F52-02280</t>
  </si>
  <si>
    <t>FTH-00005</t>
  </si>
  <si>
    <t>G3S-00463</t>
  </si>
  <si>
    <t>G3S-00464</t>
  </si>
  <si>
    <t>GMY-00006</t>
  </si>
  <si>
    <t>GN9-00005</t>
  </si>
  <si>
    <t>GNT-00006</t>
  </si>
  <si>
    <t>GR5-00005</t>
  </si>
  <si>
    <t>GS7-00005</t>
  </si>
  <si>
    <t>H21-02676</t>
  </si>
  <si>
    <t>H21-02677</t>
  </si>
  <si>
    <t>H21-02686</t>
  </si>
  <si>
    <t>H21-02687</t>
  </si>
  <si>
    <t>H22-01837</t>
  </si>
  <si>
    <t>H22-01842</t>
  </si>
  <si>
    <t>H30-02378</t>
  </si>
  <si>
    <t>H30-02383</t>
  </si>
  <si>
    <t>H30-02388</t>
  </si>
  <si>
    <t>HHP-00005</t>
  </si>
  <si>
    <t>HHS-00005</t>
  </si>
  <si>
    <t>HJA-00717</t>
  </si>
  <si>
    <t>HJA-00718</t>
  </si>
  <si>
    <t>HWV-00005</t>
  </si>
  <si>
    <t>J5A-00202</t>
  </si>
  <si>
    <t>J5A-00204</t>
  </si>
  <si>
    <t>J5A-00405</t>
  </si>
  <si>
    <t>J5A-00407</t>
  </si>
  <si>
    <t>KF4-00005</t>
  </si>
  <si>
    <t>KV3-00349</t>
  </si>
  <si>
    <t>KV3-00350</t>
  </si>
  <si>
    <t>L5D-00130</t>
  </si>
  <si>
    <t>L5D-00131</t>
  </si>
  <si>
    <t>LJ7-00005</t>
  </si>
  <si>
    <t>M3J-00090</t>
  </si>
  <si>
    <t>M3J-00091</t>
  </si>
  <si>
    <t>MX3-00206</t>
  </si>
  <si>
    <t>MX3-00207</t>
  </si>
  <si>
    <t>MX3-00208</t>
  </si>
  <si>
    <t>MX3-00209</t>
  </si>
  <si>
    <t>NH3-00324</t>
  </si>
  <si>
    <t>NH3-00325</t>
  </si>
  <si>
    <t>NH3-00326</t>
  </si>
  <si>
    <t>NH3-00327</t>
  </si>
  <si>
    <t>NK7-00033</t>
  </si>
  <si>
    <t>NK7-00034</t>
  </si>
  <si>
    <t>NMG-00005</t>
  </si>
  <si>
    <t>P71-07142</t>
  </si>
  <si>
    <t>PGI-00263</t>
  </si>
  <si>
    <t>PGI-00264</t>
  </si>
  <si>
    <t>PGI-00265</t>
  </si>
  <si>
    <t>PGI-00266</t>
  </si>
  <si>
    <t>PL7-00018</t>
  </si>
  <si>
    <t>PL7-00019</t>
  </si>
  <si>
    <t>PQR-00004</t>
  </si>
  <si>
    <t>PQR-00010</t>
  </si>
  <si>
    <t>PQR-00016</t>
  </si>
  <si>
    <t>PQR-00022</t>
  </si>
  <si>
    <t>PQR-00028</t>
  </si>
  <si>
    <t>PQR-00034</t>
  </si>
  <si>
    <t>PQR-00040</t>
  </si>
  <si>
    <t>Q4Y-00005</t>
  </si>
  <si>
    <t>Q5Y-00005</t>
  </si>
  <si>
    <t>Q6Y-00005</t>
  </si>
  <si>
    <t>Q6Z-00005</t>
  </si>
  <si>
    <t>Q7Y-00005</t>
  </si>
  <si>
    <t>Q9Z-00005</t>
  </si>
  <si>
    <t>QD3-00005</t>
  </si>
  <si>
    <t>R18-02405</t>
  </si>
  <si>
    <t>R18-02410</t>
  </si>
  <si>
    <t>R18-02417</t>
  </si>
  <si>
    <t>R18-02422</t>
  </si>
  <si>
    <t>R2Z-00005</t>
  </si>
  <si>
    <t>R39-00836</t>
  </si>
  <si>
    <t>R39-00843</t>
  </si>
  <si>
    <t>R9Y-00005</t>
  </si>
  <si>
    <t>R9Z-00005</t>
  </si>
  <si>
    <t>R9Z-00011</t>
  </si>
  <si>
    <t>R9Z-00015</t>
  </si>
  <si>
    <t>SY7-00005</t>
  </si>
  <si>
    <t>T3V-00014</t>
  </si>
  <si>
    <t>T3V-00028</t>
  </si>
  <si>
    <t>T5V-00006</t>
  </si>
  <si>
    <t>T5V-00026</t>
  </si>
  <si>
    <t>T6L-00314</t>
  </si>
  <si>
    <t>T98-02100</t>
  </si>
  <si>
    <t>T98-02105</t>
  </si>
  <si>
    <t>T98-02112</t>
  </si>
  <si>
    <t>T98-02117</t>
  </si>
  <si>
    <t>T99-00762</t>
  </si>
  <si>
    <t>T99-00769</t>
  </si>
  <si>
    <t>TK9-00005</t>
  </si>
  <si>
    <t>TL4-00005</t>
  </si>
  <si>
    <t>TSC-00412</t>
  </si>
  <si>
    <t>TSC-00414</t>
  </si>
  <si>
    <t>TSC-00829</t>
  </si>
  <si>
    <t>TSC-00830</t>
  </si>
  <si>
    <t>U3J-00051</t>
  </si>
  <si>
    <t>U5J-00059</t>
  </si>
  <si>
    <t>V7U-00006</t>
  </si>
  <si>
    <t>V7U-00016</t>
  </si>
  <si>
    <t>V7U-00024</t>
  </si>
  <si>
    <t>V7U-00032</t>
  </si>
  <si>
    <t>V7U-00040</t>
  </si>
  <si>
    <t>V7U-00048</t>
  </si>
  <si>
    <t>V7U-00056</t>
  </si>
  <si>
    <t>W06-01097</t>
  </si>
  <si>
    <t>W06-01102</t>
  </si>
  <si>
    <t>W06-01109</t>
  </si>
  <si>
    <t>W06-01114</t>
  </si>
  <si>
    <t>W35-00005</t>
  </si>
  <si>
    <t>WC2-00005</t>
  </si>
  <si>
    <t>YEG-00245</t>
  </si>
  <si>
    <t>YEG-00246</t>
  </si>
  <si>
    <t>YEG-00247</t>
  </si>
  <si>
    <t>YEG-00248</t>
  </si>
  <si>
    <t>YEG-00627</t>
  </si>
  <si>
    <t>YEG-00628</t>
  </si>
  <si>
    <t>YEG-00629</t>
  </si>
  <si>
    <t>YEG-00630</t>
  </si>
  <si>
    <t>Dynamics 365 Human Resources Self Service</t>
  </si>
  <si>
    <t>Dynamics 365 Project Operations Attach</t>
  </si>
  <si>
    <t>Dynamics 365 Operations - Database Capacity</t>
  </si>
  <si>
    <t>Dynamics 365 Operations - File Capacity</t>
  </si>
  <si>
    <t>Pro Direct Support for Dynamics 365 Operations</t>
  </si>
  <si>
    <t>Dynamics 365 Human Resources Self Service for Faculty</t>
  </si>
  <si>
    <t>Dynamics 365 Human Resources Self Service for Students</t>
  </si>
  <si>
    <t>Microsoft Defender for Identity for Faculty</t>
  </si>
  <si>
    <t>Microsoft Defender for Identity for Students</t>
  </si>
  <si>
    <t>Dynamics 365 Operations - Database Capacity for Education_AddOn</t>
  </si>
  <si>
    <t>Dynamics 365 Operations - File Capacity for Education_AddOn</t>
  </si>
  <si>
    <t>Dynamics 365 Customer Voice Additional Responses</t>
  </si>
  <si>
    <t>Dynamics 365 Customer Voice Additional Responses for Faculty</t>
  </si>
  <si>
    <t>Dynamics 365 Project Operations Attach for Faculty (Qualified Offer) (0-user minimum for Project Service Automation transitions)</t>
  </si>
  <si>
    <t>Dynamics 365 Project Operations Attach for Students</t>
  </si>
  <si>
    <t>Dynamics 365 Project Operations Attach for Students (Qualified Offer) (0-user minimum for Project Service Automation transitions)</t>
  </si>
  <si>
    <t>Pro Direct Support for Dynamics 365 Operations for Faculty</t>
  </si>
  <si>
    <t>Pro Direct Support for Dynamics 365 Operations for Students</t>
  </si>
  <si>
    <t>Sensor Data Intelligence Scenario Add-in for Dynamics 365 Supply Chain Management</t>
  </si>
  <si>
    <t>Basic Cloud Scale Unit add-in for Dynamics 365 Supply Chain Management</t>
  </si>
  <si>
    <t>Compliance Manager Premium Assessment Add-On</t>
  </si>
  <si>
    <t>Dynamics 365 Customer Voice</t>
  </si>
  <si>
    <t>Dynamics 365 e-Commerce Tier 1 Band 1</t>
  </si>
  <si>
    <t>Dynamics 365 e-Commerce Tier 1 Band 2</t>
  </si>
  <si>
    <t>Dynamics 365 e-Commerce Tier 1 Band 3</t>
  </si>
  <si>
    <t>Dynamics 365 e-Commerce Tier 1 Band 4</t>
  </si>
  <si>
    <t>Dynamics 365 e-Commerce Tier 1 Band 5</t>
  </si>
  <si>
    <t>Dynamics 365 e-Commerce Tier 1 Band 6</t>
  </si>
  <si>
    <t>Dynamics 365 e-Commerce Tier 2 Band 1</t>
  </si>
  <si>
    <t>Dynamics 365 e-Commerce Tier 2 Band 2</t>
  </si>
  <si>
    <t>Dynamics 365 e-Commerce Tier 2 Band 3</t>
  </si>
  <si>
    <t>Dynamics 365 e-Commerce Tier 2 Band 4</t>
  </si>
  <si>
    <t>Dynamics 365 e-Commerce Tier 2 Band 5</t>
  </si>
  <si>
    <t>Dynamics 365 e-Commerce Tier 2 Band 6</t>
  </si>
  <si>
    <t>Dynamics 365 e-Commerce Tier 3 Band 1</t>
  </si>
  <si>
    <t>Dynamics 365 e-Commerce Tier 3 Band 2</t>
  </si>
  <si>
    <t>Dynamics 365 e-Commerce Tier 3 Band 3</t>
  </si>
  <si>
    <t>Dynamics 365 e-Commerce Tier 3 Band 4</t>
  </si>
  <si>
    <t>Dynamics 365 e-Commerce Tier 3 Band 5</t>
  </si>
  <si>
    <t>Dynamics 365 e-Commerce Tier 3 Band 6</t>
  </si>
  <si>
    <t>Electronic Invoicing Add-on for Dynamics 365</t>
  </si>
  <si>
    <t>Power BI Premium Per User</t>
  </si>
  <si>
    <t>Standard Cloud Scale Unit add-in for Dynamics 365 Supply Chain Management</t>
  </si>
  <si>
    <t>Universal Print</t>
  </si>
  <si>
    <t>Dynamics 365 Business Central Database Capacity 100GB for Faculty_AddOn</t>
  </si>
  <si>
    <t>Dynamics 365 Business Central Database Capacity 100GB for Students_AddOn</t>
  </si>
  <si>
    <t>Dynamics 365 Business Central Database Capacity Overage for Faculty_AddOn</t>
  </si>
  <si>
    <t>Dynamics 365 Business Central Database Capacity Overage for Students_AddOn</t>
  </si>
  <si>
    <t>Education Insights Premium_AddOn</t>
  </si>
  <si>
    <t>10-Year Audit Log Retention Add On EDU_AddOn</t>
  </si>
  <si>
    <t>Career Coach for faculty_AddOn</t>
  </si>
  <si>
    <t>Career Coach for students_AddOn</t>
  </si>
  <si>
    <t>Compliance Manager Premium Assessment Add-On EDU</t>
  </si>
  <si>
    <t>Dynamics 365 Customer Service unified routing add-on for Faculty_AddOn</t>
  </si>
  <si>
    <t>Dynamics 365 Customer Service unified routing add-on for Students_AddOn</t>
  </si>
  <si>
    <t>Dynamics 365 Customer Voice USL for Faculty</t>
  </si>
  <si>
    <t>Dynamics 365 e-Commerce Tier 1 Band 1 for Faculty</t>
  </si>
  <si>
    <t>Dynamics 365 e-Commerce Tier 1 Band 1 for Students</t>
  </si>
  <si>
    <t>Dynamics 365 e-Commerce Tier 1 Band 1 Overage for Faculty_AddOn</t>
  </si>
  <si>
    <t>Dynamics 365 e-Commerce Tier 1 Band 1 Overage for Students_AddOn</t>
  </si>
  <si>
    <t>Dynamics 365 e-Commerce Tier 1 Band 2 for Faculty</t>
  </si>
  <si>
    <t>Dynamics 365 e-Commerce Tier 1 Band 2 for Students</t>
  </si>
  <si>
    <t>Dynamics 365 e-Commerce Tier 1 Band 2 Overage for Faculty_AddOn</t>
  </si>
  <si>
    <t>Dynamics 365 e-Commerce Tier 1 Band 2 Overage for Students_AddOn</t>
  </si>
  <si>
    <t>Dynamics 365 e-Commerce Tier 1 Band 3 for Students</t>
  </si>
  <si>
    <t>Dynamics 365 e-Commerce Tier 1 Band 3 Overage for Faculty_AddOn</t>
  </si>
  <si>
    <t>Dynamics 365 e-Commerce Tier 1 Band 3 Overage for Students_AddOn</t>
  </si>
  <si>
    <t>Dynamics 365 e-Commerce Tier 1 Band 4 for Faculty</t>
  </si>
  <si>
    <t>Dynamics 365 e-Commerce Tier 1 Band 4 for Students</t>
  </si>
  <si>
    <t>Dynamics 365 e-Commerce Tier 1 Band 4 Overage for Faculty_AddOn</t>
  </si>
  <si>
    <t>Dynamics 365 e-Commerce Tier 1 Band 4 Overage for Students_AddOn</t>
  </si>
  <si>
    <t>Dynamics 365 e-Commerce Tier 1 Band 5 for Faculty</t>
  </si>
  <si>
    <t>Dynamics 365 e-Commerce Tier 1 Band 5 for Students</t>
  </si>
  <si>
    <t>Dynamics 365 e-Commerce Tier 1 Band 5 Overage for Faculty_AddOn</t>
  </si>
  <si>
    <t>Dynamics 365 e-Commerce Tier 1 Band 5 Overage for Students_AddOn</t>
  </si>
  <si>
    <t>Dynamics 365 e-Commerce Tier 1 Band 6 for Faculty</t>
  </si>
  <si>
    <t>Dynamics 365 e-Commerce Tier 1 Band 6 for Students</t>
  </si>
  <si>
    <t>Dynamics 365 e-Commerce Tier 1 Band 6 Overage for Faculty_AddOn</t>
  </si>
  <si>
    <t>Dynamics 365 e-Commerce Tier 1 Band 6 Overage for Students_AddOn</t>
  </si>
  <si>
    <t>Dynamics 365 e-Commerce Tier 2 Band 1 for Faculty</t>
  </si>
  <si>
    <t>Dynamics 365 e-Commerce Tier 2 Band 1 for Students</t>
  </si>
  <si>
    <t>Dynamics 365 e-Commerce Tier 2 Band 1 Overage for Faculty_AddOn</t>
  </si>
  <si>
    <t>Dynamics 365 e-Commerce Tier 2 Band 1 Overage for Students_AddOn</t>
  </si>
  <si>
    <t>Dynamics 365 e-Commerce Tier 2 Band 2 for Faculty</t>
  </si>
  <si>
    <t>Dynamics 365 e-Commerce Tier 2 Band 2 for Students</t>
  </si>
  <si>
    <t>Dynamics 365 e-Commerce Tier 2 Band 2 Overage for Faculty_AddOn</t>
  </si>
  <si>
    <t>Dynamics 365 e-Commerce Tier 2 Band 2 Overage for Students_AddOn</t>
  </si>
  <si>
    <t>Dynamics 365 e-Commerce Tier 2 Band 3 for Faculty</t>
  </si>
  <si>
    <t>Dynamics 365 e-Commerce Tier 2 Band 3 for Students</t>
  </si>
  <si>
    <t>Dynamics 365 e-Commerce Tier 2 Band 3 Overage for Faculty_AddOn</t>
  </si>
  <si>
    <t>Dynamics 365 e-Commerce Tier 2 Band 3 Overage for Students_AddOn</t>
  </si>
  <si>
    <t>Dynamics 365 e-Commerce Tier 2 Band 4 for Faculty</t>
  </si>
  <si>
    <t>Dynamics 365 e-Commerce Tier 2 Band 4 for Students</t>
  </si>
  <si>
    <t>Dynamics 365 e-Commerce Tier 2 Band 4 Overage for Faculty_AddOn</t>
  </si>
  <si>
    <t>Dynamics 365 e-Commerce Tier 2 Band 4 Overage for Students_AddOn</t>
  </si>
  <si>
    <t>Dynamics 365 e-Commerce Tier 2 Band 5 for Faculty</t>
  </si>
  <si>
    <t>Dynamics 365 e-Commerce Tier 2 Band 5 for Students</t>
  </si>
  <si>
    <t>Dynamics 365 e-Commerce Tier 2 Band 5 Overage for Faculty_AddOn</t>
  </si>
  <si>
    <t>Dynamics 365 e-Commerce Tier 2 Band 5 Overage for Students_AddOn</t>
  </si>
  <si>
    <t>Dynamics 365 e-Commerce Tier 2 Band 6 for Students</t>
  </si>
  <si>
    <t>Dynamics 365 e-Commerce Tier 2 Band 6 Overage for Faculty_AddOn</t>
  </si>
  <si>
    <t>Dynamics 365 e-Commerce Tier 2 Band 6 Overage for Students_AddOn</t>
  </si>
  <si>
    <t>Dynamics 365 e-Commerce Tier 3 Band 1 for Faculty</t>
  </si>
  <si>
    <t>Dynamics 365 e-Commerce Tier 3 Band 1 for Students</t>
  </si>
  <si>
    <t>Dynamics 365 e-Commerce Tier 3 Band 1 Overage for Faculty_AddOn</t>
  </si>
  <si>
    <t>Dynamics 365 e-Commerce Tier 3 Band 1 Overage for Students_AddOn</t>
  </si>
  <si>
    <t>Dynamics 365 e-Commerce Tier 3 Band 2 for Faculty</t>
  </si>
  <si>
    <t>Dynamics 365 e-Commerce Tier 3 Band 2 for Students</t>
  </si>
  <si>
    <t>Dynamics 365 e-Commerce Tier 3 Band 2 Overage for Faculty_AddOn</t>
  </si>
  <si>
    <t>Dynamics 365 e-Commerce Tier 3 Band 2 Overage for Students_AddOn</t>
  </si>
  <si>
    <t>Dynamics 365 e-Commerce Tier 3 Band 3 for Faculty</t>
  </si>
  <si>
    <t>Dynamics 365 e-Commerce Tier 3 Band 3 for Students</t>
  </si>
  <si>
    <t>Dynamics 365 e-Commerce Tier 3 Band 3 Overage for Faculty_AddOn</t>
  </si>
  <si>
    <t>Dynamics 365 e-Commerce Tier 3 Band 3 Overage for Students_AddOn</t>
  </si>
  <si>
    <t>Dynamics 365 e-Commerce Tier 3 Band 4 for Faculty</t>
  </si>
  <si>
    <t>Dynamics 365 e-Commerce Tier 3 Band 4 for Students</t>
  </si>
  <si>
    <t>Dynamics 365 e-Commerce Tier 3 Band 4 Overage for Faculty_AddOn</t>
  </si>
  <si>
    <t>Dynamics 365 e-Commerce Tier 3 Band 4 Overage for Students_AddOn</t>
  </si>
  <si>
    <t>Dynamics 365 e-Commerce Tier 3 Band 5 for Faculty</t>
  </si>
  <si>
    <t>Dynamics 365 e-Commerce Tier 3 Band 5 for Students</t>
  </si>
  <si>
    <t>Dynamics 365 e-Commerce Tier 3 Band 5 Overage for Faculty_AddOn</t>
  </si>
  <si>
    <t>Dynamics 365 e-Commerce Tier 3 Band 5 Overage for Students_AddOn</t>
  </si>
  <si>
    <t>Dynamics 365 e-Commerce Tier 3 Band 6 for Faculty</t>
  </si>
  <si>
    <t>Dynamics 365 e-Commerce Tier 3 Band 6 for Students</t>
  </si>
  <si>
    <t>Dynamics 365 e-Commerce Tier 3 Band 6 Overage for Faculty_AddOn</t>
  </si>
  <si>
    <t>Dynamics 365 e-Commerce Tier 3 Band 6 Overage for Students_AddOn</t>
  </si>
  <si>
    <t>Electronic Invoicing Add-on for Dynamics 365 for Faculty</t>
  </si>
  <si>
    <t>Electronic Invoicing Add-on for Dynamics 365 for Students</t>
  </si>
  <si>
    <t>Power Apps Portals login capacity add-on Tier 4 (250 unit min) for Faculty</t>
  </si>
  <si>
    <t>Power Apps Portals login capacity add-on Tier 4 (250 unit min) for Students</t>
  </si>
  <si>
    <t>Power Apps Portals login capacity add-on Tier 5 (1000 unit min) for Faculty</t>
  </si>
  <si>
    <t>Power Apps Portals login capacity add-on Tier 5 (1000 unit min) for Students</t>
  </si>
  <si>
    <t>Power BI Premium Per User Add-On for Faculty_AddOn</t>
  </si>
  <si>
    <t>Power BI Premium Per User Add-On for Students_AddOn</t>
  </si>
  <si>
    <t>Power BI Premium Per User for Faculty</t>
  </si>
  <si>
    <t>Power BI Premium Per User for Students</t>
  </si>
  <si>
    <t>Scheduler for faculty_AddOn</t>
  </si>
  <si>
    <t>Scheduler for students_AddOn</t>
  </si>
  <si>
    <t>Universal Print for faculty</t>
  </si>
  <si>
    <t>Universal Print for students</t>
  </si>
  <si>
    <t>Universal Print volume add-on (500 jobs) for faculty - Microsoft 365_AddOn</t>
  </si>
  <si>
    <t>Universal Print volume add-on (500 jobs) for faculty - Windows_AddOn</t>
  </si>
  <si>
    <t>BizTalk Server 2020 Branch</t>
  </si>
  <si>
    <t>BizTalk Server 2020 Enterprise</t>
  </si>
  <si>
    <t>BizTalk Server 2020 Standard</t>
  </si>
  <si>
    <t>Exchange Server Enterprise 2019</t>
  </si>
  <si>
    <t>Exchange Server Enterprise 2019 Device CAL</t>
  </si>
  <si>
    <t>Exchange Server Enterprise 2019 User CAL</t>
  </si>
  <si>
    <t>Exchange Server Standard 2019</t>
  </si>
  <si>
    <t>Exchange Server Standard 2019 Device CAL</t>
  </si>
  <si>
    <t>Exchange Server Standard 2019 User CAL</t>
  </si>
  <si>
    <t>Project Server 2019</t>
  </si>
  <si>
    <t>Project Server 2019 Device CAL</t>
  </si>
  <si>
    <t>Project Server 2019 User CAL</t>
  </si>
  <si>
    <t>SharePoint Enterprise 2019 Device CAL</t>
  </si>
  <si>
    <t>SharePoint Enterprise 2019 User CAL</t>
  </si>
  <si>
    <t>SharePoint Server 2019</t>
  </si>
  <si>
    <t>SharePoint Standard 2019 Device CAL</t>
  </si>
  <si>
    <t>SharePoint Standard 2019 User CAL</t>
  </si>
  <si>
    <t>Skype for Business Server 2019</t>
  </si>
  <si>
    <t>Skype for Business Server Enterprise 2019 Device CAL</t>
  </si>
  <si>
    <t>Skype for Business Server Enterprise 2019 User CAL</t>
  </si>
  <si>
    <t>Skype for Business Server Plus 2019 Device CAL</t>
  </si>
  <si>
    <t>Skype for Business Server Plus 2019 User CAL</t>
  </si>
  <si>
    <t>Skype for Business Server Standard 2019 Device CAL</t>
  </si>
  <si>
    <t>Skype for Business Server Standard 2019 User CAL</t>
  </si>
  <si>
    <t>SQL Server 2019 - 1 Device CAL</t>
  </si>
  <si>
    <t>SQL Server 2019 - 1 User CAL</t>
  </si>
  <si>
    <t>SQL Server 2019 Enterprise Core - 2 Core License Pack</t>
  </si>
  <si>
    <t>SQL Server 2019 Standard Edition</t>
  </si>
  <si>
    <t>SQL Server 2019 Standard Core - 2 Core License Pack</t>
  </si>
  <si>
    <t>DG7GMGF0D7FV-0001</t>
  </si>
  <si>
    <t>DG7GMGF0D7FX-0002</t>
  </si>
  <si>
    <t>DG7GMGF0D7FZ-0002</t>
  </si>
  <si>
    <t>DG7GMGF0D7D1-0002</t>
  </si>
  <si>
    <t>DG7GMGF0D7D7-0001</t>
  </si>
  <si>
    <t>DG7GMGF0D7D8-0001</t>
  </si>
  <si>
    <t>DG7GMGF0D7D9-0002</t>
  </si>
  <si>
    <t>DG7GMGF0D7DB-0002</t>
  </si>
  <si>
    <t>f889f18a-cceb-4ac8-8f76-1e6ea97256a0</t>
  </si>
  <si>
    <t>Access LTSC 2021</t>
  </si>
  <si>
    <t>Office LTSC Professional Plus 2021</t>
  </si>
  <si>
    <t>Office LTSC Standard 2021</t>
  </si>
  <si>
    <t>Office LTSC Standard for Mac 2021</t>
  </si>
  <si>
    <t>Project Professional 2021</t>
  </si>
  <si>
    <t>Project Standard 2021</t>
  </si>
  <si>
    <t>Visio LTSC Professional 2021</t>
  </si>
  <si>
    <t>Visio LTSC Standard 2021</t>
  </si>
  <si>
    <t>Microsoft Viva Insights Capacity</t>
  </si>
  <si>
    <t>Windows 365 Enterprise 2 vCPU, 4 GB, 128 GB</t>
  </si>
  <si>
    <t>Windows 365 Enterprise 2 vCPU, 4 GB, 256 GB</t>
  </si>
  <si>
    <t>Windows 365 Enterprise 2 vCPU, 4 GB, 64 GB</t>
  </si>
  <si>
    <t>Windows 365 Enterprise 2 vCPU, 8 GB, 128 GB</t>
  </si>
  <si>
    <t>Windows 365 Enterprise 2 vCPU, 8 GB, 256 GB</t>
  </si>
  <si>
    <t>Windows 365 Enterprise 4 vCPU, 16 GB, 128 GB</t>
  </si>
  <si>
    <t>Windows 365 Enterprise 4 vCPU, 16 GB, 256 GB</t>
  </si>
  <si>
    <t>Windows 365 Enterprise 4 vCPU, 16 GB, 512 GB</t>
  </si>
  <si>
    <t>Windows 365 Enterprise 8 vCPU, 32 GB, 128 GB</t>
  </si>
  <si>
    <t>Windows 365 Enterprise 8 vCPU, 32 GB, 256 GB</t>
  </si>
  <si>
    <t>Windows 365 Enterprise 8 vCPU, 32 GB, 512 GB</t>
  </si>
  <si>
    <t>CSP ACADEMICO</t>
  </si>
  <si>
    <t>6e93ecad-e7dd-4158-b038-65f3d160b736</t>
  </si>
  <si>
    <t>a66cb0f3-567d-416e-b4f7-164a2738a57f</t>
  </si>
  <si>
    <t>0638ef49-32fe-4115-a87f-559506a04934</t>
  </si>
  <si>
    <t>051934f3-5341-48fe-90ac-59a0ae9960d4</t>
  </si>
  <si>
    <t>06339642-9043-498c-9d95-e2d4787fdbd0</t>
  </si>
  <si>
    <t>06e54a59-a321-44e7-adc4-808a926537f9</t>
  </si>
  <si>
    <t>0dba3128-7dd9-4961-a3f5-5fc651a49461</t>
  </si>
  <si>
    <t>1514cecb-2ad3-4dc8-80d1-42395817777a</t>
  </si>
  <si>
    <t>18884f43-dc34-40f8-a5d4-042b50d6896d</t>
  </si>
  <si>
    <t>1f4b4375-3185-40cf-b044-117fe3b102c6</t>
  </si>
  <si>
    <t>1f61964f-86e0-4821-81ed-eebe194de173</t>
  </si>
  <si>
    <t>25200230-76db-4a21-8b33-5518567242c8</t>
  </si>
  <si>
    <t>26956da8-eeb5-44e3-aa79-d36e0e42b930</t>
  </si>
  <si>
    <t>2ed7d9c7-6838-4741-baf3-476e54142271</t>
  </si>
  <si>
    <t>3141acba-840a-400d-b080-0cca5c7386a2</t>
  </si>
  <si>
    <t>362d4721-edbd-4cb2-a4c2-bd0be4a0d9cd</t>
  </si>
  <si>
    <t>38d26b78-5f0a-4b9e-b6dd-ab50815c9247</t>
  </si>
  <si>
    <t>3ae3c976-ef90-41d1-a96b-2fdff13007b7</t>
  </si>
  <si>
    <t>3c2e878c-ef23-4b52-89dd-034d3dc4e88c</t>
  </si>
  <si>
    <t>46820fb0-f089-42c4-b607-16d8653bbc97</t>
  </si>
  <si>
    <t>4a802dae-80e9-4ff1-92ee-980b2992eaa7</t>
  </si>
  <si>
    <t>4d980646-781c-4ad4-9522-eb4f296c20ce</t>
  </si>
  <si>
    <t>51cd8718-ed9b-4a2e-9de7-efc462685a63</t>
  </si>
  <si>
    <t>52a73e33-3cca-48e8-8e22-fb5d8e6994d0</t>
  </si>
  <si>
    <t>53c6f1b3-ee06-4d64-aab4-a9d1afe9a915</t>
  </si>
  <si>
    <t>596bac61-1e20-45b1-8cb4-1dffbfac52af</t>
  </si>
  <si>
    <t>5e10c10d-ff1b-4d11-b546-5e7c4488cde2</t>
  </si>
  <si>
    <t>602e7548-375b-4e01-bf79-a9a8b8ff16d4</t>
  </si>
  <si>
    <t>63bdf1a0-8c92-4928-8f4c-036be0d0628f</t>
  </si>
  <si>
    <t>65984b52-1df0-4a12-a78a-f1cb3dd4a76d</t>
  </si>
  <si>
    <t>6ab6e9b8-161f-4a40-9c75-d07e71d195a9</t>
  </si>
  <si>
    <t>6d7e7e0d-fa06-44da-8770-89c092ef7a6e</t>
  </si>
  <si>
    <t>78e5a66f-323d-4b0f-b9e5-5262d3231cea</t>
  </si>
  <si>
    <t>7aa52f93-dbbb-43e0-9795-d48afa4a09d0</t>
  </si>
  <si>
    <t>8950c820-b205-43d2-aff1-b6abf0f37675</t>
  </si>
  <si>
    <t>8cc24d48-93bc-47ff-8db4-36ca319e8447</t>
  </si>
  <si>
    <t>8d7cf5b6-1c83-48f2-bf94-fe5ffb58a1d4</t>
  </si>
  <si>
    <t>8e279253-ae03-4d9f-8368-f7de1dcab777</t>
  </si>
  <si>
    <t>9b03b750-63fe-4f96-be8f-23c34624149f</t>
  </si>
  <si>
    <t>9d015e78-15bc-430e-a104-73b85e9f64d6</t>
  </si>
  <si>
    <t>b093abd8-234c-418c-b552-c74a571dea4b</t>
  </si>
  <si>
    <t>b8baa3b8-8cc2-4f26-a212-7fbeb28e7895</t>
  </si>
  <si>
    <t>b8e6f347-5725-4d6e-9cda-7921d76e568a</t>
  </si>
  <si>
    <t>c918ecbb-f748-478d-85e5-db1d70659c24</t>
  </si>
  <si>
    <t>c9425f8f-a4f1-40f3-bef4-63183c4a9e31</t>
  </si>
  <si>
    <t>e6fc53c2-a03c-4fe9-b426-8da2979a5388</t>
  </si>
  <si>
    <t>eb072a24-ecc1-4ac0-b4c0-7c1646a05789</t>
  </si>
  <si>
    <t>ee10cbd2-7a12-45de-be11-0c2c7c6eeeb1</t>
  </si>
  <si>
    <t>eec685f4-5b3e-4a84-98aa-521559f890dc</t>
  </si>
  <si>
    <t>DG7GMGF0D3SJ-0003</t>
  </si>
  <si>
    <t>DG7GMGF0D19L-0001</t>
  </si>
  <si>
    <t>DG7GMGF0D19M-0001</t>
  </si>
  <si>
    <t>DG7GMGF0D8H4-0002</t>
  </si>
  <si>
    <t>DG7GMGF0D8H3-0002</t>
  </si>
  <si>
    <t>DG7GMGF0D609-0002</t>
  </si>
  <si>
    <t>DG7GMGF0D7HX-0006</t>
  </si>
  <si>
    <t>DG7GMGF0D7HX-0009</t>
  </si>
  <si>
    <t>DG7GMGF0D515-0001</t>
  </si>
  <si>
    <t>DG7GMGF0D513-0001</t>
  </si>
  <si>
    <t>DG7GMGF0D5VX-0006</t>
  </si>
  <si>
    <t>DG7GMGF0D5VX-0007</t>
  </si>
  <si>
    <t>DG7GMGF0D65N-0003</t>
  </si>
  <si>
    <t>DG7GMGF0D5RK-0005</t>
  </si>
  <si>
    <t>DG7GMGF0D5RK-0004</t>
  </si>
  <si>
    <t>DG7GMGF0FKZW-0002EDU</t>
  </si>
  <si>
    <t>DG7GMGF0FKZW-0003EDU</t>
  </si>
  <si>
    <t>DG7GMGF0FKZV-0001EDU</t>
  </si>
  <si>
    <t>DG7GMGF0FKX9-0003EDU</t>
  </si>
  <si>
    <t>DG7GMGF0FLR2-0002EDU</t>
  </si>
  <si>
    <t>DG7GMGF0D515-0001EDU</t>
  </si>
  <si>
    <t>DG7GMGF0D65N-0002</t>
  </si>
  <si>
    <t>DG7GMGF0D65N-0002EDU</t>
  </si>
  <si>
    <t>DG7GMGF0D65N-0003EDU</t>
  </si>
  <si>
    <t>DG7GMGF0D5RK-0005EDU</t>
  </si>
  <si>
    <t>DG7GMGF0D5RK-0004EDU</t>
  </si>
  <si>
    <t>Microsoft Defender for Cloud Apps</t>
  </si>
  <si>
    <t>Power Platform Requests add-on</t>
  </si>
  <si>
    <t>Windows 10/11 Enterprise E3</t>
  </si>
  <si>
    <t>Windows 10/11 Enterprise E3 VDA</t>
  </si>
  <si>
    <t>Windows 10/11 Enterprise E5</t>
  </si>
  <si>
    <t>Dynamics 365 Project Operations Attach for Faculty</t>
  </si>
  <si>
    <t>Microsoft Teams Phone Standard for faculty_AddOn</t>
  </si>
  <si>
    <t>Microsoft Teams Phone Standard for student_AddOn</t>
  </si>
  <si>
    <t>Microsoft Defender for Cloud Apps for Faculty</t>
  </si>
  <si>
    <t>Microsoft Defender for Cloud Apps for Students</t>
  </si>
  <si>
    <t>Power Platform Requests add-on for Faculty</t>
  </si>
  <si>
    <t>Windows 10/11 Enterprise A3 for faculty</t>
  </si>
  <si>
    <t>Windows 10/11 Enterprise A3 for students</t>
  </si>
  <si>
    <t>Windows 10/11 Enterprise A3 for students use benefit</t>
  </si>
  <si>
    <t>Windows 10/11 Enterprise A5 for faculty</t>
  </si>
  <si>
    <t>Windows 10/11 Enterprise A5 for student use benefits</t>
  </si>
  <si>
    <t>Windows 10/11 Enterprise A5 for students</t>
  </si>
  <si>
    <t>Microsoft Defender for Endpoint P2</t>
  </si>
  <si>
    <t>Microsoft Defender for Endpoint P2 for EDU</t>
  </si>
  <si>
    <t>Microsoft Defender for Identity</t>
  </si>
  <si>
    <t>Dynamics 365 Sales Conversation Intelligence AddOn for Faculty_AddOn</t>
  </si>
  <si>
    <t>Microsoft Viva Topics for faculty_AddOn</t>
  </si>
  <si>
    <t>Microsoft Viva Topics for students_AddOn</t>
  </si>
  <si>
    <t>Universal Print Additional Capacity for Faculty 10K - Microsoft 365_AddOn</t>
  </si>
  <si>
    <t>Windows 365 Business 4 vCPU, 16 GB, 128 GB (with Windows Hybrid Benefit)</t>
  </si>
  <si>
    <t>Windows 365 Business 4 vCPU, 16 GB, 512 GB (with Windows Hybrid Benefit)</t>
  </si>
  <si>
    <t>Windows 365 Business 8 vCPU, 32 GB, 128 GB (with Windows Hybrid Benefit)</t>
  </si>
  <si>
    <t>Windows 365 Business 2 vCPU, 8 GB, 128 GB (with Windows Hybrid Benefit)</t>
  </si>
  <si>
    <t>Windows 365 Business 8 vCPU, 32 GB, 256 GB (with Windows Hybrid Benefit)</t>
  </si>
  <si>
    <t>Dynamics 365 Intelligent Order Management</t>
  </si>
  <si>
    <t>Basic Edge Scale Unit add-in for Dynamics 365 Supply Chain Management</t>
  </si>
  <si>
    <t>Dynamics 365 Intelligent Order Management USL</t>
  </si>
  <si>
    <t>Windows 365 Business 2 vCPU, 4 GB, 128 GB (with Windows Hybrid Benefit)</t>
  </si>
  <si>
    <t>Microsoft Defender for Endpoint P1</t>
  </si>
  <si>
    <t>Standard Edge Scale Unit add-in for Dynamics 365 Supply Chain Management</t>
  </si>
  <si>
    <t>Windows 365 Business 2 vCPU, 8 GB, 256 GB (with Windows Hybrid Benefit)</t>
  </si>
  <si>
    <t>Windows 365 Business 4 vCPU, 16 GB, 256 GB (with Windows Hybrid Benefit)</t>
  </si>
  <si>
    <t>Windows 365 Business 8 vCPU, 32 GB, 512 GB (with Windows Hybrid Benefit)</t>
  </si>
  <si>
    <t>Dynamics 365 Human Resources</t>
  </si>
  <si>
    <t>Microsoft Viva Learning</t>
  </si>
  <si>
    <t>Windows 365 Business 2 vCPU, 4 GB, 256 GB (with Windows Hybrid Benefit)</t>
  </si>
  <si>
    <t>Windows 365 Business 2 vCPU, 4 GB, 64 GB (with Windows Hybrid Benefit)</t>
  </si>
  <si>
    <t>Dynamics 365 Business Central Device for Faculty</t>
  </si>
  <si>
    <t>Dynamics 365 Business Central Device for Students</t>
  </si>
  <si>
    <t>Dynamics 365 Customer Service Call Intelligence Minutes Add-on for Faculty_AddOn</t>
  </si>
  <si>
    <t>Dynamics 365 Marketing Interactions Add on pack: Tier 4 for Faculty_AddOn</t>
  </si>
  <si>
    <t>Dynamics 365 Customer Service Call Intelligence Minutes Add-on for Students_AddOn</t>
  </si>
  <si>
    <t>Dynamics 365 Marketing Interactions Add on pack: Tier 1 for Faculty_AddOn</t>
  </si>
  <si>
    <t>Dynamics 365 Customer Service Digital Messaging and Voice Add-in for Faculty_AddOn</t>
  </si>
  <si>
    <t>Dynamics 365 Customer Service Voice Channel Add-in for Faculty_AddOn</t>
  </si>
  <si>
    <t>Dynamics 365 Marketing Interactions Add on pack: Tier 2 for Students_AddOn</t>
  </si>
  <si>
    <t>Dynamics 365 Marketing Interactions Add on pack: Tier 3 for Faculty_AddOn</t>
  </si>
  <si>
    <t>Universal Print Additional Capacity for Faculty (10k) -  Windows_AddOn</t>
  </si>
  <si>
    <t>Dynamics 365 Customer Service Digital Messaging and Voice Add-in for Students_AddOn</t>
  </si>
  <si>
    <t>Microsoft Viva Learning for faculty</t>
  </si>
  <si>
    <t>Dynamics 365 Intelligent Order Management USL for Faculty</t>
  </si>
  <si>
    <t>Dynamics 365 Customer Insights for Faculty</t>
  </si>
  <si>
    <t>Dynamics 365 Intelligent Order Management for Faculty</t>
  </si>
  <si>
    <t>Dynamics 365 Marketing Interactions Add on pack: Tier 2 for Faculty_AddOn</t>
  </si>
  <si>
    <t>Dynamics 365 Marketing Interactions Add on pack: Tier 1 for Students_AddOn</t>
  </si>
  <si>
    <t>Operator Connect Conferencing for Student_AddOn</t>
  </si>
  <si>
    <t>Dynamics 365 Customer Service Intelligent Voicebot Minutes Add-on for Faculty_AddOn</t>
  </si>
  <si>
    <t>Dynamics 365 Customer Service Voice Channel Add-in for Students_AddOn</t>
  </si>
  <si>
    <t>Microsoft Viva Insights Faculty_AddOn</t>
  </si>
  <si>
    <t>Dynamics 365 Customer Insights Attach for Faculty</t>
  </si>
  <si>
    <t>Dynamics 365 Customer Service Intelligent Voicebot Minutes Add-on for Students_AddOn</t>
  </si>
  <si>
    <t>Extended Dial-out Minutes to USA/CAN for faculty_AddOn</t>
  </si>
  <si>
    <t>Dynamics 365 Marketing Interactions Add on pack: Tier 3 for Students_AddOn</t>
  </si>
  <si>
    <t>Dynamics 365 Marketing Interactions Add on pack: Tier 4 for Students_AddOn</t>
  </si>
  <si>
    <t>Dynamics 365 Intelligent Order Management USL for Students</t>
  </si>
  <si>
    <t>Dynamics 365 Intelligent Order Management for Students</t>
  </si>
  <si>
    <t>Dynamics 365 Marketing Interactions Add on pack: Tier 5 for Faculty_AddOn</t>
  </si>
  <si>
    <t>Microsoft Defender for Endpoint P1 for EDU</t>
  </si>
  <si>
    <t>Dynamics 365 Marketing Interactions Add on pack: Tier 5 for Students_AddOn</t>
  </si>
  <si>
    <t>Operator Connect Conferencing for Faculty_AddOn</t>
  </si>
  <si>
    <t>Minecraft: Education Edition (per user)</t>
  </si>
  <si>
    <t>Extended Dial-out Minutes to USA/CAN for students_AddOn</t>
  </si>
  <si>
    <t>Visual Studio Professional 2022</t>
  </si>
  <si>
    <t>Windows 10 Enterprise LTSC 2021 Upgrade</t>
  </si>
  <si>
    <t>Windows 10 Enterprise N LTSC 2021 Upgrade</t>
  </si>
  <si>
    <t>Windows 11 Home to Pro Upgrade for Microsoft 365 Business</t>
  </si>
  <si>
    <t>Windows 11 Home N to Pro N Upgrade for Microsoft 365 Business</t>
  </si>
  <si>
    <t>Windows Server 2022 Remote Desktop Services External Connector</t>
  </si>
  <si>
    <t>Windows Server 2022 Remote Desktop Services - 1 Device CAL</t>
  </si>
  <si>
    <t>Windows Server 2022 Remote Desktop Services - 1 User CAL</t>
  </si>
  <si>
    <t>Rights Management Services (RMS) 2022 CAL- 1 User</t>
  </si>
  <si>
    <t>Rights Management Services (RMS) 2022 CAL-1 Device</t>
  </si>
  <si>
    <t>Windows Server 2022 External Connector</t>
  </si>
  <si>
    <t>Windows Server 2022 Rights Management External Connector</t>
  </si>
  <si>
    <t>Windows Server 2022 - 1 Device CAL</t>
  </si>
  <si>
    <t>Windows Server 2022 - 1 User CAL</t>
  </si>
  <si>
    <t>Windows Server 2022 Datacenter - 2 Core</t>
  </si>
  <si>
    <t>Windows Server 2022 Standard - 16 Core License Pack</t>
  </si>
  <si>
    <t>Windows Server 2022 Standard - 2 Core License Pack</t>
  </si>
  <si>
    <t>SQL Server 2019 - 1 Device CAL_EDU</t>
  </si>
  <si>
    <t>SQL Server 2019 - 1 User CAL_EDU</t>
  </si>
  <si>
    <t>SQL Server 2019 Enterprise Core - 2 Core License Pack_EDU</t>
  </si>
  <si>
    <t>SQL Server 2019 Standard Edition_EDU</t>
  </si>
  <si>
    <t>SQL Server 2019 Standard Core - 2 Core License Pack_EDU</t>
  </si>
  <si>
    <t>Windows Server 2022 External Connector_EDU</t>
  </si>
  <si>
    <t>Windows Server 2022 Datacenter - 16 Core</t>
  </si>
  <si>
    <t>Windows Server 2022 Datacenter - 16 Core_EDU</t>
  </si>
  <si>
    <t>Windows Server 2022 Datacenter - 2 Core_EDU</t>
  </si>
  <si>
    <t>Windows Server 2022 Standard - 16 Core License Pack_EDU</t>
  </si>
  <si>
    <t>Windows Server 2022 Standard - 2 Core License Pack_EDU</t>
  </si>
  <si>
    <t>021-07261</t>
  </si>
  <si>
    <t>021-07266</t>
  </si>
  <si>
    <t>076-03399</t>
  </si>
  <si>
    <t>076-03404</t>
  </si>
  <si>
    <t>125-00265</t>
  </si>
  <si>
    <t>125-00317</t>
  </si>
  <si>
    <t>125-01214</t>
  </si>
  <si>
    <t>125-01216</t>
  </si>
  <si>
    <t>126-00450</t>
  </si>
  <si>
    <t>126-00503</t>
  </si>
  <si>
    <t>126-00555</t>
  </si>
  <si>
    <t>126-00605</t>
  </si>
  <si>
    <t>228-04725</t>
  </si>
  <si>
    <t>228-04778</t>
  </si>
  <si>
    <t>269-09050</t>
  </si>
  <si>
    <t>269-09059</t>
  </si>
  <si>
    <t>269-09065</t>
  </si>
  <si>
    <t>269-09643</t>
  </si>
  <si>
    <t>269-09751</t>
  </si>
  <si>
    <t>2PM-00001</t>
  </si>
  <si>
    <t>312-03035</t>
  </si>
  <si>
    <t>312-03042</t>
  </si>
  <si>
    <t>359-01464</t>
  </si>
  <si>
    <t>359-01469</t>
  </si>
  <si>
    <t>359-01476</t>
  </si>
  <si>
    <t>359-01481</t>
  </si>
  <si>
    <t>381-02250</t>
  </si>
  <si>
    <t>381-02255</t>
  </si>
  <si>
    <t>381-02262</t>
  </si>
  <si>
    <t>381-02267</t>
  </si>
  <si>
    <t>395-03274</t>
  </si>
  <si>
    <t>395-03280</t>
  </si>
  <si>
    <t>395-03286</t>
  </si>
  <si>
    <t>3LN-00006</t>
  </si>
  <si>
    <t>3ND-00151</t>
  </si>
  <si>
    <t>3ND-00153</t>
  </si>
  <si>
    <t>3ND-00155</t>
  </si>
  <si>
    <t>3ND-00157</t>
  </si>
  <si>
    <t>3NN-00020</t>
  </si>
  <si>
    <t>3PP-00002</t>
  </si>
  <si>
    <t>3VU-00031</t>
  </si>
  <si>
    <t>3VU-00033</t>
  </si>
  <si>
    <t>3YF-00233</t>
  </si>
  <si>
    <t>3YF-00235</t>
  </si>
  <si>
    <t>3ZK-00426</t>
  </si>
  <si>
    <t>3ZK-00428</t>
  </si>
  <si>
    <t>3ZK-00430</t>
  </si>
  <si>
    <t>3ZK-00432</t>
  </si>
  <si>
    <t>4ZF-00014</t>
  </si>
  <si>
    <t>5A5-00002</t>
  </si>
  <si>
    <t>5A9-00002</t>
  </si>
  <si>
    <t>5HK-00147</t>
  </si>
  <si>
    <t>5HK-00159</t>
  </si>
  <si>
    <t>5HU-00147</t>
  </si>
  <si>
    <t>5HU-00149</t>
  </si>
  <si>
    <t>6EM-00004</t>
  </si>
  <si>
    <t>6KV-00004</t>
  </si>
  <si>
    <t>6PV-00004</t>
  </si>
  <si>
    <t>6VC-00979</t>
  </si>
  <si>
    <t>6VC-00981</t>
  </si>
  <si>
    <t>6VC-00983</t>
  </si>
  <si>
    <t>6VC-00985</t>
  </si>
  <si>
    <t>6XC-00162</t>
  </si>
  <si>
    <t>6XC-00164</t>
  </si>
  <si>
    <t>6YH-00242</t>
  </si>
  <si>
    <t>6YH-00290</t>
  </si>
  <si>
    <t>6ZH-00224</t>
  </si>
  <si>
    <t>6ZH-00226</t>
  </si>
  <si>
    <t>6ZH-00228</t>
  </si>
  <si>
    <t>6ZH-00230</t>
  </si>
  <si>
    <t>76A-00389</t>
  </si>
  <si>
    <t>76A-00391</t>
  </si>
  <si>
    <t>76A-00393</t>
  </si>
  <si>
    <t>76A-00395</t>
  </si>
  <si>
    <t>76A-00397</t>
  </si>
  <si>
    <t>76A-00399</t>
  </si>
  <si>
    <t>76A-00744</t>
  </si>
  <si>
    <t>76A-00745</t>
  </si>
  <si>
    <t>76A-00746</t>
  </si>
  <si>
    <t>76A-00747</t>
  </si>
  <si>
    <t>76A-00748</t>
  </si>
  <si>
    <t>76A-00749</t>
  </si>
  <si>
    <t>76N-01177</t>
  </si>
  <si>
    <t>76N-01575</t>
  </si>
  <si>
    <t>76N-01772</t>
  </si>
  <si>
    <t>76N-02082</t>
  </si>
  <si>
    <t>77D-00076</t>
  </si>
  <si>
    <t>77D-00078</t>
  </si>
  <si>
    <t>7AH-00082</t>
  </si>
  <si>
    <t>7AH-00084</t>
  </si>
  <si>
    <t>7AH-00086</t>
  </si>
  <si>
    <t>7AH-00088</t>
  </si>
  <si>
    <t>7JQ-00261</t>
  </si>
  <si>
    <t>7JQ-00265</t>
  </si>
  <si>
    <t>7JQ-00445</t>
  </si>
  <si>
    <t>7NQ-00162</t>
  </si>
  <si>
    <t>7NQ-00184</t>
  </si>
  <si>
    <t>7NS-00001</t>
  </si>
  <si>
    <t>7U6-00001</t>
  </si>
  <si>
    <t>7YC-00001</t>
  </si>
  <si>
    <t>810-04913</t>
  </si>
  <si>
    <t>9A3-00024</t>
  </si>
  <si>
    <t>9A6-00020</t>
  </si>
  <si>
    <t>9EA-00637</t>
  </si>
  <si>
    <t>9EA-00639</t>
  </si>
  <si>
    <t>9EA-00641</t>
  </si>
  <si>
    <t>9EA-00643</t>
  </si>
  <si>
    <t>9EA-00645</t>
  </si>
  <si>
    <t>9EA-00647</t>
  </si>
  <si>
    <t>9EM-00513</t>
  </si>
  <si>
    <t>9EM-00515</t>
  </si>
  <si>
    <t>9EM-00517</t>
  </si>
  <si>
    <t>9EM-00519</t>
  </si>
  <si>
    <t>9EN-00441</t>
  </si>
  <si>
    <t>9EN-00443</t>
  </si>
  <si>
    <t>9EN-00445</t>
  </si>
  <si>
    <t>9EN-00447</t>
  </si>
  <si>
    <t>9EP-00567</t>
  </si>
  <si>
    <t>9EP-00569</t>
  </si>
  <si>
    <t>9EP-00571</t>
  </si>
  <si>
    <t>9EP-00573</t>
  </si>
  <si>
    <t>9EP-00575</t>
  </si>
  <si>
    <t>9EP-00577</t>
  </si>
  <si>
    <t>9F4-00001</t>
  </si>
  <si>
    <t>9F5-00001</t>
  </si>
  <si>
    <t>9GA-00167</t>
  </si>
  <si>
    <t>9GA-00169</t>
  </si>
  <si>
    <t>9GA-00514</t>
  </si>
  <si>
    <t>9GA-00516</t>
  </si>
  <si>
    <t>9GA-00518</t>
  </si>
  <si>
    <t>9GA-00520</t>
  </si>
  <si>
    <t>9GA-00660</t>
  </si>
  <si>
    <t>9GA-00662</t>
  </si>
  <si>
    <t>9GS-00434</t>
  </si>
  <si>
    <t>9GS-00436</t>
  </si>
  <si>
    <t>9GS-00438</t>
  </si>
  <si>
    <t>9GS-00440</t>
  </si>
  <si>
    <t>9GS-00442</t>
  </si>
  <si>
    <t>9GS-00444</t>
  </si>
  <si>
    <t>9GS-00656</t>
  </si>
  <si>
    <t>9GS-00658</t>
  </si>
  <si>
    <t>9GS-00836</t>
  </si>
  <si>
    <t>9GS-00838</t>
  </si>
  <si>
    <t>9ST-00119</t>
  </si>
  <si>
    <t>9ST-00121</t>
  </si>
  <si>
    <t>9TX-00316</t>
  </si>
  <si>
    <t>9TX-00368</t>
  </si>
  <si>
    <t>9TX-00685</t>
  </si>
  <si>
    <t>9TX-00710</t>
  </si>
  <si>
    <t>CF3-00002</t>
  </si>
  <si>
    <t>CGJ-00001</t>
  </si>
  <si>
    <t>D75-01908</t>
  </si>
  <si>
    <t>D75-01910</t>
  </si>
  <si>
    <t>D75-01912</t>
  </si>
  <si>
    <t>D86-02427</t>
  </si>
  <si>
    <t>D86-02432</t>
  </si>
  <si>
    <t>D87-02398</t>
  </si>
  <si>
    <t>D87-02403</t>
  </si>
  <si>
    <t>D87-02408</t>
  </si>
  <si>
    <t>DW6-00001</t>
  </si>
  <si>
    <t>E9R-00006</t>
  </si>
  <si>
    <t>EMJ-00381</t>
  </si>
  <si>
    <t>EMJ-00383</t>
  </si>
  <si>
    <t>EMJ-00385</t>
  </si>
  <si>
    <t>EMJ-00387</t>
  </si>
  <si>
    <t>EMT-00381</t>
  </si>
  <si>
    <t>EMT-00383</t>
  </si>
  <si>
    <t>EMT-00385</t>
  </si>
  <si>
    <t>EMT-00387</t>
  </si>
  <si>
    <t>ENJ-00381</t>
  </si>
  <si>
    <t>ENJ-00383</t>
  </si>
  <si>
    <t>ENJ-00385</t>
  </si>
  <si>
    <t>ENJ-00387</t>
  </si>
  <si>
    <t>EVY-00001</t>
  </si>
  <si>
    <t>EWH-00001</t>
  </si>
  <si>
    <t>F2R-00006</t>
  </si>
  <si>
    <t>F52-02027</t>
  </si>
  <si>
    <t>F52-02029</t>
  </si>
  <si>
    <t>F52-02274</t>
  </si>
  <si>
    <t>F52-02276</t>
  </si>
  <si>
    <t>FTH-00001</t>
  </si>
  <si>
    <t>G3S-00444</t>
  </si>
  <si>
    <t>G3S-00446</t>
  </si>
  <si>
    <t>GN9-00001</t>
  </si>
  <si>
    <t>GR5-00001</t>
  </si>
  <si>
    <t>GS7-00001</t>
  </si>
  <si>
    <t>H04-01320</t>
  </si>
  <si>
    <t>H04-01325</t>
  </si>
  <si>
    <t>H05-01756</t>
  </si>
  <si>
    <t>H05-01757</t>
  </si>
  <si>
    <t>H05-01766</t>
  </si>
  <si>
    <t>H05-01767</t>
  </si>
  <si>
    <t>H21-01763</t>
  </si>
  <si>
    <t>H21-01764</t>
  </si>
  <si>
    <t>H21-01773</t>
  </si>
  <si>
    <t>H21-01774</t>
  </si>
  <si>
    <t>H22-01283</t>
  </si>
  <si>
    <t>H22-01288</t>
  </si>
  <si>
    <t>H30-01390</t>
  </si>
  <si>
    <t>H30-01395</t>
  </si>
  <si>
    <t>H30-01400</t>
  </si>
  <si>
    <t>HHP-00001</t>
  </si>
  <si>
    <t>HHS-00001</t>
  </si>
  <si>
    <t>HJA-00712</t>
  </si>
  <si>
    <t>HJA-00714</t>
  </si>
  <si>
    <t>HWV-00001</t>
  </si>
  <si>
    <t>HXC-00011</t>
  </si>
  <si>
    <t>HXC-00012</t>
  </si>
  <si>
    <t>J29-00001</t>
  </si>
  <si>
    <t>J5A-00229</t>
  </si>
  <si>
    <t>J5A-00237</t>
  </si>
  <si>
    <t>J5A-00432</t>
  </si>
  <si>
    <t>J5A-00440</t>
  </si>
  <si>
    <t>KF4-00001</t>
  </si>
  <si>
    <t>KV3-00298</t>
  </si>
  <si>
    <t>KV3-00309</t>
  </si>
  <si>
    <t>KV3-00329</t>
  </si>
  <si>
    <t>KV3-00331</t>
  </si>
  <si>
    <t>L5D-00127</t>
  </si>
  <si>
    <t>L5D-00129</t>
  </si>
  <si>
    <t>L5D-00291</t>
  </si>
  <si>
    <t>L5D-00293</t>
  </si>
  <si>
    <t>LJ7-00001</t>
  </si>
  <si>
    <t>M3J-00079</t>
  </si>
  <si>
    <t>M3J-00081</t>
  </si>
  <si>
    <t>MX3-00068</t>
  </si>
  <si>
    <t>MX3-00070</t>
  </si>
  <si>
    <t>MX3-00199</t>
  </si>
  <si>
    <t>MX3-00201</t>
  </si>
  <si>
    <t>MX3-00203</t>
  </si>
  <si>
    <t>MX3-00205</t>
  </si>
  <si>
    <t>NH3-00297</t>
  </si>
  <si>
    <t>NH3-00299</t>
  </si>
  <si>
    <t>NH3-00301</t>
  </si>
  <si>
    <t>NH3-00303</t>
  </si>
  <si>
    <t>NK7-00020</t>
  </si>
  <si>
    <t>NK7-00022</t>
  </si>
  <si>
    <t>NMG-00001</t>
  </si>
  <si>
    <t>P71-07119</t>
  </si>
  <si>
    <t>PGI-00252</t>
  </si>
  <si>
    <t>PGI-00254</t>
  </si>
  <si>
    <t>PGI-00256</t>
  </si>
  <si>
    <t>PGI-00258</t>
  </si>
  <si>
    <t>PL7-00015</t>
  </si>
  <si>
    <t>PL7-00017</t>
  </si>
  <si>
    <t>PQR-00001</t>
  </si>
  <si>
    <t>PQR-00007</t>
  </si>
  <si>
    <t>PQR-00013</t>
  </si>
  <si>
    <t>PQR-00019</t>
  </si>
  <si>
    <t>PQR-00025</t>
  </si>
  <si>
    <t>PQR-00031</t>
  </si>
  <si>
    <t>PQR-00037</t>
  </si>
  <si>
    <t>Q4Y-00002</t>
  </si>
  <si>
    <t>Q5Y-00002</t>
  </si>
  <si>
    <t>Q6Y-00002</t>
  </si>
  <si>
    <t>Q6Z-00002</t>
  </si>
  <si>
    <t>Q7Y-00002</t>
  </si>
  <si>
    <t>Q7Y-00016</t>
  </si>
  <si>
    <t>Q9Z-00001</t>
  </si>
  <si>
    <t>QD3-00001</t>
  </si>
  <si>
    <t>R18-01848</t>
  </si>
  <si>
    <t>R18-01853</t>
  </si>
  <si>
    <t>R18-01860</t>
  </si>
  <si>
    <t>R18-01865</t>
  </si>
  <si>
    <t>R2Z-00001</t>
  </si>
  <si>
    <t>R39-00609</t>
  </si>
  <si>
    <t>R39-00616</t>
  </si>
  <si>
    <t>R9Y-00002</t>
  </si>
  <si>
    <t>R9Z-00002</t>
  </si>
  <si>
    <t>R9Z-00008</t>
  </si>
  <si>
    <t>R9Z-00012</t>
  </si>
  <si>
    <t>SY7-00001</t>
  </si>
  <si>
    <t>T3V-00012</t>
  </si>
  <si>
    <t>T3V-00025</t>
  </si>
  <si>
    <t>T5V-00004</t>
  </si>
  <si>
    <t>T5V-00022</t>
  </si>
  <si>
    <t>T6L-00312</t>
  </si>
  <si>
    <t>T98-01248</t>
  </si>
  <si>
    <t>T98-01257</t>
  </si>
  <si>
    <t>T98-01267</t>
  </si>
  <si>
    <t>T98-01277</t>
  </si>
  <si>
    <t>T99-00529</t>
  </si>
  <si>
    <t>T99-00536</t>
  </si>
  <si>
    <t>TK9-00001</t>
  </si>
  <si>
    <t>TL4-00001</t>
  </si>
  <si>
    <t>TSC-00353</t>
  </si>
  <si>
    <t>TSC-00357</t>
  </si>
  <si>
    <t>TSC-00824</t>
  </si>
  <si>
    <t>TSC-00826</t>
  </si>
  <si>
    <t>U3J-00047</t>
  </si>
  <si>
    <t>U5J-00055</t>
  </si>
  <si>
    <t>V7U-00002</t>
  </si>
  <si>
    <t>V7U-00012</t>
  </si>
  <si>
    <t>V7U-00020</t>
  </si>
  <si>
    <t>V7U-00028</t>
  </si>
  <si>
    <t>V7U-00036</t>
  </si>
  <si>
    <t>V7U-00044</t>
  </si>
  <si>
    <t>V7U-00052</t>
  </si>
  <si>
    <t>V7U-00100</t>
  </si>
  <si>
    <t>V7U-00106</t>
  </si>
  <si>
    <t>V7U-00112</t>
  </si>
  <si>
    <t>V7U-00118</t>
  </si>
  <si>
    <t>V7U-00124</t>
  </si>
  <si>
    <t>V7U-00130</t>
  </si>
  <si>
    <t>V7U-00136</t>
  </si>
  <si>
    <t>V7U-00152</t>
  </si>
  <si>
    <t>V7U-00158</t>
  </si>
  <si>
    <t>V7U-00164</t>
  </si>
  <si>
    <t>V7U-00170</t>
  </si>
  <si>
    <t>V7U-00176</t>
  </si>
  <si>
    <t>W06-00647</t>
  </si>
  <si>
    <t>W06-00652</t>
  </si>
  <si>
    <t>W06-00659</t>
  </si>
  <si>
    <t>W06-00664</t>
  </si>
  <si>
    <t>W06-00788</t>
  </si>
  <si>
    <t>W06-00852</t>
  </si>
  <si>
    <t>W06-00924</t>
  </si>
  <si>
    <t>W06-00932</t>
  </si>
  <si>
    <t>W35-00001</t>
  </si>
  <si>
    <t>WC2-00001</t>
  </si>
  <si>
    <t>YEG-00224</t>
  </si>
  <si>
    <t>YEG-00226</t>
  </si>
  <si>
    <t>YEG-00228</t>
  </si>
  <si>
    <t>YEG-00230</t>
  </si>
  <si>
    <t>YEG-00616</t>
  </si>
  <si>
    <t>YEG-00618</t>
  </si>
  <si>
    <t>YEG-00620</t>
  </si>
  <si>
    <t>YEG-00622</t>
  </si>
  <si>
    <t>YEG-01240</t>
  </si>
  <si>
    <t>YEG-01242</t>
  </si>
  <si>
    <t>YEG-01244</t>
  </si>
  <si>
    <t>YEG-01246</t>
  </si>
  <si>
    <t>YEG-01300</t>
  </si>
  <si>
    <t>YEG-01302</t>
  </si>
  <si>
    <t>YEG-01304</t>
  </si>
  <si>
    <t>YEG-01306</t>
  </si>
  <si>
    <t>DG7GMGF0D7FV-0001_NCLF</t>
  </si>
  <si>
    <t>DG7GMGF0G49Z-0002_NCLF</t>
  </si>
  <si>
    <t>DG7GMGF0G49X-0001_NCLF</t>
  </si>
  <si>
    <t>DG7GMGF0G49W-0002_NCLF</t>
  </si>
  <si>
    <t>DG7GMGF0F4MF-0003_NCLF</t>
  </si>
  <si>
    <t>DG7GMGF0F4MD-0005_NCLF</t>
  </si>
  <si>
    <t>DG7GMGF0F4MD-0004_NCLF</t>
  </si>
  <si>
    <t>DG7GMGF0F4MC-0003_NCLF</t>
  </si>
  <si>
    <t>DG7GMGF0F4MB-0005_NCLF</t>
  </si>
  <si>
    <t>DG7GMGF0F4MB-0004_NCLF</t>
  </si>
  <si>
    <t>DG7GMGF0D7FX-0002_NCLF</t>
  </si>
  <si>
    <t>DG7GMGF0D7FZ-0002_NCLF</t>
  </si>
  <si>
    <t>DG7GMGF0D7D1-0002_NCLF</t>
  </si>
  <si>
    <t>DG7GMGF0D7D7-0001_NCLF</t>
  </si>
  <si>
    <t>DG7GMGF0F4MH-0003_NCLF</t>
  </si>
  <si>
    <t>DG7GMGF0F4LF-0003_NCLF</t>
  </si>
  <si>
    <t>DG7GMGF0F4LF-0001_NCLF</t>
  </si>
  <si>
    <t>DG7GMGF0D7D8-0001_NCLF</t>
  </si>
  <si>
    <t>DG7GMGF0F4LV-0003_NCLF</t>
  </si>
  <si>
    <t>DG7GMGF0F4LV-0002_NCLF</t>
  </si>
  <si>
    <t>DG7GMGF0F4LT-0002_NCLF</t>
  </si>
  <si>
    <t>DG7GMGF0F4LS-0003_NCLF</t>
  </si>
  <si>
    <t>DG7GMGF0F4LS-0002_NCLF</t>
  </si>
  <si>
    <t>DG7GMGF0F4LQ-0002_NCLF</t>
  </si>
  <si>
    <t>DG7GMGF0F4LP-0003_NCLF</t>
  </si>
  <si>
    <t>DG7GMGF0F4LP-0002_NCLF</t>
  </si>
  <si>
    <t>DG7GMGF0F4LN-0003_NCLF</t>
  </si>
  <si>
    <t>DG7GMGF0F4LN-0002_NCLF</t>
  </si>
  <si>
    <t>DG7GMGF0F4K1-0003_NCLF</t>
  </si>
  <si>
    <t>DG7GMGF0F4K1-0002_NCLF</t>
  </si>
  <si>
    <t>DG7GMGF0FKZW-0002_NCLF</t>
  </si>
  <si>
    <t>DG7GMGF0FKZW-0003_NCLF</t>
  </si>
  <si>
    <t>DG7GMGF0FKZV-0001_NCLF</t>
  </si>
  <si>
    <t>DG7GMGF0FKX9-0003_NCLF</t>
  </si>
  <si>
    <t>DG7GMGF0FLR2-0002_NCLF</t>
  </si>
  <si>
    <t>DG7GMGF0D7D9-0002_NCLF</t>
  </si>
  <si>
    <t>DG7GMGF0D7DB-0002_NCLF</t>
  </si>
  <si>
    <t>DG7GMGF0D3SJ-0003_NCLF</t>
  </si>
  <si>
    <t>DG7GMGF0D19L-0001_NCLF</t>
  </si>
  <si>
    <t>DG7GMGF0D19M-0001_NCLF</t>
  </si>
  <si>
    <t>DG7GMGF0D8H4-0002_NCLF</t>
  </si>
  <si>
    <t>DG7GMGF0D8H3-0002_NCLF</t>
  </si>
  <si>
    <t>DG7GMGF0D609-0002_NCLF</t>
  </si>
  <si>
    <t>DG7GMGF0D7HX-0006_NCLF</t>
  </si>
  <si>
    <t>DG7GMGF0D7HX-0009_NCLF</t>
  </si>
  <si>
    <t>DG7GMGF0D515-0001_NCLF</t>
  </si>
  <si>
    <t>DG7GMGF0D513-0001_NCLF</t>
  </si>
  <si>
    <t>DG7GMGF0D5VX-0006_NCLF</t>
  </si>
  <si>
    <t>DG7GMGF0D5VX-0007_NCLF</t>
  </si>
  <si>
    <t>DG7GMGF0D65N-0002_NCLF</t>
  </si>
  <si>
    <t>DG7GMGF0D65N-0003_NCLF</t>
  </si>
  <si>
    <t>DG7GMGF0D5RK-0005_NCLF</t>
  </si>
  <si>
    <t>DG7GMGF0D5RK-0004_NCLF</t>
  </si>
  <si>
    <t>OPEN VALUE ENTIDADES NO CUALIFICADAS</t>
  </si>
  <si>
    <t>CSP ENTIDADES NO CUALIFICADAS</t>
  </si>
  <si>
    <t>Office 365 E5 without Audio Conferencing_NCLF</t>
  </si>
  <si>
    <t>Microsoft 365 Business Standard_NCLF</t>
  </si>
  <si>
    <t>Windows 365 Business 4 vCPU, 16 GB, 128 GB (with Windows Hybrid Benefit)_NCLF</t>
  </si>
  <si>
    <t>Windows 365 Enterprise 8 vCPU, 32 GB, 128 GB_NCLF</t>
  </si>
  <si>
    <t>Dynamics 365 Remote Assist_NCLF</t>
  </si>
  <si>
    <t>Power Apps Portals login capacity add-on_NCLF</t>
  </si>
  <si>
    <t>Pro Direct Support for Dynamics 365 Operations_NCLF</t>
  </si>
  <si>
    <t>Dynamics 365 Customer Service Enterprise Attach to Qualifying Dynamics 365 Base Offer_NCLF</t>
  </si>
  <si>
    <t>Azure Active Directory Premium P1_NCLF</t>
  </si>
  <si>
    <t>Dynamics 365 Operations – Device_NCLF</t>
  </si>
  <si>
    <t>Microsoft 365 F1_NCLF</t>
  </si>
  <si>
    <t>Exchange Online (Plan 1)_NCLF</t>
  </si>
  <si>
    <t>Windows 365 Business 4 vCPU, 16 GB, 512 GB (with Windows Hybrid Benefit)_NCLF</t>
  </si>
  <si>
    <t>Dynamics 365  Operations – Order Lines_NCLF</t>
  </si>
  <si>
    <t>Dynamics 365 Sales Insights_NCLF</t>
  </si>
  <si>
    <t>Windows 365 Business 8 vCPU, 32 GB, 128 GB (with Windows Hybrid Benefit)_NCLF</t>
  </si>
  <si>
    <t>Dynamics 365 Fraud Protection Purchase Protection_NCLF</t>
  </si>
  <si>
    <t>Dynamics 365 Marketing_NCLF</t>
  </si>
  <si>
    <t>Dynamics 365 e-Commerce Tier 1 Band 3_NCLF</t>
  </si>
  <si>
    <t>Microsoft 365 E3_NCLF</t>
  </si>
  <si>
    <t>Dynamics 365 Supply Chain Management_NCLF</t>
  </si>
  <si>
    <t>Power Apps Portals login capacity add-on Tier 2 (10 unit min)_NCLF</t>
  </si>
  <si>
    <t>Exchange Online (Plan 2)_NCLF</t>
  </si>
  <si>
    <t>Power BI Premium P3_NCLF</t>
  </si>
  <si>
    <t>Dynamics 365 Business Central Premium_NCLF</t>
  </si>
  <si>
    <t>Dynamics 365 Human Resources Self Service_NCLF</t>
  </si>
  <si>
    <t>Microsoft 365 F3_NCLF</t>
  </si>
  <si>
    <t>Exchange Online Kiosk_NCLF</t>
  </si>
  <si>
    <t>Enterprise Mobility + Security E5_NCLF</t>
  </si>
  <si>
    <t>Windows 10/11 Enterprise E3_NCLF</t>
  </si>
  <si>
    <t>Windows 365 Business 2 vCPU, 8 GB, 128 GB (with Windows Hybrid Benefit)_NCLF</t>
  </si>
  <si>
    <t>Dynamics 365 e-Commerce Tier 3 Band 4_NCLF</t>
  </si>
  <si>
    <t>Windows 365 Enterprise 2 vCPU, 4 GB, 128 GB_NCLF</t>
  </si>
  <si>
    <t>Dynamics 365 Project Operations Attach_NCLF</t>
  </si>
  <si>
    <t>Windows 365 Enterprise 2 vCPU, 8 GB, 128 GB_NCLF</t>
  </si>
  <si>
    <t>Windows 365 Enterprise 4 vCPU, 16 GB, 128 GB_NCLF</t>
  </si>
  <si>
    <t>Visio Plan 1_NCLF</t>
  </si>
  <si>
    <t>Windows 365 Business 8 vCPU, 32 GB, 256 GB (with Windows Hybrid Benefit)_NCLF</t>
  </si>
  <si>
    <t>Dynamics 365 Customer Service Professional Attach to Qualifying Dynamics 365 Base Offer_NCLF</t>
  </si>
  <si>
    <t>Power BI Premium P1_NCLF</t>
  </si>
  <si>
    <t>Dynamics 365 Intelligent Order Management_NCLF</t>
  </si>
  <si>
    <t>Power Virtual Agent_NCLF</t>
  </si>
  <si>
    <t>Windows 10/11 Enterprise E3 VDA_NCLF</t>
  </si>
  <si>
    <t>Dynamics 365 Customer Voice Additional Responses_NCLF</t>
  </si>
  <si>
    <t>Dynamics 365 Commerce Attach to Qualifying Dynamics 365 Base Offer_NCLF</t>
  </si>
  <si>
    <t>Power BI Premium P2_NCLF</t>
  </si>
  <si>
    <t>Basic Edge Scale Unit add-in for Dynamics 365 Supply Chain Management_NCLF</t>
  </si>
  <si>
    <t>Dynamics 365 Sales Enterprise Attach to Qualifying Dynamics 365 Base Offer_NCLF</t>
  </si>
  <si>
    <t>Dynamics 365 Customer Voice_NCLF</t>
  </si>
  <si>
    <t>Dynamics 365 Customer Service Professional_NCLF</t>
  </si>
  <si>
    <t>Dynamics 365 Project Operations_NCLF</t>
  </si>
  <si>
    <t>Dynamics 365 e-Commerce Tier 3 Band 2_NCLF</t>
  </si>
  <si>
    <t>Dynamics 365 Intelligent Order Management USL_NCLF</t>
  </si>
  <si>
    <t>Dynamics 365 Customer Service Enterprise Device_NCLF</t>
  </si>
  <si>
    <t>Dynamics 365 e-Commerce Tier 3 Band 6_NCLF</t>
  </si>
  <si>
    <t>Dynamics 365 Remote Assist Attach_NCLF</t>
  </si>
  <si>
    <t>Dynamics 365 Customer Service Enterprise_NCLF</t>
  </si>
  <si>
    <t>Dynamics 365 Business Central Device_NCLF</t>
  </si>
  <si>
    <t>Microsoft 365 Apps for business_NCLF</t>
  </si>
  <si>
    <t>Power Apps per app plan_NCLF</t>
  </si>
  <si>
    <t>Dynamics 365 Field Service_NCLF</t>
  </si>
  <si>
    <t>Power Automate per flow plan_NCLF</t>
  </si>
  <si>
    <t>Dynamics 365 Operations – Activity_NCLF</t>
  </si>
  <si>
    <t>Microsoft 365 Business Premium_NCLF</t>
  </si>
  <si>
    <t>Dynamics 365 e-Commerce Tier 2 Band 3_NCLF</t>
  </si>
  <si>
    <t>Dynamics 365 Sales Professional Attach to Qualifying Dynamics 365 Base Offer_NCLF</t>
  </si>
  <si>
    <t>Azure Information Protection Premium P1_NCLF</t>
  </si>
  <si>
    <t>Dynamics 365 Customer Insights_NCLF</t>
  </si>
  <si>
    <t>Dynamics 365 e-Commerce Tier 1 Band 4_NCLF</t>
  </si>
  <si>
    <t>Dynamics 365 Finance Attach to Qualifying Dynamics 365 Base Offer_NCLF</t>
  </si>
  <si>
    <t>Dynamics 365 e-Commerce Tier 3 Band 5_NCLF</t>
  </si>
  <si>
    <t>SharePoint (Plan 2)_NCLF</t>
  </si>
  <si>
    <t>Electronic Invoicing Add-on for Dynamics 365_NCLF</t>
  </si>
  <si>
    <t>Dynamics 365 e-Commerce Tier 1 Band 2_NCLF</t>
  </si>
  <si>
    <t>Office 365 F3_NCLF</t>
  </si>
  <si>
    <t>Dynamics 365 Sales Premium_NCLF</t>
  </si>
  <si>
    <t>Sensor Data Intelligence Scenario Add-in for Dynamics 365 Supply Chain Management_NCLF</t>
  </si>
  <si>
    <t>Windows 365 Business 2 vCPU, 4 GB, 128 GB (with Windows Hybrid Benefit)_NCLF</t>
  </si>
  <si>
    <t>Microsoft 365 E3 - Unattended License_NCLF</t>
  </si>
  <si>
    <t>Compliance Manager Premium Assessment Add-On_NCLF</t>
  </si>
  <si>
    <t>Power BI Premium P4_NCLF</t>
  </si>
  <si>
    <t>AI Builder Capacity add-on_NCLF</t>
  </si>
  <si>
    <t>Office 365 E3_NCLF</t>
  </si>
  <si>
    <t>Dynamics 365 Commerce_NCLF</t>
  </si>
  <si>
    <t>Enterprise Mobility + Security E3_NCLF</t>
  </si>
  <si>
    <t>Power BI Pro_NCLF</t>
  </si>
  <si>
    <t>Power Automate per user plan_NCLF</t>
  </si>
  <si>
    <t>Basic Cloud Scale Unit add-in for Dynamics 365 Supply Chain Management_NCLF</t>
  </si>
  <si>
    <t>Dynamics 365 e-Commerce Tier 3 Band 1_NCLF</t>
  </si>
  <si>
    <t>Windows 365 Enterprise 4 vCPU, 16 GB, 512 GB_NCLF</t>
  </si>
  <si>
    <t>Microsoft Defender for Endpoint P1_NCLF</t>
  </si>
  <si>
    <t>Microsoft 365 E5 Insider Risk Management_NCLF</t>
  </si>
  <si>
    <t>Dynamics 365 Business Central External Accountant_NCLF</t>
  </si>
  <si>
    <t>Dynamics 365 Supply Chain Management Attach to Qualifying Dynamics 365 Base Offer_NCLF</t>
  </si>
  <si>
    <t>Common Data Service File Capacity_NCLF</t>
  </si>
  <si>
    <t>Standard Edge Scale Unit add-in for Dynamics 365 Supply Chain Management_NCLF</t>
  </si>
  <si>
    <t>Dynamics 365 e-Commerce Tier 2 Band 5_NCLF</t>
  </si>
  <si>
    <t>Windows 365 Business 2 vCPU, 8 GB, 256 GB (with Windows Hybrid Benefit)_NCLF</t>
  </si>
  <si>
    <t>OneDrive for business (Plan 1)_NCLF</t>
  </si>
  <si>
    <t>Office 365 E1_NCLF</t>
  </si>
  <si>
    <t>Dynamics 365 e-Commerce Tier 2 Band 2_NCLF</t>
  </si>
  <si>
    <t>Windows 365 Business 4 vCPU, 16 GB, 256 GB (with Windows Hybrid Benefit)_NCLF</t>
  </si>
  <si>
    <t>Microsoft 365 E5 Information Protection and Governance_NCLF</t>
  </si>
  <si>
    <t>Dynamics 365 Fraud Protection Account Protection_NCLF</t>
  </si>
  <si>
    <t>Power BI Premium Per User_NCLF</t>
  </si>
  <si>
    <t>Dynamics 365 Sales Enterprise Edition Device_NCLF</t>
  </si>
  <si>
    <t>Microsoft Defender for Identity_NCLF</t>
  </si>
  <si>
    <t>Dynamics 365 e-Commerce Tier 2 Band 4_NCLF</t>
  </si>
  <si>
    <t>Project Online Essentials_NCLF</t>
  </si>
  <si>
    <t>Dynamics 365 Finance_NCLF</t>
  </si>
  <si>
    <t>Project Plan 3_NCLF</t>
  </si>
  <si>
    <t>Power Automate per user with attended RPA plan_NCLF</t>
  </si>
  <si>
    <t>Dynamics 365 Field Service Device_NCLF</t>
  </si>
  <si>
    <t>Dynamics 365 Operations - Database Capacity_NCLF</t>
  </si>
  <si>
    <t>Windows 365 Business 8 vCPU, 32 GB, 512 GB (with Windows Hybrid Benefit)_NCLF</t>
  </si>
  <si>
    <t>Dynamics 365 Human Resources_NCLF</t>
  </si>
  <si>
    <t>Dynamics 365 e-Commerce Tier 1 Band 1_NCLF</t>
  </si>
  <si>
    <t>Dynamics 365 Team Members_NCLF</t>
  </si>
  <si>
    <t>Visio Plan 2_NCLF</t>
  </si>
  <si>
    <t>Microsoft 365 E5 eDiscovery and Audit_NCLF</t>
  </si>
  <si>
    <t>Dynamics 365 Fraud Protection Loss Prevention_NCLF</t>
  </si>
  <si>
    <t>Common Data Service Log Capacity_NCLF</t>
  </si>
  <si>
    <t>Windows 365 Enterprise 8 vCPU, 32 GB, 512 GB_NCLF</t>
  </si>
  <si>
    <t>Microsoft Viva Learning_NCLF</t>
  </si>
  <si>
    <t>Microsoft 365 Business Basic_NCLF</t>
  </si>
  <si>
    <t>Microsoft 365 Apps for enterprise_NCLF</t>
  </si>
  <si>
    <t>OneDrive for business (Plan 2)_NCLF</t>
  </si>
  <si>
    <t>Exchange Online Archiving for Exchange Server_NCLF</t>
  </si>
  <si>
    <t>Power Apps Portals login capacity add-on Tier 3 (50 unit min)_NCLF</t>
  </si>
  <si>
    <t>Dynamics 365 e-Commerce Tier 1 Band 6_NCLF</t>
  </si>
  <si>
    <t>Dynamics 365 Marketing Attach_NCLF</t>
  </si>
  <si>
    <t>Power Apps per user plan_NCLF</t>
  </si>
  <si>
    <t>Dynamics 365 e-Commerce Tier 1 Band 5_NCLF</t>
  </si>
  <si>
    <t>Dynamics 365 Operations - File Capacity_NCLF</t>
  </si>
  <si>
    <t>Dynamics 365 Customer Insights Attach_NCLF</t>
  </si>
  <si>
    <t>Windows 365 Business 2 vCPU, 4 GB, 256 GB (with Windows Hybrid Benefit)_NCLF</t>
  </si>
  <si>
    <t>Windows 365 Enterprise 2 vCPU, 4 GB, 256 GB_NCLF</t>
  </si>
  <si>
    <t>Windows 365 Enterprise 4 vCPU, 16 GB, 256 GB_NCLF</t>
  </si>
  <si>
    <t>Common Data Service Database Capacity_NCLF</t>
  </si>
  <si>
    <t>Project Plan 1_NCLF</t>
  </si>
  <si>
    <t>Project Plan 5_NCLF</t>
  </si>
  <si>
    <t>Exchange Online Protection_NCLF</t>
  </si>
  <si>
    <t>Microsoft 365 E5 without Audio Conferencing_NCLF</t>
  </si>
  <si>
    <t>Microsoft Defender for Cloud Apps_NCLF</t>
  </si>
  <si>
    <t>Windows 365 Enterprise 8 vCPU, 32 GB, 256 GB_NCLF</t>
  </si>
  <si>
    <t>Power Platform Requests add-on_NCLF</t>
  </si>
  <si>
    <t>Microsoft Defender for Endpoint P2_NCLF</t>
  </si>
  <si>
    <t>Windows 365 Enterprise 2 vCPU, 4 GB, 64 GB_NCLF</t>
  </si>
  <si>
    <t>Dynamics 365 Guides_NCLF</t>
  </si>
  <si>
    <t>Azure Active Directory Premium P2_NCLF</t>
  </si>
  <si>
    <t>Dynamics 365 Sales Enterprise Edition_NCLF</t>
  </si>
  <si>
    <t>Standard Cloud Scale Unit add-in for Dynamics 365 Supply Chain Management_NCLF</t>
  </si>
  <si>
    <t>Power BI Premium P5_NCLF</t>
  </si>
  <si>
    <t>Power Apps Portals page view capacity add-on_NCLF</t>
  </si>
  <si>
    <t>Dynamics 365 Human Resources Attach to Qualifying Dynamics 365 Base Offer_NCLF</t>
  </si>
  <si>
    <t>Universal Print_NCLF</t>
  </si>
  <si>
    <t>Dynamics 365 Sales Professional_NCLF</t>
  </si>
  <si>
    <t>Windows 10/11 Enterprise E5_NCLF</t>
  </si>
  <si>
    <t>Microsoft Viva Insights Capacity_NCLF</t>
  </si>
  <si>
    <t>Windows 365 Enterprise 2 vCPU, 8 GB, 256 GB_NCLF</t>
  </si>
  <si>
    <t>Dynamics 365 e-Commerce Tier 3 Band 3_NCLF</t>
  </si>
  <si>
    <t>Windows 365 Business 2 vCPU, 4 GB, 64 GB (with Windows Hybrid Benefit)_NCLF</t>
  </si>
  <si>
    <t>Dynamics 365 Field Service Attach to Qualifying Dynamics 365 Base Offer_NCLF</t>
  </si>
  <si>
    <t>Dynamics 365 e-Commerce Tier 2 Band 6_NCLF</t>
  </si>
  <si>
    <t>Dynamics 365 e-Commerce Tier 2 Band 1_NCLF</t>
  </si>
  <si>
    <t>SharePoint (Plan 1)_NCLF</t>
  </si>
  <si>
    <t>Access LTSC 2021_NCLF</t>
  </si>
  <si>
    <t>BizTalk Server 2020 Branch_NCLF</t>
  </si>
  <si>
    <t>BizTalk Server 2020 Enterprise_NCLF</t>
  </si>
  <si>
    <t>BizTalk Server 2020 Standard_NCLF</t>
  </si>
  <si>
    <t>Exchange Server Enterprise 2019_NCLF</t>
  </si>
  <si>
    <t>Exchange Server Enterprise 2019 Device CAL_NCLF</t>
  </si>
  <si>
    <t>Exchange Server Enterprise 2019 User CAL_NCLF</t>
  </si>
  <si>
    <t>Exchange Server Standard 2019_NCLF</t>
  </si>
  <si>
    <t>Exchange Server Standard 2019 Device CAL_NCLF</t>
  </si>
  <si>
    <t>Exchange Server Standard 2019 User CAL_NCLF</t>
  </si>
  <si>
    <t>Office LTSC Professional Plus 2021_NCLF</t>
  </si>
  <si>
    <t>Office LTSC Standard 2021_NCLF</t>
  </si>
  <si>
    <t>Office LTSC Standard for Mac 2021_NCLF</t>
  </si>
  <si>
    <t>Project Professional 2021_NCLF</t>
  </si>
  <si>
    <t>Project Server 2019_NCLF</t>
  </si>
  <si>
    <t>Project Server 2019 Device CAL_NCLF</t>
  </si>
  <si>
    <t>Project Server 2019 User CAL_NCLF</t>
  </si>
  <si>
    <t>Project Standard 2021_NCLF</t>
  </si>
  <si>
    <t>SharePoint Enterprise 2019 Device CAL_NCLF</t>
  </si>
  <si>
    <t>SharePoint Enterprise 2019 User CAL_NCLF</t>
  </si>
  <si>
    <t>SharePoint Server 2019_NCLF</t>
  </si>
  <si>
    <t>SharePoint Standard 2019 Device CAL_NCLF</t>
  </si>
  <si>
    <t>SharePoint Standard 2019 User CAL_NCLF</t>
  </si>
  <si>
    <t>Skype for Business Server 2019_NCLF</t>
  </si>
  <si>
    <t>Skype for Business Server Enterprise 2019 Device CAL_NCLF</t>
  </si>
  <si>
    <t>Skype for Business Server Enterprise 2019 User CAL_NCLF</t>
  </si>
  <si>
    <t>Skype for Business Server Plus 2019 Device CAL_NCLF</t>
  </si>
  <si>
    <t>Skype for Business Server Plus 2019 User CAL_NCLF</t>
  </si>
  <si>
    <t>Skype for Business Server Standard 2019 Device CAL_NCLF</t>
  </si>
  <si>
    <t>Skype for Business Server Standard 2019 User CAL_NCLF</t>
  </si>
  <si>
    <t>SQL Server 2019 - 1 Device CAL_NCLF</t>
  </si>
  <si>
    <t>SQL Server 2019 - 1 User CAL_NCLF</t>
  </si>
  <si>
    <t>SQL Server 2019 Enterprise Core - 2 Core License Pack_NCLF</t>
  </si>
  <si>
    <t>SQL Server 2019 Standard Edition_NCLF</t>
  </si>
  <si>
    <t>SQL Server 2019 Standard Core - 2 Core License Pack_NCLF</t>
  </si>
  <si>
    <t>Visio LTSC Professional 2021_NCLF</t>
  </si>
  <si>
    <t>Visio LTSC Standard 2021_NCLF</t>
  </si>
  <si>
    <t>Visual Studio Professional 2022_NCLF</t>
  </si>
  <si>
    <t>Windows 10 Enterprise LTSC 2021 Upgrade_NCLF</t>
  </si>
  <si>
    <t>Windows 10 Enterprise N LTSC 2021 Upgrade_NCLF</t>
  </si>
  <si>
    <t>Windows 11 Home to Pro Upgrade for Microsoft 365 Business_NCLF</t>
  </si>
  <si>
    <t>Windows 11 Home N to Pro N Upgrade for Microsoft 365 Business_NCLF</t>
  </si>
  <si>
    <t>Windows Server 2022 Remote Desktop Services External Connector_NCLF</t>
  </si>
  <si>
    <t>Windows Server 2022 Remote Desktop Services - 1 Device CAL_NCLF</t>
  </si>
  <si>
    <t>Windows Server 2022 Remote Desktop Services - 1 User CAL_NCLF</t>
  </si>
  <si>
    <t>Rights Management Services (RMS) 2022 CAL- 1 User_NCLF</t>
  </si>
  <si>
    <t>Rights Management Services (RMS) 2022 CAL-1 Device_NCLF</t>
  </si>
  <si>
    <t>Windows Server 2022 External Connector_NCLF</t>
  </si>
  <si>
    <t>Windows Server 2022 Rights Management External Connector_NCLF</t>
  </si>
  <si>
    <t>Windows Server 2022 - 1 Device CAL_NCLF</t>
  </si>
  <si>
    <t>Windows Server 2022 - 1 User CAL_NCLF</t>
  </si>
  <si>
    <t>Windows Server 2022 Datacenter - 16 Core_NCLF</t>
  </si>
  <si>
    <t>Windows Server 2022 Datacenter - 2 Core_NCLF</t>
  </si>
  <si>
    <t>Windows Server 2022 Standard - 16 Core License Pack_NCLF</t>
  </si>
  <si>
    <t>Windows Server 2022 Standard - 2 Core License Pack_NCLF</t>
  </si>
  <si>
    <t>OPEN VALUE - CSP GOBIERNO</t>
  </si>
  <si>
    <t>DG7GMGF0D5SL-0002</t>
  </si>
  <si>
    <t>DG7GMGF0D5SL-0007</t>
  </si>
  <si>
    <t>077-05312</t>
  </si>
  <si>
    <t>077-05317</t>
  </si>
  <si>
    <t>7U6-00005</t>
  </si>
  <si>
    <t>HXC-00017</t>
  </si>
  <si>
    <t>HXC-00018</t>
  </si>
  <si>
    <t>DG7GMGF0D8H4-0004</t>
  </si>
  <si>
    <t>DG7GMGF0D8H3-0004</t>
  </si>
  <si>
    <t>CFQ7TTC0HL8Z-0001</t>
  </si>
  <si>
    <t>CFQ7TTC0HDK0-0001</t>
  </si>
  <si>
    <t>CFQ7TTC0LHQD-0001</t>
  </si>
  <si>
    <t>CFQ7TTC0LH0Z-0001</t>
  </si>
  <si>
    <t>CFQ7TTC0LFLS-0002</t>
  </si>
  <si>
    <t>CFQ7TTC0LFK5-0001</t>
  </si>
  <si>
    <t>CFQ7TTC0LH9J-0001</t>
  </si>
  <si>
    <t>CFQ7TTC0LHT2-0001</t>
  </si>
  <si>
    <t>CFQ7TTC0LH0V-0001</t>
  </si>
  <si>
    <t>CFQ7TTC0LHRL-0002</t>
  </si>
  <si>
    <t>CFQ7TTC0LHQ3-0001</t>
  </si>
  <si>
    <t>CFQ7TTC0HBSL-0001</t>
  </si>
  <si>
    <t>CFQ7TTC0LHXR-0001</t>
  </si>
  <si>
    <t>CFQ7TTC0LHWJ-0001</t>
  </si>
  <si>
    <t>CFQ7TTC0HD7P-0001</t>
  </si>
  <si>
    <t>CFQ7TTC0HD3R-0001</t>
  </si>
  <si>
    <t>CFQ7TTC0HD3R-0003</t>
  </si>
  <si>
    <t>CFQ7TTC0HD3R-0002</t>
  </si>
  <si>
    <t>CFQ7TTC0LH3F-0002</t>
  </si>
  <si>
    <t>CFQ7TTC0LH34-0001</t>
  </si>
  <si>
    <t>CFQ7TTC0LH33-0001</t>
  </si>
  <si>
    <t>CFQ7TTC0LH38-0001</t>
  </si>
  <si>
    <t>CFQ7TTC0LH39-0002</t>
  </si>
  <si>
    <t>CFQ7TTC0LH2Z-0002</t>
  </si>
  <si>
    <t>CFQ7TTC0LH2Z-0001</t>
  </si>
  <si>
    <t>CFQ7TTC0HM0T-0012</t>
  </si>
  <si>
    <t>CFQ7TTC0HM0T-0011</t>
  </si>
  <si>
    <t>CFQ7TTC0HM0T-0010</t>
  </si>
  <si>
    <t>CFQ7TTC0HM0T-000Z</t>
  </si>
  <si>
    <t>CFQ7TTC0HM0T-000X</t>
  </si>
  <si>
    <t>CFQ7TTC0HM0T-000W</t>
  </si>
  <si>
    <t>CFQ7TTC0HM0T-000V</t>
  </si>
  <si>
    <t>CFQ7TTC0HM0T-0016</t>
  </si>
  <si>
    <t>CFQ7TTC0HM0T-000G</t>
  </si>
  <si>
    <t>CFQ7TTC0HM0T-000F</t>
  </si>
  <si>
    <t>CFQ7TTC0HM0T-000D</t>
  </si>
  <si>
    <t>CFQ7TTC0HM0T-000C</t>
  </si>
  <si>
    <t>CFQ7TTC0HM0T-000B</t>
  </si>
  <si>
    <t>CFQ7TTC0HM0T-0009</t>
  </si>
  <si>
    <t>CFQ7TTC0HM0T-0008</t>
  </si>
  <si>
    <t>CFQ7TTC0HM0T-0014</t>
  </si>
  <si>
    <t>CFQ7TTC0HM0T-0013</t>
  </si>
  <si>
    <t>CFQ7TTC0HM0T-0007</t>
  </si>
  <si>
    <t>CFQ7TTC0HM0T-0006</t>
  </si>
  <si>
    <t>CFQ7TTC0HM0T-0005</t>
  </si>
  <si>
    <t>CFQ7TTC0HM0T-0002</t>
  </si>
  <si>
    <t>CFQ7TTC0HM0T-0001</t>
  </si>
  <si>
    <t>CFQ7TTC0HM0T-000P</t>
  </si>
  <si>
    <t>CFQ7TTC0HM0T-000N</t>
  </si>
  <si>
    <t>CFQ7TTC0HM0T-000M</t>
  </si>
  <si>
    <t>CFQ7TTC0HM0T-000L</t>
  </si>
  <si>
    <t>CFQ7TTC0HM0T-0004</t>
  </si>
  <si>
    <t>CFQ7TTC0HM0T-0003</t>
  </si>
  <si>
    <t>CFQ7TTC0HM0T-000T</t>
  </si>
  <si>
    <t>CFQ7TTC0HM0T-000S</t>
  </si>
  <si>
    <t>CFQ7TTC0HM0T-000R</t>
  </si>
  <si>
    <t>CFQ7TTC0HM0T-000Q</t>
  </si>
  <si>
    <t>CFQ7TTC0HM0T-000J</t>
  </si>
  <si>
    <t>CFQ7TTC0HM0T-000H</t>
  </si>
  <si>
    <t>CFQ7TTC0HM0T-0015</t>
  </si>
  <si>
    <t>CFQ7TTC0HM0T-000K</t>
  </si>
  <si>
    <t>CFQ7TTC0LH3J-000F</t>
  </si>
  <si>
    <t>CFQ7TTC0LH3J-0003</t>
  </si>
  <si>
    <t>CFQ7TTC0LH3J-0002</t>
  </si>
  <si>
    <t>CFQ7TTC0LH3J-0001</t>
  </si>
  <si>
    <t>CFQ7TTC0J7C5-0001</t>
  </si>
  <si>
    <t>CFQ7TTC0LHPZ-0001</t>
  </si>
  <si>
    <t>CFQ7TTC0LHXC-0001</t>
  </si>
  <si>
    <t>CFQ7TTC0J7BH-0001</t>
  </si>
  <si>
    <t>CFQ7TTC0LFDZ-0007</t>
  </si>
  <si>
    <t>CFQ7TTC0LFDZ-0003</t>
  </si>
  <si>
    <t>CFQ7TTC0LFDZ-0001</t>
  </si>
  <si>
    <t>CFQ7TTC0LFDZ-0006</t>
  </si>
  <si>
    <t>CFQ7TTC0J7M0-0001</t>
  </si>
  <si>
    <t>CFQ7TTC0LFNK-0001</t>
  </si>
  <si>
    <t>CFQ7TTC0LFNK-0003</t>
  </si>
  <si>
    <t>CFQ7TTC0J7N8-0001</t>
  </si>
  <si>
    <t>CFQ7TTC0HKJ7-0001</t>
  </si>
  <si>
    <t>CFQ7TTC0HKJ6-0001</t>
  </si>
  <si>
    <t>CFQ7TTC0HM43-0001</t>
  </si>
  <si>
    <t>CFQ7TTC0LFNL-0007</t>
  </si>
  <si>
    <t>CFQ7TTC0LFNL-0006</t>
  </si>
  <si>
    <t>CFQ7TTC0LFNL-0001</t>
  </si>
  <si>
    <t>CFQ7TTC0LFDN-0001</t>
  </si>
  <si>
    <t>CFQ7TTC0LGV4-0002</t>
  </si>
  <si>
    <t>CFQ7TTC0LGV4-0001</t>
  </si>
  <si>
    <t>CFQ7TTC0HD41-0002</t>
  </si>
  <si>
    <t>CFQ7TTC0HD41-0001</t>
  </si>
  <si>
    <t>CFQ7TTC0HD40-0002</t>
  </si>
  <si>
    <t>CFQ7TTC0HD40-0001</t>
  </si>
  <si>
    <t>CFQ7TTC0HD4H-0002</t>
  </si>
  <si>
    <t>CFQ7TTC0HD4H-0001</t>
  </si>
  <si>
    <t>CFQ7TTC0LGV7-0001</t>
  </si>
  <si>
    <t>CFQ7TTC0HD4G-0004</t>
  </si>
  <si>
    <t>CFQ7TTC0HD4G-0003</t>
  </si>
  <si>
    <t>CFQ7TTC0HD4G-0002</t>
  </si>
  <si>
    <t>CFQ7TTC0HD4G-0001</t>
  </si>
  <si>
    <t>CFQ7TTC0J1XF-0004</t>
  </si>
  <si>
    <t>CFQ7TTC0J1XF-0003</t>
  </si>
  <si>
    <t>CFQ7TTC0LH3N-0001</t>
  </si>
  <si>
    <t>CFQ7TTC0HX6F-0001</t>
  </si>
  <si>
    <t>CFQ7TTC0LHVK-0001</t>
  </si>
  <si>
    <t>CFQ7TTC0LHWM-0001</t>
  </si>
  <si>
    <t>CFQ7TTC0LHWQ-0006</t>
  </si>
  <si>
    <t>CFQ7TTC0LHWQ-0005</t>
  </si>
  <si>
    <t>CFQ7TTC0LHWQ-0004</t>
  </si>
  <si>
    <t>CFQ7TTC0LHWQ-0003</t>
  </si>
  <si>
    <t>CFQ7TTC0LHWQ-0001</t>
  </si>
  <si>
    <t>CFQ7TTC0LHWQ-0002</t>
  </si>
  <si>
    <t>CFQ7TTC0LHWP-0001</t>
  </si>
  <si>
    <t>CFQ7TTC0LHX0-0001</t>
  </si>
  <si>
    <t>CFQ7TTC0LHXQ-0001</t>
  </si>
  <si>
    <t>CFQ7TTC0LHVJ-0001</t>
  </si>
  <si>
    <t>CFQ7TTC0LHZ1-0001</t>
  </si>
  <si>
    <t>CFQ7TTC0LHV9-0001</t>
  </si>
  <si>
    <t>CFQ7TTC0LHVN-0001</t>
  </si>
  <si>
    <t>CFQ7TTC0LHXZ-0001</t>
  </si>
  <si>
    <t>CFQ7TTC0LHVG-0001</t>
  </si>
  <si>
    <t>CFQ7TTC0HD4D-0002</t>
  </si>
  <si>
    <t>CFQ7TTC0HD4D-0001</t>
  </si>
  <si>
    <t>CFQ7TTC0LF90-0002</t>
  </si>
  <si>
    <t>CFQ7TTC0LGV9-0001</t>
  </si>
  <si>
    <t>CFQ7TTC0LHZ4-0001</t>
  </si>
  <si>
    <t>CFQ7TTC0LFF1-0006</t>
  </si>
  <si>
    <t>CFQ7TTC0LFF1-0003</t>
  </si>
  <si>
    <t>CFQ7TTC0LFF1-0001</t>
  </si>
  <si>
    <t>CFQ7TTC0LHZ3-0001</t>
  </si>
  <si>
    <t>CFQ7TTC0HBSJ-0001</t>
  </si>
  <si>
    <t>CFQ7TTC0LFN5-0004</t>
  </si>
  <si>
    <t>CFQ7TTC0LFN5-0002</t>
  </si>
  <si>
    <t>CFQ7TTC0LH31-0009</t>
  </si>
  <si>
    <t>CFQ7TTC0LH31-0008</t>
  </si>
  <si>
    <t>CFQ7TTC0LH31-0007</t>
  </si>
  <si>
    <t>CFQ7TTC0LH31-0005</t>
  </si>
  <si>
    <t>CFQ7TTC0LH31-0002</t>
  </si>
  <si>
    <t>CFQ7TTC0LH31-001C</t>
  </si>
  <si>
    <t>CFQ7TTC0LH31-001B</t>
  </si>
  <si>
    <t>CFQ7TTC0LH31-0019</t>
  </si>
  <si>
    <t>CFQ7TTC0LH31-0018</t>
  </si>
  <si>
    <t>CFQ7TTC0LH31-0001</t>
  </si>
  <si>
    <t>CFQ7TTC0LFNJ-0001</t>
  </si>
  <si>
    <t>CFQ7TTC0HD42-000C</t>
  </si>
  <si>
    <t>CFQ7TTC0HD42-000B</t>
  </si>
  <si>
    <t>CFQ7TTC0HD42-0009</t>
  </si>
  <si>
    <t>CFQ7TTC0HD42-0008</t>
  </si>
  <si>
    <t>CFQ7TTC0HD42-0001</t>
  </si>
  <si>
    <t>CFQ7TTC0LHT4-0001</t>
  </si>
  <si>
    <t>CFQ7TTC0LFJ1-0001</t>
  </si>
  <si>
    <t>CFQ7TTC0LH16-0001</t>
  </si>
  <si>
    <t>CFQ7TTC0LH1P-0001</t>
  </si>
  <si>
    <t>CFQ7TTC0LH0J-0001</t>
  </si>
  <si>
    <t>CFQ7TTC0LHQ5-0001</t>
  </si>
  <si>
    <t>CFQ7TTC0LH0L-0001</t>
  </si>
  <si>
    <t>CFQ7TTC0LGZM-0001</t>
  </si>
  <si>
    <t>CFQ7TTC0HDJX-0001</t>
  </si>
  <si>
    <t>CFQ7TTC0HD4F-0002</t>
  </si>
  <si>
    <t>CFQ7TTC0HD4F-0001</t>
  </si>
  <si>
    <t>CFQ7TTC0LH1G-0001</t>
  </si>
  <si>
    <t>CFQ7TTC0LGZT-0001</t>
  </si>
  <si>
    <t>CFQ7TTC0LHSL-0008</t>
  </si>
  <si>
    <t>CFQ7TTC0LHSL-0002</t>
  </si>
  <si>
    <t>CFQ7TTC0LHSL-0001</t>
  </si>
  <si>
    <t>CFQ7TTC0LH18-0001</t>
  </si>
  <si>
    <t>CFQ7TTC0LCHC-0002</t>
  </si>
  <si>
    <t>CFQ7TTC0LDPB-0001</t>
  </si>
  <si>
    <t>CFQ7TTC0LHXT-0001</t>
  </si>
  <si>
    <t>CFQ7TTC0LHXJ-0003</t>
  </si>
  <si>
    <t>CFQ7TTC0LHXJ-0001</t>
  </si>
  <si>
    <t>CFQ7TTC0LFLX-0003</t>
  </si>
  <si>
    <t>CFQ7TTC0LFLX-0001</t>
  </si>
  <si>
    <t>CFQ7TTC0LFLZ-0003</t>
  </si>
  <si>
    <t>CFQ7TTC0LFLZ-0002</t>
  </si>
  <si>
    <t>CFQ7TTC0LHR4-0002</t>
  </si>
  <si>
    <t>CFQ7TTC0LHR4-0001</t>
  </si>
  <si>
    <t>CFQ7TTC0HD6V-0001</t>
  </si>
  <si>
    <t>CFQ7TTC0HD6T-0001</t>
  </si>
  <si>
    <t>CFQ7TTC0HD6S-0001</t>
  </si>
  <si>
    <t>CFQ7TTC0LHQB-0001</t>
  </si>
  <si>
    <t>CFQ7TTC0MBMD-0007</t>
  </si>
  <si>
    <t>CFQ7TTC0MBMD-0006</t>
  </si>
  <si>
    <t>CFQ7TTC0MBMD-0005</t>
  </si>
  <si>
    <t>CFQ7TTC0MBMD-0002</t>
  </si>
  <si>
    <t>CFQ7TTC0LH05-0001</t>
  </si>
  <si>
    <t>CFQ7TTC0HC36-0001</t>
  </si>
  <si>
    <t>CFQ7TTC0J7WF-0004</t>
  </si>
  <si>
    <t>CFQ7TTC0LHRR-0001</t>
  </si>
  <si>
    <t>CFQ7TTC0J1GB-0003</t>
  </si>
  <si>
    <t>CFQ7TTC0LGV0-0001</t>
  </si>
  <si>
    <t>CFQ7TTC0LH0D-0001</t>
  </si>
  <si>
    <t>CFQ7TTC0LH04-0001</t>
  </si>
  <si>
    <t>CFQ7TTC0LHXH-0001</t>
  </si>
  <si>
    <t>CFQ7TTC0Q17R-0001</t>
  </si>
  <si>
    <t>CFQ7TTC0LCH4-0009</t>
  </si>
  <si>
    <t>CFQ7TTC0LCH4-0006</t>
  </si>
  <si>
    <t>CFQ7TTC0LCH4-0004</t>
  </si>
  <si>
    <t>CFQ7TTC0LH0C-0001</t>
  </si>
  <si>
    <t>CFQ7TTC0LHPG-0001</t>
  </si>
  <si>
    <t>CFQ7TTC0JXCZ-0004</t>
  </si>
  <si>
    <t>CFQ7TTC0JN4R-0002</t>
  </si>
  <si>
    <t>CFQ7TTC0LH0T-0001</t>
  </si>
  <si>
    <t>CFQ7TTC0LH0R-0001</t>
  </si>
  <si>
    <t>CFQ7TTC0HL73-0001</t>
  </si>
  <si>
    <t>CFQ7TTC0J7V7-0002</t>
  </si>
  <si>
    <t>CFQ7TTC0LHWF-0008</t>
  </si>
  <si>
    <t>CFQ7TTC0LHWF-0001</t>
  </si>
  <si>
    <t>CFQ7TTC0HDJW-0001</t>
  </si>
  <si>
    <t>CFQ7TTC0LHSW-0001</t>
  </si>
  <si>
    <t>CFQ7TTC0LF8Q-0001</t>
  </si>
  <si>
    <t>CFQ7TTC0LF8R-0001</t>
  </si>
  <si>
    <t>CFQ7TTC0LF8S-0002</t>
  </si>
  <si>
    <t>CFQ7TTC0LF8S-0001</t>
  </si>
  <si>
    <t>CFQ7TTC0LHS9-0001</t>
  </si>
  <si>
    <t>CFQ7TTC0LGZW-0001</t>
  </si>
  <si>
    <t>CFQ7TTC0LHSV-0001</t>
  </si>
  <si>
    <t>CFQ7TTC0LH1M-0001</t>
  </si>
  <si>
    <t>CFQ7TTC0LH1S-0001</t>
  </si>
  <si>
    <t>CFQ7TTC0J4GS-0002</t>
  </si>
  <si>
    <t>CFQ7TTC0LHQM-0001</t>
  </si>
  <si>
    <t>CFQ7TTC0LH2H-0002</t>
  </si>
  <si>
    <t>CFQ7TTC0LHRX-0003</t>
  </si>
  <si>
    <t>CFQ7TTC0LHRX-0002</t>
  </si>
  <si>
    <t>CFQ7TTC0LHRX-0001</t>
  </si>
  <si>
    <t>CFQ7TTC0LH23-0001</t>
  </si>
  <si>
    <t>CFQ7TTC0LH13-0001</t>
  </si>
  <si>
    <t>CFQ7TTC0LH3L-0001</t>
  </si>
  <si>
    <t>CFQ7TTC0LSGZ-0001</t>
  </si>
  <si>
    <t>CFQ7TTC0LSH0-0001</t>
  </si>
  <si>
    <t>CFQ7TTC0HL8W-0001</t>
  </si>
  <si>
    <t>CFQ7TTC0HL8T-0001</t>
  </si>
  <si>
    <t>CFQ7TTC0LHQ2-0003</t>
  </si>
  <si>
    <t>CFQ7TTC0LHQ2-0005</t>
  </si>
  <si>
    <t>CFQ7TTC0LHQ2-0004</t>
  </si>
  <si>
    <t>CFQ7TTC0LHQ2-0002</t>
  </si>
  <si>
    <t>CFQ7TTC0LHQ2-0001</t>
  </si>
  <si>
    <t>CFQ7TTC0LHSF-0001</t>
  </si>
  <si>
    <t>CFQ7TTC0LH1F-0002</t>
  </si>
  <si>
    <t>CFQ7TTC0LH1F-0001</t>
  </si>
  <si>
    <t>CFQ7TTC0LHVD-0001</t>
  </si>
  <si>
    <t>CFQ7TTC0LHP3-0001</t>
  </si>
  <si>
    <t>CFQ7TTC0HDB1-0002</t>
  </si>
  <si>
    <t>CFQ7TTC0HDB0-0002</t>
  </si>
  <si>
    <t>CFQ7TTC0HD9Z-0002</t>
  </si>
  <si>
    <t>CFQ7TTC0HL72-0001</t>
  </si>
  <si>
    <t>CFQ7TTC0LH0N-0001</t>
  </si>
  <si>
    <t>CFQ7TTC0LH14-0001</t>
  </si>
  <si>
    <t>CFQ7TTC0HDK2-0001</t>
  </si>
  <si>
    <t>CFQ7TTC0LHR5-0001</t>
  </si>
  <si>
    <t>CFQ7TTC0HDJR-000C</t>
  </si>
  <si>
    <t>CFQ7TTC0HDJR-0002</t>
  </si>
  <si>
    <t>CFQ7TTC0HDJR-0001</t>
  </si>
  <si>
    <t>CFQ7TTC0HL82-0006</t>
  </si>
  <si>
    <t>CFQ7TTC0HL82-0001</t>
  </si>
  <si>
    <t>CFQ7TTC0HD33-0003</t>
  </si>
  <si>
    <t>CFQ7TTC0HD32-0002</t>
  </si>
  <si>
    <t>CFQ7TTC0HVZG-0001</t>
  </si>
  <si>
    <t>CFQ7TTC0LGTX-0004</t>
  </si>
  <si>
    <t>CFQ7TTC0LGTX-0001</t>
  </si>
  <si>
    <t>CFQ7TTC0LFNW-0002</t>
  </si>
  <si>
    <t>CFQ7TTC0HX99-000T</t>
  </si>
  <si>
    <t>CFQ7TTC0HX99-000S</t>
  </si>
  <si>
    <t>CFQ7TTC0HX99-000Q</t>
  </si>
  <si>
    <t>CFQ7TTC0HX99-000P</t>
  </si>
  <si>
    <t>CFQ7TTC0HX99-000M</t>
  </si>
  <si>
    <t>CFQ7TTC0HX99-000L</t>
  </si>
  <si>
    <t>CFQ7TTC0HX99-000K</t>
  </si>
  <si>
    <t>CFQ7TTC0HX99-000J</t>
  </si>
  <si>
    <t>CFQ7TTC0HX99-000H</t>
  </si>
  <si>
    <t>CFQ7TTC0HX99-000G</t>
  </si>
  <si>
    <t>CFQ7TTC0HX99-000F</t>
  </si>
  <si>
    <t>CFQ7TTC0HHS9-0010</t>
  </si>
  <si>
    <t>CFQ7TTC0HHS9-000Z</t>
  </si>
  <si>
    <t>CFQ7TTC0HHS9-000X</t>
  </si>
  <si>
    <t>CFQ7TTC0HHS9-000W</t>
  </si>
  <si>
    <t>CFQ7TTC0HHS9-000V</t>
  </si>
  <si>
    <t>CFQ7TTC0HHS9-000T</t>
  </si>
  <si>
    <t>CFQ7TTC0HHS9-0016</t>
  </si>
  <si>
    <t>CFQ7TTC0HHS9-0015</t>
  </si>
  <si>
    <t>CFQ7TTC0HHS9-0014</t>
  </si>
  <si>
    <t>CFQ7TTC0HHS9-0013</t>
  </si>
  <si>
    <t>CFQ7TTC0HHS9-0012</t>
  </si>
  <si>
    <t>eb3e7855-136e-4b80-9519-eaa0662d8ccd</t>
  </si>
  <si>
    <t>0fba8bcb-12e9-4183-bd1c-0a9ee2d36fe7</t>
  </si>
  <si>
    <t>Windows 11 Pro Upgrade</t>
  </si>
  <si>
    <t>Windows 11 Pro N Upgrade</t>
  </si>
  <si>
    <t>10-Year Audit Log Retention Add On</t>
  </si>
  <si>
    <t>Advanced Communications</t>
  </si>
  <si>
    <t>Advanced eDiscovery Storage</t>
  </si>
  <si>
    <t>Chat session for Virtual Agent</t>
  </si>
  <si>
    <t>Dynamics 365 Asset Management Addl Assets</t>
  </si>
  <si>
    <t>Dynamics 365 Business Central Additional Environment Addon</t>
  </si>
  <si>
    <t>Dynamics 365 Business Central Database Capacity</t>
  </si>
  <si>
    <t>Dynamics 365 Business Central Database Capacity Overage</t>
  </si>
  <si>
    <t>Dynamics 365 Business Central Database Capacity 100GB</t>
  </si>
  <si>
    <t>Dynamics 365 Business Central Essentials</t>
  </si>
  <si>
    <t>Dynamics 365 Business Central Team Members</t>
  </si>
  <si>
    <t>Dynamics 365 e-Commerce Tier 1 Band 5 Overage</t>
  </si>
  <si>
    <t>Dynamics 365 e-Commerce Tier 1 Band 6 Overage</t>
  </si>
  <si>
    <t>Dynamics 365 e-Commerce Tier 2 Band 1 Overage</t>
  </si>
  <si>
    <t>Dynamics 365 e-Commerce Tier 2 Band 2 Overage</t>
  </si>
  <si>
    <t>Dynamics 365 e-Commerce Tier 1 Band 2 Overage</t>
  </si>
  <si>
    <t>Dynamics 365 e-Commerce Tier 3 Band 2 Overage</t>
  </si>
  <si>
    <t>Dynamics 365 e-Commerce Tier 3 Band 3 Overage</t>
  </si>
  <si>
    <t>Dynamics 365 e-Commerce Tier 1 Band 1 Overage</t>
  </si>
  <si>
    <t>Dynamics 365 e-Commerce Tier 3 Band 6 Overage</t>
  </si>
  <si>
    <t>Dynamics 365 e-Commerce Tier 1 Band 4 Overage</t>
  </si>
  <si>
    <t>Dynamics 365 e-Commerce Tier 2 Band 5 Overage</t>
  </si>
  <si>
    <t>Dynamics 365 e-Commerce Tier 2 Band 6 Overage</t>
  </si>
  <si>
    <t>Dynamics 365 e-Commerce Tier 3 Band 5 Overage</t>
  </si>
  <si>
    <t>Dynamics 365 e-Commerce Tier 3 Band 4 Overage</t>
  </si>
  <si>
    <t>Dynamics 365 e-Commerce Tier 2 Band 3 Overage</t>
  </si>
  <si>
    <t>Dynamics 365 e-Commerce Tier 2 Band 4 Overage</t>
  </si>
  <si>
    <t>Dynamics 365 e-Commerce Tier 3 Band 1 Overage</t>
  </si>
  <si>
    <t>Dynamics 365 e-Commerce Tier 1 Band 3 Overage</t>
  </si>
  <si>
    <t>Dynamics 365 Customer Service Call Intelligence Minutes Add-on</t>
  </si>
  <si>
    <t>Dynamics 365 Customer Service Chat</t>
  </si>
  <si>
    <t>Dynamics 365 Customer Service Digital Messaging add-on</t>
  </si>
  <si>
    <t>Dynamics 365 Customer Service Digital Messaging and Voice Add-in</t>
  </si>
  <si>
    <t>Dynamics 365 Customer Service unified routing add-on</t>
  </si>
  <si>
    <t>Dynamics 365 Customer Service Intelligent Voicebot Minutes Add-on</t>
  </si>
  <si>
    <t>Dynamics 365 Customer Service Voice Channel Add-in</t>
  </si>
  <si>
    <t>Dynamics 365 Field Service - Resource Scheduling Optimization</t>
  </si>
  <si>
    <t>Dynamics 365 Fraud Protection Account Protection Addon</t>
  </si>
  <si>
    <t>Dynamics 365 Fraud Protection Loss Prevention Addon</t>
  </si>
  <si>
    <t>Dynamics 365 Fraud Protection Purchase Protection Addon</t>
  </si>
  <si>
    <t>Dynamics 365 Human Resources Sandbox</t>
  </si>
  <si>
    <t>Dynamics 365 Marketing Interactions Add on pack: Tier 1</t>
  </si>
  <si>
    <t>Dynamics 365 Marketing Additional Application</t>
  </si>
  <si>
    <t>Dynamics 365 Marketing Additional Non-Prod Application</t>
  </si>
  <si>
    <t>Dynamics 365 Marketing Addnl Contacts Tier 1 for CE Plan</t>
  </si>
  <si>
    <t>Dynamics 365 Marketing Addnl Contacts Tier 4</t>
  </si>
  <si>
    <t>Dynamics 365 Marketing Addnl Contacts Tier 3</t>
  </si>
  <si>
    <t>Dynamics 365 Marketing Addnl Contacts Tier 1</t>
  </si>
  <si>
    <t>Dynamics 365 Marketing Addnl Contacts Tier 5</t>
  </si>
  <si>
    <t>Dynamics 365 Marketing Addnl Contacts Tier 2</t>
  </si>
  <si>
    <t>Dynamics 365 Operations - Sandbox Tier 2:Standard Acceptance Testing</t>
  </si>
  <si>
    <t>Dynamics 365 Operations - Sandbox Tier 3:Premier Acceptance Testing</t>
  </si>
  <si>
    <t>Dynamics 365 Operations - Sandbox Tier 4:Standard Performance Testing</t>
  </si>
  <si>
    <t>Dynamics 365 Operations - Sandbox Tier 5:Premier Performance Testing</t>
  </si>
  <si>
    <t>Dynamics 365 Sales Conversation Intelligence AddOn</t>
  </si>
  <si>
    <t>Standard Cloud Scale Unit Overage</t>
  </si>
  <si>
    <t>Basic Cloud Scale Unit Overage</t>
  </si>
  <si>
    <t>Basic Edge Scale Unit Overage</t>
  </si>
  <si>
    <t>Standard Edge Scale Unit Overage</t>
  </si>
  <si>
    <t>Dynamics 365 Commerce Ratings and Reviews</t>
  </si>
  <si>
    <t>Dynamics 365 Commerce Scale Unit Basic - Cloud</t>
  </si>
  <si>
    <t>Dynamics 365 Commerce Scale Unit Standard - Cloud</t>
  </si>
  <si>
    <t>Dynamics 365 Commerce Scale Unit Premium - Cloud</t>
  </si>
  <si>
    <t>Dynamics 365 Commerce Recommendations</t>
  </si>
  <si>
    <t>Exchange Online Archiving for Exchange Online</t>
  </si>
  <si>
    <t>Extra Graph Connector Capacity</t>
  </si>
  <si>
    <t>Sensor Data Intelligence Additional Machines Add-in for Dynamics 365 Supply Chain Management</t>
  </si>
  <si>
    <t>Operator Connect Conferencing</t>
  </si>
  <si>
    <t>Microsoft 365 E5 Compliance</t>
  </si>
  <si>
    <t>Microsoft 365 E5 Security</t>
  </si>
  <si>
    <t>Microsoft 365 F5 Security + Compliance Add-on</t>
  </si>
  <si>
    <t>Microsoft 365 F5 Security Add-on</t>
  </si>
  <si>
    <t>Microsoft 365 F5 Compliance Add-on</t>
  </si>
  <si>
    <t>Microsoft Defender for Office 365 (Plan 1)</t>
  </si>
  <si>
    <t>Microsoft Defender for Office 365 (Plan 2)</t>
  </si>
  <si>
    <t>Remote Help Add On</t>
  </si>
  <si>
    <t>Microsoft Stream Plan 2 for Office 365 Add-On</t>
  </si>
  <si>
    <t>Microsoft Stream Storage Add-On (500 GB)</t>
  </si>
  <si>
    <t>Microsoft Teams Phone Standard</t>
  </si>
  <si>
    <t>Microsoft Viva Insights</t>
  </si>
  <si>
    <t>Microsoft Viva Topics</t>
  </si>
  <si>
    <t>Office 365 Data Loss Prevention</t>
  </si>
  <si>
    <t>Office 365 Extra File Storage</t>
  </si>
  <si>
    <t>OneDrive for business (Plan 1)</t>
  </si>
  <si>
    <t>OneDrive for business (Plan 2)</t>
  </si>
  <si>
    <t>Power Automate unattended RPA add-on</t>
  </si>
  <si>
    <t>Power BI Premium Per User Add-On</t>
  </si>
  <si>
    <t>Power Virtual Agent User License</t>
  </si>
  <si>
    <t>Scheduler</t>
  </si>
  <si>
    <t>SharePoint Syntex</t>
  </si>
  <si>
    <t>Skype for Business Plus CAL</t>
  </si>
  <si>
    <t>Universal Print Additional Capacity (10k) - Windows</t>
  </si>
  <si>
    <t>Universal Print volume add-on (500 jobs) - Windows</t>
  </si>
  <si>
    <t>Universal Print Additional Capacity 10K</t>
  </si>
  <si>
    <t>Universal Print volume add-on (500 jobs) - Microsoft 365</t>
  </si>
  <si>
    <t>Dynamics 365 e-Commerce Tier 1 Band 3 for Faculty</t>
  </si>
  <si>
    <t>Dynamics 365 e-Commerce Tier 2 Band 6 for Faculty</t>
  </si>
  <si>
    <t>077-03499</t>
  </si>
  <si>
    <t>077-03504</t>
  </si>
  <si>
    <t>CFQ7TTC0HL8Z-0001_NCLF</t>
  </si>
  <si>
    <t>CFQ7TTC0HDK0-0001_NCLF</t>
  </si>
  <si>
    <t>CFQ7TTC0LHQD-0001_NCLF</t>
  </si>
  <si>
    <t>CFQ7TTC0LH0Z-0001_NCLF</t>
  </si>
  <si>
    <t>CFQ7TTC0LFLS-0002_NCLF</t>
  </si>
  <si>
    <t>CFQ7TTC0LFK5-0001_NCLF</t>
  </si>
  <si>
    <t>CFQ7TTC0LH9J-0001_NCLF</t>
  </si>
  <si>
    <t>CFQ7TTC0LHT2-0001_NCLF</t>
  </si>
  <si>
    <t>CFQ7TTC0LH0V-0001_NCLF</t>
  </si>
  <si>
    <t>CFQ7TTC0LHRL-0002_NCLF</t>
  </si>
  <si>
    <t>CFQ7TTC0LHQ3-0001_NCLF</t>
  </si>
  <si>
    <t>CFQ7TTC0HBSL-0001_NCLF</t>
  </si>
  <si>
    <t>CFQ7TTC0LHXR-0001_NCLF</t>
  </si>
  <si>
    <t>CFQ7TTC0LHWJ-0001_NCLF</t>
  </si>
  <si>
    <t>CFQ7TTC0HD7P-0001_NCLF</t>
  </si>
  <si>
    <t>CFQ7TTC0HD3R-0001_NCLF</t>
  </si>
  <si>
    <t>CFQ7TTC0HD3R-0003_NCLF</t>
  </si>
  <si>
    <t>CFQ7TTC0HD3R-0002_NCLF</t>
  </si>
  <si>
    <t>CFQ7TTC0LH3F-0002_NCLF</t>
  </si>
  <si>
    <t>CFQ7TTC0LH34-0001_NCLF</t>
  </si>
  <si>
    <t>CFQ7TTC0LH33-0001_NCLF</t>
  </si>
  <si>
    <t>CFQ7TTC0LH38-0001_NCLF</t>
  </si>
  <si>
    <t>CFQ7TTC0LH39-0002_NCLF</t>
  </si>
  <si>
    <t>CFQ7TTC0LH2Z-0002_NCLF</t>
  </si>
  <si>
    <t>CFQ7TTC0LH2Z-0001_NCLF</t>
  </si>
  <si>
    <t>CFQ7TTC0HM0T-0012_NCLF</t>
  </si>
  <si>
    <t>CFQ7TTC0HM0T-0011_NCLF</t>
  </si>
  <si>
    <t>CFQ7TTC0HM0T-0010_NCLF</t>
  </si>
  <si>
    <t>CFQ7TTC0HM0T-000Z_NCLF</t>
  </si>
  <si>
    <t>CFQ7TTC0HM0T-000X_NCLF</t>
  </si>
  <si>
    <t>CFQ7TTC0HM0T-000W_NCLF</t>
  </si>
  <si>
    <t>CFQ7TTC0HM0T-000V_NCLF</t>
  </si>
  <si>
    <t>CFQ7TTC0HM0T-0016_NCLF</t>
  </si>
  <si>
    <t>CFQ7TTC0HM0T-000G_NCLF</t>
  </si>
  <si>
    <t>CFQ7TTC0HM0T-000F_NCLF</t>
  </si>
  <si>
    <t>CFQ7TTC0HM0T-000D_NCLF</t>
  </si>
  <si>
    <t>CFQ7TTC0HM0T-000C_NCLF</t>
  </si>
  <si>
    <t>CFQ7TTC0HM0T-000B_NCLF</t>
  </si>
  <si>
    <t>CFQ7TTC0HM0T-0009_NCLF</t>
  </si>
  <si>
    <t>CFQ7TTC0HM0T-0008_NCLF</t>
  </si>
  <si>
    <t>CFQ7TTC0HM0T-0014_NCLF</t>
  </si>
  <si>
    <t>CFQ7TTC0HM0T-0013_NCLF</t>
  </si>
  <si>
    <t>CFQ7TTC0HM0T-0007_NCLF</t>
  </si>
  <si>
    <t>CFQ7TTC0HM0T-0006_NCLF</t>
  </si>
  <si>
    <t>CFQ7TTC0HM0T-0005_NCLF</t>
  </si>
  <si>
    <t>CFQ7TTC0HM0T-0002_NCLF</t>
  </si>
  <si>
    <t>CFQ7TTC0HM0T-0001_NCLF</t>
  </si>
  <si>
    <t>CFQ7TTC0HM0T-000P_NCLF</t>
  </si>
  <si>
    <t>CFQ7TTC0HM0T-000N_NCLF</t>
  </si>
  <si>
    <t>CFQ7TTC0HM0T-000M_NCLF</t>
  </si>
  <si>
    <t>CFQ7TTC0HM0T-000L_NCLF</t>
  </si>
  <si>
    <t>CFQ7TTC0HM0T-0004_NCLF</t>
  </si>
  <si>
    <t>CFQ7TTC0HM0T-0003_NCLF</t>
  </si>
  <si>
    <t>CFQ7TTC0HM0T-000T_NCLF</t>
  </si>
  <si>
    <t>CFQ7TTC0HM0T-000S_NCLF</t>
  </si>
  <si>
    <t>CFQ7TTC0HM0T-000R_NCLF</t>
  </si>
  <si>
    <t>CFQ7TTC0HM0T-000Q_NCLF</t>
  </si>
  <si>
    <t>CFQ7TTC0HM0T-000J_NCLF</t>
  </si>
  <si>
    <t>CFQ7TTC0HM0T-000H_NCLF</t>
  </si>
  <si>
    <t>CFQ7TTC0HM0T-0015_NCLF</t>
  </si>
  <si>
    <t>CFQ7TTC0HM0T-000K_NCLF</t>
  </si>
  <si>
    <t>CFQ7TTC0LH3J-000F_NCLF</t>
  </si>
  <si>
    <t>CFQ7TTC0LH3J-0003_NCLF</t>
  </si>
  <si>
    <t>CFQ7TTC0LH3J-0002_NCLF</t>
  </si>
  <si>
    <t>CFQ7TTC0LH3J-0001_NCLF</t>
  </si>
  <si>
    <t>CFQ7TTC0J7C5-0001_NCLF</t>
  </si>
  <si>
    <t>CFQ7TTC0LHPZ-0001_NCLF</t>
  </si>
  <si>
    <t>CFQ7TTC0LHXC-0001_NCLF</t>
  </si>
  <si>
    <t>CFQ7TTC0J7BH-0001_NCLF</t>
  </si>
  <si>
    <t>CFQ7TTC0LFDZ-0007_NCLF</t>
  </si>
  <si>
    <t>CFQ7TTC0LFDZ-0003_NCLF</t>
  </si>
  <si>
    <t>CFQ7TTC0LFDZ-0001_NCLF</t>
  </si>
  <si>
    <t>CFQ7TTC0LFDZ-0006_NCLF</t>
  </si>
  <si>
    <t>CFQ7TTC0J7M0-0001_NCLF</t>
  </si>
  <si>
    <t>CFQ7TTC0LFNK-0001_NCLF</t>
  </si>
  <si>
    <t>CFQ7TTC0LFNK-0003_NCLF</t>
  </si>
  <si>
    <t>CFQ7TTC0J7N8-0001_NCLF</t>
  </si>
  <si>
    <t>CFQ7TTC0HKJ7-0001_NCLF</t>
  </si>
  <si>
    <t>CFQ7TTC0HKJ6-0001_NCLF</t>
  </si>
  <si>
    <t>CFQ7TTC0HM43-0001_NCLF</t>
  </si>
  <si>
    <t>CFQ7TTC0LFNL-0007_NCLF</t>
  </si>
  <si>
    <t>CFQ7TTC0LFNL-0006_NCLF</t>
  </si>
  <si>
    <t>CFQ7TTC0LFNL-0001_NCLF</t>
  </si>
  <si>
    <t>CFQ7TTC0LFDN-0001_NCLF</t>
  </si>
  <si>
    <t>CFQ7TTC0LGV4-0002_NCLF</t>
  </si>
  <si>
    <t>CFQ7TTC0LGV4-0001_NCLF</t>
  </si>
  <si>
    <t>CFQ7TTC0HD41-0002_NCLF</t>
  </si>
  <si>
    <t>CFQ7TTC0HD41-0001_NCLF</t>
  </si>
  <si>
    <t>CFQ7TTC0HD40-0002_NCLF</t>
  </si>
  <si>
    <t>CFQ7TTC0HD40-0001_NCLF</t>
  </si>
  <si>
    <t>CFQ7TTC0HD4H-0002_NCLF</t>
  </si>
  <si>
    <t>CFQ7TTC0HD4H-0001_NCLF</t>
  </si>
  <si>
    <t>CFQ7TTC0LGV7-0001_NCLF</t>
  </si>
  <si>
    <t>CFQ7TTC0HD4G-0004_NCLF</t>
  </si>
  <si>
    <t>CFQ7TTC0HD4G-0003_NCLF</t>
  </si>
  <si>
    <t>CFQ7TTC0HD4G-0002_NCLF</t>
  </si>
  <si>
    <t>CFQ7TTC0HD4G-0001_NCLF</t>
  </si>
  <si>
    <t>CFQ7TTC0J1XF-0004_NCLF</t>
  </si>
  <si>
    <t>CFQ7TTC0J1XF-0003_NCLF</t>
  </si>
  <si>
    <t>CFQ7TTC0LH3N-0001_NCLF</t>
  </si>
  <si>
    <t>CFQ7TTC0HX6F-0001_NCLF</t>
  </si>
  <si>
    <t>CFQ7TTC0LHVK-0001_NCLF</t>
  </si>
  <si>
    <t>CFQ7TTC0LHWM-0001_NCLF</t>
  </si>
  <si>
    <t>CFQ7TTC0LHWQ-0006_NCLF</t>
  </si>
  <si>
    <t>CFQ7TTC0LHWQ-0005_NCLF</t>
  </si>
  <si>
    <t>CFQ7TTC0LHWQ-0004_NCLF</t>
  </si>
  <si>
    <t>CFQ7TTC0LHWQ-0003_NCLF</t>
  </si>
  <si>
    <t>CFQ7TTC0LHWQ-0001_NCLF</t>
  </si>
  <si>
    <t>CFQ7TTC0LHWQ-0002_NCLF</t>
  </si>
  <si>
    <t>CFQ7TTC0LHWP-0001_NCLF</t>
  </si>
  <si>
    <t>CFQ7TTC0LHX0-0001_NCLF</t>
  </si>
  <si>
    <t>CFQ7TTC0LHXQ-0001_NCLF</t>
  </si>
  <si>
    <t>CFQ7TTC0LHVJ-0001_NCLF</t>
  </si>
  <si>
    <t>CFQ7TTC0LHZ1-0001_NCLF</t>
  </si>
  <si>
    <t>CFQ7TTC0LHV9-0001_NCLF</t>
  </si>
  <si>
    <t>CFQ7TTC0LHVN-0001_NCLF</t>
  </si>
  <si>
    <t>CFQ7TTC0LHXZ-0001_NCLF</t>
  </si>
  <si>
    <t>CFQ7TTC0LHVG-0001_NCLF</t>
  </si>
  <si>
    <t>CFQ7TTC0HD4D-0002_NCLF</t>
  </si>
  <si>
    <t>CFQ7TTC0HD4D-0001_NCLF</t>
  </si>
  <si>
    <t>CFQ7TTC0LF90-0002_NCLF</t>
  </si>
  <si>
    <t>CFQ7TTC0LGV9-0001_NCLF</t>
  </si>
  <si>
    <t>CFQ7TTC0LHZ4-0001_NCLF</t>
  </si>
  <si>
    <t>CFQ7TTC0LFF1-0006_NCLF</t>
  </si>
  <si>
    <t>CFQ7TTC0LFF1-0003_NCLF</t>
  </si>
  <si>
    <t>CFQ7TTC0LFF1-0001_NCLF</t>
  </si>
  <si>
    <t>CFQ7TTC0LHZ3-0001_NCLF</t>
  </si>
  <si>
    <t>CFQ7TTC0HBSJ-0001_NCLF</t>
  </si>
  <si>
    <t>CFQ7TTC0LFN5-0004_NCLF</t>
  </si>
  <si>
    <t>CFQ7TTC0LFN5-0002_NCLF</t>
  </si>
  <si>
    <t>CFQ7TTC0LH31-0009_NCLF</t>
  </si>
  <si>
    <t>CFQ7TTC0LH31-0008_NCLF</t>
  </si>
  <si>
    <t>CFQ7TTC0LH31-0007_NCLF</t>
  </si>
  <si>
    <t>CFQ7TTC0LH31-0005_NCLF</t>
  </si>
  <si>
    <t>CFQ7TTC0LH31-0002_NCLF</t>
  </si>
  <si>
    <t>CFQ7TTC0LH31-001C_NCLF</t>
  </si>
  <si>
    <t>CFQ7TTC0LH31-001B_NCLF</t>
  </si>
  <si>
    <t>CFQ7TTC0LH31-0019_NCLF</t>
  </si>
  <si>
    <t>CFQ7TTC0LH31-0018_NCLF</t>
  </si>
  <si>
    <t>CFQ7TTC0LH31-0001_NCLF</t>
  </si>
  <si>
    <t>CFQ7TTC0LFNJ-0001_NCLF</t>
  </si>
  <si>
    <t>CFQ7TTC0HD42-000C_NCLF</t>
  </si>
  <si>
    <t>CFQ7TTC0HD42-000B_NCLF</t>
  </si>
  <si>
    <t>CFQ7TTC0HD42-0009_NCLF</t>
  </si>
  <si>
    <t>CFQ7TTC0HD42-0008_NCLF</t>
  </si>
  <si>
    <t>CFQ7TTC0HD42-0001_NCLF</t>
  </si>
  <si>
    <t>CFQ7TTC0LHT4-0001_NCLF</t>
  </si>
  <si>
    <t>CFQ7TTC0LFJ1-0001_NCLF</t>
  </si>
  <si>
    <t>CFQ7TTC0LH16-0001_NCLF</t>
  </si>
  <si>
    <t>CFQ7TTC0LH1P-0001_NCLF</t>
  </si>
  <si>
    <t>CFQ7TTC0LH0J-0001_NCLF</t>
  </si>
  <si>
    <t>CFQ7TTC0LHQ5-0001_NCLF</t>
  </si>
  <si>
    <t>CFQ7TTC0LH0L-0001_NCLF</t>
  </si>
  <si>
    <t>CFQ7TTC0LGZM-0001_NCLF</t>
  </si>
  <si>
    <t>CFQ7TTC0HDJX-0001_NCLF</t>
  </si>
  <si>
    <t>CFQ7TTC0HD4F-0002_NCLF</t>
  </si>
  <si>
    <t>CFQ7TTC0HD4F-0001_NCLF</t>
  </si>
  <si>
    <t>CFQ7TTC0LH1G-0001_NCLF</t>
  </si>
  <si>
    <t>CFQ7TTC0LGZT-0001_NCLF</t>
  </si>
  <si>
    <t>CFQ7TTC0LHSL-0008_NCLF</t>
  </si>
  <si>
    <t>CFQ7TTC0LHSL-0002_NCLF</t>
  </si>
  <si>
    <t>CFQ7TTC0LHSL-0001_NCLF</t>
  </si>
  <si>
    <t>CFQ7TTC0LH18-0001_NCLF</t>
  </si>
  <si>
    <t>CFQ7TTC0LCHC-0002_NCLF</t>
  </si>
  <si>
    <t>CFQ7TTC0LDPB-0001_NCLF</t>
  </si>
  <si>
    <t>CFQ7TTC0LHXT-0001_NCLF</t>
  </si>
  <si>
    <t>CFQ7TTC0LHXJ-0003_NCLF</t>
  </si>
  <si>
    <t>CFQ7TTC0LHXJ-0001_NCLF</t>
  </si>
  <si>
    <t>CFQ7TTC0LFLX-0003_NCLF</t>
  </si>
  <si>
    <t>CFQ7TTC0LFLX-0001_NCLF</t>
  </si>
  <si>
    <t>CFQ7TTC0LFLZ-0003_NCLF</t>
  </si>
  <si>
    <t>CFQ7TTC0LFLZ-0002_NCLF</t>
  </si>
  <si>
    <t>CFQ7TTC0LHR4-0002_NCLF</t>
  </si>
  <si>
    <t>CFQ7TTC0LHR4-0001_NCLF</t>
  </si>
  <si>
    <t>CFQ7TTC0HD6V-0001_NCLF</t>
  </si>
  <si>
    <t>CFQ7TTC0HD6T-0001_NCLF</t>
  </si>
  <si>
    <t>CFQ7TTC0HD6S-0001_NCLF</t>
  </si>
  <si>
    <t>CFQ7TTC0LHQB-0001_NCLF</t>
  </si>
  <si>
    <t>CFQ7TTC0MBMD-0007_NCLF</t>
  </si>
  <si>
    <t>CFQ7TTC0MBMD-0006_NCLF</t>
  </si>
  <si>
    <t>CFQ7TTC0MBMD-0005_NCLF</t>
  </si>
  <si>
    <t>CFQ7TTC0MBMD-0002_NCLF</t>
  </si>
  <si>
    <t>CFQ7TTC0LH05-0001_NCLF</t>
  </si>
  <si>
    <t>CFQ7TTC0HC36-0001_NCLF</t>
  </si>
  <si>
    <t>CFQ7TTC0J7WF-0004_NCLF</t>
  </si>
  <si>
    <t>CFQ7TTC0LHRR-0001_NCLF</t>
  </si>
  <si>
    <t>CFQ7TTC0J1GB-0003_NCLF</t>
  </si>
  <si>
    <t>CFQ7TTC0LGV0-0001_NCLF</t>
  </si>
  <si>
    <t>CFQ7TTC0LH0D-0001_NCLF</t>
  </si>
  <si>
    <t>CFQ7TTC0LH04-0001_NCLF</t>
  </si>
  <si>
    <t>CFQ7TTC0LHXH-0001_NCLF</t>
  </si>
  <si>
    <t>CFQ7TTC0Q17R-0001_NCLF</t>
  </si>
  <si>
    <t>CFQ7TTC0LCH4-0009_NCLF</t>
  </si>
  <si>
    <t>CFQ7TTC0LCH4-0006_NCLF</t>
  </si>
  <si>
    <t>CFQ7TTC0LCH4-0004_NCLF</t>
  </si>
  <si>
    <t>CFQ7TTC0LH0C-0001_NCLF</t>
  </si>
  <si>
    <t>CFQ7TTC0LHPG-0001_NCLF</t>
  </si>
  <si>
    <t>CFQ7TTC0JXCZ-0004_NCLF</t>
  </si>
  <si>
    <t>CFQ7TTC0JN4R-0002_NCLF</t>
  </si>
  <si>
    <t>CFQ7TTC0LH0T-0001_NCLF</t>
  </si>
  <si>
    <t>CFQ7TTC0LH0R-0001_NCLF</t>
  </si>
  <si>
    <t>CFQ7TTC0HL73-0001_NCLF</t>
  </si>
  <si>
    <t>CFQ7TTC0J7V7-0002_NCLF</t>
  </si>
  <si>
    <t>CFQ7TTC0LHWF-0008_NCLF</t>
  </si>
  <si>
    <t>CFQ7TTC0LHWF-0001_NCLF</t>
  </si>
  <si>
    <t>CFQ7TTC0HDJW-0001_NCLF</t>
  </si>
  <si>
    <t>CFQ7TTC0LHSW-0001_NCLF</t>
  </si>
  <si>
    <t>CFQ7TTC0LF8Q-0001_NCLF</t>
  </si>
  <si>
    <t>CFQ7TTC0LF8R-0001_NCLF</t>
  </si>
  <si>
    <t>CFQ7TTC0LF8S-0002_NCLF</t>
  </si>
  <si>
    <t>CFQ7TTC0LF8S-0001_NCLF</t>
  </si>
  <si>
    <t>CFQ7TTC0LHS9-0001_NCLF</t>
  </si>
  <si>
    <t>CFQ7TTC0LGZW-0001_NCLF</t>
  </si>
  <si>
    <t>CFQ7TTC0LHSV-0001_NCLF</t>
  </si>
  <si>
    <t>CFQ7TTC0LH1M-0001_NCLF</t>
  </si>
  <si>
    <t>CFQ7TTC0LH1S-0001_NCLF</t>
  </si>
  <si>
    <t>CFQ7TTC0J4GS-0002_NCLF</t>
  </si>
  <si>
    <t>CFQ7TTC0LHQM-0001_NCLF</t>
  </si>
  <si>
    <t>CFQ7TTC0LH2H-0002_NCLF</t>
  </si>
  <si>
    <t>CFQ7TTC0LHRX-0003_NCLF</t>
  </si>
  <si>
    <t>CFQ7TTC0LHRX-0002_NCLF</t>
  </si>
  <si>
    <t>CFQ7TTC0LHRX-0001_NCLF</t>
  </si>
  <si>
    <t>CFQ7TTC0LH23-0001_NCLF</t>
  </si>
  <si>
    <t>CFQ7TTC0LH13-0001_NCLF</t>
  </si>
  <si>
    <t>CFQ7TTC0LH3L-0001_NCLF</t>
  </si>
  <si>
    <t>CFQ7TTC0LSGZ-0001_NCLF</t>
  </si>
  <si>
    <t>CFQ7TTC0LSH0-0001_NCLF</t>
  </si>
  <si>
    <t>CFQ7TTC0HL8W-0001_NCLF</t>
  </si>
  <si>
    <t>CFQ7TTC0HL8T-0001_NCLF</t>
  </si>
  <si>
    <t>CFQ7TTC0LHQ2-0003_NCLF</t>
  </si>
  <si>
    <t>CFQ7TTC0LHQ2-0005_NCLF</t>
  </si>
  <si>
    <t>CFQ7TTC0LHQ2-0004_NCLF</t>
  </si>
  <si>
    <t>CFQ7TTC0LHQ2-0002_NCLF</t>
  </si>
  <si>
    <t>CFQ7TTC0LHQ2-0001_NCLF</t>
  </si>
  <si>
    <t>CFQ7TTC0LHSF-0001_NCLF</t>
  </si>
  <si>
    <t>CFQ7TTC0LH1F-0002_NCLF</t>
  </si>
  <si>
    <t>CFQ7TTC0LH1F-0001_NCLF</t>
  </si>
  <si>
    <t>CFQ7TTC0LHVD-0001_NCLF</t>
  </si>
  <si>
    <t>CFQ7TTC0LHP3-0001_NCLF</t>
  </si>
  <si>
    <t>CFQ7TTC0HDB1-0002_NCLF</t>
  </si>
  <si>
    <t>CFQ7TTC0HDB0-0002_NCLF</t>
  </si>
  <si>
    <t>CFQ7TTC0HD9Z-0002_NCLF</t>
  </si>
  <si>
    <t>CFQ7TTC0HL72-0001_NCLF</t>
  </si>
  <si>
    <t>CFQ7TTC0LH0N-0001_NCLF</t>
  </si>
  <si>
    <t>CFQ7TTC0LH14-0001_NCLF</t>
  </si>
  <si>
    <t>CFQ7TTC0HDK2-0001_NCLF</t>
  </si>
  <si>
    <t>CFQ7TTC0LHR5-0001_NCLF</t>
  </si>
  <si>
    <t>CFQ7TTC0HDJR-000C_NCLF</t>
  </si>
  <si>
    <t>CFQ7TTC0HDJR-0002_NCLF</t>
  </si>
  <si>
    <t>CFQ7TTC0HDJR-0001_NCLF</t>
  </si>
  <si>
    <t>CFQ7TTC0HL82-0006_NCLF</t>
  </si>
  <si>
    <t>CFQ7TTC0HL82-0001_NCLF</t>
  </si>
  <si>
    <t>CFQ7TTC0HD33-0003_NCLF</t>
  </si>
  <si>
    <t>CFQ7TTC0HD32-0002_NCLF</t>
  </si>
  <si>
    <t>CFQ7TTC0HVZG-0001_NCLF</t>
  </si>
  <si>
    <t>CFQ7TTC0LGTX-0004_NCLF</t>
  </si>
  <si>
    <t>CFQ7TTC0LGTX-0001_NCLF</t>
  </si>
  <si>
    <t>CFQ7TTC0LFNW-0002_NCLF</t>
  </si>
  <si>
    <t>CFQ7TTC0HX99-000T_NCLF</t>
  </si>
  <si>
    <t>CFQ7TTC0HX99-000S_NCLF</t>
  </si>
  <si>
    <t>CFQ7TTC0HX99-000Q_NCLF</t>
  </si>
  <si>
    <t>CFQ7TTC0HX99-000P_NCLF</t>
  </si>
  <si>
    <t>CFQ7TTC0HX99-000M_NCLF</t>
  </si>
  <si>
    <t>CFQ7TTC0HX99-000L_NCLF</t>
  </si>
  <si>
    <t>CFQ7TTC0HX99-000K_NCLF</t>
  </si>
  <si>
    <t>CFQ7TTC0HX99-000J_NCLF</t>
  </si>
  <si>
    <t>CFQ7TTC0HX99-000H_NCLF</t>
  </si>
  <si>
    <t>CFQ7TTC0HX99-000G_NCLF</t>
  </si>
  <si>
    <t>CFQ7TTC0HX99-000F_NCLF</t>
  </si>
  <si>
    <t>CFQ7TTC0HHS9-0010_NCLF</t>
  </si>
  <si>
    <t>CFQ7TTC0HHS9-000Z_NCLF</t>
  </si>
  <si>
    <t>CFQ7TTC0HHS9-000X_NCLF</t>
  </si>
  <si>
    <t>CFQ7TTC0HHS9-000W_NCLF</t>
  </si>
  <si>
    <t>CFQ7TTC0HHS9-000V_NCLF</t>
  </si>
  <si>
    <t>CFQ7TTC0HHS9-000T_NCLF</t>
  </si>
  <si>
    <t>CFQ7TTC0HHS9-0016_NCLF</t>
  </si>
  <si>
    <t>CFQ7TTC0HHS9-0015_NCLF</t>
  </si>
  <si>
    <t>CFQ7TTC0HHS9-0014_NCLF</t>
  </si>
  <si>
    <t>CFQ7TTC0HHS9-0013_NCLF</t>
  </si>
  <si>
    <t>CFQ7TTC0HHS9-0012_NCLF</t>
  </si>
  <si>
    <t>10-Year Audit Log Retention Add On_NCLF</t>
  </si>
  <si>
    <t>Advanced Communications_NCLF</t>
  </si>
  <si>
    <t>Advanced eDiscovery Storage_NCLF</t>
  </si>
  <si>
    <t>Chat session for Virtual Agent_NCLF</t>
  </si>
  <si>
    <t>Dynamics 365 Asset Management Addl Assets_NCLF</t>
  </si>
  <si>
    <t>Dynamics 365 Business Central Additional Environment Addon_NCLF</t>
  </si>
  <si>
    <t>Dynamics 365 Business Central Database Capacity_NCLF</t>
  </si>
  <si>
    <t>Dynamics 365 Business Central Database Capacity Overage_NCLF</t>
  </si>
  <si>
    <t>Dynamics 365 Business Central Database Capacity 100GB_NCLF</t>
  </si>
  <si>
    <t>Dynamics 365 Business Central Essentials_NCLF</t>
  </si>
  <si>
    <t>Dynamics 365 Business Central Team Members_NCLF</t>
  </si>
  <si>
    <t>Dynamics 365 e-Commerce Tier 1 Band 5 Overage_NCLF</t>
  </si>
  <si>
    <t>Dynamics 365 e-Commerce Tier 1 Band 6 Overage_NCLF</t>
  </si>
  <si>
    <t>Dynamics 365 e-Commerce Tier 2 Band 1 Overage_NCLF</t>
  </si>
  <si>
    <t>Dynamics 365 e-Commerce Tier 2 Band 2 Overage_NCLF</t>
  </si>
  <si>
    <t>Dynamics 365 e-Commerce Tier 1 Band 2 Overage_NCLF</t>
  </si>
  <si>
    <t>Dynamics 365 e-Commerce Tier 3 Band 2 Overage_NCLF</t>
  </si>
  <si>
    <t>Dynamics 365 e-Commerce Tier 3 Band 3 Overage_NCLF</t>
  </si>
  <si>
    <t>Dynamics 365 e-Commerce Tier 1 Band 1 Overage_NCLF</t>
  </si>
  <si>
    <t>Dynamics 365 e-Commerce Tier 3 Band 6 Overage_NCLF</t>
  </si>
  <si>
    <t>Dynamics 365 e-Commerce Tier 1 Band 4 Overage_NCLF</t>
  </si>
  <si>
    <t>Dynamics 365 e-Commerce Tier 2 Band 5 Overage_NCLF</t>
  </si>
  <si>
    <t>Dynamics 365 e-Commerce Tier 2 Band 6 Overage_NCLF</t>
  </si>
  <si>
    <t>Dynamics 365 e-Commerce Tier 3 Band 5 Overage_NCLF</t>
  </si>
  <si>
    <t>Dynamics 365 e-Commerce Tier 3 Band 4 Overage_NCLF</t>
  </si>
  <si>
    <t>Dynamics 365 e-Commerce Tier 2 Band 3 Overage_NCLF</t>
  </si>
  <si>
    <t>Dynamics 365 e-Commerce Tier 2 Band 4 Overage_NCLF</t>
  </si>
  <si>
    <t>Dynamics 365 e-Commerce Tier 3 Band 1 Overage_NCLF</t>
  </si>
  <si>
    <t>Dynamics 365 e-Commerce Tier 1 Band 3 Overage_NCLF</t>
  </si>
  <si>
    <t>Dynamics 365 Customer Service Call Intelligence Minutes Add-on_NCLF</t>
  </si>
  <si>
    <t>Dynamics 365 Customer Service Chat_NCLF</t>
  </si>
  <si>
    <t>Dynamics 365 Customer Service Digital Messaging add-on_NCLF</t>
  </si>
  <si>
    <t>Dynamics 365 Customer Service Digital Messaging and Voice Add-in_NCLF</t>
  </si>
  <si>
    <t>Dynamics 365 Customer Service unified routing add-on_NCLF</t>
  </si>
  <si>
    <t>Dynamics 365 Customer Service Intelligent Voicebot Minutes Add-on_NCLF</t>
  </si>
  <si>
    <t>Dynamics 365 Customer Service Voice Channel Add-in_NCLF</t>
  </si>
  <si>
    <t>Dynamics 365 Field Service - Resource Scheduling Optimization_NCLF</t>
  </si>
  <si>
    <t>Dynamics 365 Fraud Protection Account Protection Addon_NCLF</t>
  </si>
  <si>
    <t>Dynamics 365 Fraud Protection Loss Prevention Addon_NCLF</t>
  </si>
  <si>
    <t>Dynamics 365 Fraud Protection Purchase Protection Addon_NCLF</t>
  </si>
  <si>
    <t>Dynamics 365 Human Resources Sandbox_NCLF</t>
  </si>
  <si>
    <t>Dynamics 365 Marketing Interactions Add on pack: Tier 1_NCLF</t>
  </si>
  <si>
    <t>Dynamics 365 Marketing Additional Application_NCLF</t>
  </si>
  <si>
    <t>Dynamics 365 Marketing Additional Non-Prod Application_NCLF</t>
  </si>
  <si>
    <t>Dynamics 365 Marketing Addnl Contacts Tier 1 for CE Plan_NCLF</t>
  </si>
  <si>
    <t>Dynamics 365 Marketing Addnl Contacts Tier 4_NCLF</t>
  </si>
  <si>
    <t>Dynamics 365 Marketing Addnl Contacts Tier 3_NCLF</t>
  </si>
  <si>
    <t>Dynamics 365 Marketing Addnl Contacts Tier 1_NCLF</t>
  </si>
  <si>
    <t>Dynamics 365 Marketing Addnl Contacts Tier 5_NCLF</t>
  </si>
  <si>
    <t>Dynamics 365 Marketing Addnl Contacts Tier 2_NCLF</t>
  </si>
  <si>
    <t>Dynamics 365 Operations - Sandbox Tier 2:Standard Acceptance Testing_NCLF</t>
  </si>
  <si>
    <t>Dynamics 365 Operations - Sandbox Tier 3:Premier Acceptance Testing_NCLF</t>
  </si>
  <si>
    <t>Dynamics 365 Operations - Sandbox Tier 4:Standard Performance Testing_NCLF</t>
  </si>
  <si>
    <t>Dynamics 365 Operations - Sandbox Tier 5:Premier Performance Testing_NCLF</t>
  </si>
  <si>
    <t>Dynamics 365 Sales Conversation Intelligence AddOn_NCLF</t>
  </si>
  <si>
    <t>Standard Cloud Scale Unit Overage_NCLF</t>
  </si>
  <si>
    <t>Basic Cloud Scale Unit Overage_NCLF</t>
  </si>
  <si>
    <t>Basic Edge Scale Unit Overage_NCLF</t>
  </si>
  <si>
    <t>Standard Edge Scale Unit Overage_NCLF</t>
  </si>
  <si>
    <t>Dynamics 365 Commerce Ratings and Reviews_NCLF</t>
  </si>
  <si>
    <t>Dynamics 365 Commerce Scale Unit Basic - Cloud_NCLF</t>
  </si>
  <si>
    <t>Dynamics 365 Commerce Scale Unit Standard - Cloud_NCLF</t>
  </si>
  <si>
    <t>Dynamics 365 Commerce Scale Unit Premium - Cloud_NCLF</t>
  </si>
  <si>
    <t>Dynamics 365 Commerce Recommendations_NCLF</t>
  </si>
  <si>
    <t>Exchange Online Archiving for Exchange Online_NCLF</t>
  </si>
  <si>
    <t>Extra Graph Connector Capacity_NCLF</t>
  </si>
  <si>
    <t>Sensor Data Intelligence Additional Machines Add-in for Dynamics 365 Supply Chain Management_NCLF</t>
  </si>
  <si>
    <t>Operator Connect Conferencing_NCLF</t>
  </si>
  <si>
    <t>Microsoft 365 E5 Compliance_NCLF</t>
  </si>
  <si>
    <t>Microsoft 365 E5 Security_NCLF</t>
  </si>
  <si>
    <t>Microsoft 365 F5 Security + Compliance Add-on_NCLF</t>
  </si>
  <si>
    <t>Microsoft 365 F5 Security Add-on_NCLF</t>
  </si>
  <si>
    <t>Microsoft 365 F5 Compliance Add-on_NCLF</t>
  </si>
  <si>
    <t>Microsoft Defender for Office 365 (Plan 1)_NCLF</t>
  </si>
  <si>
    <t>Microsoft Defender for Office 365 (Plan 2)_NCLF</t>
  </si>
  <si>
    <t>Remote Help Add On_NCLF</t>
  </si>
  <si>
    <t>Microsoft Stream Plan 2 for Office 365 Add-On_NCLF</t>
  </si>
  <si>
    <t>Microsoft Stream Storage Add-On (500 GB)_NCLF</t>
  </si>
  <si>
    <t>Microsoft Teams Phone Standard_NCLF</t>
  </si>
  <si>
    <t>Microsoft Viva Insights_NCLF</t>
  </si>
  <si>
    <t>Microsoft Viva Topics_NCLF</t>
  </si>
  <si>
    <t>Office 365 Data Loss Prevention_NCLF</t>
  </si>
  <si>
    <t>Office 365 Extra File Storage_NCLF</t>
  </si>
  <si>
    <t>Power Automate unattended RPA add-on_NCLF</t>
  </si>
  <si>
    <t>Power BI Premium Per User Add-On_NCLF</t>
  </si>
  <si>
    <t>Power Virtual Agent User License_NCLF</t>
  </si>
  <si>
    <t>Scheduler_NCLF</t>
  </si>
  <si>
    <t>SharePoint Syntex_NCLF</t>
  </si>
  <si>
    <t>Skype for Business Plus CAL_NCLF</t>
  </si>
  <si>
    <t>Universal Print Additional Capacity (10k) - Windows_NCLF</t>
  </si>
  <si>
    <t>Universal Print volume add-on (500 jobs) - Windows_NCLF</t>
  </si>
  <si>
    <t>Universal Print Additional Capacity 10K_NCLF</t>
  </si>
  <si>
    <t>Universal Print volume add-on (500 jobs) - Microsoft 365_NCLF</t>
  </si>
  <si>
    <t>DG7GMGF0D3SJ-0003EDU</t>
  </si>
  <si>
    <t>DG7GMGF0L4TL-0004EDU</t>
  </si>
  <si>
    <t>DG7GMGF0D8H4-0004EDU</t>
  </si>
  <si>
    <t>DG7GMGF0D8H3-0004EDU</t>
  </si>
  <si>
    <t>DG7GMGF0D609-0002EDU</t>
  </si>
  <si>
    <t>DG7GMGF0D7HX-0009EDU</t>
  </si>
  <si>
    <t>DG7GMGF0D7HX-0006EDU</t>
  </si>
  <si>
    <t>DG7GMGF0D5SL-0007EDU</t>
  </si>
  <si>
    <t>DG7GMGF0D5SL-0002EDU</t>
  </si>
  <si>
    <t>DG7GMGF0D513-0001EDU</t>
  </si>
  <si>
    <t>DG7GMGF0L4TL-0003</t>
  </si>
  <si>
    <t>DG7GMGF0L4TL-0001</t>
  </si>
  <si>
    <t>CFQ7TTC0LGV8-0001</t>
  </si>
  <si>
    <t>CFQ7TTC0J1ZX-0001</t>
  </si>
  <si>
    <t>CFQ7TTC0HX56-0002</t>
  </si>
  <si>
    <t>CFQ7TTC0QQRV-0002</t>
  </si>
  <si>
    <t>CFQ7TTC0Q171-0004</t>
  </si>
  <si>
    <t>CFQ7TTC0Q171-0003</t>
  </si>
  <si>
    <t>CFQ7TTC0LH2H-000X</t>
  </si>
  <si>
    <t>CFQ7TTC0HVZW-000D</t>
  </si>
  <si>
    <t>CFQ7TTC0J203-000S</t>
  </si>
  <si>
    <t>CFQ7TTC0J203-000R</t>
  </si>
  <si>
    <t>CFQ7TTC0J203-000Q</t>
  </si>
  <si>
    <t>CFQ7TTC0J203-000P</t>
  </si>
  <si>
    <t>CFQ7TTC0J203-000N</t>
  </si>
  <si>
    <t>CFQ7TTC0J203-000M</t>
  </si>
  <si>
    <t>CFQ7TTC0J203-000L</t>
  </si>
  <si>
    <t>CFQ7TTC0J203-0005</t>
  </si>
  <si>
    <t>CFQ7TTC0J203-0004</t>
  </si>
  <si>
    <t>CFQ7TTC0J203-0002</t>
  </si>
  <si>
    <t>CFQ7TTC0J203-0001</t>
  </si>
  <si>
    <t>DG7GMGF0L4TL-0003_NCLF</t>
  </si>
  <si>
    <t>DG7GMGF0L4TL-0001_NCLF</t>
  </si>
  <si>
    <t>CFQ7TTC0LGV8-0001_NCLF</t>
  </si>
  <si>
    <t>CFQ7TTC0J1ZX-0001_NCLF</t>
  </si>
  <si>
    <t>CFQ7TTC0HX56-0002_NCLF</t>
  </si>
  <si>
    <t>CFQ7TTC0QQRV-0002_NCLF</t>
  </si>
  <si>
    <t>CFQ7TTC0Q171-0004_NCLF</t>
  </si>
  <si>
    <t>CFQ7TTC0Q171-0003_NCLF</t>
  </si>
  <si>
    <t>CFQ7TTC0LH2H-000X_NCLF</t>
  </si>
  <si>
    <t>CFQ7TTC0HVZW-000D_NCLF</t>
  </si>
  <si>
    <t>CFQ7TTC0J203-000S_NCLF</t>
  </si>
  <si>
    <t>CFQ7TTC0J203-000R_NCLF</t>
  </si>
  <si>
    <t>CFQ7TTC0J203-000Q_NCLF</t>
  </si>
  <si>
    <t>CFQ7TTC0J203-000P_NCLF</t>
  </si>
  <si>
    <t>CFQ7TTC0J203-000N_NCLF</t>
  </si>
  <si>
    <t>CFQ7TTC0J203-000M_NCLF</t>
  </si>
  <si>
    <t>CFQ7TTC0J203-000L_NCLF</t>
  </si>
  <si>
    <t>CFQ7TTC0J203-0005_NCLF</t>
  </si>
  <si>
    <t>CFQ7TTC0J203-0004_NCLF</t>
  </si>
  <si>
    <t>CFQ7TTC0J203-0002_NCLF</t>
  </si>
  <si>
    <t>CFQ7TTC0J203-0001_NCLF</t>
  </si>
  <si>
    <t>Microsoft Teams Phone Resource Account for faculty_AddOn</t>
  </si>
  <si>
    <t>Microsoft Teams Phone  - Resource Account for students_AddOn</t>
  </si>
  <si>
    <t>Teams Phone with Calling Plan (country zone 1 - US) for student_AddOn</t>
  </si>
  <si>
    <t>Priva Subject Rights Requests (10) for EDU_AddOn</t>
  </si>
  <si>
    <t>Priva Subject Rights Requests (1) for EDU_AddOn</t>
  </si>
  <si>
    <t>Priva Subject Rights Requests (100) for EDU_AddOn</t>
  </si>
  <si>
    <t>Teams Phone with Calling Plan (country zone 1 - US) for faculty_AddOn</t>
  </si>
  <si>
    <t>Visual Studio Professional 2022_EDU</t>
  </si>
  <si>
    <t>Windows GGWA - Windows 11 Home (Edu) - Legalization Get Genuine_EDU</t>
  </si>
  <si>
    <t>Windows 11 Pro Upgrade_EDU</t>
  </si>
  <si>
    <t>Windows 11 Pro N Upgrade_EDU</t>
  </si>
  <si>
    <t>Windows Server 2022 Remote Desktop Services External Connector_EDU</t>
  </si>
  <si>
    <t>Windows Server 2022 Remote Desktop Services - 1 User CAL_EDU</t>
  </si>
  <si>
    <t>Windows Server 2022 Remote Desktop Services - 1 Device CAL_EDU</t>
  </si>
  <si>
    <t>Rights Management Services (RMS) 2022 CAL-1 Device_EDU</t>
  </si>
  <si>
    <t>Rights Management Services (RMS) 2022 CAL- 1 User_EDU</t>
  </si>
  <si>
    <t>Windows Server 2022 Rights Management External Connector_EDU</t>
  </si>
  <si>
    <t>Microsoft Teams Audio Conferencing with dial-out to USA/CAN</t>
  </si>
  <si>
    <t>Microsoft Teams Phone Resource Account</t>
  </si>
  <si>
    <t>Windows GGWA - Windows 11 Pro - Legalization Get Genuine</t>
  </si>
  <si>
    <t>Windows GGWA - Windows 11 Pro N - Legalization Get Genuine</t>
  </si>
  <si>
    <t>Windows 7 Extended Security Updates 2021</t>
  </si>
  <si>
    <t>Windows 7 Extended Security Updates 2020</t>
  </si>
  <si>
    <t>Dynamics 365 Guides Device</t>
  </si>
  <si>
    <t>Dynamics 365 Remote Assist Device</t>
  </si>
  <si>
    <t>Microsoft Defender for Business</t>
  </si>
  <si>
    <t>Microsoft Entra Permissions Management</t>
  </si>
  <si>
    <t>Microsoft Sustainability Manager</t>
  </si>
  <si>
    <t>Microsoft Sustainability Manager USL</t>
  </si>
  <si>
    <t>Power apps per user (2000 seat min)</t>
  </si>
  <si>
    <t>Priva Privacy Risk Management</t>
  </si>
  <si>
    <t>Windows 365 Business 4 vCPU, 16 GB, 256 GB</t>
  </si>
  <si>
    <t>Windows 365 Business 4 vCPU, 16 GB, 128 GB</t>
  </si>
  <si>
    <t>Windows 365 Business 2 vCPU, 8 GB, 256 GB</t>
  </si>
  <si>
    <t>Windows 365 Business 2 vCPU, 8 GB, 128 GB</t>
  </si>
  <si>
    <t>Windows 365 Business 2 vCPU, 4 GB, 256 GB</t>
  </si>
  <si>
    <t>Windows 365 Business 2 vCPU, 4 GB, 128 GB</t>
  </si>
  <si>
    <t>Windows 365 Business 2 vCPU, 4 GB, 64 GB</t>
  </si>
  <si>
    <t>Windows 365 Business 8 vCPU, 32 GB, 128 GB</t>
  </si>
  <si>
    <t>Windows 365 Business 8 vCPU, 32 GB, 256 GB</t>
  </si>
  <si>
    <t>Windows 365 Business 8 vCPU, 32 GB, 512 GB</t>
  </si>
  <si>
    <t>Windows 365 Business 4 vCPU, 16 GB, 512 GB</t>
  </si>
  <si>
    <t>Microsoft Teams Audio Conferencing with dial-out to USA/CAN_NCLF</t>
  </si>
  <si>
    <t>Microsoft Teams Phone Resource Account_NCLF</t>
  </si>
  <si>
    <t>Windows GGWA - Windows 11 Pro - Legalization Get Genuine_NCLF</t>
  </si>
  <si>
    <t>Windows GGWA - Windows 11 Pro N - Legalization Get Genuine_NCLF</t>
  </si>
  <si>
    <t>Windows 7 Extended Security Updates 2021_NCLF</t>
  </si>
  <si>
    <t>Windows 7 Extended Security Updates 2020_NCLF</t>
  </si>
  <si>
    <t>Dynamics 365 Guides Device_NCLF</t>
  </si>
  <si>
    <t>Dynamics 365 Remote Assist Device_NCLF</t>
  </si>
  <si>
    <t>Microsoft Defender for Business_NCLF</t>
  </si>
  <si>
    <t>Microsoft Entra Permissions Management_NCLF</t>
  </si>
  <si>
    <t>Microsoft Sustainability Manager_NCLF</t>
  </si>
  <si>
    <t>Microsoft Sustainability Manager USL_NCLF</t>
  </si>
  <si>
    <t>Power apps per user (2000 seat min)_NCLF</t>
  </si>
  <si>
    <t>Priva Privacy Risk Management_NCLF</t>
  </si>
  <si>
    <t>Windows 365 Business 4 vCPU, 16 GB, 256 GB_NCLF</t>
  </si>
  <si>
    <t>Windows 365 Business 4 vCPU, 16 GB, 128 GB_NCLF</t>
  </si>
  <si>
    <t>Windows 365 Business 2 vCPU, 8 GB, 256 GB_NCLF</t>
  </si>
  <si>
    <t>Windows 365 Business 2 vCPU, 8 GB, 128 GB_NCLF</t>
  </si>
  <si>
    <t>Windows 365 Business 2 vCPU, 4 GB, 256 GB_NCLF</t>
  </si>
  <si>
    <t>Windows 365 Business 2 vCPU, 4 GB, 128 GB_NCLF</t>
  </si>
  <si>
    <t>Windows 365 Business 2 vCPU, 4 GB, 64 GB_NCLF</t>
  </si>
  <si>
    <t>Windows 365 Business 8 vCPU, 32 GB, 128 GB_NCLF</t>
  </si>
  <si>
    <t>Windows 365 Business 8 vCPU, 32 GB, 256 GB_NCLF</t>
  </si>
  <si>
    <t>Windows 365 Business 8 vCPU, 32 GB, 512 GB_NCLF</t>
  </si>
  <si>
    <t>Windows 365 Business 4 vCPU, 16 GB, 512 GB_NCLF</t>
  </si>
  <si>
    <t>DG7GMGF0FL73-000D</t>
  </si>
  <si>
    <t>DG7GMGF0FL73-000C</t>
  </si>
  <si>
    <t>DG7GMGF0D5VX-0007EDU</t>
  </si>
  <si>
    <t>Windows Server 2022 - 1 User CAL_EDU</t>
  </si>
  <si>
    <t>DG7GMGF0D5VX-0006EDU</t>
  </si>
  <si>
    <t>Windows Server 2022 - 1 Device CAL_EDU</t>
  </si>
  <si>
    <t>CFQ7TTC0JSQ1-0002</t>
  </si>
  <si>
    <t>eCDN</t>
  </si>
  <si>
    <t>CFQ7TTC0QB4T-0001</t>
  </si>
  <si>
    <t>M365 F5 eDiscovery and Audit</t>
  </si>
  <si>
    <t>CFQ7TTC0QB3R-0001</t>
  </si>
  <si>
    <t>M365 F5 Information Protection and Governance</t>
  </si>
  <si>
    <t>CFQ7TTC0QB3G-0001</t>
  </si>
  <si>
    <t>M365 F5 Insider Risk Management</t>
  </si>
  <si>
    <t>CFQ7TTC0JXCZ-0009</t>
  </si>
  <si>
    <t>Microsoft Teams Audio Conferencing with dial-out to USA/CAN for India-based users</t>
  </si>
  <si>
    <t>CFQ7TTC0QR79-0004</t>
  </si>
  <si>
    <t>Microsoft Teams Calling Plan pay-as-you-go (country zone 2)</t>
  </si>
  <si>
    <t>CFQ7TTC0QR79-0002</t>
  </si>
  <si>
    <t>Microsoft Teams Calling Plan pay-as-you-go (country zone 1)</t>
  </si>
  <si>
    <t>CFQ7TTC0HL73-0008</t>
  </si>
  <si>
    <t>Microsoft Teams Phone with Calling Plan (country zone 1 - UK/Canada)</t>
  </si>
  <si>
    <t>CFQ7TTC0HL73-000C</t>
  </si>
  <si>
    <t>Microsoft Teams Phone with Calling Plan (country zone 2)</t>
  </si>
  <si>
    <t>CFQ7TTC0QW7C-0001</t>
  </si>
  <si>
    <t>Microsoft Teams Rooms Pro</t>
  </si>
  <si>
    <t>CFQ7TTC0QW7C-0006</t>
  </si>
  <si>
    <t>Microsoft Teams Rooms Pro without Audio Conferencing</t>
  </si>
  <si>
    <t>CFQ7TTC0PW0V-0001</t>
  </si>
  <si>
    <t>Microsoft Viva Goals</t>
  </si>
  <si>
    <t>CFQ7TTC0R4JH-0001</t>
  </si>
  <si>
    <t>Microsoft Viva Sales</t>
  </si>
  <si>
    <t>CFQ7TTC0J1GC-0003</t>
  </si>
  <si>
    <t>CFQ7TTC0R9QB-0002</t>
  </si>
  <si>
    <t>Workload Identities Premium</t>
  </si>
  <si>
    <t>c75517bb-ede2-4f82-b2a8-cfddfa606977</t>
  </si>
  <si>
    <t>Microsoft Viva Sales for Faculty</t>
  </si>
  <si>
    <t>Suscripción mensual con pago anual</t>
  </si>
  <si>
    <t>8614f148-7cf8-4752-8a8d-7c0a611e7dfc</t>
  </si>
  <si>
    <t>395e11f7-c24a-4e1d-9335-973484cb5abc</t>
  </si>
  <si>
    <t>a45587ba-bda8-4cd3-9e15-4826ba4064fc</t>
  </si>
  <si>
    <t>Microsoft Viva Goals for Faculty</t>
  </si>
  <si>
    <t>Suscripción Anual</t>
  </si>
  <si>
    <t>Extended Dial-out Minutes to USA/CAN</t>
  </si>
  <si>
    <t>Microsoft 365 Audio Conferencing</t>
  </si>
  <si>
    <t>Microsoft 365 E5</t>
  </si>
  <si>
    <t>Microsoft 365 International Calling Plan</t>
  </si>
  <si>
    <t>Teams Phone with Calling Plan (country zone 1 - US)</t>
  </si>
  <si>
    <t>Office 365 E5</t>
  </si>
  <si>
    <t>Microsoft Teams Domestic and International Calling Plan</t>
  </si>
  <si>
    <t>Microsoft Teams Domestic Calling Plan (120 min)</t>
  </si>
  <si>
    <t>Microsoft Teams Domestic Calling Plan</t>
  </si>
  <si>
    <t>DG7GMGF0D5SL-0002_NCLF</t>
  </si>
  <si>
    <t>DG7GMGF0D5SL-0007_NCLF</t>
  </si>
  <si>
    <t>Extended Dial-out Minutes to USA/CAN_NCLF</t>
  </si>
  <si>
    <t>Microsoft 365 Audio Conferencing_NCLF</t>
  </si>
  <si>
    <t>Microsoft Teams Domestic and International Calling Plan_NCLF</t>
  </si>
  <si>
    <t>Microsoft Teams Domestic Calling Plan (120 min)_NCLF</t>
  </si>
  <si>
    <t>Microsoft Teams Domestic Calling Plan_NCLF</t>
  </si>
  <si>
    <t>Microsoft 365 E5_NCLF</t>
  </si>
  <si>
    <t>Microsoft 365 International Calling Plan_NCLF</t>
  </si>
  <si>
    <t>Teams Phone with Calling Plan (country zone 1 - US)_NCLF</t>
  </si>
  <si>
    <t>Office 365 E5_NCLF</t>
  </si>
  <si>
    <t>DG7GMGF0D8H4-0004_NCLF</t>
  </si>
  <si>
    <t>Windows 11 Pro Upgrade_NCLF</t>
  </si>
  <si>
    <t>DG7GMGF0D8H3-0004_NCLF</t>
  </si>
  <si>
    <t>Windows 11 Pro N Upgrade_NCLF</t>
  </si>
  <si>
    <t>DG7GMGF0FL73-000D_NCLF</t>
  </si>
  <si>
    <t>DG7GMGF0FL73-000C_NCLF</t>
  </si>
  <si>
    <t>CFQ7TTC0JSQ1-0002_NCLF</t>
  </si>
  <si>
    <t>eCDN_NCLF</t>
  </si>
  <si>
    <t>CFQ7TTC0QB4T-0001_NCLF</t>
  </si>
  <si>
    <t>M365 F5 eDiscovery and Audit_NCLF</t>
  </si>
  <si>
    <t>CFQ7TTC0QB3R-0001_NCLF</t>
  </si>
  <si>
    <t>M365 F5 Information Protection and Governance_NCLF</t>
  </si>
  <si>
    <t>CFQ7TTC0QB3G-0001_NCLF</t>
  </si>
  <si>
    <t>M365 F5 Insider Risk Management_NCLF</t>
  </si>
  <si>
    <t>CFQ7TTC0JLX1-0009_NCLF</t>
  </si>
  <si>
    <t>Microsoft Cloud for Nonprofit - Standard P2 AddOn for Industry_NCLF</t>
  </si>
  <si>
    <t>CFQ7TTC0JLX1-0007_NCLF</t>
  </si>
  <si>
    <t>Microsoft Cloud for Nonprofit - Standard P1 AddOn for Industry_NCLF</t>
  </si>
  <si>
    <t>CFQ7TTC0JXCZ-0009_NCLF</t>
  </si>
  <si>
    <t>Microsoft Teams Audio Conferencing with dial-out to USA/CAN for India-based users_NCLF</t>
  </si>
  <si>
    <t>CFQ7TTC0QR79-0004_NCLF</t>
  </si>
  <si>
    <t>Microsoft Teams Calling Plan pay-as-you-go (country zone 2)_NCLF</t>
  </si>
  <si>
    <t>CFQ7TTC0QR79-0002_NCLF</t>
  </si>
  <si>
    <t>Microsoft Teams Calling Plan pay-as-you-go (country zone 1)_NCLF</t>
  </si>
  <si>
    <t>CFQ7TTC0HL73-0008_NCLF</t>
  </si>
  <si>
    <t>Microsoft Teams Phone with Calling Plan (country zone 1 - UK/Canada)_NCLF</t>
  </si>
  <si>
    <t>CFQ7TTC0HL73-000C_NCLF</t>
  </si>
  <si>
    <t>Microsoft Teams Phone with Calling Plan (country zone 2)_NCLF</t>
  </si>
  <si>
    <t>CFQ7TTC0QW7C-0001_NCLF</t>
  </si>
  <si>
    <t>Microsoft Teams Rooms Pro_NCLF</t>
  </si>
  <si>
    <t>CFQ7TTC0QW7C-0006_NCLF</t>
  </si>
  <si>
    <t>Microsoft Teams Rooms Pro without Audio Conferencing_NCLF</t>
  </si>
  <si>
    <t>CFQ7TTC0PW0V-0001_NCLF</t>
  </si>
  <si>
    <t>Microsoft Viva Goals_NCLF</t>
  </si>
  <si>
    <t>CFQ7TTC0R4JH-0001_NCLF</t>
  </si>
  <si>
    <t>Microsoft Viva Sales_NCLF</t>
  </si>
  <si>
    <t>CFQ7TTC0J1GC-0003_NCLF</t>
  </si>
  <si>
    <t>CFQ7TTC0R9QB-0002_NCLF</t>
  </si>
  <si>
    <t>Workload Identities Premium_NCLF</t>
  </si>
  <si>
    <t>CSP GOBIERNO</t>
  </si>
  <si>
    <t>OPEN VALUE GOBIERNO</t>
  </si>
  <si>
    <t>OPEN VALUE ENT. NO CUALIFICADAS</t>
  </si>
  <si>
    <t>CSP ENT. NO CUALIFICADAS</t>
  </si>
  <si>
    <t>Microsoft O365 Advanced Compliance Open Student All Languages Subscription Open Value No Level 1 Month Academic</t>
  </si>
  <si>
    <t>Microsoft MyAnalytics Open Student All Languages Subscription Open Value No Level 1 Month Academic</t>
  </si>
  <si>
    <t>Microsoft MyAnalytics Open Faculty All Languages Subscription Open Value Level E 1 Month Academic Additional Product</t>
  </si>
  <si>
    <t>Microsoft MyAnalytics Open Faculty All Languages Subscription Open Value Level F 1 Month Academic Additional Product</t>
  </si>
  <si>
    <t>Microsoft Teams Phone Standard Open Students All Languages Subscription Open Value No Level 1 Month Academic</t>
  </si>
  <si>
    <t>Microsoft O365 Extra File Storage Open Faculty All Languages Subscription Open Value Level F 1 Month Academic AP Add-on</t>
  </si>
  <si>
    <t>Microsoft EOA Exchange Online Open Student All Languages Subscription Open Value No Level 1 Month Academic Add-on</t>
  </si>
  <si>
    <t>Microsoft O365 E3 Edu Open Faculty All Languages Subscription Open Value Level E 1 Month Academic AP Add-on CCAL/ECAL/Office Pro Plus Renewal</t>
  </si>
  <si>
    <t>Microsoft O365 E3 Edu Open Faculty All Languages Subscription Open Value Level E 1 Month Academic AP Add-on Office Pro Plus Renewal</t>
  </si>
  <si>
    <t>Microsoft SfB All Languages License &amp; Software Assurance Open Value No Level 1 Year Academic Student</t>
  </si>
  <si>
    <t>Microsoft SfB Server Standard CAL All Languages License &amp; Software Assurance Open Value No Level 1 Year Academic Student Device CAL</t>
  </si>
  <si>
    <t>Microsoft SfB Server Standard CAL All Languages License &amp; Software Assurance Open Value No Level 1 Year Academic Student User CAL</t>
  </si>
  <si>
    <t>Microsoft SfB Server Enterprise CAL All Languages License &amp; Software Assurance Open Value No Level 1 Year Academic Student Device CAL</t>
  </si>
  <si>
    <t>Microsoft SfB Server Enterprise CAL All Languages License &amp; Software Assurance Open Value No Level 1 Year Academic Student User CAL</t>
  </si>
  <si>
    <t>Microsoft Project Online Essentials Open Faculty All Languages Subscription Open Value Level F 1 Month Academic AP</t>
  </si>
  <si>
    <t>Microsoft Intune Open CAO All Languages Subscription Open Value Level E 1 Month Academic Additional Product Faculty Renewal Only</t>
  </si>
  <si>
    <t>Microsoft Intune Open CAO All Languages Subscription Open Value Level F 1 Month Academic Additional Product Faculty Renewal Only</t>
  </si>
  <si>
    <t>Microsoft Intune Open CAO All Languages Subscription Open Value No Level 1 Month Academic Student Renewal Only</t>
  </si>
  <si>
    <t>Microsoft Office Audit &amp; Control Management All Languages License &amp; Software Assurance Open Value Level E 1 Year Academic AP</t>
  </si>
  <si>
    <t>Microsoft Office Audit &amp; Control Management All Languages License &amp; Software Assurance Open Value Level F 1 Year Academic AP</t>
  </si>
  <si>
    <t>Microsoft Stream Storage Open Fac All Languages Subscription Open Value Level F 1 Month Academic Additional Product Add-on Extra Storage 500 GB</t>
  </si>
  <si>
    <t>Microsoft Stream Storage Open Student  All Languages Subscription OLV No Level 1 Month Academic Add-on Extra Storage 500 GB</t>
  </si>
  <si>
    <t>Microsoft Stream Open Fac All Languages Subscription Open Value Level F 1 Month Academic AP</t>
  </si>
  <si>
    <t>Microsoft Stream Open Student All Languages Subscription Open Value No Level 1 Month Academic</t>
  </si>
  <si>
    <t>Microsoft O365 E3 Edu Open Student All Languages Subscription Open Value No Level 1 Month Academic Renewal</t>
  </si>
  <si>
    <t>Microsoft O365 E3 Edu Open Student All Languages Subscription Open Value No Level 1 Month Academic Add-on CCAL/ECAL Renewal</t>
  </si>
  <si>
    <t>Microsoft Defender O365 P2 Open Student All Languages Subscription Open Value No Level 1 Month Academic</t>
  </si>
  <si>
    <t>Microsoft SfB Plus CAL Edu Open Faculty All Languages Subscription Open Value Level F 1 Month Academic AP</t>
  </si>
  <si>
    <t>Microsoft SfB Plus CAL Edu Open Student All Languages Subscription Open Value No Level 1 Month Academic Student</t>
  </si>
  <si>
    <t>Microsoft EOA Exchange Server Open Faculty All Languages Subscription Open Value Level F 1 Month Academic AP</t>
  </si>
  <si>
    <t>Microsoft EOA Exchange Server Open Student All Languages Subscription Open Value No Level 1 Month Academic</t>
  </si>
  <si>
    <t>Microsoft O365 A3 Edu Open Student All Languages Subscription Open Value No Level 1 Month Academic Add-on User CCAL/ECAL</t>
  </si>
  <si>
    <t>Microsoft Visio P1 Open Student All Languages Subscription Open Value No Level 1 Month Academic</t>
  </si>
  <si>
    <t>Microsoft SfB Server Plus CAL All Languages License &amp; Software Assurance Open Value No Level 1 Year Academic Student Device CAL</t>
  </si>
  <si>
    <t>Microsoft SfB Server Plus CAL All Languages License &amp; Software Assurance Open Value No Level 1 Year Academic Student User CAL</t>
  </si>
  <si>
    <t>Microsoft SfB Server Plus CAL All Languages License &amp; Software Assurance Open Value No Level 1 Year Academic Student for ECAL Device CAL</t>
  </si>
  <si>
    <t>Microsoft SfB Server Plus CAL All Languages License &amp; Software Assurance Open Value No Level 1 Year Academic Student for ECAL User CAL</t>
  </si>
  <si>
    <t>Microsoft Teams Shared Devices for faculty</t>
  </si>
  <si>
    <t>Microsoft Teams Shared Devices for students</t>
  </si>
  <si>
    <t>Microsoft Teams Domestic Calling Plan (120 min) for faculty_AddOn</t>
  </si>
  <si>
    <t>Microsoft Teams Domestic Calling Plan (120 min) for students_AddOn</t>
  </si>
  <si>
    <t>Microsoft Lync Mac Software Assurance Open Value Level D 3 Years Acquired Year 1 Additional Product_OV_OVNTO</t>
  </si>
  <si>
    <t>Microsoft ECAL Bridge EMS Subscription Open Value Level D 1 Month AP Per User_OV_OVNTO</t>
  </si>
  <si>
    <t>Microsoft Core CAL Bridge EMS Subscription Open Value Level D 1 Month AP Per User_OV_OVNTO</t>
  </si>
  <si>
    <t>Microsoft Office Audit &amp; Control Management License &amp; Software Assurance Open Value Level D 3 Years Acquired Year 1 AP_OV_OVNTO</t>
  </si>
  <si>
    <t>Microsoft Office Audit &amp; Control Management Software Assurance Open Value Level D 3 Years Acquired Year 1 AP_OV_OVNTO</t>
  </si>
  <si>
    <t>Microsoft Stream Storage Open Subscription OLV Level D 1 Month Additional Product Add-on Extra Storage 500 GB_OV_OVNTO</t>
  </si>
  <si>
    <t>Microsoft Stream Open Subscription Open Value Level D 1 Month AP_OV_OVNTO</t>
  </si>
  <si>
    <t>Microsoft EOA Exchange Server Open Subscription Open Value Level D 1 Month AP_OV_OVNTO</t>
  </si>
  <si>
    <t>Microsoft Visio P1 Open Subscription Open Value Level D 1 Month AP_OV_OVNTO</t>
  </si>
  <si>
    <t>Microsoft SharePoint P2 Open Subscription Open Value Level D 1 Month AP_OV_OVNTO</t>
  </si>
  <si>
    <t>Microsoft Visio P2 Open Subscription Open Value Level D 1 Month AP Add-on to Visio Pro_OV_OVNTO</t>
  </si>
  <si>
    <t>Microsoft O365 Advanced Compliance Open Subscription Open Value Level D 1 Month AP_OV_OVNTO</t>
  </si>
  <si>
    <t>Microsoft Viva Suite for Faculty</t>
  </si>
  <si>
    <t>Microsoft Teams Domestic Calling Plan for students for US and Canada_AddOn</t>
  </si>
  <si>
    <t>Power Apps per app plan (1 app or website) for Students</t>
  </si>
  <si>
    <t>Microsoft Teams Domestic Calling Plan for faculty for US and Canada_AddOn</t>
  </si>
  <si>
    <t>Priva Privacy Risk Management for EDU_AddOn</t>
  </si>
  <si>
    <t>Power Apps per app plan (1 app or website) for Faculty</t>
  </si>
  <si>
    <t>Microsoft Teams Shared Devices</t>
  </si>
  <si>
    <t>Microsoft Teams Essentials</t>
  </si>
  <si>
    <t>Microsoft Viva Suite</t>
  </si>
  <si>
    <t>Power Apps per app plan (1 app or website)</t>
  </si>
  <si>
    <t>Teams Phone Mobile</t>
  </si>
  <si>
    <t>Microsoft Teams Rooms Pro for EDU</t>
  </si>
  <si>
    <t>Microsoft Teams Rooms Pro without Audio Conferencing for EDU</t>
  </si>
  <si>
    <t>DG7GMGF0M7XV-0003</t>
  </si>
  <si>
    <t>SQL Server 2022 Enterprise Core - 2 Core License Pack</t>
  </si>
  <si>
    <t>DG7GMGF0M80J-0002</t>
  </si>
  <si>
    <t>DG7GMGF0M7XW-0002</t>
  </si>
  <si>
    <t>SQL Server 2022 Standard Core - 2 Core License Pack</t>
  </si>
  <si>
    <t>DG7GMGF0M7XV-0003EDU</t>
  </si>
  <si>
    <t>SQL Server 2022 Enterprise Core - 2 Core License Pack_EDU</t>
  </si>
  <si>
    <t>DG7GMGF0M80J-0002EDU</t>
  </si>
  <si>
    <t>DG7GMGF0M7XW-0002EDU</t>
  </si>
  <si>
    <t>SQL Server 2022 Standard Core - 2 Core License Pack_EDU</t>
  </si>
  <si>
    <t>CFQ7TTC0QKW2-0005</t>
  </si>
  <si>
    <t>Microsoft Defender for Business servers</t>
  </si>
  <si>
    <t>CFQ7TTC0RHG8-0001</t>
  </si>
  <si>
    <t>Power Automate hosted RPA</t>
  </si>
  <si>
    <t>CFQ7TTC0RJ8R-0003</t>
  </si>
  <si>
    <t>Power Pages anonymous users T3 min 200 units - 500 users/per site/month capacity pack</t>
  </si>
  <si>
    <t>CFQ7TTC0RJ8R-0002</t>
  </si>
  <si>
    <t>Power Pages anonymous users T1 500 users/per site/month capacity pack</t>
  </si>
  <si>
    <t>CFQ7TTC0RJ8R-0001</t>
  </si>
  <si>
    <t>Power Pages anonymous users T2 min 20 units - 500 users/per site/month capacity pack</t>
  </si>
  <si>
    <t>CFQ7TTC0RJ8N-0003</t>
  </si>
  <si>
    <t>Power Pages authenticated users T1 100 users/per site/month capacity pack</t>
  </si>
  <si>
    <t>CFQ7TTC0RJ8N-0002</t>
  </si>
  <si>
    <t>Power Pages authenticated users T3 min 1,000 units - 100 users/per site/month capacity pack</t>
  </si>
  <si>
    <t>CFQ7TTC0RJ8N-0001</t>
  </si>
  <si>
    <t>Power Pages authenticated users T2 min 100 units - 100 users/per site/month capacity pack</t>
  </si>
  <si>
    <t>0e031927-556d-4076-badc-8088fcc4534b</t>
  </si>
  <si>
    <t>Power Automate hosted RPA for Faculty_AddOn</t>
  </si>
  <si>
    <t>e0359ac9-c9e4-4d92-b716-f47990bdf7b0</t>
  </si>
  <si>
    <t>Power Automate hosted RPA for Students_AddOn</t>
  </si>
  <si>
    <t>ca39b267-340d-43c6-b10f-e77bab2828c3</t>
  </si>
  <si>
    <t>Microsoft Teams Phone with Calling Plan (country zone 2) Facutly_AddOn</t>
  </si>
  <si>
    <t>ff55641a-7a07-4958-9913-5ed0928369dc</t>
  </si>
  <si>
    <t>Microsoft Teams Phone with Calling Plan (country zone 2) Student_AddOn</t>
  </si>
  <si>
    <t>5ea26c59-765b-4859-9361-bbe7fc6716d6</t>
  </si>
  <si>
    <t>Power Pages anonymous users T1 500 users/per site/month capacity pack for Faculty</t>
  </si>
  <si>
    <t>cab48f3e-7e86-4905-893c-ca903915805d</t>
  </si>
  <si>
    <t>Power Pages anonymous users T1 500 users/per site/month capacity pack for Students</t>
  </si>
  <si>
    <t>9683ba56-af43-4e04-bd3d-bae2a6897926</t>
  </si>
  <si>
    <t>Power Pages anonymous users T2 min 20 units - 500 users/per site/month capacity pack for Faculty</t>
  </si>
  <si>
    <t>a219ac89-48c4-4a73-a9b6-f0535b7c0918</t>
  </si>
  <si>
    <t>Power Pages anonymous users T2 min 20 units - 500 users/per site/month capacity pack for Students</t>
  </si>
  <si>
    <t>dde6c93b-f511-4332-a6dc-e5545a729ba2</t>
  </si>
  <si>
    <t>Power Pages anonymous users T3 min 200 units - 500 users/per site/month capacity pack for Faculty</t>
  </si>
  <si>
    <t>35b42de2-6478-4f4e-9d6d-cafd9fb9b3b7</t>
  </si>
  <si>
    <t>Power Pages anonymous users T3 min 200 units - 500 users/per site/month capacity pack for Students</t>
  </si>
  <si>
    <t>c0c9cdac-915d-4772-9be7-27ee338fe0a9</t>
  </si>
  <si>
    <t>Power Pages authenticated users T1 100 users/per site/month capacity pack for Faculty</t>
  </si>
  <si>
    <t>c875b083-9bb4-49e9-935f-ddd039c21d98</t>
  </si>
  <si>
    <t>Power Pages authenticated users T1 100 users/per site/month capacity pack for Students</t>
  </si>
  <si>
    <t>1308e0dd-c250-4c88-ace1-a465bbb4a37c</t>
  </si>
  <si>
    <t>Power Pages authenticated users T2 min 100 units - 100 users/per site/month capacity pack for Faculty</t>
  </si>
  <si>
    <t>ff202d17-e635-41b5-a570-2e7415b39666</t>
  </si>
  <si>
    <t>Power Pages authenticated users T2 min 100 units - 100 users/per site/month capacity pack for Students</t>
  </si>
  <si>
    <t>93825efb-c865-4b9c-806f-4cd7c3bee034</t>
  </si>
  <si>
    <t>Teams Phone Mobile for EDU_AddOn</t>
  </si>
  <si>
    <t>Microsoft Office Professional Plus All Languages License &amp; Software Assurance Open Value No Level 3 Years Acquired Year 1 Enterprise</t>
  </si>
  <si>
    <t>Microsoft Office Professional Plus All Languages Software Assurance Open Value No Level 3 Years Acquired Year 1 Enterprise</t>
  </si>
  <si>
    <t>Microsoft ECAL All Languages License &amp; Software Assurance Open Value No Level 3 Years Acquired Year 1 Enterprise Device CAL with Services</t>
  </si>
  <si>
    <t>Microsoft ECAL All Languages License &amp; Software Assurance Open Value No Level 3 Years Acquired Year 1 Enterprise User CAL with Services</t>
  </si>
  <si>
    <t>Microsoft ECAL All Languages SA Step-up Open Value No Level 3 Years Acquired Year 1 Core Client Access License Enterprise Device CAL with Services</t>
  </si>
  <si>
    <t>Microsoft ECAL All Languages SA Step-up Open Value No Level 3 Years Acquired Year 1 Core Client Access License Enterprise User CAL with Services</t>
  </si>
  <si>
    <t>Microsoft ECAL All Languages Software Assurance Open Value No Level 3 Years Acquired Year 1 Enterprise Device CAL with Services</t>
  </si>
  <si>
    <t>Microsoft ECAL All Languages Software Assurance Open Value No Level 3 Years Acquired Year 1 Enterprise User CAL with Services</t>
  </si>
  <si>
    <t>Microsoft Enterprise CAL Bridge EMS Single Language Subscription Open Value No Level 1 Month AP Per User</t>
  </si>
  <si>
    <t>Microsoft Office Audit &amp; Control Management Single Language License &amp; Software Assurance Open Value No Level 3 Years Acquired Year 1 AP</t>
  </si>
  <si>
    <t>Microsoft Office Audit &amp; Control Management Single Language Software Assurance Open Value No Level 3 Years Acquired Year 1 AP</t>
  </si>
  <si>
    <t>Microsoft Stream Storage Open Single Language Subscription OLV No Level 1 Month Additional Product Add-on Extra Storage 500 GB</t>
  </si>
  <si>
    <t>Microsoft Stream Open Single Language Subscription Open Value No Level 1 Month AP</t>
  </si>
  <si>
    <t>Microsoft Win Enterprise Device All Languages Software Assurance Open Value No Level 3 Years Acquired Year 1 Enterprise</t>
  </si>
  <si>
    <t>Microsoft Win Enterprise Device All Languages Upgrade SA Open Value No Level 3 Years Acquired Year 1 Enterprise</t>
  </si>
  <si>
    <t>Microsoft M365 Apps Enterprise Open All Languages Subscription Open Value No Level 1 Month Enterprise</t>
  </si>
  <si>
    <t>Microsoft O365 Advanced Compliance Open Single Language Subscription Open Value No Level 1 Month AP</t>
  </si>
  <si>
    <t>Microsoft Core CAL All Languages License &amp; Software Assurance Open Value No Level 3 Years Acquired Year 1 Enterprise Device CAL</t>
  </si>
  <si>
    <t>Microsoft Core CAL All Languages License &amp; Software Assurance Open Value No Level 3 Years Acquired Year 1 Enterprise User CAL</t>
  </si>
  <si>
    <t>Microsoft Core CAL All Languages Software Assurance Open Value No Level 3 Years Acquired Year 1 Enterprise Device CAL</t>
  </si>
  <si>
    <t>Microsoft Core CAL All Languages Software Assurance Open Value No Level 3 Years Acquired Year 1 Enterprise User CAL</t>
  </si>
  <si>
    <t>Microsoft SfB Server Plus CAL All Languages License &amp; Software Assurance Open Value No Level 3 Years Acquired Year 1 Enterprise Device CAL</t>
  </si>
  <si>
    <t>Microsoft SfB Server Plus CAL All Languages License &amp; Software Assurance Open Value No Level 3 Years Acquired Year 1 Enterprise User CAL</t>
  </si>
  <si>
    <t>Microsoft SfB Server Plus CAL All Languages Software Assurance Open Value No Level 3 Years Acquired Year 1 Enterprise Device CAL</t>
  </si>
  <si>
    <t>Microsoft SfB Server Plus CAL All Languages Software Assurance Open Value No Level 3 Years Acquired Year 1 Enterprise User CAL</t>
  </si>
  <si>
    <t>Microsoft SfB Server Plus CAL All Languages License &amp; Software Assurance Open Value No Level 3 Years Acquired Year 1 Enterprise for ECAL Device CAL</t>
  </si>
  <si>
    <t>Microsoft SfB Server Plus CAL All Languages License &amp; Software Assurance Open Value No Level 3 Years Acquired Year 1 Enterprise for ECAL User CAL</t>
  </si>
  <si>
    <t>Microsoft SfB Server Plus CAL All Languages Software Assurance Open Value No Level 3 Years Acquired Year 1 Enterprise for ECAL Device CAL</t>
  </si>
  <si>
    <t>Microsoft SfB Server Plus CAL All Languages Software Assurance Open Value No Level 3 Years Acquired Year 1 Enterprise for ECAL User CAL</t>
  </si>
  <si>
    <t>Microsoft Teams Shared Devices_NCLF</t>
  </si>
  <si>
    <t>Microsoft Teams Essentials_NCLF</t>
  </si>
  <si>
    <t>Microsoft Viva Suite_NCLF</t>
  </si>
  <si>
    <t>Power Apps per app plan (1 app or website)_NCLF</t>
  </si>
  <si>
    <t>Teams Phone Mobile_NCLF</t>
  </si>
  <si>
    <t>DG7GMGF0M7XV-0003_NCLF</t>
  </si>
  <si>
    <t>SQL Server 2022 Enterprise Core - 2 Core License Pack_NCLF</t>
  </si>
  <si>
    <t>DG7GMGF0M80J-0002_NCLF</t>
  </si>
  <si>
    <t>DG7GMGF0M7XW-0002_NCLF</t>
  </si>
  <si>
    <t>SQL Server 2022 Standard Core - 2 Core License Pack_NCLF</t>
  </si>
  <si>
    <t>CFQ7TTC0QKW2-0005_NCLF</t>
  </si>
  <si>
    <t>Microsoft Defender for Business servers_NCLF</t>
  </si>
  <si>
    <t>CFQ7TTC0RHG8-0001_NCLF</t>
  </si>
  <si>
    <t>Power Automate hosted RPA_NCLF</t>
  </si>
  <si>
    <t>CFQ7TTC0RJ8R-0003_NCLF</t>
  </si>
  <si>
    <t>Power Pages anonymous users T3 min 200 units - 500 users/per site/month capacity pack_NCLF</t>
  </si>
  <si>
    <t>CFQ7TTC0RJ8R-0002_NCLF</t>
  </si>
  <si>
    <t>Power Pages anonymous users T1 500 users/per site/month capacity pack_NCLF</t>
  </si>
  <si>
    <t>CFQ7TTC0RJ8R-0001_NCLF</t>
  </si>
  <si>
    <t>Power Pages anonymous users T2 min 20 units - 500 users/per site/month capacity pack_NCLF</t>
  </si>
  <si>
    <t>CFQ7TTC0RJ8N-0003_NCLF</t>
  </si>
  <si>
    <t>Power Pages authenticated users T1 100 users/per site/month capacity pack_NCLF</t>
  </si>
  <si>
    <t>CFQ7TTC0RJ8N-0002_NCLF</t>
  </si>
  <si>
    <t>Power Pages authenticated users T3 min 1,000 units - 100 users/per site/month capacity pack_NCLF</t>
  </si>
  <si>
    <t>CFQ7TTC0RJ8N-0001_NCLF</t>
  </si>
  <si>
    <t>Power Pages authenticated users T2 min 100 units - 100 users/per site/month capacity pack_NCLF</t>
  </si>
  <si>
    <t>Debe ingresar máximo dos decimales.</t>
  </si>
  <si>
    <t>CANAL</t>
  </si>
  <si>
    <t>UT SOFT IG3</t>
  </si>
  <si>
    <t>Serv</t>
  </si>
  <si>
    <t>Por sesión</t>
  </si>
  <si>
    <t>Por hora</t>
  </si>
  <si>
    <t>Mensual</t>
  </si>
  <si>
    <t>Por unidad</t>
  </si>
  <si>
    <t>Microsoft® Office Standard Single Language License &amp; Software Assurance Open Value No Level 3 Years Acquired Year 1 AP</t>
  </si>
  <si>
    <t xml:space="preserve">License/Software Assurance </t>
  </si>
  <si>
    <t>Microsoft® Office Standard Single Language Software Assurance Open Value No Level 3 Years Acquired Year 1 AP</t>
  </si>
  <si>
    <t>Software Assurance</t>
  </si>
  <si>
    <t>Microsoft® Project Standard Single Language License &amp; Software Assurance Open Value No Level 3 Years Acquired Year 1 AP</t>
  </si>
  <si>
    <t>Microsoft® Project Standard Single Language Software Assurance Open Value No Level 3 Years Acquired Year 1 AP</t>
  </si>
  <si>
    <t>Microsoft® Azure DevOps Server Single Language License &amp; Software Assurance Open Value No Level 3 Years Acquired Year 1 AP</t>
  </si>
  <si>
    <t>Microsoft® Azure DevOps Server Single Language Software Assurance Open Value No Level 3 Years Acquired Year 1 AP</t>
  </si>
  <si>
    <t>Microsoft® Azure DevOps Server Single Language License &amp; Software Assurance Open Value No Level 3 Years Acquired Year 1 AP MPN Competency Required</t>
  </si>
  <si>
    <t>Microsoft® Azure DevOps Server Single Language Software Assurance Open Value No Level 3 Years Acquired Year 1 AP MPN Competency Required</t>
  </si>
  <si>
    <t>Microsoft® Azure DevOps Server CAL Single Language License &amp; Software Assurance Open Value No Level 3 Years Acquired Year 1 AP Device CAL</t>
  </si>
  <si>
    <t>Microsoft® Azure DevOps Server CAL Single Language License &amp; Software Assurance Open Value No Level 3 Years Acquired Year 1 AP User CAL</t>
  </si>
  <si>
    <t>Microsoft® Azure DevOps Server CAL Single Language Software Assurance Open Value No Level 3 Years Acquired Year 1 AP Device CAL</t>
  </si>
  <si>
    <t>Microsoft® Azure DevOps Server CAL Single Language Software Assurance Open Value No Level 3 Years Acquired Year 1 AP User CAL</t>
  </si>
  <si>
    <t>Microsoft® SQL Server Standard Single Language Software Assurance Open Value No Level 3 Years Acquired Year 1 AP</t>
  </si>
  <si>
    <t>Microsoft® SQL Server Standard Single Language License &amp; Software Assurance Open Value No Level 3 Years Acquired Year 1 AP</t>
  </si>
  <si>
    <t>Microsoft® Office Professional Plus Single Language License &amp; Software Assurance Open Value No Level 3 Years Acquired Year 1 AP</t>
  </si>
  <si>
    <t>Microsoft® Office Professional Plus Single Language SA Step-up Open Value No Level 3 Years Acquired Year 1 Office Standard AP</t>
  </si>
  <si>
    <t>SA Step Up</t>
  </si>
  <si>
    <t>Microsoft® Office Professional Plus Single Language Software Assurance Open Value No Level 3 Years Acquired Year 1 AP</t>
  </si>
  <si>
    <t>Microsoft® Defender Cloud Apps Open Single Language Subscription Open Value No Level 1 Month AP</t>
  </si>
  <si>
    <t>Monthly Subscriptions</t>
  </si>
  <si>
    <t>Microsoft® Exchange Server Standard Single Language License &amp; Software Assurance Open Value No Level 3 Years Acquired Year 1 AP</t>
  </si>
  <si>
    <t>Microsoft® Exchange Server Standard Single Language Software Assurance Open Value No Level 3 Years Acquired Year 1 AP</t>
  </si>
  <si>
    <t>Microsoft® SQL CAL Single Language License &amp; Software Assurance Open Value No Level 3 Years Acquired Year 1 AP Device CAL</t>
  </si>
  <si>
    <t>Microsoft® SQL CAL Single Language License &amp; Software Assurance Open Value No Level 3 Years Acquired Year 1 AP User CAL</t>
  </si>
  <si>
    <t>Microsoft® SQL CAL Single Language Software Assurance Open Value No Level 3 Years Acquired Year 1 AP Device CAL</t>
  </si>
  <si>
    <t>Microsoft® SQL CAL Single Language Software Assurance Open Value No Level 3 Years Acquired Year 1 AP User CAL</t>
  </si>
  <si>
    <t>Microsoft® Exchange Standard CAL Single Language License &amp; Software Assurance Open Value No Level 3 Years Acquired Year 1 AP Device CAL</t>
  </si>
  <si>
    <t>Microsoft® Exchange Standard CAL Single Language License &amp; Software Assurance Open Value No Level 3 Years Acquired Year 1 AP User CAL</t>
  </si>
  <si>
    <t>Microsoft® Exchange Standard CAL Single Language Software Assurance Open Value No Level 3 Years Acquired Year 1 AP Device CAL</t>
  </si>
  <si>
    <t>Microsoft® Exchange Standard CAL Single Language Software Assurance Open Value No Level 3 Years Acquired Year 1 AP User CAL</t>
  </si>
  <si>
    <t>Microsoft® Exchange Server Enterprise Single Language License &amp; Software Assurance Open Value No Level 3 Years Acquired Year 1 AP</t>
  </si>
  <si>
    <t>Microsoft® Exchange Server Enterprise Single Language SA Step-up Open Value No Level 3 Years Acquired Year 1 Exchg Svr - Std AP</t>
  </si>
  <si>
    <t>Microsoft® Exchange Server Enterprise Single Language Software Assurance Open Value No Level 3 Years Acquired Year 1 AP</t>
  </si>
  <si>
    <t>Microsoft® Intune P1 Open Single Language Subscription Open Value No Level 1 Month AP</t>
  </si>
  <si>
    <t>Microsoft® System Center Service Manager Single Language License &amp; Software Assurance Open Value No Level 3 Years Acquired Year 1 AP Per OSE</t>
  </si>
  <si>
    <t>Microsoft® System Center Service Manager Single Language License &amp; Software Assurance Open Value No Level 3 Years Acquired Year 1 AP Per User</t>
  </si>
  <si>
    <t>Microsoft® System Center Service Manager Single Language Software Assurance Open Value No Level 3 Years Acquired Year 1 AP Per OSE</t>
  </si>
  <si>
    <t>Microsoft® System Center Service Manager Single Language Software Assurance Open Value No Level 3 Years Acquired Year 1 AP Per User</t>
  </si>
  <si>
    <t>Microsoft® OneDrive business P1 Open Single Language Subscription Open Value No Level 1 Month AP</t>
  </si>
  <si>
    <t>Microsoft® Project Online Essentials Open Single Language Subscription Open Value No Level 1 Month AP</t>
  </si>
  <si>
    <t>Microsoft® MSDN Platforms All Languages License &amp; Software Assurance Open Value No Level 3 Years Acquired Year 1 Additional Product</t>
  </si>
  <si>
    <t>Microsoft® MSDN Platforms All Languages Software Assurance Open Value No Level 3 Years Acquired Year 1 Additional Product</t>
  </si>
  <si>
    <t>Microsoft® Office Mac Standard Single Language License &amp; Software Assurance Open Value No Level 3 Years Acquired Year 1 AP</t>
  </si>
  <si>
    <t>Microsoft® Office Mac Standard Single Language Software Assurance Open Value No Level 3 Years Acquired Year 1 AP</t>
  </si>
  <si>
    <t>Microsoft® System Center Orchestrator Single Language License &amp; Software Assurance Open Value No Level 3 Years Acquired Year 1 AP Per OSE</t>
  </si>
  <si>
    <t>Microsoft® System Center Orchestrator Single Language License &amp; Software Assurance Open Value No Level 3 Years Acquired Year 1 AP Per User</t>
  </si>
  <si>
    <t>Microsoft® System Center Orchestrator Single Language Software Assurance Open Value No Level 3 Years Acquired Year 1 AP Per OSE</t>
  </si>
  <si>
    <t>Microsoft® System Center Orchestrator Single Language Software Assurance Open Value No Level 3 Years Acquired Year 1 AP Per User</t>
  </si>
  <si>
    <t>Microsoft® Win VDA Device Single Language Subscription Open Value No Level 1 Month AP Per Device</t>
  </si>
  <si>
    <t>Microsoft® O365 Extra File Storage Open Single Language Subscription Open Value No Level 1 Month AP Add-on</t>
  </si>
  <si>
    <t>Microsoft® EOA Exchange Online Open Single Language Subscription Open Value No Level 1 Month AP Add-on</t>
  </si>
  <si>
    <t>Microsoft® Lync Mac Single Language License &amp; Software Assurance Open Value No Level 3 Years Acquired Year 1 Additional Product</t>
  </si>
  <si>
    <t>Microsoft® Lync Mac Single Language Software Assurance Open Value No Level 3 Years Acquired Year 1 Additional Product</t>
  </si>
  <si>
    <t>Microsoft® SfB Server Single Language License &amp; Software Assurance Open Value No Level 3 Years Acquired Year 1 AP</t>
  </si>
  <si>
    <t>Microsoft® SfB Server Single Language Software Assurance Open Value No Level 3 Years Acquired Year 1 AP</t>
  </si>
  <si>
    <t>Microsoft® Azure Active Directory Premium P2 Open Sngl Subscription OLV NL 1M AP</t>
  </si>
  <si>
    <t>Microsoft® Exchange Enterprise CAL Service Single Language Subscription Open Value No Level 1 Month AP Per User</t>
  </si>
  <si>
    <t>Microsoft® Enterprise CAL Services Single Language Subscription Open Value No Level 1 Month AP Per User</t>
  </si>
  <si>
    <t>Microsoft® Win Remote Desktop Services CAL Single Language License &amp; Software Assurance Open Value No Level 3 Years Acquired Year 1 AP Device CAL</t>
  </si>
  <si>
    <t>Microsoft® Win Remote Desktop Services CAL Single Language License &amp; Software Assurance Open Value No Level 3 Years Acquired Year 1 AP User CAL</t>
  </si>
  <si>
    <t>Microsoft® Win Remote Desktop Services CAL Single Language Software Assurance Open Value No Level 3 Years Acquired Year 1 AP Device CAL</t>
  </si>
  <si>
    <t>Microsoft® Win Remote Desktop Services CAL Single Language Software Assurance Open Value No Level 3 Years Acquired Year 1 AP User CAL</t>
  </si>
  <si>
    <t>Microsoft® Win Remote Desktop Services External Connector Single Language License &amp; Software Assurance Open Value No Level 3 Years Acquired Year 1 AP</t>
  </si>
  <si>
    <t>Microsoft® Win Remote Desktop Services External Connector Single Language Software Assurance Open Value No Level 3 Years Acquired Year 1 AP</t>
  </si>
  <si>
    <t>Microsoft® SfB Single Language Software Assurance Open Value No Level 3 Years Acquired Year 1 AP</t>
  </si>
  <si>
    <t>Microsoft® SfB Single Language License &amp; Software Assurance Open Value No Level 3 Years Acquired Year 1 AP</t>
  </si>
  <si>
    <t>Microsoft® SfB Server Standard CAL Single Language License &amp; Software Assurance Open Value No Level 3 Years Acquired Year 1 AP Device CAL</t>
  </si>
  <si>
    <t>Microsoft® SfB Server Standard CAL Single Language License &amp; Software Assurance Open Value No Level 3 Years Acquired Year 1 AP User CAL</t>
  </si>
  <si>
    <t>Microsoft® SfB Server Standard CAL Single Language Software Assurance Open Value No Level 3 Years Acquired Year 1 AP Device CAL</t>
  </si>
  <si>
    <t>Microsoft® SfB Server Standard CAL Single Language Software Assurance Open Value No Level 3 Years Acquired Year 1 AP User CAL</t>
  </si>
  <si>
    <t>Microsoft® ECAL Single Language License &amp; Software Assurance Open Value No Level 3 Years Acquired Year 1 AP Device CAL with Services</t>
  </si>
  <si>
    <t>Microsoft® ECAL Single Language License &amp; Software Assurance Open Value No Level 3 Years Acquired Year 1 AP User CAL with Services</t>
  </si>
  <si>
    <t>Microsoft® ECAL Single Language SA Step-up Open Value No Level 3 Years Acquired Year 1 Core Client Access License AP Device CAL with Services</t>
  </si>
  <si>
    <t>Microsoft® ECAL Single Language SA Step-up Open Value No Level 3 Years Acquired Year 1 Core Client Access License AP User CAL with Services</t>
  </si>
  <si>
    <t>Microsoft® ECAL Single Language Software Assurance Open Value No Level 3 Years Acquired Year 1 AP Device CAL with Services</t>
  </si>
  <si>
    <t>Microsoft® ECAL Single Language Software Assurance Open Value No Level 3 Years Acquired Year 1 AP User CAL with Services</t>
  </si>
  <si>
    <t>Microsoft® SharePoint Enterprise CAL Single Language License &amp; Software Assurance Open Value No Level 3 Years Acquired Year 1 AP Device CAL</t>
  </si>
  <si>
    <t>Microsoft® SharePoint Enterprise CAL Single Language License &amp; Software Assurance Open Value No Level 3 Years Acquired Year 1 AP User CAL</t>
  </si>
  <si>
    <t>Microsoft® SharePoint Enterprise CAL Single Language Software Assurance Open Value No Level 3 Years Acquired Year 1 Additional Product Device CAL</t>
  </si>
  <si>
    <t>Microsoft® SharePoint Enterprise CAL Single Language Software Assurance Open Value No Level 3 Years Acquired Year 1 Additional Product User CAL</t>
  </si>
  <si>
    <t>Microsoft® Visual Studio Professional MSDN All Languages License &amp; Software Assurance Open Value No Level 3 Years Acquired Year 1 AP</t>
  </si>
  <si>
    <t>Microsoft® Visual Studio Professional MSDN All Languages Software Assurance Open Value No Level 3 Years Acquired Year 1 AP</t>
  </si>
  <si>
    <t>Microsoft® SfB Server Enterprise CAL Single Language License &amp; Software Assurance Open Value No Level 3 Years Acquired Year 1 AP Device CAL</t>
  </si>
  <si>
    <t>Microsoft® SfB Server Enterprise CAL Single Language License &amp; Software Assurance Open Value No Level 3 Years Acquired Year 1 AP User CAL</t>
  </si>
  <si>
    <t>Microsoft® SfB Server Enterprise CAL Single Language Software Assurance Open Value No Level 3 Years Acquired Year 1 AP Device CAL</t>
  </si>
  <si>
    <t>Microsoft® SfB Server Enterprise CAL Single Language Software Assurance Open Value No Level 3 Years Acquired Year 1 AP User CAL</t>
  </si>
  <si>
    <t>Microsoft® SQL Server Enterprise Core Single Language License &amp; Software Assurance Open Value 2 Licenses No Level 3 Years Acquired Year 1 AP</t>
  </si>
  <si>
    <t>Microsoft® SQL Server Enterprise Core Single Language Software Assurance Open Value 2 Licenses No Level 3 Years Acquired Year 1 AP</t>
  </si>
  <si>
    <t>Microsoft® SQL Server Enterprise Core Single Language SA Step-up Open Value 2 Licenses No Level 3 Years Acquired Year 1 SQL Svr Standard Core AP</t>
  </si>
  <si>
    <t>Microsoft® SQL Server Standard Core Single Language License &amp; Software Assurance Open Value 2 Licenses No Level 3 Years Acquired Year 1 AP</t>
  </si>
  <si>
    <t>Microsoft® SQL Server Standard Core Single Language Software Assurance Open Value 2 Licenses No Level 3 Years Acquired Year 1 AP</t>
  </si>
  <si>
    <t>Microsoft® Project P3 Open Single Language Subscription Open Value No Level 1 Month AP</t>
  </si>
  <si>
    <t>Microsoft® Intune P1 Open AO Single Language Subscription Open Value No Level 1 Month AP</t>
  </si>
  <si>
    <t>Microsoft® Project P5 Open Single Language Subscription Open Value No Level 1 Month AP</t>
  </si>
  <si>
    <t>Microsoft® SQL Server Enterprise Single Language Software Assurance Open Value No Level 3 Years Acquired Year 1 AP</t>
  </si>
  <si>
    <t>Microsoft® Core CAL Bridge EMS Single Language Subscription Open Value No Level 1 Month AP Per User</t>
  </si>
  <si>
    <t>Microsoft® Win Server Datacenter Core Single Language License &amp; Software Assurance Open Value 16 Licenses No Level 3 Years Acquired Year 1 AP</t>
  </si>
  <si>
    <t>Microsoft® Win Server Datacenter Core Single Language Software Assurance Open Value 16 Licenses No Level 3 Years Acquired Year 1 AP</t>
  </si>
  <si>
    <t>Microsoft® Win Server Datacenter Core Single Language SA Step-up Open Value 16 Licenses No Level 3 Years Acquired Year 1 Win Server Std AP</t>
  </si>
  <si>
    <t>Microsoft® Win Server Datacenter Core Single Language License &amp; Software Assurance Open Value 2 Licenses No Level 3 Years Acquired Year 1 AP</t>
  </si>
  <si>
    <t>Microsoft® Win Server Datacenter Core Single Language Software Assurance Open Value 2 Licenses No Level 3 Years Acquired Year 1 AP</t>
  </si>
  <si>
    <t>Microsoft® Win Server Datacenter Core Single Language SA Step-up Open Value 2 Licenses No Level 3 Years Acquired Year 1 Win Server Std AP</t>
  </si>
  <si>
    <t>Microsoft® Win Server Standard Core Single Language License &amp; Software Assurance Open Value 16 Licenses No Level 3 Years Acquired Year 1 AP</t>
  </si>
  <si>
    <t>Microsoft® Win Server Standard Core Single Language Software Assurance Open Value 16 Licenses No Level 3 Years Acquired Year 1 AP</t>
  </si>
  <si>
    <t>Microsoft® Win Server Standard Core Single Language License &amp; Software Assurance Open Value 2 Licenses No Level 3 Years Acquired Year 1 AP</t>
  </si>
  <si>
    <t>Microsoft® Win Server Standard Core Single Language Software Assurance Open Value 2 Licenses No Level 3 Years Acquired Year 1 AP</t>
  </si>
  <si>
    <t>Microsoft® System Center Standard Core Single Language License &amp; Software Assurance Open Value 16 Licenses No Level 3 Years Acquired Year 1 AP</t>
  </si>
  <si>
    <t>Microsoft® System Center Standard Core Single Language Software Assurance Open Value 16 Licenses No Level 3 Years Acquired Year 1 AP</t>
  </si>
  <si>
    <t>Microsoft® System Center Standard Core Single Language License &amp; Software Assurance Open Value 2 Licenses No Level 3 Years Acquired Year 1 AP</t>
  </si>
  <si>
    <t>Microsoft® System Center Standard Core Single Language Software Assurance Open Value 2 Licenses No Level 3 Years Acquired Year 1 AP</t>
  </si>
  <si>
    <t>Microsoft® System Center Datacenter Core Single Language License &amp; Software Assurance Open Value 16 Licenses No Level 3 Years Acquired Year 1 AP</t>
  </si>
  <si>
    <t>Microsoft® System Center Datacenter Core Single Language Software Assurance Open Value 16 Licenses No Level 3 Years Acquired Year 1 AP</t>
  </si>
  <si>
    <t>Microsoft® System Center Datacenter Core Single Language SA Step-up Open Value 16 Licenses No Level 3 Years Acquired Year 1 Sys Ctr Std AP</t>
  </si>
  <si>
    <t>Microsoft® System Center Datacenter Core Single Language License &amp; Software Assurance Open Value 2 Licenses No Level 3 Years Acquired Year 1 AP</t>
  </si>
  <si>
    <t>Microsoft® System Center Datacenter Core Single Language Software Assurance Open Value 2 Licenses No Level 3 Years Acquired Year 1 AP</t>
  </si>
  <si>
    <t>Microsoft® System Center Datacenter Core Single Language SA Step-up Open Value 2 Licenses No Level 3 Years Acquired Year 1 Sys Ctr Std AP</t>
  </si>
  <si>
    <t>Microsoft® M365 Business Standard Open Single Language Subscription Open Value No Level 1 Month AP</t>
  </si>
  <si>
    <t>Microsoft® M365 Business Basic Open Single Language Subscription Open Value No Level 1 Month AP</t>
  </si>
  <si>
    <t>Microsoft® CIS Suite Standard Core Single Language LSA Open Value 16 Licenses No Level 3 Years Acquired Year 1 AP w/o SysCtrSvr</t>
  </si>
  <si>
    <t>Microsoft® CIS Suite Standard Core Single Language License &amp; Software Assurance Open Value 2Licenses No Level 3 Years Acquired Year 1 AP w/o SysCtrSvr</t>
  </si>
  <si>
    <t>Microsoft® CIS Suite Standard Core Single Language License &amp; Software Assurance Open Value 16 Licenses No Level 3 Years Acquired Year 1 AP</t>
  </si>
  <si>
    <t>Microsoft® CIS Suite Standard Core Single Language Software Assurance Open Value 16 Licenses No Level 3 Years Acquired Year 1 AP</t>
  </si>
  <si>
    <t>Microsoft® CIS Suite Standard Core Single Language License &amp; Software Assurance Open Value 2 Licenses No Level 3 Years Acquired Year 1 AP</t>
  </si>
  <si>
    <t>Microsoft® CIS Suite Standard Core Single Language Software Assurance Open Value 2 Licenses No Level 3 Years Acquired Year 1 AP</t>
  </si>
  <si>
    <t>Microsoft® CIS Suite Standard Core Single Language License &amp; Software Assurance Open Value 16 Licenses No Level 3 Years Acquired Year 1 AP w/o WinSvr</t>
  </si>
  <si>
    <t>Microsoft® CIS Suite Standard Core Single Language License &amp; Software Assurance Open Value 2 Licenses No Level 3 Years Acquired Year 1 AP w/o WinSvr</t>
  </si>
  <si>
    <t>Microsoft® CIS Suite Datacenter Core Single Language License &amp; Software Assurance Open Value 16 Licenses No Level 3 Years Acquired Year 1 AP</t>
  </si>
  <si>
    <t>Microsoft® CIS Suite Datacenter Core Single Language Software Assurance Open Value 16 Licenses No Level 3 Years Acquired Year 1 AP</t>
  </si>
  <si>
    <t>Microsoft® CIS Suite Datacenter Core Single Language SA Step-up Open Value 16 Licenses No Level 3 Years Acquired Year 1 CIS Standard Core AP</t>
  </si>
  <si>
    <t>Microsoft® CIS Suite Datacenter Core Single Language License &amp; Software Assurance Open Value 2 Licenses No Level 3 Years Acquired Year 1 AP</t>
  </si>
  <si>
    <t>Microsoft® CIS Suite Datacenter Core Single Language Software Assurance Open Value 2 Licenses No Level 3 Years Acquired Year 1 AP</t>
  </si>
  <si>
    <t>Microsoft® CIS Suite Datacenter Core Single Language SA Step-up Open Value 2 Licenses No Level 3 Years Acquired Year 1 CIS Standard Core AP</t>
  </si>
  <si>
    <t>Microsoft® CIS Suite Datacenter Core Single Language LSA Open Value 16 Licenses No Level 3 Years Acquired Year 1 AP w/o SysCtrSvr</t>
  </si>
  <si>
    <t>Microsoft® CIS Suite Datacenter Core Single Language LSA Open Value 2 Licenses No Level 3 Years Acquired Year 1 AP w/o SysCtrSvr</t>
  </si>
  <si>
    <t>Microsoft® CIS Suite Datacenter Core Single Language License &amp; Software Assurance Open Value 16Licenses No Level 3 Years Acquired Year 1 AP w/o WinSvr</t>
  </si>
  <si>
    <t>Microsoft® CIS Suite Datacenter Core Single Language License &amp; Software Assurance Open Value 2 Licenses No Level 3 Years Acquired Year 1 AP w/o WinSvr</t>
  </si>
  <si>
    <t>Microsoft® System Center Operations Manager Single Language License &amp; Software Assurance Open Value No Level 3 Years Acquired Year 1 AP Per User</t>
  </si>
  <si>
    <t>Microsoft® System Center Operations Manager Single Language Software Assurance Open Value No Level 3 Years Acquired Year 1 AP Per User</t>
  </si>
  <si>
    <t>Microsoft® System Center Operations Manager Single Language Software Assurance Open Value No Level 3 Years Acquired Year 1 AP Per OSE</t>
  </si>
  <si>
    <t>Microsoft® System Center Operations Manager Single Language License &amp; Software Assurance Open Value No Level 3 Years Acquired Year 1 AP Per OSE</t>
  </si>
  <si>
    <t>Microsoft® EMS E5 Open Single Language Subscription Open Value No Level 1 Month AP</t>
  </si>
  <si>
    <t>Microsoft® Azure Information Protection Premium P2 Open Sngl Subscription OLV NL 1M AP</t>
  </si>
  <si>
    <t>Microsoft® BizTalk Server Standard Single Language License &amp; Software Assurance Open Value 2 Licenses No Level 3 Years Acquired Year 1 AP Core License</t>
  </si>
  <si>
    <t>Microsoft® BizTalk Server Standard Single Language SA Step-up Open Value 2 Licenses No Level 3 Years Acquired Year 1 BizT Branch AP Core</t>
  </si>
  <si>
    <t>Microsoft® BizTalk Server Standard Single Language Software Assurance Open Value 2 Licenses No Level 3 Years Acquired Year 1 AP Core License</t>
  </si>
  <si>
    <t>Microsoft® Visio Standard Single Language License &amp; Software Assurance Open Value No Level 3 Years Acquired Year 1 AP</t>
  </si>
  <si>
    <t>Microsoft® Visio Standard Single Language Software Assurance Open Value No Level 3 Years Acquired Year 1 AP</t>
  </si>
  <si>
    <t>Microsoft® Visio Professional Single Language License &amp; Software Assurance Open Value No Level 3 Years Acquired Year 1 AP</t>
  </si>
  <si>
    <t>Microsoft® Visio Professional Single Language SA Step-up Open Value No Level 3 Years Acquired Year 1 Visio Std AP</t>
  </si>
  <si>
    <t>Microsoft® Visio Professional Single Language Software Assurance Open Value No Level 3 Years Acquired Year 1 AP</t>
  </si>
  <si>
    <t>Microsoft® Power BI Pro Open Single Language Subscription Open Value No Level 1 Month AP</t>
  </si>
  <si>
    <t>Microsoft® VDI Suite with MDOP Single Language Subscription Open Value No Level 1 Month AP Per Device</t>
  </si>
  <si>
    <t>Microsoft® Dynamics 365 Team Members Single Language License &amp; Software Assurance Open Value No Level 3 Years Acquired Year 1 AP Device CAL</t>
  </si>
  <si>
    <t>Microsoft® Dynamics 365 Team Members Single Language License &amp; Software Assurance Open Value No Level 3 Years Acquired Year 1 AP User CAL</t>
  </si>
  <si>
    <t>Microsoft® Dynamics 365 Team Members Single Language Software Assurance Open Value No Level 3 Years Acquired Year 1 AP Device CAL</t>
  </si>
  <si>
    <t>Microsoft® Dynamics 365 Team Members Single Language Software Assurance Open Value No Level 3 Years Acquired Year 1 AP User CAL</t>
  </si>
  <si>
    <t>Microsoft® Dynamics 365 Customer Service Single Language License &amp; Software Assurance Open Value No Level 3 Years Acquired Year 1 AP Device CAL</t>
  </si>
  <si>
    <t>Microsoft® Dynamics 365 Customer Service Single Language License &amp; Software Assurance Open Value No Level 3 Years Acquired Year 1 AP User CAL</t>
  </si>
  <si>
    <t>Microsoft® Dynamics 365 Customer Service Single Language Software Assurance Open Value No Level 3 Years Acquired Year 1 AP Device CAL</t>
  </si>
  <si>
    <t>Microsoft® Dynamics 365 Customer Service Single Language Software Assurance Open Value No Level 3 Years Acquired Year 1 AP User CAL</t>
  </si>
  <si>
    <t>Microsoft® Dynamics 365 Sales Single Language License &amp; Software Assurance Open Value No Level 3 Years Acquired Year 1 AP Device CAL</t>
  </si>
  <si>
    <t>Microsoft® Dynamics 365 Sales Single Language License &amp; Software Assurance Open Value No Level 3 Years Acquired Year 1 AP User CAL</t>
  </si>
  <si>
    <t>Microsoft® Dynamics 365 Sales Single Language Software Assurance Open Value No Level 3 Years Acquired Year 1 AP Device CAL</t>
  </si>
  <si>
    <t>Microsoft® Dynamics 365 Sales Single Language Software Assurance Open Value No Level 3 Years Acquired Year 1 AP User CAL</t>
  </si>
  <si>
    <t>Microsoft® VDI Suite without MDOP Single Language Subscription Open Value No Level 1 Month AP Per Device</t>
  </si>
  <si>
    <t>Microsoft® BizTalk Server Enterprise Single Language License &amp; Software Assurance Open Value 2 Licenses No Level 3 Years Acquired Year 1 AP Core</t>
  </si>
  <si>
    <t>Microsoft® BizTalk Server Enterprise Single Language Software Assurance Open Value 2 Licenses No Level 3 Years Acquired Year 1 AP Core License</t>
  </si>
  <si>
    <t>Microsoft® BizTalk Server Enterprise Single Language SA Step-up Open Value 2 Licenses No Level 3 Years Acquired Year 1 BizT Branch AP Core</t>
  </si>
  <si>
    <t>Microsoft® BizTalk Server Enterprise Single Language SA Step-up Open Value 2 Licenses No Level 3 Years Acquired Year 1 BizT Standard AP Core</t>
  </si>
  <si>
    <t>Microsoft® Defender O365 P2 Open Single Language Subscription Open Value No Level 1 Month AP</t>
  </si>
  <si>
    <t>Microsoft® Win Server Essentials Single Language License &amp; Software Assurance Open Value No Level 3 Years Acquired Year 1 AP</t>
  </si>
  <si>
    <t>Microsoft® Win Server Essentials Single Language Software Assurance Open Value No Level 3 Years Acquired Year 1 AP</t>
  </si>
  <si>
    <t>Microsoft® Azure Active Directory Premium P1 Open Subscription Snlg OLV NL 1M AP</t>
  </si>
  <si>
    <t>Microsoft® EOA Exchange Server Open Single Language Subscription Open Value No Level 1 Month AP</t>
  </si>
  <si>
    <t>Microsoft® EMS E3 Open Single Language Subscription Open Value No Level 1 Month AP</t>
  </si>
  <si>
    <t>Microsoft® SharePoint Server Single Language License &amp; Software Assurance Open Value No Level 3 Years Acquired Year 1 Additional Product</t>
  </si>
  <si>
    <t>Microsoft® SharePoint Server Single Language Software Assurance Open Value No Level 3 Years Acquired Year 1 Additional Product</t>
  </si>
  <si>
    <t>Microsoft® SharePoint Standard CAL Single Language License &amp; Software Assurance Open Value No Level 3 Years Acquired Year 1 AP Device CAL</t>
  </si>
  <si>
    <t>Microsoft® SharePoint Standard CAL Single Language License &amp; Software Assurance Open Value No Level 3 Years Acquired Year 1 AP User CAL</t>
  </si>
  <si>
    <t>Microsoft® SharePoint Standard CAL Single Language Software Assurance Open Value No Level 3 Years Acquired Year 1 Additional Product Device CAL</t>
  </si>
  <si>
    <t>Microsoft® SharePoint Standard CAL Single Language Software Assurance Open Value No Level 3 Years Acquired Year 1 Additional Product User CAL</t>
  </si>
  <si>
    <t>Microsoft® Project Server CAL Single Language License &amp; Software Assurance Open Value No Level 3 Years Acquired Year 1 AP Device CAL</t>
  </si>
  <si>
    <t>Microsoft® Project Server CAL Single Language License &amp; Software Assurance Open Value No Level 3 Years Acquired Year 1 AP User CAL</t>
  </si>
  <si>
    <t>Microsoft® Project Server CAL Single Language Software Assurance Open Value No Level 3 Years Acquired Year 1 AP Device CAL</t>
  </si>
  <si>
    <t>Microsoft® Project Server CAL Single Language Software Assurance Open Value No Level 3 Years Acquired Year 1 AP User CAL</t>
  </si>
  <si>
    <t>Microsoft® Project Server Single Language License &amp; Software Assurance Open Value No Level 3 Years Acquired Year 1 AP</t>
  </si>
  <si>
    <t>Microsoft® Project Server Single Language Software Assurance Open Value No Level 3 Years Acquired Year 1 AP</t>
  </si>
  <si>
    <t>Microsoft® Project Professional Single Language License &amp; Software Assurance Open Value No Level 3 Years Acquired Year 1 AP 1 Server CAL</t>
  </si>
  <si>
    <t>Microsoft® Project Professional Single Language SA Step-up Open Value No Level 3 Years Acquired Year 1 Project Std AP 1 Server CAL</t>
  </si>
  <si>
    <t>Microsoft® Project Professional Single Language Software Assurance Open Value No Level 3 Years Acquired Year 1 AP 1 Server CAL</t>
  </si>
  <si>
    <t>Microsoft® Defender Identity Open Single Language Subscription Open Value No Level 1 Month AP</t>
  </si>
  <si>
    <t>Microsoft® Defender Identity CAO Open Single Language Subscription Open Value No Level 1 Month Additional Product Add-on ATA</t>
  </si>
  <si>
    <t>Microsoft® BizTalk Server Branch Single Language License &amp; Software Assurance Open Value 2 Licenses No Level 3 Years Acquired Year 1 AP Core License</t>
  </si>
  <si>
    <t>Microsoft® BizTalk Server Branch Single Language Software Assurance Open Value 2 Licenses No Level 3 Years Acquired Year 1 AP Core License</t>
  </si>
  <si>
    <t>Microsoft® Visio P1 Open Single Language Subscription Open Value No Level 1 Month AP</t>
  </si>
  <si>
    <t>Microsoft® Web Antimalware for TMG MB Single Language Subscription Open Value No Level 1 Month AP Per Device</t>
  </si>
  <si>
    <t>Microsoft® Web Antimalware for TMG MB Single Language Subscription Open Value No Level 1 Month AP Per User</t>
  </si>
  <si>
    <t>Microsoft® M365 Apps Business Open Single Language Subscription Open Value No Level 1 Month AP</t>
  </si>
  <si>
    <t>Microsoft® Endpoint Configuration Manager Single Language Software Assurance Open Value No Level 3 Years Acquired Year 1 AP Per OSE</t>
  </si>
  <si>
    <t>Microsoft® Endpoint Configuration Manager Single Language License &amp; Software Assurance Open Value No Level 3 Years Acquired Year 1 AP Per OSE</t>
  </si>
  <si>
    <t>Microsoft® Endpoint Configuration Manager Single Language Software Assurance Open Value No Level 3 Years Acquired Year 1 AP Per User</t>
  </si>
  <si>
    <t>Microsoft® Endpoint Configuration Manager Single Language License &amp; Software Assurance Open Value No Level 3 Years Acquired Year 1 AP Per User</t>
  </si>
  <si>
    <t>Microsoft® Defender O365 P1 Open Single Language Subscription Open Value No Level 1 Month AP</t>
  </si>
  <si>
    <t>Microsoft® Win Enterprise Device Single Language Software Assurance Open Value No Level 3 Years Acquired Year 1 AP</t>
  </si>
  <si>
    <t>Microsoft® Win Enterprise Device Single Language Upgrade SA Open Value No Level 3 Years Acquired Year 1 AP</t>
  </si>
  <si>
    <t xml:space="preserve">Upgrade/Software Assurance </t>
  </si>
  <si>
    <t>Microsoft® Visual Studio Test Professional MSDN All Languages License &amp; Software Assurance Open Value No Level 3 Years Acquired Year 1 AP</t>
  </si>
  <si>
    <t>Microsoft® Visual Studio Test Professional MSDN All Languages Software Assurance Open Value No Level 3 Years Acquired Year 1 AP</t>
  </si>
  <si>
    <t>Microsoft® Visual Studio Test Professional MSDN All Languages License &amp; Software Assurance Open Value No Level 3Y Acquired Y1 AP MPN Competency Req</t>
  </si>
  <si>
    <t>Microsoft® Visual Studio Test Professional MSDN All Languages Software Assurance Open Value No Level 3Y Acquired Y1 AP MPN Competency Req</t>
  </si>
  <si>
    <t>Microsoft® Audio Conferencing Open Single Language Subscription Open Value No Level 1 Month Additional Product</t>
  </si>
  <si>
    <t>Microsoft® System Center Endpoint Protection Single Language Subscription Open Value No Level 1 Month AP Per Device</t>
  </si>
  <si>
    <t>Microsoft® System Center Endpoint Protection Single Language Subscription Open Value No Level 1 Month AP Per User</t>
  </si>
  <si>
    <t>Microsoft® Visual Studio Enterprise MSDN All Languages License &amp; Software Assurance Open Value No Level 3Y Acquired Y1 AP MPN Competency Required</t>
  </si>
  <si>
    <t>Microsoft® Visual Studio Enterprise MSDN All Languages Software Assurance Open Value No Level 3 Years Acquired Year 1 AP MPN Competency Required</t>
  </si>
  <si>
    <t>Microsoft® Visual Studio Enterprise MSDN All Languages License &amp; Software Assurance Open Value No Level 3 Years Acquired Year 1 AP</t>
  </si>
  <si>
    <t>Microsoft® Visual Studio Enterprise MSDN All Languages Software Assurance Open Value No Level 3 Years Acquired Year 1 AP</t>
  </si>
  <si>
    <t>Microsoft® Visual Studio Enterprise MSDN All Languages SA Step-up Open Value No Level 3 Years Acquired Year 1 VS Pro w/MSDN AP</t>
  </si>
  <si>
    <t>Microsoft® Visual Studio Enterprise MSDN All Languages SA Step-up Open Value No Level 3 Years Acquired Year 1 VS Test Pro w/MSDN AP</t>
  </si>
  <si>
    <t>Microsoft® Advanced Threat Analytics CML Single Language License &amp; Software Assurance Open Value No Level 3 Years Acquired Year 1 AP Per OSE</t>
  </si>
  <si>
    <t>Microsoft® Advanced Threat Analytics CML Single Language License &amp; Software Assurance Open Value No Level 3 Years Acquired Year 1 AP Per User</t>
  </si>
  <si>
    <t>Microsoft® Advanced Threat Analytics CML Single Language Software Assurance Open Value No Level 3 Years Acquired Year 1 AP Per OSE</t>
  </si>
  <si>
    <t>Microsoft® Advanced Threat Analytics CML Single Language Software Assurance Open Value No Level 3 Years Acquired Year 1 AP Per User</t>
  </si>
  <si>
    <t>Microsoft® Identity Manager CAL Single Language License &amp; Software Assurance Open Value No Level 3 Years Acquired Year 1 AP User CAL</t>
  </si>
  <si>
    <t>Microsoft® Identity Manager CAL Single Language Software Assurance Open Value No Level 3 Years Acquired Year 1 AP User CAL</t>
  </si>
  <si>
    <t>Microsoft® Intune Device P1 Open Single Language Subscription Open Value No Level 1 Month AP Per Device</t>
  </si>
  <si>
    <t>Microsoft® Win Server Datacenter Single Language SA Step-up Open Value No Level 3 Years Acquired Year 1 Win Server Std AP 2 Processor License</t>
  </si>
  <si>
    <t>Microsoft® Exchange Enterprise CAL Single Language License &amp; Software Assurance Open Value No Level 3 Years Acquired Year 1 AP Device CAL w/Services</t>
  </si>
  <si>
    <t>Microsoft® Exchange Enterprise CAL Single Language License &amp; Software Assurance Open Value No Level 3 Years Acquired Year 1 AP User CAL with Services</t>
  </si>
  <si>
    <t>Microsoft® Exchange Enterprise CAL Single Language Software Assurance Open Value No Level 3 Years Acquired Year 1 AP Device CAL with Services</t>
  </si>
  <si>
    <t>Microsoft® Exchange Enterprise CAL Single Language Software Assurance Open Value No Level 3 Years Acquired Year 1 AP User CAL with Services</t>
  </si>
  <si>
    <t>Microsoft® Identity Manager External Connector Single Language License &amp; Software Assurance Open Value No Level 3 Years Acquired Year 1 AP</t>
  </si>
  <si>
    <t>Microsoft® Identity Manager External Connector Single Language Software Assurance Open Value No Level 3 Years Acquired Year 1 AP</t>
  </si>
  <si>
    <t>Microsoft® Bing Maps Transactions Single Language Subscription Open Value No Level 1 Month AP Usage 100K Transactions</t>
  </si>
  <si>
    <t>Microsoft® Bing Maps Transactions Single Language Subscription Open Value No Level 1 Month AP Usage 500K Transactions</t>
  </si>
  <si>
    <t>Microsoft® Bing Maps Transactions Single Language Subscription Open Value No Level 1 Month AP Usage 1M Transactions</t>
  </si>
  <si>
    <t>Microsoft® Bing Maps Transactions Single Language Subscription Open Value No Level 1 Month AP Usage 2M Transactions</t>
  </si>
  <si>
    <t>Microsoft® Bing Maps Transactions Single Language Subscription Open Value No Level 1 Month AP Usage 5M Transactions</t>
  </si>
  <si>
    <t>Microsoft® Bing Maps Transactions Single Language Subscription Open Value No Level 1 Month AP Usage 10M Transactions</t>
  </si>
  <si>
    <t>Microsoft® Bing Maps Transactions Single Language Subscription Open Value No Level 1 Month AP Usage 30M Transactions</t>
  </si>
  <si>
    <t>Microsoft® O365 E1 Open Single Language Subscription Open Value No Level 1 Month AP</t>
  </si>
  <si>
    <t>Microsoft® O365 E3 Open Single Language Subscription Open Value No Level 1 Month AP</t>
  </si>
  <si>
    <t>Microsoft® Exchange Online P1 Open Single Language Subscription Open Value No Level 1 Month AP</t>
  </si>
  <si>
    <t>Microsoft® Exchange Online P2 Open Single Language Subscription Open Value No Level 1 Month AP</t>
  </si>
  <si>
    <t>Microsoft® M365 Apps Enterprise Open Single Language Subscription Open Value No Level 1 Month AP</t>
  </si>
  <si>
    <t>Microsoft® SharePoint P1 Open Single Language Subscription Open Value No Level 1 Month AP</t>
  </si>
  <si>
    <t>Microsoft® Azure Information Protection Premium P1 Open Sngl Subscription OLV NL 1M AP</t>
  </si>
  <si>
    <t>Microsoft® Win Server CAL Single Language License &amp; Software Assurance Open Value No Level 3 Years Acquired Year 1 AP Device CAL</t>
  </si>
  <si>
    <t>Microsoft® Win Server CAL Single Language License &amp; Software Assurance Open Value No Level 3 Years Acquired Year 1 AP User CAL</t>
  </si>
  <si>
    <t>Microsoft® Win Server CAL Single Language Software Assurance Open Value No Level 3 Years Acquired Year 1 AP Device CAL</t>
  </si>
  <si>
    <t>Microsoft® Win Server CAL Single Language Software Assurance Open Value No Level 3 Years Acquired Year 1 AP User CAL</t>
  </si>
  <si>
    <t>Microsoft® SharePoint P2 Open Single Language Subscription Open Value No Level 1 Month AP</t>
  </si>
  <si>
    <t>Microsoft® Win Server External Connector Single Language License &amp; Software Assurance Open Value No Level 3 Years Acquired Year 1 AP</t>
  </si>
  <si>
    <t>Microsoft® Win Server External Connector Single Language Software Assurance Open Value No Level 3 Years Acquired Year 1 AP</t>
  </si>
  <si>
    <t>Microsoft® Exchange Online Protection Open Single Language Subscription Open Value No Level 1 Month AP</t>
  </si>
  <si>
    <t>Microsoft® Visio P2 Open Single Language Subscription Open Value No Level 1 Month AP</t>
  </si>
  <si>
    <t>Microsoft® Visio P2 Open Single Language Subscription Open Value No Level 1 Month AP Add-on to Visio Pro</t>
  </si>
  <si>
    <t>Microsoft® Visio P2 Open Single Language Subscription Open Value No Level 1 Month AP Add-on to Visio Std</t>
  </si>
  <si>
    <t>Microsoft® Teams Phone Standard Open Single Language Subscription Open Value No Level 1 Month AP</t>
  </si>
  <si>
    <t>Microsoft® Bing Maps Known User Single Language Subscription Open Value No Level 1 Month AP 5K Bundle Per User</t>
  </si>
  <si>
    <t>Microsoft® Bing Maps Known User Single Language Subscription Open Value No Level 1 Month Additional Product 100 Users</t>
  </si>
  <si>
    <t>Microsoft® Bing Maps Light Known User Single Language Subscription Open Value No Level 1 Month AP 5K Bundle Per User</t>
  </si>
  <si>
    <t>Microsoft® Bing Maps Light Known User Single Language Subscription Open Value No Level 1 Month AP 500 Bundle Per User</t>
  </si>
  <si>
    <t>Microsoft® System Center Datacenter Single Language SA Step-up Open Value No Level 3 Years Acquired Year 1 Sys Ctr Std AP 2 Processor License</t>
  </si>
  <si>
    <t>Microsoft® Win Rights Management Services CAL Single Language License &amp; Software Assurance Open Value No Level 3 Years Acquired Year 1 AP Device CAL</t>
  </si>
  <si>
    <t>Microsoft® Win Rights Management Services CAL Single Language License &amp; Software Assurance Open Value No Level 3 Years Acquired Year 1 AP User CAL</t>
  </si>
  <si>
    <t>Microsoft® Win Rights Management Services CAL Single Language Software Assurance Open Value No Level 3 Years Acquired Year 1 AP Device CAL</t>
  </si>
  <si>
    <t>Microsoft® Win Rights Management Services CAL Single Language Software Assurance Open Value No Level 3 Years Acquired Year 1 AP User CAL</t>
  </si>
  <si>
    <t>Microsoft® Win Rights Management Services External Connector Single Language License &amp; Software Assurance Open Value NL 3 Years Acquired Year 1 AP</t>
  </si>
  <si>
    <t>Microsoft® Win Rights Management Services External Connector Single Language Software Assurance Open Value No Level 3 Years Acquired Year 1 AP</t>
  </si>
  <si>
    <t>Microsoft® OneDrive business P2 Open Single Language Subscription Open Value No Level 1 Month AP</t>
  </si>
  <si>
    <t>Microsoft® System Center Data Protection Manager Single Language License &amp; Software Assurance Open Value No Level 3 Years Acquired Year 1 AP Per OSE</t>
  </si>
  <si>
    <t>Microsoft® System Center Data Protection Manager Single Language Software Assurance Open Value No Level 3 Years Acquired Year 1 AP Per OSE</t>
  </si>
  <si>
    <t>Microsoft® System Center Data Protection Manager Single Language License &amp; Software Assurance Open Value No Level 3 Years Acquired Year 1 AP Per User</t>
  </si>
  <si>
    <t>Microsoft® System Center Data Protection Manager Single Language Software Assurance Open Value No Level 3 Years Acquired Year 1 AP Per User</t>
  </si>
  <si>
    <t>Microsoft® Core CAL Bridge O365 Single Language Subscription Open Value No Level 1 Month AP Per User</t>
  </si>
  <si>
    <t>Microsoft® ECAL Bridge O365 Single Language Subscription Open Value No Level 1 Month AP Per User</t>
  </si>
  <si>
    <t>Microsoft® Mobile Asset Mgmt Single Language Subscription Open Value No Level 1 Month Additional Product Platform Services</t>
  </si>
  <si>
    <t>Microsoft® Mobile Asset Mgmt Single Language Subscription Open Value No Level 1 Month Additional Product ROW Routing Per Asset</t>
  </si>
  <si>
    <t>Microsoft® Mobile Asset Mgmt Single Language Subscription Open Value No Level 1 Month AP NA Routing Per Asset Add-on</t>
  </si>
  <si>
    <t>Microsoft® Mobile Asset Mgmt Single Language Subscription Open Value No Level 1 Month AP Europe Routing Per Asset Add-on</t>
  </si>
  <si>
    <t>Microsoft® Mobile Asset Mgmt Single Language Subscription Open Value No Level 1 Month AP NA w/o Routing Per Asset Add-on</t>
  </si>
  <si>
    <t>Microsoft® Mobile Asset Mgmt Single Language Subscription Open Value No Level 1 Month AP Europe w/o Routing Per Asset Add-on</t>
  </si>
  <si>
    <t>Microsoft® Mobile Asset Mgmt Single Language Subscription Open Value No Level 1 Month AP ROW w/o Routing Per Asset Add-on</t>
  </si>
  <si>
    <t>Microsoft® Mobile Asset Mgmt Single Language Subscription Open Value No Level 1 Month AP Distance Matrix Per Asset Auto NA</t>
  </si>
  <si>
    <t>Microsoft® Mobile Asset Mgmt Single Language Subscription Open Value No Level 1 Month AP Distance Matrix Per Asset Manual NA</t>
  </si>
  <si>
    <t>Microsoft® Mobile Asset Mgmt Single Language Subscription Open Value No Level 1 Month AP Truck Routing Per Asset NA</t>
  </si>
  <si>
    <t>Microsoft® Mobile Asset Mgmt Single Language Subscription Open Value No Level 1 Month AP Drive Analytics Per Asset NA</t>
  </si>
  <si>
    <t>Microsoft® Mobile Asset Mgmt Single Language Subscription Open Value No Level 1 Month AP Distance Matrix Per Asset Auto EU</t>
  </si>
  <si>
    <t>Microsoft® Mobile Asset Mgmt Single Language Subscription Open Value No Level 1 Month AP Distance Matrix Per Asset Manual EU</t>
  </si>
  <si>
    <t>Microsoft® Mobile Asset Mgmt Single Language Subscription Open Value No Level 1 Month AP Truck Routing Per Asset EU</t>
  </si>
  <si>
    <t>Microsoft® Mobile Asset Mgmt Single Language Subscription Open Value No Level 1 Month AP Drive Analytics Per Asset EU</t>
  </si>
  <si>
    <t>Microsoft® Mobile Asset Mgmt Single Language Subscription Open Value No Level 1 Month AP Distance Matrix Per Asset Auto ROW</t>
  </si>
  <si>
    <t>Microsoft® Mobile Asset Mgmt Single Language Subscription Open Value No Level 1 Month AP Distance Matrix Per Asset Manual ROW</t>
  </si>
  <si>
    <t>Microsoft® Mobile Asset Mgmt Single Language Subscription Open Value No Level 1 Month AP Truck Routing Per Asset ROW</t>
  </si>
  <si>
    <t>Microsoft® Mobile Asset Mgmt Single Language Subscription Open Value No Level 1 Month AP Drive Analytics Per Asset ROW</t>
  </si>
  <si>
    <t>Microsoft® Core CAL Single Language License &amp; Software Assurance Open Value No Level 3 Years Acquired Year 1 AP Device CAL</t>
  </si>
  <si>
    <t>Microsoft® Core CAL Single Language License &amp; Software Assurance Open Value No Level 3 Years Acquired Year 1 AP User CAL</t>
  </si>
  <si>
    <t>Microsoft® Core CAL Single Language Software Assurance Open Value No Level 3 Years Acquired Year 1 AP Device CAL</t>
  </si>
  <si>
    <t>Microsoft® Core CAL Single Language Software Assurance Open Value No Level 3 Years Acquired Year 1 AP User CAL</t>
  </si>
  <si>
    <t>Microsoft® SfB Plus CAL Open Single Language Subscription Open Value No Level 1 Month AP</t>
  </si>
  <si>
    <t>Microsoft® MultiFactor Authentication Open Single Language Subscription Open Value No Level 1 Month Additional Product Renewal Only</t>
  </si>
  <si>
    <t>Microsoft® SfB Server Plus CAL Single Language License &amp; Software Assurance Open Value No Level 3 Years Acquired Year 1 AP Device CAL</t>
  </si>
  <si>
    <t>Microsoft® SfB Server Plus CAL Single Language License &amp; Software Assurance Open Value No Level 3 Years Acquired Year 1 AP User CAL</t>
  </si>
  <si>
    <t>Microsoft® SfB Server Plus CAL Single Language Software Assurance Open Value No Level 3 Years Acquired Year 1 AP Device CAL</t>
  </si>
  <si>
    <t>Microsoft® SfB Server Plus CAL Single Language Software Assurance Open Value No Level 3 Years Acquired Year 1 AP User CAL</t>
  </si>
  <si>
    <t>Microsoft® SfB Server Plus CAL Single Language License &amp; Software Assurance Open Value No Level 3 Years Acquired Year 1 AP for ECAL Device CAL</t>
  </si>
  <si>
    <t>Microsoft® SfB Server Plus CAL Single Language License &amp; Software Assurance Open Value No Level 3 Years Acquired Year 1 AP for ECAL User CAL</t>
  </si>
  <si>
    <t>Microsoft® SfB Server Plus CAL Single Language Software Assurance Open Value No Level 3 Years Acquired Year 1 AP for ECAL Device CAL</t>
  </si>
  <si>
    <t>Microsoft® SfB Server Plus CAL Single Language Software Assurance Open Value No Level 3 Years Acquired Year 1 AP for ECAL User CAL</t>
  </si>
  <si>
    <t>Standard</t>
  </si>
  <si>
    <t>Microsoft® Access Single Language License &amp; Software Assurance Open Value No Level 3 Years Acquired Year 1 Additional Product</t>
  </si>
  <si>
    <t>Microsoft® Access Single Language Software Assurance Open Value No Level 3 Years Acquired Year 1 Additional Product</t>
  </si>
  <si>
    <t>Dynamics 365 Customer Insights Accounts Add-on_NCLF</t>
  </si>
  <si>
    <t>Dynamics 365 Customer Insights Profiles Add-on_NCLF</t>
  </si>
  <si>
    <t>App governance add-on to Microsoft Defender for Cloud Apps_NCLF</t>
  </si>
  <si>
    <t>Microsoft Intune Plan 1_NCLF</t>
  </si>
  <si>
    <t>Microsoft Intune Plan 1 Storage Add-On_NCLF</t>
  </si>
  <si>
    <t>Microsoft Intune Plan 1 Device_NCLF</t>
  </si>
  <si>
    <t>SQL Server 2022 Standard Edition_NCLF</t>
  </si>
  <si>
    <t>CFQ7TTC0HBSM-0001_NCLF</t>
  </si>
  <si>
    <t>Dynamics 365 Customer Voice USL_NCLF</t>
  </si>
  <si>
    <t>CFQ7TTC0RWPR-0001_NCLF</t>
  </si>
  <si>
    <t>Insider Risk Management Forensic Evidence 100GB Add-on_NCLF</t>
  </si>
  <si>
    <t>CFQ7TTC0QTFK-0002_NCLF</t>
  </si>
  <si>
    <t>Defender Threat Intelligence_NCLF</t>
  </si>
  <si>
    <t>CFQ7TTC0JPGV-0002_NCLF</t>
  </si>
  <si>
    <t>Microsoft Defender Vulnerability Management Add-on_NCLF</t>
  </si>
  <si>
    <t>CFQ7TTC0RP6S-0001_NCLF</t>
  </si>
  <si>
    <t>Microsoft Intune Endpoint Privilege Management_NCLF</t>
  </si>
  <si>
    <t>CFQ7TTC0RP76-0002_NCLF</t>
  </si>
  <si>
    <t>Microsoft Intune Plan 2_NCLF</t>
  </si>
  <si>
    <t>CFQ7TTC0RZFJ-0001_NCLF</t>
  </si>
  <si>
    <t>Microsoft Intune Suite_NCLF</t>
  </si>
  <si>
    <t>CFQ7TTC0HVZW-000H_NCLF</t>
  </si>
  <si>
    <t>Priva Subject Rights Requests (100)_NCLF</t>
  </si>
  <si>
    <t>CFQ7TTC0HVZW-000J_NCLF</t>
  </si>
  <si>
    <t>Priva Subject Rights Requests (10)_NCLF</t>
  </si>
  <si>
    <t>CFQ7TTC0HVZW-000K_NCLF</t>
  </si>
  <si>
    <t>Priva Subject Rights Requests (1)_NCLF</t>
  </si>
  <si>
    <t>CFQ7TTC0R551-0001_NCLF</t>
  </si>
  <si>
    <t>SharePoint advanced management plan 1_NCLF</t>
  </si>
  <si>
    <t>CFQ7TTC0RM8K-0002_NCLF</t>
  </si>
  <si>
    <t>Microsoft Teams Premium Introductory Pricing_NCLF</t>
  </si>
  <si>
    <t>CFQ7TTC0HDJR-000F_NCLF</t>
  </si>
  <si>
    <t>Universal Print volume add-on (10k jobs)_NCLF</t>
  </si>
  <si>
    <t>CFQ7TTC0HDJR-000G_NCLF</t>
  </si>
  <si>
    <t>Universal Print volume add-on (500 jobs)_NCLF</t>
  </si>
  <si>
    <t>CFQ7TTC0RV0H-0001_NCLF</t>
  </si>
  <si>
    <t>Workload Identities for EPM customers_NCLF</t>
  </si>
  <si>
    <t>DG7GMGF0MF3T-0001_NCLF</t>
  </si>
  <si>
    <t>SQL Server 2022 - 1 Device CAL_NCLF</t>
  </si>
  <si>
    <t>DG7GMGF0MF3T-0002_NCLF</t>
  </si>
  <si>
    <t>SQL Server 2022 - 1 User CAL_NCLF</t>
  </si>
  <si>
    <t>Microsoft® Azure DevOps Server All Languages License &amp; Software Assurance Open Value Level E 1 Year Academic AP</t>
  </si>
  <si>
    <t>Microsoft® Azure DevOps Server All Languages License &amp; Software Assurance Open Value Level F 1 Year Academic AP</t>
  </si>
  <si>
    <t>Microsoft® Azure DevOps Server CAL All Languages License &amp; Software Assurance Open Value Level E 1 Year Academic AP Device CAL</t>
  </si>
  <si>
    <t>Microsoft® Azure DevOps Server CAL All Languages License &amp; Software Assurance Open Value Level F 1 Year Academic AP Device CAL</t>
  </si>
  <si>
    <t>Microsoft® Azure DevOps Server CAL All Languages License &amp; Software Assurance Open Value Level E 1 Year Academic AP User CAL</t>
  </si>
  <si>
    <t>Microsoft® Azure DevOps Server CAL All Languages License &amp; Software Assurance Open Value Level F 1 Year Academic AP User CAL</t>
  </si>
  <si>
    <t>Microsoft® SQL Server Standard All Languages License &amp; Software Assurance Open Value Level E 1 Year Academic AP</t>
  </si>
  <si>
    <t>Microsoft® SQL Server Standard All Languages License &amp; Software Assurance Open Value Level F 1 Year Academic AP</t>
  </si>
  <si>
    <t>Microsoft® Office Pro Plus Education All Languages License &amp; Software Assurance Open Value Level E 1 Year Academic Enterprise</t>
  </si>
  <si>
    <t>Microsoft® Office Pro Plus Education All Languages License &amp; Software Assurance Open Value Level F 1 Year Academic Enterprise</t>
  </si>
  <si>
    <t>Microsoft® Office Pro Plus Education All Languages License &amp; Software Assurance Open Value No Level 1 Year Academic Student</t>
  </si>
  <si>
    <t>Microsoft® Office Pro Plus Education All Languages License &amp; Software Assurance Open Value No Level 1 Year Academic Platform Student</t>
  </si>
  <si>
    <t>Microsoft® Office Pro Plus Education All Languages License &amp; Software Assurance Open Value Level E 1 Year Academic Platform</t>
  </si>
  <si>
    <t>Microsoft® Office Pro Plus Education All Languages License &amp; Software Assurance Open Value Level F 1 Year Academic Platform</t>
  </si>
  <si>
    <t>Microsoft® Defender Cloud Apps Open All Languages Subscription Open Value Level E 1 Month Academic AP Faculty</t>
  </si>
  <si>
    <t>Microsoft® Defender Cloud Apps Open All Languages Subscription Open Value Level F 1 Month Academic AP Faculty</t>
  </si>
  <si>
    <t>Microsoft® Defender Cloud Apps Open All Languages Subscription Open Value No Level 1 Month Academic Student</t>
  </si>
  <si>
    <t>Microsoft® Desktop Education All Languages License &amp; Software Assurance Open Value Level E 1 Year Academic Enterprise ECAL</t>
  </si>
  <si>
    <t>Microsoft® Desktop Education All Languages License &amp; Software Assurance Open Value Level F 1 Year Academic Enterprise ECAL</t>
  </si>
  <si>
    <t>Microsoft® Desktop Education All Languages SA Step-up Open Value Level E 1 Year Academic Enterprise ECAL</t>
  </si>
  <si>
    <t>Microsoft® Desktop Education All Languages SA Step-up Open Value Level F 1 Year Academic Enterprise ECAL</t>
  </si>
  <si>
    <t>Microsoft® Desktop Education All Languages License &amp; Software Assurance Open Value Level E 1 Year Academic Enterprise</t>
  </si>
  <si>
    <t>Microsoft® Desktop Education All Languages License &amp; Software Assurance Open Value Level F 1 Year Academic Enterprise</t>
  </si>
  <si>
    <t>Microsoft® Desktop Education All Languages License &amp; Software Assurance Open Value No Level 1 Year Academic Student ECAL</t>
  </si>
  <si>
    <t>Microsoft® Desktop Education All Languages SA Step-up Open Value No Level 1 Year Academic Student ECAL</t>
  </si>
  <si>
    <t>Microsoft® Desktop Education All Languages License &amp; Software Assurance Open Value No Level 1 Year Academic Student</t>
  </si>
  <si>
    <t>Microsoft® Exchange Server Standard All Languages License &amp; Software Assurance Open Value Level E 1 Year Academic AP</t>
  </si>
  <si>
    <t>Microsoft® Exchange Server Standard All Languages License &amp; Software Assurance Open Value Level F 1 Year Academic AP</t>
  </si>
  <si>
    <t>Microsoft® O365 Advanced Compliance Open Faculty All Languages Subscription Open Value Level E 1 Month Academic AP</t>
  </si>
  <si>
    <t>Microsoft® O365 Advanced Compliance Open Faculty All Languages Subscription Open Value Level F 1 Month Academic AP</t>
  </si>
  <si>
    <t>Microsoft® Teams Phone Standard Open Faculty All Languages Subscription Open Value Level E 1 Month Academic AP</t>
  </si>
  <si>
    <t>Microsoft® Teams Phone Standard Open Faculty All Languages Subscription Open Value Level F 1 Month Academic AP</t>
  </si>
  <si>
    <t>Microsoft® SQL CAL All Languages License &amp; Software Assurance Open Value Level E 1 Year Academic AP Device CAL</t>
  </si>
  <si>
    <t>Microsoft® SQL CAL All Languages License &amp; Software Assurance Open Value Level F 1 Year Academic AP Device CAL</t>
  </si>
  <si>
    <t>Microsoft® SQL CAL All Languages License &amp; Software Assurance Open Value Level E 1 Year Academic AP User CAL</t>
  </si>
  <si>
    <t>Microsoft® SQL CAL All Languages License &amp; Software Assurance Open Value Level F 1 Year Academic AP User CAL</t>
  </si>
  <si>
    <t>Microsoft® SQL CAL All Languages License &amp; Software Assurance Open Value Level E 1 Year Academic Enterprise Device CAL</t>
  </si>
  <si>
    <t>Microsoft® SQL CAL All Languages License &amp; Software Assurance Open Value Level F 1 Year Academic Enterprise Device CAL</t>
  </si>
  <si>
    <t>Microsoft® SQL CAL All Languages License &amp; Software Assurance Open Value Level E 1 Year Academic Enterprise User CAL</t>
  </si>
  <si>
    <t>Microsoft® SQL CAL All Languages License &amp; Software Assurance Open Value Level F 1 Year Academic Enterprise User CAL</t>
  </si>
  <si>
    <t>Microsoft® SQL CAL All Languages License &amp; Software Assurance Open Value No Level 1 Year Academic Student Device CAL</t>
  </si>
  <si>
    <t>Microsoft® SQL CAL All Languages License &amp; Software Assurance Open Value No Level 1 Year Academic Student User CAL</t>
  </si>
  <si>
    <t>Microsoft® Exchange Standard CAL All Languages License &amp; Software Assurance Open Value Level E 1 Year Academic Enterprise Device CAL</t>
  </si>
  <si>
    <t>Microsoft® Exchange Standard CAL All Languages License &amp; Software Assurance Open Value Level F 1 Year Academic Enterprise Device CAL</t>
  </si>
  <si>
    <t>Microsoft® Exchange Standard CAL All Languages License &amp; Software Assurance Open Value Level E 1 Year Academic Enterprise User CAL</t>
  </si>
  <si>
    <t>Microsoft® Exchange Standard CAL All Languages License &amp; Software Assurance Open Value Level F 1 Year Academic Enterprise User CAL</t>
  </si>
  <si>
    <t>Microsoft® Exchange Standard CAL All Languages License &amp; Software Assurance Open Value No Level 1 Year Academic Student Device CAL</t>
  </si>
  <si>
    <t>Microsoft® Exchange Standard CAL All Languages License &amp; Software Assurance Open Value No Level 1 Year Academic Student User CAL</t>
  </si>
  <si>
    <t>Microsoft® Exchange Server Enterprise All Languages License &amp; Software Assurance Open Value Level E 1 Year Academic AP</t>
  </si>
  <si>
    <t>Microsoft® Exchange Server Enterprise All Languages License &amp; Software Assurance Open Value Level F 1 Year Academic AP</t>
  </si>
  <si>
    <t>Microsoft® Exchange Server Enterprise All Languages SA Step-up Open Value Level E 1 Year Academic Exchg Svr - Std AP</t>
  </si>
  <si>
    <t>Microsoft® Exchange Server Enterprise All Languages SA Step-up Open Value Level F 1 Year Academic Exchg Svr - Std AP</t>
  </si>
  <si>
    <t>Microsoft® Intune P1 Open All Languages Subscription Open Value Level E 1 Month Academic AP Faculty</t>
  </si>
  <si>
    <t>Microsoft® Intune P1 Open All Languages Subscription Open Value Level F 1 Month Academic AP Faculty</t>
  </si>
  <si>
    <t>Microsoft® Intune P1 Open All Languages Subscription Open Value No Level 1 Month Academic Student</t>
  </si>
  <si>
    <t>Microsoft® Intune P1 Open All Languages Subscription Open Value No Level 1 Month Academic OLS Student</t>
  </si>
  <si>
    <t>Microsoft® Intune P1 Open All Languages Subscription Open Value Level E 1 Month Academic AP OLS Faculty</t>
  </si>
  <si>
    <t>Microsoft® Intune P1 Open All Languages Subscription Open Value Level F 1 Month Academic AP OLS Faculty</t>
  </si>
  <si>
    <t>Microsoft® Intune P1 Open All Languages Subscription Open Value Level E 1 Month Academic AP with Faculty</t>
  </si>
  <si>
    <t>Microsoft® Intune P1 Open All Languages Subscription Open Value Level F 1 Month Academic AP with Faculty</t>
  </si>
  <si>
    <t>Microsoft® Intune P1 Open All Languages Subscription Open Value No Level 1 Month Academic Student Faculty</t>
  </si>
  <si>
    <t>Microsoft® System Center Service Manager All Languages License &amp; Software Assurance Open Value Level E 1 Year Academic Enterprise Per OSE</t>
  </si>
  <si>
    <t>Microsoft® System Center Service Manager All Languages License &amp; Software Assurance Open Value Level F 1 Year Academic Enterprise Per OSE</t>
  </si>
  <si>
    <t>Microsoft® System Center Service Manager All Languages License &amp; Software Assurance Open Value Level E 1 Year Academic Enterprise Per User</t>
  </si>
  <si>
    <t>Microsoft® System Center Service Manager All Languages License &amp; Software Assurance Open Value Level F 1 Year Academic Enterprise Per User</t>
  </si>
  <si>
    <t>Microsoft® System Center Service Manager All Languages License &amp; Software Assurance Open Value No Level 1 Year Academic Student Per OSE</t>
  </si>
  <si>
    <t>Microsoft® System Center Service Manager All Languages License &amp; Software Assurance Open Value No Level 1 Year Academic Student Per User</t>
  </si>
  <si>
    <t>Microsoft® MSDN Platforms All Languages License &amp; Software Assurance Open Value Level E 1 Year Academic Additional Product</t>
  </si>
  <si>
    <t>Microsoft® MSDN Platforms All Languages License &amp; Software Assurance Open Value Level F 1 Year Academic Additional Product</t>
  </si>
  <si>
    <t>Microsoft® System Center Orchestrator All Languages License &amp; Software Assurance Open Value Level E 1 Year Academic Enterprise Per OSE</t>
  </si>
  <si>
    <t>Microsoft® System Center Orchestrator All Languages License &amp; Software Assurance Open Value Level F 1 Year Academic Enterprise Per OSE</t>
  </si>
  <si>
    <t>Microsoft® System Center Orchestrator All Languages License &amp; Software Assurance Open Value Level E 1 Year Academic Enterprise Per User</t>
  </si>
  <si>
    <t>Microsoft® System Center Orchestrator All Languages License &amp; Software Assurance Open Value Level F 1 Year Academic Enterprise Per User</t>
  </si>
  <si>
    <t>Microsoft® System Center Orchestrator All Languages License &amp; Software Assurance Open Value No Level 1 Year Academic Student Per OSE</t>
  </si>
  <si>
    <t>Microsoft® System Center Orchestrator All Languages License &amp; Software Assurance Open Value No Level 1 Year Academic Student Per User</t>
  </si>
  <si>
    <t>Microsoft® Win VDA Device All Languages Subscription Open Value Level E 1 Month Academic AP Per Device</t>
  </si>
  <si>
    <t>Microsoft® Win VDA Device All Languages Subscription Open Value Level F 1 Month Academic AP Per Device</t>
  </si>
  <si>
    <t>Microsoft® O365 Extra File Storage Open Faculty All Languages Subscription Open Value Level E 1 Month Academic AP Add-on</t>
  </si>
  <si>
    <t>Microsoft® EOA Exchange Online Open Faculty All Languages Subscription Open Value Level E 1 Month Academic AP Add-on</t>
  </si>
  <si>
    <t>Microsoft® EOA Exchange Online Open Faculty All Languages Subscription Open Value Level F 1 Month Academic AP Add-on</t>
  </si>
  <si>
    <t>Microsoft® O365 Extra File Storage Open Student All Languages Subscription Open Value No Level 1 Month Academic Student Add-on</t>
  </si>
  <si>
    <t>Microsoft® O365 E3 Edu Open Faculty All Languages Subscription Open Value Level E 1 Month Academic AP Renewal</t>
  </si>
  <si>
    <t>Microsoft® O365 E3 Edu Open Faculty All Languages Subscription Open Value Level F 1 Month Academic AP Renewal</t>
  </si>
  <si>
    <t>Microsoft® O365 E3 Edu Open Faculty All Languages Subscription Open Value Level F 1 Month Academic AP Add-on CCAL/ECAL/Office Pro Plus Renewal</t>
  </si>
  <si>
    <t>Microsoft® O365 E3 Edu Open Faculty All Languages Subscription Open Value Level E 1 Month Academic AP Add-on CCAL/ECAL Reneal</t>
  </si>
  <si>
    <t>Microsoft® O365 E3 Edu Open Faculty All Languages Subscription Open Value Level F 1 Month Academic AP Add-on CCAL/ECAL Renewal</t>
  </si>
  <si>
    <t>Microsoft® O365 E3 Edu Open Faculty All Languages Subscription Open Value Level F 1 Month Academic AP Add-on Office Pro Plus Renewal</t>
  </si>
  <si>
    <t>Microsoft® SfB Server All Languages License &amp; Software Assurance Open Value Level E 1 Year Academic AP</t>
  </si>
  <si>
    <t>Microsoft® SfB Server All Languages License &amp; Software Assurance Open Value Level F 1 Year Academic AP</t>
  </si>
  <si>
    <t>Microsoft® Azure Active Directory Premium P2 Open Subscription OLV E 1M Academic AP Faculty</t>
  </si>
  <si>
    <t>Microsoft® Azure Active Directory Premium P2 Open Subscription OLV F 1M Academic AP Faculty</t>
  </si>
  <si>
    <t>Microsoft® Azure Active Directory Premium P2 Open Subscription OLV NL 1M Academic Student</t>
  </si>
  <si>
    <t>Microsoft® Exchange Enterprise CAL Service Edu All Languages Subscription Open Value Level E 1 Month Academic AP Per User</t>
  </si>
  <si>
    <t>Microsoft® Exchange Enterprise CAL Service Edu All Languages Subscription Open Value Level F 1 Month Academic AP Per User</t>
  </si>
  <si>
    <t>Microsoft® Exchange Enterprise CAL Service Edu All Languages Subscription Open Value No Level 1 Month Academic Student Per User</t>
  </si>
  <si>
    <t>Microsoft® Enterprise CAL Services Edu All Languages Subscription Open Value Level E 1 Month Academic AP Per User</t>
  </si>
  <si>
    <t>Microsoft® Enterprise CAL Services Edu All Languages Subscription Open Value Level F 1 Month Academic AP Per User</t>
  </si>
  <si>
    <t>Microsoft® Enterprise CAL Services Edu All Languages Subscription Open Value No Level 1 Month Academic Student Per User Student</t>
  </si>
  <si>
    <t>Microsoft® Win Remote Desktop Services CAL All Languages License &amp; Software Assurance Open Value Level E 1 Year Academic Enterprise Device CAL</t>
  </si>
  <si>
    <t>Microsoft® Win Remote Desktop Services CAL All Languages License &amp; Software Assurance Open Value Level F 1 Year Academic Enterprise Device CAL</t>
  </si>
  <si>
    <t>Microsoft® Win Remote Desktop Services CAL All Languages License &amp; Software Assurance Open Value Level E 1 Year Academic Enterprise User CAL</t>
  </si>
  <si>
    <t>Microsoft® Win Remote Desktop Services CAL All Languages License &amp; Software Assurance Open Value Level F 1 Year Academic Enterprise User CAL</t>
  </si>
  <si>
    <t>Microsoft® Win Remote Desktop Services CAL All Languages License &amp; Software Assurance Open Value No Level 1 Year Academic Student Device CAL</t>
  </si>
  <si>
    <t>Microsoft® Win Remote Desktop Services CAL All Languages License &amp; Software Assurance Open Value No Level 1 Year Academic Student User CAL</t>
  </si>
  <si>
    <t>Microsoft® Win Remote Desktop Services CAL All Languages License &amp; Software Assurance Open Value Level E 1 Year Academic AP Device CAL</t>
  </si>
  <si>
    <t>Microsoft® Win Remote Desktop Services CAL All Languages License &amp; Software Assurance Open Value Level F 1 Year Academic AP Device CAL</t>
  </si>
  <si>
    <t>Microsoft® Win Remote Desktop Services CAL All Languages License &amp; Software Assurance Open Value Level E 1 Year Academic AP User CAL</t>
  </si>
  <si>
    <t>Microsoft® Win Remote Desktop Services CAL All Languages License &amp; Software Assurance Open Value Level F 1 Year Academic AP User CAL</t>
  </si>
  <si>
    <t>Microsoft® Win Remote Desktop Services External Connector All Languages License &amp; Software Assurance Open Value Level E 1 Year Academic AP</t>
  </si>
  <si>
    <t>Microsoft® Win Remote Desktop Services External Connector All Languages License &amp; Software Assurance Open Value Level F 1 Year Academic AP</t>
  </si>
  <si>
    <t>Microsoft® SfB All Languages License &amp; Software Assurance Open Value Level E 1 Year Academic AP</t>
  </si>
  <si>
    <t>Microsoft® SfB All Languages License &amp; Software Assurance Open Value Level F 1 Year Academic AP</t>
  </si>
  <si>
    <t>Microsoft® SfB Server Standard CAL All Languages License &amp; Software Assurance Open Value Level E 1 Year Academic Enterprise Device CAL</t>
  </si>
  <si>
    <t>Microsoft® SfB Server Standard CAL All Languages License &amp; Software Assurance Open Value Level F 1 Year Academic Enterprise Device CAL</t>
  </si>
  <si>
    <t>Microsoft® SfB Server Standard CAL All Languages License &amp; Software Assurance Open Value Level E 1 Year Academic Enterprise User CAL</t>
  </si>
  <si>
    <t>Microsoft® SfB Server Standard CAL All Languages License &amp; Software Assurance Open Value Level F 1 Year Academic Enterprise User CAL</t>
  </si>
  <si>
    <t>Microsoft® ECAL All Languages License &amp; Software Assurance Open Value Level E 1 Year Academic Enterprise Device CAL with Services</t>
  </si>
  <si>
    <t>Microsoft® ECAL All Languages License &amp; Software Assurance Open Value Level F 1 Year Academic Enterprise Device CAL with Services</t>
  </si>
  <si>
    <t>Microsoft® ECAL All Languages License &amp; Software Assurance Open Value Level E 1 Year Academic Enterprise User CAL with Services</t>
  </si>
  <si>
    <t>Microsoft® ECAL All Languages License &amp; Software Assurance Open Value Level F 1 Year Academic Enterprise User CAL with Services</t>
  </si>
  <si>
    <t>Microsoft® ECAL All Languages SA Step-up Open Value Level E 1 Year Academic Core Client Access License Enterprise Device CAL with Services</t>
  </si>
  <si>
    <t>Microsoft® ECAL All Languages SA Step-up Open Value Level F 1 Year Academic Core Client Access License Enterprise Device CAL with Services</t>
  </si>
  <si>
    <t>Microsoft® ECAL All Languages SA Step-up Open Value Level E 1 Year Academic Core Client Access License Enterprise User CAL with Services</t>
  </si>
  <si>
    <t>Microsoft® ECAL All Languages SA Step-up Open Value Level F 1 Year Academic Core Client Access License Enterprise User CAL with Services</t>
  </si>
  <si>
    <t>Microsoft® ECAL All Languages License &amp; Software Assurance Open Value No Level 1 Year Academic Student Device CAL with Services</t>
  </si>
  <si>
    <t>Microsoft® ECAL All Languages License &amp; Software Assurance Open Value No Level 1 Year Academic Student User CAL with Services</t>
  </si>
  <si>
    <t>Microsoft® ECAL All Languages SA Step-up Open Value No Level 1 Year Academic Core Client Access License Student Device CAL with Services</t>
  </si>
  <si>
    <t>Microsoft® ECAL All Languages SA Step-up Open Value No Level 1 Year Academic Core Client Access License Student User CAL with Services</t>
  </si>
  <si>
    <t>Microsoft® ECAL All Languages SA Step-up Open Value Level F 1 Year Academic Core Client Access License Platform Device CAL with Services</t>
  </si>
  <si>
    <t>Microsoft® ECAL All Languages SA Step-up Open Value Level E 1 Year Academic Core Client Access License Platform User CAL with Services</t>
  </si>
  <si>
    <t>Microsoft® ECAL All Languages SA Step-up Open Value Level F 1 Year Academic Core Client Access License Platform User CAL with Services</t>
  </si>
  <si>
    <t>Microsoft® ECAL All Languages License &amp; Software Assurance Open Value No Level 1 Year Academic Platform Student Device CAL with Services</t>
  </si>
  <si>
    <t>Microsoft® ECAL All Languages License &amp; Software Assurance Open Value No Level 1 Year Academic Platform Student User CAL with Services</t>
  </si>
  <si>
    <t>Microsoft® ECAL All Languages SA Step-up Open Value No Level 1 Year Academic Core Client Access License Platform Student Device CAL with Services</t>
  </si>
  <si>
    <t>Microsoft® ECAL All Languages SA Step-up Open Value No Level 1 Year Academic Core Client Access License Platform Student User CAL with Services</t>
  </si>
  <si>
    <t>Microsoft® ECAL All Languages License &amp; Software Assurance Open Value Level E 1 Year Academic Platform Device CAL with Services</t>
  </si>
  <si>
    <t>Microsoft® ECAL All Languages License &amp; Software Assurance Open Value Level F 1 Year Academic Platform Device CAL with Services</t>
  </si>
  <si>
    <t>Microsoft® ECAL All Languages License &amp; Software Assurance Open Value Level E 1 Year Academic Platform User CAL with Services</t>
  </si>
  <si>
    <t>Microsoft® ECAL All Languages License &amp; Software Assurance Open Value Level F 1 Year Academic Platform User CAL with Services</t>
  </si>
  <si>
    <t>Microsoft® ECAL All Languages SA Step-up Open Value Level E 1 Year Academic Core Client Access License Platform Device CAL with Services</t>
  </si>
  <si>
    <t>Microsoft® SharePoint Standard CAL All Languages License &amp; Software Assurance Open Value Level E 1 Year Academic Enterprise Device CAL</t>
  </si>
  <si>
    <t>Microsoft® SharePoint Standard CAL All Languages License &amp; Software Assurance Open Value Level F 1 Year Academic Enterprise Device CAL</t>
  </si>
  <si>
    <t>Microsoft® SharePoint Standard CAL All Languages License &amp; Software Assurance Open Value Level E 1 Year Academic Enterprise User CAL</t>
  </si>
  <si>
    <t>Microsoft® SharePoint Standard CAL All Languages License &amp; Software Assurance Open Value Level F 1 Year Academic Enterprise User CAL</t>
  </si>
  <si>
    <t>Microsoft® SharePoint Standard CAL All Languages License &amp; Software Assurance Open Value No Level 1 Year Academic Student Device CAL</t>
  </si>
  <si>
    <t>Microsoft® SharePoint Standard CAL All Languages License &amp; Software Assurance Open Value No Level 1 Year Academic Student User CAL</t>
  </si>
  <si>
    <t>Microsoft® SharePoint Enterprise CAL All Languages License &amp; Software Assurance Open Value Level E 1 Year Academic Enterprise Device CAL</t>
  </si>
  <si>
    <t>Microsoft® SharePoint Enterprise CAL All Languages License &amp; Software Assurance Open Value Level F 1 Year Academic Enterprise Device CAL</t>
  </si>
  <si>
    <t>Microsoft® SharePoint Enterprise CAL All Languages License &amp; Software Assurance Open Value Level E 1 Year Academic Enterprise User CAL</t>
  </si>
  <si>
    <t>Microsoft® SharePoint Enterprise CAL All Languages License &amp; Software Assurance Open Value Level F 1 Year Academic Enterprise User CAL</t>
  </si>
  <si>
    <t>Microsoft® SharePoint Enterprise CAL All Languages License &amp; Software Assurance Open Value No Level 1 Year Academic Student Device CAL</t>
  </si>
  <si>
    <t>Microsoft® SharePoint Enterprise CAL All Languages License &amp; Software Assurance Open Value No Level 1 Year Academic Student User CAL</t>
  </si>
  <si>
    <t>Microsoft® SharePoint Server All Languages License &amp; Software Assurance Open Value Level E 1 Year Academic Additional Product</t>
  </si>
  <si>
    <t>Microsoft® SharePoint Server All Languages License &amp; Software Assurance Open Value Level F 1 Year Academic Additional Product</t>
  </si>
  <si>
    <t>Microsoft® Visual Studio Professional MSDN All Languages License &amp; Software Assurance Open Value Level E 1 Year Academic AP</t>
  </si>
  <si>
    <t>Microsoft® Visual Studio Professional MSDN All Languages License &amp; Software Assurance Open Value Level F 1 Year Academic AP</t>
  </si>
  <si>
    <t>Microsoft® SfB Server Enterprise CAL All Languages License &amp; Software Assurance Open Value Level E 1 Year Academic Enterprise Device CAL</t>
  </si>
  <si>
    <t>Microsoft® SfB Server Enterprise CAL All Languages License &amp; Software Assurance Open Value Level F 1 Year Academic Enterprise Device CAL</t>
  </si>
  <si>
    <t>Microsoft® SfB Server Enterprise CAL All Languages License &amp; Software Assurance Open Value Level E 1 Year Academic Enterprise User CAL</t>
  </si>
  <si>
    <t>Microsoft® SfB Server Enterprise CAL All Languages License &amp; Software Assurance Open Value Level F 1 Year Academic Enterprise User CAL</t>
  </si>
  <si>
    <t>Microsoft® Project Online Essentials Open Faculty All Languages Subscription Open Value Level E 1 Month Academic AP</t>
  </si>
  <si>
    <t>Microsoft® SQL Server Enterprise Core All Languages License &amp; Software Assurance Open Value 2 Licenses Level E 1 Year Academic AP</t>
  </si>
  <si>
    <t>Microsoft® SQL Server Enterprise Core All Languages License &amp; Software Assurance Open Value 2 Licenses Level F 1 Year Academic AP</t>
  </si>
  <si>
    <t>Microsoft® SQL Server Enterprise Core All Languages SA Step-up Open Value 2 Licenses Level E 1 Year Academic SQL Svr Standard Core AP</t>
  </si>
  <si>
    <t>Microsoft® SQL Server Enterprise Core All Languages SA Step-up Open Value 2 Licenses Level F 1 Year Academic SQL Svr Standard Core AP</t>
  </si>
  <si>
    <t>Microsoft® Project Online Essentials Open Student All Languages Subscription Open Value No Level 1 Month Academic</t>
  </si>
  <si>
    <t>Microsoft® Project P3 Open Faculty All Languages Subscription Open Value Level E 1 Month Academic AP</t>
  </si>
  <si>
    <t>Microsoft® Project P3 Open Faculty All Languages Subscription Open Value Level F 1 Month Academic AP</t>
  </si>
  <si>
    <t>Microsoft® Project P3 Open Student All Languages Subscription Open Value No Level 1 Month Academic</t>
  </si>
  <si>
    <t>Microsoft® SQL Server Standard Core All Languages License &amp; Software Assurance Open Value 2 Licenses Level E 1 Year Academic AP</t>
  </si>
  <si>
    <t>Microsoft® SQL Server Standard Core All Languages License &amp; Software Assurance Open Value 2 Licenses Level F 1 Year Academic AP</t>
  </si>
  <si>
    <t>Microsoft® Project P5 Open Faculty All Languages Subscription Open Value Level E 1 Month Academic AP</t>
  </si>
  <si>
    <t>Microsoft® Project P5 Open Faculty All Languages Subscription Open Value Level F 1 Month Academic AP</t>
  </si>
  <si>
    <t>Microsoft® Project P5 Open Student All Languages Subscription Open Value No Level 1 Month Academic Student</t>
  </si>
  <si>
    <t>Microsoft® Forefront Identity Manager All Language License &amp; Software Assurance Open Value Level E 1 Year Academic AP Live Edition</t>
  </si>
  <si>
    <t>Microsoft® Forefront Identity Manager All Language License &amp; Software Assurance Open Value Level F 1 Year Academic AP Live Edition</t>
  </si>
  <si>
    <t>Microsoft® Win Server Datacenter Core All Languages License &amp; Software Assurance Open Value 16 Licenses Level E 1 Year Academic AP</t>
  </si>
  <si>
    <t>Microsoft® Win Server Datacenter Core All Languages License &amp; Software Assurance Open Value 16 Licenses Level F 1 Year Academic AP</t>
  </si>
  <si>
    <t>Microsoft® Win Server Datacenter Core All Languages SA Step-up Open Value 16 Licenses Level E 1 Year Academic Win Server Std AP</t>
  </si>
  <si>
    <t>Microsoft® Win Server Datacenter Core All Languages SA Step-up Open Value 16 Licenses Level F 1 Year Academic Win Server Std AP</t>
  </si>
  <si>
    <t>Microsoft® Win Server Datacenter Core All Languages License &amp; Software Assurance Open Value 2 Licenses Level E 1 Year Academic AP</t>
  </si>
  <si>
    <t>Microsoft® Win Server Datacenter Core All Languages License &amp; Software Assurance Open Value 2 Licenses Level F 1 Year Academic AP</t>
  </si>
  <si>
    <t>Microsoft® Win Server Datacenter Core All Languages SA Step-up Open Value 2 Licenses Level E 1 Year Academic Win Server Std AP</t>
  </si>
  <si>
    <t>Microsoft® Win Server Datacenter Core All Languages SA Step-up Open Value 2 Licenses Level F 1 Year Academic Win Server Std AP</t>
  </si>
  <si>
    <t>Microsoft® Win Server Standard Core All Languages License &amp; Software Assurance Open Value 16 Licenses Level E 1 Year Academic AP</t>
  </si>
  <si>
    <t>Microsoft® Win Server Standard Core All Languages License &amp; Software Assurance Open Value 16 Licenses Level F 1 Year Academic AP</t>
  </si>
  <si>
    <t>Microsoft® Win Server Standard Core All Languages License &amp; Software Assurance Open Value 2 Licenses Level E 1 Year Academic AP</t>
  </si>
  <si>
    <t>Microsoft® Win Server Standard Core All Languages License &amp; Software Assurance Open Value 2 Licenses Level F 1 Year Academic AP</t>
  </si>
  <si>
    <t>Microsoft® System Center Standard Core All Languages License &amp; Software Assurance Open Value 16 Licenses Level E 1 Year Academic AP</t>
  </si>
  <si>
    <t>Microsoft® System Center Standard Core All Languages License &amp; Software Assurance Open Value 16 Licenses Level F 1 Year Academic AP</t>
  </si>
  <si>
    <t>Microsoft® System Center Standard Core All Languages License &amp; Software Assurance Open Value 2 Licenses Level E 1 Year Academic AP</t>
  </si>
  <si>
    <t>Microsoft® System Center Standard Core All Languages License &amp; Software Assurance Open Value 2 Licenses Level F 1 Year Academic AP</t>
  </si>
  <si>
    <t>Microsoft® System Center Datacenter Core All Languages License &amp; Software Assurance Open Value 16 Licenses Level E 1 Year Academic AP</t>
  </si>
  <si>
    <t>Microsoft® System Center Datacenter Core All Languages License &amp; Software Assurance Open Value 16 Licenses Level F 1 Year Academic AP</t>
  </si>
  <si>
    <t>Microsoft® System Center Datacenter Core All Languages SA Step-up Open Value 16 Licenses Level E 1 Year Academic Sys Ctr Std AP</t>
  </si>
  <si>
    <t>Microsoft® System Center Datacenter Core All Languages SA Step-up Open Value 16 Licenses Level F 1 Year Academic Sys Ctr Std AP</t>
  </si>
  <si>
    <t>Microsoft® System Center Datacenter Core All Languages License &amp; Software Assurance Open Value 2 Licenses Level E 1 Year Academic AP</t>
  </si>
  <si>
    <t>Microsoft® System Center Datacenter Core All Languages License &amp; Software Assurance Open Value 2 Licenses Level F 1 Year Academic AP</t>
  </si>
  <si>
    <t>Microsoft® System Center Datacenter Core All Languages SA Step-up Open Value 2 Licenses Level E 1 Year Academic Sys Ctr Std AP</t>
  </si>
  <si>
    <t>Microsoft® System Center Datacenter Core All Languages SA Step-up Open Value 2 Licenses Level F 1 Year Academic Sys Ctr Std AP</t>
  </si>
  <si>
    <t>Microsoft® CIS Suite Standard Core All Languages License &amp; Software Assurance Open Value 16 Licenses Level E 1 Year Academic AP</t>
  </si>
  <si>
    <t>Microsoft® CIS Suite Standard Core All Languages License &amp; Software Assurance Open Value 16 Licenses Level F 1 Year Academic AP</t>
  </si>
  <si>
    <t>Microsoft® CIS Suite Standard Core All Languages License &amp; Software Assurance Open Value 2 Licenses Level E 1 Year Academic AP</t>
  </si>
  <si>
    <t>Microsoft® CIS Suite Standard Core All Languages License &amp; Software Assurance Open Value 2 Licenses Level F 1 Year Academic AP</t>
  </si>
  <si>
    <t>Microsoft® CIS Suite Datacenter Core All Languages License &amp; Software Assurance Open Value 16 Licenses Level E 1 Year Academic AP</t>
  </si>
  <si>
    <t>Microsoft® CIS Suite Datacenter Core All Languages License &amp; Software Assurance Open Value 16 Licenses Level F 1 Year Academic AP</t>
  </si>
  <si>
    <t>Microsoft® CIS Suite Datacenter Core All Languages SA Step-up Open Value 16 Licenses Level E 1 Year Academic CIS Standard Core AP</t>
  </si>
  <si>
    <t>Microsoft® CIS Suite Datacenter Core All Languages SA Step-up Open Value 16 Licenses Level F 1 Year Academic CIS Standard Core AP</t>
  </si>
  <si>
    <t>Microsoft® CIS Suite Datacenter Core All Languages License &amp; Software Assurance Open Value 2 Licenses Level E 1 Year Academic AP</t>
  </si>
  <si>
    <t>Microsoft® CIS Suite Datacenter Core All Languages License &amp; Software Assurance Open Value 2 Licenses Level F 1 Year Academic AP</t>
  </si>
  <si>
    <t>Microsoft® CIS Suite Datacenter Core All Languages SA Step-up Open Value 2 Licenses Level E 1 Year Academic CIS Standard Core AP</t>
  </si>
  <si>
    <t>Microsoft® CIS Suite Datacenter Core All Languages SA Step-up Open Value 2 Licenses Level F 1 Year Academic CIS Standard Core AP</t>
  </si>
  <si>
    <t>Microsoft® Audio Conferencing Open Fac All Languages Subscription Open Value Level E 1 Month Academic Additional Product</t>
  </si>
  <si>
    <t>Microsoft® Audio Conferencing Open Fac All Languages Subscription Open Value Level F 1 Month Academic Additional Product</t>
  </si>
  <si>
    <t>Microsoft® System Center Operations Manager All Languages License &amp; Software Assurance Open Value Level E 1 Year Academic Enterprise Per OSE</t>
  </si>
  <si>
    <t>Microsoft® System Center Operations Manager All Languages License &amp; Software Assurance Open Value Level F 1 Year Academic Enterprise Per OSE</t>
  </si>
  <si>
    <t>Microsoft® System Center Operations Manager All Languages License &amp; Software Assurance Open Value Level E 1 Year Academic Enterprise Per User</t>
  </si>
  <si>
    <t>Microsoft® System Center Operations Manager All Languages License &amp; Software Assurance Open Value Level F 1 Year Academic Enterprise Per User</t>
  </si>
  <si>
    <t>Microsoft® System Center Operations Manager All Languages License &amp; Software Assurance Open Value No Level 1 Year Academic Student Per OSE</t>
  </si>
  <si>
    <t>Microsoft® System Center Operations Manager All Languages License &amp; Software Assurance Open Value No Level 1 Year Academic Student Per User</t>
  </si>
  <si>
    <t>Microsoft® Audio Conferencing Open Student All Languages Subscription Open Value No Level 1 Month Academic</t>
  </si>
  <si>
    <t>Microsoft® EMS E5 Open All Languages Subscription Open Value No Level 1 Month Academic Student</t>
  </si>
  <si>
    <t>Microsoft® EMS E5 Open All Languages Subscription Open Value Level E 1 Month Academic AP Faculty</t>
  </si>
  <si>
    <t>Microsoft® EMS E5 Open All Languages Subscription Open Value Level F 1 Month Academic AP Faculty</t>
  </si>
  <si>
    <t>Microsoft® Azure Information Protection Premium P2 Open Faculty Subscription Open Value Level E 1 Month Academic AP</t>
  </si>
  <si>
    <t>Microsoft® Azure Information Protection Premium P2 Open Faculty Subscription Open Value Level F 1 Month Academic AP</t>
  </si>
  <si>
    <t>Microsoft® Azure Information Protection Premium P2 Open Student Subscription Open Value No Level 1 Month Academic</t>
  </si>
  <si>
    <t>Microsoft® BizTalk Server Standard All Languages License &amp; Software Assurance Open Value 2 Licenses Level E 1 Year Academic AP Core License</t>
  </si>
  <si>
    <t>Microsoft® BizTalk Server Standard All Languages License &amp; Software Assurance Open Value 2 Licenses Level F 1 Year Academic AP Core License</t>
  </si>
  <si>
    <t>Microsoft® BizTalk Server Standard All Languages SA Step-up Open Value 2 Licenses Level E 1 Year Academic BizTalk Server Branch AP Core License</t>
  </si>
  <si>
    <t>Microsoft® BizTalk Server Standard All Languages SA Step-up Open Value 2 Licenses Level F 1 Year Academic BizTalk Server Branch AP Core License</t>
  </si>
  <si>
    <t>Microsoft® Visio Professional All Languages License &amp; Software Assurance Open Value Level E 1 Year Academic AP</t>
  </si>
  <si>
    <t>Microsoft® Visio Professional All Languages License &amp; Software Assurance Open Value Level F 1 Year Academic AP</t>
  </si>
  <si>
    <t>Microsoft® Visio Professional All Languages License &amp; Software Assurance Open Value Level E 1 Year Academic Enterprise</t>
  </si>
  <si>
    <t>Microsoft® Visio Professional All Languages License &amp; Software Assurance Open Value Level F 1 Year Academic Enterprise</t>
  </si>
  <si>
    <t>Microsoft® Visio Professional All Languages License &amp; Software Assurance Open Value No Level 1 Year Academic Student</t>
  </si>
  <si>
    <t>Microsoft® Exchange Online P2 Open Student All Languages Subscription Open Value No Level 1 Month Academic Renewal</t>
  </si>
  <si>
    <t>Microsoft® Exchange Online P2 Open Faculty All Languages Subscription Open Value Level E 1 Month Academic AP Renewal</t>
  </si>
  <si>
    <t>Microsoft® Exchange Online P2 Open Faculty All Languages Subscription Open Value Level F 1 Month Academic AP Renewal</t>
  </si>
  <si>
    <t>Microsoft® Visio P2 Open Faculty All Languages Subscription Open Value Level E 1 Month Academic AP</t>
  </si>
  <si>
    <t>Microsoft® Visio P2 Open Faculty All Languages Subscription Open Value Level F 1 Month Academic AP</t>
  </si>
  <si>
    <t>Microsoft® Power BI Pro Open Fac All Languages Subscription Open Value Level E 1 Month Academic AP</t>
  </si>
  <si>
    <t>Microsoft® Power BI Pro Open Fac All Languages Subscription Open Value Level F 1 Month Academic AP</t>
  </si>
  <si>
    <t>Microsoft® Power BI Pro Open Student All Languages Subscription Open Value No Level 1 Month Academic</t>
  </si>
  <si>
    <t>Microsoft® VDI Suite with MDOP All Languages Subscription Open Value Level E 1 Month Academic AP Per Device</t>
  </si>
  <si>
    <t>Microsoft® VDI Suite with MDOP All Languages Subscription Open Value Level F 1 Month Academic AP Per Device</t>
  </si>
  <si>
    <t>Microsoft® VDI Suite with MDOP All Languages Subscription Open Value No Level 1 Month Academic Student Per Device</t>
  </si>
  <si>
    <t>Microsoft® Dynamics 365 Team Members All Languages License &amp; Software Assurance Open Value Level E 1 Year Academic AP Device CAL</t>
  </si>
  <si>
    <t>Microsoft® Dynamics 365 Team Members All Languages License &amp; Software Assurance Open Value Level E 1 Year Academic AP User CAL</t>
  </si>
  <si>
    <t>Microsoft® Dynamics 365 Team Members All Languages License &amp; Software Assurance Open Value Level F 1 Year Academic AP User CAL</t>
  </si>
  <si>
    <t>Microsoft® Dynamics 365 Customer Service All Languages License &amp; Software Assurance Open Value Level E 1 Year Academic AP Device CAL</t>
  </si>
  <si>
    <t>Microsoft® Dynamics 365 Customer Service All Languages License &amp; Software Assurance Open Value Level E 1 Year Academic AP User CAL</t>
  </si>
  <si>
    <t>Microsoft® Dynamics 365 Customer Service All Languages License &amp; Software Assurance Open Value Level F 1 Year Academic AP User CAL</t>
  </si>
  <si>
    <t>Microsoft® Dynamics 365 Sales All Languages License &amp; Software Assurance Open Value Level E 1 Year Academic AP Device CAL</t>
  </si>
  <si>
    <t>Microsoft® Dynamics 365 Sales All Languages License &amp; Software Assurance Open Value Level E 1 Year Academic AP User CAL</t>
  </si>
  <si>
    <t>Microsoft® Dynamics 365 Sales All Languages License &amp; Software Assurance Open Value Level F 1 Year Academic AP User CAL</t>
  </si>
  <si>
    <t>Microsoft® Dynamics 365 Sales All Languages SA Step-up Open Value Level E 1 Year Academic D365 Team Members AP User CAL</t>
  </si>
  <si>
    <t>Microsoft® Dynamics 365 Sales All Languages SA Step-up Open Value No Level 1 Year Academic D365 Team Members Student User CAL</t>
  </si>
  <si>
    <t>Microsoft® Stream Storage Open Fac All Languages Subscription Open Value Level E 1 Month Academic Additional Product Add-on Extra Storage 500 GB</t>
  </si>
  <si>
    <t>Microsoft® Stream Open Fac All Languages Subscription Open Value Level E 1 Month Academic AP</t>
  </si>
  <si>
    <t>Microsoft® VDI Suite without MDOP All Languages Subscription Open Value Level E 1 Month Academic AP Per Device</t>
  </si>
  <si>
    <t>Microsoft® VDI Suite without MDOP All Languages Subscription Open Value Level F 1 Month Academic AP Per Device</t>
  </si>
  <si>
    <t>Microsoft® VDI Suite without MDOP All Languages Subscription Open Value No Level 1 Month Academic Student Per Device</t>
  </si>
  <si>
    <t>Microsoft® O365 E3 Edu Open Student All Languages Subscription Open Value No Level 1 Month Academic Add-on CCAL/ECAL/Office Pro Plus Renewal</t>
  </si>
  <si>
    <t>Microsoft® O365 E3 Edu Open Student All Languages Subscription Open Value No Level 1 Month Academic Add-on Office Pro Plus Renewal</t>
  </si>
  <si>
    <t>Microsoft® BizTalk Server Enterprise All Languages License &amp; Software Assurance Open Value 2 Licenses Level E 1 Year Academic AP Core License</t>
  </si>
  <si>
    <t>Microsoft® BizTalk Server Enterprise All Languages License &amp; Software Assurance Open Value 2 Licenses Level F 1 Year Academic AP Core License</t>
  </si>
  <si>
    <t>Microsoft® BizTalk Server Enterprise All Languages SA Step-up Open Value 2 Licenses Level E 1 Year Academic BizTalk Server Branch AP Core License</t>
  </si>
  <si>
    <t>Microsoft® BizTalk Server Enterprise All Languages SA Step-up Open Value 2 Licenses Level F 1 Year Academic BizTalk Server Branch AP Core License</t>
  </si>
  <si>
    <t>Microsoft® BizTalk Server Enterprise All Languages SA Step-up Open Value 2 Licenses Level E 1 Year Academic BizTalk Server Standard AP Core License</t>
  </si>
  <si>
    <t>Microsoft® BizTalk Server Enterprise All Languages SA Step-up Open Value 2 Licenses Level F 1 Year Academic BizTalk Server Standard AP Core License</t>
  </si>
  <si>
    <t>Microsoft® Defender O365 P2 Open Faculty All Languages Subscription Open Value Level E 1 Month Academic AP</t>
  </si>
  <si>
    <t>Microsoft® Defender O365 P2 Open Faculty All Languages Subscription Open Value Level F 1 Month Academic AP</t>
  </si>
  <si>
    <t>Microsoft® Intune P1 Open Faculty All Languages Subscription Open Value Level E 1 Month Academic AP</t>
  </si>
  <si>
    <t>Microsoft® Intune P1 Open Faculty All Languages Subscription Open Value Level F 1 Month Academic AP</t>
  </si>
  <si>
    <t>Microsoft® Intune P1 Open Faculty All Languages Subscription Open Value Level E 1 Month Academic AP Add-on Intune</t>
  </si>
  <si>
    <t>Microsoft® Intune P1 Open Faculty All Languages Subscription Open Value Level F 1 Month Academic AP Add-on Intune</t>
  </si>
  <si>
    <t>Microsoft® Intune P1 Open Student All Languages Subscription Open Value No Level 1 Month Academic</t>
  </si>
  <si>
    <t>Microsoft® Intune P1 Open Student All Languages Subscription Open Value No Level 1 Month Academic Student Use Benefit</t>
  </si>
  <si>
    <t>Microsoft® Intune P1 Open Student All Languages Subscription Open Value No Level 1 Month Academic Add-on Intune</t>
  </si>
  <si>
    <t>Microsoft® Intune P1 Open AO Faculty All Languages Subscription Open Value Level E 1 Month Academic AP Add-on</t>
  </si>
  <si>
    <t>Microsoft® Intune P1 Open AO Faculty All Languages Subscription Open Value Level F 1 Month Academic AP Add-on</t>
  </si>
  <si>
    <t>Microsoft® Win Server Essentials All Languages License &amp; Software Assurance Open Value Level E 1 Year Academic AP</t>
  </si>
  <si>
    <t>Microsoft® Win Server Essentials All Languages License &amp; Software Assurance Open Value Level F 1 Year Academic AP</t>
  </si>
  <si>
    <t>Microsoft® SfB Plus CAL Edu Open Faculty All Languages Subscription Open Value Level E 1 Month Academic AP</t>
  </si>
  <si>
    <t>Microsoft® Azure Active Directory Premium P1 Open Subscription OLV NL 1M Academic Student</t>
  </si>
  <si>
    <t>Microsoft® Azure Active Directory Premium P1 Open Subscription OLV E 1M Academic AP Faculty</t>
  </si>
  <si>
    <t>Microsoft® Azure Active Directory Premium P1 Open Subscription OLV F 1M Academic AP Faculty</t>
  </si>
  <si>
    <t>Microsoft® D365 Customer Service Open Faculty All Languages Subscription Open Value Level E 1 Month Academic AP Per User</t>
  </si>
  <si>
    <t>Microsoft® D365 Sales Open Faculty All Languages Subscription Open Value Level E 1 Month Academic AP Per User</t>
  </si>
  <si>
    <t>Microsoft® D365 Sales Open Faculty All Languages Subscription Open Value Level F 1 Month Academic AP Per User</t>
  </si>
  <si>
    <t>Microsoft® Azure Active Directory Basic Open Subscription OLV NL 1M Academic Student</t>
  </si>
  <si>
    <t>Microsoft® Azure Active Directory Basic Open Subscription OLV E 1M Academic AP Faculty</t>
  </si>
  <si>
    <t>Microsoft® Azure Active Directory Basic Open Subscription OLV F 1M Academic AP Faculty</t>
  </si>
  <si>
    <t>Microsoft® EOA Exchange Server Open Faculty All Languages Subscription Open Value Level E 1 Month Academic AP</t>
  </si>
  <si>
    <t>Microsoft® EMS E3 Open All Languages Subscription Open Value No Level 1 Month Academic Student</t>
  </si>
  <si>
    <t>Microsoft® EMS E3 Open All Languages Subscription Open Value Level E 1 Month Academic AP Faculty</t>
  </si>
  <si>
    <t>Microsoft® EMS E3 Open All Languages Subscription Open Value Level F 1 Month Academic AP Faculty</t>
  </si>
  <si>
    <t>Microsoft® O365 A1 Edu Open Student All Languages Subscription Open Value No Level 1 Month Academic</t>
  </si>
  <si>
    <t>Microsoft® O365 A1 Edu Open Faculty All Languages Subscription Open Value Level E 1 Month Academic AP</t>
  </si>
  <si>
    <t>Microsoft® O365 A1 Edu Open Faculty All Languages Subscription Open Value Level F 1 Month Academic AP</t>
  </si>
  <si>
    <t>Microsoft® Project Server CAL All Languages License &amp; Software Assurance Open Value Level E 1 Year Academic AP Device CAL</t>
  </si>
  <si>
    <t>Microsoft® Project Server CAL All Languages License &amp; Software Assurance Open Value Level F 1 Year Academic AP Device CAL</t>
  </si>
  <si>
    <t>Microsoft® Project Server CAL All Languages License &amp; Software Assurance Open Value Level E 1 Year Academic AP User CAL</t>
  </si>
  <si>
    <t>Microsoft® Project Server CAL All Languages License &amp; Software Assurance Open Value Level F 1 Year Academic AP User CAL</t>
  </si>
  <si>
    <t>Microsoft® Project Server All Languages License &amp; Software Assurance Open Value Level E 1 Year Academic AP</t>
  </si>
  <si>
    <t>Microsoft® Project Server All Languages License &amp; Software Assurance Open Value Level F 1 Year Academic AP</t>
  </si>
  <si>
    <t>Microsoft® Project Professional All Languages License &amp; Software Assurance Open Value Level E 1 Year Academic AP 1 Server CAL</t>
  </si>
  <si>
    <t>Microsoft® Project Professional All Languages License &amp; Software Assurance Open Value Level F 1 Year Academic AP 1 Server CAL</t>
  </si>
  <si>
    <t>Microsoft® Project Professional All Languages License &amp; Software Assurance Open Value Level E 1 Year Academic Enterprise 1 Server CAL</t>
  </si>
  <si>
    <t>Microsoft® Project Professional All Languages License &amp; Software Assurance Open Value Level F 1 Year Academic Enterprise 1 Server CAL</t>
  </si>
  <si>
    <t>Microsoft® Project Professional All Languages License &amp; Software Assurance Open Value No Level 1 Year Academic Student 1 Server CAL</t>
  </si>
  <si>
    <t>Microsoft® Defender Identity Open Student All Languages Subscription Open Value No Level 1 Month Academic</t>
  </si>
  <si>
    <t>Microsoft® Defender Identity Open Faculty All Languages Subscription Open Value Level E 1 Month Academic AP</t>
  </si>
  <si>
    <t>Microsoft® Defender Identity Open Faculty All Languages Subscription Open Value Level F 1 Month Academic AP</t>
  </si>
  <si>
    <t>Microsoft® Defender Identity CAO Open Student All Languages Subscription Open Value No Level 1 Month Academic Add-on ATA</t>
  </si>
  <si>
    <t>Microsoft® Defender Identity CAO Open Faculty All Languages Subscription Open Value Level E 1 Month Academic Additional Product Add-on ATA</t>
  </si>
  <si>
    <t>Microsoft® Defender Identity CAO Open Faculty All Languages Subscription Open Value Level F 1 Month Academic Additional Product Add-on ATA</t>
  </si>
  <si>
    <t>Microsoft® BizTalk Server Branch All Languages License &amp; Software Assurance Open Value 2 Licenses Level E 1 Year Academic AP Core License</t>
  </si>
  <si>
    <t>Microsoft® BizTalk Server Branch All Languages License &amp; Software Assurance Open Value 2 Licenses Level F 1 Year Academic AP Core License</t>
  </si>
  <si>
    <t>Microsoft® O365 A3 Edu Open Student All Languages Subscription Open Value No Level 1 Month Academic Student Add-on Office Pro Plus</t>
  </si>
  <si>
    <t>Microsoft® O365 A3 Edu Open Student All Languages Subscription Open Value No Level 1 Month Academic Add-on User CCAL/ECAL Office Pro Plus</t>
  </si>
  <si>
    <t>Microsoft® O365 A3 Edu Open Student All Languages Subscription Open Value No Level 1 Month Academic Enterprise</t>
  </si>
  <si>
    <t>Microsoft® O365 A3 Edu Open Student All Languages Subscription Open Value No Level 1 Month Academic Platform</t>
  </si>
  <si>
    <t>Microsoft® O365 A3 Edu Open Student All Languages Subscription Open Value No Level 1 Month Academic</t>
  </si>
  <si>
    <t>Microsoft® O365 A3 Edu Open Faculty All Languages Subscription Open Value Level E 1 Month Academic AP Add-on Office Pro Plus</t>
  </si>
  <si>
    <t>Microsoft® O365 A3 Edu Open Faculty All Languages Subscription Open Value Level F 1 Month Academic AP Add-on Office Pro Plus</t>
  </si>
  <si>
    <t>Microsoft® O365 A3 Edu Open Faculty All Languages Subscription Open Value Level E 1 Month Academic AP Add-on User CCAL/ECAL</t>
  </si>
  <si>
    <t>Microsoft® O365 A3 Edu Open Faculty All Languages Subscription Open Value Level E 1 Month Academic AP Add-on User CCAL/ECAL Office Pro Plus</t>
  </si>
  <si>
    <t>Microsoft® O365 A3 Edu Open Faculty All Languages Subscription Open Value Level F 1 Month Academic AP Add-on User CCAL/ECAL Office Pro Plus</t>
  </si>
  <si>
    <t>Microsoft® O365 A3 Edu Open Faculty All Languages Subscription Open Value Level F 1 Month Academic AP Add-on User CCAL/ECAL</t>
  </si>
  <si>
    <t>Microsoft® O365 A3 Edu Open Faculty All Languages Subscription Open Value Level E 1 Month Academic AP</t>
  </si>
  <si>
    <t>Microsoft® O365 A3 Edu Open Faculty All Languages Subscription Open Value Level F 1 Month Academic AP</t>
  </si>
  <si>
    <t>Microsoft® O365 A3 Edu Open Faculty All Languages Subscription Open Value Level E 1 Month Each Academic Enterprise</t>
  </si>
  <si>
    <t>Microsoft® O365 A3 Edu Open Faculty All Languages Subscription Open Value Level F 1 Month Each Academic Enterprise</t>
  </si>
  <si>
    <t>Microsoft® O365 A3 Edu Open Faculty All Languages Subscription Open Value Level E 1 Month Each Academic Platform</t>
  </si>
  <si>
    <t>Microsoft® O365 A3 Edu Open Faculty All Languages Subscription Open Value Level F 1 Month Each Academic Platform</t>
  </si>
  <si>
    <t>Microsoft® Visio P1 Open Faculty All Languages Subscription Open Value Level E 1 Month Academic AP</t>
  </si>
  <si>
    <t>Microsoft® Visio P1 Open Faculty All Languages Subscription Open Value Level F 1 Month Academic AP</t>
  </si>
  <si>
    <t>Microsoft® Endpoint Configuration Manager All Languages License &amp; Software Assurance Open Value Level E 1 Year Academic Enterprise Per OSE</t>
  </si>
  <si>
    <t>Microsoft® Endpoint Configuration Manager All Languages License &amp; Software Assurance Open Value Level F 1 Year Academic Enterprise Per OSE</t>
  </si>
  <si>
    <t>Microsoft® Endpoint Configuration Manager All Languages License &amp; Software Assurance Open Value Level E 1 Year Academic Enterprise Per User</t>
  </si>
  <si>
    <t>Microsoft® Endpoint Configuration Manager All Languages License &amp; Software Assurance Open Value Level F 1 Year Academic Enterprise Per User</t>
  </si>
  <si>
    <t>Microsoft® Endpoint Configuration Manager All Languages License &amp; Software Assurance Open Value No Level 1 Year Academic Student Per OSE</t>
  </si>
  <si>
    <t>Microsoft® Endpoint Configuration Manager All Languages License &amp; Software Assurance Open Value No Level 1 Year Academic Student Per User</t>
  </si>
  <si>
    <t>Microsoft® O365 A3 Edu Open Student Use Benefit All Languages Subscription Open Value No Level 1 Month Academic</t>
  </si>
  <si>
    <t>Microsoft® Win Device Edu All Languages Upgrade SA Open Value Level E 1 Year Academic Enterprise</t>
  </si>
  <si>
    <t>Microsoft® Win Device Edu All Languages Upgrade SA Open Value Level F 1 Year Academic Enterprise</t>
  </si>
  <si>
    <t>Microsoft® Win Device Edu All Languages Upgrade SA Open Value Level E 1 Year Academic Platform</t>
  </si>
  <si>
    <t>Microsoft® Win Device Edu All Languages Upgrade SA Open Value Level F 1 Year Academic Platform</t>
  </si>
  <si>
    <t>Microsoft® Win Device Edu All Languages Upgrade SA Open Value No Level 1 Year Academic Platform Student</t>
  </si>
  <si>
    <t>Microsoft® Win Device Edu All Languages Upgrade SA Open Value No Level 1 Year Academic Student</t>
  </si>
  <si>
    <t>Microsoft® Visual Studio Test Professional MSDN All Languages License &amp; Software Assurance Open Value Level E 1 Year Academic AP</t>
  </si>
  <si>
    <t>Microsoft® Visual Studio Test Professional MSDN All Languages License &amp; Software Assurance Open Value Level F 1 Year Academic AP</t>
  </si>
  <si>
    <t>Microsoft® Azure Active Directory Premium P1 Open Edu Subscription Open Value No Level 1 Month Academic Student Use Benefit</t>
  </si>
  <si>
    <t>Microsoft® Azure Active Directory Premium P2 Open Edu Subscription Open Value No Level 1 Month Academic Student Use Benefit</t>
  </si>
  <si>
    <t>Microsoft® EMS A3 Edu Open Student Use Benefit All Languages Subscription Open Value No Level 1 Month Academic Per User</t>
  </si>
  <si>
    <t>Microsoft® EMS A5 Edu Open Student Use Benefit All Languages Subscription Open Value No Level 1 Month Academic Per User</t>
  </si>
  <si>
    <t>Microsoft® EMS A3 Open Faculty All Languages Subscription Open Value Level E 1 Month Academic AP</t>
  </si>
  <si>
    <t>Microsoft® EMS A3 Open Faculty All Languages Subscription Open Value Level F 1 Month Academic AP</t>
  </si>
  <si>
    <t>Microsoft® EMS A3 Open Student All Languages Subscription Open Value No Level 1 Month Academic Student</t>
  </si>
  <si>
    <t>Microsoft® EMS A5 Open Faculty All Languages Subscription Open Value Level E 1 Month Academic AP</t>
  </si>
  <si>
    <t>Microsoft® EMS A5 Open Faculty All Languages Subscription Open Value Level F 1 Month Academic AP</t>
  </si>
  <si>
    <t>Microsoft® EMS A5 Open Student All Languages Subscription Open Value No Level 1 Month Academic Student</t>
  </si>
  <si>
    <t>Microsoft® System Center Endpoint Protection All Languages Subscription Open Value No Level 1 Month Academic Student Per Device</t>
  </si>
  <si>
    <t>Microsoft® System Center Endpoint Protection All Languages Subscription Open Value No Level 1 Month Academic Student Per User</t>
  </si>
  <si>
    <t>Microsoft® System Center Endpoint Protection All Languages Subscription Open Value Level E 1 Month Academic Enterprise Per Device</t>
  </si>
  <si>
    <t>Microsoft® System Center Endpoint Protection All Languages Subscription Open Value Level F 1 Month Academic Enterprise Per Device</t>
  </si>
  <si>
    <t>Microsoft® System Center Endpoint Protection All Languages Subscription Open Value Level E 1 Month Academic Enterprise Per User</t>
  </si>
  <si>
    <t>Microsoft® System Center Endpoint Protection All Languages Subscription Open Value Level F 1 Month Academic Enterprise Per User</t>
  </si>
  <si>
    <t>Microsoft® Visual Studio Enterprise MSDN All Languages License &amp; Software Assurance Open Value Level E 1 Year Academic AP</t>
  </si>
  <si>
    <t>Microsoft® Visual Studio Enterprise MSDN All Languages License &amp; Software Assurance Open Value Level F 1 Year Academic AP</t>
  </si>
  <si>
    <t>Microsoft® Visual Studio Enterprise MSDN All Languages SA Step-up Open Value Level E 1 Year Academic VS Pro w/MSDN AP</t>
  </si>
  <si>
    <t>Microsoft® Visual Studio Enterprise MSDN All Languages SA Step-up Open Value Level F 1 Year Academic VS Pro w/MSDN AP</t>
  </si>
  <si>
    <t>Microsoft® Visual Studio Enterprise MSDN All Languages SA Step-up Open Value Level E 1 Year Academic VS Test Pro w/MSDN AP</t>
  </si>
  <si>
    <t>Microsoft® Visual Studio Enterprise MSDN All Languages SA Step-up Open Value Level F 1 Year Academic VS Test Pro w/MSDN AP</t>
  </si>
  <si>
    <t>Microsoft® Advanced Threat Analytics CML All Languages License &amp; Software Assurance Open Value Level E 1 Year Academic Enterprise Per OSE</t>
  </si>
  <si>
    <t>Microsoft® Advanced Threat Analytics CML All Languages License &amp; Software Assurance Open Value Level F 1 Year Academic Enterprise Per OSE</t>
  </si>
  <si>
    <t>Microsoft® Advanced Threat Analytics CML All Languages License &amp; Software Assurance Open Value Level E 1 Year Academic Enterprise Per User</t>
  </si>
  <si>
    <t>Microsoft® Advanced Threat Analytics CML All Languages License &amp; Software Assurance Open Value Level F 1 Year Academic Enterprise Per User</t>
  </si>
  <si>
    <t>Microsoft® Advanced Threat Analytics CML All Languages License &amp; Software Assurance Open Value No Level 1 Year Academic Student Per OSE</t>
  </si>
  <si>
    <t>Microsoft® Advanced Threat Analytics CML All Languages License &amp; Software Assurance Open Value No Level 1 Year Academic Student Per User</t>
  </si>
  <si>
    <t>Microsoft® Advanced Threat Analytics CML All Languages License &amp; Software Assurance Open Value No Level 1 Year Academic Per OSE Student Use Benefit</t>
  </si>
  <si>
    <t>Microsoft® Advanced Threat Analytics CML All Languages License &amp; Software Assurance Open Value No Level 1 Year Academic Per User Student Use Benefit</t>
  </si>
  <si>
    <t>Microsoft® Identity Manager CAL All Languages License &amp; Software Assurance Open Value Level E 1 Year Academic AP User CAL</t>
  </si>
  <si>
    <t>Microsoft® Identity Manager CAL All Languages License &amp; Software Assurance Open Value Level F 1 Year Academic AP User CAL</t>
  </si>
  <si>
    <t>Microsoft® Identity Manager CAL All Languages License &amp; Software Assurance Open Value No Level 1 Year Academic Student User CAL</t>
  </si>
  <si>
    <t>Microsoft® Visio P2 Open Student All Languages Subscription Open Value No Level 1 Month Academic</t>
  </si>
  <si>
    <t>Microsoft® Win Server Datacenter All Languages SA Step-up Open Value Level E 1 Year Academic Win Server Std AP 2 Processor License</t>
  </si>
  <si>
    <t>Microsoft® Win Server Datacenter All Languages SA Step-up Open Value Level F 1 Year Academic Win Server Std AP 2 Processor License</t>
  </si>
  <si>
    <t>Microsoft® Exchange Enterprise CAL All Languages License &amp; Software Assurance Open Value Level E 1 Year Academic Enterprise Device CAL with Services</t>
  </si>
  <si>
    <t>Microsoft® Exchange Enterprise CAL All Languages License &amp; Software Assurance Open Value Level F 1 Year Academic Enterprise Device CAL with Services</t>
  </si>
  <si>
    <t>Microsoft® Exchange Enterprise CAL All Languages License &amp; Software Assurance Open Value Level E 1 Year Academic Enterprise User CAL with Services</t>
  </si>
  <si>
    <t>Microsoft® Exchange Enterprise CAL All Languages License &amp; Software Assurance Open Value Level F 1 Year Academic Enterprise User CAL with Services</t>
  </si>
  <si>
    <t>Microsoft® Exchange Enterprise CAL All Languages License &amp; Software Assurance Open Value No Level 1 Year Academic Student Device CAL with Services</t>
  </si>
  <si>
    <t>Microsoft® Exchange Enterprise CAL All Languages License &amp; Software Assurance Open Value No Level 1 Year Academic Student User CAL with Services</t>
  </si>
  <si>
    <t>Microsoft® Identity Manager External Connector All Languages License &amp; Software Assurance Open Value Level E 1 Year Academic AP</t>
  </si>
  <si>
    <t>Microsoft® Identity Manager External Connector All Languages License &amp; Software Assurance Open Value Level F 1 Year Academic AP</t>
  </si>
  <si>
    <t>Microsoft® Azure Information Protection Premium P1 Open Faculty Subscription Open Value Level E 1 Month Academic AP</t>
  </si>
  <si>
    <t>Microsoft® Azure Information Protection Premium P1 Open Faculty Subscription Open Value Level F 1 Month Academic AP</t>
  </si>
  <si>
    <t>Microsoft® Azure Information Protection Premium P1 Open Student Subscription Open Value No Level 1 Month Academic</t>
  </si>
  <si>
    <t>Microsoft® Win Server CAL All Languages License &amp; Software Assurance Open Value Level E 1 Year Academic Enterprise Device CAL</t>
  </si>
  <si>
    <t>Microsoft® Win Server CAL All Languages License &amp; Software Assurance Open Value Level F 1 Year Academic Enterprise Device CAL</t>
  </si>
  <si>
    <t>Microsoft® Win Server CAL All Languages License &amp; Software Assurance Open Value Level E 1 Year Academic Enterprise User CAL</t>
  </si>
  <si>
    <t>Microsoft® Win Server CAL All Languages License &amp; Software Assurance Open Value Level F 1 Year Academic Enterprise User CAL</t>
  </si>
  <si>
    <t>Microsoft® Win Server CAL All Languages License &amp; Software Assurance Open Value No Level 1 Year Academic Student Device CAL</t>
  </si>
  <si>
    <t>Microsoft® Win Server CAL All Languages License &amp; Software Assurance Open Value No Level 1 Year Academic Student User CAL</t>
  </si>
  <si>
    <t>Microsoft® Win Server External Connector All Languages License &amp; Software Assurance Open Value Level E 1 Year Academic AP</t>
  </si>
  <si>
    <t>Microsoft® Win Server External Connector All Languages License &amp; Software Assurance Open Value Level F 1 Year Academic AP</t>
  </si>
  <si>
    <t>Microsoft® M365 Apps Enterprise Open Student All Languages Subscription Open Value No Level 1 Month Academic</t>
  </si>
  <si>
    <t>Microsoft® M365 Apps Enterprise Open Student All Languages Subscription Open Value No Level 1 Month Academic Student Use Benefit</t>
  </si>
  <si>
    <t>Microsoft® M365 Apps Enterprise Open Student All Languages Subscription Open Value No Level 1 Month Academic Add-on Office Pro Plus</t>
  </si>
  <si>
    <t>Microsoft® M365 Apps Enterprise Open Student All Languages Subscription Open Value No Level 1 Month Academic Platform</t>
  </si>
  <si>
    <t>Microsoft® M365 Apps Enterprise Open Student All Languages Subscription Open Value No Level 1 Month Academic Enterprise</t>
  </si>
  <si>
    <t>Microsoft® M365 Apps Enterprise Open Faculty All Languages Subscription Open Value Level E 1 Month Academic AP</t>
  </si>
  <si>
    <t>Microsoft® M365 Apps Enterprise Open Faculty All Languages Subscription Open Value Level F 1 Month Academic AP</t>
  </si>
  <si>
    <t>Microsoft® M365 Apps Enterprise Open Faculty All Languages Subscription Open Value Level E 1 Month Academic AP Add-on Office Pro Plus</t>
  </si>
  <si>
    <t>Microsoft® M365 Apps Enterprise Open Faculty All Languages Subscription Open Value Level F 1 Month Academic AP Add-on Office Pro Plus</t>
  </si>
  <si>
    <t>Microsoft® M365 Apps Enterprise Open Faculty All Languages Subscription Open Value Level E 1 Month Each Academic Enterprise</t>
  </si>
  <si>
    <t>Microsoft® M365 Apps Enterprise Open Faculty All Languages Subscription Open Value Level F 1 Month Each Academic Enterprise</t>
  </si>
  <si>
    <t>Microsoft® M365 Apps Enterprise Open Faculty All Languages Subscription Open Value Level E 1 Month Each Academic Platform</t>
  </si>
  <si>
    <t>Microsoft® M365 Apps Enterprise Open Faculty All Languages Subscription Open Value Level F 1 Month Each Academic Platform</t>
  </si>
  <si>
    <t>Microsoft® System Center Datacenter All Languages SA Step-up Open Value Level E 1 Year Academic Sys Ctr Std AP 2 Processor License</t>
  </si>
  <si>
    <t>Microsoft® System Center Datacenter All Languages SA Step-up Open Value Level F 1 Year Academic Sys Ctr Std AP 2 Processor License</t>
  </si>
  <si>
    <t>Microsoft® Win Rights Management Services CAL All Languages License &amp; Software Assurance Open Value Level E 1 Year Academic Enterprise Device CAL</t>
  </si>
  <si>
    <t>Microsoft® Win Rights Management Services CAL All Languages License &amp; Software Assurance Open Value Level F 1 Year Academic Enterprise Device CAL</t>
  </si>
  <si>
    <t>Microsoft® Win Rights Management Services CAL All Languages License &amp; Software Assurance Open Value Level E 1 Year Academic Enterprise User CAL</t>
  </si>
  <si>
    <t>Microsoft® Win Rights Management Services CAL All Languages License &amp; Software Assurance Open Value Level F 1 Year Academic Enterprise User CAL</t>
  </si>
  <si>
    <t>Microsoft® Win Rights Management Services CAL All Languages License &amp; Software Assurance Open Value No Level 1 Year Academic Student Device CAL</t>
  </si>
  <si>
    <t>Microsoft® Win Rights Management Services CAL All Languages License &amp; Software Assurance Open Value No Level 1 Year Academic Student User CAL</t>
  </si>
  <si>
    <t>Microsoft® Win Rights Management Services External Connector All Languages License &amp; Software Assurance Open Value Level E 1 Year Academic AP</t>
  </si>
  <si>
    <t>Microsoft® Win Rights Management Services External Connector All Languages License &amp; Software Assurance Open Value Level F 1 Year Academic AP</t>
  </si>
  <si>
    <t>Microsoft® System Center Data Protection Manager All Languages License &amp; Software Assurance Open Value Level E 1 Year Academic Enterprise Per OSE</t>
  </si>
  <si>
    <t>Microsoft® System Center Data Protection Manager All Languages License &amp; Software Assurance Open Value Level F 1 Year Academic Enterprise Per OSE</t>
  </si>
  <si>
    <t>Microsoft® System Center Data Protection Manager All Languages License &amp; Software Assurance Open Value Level E 1 Year Academic Enterprise Per User</t>
  </si>
  <si>
    <t>Microsoft® System Center Data Protection Manager All Languages License &amp; Software Assurance Open Value Level F 1 Year Academic Enterprise Per User</t>
  </si>
  <si>
    <t>Microsoft® System Center Data Protection Manager All Languages License &amp; Software Assurance Open Value No Level 1 Year Academic Student Per OSE</t>
  </si>
  <si>
    <t>Microsoft® System Center Data Protection Manager All Languages License &amp; Software Assurance Open Value No Level 1 Year Academic Student Per User</t>
  </si>
  <si>
    <t>Microsoft® Win MultiPoint Server Premium All Languages License &amp; Software Assurance Open Value Level E 1 Year Academic AP</t>
  </si>
  <si>
    <t>Microsoft® Win MultiPoint Server Premium All Languages License &amp; Software Assurance Open Value Level F 1 Year Academic AP</t>
  </si>
  <si>
    <t>Microsoft® Core CAL All Languages License &amp; Software Assurance Open Value No Level 1 Year Academic Student Device CAL</t>
  </si>
  <si>
    <t>Microsoft® Core CAL All Languages License &amp; Software Assurance Open Value No Level 1 Year Academic Student User CAL</t>
  </si>
  <si>
    <t>Microsoft® Core CAL All Languages License &amp; Software Assurance Open Value Level E 1 Year Academic Enterprise Device CAL</t>
  </si>
  <si>
    <t>Microsoft® Core CAL All Languages License &amp; Software Assurance Open Value Level F 1 Year Academic Enterprise Device CAL</t>
  </si>
  <si>
    <t>Microsoft® Core CAL All Languages License &amp; Software Assurance Open Value Level E 1 Year Academic Enterprise User CAL</t>
  </si>
  <si>
    <t>Microsoft® Core CAL All Languages License &amp; Software Assurance Open Value Level F 1 Year Academic Enterprise User CAL</t>
  </si>
  <si>
    <t>Microsoft® Core CAL All Languages License &amp; Software Assurance Open Value No Level 1 Year Academic Platform Student Device CAL</t>
  </si>
  <si>
    <t>Microsoft® Core CAL All Languages License &amp; Software Assurance Open Value No Level 1 Year Academic Platform Student User CAL</t>
  </si>
  <si>
    <t>Microsoft® Core CAL All Languages License &amp; Software Assurance Open Value Level E 1 Year Academic Platform Device CAL</t>
  </si>
  <si>
    <t>Microsoft® Core CAL All Languages License &amp; Software Assurance Open Value Level F 1 Year Academic Platform Device CAL</t>
  </si>
  <si>
    <t>Microsoft® Core CAL All Languages License &amp; Software Assurance Open Value Level E 1 Year Academic Platform User CAL</t>
  </si>
  <si>
    <t>Microsoft® Core CAL All Languages License &amp; Software Assurance Open Value Level F 1 Year Academic Platform User CAL</t>
  </si>
  <si>
    <t>Microsoft® Defender O365 P1 Open Faculty All Languages Subscription Open Value Level E 1 Month Academic AP</t>
  </si>
  <si>
    <t>Microsoft® Defender O365 P1 Open Faculty All Languages Subscription Open Value Level F 1 Month Academic AP</t>
  </si>
  <si>
    <t>Microsoft® Defender O365 P1 Open Student All Languages Subscription Open Value No Level 1 Month Academic</t>
  </si>
  <si>
    <t>Microsoft® Defender O365 P1 Open Student All Languages Subscription Open Value No Level 1 Month Academic Student Use Benefit</t>
  </si>
  <si>
    <t>Microsoft® MultiFactor Authentication Open All Languages Subscription Open Value Level E 1 Month Academic AP Faculty Per User Renewal Only</t>
  </si>
  <si>
    <t>Microsoft® MultiFactor Authentication Open All Languages Subscription Open Value Level F 1 Month Academic AP Faculty Per User Renewal Only</t>
  </si>
  <si>
    <t>Microsoft® MultiFactor Authentication Open All Languages Subscription Open Value No Level 1 Month Academic Student Per User Renewal Only</t>
  </si>
  <si>
    <t>Microsoft® Desktop Optimization Pack All Languages Subscription Open Value No Level 1 Month Academic Student Per Device for Win SA</t>
  </si>
  <si>
    <t>Microsoft® Desktop Optimization Pack All Languages Subscription Open Value Level E 1 Month Academic AP Per Device for Win SA</t>
  </si>
  <si>
    <t>Microsoft® Desktop Optimization Pack All Languages Subscription Open Value Level F 1 Month Academic AP Per Device for Win SA</t>
  </si>
  <si>
    <t>Microsoft® SfB Server Plus CAL All Languages License &amp; Software Assurance Open Value Level E 1 Year Academic AP for ECAL Device CAL</t>
  </si>
  <si>
    <t>Microsoft® SfB Server Plus CAL All Languages License &amp; Software Assurance Open Value Level F 1 Year Academic AP for ECAL Device CAL</t>
  </si>
  <si>
    <t>Microsoft® SfB Server Plus CAL All Languages License &amp; Software Assurance Open Value Level E 1 Year Academic AP for ECAL User CAL</t>
  </si>
  <si>
    <t>Microsoft® SfB Server Plus CAL All Languages License &amp; Software Assurance Open Value Level F 1 Year Academic AP for ECAL User CAL</t>
  </si>
  <si>
    <t>Microsoft® SfB Server Plus CAL All Languages License &amp; Software Assurance Open Value Level E 1 Year Academic AP Device CAL</t>
  </si>
  <si>
    <t>Microsoft® SfB Server Plus CAL All Languages License &amp; Software Assurance Open Value Level F 1 Year Academic AP Device CAL</t>
  </si>
  <si>
    <t>Microsoft® SfB Server Plus CAL All Languages License &amp; Software Assurance Open Value Level E 1 Year Academic AP User CAL</t>
  </si>
  <si>
    <t>Microsoft® SfB Server Plus CAL All Languages License &amp; Software Assurance Open Value Level F 1 Year Academic AP User CAL</t>
  </si>
  <si>
    <t>Dynamics 365 Customer Insights Profiles Add-on for Education_AddOn</t>
  </si>
  <si>
    <t>Microsoft Teams Domestic Calling Plan for faculty_AddOn</t>
  </si>
  <si>
    <t>Microsoft Teams Domestic Calling Plan for students_AddOn</t>
  </si>
  <si>
    <t>Microsoft Intune Plan 1 for Education for Faculty</t>
  </si>
  <si>
    <t>Microsoft Intune Plan 1 for Education for Students</t>
  </si>
  <si>
    <t>Microsoft Intune Plan 1 for Education for Students use benefit</t>
  </si>
  <si>
    <t>Microsoft® Certification in Academic VL Fee Open Value Level E Each Additional Product Fund-MCP Cert Pack 30</t>
  </si>
  <si>
    <t>Fee</t>
  </si>
  <si>
    <t>Microsoft® Certification in Academic VL Fee Open Value Level F Each Additional Product Fund-MCP Cert Pack 30</t>
  </si>
  <si>
    <t>Microsoft® Certification in Academic VL Fee Open Value Level E Each Academic Additional Product MOS-MCE Cert Site Lic Combo 125</t>
  </si>
  <si>
    <t>Microsoft® Certification in Academic VL Fee Open Value Level F Each Academic Additional Product MOS-MCE Cert Site Lic Combo 125</t>
  </si>
  <si>
    <t>Microsoft® Certification in Academic VL Fee Open Value Level E Each Additional Product Fund-MOS-MCE Cert Site Lic Combo 500</t>
  </si>
  <si>
    <t>Microsoft® Certification in Academic VL Fee Open Value Level F Each Additional Product Fund-MOS-MCE Cert Site Lic Combo 500</t>
  </si>
  <si>
    <t>Microsoft® Certification in Academic VL Fee Open Value Level E Each Additional Product Fund-MCE Cert Site Lic Combo 125</t>
  </si>
  <si>
    <t>Microsoft® Certification in Academic VL Fee Open Value Level F Each Additional Product Fund-MCE Cert Site Lic Combo 125</t>
  </si>
  <si>
    <t>Microsoft® Office Standard License &amp; Software Assurance Open Value Level D 3 Years Acquired Year 1 AP_OV_OVNTO</t>
  </si>
  <si>
    <t>Microsoft® Office Standard Software Assurance Open Value Level D 3 Years Acquired Year 1 AP_OV_OVNTO</t>
  </si>
  <si>
    <t>Microsoft® Project Standard License &amp; Software Assurance Open Value Level D 3 Years Acquired Year 1 AP_OV_OVNTO</t>
  </si>
  <si>
    <t>Microsoft® Project Standard Software Assurance Open Value Level D 3 Years Acquired Year 1 AP_OV_OVNTO</t>
  </si>
  <si>
    <t>Microsoft® Azure DevOps Server Software Assurance Open Value Level D 3 Years Acquired Year 1 AP_OV_OVNTO</t>
  </si>
  <si>
    <t>Microsoft® Azure DevOps Server License &amp; Software Assurance Open Value Level D 3 Years Acquired Year 1 AP_OV_OVNTO</t>
  </si>
  <si>
    <t>Microsoft® Azure DevOps Server CAL Software Assurance Open Value Level D 3 Years Acquired Year 1 AP Device CAL_OV_OVNTO</t>
  </si>
  <si>
    <t>Microsoft® Azure DevOps Server CAL License &amp; Software Assurance Open Value Level D 3 Years Acquired Year 1 AP Device CAL_OV_OVNTO</t>
  </si>
  <si>
    <t>Microsoft® Azure DevOps Server CAL Software Assurance Open Value Level D 3 Years Acquired Year 1 AP User CAL_OV_OVNTO</t>
  </si>
  <si>
    <t>Microsoft® Azure DevOps Server CAL License &amp; Software Assurance Open Value Level D 3 Years Acquired Year 1 AP User CAL_OV_OVNTO</t>
  </si>
  <si>
    <t>Microsoft® SQL Server Standard Software Assurance Open Value Level D 3 Years Acquired Year 1 AP_OV_OVNTO</t>
  </si>
  <si>
    <t>Microsoft® SQL Server Standard License &amp; Software Assurance Open Value Level D 3 Years Acquired Year 1 AP_OV_OVNTO</t>
  </si>
  <si>
    <t>Microsoft® Defender Cloud Apps Open Subscription Open Value Level D 1 Month AP_OV_OVNTO</t>
  </si>
  <si>
    <t>Microsoft® Exchange Server Standard License &amp; Software Assurance Open Value Level D 3 Years Acquired Year 1 AP_OV_OVNTO</t>
  </si>
  <si>
    <t>Microsoft® Exchange Server Standard Software Assurance Open Value Level D 3 Years Acquired Year 1 AP_OV_OVNTO</t>
  </si>
  <si>
    <t>Microsoft® SQL CAL License &amp; Software Assurance Open Value Level D 3 Years Acquired Year 1 AP Device CAL_OV_OVNTO</t>
  </si>
  <si>
    <t>Microsoft® SQL CAL License &amp; Software Assurance Open Value Level D 3 Years Acquired Year 1 AP User CAL_OV_OVNTO</t>
  </si>
  <si>
    <t>Microsoft® SQL CAL Software Assurance Open Value Level D 3 Years Acquired Year 1 AP Device CAL_OV_OVNTO</t>
  </si>
  <si>
    <t>Microsoft® SQL CAL Software Assurance Open Value Level D 3 Years Acquired Year 1 AP User CAL_OV_OVNTO</t>
  </si>
  <si>
    <t>Microsoft® Exchange Standard CAL License &amp; Software Assurance Open Value Level D 3 Years Acquired Year 1 AP Device CAL_OV_OVNTO</t>
  </si>
  <si>
    <t>Microsoft® Exchange Standard CAL License &amp; Software Assurance Open Value Level D 3 Years Acquired Year 1 AP User CAL_OV_OVNTO</t>
  </si>
  <si>
    <t>Microsoft® Exchange Standard CAL Software Assurance Open Value Level D 3 Years Acquired Year 1 AP Device CAL_OV_OVNTO</t>
  </si>
  <si>
    <t>Microsoft® Exchange Standard CAL Software Assurance Open Value Level D 3 Years Acquired Year 1 AP User CAL_OV_OVNTO</t>
  </si>
  <si>
    <t>Microsoft® Exchange Server Enterprise License &amp; Software Assurance Open Value Level D 3 Years Acquired Year 1 AP_OV_OVNTO</t>
  </si>
  <si>
    <t>Microsoft® Exchange Server Enterprise SA Step-up Open Value Level D 3 Years Acquired Year 1 Exchg Svr - Std AP_OV_OVNTO</t>
  </si>
  <si>
    <t>Microsoft® Exchange Server Enterprise Software Assurance Open Value Level D 3 Years Acquired Year 1 AP_OV_OVNTO</t>
  </si>
  <si>
    <t>Microsoft® Intune P1 Open Subscription Open Value Level D 1 Month AP_OV_OVNTO</t>
  </si>
  <si>
    <t>Microsoft® System Center Service Manager License &amp; Software Assurance Open Value Level D 3 Years Acquired Year 1 AP Per OSE_OV_OVNTO</t>
  </si>
  <si>
    <t>Microsoft® System Center Service Manager License &amp; Software Assurance Open Value Level D 3 Years Acquired Year 1 AP Per User_OV_OVNTO</t>
  </si>
  <si>
    <t>Microsoft® System Center Service Manager Software Assurance Open Value Level D 3 Years Acquired Year 1 AP Per OSE_OV_OVNTO</t>
  </si>
  <si>
    <t>Microsoft® System Center Service Manager Software Assurance Open Value Level D 3 Years Acquired Year 1 AP Per User_OV_OVNTO</t>
  </si>
  <si>
    <t>Microsoft® OneDrive business P1 Open Subscription Open Value Level D 1 Month AP_OV_OVNTO</t>
  </si>
  <si>
    <t>Microsoft® Project Online Essentials Open Subscription Open Value Level D 1 Month AP_OV_OVNTO</t>
  </si>
  <si>
    <t>Microsoft® MSDN Platforms License &amp; Software Assurance Open Value Level D 3 Years Acquired Year 1 Additional Product_OV_OVNTO</t>
  </si>
  <si>
    <t>Microsoft® MSDN Platforms Software Assurance Open Value Level D 3 Years Acquired Year 1 Additional Product_OV_OVNTO</t>
  </si>
  <si>
    <t>Microsoft® Office Mac Standard License &amp; Software Assurance Open Value Level D 3 Years Acquired Year 1 AP_OV_OVNTO</t>
  </si>
  <si>
    <t>Microsoft® Office Mac Standard Software Assurance Open Value Level D 3 Years Acquired Year 1 AP_OV_OVNTO</t>
  </si>
  <si>
    <t>Microsoft® System Center Orchestrator License &amp; Software Assurance Open Value Level D 3 Years Acquired Year 1 AP Per OSE_OV_OVNTO</t>
  </si>
  <si>
    <t>Microsoft® System Center Orchestrator License &amp; Software Assurance Open Value Level D 3 Years Acquired Year 1 AP Per User_OV_OVNTO</t>
  </si>
  <si>
    <t>Microsoft® System Center Orchestrator Software Assurance Open Value Level D 3 Years Acquired Year 1 AP Per OSE_OV_OVNTO</t>
  </si>
  <si>
    <t>Microsoft® System Center Orchestrator Software Assurance Open Value Level D 3 Years Acquired Year 1 AP Per User_OV_OVNTO</t>
  </si>
  <si>
    <t>Microsoft® Win VDA Device Subscription Open Value Level D 1 Month AP Per Device_OV_OVNTO</t>
  </si>
  <si>
    <t>Microsoft® O365 Extra File Storage Open Subscription Open Value Level D 1 Month AP Add-on_OV_OVNTO</t>
  </si>
  <si>
    <t>Microsoft® EOA Exchange Online Open Subscription Open Value Level D 1 Month AP Add-on_OV_OVNTO</t>
  </si>
  <si>
    <t>Microsoft® Lync Mac License &amp; Software Assurance Open Value Level D 3 Years Acquired Year 1 Additional Product_OV_OVNTO</t>
  </si>
  <si>
    <t>Microsoft® SfB Server License &amp; Software Assurance Open Value Level D 3 Years Acquired Year 1 AP_OV_OVNTO</t>
  </si>
  <si>
    <t>Microsoft® SfB Server Software Assurance Open Value Level D 3 Years Acquired Year 1 AP_OV_OVNTO</t>
  </si>
  <si>
    <t>Microsoft® Azure Active Directory Premium P2 Open Subscription OLV D 1M AP_OV_OVNTO</t>
  </si>
  <si>
    <t>Microsoft® Exchange Enterprise CAL Service Subscription Open Value Level D 1 Month AP Per User_OV_OVNTO</t>
  </si>
  <si>
    <t>Microsoft® Enterprise CAL Services Subscription Open Value Level D 1 Month AP Per User_OV_OVNTO</t>
  </si>
  <si>
    <t>Microsoft® Win Remote Desktop Services CAL License &amp; Software Assurance Open Value Level D 3 Years Acquired Year 1 AP Device CAL_OV_OVNTO</t>
  </si>
  <si>
    <t>Microsoft® Win Remote Desktop Services CAL License &amp; Software Assurance Open Value Level D 3 Years Acquired Year 1 AP User CAL_OV_OVNTO</t>
  </si>
  <si>
    <t>Microsoft® Win Remote Desktop Services CAL Software Assurance Open Value Level D 3 Years Acquired Year 1 AP Device CAL_OV_OVNTO</t>
  </si>
  <si>
    <t>Microsoft® Win Remote Desktop Services CAL Software Assurance Open Value Level D 3 Years Acquired Year 1 AP User CAL_OV_OVNTO</t>
  </si>
  <si>
    <t>Microsoft® Win Remote Desktop Services External Connector License &amp; Software Assurance Open Value Level D 3 Years Acquired Year 1 AP_OV_OVNTO</t>
  </si>
  <si>
    <t>Microsoft® Win Remote Desktop Services External Connector Software Assurance Open Value Level D 3 Years Acquired Year 1 AP_OV_OVNTO</t>
  </si>
  <si>
    <t>Microsoft® SfB License &amp; Software Assurance Open Value Level D 3 Years Acquired Year 1 AP_OV_OVNTO</t>
  </si>
  <si>
    <t>Microsoft® SfB Software Assurance Open Value Level D 3 Years Acquired Year 1 AP_OV_OVNTO</t>
  </si>
  <si>
    <t>Microsoft® SfB Server Standard CAL License &amp; Software Assurance Open Value Level D 3 Years Acquired Year 1 AP Device CAL_OV_OVNTO</t>
  </si>
  <si>
    <t>Microsoft® SfB Server Standard CAL License &amp; Software Assurance Open Value Level D 3 Years Acquired Year 1 AP User CAL_OV_OVNTO</t>
  </si>
  <si>
    <t>Microsoft® SfB Server Standard CAL Software Assurance Open Value Level D 3 Years Acquired Year 1 AP Device CAL_OV_OVNTO</t>
  </si>
  <si>
    <t>Microsoft® SfB Server Standard CAL Software Assurance Open Value Level D 3 Years Acquired Year 1 AP User CAL_OV_OVNTO</t>
  </si>
  <si>
    <t>Microsoft® ECAL License &amp; Software Assurance Open Value Level D 3 Years Acquired Year 1 AP Device CAL with Services_OV_OVNTO</t>
  </si>
  <si>
    <t>Microsoft® ECAL License &amp; Software Assurance Open Value Level D 3 Years Acquired Year 1 AP User CAL with Services_OV_OVNTO</t>
  </si>
  <si>
    <t>Microsoft® ECAL SA Step-up Open Value Level D 3 Years Acquired Year 1 Core Client Access License AP Device CAL with Services_OV_OVNTO</t>
  </si>
  <si>
    <t>Microsoft® ECAL SA Step-up Open Value Level D 3 Years Acquired Year 1 Core Client Access License AP User CAL with Services_OV_OVNTO</t>
  </si>
  <si>
    <t>Microsoft® ECAL Software Assurance Open Value Level D 3 Years Acquired Year 1 AP Device CAL with Services_OV_OVNTO</t>
  </si>
  <si>
    <t>Microsoft® ECAL Software Assurance Open Value Level D 3 Years Acquired Year 1 AP User CAL with Services_OV_OVNTO</t>
  </si>
  <si>
    <t>Microsoft® SharePoint Standard CAL License &amp; Software Assurance Open Value Level D 3 Years Acquired Year 1 Additional Product Device CAL_OV_OVNTO</t>
  </si>
  <si>
    <t>Microsoft® SharePoint Standard CAL License &amp; Software Assurance Open Value Level D 3 Years Acquired Year 1 Additional Product User CAL_OV_OVNTO</t>
  </si>
  <si>
    <t>Microsoft® SharePoint Standard CAL Software Assurance Open Value Level D 3 Years Acquired Year 1 Additional Product Device CAL_OV_OVNTO</t>
  </si>
  <si>
    <t>Microsoft® SharePoint Standard CAL Software Assurance Open Value Level D 3 Years Acquired Year 1 Additional Product User CAL_OV_OVNTO</t>
  </si>
  <si>
    <t>Microsoft® SharePoint Enterprise CAL License &amp; Software Assurance Open Value Level D 3 Years Acquired Year 1 Additional Product Device CAL_OV_OVNTO</t>
  </si>
  <si>
    <t>Microsoft® SharePoint Enterprise CAL License &amp; Software Assurance Open Value Level D 3 Years Acquired Year 1 Additional Product User CAL_OV_OVNTO</t>
  </si>
  <si>
    <t>Microsoft® SharePoint Enterprise CAL Software Assurance Open Value Level D 3 Years Acquired Year 1 Additional Product Device CAL_OV_OVNTO</t>
  </si>
  <si>
    <t>Microsoft® SharePoint Enterprise CAL Software Assurance Open Value Level D 3 Years Acquired Year 1 Additional Product User CAL_OV_OVNTO</t>
  </si>
  <si>
    <t>Microsoft® SharePoint Server License &amp; Software Assurance Open Value Level D 3 Years Acquired Year 1 Additional Product_OV_OVNTO</t>
  </si>
  <si>
    <t>Microsoft® SharePoint Server Software Assurance Open Value Level D 3 Years Acquired Year 1 Additional Product_OV_OVNTO</t>
  </si>
  <si>
    <t>Microsoft® Visual Studio Professional MSDN License &amp; Software Assurance Open Value Level D 3 Years Acquired Year 1 AP_OV_OVNTO</t>
  </si>
  <si>
    <t>Microsoft® Visual Studio Professional MSDN Software Assurance Open Value Level D 3 Years Acquired Year 1 AP_OV_OVNTO</t>
  </si>
  <si>
    <t>Microsoft® Office Professional Plus License &amp; Software Assurance Open Value Level D 3 Years Acquired Year 1 AP_OV_OVNTO</t>
  </si>
  <si>
    <t>Microsoft® Office Professional Plus SA Step-up Open Value Level D 3 Years Acquired Year 1 Office Standard AP_OV_OVNTO</t>
  </si>
  <si>
    <t>Microsoft® Office Professional Plus Software Assurance Open Value Level D 3 Years Acquired Year 1 AP_OV_OVNTO</t>
  </si>
  <si>
    <t>Microsoft® SfB Server Enterprise CAL License &amp; Software Assurance Open Value Level D 3 Years Acquired Year 1 AP Device CAL_OV_OVNTO</t>
  </si>
  <si>
    <t>Microsoft® SfB Server Enterprise CAL License &amp; Software Assurance Open Value Level D 3 Years Acquired Year 1 AP User CAL_OV_OVNTO</t>
  </si>
  <si>
    <t>Microsoft® SfB Server Enterprise CAL Software Assurance Open Value Level D 3 Years Acquired Year 1 AP Device CAL_OV_OVNTO</t>
  </si>
  <si>
    <t>Microsoft® SfB Server Enterprise CAL Software Assurance Open Value Level D 3 Years Acquired Year 1 AP User CAL_OV_OVNTO</t>
  </si>
  <si>
    <t>Microsoft® SQL Server Enterprise Core License &amp; Software Assurance Open Value 2 Licenses Level D 3 Years Acquired Year 1 AP_OV_OVNTO</t>
  </si>
  <si>
    <t>Microsoft® SQL Server Enterprise Core Software Assurance Open Value 2 Licenses Level D 3 Years Acquired Year 1 AP_OV_OVNTO</t>
  </si>
  <si>
    <t>Microsoft® SQL Server Enterprise Core SA Step-up Open Value 2 Licenses Level D 3 Years Acquired Year 1 SQL Svr Standard Core AP_OV_OVNTO</t>
  </si>
  <si>
    <t>Microsoft® O365 E1 Archiving Subscription Open Value Level D 1 Month AP_OV_OVNTO</t>
  </si>
  <si>
    <t>Microsoft® SQL Server Standard Core License &amp; Software Assurance Open Value 2 Licenses Level D 3 Years Acquired Year 1 AP_OV_OVNTO</t>
  </si>
  <si>
    <t>Microsoft® SQL Server Standard Core Software Assurance Open Value 2 Licenses Level D 3 Years Acquired Year 1 AP_OV_OVNTO</t>
  </si>
  <si>
    <t>Microsoft® Project P3 Open Subscription Open Value Level D 1 Month AP_OV_OVNTO</t>
  </si>
  <si>
    <t>Microsoft® Project P5 Open Subscription Open Value Level D 1 Month AP_OV_OVNTO</t>
  </si>
  <si>
    <t>Microsoft® SQL Server Enterprise Software Assurance Open Value Level D 3 Years Acquired Year 1 AP_OV_OVNTO</t>
  </si>
  <si>
    <t>Microsoft® Win Server Datacenter Core License &amp; Software Assurance Open Value 16 Licenses Level D 3 Years Acquired Year 1 AP_OV_OVNTO</t>
  </si>
  <si>
    <t>Microsoft® Win Server Datacenter Core Software Assurance Open Value 16 Licenses Level D 3 Years Acquired Year 1 AP_OV_OVNTO</t>
  </si>
  <si>
    <t>Microsoft® Win Server Datacenter Core SA Step-up Open Value 16 Licenses Level D 3 Years Acquired Year 1 Win Server Std AP_OV_OVNTO</t>
  </si>
  <si>
    <t>Microsoft® Win Server Datacenter Core License &amp; Software Assurance Open Value 2 Licenses Level D 3 Years Acquired Year 1 AP_OV_OVNTO</t>
  </si>
  <si>
    <t>Microsoft® Win Server Datacenter Core Software Assurance Open Value 2 Licenses Level D 3 Years Acquired Year 1 AP_OV_OVNTO</t>
  </si>
  <si>
    <t>Microsoft® Win Server Datacenter Core SA Step-up Open Value 2 Licenses Level D 3 Years Acquired Year 1 Win Server Std AP_OV_OVNTO</t>
  </si>
  <si>
    <t>Microsoft® Win Server Standard Core License &amp; Software Assurance Open Value 16 Licenses Level D 3 Years Acquired Year 1 AP_OV_OVNTO</t>
  </si>
  <si>
    <t>Microsoft® Win Server Standard Core Software Assurance Open Value 16 Licenses Level D 3 Years Acquired Year 1 AP_OV_OVNTO</t>
  </si>
  <si>
    <t>Microsoft® Win Server Standard Core License &amp; Software Assurance Open Value 2 Licenses Level D 3 Years Acquired Year 1 AP_OV_OVNTO</t>
  </si>
  <si>
    <t>Microsoft® Win Server Standard Core Software Assurance Open Value 2 Licenses Level D 3 Years Acquired Year 1 AP_OV_OVNTO</t>
  </si>
  <si>
    <t>Microsoft® System Center Standard Core License &amp; Software Assurance Open Value 16 Licenses Level D 3 Years Acquired Year 1 AP_OV_OVNTO</t>
  </si>
  <si>
    <t>Microsoft® System Center Standard Core Software Assurance Open Value 16 Licenses Level D 3 Years Acquired Year 1 AP_OV_OVNTO</t>
  </si>
  <si>
    <t>Microsoft® System Center Standard Core License &amp; Software Assurance Open Value 2 Licenses Level D 3 Years Acquired Year 1 AP_OV_OVNTO</t>
  </si>
  <si>
    <t>Microsoft® System Center Standard Core Software Assurance Open Value 2 Licenses Level D 3 Years Acquired Year 1 AP_OV_OVNTO</t>
  </si>
  <si>
    <t>Microsoft® System Center Datacenter Core License &amp; Software Assurance Open Value 16 Licenses Level D 3 Years Acquired Year 1 AP_OV_OVNTO</t>
  </si>
  <si>
    <t>Microsoft® System Center Datacenter Core Software Assurance Open Value 16 Licenses Level D 3 Years Acquired Year 1 AP_OV_OVNTO</t>
  </si>
  <si>
    <t>Microsoft® System Center Datacenter Core SA Step-up Open Value 16 Licenses Level D 3 Years Acquired Year 1 Sys Ctr Std AP_OV_OVNTO</t>
  </si>
  <si>
    <t>Microsoft® System Center Datacenter Core License &amp; Software Assurance Open Value 2 Licenses Level D 3 Years Acquired Year 1 AP_OV_OVNTO</t>
  </si>
  <si>
    <t>Microsoft® System Center Datacenter Core Software Assurance Open Value 2 Licenses Level D 3 Years Acquired Year 1 AP_OV_OVNTO</t>
  </si>
  <si>
    <t>Microsoft® System Center Datacenter Core SA Step-up Open Value 2 Licenses Level D 3 Years Acquired Year 1 Sys Ctr Std AP_OV_OVNTO</t>
  </si>
  <si>
    <t>Microsoft® CIS Suite Standard Core License &amp; Software Assurance Open Value 16 Licenses Level D 3 Years Acquired Year 1 AP w/o SysCtrSvr_OV_OVNTO</t>
  </si>
  <si>
    <t>Microsoft® CIS Suite Standard Core License &amp; Software Assurance Open Value 2 Licenses Level D 3 Years Acquired Year 1 AP w/o SysCtrSvr_OV_OVNTO</t>
  </si>
  <si>
    <t>Microsoft® CIS Suite Standard Core License &amp; Software Assurance Open Value 16 Licenses Level D 3 Years Acquired Year 1 AP_OV_OVNTO</t>
  </si>
  <si>
    <t>Microsoft® CIS Suite Standard Core Software Assurance Open Value 16 Licenses Level D 3 Years Acquired Year 1 AP_OV_OVNTO</t>
  </si>
  <si>
    <t>Microsoft® CIS Suite Standard Core License &amp; Software Assurance Open Value 2 Licenses Level D 3 Years Acquired Year 1 AP_OV_OVNTO</t>
  </si>
  <si>
    <t>Microsoft® CIS Suite Standard Core Software Assurance Open Value 2 Licenses Level D 3 Years Acquired Year 1 AP_OV_OVNTO</t>
  </si>
  <si>
    <t>Microsoft® CIS Suite Standard Core License &amp; Software Assurance Open Value 16 Licenses Level D 3 Years Acquired Year 1 AP w/o WinSvr_OV_OVNTO</t>
  </si>
  <si>
    <t>Microsoft® CIS Suite Standard Core License &amp; Software Assurance Open Value 2 Licenses Level D 3 Years Acquired Year 1 AP w/o WinSvr_OV_OVNTO</t>
  </si>
  <si>
    <t>Microsoft® CIS Suite Datacenter Core License &amp; Software Assurance Open Value 16 Licenses Level D 3 Years Acquired Year 1 AP_OV_OVNTO</t>
  </si>
  <si>
    <t>Microsoft® CIS Suite Datacenter Core Software Assurance Open Value 16 Licenses Level D 3 Years Acquired Year 1 AP_OV_OVNTO</t>
  </si>
  <si>
    <t>Microsoft® CIS Suite Datacenter Core SA Step-up Open Value 16 Licenses Level D 3 Years Acquired Year 1 CIS Standard Core AP_OV_OVNTO</t>
  </si>
  <si>
    <t>Microsoft® CIS Suite Datacenter Core License &amp; Software Assurance Open Value 2 Licenses Level D 3 Years Acquired Year 1 AP_OV_OVNTO</t>
  </si>
  <si>
    <t>Microsoft® CIS Suite Datacenter Core Software Assurance Open Value 2 Licenses Level D 3 Years Acquired Year 1 AP_OV_OVNTO</t>
  </si>
  <si>
    <t>Microsoft® CIS Suite Datacenter Core SA Step-up Open Value 2 Licenses Level D 3 Years Acquired Year 1 CIS Standard Core AP_OV_OVNTO</t>
  </si>
  <si>
    <t>Microsoft® CIS Suite Datacenter Core License &amp; Software Assurance Open Value 16 Licenses Level D 3 Years Acquired Year 1 AP w/o SysCtrSvr_OV_OVNTO</t>
  </si>
  <si>
    <t>Microsoft® CIS Suite Datacenter Core License &amp; Software Assurance Open Value 2 Licenses Level D 3 Years Acquired Year 1 AP w/o SysCtrSvr_OV_OVNTO</t>
  </si>
  <si>
    <t>Microsoft® CIS Suite Datacenter Core License &amp; Software Assurance Open Value 16 Licenses Level D 3 Years Acquired Year 1 AP w/o WinSvr_OV_OVNTO</t>
  </si>
  <si>
    <t>Microsoft® CIS Suite Datacenter Core License &amp; Software Assurance Open Value 2 Licenses Level D 3 Years Acquired Year 1 AP w/o WinSvr_OV_OVNTO</t>
  </si>
  <si>
    <t>Microsoft® System Center Operations Manager License &amp; Software Assurance Open Value Level D 3 Years Acquired Year 1 AP Per User_OV_OVNTO</t>
  </si>
  <si>
    <t>Microsoft® System Center Operations Manager Software Assurance Open Value Level D 3 Years Acquired Year 1 AP Per User_OV_OVNTO</t>
  </si>
  <si>
    <t>Microsoft® System Center Operations Manager Software Assurance Open Value Level D 3 Years Acquired Year 1 AP Per OSE_OV_OVNTO</t>
  </si>
  <si>
    <t>Microsoft® System Center Operations Manager License &amp; Software Assurance Open Value Level D 3 Years Acquired Year 1 AP Per OSE_OV_OVNTO</t>
  </si>
  <si>
    <t>Microsoft® EMS E5 Open Subscription Open Value Level D 1 Month AP_OV_OVNTO</t>
  </si>
  <si>
    <t>Microsoft® Azure Information Protection Premium P2 Open Subscription OLV D 1M AP_OV_OVNTO</t>
  </si>
  <si>
    <t>Microsoft® BizTalk Server Standard License &amp; Software Assurance Open Value 2 Licenses Level D 3 Years Acquired Year 1 Additional Product Core License_OV_OVNTO</t>
  </si>
  <si>
    <t>Microsoft® BizTalk Server Standard SA Step-up Open Value 2 Licenses Level D 3 Years Acquired Year 1 BizTalk Server Branch AP Core License_OV_OVNTO</t>
  </si>
  <si>
    <t>Microsoft® BizTalk Server Standard Software Assurance Open Value 2 Licenses Level D 3 Years Acquired Year 1 Additional Product Core License_OV_OVNTO</t>
  </si>
  <si>
    <t>Microsoft® Visio Standard License &amp; Software Assurance Open Value Level D 3 Years Acquired Year 1 AP_OV_OVNTO</t>
  </si>
  <si>
    <t>Microsoft® Visio Standard Software Assurance Open Value Level D 3 Years Acquired Year 1 AP_OV_OVNTO</t>
  </si>
  <si>
    <t>Microsoft® Visio Professional License &amp; Software Assurance Open Value Level D 3 Years Acquired Year 1 AP_OV_OVNTO</t>
  </si>
  <si>
    <t>Microsoft® Visio Professional SA Step-up Open Value Level D 3 Years Acquired Year 1 Visio Std AP_OV_OVNTO</t>
  </si>
  <si>
    <t>Microsoft® Visio Professional Software Assurance Open Value Level D 3 Years Acquired Year 1 AP_OV_OVNTO</t>
  </si>
  <si>
    <t>Microsoft® Power BI Pro Open Subscription Open Value Level D 1 Month AP_OV_OVNTO</t>
  </si>
  <si>
    <t>Microsoft® VDI Suite with MDOP Subscription Open Value Level D 1 Month AP Per Device_OV_OVNTO</t>
  </si>
  <si>
    <t>Microsoft® Dynamics 365 Team Members License &amp; Software Assurance Open Value Level D 3 Years Acquired Year 1 AP User CAL_OV_OVNTO</t>
  </si>
  <si>
    <t>Microsoft® Dynamics 365 Team Members Software Assurance Open Value Level D 3 Years Acquired Year 1 AP User CAL_OV_OVNTO</t>
  </si>
  <si>
    <t>Microsoft® Dynamics 365 Customer Service License &amp; Software Assurance Open Value Level D 3 Years Acquired Year 1 AP Device CAL_OV_OVNTO</t>
  </si>
  <si>
    <t>Microsoft® Dynamics 365 Customer Service License &amp; Software Assurance Open Value Level D 3 Years Acquired Year 1 AP User CAL_OV_OVNTO</t>
  </si>
  <si>
    <t>Microsoft® Dynamics 365 Customer Service Software Assurance Open Value Level D 3 Years Acquired Year 1 AP Device CAL_OV_OVNTO</t>
  </si>
  <si>
    <t>Microsoft® Dynamics 365 Customer Service Software Assurance Open Value Level D 3 Years Acquired Year 1 AP User CAL_OV_OVNTO</t>
  </si>
  <si>
    <t>Microsoft® Dynamics 365 Sales License &amp; Software Assurance Open Value Level D 3 Years Acquired Year 1 AP User CAL_OV_OVNTO</t>
  </si>
  <si>
    <t>Microsoft® Dynamics 365 Sales Software Assurance Open Value Level D 3 Years Acquired Year 1 AP User CAL_OV_OVNTO</t>
  </si>
  <si>
    <t>Microsoft® VDI Suite without MDOP Subscription Open Value Level D 1 Month AP Per Device_OV_OVNTO</t>
  </si>
  <si>
    <t>Microsoft® BizTalk Server Enterprise License &amp; Software Assurance Open Value 2 Licenses Level D 3 Years Acquired Year 1 AP Core License_OV_OVNTO</t>
  </si>
  <si>
    <t>Microsoft® BizTalk Server Enterprise Software Assurance Open Value 2 Licenses Level D 3 Years Acquired Year 1 Additional Product Core License_OV_OVNTO</t>
  </si>
  <si>
    <t>Microsoft® BizTalk Server Enterprise SA Step-up Open Value 2 Licenses Level D 3 Years Acquired Year 1 BizTalk Server Branch AP Core License_OV_OVNTO</t>
  </si>
  <si>
    <t>Microsoft® BizTalk Server Enterprise SA Step-up Open Value 2 Licenses Level D 3 Years Acquired Year 1 BizTalk Server Standard AP Core License_OV_OVNTO</t>
  </si>
  <si>
    <t>Microsoft® Defender O365 P2 Open Subscription Open Value Level D 1 Month AP_OV_OVNTO</t>
  </si>
  <si>
    <t>Microsoft® Win Server Essentials License &amp; Software Assurance Open Value Level D 3 Years Acquired Year 1 AP_OV_OVNTO</t>
  </si>
  <si>
    <t>Microsoft® Win Server Essentials Software Assurance Open Value Level D 3 Years Acquired Year 1 AP_OV_OVNTO</t>
  </si>
  <si>
    <t>Microsoft® D365 Customer Service Open Subscription Open Value Level D 1 Month AP Per User_OV_OVNTO</t>
  </si>
  <si>
    <t>Microsoft® Azure Active Directory Premium P1 Open Subscription OLV D 1M AP_OV_OVNTO</t>
  </si>
  <si>
    <t>Microsoft® D365 Sales Open Subscription Open Value Level D 1 Month AP Per User_OV_OVNTO</t>
  </si>
  <si>
    <t>Microsoft® EMS E3 Open Subscription Open Value Level D 1 Month AP_OV_OVNTO</t>
  </si>
  <si>
    <t>Microsoft® Project Server CAL License &amp; Software Assurance Open Value Level D 3 Years Acquired Year 1 AP Device CAL_OV_OVNTO</t>
  </si>
  <si>
    <t>Microsoft® Project Server CAL License &amp; Software Assurance Open Value Level D 3 Years Acquired Year 1 AP User CAL_OV_OVNTO</t>
  </si>
  <si>
    <t>Microsoft® Project Server CAL Software Assurance Open Value Level D 3 Years Acquired Year 1 AP Device CAL_OV_OVNTO</t>
  </si>
  <si>
    <t>Microsoft® Project Server CAL Software Assurance Open Value Level D 3 Years Acquired Year 1 AP User CAL_OV_OVNTO</t>
  </si>
  <si>
    <t>Microsoft® Project Server License &amp; Software Assurance Open Value Level D 3 Years Acquired Year 1 AP_OV_OVNTO</t>
  </si>
  <si>
    <t>Microsoft® Project Server Software Assurance Open Value Level D 3 Years Acquired Year 1 AP_OV_OVNTO</t>
  </si>
  <si>
    <t>Microsoft® Project Professional License &amp; Software Assurance Open Value Level D 3 Years Acquired Year 1 AP 1 Server CAL_OV_OVNTO</t>
  </si>
  <si>
    <t>Microsoft® Project Professional SA Step-up Open Value Level D 3 Years Acquired Year 1 Project Std AP 1 Server CAL_OV_OVNTO</t>
  </si>
  <si>
    <t>Microsoft® Project Professional Software Assurance Open Value Level D 3 Years Acquired Year 1 AP 1 Server CAL_OV_OVNTO</t>
  </si>
  <si>
    <t>Microsoft® Defender Identity Open Subscription Open Value Level D 1 Month AP_OV_OVNTO</t>
  </si>
  <si>
    <t>Microsoft® Defender Identity CAO Open Subscription Open Value Level D 1 Month Additional Product Add-on ATA_OV_OVNTO</t>
  </si>
  <si>
    <t>Microsoft® BizTalk Server Branch License &amp; Software Assurance Open Value 2 Licenses Level D 3 Years Acquired Year 1 Additional Product Core License_OV_OVNTO</t>
  </si>
  <si>
    <t>Microsoft® BizTalk Server Branch Software Assurance Open Value 2 Licenses Level D 3 Years Acquired Year 1 Additional Product Core License_OV_OVNTO</t>
  </si>
  <si>
    <t>Microsoft® Endpoint Configuration Manager License &amp; Software Assurance Open Value Level D 3 Years Acquired Year 1 AP Per OSE_OV_OVNTO</t>
  </si>
  <si>
    <t>Microsoft® Endpoint Configuration Manager Software Assurance Open Value Level D 3 Years Acquired Year 1 AP Per OSE_OV_OVNTO</t>
  </si>
  <si>
    <t>Microsoft® Endpoint Configuration Manager License &amp; Software Assurance Open Value Level D 3 Years Acquired Year 1 AP Per User_OV_OVNTO</t>
  </si>
  <si>
    <t>Microsoft® Endpoint Configuration Manager Software Assurance Open Value Level D 3 Years Acquired Year 1 AP Per User_OV_OVNTO</t>
  </si>
  <si>
    <t>Microsoft® Defender O365 P1 Open Subscription Open Value Level D 1 Month AP_OV_OVNTO</t>
  </si>
  <si>
    <t>Microsoft® Win Enterprise Device Software Assurance Open Value Level D 3 Years Acquired Year 1 AP_OV_OVNTO</t>
  </si>
  <si>
    <t>Microsoft® Win Enterprise Device Upgrade SA Open Value Level D 3 Years Acquired Year 1 AP_OV_OVNTO</t>
  </si>
  <si>
    <t>Microsoft® Visual Studio Test Professional MSDN License &amp; Software Assurance Open Value Level D 3 Years Acquired Year 1 AP_OV_OVNTO</t>
  </si>
  <si>
    <t>Microsoft® Visual Studio Test Professional MSDN Software Assurance Open Value Level D 3 Years Acquired Year 1 AP_OV_OVNTO</t>
  </si>
  <si>
    <t>Microsoft® Audio Conferencing Open Subscription Open Value Level D 1 Month Additional Product_OV_OVNTO</t>
  </si>
  <si>
    <t>Microsoft® System Center Endpoint Protection Subscription Open Value Level D 1 Month AP Per Device_OV_OVNTO</t>
  </si>
  <si>
    <t>Microsoft® System Center Endpoint Protection Subscription Open Value Level D 1 Month AP Per User_OV_OVNTO</t>
  </si>
  <si>
    <t>Microsoft® Visual Studio Enterprise MSDN License &amp; Software Assurance Open Value Level D 3 Years Acquired Year 1 AP_OV_OVNTO</t>
  </si>
  <si>
    <t>Microsoft® Visual Studio Enterprise MSDN Software Assurance Open Value Level D 3 Years Acquired Year 1 AP_OV_OVNTO</t>
  </si>
  <si>
    <t>Microsoft® Visual Studio Enterprise MSDN SA Step-up Open Value Level D 3 Years Acquired Year 1 VS Pro w/MSDN AP_OV_OVNTO</t>
  </si>
  <si>
    <t>Microsoft® Visual Studio Enterprise MSDN SA Step-up Open Value Level D 3 Years Acquired Year 1 VS Test Pro w/MSDN AP_OV_OVNTO</t>
  </si>
  <si>
    <t>Microsoft® Advanced Threat Analytics CML License &amp; Software Assurance Open Value Level D 3 Years Acquired Year 1 AP Per OSE_OV_OVNTO</t>
  </si>
  <si>
    <t>Microsoft® Advanced Threat Analytics CML License &amp; Software Assurance Open Value Level D 3 Years Acquired Year 1 AP Per User_OV_OVNTO</t>
  </si>
  <si>
    <t>Microsoft® Advanced Threat Analytics CML Software Assurance Open Value Level D 3 Years Acquired Year 1 AP Per OSE_OV_OVNTO</t>
  </si>
  <si>
    <t>Microsoft® Advanced Threat Analytics CML Software Assurance Open Value Level D 3 Years Acquired Year 1 AP Per User_OV_OVNTO</t>
  </si>
  <si>
    <t>Microsoft® Identity Manager CAL License &amp; Software Assurance Open Value Level D 3 Years Acquired Year 1 AP User CAL_OV_OVNTO</t>
  </si>
  <si>
    <t>Microsoft® Identity Manager CAL Software Assurance Open Value Level D 3 Years Acquired Year 1 AP User CAL_OV_OVNTO</t>
  </si>
  <si>
    <t>Microsoft® Intune Device P1 Open Subscription Open Value Level D 1 Month AP Per Device_OV_OVNTO</t>
  </si>
  <si>
    <t>Microsoft® Win Server Datacenter SA Step-up Open Value Level D 3 Years Acquired Year 1 Win Server Std AP 2 Processor License_OV_OVNTO</t>
  </si>
  <si>
    <t>Microsoft® Exchange Enterprise CAL License &amp; Software Assurance Open Value Level D 3 Years Acquired Year 1 AP Device CAL with Services_OV_OVNTO</t>
  </si>
  <si>
    <t>Microsoft® Exchange Enterprise CAL License &amp; Software Assurance Open Value Level D 3 Years Acquired Year 1 AP User CAL with Services_OV_OVNTO</t>
  </si>
  <si>
    <t>Microsoft® Exchange Enterprise CAL Software Assurance Open Value Level D 3 Years Acquired Year 1 AP Device CAL with Services_OV_OVNTO</t>
  </si>
  <si>
    <t>Microsoft® Exchange Enterprise CAL Software Assurance Open Value Level D 3 Years Acquired Year 1 AP User CAL with Services_OV_OVNTO</t>
  </si>
  <si>
    <t>Microsoft® Identity Manager External Connector License &amp; Software Assurance Open Value Level D 3 Years Acquired Year 1 AP_OV_OVNTO</t>
  </si>
  <si>
    <t>Microsoft® Identity Manager External Connector Software Assurance Open Value Level D 3 Years Acquired Year 1 AP_OV_OVNTO</t>
  </si>
  <si>
    <t>Microsoft® Bing Maps Transactions Subscription Open Value Level D 1 Month AP Usage 100K Transactions_OV_OVNTO</t>
  </si>
  <si>
    <t>Microsoft® Bing Maps Transactions Subscription Open Value Level D 1 Month AP Usage 500K Transactions_OV_OVNTO</t>
  </si>
  <si>
    <t>Microsoft® Bing Maps Transactions Subscription Open Value Level D 1 Month AP Usage 1M Transactions_OV_OVNTO</t>
  </si>
  <si>
    <t>Microsoft® Bing Maps Transactions Subscription Open Value Level D 1 Month AP Usage 2M Transactions_OV_OVNTO</t>
  </si>
  <si>
    <t>Microsoft® Bing Maps Transactions Subscription Open Value Level D 1 Month AP Usage 5M Transactions_OV_OVNTO</t>
  </si>
  <si>
    <t>Microsoft® Bing Maps Transactions Subscription Open Value Level D 1 Month AP Usage 10M Transactions_OV_OVNTO</t>
  </si>
  <si>
    <t>Microsoft® Bing Maps Transactions Subscription Open Value Level D 1 Month AP Usage 30M Transactions_OV_OVNTO</t>
  </si>
  <si>
    <t>Microsoft® O365 E1 Open Subscription Open Value Level D 1 Month AP_OV_OVNTO</t>
  </si>
  <si>
    <t>Microsoft® O365 E3 Open Subscription Open Value Level D 1 Month AP_OV_OVNTO</t>
  </si>
  <si>
    <t>Microsoft® Exchange Online P1 Open Subscription Open Value Level D 1 Month AP_OV_OVNTO</t>
  </si>
  <si>
    <t>Microsoft® Exchange Online P2 Open Subscription Open Value Level D 1 Month AP_OV_OVNTO</t>
  </si>
  <si>
    <t>Microsoft® M365 Apps Enterprise Open Subscription Open Value Level D 1 Month AP_OV_OVNTO</t>
  </si>
  <si>
    <t>Microsoft® SharePoint P1 Open Subscription Open Value Level D 1 Month AP_OV_OVNTO</t>
  </si>
  <si>
    <t>Microsoft® Azure Information Protection Premium P1 Open Subscription OLV D 1M AP_OV_OVNTO</t>
  </si>
  <si>
    <t>Microsoft® Win Server CAL License &amp; Software Assurance Open Value Level D 3 Years Acquired Year 1 AP Device CAL_OV_OVNTO</t>
  </si>
  <si>
    <t>Microsoft® Win Server CAL License &amp; Software Assurance Open Value Level D 3 Years Acquired Year 1 AP User CAL_OV_OVNTO</t>
  </si>
  <si>
    <t>Microsoft® Win Server CAL Software Assurance Open Value Level D 3 Years Acquired Year 1 AP Device CAL_OV_OVNTO</t>
  </si>
  <si>
    <t>Microsoft® Win Server CAL Software Assurance Open Value Level D 3 Years Acquired Year 1 AP User CAL_OV_OVNTO</t>
  </si>
  <si>
    <t>Microsoft® Win Server External Connector License &amp; Software Assurance Open Value Level D 3 Years Acquired Year 1 AP_OV_OVNTO</t>
  </si>
  <si>
    <t>Microsoft® Win Server External Connector Software Assurance Open Value Level D 3 Years Acquired Year 1 AP_OV_OVNTO</t>
  </si>
  <si>
    <t>Microsoft® Exchange Online Protection Open Subscription Open Value Level D 1 Month AP_OV_OVNTO</t>
  </si>
  <si>
    <t>Microsoft® Visio P2 Open Subscription Open Value Level D 1 Month AP_OV_OVNTO</t>
  </si>
  <si>
    <t>Microsoft® Visio P2 Open Subscription Open Value Level D 1 Month AP Add-on to Visio Std_OV_OVNTO</t>
  </si>
  <si>
    <t>Microsoft® Teams Phone Standard Open Subscription Open Value Level D 1 Month AP_OV_OVNTO</t>
  </si>
  <si>
    <t>Microsoft® Bing Maps Known User Subscription Open Value Level D 1 Month AP 5K Bundle Per User_OV_OVNTO</t>
  </si>
  <si>
    <t>Microsoft® Bing Maps Known User Subscription Open Value Level D 1 Month Additional Product 100 Users_OV_OVNTO</t>
  </si>
  <si>
    <t>Microsoft® Bing Maps Light Known User Subscription Open Value Level D 1 Month AP 5K Bundle Per User_OV_OVNTO</t>
  </si>
  <si>
    <t>Microsoft® Bing Maps Light Known User Subscription Open Value Level D 1 Month AP 500 Bundle Per User_OV_OVNTO</t>
  </si>
  <si>
    <t>Microsoft® System Center Datacenter SA Step-up Open Value Level D 3 Years Acquired Year 1 Sys Ctr Std AP 2 Processor License_OV_OVNTO</t>
  </si>
  <si>
    <t>Microsoft® Win Rights Management Services CAL License &amp; Software Assurance Open Value Level D 3 Years Acquired Year 1 AP Device CAL_OV_OVNTO</t>
  </si>
  <si>
    <t>Microsoft® Win Rights Management Services CAL License &amp; Software Assurance Open Value Level D 3 Years Acquired Year 1 AP User CAL_OV_OVNTO</t>
  </si>
  <si>
    <t>Microsoft® Win Rights Management Services CAL Software Assurance Open Value Level D 3 Years Acquired Year 1 AP Device CAL_OV_OVNTO</t>
  </si>
  <si>
    <t>Microsoft® Win Rights Management Services CAL Software Assurance Open Value Level D 3 Years Acquired Year 1 AP User CAL_OV_OVNTO</t>
  </si>
  <si>
    <t>Microsoft® Win Rights Management Services External Connector License &amp; Software Assurance Open Value Level D 3 Years Acquired Year 1 AP_OV_OVNTO</t>
  </si>
  <si>
    <t>Microsoft® Win Rights Management Services External Connector Software Assurance Open Value Level D 3 Years Acquired Year 1 AP_OV_OVNTO</t>
  </si>
  <si>
    <t>Microsoft® OneDrive business P2 Open Subscription Open Value Level D 1 Month AP_OV_OVNTO</t>
  </si>
  <si>
    <t>Microsoft® System Center Data Protection Manager License &amp; Software Assurance Open Value Level D 3 Years Acquired Year 1 AP Per OSE_OV_OVNTO</t>
  </si>
  <si>
    <t>Microsoft® System Center Data Protection Manager Software Assurance Open Value Level D 3 Years Acquired Year 1 AP Per OSE_OV_OVNTO</t>
  </si>
  <si>
    <t>Microsoft® System Center Data Protection Manager License &amp; Software Assurance Open Value Level D 3 Years Acquired Year 1 AP Per User_OV_OVNTO</t>
  </si>
  <si>
    <t>Microsoft® System Center Data Protection Manager Software Assurance Open Value Level D 3 Years Acquired Year 1 AP Per User_OV_OVNTO</t>
  </si>
  <si>
    <t>Microsoft® Core CAL Bridge O365 Subscription Open Value Level D 1 Month AP Per User_OV_OVNTO</t>
  </si>
  <si>
    <t>Microsoft® ECAL Bridge O365 Subscription Open Value Level D 1 Month AP Per User_OV_OVNTO</t>
  </si>
  <si>
    <t>Microsoft® Mobile Asset Mgmt Subscription Open Value Level D 1 Month Additional Product Platform Services_OV_OVNTO</t>
  </si>
  <si>
    <t>Microsoft® Mobile Asset Mgmt Subscription Open Value Level D 1 Month Additional Product ROW Routing Per Asset_OV_OVNTO</t>
  </si>
  <si>
    <t>Microsoft® Mobile Asset Mgmt Subscription Open Value Level D 1 Month AP NA Routing Per Asset Add-on_OV_OVNTO</t>
  </si>
  <si>
    <t>Microsoft® Mobile Asset Mgmt Subscription Open Value Level D 1 Month AP Europe Routing Per Asset Add-on_OV_OVNTO</t>
  </si>
  <si>
    <t>Microsoft® Mobile Asset Mgmt Subscription Open Value Level D 1 Month AP NA w/o Routing Per Asset Add-on_OV_OVNTO</t>
  </si>
  <si>
    <t>Microsoft® Mobile Asset Mgmt Subscription Open Value Level D 1 Month AP Europe w/o Routing Per Asset Add-on_OV_OVNTO</t>
  </si>
  <si>
    <t>Microsoft® Mobile Asset Mgmt Subscription Open Value Level D 1 Month AP ROW w/o Routing Per Asset Add-on_OV_OVNTO</t>
  </si>
  <si>
    <t>Microsoft® Core CAL License &amp; Software Assurance Open Value Level D 3 Years Acquired Year 1 AP Device CAL_OV_OVNTO</t>
  </si>
  <si>
    <t>Microsoft® Core CAL License &amp; Software Assurance Open Value Level D 3 Years Acquired Year 1 AP User CAL_OV_OVNTO</t>
  </si>
  <si>
    <t>Microsoft® Core CAL Software Assurance Open Value Level D 3 Years Acquired Year 1 AP Device CAL_OV_OVNTO</t>
  </si>
  <si>
    <t>Microsoft® Core CAL Software Assurance Open Value Level D 3 Years Acquired Year 1 AP User CAL_OV_OVNTO</t>
  </si>
  <si>
    <t>Microsoft® SfB Plus CAL Open Subscription Open Value Level D 1 Month AP_OV_OVNTO</t>
  </si>
  <si>
    <t>Microsoft® MultiFactor Authentication Open Subscription Open Value Level D 1 Month Additional Product Renewal Only_OV_OVNTO</t>
  </si>
  <si>
    <t>Microsoft® SfB Server Plus CAL License &amp; Software Assurance Open Value Level D 3 Years Acquired Year 1 AP Device CAL_OV_OVNTO</t>
  </si>
  <si>
    <t>Microsoft® SfB Server Plus CAL License &amp; Software Assurance Open Value Level D 3 Years Acquired Year 1 AP User CAL_OV_OVNTO</t>
  </si>
  <si>
    <t>Microsoft® SfB Server Plus CAL Software Assurance Open Value Level D 3 Years Acquired Year 1 AP Device CAL_OV_OVNTO</t>
  </si>
  <si>
    <t>Microsoft® SfB Server Plus CAL Software Assurance Open Value Level D 3 Years Acquired Year 1 AP User CAL_OV_OVNTO</t>
  </si>
  <si>
    <t>Microsoft® SfB Server Plus CAL License &amp; Software Assurance Open Value Level D 3 Years Acquired Year 1 AP for ECAL Device CAL_OV_OVNTO</t>
  </si>
  <si>
    <t>Microsoft® SfB Server Plus CAL License &amp; Software Assurance Open Value Level D 3 Years Acquired Year 1 AP for ECAL User CAL_OV_OVNTO</t>
  </si>
  <si>
    <t>Microsoft® SfB Server Plus CAL Software Assurance Open Value Level D 3 Years Acquired Year 1 AP for ECAL Device CAL_OV_OVNTO</t>
  </si>
  <si>
    <t>Microsoft® SfB Server Plus CAL Software Assurance Open Value Level D 3 Years Acquired Year 1 AP for ECAL User CAL_OV_OVNTO</t>
  </si>
  <si>
    <t>App governance add-on to Microsoft Defender for Cloud Apps for EDU - Student</t>
  </si>
  <si>
    <t>Dynamics 365 Customer Insights Accounts Add-on for Faculty_AddOn</t>
  </si>
  <si>
    <t>App governance add-on to Microsoft Defender for Cloud Apps for EDU - Faculty</t>
  </si>
  <si>
    <t>Microsoft® Access License &amp; Software Assurance Open Value Level D 3 Years Acquired Year 1 Additional Product_OV_OVNTO</t>
  </si>
  <si>
    <t>Microsoft® Access Software Assurance Open Value Level D 3 Years Acquired Year 1 Additional Product_OV_OVNTO</t>
  </si>
  <si>
    <t>Microsoft® Intune P1 Open AO Subscription Open Value Level D 1 Month AP_OV_OVNTO</t>
  </si>
  <si>
    <t>Microsoft® Web Antimalware for TMG MB Subscription Open Value Level D 1 Month AP Per Device_OV_OVNTO</t>
  </si>
  <si>
    <t>Microsoft® Web Antimalware for TMG MB Subscription Open Value Level D 1 Month AP Per User_OV_OVNTO</t>
  </si>
  <si>
    <t>Dynamics 365 Customer Insights Accounts Add-on</t>
  </si>
  <si>
    <t>Dynamics 365 Customer Insights Profiles Add-on</t>
  </si>
  <si>
    <t>App governance add-on to Microsoft Defender for Cloud Apps</t>
  </si>
  <si>
    <t>Microsoft Intune Plan 1</t>
  </si>
  <si>
    <t>Microsoft Intune Plan 1 Storage Add-On</t>
  </si>
  <si>
    <t>Microsoft Intune Plan 1 Device</t>
  </si>
  <si>
    <t>SQL Server 2022 Standard Edition</t>
  </si>
  <si>
    <t>SQL Server 2022 Standard Edition_EDU</t>
  </si>
  <si>
    <t>GUN-00001</t>
  </si>
  <si>
    <t>Microsoft® Intune Device P1 Open Edu All Languages Fee Open Value Level E Each Academic AP</t>
  </si>
  <si>
    <t>GUN-00002</t>
  </si>
  <si>
    <t>Microsoft® Intune Device P1 Open Edu All Languages Fee Open Value Level F Each Academic AP</t>
  </si>
  <si>
    <t>CFQ7TTC0HBSM-0001</t>
  </si>
  <si>
    <t>Dynamics 365 Customer Voice USL</t>
  </si>
  <si>
    <t>CFQ7TTC0RWPR-0001</t>
  </si>
  <si>
    <t>Insider Risk Management Forensic Evidence 100GB Add-on</t>
  </si>
  <si>
    <t>CFQ7TTC0JLX1-0007</t>
  </si>
  <si>
    <t>Microsoft Cloud for Nonprofit - Standard P1 AddOn for Industry</t>
  </si>
  <si>
    <t>CFQ7TTC0JLX1-0009</t>
  </si>
  <si>
    <t>Microsoft Cloud for Nonprofit - Standard P2 AddOn for Industry</t>
  </si>
  <si>
    <t>CFQ7TTC0QTFK-0002</t>
  </si>
  <si>
    <t>Defender Threat Intelligence</t>
  </si>
  <si>
    <t>CFQ7TTC0JPGV-0002</t>
  </si>
  <si>
    <t>Microsoft Defender Vulnerability Management Add-on</t>
  </si>
  <si>
    <t>CFQ7TTC0RP6S-0001</t>
  </si>
  <si>
    <t>Microsoft Intune Endpoint Privilege Management</t>
  </si>
  <si>
    <t>CFQ7TTC0RP76-0002</t>
  </si>
  <si>
    <t>Microsoft Intune Plan 2</t>
  </si>
  <si>
    <t>CFQ7TTC0RZFJ-0001</t>
  </si>
  <si>
    <t>Microsoft Intune Suite</t>
  </si>
  <si>
    <t>CFQ7TTC0HVZW-000H</t>
  </si>
  <si>
    <t>Priva Subject Rights Requests (100)</t>
  </si>
  <si>
    <t>CFQ7TTC0HVZW-000J</t>
  </si>
  <si>
    <t>Priva Subject Rights Requests (10)</t>
  </si>
  <si>
    <t>CFQ7TTC0HVZW-000K</t>
  </si>
  <si>
    <t>Priva Subject Rights Requests (1)</t>
  </si>
  <si>
    <t>CFQ7TTC0R551-0001</t>
  </si>
  <si>
    <t>SharePoint advanced management plan 1</t>
  </si>
  <si>
    <t>CFQ7TTC0RM8K-0002</t>
  </si>
  <si>
    <t>Microsoft Teams Premium Introductory Pricing</t>
  </si>
  <si>
    <t>CFQ7TTC0HDJR-000F</t>
  </si>
  <si>
    <t>Universal Print volume add-on (10k jobs)</t>
  </si>
  <si>
    <t>CFQ7TTC0HDJR-000G</t>
  </si>
  <si>
    <t>Universal Print volume add-on (500 jobs)</t>
  </si>
  <si>
    <t>CFQ7TTC0RV0H-0001</t>
  </si>
  <si>
    <t>Workload Identities for EPM customers</t>
  </si>
  <si>
    <t>DG7GMGF0MF3T-0001</t>
  </si>
  <si>
    <t>SQL Server 2022 - 1 Device CAL</t>
  </si>
  <si>
    <t>DG7GMGF0MF3T-0002</t>
  </si>
  <si>
    <t>SQL Server 2022 - 1 User CAL</t>
  </si>
  <si>
    <t>DG7GMGF0MF3T-0001EDU</t>
  </si>
  <si>
    <t>SQL Server 2022 - 1 Device CAL_EDU</t>
  </si>
  <si>
    <t>DG7GMGF0MF3T-0002EDU</t>
  </si>
  <si>
    <t>SQL Server 2022 - 1 User CAL_EDU</t>
  </si>
  <si>
    <t>0cda2c59-679b-41b8-ada1-1bd32bcff33a</t>
  </si>
  <si>
    <t>Microsoft Intune Endpoint Privilege Management for Faculty</t>
  </si>
  <si>
    <t>8747421a-825c-4df4-9e29-163478882348</t>
  </si>
  <si>
    <t>Microsoft Intune Endpoint Privilege Management for Students</t>
  </si>
  <si>
    <t>28edee39-78e1-4442-849f-30cbeb7da081</t>
  </si>
  <si>
    <t>Microsoft Sustainability Manager for Faculty</t>
  </si>
  <si>
    <t>63a431a9-a638-4b3a-aef9-700f216b0b14</t>
  </si>
  <si>
    <t>Microsoft Sustainability Manager for Students</t>
  </si>
  <si>
    <t>7cc2e2d2-5851-4b08-a773-3aa529379e9f</t>
  </si>
  <si>
    <t>Microsoft Sustainability Manager USL for Faculty_AddOn</t>
  </si>
  <si>
    <t>89c4379a-ed9d-4c9b-8869-de0e4802c18c</t>
  </si>
  <si>
    <t>Microsoft Sustainability Manager USL for Students_AddOn</t>
  </si>
  <si>
    <t>ae326f5a-5340-47e6-bffc-bc66117d68cf</t>
  </si>
  <si>
    <t>Microsoft Defender Vulnerability Management Add-on Edu</t>
  </si>
  <si>
    <t>61211bf1-58d9-4e2b-b463-5003be1ad2d1</t>
  </si>
  <si>
    <t>Microsoft Defender Vulnerability Management Add-on for Student</t>
  </si>
  <si>
    <t>85610de9-533b-4c38-b1a0-4924ff8b856a</t>
  </si>
  <si>
    <t>Microsoft Intune Plan 2 for Faculty</t>
  </si>
  <si>
    <t>a41550c0-e3fa-4c4a-a8e9-588779418f2d</t>
  </si>
  <si>
    <t>Microsoft Intune Plan 2 for Students</t>
  </si>
  <si>
    <t>64a2802b-20c0-40f6-aa5a-6942649fe4fa</t>
  </si>
  <si>
    <t>Microsoft Intune Suite for Faculty</t>
  </si>
  <si>
    <t>65f60603-982a-4beb-8fa4-7dbd8119d106</t>
  </si>
  <si>
    <t>Microsoft Intune Suite for Students</t>
  </si>
  <si>
    <t>f45a7f3e-aff1-4f95-b393-c99660cb40b8</t>
  </si>
  <si>
    <t>SharePoint advanced management plan 1_AddOn</t>
  </si>
  <si>
    <t>4efd74d8-60f2-48a2-9dcf-8e60423ccae3</t>
  </si>
  <si>
    <t>SharePoint advanced management plan 1_AddOn EDU</t>
  </si>
  <si>
    <t>336288b4-a180-4290-8563-7a633300e276</t>
  </si>
  <si>
    <t>Universal Print volume add-on (10k jobs) EDU</t>
  </si>
  <si>
    <t>7f0aef59-ccb1-43f4-a761-ae871ae22ba7</t>
  </si>
  <si>
    <t>Universal Print volume add-on (500 jobs) EDU</t>
  </si>
  <si>
    <t>Servicios fabricante- Microsoft Soporte Premier</t>
  </si>
  <si>
    <t>ZYUW</t>
  </si>
  <si>
    <t>WorkshopPLUS Remote - SQL Server: AlwaysOn Availability Groups and Failover Cluster Instances - Monitoring and Troubleshooting - Closed Workshop</t>
  </si>
  <si>
    <t>Todas las zonas</t>
  </si>
  <si>
    <t>Suscripción</t>
  </si>
  <si>
    <t>ZTFA</t>
  </si>
  <si>
    <t>Zero Trust Foundations Assessment</t>
  </si>
  <si>
    <t>ZAQS</t>
  </si>
  <si>
    <t>Custom Proactive for GitHub Remote 1</t>
  </si>
  <si>
    <t>ZAQR</t>
  </si>
  <si>
    <t>Custom Proactive for GitHub Onsite 1</t>
  </si>
  <si>
    <t>YWL8</t>
  </si>
  <si>
    <t>WorkshopPLUS Remote - Microsoft Azure: Hybrid Identity - Closed Workshop</t>
  </si>
  <si>
    <t>WSVT</t>
  </si>
  <si>
    <t>WorkshopPLUS - Journey to Microsoft Viva Topics - Closed Workshop</t>
  </si>
  <si>
    <t>Remoto/Sitio</t>
  </si>
  <si>
    <t>WSTU</t>
  </si>
  <si>
    <t>WorkshopPLUS - Power Platform Technical Update Briefing: Dedicated Session 1 Day - Closed Workshop</t>
  </si>
  <si>
    <t>WSPP2</t>
  </si>
  <si>
    <t>WorkshopPLUS Remote - Microsoft Power Platform for Administrators -Closed Workshop</t>
  </si>
  <si>
    <t>WRSQLHT</t>
  </si>
  <si>
    <t>WorkshopPLUS Remote - SQL Server: Hands-on Troubleshooting - Closed Workshop</t>
  </si>
  <si>
    <t>WRMTEU</t>
  </si>
  <si>
    <t>WorkshopPLUS Remote- Microsoft Teams: End User 1 Day with Lab -Closed Workshop</t>
  </si>
  <si>
    <t>WRMSC</t>
  </si>
  <si>
    <t>WorkshopPLUS Remote - Microsoft 365 Security and Compliance: Security Center - Closed Workshop</t>
  </si>
  <si>
    <t>WREMD</t>
  </si>
  <si>
    <t>WorkshopPLUS Remote - Enterprise Mobile Device Management with Microsoft Intune - Closed Workshop</t>
  </si>
  <si>
    <t>WPSWSV</t>
  </si>
  <si>
    <t>WorkshopPLUS Remote - Windows Server: Vital Signs - Part 2 - Closed Workshop</t>
  </si>
  <si>
    <t>WPSP</t>
  </si>
  <si>
    <t>WorkshopPLUS Remote - SharePoint 2016: Developer - Closed Workshop</t>
  </si>
  <si>
    <t>WPRWSAC</t>
  </si>
  <si>
    <t>WorkshopPLUS Remote - Windows Server 2022 and Azure Hybrid Features - Closed Workshop</t>
  </si>
  <si>
    <t>WPROST</t>
  </si>
  <si>
    <t>WorkshopPLUS Remote - Office 365: SharePoint Online Troubleshooting -Closed Workshop</t>
  </si>
  <si>
    <t>WPPPC</t>
  </si>
  <si>
    <t>WorkshopPLUS Remote - Power Platform - PowerApps for Power User 1 Day with Lab - Closed Workshop</t>
  </si>
  <si>
    <t>WPPP1</t>
  </si>
  <si>
    <t>WorkshopPLUS Remote - Microsoft Power Platform for Administrators 1 Day - Closed Workshop</t>
  </si>
  <si>
    <t>WPPDPC</t>
  </si>
  <si>
    <t>WorkshopPLUS - Power Platform: DevOps for Power Apps 1 Day - Closed Workshop</t>
  </si>
  <si>
    <t>WPPCC</t>
  </si>
  <si>
    <t>WorkshopPLUS Remote - SCVMM 2016: Private Cloud Implementation and Management - Closed Workshop</t>
  </si>
  <si>
    <t>WPOB</t>
  </si>
  <si>
    <t>WorkshopPLUS Remote - OneDrive for Business: Administration 1 Day - Closed Workshop</t>
  </si>
  <si>
    <t>WPMW</t>
  </si>
  <si>
    <t>WorkshopPLUS - Managing Windows 11 Devices with Microsoft Intune and Autopilot - Closed Workshop</t>
  </si>
  <si>
    <t>WPMECM</t>
  </si>
  <si>
    <t>WorkshopPLUS - Microsoft Endpoint Configuration Manager: Operating System Deployment - Closed Workshop</t>
  </si>
  <si>
    <t>WPMA</t>
  </si>
  <si>
    <t>WorkshopPLUS Remote - Security: Modern Authentication and Authorization - Closed Workshop</t>
  </si>
  <si>
    <t>WPLUS8</t>
  </si>
  <si>
    <t>WorkshopPLUS Remote - Data AI: Advanced Data Analytics with Power BI - Closed Workshop</t>
  </si>
  <si>
    <t>WPLUS6</t>
  </si>
  <si>
    <t>WorkshopPLUS - Building Cloud-native Applications using Microservices Architecture - 3 Day Closed Workshop</t>
  </si>
  <si>
    <t>WPLUS42</t>
  </si>
  <si>
    <t>WorkshopPLUS Remote - Office 365: Microsoft Teams Administration 1 Day - Closed Workshop</t>
  </si>
  <si>
    <t>WPLUS40</t>
  </si>
  <si>
    <t>WorkshopPLUS Remote - Microsoft Power Automate: Power User 1 Day with Lab - Closed Workshop</t>
  </si>
  <si>
    <t>WPLUS4</t>
  </si>
  <si>
    <t>WorkshopPLUS Remote - Azure: Modern Monitoring and Management - Closed Workshop</t>
  </si>
  <si>
    <t>WPLUS39</t>
  </si>
  <si>
    <t>WorkshopPLUS Remote - Microsoft Endpoint Configuration Manager: Troubleshooting Infrastructure - Closed Workshop</t>
  </si>
  <si>
    <t>WPLUS37</t>
  </si>
  <si>
    <t>WorkshopPLUS Remote - Microsoft Endpoint Configuration Manager: Troubleshooting Client Features - Closed Workshop</t>
  </si>
  <si>
    <t>WPLUS35</t>
  </si>
  <si>
    <t>WorkshopPLUS Remote - Microsoft Azure: Security Best Practices - Closed Workshop</t>
  </si>
  <si>
    <t>WPLUS33</t>
  </si>
  <si>
    <t>WorkshopPLUS Remote - Microsoft Azure: Identity 1 Day - Closed Workshop</t>
  </si>
  <si>
    <t>WPLUS32</t>
  </si>
  <si>
    <t>WorkshopPLUS Remote - Microsoft Azure: Azure Monitor Introduction 1 day - Closed Workshop</t>
  </si>
  <si>
    <t>WPLUS3</t>
  </si>
  <si>
    <t>WorkshopPLUS Remote - Advanced Support for Microsoft Teams 1 Day - Closed Workshop</t>
  </si>
  <si>
    <t>WPLUS28</t>
  </si>
  <si>
    <t>WorkshopPLUS Remote - Microsoft 365 Security and Compliance: Microsoft Purview - Closed Workshop</t>
  </si>
  <si>
    <t>WPLUS27</t>
  </si>
  <si>
    <t>WorkshopPLUS - Microsoft 365 Security and Compliance: Microsoft Purview - Closed Workshop</t>
  </si>
  <si>
    <t>WPLUS26</t>
  </si>
  <si>
    <t>WorkshopPLUS - Microsoft 365 Security and Compliance Technical Update Briefing: Dedicated Session 1 Day - Closed Workshop</t>
  </si>
  <si>
    <t>WPLUS24</t>
  </si>
  <si>
    <t>WorkshopPLUS - Machine Learning in a Day - Closed Workshop</t>
  </si>
  <si>
    <t>WPLUS22</t>
  </si>
  <si>
    <t>WorkshopPLUS - Journey to Microsoft Viva Learning - Closed Workshop</t>
  </si>
  <si>
    <t>WPLUS20</t>
  </si>
  <si>
    <t>WorkshopPLUS - Journey to Microsoft Viva Insights 1 Day - Closed Workshop</t>
  </si>
  <si>
    <t>WPLUS19</t>
  </si>
  <si>
    <t>WorkshopPLUS - Journey to Microsoft Viva Engage 1 Day - Closed Workshop</t>
  </si>
  <si>
    <t>WPLUS15</t>
  </si>
  <si>
    <t>WorkshopPLUS - Essentials on Azure DevOps Services and GitHub - Closed Workshop</t>
  </si>
  <si>
    <t>WPLUS14</t>
  </si>
  <si>
    <t>WorkshopPLUS Remote - Essentials on Azure DevOps Services and GitHub - Closed Workshop</t>
  </si>
  <si>
    <t>WPLUS13</t>
  </si>
  <si>
    <t>WorkshopPLUS - Dynamics 365 Customer Engagement: Administration and Troubleshooting for On-Premises Deployments with Labs - Closed Workshop</t>
  </si>
  <si>
    <t>WPLUS11</t>
  </si>
  <si>
    <t>WorkshopPLUS - Dynamics 365 Customer Engagement : Teams and Outlook collaboration - Closed Workshop</t>
  </si>
  <si>
    <t>WPKT</t>
  </si>
  <si>
    <t>WorkshopPLUS - Kubernetes: Technical Briefing with Labs - Closed Workshop - 2 Day</t>
  </si>
  <si>
    <t>WPHT</t>
  </si>
  <si>
    <t>WorkshopPLUS Remote - Office 365: Helpdesk Troubleshooting 1 Day -Closed Workshop</t>
  </si>
  <si>
    <t>WPDPDE</t>
  </si>
  <si>
    <t>WorkshopPLUS Remote - Device Protection with Microsoft Endpoint Manager and Microsoft Defender for Endpoint - Closed Workshop</t>
  </si>
  <si>
    <t>WPDD1</t>
  </si>
  <si>
    <t>WorkshopPLUS - Power Platform: Dynamics 365 and Dataverse Reporting - Closed Workshop</t>
  </si>
  <si>
    <t>WPDD</t>
  </si>
  <si>
    <t>WorkshopPLUS - Power Platform: Dynamics 365 and Dataverse Troubleshooting - Closed Workshop</t>
  </si>
  <si>
    <t>WPDC</t>
  </si>
  <si>
    <t>WorkshopPLUS - Dynamics 365 : Remote Assist 1 Day - Closed Workshop</t>
  </si>
  <si>
    <t>WPCTC</t>
  </si>
  <si>
    <t>WorkshopPLUS - Microsoft 365: Collaboration in Microsoft Teams 1 Day with Lab - Closed Workshop</t>
  </si>
  <si>
    <t>WPCIC</t>
  </si>
  <si>
    <t>WorkshopPLUS - Dynamics 365 Customer Insights 1 Day with Lab - Closed Workshop</t>
  </si>
  <si>
    <t>WPBITC</t>
  </si>
  <si>
    <t>WorkshopPLUS - Power BI in Microsoft Teams for End Users - Closed Workshop</t>
  </si>
  <si>
    <t>WPAVSC</t>
  </si>
  <si>
    <t>WorkshopPLUS Remote - Windows Server: Vital Signs - Part 1 -Closed Workshop</t>
  </si>
  <si>
    <t>WPAV</t>
  </si>
  <si>
    <t>WorkshopPLUS - Microsoft 365: Azure Virtual Desktop - Closed Workshop</t>
  </si>
  <si>
    <t>WPAT</t>
  </si>
  <si>
    <t>WorkshopPLUS - Azure Technical Update Briefing - Closed Workshop</t>
  </si>
  <si>
    <t>WPAMW</t>
  </si>
  <si>
    <t>WorkshopPLUS - Deploying and Managing Windows 365 Cloud PC - Closed Workshop</t>
  </si>
  <si>
    <t>WPAM</t>
  </si>
  <si>
    <t>WorkshopPLUS Remote - Microsoft Azure: Azure Monitor Visualization 1 day - Closed Workshop</t>
  </si>
  <si>
    <t>WPAHFC</t>
  </si>
  <si>
    <t>WorkshopPLUS - Windows Server 2022 and Azure Hybrid Features - Closed Workshop</t>
  </si>
  <si>
    <t>WPACCC</t>
  </si>
  <si>
    <t>WorkshopPLUS - Windows 11: Administration and Configuration - Closed Workshop</t>
  </si>
  <si>
    <t>WMCMOP</t>
  </si>
  <si>
    <t>WorkshopPLUS Remote - Microsoft Endpoint Configuration Manager: Operating System Deployment - Closed Workshop</t>
  </si>
  <si>
    <t>WKTB</t>
  </si>
  <si>
    <t>WorkshopPLUS - Kubernetes: Technical Briefing with Labs - 1 Day Closed Workshop</t>
  </si>
  <si>
    <t>WGATSC</t>
  </si>
  <si>
    <t>Workshop - GitHub - Admin Training (GitHub Enterprise Server) - Closed workshop</t>
  </si>
  <si>
    <t>WGATCC</t>
  </si>
  <si>
    <t>Workshop - GitHub - Admin Training (GitHub Enterprise Cloud) - Closed Workshop</t>
  </si>
  <si>
    <t>WGACR</t>
  </si>
  <si>
    <t>Workshop - GitHub - Actions Training - Closed Remote</t>
  </si>
  <si>
    <t>WGACO</t>
  </si>
  <si>
    <t>Workshop - GitHub - Actions Training - Closed Onsite</t>
  </si>
  <si>
    <t>WEMTP</t>
  </si>
  <si>
    <t>WorkshopPLUS - Endpoint Management Technical Update Briefing: Dedicated Session 1 day - Closed Workshop</t>
  </si>
  <si>
    <t>WEFF9</t>
  </si>
  <si>
    <t>Workload Expansion for Modernizing Apps with Azure Managed Services for Databases and Apps</t>
  </si>
  <si>
    <t>WEFF8</t>
  </si>
  <si>
    <t>Workload Expansion for Migration to Azure SQL from VMs</t>
  </si>
  <si>
    <t>WEFF7</t>
  </si>
  <si>
    <t>Workload Expansion for Migration to Azure SQL or Arc-Enabled Data Services</t>
  </si>
  <si>
    <t>WEFF6</t>
  </si>
  <si>
    <t>Workload Expansion for Migration to Azure Open Source Databases</t>
  </si>
  <si>
    <t>WEFF5</t>
  </si>
  <si>
    <t>Workload Expansion for Migration to Azure Synapse</t>
  </si>
  <si>
    <t>WEFF4</t>
  </si>
  <si>
    <t>Workload Expansion for Migration to Databricks</t>
  </si>
  <si>
    <t>WEFF3</t>
  </si>
  <si>
    <t>Workload Expansion for Data Governance</t>
  </si>
  <si>
    <t>WEFF2</t>
  </si>
  <si>
    <t>Workload Expansion for Building Intelligent Cloud-Native Applications with Azure Cognitive Services, Azure Cosmos DB or Azure Database for PostgreSQL</t>
  </si>
  <si>
    <t>WEFF10</t>
  </si>
  <si>
    <t>Workload Expansion for Synapse Link and PBI Analytics</t>
  </si>
  <si>
    <t>WEFF1</t>
  </si>
  <si>
    <t>Workload Expansion for Azure Analytics &amp; Azure Machine Learning</t>
  </si>
  <si>
    <t>WEFF</t>
  </si>
  <si>
    <t>Workload Expansion for Dynamics 365 Sales, Service, and Marketing</t>
  </si>
  <si>
    <t>WEFDF</t>
  </si>
  <si>
    <t>Workload Expansion for Dynamics 365 Finance and Supply Chain Management</t>
  </si>
  <si>
    <t>WEDFL</t>
  </si>
  <si>
    <t>Workload Expansion for Dynamics 365 Low Code</t>
  </si>
  <si>
    <t>WDMDP</t>
  </si>
  <si>
    <t>WorkshopPLUS - Dynamics 365 Marketing: 1 Day with Lab - Closed Workshop</t>
  </si>
  <si>
    <t>WDFOC</t>
  </si>
  <si>
    <t>WorkshopPLUS - Dynamics 365 Finance and Operations: Test Automation - Closed Workshop</t>
  </si>
  <si>
    <t>WBCNA</t>
  </si>
  <si>
    <t>WorkshopPLUS - Building Cloud-native Applications using Microservices Architecture - 1 Day Closed Workshop</t>
  </si>
  <si>
    <t>WASTM</t>
  </si>
  <si>
    <t>Well-Architected Security - Threat Modeling</t>
  </si>
  <si>
    <t>WASAL</t>
  </si>
  <si>
    <t>Well-Architected Security: Least Privilege Access Design and Implementation</t>
  </si>
  <si>
    <t>WASA</t>
  </si>
  <si>
    <t>Well-Architected Security: Azure Networking Design and Implementation</t>
  </si>
  <si>
    <t>WARRD</t>
  </si>
  <si>
    <t>Well-Architected Reliability Recovery Design and Implement</t>
  </si>
  <si>
    <t>WARM</t>
  </si>
  <si>
    <t>Well-Architected Reliability Monitor Design and Implement</t>
  </si>
  <si>
    <t>WARDC</t>
  </si>
  <si>
    <t>Well-Architected Reliability Design - Chaos Engineering</t>
  </si>
  <si>
    <t>WAPEA</t>
  </si>
  <si>
    <t>Well-Architected Performance Efficiency Assessment</t>
  </si>
  <si>
    <t>WACOW</t>
  </si>
  <si>
    <t>Well-Architected Cost Optimization: Waste Reduction</t>
  </si>
  <si>
    <t>WACOI</t>
  </si>
  <si>
    <t>Well-Architected Cost Optimization Implementation</t>
  </si>
  <si>
    <t>WACG</t>
  </si>
  <si>
    <t>Well-Architected Cost Governance Implementation</t>
  </si>
  <si>
    <t>WAAFA3</t>
  </si>
  <si>
    <t>Well-Architected Assessment for IoT</t>
  </si>
  <si>
    <t>VWUT</t>
  </si>
  <si>
    <t>WorkshopPLUS - Data AI: Azure Machine Learning - Closed Workshop</t>
  </si>
  <si>
    <t>VWUL</t>
  </si>
  <si>
    <t>WorkshopPLUS - SQL Server: AlwaysOn Availability Groups and Failover Cluster Instances - Monitoring and Troubleshooting - Closed Workshop</t>
  </si>
  <si>
    <t>VWLL</t>
  </si>
  <si>
    <t>WorkshopPLUS - SQL Server: AlwaysOn Availability Groups and Failover Cluster Instances - Setup and Configuration - Closed Workshop</t>
  </si>
  <si>
    <t>VUKA</t>
  </si>
  <si>
    <t>WorkshopPLUS - Data AI: Azure Databricks Essentials - Closed Workshop</t>
  </si>
  <si>
    <t>VSWU</t>
  </si>
  <si>
    <t>Workshop - GitHub - InnerSource Workshop - Closed Onsite</t>
  </si>
  <si>
    <t>VSWH</t>
  </si>
  <si>
    <t>Workshop - GitHub - InnerSource Workshop - Closed Remote</t>
  </si>
  <si>
    <t>VSUO</t>
  </si>
  <si>
    <t>WorkshopPLUS - Windows PowerShell: Foundation Skills - Closed Workshop</t>
  </si>
  <si>
    <t>VSUF</t>
  </si>
  <si>
    <t>WorkshopPLUS - Microsoft Azure: Automation 1 Day with Lab - Closed Workshop</t>
  </si>
  <si>
    <t>VSSG</t>
  </si>
  <si>
    <t>Workshop - Developing Web Apps - React - Closed Workshop</t>
  </si>
  <si>
    <t>VSRG</t>
  </si>
  <si>
    <t>Workshop - GitHub - GitHub OpenSource Workshop - Closed Remote</t>
  </si>
  <si>
    <t>VSPV</t>
  </si>
  <si>
    <t>WorkshopPLUS - Advanced Support for Microsoft Teams 1 Day - Closed Workshop</t>
  </si>
  <si>
    <t>VSOH</t>
  </si>
  <si>
    <t>Workshop - GitHub - GitHub for Non-Developers - Closed Remote</t>
  </si>
  <si>
    <t>VSOG</t>
  </si>
  <si>
    <t>Workshop - GitHub - GitHub for Non-Developers - Closed Onsite</t>
  </si>
  <si>
    <t>VSOB</t>
  </si>
  <si>
    <t>Workshop - GitHub - GitHub OpenSource Workshop - Closed Onsite</t>
  </si>
  <si>
    <t>VSKT</t>
  </si>
  <si>
    <t>WorkshopPLUS - Data AI: SQL Security Essentials - Closed Workshop</t>
  </si>
  <si>
    <t>VSAU5</t>
  </si>
  <si>
    <t>Designated Support Engineering Modern Identity (1 hora)</t>
  </si>
  <si>
    <t>VSAU4</t>
  </si>
  <si>
    <t>Designated Support Engineering Modern Identity (1600 horas)</t>
  </si>
  <si>
    <t>Paquete</t>
  </si>
  <si>
    <t>VSAU3</t>
  </si>
  <si>
    <t>Designated Support Engineering Modern Identity (1200 horas)</t>
  </si>
  <si>
    <t>VSAU2</t>
  </si>
  <si>
    <t>Designated Support Engineering Modern Identity (800 horas)</t>
  </si>
  <si>
    <t>VSAU1</t>
  </si>
  <si>
    <t>Designated Support Engineering Modern Identity (400 horas)</t>
  </si>
  <si>
    <t>VRUI</t>
  </si>
  <si>
    <t>WorkshopPLUS - Dynamics 365 for Finance and Operations: Regression Suite Automation Tool 1 Day with Lab - Closed Workshop</t>
  </si>
  <si>
    <t>VRLN</t>
  </si>
  <si>
    <t>WorkshopPLUS - OneDrive for Business: Administration 1 Day - Closed Workshop</t>
  </si>
  <si>
    <t>VPWF</t>
  </si>
  <si>
    <t>Workshop - Office 365 Project Online - End User - Closed Workshop</t>
  </si>
  <si>
    <t>VPUN</t>
  </si>
  <si>
    <t>WorkshopPLUS Remote - Office 365 Exchange Online: Administration and Configuration - Closed Workshop</t>
  </si>
  <si>
    <t>VPUI</t>
  </si>
  <si>
    <t>WorkshopPLUS - Office 365: Helpdesk Troubleshooting 1 Day - Closed Workshop</t>
  </si>
  <si>
    <t>VPPM</t>
  </si>
  <si>
    <t>WorkshopPLUS Remote - Windows Server 2019: New Features and Upgrade - Closed Workshop</t>
  </si>
  <si>
    <t>VPPI</t>
  </si>
  <si>
    <t>WorkshopPLUS - Office 365: Usage Reporting - Closed Workshop</t>
  </si>
  <si>
    <t>VPOR</t>
  </si>
  <si>
    <t>WorkshopPLUS - SharePoint Server: Administration - Closed Workshop</t>
  </si>
  <si>
    <t>VPOF</t>
  </si>
  <si>
    <t>Workshop - Office 365 - Digital Workplace Ideation - Closed Workshop</t>
  </si>
  <si>
    <t>VPOC</t>
  </si>
  <si>
    <t>Workshop - Office 365 Project Online - Administration - Closed Workshop</t>
  </si>
  <si>
    <t>VPLI</t>
  </si>
  <si>
    <t>WorkshopPLUS - Office 365: Content Search and eDiscovery Case Management 1 Day - Closed Workshop</t>
  </si>
  <si>
    <t>VPLE</t>
  </si>
  <si>
    <t>WorkshopPLUS - Office 365: SharePoint Online Troubleshooting - Closed Workshop</t>
  </si>
  <si>
    <t>VPHR</t>
  </si>
  <si>
    <t>WorkshopPLUS - Power Platform - PowerApps for Power User 1 Day with Lab - Closed Workshop</t>
  </si>
  <si>
    <t>VPAA</t>
  </si>
  <si>
    <t>RAP as a Service Plus for Active Directory Security</t>
  </si>
  <si>
    <t>VOWW</t>
  </si>
  <si>
    <t>Value Optimization Workshop</t>
  </si>
  <si>
    <t>VOUS</t>
  </si>
  <si>
    <t>WorkshopPLUS - Dynamics 365 Customer Engagement: Development - Closed Workshop</t>
  </si>
  <si>
    <t>VOUN</t>
  </si>
  <si>
    <t>WorkshopPLUS - Dynamics 365 Customer Engagement: Administration and Troubleshooting for On-Premises Deployments - Closed Workshop</t>
  </si>
  <si>
    <t>VOKZ</t>
  </si>
  <si>
    <t>WorkshopPLUS - Azure DevOps Services: Essentials - Closed Workshop</t>
  </si>
  <si>
    <t>VOIT</t>
  </si>
  <si>
    <t>Onboarding Accelerator - Office 365 ProPlus Deployment - Base</t>
  </si>
  <si>
    <t>VOIO</t>
  </si>
  <si>
    <t>Onboarding Accelerator - Office 365 ProPlus Deployment - Premium</t>
  </si>
  <si>
    <t>VOGT</t>
  </si>
  <si>
    <t>Onboarding Accelerator - Software Update Management Technical Implementation Base</t>
  </si>
  <si>
    <t>VOGR</t>
  </si>
  <si>
    <t>Onboarding Accelerator - Software Update Management Technical Implementation Add On</t>
  </si>
  <si>
    <t>VOGO</t>
  </si>
  <si>
    <t>Onboarding Accelerator - Software Update Management Technical Implementation Premium</t>
  </si>
  <si>
    <t>VOGL</t>
  </si>
  <si>
    <t>Onboarding Accelerator - Securing Lateral Account Movement</t>
  </si>
  <si>
    <t>VOGE</t>
  </si>
  <si>
    <t>Onboarding Accelerator - Deployment and Migration Assistance for Microsoft Endpoint Configuration Manager Premium</t>
  </si>
  <si>
    <t>VOGD</t>
  </si>
  <si>
    <t>Onboarding Accelerator - Deployment and Migration Assistance for Microsoft Endpoint Configuration Manager Add On</t>
  </si>
  <si>
    <t>VOGC</t>
  </si>
  <si>
    <t>Onboarding Accelerator - Deployment and Migration Assistance for Microsoft Endpoint Configuration Manager Base</t>
  </si>
  <si>
    <t>VOGA</t>
  </si>
  <si>
    <t>Onboarding Accelerator - Deployment and Migration Assistance for Azure Kubernetes Service</t>
  </si>
  <si>
    <t>VODL</t>
  </si>
  <si>
    <t>Onboarding Accelerator - Azure Active Directory: Features Deployment - Base</t>
  </si>
  <si>
    <t>VODC</t>
  </si>
  <si>
    <t>Onboarding Accelerator - Azure Active Directory: Features Deployment - Add On</t>
  </si>
  <si>
    <t>VLWT</t>
  </si>
  <si>
    <t>WorkshopPLUS Remote - Active Directory: Troubleshooting - Closed Workshop</t>
  </si>
  <si>
    <t>VLWR</t>
  </si>
  <si>
    <t>WorkshopPLUS Remote - Office 365 SharePoint Online: Administration and Configuration - Closed Workshop</t>
  </si>
  <si>
    <t>VLWF</t>
  </si>
  <si>
    <t>WorkshopPLUS - Office 365: Microsoft Teams Administration 1 Day - Closed Workshop</t>
  </si>
  <si>
    <t>VLWD</t>
  </si>
  <si>
    <t>WorkshopPLUS - Adoption Change Management: Enable Remote Worker - Closed Workshop</t>
  </si>
  <si>
    <t>VLST</t>
  </si>
  <si>
    <t>WorkshopPLUS Remote - Windows PowerShell: Foundation Skills - Closed Workshop</t>
  </si>
  <si>
    <t>VLSS</t>
  </si>
  <si>
    <t>WorkshopPLUS - Secure DevOps: Application Security Principles and Practices - Closed Workshop</t>
  </si>
  <si>
    <t>VLSE</t>
  </si>
  <si>
    <t>WorkshopPLUS Remote - System Center Operations Manager: Configuration and Administration - Closed Workshop</t>
  </si>
  <si>
    <t>VLRR</t>
  </si>
  <si>
    <t>WorkshopPLUS Remote - Active Directory Federation Services: Deployment, Administration and Troubleshooting - Closed Workshop</t>
  </si>
  <si>
    <t>VLRF</t>
  </si>
  <si>
    <t>WorkshopPLUS - Office 365 Technical Update Briefing: Dedicated Session 1 Day - Closed Workshop</t>
  </si>
  <si>
    <t>VLPO</t>
  </si>
  <si>
    <t>WorkshopPLUS Remote - Data AI: Business Analytics with Power BI - Closed Workshop</t>
  </si>
  <si>
    <t>VLOE</t>
  </si>
  <si>
    <t>WorkshopPLUS Remote - Microsoft Azure: Infrastructure as a Service - Closed Workshop</t>
  </si>
  <si>
    <t>VLOA</t>
  </si>
  <si>
    <t>WorkshopPLUS Remote - Office 365 Exchange Online: Troubleshooting - Closed Workshop</t>
  </si>
  <si>
    <t>VLKR</t>
  </si>
  <si>
    <t>WorkshopPLUS Remote - Windows Server: Managing and Supporting Active Directory Certificate Services - Closed Workshop</t>
  </si>
  <si>
    <t>VLKO</t>
  </si>
  <si>
    <t>WorkshopPLUS Remote - Data AI: Azure SQL Database Essentials - Closed Workshop</t>
  </si>
  <si>
    <t>VLHO</t>
  </si>
  <si>
    <t>WorkshopPLUS Remote - SQL Server: AlwaysOn Availability Groups and Failover Cluster Instances - Setup and Configuration - Closed Workshop</t>
  </si>
  <si>
    <t>VKUA</t>
  </si>
  <si>
    <t>WorkshopPLUS - Data AI: Business Analytics with Power BI - Closed Workshop</t>
  </si>
  <si>
    <t>VKSF</t>
  </si>
  <si>
    <t>Workshop - Office Client: Deployment - Closed Workshop</t>
  </si>
  <si>
    <t>VKPU</t>
  </si>
  <si>
    <t>Workshop - GitHub - GitHub for Developers - Closed Remote</t>
  </si>
  <si>
    <t>VKPB</t>
  </si>
  <si>
    <t>Workshop - GitHub - GitHub for Developers - Closed Onsite</t>
  </si>
  <si>
    <t>VKLM</t>
  </si>
  <si>
    <t>WorkshopPLUS Remote - Exchange Server: Administration and Troubleshooting - Closed Workshop</t>
  </si>
  <si>
    <t>VIPS</t>
  </si>
  <si>
    <t>Rap as a Service Plus Complex for SQL Server</t>
  </si>
  <si>
    <t>VIIP5</t>
  </si>
  <si>
    <t>Designated Support Engineering Microsoft 365 (1 hora)</t>
  </si>
  <si>
    <t>VIIP4</t>
  </si>
  <si>
    <t>Designated Support Engineering Microsoft 365 (1600 horas)</t>
  </si>
  <si>
    <t>VIIP3</t>
  </si>
  <si>
    <t>Designated Support Engineering Microsoft 365 (1200 horas)</t>
  </si>
  <si>
    <t>VIIP2</t>
  </si>
  <si>
    <t>Designated Support Engineering Microsoft 365 (800 horas)</t>
  </si>
  <si>
    <t>VIIP1</t>
  </si>
  <si>
    <t>Designated Support Engineering Microsoft 365 (400 horas)</t>
  </si>
  <si>
    <t>VIGR5</t>
  </si>
  <si>
    <t>Designated Support Engineering AI (1 hora)</t>
  </si>
  <si>
    <t>VIGR4</t>
  </si>
  <si>
    <t>Designated Support Engineering AI (1600 horas)</t>
  </si>
  <si>
    <t>VIGR3</t>
  </si>
  <si>
    <t>Designated Support Engineering AI (1200 horas)</t>
  </si>
  <si>
    <t>VIGR2</t>
  </si>
  <si>
    <t>Designated Support Engineering AI (800 horas)</t>
  </si>
  <si>
    <t>VIGR1</t>
  </si>
  <si>
    <t>Designated Support Engineering AI (400 horas)</t>
  </si>
  <si>
    <t>VIER5</t>
  </si>
  <si>
    <t>Designated Support Engineering Azure PaaS (1 hora)</t>
  </si>
  <si>
    <t>VIER4</t>
  </si>
  <si>
    <t>Designated Support Engineering Azure PaaS (1600 horas)</t>
  </si>
  <si>
    <t>VIER3</t>
  </si>
  <si>
    <t>Designated Support Engineering Azure PaaS (1200 horas)</t>
  </si>
  <si>
    <t>VIER2</t>
  </si>
  <si>
    <t>Designated Support Engineering Azure PaaS (800 horas)</t>
  </si>
  <si>
    <t>VIER1</t>
  </si>
  <si>
    <t>Designated Support Engineering Azure PaaS (400 horas)</t>
  </si>
  <si>
    <t>VIDU5</t>
  </si>
  <si>
    <t>Designated Support Engineering Skype and Teams (1 hora)</t>
  </si>
  <si>
    <t>VIDU4</t>
  </si>
  <si>
    <t>Designated Support Engineering Skype and Teams (1600 horas)</t>
  </si>
  <si>
    <t>VIDU3</t>
  </si>
  <si>
    <t>Designated Support Engineering Skype and Teams (1200 horas)</t>
  </si>
  <si>
    <t>VIDU2</t>
  </si>
  <si>
    <t>Designated Support Engineering Skype and Teams (800 horas)</t>
  </si>
  <si>
    <t>VIDU1</t>
  </si>
  <si>
    <t>Designated Support Engineering Skype and Teams (400 horas)</t>
  </si>
  <si>
    <t>VHWR</t>
  </si>
  <si>
    <t>WorkshopPLUS - Microsoft Azure: Backup 1 Day with Lab - Closed Workshop</t>
  </si>
  <si>
    <t>VHSO</t>
  </si>
  <si>
    <t>WorkshopPLUS - Microsoft Azure: Resource Manager 1 Day with Lab - Closed Workshop</t>
  </si>
  <si>
    <t>VHSN</t>
  </si>
  <si>
    <t>WorkshopPLUS - Dynamics 365 Customer Engagement: Email and Collaboration 1 Day with Lab - Closed Workshop</t>
  </si>
  <si>
    <t>VHRR</t>
  </si>
  <si>
    <t>WorkshopPLUS - Microsoft Azure: Identity 1 Day - Closed Workshop</t>
  </si>
  <si>
    <t>VHPF</t>
  </si>
  <si>
    <t>Workshop - Microsoft Azure Service Fabric for Developers - Closed Workshop</t>
  </si>
  <si>
    <t>VHOT</t>
  </si>
  <si>
    <t>WorkshopPLUS - Microsoft Azure: IaaS Overview 1 Day - Closed Workshop</t>
  </si>
  <si>
    <t>VHKM</t>
  </si>
  <si>
    <t>WorkshopPLUS - Microsoft Azure: Management 1 Day with Lab - Closed Workshop</t>
  </si>
  <si>
    <t>VHKF</t>
  </si>
  <si>
    <t>WorkshopPLUS - Microsoft Azure: Networking 1 Day with Lab - Closed Workshop</t>
  </si>
  <si>
    <t>VHHN</t>
  </si>
  <si>
    <t>WorkshopPLUS - Dynamics 365: Adoption Scenario Workshop - Closed Workshop</t>
  </si>
  <si>
    <t>VHHM</t>
  </si>
  <si>
    <t>WorkshopPLUS - Microsoft Azure: Storage 1 Day with Lab - Closed Workshop</t>
  </si>
  <si>
    <t>VHHF</t>
  </si>
  <si>
    <t>WorkshopPLUS - Microsoft Azure: Virtual Machines 1 Day with Lab - Closed Workshop</t>
  </si>
  <si>
    <t>VCRS</t>
  </si>
  <si>
    <t>RAP as a Service PLUS for Office 365 Exchange</t>
  </si>
  <si>
    <t>VCRA</t>
  </si>
  <si>
    <t>RAP as a Service PLUS for Office 365 SharePoint</t>
  </si>
  <si>
    <t>VCPS</t>
  </si>
  <si>
    <t>RAP as a Service Plus for Microsoft Endpoint Manager</t>
  </si>
  <si>
    <t>VCPA</t>
  </si>
  <si>
    <t>RAP as a Service Plus for Azure Active Directory</t>
  </si>
  <si>
    <t>VARS</t>
  </si>
  <si>
    <t>RAP as a Service for Lync/Skype for Business Server</t>
  </si>
  <si>
    <t>VAHT</t>
  </si>
  <si>
    <t>Chalk Talk - Office 365: Guide to Troubleshooting</t>
  </si>
  <si>
    <t>VAAA</t>
  </si>
  <si>
    <t>RAP as a Service Plus for Lync/Skype for Business Server</t>
  </si>
  <si>
    <t>UPAEFR</t>
  </si>
  <si>
    <t>Upskilling Plan and Execution for Rapidly Build Apps</t>
  </si>
  <si>
    <t>UPAEFE</t>
  </si>
  <si>
    <t>Upskilling Plan and Execution for Enable Everyone to Innovate</t>
  </si>
  <si>
    <t>UPAEFA</t>
  </si>
  <si>
    <t>Upskilling Plan and Execution for Automated Business Processes</t>
  </si>
  <si>
    <t>UPAEF9</t>
  </si>
  <si>
    <t>Upskilling Plan and Execution for Migration to Azure Synapse</t>
  </si>
  <si>
    <t>UPAEF8</t>
  </si>
  <si>
    <t>Upskilling Plan and Execution for Migration and modernizing Virtual Machines to Azure</t>
  </si>
  <si>
    <t>UPAEF7</t>
  </si>
  <si>
    <t>Upskilling Plan and Execution for Migration to Databricks</t>
  </si>
  <si>
    <t>UPAEF6</t>
  </si>
  <si>
    <t>Upskilling Plan and Execution for Data Governance</t>
  </si>
  <si>
    <t>UPAEF5</t>
  </si>
  <si>
    <t>Upskilling Plan and Execution for Building and Modernizing Line of Business Applications</t>
  </si>
  <si>
    <t>UPAEF4</t>
  </si>
  <si>
    <t>Upskilling Plan and Execution for Building Intelligent Cloud-Native Applications with Azure Cognitive Services, Azure Cosmos DB or Azure Database for PostgreSQL</t>
  </si>
  <si>
    <t>UPAEF3</t>
  </si>
  <si>
    <t>Upskilling Plan and Execution for Attaching Monitor, Storage, Networking, and Security to Azure Workloads</t>
  </si>
  <si>
    <t>UPAEF24</t>
  </si>
  <si>
    <t>Upskilling Plan and Execution for Securing Workloads</t>
  </si>
  <si>
    <t>UPAEF23</t>
  </si>
  <si>
    <t>Upskilling Plan and Execution for Monitoring Workloads</t>
  </si>
  <si>
    <t>UPAEF22</t>
  </si>
  <si>
    <t>WorkshopPLUS - Journey to Microsoft Viva Goals 1 Day - Closed Workshop</t>
  </si>
  <si>
    <t>UPAEF21</t>
  </si>
  <si>
    <t>Upskilling Plan &amp; Execution for Zero Trust Journey with Entra</t>
  </si>
  <si>
    <t>UPAEF20</t>
  </si>
  <si>
    <t>Upskilling Plan &amp; Execution for Modernize and Extend VDI to AVD</t>
  </si>
  <si>
    <t>UPAEF2</t>
  </si>
  <si>
    <t>Upskilling Plan and Execution for Attaching Azure Backup and Azure Site Recovery to Virtual Machines</t>
  </si>
  <si>
    <t>UPAEF19</t>
  </si>
  <si>
    <t>Upskilling and Execution Plan for Operate Cloud native applications in your Hybrid and Multi-cloud environment</t>
  </si>
  <si>
    <t>UPAEF18</t>
  </si>
  <si>
    <t>Upskilling Plan &amp; Execution for Secure and Govern your Hybrid and Multi-Cloud environment</t>
  </si>
  <si>
    <t>UPAEF17</t>
  </si>
  <si>
    <t>Upskilling and Execution Plan for Migrating and modernizing to S/4HANA with Azure native</t>
  </si>
  <si>
    <t>UPAEF16</t>
  </si>
  <si>
    <t>Upskilling and Execution Plan for Back up on-prem data and SaaS data to Azure</t>
  </si>
  <si>
    <t>UPAEF15</t>
  </si>
  <si>
    <t>Upskilling Plan and Execution for Securing Identities</t>
  </si>
  <si>
    <t>UPAEF14</t>
  </si>
  <si>
    <t>Upskilling Plan and Execution for Synapse Link and PBI Analytics</t>
  </si>
  <si>
    <t>UPAEF13</t>
  </si>
  <si>
    <t>Upskilling Plan and Execution for Modernizing Apps with Azure Managed Services for Databases and Apps</t>
  </si>
  <si>
    <t>UPAEF12</t>
  </si>
  <si>
    <t>Upskilling Plan and Execution for Migration to Azure SQL from VMs</t>
  </si>
  <si>
    <t>UPAEF11</t>
  </si>
  <si>
    <t>Upskilling Plan and Execution for Migration to Azure SQL or Arc-Enabled Data Services</t>
  </si>
  <si>
    <t>UPAEF10</t>
  </si>
  <si>
    <t>Upskilling Plan and Execution for Migration to Azure Open Source Databases</t>
  </si>
  <si>
    <t>UPAEF1</t>
  </si>
  <si>
    <t>Upskilling Plan and Execution for Azure Analytics &amp; Azure Machine Learning</t>
  </si>
  <si>
    <t>UN-ODWC1</t>
  </si>
  <si>
    <t>On-Demand Assessment - Windows Client: Remote Engineer</t>
  </si>
  <si>
    <t>UN-ODWC</t>
  </si>
  <si>
    <t>On-Demand Assessment - Windows Client: Onsite Engineer</t>
  </si>
  <si>
    <t>UN-ODSS3</t>
  </si>
  <si>
    <t>On-Demand Assessment - SharePoint Server: Onsite Engineer</t>
  </si>
  <si>
    <t>UN-ODSS2</t>
  </si>
  <si>
    <t>On-Demand Assessment - SQL Server: Remote Engineer</t>
  </si>
  <si>
    <t>UN-ODSS1</t>
  </si>
  <si>
    <t>On-Demand Assessment - SQL Server: Onsite Engineer</t>
  </si>
  <si>
    <t>UN-ODSS</t>
  </si>
  <si>
    <t>On-Demand Assessment - SharePoint Server: Remote Engineer</t>
  </si>
  <si>
    <t>UN-ODSC1</t>
  </si>
  <si>
    <t>On-Demand Assessment - System Center Operations Manager: Remote Engineer</t>
  </si>
  <si>
    <t>UN-ODSC</t>
  </si>
  <si>
    <t>On-Demand Assessment - Setup and Config Service Add-On</t>
  </si>
  <si>
    <t>UN-ODOS1</t>
  </si>
  <si>
    <t>On-Demand Assessment - Office 365 SharePoint: Onsite Engineer</t>
  </si>
  <si>
    <t>UN-ODOS</t>
  </si>
  <si>
    <t>On-Demand Assessment - Office 365 SharePoint: Remote Engineer</t>
  </si>
  <si>
    <t>UN-ODOE1</t>
  </si>
  <si>
    <t>On-Demand Assessment - Office 365 Exchange: Remote Engineer</t>
  </si>
  <si>
    <t>UN-ODOE</t>
  </si>
  <si>
    <t>On-Demand Assessment - Office 365 Exchange: Onsite Engineer</t>
  </si>
  <si>
    <t>UN-ODMM1</t>
  </si>
  <si>
    <t>On-Demand Assessment - Microsoft Endpoint Manager: Remote Engineer</t>
  </si>
  <si>
    <t>UN-ODMM</t>
  </si>
  <si>
    <t>On-Demand Assessment - Microsoft Endpoint Manager: Onsite Engineer</t>
  </si>
  <si>
    <t>UN-ODLB1</t>
  </si>
  <si>
    <t>On-Demand Assessment - Lync/Skype for Business Server: Onsite Engineer</t>
  </si>
  <si>
    <t>UN-ODLB</t>
  </si>
  <si>
    <t>On-Demand Assessment - Lync/Skype for Business Server: Remote Engineer</t>
  </si>
  <si>
    <t>UN-ODII1</t>
  </si>
  <si>
    <t>On-Demand Assessment - Internet Information Services: Remote Engineer</t>
  </si>
  <si>
    <t>UN-ODII</t>
  </si>
  <si>
    <t>On-Demand Assessment - Internet Information Services: Onsite Engineer</t>
  </si>
  <si>
    <t>UN-ODGR</t>
  </si>
  <si>
    <t>On-Demand Assessment - Generic - Remote Engineer</t>
  </si>
  <si>
    <t>UN-ODGE1</t>
  </si>
  <si>
    <t>On-Demand Assessment - Generic - Onsite Engineer</t>
  </si>
  <si>
    <t>UN-ODES1</t>
  </si>
  <si>
    <t>On-Demand Assessment - Exchange Server: Remote Engineer</t>
  </si>
  <si>
    <t>UN-ODES</t>
  </si>
  <si>
    <t>On-Demand Assessment - Exchange Server: Onsite Engineer</t>
  </si>
  <si>
    <t>UN-ODAD4</t>
  </si>
  <si>
    <t>On-Demand Assessment - Azure Active Directory: Onsite Engineer</t>
  </si>
  <si>
    <t>UN-ODAD3</t>
  </si>
  <si>
    <t>On-Demand Assessment - Active Directory: Onsite Engineer</t>
  </si>
  <si>
    <t>UN-ODAD2</t>
  </si>
  <si>
    <t>On-Demand Assessment - Active Directory Security: Remote Engineer</t>
  </si>
  <si>
    <t>UN-ODAD1</t>
  </si>
  <si>
    <t>On-Demand Assessment - Active Directory: Remote Engineer</t>
  </si>
  <si>
    <t>UN-ODAD</t>
  </si>
  <si>
    <t>On-Demand Assessment - Azure Active Directory: Remote Engineer</t>
  </si>
  <si>
    <t>UEMMVMW</t>
  </si>
  <si>
    <t>Upskilling and Execution Plan for Migrating and modernizingVMware to Azure VMware Solution</t>
  </si>
  <si>
    <t>UAHB</t>
  </si>
  <si>
    <t>Well-Architected Operational Excellence Assessment</t>
  </si>
  <si>
    <t>TOEX</t>
  </si>
  <si>
    <t>Microsoft Teams Collaborative Experiences</t>
  </si>
  <si>
    <t>TOEE</t>
  </si>
  <si>
    <t>Microsoft Teams Optimized Experiences</t>
  </si>
  <si>
    <t>TEAR</t>
  </si>
  <si>
    <t>Microsoft Teams Enablement Assessment: Microsoft Teams Rooms</t>
  </si>
  <si>
    <t>TBMZTR</t>
  </si>
  <si>
    <t>Technical Blocker Mitigation for Zero Trust Journey with Entra</t>
  </si>
  <si>
    <t>TBMVDI</t>
  </si>
  <si>
    <t>Technical blocker mitigation for Modernize and Extend VDI to AVD</t>
  </si>
  <si>
    <t>TBMSW</t>
  </si>
  <si>
    <t>Technical Blocker Mitigation for Securing Workloads</t>
  </si>
  <si>
    <t>TBMSI</t>
  </si>
  <si>
    <t>Technical Blocker Mitigation for Securing Identities with Entra</t>
  </si>
  <si>
    <t>TBMSG</t>
  </si>
  <si>
    <t>Technical blocker mitigation for Secure and Govern your Hybrid and Multi-Cloud environment</t>
  </si>
  <si>
    <t>TBMHM</t>
  </si>
  <si>
    <t>Technical Blocker Mitigation for Operate Cloud native applications in your Hybrid and Multi-cloud environment</t>
  </si>
  <si>
    <t>TBMFF9</t>
  </si>
  <si>
    <t>Technical Blocker Mitigation for Migration and modernizing Virtual Machines to Azure</t>
  </si>
  <si>
    <t>TBMFF8</t>
  </si>
  <si>
    <t>Technical Blocker Mitigation for Migrating and modernizing to S/4HANA with Azure native</t>
  </si>
  <si>
    <t>TBMFF7</t>
  </si>
  <si>
    <t>Technical Blocker Mitigation for Migration to Databricks</t>
  </si>
  <si>
    <t>TBMFF6</t>
  </si>
  <si>
    <t>Technical Blocker Mitigation for Data Governance</t>
  </si>
  <si>
    <t>TBMFF5</t>
  </si>
  <si>
    <t>Technical Blocker Mitigation for Dynamics 365 Sales, Service, and Marketing</t>
  </si>
  <si>
    <t>TBMFF4</t>
  </si>
  <si>
    <t>Technical Blocker Mitigation for Building Intelligent Cloud-Native Applications with Azure Cognitive Services, Azure Cosmos DB or Azure Database for PostgreSQL</t>
  </si>
  <si>
    <t>TBMFF3</t>
  </si>
  <si>
    <t>Technical Blocker Mitigation for Back up on-prem data and SaaS data to Azure</t>
  </si>
  <si>
    <t>TBMFF2</t>
  </si>
  <si>
    <t>Technical Blocker Mitigation for Attaching Monitor, Storage, Networking, and Security to Azure Workloads</t>
  </si>
  <si>
    <t>TBMFF17</t>
  </si>
  <si>
    <t>Technical blocker mitigation for Migration and Modernization of VMware to Azure VMware Solution</t>
  </si>
  <si>
    <t>TBMFF15</t>
  </si>
  <si>
    <t>Technical Blocker Mitigation for Synapse Link and PBI Analytics</t>
  </si>
  <si>
    <t>TBMFF14</t>
  </si>
  <si>
    <t>Technical Blocker Mitigation for Modernizing Apps with Azure Managed Services for Databases and Apps</t>
  </si>
  <si>
    <t>TBMFF13</t>
  </si>
  <si>
    <t>Technical Blocker Mitigation for Migration to Azure SQL from VMs</t>
  </si>
  <si>
    <t>TBMFF12</t>
  </si>
  <si>
    <t>Technical Blocker Mitigation for Migration to Azure SQL or Arc-Enabled Data Services</t>
  </si>
  <si>
    <t>TBMFF11</t>
  </si>
  <si>
    <t>Technical Blocker Mitigation for Migration to Azure Open Source Databases</t>
  </si>
  <si>
    <t>TBMFF10</t>
  </si>
  <si>
    <t>Technical Blocker Mitigation for Migration to Azure Synapse</t>
  </si>
  <si>
    <t>TBMFF1</t>
  </si>
  <si>
    <t>Technical Blocker Mitigation for Attaching Azure Backup and Azure Site Recovery to Virtual Machines</t>
  </si>
  <si>
    <t>TBMFF</t>
  </si>
  <si>
    <t>Technical Blocker Mitigation for Azure Analytics &amp; Azure Machine Learning</t>
  </si>
  <si>
    <t>TBMFD</t>
  </si>
  <si>
    <t>Technical Blocker Mitigation for Dynamics 365 Finance and Supply Chain Management</t>
  </si>
  <si>
    <t>TBMDL</t>
  </si>
  <si>
    <t>Technical Blocker Mitigation for Dynamics 365 Low Code</t>
  </si>
  <si>
    <t>TBMDE</t>
  </si>
  <si>
    <t>Technical Blocker Mitigation for Microsoft Defender for Endpoint</t>
  </si>
  <si>
    <t>TBMCSO</t>
  </si>
  <si>
    <t>Technical Blocker Mitigation for Modern Security Operations with Sentinel and Defender XDR</t>
  </si>
  <si>
    <t>TBMCSM</t>
  </si>
  <si>
    <t>Technical Blocker Mitigation for Cloud Security Posture Management with Defender for Cloud</t>
  </si>
  <si>
    <t>TBMCE</t>
  </si>
  <si>
    <t>Technical Blocker Mitigation for Secure Collaboration with Defender for Office 365</t>
  </si>
  <si>
    <t>T1CW</t>
  </si>
  <si>
    <t>WorkshopPLUS Remote - Support for Microsoft Teams 1 Day - Closed Workshop</t>
  </si>
  <si>
    <t>SZZX</t>
  </si>
  <si>
    <t>Microsoft Teams Return to Office Outreach</t>
  </si>
  <si>
    <t>SZZT</t>
  </si>
  <si>
    <t>WorkshopPLUS - Journey to Microsoft Viva Connections - Closed Workshop</t>
  </si>
  <si>
    <t>SZZP</t>
  </si>
  <si>
    <t>WorkshopPLUS - Dynamics 365 Sales Insights: 1 Day with Lab - Closed Workshop</t>
  </si>
  <si>
    <t>SZYU5</t>
  </si>
  <si>
    <t>Designated Support Engineering Azure Data ( 1 hora)</t>
  </si>
  <si>
    <t>SZYU4</t>
  </si>
  <si>
    <t>Designated Support Engineering Azure Data (1600 horas)</t>
  </si>
  <si>
    <t>SZYU3</t>
  </si>
  <si>
    <t>Designated Support Engineering Azure Data (1200 horas)</t>
  </si>
  <si>
    <t>SZYU2</t>
  </si>
  <si>
    <t>Designated Support Engineering Azure Data (800 horas)</t>
  </si>
  <si>
    <t>SZYU1</t>
  </si>
  <si>
    <t>Designated Support Engineering Azure Data (400 horas)</t>
  </si>
  <si>
    <t>SZYF</t>
  </si>
  <si>
    <t>Activate - Microsoft Viva Connections and Modern Intranets</t>
  </si>
  <si>
    <t>SZAY</t>
  </si>
  <si>
    <t>Power Platform : Dataverse Storage Capacity Assessment</t>
  </si>
  <si>
    <t>SZAX</t>
  </si>
  <si>
    <t>Activate Office 365 Threat Investigation and Response Tools</t>
  </si>
  <si>
    <t>SZAS</t>
  </si>
  <si>
    <t>Azure Synapse SQL Pool - Health Check</t>
  </si>
  <si>
    <t>SZAL</t>
  </si>
  <si>
    <t>Microsoft Teams Enablement Assessment - Phone System</t>
  </si>
  <si>
    <t>SZAK</t>
  </si>
  <si>
    <t>Cloud Identity Planning Assessment</t>
  </si>
  <si>
    <t>SZAJ</t>
  </si>
  <si>
    <t>Building Solutions with Microsoft Dataverse for Teams</t>
  </si>
  <si>
    <t>SYVC</t>
  </si>
  <si>
    <t>GitHub Advanced Security Foundations</t>
  </si>
  <si>
    <t>SXMO</t>
  </si>
  <si>
    <t>Microsoft Teams for Business Scenarios</t>
  </si>
  <si>
    <t>SWYZ</t>
  </si>
  <si>
    <t>WorkshopPLUS - Microsoft Power Platform for Administrators 1 Day- Closed Workshop</t>
  </si>
  <si>
    <t>SWXX</t>
  </si>
  <si>
    <t>WorkshopPLUS - Office 365: Microsoft Defender for Office 365 1 Day - Closed Workshop</t>
  </si>
  <si>
    <t>SWXT</t>
  </si>
  <si>
    <t>WorkshopPLUS - Dynamics 365 Customer Engagement: Power Apps &amp; Power Automate 1 Day with Lab - Closed Workshop</t>
  </si>
  <si>
    <t>SWXP</t>
  </si>
  <si>
    <t>WorkshopPLUS - Device Protection with Microsoft Endpoint Manager and Microsoft Defender for Endpoint - Closed Workshop</t>
  </si>
  <si>
    <t>SWXK</t>
  </si>
  <si>
    <t>WorkshopPLUS - Microsoft Endpoint Configuration Manager: Troubleshooting Client Features - Closed Workshop</t>
  </si>
  <si>
    <t>SWXH</t>
  </si>
  <si>
    <t>WorkshopPLUS - Microsoft Endpoint Configuration Manager: Troubleshooting Infrastructure - Closed Workshop</t>
  </si>
  <si>
    <t>SWXC</t>
  </si>
  <si>
    <t>WorkshopPLUS - Microsoft Teams Apps Governance, Security and Compliance 1 Day - Closed Workshop</t>
  </si>
  <si>
    <t>SWTPA</t>
  </si>
  <si>
    <t>Activate - SharePoint Workflow transformation to Power Automate</t>
  </si>
  <si>
    <t>SWJC</t>
  </si>
  <si>
    <t>WorkshopPLUS - Power Platform: Rapid Screening Solution with PowerApps with Lab - Closed Workshop</t>
  </si>
  <si>
    <t>SWDJ</t>
  </si>
  <si>
    <t>WorkshopPLUS - Detect, Respond and Recover Office 365 Security Incident - Closed workshop</t>
  </si>
  <si>
    <t>SVRS</t>
  </si>
  <si>
    <t>RAP as a Service for SharePoint Server</t>
  </si>
  <si>
    <t>SVPS</t>
  </si>
  <si>
    <t>RAP as a Service for Windows Desktop</t>
  </si>
  <si>
    <t>SVAA</t>
  </si>
  <si>
    <t>RAP as a Service for System Center Operations Manager</t>
  </si>
  <si>
    <t>SUWQ</t>
  </si>
  <si>
    <t>WorkshopPLUS - SQL Server: Features and Administration - Closed Workshop</t>
  </si>
  <si>
    <t>SUPY</t>
  </si>
  <si>
    <t>WorkshopPLUS - System Center Operations Manager: Configuration and Administration - Closed Workshop</t>
  </si>
  <si>
    <t>SUPU</t>
  </si>
  <si>
    <t>WorkshopPLUS - Support for Microsoft Teams 1 Day- Closed Workshop</t>
  </si>
  <si>
    <t>SUOT</t>
  </si>
  <si>
    <t>WorkshopPLUS - .NET Core: Developing Cross-Platform Web Apps with ASP.NET Core - Closed Workshop</t>
  </si>
  <si>
    <t>SUOL</t>
  </si>
  <si>
    <t>WorkshopPLUS - SQL Server: Performance Tuning and Optimization - Closed Workshop</t>
  </si>
  <si>
    <t>SULA</t>
  </si>
  <si>
    <t>WorkshopPLUS - Dynamics 365 for Finance and Operations: Administration and Troubleshooting - Closed Workshop</t>
  </si>
  <si>
    <t>SUKW</t>
  </si>
  <si>
    <t>WorkshopPLUS - Windows Server: Vital Signs - Part 1 - Closed Workshop</t>
  </si>
  <si>
    <t>SUKD</t>
  </si>
  <si>
    <t>WorkshopPLUS - Windows Server: Vital Signs - Part 2 - Closed Workshop</t>
  </si>
  <si>
    <t>SUDU5</t>
  </si>
  <si>
    <t>Designated Support Engineering Culture and Cloud Experience (1 hora )</t>
  </si>
  <si>
    <t>SUDU4</t>
  </si>
  <si>
    <t>Designated Support Engineering Culture and Cloud Experience (1600 horas)</t>
  </si>
  <si>
    <t>SUDU3</t>
  </si>
  <si>
    <t>Designated Support Engineering Culture and Cloud Experience (1200 horas)</t>
  </si>
  <si>
    <t>SUDU2</t>
  </si>
  <si>
    <t>Designated Support Engineering Culture and Cloud Experience (800 horas)</t>
  </si>
  <si>
    <t>SUDU1</t>
  </si>
  <si>
    <t>Designated Support Engineering Culture and Cloud Experience (400 horas)</t>
  </si>
  <si>
    <t>SUDF</t>
  </si>
  <si>
    <t>OED Fee</t>
  </si>
  <si>
    <t>SUAA</t>
  </si>
  <si>
    <t>RAP as a Service Plus for Internet Information Services</t>
  </si>
  <si>
    <t>STPR</t>
  </si>
  <si>
    <t>Mission Critical Proactive Service - Generic</t>
  </si>
  <si>
    <t>STAZT</t>
  </si>
  <si>
    <t>Show Technical Ability for Zero Trust Journey with Entra</t>
  </si>
  <si>
    <t>STASCD</t>
  </si>
  <si>
    <t>Show Technical Ability for Secure Collaboration with Defender for Office 365</t>
  </si>
  <si>
    <t>STAMSO</t>
  </si>
  <si>
    <t>Show Technical Ability for Modern Security Operations with Sentinel and Defender XDR</t>
  </si>
  <si>
    <t>STAMSI</t>
  </si>
  <si>
    <t>Show Technical Ability for Securing Identities with Entra</t>
  </si>
  <si>
    <t>STAMD</t>
  </si>
  <si>
    <t>Show Technical Ability for Microsoft Defender for Endpoint</t>
  </si>
  <si>
    <t>STACS</t>
  </si>
  <si>
    <t>Show Technical Ability for Cloud Security Posture Management with Defender for Cloud</t>
  </si>
  <si>
    <t>SSZR</t>
  </si>
  <si>
    <t>Azure Rapid Response Fee</t>
  </si>
  <si>
    <t>SSZM</t>
  </si>
  <si>
    <t>Azure Gaming Fee</t>
  </si>
  <si>
    <t>SSUE</t>
  </si>
  <si>
    <t>Support Assistance</t>
  </si>
  <si>
    <t>SSUA</t>
  </si>
  <si>
    <t>Support Assistance Hours - 10 Pack</t>
  </si>
  <si>
    <t>SSTR5</t>
  </si>
  <si>
    <t>Designated Support Engineering SCSM (1 hora)</t>
  </si>
  <si>
    <t>SSTR4</t>
  </si>
  <si>
    <t>Designated Support Engineering SCSM (1600 horas)</t>
  </si>
  <si>
    <t>SSTR3</t>
  </si>
  <si>
    <t>Designated Support Engineering SCSM (1200 horas)</t>
  </si>
  <si>
    <t>SSTR2</t>
  </si>
  <si>
    <t>Designated Support Engineering SCSM (800 horas)</t>
  </si>
  <si>
    <t>SSTR1</t>
  </si>
  <si>
    <t>Designated Support Engineering SCSM (400 horas)</t>
  </si>
  <si>
    <t>SSPA</t>
  </si>
  <si>
    <t>RAP as a Service for Internet Information Services</t>
  </si>
  <si>
    <t>SSO6</t>
  </si>
  <si>
    <t>Office 365 Engineering Direct in Mission Critical</t>
  </si>
  <si>
    <t>SSMU</t>
  </si>
  <si>
    <t>Mission Critical Solution Team</t>
  </si>
  <si>
    <t>SSGP5</t>
  </si>
  <si>
    <t>Designated Support Engineering SharePoint (1 hora)</t>
  </si>
  <si>
    <t>SSGP4</t>
  </si>
  <si>
    <t>Designated Support Engineering SharePoint (1600 horas)</t>
  </si>
  <si>
    <t>SSGP3</t>
  </si>
  <si>
    <t>Designated Support Engineering SharePoint (1200 horas)</t>
  </si>
  <si>
    <t>SSGP2</t>
  </si>
  <si>
    <t>Designated Support Engineering SharePoint (800 horas)</t>
  </si>
  <si>
    <t>SSGP1</t>
  </si>
  <si>
    <t>Designated Support Engineering SharePoint (400 horas)</t>
  </si>
  <si>
    <t>SSD3</t>
  </si>
  <si>
    <t>Dynamics 365 Engineering Direct in Mission Critical</t>
  </si>
  <si>
    <t>SSCN</t>
  </si>
  <si>
    <t>Cybersecurity Incident Response - Additional Week</t>
  </si>
  <si>
    <t>SSCC</t>
  </si>
  <si>
    <t>Cybersecurity Incident Response</t>
  </si>
  <si>
    <t>SSBP</t>
  </si>
  <si>
    <t>Cybersecurity Operations Service</t>
  </si>
  <si>
    <t>SSBI</t>
  </si>
  <si>
    <t>Cybersecurity Incident Response Plus - Additional Week</t>
  </si>
  <si>
    <t>SSBE</t>
  </si>
  <si>
    <t>Cybersecurity Operations Service - Additional Week</t>
  </si>
  <si>
    <t>SSAA</t>
  </si>
  <si>
    <t>RAP as a Service for Active Directory Security</t>
  </si>
  <si>
    <t>SRVT</t>
  </si>
  <si>
    <t>Activate Data Warehouse Migration and Modernization - Azure Synapse SQL pool</t>
  </si>
  <si>
    <t>SRTD</t>
  </si>
  <si>
    <t>Remediation - Side by Side</t>
  </si>
  <si>
    <t>SRMU</t>
  </si>
  <si>
    <t>Mission Critical Unlimited RAP as a Service</t>
  </si>
  <si>
    <t>SRGL</t>
  </si>
  <si>
    <t>Onboarding Accelerator - Implementing Security Baselines - Add On</t>
  </si>
  <si>
    <t>SREB</t>
  </si>
  <si>
    <t>Power BI Clinic</t>
  </si>
  <si>
    <t>SQTA</t>
  </si>
  <si>
    <t>WorkshopPLUS - Power Platform: Building Model-Driven Power Apps and Customizing Dynamics 365 Apps - Closed Workshop</t>
  </si>
  <si>
    <t>SQMT</t>
  </si>
  <si>
    <t>Microsoft Teams App Template Deployment Premium</t>
  </si>
  <si>
    <t>SQMS</t>
  </si>
  <si>
    <t>Modern Service Management Governance for Power Platform</t>
  </si>
  <si>
    <t>SQAP</t>
  </si>
  <si>
    <t>Activate Azure SQL Availability and Business Continuity</t>
  </si>
  <si>
    <t>SPZY</t>
  </si>
  <si>
    <t>Accessibility and Inclusion in Teams Meetings</t>
  </si>
  <si>
    <t>SPZX</t>
  </si>
  <si>
    <t>Activate Microsoft Defender for Office 365</t>
  </si>
  <si>
    <t>SPZV</t>
  </si>
  <si>
    <t>Azure Event</t>
  </si>
  <si>
    <t>SPYY</t>
  </si>
  <si>
    <t>Security: Identity Delegation - Fundamentals</t>
  </si>
  <si>
    <t>SPYD</t>
  </si>
  <si>
    <t>Security: Modern Workplace Threat Protection - Fundamentals</t>
  </si>
  <si>
    <t>SPY5</t>
  </si>
  <si>
    <t>Dynamics 365 for Finance and Operations: Business Intelligence Hands on Lab</t>
  </si>
  <si>
    <t>SPXV</t>
  </si>
  <si>
    <t>Microsoft Viva Overview</t>
  </si>
  <si>
    <t>SPXP</t>
  </si>
  <si>
    <t>Activate - Power Platform : Power Apps Portals</t>
  </si>
  <si>
    <t>SPWG</t>
  </si>
  <si>
    <t>Workshop - Generic 5 Day - Closed Workshop</t>
  </si>
  <si>
    <t>SPVO</t>
  </si>
  <si>
    <t>Active Directory Recovery Execution Service Remote</t>
  </si>
  <si>
    <t>SPVN</t>
  </si>
  <si>
    <t>Activate Windows Hello for Business</t>
  </si>
  <si>
    <t>SPVM</t>
  </si>
  <si>
    <t>Activate Modern SharePoint</t>
  </si>
  <si>
    <t>SPVH</t>
  </si>
  <si>
    <t>Activate SharePoint Online Migration</t>
  </si>
  <si>
    <t>SPVF</t>
  </si>
  <si>
    <t>Activate Microsoft Graph for Office 365</t>
  </si>
  <si>
    <t>SPVE</t>
  </si>
  <si>
    <t>Activate Enterprise Mobility + Security</t>
  </si>
  <si>
    <t>SPVD</t>
  </si>
  <si>
    <t>Activate Data Platform Modernization for OpenSource</t>
  </si>
  <si>
    <t>SPUZ</t>
  </si>
  <si>
    <t>Security: Azure Information Protection - Fundamentals</t>
  </si>
  <si>
    <t>SPUP</t>
  </si>
  <si>
    <t>WorkshopPLUS - Enterprise Mobile Device Management with Microsoft Intune - Closed Workshop</t>
  </si>
  <si>
    <t>SPTP</t>
  </si>
  <si>
    <t>T-SQL Patterns and Practices Review</t>
  </si>
  <si>
    <t>SPTM</t>
  </si>
  <si>
    <t>Accelerate - Microsoft Teams Governance, Security and Compliance</t>
  </si>
  <si>
    <t>SPTL</t>
  </si>
  <si>
    <t>Data Platform Modernization Migration Support for SQL</t>
  </si>
  <si>
    <t>SPTB</t>
  </si>
  <si>
    <t>Activate Accessibility in the Modern Workplace</t>
  </si>
  <si>
    <t>SPSR</t>
  </si>
  <si>
    <t>WorkshopPLUS - Microsoft Azure: Infrastructure as a Service - Closed Workshop</t>
  </si>
  <si>
    <t>SPSE</t>
  </si>
  <si>
    <t>SQL Server Recovery Execution Service</t>
  </si>
  <si>
    <t>SPRJ</t>
  </si>
  <si>
    <t>Security: Microsoft Defender for Identity - Fundamentals - 3 Day</t>
  </si>
  <si>
    <t>SPR3</t>
  </si>
  <si>
    <t>Microsoft 365 Live Events</t>
  </si>
  <si>
    <t>SPPW</t>
  </si>
  <si>
    <t>POP - Windows Client BootXRay</t>
  </si>
  <si>
    <t>SPPU</t>
  </si>
  <si>
    <t>Problem Resolution Hours</t>
  </si>
  <si>
    <t>SPPL</t>
  </si>
  <si>
    <t>Problem Resolution Hours - 10 Pack</t>
  </si>
  <si>
    <t>SPPB</t>
  </si>
  <si>
    <t>Mission Critical Problem Resolution As-needed</t>
  </si>
  <si>
    <t>SPPA</t>
  </si>
  <si>
    <t>RAP as a Service PLUS for SQL Server</t>
  </si>
  <si>
    <t>SPON</t>
  </si>
  <si>
    <t>Workshop - Windows Server: Troubleshooting Windows Applications with DebugDiag - Closed Workshop</t>
  </si>
  <si>
    <t>SPOG</t>
  </si>
  <si>
    <t>POP - Generic</t>
  </si>
  <si>
    <t>SPOC</t>
  </si>
  <si>
    <t>POP - Securing Lateral Account Movement (SLAM)</t>
  </si>
  <si>
    <t>SPO7</t>
  </si>
  <si>
    <t>Office 365 Security Optimization Assessment Remediation</t>
  </si>
  <si>
    <t>SPNQ</t>
  </si>
  <si>
    <t>Accelerate Microsoft Teams Direct Routing</t>
  </si>
  <si>
    <t>SPNE</t>
  </si>
  <si>
    <t>.NET Performance Tuning and Optimization</t>
  </si>
  <si>
    <t>SPND</t>
  </si>
  <si>
    <t>.NET Code Review - Add-on</t>
  </si>
  <si>
    <t>SPN6</t>
  </si>
  <si>
    <t>Dynamics 365 Customer Engagement: Performance Review</t>
  </si>
  <si>
    <t>SPMQ</t>
  </si>
  <si>
    <t>Microsoft Endpoint Configuration Manager: Advanced Dashboards</t>
  </si>
  <si>
    <t>SPMG</t>
  </si>
  <si>
    <t>Microsoft Endpoint Manager: Update Compliance Dashboard</t>
  </si>
  <si>
    <t>SPM9</t>
  </si>
  <si>
    <t>Microsoft Endpoint Manager: PowerBI Dashboard Integration Premium</t>
  </si>
  <si>
    <t>SPM7</t>
  </si>
  <si>
    <t>Microsoft Endpoint Manager: PowerBI Dashboard Integration Base</t>
  </si>
  <si>
    <t>SPLM</t>
  </si>
  <si>
    <t>WorkshopPLUS - SCVMM 2016: Private Cloud Implementation and Management - Closed Workshop</t>
  </si>
  <si>
    <t>SPLF</t>
  </si>
  <si>
    <t>WorkshopPLUS - Office 365 Exchange Online: Troubleshooting - Closed Workshop</t>
  </si>
  <si>
    <t>SPKK</t>
  </si>
  <si>
    <t>Activate Microsoft 365 Security and Compliance : Sensitivity Labels</t>
  </si>
  <si>
    <t>SPKF</t>
  </si>
  <si>
    <t>WorkshopPLUS - Office 365 Exchange Online: Administration and Configuration - Closed Workshop</t>
  </si>
  <si>
    <t>SPIG</t>
  </si>
  <si>
    <t>Activate - Migrating InfoPath Forms to PowerApps</t>
  </si>
  <si>
    <t>SPI3</t>
  </si>
  <si>
    <t>Dynamics 365 for Finance and Operations: Code Review</t>
  </si>
  <si>
    <t>SPHZ</t>
  </si>
  <si>
    <t>WorkshopPLUS - Azure: Modern Monitoring and Management - Closed Workshop</t>
  </si>
  <si>
    <t>SPHG</t>
  </si>
  <si>
    <t>WorkshopPLUS - Exchange Server: Administration and Troubleshooting - Closed Workshop</t>
  </si>
  <si>
    <t>SPHF</t>
  </si>
  <si>
    <t>WorkshopPLUS - Office 365 SharePoint Online: Administration and Configuration - Closed Workshop</t>
  </si>
  <si>
    <t>SPGO5</t>
  </si>
  <si>
    <t>Designated Support Engineering Dynamics 365 finance and operations ( 1 hora)</t>
  </si>
  <si>
    <t>SPGO4</t>
  </si>
  <si>
    <t>Designated Support Engineering Dynamics 365 finance and operations (1600 horas)</t>
  </si>
  <si>
    <t>SPGO3</t>
  </si>
  <si>
    <t>Designated Support Engineering Dynamics 365 finance and operations (1200 horas)</t>
  </si>
  <si>
    <t>SPGO2</t>
  </si>
  <si>
    <t>Designated Support Engineering Dynamics 365 finance and operations (800 horas)</t>
  </si>
  <si>
    <t>SPGO1</t>
  </si>
  <si>
    <t>Designated Support Engineering Dynamics 365 finance and operations (400 horas)</t>
  </si>
  <si>
    <t>SPGL</t>
  </si>
  <si>
    <t>Optimize Azure Synapse SQL Pools</t>
  </si>
  <si>
    <t>SPGK</t>
  </si>
  <si>
    <t>Onboarding Accelerator - Implementing and Operating Microsoft Defender for Identity</t>
  </si>
  <si>
    <t>SPGJ</t>
  </si>
  <si>
    <t>Data Platform Modernization Migration Support for OpenSource</t>
  </si>
  <si>
    <t>SPGF</t>
  </si>
  <si>
    <t>Activate SQL Server Big Data Clusters</t>
  </si>
  <si>
    <t>SPGD</t>
  </si>
  <si>
    <t>Activate Optimize SQL Databases in Azure with CI/CD Pipelines</t>
  </si>
  <si>
    <t>SPFD</t>
  </si>
  <si>
    <t>Security: Microsoft Defender for Endpoint - Fundamentals</t>
  </si>
  <si>
    <t>SPER</t>
  </si>
  <si>
    <t>Exchange Recovery Execution Service (ExRES) - Foundation</t>
  </si>
  <si>
    <t>SPEE</t>
  </si>
  <si>
    <t>Exchange Recovery Execution Service (ExRES) - Premium</t>
  </si>
  <si>
    <t>SPCX</t>
  </si>
  <si>
    <t>Activate Exchange Online Protection</t>
  </si>
  <si>
    <t>SPCA</t>
  </si>
  <si>
    <t>Mission Critical ARR Problem Resolution As-needed</t>
  </si>
  <si>
    <t>SPC6</t>
  </si>
  <si>
    <t>Office 365 Advanced Analytics and Insights</t>
  </si>
  <si>
    <t>SPC5</t>
  </si>
  <si>
    <t>Dynamics 365 Customer Engagement: Benchmark Assessment</t>
  </si>
  <si>
    <t>SPBQ</t>
  </si>
  <si>
    <t>Activate - Power Platform: Governance with COE</t>
  </si>
  <si>
    <t>SPAX</t>
  </si>
  <si>
    <t>Dynamics AX: Performance Review</t>
  </si>
  <si>
    <t>SPAU</t>
  </si>
  <si>
    <t>Activate Azure with DevOps - 4 Day</t>
  </si>
  <si>
    <t>SPAS</t>
  </si>
  <si>
    <t>RAP as a Service PLUS for Active Directory</t>
  </si>
  <si>
    <t>SPAP</t>
  </si>
  <si>
    <t>ARR Problem Resolution As-Needed</t>
  </si>
  <si>
    <t>SPAH</t>
  </si>
  <si>
    <t>SharePoint Search Health Reports Dashboard</t>
  </si>
  <si>
    <t>SPAB</t>
  </si>
  <si>
    <t>Activate Business Analytics with Power BI</t>
  </si>
  <si>
    <t>SPA6</t>
  </si>
  <si>
    <t>Dynamics 365 Customer Engagement: Code Review Premium</t>
  </si>
  <si>
    <t>SPA5</t>
  </si>
  <si>
    <t>Dynamics 365 for Finance and Operations: Performance Review</t>
  </si>
  <si>
    <t>SPA3</t>
  </si>
  <si>
    <t>Dynamics 365 Customer Engagement: Code Review</t>
  </si>
  <si>
    <t>SORB</t>
  </si>
  <si>
    <t>Workshop Library on-demand Subscription</t>
  </si>
  <si>
    <t>SOQB</t>
  </si>
  <si>
    <t>SONT</t>
  </si>
  <si>
    <t>Offline Assessment for SharePoint Server</t>
  </si>
  <si>
    <t>SONF</t>
  </si>
  <si>
    <t>Analytics Platform System Upgrade</t>
  </si>
  <si>
    <t>SONE</t>
  </si>
  <si>
    <t>Offline Assessment for Exchange Server</t>
  </si>
  <si>
    <t>SONA</t>
  </si>
  <si>
    <t>Offline Assessment for Active Directory</t>
  </si>
  <si>
    <t>SOMSC</t>
  </si>
  <si>
    <t>Solution Optimization for Modern Security Operations - 1 Day</t>
  </si>
  <si>
    <t>SOMO</t>
  </si>
  <si>
    <t>Mission Critical Onsite Visits</t>
  </si>
  <si>
    <t>SOMD</t>
  </si>
  <si>
    <t>Major Incident Response Plan (MIRP)</t>
  </si>
  <si>
    <t>SOMAZQL</t>
  </si>
  <si>
    <t>Solution Optimization for Migration to Azure SQL from VMs</t>
  </si>
  <si>
    <t>SOMASY</t>
  </si>
  <si>
    <t>Solution Optimization for Migration to Azure Synapse</t>
  </si>
  <si>
    <t>SOFU</t>
  </si>
  <si>
    <t>Software Assurance Transfer</t>
  </si>
  <si>
    <t>SOFSL</t>
  </si>
  <si>
    <t>Solution Optimization for Synapse Link and PBI Analytics</t>
  </si>
  <si>
    <t>SOFMMA</t>
  </si>
  <si>
    <t>Solution Optimization for Modernizing Apps with Azure Managed Services for Databases and Apps</t>
  </si>
  <si>
    <t>SOFF13</t>
  </si>
  <si>
    <t>Solution Optimization for Cloud Security Posture Management and Workload Protection</t>
  </si>
  <si>
    <t>SOFF10</t>
  </si>
  <si>
    <t>Solution Optimization for Modern Security Operations - 2 Day</t>
  </si>
  <si>
    <t>SOFF1</t>
  </si>
  <si>
    <t>Solution Optimization for Dynamics 365 Sales, Service, and Marketing</t>
  </si>
  <si>
    <t>SOFD</t>
  </si>
  <si>
    <t>Solution Optimization for Dynamics 365 Finance and Supply Chain Management</t>
  </si>
  <si>
    <t>SOEN</t>
  </si>
  <si>
    <t>Offline Assessment for SQL Server</t>
  </si>
  <si>
    <t>SODMSQL</t>
  </si>
  <si>
    <t>Solution Optimization for Migration to Azure SQL or Arc-Enabled Data Services</t>
  </si>
  <si>
    <t>SODLWCD</t>
  </si>
  <si>
    <t>Solution Optimization for Dynamics 365 Low Code</t>
  </si>
  <si>
    <t>SOBT</t>
  </si>
  <si>
    <t>Onboarding Accelerator - Deployment and Migration Assistance for Exchange Server Add On</t>
  </si>
  <si>
    <t>SOBO</t>
  </si>
  <si>
    <t>Onboarding Accelerator - Deployment and Migration Assistance for Exchange Server Base</t>
  </si>
  <si>
    <t>SOAFM</t>
  </si>
  <si>
    <t>Solution Optimization for Migration to Databricks</t>
  </si>
  <si>
    <t>SOAFB</t>
  </si>
  <si>
    <t>Solution Optimization for Building Apps with Azure AI</t>
  </si>
  <si>
    <t>SOAFA</t>
  </si>
  <si>
    <t>Solution Optimization for Azure Analytics &amp; Azure Machine Learning</t>
  </si>
  <si>
    <t>SNRT</t>
  </si>
  <si>
    <t>Onboarding Accelerator - Deployment and Migration Assistance for Exchange Server Lite</t>
  </si>
  <si>
    <t>SNRO</t>
  </si>
  <si>
    <t>Onboarding Accelerator - Deployment and Migration Assistance for Windows Client Lite</t>
  </si>
  <si>
    <t>SNRL</t>
  </si>
  <si>
    <t>Onboarding Accelerator - Deployment and Migration Assistance for Windows Client Premium</t>
  </si>
  <si>
    <t>SNRE</t>
  </si>
  <si>
    <t>Onboarding Accelerator - Deployment and Migration Assistance for Windows Client Base</t>
  </si>
  <si>
    <t>SNRC</t>
  </si>
  <si>
    <t>Onboarding Accelerator - Deployment and Migration Assistance for Windows Client Add On</t>
  </si>
  <si>
    <t>SNRA</t>
  </si>
  <si>
    <t>Onboarding Accelerator - Deployment and Migration Assistance for Active Directory Lite</t>
  </si>
  <si>
    <t>SNNP5</t>
  </si>
  <si>
    <t>Designated Support Engineering Cybersecurity (1 hora)</t>
  </si>
  <si>
    <t>SNNP4</t>
  </si>
  <si>
    <t>Designated Support Engineering Cybersecurity (1600 horas)</t>
  </si>
  <si>
    <t>SNNP3</t>
  </si>
  <si>
    <t>Designated Support Engineering Cybersecurity (1200 horas)</t>
  </si>
  <si>
    <t>SNNP2</t>
  </si>
  <si>
    <t>Designated Support Engineering Cybersecurity (800 horas)</t>
  </si>
  <si>
    <t>SNNP1</t>
  </si>
  <si>
    <t>Designated Support Engineering Cybersecurity (400 horas)</t>
  </si>
  <si>
    <t>SNIR</t>
  </si>
  <si>
    <t>Onboarding Accelerator - Deployment and Migration Assistance for Active Directory Certificate Services Base</t>
  </si>
  <si>
    <t>SNGP5</t>
  </si>
  <si>
    <t>Designated Support Engineering Azure IaaS (1 hora )</t>
  </si>
  <si>
    <t>SNGP4</t>
  </si>
  <si>
    <t>Designated Support Engineering Azure IaaS (1600 horas)</t>
  </si>
  <si>
    <t>SNGP3</t>
  </si>
  <si>
    <t>Designated Support Engineering Azure IaaS (1200 horas)</t>
  </si>
  <si>
    <t>SNGP2</t>
  </si>
  <si>
    <t>Designated Support Engineering Azure IaaS (800 horas)</t>
  </si>
  <si>
    <t>SNGP1</t>
  </si>
  <si>
    <t>Designated Support Engineering Azure IaaS (400 horas)</t>
  </si>
  <si>
    <t>SNGO5</t>
  </si>
  <si>
    <t>Designated Support Engineering Office 365 (1 hora)</t>
  </si>
  <si>
    <t>SNGO4</t>
  </si>
  <si>
    <t>Designated Support Engineering Office 365 (1600 horas)</t>
  </si>
  <si>
    <t>SNGO3</t>
  </si>
  <si>
    <t>Designated Support Engineering Office 365 (1200 horas)</t>
  </si>
  <si>
    <t>SNGO2</t>
  </si>
  <si>
    <t>Designated Support Engineering Office 365 (800 horas)</t>
  </si>
  <si>
    <t>SNGO1</t>
  </si>
  <si>
    <t>Designated Support Engineering Office 365 (400 horas)</t>
  </si>
  <si>
    <t>SNGL</t>
  </si>
  <si>
    <t>Onboarding Accelerator - Deployment and Migration Assistance for System Center Service Manager Base</t>
  </si>
  <si>
    <t>SNGE</t>
  </si>
  <si>
    <t>Onboarding Accelerator - Deployment and Migration Assistance for System Center Service Manager Premium</t>
  </si>
  <si>
    <t>SNGC</t>
  </si>
  <si>
    <t>Onboarding Accelerator - Deployment and Migration Assistance for System Center Service Manager Add On</t>
  </si>
  <si>
    <t>SNGA</t>
  </si>
  <si>
    <t>Onboarding Accelerator - Deployment and Migration Assistance for System Center Operations Manager Lite</t>
  </si>
  <si>
    <t>SNBT</t>
  </si>
  <si>
    <t>Onboarding Accelerator - Deployment and Migration Assistance for System Center Operations Manager Base</t>
  </si>
  <si>
    <t>SNBR</t>
  </si>
  <si>
    <t>Onboarding Accelerator - Deployment and Migration Assistance for System Center Operations Manager Add On</t>
  </si>
  <si>
    <t>SNBO</t>
  </si>
  <si>
    <t>Onboarding Accelerator - Deployment and Migration Assistance for System Center Operations Manager Premium</t>
  </si>
  <si>
    <t>SNBE</t>
  </si>
  <si>
    <t>Onboarding Accelerator - Deployment and Migration Assistance for Active Directory Add On</t>
  </si>
  <si>
    <t>SNBC</t>
  </si>
  <si>
    <t>Onboarding Accelerator - Deployment and Migration Assistance for Active Directory Base</t>
  </si>
  <si>
    <t>SNBA</t>
  </si>
  <si>
    <t>Onboarding Accelerator - Deployment and Migration Assistance for Active Directory Certificate Services Add On</t>
  </si>
  <si>
    <t>SMUR</t>
  </si>
  <si>
    <t>Custom Proactive Remote 2</t>
  </si>
  <si>
    <t>SMUP</t>
  </si>
  <si>
    <t>Custom Proactive Remote 1</t>
  </si>
  <si>
    <t>SMUO</t>
  </si>
  <si>
    <t>Custom Proactive Remote 3</t>
  </si>
  <si>
    <t>SMUI</t>
  </si>
  <si>
    <t>Custom Proactive Remote - 1/2</t>
  </si>
  <si>
    <t>SMUC</t>
  </si>
  <si>
    <t>Custom Proactive Remote 5</t>
  </si>
  <si>
    <t>SMUA</t>
  </si>
  <si>
    <t>Custom Proactive Remote 4</t>
  </si>
  <si>
    <t>SMTT</t>
  </si>
  <si>
    <t>Microsoft Teams and Power Platform</t>
  </si>
  <si>
    <t>SMOR</t>
  </si>
  <si>
    <t>Modern Service Management Governance for Office 365</t>
  </si>
  <si>
    <t>SMDR</t>
  </si>
  <si>
    <t>Modern Service Management Value Stream Mapping for IT Services</t>
  </si>
  <si>
    <t>SMDFI</t>
  </si>
  <si>
    <t>Security: Microsoft Defender for Identity - Fundamentals - 1 Day</t>
  </si>
  <si>
    <t>SMDFC</t>
  </si>
  <si>
    <t>Security: Microsoft Defender for Cloud Apps - Fundamentals - 1 Day</t>
  </si>
  <si>
    <t>SMDC</t>
  </si>
  <si>
    <t>Modern Service Management Cloud Success Plan for Dynamics 365</t>
  </si>
  <si>
    <t>SMCV</t>
  </si>
  <si>
    <t>Custom Proactive Onsite 4</t>
  </si>
  <si>
    <t>SMCT</t>
  </si>
  <si>
    <t>Custom Proactive Onsite 2</t>
  </si>
  <si>
    <t>SMCI</t>
  </si>
  <si>
    <t>Custom Proactive Onsite 3</t>
  </si>
  <si>
    <t>SMCE</t>
  </si>
  <si>
    <t>Custom Proactive Onsite 5</t>
  </si>
  <si>
    <t>SMCC</t>
  </si>
  <si>
    <t>Custom Proactive Onsite 1</t>
  </si>
  <si>
    <t>SLVL</t>
  </si>
  <si>
    <t>Activate Building and Deploying Machine Learning Models</t>
  </si>
  <si>
    <t>SLUU</t>
  </si>
  <si>
    <t>WorkshopPLUS - Security: Modern Authentication and Authorization - Closed Workshop</t>
  </si>
  <si>
    <t>SLTE</t>
  </si>
  <si>
    <t>Testing Services Labs - Custom Services</t>
  </si>
  <si>
    <t>SLRR</t>
  </si>
  <si>
    <t>WorkshopPLUS - Microsoft Azure: Application, Monitoring and Diagnostics for IT Professionals - Closed Workshop</t>
  </si>
  <si>
    <t>SLRO</t>
  </si>
  <si>
    <t>WorkshopPLUS - Windows Client: Supporting and Troubleshooting - Closed Workshop</t>
  </si>
  <si>
    <t>SLQA</t>
  </si>
  <si>
    <t>Quality Advisory Service - Lite</t>
  </si>
  <si>
    <t>SLPDI</t>
  </si>
  <si>
    <t>Security: Least Privilege Access Design and Implementation</t>
  </si>
  <si>
    <t>SLPC</t>
  </si>
  <si>
    <t>WorkshopPLUS - Office 365: Networking Foundations - Closed Workshop</t>
  </si>
  <si>
    <t>SLLF</t>
  </si>
  <si>
    <t>WorkshopPLUS - Microsoft Azure: Security Best Practices - Closed Workshop</t>
  </si>
  <si>
    <t>SLKS</t>
  </si>
  <si>
    <t>WorkshopPLUS - Windows Server: Managing and Supporting Active Directory Certificate Services - Closed Workshop</t>
  </si>
  <si>
    <t>SLKI</t>
  </si>
  <si>
    <t>WorkshopPLUS - Windows PowerShell: Desired State Configuration - Closed Workshop</t>
  </si>
  <si>
    <t>SLFA</t>
  </si>
  <si>
    <t>Offline Assessment for Lync/Skype for Business Server</t>
  </si>
  <si>
    <t>SLAS</t>
  </si>
  <si>
    <t>RAP as a Service Plus for System Center Operations Manager</t>
  </si>
  <si>
    <t>SKUA</t>
  </si>
  <si>
    <t>WorkshopPLUS - Active Directory: Troubleshooting - Closed Workshop</t>
  </si>
  <si>
    <t>SKSN</t>
  </si>
  <si>
    <t>Workshop - .NET Advanced Production Level Debugging - Closed Workshop</t>
  </si>
  <si>
    <t>SITS5</t>
  </si>
  <si>
    <t>Designated Support Engineering SQL (1 hora)</t>
  </si>
  <si>
    <t>SITS4</t>
  </si>
  <si>
    <t>Designated Support Engineering SQL (1600 horas)</t>
  </si>
  <si>
    <t>SITS3</t>
  </si>
  <si>
    <t>Designated Support Engineering SQL (1200 horas)</t>
  </si>
  <si>
    <t>SITS2</t>
  </si>
  <si>
    <t>Designated Support Engineering SQL (800 horas)</t>
  </si>
  <si>
    <t>SITS1</t>
  </si>
  <si>
    <t>Designated Support Engineering SQL (400 horas)</t>
  </si>
  <si>
    <t>SIST5</t>
  </si>
  <si>
    <t>Designated Support Engineering MOM/SCOM (1 hora)</t>
  </si>
  <si>
    <t>SIST4</t>
  </si>
  <si>
    <t>Designated Support Engineering MOM/SCOM (1600 horas)</t>
  </si>
  <si>
    <t>SIST3</t>
  </si>
  <si>
    <t>Designated Support Engineering MOM/SCOM (1200 horas)</t>
  </si>
  <si>
    <t>SIST2</t>
  </si>
  <si>
    <t>Designated Support Engineering MOM/SCOM (800 horas)</t>
  </si>
  <si>
    <t>SIST1</t>
  </si>
  <si>
    <t>Designated Support Engineering MOM/SCOM (400 horas)</t>
  </si>
  <si>
    <t>SISR5</t>
  </si>
  <si>
    <t>Designated Support Engineering Messaging (1 hora)</t>
  </si>
  <si>
    <t>SISR4</t>
  </si>
  <si>
    <t>Designated Support Engineering Messaging (1600 horas)</t>
  </si>
  <si>
    <t>SISR3</t>
  </si>
  <si>
    <t>Designated Support Engineering Messaging (1200 horas)</t>
  </si>
  <si>
    <t>SISR2</t>
  </si>
  <si>
    <t>Designated Support Engineering Messaging (800 horas)</t>
  </si>
  <si>
    <t>SISR1</t>
  </si>
  <si>
    <t>Designated Support Engineering Messaging (400 horas)</t>
  </si>
  <si>
    <t>SIRV</t>
  </si>
  <si>
    <t>Modern Service Management Operational Roles and Tasks for Azure</t>
  </si>
  <si>
    <t>SIRS</t>
  </si>
  <si>
    <t>RAP as a Service for Exchange Server</t>
  </si>
  <si>
    <t>SIRC</t>
  </si>
  <si>
    <t>Modern Service Management Operational Roles and Tasks for Office 365</t>
  </si>
  <si>
    <t>SINV</t>
  </si>
  <si>
    <t>Modern Service Management Cloud Success Plan for Azure</t>
  </si>
  <si>
    <t>SINR5</t>
  </si>
  <si>
    <t>Designated Support Engineering Dynamics CRM (1 hora)</t>
  </si>
  <si>
    <t>SINR4</t>
  </si>
  <si>
    <t>Designated Support Engineering Dynamics CRM (1600 horas)</t>
  </si>
  <si>
    <t>SINR3</t>
  </si>
  <si>
    <t>Designated Support Engineering Dynamics CRM (1200 horas)</t>
  </si>
  <si>
    <t>SINR2</t>
  </si>
  <si>
    <t>Designated Support Engineering Dynamics CRM (800 horas)</t>
  </si>
  <si>
    <t>SINR1</t>
  </si>
  <si>
    <t>Designated Support Engineering Dynamics CRM (400 horas)</t>
  </si>
  <si>
    <t>SINO5</t>
  </si>
  <si>
    <t>Designated Support Engineering Platforms (1 hora)</t>
  </si>
  <si>
    <t>SINO4</t>
  </si>
  <si>
    <t>Designated Support Engineering Platforms (1600 horas)</t>
  </si>
  <si>
    <t>SINO3</t>
  </si>
  <si>
    <t>Designated Support Engineering Platforms (1200 horas)</t>
  </si>
  <si>
    <t>SINO2</t>
  </si>
  <si>
    <t>Designated Support Engineering Platforms (800 horas)</t>
  </si>
  <si>
    <t>SINO1</t>
  </si>
  <si>
    <t>Designated Support Engineering Platforms (400 horas)</t>
  </si>
  <si>
    <t>SIFS</t>
  </si>
  <si>
    <t>Offline Assessment for Microsoft Endpoint Manager</t>
  </si>
  <si>
    <t>SIFA</t>
  </si>
  <si>
    <t>Offline Assessment Complex for SQL Server</t>
  </si>
  <si>
    <t>SICS</t>
  </si>
  <si>
    <t>Cloud Service Dependency Mapping - Overview (CSDM)</t>
  </si>
  <si>
    <t>SIAA</t>
  </si>
  <si>
    <t>RAP as a Service - Generic</t>
  </si>
  <si>
    <t>SHVD</t>
  </si>
  <si>
    <t>Active Directory Federation Services Assessment</t>
  </si>
  <si>
    <t>SHUG</t>
  </si>
  <si>
    <t>WorkshopPLUS - Securing Windows Active Directory - Closed Workshop</t>
  </si>
  <si>
    <t>SHUB</t>
  </si>
  <si>
    <t>WorkshopPLUS - Accessibility in the Modern Workplace 1 Day with Lab - Closed Workshop</t>
  </si>
  <si>
    <t>SHUA</t>
  </si>
  <si>
    <t>WorkshopPLUS - Active Directory Federation Services: Deployment, Administration and Troubleshooting - Closed Workshop</t>
  </si>
  <si>
    <t>SHSR</t>
  </si>
  <si>
    <t>SQL Server Analysis Services Health Check (SSASHC)</t>
  </si>
  <si>
    <t>SHRL</t>
  </si>
  <si>
    <t>WorkshopPLUS - SQL Server: Hands-on Troubleshooting - Closed Workshop</t>
  </si>
  <si>
    <t>SHQV</t>
  </si>
  <si>
    <t>SQL Server Analytics Platform System Appliance Health Check</t>
  </si>
  <si>
    <t>SHPR</t>
  </si>
  <si>
    <t>Workshop - Generic 4 Day - Closed Workshop</t>
  </si>
  <si>
    <t>SHPE</t>
  </si>
  <si>
    <t>Workshop - Generic 4 Day - Open Workshop</t>
  </si>
  <si>
    <t>SHPC</t>
  </si>
  <si>
    <t>Workshop - Generic 5 Day - Open Workshop</t>
  </si>
  <si>
    <t>SHKC</t>
  </si>
  <si>
    <t>Workshop - Generic 2 Day - Open Workshop</t>
  </si>
  <si>
    <t>SHHR</t>
  </si>
  <si>
    <t>Workshop - Generic 3 Day - Open Workshop</t>
  </si>
  <si>
    <t>SHHL</t>
  </si>
  <si>
    <t>Chalk Talk - Windows Client 8.1: Application Consult</t>
  </si>
  <si>
    <t>SHBE</t>
  </si>
  <si>
    <t>BizTalk Server Health Check</t>
  </si>
  <si>
    <t>SHBC</t>
  </si>
  <si>
    <t>Activate Azure SQL Security and Governance</t>
  </si>
  <si>
    <t>SHAF</t>
  </si>
  <si>
    <t>Application Lifecycle Management (ALM) Assessment</t>
  </si>
  <si>
    <t>SGTY</t>
  </si>
  <si>
    <t>Activate Azure SQL Performance Tuning and Optimization</t>
  </si>
  <si>
    <t>SGER5</t>
  </si>
  <si>
    <t>Designated Support Engineering Desktop (1 hora)</t>
  </si>
  <si>
    <t>SGER4</t>
  </si>
  <si>
    <t>Designated Support Engineering Desktop (1600 horas)</t>
  </si>
  <si>
    <t>SGER3</t>
  </si>
  <si>
    <t>Designated Support Engineering Desktop (1200 horas)</t>
  </si>
  <si>
    <t>SGER2</t>
  </si>
  <si>
    <t>Designated Support Engineering Desktop (800 horas)</t>
  </si>
  <si>
    <t>SGER1</t>
  </si>
  <si>
    <t>Designated Support Engineering Desktop (400 horas)</t>
  </si>
  <si>
    <t>SFVU</t>
  </si>
  <si>
    <t>Activate Azure with Application Insights</t>
  </si>
  <si>
    <t>SFTZ</t>
  </si>
  <si>
    <t>Activate Azure with Administration &amp; Governance</t>
  </si>
  <si>
    <t>SFTW</t>
  </si>
  <si>
    <t>Activate - Power Platform: AI Builder</t>
  </si>
  <si>
    <t>SFTO</t>
  </si>
  <si>
    <t>Activate - Power Platform: Building a Power App</t>
  </si>
  <si>
    <t>SFTE</t>
  </si>
  <si>
    <t>Activate Azure with Enterprise-grade Networking</t>
  </si>
  <si>
    <t>SFOM</t>
  </si>
  <si>
    <t>Offline Assessment for Windows Desktop</t>
  </si>
  <si>
    <t>SFIS</t>
  </si>
  <si>
    <t>Offline Assessment for Internet Information Services</t>
  </si>
  <si>
    <t>SFFT</t>
  </si>
  <si>
    <t>Offline Assessment for System Center Operations Manager</t>
  </si>
  <si>
    <t>SFFS</t>
  </si>
  <si>
    <t>Offline Assessment for Active Directory Security</t>
  </si>
  <si>
    <t>SFEU</t>
  </si>
  <si>
    <t>Activate Azure with Advanced PaaS Development</t>
  </si>
  <si>
    <t>SFET</t>
  </si>
  <si>
    <t>Offline Assessment - Generic</t>
  </si>
  <si>
    <t>SFAC</t>
  </si>
  <si>
    <t>Activate Microsoft Teams Bots and Apps</t>
  </si>
  <si>
    <t>SEZTMD</t>
  </si>
  <si>
    <t>Secure Endpoints with Zero Trust: Microsoft Defender for Endpoint - 4 Day</t>
  </si>
  <si>
    <t>SEWZTI</t>
  </si>
  <si>
    <t>Secure Endpoints with Zero Trust: Microsoft Intune - 1 Day</t>
  </si>
  <si>
    <t>SEWZTE</t>
  </si>
  <si>
    <t>Secure Endpoints with Zero Trust: Microsoft Defender for Endpoint - 1 day</t>
  </si>
  <si>
    <t>SEWZT</t>
  </si>
  <si>
    <t>Secure Endpoints with Zero Trust: Microsoft Intune - 4 Day</t>
  </si>
  <si>
    <t>SETU5</t>
  </si>
  <si>
    <t>Designated Support Engineering Development (1 hora)</t>
  </si>
  <si>
    <t>SETU4</t>
  </si>
  <si>
    <t>Designated Support Engineering Development (1600 horas)</t>
  </si>
  <si>
    <t>SETU3</t>
  </si>
  <si>
    <t>Designated Support Engineering Development (1200 horas)</t>
  </si>
  <si>
    <t>SETU2</t>
  </si>
  <si>
    <t>Designated Support Engineering Development (800 horas)</t>
  </si>
  <si>
    <t>SETU1</t>
  </si>
  <si>
    <t>Designated Support Engineering Development (400 horas)</t>
  </si>
  <si>
    <t>SETP5</t>
  </si>
  <si>
    <t>Designated Support Engineering SMS/SCCM (1 hora)</t>
  </si>
  <si>
    <t>SETP4</t>
  </si>
  <si>
    <t>Designated Support Engineering SMS/SCCM (1600 horas)</t>
  </si>
  <si>
    <t>SETP3</t>
  </si>
  <si>
    <t>Designated Support Engineering SMS/SCCM (1200 horas)</t>
  </si>
  <si>
    <t>SETP2</t>
  </si>
  <si>
    <t>Designated Support Engineering SMS/SCCM (800 horas)</t>
  </si>
  <si>
    <t>SETP1</t>
  </si>
  <si>
    <t>Designated Support Engineering SMS/SCCM (400 horas)</t>
  </si>
  <si>
    <t>SETC</t>
  </si>
  <si>
    <t>Microsoft Endpoint Manager: Configuration Manager Client Health</t>
  </si>
  <si>
    <t>SERV</t>
  </si>
  <si>
    <t>Architectural Services - Generic</t>
  </si>
  <si>
    <t>SEPS</t>
  </si>
  <si>
    <t>RAP as a Service for SQL Server</t>
  </si>
  <si>
    <t>SEO5</t>
  </si>
  <si>
    <t>Office 365 - Incident Response</t>
  </si>
  <si>
    <t>SENV</t>
  </si>
  <si>
    <t>Modern Service Management Operational Roles and Tasks for Dynamics 365</t>
  </si>
  <si>
    <t>SEMV</t>
  </si>
  <si>
    <t>Modern Service Management Cloud Success Plan for Office 365</t>
  </si>
  <si>
    <t>SEGP5</t>
  </si>
  <si>
    <t>Designated Support Engineering Dynamics AX (1 hora)</t>
  </si>
  <si>
    <t>SEGP4</t>
  </si>
  <si>
    <t>Designated Support Engineering Dynamics AX (1600 horas)</t>
  </si>
  <si>
    <t>SEGP3</t>
  </si>
  <si>
    <t>Designated Support Engineering Dynamics AX (1200 horas)</t>
  </si>
  <si>
    <t>SEGP2</t>
  </si>
  <si>
    <t>Designated Support Engineering Dynamics AX (800 horas)</t>
  </si>
  <si>
    <t>SEGP1</t>
  </si>
  <si>
    <t>Designated Support Engineering Dynamics AX (400 horas)</t>
  </si>
  <si>
    <t>SEGO5</t>
  </si>
  <si>
    <t>Designated Support Engineering BizTalk (1 hora )</t>
  </si>
  <si>
    <t>SEGO4</t>
  </si>
  <si>
    <t>Designated Support Engineering BizTalk (1600 horas)</t>
  </si>
  <si>
    <t>SEGO3</t>
  </si>
  <si>
    <t>Designated Support Engineering BizTalk (1200 horas)</t>
  </si>
  <si>
    <t>SEGO2</t>
  </si>
  <si>
    <t>Designated Support Engineering BizTalk (800 horas)</t>
  </si>
  <si>
    <t>SEGO1</t>
  </si>
  <si>
    <t>Designated Support Engineering BizTalk (400 horas)</t>
  </si>
  <si>
    <t>SEET5</t>
  </si>
  <si>
    <t>Designated Support Engineering Project Server (1 hora)</t>
  </si>
  <si>
    <t>SEET4</t>
  </si>
  <si>
    <t>Designated Support Engineering Project Server (1600 horas)</t>
  </si>
  <si>
    <t>SEET3</t>
  </si>
  <si>
    <t>Designated Support Engineering Project Server (1200 horas)</t>
  </si>
  <si>
    <t>SEET2</t>
  </si>
  <si>
    <t>Designated Support Engineering Project Server (800 horas)</t>
  </si>
  <si>
    <t>SEET1</t>
  </si>
  <si>
    <t>Designated Support Engineering Project Server (400 horas)</t>
  </si>
  <si>
    <t>SEER5</t>
  </si>
  <si>
    <t>Designated Support Engineering Analytics Platform System (1 hora)</t>
  </si>
  <si>
    <t>SEER4</t>
  </si>
  <si>
    <t>Designated Support Engineering Analytics Platform System (1600 horas)</t>
  </si>
  <si>
    <t>SEER3</t>
  </si>
  <si>
    <t>Designated Support Engineering Analytics Platform System (1200 horas)</t>
  </si>
  <si>
    <t>SEER2</t>
  </si>
  <si>
    <t>Designated Support Engineering Analytics Platform System (800 horas)</t>
  </si>
  <si>
    <t>SEER1</t>
  </si>
  <si>
    <t>Designated Support Engineering Analytics Platform System (400 horas)</t>
  </si>
  <si>
    <t>SEDP5</t>
  </si>
  <si>
    <t>Designated Support Engineering Office (1 hora)</t>
  </si>
  <si>
    <t>SEDP4</t>
  </si>
  <si>
    <t>Designated Support Engineering Office (1600 horas)</t>
  </si>
  <si>
    <t>SEDP3</t>
  </si>
  <si>
    <t>Designated Support Engineering Office (1200 horas)</t>
  </si>
  <si>
    <t>SEDP2</t>
  </si>
  <si>
    <t>Designated Support Engineering Office (800 horas)</t>
  </si>
  <si>
    <t>SEDP1</t>
  </si>
  <si>
    <t>Designated Support Engineering Office (400 horas)</t>
  </si>
  <si>
    <t>SEAW</t>
  </si>
  <si>
    <t>Security Architecture Workshop</t>
  </si>
  <si>
    <t>SEAA</t>
  </si>
  <si>
    <t>RAP as a Service for Active Directory</t>
  </si>
  <si>
    <t>SDZG</t>
  </si>
  <si>
    <t>Azure Gaming Advisor</t>
  </si>
  <si>
    <t>SDWA</t>
  </si>
  <si>
    <t>Web Application Load and Stress Test Review</t>
  </si>
  <si>
    <t>SDOO</t>
  </si>
  <si>
    <t>Onboarding Accelerator - Deployment and Migration Assistance for Azure DevOps Services</t>
  </si>
  <si>
    <t>SDOL</t>
  </si>
  <si>
    <t>Onboarding Accelerator - Implementing Security Baselines - Premium</t>
  </si>
  <si>
    <t>SDOC</t>
  </si>
  <si>
    <t>Onboarding Accelerator - Implementing Security Baselines - Base</t>
  </si>
  <si>
    <t>SDEI</t>
  </si>
  <si>
    <t>Developer Advisory - Windows Azure Applications</t>
  </si>
  <si>
    <t>SDED</t>
  </si>
  <si>
    <t>Developer Advisory - Web Applications and Web Services</t>
  </si>
  <si>
    <t>SDEA</t>
  </si>
  <si>
    <t>Developer Advisory - Visual Studio ALM for Team Foundation Server</t>
  </si>
  <si>
    <t>SDDI</t>
  </si>
  <si>
    <t>Developer Advisory - Desktop Applications</t>
  </si>
  <si>
    <t>SDBT</t>
  </si>
  <si>
    <t>Onboarding Accelerator - Azure Active Directory: Auditing - Base</t>
  </si>
  <si>
    <t>SDBR</t>
  </si>
  <si>
    <t>Onboarding Accelerator - Azure Active Directory: Auditing - Add On</t>
  </si>
  <si>
    <t>SDBL</t>
  </si>
  <si>
    <t>Onboarding Accelerator - Implementing Microsoft Intune Features Premium</t>
  </si>
  <si>
    <t>SDBE</t>
  </si>
  <si>
    <t>Onboarding Accelerator - Implementing Microsoft Intune Features Base</t>
  </si>
  <si>
    <t>SDBC</t>
  </si>
  <si>
    <t>Onboarding Accelerator - Implementing Microsoft Intune Features Add On</t>
  </si>
  <si>
    <t>SCRA</t>
  </si>
  <si>
    <t>RAP as a Service PLUS - Generic</t>
  </si>
  <si>
    <t>SCPS</t>
  </si>
  <si>
    <t>RAP as a Service Complex for SQL Server</t>
  </si>
  <si>
    <t>SCKT</t>
  </si>
  <si>
    <t>Chalk Talk - Office 365 Exchange Online: Advanced Administration using PowerShell</t>
  </si>
  <si>
    <t>SCAU</t>
  </si>
  <si>
    <t>Activate Azure with Multi-Factor Authentication and Conditional Access</t>
  </si>
  <si>
    <t>SCAR</t>
  </si>
  <si>
    <t>Activate Azure with Multi-Factor Authentication and Conditional Access - Add on</t>
  </si>
  <si>
    <t>SBRL</t>
  </si>
  <si>
    <t>Onboarding Accelerator - Password-less Authentication</t>
  </si>
  <si>
    <t>SBOR</t>
  </si>
  <si>
    <t>Onboarding Accelerator - Deployment and Migration Assistance for SharePoint Server - Base</t>
  </si>
  <si>
    <t>SBOM</t>
  </si>
  <si>
    <t>Microsoft Teams App Template Deployment</t>
  </si>
  <si>
    <t>SBOL</t>
  </si>
  <si>
    <t>Onboarding Accelerator - Deployment and Migration Assistance for SharePoint Server - Premium</t>
  </si>
  <si>
    <t>SBOE</t>
  </si>
  <si>
    <t>Onboarding Accelerator - Deployment and Migration Assistance for SharePoint Server - Add On</t>
  </si>
  <si>
    <t>SBNA</t>
  </si>
  <si>
    <t>Onboarding Accelerator - Deployment and Migration Assistance for Active Directory - Premium</t>
  </si>
  <si>
    <t>SBDY</t>
  </si>
  <si>
    <t>Activate Microsoft 365 Security and Compliance : Data Loss Prevention</t>
  </si>
  <si>
    <t>SBDE</t>
  </si>
  <si>
    <t>Onboarding Accelerator - Azure Identity Service for Applications Premium</t>
  </si>
  <si>
    <t>SBDC</t>
  </si>
  <si>
    <t>Onboarding Accelerator - Azure Identity Service for Applications Base</t>
  </si>
  <si>
    <t>SBDA</t>
  </si>
  <si>
    <t>Onboarding Accelerator - Azure Identity Service for Applications Add On</t>
  </si>
  <si>
    <t>SBBC</t>
  </si>
  <si>
    <t>Cybersecurity Incident Response Plus</t>
  </si>
  <si>
    <t>SBAT</t>
  </si>
  <si>
    <t>Onboarding Accelerator - Implementing Modern Device Management Base</t>
  </si>
  <si>
    <t>SBAR</t>
  </si>
  <si>
    <t>Onboarding Accelerator - Implementing Modern Device Management Add On</t>
  </si>
  <si>
    <t>SBAO</t>
  </si>
  <si>
    <t>Onboarding Accelerator - Implementing Modern Device Management Premium</t>
  </si>
  <si>
    <t>SAZV</t>
  </si>
  <si>
    <t>Azure Event Management Risk Assessment</t>
  </si>
  <si>
    <t>SAY5</t>
  </si>
  <si>
    <t>Dynamics 365 Customer Engagement - Assessment for On-Premises Deployments</t>
  </si>
  <si>
    <t>SAWV</t>
  </si>
  <si>
    <t>WorkshopPLUS - Power Platform: Power Apps Portals 1 Day - Closed Workshop</t>
  </si>
  <si>
    <t>SAWU</t>
  </si>
  <si>
    <t>Secure Work from Home</t>
  </si>
  <si>
    <t>SAWS</t>
  </si>
  <si>
    <t>Well-Architected Security Assessment</t>
  </si>
  <si>
    <t>SAWQ</t>
  </si>
  <si>
    <t>Well-Architected Reliability Assessment</t>
  </si>
  <si>
    <t>SAWJ</t>
  </si>
  <si>
    <t>Well-Architected Cost Optimization Assessment</t>
  </si>
  <si>
    <t>SAWG</t>
  </si>
  <si>
    <t>Well-Architected Go-Live Assessment</t>
  </si>
  <si>
    <t>SAWB</t>
  </si>
  <si>
    <t>Power BI Assessment</t>
  </si>
  <si>
    <t>SATU5</t>
  </si>
  <si>
    <t>Designated Support Engineering Data Analytics (1 hora)</t>
  </si>
  <si>
    <t>SATU4</t>
  </si>
  <si>
    <t>Designated Support Engineering Data Analytics (1600 horas)</t>
  </si>
  <si>
    <t>SATU3</t>
  </si>
  <si>
    <t>Designated Support Engineering Data Analytics (1200 horas)</t>
  </si>
  <si>
    <t>SATU2</t>
  </si>
  <si>
    <t>Designated Support Engineering Data Analytics (800 horas)</t>
  </si>
  <si>
    <t>SATU1</t>
  </si>
  <si>
    <t>Designated Support Engineering Data Analytics (400 horas)</t>
  </si>
  <si>
    <t>SATO</t>
  </si>
  <si>
    <t>.NET Code Review (Remote) - Tier 1</t>
  </si>
  <si>
    <t>SATD</t>
  </si>
  <si>
    <t>.NET Code Review - Tier 3</t>
  </si>
  <si>
    <t>SATC</t>
  </si>
  <si>
    <t>.NET Code Review - Tier 2</t>
  </si>
  <si>
    <t>SASV</t>
  </si>
  <si>
    <t>SQL Server Monitoring Solution</t>
  </si>
  <si>
    <t>SAPZ</t>
  </si>
  <si>
    <t>Mission Critical Optimization Assessment - M2 New</t>
  </si>
  <si>
    <t>SAPY</t>
  </si>
  <si>
    <t>Mission Critical Discovery Assessment - H2 New</t>
  </si>
  <si>
    <t>SAPV</t>
  </si>
  <si>
    <t>Mission Critical Discovery Assessment - M1 New</t>
  </si>
  <si>
    <t>SAPT</t>
  </si>
  <si>
    <t>Mission Critical Optimization Assessment - L2 New</t>
  </si>
  <si>
    <t>SAPR</t>
  </si>
  <si>
    <t>Mission Critical Discovery Assessment - H1 New</t>
  </si>
  <si>
    <t>SAPP</t>
  </si>
  <si>
    <t>Mission Critical Optimization Assessment - L1 New</t>
  </si>
  <si>
    <t>SAPN</t>
  </si>
  <si>
    <t>Mission Critical Optimization Assessment - H1 New</t>
  </si>
  <si>
    <t>SAPM</t>
  </si>
  <si>
    <t>Mission Critical Optimization Assessment - M1 New</t>
  </si>
  <si>
    <t>SAPL</t>
  </si>
  <si>
    <t>Mission Critical Supportability Assessment - L1 New</t>
  </si>
  <si>
    <t>SAPE</t>
  </si>
  <si>
    <t>Mission Critical Discovery Assessment - M2 New</t>
  </si>
  <si>
    <t>SAPC</t>
  </si>
  <si>
    <t>Mission Critical Discovery Assessment - L2 New</t>
  </si>
  <si>
    <t>SAPB</t>
  </si>
  <si>
    <t>Mission Critical Supportability Assessment</t>
  </si>
  <si>
    <t>SAPA</t>
  </si>
  <si>
    <t>RAP as a Service PLUS for Windows Desktop</t>
  </si>
  <si>
    <t>SAOG</t>
  </si>
  <si>
    <t>POP - Privileged Access Workstation (PAW): Fundamentals</t>
  </si>
  <si>
    <t>SAO3</t>
  </si>
  <si>
    <t>Office 365 Network Performance Assessment</t>
  </si>
  <si>
    <t>SANW</t>
  </si>
  <si>
    <t>Security: Azure Networking Design &amp; Implementation</t>
  </si>
  <si>
    <t>SANO</t>
  </si>
  <si>
    <t>.NET Code Review - Tier 1</t>
  </si>
  <si>
    <t>SANE</t>
  </si>
  <si>
    <t>Enterprise Access Reporting Solution - Complex</t>
  </si>
  <si>
    <t>SANC</t>
  </si>
  <si>
    <t>.NET Code Review (Remote) - Tier 3</t>
  </si>
  <si>
    <t>SAN6</t>
  </si>
  <si>
    <t>Dynamics 365 for Finance and Operations Migration Assessment</t>
  </si>
  <si>
    <t>SAN3</t>
  </si>
  <si>
    <t>Dynamics 365 Customer Engagement Migration Assessment</t>
  </si>
  <si>
    <t>SAMZ</t>
  </si>
  <si>
    <t>Mission Critical Optimization Assessment - M1 Renew</t>
  </si>
  <si>
    <t>SAMY</t>
  </si>
  <si>
    <t>Mission Critical Supportability Assessment - H2 New</t>
  </si>
  <si>
    <t>SAMX</t>
  </si>
  <si>
    <t>Dynamics AX Assessment</t>
  </si>
  <si>
    <t>SAMV</t>
  </si>
  <si>
    <t>Mission Critical Discovery Assessment - H2 Renew</t>
  </si>
  <si>
    <t>SAMU</t>
  </si>
  <si>
    <t>Mission Critical Supportability Assessment - L2 New</t>
  </si>
  <si>
    <t>SAMT</t>
  </si>
  <si>
    <t>Mission Critical Optimization Assessment - L1 Renew</t>
  </si>
  <si>
    <t>SAMS</t>
  </si>
  <si>
    <t>Mission Critical Discovery Assessment - M1 Renew</t>
  </si>
  <si>
    <t>SAMR</t>
  </si>
  <si>
    <t>Mission Critical Supportability Assessment - M1 New</t>
  </si>
  <si>
    <t>SAMP</t>
  </si>
  <si>
    <t>Mission Critical Optimization Assessment - H2 New</t>
  </si>
  <si>
    <t>SAMO</t>
  </si>
  <si>
    <t>Mission Critical Discovery Assessment - H1 Renew</t>
  </si>
  <si>
    <t>SAMN</t>
  </si>
  <si>
    <t>Mission Critical Optimization Assessment - H1 Renew</t>
  </si>
  <si>
    <t>SAMM</t>
  </si>
  <si>
    <t>Mission Critical Optimization Assessment - L2 Renew</t>
  </si>
  <si>
    <t>SAML</t>
  </si>
  <si>
    <t>Mission Critical Supportability Assessment - H1 New</t>
  </si>
  <si>
    <t>SAMI</t>
  </si>
  <si>
    <t>Mission Critical Discovery Assessment - L2 Renew</t>
  </si>
  <si>
    <t>SAME</t>
  </si>
  <si>
    <t>Mission Critical Discovery Assessment - L1 New</t>
  </si>
  <si>
    <t>SAMD</t>
  </si>
  <si>
    <t>Mission Critical Discovery Assessment - L1 Renew</t>
  </si>
  <si>
    <t>SAMC</t>
  </si>
  <si>
    <t>Mission Critical Discovery Assessment - M2 Renew</t>
  </si>
  <si>
    <t>SAMB</t>
  </si>
  <si>
    <t>Mission Critical Supportability Assessment - M2 New</t>
  </si>
  <si>
    <t>SAMA</t>
  </si>
  <si>
    <t>Mission Critical Optimization Assessment - M2 Renew</t>
  </si>
  <si>
    <t>SAM6</t>
  </si>
  <si>
    <t>Microsoft 365 Assessment for IT Decision Makers</t>
  </si>
  <si>
    <t>SAM3</t>
  </si>
  <si>
    <t>Microsoft 365 Capability Assessment</t>
  </si>
  <si>
    <t>SALO</t>
  </si>
  <si>
    <t>Applied Adoption Support - Half</t>
  </si>
  <si>
    <t>SALD</t>
  </si>
  <si>
    <t>Applied Adoption Support - Full</t>
  </si>
  <si>
    <t>SAIM</t>
  </si>
  <si>
    <t>Microsoft Teams Media Quality Assessment</t>
  </si>
  <si>
    <t>SAII</t>
  </si>
  <si>
    <t>Mission Critical Advisory Support Hours</t>
  </si>
  <si>
    <t>SAI3</t>
  </si>
  <si>
    <t>Office 365: Security Optimization Assessment as a Service</t>
  </si>
  <si>
    <t>SAHS</t>
  </si>
  <si>
    <t>Architectural Service - Azure Active Directory: Designing a Secure Cloud Identity</t>
  </si>
  <si>
    <t>SAHR</t>
  </si>
  <si>
    <t>Change Readiness Assessment</t>
  </si>
  <si>
    <t>SAFT</t>
  </si>
  <si>
    <t>Microsoft Teams Enablement Assessment</t>
  </si>
  <si>
    <t>SAFE</t>
  </si>
  <si>
    <t>Microsoft Teams Rooms</t>
  </si>
  <si>
    <t>SAF6</t>
  </si>
  <si>
    <t>Office 365: Security Optimization Assessment</t>
  </si>
  <si>
    <t>SAF5</t>
  </si>
  <si>
    <t>Office 365 - Hybrid Configuration Assessment for Exchange</t>
  </si>
  <si>
    <t>SAEO</t>
  </si>
  <si>
    <t>.NET Code Review (Remote) - Tier 2</t>
  </si>
  <si>
    <t>SAED</t>
  </si>
  <si>
    <t>.NET Code Review (Remote) - Add-on</t>
  </si>
  <si>
    <t>SADY</t>
  </si>
  <si>
    <t>DevOps Capability Assessment - 2 Day</t>
  </si>
  <si>
    <t>SADP5</t>
  </si>
  <si>
    <t>Designated Support Engineering Dynamics 365 Customer Engagement (1 hora)</t>
  </si>
  <si>
    <t>SADP4</t>
  </si>
  <si>
    <t>Designated Support Engineering Dynamics 365 Customer Engagement (1600 horas)</t>
  </si>
  <si>
    <t>SADP3</t>
  </si>
  <si>
    <t>Designated Support Engineering Dynamics 365 Customer Engagement (1200 horas)</t>
  </si>
  <si>
    <t>SADP2</t>
  </si>
  <si>
    <t>Designated Support Engineering Dynamics 365 Customer Engagement (800 horas)</t>
  </si>
  <si>
    <t>SADP1</t>
  </si>
  <si>
    <t>Designated Support Engineering Dynamics 365 Customer Engagement (400 horas)</t>
  </si>
  <si>
    <t>SADL</t>
  </si>
  <si>
    <t>Data Platform Modernization Assessment for OpenSource</t>
  </si>
  <si>
    <t>SADI</t>
  </si>
  <si>
    <t>Adoption Coaching</t>
  </si>
  <si>
    <t>SAD5</t>
  </si>
  <si>
    <t>Dynamics 365 Customer Engagement Assessment</t>
  </si>
  <si>
    <t>SACU</t>
  </si>
  <si>
    <t>Mission Critical Supportability Assessment - L2 Renew</t>
  </si>
  <si>
    <t>SACT</t>
  </si>
  <si>
    <t>Mission Critical Supportability Assessment - M2 Renew</t>
  </si>
  <si>
    <t>SACS</t>
  </si>
  <si>
    <t>Mission Critical Supportability Assessment - L1 Renew</t>
  </si>
  <si>
    <t>SACR</t>
  </si>
  <si>
    <t>Mission Critical Supportability Assessment - M1 Renew</t>
  </si>
  <si>
    <t>SACQ</t>
  </si>
  <si>
    <t>Cloud Adoption Framework Landing Zone Assessment</t>
  </si>
  <si>
    <t>SACP</t>
  </si>
  <si>
    <t>Mission Critical Optimization Assessment</t>
  </si>
  <si>
    <t>SACO</t>
  </si>
  <si>
    <t>Mission Critical Optimization Assessment - H2 Renew</t>
  </si>
  <si>
    <t>SACB</t>
  </si>
  <si>
    <t>Mission Critical Supportability Assessment - H2 Renew</t>
  </si>
  <si>
    <t>SACA</t>
  </si>
  <si>
    <t>Mission Critical Supportability Assessment - H1 Renew</t>
  </si>
  <si>
    <t>SAAV</t>
  </si>
  <si>
    <t>Advisory Services Hourly</t>
  </si>
  <si>
    <t>SAAS</t>
  </si>
  <si>
    <t>RAP as a Service PLUS for SharePoint</t>
  </si>
  <si>
    <t>SAAD</t>
  </si>
  <si>
    <t>Active Directory Certificate Services Assessment</t>
  </si>
  <si>
    <t>SAAC</t>
  </si>
  <si>
    <t>Advisory Services Hours - 10 Pack</t>
  </si>
  <si>
    <t>SAAB</t>
  </si>
  <si>
    <t>Activate Microsoft Teams</t>
  </si>
  <si>
    <t>SAAA</t>
  </si>
  <si>
    <t>RAP as a Service PLUS for Exchange</t>
  </si>
  <si>
    <t>PS12</t>
  </si>
  <si>
    <t>Production Deployment of Solution for Migration and Modernization of VMware to Azure VMware Solution</t>
  </si>
  <si>
    <t>PPRP2</t>
  </si>
  <si>
    <t>Activate - Power Platform: Robotic Process Automation (RPA) for Power Users</t>
  </si>
  <si>
    <t>PPGT</t>
  </si>
  <si>
    <t>Gamify Teams Adoption - Private Preview</t>
  </si>
  <si>
    <t>POCSGOV</t>
  </si>
  <si>
    <t>Proof of Concept/Rapid Prototype for Secure and Govern your Hybrid and Multi-Cloud environment</t>
  </si>
  <si>
    <t>PFCR</t>
  </si>
  <si>
    <t>Proof of Concept for Rapidly Build Apps</t>
  </si>
  <si>
    <t>PFCLC</t>
  </si>
  <si>
    <t>Proof of Concept for Dynamics 365 Low Code</t>
  </si>
  <si>
    <t>PFCE</t>
  </si>
  <si>
    <t>Proof of Concept for Enable Everyone to Innovate</t>
  </si>
  <si>
    <t>PFCD</t>
  </si>
  <si>
    <t>Proof of Concept for Dynamics 365 Finance and Supply Chain Management</t>
  </si>
  <si>
    <t>PFCA</t>
  </si>
  <si>
    <t>Proof of Concept for Automated Business Processes</t>
  </si>
  <si>
    <t>PDSEE</t>
  </si>
  <si>
    <t>Production Deployment of Solution for Enable Everyone to Innovate</t>
  </si>
  <si>
    <t>PDRBA</t>
  </si>
  <si>
    <t>Production Deployment of Solution for Rapidly Build Apps</t>
  </si>
  <si>
    <t>PDPPC</t>
  </si>
  <si>
    <t>Production Deployment Oversight for Operate Cloud native applications in your Hybrid and Multi-cloud environment</t>
  </si>
  <si>
    <t>PDPME</t>
  </si>
  <si>
    <t>Production Deployment Oversight for Modernizing Enterprise Integration</t>
  </si>
  <si>
    <t>PDOSW</t>
  </si>
  <si>
    <t>Production Deployment Oversight for Securing Workloads</t>
  </si>
  <si>
    <t>PDOSA</t>
  </si>
  <si>
    <t>Production Deployment of Solution for Automated Business Processes</t>
  </si>
  <si>
    <t>PDOMW</t>
  </si>
  <si>
    <t>Production Deployment Oversight for Monitoring Workloads</t>
  </si>
  <si>
    <t>PDOM</t>
  </si>
  <si>
    <t>Production Deployment Oversight for Modernizing .NET Apps with Data</t>
  </si>
  <si>
    <t>PDOFM</t>
  </si>
  <si>
    <t>Production Deployment Oversight for Modernizing Java Apps with Data</t>
  </si>
  <si>
    <t>PDOF9</t>
  </si>
  <si>
    <t>Production Deployment Oversight for Data Governance</t>
  </si>
  <si>
    <t>PDOF8</t>
  </si>
  <si>
    <t>Production Deployment Oversight for Building cloud-native apps with Kubernetes, Serverless and data - 3 Day</t>
  </si>
  <si>
    <t>PDOF7</t>
  </si>
  <si>
    <t>Production Deployment Oversight for Building and Modernizing Line of Business Applications</t>
  </si>
  <si>
    <t>PDOF6</t>
  </si>
  <si>
    <t>Production Deployment Oversight for Building Intelligent Cloud-Native Applications with Azure Cognitive Services, Azure Cosmos DB or Azure Database for PostgreSQL</t>
  </si>
  <si>
    <t>PDOF5</t>
  </si>
  <si>
    <t>Production Deployment Oversight for Back up on-prem data and SaaS data to Azure</t>
  </si>
  <si>
    <t>PDOF4</t>
  </si>
  <si>
    <t>Production Deployment Oversight for Attaching Monitor, Storage, Networking, and Security to Azure Workloads</t>
  </si>
  <si>
    <t>PDOF3</t>
  </si>
  <si>
    <t>Production Deployment Oversight for Attaching Azure Backup and Azure Site Recovery to Virtual Machines</t>
  </si>
  <si>
    <t>PDOF2</t>
  </si>
  <si>
    <t>Production Deployment Oversight for Azure Analytics &amp; Azure Machine Learning</t>
  </si>
  <si>
    <t>PDOF18</t>
  </si>
  <si>
    <t>Production Deployment Oversight for Synapse Link and PBI Analytics</t>
  </si>
  <si>
    <t>PDOF17</t>
  </si>
  <si>
    <t>Production Deployment Oversight for Modernizing Apps with Azure Managed Services for Databases and Apps</t>
  </si>
  <si>
    <t>PDOF16</t>
  </si>
  <si>
    <t>Production Deployment Oversight for Migration to Azure SQL from VMs</t>
  </si>
  <si>
    <t>PDOF15</t>
  </si>
  <si>
    <t>Production Deployment Oversight for Migration to Azure SQL or Arc-Enabled Data Services</t>
  </si>
  <si>
    <t>PDOF14</t>
  </si>
  <si>
    <t>Production Deployment Oversight for Migration to Azure Open Source Databases</t>
  </si>
  <si>
    <t>PDOF13</t>
  </si>
  <si>
    <t>Production Deployment Oversight for Migration to Azure Synapse</t>
  </si>
  <si>
    <t>PDOF12</t>
  </si>
  <si>
    <t>Production Deployment Oversight for Migration and modernizing Virtual Machines to Azure</t>
  </si>
  <si>
    <t>PDOF11</t>
  </si>
  <si>
    <t>Production Deployment Oversight for Migrating and modernizing to S/4HANA with Azure native</t>
  </si>
  <si>
    <t>PDOF10</t>
  </si>
  <si>
    <t>Production Deployment Oversight for Migration to Databricks</t>
  </si>
  <si>
    <t>PDOF1</t>
  </si>
  <si>
    <t>Production Deployment Oversight for Accelerating software delivery through DevSecOps with GitHub and Visual Studio - 2 Day</t>
  </si>
  <si>
    <t>PDOBC</t>
  </si>
  <si>
    <t>Production Deployment Oversight for Building cloud-native apps with Kubernetes, Serverless and data - 1 Day</t>
  </si>
  <si>
    <t>PDOAS</t>
  </si>
  <si>
    <t>Production Deployment Oversight for Accelerating software delivery through DevSecOps with GitHub and Visual Studio - 1 Day</t>
  </si>
  <si>
    <t>PCPC</t>
  </si>
  <si>
    <t>Proactive credits</t>
  </si>
  <si>
    <t>PCFF9</t>
  </si>
  <si>
    <t>Proof of Concept for Building cloud-native apps with Kubernetes, Serverless and data - 2 Day</t>
  </si>
  <si>
    <t>PCFF8</t>
  </si>
  <si>
    <t>Proof of Concept for Building and Modernizing Line of Business Applications</t>
  </si>
  <si>
    <t>PCFF7</t>
  </si>
  <si>
    <t>Proof of Concept for Building Intelligent Cloud-Native Applications with Azure Cognitive Services, Azure Cosmos DB or Azure Database for PostgreSQL</t>
  </si>
  <si>
    <t>PCFF6</t>
  </si>
  <si>
    <t>Proof of Concept for Back up on-prem data and SaaS data to Azure</t>
  </si>
  <si>
    <t>PCFF5</t>
  </si>
  <si>
    <t>Proof of Concept for Attaching Monitor, Storage, Networking, and Security to Azure Workloads</t>
  </si>
  <si>
    <t>PCFF4</t>
  </si>
  <si>
    <t>Proof of Concept for Attaching Azure Backup and Azure Site Recovery to Virtual Machines</t>
  </si>
  <si>
    <t>PCFF32</t>
  </si>
  <si>
    <t>Proof of Concept for Monitoring Workloads</t>
  </si>
  <si>
    <t>PCFF31</t>
  </si>
  <si>
    <t>Proof of Concept for Securing Workloads</t>
  </si>
  <si>
    <t>PCFF30</t>
  </si>
  <si>
    <t>Technical Blocker Mitigation for Monitoring Workloads</t>
  </si>
  <si>
    <t>PCFF3</t>
  </si>
  <si>
    <t>Proof of Concept for Azure Analytics &amp; Azure Machine Learning</t>
  </si>
  <si>
    <t>PCFF29</t>
  </si>
  <si>
    <t>Proof of Concept for Modernizing Enterprise Integration</t>
  </si>
  <si>
    <t>PCFF28</t>
  </si>
  <si>
    <t>Security: Microsoft Defender for Endpoint - Vulnerability Reporting with Power BI</t>
  </si>
  <si>
    <t>PCFF27</t>
  </si>
  <si>
    <t>Solution Optimization for Zero Trust Journey with Entra</t>
  </si>
  <si>
    <t>PCFF26</t>
  </si>
  <si>
    <t>Proof of Concept for Zero Trust Journey with Entra</t>
  </si>
  <si>
    <t>PCFF25</t>
  </si>
  <si>
    <t>Proof of Concept for Modernizing Java Apps with Data</t>
  </si>
  <si>
    <t>PCFF24</t>
  </si>
  <si>
    <t>Proof of Concept for Modernizing .NET Apps with Data</t>
  </si>
  <si>
    <t>PCFF23</t>
  </si>
  <si>
    <t>Proof of Concept for Operate Cloud native applications in your Hybrid and Multi-cloud environment</t>
  </si>
  <si>
    <t>PCFF22</t>
  </si>
  <si>
    <t>Proof of Concept Rapid Prototype for Modernize and Extend VDI to AVD</t>
  </si>
  <si>
    <t>PCFF21</t>
  </si>
  <si>
    <t>Proof of Concept for Securing Identities</t>
  </si>
  <si>
    <t>PCFF20</t>
  </si>
  <si>
    <t>Proof of Concept for Synapse Link and PBI Analytics</t>
  </si>
  <si>
    <t>PCFF2</t>
  </si>
  <si>
    <t>Proof of Concept for Dynamics 365 Sales, Service, and Marketing</t>
  </si>
  <si>
    <t>PCFF19</t>
  </si>
  <si>
    <t>Proof of Concept for Modernizing Apps with Azure Managed Services for Databases and Apps</t>
  </si>
  <si>
    <t>PCFF18</t>
  </si>
  <si>
    <t>Proof of Concept for Migration to Azure SQL from VMs</t>
  </si>
  <si>
    <t>PCFF17</t>
  </si>
  <si>
    <t>Proof of Concept for Migration to Azure SQL or Arc-Enabled Data Services</t>
  </si>
  <si>
    <t>PCFF16</t>
  </si>
  <si>
    <t>Proof of Concept for Migration to Azure Open Source Databases</t>
  </si>
  <si>
    <t>PCFF15</t>
  </si>
  <si>
    <t>Proof of Concept for Migration to Azure Synapse</t>
  </si>
  <si>
    <t>PCFF14</t>
  </si>
  <si>
    <t>Proof of Concept for Migration and modernizing Virtual Machines to Azure</t>
  </si>
  <si>
    <t>PCFF13</t>
  </si>
  <si>
    <t>Proof of Concept for Migrating and modernizing to S/4HANA with Azure native</t>
  </si>
  <si>
    <t>PCFF12</t>
  </si>
  <si>
    <t>Proof of Concept for Migrating and modernizing VMware to Azure VMware Solution</t>
  </si>
  <si>
    <t>PCFF11</t>
  </si>
  <si>
    <t>Proof of Concept for Migration to Databricks</t>
  </si>
  <si>
    <t>PCFF10</t>
  </si>
  <si>
    <t>Proof of Concept for Data Governance</t>
  </si>
  <si>
    <t>PCFF1</t>
  </si>
  <si>
    <t>Proof Of Concept for Accelerating software delivery through DevSecOps with GitHub and Visual Studio - 2 Day</t>
  </si>
  <si>
    <t>PCFBCN</t>
  </si>
  <si>
    <t>Proof of Concept for Building cloud-native apps with Kubernetes, Serverless and data - 1 Day</t>
  </si>
  <si>
    <t>PCFADS</t>
  </si>
  <si>
    <t>Proof of Concept for Accelerating software delivery through DevSecOps with GitHub and Visual Studio - 1 Day</t>
  </si>
  <si>
    <t>PAN4</t>
  </si>
  <si>
    <t>Proactive Accelerator .Net Modernization Tier 2 - Generic</t>
  </si>
  <si>
    <t>PAN3</t>
  </si>
  <si>
    <t>Proactive Accelerator .Net Modernization Tier 1 - Generic</t>
  </si>
  <si>
    <t>PAN2</t>
  </si>
  <si>
    <t>Proactive Accelerator .Net Modernization - Tier 2</t>
  </si>
  <si>
    <t>PAN1</t>
  </si>
  <si>
    <t>Proactive Accelerator .Net Modernization - Tier 1</t>
  </si>
  <si>
    <t>PAML</t>
  </si>
  <si>
    <t>WorkshopPLUS - Power Platform: Model-Driven Power Apps for Makers with Labs - Closed Workshop</t>
  </si>
  <si>
    <t>PAD1</t>
  </si>
  <si>
    <t>Proactive Accelerator Delivery Planning .Net Modernization</t>
  </si>
  <si>
    <t>OPDSM</t>
  </si>
  <si>
    <t>Oversight Production Deployment of Solution for Modernize and Extend VDI to AVD</t>
  </si>
  <si>
    <t>OPDOFS</t>
  </si>
  <si>
    <t>Oversight Production Deployment of Solution for Secure and Govern your Hybrid and Multi-Cloud environment</t>
  </si>
  <si>
    <t>ONCO</t>
  </si>
  <si>
    <t>Office 365 Network Connectivity Optimization Service</t>
  </si>
  <si>
    <t>OMSAA</t>
  </si>
  <si>
    <t>Onboarding Accelerator - Migrate Single Sign-On Applications to Azure Active Directory</t>
  </si>
  <si>
    <t>ODSCOMO</t>
  </si>
  <si>
    <t>On-Demand Assessment - System Center Operations Manager: Onsite Engineer</t>
  </si>
  <si>
    <t>ODFOB</t>
  </si>
  <si>
    <t>Onboarding Accelerator - Dynamics 365 Finance and Operations: Build and Deployment Automation</t>
  </si>
  <si>
    <t>ODFDOT</t>
  </si>
  <si>
    <t>Onboarding Accelerator - Dynamics 365 Finance and Operations: Test Automation</t>
  </si>
  <si>
    <t>ODAKS</t>
  </si>
  <si>
    <t>Onboarding Accelerator Deploy with Azure Kubernetes Service</t>
  </si>
  <si>
    <t>ODADSOE</t>
  </si>
  <si>
    <t>On-Demand Assessment - Active Directory Security: Onsite Engineer</t>
  </si>
  <si>
    <t>OCZTS</t>
  </si>
  <si>
    <t>Onboarding Accelerator - Zero Trust Security for Identity</t>
  </si>
  <si>
    <t>OADMAEX</t>
  </si>
  <si>
    <t>Onboarding Accelerator - Deployment and Migration Assistance for Exchange Server Premium</t>
  </si>
  <si>
    <t>OADCF</t>
  </si>
  <si>
    <t>Onboarding- Accelerator - Azure Virtual Desktop with Cloud Adoption Framework Add-On</t>
  </si>
  <si>
    <t>OADAKST</t>
  </si>
  <si>
    <t>Onboarding Accelerator - Deploy with Azure Kubernetes Service - 3 Day</t>
  </si>
  <si>
    <t>OADAKSO</t>
  </si>
  <si>
    <t>Onboarding Accelerator - Deploy with Azure Kubernetes Service - 1 Day</t>
  </si>
  <si>
    <t>OAD2</t>
  </si>
  <si>
    <t>Onboarding Accelerator - Dynamics 365 Finance: Finance Insights</t>
  </si>
  <si>
    <t>OAD1</t>
  </si>
  <si>
    <t>Onboarding Accelerator - Dynamics 365 Finance and Operations: Integration</t>
  </si>
  <si>
    <t>OAAVDP</t>
  </si>
  <si>
    <t>Onboarding- Accelerator - Azure Virtual Desktop with Cloud Adoption Framework Premium</t>
  </si>
  <si>
    <t>OAAVD4</t>
  </si>
  <si>
    <t>Onboarding Accelerator - Azure Virtual Desktop with Cloud Adoption Framework Premium</t>
  </si>
  <si>
    <t>OAAVD3</t>
  </si>
  <si>
    <t>Onboarding Accelerator - Azure Virtual Desktop with Cloud Adoption Framework Lite</t>
  </si>
  <si>
    <t>OAAVD2</t>
  </si>
  <si>
    <t>Onboarding Accelerator - Azure Virtual Desktop with Cloud Adoption Framework Base</t>
  </si>
  <si>
    <t>OAAVD1</t>
  </si>
  <si>
    <t>Onboarding Accelerator - Azure Virtual Desktop with Cloud Adoption Framework Add-On</t>
  </si>
  <si>
    <t>OAAVD</t>
  </si>
  <si>
    <t>Onboarding- Accelerator - Azure Virtual Desktop with Cloud Adoption Framework Lite</t>
  </si>
  <si>
    <t>OAADC</t>
  </si>
  <si>
    <t>Onboarding- Accelerator - Azure Virtual Desktop with Cloud Adoption Framework Base</t>
  </si>
  <si>
    <t>O5NZ</t>
  </si>
  <si>
    <t>WorkshopPLUS Remote - Windows Client: Technical Update Briefing 1 Day - Closed Workshop</t>
  </si>
  <si>
    <t>O365VM</t>
  </si>
  <si>
    <t>Office 365: Value Realization Monitoring</t>
  </si>
  <si>
    <t>NMA</t>
  </si>
  <si>
    <t>.NET Modernization Assessment</t>
  </si>
  <si>
    <t>NAVY</t>
  </si>
  <si>
    <t>WorkshopPLUS - Synapse in a Day - Closed Workshop</t>
  </si>
  <si>
    <t>MVT1</t>
  </si>
  <si>
    <t>Activate - Microsoft Viva Topics</t>
  </si>
  <si>
    <t>MTPS</t>
  </si>
  <si>
    <t>Microsoft Teams Phone System Foundation</t>
  </si>
  <si>
    <t>MTMQ</t>
  </si>
  <si>
    <t>Microsoft Teams Media Quality Foundation</t>
  </si>
  <si>
    <t>MSFS</t>
  </si>
  <si>
    <t>Security: Microsoft Sentinel - Fundamentals</t>
  </si>
  <si>
    <t>MSCTT</t>
  </si>
  <si>
    <t>Sustainability Foundations with the Microsoft Cloud</t>
  </si>
  <si>
    <t>MPSDLC</t>
  </si>
  <si>
    <t>Maintain Principles of Success by Design for Dynamics 365 Low Code</t>
  </si>
  <si>
    <t>MPSDFS</t>
  </si>
  <si>
    <t>Maintain Principles of Success by Design for Dynamics 365 Finance and Supply Chain Management</t>
  </si>
  <si>
    <t>MPSD</t>
  </si>
  <si>
    <t>Maintain Principles of Success by Design for Dynamics 365 Sales, Service, and Marketing</t>
  </si>
  <si>
    <t>MPCOA</t>
  </si>
  <si>
    <t>Microsoft Purview Compliance Optimization Assessment</t>
  </si>
  <si>
    <t>MLEQ</t>
  </si>
  <si>
    <t>Microsoft 365 Live Events - Quick Start (Tech Consulting)</t>
  </si>
  <si>
    <t>MLEAR</t>
  </si>
  <si>
    <t>Microsoft 365 Live Events - Art of the Possible</t>
  </si>
  <si>
    <t>MF11</t>
  </si>
  <si>
    <t>WorkshopPLUS - Microsoft 365 Security and Compliance: Compliance Center - Closed Workshop</t>
  </si>
  <si>
    <t>MDFCF</t>
  </si>
  <si>
    <t>Security: Microsoft Defender for Cloud - Fundamentals</t>
  </si>
  <si>
    <t>MDFCA</t>
  </si>
  <si>
    <t>Security: Microsoft Defender for Cloud Apps - Fundamentals - 3 Day</t>
  </si>
  <si>
    <t>MDDLC</t>
  </si>
  <si>
    <t>WorkshopPLUS - Power Platform: Model-Driven Apps and Dataverse Administration with Labs - Closed Workshop</t>
  </si>
  <si>
    <t>MCOF</t>
  </si>
  <si>
    <t>Microsoft Cloud Operational Foundations</t>
  </si>
  <si>
    <t>MCGD</t>
  </si>
  <si>
    <t>Microsoft Cloud Governance Design</t>
  </si>
  <si>
    <t>MCAS</t>
  </si>
  <si>
    <t>Microsoft Cloud Adoption Analysis</t>
  </si>
  <si>
    <t>MAHR</t>
  </si>
  <si>
    <t>M365 Apps Health Review</t>
  </si>
  <si>
    <t>ISWP</t>
  </si>
  <si>
    <t>WorkshopPLUS Remote - Microsoft Endpoint Configuration Manager: Admin Concepts and Cloud Services - Closed Workshop</t>
  </si>
  <si>
    <t>HUAF</t>
  </si>
  <si>
    <t>WorkshopPLUS - Power Platform: Power Automate with Dataverse &amp; Dynamics 365 - Closed Workshop</t>
  </si>
  <si>
    <t>HESS</t>
  </si>
  <si>
    <t>Health Enablement Service for Microsoft Teams</t>
  </si>
  <si>
    <t>HESMT</t>
  </si>
  <si>
    <t>Health Enablement Service for MS Teams</t>
  </si>
  <si>
    <t>HAUV</t>
  </si>
  <si>
    <t>WorkshopPLUS - Power Platform: Dynamics 365 and Dataverse Administration - Closed Workshop</t>
  </si>
  <si>
    <t>HAMA</t>
  </si>
  <si>
    <t>Hadoop to Azure Migration Assessment</t>
  </si>
  <si>
    <t>GLAFW</t>
  </si>
  <si>
    <t>Go-Live Assessment for Securing Workloads</t>
  </si>
  <si>
    <t>GLAFS</t>
  </si>
  <si>
    <t>Go-Live Assessment for Secure and Govern your Hybrid and Multi-Cloud environment</t>
  </si>
  <si>
    <t>GLAFO</t>
  </si>
  <si>
    <t>Go-Live Assessment for Operate Cloud native applications in your Hybrid and Multi-cloud environment</t>
  </si>
  <si>
    <t>GLAFMW</t>
  </si>
  <si>
    <t>Go-Live Assessment for Monitoring Workloads</t>
  </si>
  <si>
    <t>GLAFME</t>
  </si>
  <si>
    <t>Go-Live Assessment for Modernize and Extend VDI to AVD</t>
  </si>
  <si>
    <t>GLAFDS</t>
  </si>
  <si>
    <t>Go-Live Assessment for Dynamics 365 Sales, Service, and Marketing</t>
  </si>
  <si>
    <t>GLAFDL</t>
  </si>
  <si>
    <t>Go-Live Assessment for Dynamics 365 Low Code</t>
  </si>
  <si>
    <t>GLAFDF</t>
  </si>
  <si>
    <t>Go-Live Assessment for Dynamics 365 Finance and Supply Chain Management</t>
  </si>
  <si>
    <t>GLAF9</t>
  </si>
  <si>
    <t>Go-Live Assessment for Migration and Modernization of VMware to Azure VMware Solution</t>
  </si>
  <si>
    <t>GLAF8</t>
  </si>
  <si>
    <t>Go-Live Assessment for Migrating and modernizing to S/4HANA with Azure native</t>
  </si>
  <si>
    <t>GLAF7</t>
  </si>
  <si>
    <t>Go-Live Assessment for Migration to Databricks</t>
  </si>
  <si>
    <t>GLAF6</t>
  </si>
  <si>
    <t>Go-Live Assessment for Data Governance</t>
  </si>
  <si>
    <t>GLAF5</t>
  </si>
  <si>
    <t>Go-Live Assessment for Building Intelligent Cloud-Native Applications with Azure Cognitive Services, Azure Cosmos DB or Azure Database for PostgreSQL</t>
  </si>
  <si>
    <t>GLAF4</t>
  </si>
  <si>
    <t>Go-Live Assessment for Back up on-prem data and SaaS data to Azure</t>
  </si>
  <si>
    <t>GLAF3</t>
  </si>
  <si>
    <t>Go-Live Assessment for Attaching Monitor, Storage, Networking, and Security to Azure Workloads</t>
  </si>
  <si>
    <t>GLAF2</t>
  </si>
  <si>
    <t>Go-Live Assessment for Attaching Azure Backup and Azure Site Recovery to Virtual Machines</t>
  </si>
  <si>
    <t>GLAF16</t>
  </si>
  <si>
    <t>Go-Live Assessment for Synapse Link and PBI Analytics</t>
  </si>
  <si>
    <t>GLAF15</t>
  </si>
  <si>
    <t>Go-Live Assessment for Modernizing Apps with Azure Managed Services for Databases and Apps</t>
  </si>
  <si>
    <t>GLAF14</t>
  </si>
  <si>
    <t>Go-Live Assessment for Migration to Azure SQL from VMs</t>
  </si>
  <si>
    <t>GLAF13</t>
  </si>
  <si>
    <t>Go-Live Assessment for Migration to Azure SQL or Arc-Enabled Data Services</t>
  </si>
  <si>
    <t>GLAF12</t>
  </si>
  <si>
    <t>Go-Live Assessment for Migration to Azure Open Source Databases</t>
  </si>
  <si>
    <t>GLAF11</t>
  </si>
  <si>
    <t>Go-Live Assessment for Migration to Azure Synapse</t>
  </si>
  <si>
    <t>GLAF10</t>
  </si>
  <si>
    <t>Go-Live Assessment for Migration and modernizing Virtual Machines to Azure</t>
  </si>
  <si>
    <t>GLAF1</t>
  </si>
  <si>
    <t>Go-Live Assessment for Azure Analytics &amp; Azure Machine Learning</t>
  </si>
  <si>
    <t>FDHN5</t>
  </si>
  <si>
    <t>Designated Support Engineering Power Platform (1600 horas)</t>
  </si>
  <si>
    <t>FDHN4</t>
  </si>
  <si>
    <t>Designated Support Engineering Power Platform (1200 horas)</t>
  </si>
  <si>
    <t>FDHN3</t>
  </si>
  <si>
    <t>Designated Support Engineering Power Platform (800 horas)</t>
  </si>
  <si>
    <t>FDHN2</t>
  </si>
  <si>
    <t>Designated Support Engineering Power Platform (400 horas)</t>
  </si>
  <si>
    <t>FDHN1</t>
  </si>
  <si>
    <t>Designated Support Engineering Power Platform (1 hora)</t>
  </si>
  <si>
    <t>FDHJ</t>
  </si>
  <si>
    <t>Designated Support Engineering Generic (1 hora)</t>
  </si>
  <si>
    <t>EWEES</t>
  </si>
  <si>
    <t>Envision Workshop for End-to-End Security</t>
  </si>
  <si>
    <t>EWAF9</t>
  </si>
  <si>
    <t>Establish Well-Architected for Modernizing Apps with Azure Managed Services for Databases and Apps</t>
  </si>
  <si>
    <t>EWAF8</t>
  </si>
  <si>
    <t>Establish Well-Architected for Migration to Azure SQL from VMs</t>
  </si>
  <si>
    <t>EWAF7</t>
  </si>
  <si>
    <t>Establish Well-Architected for Migration to Azure SQL or Arc-Enabled Data Services</t>
  </si>
  <si>
    <t>EWAF6</t>
  </si>
  <si>
    <t>Establish Well-Architected for Migration to Azure Open Source Databases</t>
  </si>
  <si>
    <t>EWAF5</t>
  </si>
  <si>
    <t>Establish Well-Architected for Migration to Azure Synapse</t>
  </si>
  <si>
    <t>EWAF4</t>
  </si>
  <si>
    <t>Establish Well-Architected for Migration to Databricks</t>
  </si>
  <si>
    <t>EWAF3</t>
  </si>
  <si>
    <t>Establish Well-Architected for Data Governance</t>
  </si>
  <si>
    <t>EWAF2</t>
  </si>
  <si>
    <t>Establish Well-Architected for Building Intelligent Cloud-Native Applications with Azure Cognitive Services, Azure Cosmos DB or Azure Database for PostgreSQL</t>
  </si>
  <si>
    <t>EWAF10</t>
  </si>
  <si>
    <t>Establish Well-Architected for Synapse Link and PBI Analytics</t>
  </si>
  <si>
    <t>EWAF1</t>
  </si>
  <si>
    <t>Establish Well-Architected for Azure Analytics &amp; Azure Machine Learning</t>
  </si>
  <si>
    <t>EU1</t>
  </si>
  <si>
    <t>WorkshopPLUS - Power Platform : Email Integration for Dataverse 1 Day with Lab - Closed Workshop</t>
  </si>
  <si>
    <t>EPPM</t>
  </si>
  <si>
    <t>Entra Permissions Management</t>
  </si>
  <si>
    <t>E</t>
  </si>
  <si>
    <t>Unified Enterprise Support (Sujeto a aprobación)</t>
  </si>
  <si>
    <t>Paquete Base</t>
  </si>
  <si>
    <t>DVASS1</t>
  </si>
  <si>
    <t>Developer Velocity Assessment - 1 Day</t>
  </si>
  <si>
    <t>DVAA</t>
  </si>
  <si>
    <t>Developer Velocity Assessment - 2 Day</t>
  </si>
  <si>
    <t>DVA2</t>
  </si>
  <si>
    <t>DOAFD</t>
  </si>
  <si>
    <t>Solution Optimization for Data Governance</t>
  </si>
  <si>
    <t>DLEDC</t>
  </si>
  <si>
    <t>WorkshopPLUS - Power Platform: Extended Development on Dataverse with Labs - Closed Workshop</t>
  </si>
  <si>
    <t>DFODO</t>
  </si>
  <si>
    <t>Dynamics 365 Finance and Operations DevOps Optimization Assessment</t>
  </si>
  <si>
    <t>DFOA</t>
  </si>
  <si>
    <t>Dynamics 365 Finance and Operations Assessment</t>
  </si>
  <si>
    <t>DETWC</t>
  </si>
  <si>
    <t>Designated Engineering Time Windows Client</t>
  </si>
  <si>
    <t>DETTP</t>
  </si>
  <si>
    <t>Designated Engineering Time Teams Phone</t>
  </si>
  <si>
    <t>DETSQ</t>
  </si>
  <si>
    <t>Designated Engineering Time Project Quality Advisory for Dynamics 365</t>
  </si>
  <si>
    <t>DETSO</t>
  </si>
  <si>
    <t>Designated Engineering Time Solution Optimization for Dynamics 365</t>
  </si>
  <si>
    <t>DETSC</t>
  </si>
  <si>
    <t>Designated Engineering Time Security and Compliance</t>
  </si>
  <si>
    <t>DETPP</t>
  </si>
  <si>
    <t>Designated Engineering Time Power Platform</t>
  </si>
  <si>
    <t>DETPGS</t>
  </si>
  <si>
    <t>Designated Engineering Time Protect and Govern Sensitive Data</t>
  </si>
  <si>
    <t>DETMT</t>
  </si>
  <si>
    <t>Designated Engineering Time Microsoft Teams</t>
  </si>
  <si>
    <t>DETMM</t>
  </si>
  <si>
    <t>Designated Engineering Time Migrate and Modernize your Data Estate</t>
  </si>
  <si>
    <t>DETEAD</t>
  </si>
  <si>
    <t>Designated Engineering Time Enable and Accelerate Developer Productivity</t>
  </si>
  <si>
    <t>DETDFO</t>
  </si>
  <si>
    <t>Designated Engineering Time Dynamics 365 Finance and Operations</t>
  </si>
  <si>
    <t>DET7</t>
  </si>
  <si>
    <t>Enhanced Designated Engineering GitHub  (1 hora)</t>
  </si>
  <si>
    <t>DET6</t>
  </si>
  <si>
    <t>Designated Engineering Time Zero Trust</t>
  </si>
  <si>
    <t>DET5</t>
  </si>
  <si>
    <t>Designated Engineering Time Power Business Decisions with Cloud Scale Analytics</t>
  </si>
  <si>
    <t>DET4</t>
  </si>
  <si>
    <t>Designated Engineering Time Migrate and Modernize Infra &amp; Workloads</t>
  </si>
  <si>
    <t>DET3</t>
  </si>
  <si>
    <t>Designated Engineering Time Innovate and Scale with Cloud Native Apps</t>
  </si>
  <si>
    <t>DET2</t>
  </si>
  <si>
    <t>Designated Engineering Time Employee Experience</t>
  </si>
  <si>
    <t>DET1</t>
  </si>
  <si>
    <t>Designated Engineering Time Dynamics 365 Customer Engagement</t>
  </si>
  <si>
    <t>DEP9</t>
  </si>
  <si>
    <t>Designated Engineering Proactive Power Business Decisions with Cloud Scale Analytics</t>
  </si>
  <si>
    <t>DEP8</t>
  </si>
  <si>
    <t>Designated Engineering Proactive Migrate and Modernize Infra &amp; Workloads - Generic</t>
  </si>
  <si>
    <t>DEP7</t>
  </si>
  <si>
    <t>Designated Engineering Proactive Migrate and Modernize Infra &amp; Workloads</t>
  </si>
  <si>
    <t>DEP6</t>
  </si>
  <si>
    <t>Designated Engineering Proactive Innovate and Scale with Cloud Native Apps - Generic</t>
  </si>
  <si>
    <t>DEP5</t>
  </si>
  <si>
    <t>Designated Engineering Proactive Innovate and Scale with Cloud Native Apps</t>
  </si>
  <si>
    <t>DEP42</t>
  </si>
  <si>
    <t>Designated Engineering Proactive Solution Optimization for Dynamics 365 Tier 1</t>
  </si>
  <si>
    <t>DEP41</t>
  </si>
  <si>
    <t>Designated Engineering Proactive Solution Optimization for Dynamics 365 Tier 2</t>
  </si>
  <si>
    <t>DEP40</t>
  </si>
  <si>
    <t>Designated Engineering Proactive Solution Optimization for Dynamics 365 Tier 3 - Generic</t>
  </si>
  <si>
    <t>DEP4</t>
  </si>
  <si>
    <t>Designated Engineering Proactive Employee Experience - Generic</t>
  </si>
  <si>
    <t>DEP39</t>
  </si>
  <si>
    <t>Designated Engineering Proactive Solution Optimization for Dynamics 365 Tier 1 - Generic</t>
  </si>
  <si>
    <t>DEP38</t>
  </si>
  <si>
    <t>Designated Engineering Proactive Solution Optimization for Dynamics 365 Tier 2 - Generic</t>
  </si>
  <si>
    <t>DEP37</t>
  </si>
  <si>
    <t>Designated Engineering Proactive Solution Optimization for Dynamics 365 Tier 3</t>
  </si>
  <si>
    <t>DEP36</t>
  </si>
  <si>
    <t>Designated Engineering Proactive Project Quality Advisory for Dynamics 365 Tier 3 - Generic</t>
  </si>
  <si>
    <t>DEP35</t>
  </si>
  <si>
    <t>Designated Engineering Proactive Project Quality Advisory for Dynamics 365 Tier 3</t>
  </si>
  <si>
    <t>DEP34</t>
  </si>
  <si>
    <t>Designated Engineering Proactive Project Quality Advisory for Dynamics 365 Tier 2 - Generic</t>
  </si>
  <si>
    <t>DEP33</t>
  </si>
  <si>
    <t>Designated Engineering Proactive Project Quality Advisory for Dynamics 365 Tier 2</t>
  </si>
  <si>
    <t>DEP32</t>
  </si>
  <si>
    <t>Designated Engineering Proactive Project Quality Advisory for Dynamics 365 Tier 1 - Generic</t>
  </si>
  <si>
    <t>DEP31</t>
  </si>
  <si>
    <t>Designated Engineering Proactive Project Quality Advisory for Dynamics 365 Tier 1</t>
  </si>
  <si>
    <t>DEP30</t>
  </si>
  <si>
    <t>Designated Engineering Proactive Protect and Govern Sensitive Data - Generic</t>
  </si>
  <si>
    <t>DEP3</t>
  </si>
  <si>
    <t>Designated Engineering Proactive Employee Experience</t>
  </si>
  <si>
    <t>DEP29</t>
  </si>
  <si>
    <t>Designated Engineering Proactive Teams Phone - Generic</t>
  </si>
  <si>
    <t>DEP28</t>
  </si>
  <si>
    <t>Designated Engineering Proactive Teams Phone</t>
  </si>
  <si>
    <t>DEP27</t>
  </si>
  <si>
    <t>Designated Engineering Proactive Microsoft Teams - Generic</t>
  </si>
  <si>
    <t>DEP26</t>
  </si>
  <si>
    <t>Designated Engineering Proactive Microsoft Teams</t>
  </si>
  <si>
    <t>DEP25</t>
  </si>
  <si>
    <t>Designated Engineering Proactive Security and Compliance - Generic</t>
  </si>
  <si>
    <t>DEP24</t>
  </si>
  <si>
    <t>Designated Engineering Proactive Security and Compliance</t>
  </si>
  <si>
    <t>DEP23</t>
  </si>
  <si>
    <t>Designated Engineering Proactive Power Platform - Generic</t>
  </si>
  <si>
    <t>DEP22</t>
  </si>
  <si>
    <t>Designated Engineering Proactive Power Platform</t>
  </si>
  <si>
    <t>DEP21</t>
  </si>
  <si>
    <t>Designated Engineering Proactive Windows Client - Generic</t>
  </si>
  <si>
    <t>DEP20</t>
  </si>
  <si>
    <t>Designated Engineering Proactive Windows Client</t>
  </si>
  <si>
    <t>DEP2</t>
  </si>
  <si>
    <t>Designated Engineering Proactive Dynamics 365 Customer Engagement - Generic</t>
  </si>
  <si>
    <t>DEP19</t>
  </si>
  <si>
    <t>Designated Engineering Proactive Enable and Accelerate Developer Productivity - Generic</t>
  </si>
  <si>
    <t>DEP18</t>
  </si>
  <si>
    <t>Designated Engineering Proactive Enable and Accelerate Developer Productivity</t>
  </si>
  <si>
    <t>DEP17</t>
  </si>
  <si>
    <t>Designated Engineering Proactive Protect and Govern Sensitive Data</t>
  </si>
  <si>
    <t>DEP16</t>
  </si>
  <si>
    <t>Designated Engineering Proactive Migrate and Modernize your Data Estate - Generic</t>
  </si>
  <si>
    <t>DEP15</t>
  </si>
  <si>
    <t>Designated Engineering Proactive Migrate and Modernize your Data Estate</t>
  </si>
  <si>
    <t>DEP14</t>
  </si>
  <si>
    <t>Designated Engineering Proactive Dynamics 365 Finance and Operations - Generic</t>
  </si>
  <si>
    <t>DEP13</t>
  </si>
  <si>
    <t>Designated Engineering Proactive Dynamics 365 Finance and Operations</t>
  </si>
  <si>
    <t>DEP12</t>
  </si>
  <si>
    <t>Designated Engineering Proactive Zero Trust - Generic</t>
  </si>
  <si>
    <t>DEP11</t>
  </si>
  <si>
    <t>Designated Engineering Proactive Zero Trust</t>
  </si>
  <si>
    <t>DEP10</t>
  </si>
  <si>
    <t>Designated Engineering Proactive Power Business Decisions with Cloud Scale Analytics - Generic</t>
  </si>
  <si>
    <t>DEP1</t>
  </si>
  <si>
    <t>Designated Engineering Proactive Dynamics 365 Customer Engagement</t>
  </si>
  <si>
    <t>DDCW</t>
  </si>
  <si>
    <t>WorkshopPLUS - Power Platform: Visualizing Data with Dataverse with Labs - Closed Workshop</t>
  </si>
  <si>
    <t>DCASS</t>
  </si>
  <si>
    <t>DevOps Capability Assessment - 1 Day</t>
  </si>
  <si>
    <t>D365C</t>
  </si>
  <si>
    <t>Dynamics 365 Commerce Assessment</t>
  </si>
  <si>
    <t>D</t>
  </si>
  <si>
    <t>Emergencial. (Sujeto a aprobación)
Horas Reactivas: 40 horas 
Horas Proactivas: 30 horas 
Gestión de Entrega de los Servicios</t>
  </si>
  <si>
    <t>CWSA</t>
  </si>
  <si>
    <t>WorkshopPLUS - Data AI: Orchestrating Data with Azure Data Factory - Closed Workshop</t>
  </si>
  <si>
    <t>CWPD</t>
  </si>
  <si>
    <t>WorkshopPLUS - Windows PowerShell: IT Management - Closed Workshop</t>
  </si>
  <si>
    <t>CWOA</t>
  </si>
  <si>
    <t>WorkshopPLUS - Data AI: Data Analytics with Python - Closed Workshop</t>
  </si>
  <si>
    <t>CWF7</t>
  </si>
  <si>
    <t>Customized Workshop for Migration to Databricks</t>
  </si>
  <si>
    <t>CWF6</t>
  </si>
  <si>
    <t>Customized Workshop for Data Governance</t>
  </si>
  <si>
    <t>CWF5</t>
  </si>
  <si>
    <t>Customized Workshop for Building Intelligent Cloud-Native Applications with Azure Cognitive Services, Azure Cosmos DB or Azure Database for PostgreSQL</t>
  </si>
  <si>
    <t>CWF16</t>
  </si>
  <si>
    <t>Customized Workshop for Synapse Link and PBI Analytics</t>
  </si>
  <si>
    <t>CWF15</t>
  </si>
  <si>
    <t>Customized Workshop for Modernizing Apps with Azure Managed Services for Databases and Apps</t>
  </si>
  <si>
    <t>CWF14</t>
  </si>
  <si>
    <t>Customized Workshop for Migration to Azure SQL from VMs</t>
  </si>
  <si>
    <t>CWF13</t>
  </si>
  <si>
    <t>Customized Workshop for Migration to Azure SQL or Arc-Enabled Data Services</t>
  </si>
  <si>
    <t>CWF12</t>
  </si>
  <si>
    <t>Customized Workshop for Migration to Azure Open Source Databases</t>
  </si>
  <si>
    <t>CWF11</t>
  </si>
  <si>
    <t>Customized Workshop for Migration to Azure Synapse</t>
  </si>
  <si>
    <t>CWF1</t>
  </si>
  <si>
    <t>Customized Workshop for Azure Analytics &amp; Azure Machine Learning</t>
  </si>
  <si>
    <t>CUWT</t>
  </si>
  <si>
    <t>WorkshopPLUS - Data AI: Azure SQL Database Essentials - Closed Workshop</t>
  </si>
  <si>
    <t>CUPT</t>
  </si>
  <si>
    <t>WorkshopPLUS - Data AI: Azure Synapse Analytics - SQL pool Essentials - Closed Workshop</t>
  </si>
  <si>
    <t>CUPDEV</t>
  </si>
  <si>
    <t>Customer Upskilling and Execution Plan for Accelerating software delivery through DevSecOps with GitHub and Visual Studio - 1 Day</t>
  </si>
  <si>
    <t>CUPAPM</t>
  </si>
  <si>
    <t>Customer Upskilling Plan and Execution for Modernizing Enterprise Integration</t>
  </si>
  <si>
    <t>CUPAPJ</t>
  </si>
  <si>
    <t>Customer Upskilling Plan and Execution for Modernizing Java Apps with Data</t>
  </si>
  <si>
    <t>CUPAKS</t>
  </si>
  <si>
    <t>Customer Upskilling and Execution Plan for Building cloud-native apps with Kubernetes, Serverless and Data - 1 Day</t>
  </si>
  <si>
    <t>CUOT</t>
  </si>
  <si>
    <t>WorkshopPLUS - Data AI: Advanced Data Analytics with Power BI - Closed Workshop</t>
  </si>
  <si>
    <t>CUEPB</t>
  </si>
  <si>
    <t>Customer Upskilling and Execution Plan for Building cloud-native apps with Kubernetes, Serverless and Data - 5 Day</t>
  </si>
  <si>
    <t>CUEPA</t>
  </si>
  <si>
    <t>Customer Upskilling and Execution Plan for Accelerating software delivery through DevSecOps with GitHub and Visual Studio - 3 Day</t>
  </si>
  <si>
    <t>CUAEP</t>
  </si>
  <si>
    <t>Customer Upskilling and Execution Plan for Modernizing .NET Apps with Data</t>
  </si>
  <si>
    <t>CSUT</t>
  </si>
  <si>
    <t>WorkshopPLUS Remote - Microsoft Azure: Automation 1 Day with Lab - Closed Workshop</t>
  </si>
  <si>
    <t>CSSM</t>
  </si>
  <si>
    <t>WorkshopPLUS Remote - Securing Windows Active Directory - Closed Workshop</t>
  </si>
  <si>
    <t>CSPT</t>
  </si>
  <si>
    <t>WorkshopPLUS Remote - SharePoint Server: Administration - Closed Workshop</t>
  </si>
  <si>
    <t>CSPM</t>
  </si>
  <si>
    <t>WorkshopPLUS Remote - Windows PowerShell: IT Management - Closed Workshop</t>
  </si>
  <si>
    <t>CSLO</t>
  </si>
  <si>
    <t>WorkshopPLUS - Office 365: Exchange Online Protection 1 Day - Closed Workshop</t>
  </si>
  <si>
    <t>CSKM</t>
  </si>
  <si>
    <t>WorkshopPLUS Remote - DevOps: Fundamentals - Closed Workshop</t>
  </si>
  <si>
    <t>CSKE</t>
  </si>
  <si>
    <t>WorkshopPLUS Remote - SQL Server: Features and Administration - Closed Workshop</t>
  </si>
  <si>
    <t>CSHM</t>
  </si>
  <si>
    <t>WorkshopPLUS Remote - Windows Client: Supporting and Troubleshooting - Closed Workshop</t>
  </si>
  <si>
    <t>CSHF</t>
  </si>
  <si>
    <t>WorkshopPLUS - Office 365: Adoption Scenario Workshop for IT Professionals - Closed Workshop</t>
  </si>
  <si>
    <t>CSHE</t>
  </si>
  <si>
    <t>WorkshopPLUS Remote - SQL Server: Performance Tuning and Optimization - Closed Workshop</t>
  </si>
  <si>
    <t>CSC2</t>
  </si>
  <si>
    <t>Cloud Service Capability Evaluation - Targeted</t>
  </si>
  <si>
    <t>CSC1</t>
  </si>
  <si>
    <t>Cloud Service Capability Evaluation - Lite</t>
  </si>
  <si>
    <t>CPUS</t>
  </si>
  <si>
    <t>WorkshopPLUS - Microsoft 365 Apps: Deployment and Management - Closed Workshop</t>
  </si>
  <si>
    <t>CPSO</t>
  </si>
  <si>
    <t>WorkshopPLUS - Microsoft Azure: Azure Monitor Visualization 1 day - Closed Workshop</t>
  </si>
  <si>
    <t>CPSN</t>
  </si>
  <si>
    <t>WorkshopPLUS - Dynamics 365 Customer Engagement: Introduction to Customer Service 1 Day with Lab - Closed Workshop</t>
  </si>
  <si>
    <t>CPSI</t>
  </si>
  <si>
    <t>WorkshopPLUS - Microsoft Azure: Azure Monitor Introduction 1 day - Closed Workshop</t>
  </si>
  <si>
    <t>CPPT</t>
  </si>
  <si>
    <t>WorkshopPLUS -Microsoft Intune and Configuration Manager: Co-Management and Cloud Services - Closed Workshop</t>
  </si>
  <si>
    <t>CPPO</t>
  </si>
  <si>
    <t>Microsoft Configuration Manager: Admin Concepts and Cloud Services - Closed Workshop</t>
  </si>
  <si>
    <t>CPPA</t>
  </si>
  <si>
    <t>WorkshopPLUS - Dynamics 365 for Finance and Operations: DevOps - Closed Workshop</t>
  </si>
  <si>
    <t>CPLC</t>
  </si>
  <si>
    <t>WorkshopPLUS - Microsoft Power Platform for Administrators - Closed Workshop</t>
  </si>
  <si>
    <t>CPHY</t>
  </si>
  <si>
    <t>WorkshopPLUS - Dynamics 365 Customer Engagement: Introduction to Sales 1 Day with Lab - Closed Workshop</t>
  </si>
  <si>
    <t>COWO</t>
  </si>
  <si>
    <t>WorkshopPLUS - Microsoft Teams: End User 1 Day with Lab - Closed Workshop</t>
  </si>
  <si>
    <t>COWN</t>
  </si>
  <si>
    <t>WorkshopPLUS - Dynamics 365 for Finance and Operations: Integration - Closed Workshop</t>
  </si>
  <si>
    <t>COWC</t>
  </si>
  <si>
    <t>WorkshopPLUS - Microsoft 365: Adoption Scenario Workshop - Closed Workshop</t>
  </si>
  <si>
    <t>COSA</t>
  </si>
  <si>
    <t>WorkshopPLUS - Dynamics 365 for Finance and Operations: Advanced Development - Closed Workshop</t>
  </si>
  <si>
    <t>CORY</t>
  </si>
  <si>
    <t>WorkshopPLUS - Dynamics 365 for Finance and Operations: Cloud Transition 1 Day - Closed Workshop</t>
  </si>
  <si>
    <t>CORR</t>
  </si>
  <si>
    <t>WorkshopPLUS - Microsoft Power Automate: Power User 1 Day with Lab - Closed Workshop</t>
  </si>
  <si>
    <t>COOO</t>
  </si>
  <si>
    <t>WorkshopPLUS - Windows Server 2019: New Features and Upgrade - Closed Workshop</t>
  </si>
  <si>
    <t>COKS</t>
  </si>
  <si>
    <t>WorkshopPLUS - Windows Client: Technical Update Briefing 1 Day - Closed Workshop</t>
  </si>
  <si>
    <t>COKR</t>
  </si>
  <si>
    <t>WorkshopPLUS - Microsoft Azure: Networking Essentials - Closed Workshop</t>
  </si>
  <si>
    <t>COKM</t>
  </si>
  <si>
    <t>WorkshopPLUS - Microsoft Azure: Hybrid Identity - Closed Workshop</t>
  </si>
  <si>
    <t>COKA</t>
  </si>
  <si>
    <t>WorkshopPLUS - Dynamics 365 for Finance and Operations: Development Foundations - Closed Workshop</t>
  </si>
  <si>
    <t>COEG</t>
  </si>
  <si>
    <t>COE &amp; Governance for Power Platform</t>
  </si>
  <si>
    <t>CLWT</t>
  </si>
  <si>
    <t>WorkshopPLUS - Microsoft 365 Security and Compliance: Security Center - Closed Workshop</t>
  </si>
  <si>
    <t>CLWP</t>
  </si>
  <si>
    <t>WorkshopPLUS - Microsoft 365 Information Security Technical Update Briefing: Dedicated Session 1 Day - Closed Workshop</t>
  </si>
  <si>
    <t>CLOI</t>
  </si>
  <si>
    <t>WorkshopPLUS - Windows PowerShell: Tool Building - Closed Workshop</t>
  </si>
  <si>
    <t>CIROS2</t>
  </si>
  <si>
    <t>Cybersecurity Incident Response Onsite - Additional Week</t>
  </si>
  <si>
    <t>CIROS</t>
  </si>
  <si>
    <t>Cybersecurity Incident Response Onsite</t>
  </si>
  <si>
    <t>CIA1</t>
  </si>
  <si>
    <t>Cloud Identity Assessment</t>
  </si>
  <si>
    <t>CHWO</t>
  </si>
  <si>
    <t>WorkshopPLUS Remote - Microsoft Azure: IaaS Overview 1 Day - Closed Workshop</t>
  </si>
  <si>
    <t>CHWE</t>
  </si>
  <si>
    <t>WorkshopPLUS Remote - Microsoft Azure: Backup 1 Day with Lab - Closed Workshop</t>
  </si>
  <si>
    <t>CHRU</t>
  </si>
  <si>
    <t>WorkshopPLUS - Azure Monitor: Advanced Analyze - Closed Workshop</t>
  </si>
  <si>
    <t>CHRO</t>
  </si>
  <si>
    <t>WorkshopPLUS Remote - Microsoft Azure: US Government Cloud 1 Day - Closed Workshop</t>
  </si>
  <si>
    <t>CHRE</t>
  </si>
  <si>
    <t>WorkshopPLUS Remote - Microsoft Azure: Storage 1 Day with Lab - Closed Workshop</t>
  </si>
  <si>
    <t>CHOT</t>
  </si>
  <si>
    <t>WorkshopPLUS Remote - Microsoft Azure: Resource Manager 1 Day with Lab - Closed Workshop</t>
  </si>
  <si>
    <t>CHOR</t>
  </si>
  <si>
    <t>WorkshopPLUS Remote - Microsoft Azure: Management 1 Day with Lab - Closed Workshop</t>
  </si>
  <si>
    <t>CHOM</t>
  </si>
  <si>
    <t>WorkshopPLUS Remote - Microsoft Azure: Networking 1 Day with Lab - Closed Workshop</t>
  </si>
  <si>
    <t>CHKR</t>
  </si>
  <si>
    <t>WorkshopPLUS Remote - Microsoft Azure: Virtual Machines 1 Day with Lab - Closed Workshop</t>
  </si>
  <si>
    <t>CHKM</t>
  </si>
  <si>
    <t>WorkshopPLUS Remote - Office 365: Content Search and eDiscovery Case Management 1 Day - Closed Workshop</t>
  </si>
  <si>
    <t>CFMI</t>
  </si>
  <si>
    <t>Cloud Financial Management Introduction</t>
  </si>
  <si>
    <t>CCHT</t>
  </si>
  <si>
    <t>Chalk Talk - Microsoft Azure: Planning and Definition Support</t>
  </si>
  <si>
    <t>CARS</t>
  </si>
  <si>
    <t>RAP as a Service for Office 365 Exchange</t>
  </si>
  <si>
    <t>CARA</t>
  </si>
  <si>
    <t>RAP as a Service for Office 365 SharePoint</t>
  </si>
  <si>
    <t>CAPA</t>
  </si>
  <si>
    <t>RAP as a Service for Microsoft Endpoint Manager</t>
  </si>
  <si>
    <t>CAF3</t>
  </si>
  <si>
    <t>Cloud Adoption Framework Landing Zone Accelerator for SAP on Azure</t>
  </si>
  <si>
    <t>CAF2</t>
  </si>
  <si>
    <t>Cloud Adoption Framework Landing Zone Accelerator for Azure VMware Solution</t>
  </si>
  <si>
    <t>CAF1</t>
  </si>
  <si>
    <t>Cloud Adoption Framework Azure Landing Zone Design and Implement</t>
  </si>
  <si>
    <t>CAAS</t>
  </si>
  <si>
    <t>RAP as a Service for Azure Active Directory</t>
  </si>
  <si>
    <t>C</t>
  </si>
  <si>
    <t>Soporte Premier High Level
Horas Reactivas: 225 horas 
Horas Proactivas: 225 horas 
Gestión de Entrega de los Servicios</t>
  </si>
  <si>
    <t>BDMV2</t>
  </si>
  <si>
    <t>Activate - Building cards for Microsoft Viva Connections Dashboard</t>
  </si>
  <si>
    <t>BAVY</t>
  </si>
  <si>
    <t>Power Platform: Adoption Foundations</t>
  </si>
  <si>
    <t>B</t>
  </si>
  <si>
    <t>Soporte Premier Medium Level
Horas Reactivas: 135 horas 
Horas Proactivas: 135 horas 
Gestión de Entrega de los Servicios</t>
  </si>
  <si>
    <t>AZSAA</t>
  </si>
  <si>
    <t>Azure Synapse Analytics: Advanced Monitoring and Dashboards</t>
  </si>
  <si>
    <t>AVSD</t>
  </si>
  <si>
    <t>Activate - Viva Sales with Dynamics 365</t>
  </si>
  <si>
    <t>ASDASD</t>
  </si>
  <si>
    <t>Architecture Design Session for Accelerating Software Delivery Through DevSecOps with GitHub and Visual Studio - 1 Day</t>
  </si>
  <si>
    <t>ARSZT</t>
  </si>
  <si>
    <t>Architectural Review Session for Zero Trust Journey with Entra</t>
  </si>
  <si>
    <t>ARSSWO</t>
  </si>
  <si>
    <t>Architectural Review Session for Securing Workloads</t>
  </si>
  <si>
    <t>ARSSG</t>
  </si>
  <si>
    <t>Architectural review session for Secure and Govern your Hybrid and Multi-Cloud environment</t>
  </si>
  <si>
    <t>ARSOC</t>
  </si>
  <si>
    <t>Architectural Review session for Operate Cloud native applications in your Hybrid and Multi-cloud environment</t>
  </si>
  <si>
    <t>ARSMW</t>
  </si>
  <si>
    <t>Architectural Review Session for Monitoring Workloads</t>
  </si>
  <si>
    <t>ARSMDE</t>
  </si>
  <si>
    <t>Architectural Review Session for Microsoft Defender for Endpoint</t>
  </si>
  <si>
    <t>ARSM</t>
  </si>
  <si>
    <t>Architecture Review Session for Modernizing .NET Apps with Data</t>
  </si>
  <si>
    <t>ARSJ</t>
  </si>
  <si>
    <t>Architecture Review Session for Modernizing Java Apps with Data</t>
  </si>
  <si>
    <t>ARSE</t>
  </si>
  <si>
    <t>Architecture Review Session for Modernizing Enterprise Integration</t>
  </si>
  <si>
    <t>ARSASD</t>
  </si>
  <si>
    <t>Architecture Review Session for Accelerating software delivery through DevSecOps with GitHub and Visual Studio - 1 Day</t>
  </si>
  <si>
    <t>ARS9</t>
  </si>
  <si>
    <t>Architectural Review Session for Migrating and modernizing to S/4HANA with Azure native</t>
  </si>
  <si>
    <t>ARS8</t>
  </si>
  <si>
    <t>Architectural Review Session for Migrating and modernizing VMware to Azure VMware Solution</t>
  </si>
  <si>
    <t>ARS7</t>
  </si>
  <si>
    <t>Architectural Review Session for Migration to Databricks</t>
  </si>
  <si>
    <t>ARS6</t>
  </si>
  <si>
    <t>Architectural Review Session for Data Governance</t>
  </si>
  <si>
    <t>ARS5</t>
  </si>
  <si>
    <t>Architectural Review Session for Building Intelligent Cloud-Native Applications with Azure Cognitive Services, Azure Cosmos DB or Azure Database for PostgreSQL</t>
  </si>
  <si>
    <t>ARS4</t>
  </si>
  <si>
    <t>Architectural Review Session for Back up on-prem data and SaaS data to Azure</t>
  </si>
  <si>
    <t>ARS3</t>
  </si>
  <si>
    <t>Architectural Review Session for Attaching Monitor, Storage, Networking, and Security to Azure Workloads</t>
  </si>
  <si>
    <t>ARS20</t>
  </si>
  <si>
    <t>Architecture Review Session for Accelerating software delivery through DevSecOps with GitHub and Visual Studio - 2 Day</t>
  </si>
  <si>
    <t>ARS2</t>
  </si>
  <si>
    <t>Architectural Review Session for Attaching Azure Backup and Azure Site Recovery to Virtual Machines</t>
  </si>
  <si>
    <t>ARS19</t>
  </si>
  <si>
    <t>Architecture Review Session for Cloud Security Posture Management and Workload Protection</t>
  </si>
  <si>
    <t>ARS18</t>
  </si>
  <si>
    <t>Architectural Review Session for Securing Identities</t>
  </si>
  <si>
    <t>ARS17</t>
  </si>
  <si>
    <t>Architectural Review Session for Synapse Link and PBI Analytics</t>
  </si>
  <si>
    <t>ARS16</t>
  </si>
  <si>
    <t>Architectural Review Session for Modernizing Apps with Azure Managed Services for Databases and Apps</t>
  </si>
  <si>
    <t>ARS15</t>
  </si>
  <si>
    <t>Architectural Review Session for Modern Security Operations</t>
  </si>
  <si>
    <t>ARS14</t>
  </si>
  <si>
    <t>Architectural Review Session for Migration to Azure SQL from VMs</t>
  </si>
  <si>
    <t>ARS13</t>
  </si>
  <si>
    <t>Architectural Review Session for Migration to Azure SQL or Arc-Enabled Data Services</t>
  </si>
  <si>
    <t>ARS12</t>
  </si>
  <si>
    <t>Architectural Review Session for Migration to Azure Open Source Databases</t>
  </si>
  <si>
    <t>ARS11</t>
  </si>
  <si>
    <t>Architectural Review Session for Migration to Azure Synapse</t>
  </si>
  <si>
    <t>ARS10</t>
  </si>
  <si>
    <t>Architectural Review Session for Migration and modernizing Virtual Machines to Azure</t>
  </si>
  <si>
    <t>ARS1</t>
  </si>
  <si>
    <t>Architectural Review Session for Azure Analytics &amp; Azure Machine Learning</t>
  </si>
  <si>
    <t>ARAWV</t>
  </si>
  <si>
    <t>Architectural review and validation for Modernize and Extend VDI to AVD</t>
  </si>
  <si>
    <t>APPD</t>
  </si>
  <si>
    <t>Activate - Power Platform : Dataverse Monitoring with Application Insights</t>
  </si>
  <si>
    <t>APPBU</t>
  </si>
  <si>
    <t>Activate - Power Platform: PVA for Business Users</t>
  </si>
  <si>
    <t>AMVL</t>
  </si>
  <si>
    <t>Activate - Microsoft Viva Learning</t>
  </si>
  <si>
    <t>AMTC</t>
  </si>
  <si>
    <t>Accelerate Microsoft Teams Calling Plans</t>
  </si>
  <si>
    <t>AMSS</t>
  </si>
  <si>
    <t>Activate Microsoft Surface</t>
  </si>
  <si>
    <t>AMSCMP</t>
  </si>
  <si>
    <t>Activate Microsoft 365 Security and Compliance: Microsoft Priva</t>
  </si>
  <si>
    <t>AMSCM</t>
  </si>
  <si>
    <t>Activate Microsoft 365 Security and Compliance : Manage Insider Risks</t>
  </si>
  <si>
    <t>AMSC</t>
  </si>
  <si>
    <t>Activate Microsoft 365 Security and Compliance : Records Management</t>
  </si>
  <si>
    <t>AM36IR</t>
  </si>
  <si>
    <t>Activate Microsoft 365 Security and Compliance : Purview Manage Insider Risks</t>
  </si>
  <si>
    <t>AM365RM</t>
  </si>
  <si>
    <t>Activate Microsoft 365 Security and Compliance : Purview Records Management</t>
  </si>
  <si>
    <t>AM365P</t>
  </si>
  <si>
    <t>Activate Microsoft 365 Security and Compliance : Purview Data Lifecyle Management</t>
  </si>
  <si>
    <t>AM365LP</t>
  </si>
  <si>
    <t>Activate Microsoft 365 Security and Compliance : Purview Data Loss Prevention</t>
  </si>
  <si>
    <t>ALZ9</t>
  </si>
  <si>
    <t>Azure landing zone Deployment for Migration to Azure SQL from VMs</t>
  </si>
  <si>
    <t>ALZ8</t>
  </si>
  <si>
    <t>Azure landing zone Deployment for Migration to Azure SQL or Arc-Enabled Data Services</t>
  </si>
  <si>
    <t>ALZ7</t>
  </si>
  <si>
    <t>Azure landing zone Deployment for Migration to Azure Open Source Databases</t>
  </si>
  <si>
    <t>ALZ6</t>
  </si>
  <si>
    <t>Azure landing zone Deployment for Migration to Azure Synapse</t>
  </si>
  <si>
    <t>ALZ5</t>
  </si>
  <si>
    <t>Azure landing zone Deployment for Migration to Databricks</t>
  </si>
  <si>
    <t>ALZ4</t>
  </si>
  <si>
    <t>Azure landing zone Deployment for Data Governance</t>
  </si>
  <si>
    <t>ALZ3</t>
  </si>
  <si>
    <t>Azure landing zone Deployment for Building Intelligent Cloud-Native Applications with Azure Cognitive Services, Azure Cosmos DB or Azure Database for PostgreSQL</t>
  </si>
  <si>
    <t>ALZ2</t>
  </si>
  <si>
    <t>Azure landing zone Deployment for Azure</t>
  </si>
  <si>
    <t>ALZ11</t>
  </si>
  <si>
    <t>Azure landing zone Deployment for Synapse Link and PBI Analytics</t>
  </si>
  <si>
    <t>ALZ10</t>
  </si>
  <si>
    <t>Azure landing zone Deployment for Modernizing Apps with Azure Managed Services for Databases and Apps</t>
  </si>
  <si>
    <t>ALZ1</t>
  </si>
  <si>
    <t>Azure landing zone Deployment for Azure Analytics &amp; Azure Machine Learning</t>
  </si>
  <si>
    <t>ALMPP</t>
  </si>
  <si>
    <t>Activate - Power Platform: ALM with Dataverse</t>
  </si>
  <si>
    <t>ALM1</t>
  </si>
  <si>
    <t>WorkshopPLUS - Power Platform: ALM with Dataverse 1 Day with Lab - Closed Workshop</t>
  </si>
  <si>
    <t>AHTPPB</t>
  </si>
  <si>
    <t>Activate - Microsoft 365 Hackathon for Teams and Power Platform - Basic</t>
  </si>
  <si>
    <t>AHTPP</t>
  </si>
  <si>
    <t>Activate - Microsoft 365 Hackathon for Teams and Power Platform - Advanced</t>
  </si>
  <si>
    <t>AHCA</t>
  </si>
  <si>
    <t>Activate Hybrid Cloud with Azure Arc</t>
  </si>
  <si>
    <t>AGPP</t>
  </si>
  <si>
    <t>Azure Governance Planning</t>
  </si>
  <si>
    <t>AGMO</t>
  </si>
  <si>
    <t>Azure Governance Management Optimization</t>
  </si>
  <si>
    <t>AFNT</t>
  </si>
  <si>
    <t>Adoption Foundation</t>
  </si>
  <si>
    <t>ADSSP</t>
  </si>
  <si>
    <t>Architecture Design Session for Cloud Security Posture Management and Workload Protection</t>
  </si>
  <si>
    <t>ADSSC</t>
  </si>
  <si>
    <t>Architecture Design Session for Secure Collaboration and Prevent Phishing</t>
  </si>
  <si>
    <t>ADSMDE</t>
  </si>
  <si>
    <t>Architecture Design Session - Microsoft Defender for Endpoint</t>
  </si>
  <si>
    <t>ADSF9</t>
  </si>
  <si>
    <t>Architecture Design Session for Zero Trust Journey with Entra</t>
  </si>
  <si>
    <t>ADSF8</t>
  </si>
  <si>
    <t>Architecture Design Session for Modernizing Java Apps with Data</t>
  </si>
  <si>
    <t>ADSF7</t>
  </si>
  <si>
    <t>Architecture Design Session for Enable Everyone to Innovate</t>
  </si>
  <si>
    <t>ADSF6</t>
  </si>
  <si>
    <t>Architecture Design Session for Modernizing .NET Apps with Data</t>
  </si>
  <si>
    <t>ADSF5</t>
  </si>
  <si>
    <t>Architecture Design Session for Rapidly Build Apps</t>
  </si>
  <si>
    <t>ADSF4</t>
  </si>
  <si>
    <t>Architecture Design Session for Secure and Govern your Hybrid and Multi-Cloud environment</t>
  </si>
  <si>
    <t>ADSF3</t>
  </si>
  <si>
    <t>Architecture Design Session for Automated Business Processes</t>
  </si>
  <si>
    <t>ADSF2</t>
  </si>
  <si>
    <t>Architecture Design session for Operate Cloud native applications in your Hybrid and Multi-cloud environment</t>
  </si>
  <si>
    <t>ADSF14</t>
  </si>
  <si>
    <t>Architecture Design Session for Securing Workloads</t>
  </si>
  <si>
    <t>ADSF13</t>
  </si>
  <si>
    <t>Architecture Design Session for Monitoring Workloads</t>
  </si>
  <si>
    <t>ADSF12</t>
  </si>
  <si>
    <t>Architecture Design Session for Dynamics 365 Low Code</t>
  </si>
  <si>
    <t>ADSF11</t>
  </si>
  <si>
    <t>Architecture Design Session for Dynamics 365 Finance and Supply Chain Management</t>
  </si>
  <si>
    <t>ADSF10</t>
  </si>
  <si>
    <t>Architecture Design Session for Modernizing Enterprise Integration</t>
  </si>
  <si>
    <t>ADSF1</t>
  </si>
  <si>
    <t>Architecture Design Session for Modernize and Extend VDI to AVD</t>
  </si>
  <si>
    <t>ADSBCN</t>
  </si>
  <si>
    <t>Architecture Design Session for Building cloud-native apps with Kubernetes, Serverless and data - 1 Day</t>
  </si>
  <si>
    <t>ADS9</t>
  </si>
  <si>
    <t>Architecture Design Session for Building cloud-native apps with Kubernetes, Serverless and data - 3 Day</t>
  </si>
  <si>
    <t>ADS8</t>
  </si>
  <si>
    <t>Architecture Design Session for Building and Modernizing Line of Business Applications</t>
  </si>
  <si>
    <t>ADS7</t>
  </si>
  <si>
    <t>Architecture Design Session for Building Intelligent Cloud-Native Applications with Azure Cognitive Services, Azure Cosmos DB or Azure Database for PostgreSQL</t>
  </si>
  <si>
    <t>ADS6</t>
  </si>
  <si>
    <t>Architecture Design Session for Back up on-prem data and SaaS data to Azure</t>
  </si>
  <si>
    <t>ADS5</t>
  </si>
  <si>
    <t>Architecture Design Session for Attaching Monitor, Storage, Networking, and Security to Azure Workloads</t>
  </si>
  <si>
    <t>ADS4</t>
  </si>
  <si>
    <t>Architecture Design Session for Attaching Azure Backup and Azure Site Recovery to Virtual Machines</t>
  </si>
  <si>
    <t>ADS3</t>
  </si>
  <si>
    <t>Architecture Design Session for Azure Analytics &amp; Azure Machine Learning</t>
  </si>
  <si>
    <t>ADS23</t>
  </si>
  <si>
    <t>Architecture Design Session for Securing Identities</t>
  </si>
  <si>
    <t>ADS22</t>
  </si>
  <si>
    <t>Architecture Design Session for Synapse Link and PBI Analytics</t>
  </si>
  <si>
    <t>ADS21</t>
  </si>
  <si>
    <t>Architecture Design Session for Modernizing Apps with Azure Managed Services for Databases and Apps</t>
  </si>
  <si>
    <t>ADS20</t>
  </si>
  <si>
    <t>Architecture Design Session for Modern Security Operations</t>
  </si>
  <si>
    <t>ADS2</t>
  </si>
  <si>
    <t>Architecture Design Session for Accelerating Software Delivery Through DevSecOps with GitHub and Visual Studio - 3 Day</t>
  </si>
  <si>
    <t>ADS19</t>
  </si>
  <si>
    <t>Architecture Design Session for Migration to Azure SQL from VMs</t>
  </si>
  <si>
    <t>ADS18</t>
  </si>
  <si>
    <t>Architecture Design Session for Migration to Azure SQL or Arc-Enabled Data Services</t>
  </si>
  <si>
    <t>ADS17</t>
  </si>
  <si>
    <t>Architecture Design Session for Migration to Azure Open Source Databases</t>
  </si>
  <si>
    <t>ADS16</t>
  </si>
  <si>
    <t>Architecture Design Session for Migration to Azure Synapse</t>
  </si>
  <si>
    <t>ADS15</t>
  </si>
  <si>
    <t>Architecture Design Session for Migration and modernizing Virtual Machines to Azure</t>
  </si>
  <si>
    <t>ADS14</t>
  </si>
  <si>
    <t>Architecture Design Session for Migrating and modernizing to S/4HANA with Azure native</t>
  </si>
  <si>
    <t>ADS13</t>
  </si>
  <si>
    <t>Architecture Design Session for Migrating and Modernizing VMware to Azure VMware Solution</t>
  </si>
  <si>
    <t>ADS12</t>
  </si>
  <si>
    <t>Architecture Design Session for Migration to Databricks</t>
  </si>
  <si>
    <t>ADS10</t>
  </si>
  <si>
    <t>Architecture Design Session for Data Governance</t>
  </si>
  <si>
    <t>ADS1</t>
  </si>
  <si>
    <t>Architecture Design Session for Dynamics 365 Sales, Service, and Marketing</t>
  </si>
  <si>
    <t>ADRES2</t>
  </si>
  <si>
    <t>Active Directory: Recovery Execution Service</t>
  </si>
  <si>
    <t>ACWC</t>
  </si>
  <si>
    <t>Accelerate Compliance with Security Control Mapping</t>
  </si>
  <si>
    <t>ACMTP</t>
  </si>
  <si>
    <t>Adoption and Change Management for Office 365 Technical Update Briefing</t>
  </si>
  <si>
    <t>ACMP</t>
  </si>
  <si>
    <t>Azure Cost Management Planning</t>
  </si>
  <si>
    <t>ABSMCB</t>
  </si>
  <si>
    <t>Accelerate Baseline Security with Microsoft Cloud Security Benchmark</t>
  </si>
  <si>
    <t>AAWD</t>
  </si>
  <si>
    <t>Activate Azure with DevOps - 1 Day</t>
  </si>
  <si>
    <t>AAOP</t>
  </si>
  <si>
    <t>Activate Azure with Operational Enablement</t>
  </si>
  <si>
    <t>AAOE</t>
  </si>
  <si>
    <t>Activate - Azure with Operational Enablement</t>
  </si>
  <si>
    <t>AAAM</t>
  </si>
  <si>
    <t>Activate Azure with API Management</t>
  </si>
  <si>
    <t>AAAE</t>
  </si>
  <si>
    <t>Activate Azure with App Service Environment</t>
  </si>
  <si>
    <t>A356TO</t>
  </si>
  <si>
    <t>Activate - Dynamics 365 Customer Engagement : Teams and Outlook collaboration</t>
  </si>
  <si>
    <t>A356SI</t>
  </si>
  <si>
    <t>Activate - Dynamics 365 Customer Engagement: Sales Insight</t>
  </si>
  <si>
    <t>A356OM</t>
  </si>
  <si>
    <t>Activate - Dynamics 365 Customer Engagement: Omnichannel for Customer Service</t>
  </si>
  <si>
    <t>A356DM</t>
  </si>
  <si>
    <t>Activate - Dynamics 365 Customer Engagement: Deal Manager</t>
  </si>
  <si>
    <t>A</t>
  </si>
  <si>
    <t xml:space="preserve">Soporte Premier Entry Level 
Horas Reactivas: 55 horas
Horas Proactivas: 55 horas
Gestión de Entrega de los Servicios </t>
  </si>
  <si>
    <t>793O</t>
  </si>
  <si>
    <t>WorkshopPLUS Remote - Microsoft Endpoint Manager: Advanced Concepts and Cloud Services - Closed Workshop</t>
  </si>
  <si>
    <t>Microsoft Soporte Premier</t>
  </si>
  <si>
    <t>Alfapeople</t>
  </si>
  <si>
    <t>Mensual por servicioss efectivamente prestados</t>
  </si>
  <si>
    <t>Nimbutech</t>
  </si>
  <si>
    <t>Versión: 36</t>
  </si>
  <si>
    <t>Estampilla Proancianos</t>
  </si>
  <si>
    <t>Estampilla Procultura</t>
  </si>
  <si>
    <t>Estampilla Proempresa</t>
  </si>
  <si>
    <t>Estampilla Prodesarrollo Científico</t>
  </si>
  <si>
    <t>IMRD</t>
  </si>
  <si>
    <t>SECRETARÍA DE EDUCACIÓN DEL MUNICIPIO SAN JOSÉ DE CÚCUTA</t>
  </si>
  <si>
    <t>CALLE 10 #0E-16 CENTRO EMPRESARIAL BLOQUE B DEL HOTEL TONCHALA</t>
  </si>
  <si>
    <t>SAN JOSÉ DE CÚCTA</t>
  </si>
  <si>
    <t>LUIS EDUARDO ROYERO LÓPEZ</t>
  </si>
  <si>
    <t>eduardo.royero@semcucuta.gov.co</t>
  </si>
  <si>
    <t>890501434-2</t>
  </si>
  <si>
    <t>Office LTSC Standard 2021N/A</t>
  </si>
  <si>
    <t>wms01--DG7GMGF0D7FZ-0002 Office LTSC Standard 2021</t>
  </si>
  <si>
    <t>MUNICIPIO SAN JOSÉ DE CÚCUTA NIT. 890.501.434-2</t>
  </si>
  <si>
    <t>CALLE 10 #0E-16 CENTRO EMPRESARIAL BLOQUE B DEL HOTEL TONCHALA. CÚCUTA - NORTE DE SANTANDER</t>
  </si>
  <si>
    <t>NA</t>
  </si>
  <si>
    <t>WALDEMIRO VERA REYES (SUB. ADMINISTRACIÓN RECURSOS FÍSICOS Y FINANCIEROS).
CEL. 3156723362
WALDEMIRO.VERA@SEMCUCUTA.GOV.CO</t>
  </si>
  <si>
    <t>2209095,46</t>
  </si>
  <si>
    <t>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</si>
</sst>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[$-240A]d&quot; de &quot;mmmm&quot; de &quot;yyyy;@"/>
    <numFmt numFmtId="167" formatCode="0_);\(0\)"/>
    <numFmt numFmtId="168" formatCode="[$-F800]dddd\,\ mmmm\ dd\,\ yyyy"/>
    <numFmt numFmtId="169" formatCode="0.0000"/>
    <numFmt numFmtId="170" formatCode="_-&quot;$&quot;\ * #,##0.00_-;\-&quot;$&quot;\ * #,##0.00_-;_-&quot;$&quot;\ * &quot;-&quot;_-;_-@_-"/>
    <numFmt numFmtId="171" formatCode="0.0000%"/>
    <numFmt numFmtId="172" formatCode="[&lt;1]0.0000;[&lt;5]0.00;#,###"/>
    <numFmt numFmtId="173" formatCode="[&lt;1]0.0000;[&lt;5]0.00;#,###.00"/>
    <numFmt numFmtId="174" formatCode="[&lt;1]0.0000;[&lt;=5]#,###.00;#,###"/>
  </numFmts>
  <fonts count="33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FFFFFF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0"/>
      <name val="MS Sans Serif"/>
      <family val="2"/>
    </font>
    <font>
      <sz val="11"/>
      <name val="돋움"/>
      <family val="3"/>
      <charset val="129"/>
    </font>
    <font>
      <sz val="10"/>
      <color theme="1"/>
      <name val="Arial"/>
      <family val="2"/>
      <scheme val="minor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  <scheme val="minor"/>
    </font>
    <font>
      <sz val="16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b/>
      <sz val="16"/>
      <color rgb="FF333333"/>
      <name val="Arial"/>
      <family val="2"/>
    </font>
    <font>
      <b/>
      <sz val="16"/>
      <color rgb="FF1A1818"/>
      <name val="Arial"/>
      <family val="2"/>
    </font>
    <font>
      <b/>
      <sz val="11"/>
      <color rgb="FF333333"/>
      <name val="Arial"/>
      <family val="2"/>
    </font>
    <font>
      <sz val="11"/>
      <name val="Calibri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  <scheme val="minor"/>
    </font>
    <font>
      <b/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4E4D4D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F5FF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4"/>
      </left>
      <right/>
      <top/>
      <bottom style="thin">
        <color theme="4"/>
      </bottom>
      <diagonal/>
    </border>
  </borders>
  <cellStyleXfs count="26">
    <xf numFmtId="0" fontId="0" fillId="0" borderId="0"/>
    <xf numFmtId="165" fontId="1" fillId="0" borderId="0" applyFont="0" applyFill="0" applyBorder="0" applyAlignment="0" applyProtection="0"/>
    <xf numFmtId="0" fontId="2" fillId="2" borderId="0">
      <alignment horizontal="center" vertical="center"/>
    </xf>
    <xf numFmtId="0" fontId="3" fillId="3" borderId="0"/>
    <xf numFmtId="0" fontId="2" fillId="4" borderId="0">
      <alignment horizontal="center" vertical="center" wrapText="1"/>
    </xf>
    <xf numFmtId="165" fontId="1" fillId="0" borderId="0" applyFont="0" applyFill="0" applyBorder="0" applyAlignment="0" applyProtection="0"/>
    <xf numFmtId="49" fontId="4" fillId="0" borderId="0">
      <alignment horizontal="left" vertical="center"/>
    </xf>
    <xf numFmtId="0" fontId="3" fillId="0" borderId="0"/>
    <xf numFmtId="9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0" fontId="13" fillId="0" borderId="0"/>
    <xf numFmtId="0" fontId="13" fillId="0" borderId="0">
      <alignment vertical="center"/>
    </xf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/>
    <xf numFmtId="0" fontId="3" fillId="0" borderId="0"/>
    <xf numFmtId="0" fontId="1" fillId="0" borderId="0"/>
  </cellStyleXfs>
  <cellXfs count="174">
    <xf numFmtId="0" fontId="0" fillId="0" borderId="0" xfId="0"/>
    <xf numFmtId="0" fontId="6" fillId="0" borderId="0" xfId="7" applyFont="1" applyProtection="1">
      <protection hidden="1"/>
    </xf>
    <xf numFmtId="0" fontId="8" fillId="0" borderId="0" xfId="7" applyFont="1" applyAlignment="1" applyProtection="1">
      <alignment horizontal="center" vertical="center" wrapText="1"/>
      <protection hidden="1"/>
    </xf>
    <xf numFmtId="0" fontId="14" fillId="0" borderId="0" xfId="0" applyFont="1"/>
    <xf numFmtId="0" fontId="16" fillId="0" borderId="0" xfId="0" applyFont="1" applyAlignment="1">
      <alignment vertical="center"/>
    </xf>
    <xf numFmtId="0" fontId="7" fillId="0" borderId="0" xfId="7" applyFont="1" applyAlignment="1" applyProtection="1">
      <alignment horizontal="right"/>
      <protection hidden="1"/>
    </xf>
    <xf numFmtId="0" fontId="6" fillId="0" borderId="0" xfId="7" applyFont="1" applyAlignment="1" applyProtection="1">
      <alignment horizontal="right"/>
      <protection hidden="1"/>
    </xf>
    <xf numFmtId="166" fontId="6" fillId="0" borderId="0" xfId="7" applyNumberFormat="1" applyFont="1" applyProtection="1">
      <protection hidden="1"/>
    </xf>
    <xf numFmtId="9" fontId="6" fillId="0" borderId="0" xfId="7" applyNumberFormat="1" applyFont="1" applyProtection="1">
      <protection hidden="1"/>
    </xf>
    <xf numFmtId="165" fontId="8" fillId="0" borderId="1" xfId="1" applyFont="1" applyBorder="1" applyAlignment="1" applyProtection="1">
      <alignment horizontal="center" vertical="center" wrapText="1"/>
      <protection hidden="1"/>
    </xf>
    <xf numFmtId="165" fontId="8" fillId="0" borderId="1" xfId="1" applyFont="1" applyBorder="1" applyAlignment="1" applyProtection="1">
      <alignment horizontal="center" vertical="center" wrapText="1"/>
    </xf>
    <xf numFmtId="0" fontId="10" fillId="0" borderId="0" xfId="7" applyFont="1" applyProtection="1">
      <protection hidden="1"/>
    </xf>
    <xf numFmtId="9" fontId="8" fillId="7" borderId="1" xfId="10" applyFont="1" applyFill="1" applyBorder="1" applyAlignment="1" applyProtection="1">
      <alignment horizontal="center" vertical="center" wrapText="1"/>
      <protection locked="0"/>
    </xf>
    <xf numFmtId="14" fontId="6" fillId="0" borderId="0" xfId="7" applyNumberFormat="1" applyFont="1" applyProtection="1">
      <protection hidden="1"/>
    </xf>
    <xf numFmtId="167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15" fillId="9" borderId="0" xfId="7" applyFont="1" applyFill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0" fillId="0" borderId="0" xfId="0" pivotButton="1"/>
    <xf numFmtId="0" fontId="0" fillId="0" borderId="0" xfId="0" applyAlignment="1">
      <alignment horizontal="left"/>
    </xf>
    <xf numFmtId="0" fontId="9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11" borderId="12" xfId="19" applyFont="1" applyFill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vertical="center" wrapText="1"/>
      <protection hidden="1"/>
    </xf>
    <xf numFmtId="0" fontId="22" fillId="0" borderId="0" xfId="0" applyFont="1"/>
    <xf numFmtId="0" fontId="7" fillId="5" borderId="1" xfId="7" applyFont="1" applyFill="1" applyBorder="1" applyAlignment="1" applyProtection="1">
      <alignment vertical="center" wrapText="1"/>
      <protection hidden="1"/>
    </xf>
    <xf numFmtId="168" fontId="6" fillId="0" borderId="1" xfId="7" applyNumberFormat="1" applyFont="1" applyBorder="1" applyAlignment="1" applyProtection="1">
      <alignment vertical="center"/>
      <protection hidden="1"/>
    </xf>
    <xf numFmtId="0" fontId="9" fillId="8" borderId="0" xfId="0" applyFont="1" applyFill="1" applyAlignment="1">
      <alignment horizontal="center" vertical="center" wrapText="1"/>
    </xf>
    <xf numFmtId="165" fontId="8" fillId="0" borderId="0" xfId="1" applyFont="1" applyBorder="1" applyAlignment="1" applyProtection="1">
      <alignment horizontal="center" vertical="center" wrapText="1"/>
      <protection hidden="1"/>
    </xf>
    <xf numFmtId="2" fontId="6" fillId="0" borderId="0" xfId="7" applyNumberFormat="1" applyFont="1" applyProtection="1">
      <protection hidden="1"/>
    </xf>
    <xf numFmtId="49" fontId="6" fillId="0" borderId="0" xfId="7" applyNumberFormat="1" applyFont="1" applyProtection="1">
      <protection hidden="1"/>
    </xf>
    <xf numFmtId="49" fontId="7" fillId="0" borderId="0" xfId="7" applyNumberFormat="1" applyFont="1" applyAlignment="1" applyProtection="1">
      <alignment horizontal="right"/>
      <protection hidden="1"/>
    </xf>
    <xf numFmtId="49" fontId="6" fillId="0" borderId="0" xfId="7" applyNumberFormat="1" applyFont="1" applyAlignment="1" applyProtection="1">
      <alignment horizontal="right"/>
      <protection hidden="1"/>
    </xf>
    <xf numFmtId="49" fontId="7" fillId="5" borderId="1" xfId="7" applyNumberFormat="1" applyFont="1" applyFill="1" applyBorder="1" applyAlignment="1" applyProtection="1">
      <alignment vertical="center" wrapText="1"/>
      <protection hidden="1"/>
    </xf>
    <xf numFmtId="49" fontId="5" fillId="6" borderId="2" xfId="7" applyNumberFormat="1" applyFont="1" applyFill="1" applyBorder="1" applyAlignment="1" applyProtection="1">
      <alignment horizontal="left" vertical="center"/>
      <protection hidden="1"/>
    </xf>
    <xf numFmtId="49" fontId="15" fillId="9" borderId="0" xfId="7" applyNumberFormat="1" applyFont="1" applyFill="1" applyProtection="1">
      <protection hidden="1"/>
    </xf>
    <xf numFmtId="49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2" fontId="0" fillId="0" borderId="0" xfId="0" applyNumberFormat="1"/>
    <xf numFmtId="49" fontId="0" fillId="0" borderId="0" xfId="0" applyNumberFormat="1"/>
    <xf numFmtId="171" fontId="6" fillId="0" borderId="8" xfId="8" applyNumberFormat="1" applyFont="1" applyFill="1" applyBorder="1" applyAlignment="1" applyProtection="1">
      <alignment horizontal="center" wrapText="1"/>
      <protection hidden="1"/>
    </xf>
    <xf numFmtId="171" fontId="5" fillId="0" borderId="9" xfId="8" applyNumberFormat="1" applyFont="1" applyFill="1" applyBorder="1" applyAlignment="1" applyProtection="1">
      <alignment horizontal="center"/>
      <protection hidden="1"/>
    </xf>
    <xf numFmtId="170" fontId="0" fillId="0" borderId="0" xfId="22" applyNumberFormat="1" applyFont="1" applyBorder="1"/>
    <xf numFmtId="173" fontId="6" fillId="0" borderId="0" xfId="0" applyNumberFormat="1" applyFont="1" applyAlignment="1">
      <alignment horizontal="left" vertical="center"/>
    </xf>
    <xf numFmtId="0" fontId="18" fillId="12" borderId="0" xfId="0" applyFont="1" applyFill="1" applyAlignment="1">
      <alignment horizontal="left" vertical="center"/>
    </xf>
    <xf numFmtId="0" fontId="29" fillId="12" borderId="0" xfId="0" applyFont="1" applyFill="1" applyAlignment="1">
      <alignment horizontal="center" vertical="center"/>
    </xf>
    <xf numFmtId="0" fontId="18" fillId="0" borderId="0" xfId="0" applyFont="1"/>
    <xf numFmtId="0" fontId="6" fillId="0" borderId="0" xfId="7" applyFont="1"/>
    <xf numFmtId="14" fontId="6" fillId="0" borderId="0" xfId="7" applyNumberFormat="1" applyFont="1"/>
    <xf numFmtId="0" fontId="7" fillId="0" borderId="0" xfId="7" applyFont="1" applyAlignment="1">
      <alignment horizontal="right" vertical="center"/>
    </xf>
    <xf numFmtId="0" fontId="7" fillId="0" borderId="0" xfId="7" applyFont="1" applyAlignment="1">
      <alignment horizontal="right"/>
    </xf>
    <xf numFmtId="0" fontId="6" fillId="0" borderId="0" xfId="7" applyFont="1" applyAlignment="1">
      <alignment horizontal="right"/>
    </xf>
    <xf numFmtId="166" fontId="6" fillId="0" borderId="0" xfId="7" applyNumberFormat="1" applyFont="1"/>
    <xf numFmtId="0" fontId="22" fillId="0" borderId="10" xfId="0" applyFont="1" applyBorder="1" applyAlignment="1">
      <alignment wrapText="1"/>
    </xf>
    <xf numFmtId="0" fontId="7" fillId="5" borderId="1" xfId="7" applyFont="1" applyFill="1" applyBorder="1" applyAlignment="1">
      <alignment vertical="center" wrapText="1"/>
    </xf>
    <xf numFmtId="0" fontId="19" fillId="0" borderId="11" xfId="7" applyFont="1" applyBorder="1" applyAlignment="1">
      <alignment vertical="top" wrapText="1"/>
    </xf>
    <xf numFmtId="0" fontId="10" fillId="0" borderId="0" xfId="7" applyFont="1"/>
    <xf numFmtId="0" fontId="15" fillId="9" borderId="0" xfId="7" applyFont="1" applyFill="1"/>
    <xf numFmtId="9" fontId="6" fillId="0" borderId="0" xfId="7" applyNumberFormat="1" applyFont="1"/>
    <xf numFmtId="0" fontId="7" fillId="5" borderId="1" xfId="7" applyFont="1" applyFill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wrapText="1"/>
    </xf>
    <xf numFmtId="171" fontId="5" fillId="0" borderId="9" xfId="8" applyNumberFormat="1" applyFont="1" applyBorder="1" applyAlignment="1" applyProtection="1">
      <alignment horizontal="center"/>
    </xf>
    <xf numFmtId="0" fontId="8" fillId="0" borderId="0" xfId="7" applyFont="1"/>
    <xf numFmtId="168" fontId="6" fillId="13" borderId="1" xfId="7" applyNumberFormat="1" applyFont="1" applyFill="1" applyBorder="1" applyAlignment="1" applyProtection="1">
      <alignment vertical="center"/>
      <protection locked="0"/>
    </xf>
    <xf numFmtId="0" fontId="11" fillId="13" borderId="1" xfId="0" applyFont="1" applyFill="1" applyBorder="1" applyAlignment="1" applyProtection="1">
      <alignment horizontal="center" vertical="center" wrapText="1"/>
      <protection locked="0"/>
    </xf>
    <xf numFmtId="171" fontId="6" fillId="13" borderId="8" xfId="8" applyNumberFormat="1" applyFont="1" applyFill="1" applyBorder="1" applyAlignment="1" applyProtection="1">
      <alignment horizontal="center" wrapText="1"/>
      <protection locked="0"/>
    </xf>
    <xf numFmtId="167" fontId="6" fillId="13" borderId="1" xfId="5" applyNumberFormat="1" applyFont="1" applyFill="1" applyBorder="1" applyAlignment="1" applyProtection="1">
      <alignment horizontal="center" vertical="center" wrapText="1"/>
      <protection locked="0"/>
    </xf>
    <xf numFmtId="174" fontId="14" fillId="0" borderId="0" xfId="0" applyNumberFormat="1" applyFont="1"/>
    <xf numFmtId="0" fontId="18" fillId="12" borderId="0" xfId="0" applyFont="1" applyFill="1" applyAlignment="1">
      <alignment horizontal="center" vertical="center"/>
    </xf>
    <xf numFmtId="0" fontId="11" fillId="0" borderId="0" xfId="0" applyFont="1"/>
    <xf numFmtId="0" fontId="30" fillId="0" borderId="0" xfId="0" applyFont="1"/>
    <xf numFmtId="169" fontId="18" fillId="12" borderId="0" xfId="0" applyNumberFormat="1" applyFont="1" applyFill="1" applyAlignment="1">
      <alignment horizontal="center" vertical="center"/>
    </xf>
    <xf numFmtId="0" fontId="31" fillId="14" borderId="0" xfId="0" applyFont="1" applyFill="1" applyAlignment="1">
      <alignment horizontal="left" vertical="center"/>
    </xf>
    <xf numFmtId="0" fontId="32" fillId="14" borderId="0" xfId="0" applyFont="1" applyFill="1" applyAlignment="1">
      <alignment horizontal="center" vertical="center"/>
    </xf>
    <xf numFmtId="172" fontId="3" fillId="0" borderId="0" xfId="0" applyNumberFormat="1" applyFont="1" applyAlignment="1">
      <alignment horizontal="left"/>
    </xf>
    <xf numFmtId="173" fontId="11" fillId="0" borderId="0" xfId="0" applyNumberFormat="1" applyFont="1" applyAlignment="1">
      <alignment horizontal="left" vertical="center"/>
    </xf>
    <xf numFmtId="0" fontId="18" fillId="12" borderId="0" xfId="0" applyFont="1" applyFill="1" applyAlignment="1">
      <alignment horizontal="center" vertical="center" wrapText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7" fillId="0" borderId="0" xfId="7" applyNumberFormat="1" applyFont="1" applyAlignment="1" applyProtection="1">
      <alignment horizontal="right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7" fillId="0" borderId="0" xfId="7" applyFont="1" applyAlignment="1" applyProtection="1">
      <alignment horizontal="right" vertical="center"/>
      <protection hidden="1"/>
    </xf>
    <xf numFmtId="11" fontId="0" fillId="0" borderId="0" xfId="0" applyNumberFormat="1"/>
    <xf numFmtId="173" fontId="0" fillId="0" borderId="0" xfId="0" applyNumberFormat="1"/>
    <xf numFmtId="0" fontId="10" fillId="9" borderId="0" xfId="7" applyFont="1" applyFill="1" applyProtection="1">
      <protection hidden="1"/>
    </xf>
    <xf numFmtId="0" fontId="0" fillId="0" borderId="0" xfId="0" applyAlignment="1">
      <alignment wrapText="1"/>
    </xf>
    <xf numFmtId="0" fontId="8" fillId="0" borderId="1" xfId="7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8" fillId="0" borderId="1" xfId="7" applyFont="1" applyBorder="1" applyAlignment="1" applyProtection="1">
      <alignment horizontal="center" wrapText="1"/>
      <protection hidden="1"/>
    </xf>
    <xf numFmtId="0" fontId="8" fillId="0" borderId="0" xfId="7" applyFont="1" applyProtection="1">
      <protection hidden="1"/>
    </xf>
    <xf numFmtId="0" fontId="5" fillId="0" borderId="0" xfId="7" applyFont="1" applyAlignment="1">
      <alignment horizontal="center" vertical="center" wrapText="1"/>
    </xf>
    <xf numFmtId="0" fontId="5" fillId="6" borderId="2" xfId="7" applyFont="1" applyFill="1" applyBorder="1" applyAlignment="1">
      <alignment horizontal="center" vertical="center"/>
    </xf>
    <xf numFmtId="0" fontId="5" fillId="6" borderId="3" xfId="7" applyFont="1" applyFill="1" applyBorder="1" applyAlignment="1">
      <alignment horizontal="center" vertical="center"/>
    </xf>
    <xf numFmtId="0" fontId="5" fillId="6" borderId="4" xfId="7" applyFont="1" applyFill="1" applyBorder="1" applyAlignment="1">
      <alignment horizontal="center" vertical="center"/>
    </xf>
    <xf numFmtId="0" fontId="7" fillId="5" borderId="0" xfId="7" applyFont="1" applyFill="1" applyAlignment="1">
      <alignment horizontal="right" vertical="center"/>
    </xf>
    <xf numFmtId="0" fontId="6" fillId="13" borderId="5" xfId="7" applyFont="1" applyFill="1" applyBorder="1" applyAlignment="1" applyProtection="1">
      <alignment horizontal="center" vertical="center"/>
      <protection locked="0"/>
    </xf>
    <xf numFmtId="0" fontId="6" fillId="13" borderId="6" xfId="7" applyFont="1" applyFill="1" applyBorder="1" applyAlignment="1" applyProtection="1">
      <alignment horizontal="center" vertical="center"/>
      <protection locked="0"/>
    </xf>
    <xf numFmtId="0" fontId="6" fillId="13" borderId="7" xfId="7" applyFont="1" applyFill="1" applyBorder="1" applyAlignment="1" applyProtection="1">
      <alignment horizontal="center" vertical="center"/>
      <protection locked="0"/>
    </xf>
    <xf numFmtId="0" fontId="7" fillId="5" borderId="0" xfId="7" applyFont="1" applyFill="1" applyAlignment="1">
      <alignment horizontal="right"/>
    </xf>
    <xf numFmtId="0" fontId="7" fillId="0" borderId="0" xfId="7" applyFont="1" applyAlignment="1">
      <alignment horizontal="right" vertical="center"/>
    </xf>
    <xf numFmtId="166" fontId="6" fillId="0" borderId="0" xfId="7" applyNumberFormat="1" applyFont="1" applyAlignment="1">
      <alignment horizontal="center" vertical="center"/>
    </xf>
    <xf numFmtId="0" fontId="5" fillId="6" borderId="1" xfId="7" applyFont="1" applyFill="1" applyBorder="1" applyAlignment="1">
      <alignment horizontal="center" vertical="center"/>
    </xf>
    <xf numFmtId="0" fontId="7" fillId="5" borderId="1" xfId="7" applyFont="1" applyFill="1" applyBorder="1" applyAlignment="1">
      <alignment horizontal="center" vertical="center" wrapText="1"/>
    </xf>
    <xf numFmtId="0" fontId="5" fillId="6" borderId="2" xfId="7" applyFont="1" applyFill="1" applyBorder="1" applyAlignment="1">
      <alignment horizontal="left" vertical="center"/>
    </xf>
    <xf numFmtId="0" fontId="5" fillId="6" borderId="3" xfId="7" applyFont="1" applyFill="1" applyBorder="1" applyAlignment="1">
      <alignment horizontal="left" vertical="center"/>
    </xf>
    <xf numFmtId="0" fontId="5" fillId="6" borderId="4" xfId="7" applyFont="1" applyFill="1" applyBorder="1" applyAlignment="1">
      <alignment horizontal="left" vertical="center"/>
    </xf>
    <xf numFmtId="0" fontId="6" fillId="13" borderId="1" xfId="7" applyFont="1" applyFill="1" applyBorder="1" applyAlignment="1" applyProtection="1">
      <alignment horizontal="center" vertical="center"/>
      <protection locked="0"/>
    </xf>
    <xf numFmtId="0" fontId="7" fillId="5" borderId="2" xfId="7" applyFont="1" applyFill="1" applyBorder="1" applyAlignment="1">
      <alignment horizontal="center" vertical="center" wrapText="1"/>
    </xf>
    <xf numFmtId="0" fontId="7" fillId="5" borderId="3" xfId="7" applyFont="1" applyFill="1" applyBorder="1" applyAlignment="1">
      <alignment horizontal="center" vertical="center" wrapText="1"/>
    </xf>
    <xf numFmtId="0" fontId="7" fillId="5" borderId="4" xfId="7" applyFont="1" applyFill="1" applyBorder="1" applyAlignment="1">
      <alignment horizontal="center" vertical="center" wrapText="1"/>
    </xf>
    <xf numFmtId="164" fontId="6" fillId="13" borderId="1" xfId="21" applyFont="1" applyFill="1" applyBorder="1" applyAlignment="1" applyProtection="1">
      <alignment horizontal="center" vertical="center"/>
      <protection locked="0"/>
    </xf>
    <xf numFmtId="0" fontId="23" fillId="0" borderId="11" xfId="0" applyFont="1" applyBorder="1" applyAlignment="1">
      <alignment horizontal="left" vertical="top" wrapText="1"/>
    </xf>
    <xf numFmtId="0" fontId="5" fillId="0" borderId="9" xfId="7" applyFont="1" applyBorder="1" applyAlignment="1">
      <alignment horizontal="right"/>
    </xf>
    <xf numFmtId="49" fontId="6" fillId="13" borderId="1" xfId="8" applyNumberFormat="1" applyFont="1" applyFill="1" applyBorder="1" applyAlignment="1" applyProtection="1">
      <alignment horizontal="center" vertical="center" wrapText="1"/>
      <protection locked="0"/>
    </xf>
    <xf numFmtId="49" fontId="6" fillId="13" borderId="8" xfId="8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7" applyFont="1" applyBorder="1" applyAlignment="1">
      <alignment horizontal="center" wrapText="1"/>
    </xf>
    <xf numFmtId="0" fontId="11" fillId="13" borderId="2" xfId="0" applyFont="1" applyFill="1" applyBorder="1" applyAlignment="1" applyProtection="1">
      <alignment horizontal="center" vertical="center" wrapText="1"/>
      <protection locked="0"/>
    </xf>
    <xf numFmtId="0" fontId="11" fillId="13" borderId="4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20" fillId="0" borderId="13" xfId="0" applyFont="1" applyBorder="1" applyAlignment="1" applyProtection="1">
      <alignment horizontal="center" vertical="center" wrapText="1"/>
      <protection hidden="1"/>
    </xf>
    <xf numFmtId="0" fontId="20" fillId="0" borderId="14" xfId="0" applyFont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15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49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49" fontId="6" fillId="0" borderId="8" xfId="8" applyNumberFormat="1" applyFont="1" applyFill="1" applyBorder="1" applyAlignment="1" applyProtection="1">
      <alignment horizontal="center" vertical="center" wrapText="1"/>
      <protection hidden="1"/>
    </xf>
    <xf numFmtId="0" fontId="5" fillId="0" borderId="9" xfId="7" applyFont="1" applyBorder="1" applyAlignment="1" applyProtection="1">
      <alignment horizontal="right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5" fillId="6" borderId="3" xfId="7" applyFont="1" applyFill="1" applyBorder="1" applyAlignment="1" applyProtection="1">
      <alignment horizontal="left" vertical="center"/>
      <protection hidden="1"/>
    </xf>
    <xf numFmtId="0" fontId="5" fillId="6" borderId="4" xfId="7" applyFont="1" applyFill="1" applyBorder="1" applyAlignment="1" applyProtection="1">
      <alignment horizontal="left" vertical="center"/>
      <protection hidden="1"/>
    </xf>
    <xf numFmtId="0" fontId="6" fillId="0" borderId="10" xfId="7" applyFont="1" applyBorder="1" applyAlignment="1" applyProtection="1">
      <alignment horizontal="center" wrapText="1"/>
      <protection hidden="1"/>
    </xf>
    <xf numFmtId="0" fontId="5" fillId="6" borderId="1" xfId="7" applyFont="1" applyFill="1" applyBorder="1" applyAlignment="1" applyProtection="1">
      <alignment horizontal="center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0" fontId="11" fillId="0" borderId="3" xfId="0" applyFont="1" applyBorder="1" applyAlignment="1" applyProtection="1">
      <alignment horizontal="center" vertical="center" wrapText="1"/>
      <protection hidden="1"/>
    </xf>
    <xf numFmtId="0" fontId="11" fillId="0" borderId="4" xfId="0" applyFont="1" applyBorder="1" applyAlignment="1" applyProtection="1">
      <alignment horizontal="center" vertical="center" wrapText="1"/>
      <protection hidden="1"/>
    </xf>
    <xf numFmtId="49" fontId="6" fillId="0" borderId="1" xfId="7" applyNumberFormat="1" applyFont="1" applyBorder="1" applyAlignment="1" applyProtection="1">
      <alignment horizontal="center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5" fillId="6" borderId="3" xfId="7" applyNumberFormat="1" applyFont="1" applyFill="1" applyBorder="1" applyAlignment="1" applyProtection="1">
      <alignment horizontal="left" vertical="center"/>
      <protection hidden="1"/>
    </xf>
    <xf numFmtId="49" fontId="5" fillId="6" borderId="4" xfId="7" applyNumberFormat="1" applyFont="1" applyFill="1" applyBorder="1" applyAlignment="1" applyProtection="1">
      <alignment horizontal="left" vertical="center"/>
      <protection hidden="1"/>
    </xf>
    <xf numFmtId="49" fontId="7" fillId="5" borderId="2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4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3" xfId="7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7" applyFont="1" applyAlignment="1" applyProtection="1">
      <alignment horizontal="center" vertical="center" wrapText="1"/>
      <protection hidden="1"/>
    </xf>
    <xf numFmtId="49" fontId="5" fillId="6" borderId="2" xfId="7" applyNumberFormat="1" applyFont="1" applyFill="1" applyBorder="1" applyAlignment="1" applyProtection="1">
      <alignment horizontal="center" vertical="center"/>
      <protection hidden="1"/>
    </xf>
    <xf numFmtId="49" fontId="5" fillId="6" borderId="3" xfId="7" applyNumberFormat="1" applyFont="1" applyFill="1" applyBorder="1" applyAlignment="1" applyProtection="1">
      <alignment horizontal="center" vertical="center"/>
      <protection hidden="1"/>
    </xf>
    <xf numFmtId="49" fontId="5" fillId="6" borderId="4" xfId="7" applyNumberFormat="1" applyFont="1" applyFill="1" applyBorder="1" applyAlignment="1" applyProtection="1">
      <alignment horizontal="center" vertical="center"/>
      <protection hidden="1"/>
    </xf>
    <xf numFmtId="49" fontId="7" fillId="5" borderId="0" xfId="7" applyNumberFormat="1" applyFont="1" applyFill="1" applyAlignment="1" applyProtection="1">
      <alignment horizontal="right" vertical="center"/>
      <protection hidden="1"/>
    </xf>
    <xf numFmtId="49" fontId="6" fillId="0" borderId="5" xfId="7" applyNumberFormat="1" applyFont="1" applyBorder="1" applyAlignment="1" applyProtection="1">
      <alignment horizontal="center" vertical="center"/>
      <protection hidden="1"/>
    </xf>
    <xf numFmtId="49" fontId="6" fillId="0" borderId="6" xfId="7" applyNumberFormat="1" applyFont="1" applyBorder="1" applyAlignment="1" applyProtection="1">
      <alignment horizontal="center" vertical="center"/>
      <protection hidden="1"/>
    </xf>
    <xf numFmtId="49" fontId="6" fillId="0" borderId="7" xfId="7" applyNumberFormat="1" applyFont="1" applyBorder="1" applyAlignment="1" applyProtection="1">
      <alignment horizontal="center" vertical="center"/>
      <protection hidden="1"/>
    </xf>
    <xf numFmtId="49" fontId="7" fillId="5" borderId="0" xfId="7" applyNumberFormat="1" applyFont="1" applyFill="1" applyAlignment="1" applyProtection="1">
      <alignment horizontal="right"/>
      <protection hidden="1"/>
    </xf>
    <xf numFmtId="49" fontId="7" fillId="0" borderId="0" xfId="7" applyNumberFormat="1" applyFont="1" applyAlignment="1" applyProtection="1">
      <alignment horizontal="right" vertical="center"/>
      <protection hidden="1"/>
    </xf>
    <xf numFmtId="49" fontId="6" fillId="0" borderId="0" xfId="7" applyNumberFormat="1" applyFont="1" applyAlignment="1" applyProtection="1">
      <alignment horizontal="center" vertical="center"/>
      <protection hidden="1"/>
    </xf>
    <xf numFmtId="0" fontId="7" fillId="5" borderId="0" xfId="7" applyFont="1" applyFill="1" applyAlignment="1" applyProtection="1">
      <alignment horizontal="right" vertical="center"/>
      <protection hidden="1"/>
    </xf>
    <xf numFmtId="0" fontId="6" fillId="0" borderId="5" xfId="7" applyFont="1" applyBorder="1" applyAlignment="1" applyProtection="1">
      <alignment horizontal="center" vertical="center"/>
      <protection hidden="1"/>
    </xf>
    <xf numFmtId="0" fontId="6" fillId="0" borderId="6" xfId="7" applyFont="1" applyBorder="1" applyAlignment="1" applyProtection="1">
      <alignment horizontal="center" vertical="center"/>
      <protection hidden="1"/>
    </xf>
    <xf numFmtId="0" fontId="6" fillId="0" borderId="7" xfId="7" applyFont="1" applyBorder="1" applyAlignment="1" applyProtection="1">
      <alignment horizontal="center" vertical="center"/>
      <protection hidden="1"/>
    </xf>
    <xf numFmtId="0" fontId="7" fillId="0" borderId="0" xfId="7" applyFont="1" applyAlignment="1" applyProtection="1">
      <alignment horizontal="right" vertical="center"/>
      <protection hidden="1"/>
    </xf>
    <xf numFmtId="166" fontId="6" fillId="0" borderId="0" xfId="7" applyNumberFormat="1" applyFont="1" applyAlignment="1" applyProtection="1">
      <alignment horizontal="center" vertical="center"/>
      <protection hidden="1"/>
    </xf>
    <xf numFmtId="0" fontId="5" fillId="6" borderId="2" xfId="7" applyFont="1" applyFill="1" applyBorder="1" applyAlignment="1" applyProtection="1">
      <alignment horizontal="center" vertical="center"/>
      <protection hidden="1"/>
    </xf>
    <xf numFmtId="0" fontId="5" fillId="6" borderId="3" xfId="7" applyFont="1" applyFill="1" applyBorder="1" applyAlignment="1" applyProtection="1">
      <alignment horizontal="center" vertical="center"/>
      <protection hidden="1"/>
    </xf>
    <xf numFmtId="0" fontId="5" fillId="6" borderId="4" xfId="7" applyFont="1" applyFill="1" applyBorder="1" applyAlignment="1" applyProtection="1">
      <alignment horizontal="center" vertical="center"/>
      <protection hidden="1"/>
    </xf>
    <xf numFmtId="0" fontId="6" fillId="0" borderId="1" xfId="7" applyFont="1" applyBorder="1" applyAlignment="1" applyProtection="1">
      <alignment horizontal="center" vertical="center"/>
      <protection hidden="1"/>
    </xf>
    <xf numFmtId="0" fontId="7" fillId="5" borderId="2" xfId="7" applyFont="1" applyFill="1" applyBorder="1" applyAlignment="1" applyProtection="1">
      <alignment horizontal="center" vertical="center" wrapText="1"/>
      <protection hidden="1"/>
    </xf>
    <xf numFmtId="0" fontId="7" fillId="5" borderId="3" xfId="7" applyFont="1" applyFill="1" applyBorder="1" applyAlignment="1" applyProtection="1">
      <alignment horizontal="center" vertical="center" wrapText="1"/>
      <protection hidden="1"/>
    </xf>
    <xf numFmtId="0" fontId="7" fillId="5" borderId="4" xfId="7" applyFont="1" applyFill="1" applyBorder="1" applyAlignment="1" applyProtection="1">
      <alignment horizontal="center" vertical="center" wrapText="1"/>
      <protection hidden="1"/>
    </xf>
    <xf numFmtId="0" fontId="6" fillId="7" borderId="1" xfId="7" applyFont="1" applyFill="1" applyBorder="1" applyAlignment="1" applyProtection="1">
      <alignment horizontal="center" vertical="center"/>
      <protection locked="0"/>
    </xf>
    <xf numFmtId="0" fontId="7" fillId="5" borderId="0" xfId="7" applyFont="1" applyFill="1" applyAlignment="1" applyProtection="1">
      <alignment horizontal="right"/>
      <protection hidden="1"/>
    </xf>
    <xf numFmtId="0" fontId="9" fillId="8" borderId="18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</cellXfs>
  <cellStyles count="26">
    <cellStyle name="20% - Énfasis5" xfId="19" builtinId="46"/>
    <cellStyle name="BodyStyle" xfId="6" xr:uid="{00000000-0005-0000-0000-000001000000}"/>
    <cellStyle name="Currency [0]" xfId="21" xr:uid="{00000000-0005-0000-0000-000002000000}"/>
    <cellStyle name="Currency [0] 2" xfId="17" xr:uid="{00000000-0005-0000-0000-000003000000}"/>
    <cellStyle name="HeaderStyle" xfId="2" xr:uid="{00000000-0005-0000-0000-000004000000}"/>
    <cellStyle name="HeaderTopStyle" xfId="4" xr:uid="{00000000-0005-0000-0000-000005000000}"/>
    <cellStyle name="IsSelectedStyle" xfId="3" xr:uid="{00000000-0005-0000-0000-000006000000}"/>
    <cellStyle name="Moneda" xfId="1" builtinId="4"/>
    <cellStyle name="Moneda [0]" xfId="22" builtinId="7"/>
    <cellStyle name="Moneda 2" xfId="5" xr:uid="{00000000-0005-0000-0000-000009000000}"/>
    <cellStyle name="Moneda 3" xfId="9" xr:uid="{00000000-0005-0000-0000-00000A000000}"/>
    <cellStyle name="Moneda 3 2" xfId="18" xr:uid="{00000000-0005-0000-0000-00000B000000}"/>
    <cellStyle name="Normal" xfId="0" builtinId="0"/>
    <cellStyle name="Normal 10 2" xfId="23" xr:uid="{00000000-0005-0000-0000-00000D000000}"/>
    <cellStyle name="Normal 12" xfId="24" xr:uid="{00000000-0005-0000-0000-00000E000000}"/>
    <cellStyle name="Normal 2" xfId="7" xr:uid="{00000000-0005-0000-0000-00000F000000}"/>
    <cellStyle name="Normal 3" xfId="11" xr:uid="{00000000-0005-0000-0000-000010000000}"/>
    <cellStyle name="Normal 3 2" xfId="20" xr:uid="{00000000-0005-0000-0000-000011000000}"/>
    <cellStyle name="Normal 4" xfId="12" xr:uid="{00000000-0005-0000-0000-000012000000}"/>
    <cellStyle name="Normal 5" xfId="13" xr:uid="{00000000-0005-0000-0000-000013000000}"/>
    <cellStyle name="Normal 5 3" xfId="15" xr:uid="{00000000-0005-0000-0000-000014000000}"/>
    <cellStyle name="Normal 63" xfId="25" xr:uid="{00000000-0005-0000-0000-000015000000}"/>
    <cellStyle name="Porcentaje" xfId="10" builtinId="5"/>
    <cellStyle name="Porcentaje 2" xfId="8" xr:uid="{00000000-0005-0000-0000-000017000000}"/>
    <cellStyle name="표준 4" xfId="16" xr:uid="{00000000-0005-0000-0000-000018000000}"/>
    <cellStyle name="표준_SEA Price List.(VER1)" xfId="14" xr:uid="{00000000-0005-0000-0000-000019000000}"/>
  </cellStyles>
  <dxfs count="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</dxfs>
  <tableStyles count="0" defaultTableStyle="TableStyleMedium2" defaultPivotStyle="PivotStyleLight16"/>
  <colors>
    <mruColors>
      <color rgb="FFEEF5FF"/>
      <color rgb="FFEBF8FF"/>
      <color rgb="FF92D050"/>
      <color rgb="FFF2F2F2"/>
      <color rgb="FF4E4D4D"/>
      <color rgb="FFF79646"/>
      <color rgb="FF7030A0"/>
      <color rgb="FFEB0000"/>
      <color rgb="FFD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42</xdr:row>
          <xdr:rowOff>28575</xdr:rowOff>
        </xdr:from>
        <xdr:to>
          <xdr:col>5</xdr:col>
          <xdr:colOff>409575</xdr:colOff>
          <xdr:row>43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0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42</xdr:row>
          <xdr:rowOff>28575</xdr:rowOff>
        </xdr:from>
        <xdr:to>
          <xdr:col>7</xdr:col>
          <xdr:colOff>104775</xdr:colOff>
          <xdr:row>43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0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266700</xdr:colOff>
          <xdr:row>0</xdr:row>
          <xdr:rowOff>171450</xdr:rowOff>
        </xdr:from>
        <xdr:to>
          <xdr:col>15</xdr:col>
          <xdr:colOff>1476375</xdr:colOff>
          <xdr:row>2</xdr:row>
          <xdr:rowOff>152400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0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Limpiar</a:t>
              </a:r>
            </a:p>
            <a:p>
              <a:pPr algn="ctr" rtl="0">
                <a:defRPr sz="1000"/>
              </a:pPr>
              <a:endParaRPr lang="es-CO" sz="1600" b="1" i="0" u="none" strike="noStrike" baseline="0">
                <a:solidFill>
                  <a:srgbClr val="333333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638175</xdr:colOff>
          <xdr:row>17</xdr:row>
          <xdr:rowOff>0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24</xdr:row>
          <xdr:rowOff>28575</xdr:rowOff>
        </xdr:from>
        <xdr:to>
          <xdr:col>4</xdr:col>
          <xdr:colOff>114300</xdr:colOff>
          <xdr:row>25</xdr:row>
          <xdr:rowOff>28575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0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24</xdr:row>
          <xdr:rowOff>19050</xdr:rowOff>
        </xdr:from>
        <xdr:to>
          <xdr:col>5</xdr:col>
          <xdr:colOff>552450</xdr:colOff>
          <xdr:row>25</xdr:row>
          <xdr:rowOff>28575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0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xdr:twoCellAnchor>
    <xdr:from>
      <xdr:col>8</xdr:col>
      <xdr:colOff>1034142</xdr:colOff>
      <xdr:row>1</xdr:row>
      <xdr:rowOff>71455</xdr:rowOff>
    </xdr:from>
    <xdr:to>
      <xdr:col>9</xdr:col>
      <xdr:colOff>644978</xdr:colOff>
      <xdr:row>3</xdr:row>
      <xdr:rowOff>124558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88285" y="302776"/>
          <a:ext cx="1066800" cy="5157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chemeClr val="tx1">
                  <a:lumMod val="65000"/>
                  <a:lumOff val="35000"/>
                </a:schemeClr>
              </a:solidFill>
              <a:latin typeface="Calibri "/>
            </a:rPr>
            <a:t>Actualizar </a:t>
          </a:r>
        </a:p>
        <a:p>
          <a:pPr algn="ctr"/>
          <a:r>
            <a:rPr lang="es-CO" sz="1100" b="1">
              <a:solidFill>
                <a:schemeClr val="tx1">
                  <a:lumMod val="65000"/>
                  <a:lumOff val="35000"/>
                </a:schemeClr>
              </a:solidFill>
              <a:latin typeface="Calibri "/>
            </a:rPr>
            <a:t>Catálogo</a:t>
          </a:r>
        </a:p>
      </xdr:txBody>
    </xdr:sp>
    <xdr:clientData/>
  </xdr:twoCellAnchor>
  <xdr:twoCellAnchor editAs="oneCell">
    <xdr:from>
      <xdr:col>8</xdr:col>
      <xdr:colOff>1310364</xdr:colOff>
      <xdr:row>0</xdr:row>
      <xdr:rowOff>0</xdr:rowOff>
    </xdr:from>
    <xdr:to>
      <xdr:col>9</xdr:col>
      <xdr:colOff>321125</xdr:colOff>
      <xdr:row>1</xdr:row>
      <xdr:rowOff>226577</xdr:rowOff>
    </xdr:to>
    <xdr:pic macro="[0]!actualizarCatalogo"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4507" y="0"/>
          <a:ext cx="466725" cy="457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238125</xdr:colOff>
          <xdr:row>16</xdr:row>
          <xdr:rowOff>47625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3556" name="Butto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01\negocios\Users\michel.lopez\OneDrive%20-%20Colombia%20Compra%20Eficiente\Cotizador%20General%20AMP\48.AMP-Microsoft2G\versiones\48.amp-microsoft2gv41-08-04-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Cotizacion"/>
      <sheetName val="Anexo"/>
      <sheetName val="ResumenCotizacion"/>
      <sheetName val="Cotizacion"/>
      <sheetName val="Categorias"/>
      <sheetName val="Consolidado"/>
      <sheetName val="ProXCat"/>
      <sheetName val="CSV"/>
      <sheetName val="Cuadro Totales"/>
      <sheetName val="Listas"/>
      <sheetName val="minimo"/>
      <sheetName val="temp"/>
      <sheetName val="temp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Categoría 1</v>
          </cell>
        </row>
        <row r="3">
          <cell r="A3" t="str">
            <v>Categoría 2</v>
          </cell>
        </row>
        <row r="4">
          <cell r="A4" t="str">
            <v>Categoría 3</v>
          </cell>
        </row>
        <row r="5">
          <cell r="A5" t="str">
            <v>Categoría 4</v>
          </cell>
        </row>
        <row r="6">
          <cell r="A6" t="str">
            <v>Categoría 5</v>
          </cell>
        </row>
        <row r="7">
          <cell r="A7" t="str">
            <v>Categoría 6</v>
          </cell>
        </row>
        <row r="8">
          <cell r="A8" t="str">
            <v>Categoría 7</v>
          </cell>
        </row>
      </sheetData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laudia Liliana Rodriguez Hurtado" id="{E787ED72-B30A-4F20-872F-9DA4CEBAAA43}" userId="S::claudia.rodriguez@colombiacompra.gov.co::31dce175-5233-4ee9-ac33-d3ce7be91ac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57312" refreshedDate="45142.326336805556" createdVersion="4" refreshedVersion="8" minRefreshableVersion="3" recordCount="4115" xr:uid="{64A806B6-4A32-4073-84A5-78B5FE797F40}">
  <cacheSource type="worksheet">
    <worksheetSource ref="A1:Y4116" sheet="temp"/>
  </cacheSource>
  <cacheFields count="25">
    <cacheField name="LLAVE" numFmtId="0">
      <sharedItems/>
    </cacheField>
    <cacheField name="TEMP1" numFmtId="0">
      <sharedItems/>
    </cacheField>
    <cacheField name="TEMP2" numFmtId="0">
      <sharedItems containsNonDate="0" containsString="0" containsBlank="1"/>
    </cacheField>
    <cacheField name="PROVEEDOR" numFmtId="0">
      <sharedItems count="9">
        <s v="Controles Empresariales"/>
        <s v="Soluciones Orión"/>
        <s v="Colsof"/>
        <s v="UT Softlinebext 20202"/>
        <s v="Catalogo principal"/>
        <s v="UT SOFT IG3"/>
        <s v="Servicios fabricante- Microsoft Soporte Premier"/>
        <s v="Alfapeople"/>
        <s v="Nimbutech"/>
      </sharedItems>
    </cacheField>
    <cacheField name="Código matriz Colombia Compra Eficiente" numFmtId="0">
      <sharedItems/>
    </cacheField>
    <cacheField name="categoria" numFmtId="0">
      <sharedItems count="7">
        <s v="CANAL"/>
        <s v="OVS_ES ACADEMICO"/>
        <s v="CSP ACADEMICO"/>
        <s v="OPEN VALUE - CSP GOBIERNO"/>
        <s v="OPEN VALUE ENTIDADES NO CUALIFICADAS"/>
        <s v="CSP ENTIDADES NO CUALIFICADAS"/>
        <s v="Microsoft Soporte Premier"/>
      </sharedItems>
    </cacheField>
    <cacheField name="PROVEEDOR2" numFmtId="0">
      <sharedItems/>
    </cacheField>
    <cacheField name="Moneda" numFmtId="0">
      <sharedItems/>
    </cacheField>
    <cacheField name="Parametrización de los Servicios" numFmtId="0">
      <sharedItems/>
    </cacheField>
    <cacheField name="Nombre Producto" numFmtId="0">
      <sharedItems/>
    </cacheField>
    <cacheField name="Unidad de Medida" numFmtId="0">
      <sharedItems/>
    </cacheField>
    <cacheField name="Unidad TVEC" numFmtId="0">
      <sharedItems/>
    </cacheField>
    <cacheField name="Tipo" numFmtId="0">
      <sharedItems/>
    </cacheField>
    <cacheField name="Zona" numFmtId="0">
      <sharedItems/>
    </cacheField>
    <cacheField name="Asistencia" numFmtId="0">
      <sharedItems/>
    </cacheField>
    <cacheField name="Perfil" numFmtId="0">
      <sharedItems/>
    </cacheField>
    <cacheField name="Número de parte" numFmtId="0">
      <sharedItems/>
    </cacheField>
    <cacheField name="Forma de Pago" numFmtId="0">
      <sharedItems/>
    </cacheField>
    <cacheField name="Precio" numFmtId="2">
      <sharedItems containsSemiMixedTypes="0" containsString="0" containsNumber="1" minValue="0" maxValue="1506070896"/>
    </cacheField>
    <cacheField name="Activo" numFmtId="0">
      <sharedItems containsSemiMixedTypes="0" containsString="0" containsNumber="1" containsInteger="1" minValue="1" maxValue="1"/>
    </cacheField>
    <cacheField name="IVA" numFmtId="0">
      <sharedItems containsSemiMixedTypes="0" containsString="0" containsNumber="1" containsInteger="1" minValue="0" maxValue="1"/>
    </cacheField>
    <cacheField name="cant" numFmtId="173">
      <sharedItems containsSemiMixedTypes="0" containsString="0" containsNumber="1" containsInteger="1" minValue="0" maxValue="9"/>
    </cacheField>
    <cacheField name="valor base" numFmtId="174">
      <sharedItems containsSemiMixedTypes="0" containsString="0" containsNumber="1" minValue="0" maxValue="1506070896"/>
    </cacheField>
    <cacheField name="valor con gravamenes" numFmtId="0">
      <sharedItems containsSemiMixedTypes="0" containsString="0" containsNumber="1" minValue="0" maxValue="1637033582.6099999"/>
    </cacheField>
    <cacheField name="total" numFmtId="0">
      <sharedItems containsSemiMixedTypes="0" containsString="0" containsNumber="1" minValue="0" maxValue="19881859.14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15">
  <r>
    <s v="Controles EmpresarialesCANALIT-SW-01-01"/>
    <s v="IT-SW-01-01CANAL"/>
    <m/>
    <x v="0"/>
    <s v="IT-SW-01-01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650000"/>
    <n v="1"/>
    <n v="1"/>
    <n v="0"/>
    <n v="650000"/>
    <n v="706521.74"/>
    <n v="0"/>
  </r>
  <r>
    <s v="Controles EmpresarialesCANALIT-SW-01-02"/>
    <s v="IT-SW-01-02CANAL"/>
    <m/>
    <x v="0"/>
    <s v="IT-SW-01-02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670000"/>
    <n v="1"/>
    <n v="1"/>
    <n v="0"/>
    <n v="670000"/>
    <n v="728260.87"/>
    <n v="0"/>
  </r>
  <r>
    <s v="Controles EmpresarialesCANALIT-SW-01-03"/>
    <s v="IT-SW-01-03CANAL"/>
    <m/>
    <x v="0"/>
    <s v="IT-SW-01-03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650000"/>
    <n v="1"/>
    <n v="1"/>
    <n v="0"/>
    <n v="650000"/>
    <n v="706521.74"/>
    <n v="0"/>
  </r>
  <r>
    <s v="Controles EmpresarialesCANALIT-SW-01-04"/>
    <s v="IT-SW-01-04CANAL"/>
    <m/>
    <x v="0"/>
    <s v="IT-SW-01-04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700000"/>
    <n v="1"/>
    <n v="1"/>
    <n v="0"/>
    <n v="700000"/>
    <n v="760869.57"/>
    <n v="0"/>
  </r>
  <r>
    <s v="Controles EmpresarialesCANALIT-SW-01-05"/>
    <s v="IT-SW-01-05CANAL"/>
    <m/>
    <x v="0"/>
    <s v="IT-SW-01-05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650000"/>
    <n v="1"/>
    <n v="1"/>
    <n v="0"/>
    <n v="650000"/>
    <n v="706521.74"/>
    <n v="0"/>
  </r>
  <r>
    <s v="Controles EmpresarialesCANALIT-SW-01-06"/>
    <s v="IT-SW-01-06CANAL"/>
    <m/>
    <x v="0"/>
    <s v="IT-SW-01-06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750000"/>
    <n v="1"/>
    <n v="1"/>
    <n v="0"/>
    <n v="750000"/>
    <n v="815217.39"/>
    <n v="0"/>
  </r>
  <r>
    <s v="Controles EmpresarialesCANALIT-SW-02-01"/>
    <s v="IT-SW-02-01CANAL"/>
    <m/>
    <x v="0"/>
    <s v="IT-SW-02-01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650000"/>
    <n v="1"/>
    <n v="1"/>
    <n v="0"/>
    <n v="650000"/>
    <n v="706521.74"/>
    <n v="0"/>
  </r>
  <r>
    <s v="Controles EmpresarialesCANALIT-SW-02-02"/>
    <s v="IT-SW-02-02CANAL"/>
    <m/>
    <x v="0"/>
    <s v="IT-SW-02-02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670000"/>
    <n v="1"/>
    <n v="1"/>
    <n v="0"/>
    <n v="670000"/>
    <n v="728260.87"/>
    <n v="0"/>
  </r>
  <r>
    <s v="Controles EmpresarialesCANALIT-SW-02-03"/>
    <s v="IT-SW-02-03CANAL"/>
    <m/>
    <x v="0"/>
    <s v="IT-SW-02-03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650000"/>
    <n v="1"/>
    <n v="1"/>
    <n v="0"/>
    <n v="650000"/>
    <n v="706521.74"/>
    <n v="0"/>
  </r>
  <r>
    <s v="Controles EmpresarialesCANALIT-SW-02-04"/>
    <s v="IT-SW-02-04CANAL"/>
    <m/>
    <x v="0"/>
    <s v="IT-SW-02-04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700000"/>
    <n v="1"/>
    <n v="1"/>
    <n v="0"/>
    <n v="700000"/>
    <n v="760869.57"/>
    <n v="0"/>
  </r>
  <r>
    <s v="Controles EmpresarialesCANALIT-SW-02-05"/>
    <s v="IT-SW-02-05CANAL"/>
    <m/>
    <x v="0"/>
    <s v="IT-SW-02-05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650000"/>
    <n v="1"/>
    <n v="1"/>
    <n v="0"/>
    <n v="650000"/>
    <n v="706521.74"/>
    <n v="0"/>
  </r>
  <r>
    <s v="Controles EmpresarialesCANALIT-SW-02-06"/>
    <s v="IT-SW-02-06CANAL"/>
    <m/>
    <x v="0"/>
    <s v="IT-SW-02-06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750000"/>
    <n v="1"/>
    <n v="1"/>
    <n v="0"/>
    <n v="750000"/>
    <n v="815217.39"/>
    <n v="0"/>
  </r>
  <r>
    <s v="Controles EmpresarialesCANALIT-SW-03-01"/>
    <s v="IT-SW-03-01CANAL"/>
    <m/>
    <x v="0"/>
    <s v="IT-SW-03-01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727800"/>
    <n v="1"/>
    <n v="1"/>
    <n v="0"/>
    <n v="727800"/>
    <n v="791086.96"/>
    <n v="0"/>
  </r>
  <r>
    <s v="Controles EmpresarialesCANALIT-SW-03-02"/>
    <s v="IT-SW-03-02CANAL"/>
    <m/>
    <x v="0"/>
    <s v="IT-SW-03-02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737800"/>
    <n v="1"/>
    <n v="1"/>
    <n v="0"/>
    <n v="737800"/>
    <n v="801956.52"/>
    <n v="0"/>
  </r>
  <r>
    <s v="Controles EmpresarialesCANALIT-SW-03-03"/>
    <s v="IT-SW-03-03CANAL"/>
    <m/>
    <x v="0"/>
    <s v="IT-SW-03-03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727800"/>
    <n v="1"/>
    <n v="1"/>
    <n v="0"/>
    <n v="727800"/>
    <n v="791086.96"/>
    <n v="0"/>
  </r>
  <r>
    <s v="Controles EmpresarialesCANALIT-SW-03-04"/>
    <s v="IT-SW-03-04CANAL"/>
    <m/>
    <x v="0"/>
    <s v="IT-SW-03-04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767800"/>
    <n v="1"/>
    <n v="1"/>
    <n v="0"/>
    <n v="767800"/>
    <n v="834565.22"/>
    <n v="0"/>
  </r>
  <r>
    <s v="Controles EmpresarialesCANALIT-SW-03-05"/>
    <s v="IT-SW-03-05CANAL"/>
    <m/>
    <x v="0"/>
    <s v="IT-SW-03-05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727800"/>
    <n v="1"/>
    <n v="1"/>
    <n v="0"/>
    <n v="727800"/>
    <n v="791086.96"/>
    <n v="0"/>
  </r>
  <r>
    <s v="Controles EmpresarialesCANALIT-SW-03-06"/>
    <s v="IT-SW-03-06CANAL"/>
    <m/>
    <x v="0"/>
    <s v="IT-SW-03-06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862800"/>
    <n v="1"/>
    <n v="1"/>
    <n v="0"/>
    <n v="862800"/>
    <n v="937826.09"/>
    <n v="0"/>
  </r>
  <r>
    <s v="Controles EmpresarialesCANALIT-SW-04-01"/>
    <s v="IT-SW-04-01CANAL"/>
    <m/>
    <x v="0"/>
    <s v="IT-SW-04-01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727800"/>
    <n v="1"/>
    <n v="1"/>
    <n v="0"/>
    <n v="727800"/>
    <n v="791086.96"/>
    <n v="0"/>
  </r>
  <r>
    <s v="Controles EmpresarialesCANALIT-SW-04-02"/>
    <s v="IT-SW-04-02CANAL"/>
    <m/>
    <x v="0"/>
    <s v="IT-SW-04-02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737800"/>
    <n v="1"/>
    <n v="1"/>
    <n v="0"/>
    <n v="737800"/>
    <n v="801956.52"/>
    <n v="0"/>
  </r>
  <r>
    <s v="Controles EmpresarialesCANALIT-SW-04-03"/>
    <s v="IT-SW-04-03CANAL"/>
    <m/>
    <x v="0"/>
    <s v="IT-SW-04-03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727800"/>
    <n v="1"/>
    <n v="1"/>
    <n v="0"/>
    <n v="727800"/>
    <n v="791086.96"/>
    <n v="0"/>
  </r>
  <r>
    <s v="Controles EmpresarialesCANALIT-SW-04-04"/>
    <s v="IT-SW-04-04CANAL"/>
    <m/>
    <x v="0"/>
    <s v="IT-SW-04-04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767800"/>
    <n v="1"/>
    <n v="1"/>
    <n v="0"/>
    <n v="767800"/>
    <n v="834565.22"/>
    <n v="0"/>
  </r>
  <r>
    <s v="Controles EmpresarialesCANALIT-SW-04-05"/>
    <s v="IT-SW-04-05CANAL"/>
    <m/>
    <x v="0"/>
    <s v="IT-SW-04-05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727800"/>
    <n v="1"/>
    <n v="1"/>
    <n v="0"/>
    <n v="727800"/>
    <n v="791086.96"/>
    <n v="0"/>
  </r>
  <r>
    <s v="Controles EmpresarialesCANALIT-SW-04-06"/>
    <s v="IT-SW-04-06CANAL"/>
    <m/>
    <x v="0"/>
    <s v="IT-SW-04-06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862800"/>
    <n v="1"/>
    <n v="1"/>
    <n v="0"/>
    <n v="862800"/>
    <n v="937826.09"/>
    <n v="0"/>
  </r>
  <r>
    <s v="Controles EmpresarialesCANALIT-SW-05-01"/>
    <s v="IT-SW-05-01CANAL"/>
    <m/>
    <x v="0"/>
    <s v="IT-SW-05-01"/>
    <x v="0"/>
    <s v="Controles Empresariales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81950"/>
    <n v="1"/>
    <n v="1"/>
    <n v="0"/>
    <n v="181950"/>
    <n v="197771.74"/>
    <n v="0"/>
  </r>
  <r>
    <s v="Controles EmpresarialesCANALIT-SW-05-02"/>
    <s v="IT-SW-05-02CANAL"/>
    <m/>
    <x v="0"/>
    <s v="IT-SW-05-02"/>
    <x v="0"/>
    <s v="Controles Empresariales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186950"/>
    <n v="1"/>
    <n v="1"/>
    <n v="0"/>
    <n v="186950"/>
    <n v="203206.52"/>
    <n v="0"/>
  </r>
  <r>
    <s v="Controles EmpresarialesCANALIT-SW-05-03"/>
    <s v="IT-SW-05-03CANAL"/>
    <m/>
    <x v="0"/>
    <s v="IT-SW-05-03"/>
    <x v="0"/>
    <s v="Controles Empresariales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81950"/>
    <n v="1"/>
    <n v="1"/>
    <n v="0"/>
    <n v="181950"/>
    <n v="197771.74"/>
    <n v="0"/>
  </r>
  <r>
    <s v="Controles EmpresarialesCANALIT-SW-05-04"/>
    <s v="IT-SW-05-04CANAL"/>
    <m/>
    <x v="0"/>
    <s v="IT-SW-05-04"/>
    <x v="0"/>
    <s v="Controles Empresariales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194450"/>
    <n v="1"/>
    <n v="1"/>
    <n v="0"/>
    <n v="194450"/>
    <n v="211358.7"/>
    <n v="0"/>
  </r>
  <r>
    <s v="Controles EmpresarialesCANALIT-SW-05-05"/>
    <s v="IT-SW-05-05CANAL"/>
    <m/>
    <x v="0"/>
    <s v="IT-SW-05-05"/>
    <x v="0"/>
    <s v="Controles Empresariales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81950"/>
    <n v="1"/>
    <n v="1"/>
    <n v="0"/>
    <n v="181950"/>
    <n v="197771.74"/>
    <n v="0"/>
  </r>
  <r>
    <s v="Controles EmpresarialesCANALIT-SW-05-06"/>
    <s v="IT-SW-05-06CANAL"/>
    <m/>
    <x v="0"/>
    <s v="IT-SW-05-06"/>
    <x v="0"/>
    <s v="Controles Empresariales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06950"/>
    <n v="1"/>
    <n v="1"/>
    <n v="0"/>
    <n v="206950"/>
    <n v="224945.65"/>
    <n v="0"/>
  </r>
  <r>
    <s v="Controles EmpresarialesCANALIT-SW-06-01"/>
    <s v="IT-SW-06-01CANAL"/>
    <m/>
    <x v="0"/>
    <s v="IT-SW-06-01"/>
    <x v="0"/>
    <s v="Controles Empresariales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7948571"/>
    <n v="1"/>
    <n v="1"/>
    <n v="0"/>
    <n v="17948571"/>
    <n v="19509316.300000001"/>
    <n v="0"/>
  </r>
  <r>
    <s v="Controles EmpresarialesCANALIT-SW-06-02"/>
    <s v="IT-SW-06-02CANAL"/>
    <m/>
    <x v="0"/>
    <s v="IT-SW-06-02"/>
    <x v="0"/>
    <s v="Controles Empresariales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8848571"/>
    <n v="1"/>
    <n v="1"/>
    <n v="0"/>
    <n v="18848571"/>
    <n v="20487577.170000002"/>
    <n v="0"/>
  </r>
  <r>
    <s v="Controles EmpresarialesCANALIT-SW-06-03"/>
    <s v="IT-SW-06-03CANAL"/>
    <m/>
    <x v="0"/>
    <s v="IT-SW-06-03"/>
    <x v="0"/>
    <s v="Controles Empresariales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9748571"/>
    <n v="1"/>
    <n v="1"/>
    <n v="0"/>
    <n v="19748571"/>
    <n v="21465838.039999999"/>
    <n v="0"/>
  </r>
  <r>
    <s v="Controles EmpresarialesCANALIT-SW-07-01"/>
    <s v="IT-SW-07-01CANAL"/>
    <m/>
    <x v="0"/>
    <s v="IT-SW-07-01"/>
    <x v="0"/>
    <s v="Controles Empresariales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363900"/>
    <n v="1"/>
    <n v="1"/>
    <n v="0"/>
    <n v="363900"/>
    <n v="395543.48"/>
    <n v="0"/>
  </r>
  <r>
    <s v="Controles EmpresarialesCANALIT-SW-07-02"/>
    <s v="IT-SW-07-02CANAL"/>
    <m/>
    <x v="0"/>
    <s v="IT-SW-07-02"/>
    <x v="0"/>
    <s v="Controles Empresariales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68900"/>
    <n v="1"/>
    <n v="1"/>
    <n v="0"/>
    <n v="368900"/>
    <n v="400978.26"/>
    <n v="0"/>
  </r>
  <r>
    <s v="Controles EmpresarialesCANALIT-SW-07-03"/>
    <s v="IT-SW-07-03CANAL"/>
    <m/>
    <x v="0"/>
    <s v="IT-SW-07-03"/>
    <x v="0"/>
    <s v="Controles Empresariales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363900"/>
    <n v="1"/>
    <n v="1"/>
    <n v="0"/>
    <n v="363900"/>
    <n v="395543.48"/>
    <n v="0"/>
  </r>
  <r>
    <s v="Controles EmpresarialesCANALIT-SW-07-04"/>
    <s v="IT-SW-07-04CANAL"/>
    <m/>
    <x v="0"/>
    <s v="IT-SW-07-04"/>
    <x v="0"/>
    <s v="Controles Empresariales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383900"/>
    <n v="1"/>
    <n v="1"/>
    <n v="0"/>
    <n v="383900"/>
    <n v="417282.61"/>
    <n v="0"/>
  </r>
  <r>
    <s v="Controles EmpresarialesCANALIT-SW-07-05"/>
    <s v="IT-SW-07-05CANAL"/>
    <m/>
    <x v="0"/>
    <s v="IT-SW-07-05"/>
    <x v="0"/>
    <s v="Controles Empresariales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363900"/>
    <n v="1"/>
    <n v="1"/>
    <n v="0"/>
    <n v="363900"/>
    <n v="395543.48"/>
    <n v="0"/>
  </r>
  <r>
    <s v="Controles EmpresarialesCANALIT-SW-07-06"/>
    <s v="IT-SW-07-06CANAL"/>
    <m/>
    <x v="0"/>
    <s v="IT-SW-07-06"/>
    <x v="0"/>
    <s v="Controles Empresariales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431400"/>
    <n v="1"/>
    <n v="1"/>
    <n v="0"/>
    <n v="431400"/>
    <n v="468913.04"/>
    <n v="0"/>
  </r>
  <r>
    <s v="Controles EmpresarialesCANALIT-SW-08-01"/>
    <s v="IT-SW-08-01CANAL"/>
    <m/>
    <x v="0"/>
    <s v="IT-SW-08-01"/>
    <x v="0"/>
    <s v="Controles Empresariales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0000"/>
    <n v="1"/>
    <n v="1"/>
    <n v="0"/>
    <n v="100000"/>
    <n v="108695.65"/>
    <n v="0"/>
  </r>
  <r>
    <s v="Controles EmpresarialesCANALIT-SW-08-02"/>
    <s v="IT-SW-08-02CANAL"/>
    <m/>
    <x v="0"/>
    <s v="IT-SW-08-02"/>
    <x v="0"/>
    <s v="Controles Empresariales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05000"/>
    <n v="1"/>
    <n v="1"/>
    <n v="0"/>
    <n v="105000"/>
    <n v="114130.43"/>
    <n v="0"/>
  </r>
  <r>
    <s v="Controles EmpresarialesCANALIT-SW-08-03"/>
    <s v="IT-SW-08-03CANAL"/>
    <m/>
    <x v="0"/>
    <s v="IT-SW-08-03"/>
    <x v="0"/>
    <s v="Controles Empresariales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0000"/>
    <n v="1"/>
    <n v="1"/>
    <n v="0"/>
    <n v="100000"/>
    <n v="108695.65"/>
    <n v="0"/>
  </r>
  <r>
    <s v="Controles EmpresarialesCANALIT-SW-08-04"/>
    <s v="IT-SW-08-04CANAL"/>
    <m/>
    <x v="0"/>
    <s v="IT-SW-08-04"/>
    <x v="0"/>
    <s v="Controles Empresariales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112500"/>
    <n v="1"/>
    <n v="1"/>
    <n v="0"/>
    <n v="112500"/>
    <n v="122282.61"/>
    <n v="0"/>
  </r>
  <r>
    <s v="Controles EmpresarialesCANALIT-SW-08-05"/>
    <s v="IT-SW-08-05CANAL"/>
    <m/>
    <x v="0"/>
    <s v="IT-SW-08-05"/>
    <x v="0"/>
    <s v="Controles Empresariales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0000"/>
    <n v="1"/>
    <n v="1"/>
    <n v="0"/>
    <n v="100000"/>
    <n v="108695.65"/>
    <n v="0"/>
  </r>
  <r>
    <s v="Controles EmpresarialesCANALIT-SW-08-06"/>
    <s v="IT-SW-08-06CANAL"/>
    <m/>
    <x v="0"/>
    <s v="IT-SW-08-06"/>
    <x v="0"/>
    <s v="Controles Empresariales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25000"/>
    <n v="1"/>
    <n v="1"/>
    <n v="0"/>
    <n v="125000"/>
    <n v="135869.57"/>
    <n v="0"/>
  </r>
  <r>
    <s v="Controles EmpresarialesCANALIT-SW-09-01"/>
    <s v="IT-SW-09-01CANAL"/>
    <m/>
    <x v="0"/>
    <s v="IT-SW-09-01"/>
    <x v="0"/>
    <s v="Controles Empresariales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948571"/>
    <n v="1"/>
    <n v="1"/>
    <n v="0"/>
    <n v="17948571"/>
    <n v="19509316.300000001"/>
    <n v="0"/>
  </r>
  <r>
    <s v="Controles EmpresarialesCANALIT-SW-09-02"/>
    <s v="IT-SW-09-02CANAL"/>
    <m/>
    <x v="0"/>
    <s v="IT-SW-09-02"/>
    <x v="0"/>
    <s v="Controles Empresariales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8848571"/>
    <n v="1"/>
    <n v="1"/>
    <n v="0"/>
    <n v="18848571"/>
    <n v="20487577.170000002"/>
    <n v="0"/>
  </r>
  <r>
    <s v="Controles EmpresarialesCANALIT-SW-09-03"/>
    <s v="IT-SW-09-03CANAL"/>
    <m/>
    <x v="0"/>
    <s v="IT-SW-09-03"/>
    <x v="0"/>
    <s v="Controles Empresariales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9748571"/>
    <n v="1"/>
    <n v="1"/>
    <n v="0"/>
    <n v="19748571"/>
    <n v="21465838.039999999"/>
    <n v="0"/>
  </r>
  <r>
    <s v="Controles EmpresarialesCANALIT-SW-10-01"/>
    <s v="IT-SW-10-01CANAL"/>
    <m/>
    <x v="0"/>
    <s v="IT-SW-10-01"/>
    <x v="0"/>
    <s v="Controles Empresariales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181950"/>
    <n v="1"/>
    <n v="1"/>
    <n v="0"/>
    <n v="181950"/>
    <n v="197771.74"/>
    <n v="0"/>
  </r>
  <r>
    <s v="Controles EmpresarialesCANALIT-SW-10-02"/>
    <s v="IT-SW-10-02CANAL"/>
    <m/>
    <x v="0"/>
    <s v="IT-SW-10-02"/>
    <x v="0"/>
    <s v="Controles Empresariales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194450"/>
    <n v="1"/>
    <n v="1"/>
    <n v="0"/>
    <n v="194450"/>
    <n v="211358.7"/>
    <n v="0"/>
  </r>
  <r>
    <s v="Controles EmpresarialesCANALIT-SW-10-03"/>
    <s v="IT-SW-10-03CANAL"/>
    <m/>
    <x v="0"/>
    <s v="IT-SW-10-03"/>
    <x v="0"/>
    <s v="Controles Empresariales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181950"/>
    <n v="1"/>
    <n v="1"/>
    <n v="0"/>
    <n v="181950"/>
    <n v="197771.74"/>
    <n v="0"/>
  </r>
  <r>
    <s v="Controles EmpresarialesCANALIT-SW-10-04"/>
    <s v="IT-SW-10-04CANAL"/>
    <m/>
    <x v="0"/>
    <s v="IT-SW-10-04"/>
    <x v="0"/>
    <s v="Controles Empresariales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181950"/>
    <n v="1"/>
    <n v="1"/>
    <n v="0"/>
    <n v="181950"/>
    <n v="197771.74"/>
    <n v="0"/>
  </r>
  <r>
    <s v="Controles EmpresarialesCANALIT-SW-10-05"/>
    <s v="IT-SW-10-05CANAL"/>
    <m/>
    <x v="0"/>
    <s v="IT-SW-10-05"/>
    <x v="0"/>
    <s v="Controles Empresariales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06950"/>
    <n v="1"/>
    <n v="1"/>
    <n v="0"/>
    <n v="206950"/>
    <n v="224945.65"/>
    <n v="0"/>
  </r>
  <r>
    <s v="Controles EmpresarialesCANALIT-SW-10-06"/>
    <s v="IT-SW-10-06CANAL"/>
    <m/>
    <x v="0"/>
    <s v="IT-SW-10-06"/>
    <x v="0"/>
    <s v="Controles Empresariales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186950"/>
    <n v="1"/>
    <n v="1"/>
    <n v="0"/>
    <n v="186950"/>
    <n v="203206.52"/>
    <n v="0"/>
  </r>
  <r>
    <s v="Controles EmpresarialesCANALIT-SW-11-01"/>
    <s v="IT-SW-11-01CANAL"/>
    <m/>
    <x v="0"/>
    <s v="IT-SW-11-01"/>
    <x v="0"/>
    <s v="Controles Empresariales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186950"/>
    <n v="1"/>
    <n v="1"/>
    <n v="0"/>
    <n v="186950"/>
    <n v="203206.52"/>
    <n v="0"/>
  </r>
  <r>
    <s v="Controles EmpresarialesCANALIT-SW-11-02"/>
    <s v="IT-SW-11-02CANAL"/>
    <m/>
    <x v="0"/>
    <s v="IT-SW-11-02"/>
    <x v="0"/>
    <s v="Controles Empresariales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181950"/>
    <n v="1"/>
    <n v="1"/>
    <n v="0"/>
    <n v="181950"/>
    <n v="197771.74"/>
    <n v="0"/>
  </r>
  <r>
    <s v="Controles EmpresarialesCANALIT-SW-11-03"/>
    <s v="IT-SW-11-03CANAL"/>
    <m/>
    <x v="0"/>
    <s v="IT-SW-11-03"/>
    <x v="0"/>
    <s v="Controles Empresariales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194450"/>
    <n v="1"/>
    <n v="1"/>
    <n v="0"/>
    <n v="194450"/>
    <n v="211358.7"/>
    <n v="0"/>
  </r>
  <r>
    <s v="Controles EmpresarialesCANALIT-SW-11-04"/>
    <s v="IT-SW-11-04CANAL"/>
    <m/>
    <x v="0"/>
    <s v="IT-SW-11-04"/>
    <x v="0"/>
    <s v="Controles Empresariales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181950"/>
    <n v="1"/>
    <n v="1"/>
    <n v="0"/>
    <n v="181950"/>
    <n v="197771.74"/>
    <n v="0"/>
  </r>
  <r>
    <s v="Controles EmpresarialesCANALIT-SW-11-05"/>
    <s v="IT-SW-11-05CANAL"/>
    <m/>
    <x v="0"/>
    <s v="IT-SW-11-05"/>
    <x v="0"/>
    <s v="Controles Empresariales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06950"/>
    <n v="1"/>
    <n v="1"/>
    <n v="0"/>
    <n v="206950"/>
    <n v="224945.65"/>
    <n v="0"/>
  </r>
  <r>
    <s v="Controles EmpresarialesCANALIT-SW-11-06"/>
    <s v="IT-SW-11-06CANAL"/>
    <m/>
    <x v="0"/>
    <s v="IT-SW-11-06"/>
    <x v="0"/>
    <s v="Controles Empresariales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181950"/>
    <n v="1"/>
    <n v="1"/>
    <n v="0"/>
    <n v="181950"/>
    <n v="197771.74"/>
    <n v="0"/>
  </r>
  <r>
    <s v="Soluciones OriónCANALIT-SW-01-01"/>
    <s v="IT-SW-01-01CANAL"/>
    <m/>
    <x v="1"/>
    <s v="IT-SW-01-01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750000"/>
    <n v="1"/>
    <n v="1"/>
    <n v="0"/>
    <n v="750000"/>
    <n v="815217.39"/>
    <n v="0"/>
  </r>
  <r>
    <s v="Soluciones OriónCANALIT-SW-01-02"/>
    <s v="IT-SW-01-02CANAL"/>
    <m/>
    <x v="1"/>
    <s v="IT-SW-01-02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500000"/>
    <n v="1"/>
    <n v="1"/>
    <n v="0"/>
    <n v="1500000"/>
    <n v="1630434.78"/>
    <n v="0"/>
  </r>
  <r>
    <s v="Soluciones OriónCANALIT-SW-01-03"/>
    <s v="IT-SW-01-03CANAL"/>
    <m/>
    <x v="1"/>
    <s v="IT-SW-01-03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900000"/>
    <n v="1"/>
    <n v="1"/>
    <n v="0"/>
    <n v="900000"/>
    <n v="978260.87"/>
    <n v="0"/>
  </r>
  <r>
    <s v="Soluciones OriónCANALIT-SW-01-04"/>
    <s v="IT-SW-01-04CANAL"/>
    <m/>
    <x v="1"/>
    <s v="IT-SW-01-04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800000"/>
    <n v="1"/>
    <n v="1"/>
    <n v="0"/>
    <n v="1800000"/>
    <n v="1956521.74"/>
    <n v="0"/>
  </r>
  <r>
    <s v="Soluciones OriónCANALIT-SW-01-05"/>
    <s v="IT-SW-01-05CANAL"/>
    <m/>
    <x v="1"/>
    <s v="IT-SW-01-05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0000"/>
    <n v="1"/>
    <n v="1"/>
    <n v="0"/>
    <n v="1080000"/>
    <n v="1173913.04"/>
    <n v="0"/>
  </r>
  <r>
    <s v="Soluciones OriónCANALIT-SW-01-06"/>
    <s v="IT-SW-01-06CANAL"/>
    <m/>
    <x v="1"/>
    <s v="IT-SW-01-06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2160000"/>
    <n v="1"/>
    <n v="1"/>
    <n v="0"/>
    <n v="2160000"/>
    <n v="2347826.09"/>
    <n v="0"/>
  </r>
  <r>
    <s v="Soluciones OriónCANALIT-SW-02-01"/>
    <s v="IT-SW-02-01CANAL"/>
    <m/>
    <x v="1"/>
    <s v="IT-SW-02-01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862500"/>
    <n v="1"/>
    <n v="1"/>
    <n v="0"/>
    <n v="862500"/>
    <n v="937500"/>
    <n v="0"/>
  </r>
  <r>
    <s v="Soluciones OriónCANALIT-SW-02-02"/>
    <s v="IT-SW-02-02CANAL"/>
    <m/>
    <x v="1"/>
    <s v="IT-SW-02-02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725000"/>
    <n v="1"/>
    <n v="1"/>
    <n v="0"/>
    <n v="1725000"/>
    <n v="1875000"/>
    <n v="0"/>
  </r>
  <r>
    <s v="Soluciones OriónCANALIT-SW-02-03"/>
    <s v="IT-SW-02-03CANAL"/>
    <m/>
    <x v="1"/>
    <s v="IT-SW-02-03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034999.9999999999"/>
    <n v="1"/>
    <n v="1"/>
    <n v="0"/>
    <n v="1034999.9999999999"/>
    <n v="1125000"/>
    <n v="0"/>
  </r>
  <r>
    <s v="Soluciones OriónCANALIT-SW-02-04"/>
    <s v="IT-SW-02-04CANAL"/>
    <m/>
    <x v="1"/>
    <s v="IT-SW-02-04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2069999.9999999998"/>
    <n v="1"/>
    <n v="1"/>
    <n v="0"/>
    <n v="2069999.9999999998"/>
    <n v="2250000"/>
    <n v="0"/>
  </r>
  <r>
    <s v="Soluciones OriónCANALIT-SW-02-05"/>
    <s v="IT-SW-02-05CANAL"/>
    <m/>
    <x v="1"/>
    <s v="IT-SW-02-05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241999.9999999998"/>
    <n v="1"/>
    <n v="1"/>
    <n v="0"/>
    <n v="1241999.9999999998"/>
    <n v="1350000"/>
    <n v="0"/>
  </r>
  <r>
    <s v="Soluciones OriónCANALIT-SW-02-06"/>
    <s v="IT-SW-02-06CANAL"/>
    <m/>
    <x v="1"/>
    <s v="IT-SW-02-06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483999.9999999995"/>
    <n v="1"/>
    <n v="1"/>
    <n v="0"/>
    <n v="2483999.9999999995"/>
    <n v="2700000"/>
    <n v="0"/>
  </r>
  <r>
    <s v="Soluciones OriónCANALIT-SW-03-01"/>
    <s v="IT-SW-03-01CANAL"/>
    <m/>
    <x v="1"/>
    <s v="IT-SW-03-01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862500"/>
    <n v="1"/>
    <n v="1"/>
    <n v="0"/>
    <n v="862500"/>
    <n v="937500"/>
    <n v="0"/>
  </r>
  <r>
    <s v="Soluciones OriónCANALIT-SW-03-02"/>
    <s v="IT-SW-03-02CANAL"/>
    <m/>
    <x v="1"/>
    <s v="IT-SW-03-02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725000"/>
    <n v="1"/>
    <n v="1"/>
    <n v="0"/>
    <n v="1725000"/>
    <n v="1875000"/>
    <n v="0"/>
  </r>
  <r>
    <s v="Soluciones OriónCANALIT-SW-03-03"/>
    <s v="IT-SW-03-03CANAL"/>
    <m/>
    <x v="1"/>
    <s v="IT-SW-03-03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34999.9999999999"/>
    <n v="1"/>
    <n v="1"/>
    <n v="0"/>
    <n v="1034999.9999999999"/>
    <n v="1125000"/>
    <n v="0"/>
  </r>
  <r>
    <s v="Soluciones OriónCANALIT-SW-03-04"/>
    <s v="IT-SW-03-04CANAL"/>
    <m/>
    <x v="1"/>
    <s v="IT-SW-03-04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2069999.9999999998"/>
    <n v="1"/>
    <n v="1"/>
    <n v="0"/>
    <n v="2069999.9999999998"/>
    <n v="2250000"/>
    <n v="0"/>
  </r>
  <r>
    <s v="Soluciones OriónCANALIT-SW-03-05"/>
    <s v="IT-SW-03-05CANAL"/>
    <m/>
    <x v="1"/>
    <s v="IT-SW-03-05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241999.9999999998"/>
    <n v="1"/>
    <n v="1"/>
    <n v="0"/>
    <n v="1241999.9999999998"/>
    <n v="1350000"/>
    <n v="0"/>
  </r>
  <r>
    <s v="Soluciones OriónCANALIT-SW-03-06"/>
    <s v="IT-SW-03-06CANAL"/>
    <m/>
    <x v="1"/>
    <s v="IT-SW-03-06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483999.9999999995"/>
    <n v="1"/>
    <n v="1"/>
    <n v="0"/>
    <n v="2483999.9999999995"/>
    <n v="2700000"/>
    <n v="0"/>
  </r>
  <r>
    <s v="Soluciones OriónCANALIT-SW-04-01"/>
    <s v="IT-SW-04-01CANAL"/>
    <m/>
    <x v="1"/>
    <s v="IT-SW-04-01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991874.99999999988"/>
    <n v="1"/>
    <n v="1"/>
    <n v="0"/>
    <n v="991874.99999999988"/>
    <n v="1078125"/>
    <n v="0"/>
  </r>
  <r>
    <s v="Soluciones OriónCANALIT-SW-04-02"/>
    <s v="IT-SW-04-02CANAL"/>
    <m/>
    <x v="1"/>
    <s v="IT-SW-04-02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1983749.9999999998"/>
    <n v="1"/>
    <n v="1"/>
    <n v="0"/>
    <n v="1983749.9999999998"/>
    <n v="2156250"/>
    <n v="0"/>
  </r>
  <r>
    <s v="Soluciones OriónCANALIT-SW-04-03"/>
    <s v="IT-SW-04-03CANAL"/>
    <m/>
    <x v="1"/>
    <s v="IT-SW-04-03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190249.9999999998"/>
    <n v="1"/>
    <n v="1"/>
    <n v="0"/>
    <n v="1190249.9999999998"/>
    <n v="1293750"/>
    <n v="0"/>
  </r>
  <r>
    <s v="Soluciones OriónCANALIT-SW-04-04"/>
    <s v="IT-SW-04-04CANAL"/>
    <m/>
    <x v="1"/>
    <s v="IT-SW-04-04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380499.9999999995"/>
    <n v="1"/>
    <n v="1"/>
    <n v="0"/>
    <n v="2380499.9999999995"/>
    <n v="2587500"/>
    <n v="0"/>
  </r>
  <r>
    <s v="Soluciones OriónCANALIT-SW-04-05"/>
    <s v="IT-SW-04-05CANAL"/>
    <m/>
    <x v="1"/>
    <s v="IT-SW-04-05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428299.9999999998"/>
    <n v="1"/>
    <n v="1"/>
    <n v="0"/>
    <n v="1428299.9999999998"/>
    <n v="1552500"/>
    <n v="0"/>
  </r>
  <r>
    <s v="Soluciones OriónCANALIT-SW-04-06"/>
    <s v="IT-SW-04-06CANAL"/>
    <m/>
    <x v="1"/>
    <s v="IT-SW-04-06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856599.9999999995"/>
    <n v="1"/>
    <n v="1"/>
    <n v="0"/>
    <n v="2856599.9999999995"/>
    <n v="3105000"/>
    <n v="0"/>
  </r>
  <r>
    <s v="Soluciones OriónCANALIT-SW-05-01"/>
    <s v="IT-SW-05-01CANAL"/>
    <m/>
    <x v="1"/>
    <s v="IT-SW-05-01"/>
    <x v="0"/>
    <s v="Soluciones Orión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250000"/>
    <n v="1"/>
    <n v="1"/>
    <n v="0"/>
    <n v="250000"/>
    <n v="271739.13"/>
    <n v="0"/>
  </r>
  <r>
    <s v="Soluciones OriónCANALIT-SW-05-02"/>
    <s v="IT-SW-05-02CANAL"/>
    <m/>
    <x v="1"/>
    <s v="IT-SW-05-02"/>
    <x v="0"/>
    <s v="Soluciones Orión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500000"/>
    <n v="1"/>
    <n v="1"/>
    <n v="0"/>
    <n v="500000"/>
    <n v="543478.26"/>
    <n v="0"/>
  </r>
  <r>
    <s v="Soluciones OriónCANALIT-SW-05-03"/>
    <s v="IT-SW-05-03CANAL"/>
    <m/>
    <x v="1"/>
    <s v="IT-SW-05-03"/>
    <x v="0"/>
    <s v="Soluciones Orión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300000"/>
    <n v="1"/>
    <n v="1"/>
    <n v="0"/>
    <n v="300000"/>
    <n v="326086.96000000002"/>
    <n v="0"/>
  </r>
  <r>
    <s v="Soluciones OriónCANALIT-SW-05-04"/>
    <s v="IT-SW-05-04CANAL"/>
    <m/>
    <x v="1"/>
    <s v="IT-SW-05-04"/>
    <x v="0"/>
    <s v="Soluciones Orión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600000"/>
    <n v="1"/>
    <n v="1"/>
    <n v="0"/>
    <n v="600000"/>
    <n v="652173.91"/>
    <n v="0"/>
  </r>
  <r>
    <s v="Soluciones OriónCANALIT-SW-05-05"/>
    <s v="IT-SW-05-05CANAL"/>
    <m/>
    <x v="1"/>
    <s v="IT-SW-05-05"/>
    <x v="0"/>
    <s v="Soluciones Orión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300000"/>
    <n v="1"/>
    <n v="1"/>
    <n v="0"/>
    <n v="300000"/>
    <n v="326086.96000000002"/>
    <n v="0"/>
  </r>
  <r>
    <s v="Soluciones OriónCANALIT-SW-05-06"/>
    <s v="IT-SW-05-06CANAL"/>
    <m/>
    <x v="1"/>
    <s v="IT-SW-05-06"/>
    <x v="0"/>
    <s v="Soluciones Orión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600000"/>
    <n v="1"/>
    <n v="1"/>
    <n v="0"/>
    <n v="600000"/>
    <n v="652173.91"/>
    <n v="0"/>
  </r>
  <r>
    <s v="Soluciones OriónCANALIT-SW-06-01"/>
    <s v="IT-SW-06-01CANAL"/>
    <m/>
    <x v="1"/>
    <s v="IT-SW-06-01"/>
    <x v="0"/>
    <s v="Soluciones Orión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1250000"/>
    <n v="1"/>
    <n v="1"/>
    <n v="0"/>
    <n v="11250000"/>
    <n v="12228260.869999999"/>
    <n v="0"/>
  </r>
  <r>
    <s v="Soluciones OriónCANALIT-SW-06-02"/>
    <s v="IT-SW-06-02CANAL"/>
    <m/>
    <x v="1"/>
    <s v="IT-SW-06-02"/>
    <x v="0"/>
    <s v="Soluciones Orión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4625000"/>
    <n v="1"/>
    <n v="1"/>
    <n v="0"/>
    <n v="14625000"/>
    <n v="15896739.130000001"/>
    <n v="0"/>
  </r>
  <r>
    <s v="Soluciones OriónCANALIT-SW-06-03"/>
    <s v="IT-SW-06-03CANAL"/>
    <m/>
    <x v="1"/>
    <s v="IT-SW-06-03"/>
    <x v="0"/>
    <s v="Soluciones Orión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9012500"/>
    <n v="1"/>
    <n v="1"/>
    <n v="0"/>
    <n v="19012500"/>
    <n v="20665760.870000001"/>
    <n v="0"/>
  </r>
  <r>
    <s v="Soluciones OriónCANALIT-SW-07-01"/>
    <s v="IT-SW-07-01CANAL"/>
    <m/>
    <x v="1"/>
    <s v="IT-SW-07-01"/>
    <x v="0"/>
    <s v="Soluciones Orión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250000"/>
    <n v="1"/>
    <n v="1"/>
    <n v="0"/>
    <n v="250000"/>
    <n v="271739.13"/>
    <n v="0"/>
  </r>
  <r>
    <s v="Soluciones OriónCANALIT-SW-07-02"/>
    <s v="IT-SW-07-02CANAL"/>
    <m/>
    <x v="1"/>
    <s v="IT-SW-07-02"/>
    <x v="0"/>
    <s v="Soluciones Orión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75000"/>
    <n v="1"/>
    <n v="1"/>
    <n v="0"/>
    <n v="375000"/>
    <n v="407608.7"/>
    <n v="0"/>
  </r>
  <r>
    <s v="Soluciones OriónCANALIT-SW-07-03"/>
    <s v="IT-SW-07-03CANAL"/>
    <m/>
    <x v="1"/>
    <s v="IT-SW-07-03"/>
    <x v="0"/>
    <s v="Soluciones Orión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287499.99999999994"/>
    <n v="1"/>
    <n v="1"/>
    <n v="0"/>
    <n v="287499.99999999994"/>
    <n v="312500"/>
    <n v="0"/>
  </r>
  <r>
    <s v="Soluciones OriónCANALIT-SW-07-04"/>
    <s v="IT-SW-07-04CANAL"/>
    <m/>
    <x v="1"/>
    <s v="IT-SW-07-04"/>
    <x v="0"/>
    <s v="Soluciones Orión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431250"/>
    <n v="1"/>
    <n v="1"/>
    <n v="0"/>
    <n v="431250"/>
    <n v="468750"/>
    <n v="0"/>
  </r>
  <r>
    <s v="Soluciones OriónCANALIT-SW-07-05"/>
    <s v="IT-SW-07-05CANAL"/>
    <m/>
    <x v="1"/>
    <s v="IT-SW-07-05"/>
    <x v="0"/>
    <s v="Soluciones Orión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330624.99999999994"/>
    <n v="1"/>
    <n v="1"/>
    <n v="0"/>
    <n v="330624.99999999994"/>
    <n v="359375"/>
    <n v="0"/>
  </r>
  <r>
    <s v="Soluciones OriónCANALIT-SW-07-06"/>
    <s v="IT-SW-07-06CANAL"/>
    <m/>
    <x v="1"/>
    <s v="IT-SW-07-06"/>
    <x v="0"/>
    <s v="Soluciones Orión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495937.49999999994"/>
    <n v="1"/>
    <n v="1"/>
    <n v="0"/>
    <n v="495937.49999999994"/>
    <n v="539062.5"/>
    <n v="0"/>
  </r>
  <r>
    <s v="Soluciones OriónCANALIT-SW-08-01"/>
    <s v="IT-SW-08-01CANAL"/>
    <m/>
    <x v="1"/>
    <s v="IT-SW-08-01"/>
    <x v="0"/>
    <s v="Soluciones Orión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37500"/>
    <n v="1"/>
    <n v="1"/>
    <n v="0"/>
    <n v="37500"/>
    <n v="40760.870000000003"/>
    <n v="0"/>
  </r>
  <r>
    <s v="Soluciones OriónCANALIT-SW-08-02"/>
    <s v="IT-SW-08-02CANAL"/>
    <m/>
    <x v="1"/>
    <s v="IT-SW-08-02"/>
    <x v="0"/>
    <s v="Soluciones Orión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56250"/>
    <n v="1"/>
    <n v="1"/>
    <n v="0"/>
    <n v="56250"/>
    <n v="61141.3"/>
    <n v="0"/>
  </r>
  <r>
    <s v="Soluciones OriónCANALIT-SW-08-03"/>
    <s v="IT-SW-08-03CANAL"/>
    <m/>
    <x v="1"/>
    <s v="IT-SW-08-03"/>
    <x v="0"/>
    <s v="Soluciones Orión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64687.499999999993"/>
    <n v="1"/>
    <n v="1"/>
    <n v="0"/>
    <n v="64687.499999999993"/>
    <n v="70312.5"/>
    <n v="0"/>
  </r>
  <r>
    <s v="Soluciones OriónCANALIT-SW-08-04"/>
    <s v="IT-SW-08-04CANAL"/>
    <m/>
    <x v="1"/>
    <s v="IT-SW-08-04"/>
    <x v="0"/>
    <s v="Soluciones Orión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74390.624999999985"/>
    <n v="1"/>
    <n v="1"/>
    <n v="0"/>
    <n v="74390.624999999985"/>
    <n v="80859.38"/>
    <n v="0"/>
  </r>
  <r>
    <s v="Soluciones OriónCANALIT-SW-08-05"/>
    <s v="IT-SW-08-05CANAL"/>
    <m/>
    <x v="1"/>
    <s v="IT-SW-08-05"/>
    <x v="0"/>
    <s v="Soluciones Orión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85549.218749999971"/>
    <n v="1"/>
    <n v="1"/>
    <n v="0"/>
    <n v="85549.218749999971"/>
    <n v="92988.28"/>
    <n v="0"/>
  </r>
  <r>
    <s v="Soluciones OriónCANALIT-SW-08-06"/>
    <s v="IT-SW-08-06CANAL"/>
    <m/>
    <x v="1"/>
    <s v="IT-SW-08-06"/>
    <x v="0"/>
    <s v="Soluciones Orión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98381.601562499942"/>
    <n v="1"/>
    <n v="1"/>
    <n v="0"/>
    <n v="98381.601562499942"/>
    <n v="106936.52"/>
    <n v="0"/>
  </r>
  <r>
    <s v="Soluciones OriónCANALIT-SW-09-01"/>
    <s v="IT-SW-09-01CANAL"/>
    <m/>
    <x v="1"/>
    <s v="IT-SW-09-01"/>
    <x v="0"/>
    <s v="Soluciones Orión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8750000"/>
    <n v="1"/>
    <n v="1"/>
    <n v="0"/>
    <n v="8750000"/>
    <n v="9510869.5700000003"/>
    <n v="0"/>
  </r>
  <r>
    <s v="Soluciones OriónCANALIT-SW-09-02"/>
    <s v="IT-SW-09-02CANAL"/>
    <m/>
    <x v="1"/>
    <s v="IT-SW-09-02"/>
    <x v="0"/>
    <s v="Soluciones Orión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3125000"/>
    <n v="1"/>
    <n v="1"/>
    <n v="0"/>
    <n v="13125000"/>
    <n v="14266304.35"/>
    <n v="0"/>
  </r>
  <r>
    <s v="Soluciones OriónCANALIT-SW-09-03"/>
    <s v="IT-SW-09-03CANAL"/>
    <m/>
    <x v="1"/>
    <s v="IT-SW-09-03"/>
    <x v="0"/>
    <s v="Soluciones Orión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5093749.999999998"/>
    <n v="1"/>
    <n v="1"/>
    <n v="0"/>
    <n v="15093749.999999998"/>
    <n v="16406250"/>
    <n v="0"/>
  </r>
  <r>
    <s v="Soluciones OriónCANALIT-SW-10-01"/>
    <s v="IT-SW-10-01CANAL"/>
    <m/>
    <x v="1"/>
    <s v="IT-SW-10-01"/>
    <x v="0"/>
    <s v="Soluciones Orión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300000"/>
    <n v="1"/>
    <n v="1"/>
    <n v="0"/>
    <n v="300000"/>
    <n v="326086.96000000002"/>
    <n v="0"/>
  </r>
  <r>
    <s v="Soluciones OriónCANALIT-SW-10-02"/>
    <s v="IT-SW-10-02CANAL"/>
    <m/>
    <x v="1"/>
    <s v="IT-SW-10-02"/>
    <x v="0"/>
    <s v="Soluciones Orión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600000"/>
    <n v="1"/>
    <n v="1"/>
    <n v="0"/>
    <n v="600000"/>
    <n v="652173.91"/>
    <n v="0"/>
  </r>
  <r>
    <s v="Soluciones OriónCANALIT-SW-10-03"/>
    <s v="IT-SW-10-03CANAL"/>
    <m/>
    <x v="1"/>
    <s v="IT-SW-10-03"/>
    <x v="0"/>
    <s v="Soluciones Orión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50000"/>
    <n v="1"/>
    <n v="1"/>
    <n v="0"/>
    <n v="250000"/>
    <n v="271739.13"/>
    <n v="0"/>
  </r>
  <r>
    <s v="Soluciones OriónCANALIT-SW-10-04"/>
    <s v="IT-SW-10-04CANAL"/>
    <m/>
    <x v="1"/>
    <s v="IT-SW-10-04"/>
    <x v="0"/>
    <s v="Soluciones Orión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300000"/>
    <n v="1"/>
    <n v="1"/>
    <n v="0"/>
    <n v="300000"/>
    <n v="326086.96000000002"/>
    <n v="0"/>
  </r>
  <r>
    <s v="Soluciones OriónCANALIT-SW-10-05"/>
    <s v="IT-SW-10-05CANAL"/>
    <m/>
    <x v="1"/>
    <s v="IT-SW-10-05"/>
    <x v="0"/>
    <s v="Soluciones Orión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600000"/>
    <n v="1"/>
    <n v="1"/>
    <n v="0"/>
    <n v="600000"/>
    <n v="652173.91"/>
    <n v="0"/>
  </r>
  <r>
    <s v="Soluciones OriónCANALIT-SW-10-06"/>
    <s v="IT-SW-10-06CANAL"/>
    <m/>
    <x v="1"/>
    <s v="IT-SW-10-06"/>
    <x v="0"/>
    <s v="Soluciones Orión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500000"/>
    <n v="1"/>
    <n v="1"/>
    <n v="0"/>
    <n v="500000"/>
    <n v="543478.26"/>
    <n v="0"/>
  </r>
  <r>
    <s v="Soluciones OriónCANALIT-SW-11-01"/>
    <s v="IT-SW-11-01CANAL"/>
    <m/>
    <x v="1"/>
    <s v="IT-SW-11-01"/>
    <x v="0"/>
    <s v="Soluciones Orión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500000"/>
    <n v="1"/>
    <n v="1"/>
    <n v="0"/>
    <n v="500000"/>
    <n v="543478.26"/>
    <n v="0"/>
  </r>
  <r>
    <s v="Soluciones OriónCANALIT-SW-11-02"/>
    <s v="IT-SW-11-02CANAL"/>
    <m/>
    <x v="1"/>
    <s v="IT-SW-11-02"/>
    <x v="0"/>
    <s v="Soluciones Orión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300000"/>
    <n v="1"/>
    <n v="1"/>
    <n v="0"/>
    <n v="300000"/>
    <n v="326086.96000000002"/>
    <n v="0"/>
  </r>
  <r>
    <s v="Soluciones OriónCANALIT-SW-11-03"/>
    <s v="IT-SW-11-03CANAL"/>
    <m/>
    <x v="1"/>
    <s v="IT-SW-11-03"/>
    <x v="0"/>
    <s v="Soluciones Orión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600000"/>
    <n v="1"/>
    <n v="1"/>
    <n v="0"/>
    <n v="600000"/>
    <n v="652173.91"/>
    <n v="0"/>
  </r>
  <r>
    <s v="Soluciones OriónCANALIT-SW-11-04"/>
    <s v="IT-SW-11-04CANAL"/>
    <m/>
    <x v="1"/>
    <s v="IT-SW-11-04"/>
    <x v="0"/>
    <s v="Soluciones Orión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300000"/>
    <n v="1"/>
    <n v="1"/>
    <n v="0"/>
    <n v="300000"/>
    <n v="326086.96000000002"/>
    <n v="0"/>
  </r>
  <r>
    <s v="Soluciones OriónCANALIT-SW-11-05"/>
    <s v="IT-SW-11-05CANAL"/>
    <m/>
    <x v="1"/>
    <s v="IT-SW-11-05"/>
    <x v="0"/>
    <s v="Soluciones Orión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600000"/>
    <n v="1"/>
    <n v="1"/>
    <n v="0"/>
    <n v="600000"/>
    <n v="652173.91"/>
    <n v="0"/>
  </r>
  <r>
    <s v="Soluciones OriónCANALIT-SW-11-06"/>
    <s v="IT-SW-11-06CANAL"/>
    <m/>
    <x v="1"/>
    <s v="IT-SW-11-06"/>
    <x v="0"/>
    <s v="Soluciones Orión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50000"/>
    <n v="1"/>
    <n v="1"/>
    <n v="0"/>
    <n v="250000"/>
    <n v="271739.13"/>
    <n v="0"/>
  </r>
  <r>
    <s v="ColsofCANALIT-SW-01-01"/>
    <s v="IT-SW-01-01CANAL"/>
    <m/>
    <x v="2"/>
    <s v="IT-SW-01-01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600000"/>
    <n v="1"/>
    <n v="1"/>
    <n v="0"/>
    <n v="600000"/>
    <n v="652173.91"/>
    <n v="0"/>
  </r>
  <r>
    <s v="ColsofCANALIT-SW-01-02"/>
    <s v="IT-SW-01-02CANAL"/>
    <m/>
    <x v="2"/>
    <s v="IT-SW-01-02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720000"/>
    <n v="1"/>
    <n v="1"/>
    <n v="0"/>
    <n v="720000"/>
    <n v="782608.7"/>
    <n v="0"/>
  </r>
  <r>
    <s v="ColsofCANALIT-SW-01-03"/>
    <s v="IT-SW-01-03CANAL"/>
    <m/>
    <x v="2"/>
    <s v="IT-SW-01-03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810000"/>
    <n v="1"/>
    <n v="1"/>
    <n v="0"/>
    <n v="810000"/>
    <n v="880434.78"/>
    <n v="0"/>
  </r>
  <r>
    <s v="ColsofCANALIT-SW-01-04"/>
    <s v="IT-SW-01-04CANAL"/>
    <m/>
    <x v="2"/>
    <s v="IT-SW-01-04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972000.00000000012"/>
    <n v="1"/>
    <n v="1"/>
    <n v="0"/>
    <n v="972000.00000000012"/>
    <n v="1056521.74"/>
    <n v="0"/>
  </r>
  <r>
    <s v="ColsofCANALIT-SW-01-05"/>
    <s v="IT-SW-01-05CANAL"/>
    <m/>
    <x v="2"/>
    <s v="IT-SW-01-05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0000"/>
    <n v="1"/>
    <n v="1"/>
    <n v="0"/>
    <n v="1080000"/>
    <n v="1173913.04"/>
    <n v="0"/>
  </r>
  <r>
    <s v="ColsofCANALIT-SW-01-06"/>
    <s v="IT-SW-01-06CANAL"/>
    <m/>
    <x v="2"/>
    <s v="IT-SW-01-06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1296000"/>
    <n v="1"/>
    <n v="1"/>
    <n v="0"/>
    <n v="1296000"/>
    <n v="1408695.65"/>
    <n v="0"/>
  </r>
  <r>
    <s v="ColsofCANALIT-SW-02-01"/>
    <s v="IT-SW-02-01CANAL"/>
    <m/>
    <x v="2"/>
    <s v="IT-SW-02-01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750000"/>
    <n v="1"/>
    <n v="1"/>
    <n v="0"/>
    <n v="750000"/>
    <n v="815217.39"/>
    <n v="0"/>
  </r>
  <r>
    <s v="ColsofCANALIT-SW-02-02"/>
    <s v="IT-SW-02-02CANAL"/>
    <m/>
    <x v="2"/>
    <s v="IT-SW-02-02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080000"/>
    <n v="1"/>
    <n v="1"/>
    <n v="0"/>
    <n v="1080000"/>
    <n v="1173913.04"/>
    <n v="0"/>
  </r>
  <r>
    <s v="ColsofCANALIT-SW-02-03"/>
    <s v="IT-SW-02-03CANAL"/>
    <m/>
    <x v="2"/>
    <s v="IT-SW-02-03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012500"/>
    <n v="1"/>
    <n v="1"/>
    <n v="0"/>
    <n v="1012500"/>
    <n v="1100543.48"/>
    <n v="0"/>
  </r>
  <r>
    <s v="ColsofCANALIT-SW-02-04"/>
    <s v="IT-SW-02-04CANAL"/>
    <m/>
    <x v="2"/>
    <s v="IT-SW-02-04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1458000.0000000002"/>
    <n v="1"/>
    <n v="1"/>
    <n v="0"/>
    <n v="1458000.0000000002"/>
    <n v="1584782.61"/>
    <n v="0"/>
  </r>
  <r>
    <s v="ColsofCANALIT-SW-02-05"/>
    <s v="IT-SW-02-05CANAL"/>
    <m/>
    <x v="2"/>
    <s v="IT-SW-02-05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350000"/>
    <n v="1"/>
    <n v="1"/>
    <n v="0"/>
    <n v="1350000"/>
    <n v="1467391.3"/>
    <n v="0"/>
  </r>
  <r>
    <s v="ColsofCANALIT-SW-02-06"/>
    <s v="IT-SW-02-06CANAL"/>
    <m/>
    <x v="2"/>
    <s v="IT-SW-02-06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1944000"/>
    <n v="1"/>
    <n v="1"/>
    <n v="0"/>
    <n v="1944000"/>
    <n v="2113043.48"/>
    <n v="0"/>
  </r>
  <r>
    <s v="ColsofCANALIT-SW-03-01"/>
    <s v="IT-SW-03-01CANAL"/>
    <m/>
    <x v="2"/>
    <s v="IT-SW-03-01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810000"/>
    <n v="1"/>
    <n v="1"/>
    <n v="0"/>
    <n v="810000"/>
    <n v="880434.78"/>
    <n v="0"/>
  </r>
  <r>
    <s v="ColsofCANALIT-SW-03-02"/>
    <s v="IT-SW-03-02CANAL"/>
    <m/>
    <x v="2"/>
    <s v="IT-SW-03-02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972000.00000000012"/>
    <n v="1"/>
    <n v="1"/>
    <n v="0"/>
    <n v="972000.00000000012"/>
    <n v="1056521.74"/>
    <n v="0"/>
  </r>
  <r>
    <s v="ColsofCANALIT-SW-03-03"/>
    <s v="IT-SW-03-03CANAL"/>
    <m/>
    <x v="2"/>
    <s v="IT-SW-03-03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93500"/>
    <n v="1"/>
    <n v="1"/>
    <n v="0"/>
    <n v="1093500"/>
    <n v="1188586.96"/>
    <n v="0"/>
  </r>
  <r>
    <s v="ColsofCANALIT-SW-03-04"/>
    <s v="IT-SW-03-04CANAL"/>
    <m/>
    <x v="2"/>
    <s v="IT-SW-03-04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312200.0000000002"/>
    <n v="1"/>
    <n v="1"/>
    <n v="0"/>
    <n v="1312200.0000000002"/>
    <n v="1426304.35"/>
    <n v="0"/>
  </r>
  <r>
    <s v="ColsofCANALIT-SW-03-05"/>
    <s v="IT-SW-03-05CANAL"/>
    <m/>
    <x v="2"/>
    <s v="IT-SW-03-05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458000"/>
    <n v="1"/>
    <n v="1"/>
    <n v="0"/>
    <n v="1458000"/>
    <n v="1584782.61"/>
    <n v="0"/>
  </r>
  <r>
    <s v="ColsofCANALIT-SW-03-06"/>
    <s v="IT-SW-03-06CANAL"/>
    <m/>
    <x v="2"/>
    <s v="IT-SW-03-06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1749600"/>
    <n v="1"/>
    <n v="1"/>
    <n v="0"/>
    <n v="1749600"/>
    <n v="1901739.13"/>
    <n v="0"/>
  </r>
  <r>
    <s v="ColsofCANALIT-SW-04-01"/>
    <s v="IT-SW-04-01CANAL"/>
    <m/>
    <x v="2"/>
    <s v="IT-SW-04-01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012500.0000000001"/>
    <n v="1"/>
    <n v="1"/>
    <n v="0"/>
    <n v="1012500.0000000001"/>
    <n v="1100543.48"/>
    <n v="0"/>
  </r>
  <r>
    <s v="ColsofCANALIT-SW-04-02"/>
    <s v="IT-SW-04-02CANAL"/>
    <m/>
    <x v="2"/>
    <s v="IT-SW-04-02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1458000"/>
    <n v="1"/>
    <n v="1"/>
    <n v="0"/>
    <n v="1458000"/>
    <n v="1584782.61"/>
    <n v="0"/>
  </r>
  <r>
    <s v="ColsofCANALIT-SW-04-03"/>
    <s v="IT-SW-04-03CANAL"/>
    <m/>
    <x v="2"/>
    <s v="IT-SW-04-03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366875"/>
    <n v="1"/>
    <n v="1"/>
    <n v="0"/>
    <n v="1366875"/>
    <n v="1485733.7"/>
    <n v="0"/>
  </r>
  <r>
    <s v="ColsofCANALIT-SW-04-04"/>
    <s v="IT-SW-04-04CANAL"/>
    <m/>
    <x v="2"/>
    <s v="IT-SW-04-04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1968300.0000000005"/>
    <n v="1"/>
    <n v="1"/>
    <n v="0"/>
    <n v="1968300.0000000005"/>
    <n v="2139456.52"/>
    <n v="0"/>
  </r>
  <r>
    <s v="ColsofCANALIT-SW-04-05"/>
    <s v="IT-SW-04-05CANAL"/>
    <m/>
    <x v="2"/>
    <s v="IT-SW-04-05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822500.0000000002"/>
    <n v="1"/>
    <n v="1"/>
    <n v="0"/>
    <n v="1822500.0000000002"/>
    <n v="1980978.26"/>
    <n v="0"/>
  </r>
  <r>
    <s v="ColsofCANALIT-SW-04-06"/>
    <s v="IT-SW-04-06CANAL"/>
    <m/>
    <x v="2"/>
    <s v="IT-SW-04-06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624400"/>
    <n v="1"/>
    <n v="1"/>
    <n v="0"/>
    <n v="2624400"/>
    <n v="2852608.7"/>
    <n v="0"/>
  </r>
  <r>
    <s v="ColsofCANALIT-SW-05-01"/>
    <s v="IT-SW-05-01CANAL"/>
    <m/>
    <x v="2"/>
    <s v="IT-SW-05-01"/>
    <x v="0"/>
    <s v="Colsof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80000"/>
    <n v="1"/>
    <n v="1"/>
    <n v="0"/>
    <n v="180000"/>
    <n v="195652.17"/>
    <n v="0"/>
  </r>
  <r>
    <s v="ColsofCANALIT-SW-05-02"/>
    <s v="IT-SW-05-02CANAL"/>
    <m/>
    <x v="2"/>
    <s v="IT-SW-05-02"/>
    <x v="0"/>
    <s v="Colsof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50000"/>
    <n v="1"/>
    <n v="1"/>
    <n v="0"/>
    <n v="250000"/>
    <n v="271739.13"/>
    <n v="0"/>
  </r>
  <r>
    <s v="ColsofCANALIT-SW-05-03"/>
    <s v="IT-SW-05-03CANAL"/>
    <m/>
    <x v="2"/>
    <s v="IT-SW-05-03"/>
    <x v="0"/>
    <s v="Colsof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200000"/>
    <n v="1"/>
    <n v="1"/>
    <n v="0"/>
    <n v="200000"/>
    <n v="217391.3"/>
    <n v="0"/>
  </r>
  <r>
    <s v="ColsofCANALIT-SW-05-04"/>
    <s v="IT-SW-05-04CANAL"/>
    <m/>
    <x v="2"/>
    <s v="IT-SW-05-04"/>
    <x v="0"/>
    <s v="Colsof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300000"/>
    <n v="1"/>
    <n v="1"/>
    <n v="0"/>
    <n v="300000"/>
    <n v="326086.96000000002"/>
    <n v="0"/>
  </r>
  <r>
    <s v="ColsofCANALIT-SW-05-05"/>
    <s v="IT-SW-05-05CANAL"/>
    <m/>
    <x v="2"/>
    <s v="IT-SW-05-05"/>
    <x v="0"/>
    <s v="Colsof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250000"/>
    <n v="1"/>
    <n v="1"/>
    <n v="0"/>
    <n v="250000"/>
    <n v="271739.13"/>
    <n v="0"/>
  </r>
  <r>
    <s v="ColsofCANALIT-SW-05-06"/>
    <s v="IT-SW-05-06CANAL"/>
    <m/>
    <x v="2"/>
    <s v="IT-SW-05-06"/>
    <x v="0"/>
    <s v="Colsof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400000"/>
    <n v="1"/>
    <n v="1"/>
    <n v="0"/>
    <n v="400000"/>
    <n v="434782.61"/>
    <n v="0"/>
  </r>
  <r>
    <s v="ColsofCANALIT-SW-06-01"/>
    <s v="IT-SW-06-01CANAL"/>
    <m/>
    <x v="2"/>
    <s v="IT-SW-06-01"/>
    <x v="0"/>
    <s v="Colsof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8687500"/>
    <n v="1"/>
    <n v="1"/>
    <n v="0"/>
    <n v="18687500"/>
    <n v="20312500"/>
    <n v="0"/>
  </r>
  <r>
    <s v="ColsofCANALIT-SW-06-02"/>
    <s v="IT-SW-06-02CANAL"/>
    <m/>
    <x v="2"/>
    <s v="IT-SW-06-02"/>
    <x v="0"/>
    <s v="Colsof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24375000"/>
    <n v="1"/>
    <n v="1"/>
    <n v="0"/>
    <n v="24375000"/>
    <n v="26494565.219999999"/>
    <n v="0"/>
  </r>
  <r>
    <s v="ColsofCANALIT-SW-06-03"/>
    <s v="IT-SW-06-03CANAL"/>
    <m/>
    <x v="2"/>
    <s v="IT-SW-06-03"/>
    <x v="0"/>
    <s v="Colsof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30875000"/>
    <n v="1"/>
    <n v="1"/>
    <n v="0"/>
    <n v="30875000"/>
    <n v="33559782.609999999"/>
    <n v="0"/>
  </r>
  <r>
    <s v="ColsofCANALIT-SW-07-01"/>
    <s v="IT-SW-07-01CANAL"/>
    <m/>
    <x v="2"/>
    <s v="IT-SW-07-01"/>
    <x v="0"/>
    <s v="Colsof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720000"/>
    <n v="1"/>
    <n v="1"/>
    <n v="0"/>
    <n v="720000"/>
    <n v="782608.7"/>
    <n v="0"/>
  </r>
  <r>
    <s v="ColsofCANALIT-SW-07-02"/>
    <s v="IT-SW-07-02CANAL"/>
    <m/>
    <x v="2"/>
    <s v="IT-SW-07-02"/>
    <x v="0"/>
    <s v="Colsof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1000000"/>
    <n v="1"/>
    <n v="1"/>
    <n v="0"/>
    <n v="1000000"/>
    <n v="1086956.52"/>
    <n v="0"/>
  </r>
  <r>
    <s v="ColsofCANALIT-SW-07-03"/>
    <s v="IT-SW-07-03CANAL"/>
    <m/>
    <x v="2"/>
    <s v="IT-SW-07-03"/>
    <x v="0"/>
    <s v="Colsof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800000"/>
    <n v="1"/>
    <n v="1"/>
    <n v="0"/>
    <n v="800000"/>
    <n v="869565.22"/>
    <n v="0"/>
  </r>
  <r>
    <s v="ColsofCANALIT-SW-07-04"/>
    <s v="IT-SW-07-04CANAL"/>
    <m/>
    <x v="2"/>
    <s v="IT-SW-07-04"/>
    <x v="0"/>
    <s v="Colsof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200000"/>
    <n v="1"/>
    <n v="1"/>
    <n v="0"/>
    <n v="1200000"/>
    <n v="1304347.83"/>
    <n v="0"/>
  </r>
  <r>
    <s v="ColsofCANALIT-SW-07-05"/>
    <s v="IT-SW-07-05CANAL"/>
    <m/>
    <x v="2"/>
    <s v="IT-SW-07-05"/>
    <x v="0"/>
    <s v="Colsof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000000"/>
    <n v="1"/>
    <n v="1"/>
    <n v="0"/>
    <n v="1000000"/>
    <n v="1086956.52"/>
    <n v="0"/>
  </r>
  <r>
    <s v="ColsofCANALIT-SW-07-06"/>
    <s v="IT-SW-07-06CANAL"/>
    <m/>
    <x v="2"/>
    <s v="IT-SW-07-06"/>
    <x v="0"/>
    <s v="Colsof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1600000"/>
    <n v="1"/>
    <n v="1"/>
    <n v="0"/>
    <n v="1600000"/>
    <n v="1739130.43"/>
    <n v="0"/>
  </r>
  <r>
    <s v="ColsofCANALIT-SW-08-01"/>
    <s v="IT-SW-08-01CANAL"/>
    <m/>
    <x v="2"/>
    <s v="IT-SW-08-01"/>
    <x v="0"/>
    <s v="Colsof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56250"/>
    <n v="1"/>
    <n v="1"/>
    <n v="0"/>
    <n v="56250"/>
    <n v="61141.3"/>
    <n v="0"/>
  </r>
  <r>
    <s v="ColsofCANALIT-SW-08-02"/>
    <s v="IT-SW-08-02CANAL"/>
    <m/>
    <x v="2"/>
    <s v="IT-SW-08-02"/>
    <x v="0"/>
    <s v="Colsof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62500"/>
    <n v="1"/>
    <n v="1"/>
    <n v="0"/>
    <n v="62500"/>
    <n v="67934.78"/>
    <n v="0"/>
  </r>
  <r>
    <s v="ColsofCANALIT-SW-08-03"/>
    <s v="IT-SW-08-03CANAL"/>
    <m/>
    <x v="2"/>
    <s v="IT-SW-08-03"/>
    <x v="0"/>
    <s v="Colsof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75000"/>
    <n v="1"/>
    <n v="1"/>
    <n v="0"/>
    <n v="75000"/>
    <n v="81521.740000000005"/>
    <n v="0"/>
  </r>
  <r>
    <s v="ColsofCANALIT-SW-08-04"/>
    <s v="IT-SW-08-04CANAL"/>
    <m/>
    <x v="2"/>
    <s v="IT-SW-08-04"/>
    <x v="0"/>
    <s v="Colsof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87500"/>
    <n v="1"/>
    <n v="1"/>
    <n v="0"/>
    <n v="87500"/>
    <n v="95108.7"/>
    <n v="0"/>
  </r>
  <r>
    <s v="ColsofCANALIT-SW-08-05"/>
    <s v="IT-SW-08-05CANAL"/>
    <m/>
    <x v="2"/>
    <s v="IT-SW-08-05"/>
    <x v="0"/>
    <s v="Colsof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93750"/>
    <n v="1"/>
    <n v="1"/>
    <n v="0"/>
    <n v="93750"/>
    <n v="101902.17"/>
    <n v="0"/>
  </r>
  <r>
    <s v="ColsofCANALIT-SW-08-06"/>
    <s v="IT-SW-08-06CANAL"/>
    <m/>
    <x v="2"/>
    <s v="IT-SW-08-06"/>
    <x v="0"/>
    <s v="Colsof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25000"/>
    <n v="1"/>
    <n v="1"/>
    <n v="0"/>
    <n v="125000"/>
    <n v="135869.57"/>
    <n v="0"/>
  </r>
  <r>
    <s v="ColsofCANALIT-SW-09-01"/>
    <s v="IT-SW-09-01CANAL"/>
    <m/>
    <x v="2"/>
    <s v="IT-SW-09-01"/>
    <x v="0"/>
    <s v="Colsof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8687500"/>
    <n v="1"/>
    <n v="1"/>
    <n v="0"/>
    <n v="18687500"/>
    <n v="20312500"/>
    <n v="0"/>
  </r>
  <r>
    <s v="ColsofCANALIT-SW-09-02"/>
    <s v="IT-SW-09-02CANAL"/>
    <m/>
    <x v="2"/>
    <s v="IT-SW-09-02"/>
    <x v="0"/>
    <s v="Colsof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24375000"/>
    <n v="1"/>
    <n v="1"/>
    <n v="0"/>
    <n v="24375000"/>
    <n v="26494565.219999999"/>
    <n v="0"/>
  </r>
  <r>
    <s v="ColsofCANALIT-SW-09-03"/>
    <s v="IT-SW-09-03CANAL"/>
    <m/>
    <x v="2"/>
    <s v="IT-SW-09-03"/>
    <x v="0"/>
    <s v="Colsof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30875000"/>
    <n v="1"/>
    <n v="1"/>
    <n v="0"/>
    <n v="30875000"/>
    <n v="33559782.609999999"/>
    <n v="0"/>
  </r>
  <r>
    <s v="ColsofCANALIT-SW-10-01"/>
    <s v="IT-SW-10-01CANAL"/>
    <m/>
    <x v="2"/>
    <s v="IT-SW-10-01"/>
    <x v="0"/>
    <s v="Colsof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70000"/>
    <n v="1"/>
    <n v="1"/>
    <n v="0"/>
    <n v="270000"/>
    <n v="293478.26"/>
    <n v="0"/>
  </r>
  <r>
    <s v="ColsofCANALIT-SW-10-02"/>
    <s v="IT-SW-10-02CANAL"/>
    <m/>
    <x v="2"/>
    <s v="IT-SW-10-02"/>
    <x v="0"/>
    <s v="Colsof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375000"/>
    <n v="1"/>
    <n v="1"/>
    <n v="0"/>
    <n v="375000"/>
    <n v="407608.7"/>
    <n v="0"/>
  </r>
  <r>
    <s v="ColsofCANALIT-SW-10-03"/>
    <s v="IT-SW-10-03CANAL"/>
    <m/>
    <x v="2"/>
    <s v="IT-SW-10-03"/>
    <x v="0"/>
    <s v="Colsof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300000"/>
    <n v="1"/>
    <n v="1"/>
    <n v="0"/>
    <n v="300000"/>
    <n v="326086.96000000002"/>
    <n v="0"/>
  </r>
  <r>
    <s v="ColsofCANALIT-SW-10-04"/>
    <s v="IT-SW-10-04CANAL"/>
    <m/>
    <x v="2"/>
    <s v="IT-SW-10-04"/>
    <x v="0"/>
    <s v="Colsof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450000"/>
    <n v="1"/>
    <n v="1"/>
    <n v="0"/>
    <n v="450000"/>
    <n v="489130.43"/>
    <n v="0"/>
  </r>
  <r>
    <s v="ColsofCANALIT-SW-10-05"/>
    <s v="IT-SW-10-05CANAL"/>
    <m/>
    <x v="2"/>
    <s v="IT-SW-10-05"/>
    <x v="0"/>
    <s v="Colsof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375000"/>
    <n v="1"/>
    <n v="1"/>
    <n v="0"/>
    <n v="375000"/>
    <n v="407608.7"/>
    <n v="0"/>
  </r>
  <r>
    <s v="ColsofCANALIT-SW-10-06"/>
    <s v="IT-SW-10-06CANAL"/>
    <m/>
    <x v="2"/>
    <s v="IT-SW-10-06"/>
    <x v="0"/>
    <s v="Colsof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600000"/>
    <n v="1"/>
    <n v="1"/>
    <n v="0"/>
    <n v="600000"/>
    <n v="652173.91"/>
    <n v="0"/>
  </r>
  <r>
    <s v="ColsofCANALIT-SW-11-01"/>
    <s v="IT-SW-11-01CANAL"/>
    <m/>
    <x v="2"/>
    <s v="IT-SW-11-01"/>
    <x v="0"/>
    <s v="Colsof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450000"/>
    <n v="1"/>
    <n v="1"/>
    <n v="0"/>
    <n v="450000"/>
    <n v="489130.43"/>
    <n v="0"/>
  </r>
  <r>
    <s v="ColsofCANALIT-SW-11-02"/>
    <s v="IT-SW-11-02CANAL"/>
    <m/>
    <x v="2"/>
    <s v="IT-SW-11-02"/>
    <x v="0"/>
    <s v="Colsof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380000"/>
    <n v="1"/>
    <n v="1"/>
    <n v="0"/>
    <n v="380000"/>
    <n v="413043.48"/>
    <n v="0"/>
  </r>
  <r>
    <s v="ColsofCANALIT-SW-11-03"/>
    <s v="IT-SW-11-03CANAL"/>
    <m/>
    <x v="2"/>
    <s v="IT-SW-11-03"/>
    <x v="0"/>
    <s v="Colsof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540000"/>
    <n v="1"/>
    <n v="1"/>
    <n v="0"/>
    <n v="540000"/>
    <n v="586956.52"/>
    <n v="0"/>
  </r>
  <r>
    <s v="ColsofCANALIT-SW-11-04"/>
    <s v="IT-SW-11-04CANAL"/>
    <m/>
    <x v="2"/>
    <s v="IT-SW-11-04"/>
    <x v="0"/>
    <s v="Colsof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450000"/>
    <n v="1"/>
    <n v="1"/>
    <n v="0"/>
    <n v="450000"/>
    <n v="489130.43"/>
    <n v="0"/>
  </r>
  <r>
    <s v="ColsofCANALIT-SW-11-05"/>
    <s v="IT-SW-11-05CANAL"/>
    <m/>
    <x v="2"/>
    <s v="IT-SW-11-05"/>
    <x v="0"/>
    <s v="Colsof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720000"/>
    <n v="1"/>
    <n v="1"/>
    <n v="0"/>
    <n v="720000"/>
    <n v="782608.7"/>
    <n v="0"/>
  </r>
  <r>
    <s v="ColsofCANALIT-SW-11-06"/>
    <s v="IT-SW-11-06CANAL"/>
    <m/>
    <x v="2"/>
    <s v="IT-SW-11-06"/>
    <x v="0"/>
    <s v="Colsof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324000"/>
    <n v="1"/>
    <n v="1"/>
    <n v="0"/>
    <n v="324000"/>
    <n v="352173.91"/>
    <n v="0"/>
  </r>
  <r>
    <s v="UT Softlinebext 20202CANALIT-SW-01-01"/>
    <s v="IT-SW-01-01CANAL"/>
    <m/>
    <x v="3"/>
    <s v="IT-SW-01-01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934400"/>
    <n v="1"/>
    <n v="1"/>
    <n v="0"/>
    <n v="934400"/>
    <n v="1015652.17"/>
    <n v="0"/>
  </r>
  <r>
    <s v="UT Softlinebext 20202CANALIT-SW-01-02"/>
    <s v="IT-SW-01-02CANAL"/>
    <m/>
    <x v="3"/>
    <s v="IT-SW-01-02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052666.6666666667"/>
    <n v="1"/>
    <n v="1"/>
    <n v="0"/>
    <n v="1052666.6666666667"/>
    <n v="1144202.8999999999"/>
    <n v="0"/>
  </r>
  <r>
    <s v="UT Softlinebext 20202CANALIT-SW-01-03"/>
    <s v="IT-SW-01-03CANAL"/>
    <m/>
    <x v="3"/>
    <s v="IT-SW-01-03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934400"/>
    <n v="1"/>
    <n v="1"/>
    <n v="0"/>
    <n v="934400"/>
    <n v="1015652.17"/>
    <n v="0"/>
  </r>
  <r>
    <s v="UT Softlinebext 20202CANALIT-SW-01-04"/>
    <s v="IT-SW-01-04CANAL"/>
    <m/>
    <x v="3"/>
    <s v="IT-SW-01-04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259333.3333333333"/>
    <n v="1"/>
    <n v="1"/>
    <n v="0"/>
    <n v="1259333.3333333333"/>
    <n v="1368840.58"/>
    <n v="0"/>
  </r>
  <r>
    <s v="UT Softlinebext 20202CANALIT-SW-01-05"/>
    <s v="IT-SW-01-05CANAL"/>
    <m/>
    <x v="3"/>
    <s v="IT-SW-01-05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934400"/>
    <n v="1"/>
    <n v="1"/>
    <n v="0"/>
    <n v="934400"/>
    <n v="1015652.17"/>
    <n v="0"/>
  </r>
  <r>
    <s v="UT Softlinebext 20202CANALIT-SW-01-06"/>
    <s v="IT-SW-01-06CANAL"/>
    <m/>
    <x v="3"/>
    <s v="IT-SW-01-06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1633866.6666666667"/>
    <n v="1"/>
    <n v="1"/>
    <n v="0"/>
    <n v="1633866.6666666667"/>
    <n v="1775942.03"/>
    <n v="0"/>
  </r>
  <r>
    <s v="UT Softlinebext 20202CANALIT-SW-02-01"/>
    <s v="IT-SW-02-01CANAL"/>
    <m/>
    <x v="3"/>
    <s v="IT-SW-02-01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934400"/>
    <n v="1"/>
    <n v="1"/>
    <n v="0"/>
    <n v="934400"/>
    <n v="1015652.17"/>
    <n v="0"/>
  </r>
  <r>
    <s v="UT Softlinebext 20202CANALIT-SW-02-02"/>
    <s v="IT-SW-02-02CANAL"/>
    <m/>
    <x v="3"/>
    <s v="IT-SW-02-02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642666.6666666667"/>
    <n v="1"/>
    <n v="1"/>
    <n v="0"/>
    <n v="1642666.6666666667"/>
    <n v="1785507.25"/>
    <n v="0"/>
  </r>
  <r>
    <s v="UT Softlinebext 20202CANALIT-SW-02-03"/>
    <s v="IT-SW-02-03CANAL"/>
    <m/>
    <x v="3"/>
    <s v="IT-SW-02-03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934400"/>
    <n v="1"/>
    <n v="1"/>
    <n v="0"/>
    <n v="934400"/>
    <n v="1015652.17"/>
    <n v="0"/>
  </r>
  <r>
    <s v="UT Softlinebext 20202CANALIT-SW-02-04"/>
    <s v="IT-SW-02-04CANAL"/>
    <m/>
    <x v="3"/>
    <s v="IT-SW-02-04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1880000"/>
    <n v="1"/>
    <n v="1"/>
    <n v="0"/>
    <n v="1880000"/>
    <n v="2043478.26"/>
    <n v="0"/>
  </r>
  <r>
    <s v="UT Softlinebext 20202CANALIT-SW-02-05"/>
    <s v="IT-SW-02-05CANAL"/>
    <m/>
    <x v="3"/>
    <s v="IT-SW-02-05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934400"/>
    <n v="1"/>
    <n v="1"/>
    <n v="0"/>
    <n v="934400"/>
    <n v="1015652.17"/>
    <n v="0"/>
  </r>
  <r>
    <s v="UT Softlinebext 20202CANALIT-SW-02-06"/>
    <s v="IT-SW-02-06CANAL"/>
    <m/>
    <x v="3"/>
    <s v="IT-SW-02-06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217333.3333333335"/>
    <n v="1"/>
    <n v="1"/>
    <n v="0"/>
    <n v="2217333.3333333335"/>
    <n v="2410144.9300000002"/>
    <n v="0"/>
  </r>
  <r>
    <s v="UT Softlinebext 20202CANALIT-SW-03-01"/>
    <s v="IT-SW-03-01CANAL"/>
    <m/>
    <x v="3"/>
    <s v="IT-SW-03-01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116000"/>
    <n v="1"/>
    <n v="1"/>
    <n v="0"/>
    <n v="1116000"/>
    <n v="1213043.48"/>
    <n v="0"/>
  </r>
  <r>
    <s v="UT Softlinebext 20202CANALIT-SW-03-02"/>
    <s v="IT-SW-03-02CANAL"/>
    <m/>
    <x v="3"/>
    <s v="IT-SW-03-02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466666.6666666667"/>
    <n v="1"/>
    <n v="1"/>
    <n v="0"/>
    <n v="1466666.6666666667"/>
    <n v="1594202.9"/>
    <n v="0"/>
  </r>
  <r>
    <s v="UT Softlinebext 20202CANALIT-SW-03-03"/>
    <s v="IT-SW-03-03CANAL"/>
    <m/>
    <x v="3"/>
    <s v="IT-SW-03-03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116000"/>
    <n v="1"/>
    <n v="1"/>
    <n v="0"/>
    <n v="1116000"/>
    <n v="1213043.48"/>
    <n v="0"/>
  </r>
  <r>
    <s v="UT Softlinebext 20202CANALIT-SW-03-04"/>
    <s v="IT-SW-03-04CANAL"/>
    <m/>
    <x v="3"/>
    <s v="IT-SW-03-04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662000"/>
    <n v="1"/>
    <n v="1"/>
    <n v="0"/>
    <n v="1662000"/>
    <n v="1806521.74"/>
    <n v="0"/>
  </r>
  <r>
    <s v="UT Softlinebext 20202CANALIT-SW-03-05"/>
    <s v="IT-SW-03-05CANAL"/>
    <m/>
    <x v="3"/>
    <s v="IT-SW-03-05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116000"/>
    <n v="1"/>
    <n v="1"/>
    <n v="0"/>
    <n v="1116000"/>
    <n v="1213043.48"/>
    <n v="0"/>
  </r>
  <r>
    <s v="UT Softlinebext 20202CANALIT-SW-03-06"/>
    <s v="IT-SW-03-06CANAL"/>
    <m/>
    <x v="3"/>
    <s v="IT-SW-03-06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034266.666666667"/>
    <n v="1"/>
    <n v="1"/>
    <n v="0"/>
    <n v="2034266.666666667"/>
    <n v="2211159.42"/>
    <n v="0"/>
  </r>
  <r>
    <s v="UT Softlinebext 20202CANALIT-SW-04-01"/>
    <s v="IT-SW-04-01CANAL"/>
    <m/>
    <x v="3"/>
    <s v="IT-SW-04-01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116000"/>
    <n v="1"/>
    <n v="1"/>
    <n v="0"/>
    <n v="1116000"/>
    <n v="1213043.48"/>
    <n v="0"/>
  </r>
  <r>
    <s v="UT Softlinebext 20202CANALIT-SW-04-02"/>
    <s v="IT-SW-04-02CANAL"/>
    <m/>
    <x v="3"/>
    <s v="IT-SW-04-02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2336000"/>
    <n v="1"/>
    <n v="1"/>
    <n v="0"/>
    <n v="2336000"/>
    <n v="2539130.4300000002"/>
    <n v="0"/>
  </r>
  <r>
    <s v="UT Softlinebext 20202CANALIT-SW-04-03"/>
    <s v="IT-SW-04-03CANAL"/>
    <m/>
    <x v="3"/>
    <s v="IT-SW-04-03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116000"/>
    <n v="1"/>
    <n v="1"/>
    <n v="0"/>
    <n v="1116000"/>
    <n v="1213043.48"/>
    <n v="0"/>
  </r>
  <r>
    <s v="UT Softlinebext 20202CANALIT-SW-04-04"/>
    <s v="IT-SW-04-04CANAL"/>
    <m/>
    <x v="3"/>
    <s v="IT-SW-04-04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528000"/>
    <n v="1"/>
    <n v="1"/>
    <n v="0"/>
    <n v="2528000"/>
    <n v="2747826.09"/>
    <n v="0"/>
  </r>
  <r>
    <s v="UT Softlinebext 20202CANALIT-SW-04-05"/>
    <s v="IT-SW-04-05CANAL"/>
    <m/>
    <x v="3"/>
    <s v="IT-SW-04-05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116000"/>
    <n v="1"/>
    <n v="1"/>
    <n v="0"/>
    <n v="1116000"/>
    <n v="1213043.48"/>
    <n v="0"/>
  </r>
  <r>
    <s v="UT Softlinebext 20202CANALIT-SW-04-06"/>
    <s v="IT-SW-04-06CANAL"/>
    <m/>
    <x v="3"/>
    <s v="IT-SW-04-06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927466.6666666665"/>
    <n v="1"/>
    <n v="1"/>
    <n v="0"/>
    <n v="2927466.6666666665"/>
    <n v="3182028.99"/>
    <n v="0"/>
  </r>
  <r>
    <s v="UT Softlinebext 20202CANALIT-SW-05-01"/>
    <s v="IT-SW-05-01CANAL"/>
    <m/>
    <x v="3"/>
    <s v="IT-SW-05-01"/>
    <x v="0"/>
    <s v="UT Softlinebext 20202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33333.33333333334"/>
    <n v="1"/>
    <n v="1"/>
    <n v="0"/>
    <n v="133333.33333333334"/>
    <n v="144927.54"/>
    <n v="0"/>
  </r>
  <r>
    <s v="UT Softlinebext 20202CANALIT-SW-05-02"/>
    <s v="IT-SW-05-02CANAL"/>
    <m/>
    <x v="3"/>
    <s v="IT-SW-05-02"/>
    <x v="0"/>
    <s v="UT Softlinebext 20202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00000"/>
    <n v="1"/>
    <n v="1"/>
    <n v="0"/>
    <n v="200000"/>
    <n v="217391.3"/>
    <n v="0"/>
  </r>
  <r>
    <s v="UT Softlinebext 20202CANALIT-SW-05-03"/>
    <s v="IT-SW-05-03CANAL"/>
    <m/>
    <x v="3"/>
    <s v="IT-SW-05-03"/>
    <x v="0"/>
    <s v="UT Softlinebext 20202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33333.33333333334"/>
    <n v="1"/>
    <n v="1"/>
    <n v="0"/>
    <n v="133333.33333333334"/>
    <n v="144927.54"/>
    <n v="0"/>
  </r>
  <r>
    <s v="UT Softlinebext 20202CANALIT-SW-05-04"/>
    <s v="IT-SW-05-04CANAL"/>
    <m/>
    <x v="3"/>
    <s v="IT-SW-05-04"/>
    <x v="0"/>
    <s v="UT Softlinebext 20202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240000"/>
    <n v="1"/>
    <n v="1"/>
    <n v="0"/>
    <n v="240000"/>
    <n v="260869.57"/>
    <n v="0"/>
  </r>
  <r>
    <s v="UT Softlinebext 20202CANALIT-SW-05-05"/>
    <s v="IT-SW-05-05CANAL"/>
    <m/>
    <x v="3"/>
    <s v="IT-SW-05-05"/>
    <x v="0"/>
    <s v="UT Softlinebext 20202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33333.33333333334"/>
    <n v="1"/>
    <n v="1"/>
    <n v="0"/>
    <n v="133333.33333333334"/>
    <n v="144927.54"/>
    <n v="0"/>
  </r>
  <r>
    <s v="UT Softlinebext 20202CANALIT-SW-05-06"/>
    <s v="IT-SW-05-06CANAL"/>
    <m/>
    <x v="3"/>
    <s v="IT-SW-05-06"/>
    <x v="0"/>
    <s v="UT Softlinebext 20202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93333.33333333331"/>
    <n v="1"/>
    <n v="1"/>
    <n v="0"/>
    <n v="293333.33333333331"/>
    <n v="318840.58"/>
    <n v="0"/>
  </r>
  <r>
    <s v="UT Softlinebext 20202CANALIT-SW-06-01"/>
    <s v="IT-SW-06-01CANAL"/>
    <m/>
    <x v="3"/>
    <s v="IT-SW-06-01"/>
    <x v="0"/>
    <s v="UT Softlinebext 20202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5333333.333333334"/>
    <n v="1"/>
    <n v="1"/>
    <n v="0"/>
    <n v="15333333.333333334"/>
    <n v="16666666.67"/>
    <n v="0"/>
  </r>
  <r>
    <s v="UT Softlinebext 20202CANALIT-SW-06-02"/>
    <s v="IT-SW-06-02CANAL"/>
    <m/>
    <x v="3"/>
    <s v="IT-SW-06-02"/>
    <x v="0"/>
    <s v="UT Softlinebext 20202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7333333.333333332"/>
    <n v="1"/>
    <n v="1"/>
    <n v="0"/>
    <n v="17333333.333333332"/>
    <n v="18840579.710000001"/>
    <n v="0"/>
  </r>
  <r>
    <s v="UT Softlinebext 20202CANALIT-SW-06-03"/>
    <s v="IT-SW-06-03CANAL"/>
    <m/>
    <x v="3"/>
    <s v="IT-SW-06-03"/>
    <x v="0"/>
    <s v="UT Softlinebext 20202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20000000"/>
    <n v="1"/>
    <n v="1"/>
    <n v="0"/>
    <n v="20000000"/>
    <n v="21739130.43"/>
    <n v="0"/>
  </r>
  <r>
    <s v="UT Softlinebext 20202CANALIT-SW-07-01"/>
    <s v="IT-SW-07-01CANAL"/>
    <m/>
    <x v="3"/>
    <s v="IT-SW-07-01"/>
    <x v="0"/>
    <s v="UT Softlinebext 20202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120000"/>
    <n v="1"/>
    <n v="1"/>
    <n v="0"/>
    <n v="120000"/>
    <n v="130434.78"/>
    <n v="0"/>
  </r>
  <r>
    <s v="UT Softlinebext 20202CANALIT-SW-07-02"/>
    <s v="IT-SW-07-02CANAL"/>
    <m/>
    <x v="3"/>
    <s v="IT-SW-07-02"/>
    <x v="0"/>
    <s v="UT Softlinebext 20202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133333.33333333334"/>
    <n v="1"/>
    <n v="1"/>
    <n v="0"/>
    <n v="133333.33333333334"/>
    <n v="144927.54"/>
    <n v="0"/>
  </r>
  <r>
    <s v="UT Softlinebext 20202CANALIT-SW-07-03"/>
    <s v="IT-SW-07-03CANAL"/>
    <m/>
    <x v="3"/>
    <s v="IT-SW-07-03"/>
    <x v="0"/>
    <s v="UT Softlinebext 20202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120000"/>
    <n v="1"/>
    <n v="1"/>
    <n v="0"/>
    <n v="120000"/>
    <n v="130434.78"/>
    <n v="0"/>
  </r>
  <r>
    <s v="UT Softlinebext 20202CANALIT-SW-07-04"/>
    <s v="IT-SW-07-04CANAL"/>
    <m/>
    <x v="3"/>
    <s v="IT-SW-07-04"/>
    <x v="0"/>
    <s v="UT Softlinebext 20202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60000"/>
    <n v="1"/>
    <n v="1"/>
    <n v="0"/>
    <n v="160000"/>
    <n v="173913.04"/>
    <n v="0"/>
  </r>
  <r>
    <s v="UT Softlinebext 20202CANALIT-SW-07-05"/>
    <s v="IT-SW-07-05CANAL"/>
    <m/>
    <x v="3"/>
    <s v="IT-SW-07-05"/>
    <x v="0"/>
    <s v="UT Softlinebext 20202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20000"/>
    <n v="1"/>
    <n v="1"/>
    <n v="0"/>
    <n v="120000"/>
    <n v="130434.78"/>
    <n v="0"/>
  </r>
  <r>
    <s v="UT Softlinebext 20202CANALIT-SW-07-06"/>
    <s v="IT-SW-07-06CANAL"/>
    <m/>
    <x v="3"/>
    <s v="IT-SW-07-06"/>
    <x v="0"/>
    <s v="UT Softlinebext 20202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293333.33333333331"/>
    <n v="1"/>
    <n v="1"/>
    <n v="0"/>
    <n v="293333.33333333331"/>
    <n v="318840.58"/>
    <n v="0"/>
  </r>
  <r>
    <s v="UT Softlinebext 20202CANALIT-SW-08-01"/>
    <s v="IT-SW-08-01CANAL"/>
    <m/>
    <x v="3"/>
    <s v="IT-SW-08-01"/>
    <x v="0"/>
    <s v="UT Softlinebext 20202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6666.66666666667"/>
    <n v="1"/>
    <n v="1"/>
    <n v="0"/>
    <n v="106666.66666666667"/>
    <n v="115942.03"/>
    <n v="0"/>
  </r>
  <r>
    <s v="UT Softlinebext 20202CANALIT-SW-08-02"/>
    <s v="IT-SW-08-02CANAL"/>
    <m/>
    <x v="3"/>
    <s v="IT-SW-08-02"/>
    <x v="0"/>
    <s v="UT Softlinebext 20202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33333.33333333334"/>
    <n v="1"/>
    <n v="1"/>
    <n v="0"/>
    <n v="133333.33333333334"/>
    <n v="144927.54"/>
    <n v="0"/>
  </r>
  <r>
    <s v="UT Softlinebext 20202CANALIT-SW-08-03"/>
    <s v="IT-SW-08-03CANAL"/>
    <m/>
    <x v="3"/>
    <s v="IT-SW-08-03"/>
    <x v="0"/>
    <s v="UT Softlinebext 20202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6666.66666666667"/>
    <n v="1"/>
    <n v="1"/>
    <n v="0"/>
    <n v="106666.66666666667"/>
    <n v="115942.03"/>
    <n v="0"/>
  </r>
  <r>
    <s v="UT Softlinebext 20202CANALIT-SW-08-04"/>
    <s v="IT-SW-08-04CANAL"/>
    <m/>
    <x v="3"/>
    <s v="IT-SW-08-04"/>
    <x v="0"/>
    <s v="UT Softlinebext 20202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200000"/>
    <n v="1"/>
    <n v="1"/>
    <n v="0"/>
    <n v="200000"/>
    <n v="217391.3"/>
    <n v="0"/>
  </r>
  <r>
    <s v="UT Softlinebext 20202CANALIT-SW-08-05"/>
    <s v="IT-SW-08-05CANAL"/>
    <m/>
    <x v="3"/>
    <s v="IT-SW-08-05"/>
    <x v="0"/>
    <s v="UT Softlinebext 20202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6666.66666666667"/>
    <n v="1"/>
    <n v="1"/>
    <n v="0"/>
    <n v="106666.66666666667"/>
    <n v="115942.03"/>
    <n v="0"/>
  </r>
  <r>
    <s v="UT Softlinebext 20202CANALIT-SW-08-06"/>
    <s v="IT-SW-08-06CANAL"/>
    <m/>
    <x v="3"/>
    <s v="IT-SW-08-06"/>
    <x v="0"/>
    <s v="UT Softlinebext 20202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293333.33333333331"/>
    <n v="1"/>
    <n v="1"/>
    <n v="0"/>
    <n v="293333.33333333331"/>
    <n v="318840.58"/>
    <n v="0"/>
  </r>
  <r>
    <s v="UT Softlinebext 20202CANALIT-SW-09-01"/>
    <s v="IT-SW-09-01CANAL"/>
    <m/>
    <x v="3"/>
    <s v="IT-SW-09-01"/>
    <x v="0"/>
    <s v="UT Softlinebext 20202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333333.333333332"/>
    <n v="1"/>
    <n v="1"/>
    <n v="0"/>
    <n v="17333333.333333332"/>
    <n v="18840579.710000001"/>
    <n v="0"/>
  </r>
  <r>
    <s v="UT Softlinebext 20202CANALIT-SW-09-02"/>
    <s v="IT-SW-09-02CANAL"/>
    <m/>
    <x v="3"/>
    <s v="IT-SW-09-02"/>
    <x v="0"/>
    <s v="UT Softlinebext 20202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7333333.333333332"/>
    <n v="1"/>
    <n v="1"/>
    <n v="0"/>
    <n v="17333333.333333332"/>
    <n v="18840579.710000001"/>
    <n v="0"/>
  </r>
  <r>
    <s v="UT Softlinebext 20202CANALIT-SW-09-03"/>
    <s v="IT-SW-09-03CANAL"/>
    <m/>
    <x v="3"/>
    <s v="IT-SW-09-03"/>
    <x v="0"/>
    <s v="UT Softlinebext 20202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7333333.333333332"/>
    <n v="1"/>
    <n v="1"/>
    <n v="0"/>
    <n v="17333333.333333332"/>
    <n v="18840579.710000001"/>
    <n v="0"/>
  </r>
  <r>
    <s v="UT Softlinebext 20202CANALIT-SW-10-01"/>
    <s v="IT-SW-10-01CANAL"/>
    <m/>
    <x v="3"/>
    <s v="IT-SW-10-01"/>
    <x v="0"/>
    <s v="UT Softlinebext 20202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00000"/>
    <n v="1"/>
    <n v="1"/>
    <n v="0"/>
    <n v="200000"/>
    <n v="217391.3"/>
    <n v="0"/>
  </r>
  <r>
    <s v="UT Softlinebext 20202CANALIT-SW-10-02"/>
    <s v="IT-SW-10-02CANAL"/>
    <m/>
    <x v="3"/>
    <s v="IT-SW-10-02"/>
    <x v="0"/>
    <s v="UT Softlinebext 20202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200000"/>
    <n v="1"/>
    <n v="1"/>
    <n v="0"/>
    <n v="200000"/>
    <n v="217391.3"/>
    <n v="0"/>
  </r>
  <r>
    <s v="UT Softlinebext 20202CANALIT-SW-10-03"/>
    <s v="IT-SW-10-03CANAL"/>
    <m/>
    <x v="3"/>
    <s v="IT-SW-10-03"/>
    <x v="0"/>
    <s v="UT Softlinebext 20202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00000"/>
    <n v="1"/>
    <n v="1"/>
    <n v="0"/>
    <n v="200000"/>
    <n v="217391.3"/>
    <n v="0"/>
  </r>
  <r>
    <s v="UT Softlinebext 20202CANALIT-SW-10-04"/>
    <s v="IT-SW-10-04CANAL"/>
    <m/>
    <x v="3"/>
    <s v="IT-SW-10-04"/>
    <x v="0"/>
    <s v="UT Softlinebext 20202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00000"/>
    <n v="1"/>
    <n v="1"/>
    <n v="0"/>
    <n v="200000"/>
    <n v="217391.3"/>
    <n v="0"/>
  </r>
  <r>
    <s v="UT Softlinebext 20202CANALIT-SW-10-05"/>
    <s v="IT-SW-10-05CANAL"/>
    <m/>
    <x v="3"/>
    <s v="IT-SW-10-05"/>
    <x v="0"/>
    <s v="UT Softlinebext 20202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40000"/>
    <n v="1"/>
    <n v="1"/>
    <n v="0"/>
    <n v="240000"/>
    <n v="260869.57"/>
    <n v="0"/>
  </r>
  <r>
    <s v="UT Softlinebext 20202CANALIT-SW-10-06"/>
    <s v="IT-SW-10-06CANAL"/>
    <m/>
    <x v="3"/>
    <s v="IT-SW-10-06"/>
    <x v="0"/>
    <s v="UT Softlinebext 20202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200000"/>
    <n v="1"/>
    <n v="1"/>
    <n v="0"/>
    <n v="200000"/>
    <n v="217391.3"/>
    <n v="0"/>
  </r>
  <r>
    <s v="UT Softlinebext 20202CANALIT-SW-11-01"/>
    <s v="IT-SW-11-01CANAL"/>
    <m/>
    <x v="3"/>
    <s v="IT-SW-11-01"/>
    <x v="0"/>
    <s v="UT Softlinebext 20202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00000"/>
    <n v="1"/>
    <n v="1"/>
    <n v="0"/>
    <n v="200000"/>
    <n v="217391.3"/>
    <n v="0"/>
  </r>
  <r>
    <s v="UT Softlinebext 20202CANALIT-SW-11-02"/>
    <s v="IT-SW-11-02CANAL"/>
    <m/>
    <x v="3"/>
    <s v="IT-SW-11-02"/>
    <x v="0"/>
    <s v="UT Softlinebext 20202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00000"/>
    <n v="1"/>
    <n v="1"/>
    <n v="0"/>
    <n v="200000"/>
    <n v="217391.3"/>
    <n v="0"/>
  </r>
  <r>
    <s v="UT Softlinebext 20202CANALIT-SW-11-03"/>
    <s v="IT-SW-11-03CANAL"/>
    <m/>
    <x v="3"/>
    <s v="IT-SW-11-03"/>
    <x v="0"/>
    <s v="UT Softlinebext 20202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240000"/>
    <n v="1"/>
    <n v="1"/>
    <n v="0"/>
    <n v="240000"/>
    <n v="260869.57"/>
    <n v="0"/>
  </r>
  <r>
    <s v="UT Softlinebext 20202CANALIT-SW-11-04"/>
    <s v="IT-SW-11-04CANAL"/>
    <m/>
    <x v="3"/>
    <s v="IT-SW-11-04"/>
    <x v="0"/>
    <s v="UT Softlinebext 20202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240000"/>
    <n v="1"/>
    <n v="1"/>
    <n v="0"/>
    <n v="240000"/>
    <n v="260869.57"/>
    <n v="0"/>
  </r>
  <r>
    <s v="UT Softlinebext 20202CANALIT-SW-11-05"/>
    <s v="IT-SW-11-05CANAL"/>
    <m/>
    <x v="3"/>
    <s v="IT-SW-11-05"/>
    <x v="0"/>
    <s v="UT Softlinebext 20202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66666.66666666669"/>
    <n v="1"/>
    <n v="1"/>
    <n v="0"/>
    <n v="266666.66666666669"/>
    <n v="289855.07"/>
    <n v="0"/>
  </r>
  <r>
    <s v="UT Softlinebext 20202CANALIT-SW-11-06"/>
    <s v="IT-SW-11-06CANAL"/>
    <m/>
    <x v="3"/>
    <s v="IT-SW-11-06"/>
    <x v="0"/>
    <s v="UT Softlinebext 20202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00000"/>
    <n v="1"/>
    <n v="1"/>
    <n v="0"/>
    <n v="200000"/>
    <n v="217391.3"/>
    <n v="0"/>
  </r>
  <r>
    <s v="Catalogo principalOVS_ES ACADEMICO125-01037"/>
    <s v="125-01037OVS_ES ACADEMICO"/>
    <m/>
    <x v="4"/>
    <s v="125-01037"/>
    <x v="1"/>
    <s v="Catalogo principal"/>
    <s v="USD"/>
    <s v="N/A"/>
    <s v="Microsoft® Azure DevOps Server All Languages License &amp; Software Assurance Open Value Level E 1 Year Academic AP"/>
    <s v="Unidad"/>
    <s v="Und"/>
    <s v="License/Software Assurance "/>
    <s v="N/A"/>
    <s v="N/A"/>
    <s v="OVS_ES ACADEMICO"/>
    <s v="125-01037"/>
    <s v="Suscripción Anual"/>
    <n v="41"/>
    <n v="1"/>
    <n v="0"/>
    <n v="0"/>
    <n v="160863.09"/>
    <n v="174851.18"/>
    <n v="0"/>
  </r>
  <r>
    <s v="Catalogo principalOVS_ES ACADEMICO125-01038"/>
    <s v="125-01038OVS_ES ACADEMICO"/>
    <m/>
    <x v="4"/>
    <s v="125-01038"/>
    <x v="1"/>
    <s v="Catalogo principal"/>
    <s v="USD"/>
    <s v="N/A"/>
    <s v="Microsoft® Azure DevOps Server All Languages License &amp; Software Assurance Open Value Level F 1 Year Academic AP"/>
    <s v="Unidad"/>
    <s v="Und"/>
    <s v="License/Software Assurance "/>
    <s v="N/A"/>
    <s v="N/A"/>
    <s v="OVS_ES ACADEMICO"/>
    <s v="125-01038"/>
    <s v="Suscripción Anual"/>
    <n v="41"/>
    <n v="1"/>
    <n v="0"/>
    <n v="0"/>
    <n v="160863.09"/>
    <n v="174851.18"/>
    <n v="0"/>
  </r>
  <r>
    <s v="Catalogo principalOVS_ES ACADEMICO126-01617"/>
    <s v="126-01617OVS_ES ACADEMICO"/>
    <m/>
    <x v="4"/>
    <s v="126-01617"/>
    <x v="1"/>
    <s v="Catalogo principal"/>
    <s v="USD"/>
    <s v="N/A"/>
    <s v="Microsoft® Azure DevOps Server CAL All Languages License &amp; Software Assurance Open Value Level E 1 Year Academic AP Device CAL"/>
    <s v="Unidad"/>
    <s v="Und"/>
    <s v="License/Software Assurance "/>
    <s v="N/A"/>
    <s v="N/A"/>
    <s v="OVS_ES ACADEMICO"/>
    <s v="126-01617"/>
    <s v="Suscripción Anual"/>
    <n v="41"/>
    <n v="1"/>
    <n v="0"/>
    <n v="0"/>
    <n v="160863.09"/>
    <n v="174851.18"/>
    <n v="0"/>
  </r>
  <r>
    <s v="Catalogo principalOVS_ES ACADEMICO126-01618"/>
    <s v="126-01618OVS_ES ACADEMICO"/>
    <m/>
    <x v="4"/>
    <s v="126-01618"/>
    <x v="1"/>
    <s v="Catalogo principal"/>
    <s v="USD"/>
    <s v="N/A"/>
    <s v="Microsoft® Azure DevOps Server CAL All Languages License &amp; Software Assurance Open Value Level F 1 Year Academic AP Device CAL"/>
    <s v="Unidad"/>
    <s v="Und"/>
    <s v="License/Software Assurance "/>
    <s v="N/A"/>
    <s v="N/A"/>
    <s v="OVS_ES ACADEMICO"/>
    <s v="126-01618"/>
    <s v="Suscripción Anual"/>
    <n v="41"/>
    <n v="1"/>
    <n v="0"/>
    <n v="0"/>
    <n v="160863.09"/>
    <n v="174851.18"/>
    <n v="0"/>
  </r>
  <r>
    <s v="Catalogo principalOVS_ES ACADEMICO126-01619"/>
    <s v="126-01619OVS_ES ACADEMICO"/>
    <m/>
    <x v="4"/>
    <s v="126-01619"/>
    <x v="1"/>
    <s v="Catalogo principal"/>
    <s v="USD"/>
    <s v="N/A"/>
    <s v="Microsoft® Azure DevOps Server CAL All Languages License &amp; Software Assurance Open Value Level E 1 Year Academic AP User CAL"/>
    <s v="Unidad"/>
    <s v="Und"/>
    <s v="License/Software Assurance "/>
    <s v="N/A"/>
    <s v="N/A"/>
    <s v="OVS_ES ACADEMICO"/>
    <s v="126-01619"/>
    <s v="Suscripción Anual"/>
    <n v="41"/>
    <n v="1"/>
    <n v="0"/>
    <n v="0"/>
    <n v="160863.09"/>
    <n v="174851.18"/>
    <n v="0"/>
  </r>
  <r>
    <s v="Catalogo principalOVS_ES ACADEMICO126-01620"/>
    <s v="126-01620OVS_ES ACADEMICO"/>
    <m/>
    <x v="4"/>
    <s v="126-01620"/>
    <x v="1"/>
    <s v="Catalogo principal"/>
    <s v="USD"/>
    <s v="N/A"/>
    <s v="Microsoft® Azure DevOps Server CAL All Languages License &amp; Software Assurance Open Value Level F 1 Year Academic AP User CAL"/>
    <s v="Unidad"/>
    <s v="Und"/>
    <s v="License/Software Assurance "/>
    <s v="N/A"/>
    <s v="N/A"/>
    <s v="OVS_ES ACADEMICO"/>
    <s v="126-01620"/>
    <s v="Suscripción Anual"/>
    <n v="41"/>
    <n v="1"/>
    <n v="0"/>
    <n v="0"/>
    <n v="160863.09"/>
    <n v="174851.18"/>
    <n v="0"/>
  </r>
  <r>
    <s v="Catalogo principalOVS_ES ACADEMICO228-09538"/>
    <s v="228-09538OVS_ES ACADEMICO"/>
    <m/>
    <x v="4"/>
    <s v="228-09538"/>
    <x v="1"/>
    <s v="Catalogo principal"/>
    <s v="USD"/>
    <s v="N/A"/>
    <s v="Microsoft® SQL Server Standard All Languages License &amp; Software Assurance Open Value Level E 1 Year Academic AP"/>
    <s v="Unidad"/>
    <s v="Und"/>
    <s v="License/Software Assurance "/>
    <s v="N/A"/>
    <s v="N/A"/>
    <s v="OVS_ES ACADEMICO"/>
    <s v="228-09538"/>
    <s v="Suscripción Anual"/>
    <n v="104"/>
    <n v="1"/>
    <n v="0"/>
    <n v="0"/>
    <n v="408042.95999999996"/>
    <n v="443524.96"/>
    <n v="0"/>
  </r>
  <r>
    <s v="Catalogo principalOVS_ES ACADEMICO228-09539"/>
    <s v="228-09539OVS_ES ACADEMICO"/>
    <m/>
    <x v="4"/>
    <s v="228-09539"/>
    <x v="1"/>
    <s v="Catalogo principal"/>
    <s v="USD"/>
    <s v="N/A"/>
    <s v="Microsoft® SQL Server Standard All Languages License &amp; Software Assurance Open Value Level F 1 Year Academic AP"/>
    <s v="Unidad"/>
    <s v="Und"/>
    <s v="License/Software Assurance "/>
    <s v="N/A"/>
    <s v="N/A"/>
    <s v="OVS_ES ACADEMICO"/>
    <s v="228-09539"/>
    <s v="Suscripción Anual"/>
    <n v="104"/>
    <n v="1"/>
    <n v="0"/>
    <n v="0"/>
    <n v="408042.95999999996"/>
    <n v="443524.96"/>
    <n v="0"/>
  </r>
  <r>
    <s v="Catalogo principalOVS_ES ACADEMICO2FJ-00005"/>
    <s v="2FJ-00005OVS_ES ACADEMICO"/>
    <m/>
    <x v="4"/>
    <s v="2FJ-00005"/>
    <x v="1"/>
    <s v="Catalogo principal"/>
    <s v="USD"/>
    <s v="N/A"/>
    <s v="Microsoft® Office Pro Plus Education All Languages License &amp; Software Assurance Open Value Level E 1 Year Academic Enterprise"/>
    <s v="Unidad"/>
    <s v="Und"/>
    <s v="License/Software Assurance "/>
    <s v="N/A"/>
    <s v="N/A"/>
    <s v="OVS_ES ACADEMICO"/>
    <s v="2FJ-00005"/>
    <s v="Suscripción Anual"/>
    <n v="37"/>
    <n v="1"/>
    <n v="0"/>
    <n v="0"/>
    <n v="145169.13"/>
    <n v="157792.53"/>
    <n v="0"/>
  </r>
  <r>
    <s v="Catalogo principalOVS_ES ACADEMICO2FJ-00006"/>
    <s v="2FJ-00006OVS_ES ACADEMICO"/>
    <m/>
    <x v="4"/>
    <s v="2FJ-00006"/>
    <x v="1"/>
    <s v="Catalogo principal"/>
    <s v="USD"/>
    <s v="N/A"/>
    <s v="Microsoft® Office Pro Plus Education All Languages License &amp; Software Assurance Open Value Level F 1 Year Academic Enterprise"/>
    <s v="Unidad"/>
    <s v="Und"/>
    <s v="License/Software Assurance "/>
    <s v="N/A"/>
    <s v="N/A"/>
    <s v="OVS_ES ACADEMICO"/>
    <s v="2FJ-00006"/>
    <s v="Suscripción Anual"/>
    <n v="36"/>
    <n v="1"/>
    <n v="0"/>
    <n v="0"/>
    <n v="141245.63999999998"/>
    <n v="153527.87"/>
    <n v="0"/>
  </r>
  <r>
    <s v="Catalogo principalOVS_ES ACADEMICO2FJ-00007"/>
    <s v="2FJ-00007OVS_ES ACADEMICO"/>
    <m/>
    <x v="4"/>
    <s v="2FJ-00007"/>
    <x v="1"/>
    <s v="Catalogo principal"/>
    <s v="USD"/>
    <s v="N/A"/>
    <s v="Microsoft® Office Pro Plus Education All Languages License &amp; Software Assurance Open Value No Level 1 Year Academic Student"/>
    <s v="Unidad"/>
    <s v="Und"/>
    <s v="License/Software Assurance "/>
    <s v="N/A"/>
    <s v="N/A"/>
    <s v="OVS_ES ACADEMICO"/>
    <s v="2FJ-00007"/>
    <s v="Suscripción Anual"/>
    <n v="23"/>
    <n v="1"/>
    <n v="0"/>
    <n v="0"/>
    <n v="90240.26999999999"/>
    <n v="98087.25"/>
    <n v="0"/>
  </r>
  <r>
    <s v="Catalogo principalOVS_ES ACADEMICO2FJ-00010"/>
    <s v="2FJ-00010OVS_ES ACADEMICO"/>
    <m/>
    <x v="4"/>
    <s v="2FJ-00010"/>
    <x v="1"/>
    <s v="Catalogo principal"/>
    <s v="USD"/>
    <s v="N/A"/>
    <s v="Microsoft® Office Pro Plus Education All Languages License &amp; Software Assurance Open Value No Level 1 Year Academic Platform Student"/>
    <s v="Unidad"/>
    <s v="Und"/>
    <s v="License/Software Assurance "/>
    <s v="N/A"/>
    <s v="N/A"/>
    <s v="OVS_ES ACADEMICO"/>
    <s v="2FJ-00010"/>
    <s v="Suscripción Anual"/>
    <n v="22"/>
    <n v="1"/>
    <n v="0"/>
    <n v="0"/>
    <n v="86316.78"/>
    <n v="93822.59"/>
    <n v="0"/>
  </r>
  <r>
    <s v="Catalogo principalOVS_ES ACADEMICO2FJ-00025"/>
    <s v="2FJ-00025OVS_ES ACADEMICO"/>
    <m/>
    <x v="4"/>
    <s v="2FJ-00025"/>
    <x v="1"/>
    <s v="Catalogo principal"/>
    <s v="USD"/>
    <s v="N/A"/>
    <s v="Microsoft® Office Pro Plus Education All Languages License &amp; Software Assurance Open Value Level E 1 Year Academic Platform"/>
    <s v="Unidad"/>
    <s v="Und"/>
    <s v="License/Software Assurance "/>
    <s v="N/A"/>
    <s v="N/A"/>
    <s v="OVS_ES ACADEMICO"/>
    <s v="2FJ-00025"/>
    <s v="Suscripción Anual"/>
    <n v="35"/>
    <n v="1"/>
    <n v="0"/>
    <n v="0"/>
    <n v="137322.15"/>
    <n v="149263.21"/>
    <n v="0"/>
  </r>
  <r>
    <s v="Catalogo principalOVS_ES ACADEMICO2FJ-00026"/>
    <s v="2FJ-00026OVS_ES ACADEMICO"/>
    <m/>
    <x v="4"/>
    <s v="2FJ-00026"/>
    <x v="1"/>
    <s v="Catalogo principal"/>
    <s v="USD"/>
    <s v="N/A"/>
    <s v="Microsoft® Office Pro Plus Education All Languages License &amp; Software Assurance Open Value Level F 1 Year Academic Platform"/>
    <s v="Unidad"/>
    <s v="Und"/>
    <s v="License/Software Assurance "/>
    <s v="N/A"/>
    <s v="N/A"/>
    <s v="OVS_ES ACADEMICO"/>
    <s v="2FJ-00026"/>
    <s v="Suscripción Anual"/>
    <n v="34"/>
    <n v="1"/>
    <n v="0"/>
    <n v="0"/>
    <n v="133398.66"/>
    <n v="144998.54"/>
    <n v="0"/>
  </r>
  <r>
    <s v="Catalogo principalOVS_ES ACADEMICO2PM-00008"/>
    <s v="2PM-00008OVS_ES ACADEMICO"/>
    <m/>
    <x v="4"/>
    <s v="2PM-00008"/>
    <x v="1"/>
    <s v="Catalogo principal"/>
    <s v="USD"/>
    <s v="N/A"/>
    <s v="Microsoft® Defender Cloud Apps Open All Languages Subscription Open Value Level E 1 Month Academic AP Faculty"/>
    <s v="Unidad"/>
    <s v="Und"/>
    <s v="Monthly Subscriptions"/>
    <s v="N/A"/>
    <s v="N/A"/>
    <s v="OVS_ES ACADEMICO"/>
    <s v="2PM-00008"/>
    <s v="Suscripción mensual con pago anual"/>
    <n v="0.9"/>
    <n v="1"/>
    <n v="0"/>
    <n v="0"/>
    <n v="3531.1410000000001"/>
    <n v="3838.2"/>
    <n v="0"/>
  </r>
  <r>
    <s v="Catalogo principalOVS_ES ACADEMICO2PM-00009"/>
    <s v="2PM-00009OVS_ES ACADEMICO"/>
    <m/>
    <x v="4"/>
    <s v="2PM-00009"/>
    <x v="1"/>
    <s v="Catalogo principal"/>
    <s v="USD"/>
    <s v="N/A"/>
    <s v="Microsoft® Defender Cloud Apps Open All Languages Subscription Open Value Level F 1 Month Academic AP Faculty"/>
    <s v="Unidad"/>
    <s v="Und"/>
    <s v="Monthly Subscriptions"/>
    <s v="N/A"/>
    <s v="N/A"/>
    <s v="OVS_ES ACADEMICO"/>
    <s v="2PM-00009"/>
    <s v="Suscripción mensual con pago anual"/>
    <n v="0.9"/>
    <n v="1"/>
    <n v="0"/>
    <n v="0"/>
    <n v="3531.1410000000001"/>
    <n v="3838.2"/>
    <n v="0"/>
  </r>
  <r>
    <s v="Catalogo principalOVS_ES ACADEMICO2PM-00011"/>
    <s v="2PM-00011OVS_ES ACADEMICO"/>
    <m/>
    <x v="4"/>
    <s v="2PM-00011"/>
    <x v="1"/>
    <s v="Catalogo principal"/>
    <s v="USD"/>
    <s v="N/A"/>
    <s v="Microsoft® Defender Cloud Apps Open All Languages Subscription Open Value No Level 1 Month Academic Student"/>
    <s v="Unidad"/>
    <s v="Und"/>
    <s v="Monthly Subscriptions"/>
    <s v="N/A"/>
    <s v="N/A"/>
    <s v="OVS_ES ACADEMICO"/>
    <s v="2PM-00011"/>
    <s v="Suscripción mensual con pago anual"/>
    <n v="0.5"/>
    <n v="1"/>
    <n v="0"/>
    <n v="0"/>
    <n v="1961.7449999999999"/>
    <n v="2132.33"/>
    <n v="0"/>
  </r>
  <r>
    <s v="Catalogo principalOVS_ES ACADEMICO2UJ-00007"/>
    <s v="2UJ-00007OVS_ES ACADEMICO"/>
    <m/>
    <x v="4"/>
    <s v="2UJ-00007"/>
    <x v="1"/>
    <s v="Catalogo principal"/>
    <s v="USD"/>
    <s v="N/A"/>
    <s v="Microsoft® Desktop Education All Languages License &amp; Software Assurance Open Value Level E 1 Year Academic Enterprise ECAL"/>
    <s v="Unidad"/>
    <s v="Und"/>
    <s v="License/Software Assurance "/>
    <s v="N/A"/>
    <s v="N/A"/>
    <s v="OVS_ES ACADEMICO"/>
    <s v="2UJ-00007"/>
    <s v="Suscripción Anual"/>
    <n v="83"/>
    <n v="1"/>
    <n v="0"/>
    <n v="0"/>
    <n v="325649.67"/>
    <n v="353967.03"/>
    <n v="0"/>
  </r>
  <r>
    <s v="Catalogo principalOVS_ES ACADEMICO2UJ-00008"/>
    <s v="2UJ-00008OVS_ES ACADEMICO"/>
    <m/>
    <x v="4"/>
    <s v="2UJ-00008"/>
    <x v="1"/>
    <s v="Catalogo principal"/>
    <s v="USD"/>
    <s v="N/A"/>
    <s v="Microsoft® Desktop Education All Languages License &amp; Software Assurance Open Value Level F 1 Year Academic Enterprise ECAL"/>
    <s v="Unidad"/>
    <s v="Und"/>
    <s v="License/Software Assurance "/>
    <s v="N/A"/>
    <s v="N/A"/>
    <s v="OVS_ES ACADEMICO"/>
    <s v="2UJ-00008"/>
    <s v="Suscripción Anual"/>
    <n v="80"/>
    <n v="1"/>
    <n v="0"/>
    <n v="0"/>
    <n v="313879.19999999995"/>
    <n v="341173.04"/>
    <n v="0"/>
  </r>
  <r>
    <s v="Catalogo principalOVS_ES ACADEMICO2UJ-00009"/>
    <s v="2UJ-00009OVS_ES ACADEMICO"/>
    <m/>
    <x v="4"/>
    <s v="2UJ-00009"/>
    <x v="1"/>
    <s v="Catalogo principal"/>
    <s v="USD"/>
    <s v="N/A"/>
    <s v="Microsoft® Desktop Education All Languages SA Step-up Open Value Level E 1 Year Academic Enterprise ECAL"/>
    <s v="Unidad"/>
    <s v="Und"/>
    <s v="SA Step Up"/>
    <s v="N/A"/>
    <s v="N/A"/>
    <s v="OVS_ES ACADEMICO"/>
    <s v="2UJ-00009"/>
    <s v="Suscripción Anual"/>
    <n v="13"/>
    <n v="1"/>
    <n v="0"/>
    <n v="0"/>
    <n v="51005.369999999995"/>
    <n v="55440.62"/>
    <n v="0"/>
  </r>
  <r>
    <s v="Catalogo principalOVS_ES ACADEMICO2UJ-00010"/>
    <s v="2UJ-00010OVS_ES ACADEMICO"/>
    <m/>
    <x v="4"/>
    <s v="2UJ-00010"/>
    <x v="1"/>
    <s v="Catalogo principal"/>
    <s v="USD"/>
    <s v="N/A"/>
    <s v="Microsoft® Desktop Education All Languages SA Step-up Open Value Level F 1 Year Academic Enterprise ECAL"/>
    <s v="Unidad"/>
    <s v="Und"/>
    <s v="SA Step Up"/>
    <s v="N/A"/>
    <s v="N/A"/>
    <s v="OVS_ES ACADEMICO"/>
    <s v="2UJ-00010"/>
    <s v="Suscripción Anual"/>
    <n v="13"/>
    <n v="1"/>
    <n v="0"/>
    <n v="0"/>
    <n v="51005.369999999995"/>
    <n v="55440.62"/>
    <n v="0"/>
  </r>
  <r>
    <s v="Catalogo principalOVS_ES ACADEMICO2UJ-00011"/>
    <s v="2UJ-00011OVS_ES ACADEMICO"/>
    <m/>
    <x v="4"/>
    <s v="2UJ-00011"/>
    <x v="1"/>
    <s v="Catalogo principal"/>
    <s v="USD"/>
    <s v="N/A"/>
    <s v="Microsoft® Desktop Education All Languages License &amp; Software Assurance Open Value Level E 1 Year Academic Enterprise"/>
    <s v="Unidad"/>
    <s v="Und"/>
    <s v="License/Software Assurance "/>
    <s v="N/A"/>
    <s v="N/A"/>
    <s v="OVS_ES ACADEMICO"/>
    <s v="2UJ-00011"/>
    <s v="Suscripción Anual"/>
    <n v="70"/>
    <n v="1"/>
    <n v="0"/>
    <n v="0"/>
    <n v="274644.3"/>
    <n v="298526.40999999997"/>
    <n v="0"/>
  </r>
  <r>
    <s v="Catalogo principalOVS_ES ACADEMICO2UJ-00012"/>
    <s v="2UJ-00012OVS_ES ACADEMICO"/>
    <m/>
    <x v="4"/>
    <s v="2UJ-00012"/>
    <x v="1"/>
    <s v="Catalogo principal"/>
    <s v="USD"/>
    <s v="N/A"/>
    <s v="Microsoft® Desktop Education All Languages License &amp; Software Assurance Open Value Level F 1 Year Academic Enterprise"/>
    <s v="Unidad"/>
    <s v="Und"/>
    <s v="License/Software Assurance "/>
    <s v="N/A"/>
    <s v="N/A"/>
    <s v="OVS_ES ACADEMICO"/>
    <s v="2UJ-00012"/>
    <s v="Suscripción Anual"/>
    <n v="68"/>
    <n v="1"/>
    <n v="0"/>
    <n v="0"/>
    <n v="266797.32"/>
    <n v="289997.09000000003"/>
    <n v="0"/>
  </r>
  <r>
    <s v="Catalogo principalOVS_ES ACADEMICO2UJ-00015"/>
    <s v="2UJ-00015OVS_ES ACADEMICO"/>
    <m/>
    <x v="4"/>
    <s v="2UJ-00015"/>
    <x v="1"/>
    <s v="Catalogo principal"/>
    <s v="USD"/>
    <s v="N/A"/>
    <s v="Microsoft® Desktop Education All Languages License &amp; Software Assurance Open Value No Level 1 Year Academic Student ECAL"/>
    <s v="Unidad"/>
    <s v="Und"/>
    <s v="License/Software Assurance "/>
    <s v="N/A"/>
    <s v="N/A"/>
    <s v="OVS_ES ACADEMICO"/>
    <s v="2UJ-00015"/>
    <s v="Suscripción Anual"/>
    <n v="38"/>
    <n v="1"/>
    <n v="0"/>
    <n v="0"/>
    <n v="149092.62"/>
    <n v="162057.20000000001"/>
    <n v="0"/>
  </r>
  <r>
    <s v="Catalogo principalOVS_ES ACADEMICO2UJ-00016"/>
    <s v="2UJ-00016OVS_ES ACADEMICO"/>
    <m/>
    <x v="4"/>
    <s v="2UJ-00016"/>
    <x v="1"/>
    <s v="Catalogo principal"/>
    <s v="USD"/>
    <s v="N/A"/>
    <s v="Microsoft® Desktop Education All Languages SA Step-up Open Value No Level 1 Year Academic Student ECAL"/>
    <s v="Unidad"/>
    <s v="Und"/>
    <s v="SA Step Up"/>
    <s v="N/A"/>
    <s v="N/A"/>
    <s v="OVS_ES ACADEMICO"/>
    <s v="2UJ-00016"/>
    <s v="Suscripción Anual"/>
    <n v="13"/>
    <n v="1"/>
    <n v="0"/>
    <n v="0"/>
    <n v="51005.369999999995"/>
    <n v="55440.62"/>
    <n v="0"/>
  </r>
  <r>
    <s v="Catalogo principalOVS_ES ACADEMICO2UJ-00017"/>
    <s v="2UJ-00017OVS_ES ACADEMICO"/>
    <m/>
    <x v="4"/>
    <s v="2UJ-00017"/>
    <x v="1"/>
    <s v="Catalogo principal"/>
    <s v="USD"/>
    <s v="N/A"/>
    <s v="Microsoft® Desktop Education All Languages License &amp; Software Assurance Open Value No Level 1 Year Academic Student"/>
    <s v="Unidad"/>
    <s v="Und"/>
    <s v="License/Software Assurance "/>
    <s v="N/A"/>
    <s v="N/A"/>
    <s v="OVS_ES ACADEMICO"/>
    <s v="2UJ-00017"/>
    <s v="Suscripción Anual"/>
    <n v="26"/>
    <n v="1"/>
    <n v="0"/>
    <n v="0"/>
    <n v="102010.73999999999"/>
    <n v="110881.24"/>
    <n v="0"/>
  </r>
  <r>
    <s v="Catalogo principalOVS_ES ACADEMICO2ZW-00001"/>
    <s v="2ZW-00001OVS_ES ACADEMICO"/>
    <m/>
    <x v="4"/>
    <s v="2ZW-00001"/>
    <x v="1"/>
    <s v="Catalogo principal"/>
    <s v="USD"/>
    <s v="N/A"/>
    <s v="Microsoft O365 Advanced Compliance Open Student All Languages Subscription Open Value No Level 1 Month Academic"/>
    <s v="Unidad"/>
    <s v="Und"/>
    <s v="Producto"/>
    <s v="N/A"/>
    <s v="N/A"/>
    <s v="OVS_ES ACADEMICO"/>
    <s v="2ZW-00001"/>
    <s v="Suscripción mensual con pago anual"/>
    <n v="2.2000000000000002"/>
    <n v="1"/>
    <n v="0"/>
    <n v="0"/>
    <n v="8631.6779999999999"/>
    <n v="9382.26"/>
    <n v="0"/>
  </r>
  <r>
    <s v="Catalogo principalOVS_ES ACADEMICO312-04097"/>
    <s v="312-04097OVS_ES ACADEMICO"/>
    <m/>
    <x v="4"/>
    <s v="312-04097"/>
    <x v="1"/>
    <s v="Catalogo principal"/>
    <s v="USD"/>
    <s v="N/A"/>
    <s v="Microsoft® Exchange Server Standard All Languages License &amp; Software Assurance Open Value Level E 1 Year Academic AP"/>
    <s v="Unidad"/>
    <s v="Und"/>
    <s v="License/Software Assurance "/>
    <s v="N/A"/>
    <s v="N/A"/>
    <s v="OVS_ES ACADEMICO"/>
    <s v="312-04097"/>
    <s v="Suscripción Anual"/>
    <n v="82"/>
    <n v="1"/>
    <n v="0"/>
    <n v="0"/>
    <n v="321726.18"/>
    <n v="349702.37"/>
    <n v="0"/>
  </r>
  <r>
    <s v="Catalogo principalOVS_ES ACADEMICO312-04098"/>
    <s v="312-04098OVS_ES ACADEMICO"/>
    <m/>
    <x v="4"/>
    <s v="312-04098"/>
    <x v="1"/>
    <s v="Catalogo principal"/>
    <s v="USD"/>
    <s v="N/A"/>
    <s v="Microsoft® Exchange Server Standard All Languages License &amp; Software Assurance Open Value Level F 1 Year Academic AP"/>
    <s v="Unidad"/>
    <s v="Und"/>
    <s v="License/Software Assurance "/>
    <s v="N/A"/>
    <s v="N/A"/>
    <s v="OVS_ES ACADEMICO"/>
    <s v="312-04098"/>
    <s v="Suscripción Anual"/>
    <n v="82"/>
    <n v="1"/>
    <n v="0"/>
    <n v="0"/>
    <n v="321726.18"/>
    <n v="349702.37"/>
    <n v="0"/>
  </r>
  <r>
    <s v="Catalogo principalOVS_ES ACADEMICO32L-00001"/>
    <s v="32L-00001OVS_ES ACADEMICO"/>
    <m/>
    <x v="4"/>
    <s v="32L-00001"/>
    <x v="1"/>
    <s v="Catalogo principal"/>
    <s v="USD"/>
    <s v="N/A"/>
    <s v="Microsoft® O365 Advanced Compliance Open Faculty All Languages Subscription Open Value Level E 1 Month Academic AP"/>
    <s v="Unidad"/>
    <s v="Und"/>
    <s v="Monthly Subscriptions"/>
    <s v="N/A"/>
    <s v="N/A"/>
    <s v="OVS_ES ACADEMICO"/>
    <s v="32L-00001"/>
    <s v="Suscripción mensual con pago anual"/>
    <n v="2.5"/>
    <n v="1"/>
    <n v="0"/>
    <n v="0"/>
    <n v="9808.7249999999985"/>
    <n v="10661.66"/>
    <n v="0"/>
  </r>
  <r>
    <s v="Catalogo principalOVS_ES ACADEMICO32L-00002"/>
    <s v="32L-00002OVS_ES ACADEMICO"/>
    <m/>
    <x v="4"/>
    <s v="32L-00002"/>
    <x v="1"/>
    <s v="Catalogo principal"/>
    <s v="USD"/>
    <s v="N/A"/>
    <s v="Microsoft® O365 Advanced Compliance Open Faculty All Languages Subscription Open Value Level F 1 Month Academic AP"/>
    <s v="Unidad"/>
    <s v="Und"/>
    <s v="Monthly Subscriptions"/>
    <s v="N/A"/>
    <s v="N/A"/>
    <s v="OVS_ES ACADEMICO"/>
    <s v="32L-00002"/>
    <s v="Suscripción mensual con pago anual"/>
    <n v="2.5"/>
    <n v="1"/>
    <n v="0"/>
    <n v="0"/>
    <n v="9808.7249999999985"/>
    <n v="10661.66"/>
    <n v="0"/>
  </r>
  <r>
    <s v="Catalogo principalOVS_ES ACADEMICO32N-00001"/>
    <s v="32N-00001OVS_ES ACADEMICO"/>
    <m/>
    <x v="4"/>
    <s v="32N-00001"/>
    <x v="1"/>
    <s v="Catalogo principal"/>
    <s v="USD"/>
    <s v="N/A"/>
    <s v="Microsoft MyAnalytics Open Student All Languages Subscription Open Value No Level 1 Month Academic"/>
    <s v="Unidad"/>
    <s v="Und"/>
    <s v="Producto"/>
    <s v="N/A"/>
    <s v="N/A"/>
    <s v="OVS_ES ACADEMICO"/>
    <s v="32N-00001"/>
    <s v="Suscripción mensual con pago anual"/>
    <n v="1.2"/>
    <n v="1"/>
    <n v="0"/>
    <n v="0"/>
    <n v="4708.1879999999992"/>
    <n v="5117.6000000000004"/>
    <n v="0"/>
  </r>
  <r>
    <s v="Catalogo principalOVS_ES ACADEMICO32P-00001"/>
    <s v="32P-00001OVS_ES ACADEMICO"/>
    <m/>
    <x v="4"/>
    <s v="32P-00001"/>
    <x v="1"/>
    <s v="Catalogo principal"/>
    <s v="USD"/>
    <s v="N/A"/>
    <s v="Microsoft MyAnalytics Open Faculty All Languages Subscription Open Value Level E 1 Month Academic Additional Product"/>
    <s v="Unidad"/>
    <s v="Und"/>
    <s v="Producto"/>
    <s v="N/A"/>
    <s v="N/A"/>
    <s v="OVS_ES ACADEMICO"/>
    <s v="32P-00001"/>
    <s v="Suscripción mensual con pago anual"/>
    <n v="1.5"/>
    <n v="1"/>
    <n v="0"/>
    <n v="0"/>
    <n v="5885.2349999999997"/>
    <n v="6396.99"/>
    <n v="0"/>
  </r>
  <r>
    <s v="Catalogo principalOVS_ES ACADEMICO32P-00002"/>
    <s v="32P-00002OVS_ES ACADEMICO"/>
    <m/>
    <x v="4"/>
    <s v="32P-00002"/>
    <x v="1"/>
    <s v="Catalogo principal"/>
    <s v="USD"/>
    <s v="N/A"/>
    <s v="Microsoft MyAnalytics Open Faculty All Languages Subscription Open Value Level F 1 Month Academic Additional Product"/>
    <s v="Unidad"/>
    <s v="Und"/>
    <s v="Producto"/>
    <s v="N/A"/>
    <s v="N/A"/>
    <s v="OVS_ES ACADEMICO"/>
    <s v="32P-00002"/>
    <s v="Suscripción mensual con pago anual"/>
    <n v="1.5"/>
    <n v="1"/>
    <n v="0"/>
    <n v="0"/>
    <n v="5885.2349999999997"/>
    <n v="6396.99"/>
    <n v="0"/>
  </r>
  <r>
    <s v="Catalogo principalOVS_ES ACADEMICO32S-00001"/>
    <s v="32S-00001OVS_ES ACADEMICO"/>
    <m/>
    <x v="4"/>
    <s v="32S-00001"/>
    <x v="1"/>
    <s v="Catalogo principal"/>
    <s v="USD"/>
    <s v="N/A"/>
    <s v="Microsoft Teams Phone Standard Open Students All Languages Subscription Open Value No Level 1 Month Academic"/>
    <s v="Unidad"/>
    <s v="Und"/>
    <s v="Producto"/>
    <s v="N/A"/>
    <s v="N/A"/>
    <s v="OVS_ES ACADEMICO"/>
    <s v="32S-00001"/>
    <s v="Suscripción mensual con pago anual"/>
    <n v="2.2999999999999998"/>
    <n v="1"/>
    <n v="0"/>
    <n v="0"/>
    <n v="9024.0269999999982"/>
    <n v="9808.73"/>
    <n v="0"/>
  </r>
  <r>
    <s v="Catalogo principalOVS_ES ACADEMICO32V-00001"/>
    <s v="32V-00001OVS_ES ACADEMICO"/>
    <m/>
    <x v="4"/>
    <s v="32V-00001"/>
    <x v="1"/>
    <s v="Catalogo principal"/>
    <s v="USD"/>
    <s v="N/A"/>
    <s v="Microsoft® Teams Phone Standard Open Faculty All Languages Subscription Open Value Level E 1 Month Academic AP"/>
    <s v="Unidad"/>
    <s v="Und"/>
    <s v="Monthly Subscriptions"/>
    <s v="N/A"/>
    <s v="N/A"/>
    <s v="OVS_ES ACADEMICO"/>
    <s v="32V-00001"/>
    <s v="Suscripción mensual con pago anual"/>
    <n v="3"/>
    <n v="1"/>
    <n v="0"/>
    <n v="0"/>
    <n v="11770.47"/>
    <n v="12793.99"/>
    <n v="0"/>
  </r>
  <r>
    <s v="Catalogo principalOVS_ES ACADEMICO32V-00002"/>
    <s v="32V-00002OVS_ES ACADEMICO"/>
    <m/>
    <x v="4"/>
    <s v="32V-00002"/>
    <x v="1"/>
    <s v="Catalogo principal"/>
    <s v="USD"/>
    <s v="N/A"/>
    <s v="Microsoft® Teams Phone Standard Open Faculty All Languages Subscription Open Value Level F 1 Month Academic AP"/>
    <s v="Unidad"/>
    <s v="Und"/>
    <s v="Monthly Subscriptions"/>
    <s v="N/A"/>
    <s v="N/A"/>
    <s v="OVS_ES ACADEMICO"/>
    <s v="32V-00002"/>
    <s v="Suscripción mensual con pago anual"/>
    <n v="3"/>
    <n v="1"/>
    <n v="0"/>
    <n v="0"/>
    <n v="11770.47"/>
    <n v="12793.99"/>
    <n v="0"/>
  </r>
  <r>
    <s v="Catalogo principalOVS_ES ACADEMICO359-05410"/>
    <s v="359-05410OVS_ES ACADEMICO"/>
    <m/>
    <x v="4"/>
    <s v="359-05410"/>
    <x v="1"/>
    <s v="Catalogo principal"/>
    <s v="USD"/>
    <s v="N/A"/>
    <s v="Microsoft® SQL CAL All Languages License &amp; Software Assurance Open Value Level E 1 Year Academic AP Device CAL"/>
    <s v="Unidad"/>
    <s v="Und"/>
    <s v="License/Software Assurance "/>
    <s v="N/A"/>
    <s v="N/A"/>
    <s v="OVS_ES ACADEMICO"/>
    <s v="359-05410"/>
    <s v="Suscripción Anual"/>
    <n v="25"/>
    <n v="1"/>
    <n v="0"/>
    <n v="0"/>
    <n v="98087.25"/>
    <n v="106616.58"/>
    <n v="0"/>
  </r>
  <r>
    <s v="Catalogo principalOVS_ES ACADEMICO359-05411"/>
    <s v="359-05411OVS_ES ACADEMICO"/>
    <m/>
    <x v="4"/>
    <s v="359-05411"/>
    <x v="1"/>
    <s v="Catalogo principal"/>
    <s v="USD"/>
    <s v="N/A"/>
    <s v="Microsoft® SQL CAL All Languages License &amp; Software Assurance Open Value Level F 1 Year Academic AP Device CAL"/>
    <s v="Unidad"/>
    <s v="Und"/>
    <s v="License/Software Assurance "/>
    <s v="N/A"/>
    <s v="N/A"/>
    <s v="OVS_ES ACADEMICO"/>
    <s v="359-05411"/>
    <s v="Suscripción Anual"/>
    <n v="25"/>
    <n v="1"/>
    <n v="0"/>
    <n v="0"/>
    <n v="98087.25"/>
    <n v="106616.58"/>
    <n v="0"/>
  </r>
  <r>
    <s v="Catalogo principalOVS_ES ACADEMICO359-05412"/>
    <s v="359-05412OVS_ES ACADEMICO"/>
    <m/>
    <x v="4"/>
    <s v="359-05412"/>
    <x v="1"/>
    <s v="Catalogo principal"/>
    <s v="USD"/>
    <s v="N/A"/>
    <s v="Microsoft® SQL CAL All Languages License &amp; Software Assurance Open Value Level E 1 Year Academic AP User CAL"/>
    <s v="Unidad"/>
    <s v="Und"/>
    <s v="License/Software Assurance "/>
    <s v="N/A"/>
    <s v="N/A"/>
    <s v="OVS_ES ACADEMICO"/>
    <s v="359-05412"/>
    <s v="Suscripción Anual"/>
    <n v="25"/>
    <n v="1"/>
    <n v="0"/>
    <n v="0"/>
    <n v="98087.25"/>
    <n v="106616.58"/>
    <n v="0"/>
  </r>
  <r>
    <s v="Catalogo principalOVS_ES ACADEMICO359-05413"/>
    <s v="359-05413OVS_ES ACADEMICO"/>
    <m/>
    <x v="4"/>
    <s v="359-05413"/>
    <x v="1"/>
    <s v="Catalogo principal"/>
    <s v="USD"/>
    <s v="N/A"/>
    <s v="Microsoft® SQL CAL All Languages License &amp; Software Assurance Open Value Level F 1 Year Academic AP User CAL"/>
    <s v="Unidad"/>
    <s v="Und"/>
    <s v="License/Software Assurance "/>
    <s v="N/A"/>
    <s v="N/A"/>
    <s v="OVS_ES ACADEMICO"/>
    <s v="359-05413"/>
    <s v="Suscripción Anual"/>
    <n v="25"/>
    <n v="1"/>
    <n v="0"/>
    <n v="0"/>
    <n v="98087.25"/>
    <n v="106616.58"/>
    <n v="0"/>
  </r>
  <r>
    <s v="Catalogo principalOVS_ES ACADEMICO359-05414"/>
    <s v="359-05414OVS_ES ACADEMICO"/>
    <m/>
    <x v="4"/>
    <s v="359-05414"/>
    <x v="1"/>
    <s v="Catalogo principal"/>
    <s v="USD"/>
    <s v="N/A"/>
    <s v="Microsoft® SQL CAL All Languages License &amp; Software Assurance Open Value Level E 1 Year Academic Enterprise Device CAL"/>
    <s v="Unidad"/>
    <s v="Und"/>
    <s v="License/Software Assurance "/>
    <s v="N/A"/>
    <s v="N/A"/>
    <s v="OVS_ES ACADEMICO"/>
    <s v="359-05414"/>
    <s v="Suscripción Anual"/>
    <n v="9"/>
    <n v="1"/>
    <n v="0"/>
    <n v="0"/>
    <n v="35311.409999999996"/>
    <n v="38381.97"/>
    <n v="0"/>
  </r>
  <r>
    <s v="Catalogo principalOVS_ES ACADEMICO359-05415"/>
    <s v="359-05415OVS_ES ACADEMICO"/>
    <m/>
    <x v="4"/>
    <s v="359-05415"/>
    <x v="1"/>
    <s v="Catalogo principal"/>
    <s v="USD"/>
    <s v="N/A"/>
    <s v="Microsoft® SQL CAL All Languages License &amp; Software Assurance Open Value Level F 1 Year Academic Enterprise Device CAL"/>
    <s v="Unidad"/>
    <s v="Und"/>
    <s v="License/Software Assurance "/>
    <s v="N/A"/>
    <s v="N/A"/>
    <s v="OVS_ES ACADEMICO"/>
    <s v="359-05415"/>
    <s v="Suscripción Anual"/>
    <n v="9"/>
    <n v="1"/>
    <n v="0"/>
    <n v="0"/>
    <n v="35311.409999999996"/>
    <n v="38381.97"/>
    <n v="0"/>
  </r>
  <r>
    <s v="Catalogo principalOVS_ES ACADEMICO359-05416"/>
    <s v="359-05416OVS_ES ACADEMICO"/>
    <m/>
    <x v="4"/>
    <s v="359-05416"/>
    <x v="1"/>
    <s v="Catalogo principal"/>
    <s v="USD"/>
    <s v="N/A"/>
    <s v="Microsoft® SQL CAL All Languages License &amp; Software Assurance Open Value Level E 1 Year Academic Enterprise User CAL"/>
    <s v="Unidad"/>
    <s v="Und"/>
    <s v="License/Software Assurance "/>
    <s v="N/A"/>
    <s v="N/A"/>
    <s v="OVS_ES ACADEMICO"/>
    <s v="359-05416"/>
    <s v="Suscripción Anual"/>
    <n v="9"/>
    <n v="1"/>
    <n v="0"/>
    <n v="0"/>
    <n v="35311.409999999996"/>
    <n v="38381.97"/>
    <n v="0"/>
  </r>
  <r>
    <s v="Catalogo principalOVS_ES ACADEMICO359-05417"/>
    <s v="359-05417OVS_ES ACADEMICO"/>
    <m/>
    <x v="4"/>
    <s v="359-05417"/>
    <x v="1"/>
    <s v="Catalogo principal"/>
    <s v="USD"/>
    <s v="N/A"/>
    <s v="Microsoft® SQL CAL All Languages License &amp; Software Assurance Open Value Level F 1 Year Academic Enterprise User CAL"/>
    <s v="Unidad"/>
    <s v="Und"/>
    <s v="License/Software Assurance "/>
    <s v="N/A"/>
    <s v="N/A"/>
    <s v="OVS_ES ACADEMICO"/>
    <s v="359-05417"/>
    <s v="Suscripción Anual"/>
    <n v="9"/>
    <n v="1"/>
    <n v="0"/>
    <n v="0"/>
    <n v="35311.409999999996"/>
    <n v="38381.97"/>
    <n v="0"/>
  </r>
  <r>
    <s v="Catalogo principalOVS_ES ACADEMICO359-05418"/>
    <s v="359-05418OVS_ES ACADEMICO"/>
    <m/>
    <x v="4"/>
    <s v="359-05418"/>
    <x v="1"/>
    <s v="Catalogo principal"/>
    <s v="USD"/>
    <s v="N/A"/>
    <s v="Microsoft® SQL CAL All Languages License &amp; Software Assurance Open Value No Level 1 Year Academic Student Device CAL"/>
    <s v="Unidad"/>
    <s v="Und"/>
    <s v="License/Software Assurance "/>
    <s v="N/A"/>
    <s v="N/A"/>
    <s v="OVS_ES ACADEMICO"/>
    <s v="359-05418"/>
    <s v="Suscripción Anual"/>
    <n v="9"/>
    <n v="1"/>
    <n v="0"/>
    <n v="0"/>
    <n v="35311.409999999996"/>
    <n v="38381.97"/>
    <n v="0"/>
  </r>
  <r>
    <s v="Catalogo principalOVS_ES ACADEMICO359-05419"/>
    <s v="359-05419OVS_ES ACADEMICO"/>
    <m/>
    <x v="4"/>
    <s v="359-05419"/>
    <x v="1"/>
    <s v="Catalogo principal"/>
    <s v="USD"/>
    <s v="N/A"/>
    <s v="Microsoft® SQL CAL All Languages License &amp; Software Assurance Open Value No Level 1 Year Academic Student User CAL"/>
    <s v="Unidad"/>
    <s v="Und"/>
    <s v="License/Software Assurance "/>
    <s v="N/A"/>
    <s v="N/A"/>
    <s v="OVS_ES ACADEMICO"/>
    <s v="359-05419"/>
    <s v="Suscripción Anual"/>
    <n v="9"/>
    <n v="1"/>
    <n v="0"/>
    <n v="0"/>
    <n v="35311.409999999996"/>
    <n v="38381.97"/>
    <n v="0"/>
  </r>
  <r>
    <s v="Catalogo principalOVS_ES ACADEMICO381-04234"/>
    <s v="381-04234OVS_ES ACADEMICO"/>
    <m/>
    <x v="4"/>
    <s v="381-04234"/>
    <x v="1"/>
    <s v="Catalogo principal"/>
    <s v="USD"/>
    <s v="N/A"/>
    <s v="Microsoft® Exchange Standard CAL All Languages License &amp; Software Assurance Open Value Level E 1 Year Academic Enterprise Device CAL"/>
    <s v="Unidad"/>
    <s v="Und"/>
    <s v="License/Software Assurance "/>
    <s v="N/A"/>
    <s v="N/A"/>
    <s v="OVS_ES ACADEMICO"/>
    <s v="381-04234"/>
    <s v="Suscripción Anual"/>
    <n v="3.28"/>
    <n v="1"/>
    <n v="0"/>
    <n v="0"/>
    <n v="12869.047199999999"/>
    <n v="13988.09"/>
    <n v="0"/>
  </r>
  <r>
    <s v="Catalogo principalOVS_ES ACADEMICO381-04235"/>
    <s v="381-04235OVS_ES ACADEMICO"/>
    <m/>
    <x v="4"/>
    <s v="381-04235"/>
    <x v="1"/>
    <s v="Catalogo principal"/>
    <s v="USD"/>
    <s v="N/A"/>
    <s v="Microsoft® Exchange Standard CAL All Languages License &amp; Software Assurance Open Value Level F 1 Year Academic Enterprise Device CAL"/>
    <s v="Unidad"/>
    <s v="Und"/>
    <s v="License/Software Assurance "/>
    <s v="N/A"/>
    <s v="N/A"/>
    <s v="OVS_ES ACADEMICO"/>
    <s v="381-04235"/>
    <s v="Suscripción Anual"/>
    <n v="3.28"/>
    <n v="1"/>
    <n v="0"/>
    <n v="0"/>
    <n v="12869.047199999999"/>
    <n v="13988.09"/>
    <n v="0"/>
  </r>
  <r>
    <s v="Catalogo principalOVS_ES ACADEMICO381-04236"/>
    <s v="381-04236OVS_ES ACADEMICO"/>
    <m/>
    <x v="4"/>
    <s v="381-04236"/>
    <x v="1"/>
    <s v="Catalogo principal"/>
    <s v="USD"/>
    <s v="N/A"/>
    <s v="Microsoft® Exchange Standard CAL All Languages License &amp; Software Assurance Open Value Level E 1 Year Academic Enterprise User CAL"/>
    <s v="Unidad"/>
    <s v="Und"/>
    <s v="License/Software Assurance "/>
    <s v="N/A"/>
    <s v="N/A"/>
    <s v="OVS_ES ACADEMICO"/>
    <s v="381-04236"/>
    <s v="Suscripción Anual"/>
    <n v="3.12"/>
    <n v="1"/>
    <n v="0"/>
    <n v="0"/>
    <n v="12241.2888"/>
    <n v="13305.75"/>
    <n v="0"/>
  </r>
  <r>
    <s v="Catalogo principalOVS_ES ACADEMICO381-04237"/>
    <s v="381-04237OVS_ES ACADEMICO"/>
    <m/>
    <x v="4"/>
    <s v="381-04237"/>
    <x v="1"/>
    <s v="Catalogo principal"/>
    <s v="USD"/>
    <s v="N/A"/>
    <s v="Microsoft® Exchange Standard CAL All Languages License &amp; Software Assurance Open Value Level F 1 Year Academic Enterprise User CAL"/>
    <s v="Unidad"/>
    <s v="Und"/>
    <s v="License/Software Assurance "/>
    <s v="N/A"/>
    <s v="N/A"/>
    <s v="OVS_ES ACADEMICO"/>
    <s v="381-04237"/>
    <s v="Suscripción Anual"/>
    <n v="3.12"/>
    <n v="1"/>
    <n v="0"/>
    <n v="0"/>
    <n v="12241.2888"/>
    <n v="13305.75"/>
    <n v="0"/>
  </r>
  <r>
    <s v="Catalogo principalOVS_ES ACADEMICO381-04238"/>
    <s v="381-04238OVS_ES ACADEMICO"/>
    <m/>
    <x v="4"/>
    <s v="381-04238"/>
    <x v="1"/>
    <s v="Catalogo principal"/>
    <s v="USD"/>
    <s v="N/A"/>
    <s v="Microsoft® Exchange Standard CAL All Languages License &amp; Software Assurance Open Value No Level 1 Year Academic Student Device CAL"/>
    <s v="Unidad"/>
    <s v="Und"/>
    <s v="License/Software Assurance "/>
    <s v="N/A"/>
    <s v="N/A"/>
    <s v="OVS_ES ACADEMICO"/>
    <s v="381-04238"/>
    <s v="Suscripción Anual"/>
    <n v="0.78"/>
    <n v="1"/>
    <n v="0"/>
    <n v="0"/>
    <n v="3060.3222000000001"/>
    <n v="3326.44"/>
    <n v="0"/>
  </r>
  <r>
    <s v="Catalogo principalOVS_ES ACADEMICO381-04239"/>
    <s v="381-04239OVS_ES ACADEMICO"/>
    <m/>
    <x v="4"/>
    <s v="381-04239"/>
    <x v="1"/>
    <s v="Catalogo principal"/>
    <s v="USD"/>
    <s v="N/A"/>
    <s v="Microsoft® Exchange Standard CAL All Languages License &amp; Software Assurance Open Value No Level 1 Year Academic Student User CAL"/>
    <s v="Unidad"/>
    <s v="Und"/>
    <s v="License/Software Assurance "/>
    <s v="N/A"/>
    <s v="N/A"/>
    <s v="OVS_ES ACADEMICO"/>
    <s v="381-04239"/>
    <s v="Suscripción Anual"/>
    <n v="0.78"/>
    <n v="1"/>
    <n v="0"/>
    <n v="0"/>
    <n v="3060.3222000000001"/>
    <n v="3326.44"/>
    <n v="0"/>
  </r>
  <r>
    <s v="Catalogo principalOVS_ES ACADEMICO395-04412"/>
    <s v="395-04412OVS_ES ACADEMICO"/>
    <m/>
    <x v="4"/>
    <s v="395-04412"/>
    <x v="1"/>
    <s v="Catalogo principal"/>
    <s v="USD"/>
    <s v="N/A"/>
    <s v="Microsoft® Exchange Server Enterprise All Languages License &amp; Software Assurance Open Value Level E 1 Year Academic AP"/>
    <s v="Unidad"/>
    <s v="Und"/>
    <s v="License/Software Assurance "/>
    <s v="N/A"/>
    <s v="N/A"/>
    <s v="OVS_ES ACADEMICO"/>
    <s v="395-04412"/>
    <s v="Suscripción Anual"/>
    <n v="469"/>
    <n v="1"/>
    <n v="0"/>
    <n v="0"/>
    <n v="1840116.8099999998"/>
    <n v="2000126.97"/>
    <n v="0"/>
  </r>
  <r>
    <s v="Catalogo principalOVS_ES ACADEMICO395-04413"/>
    <s v="395-04413OVS_ES ACADEMICO"/>
    <m/>
    <x v="4"/>
    <s v="395-04413"/>
    <x v="1"/>
    <s v="Catalogo principal"/>
    <s v="USD"/>
    <s v="N/A"/>
    <s v="Microsoft® Exchange Server Enterprise All Languages License &amp; Software Assurance Open Value Level F 1 Year Academic AP"/>
    <s v="Unidad"/>
    <s v="Und"/>
    <s v="License/Software Assurance "/>
    <s v="N/A"/>
    <s v="N/A"/>
    <s v="OVS_ES ACADEMICO"/>
    <s v="395-04413"/>
    <s v="Suscripción Anual"/>
    <n v="469"/>
    <n v="1"/>
    <n v="0"/>
    <n v="0"/>
    <n v="1840116.8099999998"/>
    <n v="2000126.97"/>
    <n v="0"/>
  </r>
  <r>
    <s v="Catalogo principalOVS_ES ACADEMICO395-04414"/>
    <s v="395-04414OVS_ES ACADEMICO"/>
    <m/>
    <x v="4"/>
    <s v="395-04414"/>
    <x v="1"/>
    <s v="Catalogo principal"/>
    <s v="USD"/>
    <s v="N/A"/>
    <s v="Microsoft® Exchange Server Enterprise All Languages SA Step-up Open Value Level E 1 Year Academic Exchg Svr - Std AP"/>
    <s v="Unidad"/>
    <s v="Und"/>
    <s v="SA Step Up"/>
    <s v="N/A"/>
    <s v="N/A"/>
    <s v="OVS_ES ACADEMICO"/>
    <s v="395-04414"/>
    <s v="Suscripción Anual"/>
    <n v="387"/>
    <n v="1"/>
    <n v="0"/>
    <n v="0"/>
    <n v="1518390.63"/>
    <n v="1650424.6"/>
    <n v="0"/>
  </r>
  <r>
    <s v="Catalogo principalOVS_ES ACADEMICO395-04415"/>
    <s v="395-04415OVS_ES ACADEMICO"/>
    <m/>
    <x v="4"/>
    <s v="395-04415"/>
    <x v="1"/>
    <s v="Catalogo principal"/>
    <s v="USD"/>
    <s v="N/A"/>
    <s v="Microsoft® Exchange Server Enterprise All Languages SA Step-up Open Value Level F 1 Year Academic Exchg Svr - Std AP"/>
    <s v="Unidad"/>
    <s v="Und"/>
    <s v="SA Step Up"/>
    <s v="N/A"/>
    <s v="N/A"/>
    <s v="OVS_ES ACADEMICO"/>
    <s v="395-04415"/>
    <s v="Suscripción Anual"/>
    <n v="387"/>
    <n v="1"/>
    <n v="0"/>
    <n v="0"/>
    <n v="1518390.63"/>
    <n v="1650424.6"/>
    <n v="0"/>
  </r>
  <r>
    <s v="Catalogo principalOVS_ES ACADEMICO3LN-00001"/>
    <s v="3LN-00001OVS_ES ACADEMICO"/>
    <m/>
    <x v="4"/>
    <s v="3LN-00001"/>
    <x v="1"/>
    <s v="Catalogo principal"/>
    <s v="USD"/>
    <s v="N/A"/>
    <s v="Microsoft® Intune P1 Open All Languages Subscription Open Value Level E 1 Month Academic AP Faculty"/>
    <s v="Unidad"/>
    <s v="Und"/>
    <s v="Monthly Subscriptions"/>
    <s v="N/A"/>
    <s v="N/A"/>
    <s v="OVS_ES ACADEMICO"/>
    <s v="3LN-00001"/>
    <s v="Suscripción mensual con pago anual"/>
    <n v="0.61"/>
    <n v="1"/>
    <n v="0"/>
    <n v="0"/>
    <n v="2393.3289"/>
    <n v="2601.44"/>
    <n v="0"/>
  </r>
  <r>
    <s v="Catalogo principalOVS_ES ACADEMICO3LN-00002"/>
    <s v="3LN-00002OVS_ES ACADEMICO"/>
    <m/>
    <x v="4"/>
    <s v="3LN-00002"/>
    <x v="1"/>
    <s v="Catalogo principal"/>
    <s v="USD"/>
    <s v="N/A"/>
    <s v="Microsoft® Intune P1 Open All Languages Subscription Open Value Level F 1 Month Academic AP Faculty"/>
    <s v="Unidad"/>
    <s v="Und"/>
    <s v="Monthly Subscriptions"/>
    <s v="N/A"/>
    <s v="N/A"/>
    <s v="OVS_ES ACADEMICO"/>
    <s v="3LN-00002"/>
    <s v="Suscripción mensual con pago anual"/>
    <n v="0.61"/>
    <n v="1"/>
    <n v="0"/>
    <n v="0"/>
    <n v="2393.3289"/>
    <n v="2601.44"/>
    <n v="0"/>
  </r>
  <r>
    <s v="Catalogo principalOVS_ES ACADEMICO3LN-00004"/>
    <s v="3LN-00004OVS_ES ACADEMICO"/>
    <m/>
    <x v="4"/>
    <s v="3LN-00004"/>
    <x v="1"/>
    <s v="Catalogo principal"/>
    <s v="USD"/>
    <s v="N/A"/>
    <s v="Microsoft® Intune P1 Open All Languages Subscription Open Value No Level 1 Month Academic Student"/>
    <s v="Unidad"/>
    <s v="Und"/>
    <s v="Monthly Subscriptions"/>
    <s v="N/A"/>
    <s v="N/A"/>
    <s v="OVS_ES ACADEMICO"/>
    <s v="3LN-00004"/>
    <s v="Suscripción mensual con pago anual"/>
    <n v="0.61"/>
    <n v="1"/>
    <n v="0"/>
    <n v="0"/>
    <n v="2393.3289"/>
    <n v="2601.44"/>
    <n v="0"/>
  </r>
  <r>
    <s v="Catalogo principalOVS_ES ACADEMICO3LN-00012"/>
    <s v="3LN-00012OVS_ES ACADEMICO"/>
    <m/>
    <x v="4"/>
    <s v="3LN-00012"/>
    <x v="1"/>
    <s v="Catalogo principal"/>
    <s v="USD"/>
    <s v="N/A"/>
    <s v="Microsoft® Intune P1 Open All Languages Subscription Open Value No Level 1 Month Academic OLS Student"/>
    <s v="Unidad"/>
    <s v="Und"/>
    <s v="Monthly Subscriptions"/>
    <s v="N/A"/>
    <s v="N/A"/>
    <s v="OVS_ES ACADEMICO"/>
    <s v="3LN-00012"/>
    <s v="Suscripción mensual con pago anual"/>
    <n v="0.61"/>
    <n v="1"/>
    <n v="0"/>
    <n v="0"/>
    <n v="2393.3289"/>
    <n v="2601.44"/>
    <n v="0"/>
  </r>
  <r>
    <s v="Catalogo principalOVS_ES ACADEMICO3LN-00013"/>
    <s v="3LN-00013OVS_ES ACADEMICO"/>
    <m/>
    <x v="4"/>
    <s v="3LN-00013"/>
    <x v="1"/>
    <s v="Catalogo principal"/>
    <s v="USD"/>
    <s v="N/A"/>
    <s v="Microsoft® Intune P1 Open All Languages Subscription Open Value Level E 1 Month Academic AP OLS Faculty"/>
    <s v="Unidad"/>
    <s v="Und"/>
    <s v="Monthly Subscriptions"/>
    <s v="N/A"/>
    <s v="N/A"/>
    <s v="OVS_ES ACADEMICO"/>
    <s v="3LN-00013"/>
    <s v="Suscripción mensual con pago anual"/>
    <n v="0.61"/>
    <n v="1"/>
    <n v="0"/>
    <n v="0"/>
    <n v="2393.3289"/>
    <n v="2601.44"/>
    <n v="0"/>
  </r>
  <r>
    <s v="Catalogo principalOVS_ES ACADEMICO3LN-00014"/>
    <s v="3LN-00014OVS_ES ACADEMICO"/>
    <m/>
    <x v="4"/>
    <s v="3LN-00014"/>
    <x v="1"/>
    <s v="Catalogo principal"/>
    <s v="USD"/>
    <s v="N/A"/>
    <s v="Microsoft® Intune P1 Open All Languages Subscription Open Value Level F 1 Month Academic AP OLS Faculty"/>
    <s v="Unidad"/>
    <s v="Und"/>
    <s v="Monthly Subscriptions"/>
    <s v="N/A"/>
    <s v="N/A"/>
    <s v="OVS_ES ACADEMICO"/>
    <s v="3LN-00014"/>
    <s v="Suscripción mensual con pago anual"/>
    <n v="0.61"/>
    <n v="1"/>
    <n v="0"/>
    <n v="0"/>
    <n v="2393.3289"/>
    <n v="2601.44"/>
    <n v="0"/>
  </r>
  <r>
    <s v="Catalogo principalOVS_ES ACADEMICO3LN-00016"/>
    <s v="3LN-00016OVS_ES ACADEMICO"/>
    <m/>
    <x v="4"/>
    <s v="3LN-00016"/>
    <x v="1"/>
    <s v="Catalogo principal"/>
    <s v="USD"/>
    <s v="N/A"/>
    <s v="Microsoft® Intune P1 Open All Languages Subscription Open Value Level E 1 Month Academic AP with Faculty"/>
    <s v="Unidad"/>
    <s v="Und"/>
    <s v="Monthly Subscriptions"/>
    <s v="N/A"/>
    <s v="N/A"/>
    <s v="OVS_ES ACADEMICO"/>
    <s v="3LN-00016"/>
    <s v="Suscripción mensual con pago anual"/>
    <n v="0"/>
    <n v="1"/>
    <n v="0"/>
    <n v="0"/>
    <n v="0"/>
    <n v="0"/>
    <n v="0"/>
  </r>
  <r>
    <s v="Catalogo principalOVS_ES ACADEMICO3LN-00017"/>
    <s v="3LN-00017OVS_ES ACADEMICO"/>
    <m/>
    <x v="4"/>
    <s v="3LN-00017"/>
    <x v="1"/>
    <s v="Catalogo principal"/>
    <s v="USD"/>
    <s v="N/A"/>
    <s v="Microsoft® Intune P1 Open All Languages Subscription Open Value Level F 1 Month Academic AP with Faculty"/>
    <s v="Unidad"/>
    <s v="Und"/>
    <s v="Monthly Subscriptions"/>
    <s v="N/A"/>
    <s v="N/A"/>
    <s v="OVS_ES ACADEMICO"/>
    <s v="3LN-00017"/>
    <s v="Suscripción mensual con pago anual"/>
    <n v="0"/>
    <n v="1"/>
    <n v="0"/>
    <n v="0"/>
    <n v="0"/>
    <n v="0"/>
    <n v="0"/>
  </r>
  <r>
    <s v="Catalogo principalOVS_ES ACADEMICO3LN-00018"/>
    <s v="3LN-00018OVS_ES ACADEMICO"/>
    <m/>
    <x v="4"/>
    <s v="3LN-00018"/>
    <x v="1"/>
    <s v="Catalogo principal"/>
    <s v="USD"/>
    <s v="N/A"/>
    <s v="Microsoft® Intune P1 Open All Languages Subscription Open Value No Level 1 Month Academic Student Faculty"/>
    <s v="Unidad"/>
    <s v="Und"/>
    <s v="Monthly Subscriptions"/>
    <s v="N/A"/>
    <s v="N/A"/>
    <s v="OVS_ES ACADEMICO"/>
    <s v="3LN-00018"/>
    <s v="Suscripción mensual con pago anual"/>
    <n v="0"/>
    <n v="1"/>
    <n v="0"/>
    <n v="0"/>
    <n v="0"/>
    <n v="0"/>
    <n v="0"/>
  </r>
  <r>
    <s v="Catalogo principalOVS_ES ACADEMICO3ND-00739"/>
    <s v="3ND-00739OVS_ES ACADEMICO"/>
    <m/>
    <x v="4"/>
    <s v="3ND-00739"/>
    <x v="1"/>
    <s v="Catalogo principal"/>
    <s v="USD"/>
    <s v="N/A"/>
    <s v="Microsoft® System Center Service Manager All Languages License &amp; Software Assurance Open Value Level E 1 Year Academic Enterprise Per OSE"/>
    <s v="Unidad"/>
    <s v="Und"/>
    <s v="License/Software Assurance "/>
    <s v="N/A"/>
    <s v="N/A"/>
    <s v="OVS_ES ACADEMICO"/>
    <s v="3ND-00739"/>
    <s v="Suscripción Anual"/>
    <n v="1.25"/>
    <n v="1"/>
    <n v="0"/>
    <n v="0"/>
    <n v="4904.3624999999993"/>
    <n v="5330.83"/>
    <n v="0"/>
  </r>
  <r>
    <s v="Catalogo principalOVS_ES ACADEMICO3ND-00740"/>
    <s v="3ND-00740OVS_ES ACADEMICO"/>
    <m/>
    <x v="4"/>
    <s v="3ND-00740"/>
    <x v="1"/>
    <s v="Catalogo principal"/>
    <s v="USD"/>
    <s v="N/A"/>
    <s v="Microsoft® System Center Service Manager All Languages License &amp; Software Assurance Open Value Level F 1 Year Academic Enterprise Per OSE"/>
    <s v="Unidad"/>
    <s v="Und"/>
    <s v="License/Software Assurance "/>
    <s v="N/A"/>
    <s v="N/A"/>
    <s v="OVS_ES ACADEMICO"/>
    <s v="3ND-00740"/>
    <s v="Suscripción Anual"/>
    <n v="1.25"/>
    <n v="1"/>
    <n v="0"/>
    <n v="0"/>
    <n v="4904.3624999999993"/>
    <n v="5330.83"/>
    <n v="0"/>
  </r>
  <r>
    <s v="Catalogo principalOVS_ES ACADEMICO3ND-00741"/>
    <s v="3ND-00741OVS_ES ACADEMICO"/>
    <m/>
    <x v="4"/>
    <s v="3ND-00741"/>
    <x v="1"/>
    <s v="Catalogo principal"/>
    <s v="USD"/>
    <s v="N/A"/>
    <s v="Microsoft® System Center Service Manager All Languages License &amp; Software Assurance Open Value Level E 1 Year Academic Enterprise Per User"/>
    <s v="Unidad"/>
    <s v="Und"/>
    <s v="License/Software Assurance "/>
    <s v="N/A"/>
    <s v="N/A"/>
    <s v="OVS_ES ACADEMICO"/>
    <s v="3ND-00741"/>
    <s v="Suscripción Anual"/>
    <n v="1.25"/>
    <n v="1"/>
    <n v="0"/>
    <n v="0"/>
    <n v="4904.3624999999993"/>
    <n v="5330.83"/>
    <n v="0"/>
  </r>
  <r>
    <s v="Catalogo principalOVS_ES ACADEMICO3ND-00742"/>
    <s v="3ND-00742OVS_ES ACADEMICO"/>
    <m/>
    <x v="4"/>
    <s v="3ND-00742"/>
    <x v="1"/>
    <s v="Catalogo principal"/>
    <s v="USD"/>
    <s v="N/A"/>
    <s v="Microsoft® System Center Service Manager All Languages License &amp; Software Assurance Open Value Level F 1 Year Academic Enterprise Per User"/>
    <s v="Unidad"/>
    <s v="Und"/>
    <s v="License/Software Assurance "/>
    <s v="N/A"/>
    <s v="N/A"/>
    <s v="OVS_ES ACADEMICO"/>
    <s v="3ND-00742"/>
    <s v="Suscripción Anual"/>
    <n v="1.25"/>
    <n v="1"/>
    <n v="0"/>
    <n v="0"/>
    <n v="4904.3624999999993"/>
    <n v="5330.83"/>
    <n v="0"/>
  </r>
  <r>
    <s v="Catalogo principalOVS_ES ACADEMICO3ND-00743"/>
    <s v="3ND-00743OVS_ES ACADEMICO"/>
    <m/>
    <x v="4"/>
    <s v="3ND-00743"/>
    <x v="1"/>
    <s v="Catalogo principal"/>
    <s v="USD"/>
    <s v="N/A"/>
    <s v="Microsoft® System Center Service Manager All Languages License &amp; Software Assurance Open Value No Level 1 Year Academic Student Per OSE"/>
    <s v="Unidad"/>
    <s v="Und"/>
    <s v="License/Software Assurance "/>
    <s v="N/A"/>
    <s v="N/A"/>
    <s v="OVS_ES ACADEMICO"/>
    <s v="3ND-00743"/>
    <s v="Suscripción Anual"/>
    <n v="0.94"/>
    <n v="1"/>
    <n v="0"/>
    <n v="0"/>
    <n v="3688.0805999999998"/>
    <n v="4008.78"/>
    <n v="0"/>
  </r>
  <r>
    <s v="Catalogo principalOVS_ES ACADEMICO3ND-00744"/>
    <s v="3ND-00744OVS_ES ACADEMICO"/>
    <m/>
    <x v="4"/>
    <s v="3ND-00744"/>
    <x v="1"/>
    <s v="Catalogo principal"/>
    <s v="USD"/>
    <s v="N/A"/>
    <s v="Microsoft® System Center Service Manager All Languages License &amp; Software Assurance Open Value No Level 1 Year Academic Student Per User"/>
    <s v="Unidad"/>
    <s v="Und"/>
    <s v="License/Software Assurance "/>
    <s v="N/A"/>
    <s v="N/A"/>
    <s v="OVS_ES ACADEMICO"/>
    <s v="3ND-00744"/>
    <s v="Suscripción Anual"/>
    <n v="0.94"/>
    <n v="1"/>
    <n v="0"/>
    <n v="0"/>
    <n v="3688.0805999999998"/>
    <n v="4008.78"/>
    <n v="0"/>
  </r>
  <r>
    <s v="Catalogo principalOVS_ES ACADEMICO3VU-00001"/>
    <s v="3VU-00001OVS_ES ACADEMICO"/>
    <m/>
    <x v="4"/>
    <s v="3VU-00001"/>
    <x v="1"/>
    <s v="Catalogo principal"/>
    <s v="USD"/>
    <s v="N/A"/>
    <s v="Microsoft® MSDN Platforms All Languages License &amp; Software Assurance Open Value Level E 1 Year Academic Additional Product"/>
    <s v="Unidad"/>
    <s v="Und"/>
    <s v="License/Software Assurance "/>
    <s v="N/A"/>
    <s v="N/A"/>
    <s v="OVS_ES ACADEMICO"/>
    <s v="3VU-00001"/>
    <s v="Suscripción Anual"/>
    <n v="156"/>
    <n v="1"/>
    <n v="0"/>
    <n v="0"/>
    <n v="612064.43999999994"/>
    <n v="665287.43000000005"/>
    <n v="0"/>
  </r>
  <r>
    <s v="Catalogo principalOVS_ES ACADEMICO3VU-00002"/>
    <s v="3VU-00002OVS_ES ACADEMICO"/>
    <m/>
    <x v="4"/>
    <s v="3VU-00002"/>
    <x v="1"/>
    <s v="Catalogo principal"/>
    <s v="USD"/>
    <s v="N/A"/>
    <s v="Microsoft® MSDN Platforms All Languages License &amp; Software Assurance Open Value Level F 1 Year Academic Additional Product"/>
    <s v="Unidad"/>
    <s v="Und"/>
    <s v="License/Software Assurance "/>
    <s v="N/A"/>
    <s v="N/A"/>
    <s v="OVS_ES ACADEMICO"/>
    <s v="3VU-00002"/>
    <s v="Suscripción Anual"/>
    <n v="156"/>
    <n v="1"/>
    <n v="0"/>
    <n v="0"/>
    <n v="612064.43999999994"/>
    <n v="665287.43000000005"/>
    <n v="0"/>
  </r>
  <r>
    <s v="Catalogo principalOVS_ES ACADEMICO3ZK-00219"/>
    <s v="3ZK-00219OVS_ES ACADEMICO"/>
    <m/>
    <x v="4"/>
    <s v="3ZK-00219"/>
    <x v="1"/>
    <s v="Catalogo principal"/>
    <s v="USD"/>
    <s v="N/A"/>
    <s v="Microsoft® System Center Orchestrator All Languages License &amp; Software Assurance Open Value Level E 1 Year Academic Enterprise Per OSE"/>
    <s v="Unidad"/>
    <s v="Und"/>
    <s v="License/Software Assurance "/>
    <s v="N/A"/>
    <s v="N/A"/>
    <s v="OVS_ES ACADEMICO"/>
    <s v="3ZK-00219"/>
    <s v="Suscripción Anual"/>
    <n v="1.25"/>
    <n v="1"/>
    <n v="0"/>
    <n v="0"/>
    <n v="4904.3624999999993"/>
    <n v="5330.83"/>
    <n v="0"/>
  </r>
  <r>
    <s v="Catalogo principalOVS_ES ACADEMICO3ZK-00220"/>
    <s v="3ZK-00220OVS_ES ACADEMICO"/>
    <m/>
    <x v="4"/>
    <s v="3ZK-00220"/>
    <x v="1"/>
    <s v="Catalogo principal"/>
    <s v="USD"/>
    <s v="N/A"/>
    <s v="Microsoft® System Center Orchestrator All Languages License &amp; Software Assurance Open Value Level F 1 Year Academic Enterprise Per OSE"/>
    <s v="Unidad"/>
    <s v="Und"/>
    <s v="License/Software Assurance "/>
    <s v="N/A"/>
    <s v="N/A"/>
    <s v="OVS_ES ACADEMICO"/>
    <s v="3ZK-00220"/>
    <s v="Suscripción Anual"/>
    <n v="1.25"/>
    <n v="1"/>
    <n v="0"/>
    <n v="0"/>
    <n v="4904.3624999999993"/>
    <n v="5330.83"/>
    <n v="0"/>
  </r>
  <r>
    <s v="Catalogo principalOVS_ES ACADEMICO3ZK-00221"/>
    <s v="3ZK-00221OVS_ES ACADEMICO"/>
    <m/>
    <x v="4"/>
    <s v="3ZK-00221"/>
    <x v="1"/>
    <s v="Catalogo principal"/>
    <s v="USD"/>
    <s v="N/A"/>
    <s v="Microsoft® System Center Orchestrator All Languages License &amp; Software Assurance Open Value Level E 1 Year Academic Enterprise Per User"/>
    <s v="Unidad"/>
    <s v="Und"/>
    <s v="License/Software Assurance "/>
    <s v="N/A"/>
    <s v="N/A"/>
    <s v="OVS_ES ACADEMICO"/>
    <s v="3ZK-00221"/>
    <s v="Suscripción Anual"/>
    <n v="1.25"/>
    <n v="1"/>
    <n v="0"/>
    <n v="0"/>
    <n v="4904.3624999999993"/>
    <n v="5330.83"/>
    <n v="0"/>
  </r>
  <r>
    <s v="Catalogo principalOVS_ES ACADEMICO3ZK-00222"/>
    <s v="3ZK-00222OVS_ES ACADEMICO"/>
    <m/>
    <x v="4"/>
    <s v="3ZK-00222"/>
    <x v="1"/>
    <s v="Catalogo principal"/>
    <s v="USD"/>
    <s v="N/A"/>
    <s v="Microsoft® System Center Orchestrator All Languages License &amp; Software Assurance Open Value Level F 1 Year Academic Enterprise Per User"/>
    <s v="Unidad"/>
    <s v="Und"/>
    <s v="License/Software Assurance "/>
    <s v="N/A"/>
    <s v="N/A"/>
    <s v="OVS_ES ACADEMICO"/>
    <s v="3ZK-00222"/>
    <s v="Suscripción Anual"/>
    <n v="1.25"/>
    <n v="1"/>
    <n v="0"/>
    <n v="0"/>
    <n v="4904.3624999999993"/>
    <n v="5330.83"/>
    <n v="0"/>
  </r>
  <r>
    <s v="Catalogo principalOVS_ES ACADEMICO3ZK-00378"/>
    <s v="3ZK-00378OVS_ES ACADEMICO"/>
    <m/>
    <x v="4"/>
    <s v="3ZK-00378"/>
    <x v="1"/>
    <s v="Catalogo principal"/>
    <s v="USD"/>
    <s v="N/A"/>
    <s v="Microsoft® System Center Orchestrator All Languages License &amp; Software Assurance Open Value No Level 1 Year Academic Student Per OSE"/>
    <s v="Unidad"/>
    <s v="Und"/>
    <s v="License/Software Assurance "/>
    <s v="N/A"/>
    <s v="N/A"/>
    <s v="OVS_ES ACADEMICO"/>
    <s v="3ZK-00378"/>
    <s v="Suscripción Anual"/>
    <n v="0.94"/>
    <n v="1"/>
    <n v="0"/>
    <n v="0"/>
    <n v="3688.0805999999998"/>
    <n v="4008.78"/>
    <n v="0"/>
  </r>
  <r>
    <s v="Catalogo principalOVS_ES ACADEMICO3ZK-00379"/>
    <s v="3ZK-00379OVS_ES ACADEMICO"/>
    <m/>
    <x v="4"/>
    <s v="3ZK-00379"/>
    <x v="1"/>
    <s v="Catalogo principal"/>
    <s v="USD"/>
    <s v="N/A"/>
    <s v="Microsoft® System Center Orchestrator All Languages License &amp; Software Assurance Open Value No Level 1 Year Academic Student Per User"/>
    <s v="Unidad"/>
    <s v="Und"/>
    <s v="License/Software Assurance "/>
    <s v="N/A"/>
    <s v="N/A"/>
    <s v="OVS_ES ACADEMICO"/>
    <s v="3ZK-00379"/>
    <s v="Suscripción Anual"/>
    <n v="0.94"/>
    <n v="1"/>
    <n v="0"/>
    <n v="0"/>
    <n v="3688.0805999999998"/>
    <n v="4008.78"/>
    <n v="0"/>
  </r>
  <r>
    <s v="Catalogo principalOVS_ES ACADEMICO4ZF-00177"/>
    <s v="4ZF-00177OVS_ES ACADEMICO"/>
    <m/>
    <x v="4"/>
    <s v="4ZF-00177"/>
    <x v="1"/>
    <s v="Catalogo principal"/>
    <s v="USD"/>
    <s v="N/A"/>
    <s v="Microsoft® Win VDA Device All Languages Subscription Open Value Level E 1 Month Academic AP Per Device"/>
    <s v="Unidad"/>
    <s v="Und"/>
    <s v="Monthly Subscriptions"/>
    <s v="N/A"/>
    <s v="N/A"/>
    <s v="OVS_ES ACADEMICO"/>
    <s v="4ZF-00177"/>
    <s v="Suscripción mensual con pago anual"/>
    <n v="3.34"/>
    <n v="1"/>
    <n v="0"/>
    <n v="0"/>
    <n v="13104.4566"/>
    <n v="14243.97"/>
    <n v="0"/>
  </r>
  <r>
    <s v="Catalogo principalOVS_ES ACADEMICO4ZF-00178"/>
    <s v="4ZF-00178OVS_ES ACADEMICO"/>
    <m/>
    <x v="4"/>
    <s v="4ZF-00178"/>
    <x v="1"/>
    <s v="Catalogo principal"/>
    <s v="USD"/>
    <s v="N/A"/>
    <s v="Microsoft® Win VDA Device All Languages Subscription Open Value Level F 1 Month Academic AP Per Device"/>
    <s v="Unidad"/>
    <s v="Und"/>
    <s v="Monthly Subscriptions"/>
    <s v="N/A"/>
    <s v="N/A"/>
    <s v="OVS_ES ACADEMICO"/>
    <s v="4ZF-00178"/>
    <s v="Suscripción mensual con pago anual"/>
    <n v="3.34"/>
    <n v="1"/>
    <n v="0"/>
    <n v="0"/>
    <n v="13104.4566"/>
    <n v="14243.97"/>
    <n v="0"/>
  </r>
  <r>
    <s v="Catalogo principalOVS_ES ACADEMICO5A4-00001"/>
    <s v="5A4-00001OVS_ES ACADEMICO"/>
    <m/>
    <x v="4"/>
    <s v="5A4-00001"/>
    <x v="1"/>
    <s v="Catalogo principal"/>
    <s v="USD"/>
    <s v="N/A"/>
    <s v="Microsoft® O365 Extra File Storage Open Faculty All Languages Subscription Open Value Level E 1 Month Academic AP Add-on"/>
    <s v="Unidad"/>
    <s v="Und"/>
    <s v="Monthly Subscriptions"/>
    <s v="N/A"/>
    <s v="N/A"/>
    <s v="OVS_ES ACADEMICO"/>
    <s v="5A4-00001"/>
    <s v="Suscripción mensual con pago anual"/>
    <n v="0.3"/>
    <n v="1"/>
    <n v="0"/>
    <n v="0"/>
    <n v="1177.0469999999998"/>
    <n v="1279.4000000000001"/>
    <n v="0"/>
  </r>
  <r>
    <s v="Catalogo principalOVS_ES ACADEMICO5A4-00002"/>
    <s v="5A4-00002OVS_ES ACADEMICO"/>
    <m/>
    <x v="4"/>
    <s v="5A4-00002"/>
    <x v="1"/>
    <s v="Catalogo principal"/>
    <s v="USD"/>
    <s v="N/A"/>
    <s v="Microsoft O365 Extra File Storage Open Faculty All Languages Subscription Open Value Level F 1 Month Academic AP Add-on"/>
    <s v="Unidad"/>
    <s v="Und"/>
    <s v="Producto"/>
    <s v="N/A"/>
    <s v="N/A"/>
    <s v="OVS_ES ACADEMICO"/>
    <s v="5A4-00002"/>
    <s v="Suscripción mensual con pago anual"/>
    <n v="0.3"/>
    <n v="1"/>
    <n v="0"/>
    <n v="0"/>
    <n v="1177.0469999999998"/>
    <n v="1279.4000000000001"/>
    <n v="0"/>
  </r>
  <r>
    <s v="Catalogo principalOVS_ES ACADEMICO5A6-00001"/>
    <s v="5A6-00001OVS_ES ACADEMICO"/>
    <m/>
    <x v="4"/>
    <s v="5A6-00001"/>
    <x v="1"/>
    <s v="Catalogo principal"/>
    <s v="USD"/>
    <s v="N/A"/>
    <s v="Microsoft EOA Exchange Online Open Student All Languages Subscription Open Value No Level 1 Month Academic Add-on"/>
    <s v="Unidad"/>
    <s v="Und"/>
    <s v="Producto"/>
    <s v="N/A"/>
    <s v="N/A"/>
    <s v="OVS_ES ACADEMICO"/>
    <s v="5A6-00001"/>
    <s v="Suscripción mensual con pago anual"/>
    <n v="1"/>
    <n v="1"/>
    <n v="0"/>
    <n v="0"/>
    <n v="3923.49"/>
    <n v="4264.66"/>
    <n v="0"/>
  </r>
  <r>
    <s v="Catalogo principalOVS_ES ACADEMICO5A7-00001"/>
    <s v="5A7-00001OVS_ES ACADEMICO"/>
    <m/>
    <x v="4"/>
    <s v="5A7-00001"/>
    <x v="1"/>
    <s v="Catalogo principal"/>
    <s v="USD"/>
    <s v="N/A"/>
    <s v="Microsoft® EOA Exchange Online Open Faculty All Languages Subscription Open Value Level E 1 Month Academic AP Add-on"/>
    <s v="Unidad"/>
    <s v="Und"/>
    <s v="Monthly Subscriptions"/>
    <s v="N/A"/>
    <s v="N/A"/>
    <s v="OVS_ES ACADEMICO"/>
    <s v="5A7-00001"/>
    <s v="Suscripción mensual con pago anual"/>
    <n v="1"/>
    <n v="1"/>
    <n v="0"/>
    <n v="0"/>
    <n v="3923.49"/>
    <n v="4264.66"/>
    <n v="0"/>
  </r>
  <r>
    <s v="Catalogo principalOVS_ES ACADEMICO5A7-00002"/>
    <s v="5A7-00002OVS_ES ACADEMICO"/>
    <m/>
    <x v="4"/>
    <s v="5A7-00002"/>
    <x v="1"/>
    <s v="Catalogo principal"/>
    <s v="USD"/>
    <s v="N/A"/>
    <s v="Microsoft® EOA Exchange Online Open Faculty All Languages Subscription Open Value Level F 1 Month Academic AP Add-on"/>
    <s v="Unidad"/>
    <s v="Und"/>
    <s v="Monthly Subscriptions"/>
    <s v="N/A"/>
    <s v="N/A"/>
    <s v="OVS_ES ACADEMICO"/>
    <s v="5A7-00002"/>
    <s v="Suscripción mensual con pago anual"/>
    <n v="1"/>
    <n v="1"/>
    <n v="0"/>
    <n v="0"/>
    <n v="3923.49"/>
    <n v="4264.66"/>
    <n v="0"/>
  </r>
  <r>
    <s v="Catalogo principalOVS_ES ACADEMICO5CN-00001"/>
    <s v="5CN-00001OVS_ES ACADEMICO"/>
    <m/>
    <x v="4"/>
    <s v="5CN-00001"/>
    <x v="1"/>
    <s v="Catalogo principal"/>
    <s v="USD"/>
    <s v="N/A"/>
    <s v="Microsoft® O365 Extra File Storage Open Student All Languages Subscription Open Value No Level 1 Month Academic Student Add-on"/>
    <s v="Unidad"/>
    <s v="Und"/>
    <s v="Monthly Subscriptions"/>
    <s v="N/A"/>
    <s v="N/A"/>
    <s v="OVS_ES ACADEMICO"/>
    <s v="5CN-00001"/>
    <s v="Suscripción mensual con pago anual"/>
    <n v="0.3"/>
    <n v="1"/>
    <n v="0"/>
    <n v="0"/>
    <n v="1177.0469999999998"/>
    <n v="1279.4000000000001"/>
    <n v="0"/>
  </r>
  <r>
    <s v="Catalogo principalOVS_ES ACADEMICO5FV-00001"/>
    <s v="5FV-00001OVS_ES ACADEMICO"/>
    <m/>
    <x v="4"/>
    <s v="5FV-00001"/>
    <x v="1"/>
    <s v="Catalogo principal"/>
    <s v="USD"/>
    <s v="N/A"/>
    <s v="Microsoft® O365 E3 Edu Open Faculty All Languages Subscription Open Value Level E 1 Month Academic AP Renewal"/>
    <s v="Unidad"/>
    <s v="Und"/>
    <s v="Monthly Subscriptions"/>
    <s v="N/A"/>
    <s v="N/A"/>
    <s v="OVS_ES ACADEMICO"/>
    <s v="5FV-00001"/>
    <s v="Suscripción mensual con pago anual"/>
    <n v="2.2999999999999998"/>
    <n v="1"/>
    <n v="0"/>
    <n v="0"/>
    <n v="9024.0269999999982"/>
    <n v="9808.73"/>
    <n v="0"/>
  </r>
  <r>
    <s v="Catalogo principalOVS_ES ACADEMICO5FV-00002"/>
    <s v="5FV-00002OVS_ES ACADEMICO"/>
    <m/>
    <x v="4"/>
    <s v="5FV-00002"/>
    <x v="1"/>
    <s v="Catalogo principal"/>
    <s v="USD"/>
    <s v="N/A"/>
    <s v="Microsoft® O365 E3 Edu Open Faculty All Languages Subscription Open Value Level F 1 Month Academic AP Renewal"/>
    <s v="Unidad"/>
    <s v="Und"/>
    <s v="Monthly Subscriptions"/>
    <s v="N/A"/>
    <s v="N/A"/>
    <s v="OVS_ES ACADEMICO"/>
    <s v="5FV-00002"/>
    <s v="Suscripción mensual con pago anual"/>
    <n v="2.2999999999999998"/>
    <n v="1"/>
    <n v="0"/>
    <n v="0"/>
    <n v="9024.0269999999982"/>
    <n v="9808.73"/>
    <n v="0"/>
  </r>
  <r>
    <s v="Catalogo principalOVS_ES ACADEMICO5FV-00004"/>
    <s v="5FV-00004OVS_ES ACADEMICO"/>
    <m/>
    <x v="4"/>
    <s v="5FV-00004"/>
    <x v="1"/>
    <s v="Catalogo principal"/>
    <s v="USD"/>
    <s v="N/A"/>
    <s v="Microsoft O365 E3 Edu Open Faculty All Languages Subscription Open Value Level E 1 Month Academic AP Add-on CCAL/ECAL/Office Pro Plus Renewal"/>
    <s v="Unidad"/>
    <s v="Und"/>
    <s v="Producto"/>
    <s v="N/A"/>
    <s v="N/A"/>
    <s v="OVS_ES ACADEMICO"/>
    <s v="5FV-00004"/>
    <s v="Suscripción mensual con pago anual"/>
    <n v="0"/>
    <n v="1"/>
    <n v="0"/>
    <n v="0"/>
    <n v="0"/>
    <n v="0"/>
    <n v="0"/>
  </r>
  <r>
    <s v="Catalogo principalOVS_ES ACADEMICO5FV-00005"/>
    <s v="5FV-00005OVS_ES ACADEMICO"/>
    <m/>
    <x v="4"/>
    <s v="5FV-00005"/>
    <x v="1"/>
    <s v="Catalogo principal"/>
    <s v="USD"/>
    <s v="N/A"/>
    <s v="Microsoft® O365 E3 Edu Open Faculty All Languages Subscription Open Value Level F 1 Month Academic AP Add-on CCAL/ECAL/Office Pro Plus Renewal"/>
    <s v="Unidad"/>
    <s v="Und"/>
    <s v="Monthly Subscriptions"/>
    <s v="N/A"/>
    <s v="N/A"/>
    <s v="OVS_ES ACADEMICO"/>
    <s v="5FV-00005"/>
    <s v="Suscripción mensual con pago anual"/>
    <n v="0"/>
    <n v="1"/>
    <n v="0"/>
    <n v="0"/>
    <n v="0"/>
    <n v="0"/>
    <n v="0"/>
  </r>
  <r>
    <s v="Catalogo principalOVS_ES ACADEMICO5FV-00007"/>
    <s v="5FV-00007OVS_ES ACADEMICO"/>
    <m/>
    <x v="4"/>
    <s v="5FV-00007"/>
    <x v="1"/>
    <s v="Catalogo principal"/>
    <s v="USD"/>
    <s v="N/A"/>
    <s v="Microsoft® O365 E3 Edu Open Faculty All Languages Subscription Open Value Level E 1 Month Academic AP Add-on CCAL/ECAL Reneal"/>
    <s v="Unidad"/>
    <s v="Und"/>
    <s v="Monthly Subscriptions"/>
    <s v="N/A"/>
    <s v="N/A"/>
    <s v="OVS_ES ACADEMICO"/>
    <s v="5FV-00007"/>
    <s v="Suscripción mensual con pago anual"/>
    <n v="2.2999999999999998"/>
    <n v="1"/>
    <n v="0"/>
    <n v="0"/>
    <n v="9024.0269999999982"/>
    <n v="9808.73"/>
    <n v="0"/>
  </r>
  <r>
    <s v="Catalogo principalOVS_ES ACADEMICO5FV-00008"/>
    <s v="5FV-00008OVS_ES ACADEMICO"/>
    <m/>
    <x v="4"/>
    <s v="5FV-00008"/>
    <x v="1"/>
    <s v="Catalogo principal"/>
    <s v="USD"/>
    <s v="N/A"/>
    <s v="Microsoft® O365 E3 Edu Open Faculty All Languages Subscription Open Value Level F 1 Month Academic AP Add-on CCAL/ECAL Renewal"/>
    <s v="Unidad"/>
    <s v="Und"/>
    <s v="Monthly Subscriptions"/>
    <s v="N/A"/>
    <s v="N/A"/>
    <s v="OVS_ES ACADEMICO"/>
    <s v="5FV-00008"/>
    <s v="Suscripción mensual con pago anual"/>
    <n v="2.2999999999999998"/>
    <n v="1"/>
    <n v="0"/>
    <n v="0"/>
    <n v="9024.0269999999982"/>
    <n v="9808.73"/>
    <n v="0"/>
  </r>
  <r>
    <s v="Catalogo principalOVS_ES ACADEMICO5FV-00009"/>
    <s v="5FV-00009OVS_ES ACADEMICO"/>
    <m/>
    <x v="4"/>
    <s v="5FV-00009"/>
    <x v="1"/>
    <s v="Catalogo principal"/>
    <s v="USD"/>
    <s v="N/A"/>
    <s v="Microsoft O365 E3 Edu Open Faculty All Languages Subscription Open Value Level E 1 Month Academic AP Add-on Office Pro Plus Renewal"/>
    <s v="Unidad"/>
    <s v="Und"/>
    <s v="Producto"/>
    <s v="N/A"/>
    <s v="N/A"/>
    <s v="OVS_ES ACADEMICO"/>
    <s v="5FV-00009"/>
    <s v="Suscripción mensual con pago anual"/>
    <n v="0"/>
    <n v="1"/>
    <n v="0"/>
    <n v="0"/>
    <n v="0"/>
    <n v="0"/>
    <n v="0"/>
  </r>
  <r>
    <s v="Catalogo principalOVS_ES ACADEMICO5FV-00010"/>
    <s v="5FV-00010OVS_ES ACADEMICO"/>
    <m/>
    <x v="4"/>
    <s v="5FV-00010"/>
    <x v="1"/>
    <s v="Catalogo principal"/>
    <s v="USD"/>
    <s v="N/A"/>
    <s v="Microsoft® O365 E3 Edu Open Faculty All Languages Subscription Open Value Level F 1 Month Academic AP Add-on Office Pro Plus Renewal"/>
    <s v="Unidad"/>
    <s v="Und"/>
    <s v="Monthly Subscriptions"/>
    <s v="N/A"/>
    <s v="N/A"/>
    <s v="OVS_ES ACADEMICO"/>
    <s v="5FV-00010"/>
    <s v="Suscripción mensual con pago anual"/>
    <n v="0"/>
    <n v="1"/>
    <n v="0"/>
    <n v="0"/>
    <n v="0"/>
    <n v="0"/>
    <n v="0"/>
  </r>
  <r>
    <s v="Catalogo principalOVS_ES ACADEMICO5HU-00035"/>
    <s v="5HU-00035OVS_ES ACADEMICO"/>
    <m/>
    <x v="4"/>
    <s v="5HU-00035"/>
    <x v="1"/>
    <s v="Catalogo principal"/>
    <s v="USD"/>
    <s v="N/A"/>
    <s v="Microsoft® SfB Server All Languages License &amp; Software Assurance Open Value Level E 1 Year Academic AP"/>
    <s v="Unidad"/>
    <s v="Und"/>
    <s v="License/Software Assurance "/>
    <s v="N/A"/>
    <s v="N/A"/>
    <s v="OVS_ES ACADEMICO"/>
    <s v="5HU-00035"/>
    <s v="Suscripción Anual"/>
    <n v="422"/>
    <n v="1"/>
    <n v="0"/>
    <n v="0"/>
    <n v="1655712.7799999998"/>
    <n v="1799687.8"/>
    <n v="0"/>
  </r>
  <r>
    <s v="Catalogo principalOVS_ES ACADEMICO5HU-00036"/>
    <s v="5HU-00036OVS_ES ACADEMICO"/>
    <m/>
    <x v="4"/>
    <s v="5HU-00036"/>
    <x v="1"/>
    <s v="Catalogo principal"/>
    <s v="USD"/>
    <s v="N/A"/>
    <s v="Microsoft® SfB Server All Languages License &amp; Software Assurance Open Value Level F 1 Year Academic AP"/>
    <s v="Unidad"/>
    <s v="Und"/>
    <s v="License/Software Assurance "/>
    <s v="N/A"/>
    <s v="N/A"/>
    <s v="OVS_ES ACADEMICO"/>
    <s v="5HU-00036"/>
    <s v="Suscripción Anual"/>
    <n v="422"/>
    <n v="1"/>
    <n v="0"/>
    <n v="0"/>
    <n v="1655712.7799999998"/>
    <n v="1799687.8"/>
    <n v="0"/>
  </r>
  <r>
    <s v="Catalogo principalOVS_ES ACADEMICO6EM-00001"/>
    <s v="6EM-00001OVS_ES ACADEMICO"/>
    <m/>
    <x v="4"/>
    <s v="6EM-00001"/>
    <x v="1"/>
    <s v="Catalogo principal"/>
    <s v="USD"/>
    <s v="N/A"/>
    <s v="Microsoft® Azure Active Directory Premium P2 Open Subscription OLV E 1M Academic AP Faculty"/>
    <s v="Unidad"/>
    <s v="Und"/>
    <s v="Monthly Subscriptions"/>
    <s v="N/A"/>
    <s v="N/A"/>
    <s v="OVS_ES ACADEMICO"/>
    <s v="6EM-00001"/>
    <s v="Suscripción mensual con pago anual"/>
    <n v="1.1000000000000001"/>
    <n v="1"/>
    <n v="0"/>
    <n v="0"/>
    <n v="4315.8389999999999"/>
    <n v="4691.13"/>
    <n v="0"/>
  </r>
  <r>
    <s v="Catalogo principalOVS_ES ACADEMICO6EM-00002"/>
    <s v="6EM-00002OVS_ES ACADEMICO"/>
    <m/>
    <x v="4"/>
    <s v="6EM-00002"/>
    <x v="1"/>
    <s v="Catalogo principal"/>
    <s v="USD"/>
    <s v="N/A"/>
    <s v="Microsoft® Azure Active Directory Premium P2 Open Subscription OLV F 1M Academic AP Faculty"/>
    <s v="Unidad"/>
    <s v="Und"/>
    <s v="Monthly Subscriptions"/>
    <s v="N/A"/>
    <s v="N/A"/>
    <s v="OVS_ES ACADEMICO"/>
    <s v="6EM-00002"/>
    <s v="Suscripción mensual con pago anual"/>
    <n v="1.1000000000000001"/>
    <n v="1"/>
    <n v="0"/>
    <n v="0"/>
    <n v="4315.8389999999999"/>
    <n v="4691.13"/>
    <n v="0"/>
  </r>
  <r>
    <s v="Catalogo principalOVS_ES ACADEMICO6EM-00011"/>
    <s v="6EM-00011OVS_ES ACADEMICO"/>
    <m/>
    <x v="4"/>
    <s v="6EM-00011"/>
    <x v="1"/>
    <s v="Catalogo principal"/>
    <s v="USD"/>
    <s v="N/A"/>
    <s v="Microsoft® Azure Active Directory Premium P2 Open Subscription OLV NL 1M Academic Student"/>
    <s v="Unidad"/>
    <s v="Und"/>
    <s v="Monthly Subscriptions"/>
    <s v="N/A"/>
    <s v="N/A"/>
    <s v="OVS_ES ACADEMICO"/>
    <s v="6EM-00011"/>
    <s v="Suscripción mensual con pago anual"/>
    <n v="0.9"/>
    <n v="1"/>
    <n v="0"/>
    <n v="0"/>
    <n v="3531.1410000000001"/>
    <n v="3838.2"/>
    <n v="0"/>
  </r>
  <r>
    <s v="Catalogo principalOVS_ES ACADEMICO6MV-00001"/>
    <s v="6MV-00001OVS_ES ACADEMICO"/>
    <m/>
    <x v="4"/>
    <s v="6MV-00001"/>
    <x v="1"/>
    <s v="Catalogo principal"/>
    <s v="USD"/>
    <s v="N/A"/>
    <s v="Microsoft® Exchange Enterprise CAL Service Edu All Languages Subscription Open Value Level E 1 Month Academic AP Per User"/>
    <s v="Unidad"/>
    <s v="Und"/>
    <s v="Monthly Subscriptions"/>
    <s v="N/A"/>
    <s v="N/A"/>
    <s v="OVS_ES ACADEMICO"/>
    <s v="6MV-00001"/>
    <s v="Suscripción mensual con pago anual"/>
    <n v="0"/>
    <n v="1"/>
    <n v="0"/>
    <n v="0"/>
    <n v="0"/>
    <n v="0"/>
    <n v="0"/>
  </r>
  <r>
    <s v="Catalogo principalOVS_ES ACADEMICO6MV-00002"/>
    <s v="6MV-00002OVS_ES ACADEMICO"/>
    <m/>
    <x v="4"/>
    <s v="6MV-00002"/>
    <x v="1"/>
    <s v="Catalogo principal"/>
    <s v="USD"/>
    <s v="N/A"/>
    <s v="Microsoft® Exchange Enterprise CAL Service Edu All Languages Subscription Open Value Level F 1 Month Academic AP Per User"/>
    <s v="Unidad"/>
    <s v="Und"/>
    <s v="Monthly Subscriptions"/>
    <s v="N/A"/>
    <s v="N/A"/>
    <s v="OVS_ES ACADEMICO"/>
    <s v="6MV-00002"/>
    <s v="Suscripción mensual con pago anual"/>
    <n v="0"/>
    <n v="1"/>
    <n v="0"/>
    <n v="0"/>
    <n v="0"/>
    <n v="0"/>
    <n v="0"/>
  </r>
  <r>
    <s v="Catalogo principalOVS_ES ACADEMICO6MV-00005"/>
    <s v="6MV-00005OVS_ES ACADEMICO"/>
    <m/>
    <x v="4"/>
    <s v="6MV-00005"/>
    <x v="1"/>
    <s v="Catalogo principal"/>
    <s v="USD"/>
    <s v="N/A"/>
    <s v="Microsoft® Exchange Enterprise CAL Service Edu All Languages Subscription Open Value No Level 1 Month Academic Student Per User"/>
    <s v="Unidad"/>
    <s v="Und"/>
    <s v="Monthly Subscriptions"/>
    <s v="N/A"/>
    <s v="N/A"/>
    <s v="OVS_ES ACADEMICO"/>
    <s v="6MV-00005"/>
    <s v="Suscripción mensual con pago anual"/>
    <n v="0"/>
    <n v="1"/>
    <n v="0"/>
    <n v="0"/>
    <n v="0"/>
    <n v="0"/>
    <n v="0"/>
  </r>
  <r>
    <s v="Catalogo principalOVS_ES ACADEMICO6QV-00001"/>
    <s v="6QV-00001OVS_ES ACADEMICO"/>
    <m/>
    <x v="4"/>
    <s v="6QV-00001"/>
    <x v="1"/>
    <s v="Catalogo principal"/>
    <s v="USD"/>
    <s v="N/A"/>
    <s v="Microsoft® Enterprise CAL Services Edu All Languages Subscription Open Value Level E 1 Month Academic AP Per User"/>
    <s v="Unidad"/>
    <s v="Und"/>
    <s v="Monthly Subscriptions"/>
    <s v="N/A"/>
    <s v="N/A"/>
    <s v="OVS_ES ACADEMICO"/>
    <s v="6QV-00001"/>
    <s v="Suscripción mensual con pago anual"/>
    <n v="0"/>
    <n v="1"/>
    <n v="0"/>
    <n v="0"/>
    <n v="0"/>
    <n v="0"/>
    <n v="0"/>
  </r>
  <r>
    <s v="Catalogo principalOVS_ES ACADEMICO6QV-00002"/>
    <s v="6QV-00002OVS_ES ACADEMICO"/>
    <m/>
    <x v="4"/>
    <s v="6QV-00002"/>
    <x v="1"/>
    <s v="Catalogo principal"/>
    <s v="USD"/>
    <s v="N/A"/>
    <s v="Microsoft® Enterprise CAL Services Edu All Languages Subscription Open Value Level F 1 Month Academic AP Per User"/>
    <s v="Unidad"/>
    <s v="Und"/>
    <s v="Monthly Subscriptions"/>
    <s v="N/A"/>
    <s v="N/A"/>
    <s v="OVS_ES ACADEMICO"/>
    <s v="6QV-00002"/>
    <s v="Suscripción mensual con pago anual"/>
    <n v="0"/>
    <n v="1"/>
    <n v="0"/>
    <n v="0"/>
    <n v="0"/>
    <n v="0"/>
    <n v="0"/>
  </r>
  <r>
    <s v="Catalogo principalOVS_ES ACADEMICO6QV-00005"/>
    <s v="6QV-00005OVS_ES ACADEMICO"/>
    <m/>
    <x v="4"/>
    <s v="6QV-00005"/>
    <x v="1"/>
    <s v="Catalogo principal"/>
    <s v="USD"/>
    <s v="N/A"/>
    <s v="Microsoft® Enterprise CAL Services Edu All Languages Subscription Open Value No Level 1 Month Academic Student Per User Student"/>
    <s v="Unidad"/>
    <s v="Und"/>
    <s v="Monthly Subscriptions"/>
    <s v="N/A"/>
    <s v="N/A"/>
    <s v="OVS_ES ACADEMICO"/>
    <s v="6QV-00005"/>
    <s v="Suscripción mensual con pago anual"/>
    <n v="0"/>
    <n v="1"/>
    <n v="0"/>
    <n v="0"/>
    <n v="0"/>
    <n v="0"/>
    <n v="0"/>
  </r>
  <r>
    <s v="Catalogo principalOVS_ES ACADEMICO6VC-01516"/>
    <s v="6VC-01516OVS_ES ACADEMICO"/>
    <m/>
    <x v="4"/>
    <s v="6VC-01516"/>
    <x v="1"/>
    <s v="Catalogo principal"/>
    <s v="USD"/>
    <s v="N/A"/>
    <s v="Microsoft® Win Remote Desktop Services CAL All Languages License &amp; Software Assurance Open Value Level E 1 Year Academic Enterprise Device CAL"/>
    <s v="Unidad"/>
    <s v="Und"/>
    <s v="License/Software Assurance "/>
    <s v="N/A"/>
    <s v="N/A"/>
    <s v="OVS_ES ACADEMICO"/>
    <s v="6VC-01516"/>
    <s v="Suscripción Anual"/>
    <n v="9"/>
    <n v="1"/>
    <n v="0"/>
    <n v="0"/>
    <n v="35311.409999999996"/>
    <n v="38381.97"/>
    <n v="0"/>
  </r>
  <r>
    <s v="Catalogo principalOVS_ES ACADEMICO6VC-01517"/>
    <s v="6VC-01517OVS_ES ACADEMICO"/>
    <m/>
    <x v="4"/>
    <s v="6VC-01517"/>
    <x v="1"/>
    <s v="Catalogo principal"/>
    <s v="USD"/>
    <s v="N/A"/>
    <s v="Microsoft® Win Remote Desktop Services CAL All Languages License &amp; Software Assurance Open Value Level F 1 Year Academic Enterprise Device CAL"/>
    <s v="Unidad"/>
    <s v="Und"/>
    <s v="License/Software Assurance "/>
    <s v="N/A"/>
    <s v="N/A"/>
    <s v="OVS_ES ACADEMICO"/>
    <s v="6VC-01517"/>
    <s v="Suscripción Anual"/>
    <n v="9"/>
    <n v="1"/>
    <n v="0"/>
    <n v="0"/>
    <n v="35311.409999999996"/>
    <n v="38381.97"/>
    <n v="0"/>
  </r>
  <r>
    <s v="Catalogo principalOVS_ES ACADEMICO6VC-01518"/>
    <s v="6VC-01518OVS_ES ACADEMICO"/>
    <m/>
    <x v="4"/>
    <s v="6VC-01518"/>
    <x v="1"/>
    <s v="Catalogo principal"/>
    <s v="USD"/>
    <s v="N/A"/>
    <s v="Microsoft® Win Remote Desktop Services CAL All Languages License &amp; Software Assurance Open Value Level E 1 Year Academic Enterprise User CAL"/>
    <s v="Unidad"/>
    <s v="Und"/>
    <s v="License/Software Assurance "/>
    <s v="N/A"/>
    <s v="N/A"/>
    <s v="OVS_ES ACADEMICO"/>
    <s v="6VC-01518"/>
    <s v="Suscripción Anual"/>
    <n v="9"/>
    <n v="1"/>
    <n v="0"/>
    <n v="0"/>
    <n v="35311.409999999996"/>
    <n v="38381.97"/>
    <n v="0"/>
  </r>
  <r>
    <s v="Catalogo principalOVS_ES ACADEMICO6VC-01519"/>
    <s v="6VC-01519OVS_ES ACADEMICO"/>
    <m/>
    <x v="4"/>
    <s v="6VC-01519"/>
    <x v="1"/>
    <s v="Catalogo principal"/>
    <s v="USD"/>
    <s v="N/A"/>
    <s v="Microsoft® Win Remote Desktop Services CAL All Languages License &amp; Software Assurance Open Value Level F 1 Year Academic Enterprise User CAL"/>
    <s v="Unidad"/>
    <s v="Und"/>
    <s v="License/Software Assurance "/>
    <s v="N/A"/>
    <s v="N/A"/>
    <s v="OVS_ES ACADEMICO"/>
    <s v="6VC-01519"/>
    <s v="Suscripción Anual"/>
    <n v="9"/>
    <n v="1"/>
    <n v="0"/>
    <n v="0"/>
    <n v="35311.409999999996"/>
    <n v="38381.97"/>
    <n v="0"/>
  </r>
  <r>
    <s v="Catalogo principalOVS_ES ACADEMICO6VC-01520"/>
    <s v="6VC-01520OVS_ES ACADEMICO"/>
    <m/>
    <x v="4"/>
    <s v="6VC-01520"/>
    <x v="1"/>
    <s v="Catalogo principal"/>
    <s v="USD"/>
    <s v="N/A"/>
    <s v="Microsoft® Win Remote Desktop Services CAL All Languages License &amp; Software Assurance Open Value No Level 1 Year Academic Student Device CAL"/>
    <s v="Unidad"/>
    <s v="Und"/>
    <s v="License/Software Assurance "/>
    <s v="N/A"/>
    <s v="N/A"/>
    <s v="OVS_ES ACADEMICO"/>
    <s v="6VC-01520"/>
    <s v="Suscripción Anual"/>
    <n v="4.99"/>
    <n v="1"/>
    <n v="0"/>
    <n v="0"/>
    <n v="19578.215100000001"/>
    <n v="21280.67"/>
    <n v="0"/>
  </r>
  <r>
    <s v="Catalogo principalOVS_ES ACADEMICO6VC-01521"/>
    <s v="6VC-01521OVS_ES ACADEMICO"/>
    <m/>
    <x v="4"/>
    <s v="6VC-01521"/>
    <x v="1"/>
    <s v="Catalogo principal"/>
    <s v="USD"/>
    <s v="N/A"/>
    <s v="Microsoft® Win Remote Desktop Services CAL All Languages License &amp; Software Assurance Open Value No Level 1 Year Academic Student User CAL"/>
    <s v="Unidad"/>
    <s v="Und"/>
    <s v="License/Software Assurance "/>
    <s v="N/A"/>
    <s v="N/A"/>
    <s v="OVS_ES ACADEMICO"/>
    <s v="6VC-01521"/>
    <s v="Suscripción Anual"/>
    <n v="4.99"/>
    <n v="1"/>
    <n v="0"/>
    <n v="0"/>
    <n v="19578.215100000001"/>
    <n v="21280.67"/>
    <n v="0"/>
  </r>
  <r>
    <s v="Catalogo principalOVS_ES ACADEMICO6VC-01522"/>
    <s v="6VC-01522OVS_ES ACADEMICO"/>
    <m/>
    <x v="4"/>
    <s v="6VC-01522"/>
    <x v="1"/>
    <s v="Catalogo principal"/>
    <s v="USD"/>
    <s v="N/A"/>
    <s v="Microsoft® Win Remote Desktop Services CAL All Languages License &amp; Software Assurance Open Value Level E 1 Year Academic AP Device CAL"/>
    <s v="Unidad"/>
    <s v="Und"/>
    <s v="License/Software Assurance "/>
    <s v="N/A"/>
    <s v="N/A"/>
    <s v="OVS_ES ACADEMICO"/>
    <s v="6VC-01522"/>
    <s v="Suscripción Anual"/>
    <n v="12"/>
    <n v="1"/>
    <n v="0"/>
    <n v="0"/>
    <n v="47081.88"/>
    <n v="51175.96"/>
    <n v="0"/>
  </r>
  <r>
    <s v="Catalogo principalOVS_ES ACADEMICO6VC-01523"/>
    <s v="6VC-01523OVS_ES ACADEMICO"/>
    <m/>
    <x v="4"/>
    <s v="6VC-01523"/>
    <x v="1"/>
    <s v="Catalogo principal"/>
    <s v="USD"/>
    <s v="N/A"/>
    <s v="Microsoft® Win Remote Desktop Services CAL All Languages License &amp; Software Assurance Open Value Level F 1 Year Academic AP Device CAL"/>
    <s v="Unidad"/>
    <s v="Und"/>
    <s v="License/Software Assurance "/>
    <s v="N/A"/>
    <s v="N/A"/>
    <s v="OVS_ES ACADEMICO"/>
    <s v="6VC-01523"/>
    <s v="Suscripción Anual"/>
    <n v="12"/>
    <n v="1"/>
    <n v="0"/>
    <n v="0"/>
    <n v="47081.88"/>
    <n v="51175.96"/>
    <n v="0"/>
  </r>
  <r>
    <s v="Catalogo principalOVS_ES ACADEMICO6VC-01524"/>
    <s v="6VC-01524OVS_ES ACADEMICO"/>
    <m/>
    <x v="4"/>
    <s v="6VC-01524"/>
    <x v="1"/>
    <s v="Catalogo principal"/>
    <s v="USD"/>
    <s v="N/A"/>
    <s v="Microsoft® Win Remote Desktop Services CAL All Languages License &amp; Software Assurance Open Value Level E 1 Year Academic AP User CAL"/>
    <s v="Unidad"/>
    <s v="Und"/>
    <s v="License/Software Assurance "/>
    <s v="N/A"/>
    <s v="N/A"/>
    <s v="OVS_ES ACADEMICO"/>
    <s v="6VC-01524"/>
    <s v="Suscripción Anual"/>
    <n v="12"/>
    <n v="1"/>
    <n v="0"/>
    <n v="0"/>
    <n v="47081.88"/>
    <n v="51175.96"/>
    <n v="0"/>
  </r>
  <r>
    <s v="Catalogo principalOVS_ES ACADEMICO6VC-01525"/>
    <s v="6VC-01525OVS_ES ACADEMICO"/>
    <m/>
    <x v="4"/>
    <s v="6VC-01525"/>
    <x v="1"/>
    <s v="Catalogo principal"/>
    <s v="USD"/>
    <s v="N/A"/>
    <s v="Microsoft® Win Remote Desktop Services CAL All Languages License &amp; Software Assurance Open Value Level F 1 Year Academic AP User CAL"/>
    <s v="Unidad"/>
    <s v="Und"/>
    <s v="License/Software Assurance "/>
    <s v="N/A"/>
    <s v="N/A"/>
    <s v="OVS_ES ACADEMICO"/>
    <s v="6VC-01525"/>
    <s v="Suscripción Anual"/>
    <n v="12"/>
    <n v="1"/>
    <n v="0"/>
    <n v="0"/>
    <n v="47081.88"/>
    <n v="51175.96"/>
    <n v="0"/>
  </r>
  <r>
    <s v="Catalogo principalOVS_ES ACADEMICO6XC-00319"/>
    <s v="6XC-00319OVS_ES ACADEMICO"/>
    <m/>
    <x v="4"/>
    <s v="6XC-00319"/>
    <x v="1"/>
    <s v="Catalogo principal"/>
    <s v="USD"/>
    <s v="N/A"/>
    <s v="Microsoft® Win Remote Desktop Services External Connector All Languages License &amp; Software Assurance Open Value Level E 1 Year Academic AP"/>
    <s v="Unidad"/>
    <s v="Und"/>
    <s v="License/Software Assurance "/>
    <s v="N/A"/>
    <s v="N/A"/>
    <s v="OVS_ES ACADEMICO"/>
    <s v="6XC-00319"/>
    <s v="Suscripción Anual"/>
    <n v="1531"/>
    <n v="1"/>
    <n v="0"/>
    <n v="0"/>
    <n v="6006863.1899999995"/>
    <n v="6529199.1200000001"/>
    <n v="0"/>
  </r>
  <r>
    <s v="Catalogo principalOVS_ES ACADEMICO6XC-00320"/>
    <s v="6XC-00320OVS_ES ACADEMICO"/>
    <m/>
    <x v="4"/>
    <s v="6XC-00320"/>
    <x v="1"/>
    <s v="Catalogo principal"/>
    <s v="USD"/>
    <s v="N/A"/>
    <s v="Microsoft® Win Remote Desktop Services External Connector All Languages License &amp; Software Assurance Open Value Level F 1 Year Academic AP"/>
    <s v="Unidad"/>
    <s v="Und"/>
    <s v="License/Software Assurance "/>
    <s v="N/A"/>
    <s v="N/A"/>
    <s v="OVS_ES ACADEMICO"/>
    <s v="6XC-00320"/>
    <s v="Suscripción Anual"/>
    <n v="1531"/>
    <n v="1"/>
    <n v="0"/>
    <n v="0"/>
    <n v="6006863.1899999995"/>
    <n v="6529199.1200000001"/>
    <n v="0"/>
  </r>
  <r>
    <s v="Catalogo principalOVS_ES ACADEMICO6YH-00603"/>
    <s v="6YH-00603OVS_ES ACADEMICO"/>
    <m/>
    <x v="4"/>
    <s v="6YH-00603"/>
    <x v="1"/>
    <s v="Catalogo principal"/>
    <s v="USD"/>
    <s v="N/A"/>
    <s v="Microsoft® SfB All Languages License &amp; Software Assurance Open Value Level E 1 Year Academic AP"/>
    <s v="Unidad"/>
    <s v="Und"/>
    <s v="License/Software Assurance "/>
    <s v="N/A"/>
    <s v="N/A"/>
    <s v="OVS_ES ACADEMICO"/>
    <s v="6YH-00603"/>
    <s v="Suscripción Anual"/>
    <n v="2.81"/>
    <n v="1"/>
    <n v="0"/>
    <n v="0"/>
    <n v="11025.0069"/>
    <n v="11983.7"/>
    <n v="0"/>
  </r>
  <r>
    <s v="Catalogo principalOVS_ES ACADEMICO6YH-00604"/>
    <s v="6YH-00604OVS_ES ACADEMICO"/>
    <m/>
    <x v="4"/>
    <s v="6YH-00604"/>
    <x v="1"/>
    <s v="Catalogo principal"/>
    <s v="USD"/>
    <s v="N/A"/>
    <s v="Microsoft® SfB All Languages License &amp; Software Assurance Open Value Level F 1 Year Academic AP"/>
    <s v="Unidad"/>
    <s v="Und"/>
    <s v="License/Software Assurance "/>
    <s v="N/A"/>
    <s v="N/A"/>
    <s v="OVS_ES ACADEMICO"/>
    <s v="6YH-00604"/>
    <s v="Suscripción Anual"/>
    <n v="2.81"/>
    <n v="1"/>
    <n v="0"/>
    <n v="0"/>
    <n v="11025.0069"/>
    <n v="11983.7"/>
    <n v="0"/>
  </r>
  <r>
    <s v="Catalogo principalOVS_ES ACADEMICO6YH-00605"/>
    <s v="6YH-00605OVS_ES ACADEMICO"/>
    <m/>
    <x v="4"/>
    <s v="6YH-00605"/>
    <x v="1"/>
    <s v="Catalogo principal"/>
    <s v="USD"/>
    <s v="N/A"/>
    <s v="Microsoft SfB All Languages License &amp; Software Assurance Open Value No Level 1 Year Academic Student"/>
    <s v="Unidad"/>
    <s v="Und"/>
    <s v="Producto"/>
    <s v="N/A"/>
    <s v="N/A"/>
    <s v="OVS_ES ACADEMICO"/>
    <s v="6YH-00605"/>
    <s v="Suscripción Anual"/>
    <n v="1.72"/>
    <n v="1"/>
    <n v="0"/>
    <n v="0"/>
    <n v="6748.4027999999998"/>
    <n v="7335.22"/>
    <n v="0"/>
  </r>
  <r>
    <s v="Catalogo principalOVS_ES ACADEMICO6ZH-00447"/>
    <s v="6ZH-00447OVS_ES ACADEMICO"/>
    <m/>
    <x v="4"/>
    <s v="6ZH-00447"/>
    <x v="1"/>
    <s v="Catalogo principal"/>
    <s v="USD"/>
    <s v="N/A"/>
    <s v="Microsoft® SfB Server Standard CAL All Languages License &amp; Software Assurance Open Value Level E 1 Year Academic Enterprise Device CAL"/>
    <s v="Unidad"/>
    <s v="Und"/>
    <s v="License/Software Assurance "/>
    <s v="N/A"/>
    <s v="N/A"/>
    <s v="OVS_ES ACADEMICO"/>
    <s v="6ZH-00447"/>
    <s v="Suscripción Anual"/>
    <n v="3.74"/>
    <n v="1"/>
    <n v="0"/>
    <n v="0"/>
    <n v="14673.8526"/>
    <n v="15949.84"/>
    <n v="0"/>
  </r>
  <r>
    <s v="Catalogo principalOVS_ES ACADEMICO6ZH-00448"/>
    <s v="6ZH-00448OVS_ES ACADEMICO"/>
    <m/>
    <x v="4"/>
    <s v="6ZH-00448"/>
    <x v="1"/>
    <s v="Catalogo principal"/>
    <s v="USD"/>
    <s v="N/A"/>
    <s v="Microsoft® SfB Server Standard CAL All Languages License &amp; Software Assurance Open Value Level F 1 Year Academic Enterprise Device CAL"/>
    <s v="Unidad"/>
    <s v="Und"/>
    <s v="License/Software Assurance "/>
    <s v="N/A"/>
    <s v="N/A"/>
    <s v="OVS_ES ACADEMICO"/>
    <s v="6ZH-00448"/>
    <s v="Suscripción Anual"/>
    <n v="3.74"/>
    <n v="1"/>
    <n v="0"/>
    <n v="0"/>
    <n v="14673.8526"/>
    <n v="15949.84"/>
    <n v="0"/>
  </r>
  <r>
    <s v="Catalogo principalOVS_ES ACADEMICO6ZH-00449"/>
    <s v="6ZH-00449OVS_ES ACADEMICO"/>
    <m/>
    <x v="4"/>
    <s v="6ZH-00449"/>
    <x v="1"/>
    <s v="Catalogo principal"/>
    <s v="USD"/>
    <s v="N/A"/>
    <s v="Microsoft® SfB Server Standard CAL All Languages License &amp; Software Assurance Open Value Level E 1 Year Academic Enterprise User CAL"/>
    <s v="Unidad"/>
    <s v="Und"/>
    <s v="License/Software Assurance "/>
    <s v="N/A"/>
    <s v="N/A"/>
    <s v="OVS_ES ACADEMICO"/>
    <s v="6ZH-00449"/>
    <s v="Suscripción Anual"/>
    <n v="3.74"/>
    <n v="1"/>
    <n v="0"/>
    <n v="0"/>
    <n v="14673.8526"/>
    <n v="15949.84"/>
    <n v="0"/>
  </r>
  <r>
    <s v="Catalogo principalOVS_ES ACADEMICO6ZH-00450"/>
    <s v="6ZH-00450OVS_ES ACADEMICO"/>
    <m/>
    <x v="4"/>
    <s v="6ZH-00450"/>
    <x v="1"/>
    <s v="Catalogo principal"/>
    <s v="USD"/>
    <s v="N/A"/>
    <s v="Microsoft® SfB Server Standard CAL All Languages License &amp; Software Assurance Open Value Level F 1 Year Academic Enterprise User CAL"/>
    <s v="Unidad"/>
    <s v="Und"/>
    <s v="License/Software Assurance "/>
    <s v="N/A"/>
    <s v="N/A"/>
    <s v="OVS_ES ACADEMICO"/>
    <s v="6ZH-00450"/>
    <s v="Suscripción Anual"/>
    <n v="3.74"/>
    <n v="1"/>
    <n v="0"/>
    <n v="0"/>
    <n v="14673.8526"/>
    <n v="15949.84"/>
    <n v="0"/>
  </r>
  <r>
    <s v="Catalogo principalOVS_ES ACADEMICO6ZH-00451"/>
    <s v="6ZH-00451OVS_ES ACADEMICO"/>
    <m/>
    <x v="4"/>
    <s v="6ZH-00451"/>
    <x v="1"/>
    <s v="Catalogo principal"/>
    <s v="USD"/>
    <s v="N/A"/>
    <s v="Microsoft SfB Server Standard CAL All Languages License &amp; Software Assurance Open Value No Level 1 Year Academic Student Device CAL"/>
    <s v="Unidad"/>
    <s v="Und"/>
    <s v="Producto"/>
    <s v="N/A"/>
    <s v="N/A"/>
    <s v="OVS_ES ACADEMICO"/>
    <s v="6ZH-00451"/>
    <s v="Suscripción Anual"/>
    <n v="2.34"/>
    <n v="1"/>
    <n v="0"/>
    <n v="0"/>
    <n v="9180.9665999999997"/>
    <n v="9979.31"/>
    <n v="0"/>
  </r>
  <r>
    <s v="Catalogo principalOVS_ES ACADEMICO6ZH-00452"/>
    <s v="6ZH-00452OVS_ES ACADEMICO"/>
    <m/>
    <x v="4"/>
    <s v="6ZH-00452"/>
    <x v="1"/>
    <s v="Catalogo principal"/>
    <s v="USD"/>
    <s v="N/A"/>
    <s v="Microsoft SfB Server Standard CAL All Languages License &amp; Software Assurance Open Value No Level 1 Year Academic Student User CAL"/>
    <s v="Unidad"/>
    <s v="Und"/>
    <s v="Producto"/>
    <s v="N/A"/>
    <s v="N/A"/>
    <s v="OVS_ES ACADEMICO"/>
    <s v="6ZH-00452"/>
    <s v="Suscripción Anual"/>
    <n v="2.34"/>
    <n v="1"/>
    <n v="0"/>
    <n v="0"/>
    <n v="9180.9665999999997"/>
    <n v="9979.31"/>
    <n v="0"/>
  </r>
  <r>
    <s v="Catalogo principalOVS_ES ACADEMICO76A-00917"/>
    <s v="76A-00917OVS_ES ACADEMICO"/>
    <m/>
    <x v="4"/>
    <s v="76A-00917"/>
    <x v="1"/>
    <s v="Catalogo principal"/>
    <s v="USD"/>
    <s v="N/A"/>
    <s v="Microsoft® ECAL All Languages License &amp; Software Assurance Open Value Level E 1 Year Academic Enterprise Device CAL with Services"/>
    <s v="Unidad"/>
    <s v="Und"/>
    <s v="License/Software Assurance "/>
    <s v="N/A"/>
    <s v="N/A"/>
    <s v="OVS_ES ACADEMICO"/>
    <s v="76A-00917"/>
    <s v="Suscripción Anual"/>
    <n v="30"/>
    <n v="1"/>
    <n v="0"/>
    <n v="0"/>
    <n v="117704.7"/>
    <n v="127939.89"/>
    <n v="0"/>
  </r>
  <r>
    <s v="Catalogo principalOVS_ES ACADEMICO76A-00918"/>
    <s v="76A-00918OVS_ES ACADEMICO"/>
    <m/>
    <x v="4"/>
    <s v="76A-00918"/>
    <x v="1"/>
    <s v="Catalogo principal"/>
    <s v="USD"/>
    <s v="N/A"/>
    <s v="Microsoft® ECAL All Languages License &amp; Software Assurance Open Value Level F 1 Year Academic Enterprise Device CAL with Services"/>
    <s v="Unidad"/>
    <s v="Und"/>
    <s v="License/Software Assurance "/>
    <s v="N/A"/>
    <s v="N/A"/>
    <s v="OVS_ES ACADEMICO"/>
    <s v="76A-00918"/>
    <s v="Suscripción Anual"/>
    <n v="28"/>
    <n v="1"/>
    <n v="0"/>
    <n v="0"/>
    <n v="109857.72"/>
    <n v="119410.57"/>
    <n v="0"/>
  </r>
  <r>
    <s v="Catalogo principalOVS_ES ACADEMICO76A-00919"/>
    <s v="76A-00919OVS_ES ACADEMICO"/>
    <m/>
    <x v="4"/>
    <s v="76A-00919"/>
    <x v="1"/>
    <s v="Catalogo principal"/>
    <s v="USD"/>
    <s v="N/A"/>
    <s v="Microsoft® ECAL All Languages License &amp; Software Assurance Open Value Level E 1 Year Academic Enterprise User CAL with Services"/>
    <s v="Unidad"/>
    <s v="Und"/>
    <s v="License/Software Assurance "/>
    <s v="N/A"/>
    <s v="N/A"/>
    <s v="OVS_ES ACADEMICO"/>
    <s v="76A-00919"/>
    <s v="Suscripción Anual"/>
    <n v="30"/>
    <n v="1"/>
    <n v="0"/>
    <n v="0"/>
    <n v="117704.7"/>
    <n v="127939.89"/>
    <n v="0"/>
  </r>
  <r>
    <s v="Catalogo principalOVS_ES ACADEMICO76A-00920"/>
    <s v="76A-00920OVS_ES ACADEMICO"/>
    <m/>
    <x v="4"/>
    <s v="76A-00920"/>
    <x v="1"/>
    <s v="Catalogo principal"/>
    <s v="USD"/>
    <s v="N/A"/>
    <s v="Microsoft® ECAL All Languages License &amp; Software Assurance Open Value Level F 1 Year Academic Enterprise User CAL with Services"/>
    <s v="Unidad"/>
    <s v="Und"/>
    <s v="License/Software Assurance "/>
    <s v="N/A"/>
    <s v="N/A"/>
    <s v="OVS_ES ACADEMICO"/>
    <s v="76A-00920"/>
    <s v="Suscripción Anual"/>
    <n v="28"/>
    <n v="1"/>
    <n v="0"/>
    <n v="0"/>
    <n v="109857.72"/>
    <n v="119410.57"/>
    <n v="0"/>
  </r>
  <r>
    <s v="Catalogo principalOVS_ES ACADEMICO76A-00921"/>
    <s v="76A-00921OVS_ES ACADEMICO"/>
    <m/>
    <x v="4"/>
    <s v="76A-00921"/>
    <x v="1"/>
    <s v="Catalogo principal"/>
    <s v="USD"/>
    <s v="N/A"/>
    <s v="Microsoft® ECAL All Languages SA Step-up Open Value Level E 1 Year Academic Core Client Access License Enterprise Device CAL with Services"/>
    <s v="Unidad"/>
    <s v="Und"/>
    <s v="SA Step Up"/>
    <s v="N/A"/>
    <s v="N/A"/>
    <s v="OVS_ES ACADEMICO"/>
    <s v="76A-00921"/>
    <s v="Suscripción Anual"/>
    <n v="14"/>
    <n v="1"/>
    <n v="0"/>
    <n v="0"/>
    <n v="54928.86"/>
    <n v="59705.279999999999"/>
    <n v="0"/>
  </r>
  <r>
    <s v="Catalogo principalOVS_ES ACADEMICO76A-00922"/>
    <s v="76A-00922OVS_ES ACADEMICO"/>
    <m/>
    <x v="4"/>
    <s v="76A-00922"/>
    <x v="1"/>
    <s v="Catalogo principal"/>
    <s v="USD"/>
    <s v="N/A"/>
    <s v="Microsoft® ECAL All Languages SA Step-up Open Value Level F 1 Year Academic Core Client Access License Enterprise Device CAL with Services"/>
    <s v="Unidad"/>
    <s v="Und"/>
    <s v="SA Step Up"/>
    <s v="N/A"/>
    <s v="N/A"/>
    <s v="OVS_ES ACADEMICO"/>
    <s v="76A-00922"/>
    <s v="Suscripción Anual"/>
    <n v="14"/>
    <n v="1"/>
    <n v="0"/>
    <n v="0"/>
    <n v="54928.86"/>
    <n v="59705.279999999999"/>
    <n v="0"/>
  </r>
  <r>
    <s v="Catalogo principalOVS_ES ACADEMICO76A-00923"/>
    <s v="76A-00923OVS_ES ACADEMICO"/>
    <m/>
    <x v="4"/>
    <s v="76A-00923"/>
    <x v="1"/>
    <s v="Catalogo principal"/>
    <s v="USD"/>
    <s v="N/A"/>
    <s v="Microsoft® ECAL All Languages SA Step-up Open Value Level E 1 Year Academic Core Client Access License Enterprise User CAL with Services"/>
    <s v="Unidad"/>
    <s v="Und"/>
    <s v="SA Step Up"/>
    <s v="N/A"/>
    <s v="N/A"/>
    <s v="OVS_ES ACADEMICO"/>
    <s v="76A-00923"/>
    <s v="Suscripción Anual"/>
    <n v="14"/>
    <n v="1"/>
    <n v="0"/>
    <n v="0"/>
    <n v="54928.86"/>
    <n v="59705.279999999999"/>
    <n v="0"/>
  </r>
  <r>
    <s v="Catalogo principalOVS_ES ACADEMICO76A-00924"/>
    <s v="76A-00924OVS_ES ACADEMICO"/>
    <m/>
    <x v="4"/>
    <s v="76A-00924"/>
    <x v="1"/>
    <s v="Catalogo principal"/>
    <s v="USD"/>
    <s v="N/A"/>
    <s v="Microsoft® ECAL All Languages SA Step-up Open Value Level F 1 Year Academic Core Client Access License Enterprise User CAL with Services"/>
    <s v="Unidad"/>
    <s v="Und"/>
    <s v="SA Step Up"/>
    <s v="N/A"/>
    <s v="N/A"/>
    <s v="OVS_ES ACADEMICO"/>
    <s v="76A-00924"/>
    <s v="Suscripción Anual"/>
    <n v="14"/>
    <n v="1"/>
    <n v="0"/>
    <n v="0"/>
    <n v="54928.86"/>
    <n v="59705.279999999999"/>
    <n v="0"/>
  </r>
  <r>
    <s v="Catalogo principalOVS_ES ACADEMICO76A-00925"/>
    <s v="76A-00925OVS_ES ACADEMICO"/>
    <m/>
    <x v="4"/>
    <s v="76A-00925"/>
    <x v="1"/>
    <s v="Catalogo principal"/>
    <s v="USD"/>
    <s v="N/A"/>
    <s v="Microsoft® ECAL All Languages License &amp; Software Assurance Open Value No Level 1 Year Academic Student Device CAL with Services"/>
    <s v="Unidad"/>
    <s v="Und"/>
    <s v="License/Software Assurance "/>
    <s v="N/A"/>
    <s v="N/A"/>
    <s v="OVS_ES ACADEMICO"/>
    <s v="76A-00925"/>
    <s v="Suscripción Anual"/>
    <n v="17"/>
    <n v="1"/>
    <n v="0"/>
    <n v="0"/>
    <n v="66699.33"/>
    <n v="72499.27"/>
    <n v="0"/>
  </r>
  <r>
    <s v="Catalogo principalOVS_ES ACADEMICO76A-00926"/>
    <s v="76A-00926OVS_ES ACADEMICO"/>
    <m/>
    <x v="4"/>
    <s v="76A-00926"/>
    <x v="1"/>
    <s v="Catalogo principal"/>
    <s v="USD"/>
    <s v="N/A"/>
    <s v="Microsoft® ECAL All Languages License &amp; Software Assurance Open Value No Level 1 Year Academic Student User CAL with Services"/>
    <s v="Unidad"/>
    <s v="Und"/>
    <s v="License/Software Assurance "/>
    <s v="N/A"/>
    <s v="N/A"/>
    <s v="OVS_ES ACADEMICO"/>
    <s v="76A-00926"/>
    <s v="Suscripción Anual"/>
    <n v="17"/>
    <n v="1"/>
    <n v="0"/>
    <n v="0"/>
    <n v="66699.33"/>
    <n v="72499.27"/>
    <n v="0"/>
  </r>
  <r>
    <s v="Catalogo principalOVS_ES ACADEMICO76A-00927"/>
    <s v="76A-00927OVS_ES ACADEMICO"/>
    <m/>
    <x v="4"/>
    <s v="76A-00927"/>
    <x v="1"/>
    <s v="Catalogo principal"/>
    <s v="USD"/>
    <s v="N/A"/>
    <s v="Microsoft® ECAL All Languages SA Step-up Open Value No Level 1 Year Academic Core Client Access License Student Device CAL with Services"/>
    <s v="Unidad"/>
    <s v="Und"/>
    <s v="SA Step Up"/>
    <s v="N/A"/>
    <s v="N/A"/>
    <s v="OVS_ES ACADEMICO"/>
    <s v="76A-00927"/>
    <s v="Suscripción Anual"/>
    <n v="15"/>
    <n v="1"/>
    <n v="0"/>
    <n v="0"/>
    <n v="58852.35"/>
    <n v="63969.95"/>
    <n v="0"/>
  </r>
  <r>
    <s v="Catalogo principalOVS_ES ACADEMICO76A-00928"/>
    <s v="76A-00928OVS_ES ACADEMICO"/>
    <m/>
    <x v="4"/>
    <s v="76A-00928"/>
    <x v="1"/>
    <s v="Catalogo principal"/>
    <s v="USD"/>
    <s v="N/A"/>
    <s v="Microsoft® ECAL All Languages SA Step-up Open Value No Level 1 Year Academic Core Client Access License Student User CAL with Services"/>
    <s v="Unidad"/>
    <s v="Und"/>
    <s v="SA Step Up"/>
    <s v="N/A"/>
    <s v="N/A"/>
    <s v="OVS_ES ACADEMICO"/>
    <s v="76A-00928"/>
    <s v="Suscripción Anual"/>
    <n v="15"/>
    <n v="1"/>
    <n v="0"/>
    <n v="0"/>
    <n v="58852.35"/>
    <n v="63969.95"/>
    <n v="0"/>
  </r>
  <r>
    <s v="Catalogo principalOVS_ES ACADEMICO76A-00937"/>
    <s v="76A-00937OVS_ES ACADEMICO"/>
    <m/>
    <x v="4"/>
    <s v="76A-00937"/>
    <x v="1"/>
    <s v="Catalogo principal"/>
    <s v="USD"/>
    <s v="N/A"/>
    <s v="Microsoft® ECAL All Languages SA Step-up Open Value Level F 1 Year Academic Core Client Access License Platform Device CAL with Services"/>
    <s v="Unidad"/>
    <s v="Und"/>
    <s v="SA Step Up"/>
    <s v="N/A"/>
    <s v="N/A"/>
    <s v="OVS_ES ACADEMICO"/>
    <s v="76A-00937"/>
    <s v="Suscripción Anual"/>
    <n v="11"/>
    <n v="1"/>
    <n v="0"/>
    <n v="0"/>
    <n v="43158.39"/>
    <n v="46911.29"/>
    <n v="0"/>
  </r>
  <r>
    <s v="Catalogo principalOVS_ES ACADEMICO76A-00938"/>
    <s v="76A-00938OVS_ES ACADEMICO"/>
    <m/>
    <x v="4"/>
    <s v="76A-00938"/>
    <x v="1"/>
    <s v="Catalogo principal"/>
    <s v="USD"/>
    <s v="N/A"/>
    <s v="Microsoft® ECAL All Languages SA Step-up Open Value Level E 1 Year Academic Core Client Access License Platform User CAL with Services"/>
    <s v="Unidad"/>
    <s v="Und"/>
    <s v="SA Step Up"/>
    <s v="N/A"/>
    <s v="N/A"/>
    <s v="OVS_ES ACADEMICO"/>
    <s v="76A-00938"/>
    <s v="Suscripción Anual"/>
    <n v="12"/>
    <n v="1"/>
    <n v="0"/>
    <n v="0"/>
    <n v="47081.88"/>
    <n v="51175.96"/>
    <n v="0"/>
  </r>
  <r>
    <s v="Catalogo principalOVS_ES ACADEMICO76A-00939"/>
    <s v="76A-00939OVS_ES ACADEMICO"/>
    <m/>
    <x v="4"/>
    <s v="76A-00939"/>
    <x v="1"/>
    <s v="Catalogo principal"/>
    <s v="USD"/>
    <s v="N/A"/>
    <s v="Microsoft® ECAL All Languages SA Step-up Open Value Level F 1 Year Academic Core Client Access License Platform User CAL with Services"/>
    <s v="Unidad"/>
    <s v="Und"/>
    <s v="SA Step Up"/>
    <s v="N/A"/>
    <s v="N/A"/>
    <s v="OVS_ES ACADEMICO"/>
    <s v="76A-00939"/>
    <s v="Suscripción Anual"/>
    <n v="11"/>
    <n v="1"/>
    <n v="0"/>
    <n v="0"/>
    <n v="43158.39"/>
    <n v="46911.29"/>
    <n v="0"/>
  </r>
  <r>
    <s v="Catalogo principalOVS_ES ACADEMICO76A-00946"/>
    <s v="76A-00946OVS_ES ACADEMICO"/>
    <m/>
    <x v="4"/>
    <s v="76A-00946"/>
    <x v="1"/>
    <s v="Catalogo principal"/>
    <s v="USD"/>
    <s v="N/A"/>
    <s v="Microsoft® ECAL All Languages License &amp; Software Assurance Open Value No Level 1 Year Academic Platform Student Device CAL with Services"/>
    <s v="Unidad"/>
    <s v="Und"/>
    <s v="License/Software Assurance "/>
    <s v="N/A"/>
    <s v="N/A"/>
    <s v="OVS_ES ACADEMICO"/>
    <s v="76A-00946"/>
    <s v="Suscripción Anual"/>
    <n v="16"/>
    <n v="1"/>
    <n v="0"/>
    <n v="0"/>
    <n v="62775.839999999997"/>
    <n v="68234.61"/>
    <n v="0"/>
  </r>
  <r>
    <s v="Catalogo principalOVS_ES ACADEMICO76A-00947"/>
    <s v="76A-00947OVS_ES ACADEMICO"/>
    <m/>
    <x v="4"/>
    <s v="76A-00947"/>
    <x v="1"/>
    <s v="Catalogo principal"/>
    <s v="USD"/>
    <s v="N/A"/>
    <s v="Microsoft® ECAL All Languages License &amp; Software Assurance Open Value No Level 1 Year Academic Platform Student User CAL with Services"/>
    <s v="Unidad"/>
    <s v="Und"/>
    <s v="License/Software Assurance "/>
    <s v="N/A"/>
    <s v="N/A"/>
    <s v="OVS_ES ACADEMICO"/>
    <s v="76A-00947"/>
    <s v="Suscripción Anual"/>
    <n v="16"/>
    <n v="1"/>
    <n v="0"/>
    <n v="0"/>
    <n v="62775.839999999997"/>
    <n v="68234.61"/>
    <n v="0"/>
  </r>
  <r>
    <s v="Catalogo principalOVS_ES ACADEMICO76A-00948"/>
    <s v="76A-00948OVS_ES ACADEMICO"/>
    <m/>
    <x v="4"/>
    <s v="76A-00948"/>
    <x v="1"/>
    <s v="Catalogo principal"/>
    <s v="USD"/>
    <s v="N/A"/>
    <s v="Microsoft® ECAL All Languages SA Step-up Open Value No Level 1 Year Academic Core Client Access License Platform Student Device CAL with Services"/>
    <s v="Unidad"/>
    <s v="Und"/>
    <s v="SA Step Up"/>
    <s v="N/A"/>
    <s v="N/A"/>
    <s v="OVS_ES ACADEMICO"/>
    <s v="76A-00948"/>
    <s v="Suscripción Anual"/>
    <n v="13"/>
    <n v="1"/>
    <n v="0"/>
    <n v="0"/>
    <n v="51005.369999999995"/>
    <n v="55440.62"/>
    <n v="0"/>
  </r>
  <r>
    <s v="Catalogo principalOVS_ES ACADEMICO76A-00949"/>
    <s v="76A-00949OVS_ES ACADEMICO"/>
    <m/>
    <x v="4"/>
    <s v="76A-00949"/>
    <x v="1"/>
    <s v="Catalogo principal"/>
    <s v="USD"/>
    <s v="N/A"/>
    <s v="Microsoft® ECAL All Languages SA Step-up Open Value No Level 1 Year Academic Core Client Access License Platform Student User CAL with Services"/>
    <s v="Unidad"/>
    <s v="Und"/>
    <s v="SA Step Up"/>
    <s v="N/A"/>
    <s v="N/A"/>
    <s v="OVS_ES ACADEMICO"/>
    <s v="76A-00949"/>
    <s v="Suscripción Anual"/>
    <n v="13"/>
    <n v="1"/>
    <n v="0"/>
    <n v="0"/>
    <n v="51005.369999999995"/>
    <n v="55440.62"/>
    <n v="0"/>
  </r>
  <r>
    <s v="Catalogo principalOVS_ES ACADEMICO76A-01004"/>
    <s v="76A-01004OVS_ES ACADEMICO"/>
    <m/>
    <x v="4"/>
    <s v="76A-01004"/>
    <x v="1"/>
    <s v="Catalogo principal"/>
    <s v="USD"/>
    <s v="N/A"/>
    <s v="Microsoft® ECAL All Languages License &amp; Software Assurance Open Value Level E 1 Year Academic Platform Device CAL with Services"/>
    <s v="Unidad"/>
    <s v="Und"/>
    <s v="License/Software Assurance "/>
    <s v="N/A"/>
    <s v="N/A"/>
    <s v="OVS_ES ACADEMICO"/>
    <s v="76A-01004"/>
    <s v="Suscripción Anual"/>
    <n v="27"/>
    <n v="1"/>
    <n v="0"/>
    <n v="0"/>
    <n v="105934.23"/>
    <n v="115145.9"/>
    <n v="0"/>
  </r>
  <r>
    <s v="Catalogo principalOVS_ES ACADEMICO76A-01005"/>
    <s v="76A-01005OVS_ES ACADEMICO"/>
    <m/>
    <x v="4"/>
    <s v="76A-01005"/>
    <x v="1"/>
    <s v="Catalogo principal"/>
    <s v="USD"/>
    <s v="N/A"/>
    <s v="Microsoft® ECAL All Languages License &amp; Software Assurance Open Value Level F 1 Year Academic Platform Device CAL with Services"/>
    <s v="Unidad"/>
    <s v="Und"/>
    <s v="License/Software Assurance "/>
    <s v="N/A"/>
    <s v="N/A"/>
    <s v="OVS_ES ACADEMICO"/>
    <s v="76A-01005"/>
    <s v="Suscripción Anual"/>
    <n v="26"/>
    <n v="1"/>
    <n v="0"/>
    <n v="0"/>
    <n v="102010.73999999999"/>
    <n v="110881.24"/>
    <n v="0"/>
  </r>
  <r>
    <s v="Catalogo principalOVS_ES ACADEMICO76A-01006"/>
    <s v="76A-01006OVS_ES ACADEMICO"/>
    <m/>
    <x v="4"/>
    <s v="76A-01006"/>
    <x v="1"/>
    <s v="Catalogo principal"/>
    <s v="USD"/>
    <s v="N/A"/>
    <s v="Microsoft® ECAL All Languages License &amp; Software Assurance Open Value Level E 1 Year Academic Platform User CAL with Services"/>
    <s v="Unidad"/>
    <s v="Und"/>
    <s v="License/Software Assurance "/>
    <s v="N/A"/>
    <s v="N/A"/>
    <s v="OVS_ES ACADEMICO"/>
    <s v="76A-01006"/>
    <s v="Suscripción Anual"/>
    <n v="27"/>
    <n v="1"/>
    <n v="0"/>
    <n v="0"/>
    <n v="105934.23"/>
    <n v="115145.9"/>
    <n v="0"/>
  </r>
  <r>
    <s v="Catalogo principalOVS_ES ACADEMICO76A-01007"/>
    <s v="76A-01007OVS_ES ACADEMICO"/>
    <m/>
    <x v="4"/>
    <s v="76A-01007"/>
    <x v="1"/>
    <s v="Catalogo principal"/>
    <s v="USD"/>
    <s v="N/A"/>
    <s v="Microsoft® ECAL All Languages License &amp; Software Assurance Open Value Level F 1 Year Academic Platform User CAL with Services"/>
    <s v="Unidad"/>
    <s v="Und"/>
    <s v="License/Software Assurance "/>
    <s v="N/A"/>
    <s v="N/A"/>
    <s v="OVS_ES ACADEMICO"/>
    <s v="76A-01007"/>
    <s v="Suscripción Anual"/>
    <n v="26"/>
    <n v="1"/>
    <n v="0"/>
    <n v="0"/>
    <n v="102010.73999999999"/>
    <n v="110881.24"/>
    <n v="0"/>
  </r>
  <r>
    <s v="Catalogo principalOVS_ES ACADEMICO76A-01008"/>
    <s v="76A-01008OVS_ES ACADEMICO"/>
    <m/>
    <x v="4"/>
    <s v="76A-01008"/>
    <x v="1"/>
    <s v="Catalogo principal"/>
    <s v="USD"/>
    <s v="N/A"/>
    <s v="Microsoft® ECAL All Languages SA Step-up Open Value Level E 1 Year Academic Core Client Access License Platform Device CAL with Services"/>
    <s v="Unidad"/>
    <s v="Und"/>
    <s v="SA Step Up"/>
    <s v="N/A"/>
    <s v="N/A"/>
    <s v="OVS_ES ACADEMICO"/>
    <s v="76A-01008"/>
    <s v="Suscripción Anual"/>
    <n v="12"/>
    <n v="1"/>
    <n v="0"/>
    <n v="0"/>
    <n v="47081.88"/>
    <n v="51175.96"/>
    <n v="0"/>
  </r>
  <r>
    <s v="Catalogo principalOVS_ES ACADEMICO76M-01415"/>
    <s v="76M-01415OVS_ES ACADEMICO"/>
    <m/>
    <x v="4"/>
    <s v="76M-01415"/>
    <x v="1"/>
    <s v="Catalogo principal"/>
    <s v="USD"/>
    <s v="N/A"/>
    <s v="Microsoft® SharePoint Standard CAL All Languages License &amp; Software Assurance Open Value Level E 1 Year Academic Enterprise Device CAL"/>
    <s v="Unidad"/>
    <s v="Und"/>
    <s v="License/Software Assurance "/>
    <s v="N/A"/>
    <s v="N/A"/>
    <s v="OVS_ES ACADEMICO"/>
    <s v="76M-01415"/>
    <s v="Suscripción Anual"/>
    <n v="8"/>
    <n v="1"/>
    <n v="0"/>
    <n v="0"/>
    <n v="31387.919999999998"/>
    <n v="34117.300000000003"/>
    <n v="0"/>
  </r>
  <r>
    <s v="Catalogo principalOVS_ES ACADEMICO76M-01416"/>
    <s v="76M-01416OVS_ES ACADEMICO"/>
    <m/>
    <x v="4"/>
    <s v="76M-01416"/>
    <x v="1"/>
    <s v="Catalogo principal"/>
    <s v="USD"/>
    <s v="N/A"/>
    <s v="Microsoft® SharePoint Standard CAL All Languages License &amp; Software Assurance Open Value Level F 1 Year Academic Enterprise Device CAL"/>
    <s v="Unidad"/>
    <s v="Und"/>
    <s v="License/Software Assurance "/>
    <s v="N/A"/>
    <s v="N/A"/>
    <s v="OVS_ES ACADEMICO"/>
    <s v="76M-01416"/>
    <s v="Suscripción Anual"/>
    <n v="8"/>
    <n v="1"/>
    <n v="0"/>
    <n v="0"/>
    <n v="31387.919999999998"/>
    <n v="34117.300000000003"/>
    <n v="0"/>
  </r>
  <r>
    <s v="Catalogo principalOVS_ES ACADEMICO76M-01417"/>
    <s v="76M-01417OVS_ES ACADEMICO"/>
    <m/>
    <x v="4"/>
    <s v="76M-01417"/>
    <x v="1"/>
    <s v="Catalogo principal"/>
    <s v="USD"/>
    <s v="N/A"/>
    <s v="Microsoft® SharePoint Standard CAL All Languages License &amp; Software Assurance Open Value Level E 1 Year Academic Enterprise User CAL"/>
    <s v="Unidad"/>
    <s v="Und"/>
    <s v="License/Software Assurance "/>
    <s v="N/A"/>
    <s v="N/A"/>
    <s v="OVS_ES ACADEMICO"/>
    <s v="76M-01417"/>
    <s v="Suscripción Anual"/>
    <n v="8"/>
    <n v="1"/>
    <n v="0"/>
    <n v="0"/>
    <n v="31387.919999999998"/>
    <n v="34117.300000000003"/>
    <n v="0"/>
  </r>
  <r>
    <s v="Catalogo principalOVS_ES ACADEMICO76M-01418"/>
    <s v="76M-01418OVS_ES ACADEMICO"/>
    <m/>
    <x v="4"/>
    <s v="76M-01418"/>
    <x v="1"/>
    <s v="Catalogo principal"/>
    <s v="USD"/>
    <s v="N/A"/>
    <s v="Microsoft® SharePoint Standard CAL All Languages License &amp; Software Assurance Open Value Level F 1 Year Academic Enterprise User CAL"/>
    <s v="Unidad"/>
    <s v="Und"/>
    <s v="License/Software Assurance "/>
    <s v="N/A"/>
    <s v="N/A"/>
    <s v="OVS_ES ACADEMICO"/>
    <s v="76M-01418"/>
    <s v="Suscripción Anual"/>
    <n v="8"/>
    <n v="1"/>
    <n v="0"/>
    <n v="0"/>
    <n v="31387.919999999998"/>
    <n v="34117.300000000003"/>
    <n v="0"/>
  </r>
  <r>
    <s v="Catalogo principalOVS_ES ACADEMICO76M-01419"/>
    <s v="76M-01419OVS_ES ACADEMICO"/>
    <m/>
    <x v="4"/>
    <s v="76M-01419"/>
    <x v="1"/>
    <s v="Catalogo principal"/>
    <s v="USD"/>
    <s v="N/A"/>
    <s v="Microsoft® SharePoint Standard CAL All Languages License &amp; Software Assurance Open Value No Level 1 Year Academic Student Device CAL"/>
    <s v="Unidad"/>
    <s v="Und"/>
    <s v="License/Software Assurance "/>
    <s v="N/A"/>
    <s v="N/A"/>
    <s v="OVS_ES ACADEMICO"/>
    <s v="76M-01419"/>
    <s v="Suscripción Anual"/>
    <n v="0.94"/>
    <n v="1"/>
    <n v="0"/>
    <n v="0"/>
    <n v="3688.0805999999998"/>
    <n v="4008.78"/>
    <n v="0"/>
  </r>
  <r>
    <s v="Catalogo principalOVS_ES ACADEMICO76M-01420"/>
    <s v="76M-01420OVS_ES ACADEMICO"/>
    <m/>
    <x v="4"/>
    <s v="76M-01420"/>
    <x v="1"/>
    <s v="Catalogo principal"/>
    <s v="USD"/>
    <s v="N/A"/>
    <s v="Microsoft® SharePoint Standard CAL All Languages License &amp; Software Assurance Open Value No Level 1 Year Academic Student User CAL"/>
    <s v="Unidad"/>
    <s v="Und"/>
    <s v="License/Software Assurance "/>
    <s v="N/A"/>
    <s v="N/A"/>
    <s v="OVS_ES ACADEMICO"/>
    <s v="76M-01420"/>
    <s v="Suscripción Anual"/>
    <n v="0.94"/>
    <n v="1"/>
    <n v="0"/>
    <n v="0"/>
    <n v="3688.0805999999998"/>
    <n v="4008.78"/>
    <n v="0"/>
  </r>
  <r>
    <s v="Catalogo principalOVS_ES ACADEMICO76N-03594"/>
    <s v="76N-03594OVS_ES ACADEMICO"/>
    <m/>
    <x v="4"/>
    <s v="76N-03594"/>
    <x v="1"/>
    <s v="Catalogo principal"/>
    <s v="USD"/>
    <s v="N/A"/>
    <s v="Microsoft® SharePoint Enterprise CAL All Languages License &amp; Software Assurance Open Value Level E 1 Year Academic Enterprise Device CAL"/>
    <s v="Unidad"/>
    <s v="Und"/>
    <s v="License/Software Assurance "/>
    <s v="N/A"/>
    <s v="N/A"/>
    <s v="OVS_ES ACADEMICO"/>
    <s v="76N-03594"/>
    <s v="Suscripción Anual"/>
    <n v="10"/>
    <n v="1"/>
    <n v="0"/>
    <n v="0"/>
    <n v="39234.899999999994"/>
    <n v="42646.63"/>
    <n v="0"/>
  </r>
  <r>
    <s v="Catalogo principalOVS_ES ACADEMICO76N-03595"/>
    <s v="76N-03595OVS_ES ACADEMICO"/>
    <m/>
    <x v="4"/>
    <s v="76N-03595"/>
    <x v="1"/>
    <s v="Catalogo principal"/>
    <s v="USD"/>
    <s v="N/A"/>
    <s v="Microsoft® SharePoint Enterprise CAL All Languages License &amp; Software Assurance Open Value Level F 1 Year Academic Enterprise Device CAL"/>
    <s v="Unidad"/>
    <s v="Und"/>
    <s v="License/Software Assurance "/>
    <s v="N/A"/>
    <s v="N/A"/>
    <s v="OVS_ES ACADEMICO"/>
    <s v="76N-03595"/>
    <s v="Suscripción Anual"/>
    <n v="10"/>
    <n v="1"/>
    <n v="0"/>
    <n v="0"/>
    <n v="39234.899999999994"/>
    <n v="42646.63"/>
    <n v="0"/>
  </r>
  <r>
    <s v="Catalogo principalOVS_ES ACADEMICO76N-03596"/>
    <s v="76N-03596OVS_ES ACADEMICO"/>
    <m/>
    <x v="4"/>
    <s v="76N-03596"/>
    <x v="1"/>
    <s v="Catalogo principal"/>
    <s v="USD"/>
    <s v="N/A"/>
    <s v="Microsoft® SharePoint Enterprise CAL All Languages License &amp; Software Assurance Open Value Level E 1 Year Academic Enterprise User CAL"/>
    <s v="Unidad"/>
    <s v="Und"/>
    <s v="License/Software Assurance "/>
    <s v="N/A"/>
    <s v="N/A"/>
    <s v="OVS_ES ACADEMICO"/>
    <s v="76N-03596"/>
    <s v="Suscripción Anual"/>
    <n v="10"/>
    <n v="1"/>
    <n v="0"/>
    <n v="0"/>
    <n v="39234.899999999994"/>
    <n v="42646.63"/>
    <n v="0"/>
  </r>
  <r>
    <s v="Catalogo principalOVS_ES ACADEMICO76N-03597"/>
    <s v="76N-03597OVS_ES ACADEMICO"/>
    <m/>
    <x v="4"/>
    <s v="76N-03597"/>
    <x v="1"/>
    <s v="Catalogo principal"/>
    <s v="USD"/>
    <s v="N/A"/>
    <s v="Microsoft® SharePoint Enterprise CAL All Languages License &amp; Software Assurance Open Value Level F 1 Year Academic Enterprise User CAL"/>
    <s v="Unidad"/>
    <s v="Und"/>
    <s v="License/Software Assurance "/>
    <s v="N/A"/>
    <s v="N/A"/>
    <s v="OVS_ES ACADEMICO"/>
    <s v="76N-03597"/>
    <s v="Suscripción Anual"/>
    <n v="10"/>
    <n v="1"/>
    <n v="0"/>
    <n v="0"/>
    <n v="39234.899999999994"/>
    <n v="42646.63"/>
    <n v="0"/>
  </r>
  <r>
    <s v="Catalogo principalOVS_ES ACADEMICO76N-03598"/>
    <s v="76N-03598OVS_ES ACADEMICO"/>
    <m/>
    <x v="4"/>
    <s v="76N-03598"/>
    <x v="1"/>
    <s v="Catalogo principal"/>
    <s v="USD"/>
    <s v="N/A"/>
    <s v="Microsoft® SharePoint Enterprise CAL All Languages License &amp; Software Assurance Open Value No Level 1 Year Academic Student Device CAL"/>
    <s v="Unidad"/>
    <s v="Und"/>
    <s v="License/Software Assurance "/>
    <s v="N/A"/>
    <s v="N/A"/>
    <s v="OVS_ES ACADEMICO"/>
    <s v="76N-03598"/>
    <s v="Suscripción Anual"/>
    <n v="7"/>
    <n v="1"/>
    <n v="0"/>
    <n v="0"/>
    <n v="27464.43"/>
    <n v="29852.639999999999"/>
    <n v="0"/>
  </r>
  <r>
    <s v="Catalogo principalOVS_ES ACADEMICO76N-03599"/>
    <s v="76N-03599OVS_ES ACADEMICO"/>
    <m/>
    <x v="4"/>
    <s v="76N-03599"/>
    <x v="1"/>
    <s v="Catalogo principal"/>
    <s v="USD"/>
    <s v="N/A"/>
    <s v="Microsoft® SharePoint Enterprise CAL All Languages License &amp; Software Assurance Open Value No Level 1 Year Academic Student User CAL"/>
    <s v="Unidad"/>
    <s v="Und"/>
    <s v="License/Software Assurance "/>
    <s v="N/A"/>
    <s v="N/A"/>
    <s v="OVS_ES ACADEMICO"/>
    <s v="76N-03599"/>
    <s v="Suscripción Anual"/>
    <n v="7"/>
    <n v="1"/>
    <n v="0"/>
    <n v="0"/>
    <n v="27464.43"/>
    <n v="29852.639999999999"/>
    <n v="0"/>
  </r>
  <r>
    <s v="Catalogo principalOVS_ES ACADEMICO76P-01359"/>
    <s v="76P-01359OVS_ES ACADEMICO"/>
    <m/>
    <x v="4"/>
    <s v="76P-01359"/>
    <x v="1"/>
    <s v="Catalogo principal"/>
    <s v="USD"/>
    <s v="N/A"/>
    <s v="Microsoft® SharePoint Server All Languages License &amp; Software Assurance Open Value Level E 1 Year Academic Additional Product"/>
    <s v="Unidad"/>
    <s v="Und"/>
    <s v="License/Software Assurance "/>
    <s v="N/A"/>
    <s v="N/A"/>
    <s v="OVS_ES ACADEMICO"/>
    <s v="76P-01359"/>
    <s v="Suscripción Anual"/>
    <n v="629"/>
    <n v="1"/>
    <n v="0"/>
    <n v="0"/>
    <n v="2467875.21"/>
    <n v="2682473.0499999998"/>
    <n v="0"/>
  </r>
  <r>
    <s v="Catalogo principalOVS_ES ACADEMICO76P-01360"/>
    <s v="76P-01360OVS_ES ACADEMICO"/>
    <m/>
    <x v="4"/>
    <s v="76P-01360"/>
    <x v="1"/>
    <s v="Catalogo principal"/>
    <s v="USD"/>
    <s v="N/A"/>
    <s v="Microsoft® SharePoint Server All Languages License &amp; Software Assurance Open Value Level F 1 Year Academic Additional Product"/>
    <s v="Unidad"/>
    <s v="Und"/>
    <s v="License/Software Assurance "/>
    <s v="N/A"/>
    <s v="N/A"/>
    <s v="OVS_ES ACADEMICO"/>
    <s v="76P-01360"/>
    <s v="Suscripción Anual"/>
    <n v="629"/>
    <n v="1"/>
    <n v="0"/>
    <n v="0"/>
    <n v="2467875.21"/>
    <n v="2682473.0499999998"/>
    <n v="0"/>
  </r>
  <r>
    <s v="Catalogo principalOVS_ES ACADEMICO77D-00161"/>
    <s v="77D-00161OVS_ES ACADEMICO"/>
    <m/>
    <x v="4"/>
    <s v="77D-00161"/>
    <x v="1"/>
    <s v="Catalogo principal"/>
    <s v="USD"/>
    <s v="N/A"/>
    <s v="Microsoft® Visual Studio Professional MSDN All Languages License &amp; Software Assurance Open Value Level E 1 Year Academic AP"/>
    <s v="Unidad"/>
    <s v="Und"/>
    <s v="License/Software Assurance "/>
    <s v="N/A"/>
    <s v="N/A"/>
    <s v="OVS_ES ACADEMICO"/>
    <s v="77D-00161"/>
    <s v="Suscripción Anual"/>
    <n v="69"/>
    <n v="1"/>
    <n v="0"/>
    <n v="0"/>
    <n v="270720.81"/>
    <n v="294261.75"/>
    <n v="0"/>
  </r>
  <r>
    <s v="Catalogo principalOVS_ES ACADEMICO77D-00162"/>
    <s v="77D-00162OVS_ES ACADEMICO"/>
    <m/>
    <x v="4"/>
    <s v="77D-00162"/>
    <x v="1"/>
    <s v="Catalogo principal"/>
    <s v="USD"/>
    <s v="N/A"/>
    <s v="Microsoft® Visual Studio Professional MSDN All Languages License &amp; Software Assurance Open Value Level F 1 Year Academic AP"/>
    <s v="Unidad"/>
    <s v="Und"/>
    <s v="License/Software Assurance "/>
    <s v="N/A"/>
    <s v="N/A"/>
    <s v="OVS_ES ACADEMICO"/>
    <s v="77D-00162"/>
    <s v="Suscripción Anual"/>
    <n v="69"/>
    <n v="1"/>
    <n v="0"/>
    <n v="0"/>
    <n v="270720.81"/>
    <n v="294261.75"/>
    <n v="0"/>
  </r>
  <r>
    <s v="Catalogo principalOVS_ES ACADEMICO7AH-00437"/>
    <s v="7AH-00437OVS_ES ACADEMICO"/>
    <m/>
    <x v="4"/>
    <s v="7AH-00437"/>
    <x v="1"/>
    <s v="Catalogo principal"/>
    <s v="USD"/>
    <s v="N/A"/>
    <s v="Microsoft® SfB Server Enterprise CAL All Languages License &amp; Software Assurance Open Value Level E 1 Year Academic Enterprise Device CAL"/>
    <s v="Unidad"/>
    <s v="Und"/>
    <s v="License/Software Assurance "/>
    <s v="N/A"/>
    <s v="N/A"/>
    <s v="OVS_ES ACADEMICO"/>
    <s v="7AH-00437"/>
    <s v="Suscripción Anual"/>
    <n v="13"/>
    <n v="1"/>
    <n v="0"/>
    <n v="0"/>
    <n v="51005.369999999995"/>
    <n v="55440.62"/>
    <n v="0"/>
  </r>
  <r>
    <s v="Catalogo principalOVS_ES ACADEMICO7AH-00438"/>
    <s v="7AH-00438OVS_ES ACADEMICO"/>
    <m/>
    <x v="4"/>
    <s v="7AH-00438"/>
    <x v="1"/>
    <s v="Catalogo principal"/>
    <s v="USD"/>
    <s v="N/A"/>
    <s v="Microsoft® SfB Server Enterprise CAL All Languages License &amp; Software Assurance Open Value Level F 1 Year Academic Enterprise Device CAL"/>
    <s v="Unidad"/>
    <s v="Und"/>
    <s v="License/Software Assurance "/>
    <s v="N/A"/>
    <s v="N/A"/>
    <s v="OVS_ES ACADEMICO"/>
    <s v="7AH-00438"/>
    <s v="Suscripción Anual"/>
    <n v="13"/>
    <n v="1"/>
    <n v="0"/>
    <n v="0"/>
    <n v="51005.369999999995"/>
    <n v="55440.62"/>
    <n v="0"/>
  </r>
  <r>
    <s v="Catalogo principalOVS_ES ACADEMICO7AH-00439"/>
    <s v="7AH-00439OVS_ES ACADEMICO"/>
    <m/>
    <x v="4"/>
    <s v="7AH-00439"/>
    <x v="1"/>
    <s v="Catalogo principal"/>
    <s v="USD"/>
    <s v="N/A"/>
    <s v="Microsoft® SfB Server Enterprise CAL All Languages License &amp; Software Assurance Open Value Level E 1 Year Academic Enterprise User CAL"/>
    <s v="Unidad"/>
    <s v="Und"/>
    <s v="License/Software Assurance "/>
    <s v="N/A"/>
    <s v="N/A"/>
    <s v="OVS_ES ACADEMICO"/>
    <s v="7AH-00439"/>
    <s v="Suscripción Anual"/>
    <n v="13"/>
    <n v="1"/>
    <n v="0"/>
    <n v="0"/>
    <n v="51005.369999999995"/>
    <n v="55440.62"/>
    <n v="0"/>
  </r>
  <r>
    <s v="Catalogo principalOVS_ES ACADEMICO7AH-00440"/>
    <s v="7AH-00440OVS_ES ACADEMICO"/>
    <m/>
    <x v="4"/>
    <s v="7AH-00440"/>
    <x v="1"/>
    <s v="Catalogo principal"/>
    <s v="USD"/>
    <s v="N/A"/>
    <s v="Microsoft® SfB Server Enterprise CAL All Languages License &amp; Software Assurance Open Value Level F 1 Year Academic Enterprise User CAL"/>
    <s v="Unidad"/>
    <s v="Und"/>
    <s v="License/Software Assurance "/>
    <s v="N/A"/>
    <s v="N/A"/>
    <s v="OVS_ES ACADEMICO"/>
    <s v="7AH-00440"/>
    <s v="Suscripción Anual"/>
    <n v="13"/>
    <n v="1"/>
    <n v="0"/>
    <n v="0"/>
    <n v="51005.369999999995"/>
    <n v="55440.62"/>
    <n v="0"/>
  </r>
  <r>
    <s v="Catalogo principalOVS_ES ACADEMICO7AH-00441"/>
    <s v="7AH-00441OVS_ES ACADEMICO"/>
    <m/>
    <x v="4"/>
    <s v="7AH-00441"/>
    <x v="1"/>
    <s v="Catalogo principal"/>
    <s v="USD"/>
    <s v="N/A"/>
    <s v="Microsoft SfB Server Enterprise CAL All Languages License &amp; Software Assurance Open Value No Level 1 Year Academic Student Device CAL"/>
    <s v="Unidad"/>
    <s v="Und"/>
    <s v="Producto"/>
    <s v="N/A"/>
    <s v="N/A"/>
    <s v="OVS_ES ACADEMICO"/>
    <s v="7AH-00441"/>
    <s v="Suscripción Anual"/>
    <n v="9"/>
    <n v="1"/>
    <n v="0"/>
    <n v="0"/>
    <n v="35311.409999999996"/>
    <n v="38381.97"/>
    <n v="0"/>
  </r>
  <r>
    <s v="Catalogo principalOVS_ES ACADEMICO7AH-00442"/>
    <s v="7AH-00442OVS_ES ACADEMICO"/>
    <m/>
    <x v="4"/>
    <s v="7AH-00442"/>
    <x v="1"/>
    <s v="Catalogo principal"/>
    <s v="USD"/>
    <s v="N/A"/>
    <s v="Microsoft SfB Server Enterprise CAL All Languages License &amp; Software Assurance Open Value No Level 1 Year Academic Student User CAL"/>
    <s v="Unidad"/>
    <s v="Und"/>
    <s v="Producto"/>
    <s v="N/A"/>
    <s v="N/A"/>
    <s v="OVS_ES ACADEMICO"/>
    <s v="7AH-00442"/>
    <s v="Suscripción Anual"/>
    <n v="9"/>
    <n v="1"/>
    <n v="0"/>
    <n v="0"/>
    <n v="35311.409999999996"/>
    <n v="38381.97"/>
    <n v="0"/>
  </r>
  <r>
    <s v="Catalogo principalOVS_ES ACADEMICO7JD-00001"/>
    <s v="7JD-00001OVS_ES ACADEMICO"/>
    <m/>
    <x v="4"/>
    <s v="7JD-00001"/>
    <x v="1"/>
    <s v="Catalogo principal"/>
    <s v="USD"/>
    <s v="N/A"/>
    <s v="Microsoft® Project Online Essentials Open Faculty All Languages Subscription Open Value Level E 1 Month Academic AP"/>
    <s v="Unidad"/>
    <s v="Und"/>
    <s v="Monthly Subscriptions"/>
    <s v="N/A"/>
    <s v="N/A"/>
    <s v="OVS_ES ACADEMICO"/>
    <s v="7JD-00001"/>
    <s v="Suscripción mensual con pago anual"/>
    <n v="0"/>
    <n v="1"/>
    <n v="0"/>
    <n v="0"/>
    <n v="0"/>
    <n v="0"/>
    <n v="0"/>
  </r>
  <r>
    <s v="Catalogo principalOVS_ES ACADEMICO7JD-00002"/>
    <s v="7JD-00002OVS_ES ACADEMICO"/>
    <m/>
    <x v="4"/>
    <s v="7JD-00002"/>
    <x v="1"/>
    <s v="Catalogo principal"/>
    <s v="USD"/>
    <s v="N/A"/>
    <s v="Microsoft Project Online Essentials Open Faculty All Languages Subscription Open Value Level F 1 Month Academic AP"/>
    <s v="Unidad"/>
    <s v="Und"/>
    <s v="Producto"/>
    <s v="N/A"/>
    <s v="N/A"/>
    <s v="OVS_ES ACADEMICO"/>
    <s v="7JD-00002"/>
    <s v="Suscripción mensual con pago anual"/>
    <n v="0"/>
    <n v="1"/>
    <n v="0"/>
    <n v="0"/>
    <n v="0"/>
    <n v="0"/>
    <n v="0"/>
  </r>
  <r>
    <s v="Catalogo principalOVS_ES ACADEMICO7JQ-00038"/>
    <s v="7JQ-00038OVS_ES ACADEMICO"/>
    <m/>
    <x v="4"/>
    <s v="7JQ-00038"/>
    <x v="1"/>
    <s v="Catalogo principal"/>
    <s v="USD"/>
    <s v="N/A"/>
    <s v="Microsoft® SQL Server Enterprise Core All Languages License &amp; Software Assurance Open Value 2 Licenses Level E 1 Year Academic AP"/>
    <s v="Unidad"/>
    <s v="Und"/>
    <s v="License/Software Assurance "/>
    <s v="N/A"/>
    <s v="N/A"/>
    <s v="OVS_ES ACADEMICO"/>
    <s v="7JQ-00038"/>
    <s v="Suscripción Anual"/>
    <n v="1591"/>
    <n v="1"/>
    <n v="0"/>
    <n v="0"/>
    <n v="6242272.5899999999"/>
    <n v="6785078.9000000004"/>
    <n v="0"/>
  </r>
  <r>
    <s v="Catalogo principalOVS_ES ACADEMICO7JQ-00039"/>
    <s v="7JQ-00039OVS_ES ACADEMICO"/>
    <m/>
    <x v="4"/>
    <s v="7JQ-00039"/>
    <x v="1"/>
    <s v="Catalogo principal"/>
    <s v="USD"/>
    <s v="N/A"/>
    <s v="Microsoft® SQL Server Enterprise Core All Languages License &amp; Software Assurance Open Value 2 Licenses Level F 1 Year Academic AP"/>
    <s v="Unidad"/>
    <s v="Und"/>
    <s v="License/Software Assurance "/>
    <s v="N/A"/>
    <s v="N/A"/>
    <s v="OVS_ES ACADEMICO"/>
    <s v="7JQ-00039"/>
    <s v="Suscripción Anual"/>
    <n v="1591"/>
    <n v="1"/>
    <n v="0"/>
    <n v="0"/>
    <n v="6242272.5899999999"/>
    <n v="6785078.9000000004"/>
    <n v="0"/>
  </r>
  <r>
    <s v="Catalogo principalOVS_ES ACADEMICO7JQ-00383"/>
    <s v="7JQ-00383OVS_ES ACADEMICO"/>
    <m/>
    <x v="4"/>
    <s v="7JQ-00383"/>
    <x v="1"/>
    <s v="Catalogo principal"/>
    <s v="USD"/>
    <s v="N/A"/>
    <s v="Microsoft® SQL Server Enterprise Core All Languages SA Step-up Open Value 2 Licenses Level E 1 Year Academic SQL Svr Standard Core AP"/>
    <s v="Unidad"/>
    <s v="Und"/>
    <s v="SA Step Up"/>
    <s v="N/A"/>
    <s v="N/A"/>
    <s v="OVS_ES ACADEMICO"/>
    <s v="7JQ-00383"/>
    <s v="Suscripción Anual"/>
    <n v="1176"/>
    <n v="1"/>
    <n v="0"/>
    <n v="0"/>
    <n v="4614024.2399999993"/>
    <n v="5015243.74"/>
    <n v="0"/>
  </r>
  <r>
    <s v="Catalogo principalOVS_ES ACADEMICO7JQ-00384"/>
    <s v="7JQ-00384OVS_ES ACADEMICO"/>
    <m/>
    <x v="4"/>
    <s v="7JQ-00384"/>
    <x v="1"/>
    <s v="Catalogo principal"/>
    <s v="USD"/>
    <s v="N/A"/>
    <s v="Microsoft® SQL Server Enterprise Core All Languages SA Step-up Open Value 2 Licenses Level F 1 Year Academic SQL Svr Standard Core AP"/>
    <s v="Unidad"/>
    <s v="Und"/>
    <s v="SA Step Up"/>
    <s v="N/A"/>
    <s v="N/A"/>
    <s v="OVS_ES ACADEMICO"/>
    <s v="7JQ-00384"/>
    <s v="Suscripción Anual"/>
    <n v="1176"/>
    <n v="1"/>
    <n v="0"/>
    <n v="0"/>
    <n v="4614024.2399999993"/>
    <n v="5015243.74"/>
    <n v="0"/>
  </r>
  <r>
    <s v="Catalogo principalOVS_ES ACADEMICO7JS-00001"/>
    <s v="7JS-00001OVS_ES ACADEMICO"/>
    <m/>
    <x v="4"/>
    <s v="7JS-00001"/>
    <x v="1"/>
    <s v="Catalogo principal"/>
    <s v="USD"/>
    <s v="N/A"/>
    <s v="Microsoft® Project Online Essentials Open Student All Languages Subscription Open Value No Level 1 Month Academic"/>
    <s v="Unidad"/>
    <s v="Und"/>
    <s v="Monthly Subscriptions"/>
    <s v="N/A"/>
    <s v="N/A"/>
    <s v="OVS_ES ACADEMICO"/>
    <s v="7JS-00001"/>
    <s v="Suscripción mensual con pago anual"/>
    <n v="0"/>
    <n v="1"/>
    <n v="0"/>
    <n v="0"/>
    <n v="0"/>
    <n v="0"/>
    <n v="0"/>
  </r>
  <r>
    <s v="Catalogo principalOVS_ES ACADEMICO7LA-00001"/>
    <s v="7LA-00001OVS_ES ACADEMICO"/>
    <m/>
    <x v="4"/>
    <s v="7LA-00001"/>
    <x v="1"/>
    <s v="Catalogo principal"/>
    <s v="USD"/>
    <s v="N/A"/>
    <s v="Microsoft® Project P3 Open Faculty All Languages Subscription Open Value Level E 1 Month Academic AP"/>
    <s v="Unidad"/>
    <s v="Und"/>
    <s v="Monthly Subscriptions"/>
    <s v="N/A"/>
    <s v="N/A"/>
    <s v="OVS_ES ACADEMICO"/>
    <s v="7LA-00001"/>
    <s v="Suscripción mensual con pago anual"/>
    <n v="5.7"/>
    <n v="1"/>
    <n v="0"/>
    <n v="0"/>
    <n v="22363.893"/>
    <n v="24308.58"/>
    <n v="0"/>
  </r>
  <r>
    <s v="Catalogo principalOVS_ES ACADEMICO7LA-00002"/>
    <s v="7LA-00002OVS_ES ACADEMICO"/>
    <m/>
    <x v="4"/>
    <s v="7LA-00002"/>
    <x v="1"/>
    <s v="Catalogo principal"/>
    <s v="USD"/>
    <s v="N/A"/>
    <s v="Microsoft® Project P3 Open Faculty All Languages Subscription Open Value Level F 1 Month Academic AP"/>
    <s v="Unidad"/>
    <s v="Und"/>
    <s v="Monthly Subscriptions"/>
    <s v="N/A"/>
    <s v="N/A"/>
    <s v="OVS_ES ACADEMICO"/>
    <s v="7LA-00002"/>
    <s v="Suscripción mensual con pago anual"/>
    <n v="5.7"/>
    <n v="1"/>
    <n v="0"/>
    <n v="0"/>
    <n v="22363.893"/>
    <n v="24308.58"/>
    <n v="0"/>
  </r>
  <r>
    <s v="Catalogo principalOVS_ES ACADEMICO7LG-00001"/>
    <s v="7LG-00001OVS_ES ACADEMICO"/>
    <m/>
    <x v="4"/>
    <s v="7LG-00001"/>
    <x v="1"/>
    <s v="Catalogo principal"/>
    <s v="USD"/>
    <s v="N/A"/>
    <s v="Microsoft® Project P3 Open Student All Languages Subscription Open Value No Level 1 Month Academic"/>
    <s v="Unidad"/>
    <s v="Und"/>
    <s v="Monthly Subscriptions"/>
    <s v="N/A"/>
    <s v="N/A"/>
    <s v="OVS_ES ACADEMICO"/>
    <s v="7LG-00001"/>
    <s v="Suscripción mensual con pago anual"/>
    <n v="4.3"/>
    <n v="1"/>
    <n v="0"/>
    <n v="0"/>
    <n v="16871.006999999998"/>
    <n v="18338.05"/>
    <n v="0"/>
  </r>
  <r>
    <s v="Catalogo principalOVS_ES ACADEMICO7NQ-00050"/>
    <s v="7NQ-00050OVS_ES ACADEMICO"/>
    <m/>
    <x v="4"/>
    <s v="7NQ-00050"/>
    <x v="1"/>
    <s v="Catalogo principal"/>
    <s v="USD"/>
    <s v="N/A"/>
    <s v="Microsoft® SQL Server Standard Core All Languages License &amp; Software Assurance Open Value 2 Licenses Level E 1 Year Academic AP"/>
    <s v="Unidad"/>
    <s v="Und"/>
    <s v="License/Software Assurance "/>
    <s v="N/A"/>
    <s v="N/A"/>
    <s v="OVS_ES ACADEMICO"/>
    <s v="7NQ-00050"/>
    <s v="Suscripción Anual"/>
    <n v="415"/>
    <n v="1"/>
    <n v="0"/>
    <n v="0"/>
    <n v="1628248.3499999999"/>
    <n v="1769835.16"/>
    <n v="0"/>
  </r>
  <r>
    <s v="Catalogo principalOVS_ES ACADEMICO7NQ-00051"/>
    <s v="7NQ-00051OVS_ES ACADEMICO"/>
    <m/>
    <x v="4"/>
    <s v="7NQ-00051"/>
    <x v="1"/>
    <s v="Catalogo principal"/>
    <s v="USD"/>
    <s v="N/A"/>
    <s v="Microsoft® SQL Server Standard Core All Languages License &amp; Software Assurance Open Value 2 Licenses Level F 1 Year Academic AP"/>
    <s v="Unidad"/>
    <s v="Und"/>
    <s v="License/Software Assurance "/>
    <s v="N/A"/>
    <s v="N/A"/>
    <s v="OVS_ES ACADEMICO"/>
    <s v="7NQ-00051"/>
    <s v="Suscripción Anual"/>
    <n v="415"/>
    <n v="1"/>
    <n v="0"/>
    <n v="0"/>
    <n v="1628248.3499999999"/>
    <n v="1769835.16"/>
    <n v="0"/>
  </r>
  <r>
    <s v="Catalogo principalOVS_ES ACADEMICO7RJ-00001"/>
    <s v="7RJ-00001OVS_ES ACADEMICO"/>
    <m/>
    <x v="4"/>
    <s v="7RJ-00001"/>
    <x v="1"/>
    <s v="Catalogo principal"/>
    <s v="USD"/>
    <s v="N/A"/>
    <s v="Microsoft® Project P5 Open Faculty All Languages Subscription Open Value Level E 1 Month Academic AP"/>
    <s v="Unidad"/>
    <s v="Und"/>
    <s v="Monthly Subscriptions"/>
    <s v="N/A"/>
    <s v="N/A"/>
    <s v="OVS_ES ACADEMICO"/>
    <s v="7RJ-00001"/>
    <s v="Suscripción mensual con pago anual"/>
    <n v="10.3"/>
    <n v="1"/>
    <n v="0"/>
    <n v="0"/>
    <n v="40411.947"/>
    <n v="43926.03"/>
    <n v="0"/>
  </r>
  <r>
    <s v="Catalogo principalOVS_ES ACADEMICO7RJ-00002"/>
    <s v="7RJ-00002OVS_ES ACADEMICO"/>
    <m/>
    <x v="4"/>
    <s v="7RJ-00002"/>
    <x v="1"/>
    <s v="Catalogo principal"/>
    <s v="USD"/>
    <s v="N/A"/>
    <s v="Microsoft® Project P5 Open Faculty All Languages Subscription Open Value Level F 1 Month Academic AP"/>
    <s v="Unidad"/>
    <s v="Und"/>
    <s v="Monthly Subscriptions"/>
    <s v="N/A"/>
    <s v="N/A"/>
    <s v="OVS_ES ACADEMICO"/>
    <s v="7RJ-00002"/>
    <s v="Suscripción mensual con pago anual"/>
    <n v="10.3"/>
    <n v="1"/>
    <n v="0"/>
    <n v="0"/>
    <n v="40411.947"/>
    <n v="43926.03"/>
    <n v="0"/>
  </r>
  <r>
    <s v="Catalogo principalOVS_ES ACADEMICO7RS-00001"/>
    <s v="7RS-00001OVS_ES ACADEMICO"/>
    <m/>
    <x v="4"/>
    <s v="7RS-00001"/>
    <x v="1"/>
    <s v="Catalogo principal"/>
    <s v="USD"/>
    <s v="N/A"/>
    <s v="Microsoft® Project P5 Open Student All Languages Subscription Open Value No Level 1 Month Academic Student"/>
    <s v="Unidad"/>
    <s v="Und"/>
    <s v="Monthly Subscriptions"/>
    <s v="N/A"/>
    <s v="N/A"/>
    <s v="OVS_ES ACADEMICO"/>
    <s v="7RS-00001"/>
    <s v="Suscripción mensual con pago anual"/>
    <n v="8"/>
    <n v="1"/>
    <n v="0"/>
    <n v="0"/>
    <n v="31387.919999999998"/>
    <n v="34117.300000000003"/>
    <n v="0"/>
  </r>
  <r>
    <s v="Catalogo principalOVS_ES ACADEMICO7U6-00008"/>
    <s v="7U6-00008OVS_ES ACADEMICO"/>
    <m/>
    <x v="4"/>
    <s v="7U6-00008"/>
    <x v="1"/>
    <s v="Catalogo principal"/>
    <s v="USD"/>
    <s v="N/A"/>
    <s v="Microsoft Intune Open CAO All Languages Subscription Open Value Level E 1 Month Academic Additional Product Faculty Renewal Only"/>
    <s v="Unidad"/>
    <s v="Und"/>
    <s v="Producto"/>
    <s v="N/A"/>
    <s v="N/A"/>
    <s v="OVS_ES ACADEMICO"/>
    <s v="7U6-00008"/>
    <s v="Suscripción mensual con pago anual"/>
    <n v="0.48"/>
    <n v="1"/>
    <n v="0"/>
    <n v="0"/>
    <n v="1883.2751999999998"/>
    <n v="2047.04"/>
    <n v="0"/>
  </r>
  <r>
    <s v="Catalogo principalOVS_ES ACADEMICO7U6-00009"/>
    <s v="7U6-00009OVS_ES ACADEMICO"/>
    <m/>
    <x v="4"/>
    <s v="7U6-00009"/>
    <x v="1"/>
    <s v="Catalogo principal"/>
    <s v="USD"/>
    <s v="N/A"/>
    <s v="Microsoft Intune Open CAO All Languages Subscription Open Value Level F 1 Month Academic Additional Product Faculty Renewal Only"/>
    <s v="Unidad"/>
    <s v="Und"/>
    <s v="Producto"/>
    <s v="N/A"/>
    <s v="N/A"/>
    <s v="OVS_ES ACADEMICO"/>
    <s v="7U6-00009"/>
    <s v="Suscripción mensual con pago anual"/>
    <n v="0.48"/>
    <n v="1"/>
    <n v="0"/>
    <n v="0"/>
    <n v="1883.2751999999998"/>
    <n v="2047.04"/>
    <n v="0"/>
  </r>
  <r>
    <s v="Catalogo principalOVS_ES ACADEMICO7U6-00011"/>
    <s v="7U6-00011OVS_ES ACADEMICO"/>
    <m/>
    <x v="4"/>
    <s v="7U6-00011"/>
    <x v="1"/>
    <s v="Catalogo principal"/>
    <s v="USD"/>
    <s v="N/A"/>
    <s v="Microsoft Intune Open CAO All Languages Subscription Open Value No Level 1 Month Academic Student Renewal Only"/>
    <s v="Unidad"/>
    <s v="Und"/>
    <s v="Producto"/>
    <s v="N/A"/>
    <s v="N/A"/>
    <s v="OVS_ES ACADEMICO"/>
    <s v="7U6-00011"/>
    <s v="Suscripción mensual con pago anual"/>
    <n v="0.48"/>
    <n v="1"/>
    <n v="0"/>
    <n v="0"/>
    <n v="1883.2751999999998"/>
    <n v="2047.04"/>
    <n v="0"/>
  </r>
  <r>
    <s v="Catalogo principalOVS_ES ACADEMICO7VC-00171"/>
    <s v="7VC-00171OVS_ES ACADEMICO"/>
    <m/>
    <x v="4"/>
    <s v="7VC-00171"/>
    <x v="1"/>
    <s v="Catalogo principal"/>
    <s v="USD"/>
    <s v="N/A"/>
    <s v="Microsoft® Forefront Identity Manager All Language License &amp; Software Assurance Open Value Level E 1 Year Academic AP Live Edition"/>
    <s v="Unidad"/>
    <s v="Und"/>
    <s v="License/Software Assurance "/>
    <s v="N/A"/>
    <s v="N/A"/>
    <s v="OVS_ES ACADEMICO"/>
    <s v="7VC-00171"/>
    <s v="Suscripción Anual"/>
    <n v="212"/>
    <n v="1"/>
    <n v="0"/>
    <n v="0"/>
    <n v="831779.88"/>
    <n v="904108.57"/>
    <n v="0"/>
  </r>
  <r>
    <s v="Catalogo principalOVS_ES ACADEMICO7VC-00172"/>
    <s v="7VC-00172OVS_ES ACADEMICO"/>
    <m/>
    <x v="4"/>
    <s v="7VC-00172"/>
    <x v="1"/>
    <s v="Catalogo principal"/>
    <s v="USD"/>
    <s v="N/A"/>
    <s v="Microsoft® Forefront Identity Manager All Language License &amp; Software Assurance Open Value Level F 1 Year Academic AP Live Edition"/>
    <s v="Unidad"/>
    <s v="Und"/>
    <s v="License/Software Assurance "/>
    <s v="N/A"/>
    <s v="N/A"/>
    <s v="OVS_ES ACADEMICO"/>
    <s v="7VC-00172"/>
    <s v="Suscripción Anual"/>
    <n v="212"/>
    <n v="1"/>
    <n v="0"/>
    <n v="0"/>
    <n v="831779.88"/>
    <n v="904108.57"/>
    <n v="0"/>
  </r>
  <r>
    <s v="Catalogo principalOVS_ES ACADEMICO9EA-00310"/>
    <s v="9EA-00310OVS_ES ACADEMICO"/>
    <m/>
    <x v="4"/>
    <s v="9EA-00310"/>
    <x v="1"/>
    <s v="Catalogo principal"/>
    <s v="USD"/>
    <s v="N/A"/>
    <s v="Microsoft® Win Server Datacenter Core All Languages License &amp; Software Assurance Open Value 16 Licenses Level E 1 Year Academic AP"/>
    <s v="Unidad"/>
    <s v="Und"/>
    <s v="License/Software Assurance "/>
    <s v="N/A"/>
    <s v="N/A"/>
    <s v="OVS_ES ACADEMICO"/>
    <s v="9EA-00310"/>
    <s v="Suscripción Anual"/>
    <n v="389"/>
    <n v="1"/>
    <n v="0"/>
    <n v="0"/>
    <n v="1526237.6099999999"/>
    <n v="1658953.92"/>
    <n v="0"/>
  </r>
  <r>
    <s v="Catalogo principalOVS_ES ACADEMICO9EA-00311"/>
    <s v="9EA-00311OVS_ES ACADEMICO"/>
    <m/>
    <x v="4"/>
    <s v="9EA-00311"/>
    <x v="1"/>
    <s v="Catalogo principal"/>
    <s v="USD"/>
    <s v="N/A"/>
    <s v="Microsoft® Win Server Datacenter Core All Languages License &amp; Software Assurance Open Value 16 Licenses Level F 1 Year Academic AP"/>
    <s v="Unidad"/>
    <s v="Und"/>
    <s v="License/Software Assurance "/>
    <s v="N/A"/>
    <s v="N/A"/>
    <s v="OVS_ES ACADEMICO"/>
    <s v="9EA-00311"/>
    <s v="Suscripción Anual"/>
    <n v="389"/>
    <n v="1"/>
    <n v="0"/>
    <n v="0"/>
    <n v="1526237.6099999999"/>
    <n v="1658953.92"/>
    <n v="0"/>
  </r>
  <r>
    <s v="Catalogo principalOVS_ES ACADEMICO9EA-00312"/>
    <s v="9EA-00312OVS_ES ACADEMICO"/>
    <m/>
    <x v="4"/>
    <s v="9EA-00312"/>
    <x v="1"/>
    <s v="Catalogo principal"/>
    <s v="USD"/>
    <s v="N/A"/>
    <s v="Microsoft® Win Server Datacenter Core All Languages SA Step-up Open Value 16 Licenses Level E 1 Year Academic Win Server Std AP"/>
    <s v="Unidad"/>
    <s v="Und"/>
    <s v="SA Step Up"/>
    <s v="N/A"/>
    <s v="N/A"/>
    <s v="OVS_ES ACADEMICO"/>
    <s v="9EA-00312"/>
    <s v="Suscripción Anual"/>
    <n v="321"/>
    <n v="1"/>
    <n v="0"/>
    <n v="0"/>
    <n v="1259440.29"/>
    <n v="1368956.84"/>
    <n v="0"/>
  </r>
  <r>
    <s v="Catalogo principalOVS_ES ACADEMICO9EA-00313"/>
    <s v="9EA-00313OVS_ES ACADEMICO"/>
    <m/>
    <x v="4"/>
    <s v="9EA-00313"/>
    <x v="1"/>
    <s v="Catalogo principal"/>
    <s v="USD"/>
    <s v="N/A"/>
    <s v="Microsoft® Win Server Datacenter Core All Languages SA Step-up Open Value 16 Licenses Level F 1 Year Academic Win Server Std AP"/>
    <s v="Unidad"/>
    <s v="Und"/>
    <s v="SA Step Up"/>
    <s v="N/A"/>
    <s v="N/A"/>
    <s v="OVS_ES ACADEMICO"/>
    <s v="9EA-00313"/>
    <s v="Suscripción Anual"/>
    <n v="321"/>
    <n v="1"/>
    <n v="0"/>
    <n v="0"/>
    <n v="1259440.29"/>
    <n v="1368956.84"/>
    <n v="0"/>
  </r>
  <r>
    <s v="Catalogo principalOVS_ES ACADEMICO9EA-00314"/>
    <s v="9EA-00314OVS_ES ACADEMICO"/>
    <m/>
    <x v="4"/>
    <s v="9EA-00314"/>
    <x v="1"/>
    <s v="Catalogo principal"/>
    <s v="USD"/>
    <s v="N/A"/>
    <s v="Microsoft® Win Server Datacenter Core All Languages License &amp; Software Assurance Open Value 2 Licenses Level E 1 Year Academic AP"/>
    <s v="Unidad"/>
    <s v="Und"/>
    <s v="License/Software Assurance "/>
    <s v="N/A"/>
    <s v="N/A"/>
    <s v="OVS_ES ACADEMICO"/>
    <s v="9EA-00314"/>
    <s v="Suscripción Anual"/>
    <n v="49"/>
    <n v="1"/>
    <n v="0"/>
    <n v="0"/>
    <n v="192251.00999999998"/>
    <n v="208968.49"/>
    <n v="0"/>
  </r>
  <r>
    <s v="Catalogo principalOVS_ES ACADEMICO9EA-00315"/>
    <s v="9EA-00315OVS_ES ACADEMICO"/>
    <m/>
    <x v="4"/>
    <s v="9EA-00315"/>
    <x v="1"/>
    <s v="Catalogo principal"/>
    <s v="USD"/>
    <s v="N/A"/>
    <s v="Microsoft® Win Server Datacenter Core All Languages License &amp; Software Assurance Open Value 2 Licenses Level F 1 Year Academic AP"/>
    <s v="Unidad"/>
    <s v="Und"/>
    <s v="License/Software Assurance "/>
    <s v="N/A"/>
    <s v="N/A"/>
    <s v="OVS_ES ACADEMICO"/>
    <s v="9EA-00315"/>
    <s v="Suscripción Anual"/>
    <n v="49"/>
    <n v="1"/>
    <n v="0"/>
    <n v="0"/>
    <n v="192251.00999999998"/>
    <n v="208968.49"/>
    <n v="0"/>
  </r>
  <r>
    <s v="Catalogo principalOVS_ES ACADEMICO9EA-00316"/>
    <s v="9EA-00316OVS_ES ACADEMICO"/>
    <m/>
    <x v="4"/>
    <s v="9EA-00316"/>
    <x v="1"/>
    <s v="Catalogo principal"/>
    <s v="USD"/>
    <s v="N/A"/>
    <s v="Microsoft® Win Server Datacenter Core All Languages SA Step-up Open Value 2 Licenses Level E 1 Year Academic Win Server Std AP"/>
    <s v="Unidad"/>
    <s v="Und"/>
    <s v="SA Step Up"/>
    <s v="N/A"/>
    <s v="N/A"/>
    <s v="OVS_ES ACADEMICO"/>
    <s v="9EA-00316"/>
    <s v="Suscripción Anual"/>
    <n v="40"/>
    <n v="1"/>
    <n v="0"/>
    <n v="0"/>
    <n v="156939.59999999998"/>
    <n v="170586.52"/>
    <n v="0"/>
  </r>
  <r>
    <s v="Catalogo principalOVS_ES ACADEMICO9EA-00317"/>
    <s v="9EA-00317OVS_ES ACADEMICO"/>
    <m/>
    <x v="4"/>
    <s v="9EA-00317"/>
    <x v="1"/>
    <s v="Catalogo principal"/>
    <s v="USD"/>
    <s v="N/A"/>
    <s v="Microsoft® Win Server Datacenter Core All Languages SA Step-up Open Value 2 Licenses Level F 1 Year Academic Win Server Std AP"/>
    <s v="Unidad"/>
    <s v="Und"/>
    <s v="SA Step Up"/>
    <s v="N/A"/>
    <s v="N/A"/>
    <s v="OVS_ES ACADEMICO"/>
    <s v="9EA-00317"/>
    <s v="Suscripción Anual"/>
    <n v="40"/>
    <n v="1"/>
    <n v="0"/>
    <n v="0"/>
    <n v="156939.59999999998"/>
    <n v="170586.52"/>
    <n v="0"/>
  </r>
  <r>
    <s v="Catalogo principalOVS_ES ACADEMICO9EM-00292"/>
    <s v="9EM-00292OVS_ES ACADEMICO"/>
    <m/>
    <x v="4"/>
    <s v="9EM-00292"/>
    <x v="1"/>
    <s v="Catalogo principal"/>
    <s v="USD"/>
    <s v="N/A"/>
    <s v="Microsoft® Win Server Standard Core All Languages License &amp; Software Assurance Open Value 16 Licenses Level E 1 Year Academic AP"/>
    <s v="Unidad"/>
    <s v="Und"/>
    <s v="License/Software Assurance "/>
    <s v="N/A"/>
    <s v="N/A"/>
    <s v="OVS_ES ACADEMICO"/>
    <s v="9EM-00292"/>
    <s v="Suscripción Anual"/>
    <n v="68"/>
    <n v="1"/>
    <n v="0"/>
    <n v="0"/>
    <n v="266797.32"/>
    <n v="289997.09000000003"/>
    <n v="0"/>
  </r>
  <r>
    <s v="Catalogo principalOVS_ES ACADEMICO9EM-00293"/>
    <s v="9EM-00293OVS_ES ACADEMICO"/>
    <m/>
    <x v="4"/>
    <s v="9EM-00293"/>
    <x v="1"/>
    <s v="Catalogo principal"/>
    <s v="USD"/>
    <s v="N/A"/>
    <s v="Microsoft® Win Server Standard Core All Languages License &amp; Software Assurance Open Value 16 Licenses Level F 1 Year Academic AP"/>
    <s v="Unidad"/>
    <s v="Und"/>
    <s v="License/Software Assurance "/>
    <s v="N/A"/>
    <s v="N/A"/>
    <s v="OVS_ES ACADEMICO"/>
    <s v="9EM-00293"/>
    <s v="Suscripción Anual"/>
    <n v="68"/>
    <n v="1"/>
    <n v="0"/>
    <n v="0"/>
    <n v="266797.32"/>
    <n v="289997.09000000003"/>
    <n v="0"/>
  </r>
  <r>
    <s v="Catalogo principalOVS_ES ACADEMICO9EM-00294"/>
    <s v="9EM-00294OVS_ES ACADEMICO"/>
    <m/>
    <x v="4"/>
    <s v="9EM-00294"/>
    <x v="1"/>
    <s v="Catalogo principal"/>
    <s v="USD"/>
    <s v="N/A"/>
    <s v="Microsoft® Win Server Standard Core All Languages License &amp; Software Assurance Open Value 2 Licenses Level E 1 Year Academic AP"/>
    <s v="Unidad"/>
    <s v="Und"/>
    <s v="License/Software Assurance "/>
    <s v="N/A"/>
    <s v="N/A"/>
    <s v="OVS_ES ACADEMICO"/>
    <s v="9EM-00294"/>
    <s v="Suscripción Anual"/>
    <n v="9"/>
    <n v="1"/>
    <n v="0"/>
    <n v="0"/>
    <n v="35311.409999999996"/>
    <n v="38381.97"/>
    <n v="0"/>
  </r>
  <r>
    <s v="Catalogo principalOVS_ES ACADEMICO9EM-00295"/>
    <s v="9EM-00295OVS_ES ACADEMICO"/>
    <m/>
    <x v="4"/>
    <s v="9EM-00295"/>
    <x v="1"/>
    <s v="Catalogo principal"/>
    <s v="USD"/>
    <s v="N/A"/>
    <s v="Microsoft® Win Server Standard Core All Languages License &amp; Software Assurance Open Value 2 Licenses Level F 1 Year Academic AP"/>
    <s v="Unidad"/>
    <s v="Und"/>
    <s v="License/Software Assurance "/>
    <s v="N/A"/>
    <s v="N/A"/>
    <s v="OVS_ES ACADEMICO"/>
    <s v="9EM-00295"/>
    <s v="Suscripción Anual"/>
    <n v="9"/>
    <n v="1"/>
    <n v="0"/>
    <n v="0"/>
    <n v="35311.409999999996"/>
    <n v="38381.97"/>
    <n v="0"/>
  </r>
  <r>
    <s v="Catalogo principalOVS_ES ACADEMICO9EN-00220"/>
    <s v="9EN-00220OVS_ES ACADEMICO"/>
    <m/>
    <x v="4"/>
    <s v="9EN-00220"/>
    <x v="1"/>
    <s v="Catalogo principal"/>
    <s v="USD"/>
    <s v="N/A"/>
    <s v="Microsoft® System Center Standard Core All Languages License &amp; Software Assurance Open Value 16 Licenses Level E 1 Year Academic AP"/>
    <s v="Unidad"/>
    <s v="Und"/>
    <s v="License/Software Assurance "/>
    <s v="N/A"/>
    <s v="N/A"/>
    <s v="OVS_ES ACADEMICO"/>
    <s v="9EN-00220"/>
    <s v="Suscripción Anual"/>
    <n v="93"/>
    <n v="1"/>
    <n v="0"/>
    <n v="0"/>
    <n v="364884.57"/>
    <n v="396613.66"/>
    <n v="0"/>
  </r>
  <r>
    <s v="Catalogo principalOVS_ES ACADEMICO9EN-00221"/>
    <s v="9EN-00221OVS_ES ACADEMICO"/>
    <m/>
    <x v="4"/>
    <s v="9EN-00221"/>
    <x v="1"/>
    <s v="Catalogo principal"/>
    <s v="USD"/>
    <s v="N/A"/>
    <s v="Microsoft® System Center Standard Core All Languages License &amp; Software Assurance Open Value 16 Licenses Level F 1 Year Academic AP"/>
    <s v="Unidad"/>
    <s v="Und"/>
    <s v="License/Software Assurance "/>
    <s v="N/A"/>
    <s v="N/A"/>
    <s v="OVS_ES ACADEMICO"/>
    <s v="9EN-00221"/>
    <s v="Suscripción Anual"/>
    <n v="93"/>
    <n v="1"/>
    <n v="0"/>
    <n v="0"/>
    <n v="364884.57"/>
    <n v="396613.66"/>
    <n v="0"/>
  </r>
  <r>
    <s v="Catalogo principalOVS_ES ACADEMICO9EN-00222"/>
    <s v="9EN-00222OVS_ES ACADEMICO"/>
    <m/>
    <x v="4"/>
    <s v="9EN-00222"/>
    <x v="1"/>
    <s v="Catalogo principal"/>
    <s v="USD"/>
    <s v="N/A"/>
    <s v="Microsoft® System Center Standard Core All Languages License &amp; Software Assurance Open Value 2 Licenses Level E 1 Year Academic AP"/>
    <s v="Unidad"/>
    <s v="Und"/>
    <s v="License/Software Assurance "/>
    <s v="N/A"/>
    <s v="N/A"/>
    <s v="OVS_ES ACADEMICO"/>
    <s v="9EN-00222"/>
    <s v="Suscripción Anual"/>
    <n v="12"/>
    <n v="1"/>
    <n v="0"/>
    <n v="0"/>
    <n v="47081.88"/>
    <n v="51175.96"/>
    <n v="0"/>
  </r>
  <r>
    <s v="Catalogo principalOVS_ES ACADEMICO9EN-00223"/>
    <s v="9EN-00223OVS_ES ACADEMICO"/>
    <m/>
    <x v="4"/>
    <s v="9EN-00223"/>
    <x v="1"/>
    <s v="Catalogo principal"/>
    <s v="USD"/>
    <s v="N/A"/>
    <s v="Microsoft® System Center Standard Core All Languages License &amp; Software Assurance Open Value 2 Licenses Level F 1 Year Academic AP"/>
    <s v="Unidad"/>
    <s v="Und"/>
    <s v="License/Software Assurance "/>
    <s v="N/A"/>
    <s v="N/A"/>
    <s v="OVS_ES ACADEMICO"/>
    <s v="9EN-00223"/>
    <s v="Suscripción Anual"/>
    <n v="12"/>
    <n v="1"/>
    <n v="0"/>
    <n v="0"/>
    <n v="47081.88"/>
    <n v="51175.96"/>
    <n v="0"/>
  </r>
  <r>
    <s v="Catalogo principalOVS_ES ACADEMICO9EP-00240"/>
    <s v="9EP-00240OVS_ES ACADEMICO"/>
    <m/>
    <x v="4"/>
    <s v="9EP-00240"/>
    <x v="1"/>
    <s v="Catalogo principal"/>
    <s v="USD"/>
    <s v="N/A"/>
    <s v="Microsoft® System Center Datacenter Core All Languages License &amp; Software Assurance Open Value 16 Licenses Level E 1 Year Academic AP"/>
    <s v="Unidad"/>
    <s v="Und"/>
    <s v="License/Software Assurance "/>
    <s v="N/A"/>
    <s v="N/A"/>
    <s v="OVS_ES ACADEMICO"/>
    <s v="9EP-00240"/>
    <s v="Suscripción Anual"/>
    <n v="253"/>
    <n v="1"/>
    <n v="0"/>
    <n v="0"/>
    <n v="992642.97"/>
    <n v="1078959.75"/>
    <n v="0"/>
  </r>
  <r>
    <s v="Catalogo principalOVS_ES ACADEMICO9EP-00241"/>
    <s v="9EP-00241OVS_ES ACADEMICO"/>
    <m/>
    <x v="4"/>
    <s v="9EP-00241"/>
    <x v="1"/>
    <s v="Catalogo principal"/>
    <s v="USD"/>
    <s v="N/A"/>
    <s v="Microsoft® System Center Datacenter Core All Languages License &amp; Software Assurance Open Value 16 Licenses Level F 1 Year Academic AP"/>
    <s v="Unidad"/>
    <s v="Und"/>
    <s v="License/Software Assurance "/>
    <s v="N/A"/>
    <s v="N/A"/>
    <s v="OVS_ES ACADEMICO"/>
    <s v="9EP-00241"/>
    <s v="Suscripción Anual"/>
    <n v="253"/>
    <n v="1"/>
    <n v="0"/>
    <n v="0"/>
    <n v="992642.97"/>
    <n v="1078959.75"/>
    <n v="0"/>
  </r>
  <r>
    <s v="Catalogo principalOVS_ES ACADEMICO9EP-00242"/>
    <s v="9EP-00242OVS_ES ACADEMICO"/>
    <m/>
    <x v="4"/>
    <s v="9EP-00242"/>
    <x v="1"/>
    <s v="Catalogo principal"/>
    <s v="USD"/>
    <s v="N/A"/>
    <s v="Microsoft® System Center Datacenter Core All Languages SA Step-up Open Value 16 Licenses Level E 1 Year Academic Sys Ctr Std AP"/>
    <s v="Unidad"/>
    <s v="Und"/>
    <s v="SA Step Up"/>
    <s v="N/A"/>
    <s v="N/A"/>
    <s v="OVS_ES ACADEMICO"/>
    <s v="9EP-00242"/>
    <s v="Suscripción Anual"/>
    <n v="161"/>
    <n v="1"/>
    <n v="0"/>
    <n v="0"/>
    <n v="631681.89"/>
    <n v="686610.75"/>
    <n v="0"/>
  </r>
  <r>
    <s v="Catalogo principalOVS_ES ACADEMICO9EP-00243"/>
    <s v="9EP-00243OVS_ES ACADEMICO"/>
    <m/>
    <x v="4"/>
    <s v="9EP-00243"/>
    <x v="1"/>
    <s v="Catalogo principal"/>
    <s v="USD"/>
    <s v="N/A"/>
    <s v="Microsoft® System Center Datacenter Core All Languages SA Step-up Open Value 16 Licenses Level F 1 Year Academic Sys Ctr Std AP"/>
    <s v="Unidad"/>
    <s v="Und"/>
    <s v="SA Step Up"/>
    <s v="N/A"/>
    <s v="N/A"/>
    <s v="OVS_ES ACADEMICO"/>
    <s v="9EP-00243"/>
    <s v="Suscripción Anual"/>
    <n v="161"/>
    <n v="1"/>
    <n v="0"/>
    <n v="0"/>
    <n v="631681.89"/>
    <n v="686610.75"/>
    <n v="0"/>
  </r>
  <r>
    <s v="Catalogo principalOVS_ES ACADEMICO9EP-00244"/>
    <s v="9EP-00244OVS_ES ACADEMICO"/>
    <m/>
    <x v="4"/>
    <s v="9EP-00244"/>
    <x v="1"/>
    <s v="Catalogo principal"/>
    <s v="USD"/>
    <s v="N/A"/>
    <s v="Microsoft® System Center Datacenter Core All Languages License &amp; Software Assurance Open Value 2 Licenses Level E 1 Year Academic AP"/>
    <s v="Unidad"/>
    <s v="Und"/>
    <s v="License/Software Assurance "/>
    <s v="N/A"/>
    <s v="N/A"/>
    <s v="OVS_ES ACADEMICO"/>
    <s v="9EP-00244"/>
    <s v="Suscripción Anual"/>
    <n v="32"/>
    <n v="1"/>
    <n v="0"/>
    <n v="0"/>
    <n v="125551.67999999999"/>
    <n v="136469.22"/>
    <n v="0"/>
  </r>
  <r>
    <s v="Catalogo principalOVS_ES ACADEMICO9EP-00245"/>
    <s v="9EP-00245OVS_ES ACADEMICO"/>
    <m/>
    <x v="4"/>
    <s v="9EP-00245"/>
    <x v="1"/>
    <s v="Catalogo principal"/>
    <s v="USD"/>
    <s v="N/A"/>
    <s v="Microsoft® System Center Datacenter Core All Languages License &amp; Software Assurance Open Value 2 Licenses Level F 1 Year Academic AP"/>
    <s v="Unidad"/>
    <s v="Und"/>
    <s v="License/Software Assurance "/>
    <s v="N/A"/>
    <s v="N/A"/>
    <s v="OVS_ES ACADEMICO"/>
    <s v="9EP-00245"/>
    <s v="Suscripción Anual"/>
    <n v="32"/>
    <n v="1"/>
    <n v="0"/>
    <n v="0"/>
    <n v="125551.67999999999"/>
    <n v="136469.22"/>
    <n v="0"/>
  </r>
  <r>
    <s v="Catalogo principalOVS_ES ACADEMICO9EP-00246"/>
    <s v="9EP-00246OVS_ES ACADEMICO"/>
    <m/>
    <x v="4"/>
    <s v="9EP-00246"/>
    <x v="1"/>
    <s v="Catalogo principal"/>
    <s v="USD"/>
    <s v="N/A"/>
    <s v="Microsoft® System Center Datacenter Core All Languages SA Step-up Open Value 2 Licenses Level E 1 Year Academic Sys Ctr Std AP"/>
    <s v="Unidad"/>
    <s v="Und"/>
    <s v="SA Step Up"/>
    <s v="N/A"/>
    <s v="N/A"/>
    <s v="OVS_ES ACADEMICO"/>
    <s v="9EP-00246"/>
    <s v="Suscripción Anual"/>
    <n v="21"/>
    <n v="1"/>
    <n v="0"/>
    <n v="0"/>
    <n v="82393.289999999994"/>
    <n v="89557.92"/>
    <n v="0"/>
  </r>
  <r>
    <s v="Catalogo principalOVS_ES ACADEMICO9EP-00247"/>
    <s v="9EP-00247OVS_ES ACADEMICO"/>
    <m/>
    <x v="4"/>
    <s v="9EP-00247"/>
    <x v="1"/>
    <s v="Catalogo principal"/>
    <s v="USD"/>
    <s v="N/A"/>
    <s v="Microsoft® System Center Datacenter Core All Languages SA Step-up Open Value 2 Licenses Level F 1 Year Academic Sys Ctr Std AP"/>
    <s v="Unidad"/>
    <s v="Und"/>
    <s v="SA Step Up"/>
    <s v="N/A"/>
    <s v="N/A"/>
    <s v="OVS_ES ACADEMICO"/>
    <s v="9EP-00247"/>
    <s v="Suscripción Anual"/>
    <n v="21"/>
    <n v="1"/>
    <n v="0"/>
    <n v="0"/>
    <n v="82393.289999999994"/>
    <n v="89557.92"/>
    <n v="0"/>
  </r>
  <r>
    <s v="Catalogo principalOVS_ES ACADEMICO9GA-00327"/>
    <s v="9GA-00327OVS_ES ACADEMICO"/>
    <m/>
    <x v="4"/>
    <s v="9GA-00327"/>
    <x v="1"/>
    <s v="Catalogo principal"/>
    <s v="USD"/>
    <s v="N/A"/>
    <s v="Microsoft® CIS Suite Standard Core All Languages License &amp; Software Assurance Open Value 16 Licenses Level E 1 Year Academic AP"/>
    <s v="Unidad"/>
    <s v="Und"/>
    <s v="License/Software Assurance "/>
    <s v="N/A"/>
    <s v="N/A"/>
    <s v="OVS_ES ACADEMICO"/>
    <s v="9GA-00327"/>
    <s v="Suscripción Anual"/>
    <n v="153"/>
    <n v="1"/>
    <n v="0"/>
    <n v="0"/>
    <n v="600293.97"/>
    <n v="652493.44999999995"/>
    <n v="0"/>
  </r>
  <r>
    <s v="Catalogo principalOVS_ES ACADEMICO9GA-00328"/>
    <s v="9GA-00328OVS_ES ACADEMICO"/>
    <m/>
    <x v="4"/>
    <s v="9GA-00328"/>
    <x v="1"/>
    <s v="Catalogo principal"/>
    <s v="USD"/>
    <s v="N/A"/>
    <s v="Microsoft® CIS Suite Standard Core All Languages License &amp; Software Assurance Open Value 16 Licenses Level F 1 Year Academic AP"/>
    <s v="Unidad"/>
    <s v="Und"/>
    <s v="License/Software Assurance "/>
    <s v="N/A"/>
    <s v="N/A"/>
    <s v="OVS_ES ACADEMICO"/>
    <s v="9GA-00328"/>
    <s v="Suscripción Anual"/>
    <n v="153"/>
    <n v="1"/>
    <n v="0"/>
    <n v="0"/>
    <n v="600293.97"/>
    <n v="652493.44999999995"/>
    <n v="0"/>
  </r>
  <r>
    <s v="Catalogo principalOVS_ES ACADEMICO9GA-00329"/>
    <s v="9GA-00329OVS_ES ACADEMICO"/>
    <m/>
    <x v="4"/>
    <s v="9GA-00329"/>
    <x v="1"/>
    <s v="Catalogo principal"/>
    <s v="USD"/>
    <s v="N/A"/>
    <s v="Microsoft® CIS Suite Standard Core All Languages License &amp; Software Assurance Open Value 2 Licenses Level E 1 Year Academic AP"/>
    <s v="Unidad"/>
    <s v="Und"/>
    <s v="License/Software Assurance "/>
    <s v="N/A"/>
    <s v="N/A"/>
    <s v="OVS_ES ACADEMICO"/>
    <s v="9GA-00329"/>
    <s v="Suscripción Anual"/>
    <n v="20"/>
    <n v="1"/>
    <n v="0"/>
    <n v="0"/>
    <n v="78469.799999999988"/>
    <n v="85293.26"/>
    <n v="0"/>
  </r>
  <r>
    <s v="Catalogo principalOVS_ES ACADEMICO9GA-00330"/>
    <s v="9GA-00330OVS_ES ACADEMICO"/>
    <m/>
    <x v="4"/>
    <s v="9GA-00330"/>
    <x v="1"/>
    <s v="Catalogo principal"/>
    <s v="USD"/>
    <s v="N/A"/>
    <s v="Microsoft® CIS Suite Standard Core All Languages License &amp; Software Assurance Open Value 2 Licenses Level F 1 Year Academic AP"/>
    <s v="Unidad"/>
    <s v="Und"/>
    <s v="License/Software Assurance "/>
    <s v="N/A"/>
    <s v="N/A"/>
    <s v="OVS_ES ACADEMICO"/>
    <s v="9GA-00330"/>
    <s v="Suscripción Anual"/>
    <n v="20"/>
    <n v="1"/>
    <n v="0"/>
    <n v="0"/>
    <n v="78469.799999999988"/>
    <n v="85293.26"/>
    <n v="0"/>
  </r>
  <r>
    <s v="Catalogo principalOVS_ES ACADEMICO9GS-00155"/>
    <s v="9GS-00155OVS_ES ACADEMICO"/>
    <m/>
    <x v="4"/>
    <s v="9GS-00155"/>
    <x v="1"/>
    <s v="Catalogo principal"/>
    <s v="USD"/>
    <s v="N/A"/>
    <s v="Microsoft® CIS Suite Datacenter Core All Languages License &amp; Software Assurance Open Value 16 Licenses Level E 1 Year Academic AP"/>
    <s v="Unidad"/>
    <s v="Und"/>
    <s v="License/Software Assurance "/>
    <s v="N/A"/>
    <s v="N/A"/>
    <s v="OVS_ES ACADEMICO"/>
    <s v="9GS-00155"/>
    <s v="Suscripción Anual"/>
    <n v="610"/>
    <n v="1"/>
    <n v="0"/>
    <n v="0"/>
    <n v="2393328.9"/>
    <n v="2601444.46"/>
    <n v="0"/>
  </r>
  <r>
    <s v="Catalogo principalOVS_ES ACADEMICO9GS-00156"/>
    <s v="9GS-00156OVS_ES ACADEMICO"/>
    <m/>
    <x v="4"/>
    <s v="9GS-00156"/>
    <x v="1"/>
    <s v="Catalogo principal"/>
    <s v="USD"/>
    <s v="N/A"/>
    <s v="Microsoft® CIS Suite Datacenter Core All Languages License &amp; Software Assurance Open Value 16 Licenses Level F 1 Year Academic AP"/>
    <s v="Unidad"/>
    <s v="Und"/>
    <s v="License/Software Assurance "/>
    <s v="N/A"/>
    <s v="N/A"/>
    <s v="OVS_ES ACADEMICO"/>
    <s v="9GS-00156"/>
    <s v="Suscripción Anual"/>
    <n v="610"/>
    <n v="1"/>
    <n v="0"/>
    <n v="0"/>
    <n v="2393328.9"/>
    <n v="2601444.46"/>
    <n v="0"/>
  </r>
  <r>
    <s v="Catalogo principalOVS_ES ACADEMICO9GS-00157"/>
    <s v="9GS-00157OVS_ES ACADEMICO"/>
    <m/>
    <x v="4"/>
    <s v="9GS-00157"/>
    <x v="1"/>
    <s v="Catalogo principal"/>
    <s v="USD"/>
    <s v="N/A"/>
    <s v="Microsoft® CIS Suite Datacenter Core All Languages SA Step-up Open Value 16 Licenses Level E 1 Year Academic CIS Standard Core AP"/>
    <s v="Unidad"/>
    <s v="Und"/>
    <s v="SA Step Up"/>
    <s v="N/A"/>
    <s v="N/A"/>
    <s v="OVS_ES ACADEMICO"/>
    <s v="9GS-00157"/>
    <s v="Suscripción Anual"/>
    <n v="457"/>
    <n v="1"/>
    <n v="0"/>
    <n v="0"/>
    <n v="1793034.93"/>
    <n v="1948951.01"/>
    <n v="0"/>
  </r>
  <r>
    <s v="Catalogo principalOVS_ES ACADEMICO9GS-00158"/>
    <s v="9GS-00158OVS_ES ACADEMICO"/>
    <m/>
    <x v="4"/>
    <s v="9GS-00158"/>
    <x v="1"/>
    <s v="Catalogo principal"/>
    <s v="USD"/>
    <s v="N/A"/>
    <s v="Microsoft® CIS Suite Datacenter Core All Languages SA Step-up Open Value 16 Licenses Level F 1 Year Academic CIS Standard Core AP"/>
    <s v="Unidad"/>
    <s v="Und"/>
    <s v="SA Step Up"/>
    <s v="N/A"/>
    <s v="N/A"/>
    <s v="OVS_ES ACADEMICO"/>
    <s v="9GS-00158"/>
    <s v="Suscripción Anual"/>
    <n v="457"/>
    <n v="1"/>
    <n v="0"/>
    <n v="0"/>
    <n v="1793034.93"/>
    <n v="1948951.01"/>
    <n v="0"/>
  </r>
  <r>
    <s v="Catalogo principalOVS_ES ACADEMICO9GS-00159"/>
    <s v="9GS-00159OVS_ES ACADEMICO"/>
    <m/>
    <x v="4"/>
    <s v="9GS-00159"/>
    <x v="1"/>
    <s v="Catalogo principal"/>
    <s v="USD"/>
    <s v="N/A"/>
    <s v="Microsoft® CIS Suite Datacenter Core All Languages License &amp; Software Assurance Open Value 2 Licenses Level E 1 Year Academic AP"/>
    <s v="Unidad"/>
    <s v="Und"/>
    <s v="License/Software Assurance "/>
    <s v="N/A"/>
    <s v="N/A"/>
    <s v="OVS_ES ACADEMICO"/>
    <s v="9GS-00159"/>
    <s v="Suscripción Anual"/>
    <n v="77"/>
    <n v="1"/>
    <n v="0"/>
    <n v="0"/>
    <n v="302108.73"/>
    <n v="328379.05"/>
    <n v="0"/>
  </r>
  <r>
    <s v="Catalogo principalOVS_ES ACADEMICO9GS-00160"/>
    <s v="9GS-00160OVS_ES ACADEMICO"/>
    <m/>
    <x v="4"/>
    <s v="9GS-00160"/>
    <x v="1"/>
    <s v="Catalogo principal"/>
    <s v="USD"/>
    <s v="N/A"/>
    <s v="Microsoft® CIS Suite Datacenter Core All Languages License &amp; Software Assurance Open Value 2 Licenses Level F 1 Year Academic AP"/>
    <s v="Unidad"/>
    <s v="Und"/>
    <s v="License/Software Assurance "/>
    <s v="N/A"/>
    <s v="N/A"/>
    <s v="OVS_ES ACADEMICO"/>
    <s v="9GS-00160"/>
    <s v="Suscripción Anual"/>
    <n v="77"/>
    <n v="1"/>
    <n v="0"/>
    <n v="0"/>
    <n v="302108.73"/>
    <n v="328379.05"/>
    <n v="0"/>
  </r>
  <r>
    <s v="Catalogo principalOVS_ES ACADEMICO9GS-00161"/>
    <s v="9GS-00161OVS_ES ACADEMICO"/>
    <m/>
    <x v="4"/>
    <s v="9GS-00161"/>
    <x v="1"/>
    <s v="Catalogo principal"/>
    <s v="USD"/>
    <s v="N/A"/>
    <s v="Microsoft® CIS Suite Datacenter Core All Languages SA Step-up Open Value 2 Licenses Level E 1 Year Academic CIS Standard Core AP"/>
    <s v="Unidad"/>
    <s v="Und"/>
    <s v="SA Step Up"/>
    <s v="N/A"/>
    <s v="N/A"/>
    <s v="OVS_ES ACADEMICO"/>
    <s v="9GS-00161"/>
    <s v="Suscripción Anual"/>
    <n v="57"/>
    <n v="1"/>
    <n v="0"/>
    <n v="0"/>
    <n v="223638.93"/>
    <n v="243085.79"/>
    <n v="0"/>
  </r>
  <r>
    <s v="Catalogo principalOVS_ES ACADEMICO9GS-00162"/>
    <s v="9GS-00162OVS_ES ACADEMICO"/>
    <m/>
    <x v="4"/>
    <s v="9GS-00162"/>
    <x v="1"/>
    <s v="Catalogo principal"/>
    <s v="USD"/>
    <s v="N/A"/>
    <s v="Microsoft® CIS Suite Datacenter Core All Languages SA Step-up Open Value 2 Licenses Level F 1 Year Academic CIS Standard Core AP"/>
    <s v="Unidad"/>
    <s v="Und"/>
    <s v="SA Step Up"/>
    <s v="N/A"/>
    <s v="N/A"/>
    <s v="OVS_ES ACADEMICO"/>
    <s v="9GS-00162"/>
    <s v="Suscripción Anual"/>
    <n v="57"/>
    <n v="1"/>
    <n v="0"/>
    <n v="0"/>
    <n v="223638.93"/>
    <n v="243085.79"/>
    <n v="0"/>
  </r>
  <r>
    <s v="Catalogo principalOVS_ES ACADEMICO9ST-00077"/>
    <s v="9ST-00077OVS_ES ACADEMICO"/>
    <m/>
    <x v="4"/>
    <s v="9ST-00077"/>
    <x v="1"/>
    <s v="Catalogo principal"/>
    <s v="USD"/>
    <s v="N/A"/>
    <s v="Microsoft Office Audit &amp; Control Management All Languages License &amp; Software Assurance Open Value Level E 1 Year Academic AP"/>
    <s v="Unidad"/>
    <s v="Und"/>
    <s v="Producto"/>
    <s v="N/A"/>
    <s v="N/A"/>
    <s v="OVS_ES ACADEMICO"/>
    <s v="9ST-00077"/>
    <s v="Suscripción Anual"/>
    <n v="285"/>
    <n v="1"/>
    <n v="0"/>
    <n v="0"/>
    <n v="1118194.6499999999"/>
    <n v="1215428.97"/>
    <n v="0"/>
  </r>
  <r>
    <s v="Catalogo principalOVS_ES ACADEMICO9ST-00078"/>
    <s v="9ST-00078OVS_ES ACADEMICO"/>
    <m/>
    <x v="4"/>
    <s v="9ST-00078"/>
    <x v="1"/>
    <s v="Catalogo principal"/>
    <s v="USD"/>
    <s v="N/A"/>
    <s v="Microsoft Office Audit &amp; Control Management All Languages License &amp; Software Assurance Open Value Level F 1 Year Academic AP"/>
    <s v="Unidad"/>
    <s v="Und"/>
    <s v="Producto"/>
    <s v="N/A"/>
    <s v="N/A"/>
    <s v="OVS_ES ACADEMICO"/>
    <s v="9ST-00078"/>
    <s v="Suscripción Anual"/>
    <n v="285"/>
    <n v="1"/>
    <n v="0"/>
    <n v="0"/>
    <n v="1118194.6499999999"/>
    <n v="1215428.97"/>
    <n v="0"/>
  </r>
  <r>
    <s v="Catalogo principalOVS_ES ACADEMICO9SU-00001"/>
    <s v="9SU-00001OVS_ES ACADEMICO"/>
    <m/>
    <x v="4"/>
    <s v="9SU-00001"/>
    <x v="1"/>
    <s v="Catalogo principal"/>
    <s v="USD"/>
    <s v="N/A"/>
    <s v="Microsoft® Audio Conferencing Open Fac All Languages Subscription Open Value Level E 1 Month Academic Additional Product"/>
    <s v="Unidad"/>
    <s v="Und"/>
    <s v="Monthly Subscriptions"/>
    <s v="N/A"/>
    <s v="N/A"/>
    <s v="OVS_ES ACADEMICO"/>
    <s v="9SU-00001"/>
    <s v="Suscripción mensual con pago anual"/>
    <n v="1.5"/>
    <n v="1"/>
    <n v="0"/>
    <n v="0"/>
    <n v="5885.2349999999997"/>
    <n v="6396.99"/>
    <n v="0"/>
  </r>
  <r>
    <s v="Catalogo principalOVS_ES ACADEMICO9SU-00002"/>
    <s v="9SU-00002OVS_ES ACADEMICO"/>
    <m/>
    <x v="4"/>
    <s v="9SU-00002"/>
    <x v="1"/>
    <s v="Catalogo principal"/>
    <s v="USD"/>
    <s v="N/A"/>
    <s v="Microsoft® Audio Conferencing Open Fac All Languages Subscription Open Value Level F 1 Month Academic Additional Product"/>
    <s v="Unidad"/>
    <s v="Und"/>
    <s v="Monthly Subscriptions"/>
    <s v="N/A"/>
    <s v="N/A"/>
    <s v="OVS_ES ACADEMICO"/>
    <s v="9SU-00002"/>
    <s v="Suscripción mensual con pago anual"/>
    <n v="1.5"/>
    <n v="1"/>
    <n v="0"/>
    <n v="0"/>
    <n v="5885.2349999999997"/>
    <n v="6396.99"/>
    <n v="0"/>
  </r>
  <r>
    <s v="Catalogo principalOVS_ES ACADEMICO9TX-01348"/>
    <s v="9TX-01348OVS_ES ACADEMICO"/>
    <m/>
    <x v="4"/>
    <s v="9TX-01348"/>
    <x v="1"/>
    <s v="Catalogo principal"/>
    <s v="USD"/>
    <s v="N/A"/>
    <s v="Microsoft® System Center Operations Manager All Languages License &amp; Software Assurance Open Value Level E 1 Year Academic Enterprise Per OSE"/>
    <s v="Unidad"/>
    <s v="Und"/>
    <s v="License/Software Assurance "/>
    <s v="N/A"/>
    <s v="N/A"/>
    <s v="OVS_ES ACADEMICO"/>
    <s v="9TX-01348"/>
    <s v="Suscripción Anual"/>
    <n v="1.25"/>
    <n v="1"/>
    <n v="0"/>
    <n v="0"/>
    <n v="4904.3624999999993"/>
    <n v="5330.83"/>
    <n v="0"/>
  </r>
  <r>
    <s v="Catalogo principalOVS_ES ACADEMICO9TX-01349"/>
    <s v="9TX-01349OVS_ES ACADEMICO"/>
    <m/>
    <x v="4"/>
    <s v="9TX-01349"/>
    <x v="1"/>
    <s v="Catalogo principal"/>
    <s v="USD"/>
    <s v="N/A"/>
    <s v="Microsoft® System Center Operations Manager All Languages License &amp; Software Assurance Open Value Level F 1 Year Academic Enterprise Per OSE"/>
    <s v="Unidad"/>
    <s v="Und"/>
    <s v="License/Software Assurance "/>
    <s v="N/A"/>
    <s v="N/A"/>
    <s v="OVS_ES ACADEMICO"/>
    <s v="9TX-01349"/>
    <s v="Suscripción Anual"/>
    <n v="1.25"/>
    <n v="1"/>
    <n v="0"/>
    <n v="0"/>
    <n v="4904.3624999999993"/>
    <n v="5330.83"/>
    <n v="0"/>
  </r>
  <r>
    <s v="Catalogo principalOVS_ES ACADEMICO9TX-01350"/>
    <s v="9TX-01350OVS_ES ACADEMICO"/>
    <m/>
    <x v="4"/>
    <s v="9TX-01350"/>
    <x v="1"/>
    <s v="Catalogo principal"/>
    <s v="USD"/>
    <s v="N/A"/>
    <s v="Microsoft® System Center Operations Manager All Languages License &amp; Software Assurance Open Value Level E 1 Year Academic Enterprise Per User"/>
    <s v="Unidad"/>
    <s v="Und"/>
    <s v="License/Software Assurance "/>
    <s v="N/A"/>
    <s v="N/A"/>
    <s v="OVS_ES ACADEMICO"/>
    <s v="9TX-01350"/>
    <s v="Suscripción Anual"/>
    <n v="1.25"/>
    <n v="1"/>
    <n v="0"/>
    <n v="0"/>
    <n v="4904.3624999999993"/>
    <n v="5330.83"/>
    <n v="0"/>
  </r>
  <r>
    <s v="Catalogo principalOVS_ES ACADEMICO9TX-01351"/>
    <s v="9TX-01351OVS_ES ACADEMICO"/>
    <m/>
    <x v="4"/>
    <s v="9TX-01351"/>
    <x v="1"/>
    <s v="Catalogo principal"/>
    <s v="USD"/>
    <s v="N/A"/>
    <s v="Microsoft® System Center Operations Manager All Languages License &amp; Software Assurance Open Value Level F 1 Year Academic Enterprise Per User"/>
    <s v="Unidad"/>
    <s v="Und"/>
    <s v="License/Software Assurance "/>
    <s v="N/A"/>
    <s v="N/A"/>
    <s v="OVS_ES ACADEMICO"/>
    <s v="9TX-01351"/>
    <s v="Suscripción Anual"/>
    <n v="1.25"/>
    <n v="1"/>
    <n v="0"/>
    <n v="0"/>
    <n v="4904.3624999999993"/>
    <n v="5330.83"/>
    <n v="0"/>
  </r>
  <r>
    <s v="Catalogo principalOVS_ES ACADEMICO9TX-01352"/>
    <s v="9TX-01352OVS_ES ACADEMICO"/>
    <m/>
    <x v="4"/>
    <s v="9TX-01352"/>
    <x v="1"/>
    <s v="Catalogo principal"/>
    <s v="USD"/>
    <s v="N/A"/>
    <s v="Microsoft® System Center Operations Manager All Languages License &amp; Software Assurance Open Value No Level 1 Year Academic Student Per OSE"/>
    <s v="Unidad"/>
    <s v="Und"/>
    <s v="License/Software Assurance "/>
    <s v="N/A"/>
    <s v="N/A"/>
    <s v="OVS_ES ACADEMICO"/>
    <s v="9TX-01352"/>
    <s v="Suscripción Anual"/>
    <n v="0.94"/>
    <n v="1"/>
    <n v="0"/>
    <n v="0"/>
    <n v="3688.0805999999998"/>
    <n v="4008.78"/>
    <n v="0"/>
  </r>
  <r>
    <s v="Catalogo principalOVS_ES ACADEMICO9TX-01353"/>
    <s v="9TX-01353OVS_ES ACADEMICO"/>
    <m/>
    <x v="4"/>
    <s v="9TX-01353"/>
    <x v="1"/>
    <s v="Catalogo principal"/>
    <s v="USD"/>
    <s v="N/A"/>
    <s v="Microsoft® System Center Operations Manager All Languages License &amp; Software Assurance Open Value No Level 1 Year Academic Student Per User"/>
    <s v="Unidad"/>
    <s v="Und"/>
    <s v="License/Software Assurance "/>
    <s v="N/A"/>
    <s v="N/A"/>
    <s v="OVS_ES ACADEMICO"/>
    <s v="9TX-01353"/>
    <s v="Suscripción Anual"/>
    <n v="0.94"/>
    <n v="1"/>
    <n v="0"/>
    <n v="0"/>
    <n v="3688.0805999999998"/>
    <n v="4008.78"/>
    <n v="0"/>
  </r>
  <r>
    <s v="Catalogo principalOVS_ES ACADEMICO9US-00002"/>
    <s v="9US-00002OVS_ES ACADEMICO"/>
    <m/>
    <x v="4"/>
    <s v="9US-00002"/>
    <x v="1"/>
    <s v="Catalogo principal"/>
    <s v="USD"/>
    <s v="N/A"/>
    <s v="Microsoft® Audio Conferencing Open Student All Languages Subscription Open Value No Level 1 Month Academic"/>
    <s v="Unidad"/>
    <s v="Und"/>
    <s v="Monthly Subscriptions"/>
    <s v="N/A"/>
    <s v="N/A"/>
    <s v="OVS_ES ACADEMICO"/>
    <s v="9US-00002"/>
    <s v="Suscripción mensual con pago anual"/>
    <n v="1.2"/>
    <n v="1"/>
    <n v="0"/>
    <n v="0"/>
    <n v="4708.1879999999992"/>
    <n v="5117.6000000000004"/>
    <n v="0"/>
  </r>
  <r>
    <s v="Catalogo principalOVS_ES ACADEMICOCF3-00001"/>
    <s v="CF3-00001OVS_ES ACADEMICO"/>
    <m/>
    <x v="4"/>
    <s v="CF3-00001"/>
    <x v="1"/>
    <s v="Catalogo principal"/>
    <s v="USD"/>
    <s v="N/A"/>
    <s v="Microsoft® EMS E5 Open All Languages Subscription Open Value No Level 1 Month Academic Student"/>
    <s v="Unidad"/>
    <s v="Und"/>
    <s v="Monthly Subscriptions"/>
    <s v="N/A"/>
    <s v="N/A"/>
    <s v="OVS_ES ACADEMICO"/>
    <s v="CF3-00001"/>
    <s v="Suscripción mensual con pago anual"/>
    <n v="3.63"/>
    <n v="1"/>
    <n v="0"/>
    <n v="0"/>
    <n v="14242.268699999999"/>
    <n v="15480.73"/>
    <n v="0"/>
  </r>
  <r>
    <s v="Catalogo principalOVS_ES ACADEMICOCF3-00009"/>
    <s v="CF3-00009OVS_ES ACADEMICO"/>
    <m/>
    <x v="4"/>
    <s v="CF3-00009"/>
    <x v="1"/>
    <s v="Catalogo principal"/>
    <s v="USD"/>
    <s v="N/A"/>
    <s v="Microsoft® EMS E5 Open All Languages Subscription Open Value Level E 1 Month Academic AP Faculty"/>
    <s v="Unidad"/>
    <s v="Und"/>
    <s v="Monthly Subscriptions"/>
    <s v="N/A"/>
    <s v="N/A"/>
    <s v="OVS_ES ACADEMICO"/>
    <s v="CF3-00009"/>
    <s v="Suscripción mensual con pago anual"/>
    <n v="3.63"/>
    <n v="1"/>
    <n v="0"/>
    <n v="0"/>
    <n v="14242.268699999999"/>
    <n v="15480.73"/>
    <n v="0"/>
  </r>
  <r>
    <s v="Catalogo principalOVS_ES ACADEMICOCF3-00010"/>
    <s v="CF3-00010OVS_ES ACADEMICO"/>
    <m/>
    <x v="4"/>
    <s v="CF3-00010"/>
    <x v="1"/>
    <s v="Catalogo principal"/>
    <s v="USD"/>
    <s v="N/A"/>
    <s v="Microsoft® EMS E5 Open All Languages Subscription Open Value Level F 1 Month Academic AP Faculty"/>
    <s v="Unidad"/>
    <s v="Und"/>
    <s v="Monthly Subscriptions"/>
    <s v="N/A"/>
    <s v="N/A"/>
    <s v="OVS_ES ACADEMICO"/>
    <s v="CF3-00010"/>
    <s v="Suscripción mensual con pago anual"/>
    <n v="3.63"/>
    <n v="1"/>
    <n v="0"/>
    <n v="0"/>
    <n v="14242.268699999999"/>
    <n v="15480.73"/>
    <n v="0"/>
  </r>
  <r>
    <s v="Catalogo principalOVS_ES ACADEMICOCGS-00001"/>
    <s v="CGS-00001OVS_ES ACADEMICO"/>
    <m/>
    <x v="4"/>
    <s v="CGS-00001"/>
    <x v="1"/>
    <s v="Catalogo principal"/>
    <s v="USD"/>
    <s v="N/A"/>
    <s v="Microsoft® Azure Information Protection Premium P2 Open Faculty Subscription Open Value Level E 1 Month Academic AP"/>
    <s v="Unidad"/>
    <s v="Und"/>
    <s v="Monthly Subscriptions"/>
    <s v="N/A"/>
    <s v="N/A"/>
    <s v="OVS_ES ACADEMICO"/>
    <s v="CGS-00001"/>
    <s v="Suscripción mensual con pago anual"/>
    <n v="1.1000000000000001"/>
    <n v="1"/>
    <n v="0"/>
    <n v="0"/>
    <n v="4315.8389999999999"/>
    <n v="4691.13"/>
    <n v="0"/>
  </r>
  <r>
    <s v="Catalogo principalOVS_ES ACADEMICOCGS-00002"/>
    <s v="CGS-00002OVS_ES ACADEMICO"/>
    <m/>
    <x v="4"/>
    <s v="CGS-00002"/>
    <x v="1"/>
    <s v="Catalogo principal"/>
    <s v="USD"/>
    <s v="N/A"/>
    <s v="Microsoft® Azure Information Protection Premium P2 Open Faculty Subscription Open Value Level F 1 Month Academic AP"/>
    <s v="Unidad"/>
    <s v="Und"/>
    <s v="Monthly Subscriptions"/>
    <s v="N/A"/>
    <s v="N/A"/>
    <s v="OVS_ES ACADEMICO"/>
    <s v="CGS-00002"/>
    <s v="Suscripción mensual con pago anual"/>
    <n v="1.1000000000000001"/>
    <n v="1"/>
    <n v="0"/>
    <n v="0"/>
    <n v="4315.8389999999999"/>
    <n v="4691.13"/>
    <n v="0"/>
  </r>
  <r>
    <s v="Catalogo principalOVS_ES ACADEMICOCHL-00001"/>
    <s v="CHL-00001OVS_ES ACADEMICO"/>
    <m/>
    <x v="4"/>
    <s v="CHL-00001"/>
    <x v="1"/>
    <s v="Catalogo principal"/>
    <s v="USD"/>
    <s v="N/A"/>
    <s v="Microsoft® Azure Information Protection Premium P2 Open Student Subscription Open Value No Level 1 Month Academic"/>
    <s v="Unidad"/>
    <s v="Und"/>
    <s v="Monthly Subscriptions"/>
    <s v="N/A"/>
    <s v="N/A"/>
    <s v="OVS_ES ACADEMICO"/>
    <s v="CHL-00001"/>
    <s v="Suscripción mensual con pago anual"/>
    <n v="0.9"/>
    <n v="1"/>
    <n v="0"/>
    <n v="0"/>
    <n v="3531.1410000000001"/>
    <n v="3838.2"/>
    <n v="0"/>
  </r>
  <r>
    <s v="Catalogo principalOVS_ES ACADEMICOD75-01755"/>
    <s v="D75-01755OVS_ES ACADEMICO"/>
    <m/>
    <x v="4"/>
    <s v="D75-01755"/>
    <x v="1"/>
    <s v="Catalogo principal"/>
    <s v="USD"/>
    <s v="N/A"/>
    <s v="Microsoft® BizTalk Server Standard All Languages License &amp; Software Assurance Open Value 2 Licenses Level E 1 Year Academic AP Core License"/>
    <s v="Unidad"/>
    <s v="Und"/>
    <s v="License/Software Assurance "/>
    <s v="N/A"/>
    <s v="N/A"/>
    <s v="OVS_ES ACADEMICO"/>
    <s v="D75-01755"/>
    <s v="Suscripción Anual"/>
    <n v="497"/>
    <n v="1"/>
    <n v="0"/>
    <n v="0"/>
    <n v="1949974.5299999998"/>
    <n v="2119537.5299999998"/>
    <n v="0"/>
  </r>
  <r>
    <s v="Catalogo principalOVS_ES ACADEMICOD75-01756"/>
    <s v="D75-01756OVS_ES ACADEMICO"/>
    <m/>
    <x v="4"/>
    <s v="D75-01756"/>
    <x v="1"/>
    <s v="Catalogo principal"/>
    <s v="USD"/>
    <s v="N/A"/>
    <s v="Microsoft® BizTalk Server Standard All Languages License &amp; Software Assurance Open Value 2 Licenses Level F 1 Year Academic AP Core License"/>
    <s v="Unidad"/>
    <s v="Und"/>
    <s v="License/Software Assurance "/>
    <s v="N/A"/>
    <s v="N/A"/>
    <s v="OVS_ES ACADEMICO"/>
    <s v="D75-01756"/>
    <s v="Suscripción Anual"/>
    <n v="497"/>
    <n v="1"/>
    <n v="0"/>
    <n v="0"/>
    <n v="1949974.5299999998"/>
    <n v="2119537.5299999998"/>
    <n v="0"/>
  </r>
  <r>
    <s v="Catalogo principalOVS_ES ACADEMICOD75-01757"/>
    <s v="D75-01757OVS_ES ACADEMICO"/>
    <m/>
    <x v="4"/>
    <s v="D75-01757"/>
    <x v="1"/>
    <s v="Catalogo principal"/>
    <s v="USD"/>
    <s v="N/A"/>
    <s v="Microsoft® BizTalk Server Standard All Languages SA Step-up Open Value 2 Licenses Level E 1 Year Academic BizTalk Server Branch AP Core License"/>
    <s v="Unidad"/>
    <s v="Und"/>
    <s v="SA Step Up"/>
    <s v="N/A"/>
    <s v="N/A"/>
    <s v="OVS_ES ACADEMICO"/>
    <s v="D75-01757"/>
    <s v="Suscripción Anual"/>
    <n v="392"/>
    <n v="1"/>
    <n v="0"/>
    <n v="0"/>
    <n v="1538008.0799999998"/>
    <n v="1671747.91"/>
    <n v="0"/>
  </r>
  <r>
    <s v="Catalogo principalOVS_ES ACADEMICOD75-01758"/>
    <s v="D75-01758OVS_ES ACADEMICO"/>
    <m/>
    <x v="4"/>
    <s v="D75-01758"/>
    <x v="1"/>
    <s v="Catalogo principal"/>
    <s v="USD"/>
    <s v="N/A"/>
    <s v="Microsoft® BizTalk Server Standard All Languages SA Step-up Open Value 2 Licenses Level F 1 Year Academic BizTalk Server Branch AP Core License"/>
    <s v="Unidad"/>
    <s v="Und"/>
    <s v="SA Step Up"/>
    <s v="N/A"/>
    <s v="N/A"/>
    <s v="OVS_ES ACADEMICO"/>
    <s v="D75-01758"/>
    <s v="Suscripción Anual"/>
    <n v="392"/>
    <n v="1"/>
    <n v="0"/>
    <n v="0"/>
    <n v="1538008.0799999998"/>
    <n v="1671747.91"/>
    <n v="0"/>
  </r>
  <r>
    <s v="Catalogo principalOVS_ES ACADEMICOD87-06005"/>
    <s v="D87-06005OVS_ES ACADEMICO"/>
    <m/>
    <x v="4"/>
    <s v="D87-06005"/>
    <x v="1"/>
    <s v="Catalogo principal"/>
    <s v="USD"/>
    <s v="N/A"/>
    <s v="Microsoft® Visio Professional All Languages License &amp; Software Assurance Open Value Level E 1 Year Academic AP"/>
    <s v="Unidad"/>
    <s v="Und"/>
    <s v="License/Software Assurance "/>
    <s v="N/A"/>
    <s v="N/A"/>
    <s v="OVS_ES ACADEMICO"/>
    <s v="D87-06005"/>
    <s v="Suscripción Anual"/>
    <n v="72"/>
    <n v="1"/>
    <n v="0"/>
    <n v="0"/>
    <n v="282491.27999999997"/>
    <n v="307055.74"/>
    <n v="0"/>
  </r>
  <r>
    <s v="Catalogo principalOVS_ES ACADEMICOD87-06006"/>
    <s v="D87-06006OVS_ES ACADEMICO"/>
    <m/>
    <x v="4"/>
    <s v="D87-06006"/>
    <x v="1"/>
    <s v="Catalogo principal"/>
    <s v="USD"/>
    <s v="N/A"/>
    <s v="Microsoft® Visio Professional All Languages License &amp; Software Assurance Open Value Level F 1 Year Academic AP"/>
    <s v="Unidad"/>
    <s v="Und"/>
    <s v="License/Software Assurance "/>
    <s v="N/A"/>
    <s v="N/A"/>
    <s v="OVS_ES ACADEMICO"/>
    <s v="D87-06006"/>
    <s v="Suscripción Anual"/>
    <n v="72"/>
    <n v="1"/>
    <n v="0"/>
    <n v="0"/>
    <n v="282491.27999999997"/>
    <n v="307055.74"/>
    <n v="0"/>
  </r>
  <r>
    <s v="Catalogo principalOVS_ES ACADEMICOD87-06007"/>
    <s v="D87-06007OVS_ES ACADEMICO"/>
    <m/>
    <x v="4"/>
    <s v="D87-06007"/>
    <x v="1"/>
    <s v="Catalogo principal"/>
    <s v="USD"/>
    <s v="N/A"/>
    <s v="Microsoft® Visio Professional All Languages License &amp; Software Assurance Open Value Level E 1 Year Academic Enterprise"/>
    <s v="Unidad"/>
    <s v="Und"/>
    <s v="License/Software Assurance "/>
    <s v="N/A"/>
    <s v="N/A"/>
    <s v="OVS_ES ACADEMICO"/>
    <s v="D87-06007"/>
    <s v="Suscripción Anual"/>
    <n v="8"/>
    <n v="1"/>
    <n v="0"/>
    <n v="0"/>
    <n v="31387.919999999998"/>
    <n v="34117.300000000003"/>
    <n v="0"/>
  </r>
  <r>
    <s v="Catalogo principalOVS_ES ACADEMICOD87-06008"/>
    <s v="D87-06008OVS_ES ACADEMICO"/>
    <m/>
    <x v="4"/>
    <s v="D87-06008"/>
    <x v="1"/>
    <s v="Catalogo principal"/>
    <s v="USD"/>
    <s v="N/A"/>
    <s v="Microsoft® Visio Professional All Languages License &amp; Software Assurance Open Value Level F 1 Year Academic Enterprise"/>
    <s v="Unidad"/>
    <s v="Und"/>
    <s v="License/Software Assurance "/>
    <s v="N/A"/>
    <s v="N/A"/>
    <s v="OVS_ES ACADEMICO"/>
    <s v="D87-06008"/>
    <s v="Suscripción Anual"/>
    <n v="8"/>
    <n v="1"/>
    <n v="0"/>
    <n v="0"/>
    <n v="31387.919999999998"/>
    <n v="34117.300000000003"/>
    <n v="0"/>
  </r>
  <r>
    <s v="Catalogo principalOVS_ES ACADEMICOD87-06010"/>
    <s v="D87-06010OVS_ES ACADEMICO"/>
    <m/>
    <x v="4"/>
    <s v="D87-06010"/>
    <x v="1"/>
    <s v="Catalogo principal"/>
    <s v="USD"/>
    <s v="N/A"/>
    <s v="Microsoft® Visio Professional All Languages License &amp; Software Assurance Open Value No Level 1 Year Academic Student"/>
    <s v="Unidad"/>
    <s v="Und"/>
    <s v="License/Software Assurance "/>
    <s v="N/A"/>
    <s v="N/A"/>
    <s v="OVS_ES ACADEMICO"/>
    <s v="D87-06010"/>
    <s v="Suscripción Anual"/>
    <n v="4.5199999999999996"/>
    <n v="1"/>
    <n v="0"/>
    <n v="0"/>
    <n v="17734.174799999997"/>
    <n v="19276.28"/>
    <n v="0"/>
  </r>
  <r>
    <s v="Catalogo principalOVS_ES ACADEMICODR2-00001"/>
    <s v="DR2-00001OVS_ES ACADEMICO"/>
    <m/>
    <x v="4"/>
    <s v="DR2-00001"/>
    <x v="1"/>
    <s v="Catalogo principal"/>
    <s v="USD"/>
    <s v="N/A"/>
    <s v="Microsoft® Exchange Online P2 Open Student All Languages Subscription Open Value No Level 1 Month Academic Renewal"/>
    <s v="Unidad"/>
    <s v="Und"/>
    <s v="Monthly Subscriptions"/>
    <s v="N/A"/>
    <s v="N/A"/>
    <s v="OVS_ES ACADEMICO"/>
    <s v="DR2-00001"/>
    <s v="Suscripción mensual con pago anual"/>
    <n v="0"/>
    <n v="1"/>
    <n v="0"/>
    <n v="0"/>
    <n v="0"/>
    <n v="0"/>
    <n v="0"/>
  </r>
  <r>
    <s v="Catalogo principalOVS_ES ACADEMICODS2-00001"/>
    <s v="DS2-00001OVS_ES ACADEMICO"/>
    <m/>
    <x v="4"/>
    <s v="DS2-00001"/>
    <x v="1"/>
    <s v="Catalogo principal"/>
    <s v="USD"/>
    <s v="N/A"/>
    <s v="Microsoft® Exchange Online P2 Open Faculty All Languages Subscription Open Value Level E 1 Month Academic AP Renewal"/>
    <s v="Unidad"/>
    <s v="Und"/>
    <s v="Monthly Subscriptions"/>
    <s v="N/A"/>
    <s v="N/A"/>
    <s v="OVS_ES ACADEMICO"/>
    <s v="DS2-00001"/>
    <s v="Suscripción mensual con pago anual"/>
    <n v="0"/>
    <n v="1"/>
    <n v="0"/>
    <n v="0"/>
    <n v="0"/>
    <n v="0"/>
    <n v="0"/>
  </r>
  <r>
    <s v="Catalogo principalOVS_ES ACADEMICODS2-00002"/>
    <s v="DS2-00002OVS_ES ACADEMICO"/>
    <m/>
    <x v="4"/>
    <s v="DS2-00002"/>
    <x v="1"/>
    <s v="Catalogo principal"/>
    <s v="USD"/>
    <s v="N/A"/>
    <s v="Microsoft® Exchange Online P2 Open Faculty All Languages Subscription Open Value Level F 1 Month Academic AP Renewal"/>
    <s v="Unidad"/>
    <s v="Und"/>
    <s v="Monthly Subscriptions"/>
    <s v="N/A"/>
    <s v="N/A"/>
    <s v="OVS_ES ACADEMICO"/>
    <s v="DS2-00002"/>
    <s v="Suscripción mensual con pago anual"/>
    <n v="0"/>
    <n v="1"/>
    <n v="0"/>
    <n v="0"/>
    <n v="0"/>
    <n v="0"/>
    <n v="0"/>
  </r>
  <r>
    <s v="Catalogo principalOVS_ES ACADEMICODV2-00001"/>
    <s v="DV2-00001OVS_ES ACADEMICO"/>
    <m/>
    <x v="4"/>
    <s v="DV2-00001"/>
    <x v="1"/>
    <s v="Catalogo principal"/>
    <s v="USD"/>
    <s v="N/A"/>
    <s v="Microsoft® Visio P2 Open Faculty All Languages Subscription Open Value Level E 1 Month Academic AP"/>
    <s v="Unidad"/>
    <s v="Und"/>
    <s v="Monthly Subscriptions"/>
    <s v="N/A"/>
    <s v="N/A"/>
    <s v="OVS_ES ACADEMICO"/>
    <s v="DV2-00001"/>
    <s v="Suscripción mensual con pago anual"/>
    <n v="2.2000000000000002"/>
    <n v="1"/>
    <n v="0"/>
    <n v="0"/>
    <n v="8631.6779999999999"/>
    <n v="9382.26"/>
    <n v="0"/>
  </r>
  <r>
    <s v="Catalogo principalOVS_ES ACADEMICODV2-00002"/>
    <s v="DV2-00002OVS_ES ACADEMICO"/>
    <m/>
    <x v="4"/>
    <s v="DV2-00002"/>
    <x v="1"/>
    <s v="Catalogo principal"/>
    <s v="USD"/>
    <s v="N/A"/>
    <s v="Microsoft® Visio P2 Open Faculty All Languages Subscription Open Value Level F 1 Month Academic AP"/>
    <s v="Unidad"/>
    <s v="Und"/>
    <s v="Monthly Subscriptions"/>
    <s v="N/A"/>
    <s v="N/A"/>
    <s v="OVS_ES ACADEMICO"/>
    <s v="DV2-00002"/>
    <s v="Suscripción mensual con pago anual"/>
    <n v="2.2000000000000002"/>
    <n v="1"/>
    <n v="0"/>
    <n v="0"/>
    <n v="8631.6779999999999"/>
    <n v="9382.26"/>
    <n v="0"/>
  </r>
  <r>
    <s v="Catalogo principalOVS_ES ACADEMICODW7-00001"/>
    <s v="DW7-00001OVS_ES ACADEMICO"/>
    <m/>
    <x v="4"/>
    <s v="DW7-00001"/>
    <x v="1"/>
    <s v="Catalogo principal"/>
    <s v="USD"/>
    <s v="N/A"/>
    <s v="Microsoft® Power BI Pro Open Fac All Languages Subscription Open Value Level E 1 Month Academic AP"/>
    <s v="Unidad"/>
    <s v="Und"/>
    <s v="Monthly Subscriptions"/>
    <s v="N/A"/>
    <s v="N/A"/>
    <s v="OVS_ES ACADEMICO"/>
    <s v="DW7-00001"/>
    <s v="Suscripción mensual con pago anual"/>
    <n v="2.1"/>
    <n v="1"/>
    <n v="0"/>
    <n v="0"/>
    <n v="8239.3289999999997"/>
    <n v="8955.7900000000009"/>
    <n v="0"/>
  </r>
  <r>
    <s v="Catalogo principalOVS_ES ACADEMICODW7-00002"/>
    <s v="DW7-00002OVS_ES ACADEMICO"/>
    <m/>
    <x v="4"/>
    <s v="DW7-00002"/>
    <x v="1"/>
    <s v="Catalogo principal"/>
    <s v="USD"/>
    <s v="N/A"/>
    <s v="Microsoft® Power BI Pro Open Fac All Languages Subscription Open Value Level F 1 Month Academic AP"/>
    <s v="Unidad"/>
    <s v="Und"/>
    <s v="Monthly Subscriptions"/>
    <s v="N/A"/>
    <s v="N/A"/>
    <s v="OVS_ES ACADEMICO"/>
    <s v="DW7-00002"/>
    <s v="Suscripción mensual con pago anual"/>
    <n v="2.1"/>
    <n v="1"/>
    <n v="0"/>
    <n v="0"/>
    <n v="8239.3289999999997"/>
    <n v="8955.7900000000009"/>
    <n v="0"/>
  </r>
  <r>
    <s v="Catalogo principalOVS_ES ACADEMICODW9-00001"/>
    <s v="DW9-00001OVS_ES ACADEMICO"/>
    <m/>
    <x v="4"/>
    <s v="DW9-00001"/>
    <x v="1"/>
    <s v="Catalogo principal"/>
    <s v="USD"/>
    <s v="N/A"/>
    <s v="Microsoft® Power BI Pro Open Student All Languages Subscription Open Value No Level 1 Month Academic"/>
    <s v="Unidad"/>
    <s v="Und"/>
    <s v="Monthly Subscriptions"/>
    <s v="N/A"/>
    <s v="N/A"/>
    <s v="OVS_ES ACADEMICO"/>
    <s v="DW9-00001"/>
    <s v="Suscripción mensual con pago anual"/>
    <n v="1.2"/>
    <n v="1"/>
    <n v="0"/>
    <n v="0"/>
    <n v="4708.1879999999992"/>
    <n v="5117.6000000000004"/>
    <n v="0"/>
  </r>
  <r>
    <s v="Catalogo principalOVS_ES ACADEMICOE9R-00001"/>
    <s v="E9R-00001OVS_ES ACADEMICO"/>
    <m/>
    <x v="4"/>
    <s v="E9R-00001"/>
    <x v="1"/>
    <s v="Catalogo principal"/>
    <s v="USD"/>
    <s v="N/A"/>
    <s v="Microsoft® VDI Suite with MDOP All Languages Subscription Open Value Level E 1 Month Academic AP Per Device"/>
    <s v="Unidad"/>
    <s v="Und"/>
    <s v="Monthly Subscriptions"/>
    <s v="N/A"/>
    <s v="N/A"/>
    <s v="OVS_ES ACADEMICO"/>
    <s v="E9R-00001"/>
    <s v="Suscripción mensual con pago anual"/>
    <n v="0.44"/>
    <n v="1"/>
    <n v="0"/>
    <n v="0"/>
    <n v="1726.3355999999999"/>
    <n v="1876.45"/>
    <n v="0"/>
  </r>
  <r>
    <s v="Catalogo principalOVS_ES ACADEMICOE9R-00002"/>
    <s v="E9R-00002OVS_ES ACADEMICO"/>
    <m/>
    <x v="4"/>
    <s v="E9R-00002"/>
    <x v="1"/>
    <s v="Catalogo principal"/>
    <s v="USD"/>
    <s v="N/A"/>
    <s v="Microsoft® VDI Suite with MDOP All Languages Subscription Open Value Level F 1 Month Academic AP Per Device"/>
    <s v="Unidad"/>
    <s v="Und"/>
    <s v="Monthly Subscriptions"/>
    <s v="N/A"/>
    <s v="N/A"/>
    <s v="OVS_ES ACADEMICO"/>
    <s v="E9R-00002"/>
    <s v="Suscripción mensual con pago anual"/>
    <n v="0.44"/>
    <n v="1"/>
    <n v="0"/>
    <n v="0"/>
    <n v="1726.3355999999999"/>
    <n v="1876.45"/>
    <n v="0"/>
  </r>
  <r>
    <s v="Catalogo principalOVS_ES ACADEMICOE9R-00009"/>
    <s v="E9R-00009OVS_ES ACADEMICO"/>
    <m/>
    <x v="4"/>
    <s v="E9R-00009"/>
    <x v="1"/>
    <s v="Catalogo principal"/>
    <s v="USD"/>
    <s v="N/A"/>
    <s v="Microsoft® VDI Suite with MDOP All Languages Subscription Open Value No Level 1 Month Academic Student Per Device"/>
    <s v="Unidad"/>
    <s v="Und"/>
    <s v="Monthly Subscriptions"/>
    <s v="N/A"/>
    <s v="N/A"/>
    <s v="OVS_ES ACADEMICO"/>
    <s v="E9R-00009"/>
    <s v="Suscripción mensual con pago anual"/>
    <n v="0.28999999999999998"/>
    <n v="1"/>
    <n v="0"/>
    <n v="0"/>
    <n v="1137.8120999999999"/>
    <n v="1236.75"/>
    <n v="0"/>
  </r>
  <r>
    <s v="Catalogo principalOVS_ES ACADEMICOEMJ-00159"/>
    <s v="EMJ-00159OVS_ES ACADEMICO"/>
    <m/>
    <x v="4"/>
    <s v="EMJ-00159"/>
    <x v="1"/>
    <s v="Catalogo principal"/>
    <s v="USD"/>
    <s v="N/A"/>
    <s v="Microsoft® Dynamics 365 Team Members All Languages License &amp; Software Assurance Open Value Level E 1 Year Academic AP Device CAL"/>
    <s v="Unidad"/>
    <s v="Und"/>
    <s v="License/Software Assurance "/>
    <s v="N/A"/>
    <s v="N/A"/>
    <s v="OVS_ES ACADEMICO"/>
    <s v="EMJ-00159"/>
    <s v="Suscripción Anual"/>
    <n v="21"/>
    <n v="1"/>
    <n v="0"/>
    <n v="0"/>
    <n v="82393.289999999994"/>
    <n v="89557.92"/>
    <n v="0"/>
  </r>
  <r>
    <s v="Catalogo principalOVS_ES ACADEMICOEMJ-00161"/>
    <s v="EMJ-00161OVS_ES ACADEMICO"/>
    <m/>
    <x v="4"/>
    <s v="EMJ-00161"/>
    <x v="1"/>
    <s v="Catalogo principal"/>
    <s v="USD"/>
    <s v="N/A"/>
    <s v="Microsoft® Dynamics 365 Team Members All Languages License &amp; Software Assurance Open Value Level E 1 Year Academic AP User CAL"/>
    <s v="Unidad"/>
    <s v="Und"/>
    <s v="License/Software Assurance "/>
    <s v="N/A"/>
    <s v="N/A"/>
    <s v="OVS_ES ACADEMICO"/>
    <s v="EMJ-00161"/>
    <s v="Suscripción Anual"/>
    <n v="21"/>
    <n v="1"/>
    <n v="0"/>
    <n v="0"/>
    <n v="82393.289999999994"/>
    <n v="89557.92"/>
    <n v="0"/>
  </r>
  <r>
    <s v="Catalogo principalOVS_ES ACADEMICOEMJ-00162"/>
    <s v="EMJ-00162OVS_ES ACADEMICO"/>
    <m/>
    <x v="4"/>
    <s v="EMJ-00162"/>
    <x v="1"/>
    <s v="Catalogo principal"/>
    <s v="USD"/>
    <s v="N/A"/>
    <s v="Microsoft® Dynamics 365 Team Members All Languages License &amp; Software Assurance Open Value Level F 1 Year Academic AP User CAL"/>
    <s v="Unidad"/>
    <s v="Und"/>
    <s v="License/Software Assurance "/>
    <s v="N/A"/>
    <s v="N/A"/>
    <s v="OVS_ES ACADEMICO"/>
    <s v="EMJ-00162"/>
    <s v="Suscripción Anual"/>
    <n v="21"/>
    <n v="1"/>
    <n v="0"/>
    <n v="0"/>
    <n v="82393.289999999994"/>
    <n v="89557.92"/>
    <n v="0"/>
  </r>
  <r>
    <s v="Catalogo principalOVS_ES ACADEMICOEMT-00159"/>
    <s v="EMT-00159OVS_ES ACADEMICO"/>
    <m/>
    <x v="4"/>
    <s v="EMT-00159"/>
    <x v="1"/>
    <s v="Catalogo principal"/>
    <s v="USD"/>
    <s v="N/A"/>
    <s v="Microsoft® Dynamics 365 Customer Service All Languages License &amp; Software Assurance Open Value Level E 1 Year Academic AP Device CAL"/>
    <s v="Unidad"/>
    <s v="Und"/>
    <s v="License/Software Assurance "/>
    <s v="N/A"/>
    <s v="N/A"/>
    <s v="OVS_ES ACADEMICO"/>
    <s v="EMT-00159"/>
    <s v="Suscripción Anual"/>
    <n v="258"/>
    <n v="1"/>
    <n v="0"/>
    <n v="0"/>
    <n v="1012260.4199999999"/>
    <n v="1100283.07"/>
    <n v="0"/>
  </r>
  <r>
    <s v="Catalogo principalOVS_ES ACADEMICOEMT-00161"/>
    <s v="EMT-00161OVS_ES ACADEMICO"/>
    <m/>
    <x v="4"/>
    <s v="EMT-00161"/>
    <x v="1"/>
    <s v="Catalogo principal"/>
    <s v="USD"/>
    <s v="N/A"/>
    <s v="Microsoft® Dynamics 365 Customer Service All Languages License &amp; Software Assurance Open Value Level E 1 Year Academic AP User CAL"/>
    <s v="Unidad"/>
    <s v="Und"/>
    <s v="License/Software Assurance "/>
    <s v="N/A"/>
    <s v="N/A"/>
    <s v="OVS_ES ACADEMICO"/>
    <s v="EMT-00161"/>
    <s v="Suscripción Anual"/>
    <n v="258"/>
    <n v="1"/>
    <n v="0"/>
    <n v="0"/>
    <n v="1012260.4199999999"/>
    <n v="1100283.07"/>
    <n v="0"/>
  </r>
  <r>
    <s v="Catalogo principalOVS_ES ACADEMICOEMT-00162"/>
    <s v="EMT-00162OVS_ES ACADEMICO"/>
    <m/>
    <x v="4"/>
    <s v="EMT-00162"/>
    <x v="1"/>
    <s v="Catalogo principal"/>
    <s v="USD"/>
    <s v="N/A"/>
    <s v="Microsoft® Dynamics 365 Customer Service All Languages License &amp; Software Assurance Open Value Level F 1 Year Academic AP User CAL"/>
    <s v="Unidad"/>
    <s v="Und"/>
    <s v="License/Software Assurance "/>
    <s v="N/A"/>
    <s v="N/A"/>
    <s v="OVS_ES ACADEMICO"/>
    <s v="EMT-00162"/>
    <s v="Suscripción Anual"/>
    <n v="258"/>
    <n v="1"/>
    <n v="0"/>
    <n v="0"/>
    <n v="1012260.4199999999"/>
    <n v="1100283.07"/>
    <n v="0"/>
  </r>
  <r>
    <s v="Catalogo principalOVS_ES ACADEMICOENJ-00159"/>
    <s v="ENJ-00159OVS_ES ACADEMICO"/>
    <m/>
    <x v="4"/>
    <s v="ENJ-00159"/>
    <x v="1"/>
    <s v="Catalogo principal"/>
    <s v="USD"/>
    <s v="N/A"/>
    <s v="Microsoft® Dynamics 365 Sales All Languages License &amp; Software Assurance Open Value Level E 1 Year Academic AP Device CAL"/>
    <s v="Unidad"/>
    <s v="Und"/>
    <s v="License/Software Assurance "/>
    <s v="N/A"/>
    <s v="N/A"/>
    <s v="OVS_ES ACADEMICO"/>
    <s v="ENJ-00159"/>
    <s v="Suscripción Anual"/>
    <n v="258"/>
    <n v="1"/>
    <n v="0"/>
    <n v="0"/>
    <n v="1012260.4199999999"/>
    <n v="1100283.07"/>
    <n v="0"/>
  </r>
  <r>
    <s v="Catalogo principalOVS_ES ACADEMICOENJ-00161"/>
    <s v="ENJ-00161OVS_ES ACADEMICO"/>
    <m/>
    <x v="4"/>
    <s v="ENJ-00161"/>
    <x v="1"/>
    <s v="Catalogo principal"/>
    <s v="USD"/>
    <s v="N/A"/>
    <s v="Microsoft® Dynamics 365 Sales All Languages License &amp; Software Assurance Open Value Level E 1 Year Academic AP User CAL"/>
    <s v="Unidad"/>
    <s v="Und"/>
    <s v="License/Software Assurance "/>
    <s v="N/A"/>
    <s v="N/A"/>
    <s v="OVS_ES ACADEMICO"/>
    <s v="ENJ-00161"/>
    <s v="Suscripción Anual"/>
    <n v="258"/>
    <n v="1"/>
    <n v="0"/>
    <n v="0"/>
    <n v="1012260.4199999999"/>
    <n v="1100283.07"/>
    <n v="0"/>
  </r>
  <r>
    <s v="Catalogo principalOVS_ES ACADEMICOENJ-00162"/>
    <s v="ENJ-00162OVS_ES ACADEMICO"/>
    <m/>
    <x v="4"/>
    <s v="ENJ-00162"/>
    <x v="1"/>
    <s v="Catalogo principal"/>
    <s v="USD"/>
    <s v="N/A"/>
    <s v="Microsoft® Dynamics 365 Sales All Languages License &amp; Software Assurance Open Value Level F 1 Year Academic AP User CAL"/>
    <s v="Unidad"/>
    <s v="Und"/>
    <s v="License/Software Assurance "/>
    <s v="N/A"/>
    <s v="N/A"/>
    <s v="OVS_ES ACADEMICO"/>
    <s v="ENJ-00162"/>
    <s v="Suscripción Anual"/>
    <n v="258"/>
    <n v="1"/>
    <n v="0"/>
    <n v="0"/>
    <n v="1012260.4199999999"/>
    <n v="1100283.07"/>
    <n v="0"/>
  </r>
  <r>
    <s v="Catalogo principalOVS_ES ACADEMICOENJ-00571"/>
    <s v="ENJ-00571OVS_ES ACADEMICO"/>
    <m/>
    <x v="4"/>
    <s v="ENJ-00571"/>
    <x v="1"/>
    <s v="Catalogo principal"/>
    <s v="USD"/>
    <s v="N/A"/>
    <s v="Microsoft® Dynamics 365 Sales All Languages SA Step-up Open Value Level E 1 Year Academic D365 Team Members AP User CAL"/>
    <s v="Unidad"/>
    <s v="Und"/>
    <s v="SA Step Up"/>
    <s v="N/A"/>
    <s v="N/A"/>
    <s v="OVS_ES ACADEMICO"/>
    <s v="ENJ-00571"/>
    <s v="Suscripción Anual"/>
    <n v="238"/>
    <n v="1"/>
    <n v="0"/>
    <n v="0"/>
    <n v="933790.62"/>
    <n v="1014989.8"/>
    <n v="0"/>
  </r>
  <r>
    <s v="Catalogo principalOVS_ES ACADEMICOENJ-00652"/>
    <s v="ENJ-00652OVS_ES ACADEMICO"/>
    <m/>
    <x v="4"/>
    <s v="ENJ-00652"/>
    <x v="1"/>
    <s v="Catalogo principal"/>
    <s v="USD"/>
    <s v="N/A"/>
    <s v="Microsoft® Dynamics 365 Sales All Languages SA Step-up Open Value No Level 1 Year Academic D365 Team Members Student User CAL"/>
    <s v="Unidad"/>
    <s v="Und"/>
    <s v="SA Step Up"/>
    <s v="N/A"/>
    <s v="N/A"/>
    <s v="OVS_ES ACADEMICO"/>
    <s v="ENJ-00652"/>
    <s v="Suscripción Anual"/>
    <n v="155"/>
    <n v="1"/>
    <n v="0"/>
    <n v="0"/>
    <n v="608140.94999999995"/>
    <n v="661022.77"/>
    <n v="0"/>
  </r>
  <r>
    <s v="Catalogo principalOVS_ES ACADEMICOEWA-00001"/>
    <s v="EWA-00001OVS_ES ACADEMICO"/>
    <m/>
    <x v="4"/>
    <s v="EWA-00001"/>
    <x v="1"/>
    <s v="Catalogo principal"/>
    <s v="USD"/>
    <s v="N/A"/>
    <s v="Microsoft® Stream Storage Open Fac All Languages Subscription Open Value Level E 1 Month Academic Additional Product Add-on Extra Storage 500 GB"/>
    <s v="Unidad"/>
    <s v="Und"/>
    <s v="Monthly Subscriptions"/>
    <s v="N/A"/>
    <s v="N/A"/>
    <s v="OVS_ES ACADEMICO"/>
    <s v="EWA-00001"/>
    <s v="Suscripción mensual con pago anual"/>
    <n v="21.1"/>
    <n v="1"/>
    <n v="0"/>
    <n v="0"/>
    <n v="82785.638999999996"/>
    <n v="89984.39"/>
    <n v="0"/>
  </r>
  <r>
    <s v="Catalogo principalOVS_ES ACADEMICOEWA-00002"/>
    <s v="EWA-00002OVS_ES ACADEMICO"/>
    <m/>
    <x v="4"/>
    <s v="EWA-00002"/>
    <x v="1"/>
    <s v="Catalogo principal"/>
    <s v="USD"/>
    <s v="N/A"/>
    <s v="Microsoft Stream Storage Open Fac All Languages Subscription Open Value Level F 1 Month Academic Additional Product Add-on Extra Storage 500 GB"/>
    <s v="Unidad"/>
    <s v="Und"/>
    <s v="Producto"/>
    <s v="N/A"/>
    <s v="N/A"/>
    <s v="OVS_ES ACADEMICO"/>
    <s v="EWA-00002"/>
    <s v="Suscripción mensual con pago anual"/>
    <n v="21.1"/>
    <n v="1"/>
    <n v="0"/>
    <n v="0"/>
    <n v="82785.638999999996"/>
    <n v="89984.39"/>
    <n v="0"/>
  </r>
  <r>
    <s v="Catalogo principalOVS_ES ACADEMICOEWJ-00002"/>
    <s v="EWJ-00002OVS_ES ACADEMICO"/>
    <m/>
    <x v="4"/>
    <s v="EWJ-00002"/>
    <x v="1"/>
    <s v="Catalogo principal"/>
    <s v="USD"/>
    <s v="N/A"/>
    <s v="Microsoft Stream Storage Open Student  All Languages Subscription OLV No Level 1 Month Academic Add-on Extra Storage 500 GB"/>
    <s v="Unidad"/>
    <s v="Und"/>
    <s v="Producto"/>
    <s v="N/A"/>
    <s v="N/A"/>
    <s v="OVS_ES ACADEMICO"/>
    <s v="EWJ-00002"/>
    <s v="Suscripción mensual con pago anual"/>
    <n v="11.7"/>
    <n v="1"/>
    <n v="0"/>
    <n v="0"/>
    <n v="45904.832999999991"/>
    <n v="49896.56"/>
    <n v="0"/>
  </r>
  <r>
    <s v="Catalogo principalOVS_ES ACADEMICOEWK-00001"/>
    <s v="EWK-00001OVS_ES ACADEMICO"/>
    <m/>
    <x v="4"/>
    <s v="EWK-00001"/>
    <x v="1"/>
    <s v="Catalogo principal"/>
    <s v="USD"/>
    <s v="N/A"/>
    <s v="Microsoft® Stream Open Fac All Languages Subscription Open Value Level E 1 Month Academic AP"/>
    <s v="Unidad"/>
    <s v="Und"/>
    <s v="Monthly Subscriptions"/>
    <s v="N/A"/>
    <s v="N/A"/>
    <s v="OVS_ES ACADEMICO"/>
    <s v="EWK-00001"/>
    <s v="Suscripción mensual con pago anual"/>
    <n v="1.1000000000000001"/>
    <n v="1"/>
    <n v="0"/>
    <n v="0"/>
    <n v="4315.8389999999999"/>
    <n v="4691.13"/>
    <n v="0"/>
  </r>
  <r>
    <s v="Catalogo principalOVS_ES ACADEMICOEWK-00002"/>
    <s v="EWK-00002OVS_ES ACADEMICO"/>
    <m/>
    <x v="4"/>
    <s v="EWK-00002"/>
    <x v="1"/>
    <s v="Catalogo principal"/>
    <s v="USD"/>
    <s v="N/A"/>
    <s v="Microsoft Stream Open Fac All Languages Subscription Open Value Level F 1 Month Academic AP"/>
    <s v="Unidad"/>
    <s v="Und"/>
    <s v="Producto"/>
    <s v="N/A"/>
    <s v="N/A"/>
    <s v="OVS_ES ACADEMICO"/>
    <s v="EWK-00002"/>
    <s v="Suscripción mensual con pago anual"/>
    <n v="1.1000000000000001"/>
    <n v="1"/>
    <n v="0"/>
    <n v="0"/>
    <n v="4315.8389999999999"/>
    <n v="4691.13"/>
    <n v="0"/>
  </r>
  <r>
    <s v="Catalogo principalOVS_ES ACADEMICOEWL-00001"/>
    <s v="EWL-00001OVS_ES ACADEMICO"/>
    <m/>
    <x v="4"/>
    <s v="EWL-00001"/>
    <x v="1"/>
    <s v="Catalogo principal"/>
    <s v="USD"/>
    <s v="N/A"/>
    <s v="Microsoft Stream Open Student All Languages Subscription Open Value No Level 1 Month Academic"/>
    <s v="Unidad"/>
    <s v="Und"/>
    <s v="Producto"/>
    <s v="N/A"/>
    <s v="N/A"/>
    <s v="OVS_ES ACADEMICO"/>
    <s v="EWL-00001"/>
    <s v="Suscripción mensual con pago anual"/>
    <n v="0.6"/>
    <n v="1"/>
    <n v="0"/>
    <n v="0"/>
    <n v="2354.0939999999996"/>
    <n v="2558.8000000000002"/>
    <n v="0"/>
  </r>
  <r>
    <s v="Catalogo principalOVS_ES ACADEMICOF2R-00001"/>
    <s v="F2R-00001OVS_ES ACADEMICO"/>
    <m/>
    <x v="4"/>
    <s v="F2R-00001"/>
    <x v="1"/>
    <s v="Catalogo principal"/>
    <s v="USD"/>
    <s v="N/A"/>
    <s v="Microsoft® VDI Suite without MDOP All Languages Subscription Open Value Level E 1 Month Academic AP Per Device"/>
    <s v="Unidad"/>
    <s v="Und"/>
    <s v="Monthly Subscriptions"/>
    <s v="N/A"/>
    <s v="N/A"/>
    <s v="OVS_ES ACADEMICO"/>
    <s v="F2R-00001"/>
    <s v="Suscripción mensual con pago anual"/>
    <n v="0.25"/>
    <n v="1"/>
    <n v="0"/>
    <n v="0"/>
    <n v="980.87249999999995"/>
    <n v="1066.17"/>
    <n v="0"/>
  </r>
  <r>
    <s v="Catalogo principalOVS_ES ACADEMICOF2R-00002"/>
    <s v="F2R-00002OVS_ES ACADEMICO"/>
    <m/>
    <x v="4"/>
    <s v="F2R-00002"/>
    <x v="1"/>
    <s v="Catalogo principal"/>
    <s v="USD"/>
    <s v="N/A"/>
    <s v="Microsoft® VDI Suite without MDOP All Languages Subscription Open Value Level F 1 Month Academic AP Per Device"/>
    <s v="Unidad"/>
    <s v="Und"/>
    <s v="Monthly Subscriptions"/>
    <s v="N/A"/>
    <s v="N/A"/>
    <s v="OVS_ES ACADEMICO"/>
    <s v="F2R-00002"/>
    <s v="Suscripción mensual con pago anual"/>
    <n v="0.25"/>
    <n v="1"/>
    <n v="0"/>
    <n v="0"/>
    <n v="980.87249999999995"/>
    <n v="1066.17"/>
    <n v="0"/>
  </r>
  <r>
    <s v="Catalogo principalOVS_ES ACADEMICOF2R-00009"/>
    <s v="F2R-00009OVS_ES ACADEMICO"/>
    <m/>
    <x v="4"/>
    <s v="F2R-00009"/>
    <x v="1"/>
    <s v="Catalogo principal"/>
    <s v="USD"/>
    <s v="N/A"/>
    <s v="Microsoft® VDI Suite without MDOP All Languages Subscription Open Value No Level 1 Month Academic Student Per Device"/>
    <s v="Unidad"/>
    <s v="Und"/>
    <s v="Monthly Subscriptions"/>
    <s v="N/A"/>
    <s v="N/A"/>
    <s v="OVS_ES ACADEMICO"/>
    <s v="F2R-00009"/>
    <s v="Suscripción mensual con pago anual"/>
    <n v="0.17"/>
    <n v="1"/>
    <n v="0"/>
    <n v="0"/>
    <n v="666.99329999999998"/>
    <n v="724.99"/>
    <n v="0"/>
  </r>
  <r>
    <s v="Catalogo principalOVS_ES ACADEMICOF3X-00001"/>
    <s v="F3X-00001OVS_ES ACADEMICO"/>
    <m/>
    <x v="4"/>
    <s v="F3X-00001"/>
    <x v="1"/>
    <s v="Catalogo principal"/>
    <s v="USD"/>
    <s v="N/A"/>
    <s v="Microsoft O365 E3 Edu Open Student All Languages Subscription Open Value No Level 1 Month Academic Renewal"/>
    <s v="Unidad"/>
    <s v="Und"/>
    <s v="Producto"/>
    <s v="N/A"/>
    <s v="N/A"/>
    <s v="OVS_ES ACADEMICO"/>
    <s v="F3X-00001"/>
    <s v="Suscripción mensual con pago anual"/>
    <n v="2"/>
    <n v="1"/>
    <n v="0"/>
    <n v="0"/>
    <n v="7846.98"/>
    <n v="8529.33"/>
    <n v="0"/>
  </r>
  <r>
    <s v="Catalogo principalOVS_ES ACADEMICOF3X-00002"/>
    <s v="F3X-00002OVS_ES ACADEMICO"/>
    <m/>
    <x v="4"/>
    <s v="F3X-00002"/>
    <x v="1"/>
    <s v="Catalogo principal"/>
    <s v="USD"/>
    <s v="N/A"/>
    <s v="Microsoft® O365 E3 Edu Open Student All Languages Subscription Open Value No Level 1 Month Academic Add-on CCAL/ECAL/Office Pro Plus Renewal"/>
    <s v="Unidad"/>
    <s v="Und"/>
    <s v="Monthly Subscriptions"/>
    <s v="N/A"/>
    <s v="N/A"/>
    <s v="OVS_ES ACADEMICO"/>
    <s v="F3X-00002"/>
    <s v="Suscripción mensual con pago anual"/>
    <n v="0"/>
    <n v="1"/>
    <n v="0"/>
    <n v="0"/>
    <n v="0"/>
    <n v="0"/>
    <n v="0"/>
  </r>
  <r>
    <s v="Catalogo principalOVS_ES ACADEMICOF3X-00003"/>
    <s v="F3X-00003OVS_ES ACADEMICO"/>
    <m/>
    <x v="4"/>
    <s v="F3X-00003"/>
    <x v="1"/>
    <s v="Catalogo principal"/>
    <s v="USD"/>
    <s v="N/A"/>
    <s v="Microsoft® O365 E3 Edu Open Student All Languages Subscription Open Value No Level 1 Month Academic Add-on Office Pro Plus Renewal"/>
    <s v="Unidad"/>
    <s v="Und"/>
    <s v="Monthly Subscriptions"/>
    <s v="N/A"/>
    <s v="N/A"/>
    <s v="OVS_ES ACADEMICO"/>
    <s v="F3X-00003"/>
    <s v="Suscripción mensual con pago anual"/>
    <n v="0"/>
    <n v="1"/>
    <n v="0"/>
    <n v="0"/>
    <n v="0"/>
    <n v="0"/>
    <n v="0"/>
  </r>
  <r>
    <s v="Catalogo principalOVS_ES ACADEMICOF3X-00004"/>
    <s v="F3X-00004OVS_ES ACADEMICO"/>
    <m/>
    <x v="4"/>
    <s v="F3X-00004"/>
    <x v="1"/>
    <s v="Catalogo principal"/>
    <s v="USD"/>
    <s v="N/A"/>
    <s v="Microsoft O365 E3 Edu Open Student All Languages Subscription Open Value No Level 1 Month Academic Add-on CCAL/ECAL Renewal"/>
    <s v="Unidad"/>
    <s v="Und"/>
    <s v="Producto"/>
    <s v="N/A"/>
    <s v="N/A"/>
    <s v="OVS_ES ACADEMICO"/>
    <s v="F3X-00004"/>
    <s v="Suscripción mensual con pago anual"/>
    <n v="1.5"/>
    <n v="1"/>
    <n v="0"/>
    <n v="0"/>
    <n v="5885.2349999999997"/>
    <n v="6396.99"/>
    <n v="0"/>
  </r>
  <r>
    <s v="Catalogo principalOVS_ES ACADEMICOF52-01945"/>
    <s v="F52-01945OVS_ES ACADEMICO"/>
    <m/>
    <x v="4"/>
    <s v="F52-01945"/>
    <x v="1"/>
    <s v="Catalogo principal"/>
    <s v="USD"/>
    <s v="N/A"/>
    <s v="Microsoft® BizTalk Server Enterprise All Languages License &amp; Software Assurance Open Value 2 Licenses Level E 1 Year Academic AP Core License"/>
    <s v="Unidad"/>
    <s v="Und"/>
    <s v="License/Software Assurance "/>
    <s v="N/A"/>
    <s v="N/A"/>
    <s v="OVS_ES ACADEMICO"/>
    <s v="F52-01945"/>
    <s v="Suscripción Anual"/>
    <n v="2047"/>
    <n v="1"/>
    <n v="0"/>
    <n v="0"/>
    <n v="8031384.0299999993"/>
    <n v="8729765.25"/>
    <n v="0"/>
  </r>
  <r>
    <s v="Catalogo principalOVS_ES ACADEMICOF52-01946"/>
    <s v="F52-01946OVS_ES ACADEMICO"/>
    <m/>
    <x v="4"/>
    <s v="F52-01946"/>
    <x v="1"/>
    <s v="Catalogo principal"/>
    <s v="USD"/>
    <s v="N/A"/>
    <s v="Microsoft® BizTalk Server Enterprise All Languages License &amp; Software Assurance Open Value 2 Licenses Level F 1 Year Academic AP Core License"/>
    <s v="Unidad"/>
    <s v="Und"/>
    <s v="License/Software Assurance "/>
    <s v="N/A"/>
    <s v="N/A"/>
    <s v="OVS_ES ACADEMICO"/>
    <s v="F52-01946"/>
    <s v="Suscripción Anual"/>
    <n v="2047"/>
    <n v="1"/>
    <n v="0"/>
    <n v="0"/>
    <n v="8031384.0299999993"/>
    <n v="8729765.25"/>
    <n v="0"/>
  </r>
  <r>
    <s v="Catalogo principalOVS_ES ACADEMICOF52-02171"/>
    <s v="F52-02171OVS_ES ACADEMICO"/>
    <m/>
    <x v="4"/>
    <s v="F52-02171"/>
    <x v="1"/>
    <s v="Catalogo principal"/>
    <s v="USD"/>
    <s v="N/A"/>
    <s v="Microsoft® BizTalk Server Enterprise All Languages SA Step-up Open Value 2 Licenses Level E 1 Year Academic BizTalk Server Branch AP Core License"/>
    <s v="Unidad"/>
    <s v="Und"/>
    <s v="SA Step Up"/>
    <s v="N/A"/>
    <s v="N/A"/>
    <s v="OVS_ES ACADEMICO"/>
    <s v="F52-02171"/>
    <s v="Suscripción Anual"/>
    <n v="1941"/>
    <n v="1"/>
    <n v="0"/>
    <n v="0"/>
    <n v="7615494.0899999999"/>
    <n v="8277710.9699999997"/>
    <n v="0"/>
  </r>
  <r>
    <s v="Catalogo principalOVS_ES ACADEMICOF52-02172"/>
    <s v="F52-02172OVS_ES ACADEMICO"/>
    <m/>
    <x v="4"/>
    <s v="F52-02172"/>
    <x v="1"/>
    <s v="Catalogo principal"/>
    <s v="USD"/>
    <s v="N/A"/>
    <s v="Microsoft® BizTalk Server Enterprise All Languages SA Step-up Open Value 2 Licenses Level F 1 Year Academic BizTalk Server Branch AP Core License"/>
    <s v="Unidad"/>
    <s v="Und"/>
    <s v="SA Step Up"/>
    <s v="N/A"/>
    <s v="N/A"/>
    <s v="OVS_ES ACADEMICO"/>
    <s v="F52-02172"/>
    <s v="Suscripción Anual"/>
    <n v="1941"/>
    <n v="1"/>
    <n v="0"/>
    <n v="0"/>
    <n v="7615494.0899999999"/>
    <n v="8277710.9699999997"/>
    <n v="0"/>
  </r>
  <r>
    <s v="Catalogo principalOVS_ES ACADEMICOF52-02173"/>
    <s v="F52-02173OVS_ES ACADEMICO"/>
    <m/>
    <x v="4"/>
    <s v="F52-02173"/>
    <x v="1"/>
    <s v="Catalogo principal"/>
    <s v="USD"/>
    <s v="N/A"/>
    <s v="Microsoft® BizTalk Server Enterprise All Languages SA Step-up Open Value 2 Licenses Level E 1 Year Academic BizTalk Server Standard AP Core License"/>
    <s v="Unidad"/>
    <s v="Und"/>
    <s v="SA Step Up"/>
    <s v="N/A"/>
    <s v="N/A"/>
    <s v="OVS_ES ACADEMICO"/>
    <s v="F52-02173"/>
    <s v="Suscripción Anual"/>
    <n v="1550"/>
    <n v="1"/>
    <n v="0"/>
    <n v="0"/>
    <n v="6081409.5"/>
    <n v="6610227.7199999997"/>
    <n v="0"/>
  </r>
  <r>
    <s v="Catalogo principalOVS_ES ACADEMICOF52-02174"/>
    <s v="F52-02174OVS_ES ACADEMICO"/>
    <m/>
    <x v="4"/>
    <s v="F52-02174"/>
    <x v="1"/>
    <s v="Catalogo principal"/>
    <s v="USD"/>
    <s v="N/A"/>
    <s v="Microsoft® BizTalk Server Enterprise All Languages SA Step-up Open Value 2 Licenses Level F 1 Year Academic BizTalk Server Standard AP Core License"/>
    <s v="Unidad"/>
    <s v="Und"/>
    <s v="SA Step Up"/>
    <s v="N/A"/>
    <s v="N/A"/>
    <s v="OVS_ES ACADEMICO"/>
    <s v="F52-02174"/>
    <s v="Suscripción Anual"/>
    <n v="1550"/>
    <n v="1"/>
    <n v="0"/>
    <n v="0"/>
    <n v="6081409.5"/>
    <n v="6610227.7199999997"/>
    <n v="0"/>
  </r>
  <r>
    <s v="Catalogo principalOVS_ES ACADEMICOFTJ-00001"/>
    <s v="FTJ-00001OVS_ES ACADEMICO"/>
    <m/>
    <x v="4"/>
    <s v="FTJ-00001"/>
    <x v="1"/>
    <s v="Catalogo principal"/>
    <s v="USD"/>
    <s v="N/A"/>
    <s v="Microsoft Defender O365 P2 Open Student All Languages Subscription Open Value No Level 1 Month Academic"/>
    <s v="Unidad"/>
    <s v="Und"/>
    <s v="Producto"/>
    <s v="N/A"/>
    <s v="N/A"/>
    <s v="OVS_ES ACADEMICO"/>
    <s v="FTJ-00001"/>
    <s v="Suscripción mensual con pago anual"/>
    <n v="1.5"/>
    <n v="1"/>
    <n v="0"/>
    <n v="0"/>
    <n v="5885.2349999999997"/>
    <n v="6396.99"/>
    <n v="0"/>
  </r>
  <r>
    <s v="Catalogo principalOVS_ES ACADEMICOFTK-00001"/>
    <s v="FTK-00001OVS_ES ACADEMICO"/>
    <m/>
    <x v="4"/>
    <s v="FTK-00001"/>
    <x v="1"/>
    <s v="Catalogo principal"/>
    <s v="USD"/>
    <s v="N/A"/>
    <s v="Microsoft® Defender O365 P2 Open Faculty All Languages Subscription Open Value Level E 1 Month Academic AP"/>
    <s v="Unidad"/>
    <s v="Und"/>
    <s v="Monthly Subscriptions"/>
    <s v="N/A"/>
    <s v="N/A"/>
    <s v="OVS_ES ACADEMICO"/>
    <s v="FTK-00001"/>
    <s v="Suscripción mensual con pago anual"/>
    <n v="2.2000000000000002"/>
    <n v="1"/>
    <n v="0"/>
    <n v="0"/>
    <n v="8631.6779999999999"/>
    <n v="9382.26"/>
    <n v="0"/>
  </r>
  <r>
    <s v="Catalogo principalOVS_ES ACADEMICOFTK-00002"/>
    <s v="FTK-00002OVS_ES ACADEMICO"/>
    <m/>
    <x v="4"/>
    <s v="FTK-00002"/>
    <x v="1"/>
    <s v="Catalogo principal"/>
    <s v="USD"/>
    <s v="N/A"/>
    <s v="Microsoft® Defender O365 P2 Open Faculty All Languages Subscription Open Value Level F 1 Month Academic AP"/>
    <s v="Unidad"/>
    <s v="Und"/>
    <s v="Monthly Subscriptions"/>
    <s v="N/A"/>
    <s v="N/A"/>
    <s v="OVS_ES ACADEMICO"/>
    <s v="FTK-00002"/>
    <s v="Suscripción mensual con pago anual"/>
    <n v="2.2000000000000002"/>
    <n v="1"/>
    <n v="0"/>
    <n v="0"/>
    <n v="8631.6779999999999"/>
    <n v="9382.26"/>
    <n v="0"/>
  </r>
  <r>
    <s v="Catalogo principalOVS_ES ACADEMICOFYS-00001"/>
    <s v="FYS-00001OVS_ES ACADEMICO"/>
    <m/>
    <x v="4"/>
    <s v="FYS-00001"/>
    <x v="1"/>
    <s v="Catalogo principal"/>
    <s v="USD"/>
    <s v="N/A"/>
    <s v="Microsoft® Intune P1 Open Faculty All Languages Subscription Open Value Level E 1 Month Academic AP"/>
    <s v="Unidad"/>
    <s v="Und"/>
    <s v="Monthly Subscriptions"/>
    <s v="N/A"/>
    <s v="N/A"/>
    <s v="OVS_ES ACADEMICO"/>
    <s v="FYS-00001"/>
    <s v="Suscripción mensual con pago anual"/>
    <n v="0.76"/>
    <n v="1"/>
    <n v="0"/>
    <n v="0"/>
    <n v="2981.8523999999998"/>
    <n v="3241.14"/>
    <n v="0"/>
  </r>
  <r>
    <s v="Catalogo principalOVS_ES ACADEMICOFYS-00002"/>
    <s v="FYS-00002OVS_ES ACADEMICO"/>
    <m/>
    <x v="4"/>
    <s v="FYS-00002"/>
    <x v="1"/>
    <s v="Catalogo principal"/>
    <s v="USD"/>
    <s v="N/A"/>
    <s v="Microsoft® Intune P1 Open Faculty All Languages Subscription Open Value Level F 1 Month Academic AP"/>
    <s v="Unidad"/>
    <s v="Und"/>
    <s v="Monthly Subscriptions"/>
    <s v="N/A"/>
    <s v="N/A"/>
    <s v="OVS_ES ACADEMICO"/>
    <s v="FYS-00002"/>
    <s v="Suscripción mensual con pago anual"/>
    <n v="0.76"/>
    <n v="1"/>
    <n v="0"/>
    <n v="0"/>
    <n v="2981.8523999999998"/>
    <n v="3241.14"/>
    <n v="0"/>
  </r>
  <r>
    <s v="Catalogo principalOVS_ES ACADEMICOFYS-00003"/>
    <s v="FYS-00003OVS_ES ACADEMICO"/>
    <m/>
    <x v="4"/>
    <s v="FYS-00003"/>
    <x v="1"/>
    <s v="Catalogo principal"/>
    <s v="USD"/>
    <s v="N/A"/>
    <s v="Microsoft® Intune P1 Open Faculty All Languages Subscription Open Value Level E 1 Month Academic AP Add-on Intune"/>
    <s v="Unidad"/>
    <s v="Und"/>
    <s v="Monthly Subscriptions"/>
    <s v="N/A"/>
    <s v="N/A"/>
    <s v="OVS_ES ACADEMICO"/>
    <s v="FYS-00003"/>
    <s v="Suscripción mensual con pago anual"/>
    <n v="0"/>
    <n v="1"/>
    <n v="0"/>
    <n v="0"/>
    <n v="0"/>
    <n v="0"/>
    <n v="0"/>
  </r>
  <r>
    <s v="Catalogo principalOVS_ES ACADEMICOFYS-00004"/>
    <s v="FYS-00004OVS_ES ACADEMICO"/>
    <m/>
    <x v="4"/>
    <s v="FYS-00004"/>
    <x v="1"/>
    <s v="Catalogo principal"/>
    <s v="USD"/>
    <s v="N/A"/>
    <s v="Microsoft® Intune P1 Open Faculty All Languages Subscription Open Value Level F 1 Month Academic AP Add-on Intune"/>
    <s v="Unidad"/>
    <s v="Und"/>
    <s v="Monthly Subscriptions"/>
    <s v="N/A"/>
    <s v="N/A"/>
    <s v="OVS_ES ACADEMICO"/>
    <s v="FYS-00004"/>
    <s v="Suscripción mensual con pago anual"/>
    <n v="0"/>
    <n v="1"/>
    <n v="0"/>
    <n v="0"/>
    <n v="0"/>
    <n v="0"/>
    <n v="0"/>
  </r>
  <r>
    <s v="Catalogo principalOVS_ES ACADEMICOFYT-00001"/>
    <s v="FYT-00001OVS_ES ACADEMICO"/>
    <m/>
    <x v="4"/>
    <s v="FYT-00001"/>
    <x v="1"/>
    <s v="Catalogo principal"/>
    <s v="USD"/>
    <s v="N/A"/>
    <s v="Microsoft® Intune P1 Open Student All Languages Subscription Open Value No Level 1 Month Academic"/>
    <s v="Unidad"/>
    <s v="Und"/>
    <s v="Monthly Subscriptions"/>
    <s v="N/A"/>
    <s v="N/A"/>
    <s v="OVS_ES ACADEMICO"/>
    <s v="FYT-00001"/>
    <s v="Suscripción mensual con pago anual"/>
    <n v="0.76"/>
    <n v="1"/>
    <n v="0"/>
    <n v="0"/>
    <n v="2981.8523999999998"/>
    <n v="3241.14"/>
    <n v="0"/>
  </r>
  <r>
    <s v="Catalogo principalOVS_ES ACADEMICOFYT-00002"/>
    <s v="FYT-00002OVS_ES ACADEMICO"/>
    <m/>
    <x v="4"/>
    <s v="FYT-00002"/>
    <x v="1"/>
    <s v="Catalogo principal"/>
    <s v="USD"/>
    <s v="N/A"/>
    <s v="Microsoft® Intune P1 Open Student All Languages Subscription Open Value No Level 1 Month Academic Student Use Benefit"/>
    <s v="Unidad"/>
    <s v="Und"/>
    <s v="Monthly Subscriptions"/>
    <s v="N/A"/>
    <s v="N/A"/>
    <s v="OVS_ES ACADEMICO"/>
    <s v="FYT-00002"/>
    <s v="Suscripción mensual con pago anual"/>
    <n v="0"/>
    <n v="1"/>
    <n v="0"/>
    <n v="0"/>
    <n v="0"/>
    <n v="0"/>
    <n v="0"/>
  </r>
  <r>
    <s v="Catalogo principalOVS_ES ACADEMICOFYT-00003"/>
    <s v="FYT-00003OVS_ES ACADEMICO"/>
    <m/>
    <x v="4"/>
    <s v="FYT-00003"/>
    <x v="1"/>
    <s v="Catalogo principal"/>
    <s v="USD"/>
    <s v="N/A"/>
    <s v="Microsoft® Intune P1 Open Student All Languages Subscription Open Value No Level 1 Month Academic Add-on Intune"/>
    <s v="Unidad"/>
    <s v="Und"/>
    <s v="Monthly Subscriptions"/>
    <s v="N/A"/>
    <s v="N/A"/>
    <s v="OVS_ES ACADEMICO"/>
    <s v="FYT-00003"/>
    <s v="Suscripción mensual con pago anual"/>
    <n v="0"/>
    <n v="1"/>
    <n v="0"/>
    <n v="0"/>
    <n v="0"/>
    <n v="0"/>
    <n v="0"/>
  </r>
  <r>
    <s v="Catalogo principalOVS_ES ACADEMICOFYV-00001"/>
    <s v="FYV-00001OVS_ES ACADEMICO"/>
    <m/>
    <x v="4"/>
    <s v="FYV-00001"/>
    <x v="1"/>
    <s v="Catalogo principal"/>
    <s v="USD"/>
    <s v="N/A"/>
    <s v="Microsoft® Intune P1 Open AO Faculty All Languages Subscription Open Value Level E 1 Month Academic AP Add-on"/>
    <s v="Unidad"/>
    <s v="Und"/>
    <s v="Monthly Subscriptions"/>
    <s v="N/A"/>
    <s v="N/A"/>
    <s v="OVS_ES ACADEMICO"/>
    <s v="FYV-00001"/>
    <s v="Suscripción mensual con pago anual"/>
    <n v="0.64"/>
    <n v="1"/>
    <n v="0"/>
    <n v="0"/>
    <n v="2511.0335999999998"/>
    <n v="2729.38"/>
    <n v="0"/>
  </r>
  <r>
    <s v="Catalogo principalOVS_ES ACADEMICOFYV-00002"/>
    <s v="FYV-00002OVS_ES ACADEMICO"/>
    <m/>
    <x v="4"/>
    <s v="FYV-00002"/>
    <x v="1"/>
    <s v="Catalogo principal"/>
    <s v="USD"/>
    <s v="N/A"/>
    <s v="Microsoft® Intune P1 Open AO Faculty All Languages Subscription Open Value Level F 1 Month Academic AP Add-on"/>
    <s v="Unidad"/>
    <s v="Und"/>
    <s v="Monthly Subscriptions"/>
    <s v="N/A"/>
    <s v="N/A"/>
    <s v="OVS_ES ACADEMICO"/>
    <s v="FYV-00002"/>
    <s v="Suscripción mensual con pago anual"/>
    <n v="0.64"/>
    <n v="1"/>
    <n v="0"/>
    <n v="0"/>
    <n v="2511.0335999999998"/>
    <n v="2729.38"/>
    <n v="0"/>
  </r>
  <r>
    <s v="Catalogo principalOVS_ES ACADEMICOG3S-00202"/>
    <s v="G3S-00202OVS_ES ACADEMICO"/>
    <m/>
    <x v="4"/>
    <s v="G3S-00202"/>
    <x v="1"/>
    <s v="Catalogo principal"/>
    <s v="USD"/>
    <s v="N/A"/>
    <s v="Microsoft® Win Server Essentials All Languages License &amp; Software Assurance Open Value Level E 1 Year Academic AP"/>
    <s v="Unidad"/>
    <s v="Und"/>
    <s v="License/Software Assurance "/>
    <s v="N/A"/>
    <s v="N/A"/>
    <s v="OVS_ES ACADEMICO"/>
    <s v="G3S-00202"/>
    <s v="Suscripción Anual"/>
    <n v="53"/>
    <n v="1"/>
    <n v="0"/>
    <n v="0"/>
    <n v="207944.97"/>
    <n v="226027.14"/>
    <n v="0"/>
  </r>
  <r>
    <s v="Catalogo principalOVS_ES ACADEMICOG3S-00203"/>
    <s v="G3S-00203OVS_ES ACADEMICO"/>
    <m/>
    <x v="4"/>
    <s v="G3S-00203"/>
    <x v="1"/>
    <s v="Catalogo principal"/>
    <s v="USD"/>
    <s v="N/A"/>
    <s v="Microsoft® Win Server Essentials All Languages License &amp; Software Assurance Open Value Level F 1 Year Academic AP"/>
    <s v="Unidad"/>
    <s v="Und"/>
    <s v="License/Software Assurance "/>
    <s v="N/A"/>
    <s v="N/A"/>
    <s v="OVS_ES ACADEMICO"/>
    <s v="G3S-00203"/>
    <s v="Suscripción Anual"/>
    <n v="53"/>
    <n v="1"/>
    <n v="0"/>
    <n v="0"/>
    <n v="207944.97"/>
    <n v="226027.14"/>
    <n v="0"/>
  </r>
  <r>
    <s v="Catalogo principalOVS_ES ACADEMICOGGQ-00001"/>
    <s v="GGQ-00001OVS_ES ACADEMICO"/>
    <m/>
    <x v="4"/>
    <s v="GGQ-00001"/>
    <x v="1"/>
    <s v="Catalogo principal"/>
    <s v="USD"/>
    <s v="N/A"/>
    <s v="Microsoft® SfB Plus CAL Edu Open Faculty All Languages Subscription Open Value Level E 1 Month Academic AP"/>
    <s v="Unidad"/>
    <s v="Und"/>
    <s v="Monthly Subscriptions"/>
    <s v="N/A"/>
    <s v="N/A"/>
    <s v="OVS_ES ACADEMICO"/>
    <s v="GGQ-00001"/>
    <s v="Suscripción mensual con pago anual"/>
    <n v="1.6"/>
    <n v="1"/>
    <n v="0"/>
    <n v="0"/>
    <n v="6277.5839999999998"/>
    <n v="6823.46"/>
    <n v="0"/>
  </r>
  <r>
    <s v="Catalogo principalOVS_ES ACADEMICOGGQ-00002"/>
    <s v="GGQ-00002OVS_ES ACADEMICO"/>
    <m/>
    <x v="4"/>
    <s v="GGQ-00002"/>
    <x v="1"/>
    <s v="Catalogo principal"/>
    <s v="USD"/>
    <s v="N/A"/>
    <s v="Microsoft SfB Plus CAL Edu Open Faculty All Languages Subscription Open Value Level F 1 Month Academic AP"/>
    <s v="Unidad"/>
    <s v="Und"/>
    <s v="Producto"/>
    <s v="N/A"/>
    <s v="N/A"/>
    <s v="OVS_ES ACADEMICO"/>
    <s v="GGQ-00002"/>
    <s v="Suscripción mensual con pago anual"/>
    <n v="1.6"/>
    <n v="1"/>
    <n v="0"/>
    <n v="0"/>
    <n v="6277.5839999999998"/>
    <n v="6823.46"/>
    <n v="0"/>
  </r>
  <r>
    <s v="Catalogo principalOVS_ES ACADEMICOGGR-00001"/>
    <s v="GGR-00001OVS_ES ACADEMICO"/>
    <m/>
    <x v="4"/>
    <s v="GGR-00001"/>
    <x v="1"/>
    <s v="Catalogo principal"/>
    <s v="USD"/>
    <s v="N/A"/>
    <s v="Microsoft SfB Plus CAL Edu Open Student All Languages Subscription Open Value No Level 1 Month Academic Student"/>
    <s v="Unidad"/>
    <s v="Und"/>
    <s v="Producto"/>
    <s v="N/A"/>
    <s v="N/A"/>
    <s v="OVS_ES ACADEMICO"/>
    <s v="GGR-00001"/>
    <s v="Suscripción mensual con pago anual"/>
    <n v="0.5"/>
    <n v="1"/>
    <n v="0"/>
    <n v="0"/>
    <n v="1961.7449999999999"/>
    <n v="2132.33"/>
    <n v="0"/>
  </r>
  <r>
    <s v="Catalogo principalOVS_ES ACADEMICOGN9-00008"/>
    <s v="GN9-00008OVS_ES ACADEMICO"/>
    <m/>
    <x v="4"/>
    <s v="GN9-00008"/>
    <x v="1"/>
    <s v="Catalogo principal"/>
    <s v="USD"/>
    <s v="N/A"/>
    <s v="Microsoft® Azure Active Directory Premium P1 Open Subscription OLV NL 1M Academic Student"/>
    <s v="Unidad"/>
    <s v="Und"/>
    <s v="Monthly Subscriptions"/>
    <s v="N/A"/>
    <s v="N/A"/>
    <s v="OVS_ES ACADEMICO"/>
    <s v="GN9-00008"/>
    <s v="Suscripción mensual con pago anual"/>
    <n v="0.3"/>
    <n v="1"/>
    <n v="0"/>
    <n v="0"/>
    <n v="1177.0469999999998"/>
    <n v="1279.4000000000001"/>
    <n v="0"/>
  </r>
  <r>
    <s v="Catalogo principalOVS_ES ACADEMICOGN9-00009"/>
    <s v="GN9-00009OVS_ES ACADEMICO"/>
    <m/>
    <x v="4"/>
    <s v="GN9-00009"/>
    <x v="1"/>
    <s v="Catalogo principal"/>
    <s v="USD"/>
    <s v="N/A"/>
    <s v="Microsoft® Azure Active Directory Premium P1 Open Subscription OLV E 1M Academic AP Faculty"/>
    <s v="Unidad"/>
    <s v="Und"/>
    <s v="Monthly Subscriptions"/>
    <s v="N/A"/>
    <s v="N/A"/>
    <s v="OVS_ES ACADEMICO"/>
    <s v="GN9-00009"/>
    <s v="Suscripción mensual con pago anual"/>
    <n v="0.6"/>
    <n v="1"/>
    <n v="0"/>
    <n v="0"/>
    <n v="2354.0939999999996"/>
    <n v="2558.8000000000002"/>
    <n v="0"/>
  </r>
  <r>
    <s v="Catalogo principalOVS_ES ACADEMICOGN9-00010"/>
    <s v="GN9-00010OVS_ES ACADEMICO"/>
    <m/>
    <x v="4"/>
    <s v="GN9-00010"/>
    <x v="1"/>
    <s v="Catalogo principal"/>
    <s v="USD"/>
    <s v="N/A"/>
    <s v="Microsoft® Azure Active Directory Premium P1 Open Subscription OLV F 1M Academic AP Faculty"/>
    <s v="Unidad"/>
    <s v="Und"/>
    <s v="Monthly Subscriptions"/>
    <s v="N/A"/>
    <s v="N/A"/>
    <s v="OVS_ES ACADEMICO"/>
    <s v="GN9-00010"/>
    <s v="Suscripción mensual con pago anual"/>
    <n v="0.6"/>
    <n v="1"/>
    <n v="0"/>
    <n v="0"/>
    <n v="2354.0939999999996"/>
    <n v="2558.8000000000002"/>
    <n v="0"/>
  </r>
  <r>
    <s v="Catalogo principalOVS_ES ACADEMICOGNH-00008"/>
    <s v="GNH-00008OVS_ES ACADEMICO"/>
    <m/>
    <x v="4"/>
    <s v="GNH-00008"/>
    <x v="1"/>
    <s v="Catalogo principal"/>
    <s v="USD"/>
    <s v="N/A"/>
    <s v="Microsoft® D365 Customer Service Open Faculty All Languages Subscription Open Value Level E 1 Month Academic AP Per User"/>
    <s v="Unidad"/>
    <s v="Und"/>
    <s v="Monthly Subscriptions"/>
    <s v="N/A"/>
    <s v="N/A"/>
    <s v="OVS_ES ACADEMICO"/>
    <s v="GNH-00008"/>
    <s v="Suscripción mensual con pago anual"/>
    <n v="41.8"/>
    <n v="1"/>
    <n v="0"/>
    <n v="0"/>
    <n v="164001.88199999998"/>
    <n v="178262.92"/>
    <n v="0"/>
  </r>
  <r>
    <s v="Catalogo principalOVS_ES ACADEMICOGNV-00015"/>
    <s v="GNV-00015OVS_ES ACADEMICO"/>
    <m/>
    <x v="4"/>
    <s v="GNV-00015"/>
    <x v="1"/>
    <s v="Catalogo principal"/>
    <s v="USD"/>
    <s v="N/A"/>
    <s v="Microsoft® D365 Sales Open Faculty All Languages Subscription Open Value Level E 1 Month Academic AP Per User"/>
    <s v="Unidad"/>
    <s v="Und"/>
    <s v="Monthly Subscriptions"/>
    <s v="N/A"/>
    <s v="N/A"/>
    <s v="OVS_ES ACADEMICO"/>
    <s v="GNV-00015"/>
    <s v="Suscripción mensual con pago anual"/>
    <n v="41.8"/>
    <n v="1"/>
    <n v="0"/>
    <n v="0"/>
    <n v="164001.88199999998"/>
    <n v="178262.92"/>
    <n v="0"/>
  </r>
  <r>
    <s v="Catalogo principalOVS_ES ACADEMICOGNV-00016"/>
    <s v="GNV-00016OVS_ES ACADEMICO"/>
    <m/>
    <x v="4"/>
    <s v="GNV-00016"/>
    <x v="1"/>
    <s v="Catalogo principal"/>
    <s v="USD"/>
    <s v="N/A"/>
    <s v="Microsoft® D365 Sales Open Faculty All Languages Subscription Open Value Level F 1 Month Academic AP Per User"/>
    <s v="Unidad"/>
    <s v="Und"/>
    <s v="Monthly Subscriptions"/>
    <s v="N/A"/>
    <s v="N/A"/>
    <s v="OVS_ES ACADEMICO"/>
    <s v="GNV-00016"/>
    <s v="Suscripción mensual con pago anual"/>
    <n v="41.8"/>
    <n v="1"/>
    <n v="0"/>
    <n v="0"/>
    <n v="164001.88199999998"/>
    <n v="178262.92"/>
    <n v="0"/>
  </r>
  <r>
    <s v="Catalogo principalOVS_ES ACADEMICOGP3-00008"/>
    <s v="GP3-00008OVS_ES ACADEMICO"/>
    <m/>
    <x v="4"/>
    <s v="GP3-00008"/>
    <x v="1"/>
    <s v="Catalogo principal"/>
    <s v="USD"/>
    <s v="N/A"/>
    <s v="Microsoft® Azure Active Directory Basic Open Subscription OLV NL 1M Academic Student"/>
    <s v="Unidad"/>
    <s v="Und"/>
    <s v="Monthly Subscriptions"/>
    <s v="N/A"/>
    <s v="N/A"/>
    <s v="OVS_ES ACADEMICO"/>
    <s v="GP3-00008"/>
    <s v="Suscripción mensual con pago anual"/>
    <n v="0"/>
    <n v="1"/>
    <n v="0"/>
    <n v="0"/>
    <n v="0"/>
    <n v="0"/>
    <n v="0"/>
  </r>
  <r>
    <s v="Catalogo principalOVS_ES ACADEMICOGP3-00009"/>
    <s v="GP3-00009OVS_ES ACADEMICO"/>
    <m/>
    <x v="4"/>
    <s v="GP3-00009"/>
    <x v="1"/>
    <s v="Catalogo principal"/>
    <s v="USD"/>
    <s v="N/A"/>
    <s v="Microsoft® Azure Active Directory Basic Open Subscription OLV E 1M Academic AP Faculty"/>
    <s v="Unidad"/>
    <s v="Und"/>
    <s v="Monthly Subscriptions"/>
    <s v="N/A"/>
    <s v="N/A"/>
    <s v="OVS_ES ACADEMICO"/>
    <s v="GP3-00009"/>
    <s v="Suscripción mensual con pago anual"/>
    <n v="0"/>
    <n v="1"/>
    <n v="0"/>
    <n v="0"/>
    <n v="0"/>
    <n v="0"/>
    <n v="0"/>
  </r>
  <r>
    <s v="Catalogo principalOVS_ES ACADEMICOGP3-00010"/>
    <s v="GP3-00010OVS_ES ACADEMICO"/>
    <m/>
    <x v="4"/>
    <s v="GP3-00010"/>
    <x v="1"/>
    <s v="Catalogo principal"/>
    <s v="USD"/>
    <s v="N/A"/>
    <s v="Microsoft® Azure Active Directory Basic Open Subscription OLV F 1M Academic AP Faculty"/>
    <s v="Unidad"/>
    <s v="Und"/>
    <s v="Monthly Subscriptions"/>
    <s v="N/A"/>
    <s v="N/A"/>
    <s v="OVS_ES ACADEMICO"/>
    <s v="GP3-00010"/>
    <s v="Suscripción mensual con pago anual"/>
    <n v="0"/>
    <n v="1"/>
    <n v="0"/>
    <n v="0"/>
    <n v="0"/>
    <n v="0"/>
    <n v="0"/>
  </r>
  <r>
    <s v="Catalogo principalOVS_ES ACADEMICOGR6-00001"/>
    <s v="GR6-00001OVS_ES ACADEMICO"/>
    <m/>
    <x v="4"/>
    <s v="GR6-00001"/>
    <x v="1"/>
    <s v="Catalogo principal"/>
    <s v="USD"/>
    <s v="N/A"/>
    <s v="Microsoft® EOA Exchange Server Open Faculty All Languages Subscription Open Value Level E 1 Month Academic AP"/>
    <s v="Unidad"/>
    <s v="Und"/>
    <s v="Monthly Subscriptions"/>
    <s v="N/A"/>
    <s v="N/A"/>
    <s v="OVS_ES ACADEMICO"/>
    <s v="GR6-00001"/>
    <s v="Suscripción mensual con pago anual"/>
    <n v="1"/>
    <n v="1"/>
    <n v="0"/>
    <n v="0"/>
    <n v="3923.49"/>
    <n v="4264.66"/>
    <n v="0"/>
  </r>
  <r>
    <s v="Catalogo principalOVS_ES ACADEMICOGR6-00002"/>
    <s v="GR6-00002OVS_ES ACADEMICO"/>
    <m/>
    <x v="4"/>
    <s v="GR6-00002"/>
    <x v="1"/>
    <s v="Catalogo principal"/>
    <s v="USD"/>
    <s v="N/A"/>
    <s v="Microsoft EOA Exchange Server Open Faculty All Languages Subscription Open Value Level F 1 Month Academic AP"/>
    <s v="Unidad"/>
    <s v="Und"/>
    <s v="Producto"/>
    <s v="N/A"/>
    <s v="N/A"/>
    <s v="OVS_ES ACADEMICO"/>
    <s v="GR6-00002"/>
    <s v="Suscripción mensual con pago anual"/>
    <n v="1"/>
    <n v="1"/>
    <n v="0"/>
    <n v="0"/>
    <n v="3923.49"/>
    <n v="4264.66"/>
    <n v="0"/>
  </r>
  <r>
    <s v="Catalogo principalOVS_ES ACADEMICOGR9-00001"/>
    <s v="GR9-00001OVS_ES ACADEMICO"/>
    <m/>
    <x v="4"/>
    <s v="GR9-00001"/>
    <x v="1"/>
    <s v="Catalogo principal"/>
    <s v="USD"/>
    <s v="N/A"/>
    <s v="Microsoft EOA Exchange Server Open Student All Languages Subscription Open Value No Level 1 Month Academic"/>
    <s v="Unidad"/>
    <s v="Und"/>
    <s v="Producto"/>
    <s v="N/A"/>
    <s v="N/A"/>
    <s v="OVS_ES ACADEMICO"/>
    <s v="GR9-00001"/>
    <s v="Suscripción mensual con pago anual"/>
    <n v="1"/>
    <n v="1"/>
    <n v="0"/>
    <n v="0"/>
    <n v="3923.49"/>
    <n v="4264.66"/>
    <n v="0"/>
  </r>
  <r>
    <s v="Catalogo principalOVS_ES ACADEMICOGS7-00008"/>
    <s v="GS7-00008OVS_ES ACADEMICO"/>
    <m/>
    <x v="4"/>
    <s v="GS7-00008"/>
    <x v="1"/>
    <s v="Catalogo principal"/>
    <s v="USD"/>
    <s v="N/A"/>
    <s v="Microsoft® EMS E3 Open All Languages Subscription Open Value No Level 1 Month Academic Student"/>
    <s v="Unidad"/>
    <s v="Und"/>
    <s v="Monthly Subscriptions"/>
    <s v="N/A"/>
    <s v="N/A"/>
    <s v="OVS_ES ACADEMICO"/>
    <s v="GS7-00008"/>
    <s v="Suscripción mensual con pago anual"/>
    <n v="1.82"/>
    <n v="1"/>
    <n v="0"/>
    <n v="0"/>
    <n v="7140.7518"/>
    <n v="7761.69"/>
    <n v="0"/>
  </r>
  <r>
    <s v="Catalogo principalOVS_ES ACADEMICOGS7-00009"/>
    <s v="GS7-00009OVS_ES ACADEMICO"/>
    <m/>
    <x v="4"/>
    <s v="GS7-00009"/>
    <x v="1"/>
    <s v="Catalogo principal"/>
    <s v="USD"/>
    <s v="N/A"/>
    <s v="Microsoft® EMS E3 Open All Languages Subscription Open Value Level E 1 Month Academic AP Faculty"/>
    <s v="Unidad"/>
    <s v="Und"/>
    <s v="Monthly Subscriptions"/>
    <s v="N/A"/>
    <s v="N/A"/>
    <s v="OVS_ES ACADEMICO"/>
    <s v="GS7-00009"/>
    <s v="Suscripción mensual con pago anual"/>
    <n v="1.82"/>
    <n v="1"/>
    <n v="0"/>
    <n v="0"/>
    <n v="7140.7518"/>
    <n v="7761.69"/>
    <n v="0"/>
  </r>
  <r>
    <s v="Catalogo principalOVS_ES ACADEMICOGS7-00010"/>
    <s v="GS7-00010OVS_ES ACADEMICO"/>
    <m/>
    <x v="4"/>
    <s v="GS7-00010"/>
    <x v="1"/>
    <s v="Catalogo principal"/>
    <s v="USD"/>
    <s v="N/A"/>
    <s v="Microsoft® EMS E3 Open All Languages Subscription Open Value Level F 1 Month Academic AP Faculty"/>
    <s v="Unidad"/>
    <s v="Und"/>
    <s v="Monthly Subscriptions"/>
    <s v="N/A"/>
    <s v="N/A"/>
    <s v="OVS_ES ACADEMICO"/>
    <s v="GS7-00010"/>
    <s v="Suscripción mensual con pago anual"/>
    <n v="1.82"/>
    <n v="1"/>
    <n v="0"/>
    <n v="0"/>
    <n v="7140.7518"/>
    <n v="7761.69"/>
    <n v="0"/>
  </r>
  <r>
    <s v="Catalogo principalOVS_ES ACADEMICOGU3-00001"/>
    <s v="GU3-00001OVS_ES ACADEMICO"/>
    <m/>
    <x v="4"/>
    <s v="GU3-00001"/>
    <x v="1"/>
    <s v="Catalogo principal"/>
    <s v="USD"/>
    <s v="N/A"/>
    <s v="Microsoft® O365 A1 Edu Open Student All Languages Subscription Open Value No Level 1 Month Academic"/>
    <s v="Unidad"/>
    <s v="Und"/>
    <s v="Monthly Subscriptions"/>
    <s v="N/A"/>
    <s v="N/A"/>
    <s v="OVS_ES ACADEMICO"/>
    <s v="GU3-00001"/>
    <s v="Suscripción mensual con pago anual"/>
    <n v="0"/>
    <n v="1"/>
    <n v="0"/>
    <n v="0"/>
    <n v="0"/>
    <n v="0"/>
    <n v="0"/>
  </r>
  <r>
    <s v="Catalogo principalOVS_ES ACADEMICOGU4-00001"/>
    <s v="GU4-00001OVS_ES ACADEMICO"/>
    <m/>
    <x v="4"/>
    <s v="GU4-00001"/>
    <x v="1"/>
    <s v="Catalogo principal"/>
    <s v="USD"/>
    <s v="N/A"/>
    <s v="Microsoft® O365 A1 Edu Open Faculty All Languages Subscription Open Value Level E 1 Month Academic AP"/>
    <s v="Unidad"/>
    <s v="Und"/>
    <s v="Monthly Subscriptions"/>
    <s v="N/A"/>
    <s v="N/A"/>
    <s v="OVS_ES ACADEMICO"/>
    <s v="GU4-00001"/>
    <s v="Suscripción mensual con pago anual"/>
    <n v="0"/>
    <n v="1"/>
    <n v="0"/>
    <n v="0"/>
    <n v="0"/>
    <n v="0"/>
    <n v="0"/>
  </r>
  <r>
    <s v="Catalogo principalOVS_ES ACADEMICOGU4-00002"/>
    <s v="GU4-00002OVS_ES ACADEMICO"/>
    <m/>
    <x v="4"/>
    <s v="GU4-00002"/>
    <x v="1"/>
    <s v="Catalogo principal"/>
    <s v="USD"/>
    <s v="N/A"/>
    <s v="Microsoft® O365 A1 Edu Open Faculty All Languages Subscription Open Value Level F 1 Month Academic AP"/>
    <s v="Unidad"/>
    <s v="Und"/>
    <s v="Monthly Subscriptions"/>
    <s v="N/A"/>
    <s v="N/A"/>
    <s v="OVS_ES ACADEMICO"/>
    <s v="GU4-00002"/>
    <s v="Suscripción mensual con pago anual"/>
    <n v="0"/>
    <n v="1"/>
    <n v="0"/>
    <n v="0"/>
    <n v="0"/>
    <n v="0"/>
    <n v="0"/>
  </r>
  <r>
    <s v="Catalogo principalOVS_ES ACADEMICOH21-03098"/>
    <s v="H21-03098OVS_ES ACADEMICO"/>
    <m/>
    <x v="4"/>
    <s v="H21-03098"/>
    <x v="1"/>
    <s v="Catalogo principal"/>
    <s v="USD"/>
    <s v="N/A"/>
    <s v="Microsoft® Project Server CAL All Languages License &amp; Software Assurance Open Value Level E 1 Year Academic AP Device CAL"/>
    <s v="Unidad"/>
    <s v="Und"/>
    <s v="License/Software Assurance "/>
    <s v="N/A"/>
    <s v="N/A"/>
    <s v="OVS_ES ACADEMICO"/>
    <s v="H21-03098"/>
    <s v="Suscripción Anual"/>
    <n v="20"/>
    <n v="1"/>
    <n v="0"/>
    <n v="0"/>
    <n v="78469.799999999988"/>
    <n v="85293.26"/>
    <n v="0"/>
  </r>
  <r>
    <s v="Catalogo principalOVS_ES ACADEMICOH21-03099"/>
    <s v="H21-03099OVS_ES ACADEMICO"/>
    <m/>
    <x v="4"/>
    <s v="H21-03099"/>
    <x v="1"/>
    <s v="Catalogo principal"/>
    <s v="USD"/>
    <s v="N/A"/>
    <s v="Microsoft® Project Server CAL All Languages License &amp; Software Assurance Open Value Level F 1 Year Academic AP Device CAL"/>
    <s v="Unidad"/>
    <s v="Und"/>
    <s v="License/Software Assurance "/>
    <s v="N/A"/>
    <s v="N/A"/>
    <s v="OVS_ES ACADEMICO"/>
    <s v="H21-03099"/>
    <s v="Suscripción Anual"/>
    <n v="20"/>
    <n v="1"/>
    <n v="0"/>
    <n v="0"/>
    <n v="78469.799999999988"/>
    <n v="85293.26"/>
    <n v="0"/>
  </r>
  <r>
    <s v="Catalogo principalOVS_ES ACADEMICOH21-03100"/>
    <s v="H21-03100OVS_ES ACADEMICO"/>
    <m/>
    <x v="4"/>
    <s v="H21-03100"/>
    <x v="1"/>
    <s v="Catalogo principal"/>
    <s v="USD"/>
    <s v="N/A"/>
    <s v="Microsoft® Project Server CAL All Languages License &amp; Software Assurance Open Value Level E 1 Year Academic AP User CAL"/>
    <s v="Unidad"/>
    <s v="Und"/>
    <s v="License/Software Assurance "/>
    <s v="N/A"/>
    <s v="N/A"/>
    <s v="OVS_ES ACADEMICO"/>
    <s v="H21-03100"/>
    <s v="Suscripción Anual"/>
    <n v="20"/>
    <n v="1"/>
    <n v="0"/>
    <n v="0"/>
    <n v="78469.799999999988"/>
    <n v="85293.26"/>
    <n v="0"/>
  </r>
  <r>
    <s v="Catalogo principalOVS_ES ACADEMICOH21-03101"/>
    <s v="H21-03101OVS_ES ACADEMICO"/>
    <m/>
    <x v="4"/>
    <s v="H21-03101"/>
    <x v="1"/>
    <s v="Catalogo principal"/>
    <s v="USD"/>
    <s v="N/A"/>
    <s v="Microsoft® Project Server CAL All Languages License &amp; Software Assurance Open Value Level F 1 Year Academic AP User CAL"/>
    <s v="Unidad"/>
    <s v="Und"/>
    <s v="License/Software Assurance "/>
    <s v="N/A"/>
    <s v="N/A"/>
    <s v="OVS_ES ACADEMICO"/>
    <s v="H21-03101"/>
    <s v="Suscripción Anual"/>
    <n v="20"/>
    <n v="1"/>
    <n v="0"/>
    <n v="0"/>
    <n v="78469.799999999988"/>
    <n v="85293.26"/>
    <n v="0"/>
  </r>
  <r>
    <s v="Catalogo principalOVS_ES ACADEMICOH22-02365"/>
    <s v="H22-02365OVS_ES ACADEMICO"/>
    <m/>
    <x v="4"/>
    <s v="H22-02365"/>
    <x v="1"/>
    <s v="Catalogo principal"/>
    <s v="USD"/>
    <s v="N/A"/>
    <s v="Microsoft® Project Server All Languages License &amp; Software Assurance Open Value Level E 1 Year Academic AP"/>
    <s v="Unidad"/>
    <s v="Und"/>
    <s v="License/Software Assurance "/>
    <s v="N/A"/>
    <s v="N/A"/>
    <s v="OVS_ES ACADEMICO"/>
    <s v="H22-02365"/>
    <s v="Suscripción Anual"/>
    <n v="54"/>
    <n v="1"/>
    <n v="0"/>
    <n v="0"/>
    <n v="211868.46"/>
    <n v="230291.8"/>
    <n v="0"/>
  </r>
  <r>
    <s v="Catalogo principalOVS_ES ACADEMICOH22-02366"/>
    <s v="H22-02366OVS_ES ACADEMICO"/>
    <m/>
    <x v="4"/>
    <s v="H22-02366"/>
    <x v="1"/>
    <s v="Catalogo principal"/>
    <s v="USD"/>
    <s v="N/A"/>
    <s v="Microsoft® Project Server All Languages License &amp; Software Assurance Open Value Level F 1 Year Academic AP"/>
    <s v="Unidad"/>
    <s v="Und"/>
    <s v="License/Software Assurance "/>
    <s v="N/A"/>
    <s v="N/A"/>
    <s v="OVS_ES ACADEMICO"/>
    <s v="H22-02366"/>
    <s v="Suscripción Anual"/>
    <n v="54"/>
    <n v="1"/>
    <n v="0"/>
    <n v="0"/>
    <n v="211868.46"/>
    <n v="230291.8"/>
    <n v="0"/>
  </r>
  <r>
    <s v="Catalogo principalOVS_ES ACADEMICOH30-03427"/>
    <s v="H30-03427OVS_ES ACADEMICO"/>
    <m/>
    <x v="4"/>
    <s v="H30-03427"/>
    <x v="1"/>
    <s v="Catalogo principal"/>
    <s v="USD"/>
    <s v="N/A"/>
    <s v="Microsoft® Project Professional All Languages License &amp; Software Assurance Open Value Level E 1 Year Academic AP 1 Server CAL"/>
    <s v="Unidad"/>
    <s v="Und"/>
    <s v="License/Software Assurance "/>
    <s v="N/A"/>
    <s v="N/A"/>
    <s v="OVS_ES ACADEMICO"/>
    <s v="H30-03427"/>
    <s v="Suscripción Anual"/>
    <n v="83"/>
    <n v="1"/>
    <n v="0"/>
    <n v="0"/>
    <n v="325649.67"/>
    <n v="353967.03"/>
    <n v="0"/>
  </r>
  <r>
    <s v="Catalogo principalOVS_ES ACADEMICOH30-03428"/>
    <s v="H30-03428OVS_ES ACADEMICO"/>
    <m/>
    <x v="4"/>
    <s v="H30-03428"/>
    <x v="1"/>
    <s v="Catalogo principal"/>
    <s v="USD"/>
    <s v="N/A"/>
    <s v="Microsoft® Project Professional All Languages License &amp; Software Assurance Open Value Level F 1 Year Academic AP 1 Server CAL"/>
    <s v="Unidad"/>
    <s v="Und"/>
    <s v="License/Software Assurance "/>
    <s v="N/A"/>
    <s v="N/A"/>
    <s v="OVS_ES ACADEMICO"/>
    <s v="H30-03428"/>
    <s v="Suscripción Anual"/>
    <n v="83"/>
    <n v="1"/>
    <n v="0"/>
    <n v="0"/>
    <n v="325649.67"/>
    <n v="353967.03"/>
    <n v="0"/>
  </r>
  <r>
    <s v="Catalogo principalOVS_ES ACADEMICOH30-03429"/>
    <s v="H30-03429OVS_ES ACADEMICO"/>
    <m/>
    <x v="4"/>
    <s v="H30-03429"/>
    <x v="1"/>
    <s v="Catalogo principal"/>
    <s v="USD"/>
    <s v="N/A"/>
    <s v="Microsoft® Project Professional All Languages License &amp; Software Assurance Open Value Level E 1 Year Academic Enterprise 1 Server CAL"/>
    <s v="Unidad"/>
    <s v="Und"/>
    <s v="License/Software Assurance "/>
    <s v="N/A"/>
    <s v="N/A"/>
    <s v="OVS_ES ACADEMICO"/>
    <s v="H30-03429"/>
    <s v="Suscripción Anual"/>
    <n v="9"/>
    <n v="1"/>
    <n v="0"/>
    <n v="0"/>
    <n v="35311.409999999996"/>
    <n v="38381.97"/>
    <n v="0"/>
  </r>
  <r>
    <s v="Catalogo principalOVS_ES ACADEMICOH30-03430"/>
    <s v="H30-03430OVS_ES ACADEMICO"/>
    <m/>
    <x v="4"/>
    <s v="H30-03430"/>
    <x v="1"/>
    <s v="Catalogo principal"/>
    <s v="USD"/>
    <s v="N/A"/>
    <s v="Microsoft® Project Professional All Languages License &amp; Software Assurance Open Value Level F 1 Year Academic Enterprise 1 Server CAL"/>
    <s v="Unidad"/>
    <s v="Und"/>
    <s v="License/Software Assurance "/>
    <s v="N/A"/>
    <s v="N/A"/>
    <s v="OVS_ES ACADEMICO"/>
    <s v="H30-03430"/>
    <s v="Suscripción Anual"/>
    <n v="9"/>
    <n v="1"/>
    <n v="0"/>
    <n v="0"/>
    <n v="35311.409999999996"/>
    <n v="38381.97"/>
    <n v="0"/>
  </r>
  <r>
    <s v="Catalogo principalOVS_ES ACADEMICOH30-03431"/>
    <s v="H30-03431OVS_ES ACADEMICO"/>
    <m/>
    <x v="4"/>
    <s v="H30-03431"/>
    <x v="1"/>
    <s v="Catalogo principal"/>
    <s v="USD"/>
    <s v="N/A"/>
    <s v="Microsoft® Project Professional All Languages License &amp; Software Assurance Open Value No Level 1 Year Academic Student 1 Server CAL"/>
    <s v="Unidad"/>
    <s v="Und"/>
    <s v="License/Software Assurance "/>
    <s v="N/A"/>
    <s v="N/A"/>
    <s v="OVS_ES ACADEMICO"/>
    <s v="H30-03431"/>
    <s v="Suscripción Anual"/>
    <n v="6"/>
    <n v="1"/>
    <n v="0"/>
    <n v="0"/>
    <n v="23540.94"/>
    <n v="25587.98"/>
    <n v="0"/>
  </r>
  <r>
    <s v="Catalogo principalOVS_ES ACADEMICOHHQ-00001"/>
    <s v="HHQ-00001OVS_ES ACADEMICO"/>
    <m/>
    <x v="4"/>
    <s v="HHQ-00001"/>
    <x v="1"/>
    <s v="Catalogo principal"/>
    <s v="USD"/>
    <s v="N/A"/>
    <s v="Microsoft® Defender Identity Open Student All Languages Subscription Open Value No Level 1 Month Academic"/>
    <s v="Unidad"/>
    <s v="Und"/>
    <s v="Monthly Subscriptions"/>
    <s v="N/A"/>
    <s v="N/A"/>
    <s v="OVS_ES ACADEMICO"/>
    <s v="HHQ-00001"/>
    <s v="Suscripción mensual con pago anual"/>
    <n v="1.4"/>
    <n v="1"/>
    <n v="0"/>
    <n v="0"/>
    <n v="5492.8859999999995"/>
    <n v="5970.53"/>
    <n v="0"/>
  </r>
  <r>
    <s v="Catalogo principalOVS_ES ACADEMICOHHR-00001"/>
    <s v="HHR-00001OVS_ES ACADEMICO"/>
    <m/>
    <x v="4"/>
    <s v="HHR-00001"/>
    <x v="1"/>
    <s v="Catalogo principal"/>
    <s v="USD"/>
    <s v="N/A"/>
    <s v="Microsoft® Defender Identity Open Faculty All Languages Subscription Open Value Level E 1 Month Academic AP"/>
    <s v="Unidad"/>
    <s v="Und"/>
    <s v="Monthly Subscriptions"/>
    <s v="N/A"/>
    <s v="N/A"/>
    <s v="OVS_ES ACADEMICO"/>
    <s v="HHR-00001"/>
    <s v="Suscripción mensual con pago anual"/>
    <n v="1.4"/>
    <n v="1"/>
    <n v="0"/>
    <n v="0"/>
    <n v="5492.8859999999995"/>
    <n v="5970.53"/>
    <n v="0"/>
  </r>
  <r>
    <s v="Catalogo principalOVS_ES ACADEMICOHHR-00002"/>
    <s v="HHR-00002OVS_ES ACADEMICO"/>
    <m/>
    <x v="4"/>
    <s v="HHR-00002"/>
    <x v="1"/>
    <s v="Catalogo principal"/>
    <s v="USD"/>
    <s v="N/A"/>
    <s v="Microsoft® Defender Identity Open Faculty All Languages Subscription Open Value Level F 1 Month Academic AP"/>
    <s v="Unidad"/>
    <s v="Und"/>
    <s v="Monthly Subscriptions"/>
    <s v="N/A"/>
    <s v="N/A"/>
    <s v="OVS_ES ACADEMICO"/>
    <s v="HHR-00002"/>
    <s v="Suscripción mensual con pago anual"/>
    <n v="1.4"/>
    <n v="1"/>
    <n v="0"/>
    <n v="0"/>
    <n v="5492.8859999999995"/>
    <n v="5970.53"/>
    <n v="0"/>
  </r>
  <r>
    <s v="Catalogo principalOVS_ES ACADEMICOHHT-00001"/>
    <s v="HHT-00001OVS_ES ACADEMICO"/>
    <m/>
    <x v="4"/>
    <s v="HHT-00001"/>
    <x v="1"/>
    <s v="Catalogo principal"/>
    <s v="USD"/>
    <s v="N/A"/>
    <s v="Microsoft® Defender Identity CAO Open Student All Languages Subscription Open Value No Level 1 Month Academic Add-on ATA"/>
    <s v="Unidad"/>
    <s v="Und"/>
    <s v="Monthly Subscriptions"/>
    <s v="N/A"/>
    <s v="N/A"/>
    <s v="OVS_ES ACADEMICO"/>
    <s v="HHT-00001"/>
    <s v="Suscripción mensual con pago anual"/>
    <n v="0.6"/>
    <n v="1"/>
    <n v="0"/>
    <n v="0"/>
    <n v="2354.0939999999996"/>
    <n v="2558.8000000000002"/>
    <n v="0"/>
  </r>
  <r>
    <s v="Catalogo principalOVS_ES ACADEMICOHHU-00001"/>
    <s v="HHU-00001OVS_ES ACADEMICO"/>
    <m/>
    <x v="4"/>
    <s v="HHU-00001"/>
    <x v="1"/>
    <s v="Catalogo principal"/>
    <s v="USD"/>
    <s v="N/A"/>
    <s v="Microsoft® Defender Identity CAO Open Faculty All Languages Subscription Open Value Level E 1 Month Academic Additional Product Add-on ATA"/>
    <s v="Unidad"/>
    <s v="Und"/>
    <s v="Monthly Subscriptions"/>
    <s v="N/A"/>
    <s v="N/A"/>
    <s v="OVS_ES ACADEMICO"/>
    <s v="HHU-00001"/>
    <s v="Suscripción mensual con pago anual"/>
    <n v="0.6"/>
    <n v="1"/>
    <n v="0"/>
    <n v="0"/>
    <n v="2354.0939999999996"/>
    <n v="2558.8000000000002"/>
    <n v="0"/>
  </r>
  <r>
    <s v="Catalogo principalOVS_ES ACADEMICOHHU-00002"/>
    <s v="HHU-00002OVS_ES ACADEMICO"/>
    <m/>
    <x v="4"/>
    <s v="HHU-00002"/>
    <x v="1"/>
    <s v="Catalogo principal"/>
    <s v="USD"/>
    <s v="N/A"/>
    <s v="Microsoft® Defender Identity CAO Open Faculty All Languages Subscription Open Value Level F 1 Month Academic Additional Product Add-on ATA"/>
    <s v="Unidad"/>
    <s v="Und"/>
    <s v="Monthly Subscriptions"/>
    <s v="N/A"/>
    <s v="N/A"/>
    <s v="OVS_ES ACADEMICO"/>
    <s v="HHU-00002"/>
    <s v="Suscripción mensual con pago anual"/>
    <n v="0.6"/>
    <n v="1"/>
    <n v="0"/>
    <n v="0"/>
    <n v="2354.0939999999996"/>
    <n v="2558.8000000000002"/>
    <n v="0"/>
  </r>
  <r>
    <s v="Catalogo principalOVS_ES ACADEMICOHJA-00600"/>
    <s v="HJA-00600OVS_ES ACADEMICO"/>
    <m/>
    <x v="4"/>
    <s v="HJA-00600"/>
    <x v="1"/>
    <s v="Catalogo principal"/>
    <s v="USD"/>
    <s v="N/A"/>
    <s v="Microsoft® BizTalk Server Branch All Languages License &amp; Software Assurance Open Value 2 Licenses Level E 1 Year Academic AP Core License"/>
    <s v="Unidad"/>
    <s v="Und"/>
    <s v="License/Software Assurance "/>
    <s v="N/A"/>
    <s v="N/A"/>
    <s v="OVS_ES ACADEMICO"/>
    <s v="HJA-00600"/>
    <s v="Suscripción Anual"/>
    <n v="106"/>
    <n v="1"/>
    <n v="0"/>
    <n v="0"/>
    <n v="415889.94"/>
    <n v="452054.28"/>
    <n v="0"/>
  </r>
  <r>
    <s v="Catalogo principalOVS_ES ACADEMICOHJA-00601"/>
    <s v="HJA-00601OVS_ES ACADEMICO"/>
    <m/>
    <x v="4"/>
    <s v="HJA-00601"/>
    <x v="1"/>
    <s v="Catalogo principal"/>
    <s v="USD"/>
    <s v="N/A"/>
    <s v="Microsoft® BizTalk Server Branch All Languages License &amp; Software Assurance Open Value 2 Licenses Level F 1 Year Academic AP Core License"/>
    <s v="Unidad"/>
    <s v="Und"/>
    <s v="License/Software Assurance "/>
    <s v="N/A"/>
    <s v="N/A"/>
    <s v="OVS_ES ACADEMICO"/>
    <s v="HJA-00601"/>
    <s v="Suscripción Anual"/>
    <n v="106"/>
    <n v="1"/>
    <n v="0"/>
    <n v="0"/>
    <n v="415889.94"/>
    <n v="452054.28"/>
    <n v="0"/>
  </r>
  <r>
    <s v="Catalogo principalOVS_ES ACADEMICOHVG-00001"/>
    <s v="HVG-00001OVS_ES ACADEMICO"/>
    <m/>
    <x v="4"/>
    <s v="HVG-00001"/>
    <x v="1"/>
    <s v="Catalogo principal"/>
    <s v="USD"/>
    <s v="N/A"/>
    <s v="Microsoft® O365 A3 Edu Open Student All Languages Subscription Open Value No Level 1 Month Academic Student Add-on Office Pro Plus"/>
    <s v="Unidad"/>
    <s v="Und"/>
    <s v="Monthly Subscriptions"/>
    <s v="N/A"/>
    <s v="N/A"/>
    <s v="OVS_ES ACADEMICO"/>
    <s v="HVG-00001"/>
    <s v="Suscripción mensual con pago anual"/>
    <n v="1.5"/>
    <n v="1"/>
    <n v="0"/>
    <n v="0"/>
    <n v="5885.2349999999997"/>
    <n v="6396.99"/>
    <n v="0"/>
  </r>
  <r>
    <s v="Catalogo principalOVS_ES ACADEMICOHVG-00003"/>
    <s v="HVG-00003OVS_ES ACADEMICO"/>
    <m/>
    <x v="4"/>
    <s v="HVG-00003"/>
    <x v="1"/>
    <s v="Catalogo principal"/>
    <s v="USD"/>
    <s v="N/A"/>
    <s v="Microsoft O365 A3 Edu Open Student All Languages Subscription Open Value No Level 1 Month Academic Add-on User CCAL/ECAL"/>
    <s v="Unidad"/>
    <s v="Und"/>
    <s v="Producto"/>
    <s v="N/A"/>
    <s v="N/A"/>
    <s v="OVS_ES ACADEMICO"/>
    <s v="HVG-00003"/>
    <s v="Suscripción mensual con pago anual"/>
    <n v="2.4"/>
    <n v="1"/>
    <n v="0"/>
    <n v="0"/>
    <n v="9416.3759999999984"/>
    <n v="10235.19"/>
    <n v="0"/>
  </r>
  <r>
    <s v="Catalogo principalOVS_ES ACADEMICOHVG-00004"/>
    <s v="HVG-00004OVS_ES ACADEMICO"/>
    <m/>
    <x v="4"/>
    <s v="HVG-00004"/>
    <x v="1"/>
    <s v="Catalogo principal"/>
    <s v="USD"/>
    <s v="N/A"/>
    <s v="Microsoft® O365 A3 Edu Open Student All Languages Subscription Open Value No Level 1 Month Academic Add-on User CCAL/ECAL Office Pro Plus"/>
    <s v="Unidad"/>
    <s v="Und"/>
    <s v="Monthly Subscriptions"/>
    <s v="N/A"/>
    <s v="N/A"/>
    <s v="OVS_ES ACADEMICO"/>
    <s v="HVG-00004"/>
    <s v="Suscripción mensual con pago anual"/>
    <n v="1.3"/>
    <n v="1"/>
    <n v="0"/>
    <n v="0"/>
    <n v="5100.5370000000003"/>
    <n v="5544.06"/>
    <n v="0"/>
  </r>
  <r>
    <s v="Catalogo principalOVS_ES ACADEMICOHVG-00007"/>
    <s v="HVG-00007OVS_ES ACADEMICO"/>
    <m/>
    <x v="4"/>
    <s v="HVG-00007"/>
    <x v="1"/>
    <s v="Catalogo principal"/>
    <s v="USD"/>
    <s v="N/A"/>
    <s v="Microsoft® O365 A3 Edu Open Student All Languages Subscription Open Value No Level 1 Month Academic Enterprise"/>
    <s v="Unidad"/>
    <s v="Und"/>
    <s v="Monthly Subscriptions"/>
    <s v="N/A"/>
    <s v="N/A"/>
    <s v="OVS_ES ACADEMICO"/>
    <s v="HVG-00007"/>
    <s v="Suscripción mensual con pago anual"/>
    <n v="2.5"/>
    <n v="1"/>
    <n v="0"/>
    <n v="0"/>
    <n v="9808.7249999999985"/>
    <n v="10661.66"/>
    <n v="0"/>
  </r>
  <r>
    <s v="Catalogo principalOVS_ES ACADEMICOHVG-00008"/>
    <s v="HVG-00008OVS_ES ACADEMICO"/>
    <m/>
    <x v="4"/>
    <s v="HVG-00008"/>
    <x v="1"/>
    <s v="Catalogo principal"/>
    <s v="USD"/>
    <s v="N/A"/>
    <s v="Microsoft® O365 A3 Edu Open Student All Languages Subscription Open Value No Level 1 Month Academic Platform"/>
    <s v="Unidad"/>
    <s v="Und"/>
    <s v="Monthly Subscriptions"/>
    <s v="N/A"/>
    <s v="N/A"/>
    <s v="OVS_ES ACADEMICO"/>
    <s v="HVG-00008"/>
    <s v="Suscripción mensual con pago anual"/>
    <n v="2.5"/>
    <n v="1"/>
    <n v="0"/>
    <n v="0"/>
    <n v="9808.7249999999985"/>
    <n v="10661.66"/>
    <n v="0"/>
  </r>
  <r>
    <s v="Catalogo principalOVS_ES ACADEMICOHVG-00009"/>
    <s v="HVG-00009OVS_ES ACADEMICO"/>
    <m/>
    <x v="4"/>
    <s v="HVG-00009"/>
    <x v="1"/>
    <s v="Catalogo principal"/>
    <s v="USD"/>
    <s v="N/A"/>
    <s v="Microsoft® O365 A3 Edu Open Student All Languages Subscription Open Value No Level 1 Month Academic"/>
    <s v="Unidad"/>
    <s v="Und"/>
    <s v="Monthly Subscriptions"/>
    <s v="N/A"/>
    <s v="N/A"/>
    <s v="OVS_ES ACADEMICO"/>
    <s v="HVG-00009"/>
    <s v="Suscripción mensual con pago anual"/>
    <n v="2.5"/>
    <n v="1"/>
    <n v="0"/>
    <n v="0"/>
    <n v="9808.7249999999985"/>
    <n v="10661.66"/>
    <n v="0"/>
  </r>
  <r>
    <s v="Catalogo principalOVS_ES ACADEMICOHVH-00001"/>
    <s v="HVH-00001OVS_ES ACADEMICO"/>
    <m/>
    <x v="4"/>
    <s v="HVH-00001"/>
    <x v="1"/>
    <s v="Catalogo principal"/>
    <s v="USD"/>
    <s v="N/A"/>
    <s v="Microsoft® O365 A3 Edu Open Faculty All Languages Subscription Open Value Level E 1 Month Academic AP Add-on Office Pro Plus"/>
    <s v="Unidad"/>
    <s v="Und"/>
    <s v="Monthly Subscriptions"/>
    <s v="N/A"/>
    <s v="N/A"/>
    <s v="OVS_ES ACADEMICO"/>
    <s v="HVH-00001"/>
    <s v="Suscripción mensual con pago anual"/>
    <n v="1.8"/>
    <n v="1"/>
    <n v="0"/>
    <n v="0"/>
    <n v="7062.2820000000002"/>
    <n v="7676.39"/>
    <n v="0"/>
  </r>
  <r>
    <s v="Catalogo principalOVS_ES ACADEMICOHVH-00002"/>
    <s v="HVH-00002OVS_ES ACADEMICO"/>
    <m/>
    <x v="4"/>
    <s v="HVH-00002"/>
    <x v="1"/>
    <s v="Catalogo principal"/>
    <s v="USD"/>
    <s v="N/A"/>
    <s v="Microsoft® O365 A3 Edu Open Faculty All Languages Subscription Open Value Level F 1 Month Academic AP Add-on Office Pro Plus"/>
    <s v="Unidad"/>
    <s v="Und"/>
    <s v="Monthly Subscriptions"/>
    <s v="N/A"/>
    <s v="N/A"/>
    <s v="OVS_ES ACADEMICO"/>
    <s v="HVH-00002"/>
    <s v="Suscripción mensual con pago anual"/>
    <n v="1.8"/>
    <n v="1"/>
    <n v="0"/>
    <n v="0"/>
    <n v="7062.2820000000002"/>
    <n v="7676.39"/>
    <n v="0"/>
  </r>
  <r>
    <s v="Catalogo principalOVS_ES ACADEMICOHVH-00003"/>
    <s v="HVH-00003OVS_ES ACADEMICO"/>
    <m/>
    <x v="4"/>
    <s v="HVH-00003"/>
    <x v="1"/>
    <s v="Catalogo principal"/>
    <s v="USD"/>
    <s v="N/A"/>
    <s v="Microsoft® O365 A3 Edu Open Faculty All Languages Subscription Open Value Level E 1 Month Academic AP Add-on User CCAL/ECAL"/>
    <s v="Unidad"/>
    <s v="Und"/>
    <s v="Monthly Subscriptions"/>
    <s v="N/A"/>
    <s v="N/A"/>
    <s v="OVS_ES ACADEMICO"/>
    <s v="HVH-00003"/>
    <s v="Suscripción mensual con pago anual"/>
    <n v="2.8"/>
    <n v="1"/>
    <n v="0"/>
    <n v="0"/>
    <n v="10985.771999999999"/>
    <n v="11941.06"/>
    <n v="0"/>
  </r>
  <r>
    <s v="Catalogo principalOVS_ES ACADEMICOHVH-00004"/>
    <s v="HVH-00004OVS_ES ACADEMICO"/>
    <m/>
    <x v="4"/>
    <s v="HVH-00004"/>
    <x v="1"/>
    <s v="Catalogo principal"/>
    <s v="USD"/>
    <s v="N/A"/>
    <s v="Microsoft® O365 A3 Edu Open Faculty All Languages Subscription Open Value Level E 1 Month Academic AP Add-on User CCAL/ECAL Office Pro Plus"/>
    <s v="Unidad"/>
    <s v="Und"/>
    <s v="Monthly Subscriptions"/>
    <s v="N/A"/>
    <s v="N/A"/>
    <s v="OVS_ES ACADEMICO"/>
    <s v="HVH-00004"/>
    <s v="Suscripción mensual con pago anual"/>
    <n v="1"/>
    <n v="1"/>
    <n v="0"/>
    <n v="0"/>
    <n v="3923.49"/>
    <n v="4264.66"/>
    <n v="0"/>
  </r>
  <r>
    <s v="Catalogo principalOVS_ES ACADEMICOHVH-00005"/>
    <s v="HVH-00005OVS_ES ACADEMICO"/>
    <m/>
    <x v="4"/>
    <s v="HVH-00005"/>
    <x v="1"/>
    <s v="Catalogo principal"/>
    <s v="USD"/>
    <s v="N/A"/>
    <s v="Microsoft® O365 A3 Edu Open Faculty All Languages Subscription Open Value Level F 1 Month Academic AP Add-on User CCAL/ECAL Office Pro Plus"/>
    <s v="Unidad"/>
    <s v="Und"/>
    <s v="Monthly Subscriptions"/>
    <s v="N/A"/>
    <s v="N/A"/>
    <s v="OVS_ES ACADEMICO"/>
    <s v="HVH-00005"/>
    <s v="Suscripción mensual con pago anual"/>
    <n v="1"/>
    <n v="1"/>
    <n v="0"/>
    <n v="0"/>
    <n v="3923.49"/>
    <n v="4264.66"/>
    <n v="0"/>
  </r>
  <r>
    <s v="Catalogo principalOVS_ES ACADEMICOHVH-00006"/>
    <s v="HVH-00006OVS_ES ACADEMICO"/>
    <m/>
    <x v="4"/>
    <s v="HVH-00006"/>
    <x v="1"/>
    <s v="Catalogo principal"/>
    <s v="USD"/>
    <s v="N/A"/>
    <s v="Microsoft® O365 A3 Edu Open Faculty All Languages Subscription Open Value Level F 1 Month Academic AP Add-on User CCAL/ECAL"/>
    <s v="Unidad"/>
    <s v="Und"/>
    <s v="Monthly Subscriptions"/>
    <s v="N/A"/>
    <s v="N/A"/>
    <s v="OVS_ES ACADEMICO"/>
    <s v="HVH-00006"/>
    <s v="Suscripción mensual con pago anual"/>
    <n v="2.8"/>
    <n v="1"/>
    <n v="0"/>
    <n v="0"/>
    <n v="10985.771999999999"/>
    <n v="11941.06"/>
    <n v="0"/>
  </r>
  <r>
    <s v="Catalogo principalOVS_ES ACADEMICOHVH-00007"/>
    <s v="HVH-00007OVS_ES ACADEMICO"/>
    <m/>
    <x v="4"/>
    <s v="HVH-00007"/>
    <x v="1"/>
    <s v="Catalogo principal"/>
    <s v="USD"/>
    <s v="N/A"/>
    <s v="Microsoft® O365 A3 Edu Open Faculty All Languages Subscription Open Value Level E 1 Month Academic AP"/>
    <s v="Unidad"/>
    <s v="Und"/>
    <s v="Monthly Subscriptions"/>
    <s v="N/A"/>
    <s v="N/A"/>
    <s v="OVS_ES ACADEMICO"/>
    <s v="HVH-00007"/>
    <s v="Suscripción mensual con pago anual"/>
    <n v="3.3"/>
    <n v="1"/>
    <n v="0"/>
    <n v="0"/>
    <n v="12947.516999999998"/>
    <n v="14073.39"/>
    <n v="0"/>
  </r>
  <r>
    <s v="Catalogo principalOVS_ES ACADEMICOHVH-00008"/>
    <s v="HVH-00008OVS_ES ACADEMICO"/>
    <m/>
    <x v="4"/>
    <s v="HVH-00008"/>
    <x v="1"/>
    <s v="Catalogo principal"/>
    <s v="USD"/>
    <s v="N/A"/>
    <s v="Microsoft® O365 A3 Edu Open Faculty All Languages Subscription Open Value Level F 1 Month Academic AP"/>
    <s v="Unidad"/>
    <s v="Und"/>
    <s v="Monthly Subscriptions"/>
    <s v="N/A"/>
    <s v="N/A"/>
    <s v="OVS_ES ACADEMICO"/>
    <s v="HVH-00008"/>
    <s v="Suscripción mensual con pago anual"/>
    <n v="3.3"/>
    <n v="1"/>
    <n v="0"/>
    <n v="0"/>
    <n v="12947.516999999998"/>
    <n v="14073.39"/>
    <n v="0"/>
  </r>
  <r>
    <s v="Catalogo principalOVS_ES ACADEMICOHVH-00009"/>
    <s v="HVH-00009OVS_ES ACADEMICO"/>
    <m/>
    <x v="4"/>
    <s v="HVH-00009"/>
    <x v="1"/>
    <s v="Catalogo principal"/>
    <s v="USD"/>
    <s v="N/A"/>
    <s v="Microsoft® O365 A3 Edu Open Faculty All Languages Subscription Open Value Level E 1 Month Each Academic Enterprise"/>
    <s v="Unidad"/>
    <s v="Und"/>
    <s v="Monthly Subscriptions"/>
    <s v="N/A"/>
    <s v="N/A"/>
    <s v="OVS_ES ACADEMICO"/>
    <s v="HVH-00009"/>
    <s v="Suscripción mensual con pago anual"/>
    <n v="3.3"/>
    <n v="1"/>
    <n v="0"/>
    <n v="0"/>
    <n v="12947.516999999998"/>
    <n v="14073.39"/>
    <n v="0"/>
  </r>
  <r>
    <s v="Catalogo principalOVS_ES ACADEMICOHVH-00010"/>
    <s v="HVH-00010OVS_ES ACADEMICO"/>
    <m/>
    <x v="4"/>
    <s v="HVH-00010"/>
    <x v="1"/>
    <s v="Catalogo principal"/>
    <s v="USD"/>
    <s v="N/A"/>
    <s v="Microsoft® O365 A3 Edu Open Faculty All Languages Subscription Open Value Level F 1 Month Each Academic Enterprise"/>
    <s v="Unidad"/>
    <s v="Und"/>
    <s v="Monthly Subscriptions"/>
    <s v="N/A"/>
    <s v="N/A"/>
    <s v="OVS_ES ACADEMICO"/>
    <s v="HVH-00010"/>
    <s v="Suscripción mensual con pago anual"/>
    <n v="3.3"/>
    <n v="1"/>
    <n v="0"/>
    <n v="0"/>
    <n v="12947.516999999998"/>
    <n v="14073.39"/>
    <n v="0"/>
  </r>
  <r>
    <s v="Catalogo principalOVS_ES ACADEMICOHVH-00012"/>
    <s v="HVH-00012OVS_ES ACADEMICO"/>
    <m/>
    <x v="4"/>
    <s v="HVH-00012"/>
    <x v="1"/>
    <s v="Catalogo principal"/>
    <s v="USD"/>
    <s v="N/A"/>
    <s v="Microsoft® O365 A3 Edu Open Faculty All Languages Subscription Open Value Level E 1 Month Each Academic Platform"/>
    <s v="Unidad"/>
    <s v="Und"/>
    <s v="Monthly Subscriptions"/>
    <s v="N/A"/>
    <s v="N/A"/>
    <s v="OVS_ES ACADEMICO"/>
    <s v="HVH-00012"/>
    <s v="Suscripción mensual con pago anual"/>
    <n v="3.3"/>
    <n v="1"/>
    <n v="0"/>
    <n v="0"/>
    <n v="12947.516999999998"/>
    <n v="14073.39"/>
    <n v="0"/>
  </r>
  <r>
    <s v="Catalogo principalOVS_ES ACADEMICOHVH-00013"/>
    <s v="HVH-00013OVS_ES ACADEMICO"/>
    <m/>
    <x v="4"/>
    <s v="HVH-00013"/>
    <x v="1"/>
    <s v="Catalogo principal"/>
    <s v="USD"/>
    <s v="N/A"/>
    <s v="Microsoft® O365 A3 Edu Open Faculty All Languages Subscription Open Value Level F 1 Month Each Academic Platform"/>
    <s v="Unidad"/>
    <s v="Und"/>
    <s v="Monthly Subscriptions"/>
    <s v="N/A"/>
    <s v="N/A"/>
    <s v="OVS_ES ACADEMICO"/>
    <s v="HVH-00013"/>
    <s v="Suscripción mensual con pago anual"/>
    <n v="3.3"/>
    <n v="1"/>
    <n v="0"/>
    <n v="0"/>
    <n v="12947.516999999998"/>
    <n v="14073.39"/>
    <n v="0"/>
  </r>
  <r>
    <s v="Catalogo principalOVS_ES ACADEMICOHWL-00001"/>
    <s v="HWL-00001OVS_ES ACADEMICO"/>
    <m/>
    <x v="4"/>
    <s v="HWL-00001"/>
    <x v="1"/>
    <s v="Catalogo principal"/>
    <s v="USD"/>
    <s v="N/A"/>
    <s v="Microsoft® Visio P1 Open Faculty All Languages Subscription Open Value Level E 1 Month Academic AP"/>
    <s v="Unidad"/>
    <s v="Und"/>
    <s v="Monthly Subscriptions"/>
    <s v="N/A"/>
    <s v="N/A"/>
    <s v="OVS_ES ACADEMICO"/>
    <s v="HWL-00001"/>
    <s v="Suscripción mensual con pago anual"/>
    <n v="1"/>
    <n v="1"/>
    <n v="0"/>
    <n v="0"/>
    <n v="3923.49"/>
    <n v="4264.66"/>
    <n v="0"/>
  </r>
  <r>
    <s v="Catalogo principalOVS_ES ACADEMICOHWL-00002"/>
    <s v="HWL-00002OVS_ES ACADEMICO"/>
    <m/>
    <x v="4"/>
    <s v="HWL-00002"/>
    <x v="1"/>
    <s v="Catalogo principal"/>
    <s v="USD"/>
    <s v="N/A"/>
    <s v="Microsoft® Visio P1 Open Faculty All Languages Subscription Open Value Level F 1 Month Academic AP"/>
    <s v="Unidad"/>
    <s v="Und"/>
    <s v="Monthly Subscriptions"/>
    <s v="N/A"/>
    <s v="N/A"/>
    <s v="OVS_ES ACADEMICO"/>
    <s v="HWL-00002"/>
    <s v="Suscripción mensual con pago anual"/>
    <n v="1"/>
    <n v="1"/>
    <n v="0"/>
    <n v="0"/>
    <n v="3923.49"/>
    <n v="4264.66"/>
    <n v="0"/>
  </r>
  <r>
    <s v="Catalogo principalOVS_ES ACADEMICOHWM-00001"/>
    <s v="HWM-00001OVS_ES ACADEMICO"/>
    <m/>
    <x v="4"/>
    <s v="HWM-00001"/>
    <x v="1"/>
    <s v="Catalogo principal"/>
    <s v="USD"/>
    <s v="N/A"/>
    <s v="Microsoft Visio P1 Open Student All Languages Subscription Open Value No Level 1 Month Academic"/>
    <s v="Unidad"/>
    <s v="Und"/>
    <s v="Producto"/>
    <s v="N/A"/>
    <s v="N/A"/>
    <s v="OVS_ES ACADEMICO"/>
    <s v="HWM-00001"/>
    <s v="Suscripción mensual con pago anual"/>
    <n v="0.8"/>
    <n v="1"/>
    <n v="0"/>
    <n v="0"/>
    <n v="3138.7919999999999"/>
    <n v="3411.73"/>
    <n v="0"/>
  </r>
  <r>
    <s v="Catalogo principalOVS_ES ACADEMICOJ5A-01178"/>
    <s v="J5A-01178OVS_ES ACADEMICO"/>
    <m/>
    <x v="4"/>
    <s v="J5A-01178"/>
    <x v="1"/>
    <s v="Catalogo principal"/>
    <s v="USD"/>
    <s v="N/A"/>
    <s v="Microsoft® Endpoint Configuration Manager All Languages License &amp; Software Assurance Open Value Level E 1 Year Academic Enterprise Per OSE"/>
    <s v="Unidad"/>
    <s v="Und"/>
    <s v="License/Software Assurance "/>
    <s v="N/A"/>
    <s v="N/A"/>
    <s v="OVS_ES ACADEMICO"/>
    <s v="J5A-01178"/>
    <s v="Suscripción Anual"/>
    <n v="4.84"/>
    <n v="1"/>
    <n v="0"/>
    <n v="0"/>
    <n v="18989.691599999998"/>
    <n v="20640.97"/>
    <n v="0"/>
  </r>
  <r>
    <s v="Catalogo principalOVS_ES ACADEMICOJ5A-01179"/>
    <s v="J5A-01179OVS_ES ACADEMICO"/>
    <m/>
    <x v="4"/>
    <s v="J5A-01179"/>
    <x v="1"/>
    <s v="Catalogo principal"/>
    <s v="USD"/>
    <s v="N/A"/>
    <s v="Microsoft® Endpoint Configuration Manager All Languages License &amp; Software Assurance Open Value Level F 1 Year Academic Enterprise Per OSE"/>
    <s v="Unidad"/>
    <s v="Und"/>
    <s v="License/Software Assurance "/>
    <s v="N/A"/>
    <s v="N/A"/>
    <s v="OVS_ES ACADEMICO"/>
    <s v="J5A-01179"/>
    <s v="Suscripción Anual"/>
    <n v="4.84"/>
    <n v="1"/>
    <n v="0"/>
    <n v="0"/>
    <n v="18989.691599999998"/>
    <n v="20640.97"/>
    <n v="0"/>
  </r>
  <r>
    <s v="Catalogo principalOVS_ES ACADEMICOJ5A-01180"/>
    <s v="J5A-01180OVS_ES ACADEMICO"/>
    <m/>
    <x v="4"/>
    <s v="J5A-01180"/>
    <x v="1"/>
    <s v="Catalogo principal"/>
    <s v="USD"/>
    <s v="N/A"/>
    <s v="Microsoft® Endpoint Configuration Manager All Languages License &amp; Software Assurance Open Value Level E 1 Year Academic Enterprise Per User"/>
    <s v="Unidad"/>
    <s v="Und"/>
    <s v="License/Software Assurance "/>
    <s v="N/A"/>
    <s v="N/A"/>
    <s v="OVS_ES ACADEMICO"/>
    <s v="J5A-01180"/>
    <s v="Suscripción Anual"/>
    <n v="4.84"/>
    <n v="1"/>
    <n v="0"/>
    <n v="0"/>
    <n v="18989.691599999998"/>
    <n v="20640.97"/>
    <n v="0"/>
  </r>
  <r>
    <s v="Catalogo principalOVS_ES ACADEMICOJ5A-01181"/>
    <s v="J5A-01181OVS_ES ACADEMICO"/>
    <m/>
    <x v="4"/>
    <s v="J5A-01181"/>
    <x v="1"/>
    <s v="Catalogo principal"/>
    <s v="USD"/>
    <s v="N/A"/>
    <s v="Microsoft® Endpoint Configuration Manager All Languages License &amp; Software Assurance Open Value Level F 1 Year Academic Enterprise Per User"/>
    <s v="Unidad"/>
    <s v="Und"/>
    <s v="License/Software Assurance "/>
    <s v="N/A"/>
    <s v="N/A"/>
    <s v="OVS_ES ACADEMICO"/>
    <s v="J5A-01181"/>
    <s v="Suscripción Anual"/>
    <n v="4.84"/>
    <n v="1"/>
    <n v="0"/>
    <n v="0"/>
    <n v="18989.691599999998"/>
    <n v="20640.97"/>
    <n v="0"/>
  </r>
  <r>
    <s v="Catalogo principalOVS_ES ACADEMICOJ5A-01182"/>
    <s v="J5A-01182OVS_ES ACADEMICO"/>
    <m/>
    <x v="4"/>
    <s v="J5A-01182"/>
    <x v="1"/>
    <s v="Catalogo principal"/>
    <s v="USD"/>
    <s v="N/A"/>
    <s v="Microsoft® Endpoint Configuration Manager All Languages License &amp; Software Assurance Open Value No Level 1 Year Academic Student Per OSE"/>
    <s v="Unidad"/>
    <s v="Und"/>
    <s v="License/Software Assurance "/>
    <s v="N/A"/>
    <s v="N/A"/>
    <s v="OVS_ES ACADEMICO"/>
    <s v="J5A-01182"/>
    <s v="Suscripción Anual"/>
    <n v="3.12"/>
    <n v="1"/>
    <n v="0"/>
    <n v="0"/>
    <n v="12241.2888"/>
    <n v="13305.75"/>
    <n v="0"/>
  </r>
  <r>
    <s v="Catalogo principalOVS_ES ACADEMICOJ5A-01183"/>
    <s v="J5A-01183OVS_ES ACADEMICO"/>
    <m/>
    <x v="4"/>
    <s v="J5A-01183"/>
    <x v="1"/>
    <s v="Catalogo principal"/>
    <s v="USD"/>
    <s v="N/A"/>
    <s v="Microsoft® Endpoint Configuration Manager All Languages License &amp; Software Assurance Open Value No Level 1 Year Academic Student Per User"/>
    <s v="Unidad"/>
    <s v="Und"/>
    <s v="License/Software Assurance "/>
    <s v="N/A"/>
    <s v="N/A"/>
    <s v="OVS_ES ACADEMICO"/>
    <s v="J5A-01183"/>
    <s v="Suscripción Anual"/>
    <n v="3.12"/>
    <n v="1"/>
    <n v="0"/>
    <n v="0"/>
    <n v="12241.2888"/>
    <n v="13305.75"/>
    <n v="0"/>
  </r>
  <r>
    <s v="Catalogo principalOVS_ES ACADEMICOJNN-00001"/>
    <s v="JNN-00001OVS_ES ACADEMICO"/>
    <m/>
    <x v="4"/>
    <s v="JNN-00001"/>
    <x v="1"/>
    <s v="Catalogo principal"/>
    <s v="USD"/>
    <s v="N/A"/>
    <s v="Microsoft® O365 A3 Edu Open Student Use Benefit All Languages Subscription Open Value No Level 1 Month Academic"/>
    <s v="Unidad"/>
    <s v="Und"/>
    <s v="Monthly Subscriptions"/>
    <s v="N/A"/>
    <s v="N/A"/>
    <s v="OVS_ES ACADEMICO"/>
    <s v="JNN-00001"/>
    <s v="Suscripción mensual con pago anual"/>
    <n v="0"/>
    <n v="1"/>
    <n v="0"/>
    <n v="0"/>
    <n v="0"/>
    <n v="0"/>
    <n v="0"/>
  </r>
  <r>
    <s v="Catalogo principalOVS_ES ACADEMICOKW5-00359"/>
    <s v="KW5-00359OVS_ES ACADEMICO"/>
    <m/>
    <x v="4"/>
    <s v="KW5-00359"/>
    <x v="1"/>
    <s v="Catalogo principal"/>
    <s v="USD"/>
    <s v="N/A"/>
    <s v="Microsoft® Win Device Edu All Languages Upgrade SA Open Value Level E 1 Year Academic Enterprise"/>
    <s v="Unidad"/>
    <s v="Und"/>
    <s v="Upgrade/Software Assurance "/>
    <s v="N/A"/>
    <s v="N/A"/>
    <s v="OVS_ES ACADEMICO"/>
    <s v="KW5-00359"/>
    <s v="Suscripción Anual"/>
    <n v="23"/>
    <n v="1"/>
    <n v="0"/>
    <n v="0"/>
    <n v="90240.26999999999"/>
    <n v="98087.25"/>
    <n v="0"/>
  </r>
  <r>
    <s v="Catalogo principalOVS_ES ACADEMICOKW5-00360"/>
    <s v="KW5-00360OVS_ES ACADEMICO"/>
    <m/>
    <x v="4"/>
    <s v="KW5-00360"/>
    <x v="1"/>
    <s v="Catalogo principal"/>
    <s v="USD"/>
    <s v="N/A"/>
    <s v="Microsoft® Win Device Edu All Languages Upgrade SA Open Value Level F 1 Year Academic Enterprise"/>
    <s v="Unidad"/>
    <s v="Und"/>
    <s v="Upgrade/Software Assurance "/>
    <s v="N/A"/>
    <s v="N/A"/>
    <s v="OVS_ES ACADEMICO"/>
    <s v="KW5-00360"/>
    <s v="Suscripción Anual"/>
    <n v="22"/>
    <n v="1"/>
    <n v="0"/>
    <n v="0"/>
    <n v="86316.78"/>
    <n v="93822.59"/>
    <n v="0"/>
  </r>
  <r>
    <s v="Catalogo principalOVS_ES ACADEMICOKW5-00361"/>
    <s v="KW5-00361OVS_ES ACADEMICO"/>
    <m/>
    <x v="4"/>
    <s v="KW5-00361"/>
    <x v="1"/>
    <s v="Catalogo principal"/>
    <s v="USD"/>
    <s v="N/A"/>
    <s v="Microsoft® Win Device Edu All Languages Upgrade SA Open Value Level E 1 Year Academic Platform"/>
    <s v="Unidad"/>
    <s v="Und"/>
    <s v="Upgrade/Software Assurance "/>
    <s v="N/A"/>
    <s v="N/A"/>
    <s v="OVS_ES ACADEMICO"/>
    <s v="KW5-00361"/>
    <s v="Suscripción Anual"/>
    <n v="22"/>
    <n v="1"/>
    <n v="0"/>
    <n v="0"/>
    <n v="86316.78"/>
    <n v="93822.59"/>
    <n v="0"/>
  </r>
  <r>
    <s v="Catalogo principalOVS_ES ACADEMICOKW5-00362"/>
    <s v="KW5-00362OVS_ES ACADEMICO"/>
    <m/>
    <x v="4"/>
    <s v="KW5-00362"/>
    <x v="1"/>
    <s v="Catalogo principal"/>
    <s v="USD"/>
    <s v="N/A"/>
    <s v="Microsoft® Win Device Edu All Languages Upgrade SA Open Value Level F 1 Year Academic Platform"/>
    <s v="Unidad"/>
    <s v="Und"/>
    <s v="Upgrade/Software Assurance "/>
    <s v="N/A"/>
    <s v="N/A"/>
    <s v="OVS_ES ACADEMICO"/>
    <s v="KW5-00362"/>
    <s v="Suscripción Anual"/>
    <n v="21"/>
    <n v="1"/>
    <n v="0"/>
    <n v="0"/>
    <n v="82393.289999999994"/>
    <n v="89557.92"/>
    <n v="0"/>
  </r>
  <r>
    <s v="Catalogo principalOVS_ES ACADEMICOKW5-00378"/>
    <s v="KW5-00378OVS_ES ACADEMICO"/>
    <m/>
    <x v="4"/>
    <s v="KW5-00378"/>
    <x v="1"/>
    <s v="Catalogo principal"/>
    <s v="USD"/>
    <s v="N/A"/>
    <s v="Microsoft® Win Device Edu All Languages Upgrade SA Open Value No Level 1 Year Academic Platform Student"/>
    <s v="Unidad"/>
    <s v="Und"/>
    <s v="Upgrade/Software Assurance "/>
    <s v="N/A"/>
    <s v="N/A"/>
    <s v="OVS_ES ACADEMICO"/>
    <s v="KW5-00378"/>
    <s v="Suscripción Anual"/>
    <n v="14"/>
    <n v="1"/>
    <n v="0"/>
    <n v="0"/>
    <n v="54928.86"/>
    <n v="59705.279999999999"/>
    <n v="0"/>
  </r>
  <r>
    <s v="Catalogo principalOVS_ES ACADEMICOKW5-00380"/>
    <s v="KW5-00380OVS_ES ACADEMICO"/>
    <m/>
    <x v="4"/>
    <s v="KW5-00380"/>
    <x v="1"/>
    <s v="Catalogo principal"/>
    <s v="USD"/>
    <s v="N/A"/>
    <s v="Microsoft® Win Device Edu All Languages Upgrade SA Open Value No Level 1 Year Academic Student"/>
    <s v="Unidad"/>
    <s v="Und"/>
    <s v="Upgrade/Software Assurance "/>
    <s v="N/A"/>
    <s v="N/A"/>
    <s v="OVS_ES ACADEMICO"/>
    <s v="KW5-00380"/>
    <s v="Suscripción Anual"/>
    <n v="15"/>
    <n v="1"/>
    <n v="0"/>
    <n v="0"/>
    <n v="58852.35"/>
    <n v="63969.95"/>
    <n v="0"/>
  </r>
  <r>
    <s v="Catalogo principalOVS_ES ACADEMICOL5D-00232"/>
    <s v="L5D-00232OVS_ES ACADEMICO"/>
    <m/>
    <x v="4"/>
    <s v="L5D-00232"/>
    <x v="1"/>
    <s v="Catalogo principal"/>
    <s v="USD"/>
    <s v="N/A"/>
    <s v="Microsoft® Visual Studio Test Professional MSDN All Languages License &amp; Software Assurance Open Value Level E 1 Year Academic AP"/>
    <s v="Unidad"/>
    <s v="Und"/>
    <s v="License/Software Assurance "/>
    <s v="N/A"/>
    <s v="N/A"/>
    <s v="OVS_ES ACADEMICO"/>
    <s v="L5D-00232"/>
    <s v="Suscripción Anual"/>
    <n v="120"/>
    <n v="1"/>
    <n v="0"/>
    <n v="0"/>
    <n v="470818.8"/>
    <n v="511759.57"/>
    <n v="0"/>
  </r>
  <r>
    <s v="Catalogo principalOVS_ES ACADEMICOL5D-00233"/>
    <s v="L5D-00233OVS_ES ACADEMICO"/>
    <m/>
    <x v="4"/>
    <s v="L5D-00233"/>
    <x v="1"/>
    <s v="Catalogo principal"/>
    <s v="USD"/>
    <s v="N/A"/>
    <s v="Microsoft® Visual Studio Test Professional MSDN All Languages License &amp; Software Assurance Open Value Level F 1 Year Academic AP"/>
    <s v="Unidad"/>
    <s v="Und"/>
    <s v="License/Software Assurance "/>
    <s v="N/A"/>
    <s v="N/A"/>
    <s v="OVS_ES ACADEMICO"/>
    <s v="L5D-00233"/>
    <s v="Suscripción Anual"/>
    <n v="120"/>
    <n v="1"/>
    <n v="0"/>
    <n v="0"/>
    <n v="470818.8"/>
    <n v="511759.57"/>
    <n v="0"/>
  </r>
  <r>
    <s v="Catalogo principalOVS_ES ACADEMICOLE6-00001"/>
    <s v="LE6-00001OVS_ES ACADEMICO"/>
    <m/>
    <x v="4"/>
    <s v="LE6-00001"/>
    <x v="1"/>
    <s v="Catalogo principal"/>
    <s v="USD"/>
    <s v="N/A"/>
    <s v="Microsoft® Azure Active Directory Premium P1 Open Edu Subscription Open Value No Level 1 Month Academic Student Use Benefit"/>
    <s v="Unidad"/>
    <s v="Und"/>
    <s v="Monthly Subscriptions"/>
    <s v="N/A"/>
    <s v="N/A"/>
    <s v="OVS_ES ACADEMICO"/>
    <s v="LE6-00001"/>
    <s v="Suscripción mensual con pago anual"/>
    <n v="0"/>
    <n v="1"/>
    <n v="0"/>
    <n v="0"/>
    <n v="0"/>
    <n v="0"/>
    <n v="0"/>
  </r>
  <r>
    <s v="Catalogo principalOVS_ES ACADEMICOLE7-00001"/>
    <s v="LE7-00001OVS_ES ACADEMICO"/>
    <m/>
    <x v="4"/>
    <s v="LE7-00001"/>
    <x v="1"/>
    <s v="Catalogo principal"/>
    <s v="USD"/>
    <s v="N/A"/>
    <s v="Microsoft® Azure Active Directory Premium P2 Open Edu Subscription Open Value No Level 1 Month Academic Student Use Benefit"/>
    <s v="Unidad"/>
    <s v="Und"/>
    <s v="Monthly Subscriptions"/>
    <s v="N/A"/>
    <s v="N/A"/>
    <s v="OVS_ES ACADEMICO"/>
    <s v="LE7-00001"/>
    <s v="Suscripción mensual con pago anual"/>
    <n v="0"/>
    <n v="1"/>
    <n v="0"/>
    <n v="0"/>
    <n v="0"/>
    <n v="0"/>
    <n v="0"/>
  </r>
  <r>
    <s v="Catalogo principalOVS_ES ACADEMICOLE9-00002"/>
    <s v="LE9-00002OVS_ES ACADEMICO"/>
    <m/>
    <x v="4"/>
    <s v="LE9-00002"/>
    <x v="1"/>
    <s v="Catalogo principal"/>
    <s v="USD"/>
    <s v="N/A"/>
    <s v="Microsoft® EMS A3 Edu Open Student Use Benefit All Languages Subscription Open Value No Level 1 Month Academic Per User"/>
    <s v="Unidad"/>
    <s v="Und"/>
    <s v="Monthly Subscriptions"/>
    <s v="N/A"/>
    <s v="N/A"/>
    <s v="OVS_ES ACADEMICO"/>
    <s v="LE9-00002"/>
    <s v="Suscripción mensual con pago anual"/>
    <n v="0"/>
    <n v="1"/>
    <n v="0"/>
    <n v="0"/>
    <n v="0"/>
    <n v="0"/>
    <n v="0"/>
  </r>
  <r>
    <s v="Catalogo principalOVS_ES ACADEMICOLEG-00002"/>
    <s v="LEG-00002OVS_ES ACADEMICO"/>
    <m/>
    <x v="4"/>
    <s v="LEG-00002"/>
    <x v="1"/>
    <s v="Catalogo principal"/>
    <s v="USD"/>
    <s v="N/A"/>
    <s v="Microsoft® EMS A5 Edu Open Student Use Benefit All Languages Subscription Open Value No Level 1 Month Academic Per User"/>
    <s v="Unidad"/>
    <s v="Und"/>
    <s v="Monthly Subscriptions"/>
    <s v="N/A"/>
    <s v="N/A"/>
    <s v="OVS_ES ACADEMICO"/>
    <s v="LEG-00002"/>
    <s v="Suscripción mensual con pago anual"/>
    <n v="0"/>
    <n v="1"/>
    <n v="0"/>
    <n v="0"/>
    <n v="0"/>
    <n v="0"/>
    <n v="0"/>
  </r>
  <r>
    <s v="Catalogo principalOVS_ES ACADEMICOLEK-00001"/>
    <s v="LEK-00001OVS_ES ACADEMICO"/>
    <m/>
    <x v="4"/>
    <s v="LEK-00001"/>
    <x v="1"/>
    <s v="Catalogo principal"/>
    <s v="USD"/>
    <s v="N/A"/>
    <s v="Microsoft® EMS A3 Open Faculty All Languages Subscription Open Value Level E 1 Month Academic AP"/>
    <s v="Unidad"/>
    <s v="Und"/>
    <s v="Monthly Subscriptions"/>
    <s v="N/A"/>
    <s v="N/A"/>
    <s v="OVS_ES ACADEMICO"/>
    <s v="LEK-00001"/>
    <s v="Suscripción mensual con pago anual"/>
    <n v="1.82"/>
    <n v="1"/>
    <n v="0"/>
    <n v="0"/>
    <n v="7140.7518"/>
    <n v="7761.69"/>
    <n v="0"/>
  </r>
  <r>
    <s v="Catalogo principalOVS_ES ACADEMICOLEK-00002"/>
    <s v="LEK-00002OVS_ES ACADEMICO"/>
    <m/>
    <x v="4"/>
    <s v="LEK-00002"/>
    <x v="1"/>
    <s v="Catalogo principal"/>
    <s v="USD"/>
    <s v="N/A"/>
    <s v="Microsoft® EMS A3 Open Faculty All Languages Subscription Open Value Level F 1 Month Academic AP"/>
    <s v="Unidad"/>
    <s v="Und"/>
    <s v="Monthly Subscriptions"/>
    <s v="N/A"/>
    <s v="N/A"/>
    <s v="OVS_ES ACADEMICO"/>
    <s v="LEK-00002"/>
    <s v="Suscripción mensual con pago anual"/>
    <n v="1.82"/>
    <n v="1"/>
    <n v="0"/>
    <n v="0"/>
    <n v="7140.7518"/>
    <n v="7761.69"/>
    <n v="0"/>
  </r>
  <r>
    <s v="Catalogo principalOVS_ES ACADEMICOLEL-00001"/>
    <s v="LEL-00001OVS_ES ACADEMICO"/>
    <m/>
    <x v="4"/>
    <s v="LEL-00001"/>
    <x v="1"/>
    <s v="Catalogo principal"/>
    <s v="USD"/>
    <s v="N/A"/>
    <s v="Microsoft® EMS A3 Open Student All Languages Subscription Open Value No Level 1 Month Academic Student"/>
    <s v="Unidad"/>
    <s v="Und"/>
    <s v="Monthly Subscriptions"/>
    <s v="N/A"/>
    <s v="N/A"/>
    <s v="OVS_ES ACADEMICO"/>
    <s v="LEL-00001"/>
    <s v="Suscripción mensual con pago anual"/>
    <n v="1.82"/>
    <n v="1"/>
    <n v="0"/>
    <n v="0"/>
    <n v="7140.7518"/>
    <n v="7761.69"/>
    <n v="0"/>
  </r>
  <r>
    <s v="Catalogo principalOVS_ES ACADEMICOLEP-00001"/>
    <s v="LEP-00001OVS_ES ACADEMICO"/>
    <m/>
    <x v="4"/>
    <s v="LEP-00001"/>
    <x v="1"/>
    <s v="Catalogo principal"/>
    <s v="USD"/>
    <s v="N/A"/>
    <s v="Microsoft® EMS A5 Open Faculty All Languages Subscription Open Value Level E 1 Month Academic AP"/>
    <s v="Unidad"/>
    <s v="Und"/>
    <s v="Monthly Subscriptions"/>
    <s v="N/A"/>
    <s v="N/A"/>
    <s v="OVS_ES ACADEMICO"/>
    <s v="LEP-00001"/>
    <s v="Suscripción mensual con pago anual"/>
    <n v="3.63"/>
    <n v="1"/>
    <n v="0"/>
    <n v="0"/>
    <n v="14242.268699999999"/>
    <n v="15480.73"/>
    <n v="0"/>
  </r>
  <r>
    <s v="Catalogo principalOVS_ES ACADEMICOLEP-00002"/>
    <s v="LEP-00002OVS_ES ACADEMICO"/>
    <m/>
    <x v="4"/>
    <s v="LEP-00002"/>
    <x v="1"/>
    <s v="Catalogo principal"/>
    <s v="USD"/>
    <s v="N/A"/>
    <s v="Microsoft® EMS A5 Open Faculty All Languages Subscription Open Value Level F 1 Month Academic AP"/>
    <s v="Unidad"/>
    <s v="Und"/>
    <s v="Monthly Subscriptions"/>
    <s v="N/A"/>
    <s v="N/A"/>
    <s v="OVS_ES ACADEMICO"/>
    <s v="LEP-00002"/>
    <s v="Suscripción mensual con pago anual"/>
    <n v="3.63"/>
    <n v="1"/>
    <n v="0"/>
    <n v="0"/>
    <n v="14242.268699999999"/>
    <n v="15480.73"/>
    <n v="0"/>
  </r>
  <r>
    <s v="Catalogo principalOVS_ES ACADEMICOLEQ-00001"/>
    <s v="LEQ-00001OVS_ES ACADEMICO"/>
    <m/>
    <x v="4"/>
    <s v="LEQ-00001"/>
    <x v="1"/>
    <s v="Catalogo principal"/>
    <s v="USD"/>
    <s v="N/A"/>
    <s v="Microsoft® EMS A5 Open Student All Languages Subscription Open Value No Level 1 Month Academic Student"/>
    <s v="Unidad"/>
    <s v="Und"/>
    <s v="Monthly Subscriptions"/>
    <s v="N/A"/>
    <s v="N/A"/>
    <s v="OVS_ES ACADEMICO"/>
    <s v="LEQ-00001"/>
    <s v="Suscripción mensual con pago anual"/>
    <n v="3.63"/>
    <n v="1"/>
    <n v="0"/>
    <n v="0"/>
    <n v="14242.268699999999"/>
    <n v="15480.73"/>
    <n v="0"/>
  </r>
  <r>
    <s v="Catalogo principalOVS_ES ACADEMICOM3J-00139"/>
    <s v="M3J-00139OVS_ES ACADEMICO"/>
    <m/>
    <x v="4"/>
    <s v="M3J-00139"/>
    <x v="1"/>
    <s v="Catalogo principal"/>
    <s v="USD"/>
    <s v="N/A"/>
    <s v="Microsoft® System Center Endpoint Protection All Languages Subscription Open Value No Level 1 Month Academic Student Per Device"/>
    <s v="Unidad"/>
    <s v="Und"/>
    <s v="Monthly Subscriptions"/>
    <s v="N/A"/>
    <s v="N/A"/>
    <s v="OVS_ES ACADEMICO"/>
    <s v="M3J-00139"/>
    <s v="Suscripción mensual con pago anual"/>
    <n v="0.14000000000000001"/>
    <n v="1"/>
    <n v="0"/>
    <n v="0"/>
    <n v="549.28859999999997"/>
    <n v="597.04999999999995"/>
    <n v="0"/>
  </r>
  <r>
    <s v="Catalogo principalOVS_ES ACADEMICOM3J-00140"/>
    <s v="M3J-00140OVS_ES ACADEMICO"/>
    <m/>
    <x v="4"/>
    <s v="M3J-00140"/>
    <x v="1"/>
    <s v="Catalogo principal"/>
    <s v="USD"/>
    <s v="N/A"/>
    <s v="Microsoft® System Center Endpoint Protection All Languages Subscription Open Value No Level 1 Month Academic Student Per User"/>
    <s v="Unidad"/>
    <s v="Und"/>
    <s v="Monthly Subscriptions"/>
    <s v="N/A"/>
    <s v="N/A"/>
    <s v="OVS_ES ACADEMICO"/>
    <s v="M3J-00140"/>
    <s v="Suscripción mensual con pago anual"/>
    <n v="0.14000000000000001"/>
    <n v="1"/>
    <n v="0"/>
    <n v="0"/>
    <n v="549.28859999999997"/>
    <n v="597.04999999999995"/>
    <n v="0"/>
  </r>
  <r>
    <s v="Catalogo principalOVS_ES ACADEMICOM3J-00158"/>
    <s v="M3J-00158OVS_ES ACADEMICO"/>
    <m/>
    <x v="4"/>
    <s v="M3J-00158"/>
    <x v="1"/>
    <s v="Catalogo principal"/>
    <s v="USD"/>
    <s v="N/A"/>
    <s v="Microsoft® System Center Endpoint Protection All Languages Subscription Open Value Level E 1 Month Academic Enterprise Per Device"/>
    <s v="Unidad"/>
    <s v="Und"/>
    <s v="Monthly Subscriptions"/>
    <s v="N/A"/>
    <s v="N/A"/>
    <s v="OVS_ES ACADEMICO"/>
    <s v="M3J-00158"/>
    <s v="Suscripción mensual con pago anual"/>
    <n v="0.22"/>
    <n v="1"/>
    <n v="0"/>
    <n v="0"/>
    <n v="863.16779999999994"/>
    <n v="938.23"/>
    <n v="0"/>
  </r>
  <r>
    <s v="Catalogo principalOVS_ES ACADEMICOM3J-00159"/>
    <s v="M3J-00159OVS_ES ACADEMICO"/>
    <m/>
    <x v="4"/>
    <s v="M3J-00159"/>
    <x v="1"/>
    <s v="Catalogo principal"/>
    <s v="USD"/>
    <s v="N/A"/>
    <s v="Microsoft® System Center Endpoint Protection All Languages Subscription Open Value Level F 1 Month Academic Enterprise Per Device"/>
    <s v="Unidad"/>
    <s v="Und"/>
    <s v="Monthly Subscriptions"/>
    <s v="N/A"/>
    <s v="N/A"/>
    <s v="OVS_ES ACADEMICO"/>
    <s v="M3J-00159"/>
    <s v="Suscripción mensual con pago anual"/>
    <n v="0.22"/>
    <n v="1"/>
    <n v="0"/>
    <n v="0"/>
    <n v="863.16779999999994"/>
    <n v="938.23"/>
    <n v="0"/>
  </r>
  <r>
    <s v="Catalogo principalOVS_ES ACADEMICOM3J-00160"/>
    <s v="M3J-00160OVS_ES ACADEMICO"/>
    <m/>
    <x v="4"/>
    <s v="M3J-00160"/>
    <x v="1"/>
    <s v="Catalogo principal"/>
    <s v="USD"/>
    <s v="N/A"/>
    <s v="Microsoft® System Center Endpoint Protection All Languages Subscription Open Value Level E 1 Month Academic Enterprise Per User"/>
    <s v="Unidad"/>
    <s v="Und"/>
    <s v="Monthly Subscriptions"/>
    <s v="N/A"/>
    <s v="N/A"/>
    <s v="OVS_ES ACADEMICO"/>
    <s v="M3J-00160"/>
    <s v="Suscripción mensual con pago anual"/>
    <n v="0.22"/>
    <n v="1"/>
    <n v="0"/>
    <n v="0"/>
    <n v="863.16779999999994"/>
    <n v="938.23"/>
    <n v="0"/>
  </r>
  <r>
    <s v="Catalogo principalOVS_ES ACADEMICOM3J-00161"/>
    <s v="M3J-00161OVS_ES ACADEMICO"/>
    <m/>
    <x v="4"/>
    <s v="M3J-00161"/>
    <x v="1"/>
    <s v="Catalogo principal"/>
    <s v="USD"/>
    <s v="N/A"/>
    <s v="Microsoft® System Center Endpoint Protection All Languages Subscription Open Value Level F 1 Month Academic Enterprise Per User"/>
    <s v="Unidad"/>
    <s v="Und"/>
    <s v="Monthly Subscriptions"/>
    <s v="N/A"/>
    <s v="N/A"/>
    <s v="OVS_ES ACADEMICO"/>
    <s v="M3J-00161"/>
    <s v="Suscripción mensual con pago anual"/>
    <n v="0.22"/>
    <n v="1"/>
    <n v="0"/>
    <n v="0"/>
    <n v="863.16779999999994"/>
    <n v="938.23"/>
    <n v="0"/>
  </r>
  <r>
    <s v="Catalogo principalOVS_ES ACADEMICOMX3-00124"/>
    <s v="MX3-00124OVS_ES ACADEMICO"/>
    <m/>
    <x v="4"/>
    <s v="MX3-00124"/>
    <x v="1"/>
    <s v="Catalogo principal"/>
    <s v="USD"/>
    <s v="N/A"/>
    <s v="Microsoft® Visual Studio Enterprise MSDN All Languages License &amp; Software Assurance Open Value Level E 1 Year Academic AP"/>
    <s v="Unidad"/>
    <s v="Und"/>
    <s v="License/Software Assurance "/>
    <s v="N/A"/>
    <s v="N/A"/>
    <s v="OVS_ES ACADEMICO"/>
    <s v="MX3-00124"/>
    <s v="Suscripción Anual"/>
    <n v="407"/>
    <n v="1"/>
    <n v="0"/>
    <n v="0"/>
    <n v="1596860.43"/>
    <n v="1735717.86"/>
    <n v="0"/>
  </r>
  <r>
    <s v="Catalogo principalOVS_ES ACADEMICOMX3-00125"/>
    <s v="MX3-00125OVS_ES ACADEMICO"/>
    <m/>
    <x v="4"/>
    <s v="MX3-00125"/>
    <x v="1"/>
    <s v="Catalogo principal"/>
    <s v="USD"/>
    <s v="N/A"/>
    <s v="Microsoft® Visual Studio Enterprise MSDN All Languages License &amp; Software Assurance Open Value Level F 1 Year Academic AP"/>
    <s v="Unidad"/>
    <s v="Und"/>
    <s v="License/Software Assurance "/>
    <s v="N/A"/>
    <s v="N/A"/>
    <s v="OVS_ES ACADEMICO"/>
    <s v="MX3-00125"/>
    <s v="Suscripción Anual"/>
    <n v="407"/>
    <n v="1"/>
    <n v="0"/>
    <n v="0"/>
    <n v="1596860.43"/>
    <n v="1735717.86"/>
    <n v="0"/>
  </r>
  <r>
    <s v="Catalogo principalOVS_ES ACADEMICOMX3-00126"/>
    <s v="MX3-00126OVS_ES ACADEMICO"/>
    <m/>
    <x v="4"/>
    <s v="MX3-00126"/>
    <x v="1"/>
    <s v="Catalogo principal"/>
    <s v="USD"/>
    <s v="N/A"/>
    <s v="Microsoft® Visual Studio Enterprise MSDN All Languages SA Step-up Open Value Level E 1 Year Academic VS Pro w/MSDN AP"/>
    <s v="Unidad"/>
    <s v="Und"/>
    <s v="SA Step Up"/>
    <s v="N/A"/>
    <s v="N/A"/>
    <s v="OVS_ES ACADEMICO"/>
    <s v="MX3-00126"/>
    <s v="Suscripción Anual"/>
    <n v="338"/>
    <n v="1"/>
    <n v="0"/>
    <n v="0"/>
    <n v="1326139.6199999999"/>
    <n v="1441456.11"/>
    <n v="0"/>
  </r>
  <r>
    <s v="Catalogo principalOVS_ES ACADEMICOMX3-00127"/>
    <s v="MX3-00127OVS_ES ACADEMICO"/>
    <m/>
    <x v="4"/>
    <s v="MX3-00127"/>
    <x v="1"/>
    <s v="Catalogo principal"/>
    <s v="USD"/>
    <s v="N/A"/>
    <s v="Microsoft® Visual Studio Enterprise MSDN All Languages SA Step-up Open Value Level F 1 Year Academic VS Pro w/MSDN AP"/>
    <s v="Unidad"/>
    <s v="Und"/>
    <s v="SA Step Up"/>
    <s v="N/A"/>
    <s v="N/A"/>
    <s v="OVS_ES ACADEMICO"/>
    <s v="MX3-00127"/>
    <s v="Suscripción Anual"/>
    <n v="338"/>
    <n v="1"/>
    <n v="0"/>
    <n v="0"/>
    <n v="1326139.6199999999"/>
    <n v="1441456.11"/>
    <n v="0"/>
  </r>
  <r>
    <s v="Catalogo principalOVS_ES ACADEMICOMX3-00128"/>
    <s v="MX3-00128OVS_ES ACADEMICO"/>
    <m/>
    <x v="4"/>
    <s v="MX3-00128"/>
    <x v="1"/>
    <s v="Catalogo principal"/>
    <s v="USD"/>
    <s v="N/A"/>
    <s v="Microsoft® Visual Studio Enterprise MSDN All Languages SA Step-up Open Value Level E 1 Year Academic VS Test Pro w/MSDN AP"/>
    <s v="Unidad"/>
    <s v="Und"/>
    <s v="SA Step Up"/>
    <s v="N/A"/>
    <s v="N/A"/>
    <s v="OVS_ES ACADEMICO"/>
    <s v="MX3-00128"/>
    <s v="Suscripción Anual"/>
    <n v="288"/>
    <n v="1"/>
    <n v="0"/>
    <n v="0"/>
    <n v="1129965.1199999999"/>
    <n v="1228222.96"/>
    <n v="0"/>
  </r>
  <r>
    <s v="Catalogo principalOVS_ES ACADEMICOMX3-00129"/>
    <s v="MX3-00129OVS_ES ACADEMICO"/>
    <m/>
    <x v="4"/>
    <s v="MX3-00129"/>
    <x v="1"/>
    <s v="Catalogo principal"/>
    <s v="USD"/>
    <s v="N/A"/>
    <s v="Microsoft® Visual Studio Enterprise MSDN All Languages SA Step-up Open Value Level F 1 Year Academic VS Test Pro w/MSDN AP"/>
    <s v="Unidad"/>
    <s v="Und"/>
    <s v="SA Step Up"/>
    <s v="N/A"/>
    <s v="N/A"/>
    <s v="OVS_ES ACADEMICO"/>
    <s v="MX3-00129"/>
    <s v="Suscripción Anual"/>
    <n v="288"/>
    <n v="1"/>
    <n v="0"/>
    <n v="0"/>
    <n v="1129965.1199999999"/>
    <n v="1228222.96"/>
    <n v="0"/>
  </r>
  <r>
    <s v="Catalogo principalOVS_ES ACADEMICONH3-00139"/>
    <s v="NH3-00139OVS_ES ACADEMICO"/>
    <m/>
    <x v="4"/>
    <s v="NH3-00139"/>
    <x v="1"/>
    <s v="Catalogo principal"/>
    <s v="USD"/>
    <s v="N/A"/>
    <s v="Microsoft® Advanced Threat Analytics CML All Languages License &amp; Software Assurance Open Value Level E 1 Year Academic Enterprise Per OSE"/>
    <s v="Unidad"/>
    <s v="Und"/>
    <s v="License/Software Assurance "/>
    <s v="N/A"/>
    <s v="N/A"/>
    <s v="OVS_ES ACADEMICO"/>
    <s v="NH3-00139"/>
    <s v="Suscripción Anual"/>
    <n v="9"/>
    <n v="1"/>
    <n v="0"/>
    <n v="0"/>
    <n v="35311.409999999996"/>
    <n v="38381.97"/>
    <n v="0"/>
  </r>
  <r>
    <s v="Catalogo principalOVS_ES ACADEMICONH3-00140"/>
    <s v="NH3-00140OVS_ES ACADEMICO"/>
    <m/>
    <x v="4"/>
    <s v="NH3-00140"/>
    <x v="1"/>
    <s v="Catalogo principal"/>
    <s v="USD"/>
    <s v="N/A"/>
    <s v="Microsoft® Advanced Threat Analytics CML All Languages License &amp; Software Assurance Open Value Level F 1 Year Academic Enterprise Per OSE"/>
    <s v="Unidad"/>
    <s v="Und"/>
    <s v="License/Software Assurance "/>
    <s v="N/A"/>
    <s v="N/A"/>
    <s v="OVS_ES ACADEMICO"/>
    <s v="NH3-00140"/>
    <s v="Suscripción Anual"/>
    <n v="9"/>
    <n v="1"/>
    <n v="0"/>
    <n v="0"/>
    <n v="35311.409999999996"/>
    <n v="38381.97"/>
    <n v="0"/>
  </r>
  <r>
    <s v="Catalogo principalOVS_ES ACADEMICONH3-00141"/>
    <s v="NH3-00141OVS_ES ACADEMICO"/>
    <m/>
    <x v="4"/>
    <s v="NH3-00141"/>
    <x v="1"/>
    <s v="Catalogo principal"/>
    <s v="USD"/>
    <s v="N/A"/>
    <s v="Microsoft® Advanced Threat Analytics CML All Languages License &amp; Software Assurance Open Value Level E 1 Year Academic Enterprise Per User"/>
    <s v="Unidad"/>
    <s v="Und"/>
    <s v="License/Software Assurance "/>
    <s v="N/A"/>
    <s v="N/A"/>
    <s v="OVS_ES ACADEMICO"/>
    <s v="NH3-00141"/>
    <s v="Suscripción Anual"/>
    <n v="9"/>
    <n v="1"/>
    <n v="0"/>
    <n v="0"/>
    <n v="35311.409999999996"/>
    <n v="38381.97"/>
    <n v="0"/>
  </r>
  <r>
    <s v="Catalogo principalOVS_ES ACADEMICONH3-00142"/>
    <s v="NH3-00142OVS_ES ACADEMICO"/>
    <m/>
    <x v="4"/>
    <s v="NH3-00142"/>
    <x v="1"/>
    <s v="Catalogo principal"/>
    <s v="USD"/>
    <s v="N/A"/>
    <s v="Microsoft® Advanced Threat Analytics CML All Languages License &amp; Software Assurance Open Value Level F 1 Year Academic Enterprise Per User"/>
    <s v="Unidad"/>
    <s v="Und"/>
    <s v="License/Software Assurance "/>
    <s v="N/A"/>
    <s v="N/A"/>
    <s v="OVS_ES ACADEMICO"/>
    <s v="NH3-00142"/>
    <s v="Suscripción Anual"/>
    <n v="9"/>
    <n v="1"/>
    <n v="0"/>
    <n v="0"/>
    <n v="35311.409999999996"/>
    <n v="38381.97"/>
    <n v="0"/>
  </r>
  <r>
    <s v="Catalogo principalOVS_ES ACADEMICONH3-00262"/>
    <s v="NH3-00262OVS_ES ACADEMICO"/>
    <m/>
    <x v="4"/>
    <s v="NH3-00262"/>
    <x v="1"/>
    <s v="Catalogo principal"/>
    <s v="USD"/>
    <s v="N/A"/>
    <s v="Microsoft® Advanced Threat Analytics CML All Languages License &amp; Software Assurance Open Value No Level 1 Year Academic Student Per OSE"/>
    <s v="Unidad"/>
    <s v="Und"/>
    <s v="License/Software Assurance "/>
    <s v="N/A"/>
    <s v="N/A"/>
    <s v="OVS_ES ACADEMICO"/>
    <s v="NH3-00262"/>
    <s v="Suscripción Anual"/>
    <n v="6"/>
    <n v="1"/>
    <n v="0"/>
    <n v="0"/>
    <n v="23540.94"/>
    <n v="25587.98"/>
    <n v="0"/>
  </r>
  <r>
    <s v="Catalogo principalOVS_ES ACADEMICONH3-00263"/>
    <s v="NH3-00263OVS_ES ACADEMICO"/>
    <m/>
    <x v="4"/>
    <s v="NH3-00263"/>
    <x v="1"/>
    <s v="Catalogo principal"/>
    <s v="USD"/>
    <s v="N/A"/>
    <s v="Microsoft® Advanced Threat Analytics CML All Languages License &amp; Software Assurance Open Value No Level 1 Year Academic Student Per User"/>
    <s v="Unidad"/>
    <s v="Und"/>
    <s v="License/Software Assurance "/>
    <s v="N/A"/>
    <s v="N/A"/>
    <s v="OVS_ES ACADEMICO"/>
    <s v="NH3-00263"/>
    <s v="Suscripción Anual"/>
    <n v="6"/>
    <n v="1"/>
    <n v="0"/>
    <n v="0"/>
    <n v="23540.94"/>
    <n v="25587.98"/>
    <n v="0"/>
  </r>
  <r>
    <s v="Catalogo principalOVS_ES ACADEMICONH3-00381"/>
    <s v="NH3-00381OVS_ES ACADEMICO"/>
    <m/>
    <x v="4"/>
    <s v="NH3-00381"/>
    <x v="1"/>
    <s v="Catalogo principal"/>
    <s v="USD"/>
    <s v="N/A"/>
    <s v="Microsoft® Advanced Threat Analytics CML All Languages License &amp; Software Assurance Open Value No Level 1 Year Academic Per OSE Student Use Benefit"/>
    <s v="Unidad"/>
    <s v="Und"/>
    <s v="License/Software Assurance "/>
    <s v="N/A"/>
    <s v="N/A"/>
    <s v="OVS_ES ACADEMICO"/>
    <s v="NH3-00381"/>
    <s v="Suscripción Anual"/>
    <n v="0"/>
    <n v="1"/>
    <n v="0"/>
    <n v="0"/>
    <n v="0"/>
    <n v="0"/>
    <n v="0"/>
  </r>
  <r>
    <s v="Catalogo principalOVS_ES ACADEMICONH3-00382"/>
    <s v="NH3-00382OVS_ES ACADEMICO"/>
    <m/>
    <x v="4"/>
    <s v="NH3-00382"/>
    <x v="1"/>
    <s v="Catalogo principal"/>
    <s v="USD"/>
    <s v="N/A"/>
    <s v="Microsoft® Advanced Threat Analytics CML All Languages License &amp; Software Assurance Open Value No Level 1 Year Academic Per User Student Use Benefit"/>
    <s v="Unidad"/>
    <s v="Und"/>
    <s v="License/Software Assurance "/>
    <s v="N/A"/>
    <s v="N/A"/>
    <s v="OVS_ES ACADEMICO"/>
    <s v="NH3-00382"/>
    <s v="Suscripción Anual"/>
    <n v="0"/>
    <n v="1"/>
    <n v="0"/>
    <n v="0"/>
    <n v="0"/>
    <n v="0"/>
    <n v="0"/>
  </r>
  <r>
    <s v="Catalogo principalOVS_ES ACADEMICONK7-00068"/>
    <s v="NK7-00068OVS_ES ACADEMICO"/>
    <m/>
    <x v="4"/>
    <s v="NK7-00068"/>
    <x v="1"/>
    <s v="Catalogo principal"/>
    <s v="USD"/>
    <s v="N/A"/>
    <s v="Microsoft® Identity Manager CAL All Languages License &amp; Software Assurance Open Value Level E 1 Year Academic AP User CAL"/>
    <s v="Unidad"/>
    <s v="Und"/>
    <s v="License/Software Assurance "/>
    <s v="N/A"/>
    <s v="N/A"/>
    <s v="OVS_ES ACADEMICO"/>
    <s v="NK7-00068"/>
    <s v="Suscripción Anual"/>
    <n v="1.87"/>
    <n v="1"/>
    <n v="0"/>
    <n v="0"/>
    <n v="7336.9263000000001"/>
    <n v="7974.92"/>
    <n v="0"/>
  </r>
  <r>
    <s v="Catalogo principalOVS_ES ACADEMICONK7-00069"/>
    <s v="NK7-00069OVS_ES ACADEMICO"/>
    <m/>
    <x v="4"/>
    <s v="NK7-00069"/>
    <x v="1"/>
    <s v="Catalogo principal"/>
    <s v="USD"/>
    <s v="N/A"/>
    <s v="Microsoft® Identity Manager CAL All Languages License &amp; Software Assurance Open Value Level F 1 Year Academic AP User CAL"/>
    <s v="Unidad"/>
    <s v="Und"/>
    <s v="License/Software Assurance "/>
    <s v="N/A"/>
    <s v="N/A"/>
    <s v="OVS_ES ACADEMICO"/>
    <s v="NK7-00069"/>
    <s v="Suscripción Anual"/>
    <n v="1.87"/>
    <n v="1"/>
    <n v="0"/>
    <n v="0"/>
    <n v="7336.9263000000001"/>
    <n v="7974.92"/>
    <n v="0"/>
  </r>
  <r>
    <s v="Catalogo principalOVS_ES ACADEMICONK7-00092"/>
    <s v="NK7-00092OVS_ES ACADEMICO"/>
    <m/>
    <x v="4"/>
    <s v="NK7-00092"/>
    <x v="1"/>
    <s v="Catalogo principal"/>
    <s v="USD"/>
    <s v="N/A"/>
    <s v="Microsoft® Identity Manager CAL All Languages License &amp; Software Assurance Open Value No Level 1 Year Academic Student User CAL"/>
    <s v="Unidad"/>
    <s v="Und"/>
    <s v="License/Software Assurance "/>
    <s v="N/A"/>
    <s v="N/A"/>
    <s v="OVS_ES ACADEMICO"/>
    <s v="NK7-00092"/>
    <s v="Suscripción Anual"/>
    <n v="1.25"/>
    <n v="1"/>
    <n v="0"/>
    <n v="0"/>
    <n v="4904.3624999999993"/>
    <n v="5330.83"/>
    <n v="0"/>
  </r>
  <r>
    <s v="Catalogo principalOVS_ES ACADEMICONW2-00001"/>
    <s v="NW2-00001OVS_ES ACADEMICO"/>
    <m/>
    <x v="4"/>
    <s v="NW2-00001"/>
    <x v="1"/>
    <s v="Catalogo principal"/>
    <s v="USD"/>
    <s v="N/A"/>
    <s v="Microsoft® Visio P2 Open Student All Languages Subscription Open Value No Level 1 Month Academic"/>
    <s v="Unidad"/>
    <s v="Und"/>
    <s v="Monthly Subscriptions"/>
    <s v="N/A"/>
    <s v="N/A"/>
    <s v="OVS_ES ACADEMICO"/>
    <s v="NW2-00001"/>
    <s v="Suscripción mensual con pago anual"/>
    <n v="1.7"/>
    <n v="1"/>
    <n v="0"/>
    <n v="0"/>
    <n v="6669.9329999999991"/>
    <n v="7249.93"/>
    <n v="0"/>
  </r>
  <r>
    <s v="Catalogo principalOVS_ES ACADEMICOP71-06907"/>
    <s v="P71-06907OVS_ES ACADEMICO"/>
    <m/>
    <x v="4"/>
    <s v="P71-06907"/>
    <x v="1"/>
    <s v="Catalogo principal"/>
    <s v="USD"/>
    <s v="N/A"/>
    <s v="Microsoft® Win Server Datacenter All Languages SA Step-up Open Value Level E 1 Year Academic Win Server Std AP 2 Processor License"/>
    <s v="Unidad"/>
    <s v="Und"/>
    <s v="SA Step Up"/>
    <s v="N/A"/>
    <s v="N/A"/>
    <s v="OVS_ES ACADEMICO"/>
    <s v="P71-06907"/>
    <s v="Suscripción Anual"/>
    <n v="279"/>
    <n v="1"/>
    <n v="0"/>
    <n v="0"/>
    <n v="1094653.71"/>
    <n v="1189840.99"/>
    <n v="0"/>
  </r>
  <r>
    <s v="Catalogo principalOVS_ES ACADEMICOP71-06908"/>
    <s v="P71-06908OVS_ES ACADEMICO"/>
    <m/>
    <x v="4"/>
    <s v="P71-06908"/>
    <x v="1"/>
    <s v="Catalogo principal"/>
    <s v="USD"/>
    <s v="N/A"/>
    <s v="Microsoft® Win Server Datacenter All Languages SA Step-up Open Value Level F 1 Year Academic Win Server Std AP 2 Processor License"/>
    <s v="Unidad"/>
    <s v="Und"/>
    <s v="SA Step Up"/>
    <s v="N/A"/>
    <s v="N/A"/>
    <s v="OVS_ES ACADEMICO"/>
    <s v="P71-06908"/>
    <s v="Suscripción Anual"/>
    <n v="279"/>
    <n v="1"/>
    <n v="0"/>
    <n v="0"/>
    <n v="1094653.71"/>
    <n v="1189840.99"/>
    <n v="0"/>
  </r>
  <r>
    <s v="Catalogo principalOVS_ES ACADEMICOPGI-00535"/>
    <s v="PGI-00535OVS_ES ACADEMICO"/>
    <m/>
    <x v="4"/>
    <s v="PGI-00535"/>
    <x v="1"/>
    <s v="Catalogo principal"/>
    <s v="USD"/>
    <s v="N/A"/>
    <s v="Microsoft® Exchange Enterprise CAL All Languages License &amp; Software Assurance Open Value Level E 1 Year Academic Enterprise Device CAL with Services"/>
    <s v="Unidad"/>
    <s v="Und"/>
    <s v="License/Software Assurance "/>
    <s v="N/A"/>
    <s v="N/A"/>
    <s v="OVS_ES ACADEMICO"/>
    <s v="PGI-00535"/>
    <s v="Suscripción Anual"/>
    <n v="8"/>
    <n v="1"/>
    <n v="0"/>
    <n v="0"/>
    <n v="31387.919999999998"/>
    <n v="34117.300000000003"/>
    <n v="0"/>
  </r>
  <r>
    <s v="Catalogo principalOVS_ES ACADEMICOPGI-00536"/>
    <s v="PGI-00536OVS_ES ACADEMICO"/>
    <m/>
    <x v="4"/>
    <s v="PGI-00536"/>
    <x v="1"/>
    <s v="Catalogo principal"/>
    <s v="USD"/>
    <s v="N/A"/>
    <s v="Microsoft® Exchange Enterprise CAL All Languages License &amp; Software Assurance Open Value Level F 1 Year Academic Enterprise Device CAL with Services"/>
    <s v="Unidad"/>
    <s v="Und"/>
    <s v="License/Software Assurance "/>
    <s v="N/A"/>
    <s v="N/A"/>
    <s v="OVS_ES ACADEMICO"/>
    <s v="PGI-00536"/>
    <s v="Suscripción Anual"/>
    <n v="8"/>
    <n v="1"/>
    <n v="0"/>
    <n v="0"/>
    <n v="31387.919999999998"/>
    <n v="34117.300000000003"/>
    <n v="0"/>
  </r>
  <r>
    <s v="Catalogo principalOVS_ES ACADEMICOPGI-00537"/>
    <s v="PGI-00537OVS_ES ACADEMICO"/>
    <m/>
    <x v="4"/>
    <s v="PGI-00537"/>
    <x v="1"/>
    <s v="Catalogo principal"/>
    <s v="USD"/>
    <s v="N/A"/>
    <s v="Microsoft® Exchange Enterprise CAL All Languages License &amp; Software Assurance Open Value Level E 1 Year Academic Enterprise User CAL with Services"/>
    <s v="Unidad"/>
    <s v="Und"/>
    <s v="License/Software Assurance "/>
    <s v="N/A"/>
    <s v="N/A"/>
    <s v="OVS_ES ACADEMICO"/>
    <s v="PGI-00537"/>
    <s v="Suscripción Anual"/>
    <n v="8"/>
    <n v="1"/>
    <n v="0"/>
    <n v="0"/>
    <n v="31387.919999999998"/>
    <n v="34117.300000000003"/>
    <n v="0"/>
  </r>
  <r>
    <s v="Catalogo principalOVS_ES ACADEMICOPGI-00538"/>
    <s v="PGI-00538OVS_ES ACADEMICO"/>
    <m/>
    <x v="4"/>
    <s v="PGI-00538"/>
    <x v="1"/>
    <s v="Catalogo principal"/>
    <s v="USD"/>
    <s v="N/A"/>
    <s v="Microsoft® Exchange Enterprise CAL All Languages License &amp; Software Assurance Open Value Level F 1 Year Academic Enterprise User CAL with Services"/>
    <s v="Unidad"/>
    <s v="Und"/>
    <s v="License/Software Assurance "/>
    <s v="N/A"/>
    <s v="N/A"/>
    <s v="OVS_ES ACADEMICO"/>
    <s v="PGI-00538"/>
    <s v="Suscripción Anual"/>
    <n v="8"/>
    <n v="1"/>
    <n v="0"/>
    <n v="0"/>
    <n v="31387.919999999998"/>
    <n v="34117.300000000003"/>
    <n v="0"/>
  </r>
  <r>
    <s v="Catalogo principalOVS_ES ACADEMICOPGI-00539"/>
    <s v="PGI-00539OVS_ES ACADEMICO"/>
    <m/>
    <x v="4"/>
    <s v="PGI-00539"/>
    <x v="1"/>
    <s v="Catalogo principal"/>
    <s v="USD"/>
    <s v="N/A"/>
    <s v="Microsoft® Exchange Enterprise CAL All Languages License &amp; Software Assurance Open Value No Level 1 Year Academic Student Device CAL with Services"/>
    <s v="Unidad"/>
    <s v="Und"/>
    <s v="License/Software Assurance "/>
    <s v="N/A"/>
    <s v="N/A"/>
    <s v="OVS_ES ACADEMICO"/>
    <s v="PGI-00539"/>
    <s v="Suscripción Anual"/>
    <n v="4.5199999999999996"/>
    <n v="1"/>
    <n v="0"/>
    <n v="0"/>
    <n v="17734.174799999997"/>
    <n v="19276.28"/>
    <n v="0"/>
  </r>
  <r>
    <s v="Catalogo principalOVS_ES ACADEMICOPGI-00540"/>
    <s v="PGI-00540OVS_ES ACADEMICO"/>
    <m/>
    <x v="4"/>
    <s v="PGI-00540"/>
    <x v="1"/>
    <s v="Catalogo principal"/>
    <s v="USD"/>
    <s v="N/A"/>
    <s v="Microsoft® Exchange Enterprise CAL All Languages License &amp; Software Assurance Open Value No Level 1 Year Academic Student User CAL with Services"/>
    <s v="Unidad"/>
    <s v="Und"/>
    <s v="License/Software Assurance "/>
    <s v="N/A"/>
    <s v="N/A"/>
    <s v="OVS_ES ACADEMICO"/>
    <s v="PGI-00540"/>
    <s v="Suscripción Anual"/>
    <n v="4.5199999999999996"/>
    <n v="1"/>
    <n v="0"/>
    <n v="0"/>
    <n v="17734.174799999997"/>
    <n v="19276.28"/>
    <n v="0"/>
  </r>
  <r>
    <s v="Catalogo principalOVS_ES ACADEMICOPL7-00061"/>
    <s v="PL7-00061OVS_ES ACADEMICO"/>
    <m/>
    <x v="4"/>
    <s v="PL7-00061"/>
    <x v="1"/>
    <s v="Catalogo principal"/>
    <s v="USD"/>
    <s v="N/A"/>
    <s v="Microsoft® Identity Manager External Connector All Languages License &amp; Software Assurance Open Value Level E 1 Year Academic AP"/>
    <s v="Unidad"/>
    <s v="Und"/>
    <s v="License/Software Assurance "/>
    <s v="N/A"/>
    <s v="N/A"/>
    <s v="OVS_ES ACADEMICO"/>
    <s v="PL7-00061"/>
    <s v="Suscripción Anual"/>
    <n v="1925"/>
    <n v="1"/>
    <n v="0"/>
    <n v="0"/>
    <n v="7552718.25"/>
    <n v="8209476.3600000003"/>
    <n v="0"/>
  </r>
  <r>
    <s v="Catalogo principalOVS_ES ACADEMICOPL7-00062"/>
    <s v="PL7-00062OVS_ES ACADEMICO"/>
    <m/>
    <x v="4"/>
    <s v="PL7-00062"/>
    <x v="1"/>
    <s v="Catalogo principal"/>
    <s v="USD"/>
    <s v="N/A"/>
    <s v="Microsoft® Identity Manager External Connector All Languages License &amp; Software Assurance Open Value Level F 1 Year Academic AP"/>
    <s v="Unidad"/>
    <s v="Und"/>
    <s v="License/Software Assurance "/>
    <s v="N/A"/>
    <s v="N/A"/>
    <s v="OVS_ES ACADEMICO"/>
    <s v="PL7-00062"/>
    <s v="Suscripción Anual"/>
    <n v="1925"/>
    <n v="1"/>
    <n v="0"/>
    <n v="0"/>
    <n v="7552718.25"/>
    <n v="8209476.3600000003"/>
    <n v="0"/>
  </r>
  <r>
    <s v="Catalogo principalOVS_ES ACADEMICOQD4-00001"/>
    <s v="QD4-00001OVS_ES ACADEMICO"/>
    <m/>
    <x v="4"/>
    <s v="QD4-00001"/>
    <x v="1"/>
    <s v="Catalogo principal"/>
    <s v="USD"/>
    <s v="N/A"/>
    <s v="Microsoft® Azure Information Protection Premium P1 Open Faculty Subscription Open Value Level E 1 Month Academic AP"/>
    <s v="Unidad"/>
    <s v="Und"/>
    <s v="Monthly Subscriptions"/>
    <s v="N/A"/>
    <s v="N/A"/>
    <s v="OVS_ES ACADEMICO"/>
    <s v="QD4-00001"/>
    <s v="Suscripción mensual con pago anual"/>
    <n v="0.6"/>
    <n v="1"/>
    <n v="0"/>
    <n v="0"/>
    <n v="2354.0939999999996"/>
    <n v="2558.8000000000002"/>
    <n v="0"/>
  </r>
  <r>
    <s v="Catalogo principalOVS_ES ACADEMICOQD4-00002"/>
    <s v="QD4-00002OVS_ES ACADEMICO"/>
    <m/>
    <x v="4"/>
    <s v="QD4-00002"/>
    <x v="1"/>
    <s v="Catalogo principal"/>
    <s v="USD"/>
    <s v="N/A"/>
    <s v="Microsoft® Azure Information Protection Premium P1 Open Faculty Subscription Open Value Level F 1 Month Academic AP"/>
    <s v="Unidad"/>
    <s v="Und"/>
    <s v="Monthly Subscriptions"/>
    <s v="N/A"/>
    <s v="N/A"/>
    <s v="OVS_ES ACADEMICO"/>
    <s v="QD4-00002"/>
    <s v="Suscripción mensual con pago anual"/>
    <n v="0.6"/>
    <n v="1"/>
    <n v="0"/>
    <n v="0"/>
    <n v="2354.0939999999996"/>
    <n v="2558.8000000000002"/>
    <n v="0"/>
  </r>
  <r>
    <s v="Catalogo principalOVS_ES ACADEMICOQD5-00001"/>
    <s v="QD5-00001OVS_ES ACADEMICO"/>
    <m/>
    <x v="4"/>
    <s v="QD5-00001"/>
    <x v="1"/>
    <s v="Catalogo principal"/>
    <s v="USD"/>
    <s v="N/A"/>
    <s v="Microsoft® Azure Information Protection Premium P1 Open Student Subscription Open Value No Level 1 Month Academic"/>
    <s v="Unidad"/>
    <s v="Und"/>
    <s v="Monthly Subscriptions"/>
    <s v="N/A"/>
    <s v="N/A"/>
    <s v="OVS_ES ACADEMICO"/>
    <s v="QD5-00001"/>
    <s v="Suscripción mensual con pago anual"/>
    <n v="0.6"/>
    <n v="1"/>
    <n v="0"/>
    <n v="0"/>
    <n v="2354.0939999999996"/>
    <n v="2558.8000000000002"/>
    <n v="0"/>
  </r>
  <r>
    <s v="Catalogo principalOVS_ES ACADEMICOR18-03497"/>
    <s v="R18-03497OVS_ES ACADEMICO"/>
    <m/>
    <x v="4"/>
    <s v="R18-03497"/>
    <x v="1"/>
    <s v="Catalogo principal"/>
    <s v="USD"/>
    <s v="N/A"/>
    <s v="Microsoft® Win Server CAL All Languages License &amp; Software Assurance Open Value Level E 1 Year Academic Enterprise Device CAL"/>
    <s v="Unidad"/>
    <s v="Und"/>
    <s v="License/Software Assurance "/>
    <s v="N/A"/>
    <s v="N/A"/>
    <s v="OVS_ES ACADEMICO"/>
    <s v="R18-03497"/>
    <s v="Suscripción Anual"/>
    <n v="3.59"/>
    <n v="1"/>
    <n v="0"/>
    <n v="0"/>
    <n v="14085.329099999999"/>
    <n v="15310.14"/>
    <n v="0"/>
  </r>
  <r>
    <s v="Catalogo principalOVS_ES ACADEMICOR18-03498"/>
    <s v="R18-03498OVS_ES ACADEMICO"/>
    <m/>
    <x v="4"/>
    <s v="R18-03498"/>
    <x v="1"/>
    <s v="Catalogo principal"/>
    <s v="USD"/>
    <s v="N/A"/>
    <s v="Microsoft® Win Server CAL All Languages License &amp; Software Assurance Open Value Level F 1 Year Academic Enterprise Device CAL"/>
    <s v="Unidad"/>
    <s v="Und"/>
    <s v="License/Software Assurance "/>
    <s v="N/A"/>
    <s v="N/A"/>
    <s v="OVS_ES ACADEMICO"/>
    <s v="R18-03498"/>
    <s v="Suscripción Anual"/>
    <n v="3.59"/>
    <n v="1"/>
    <n v="0"/>
    <n v="0"/>
    <n v="14085.329099999999"/>
    <n v="15310.14"/>
    <n v="0"/>
  </r>
  <r>
    <s v="Catalogo principalOVS_ES ACADEMICOR18-03499"/>
    <s v="R18-03499OVS_ES ACADEMICO"/>
    <m/>
    <x v="4"/>
    <s v="R18-03499"/>
    <x v="1"/>
    <s v="Catalogo principal"/>
    <s v="USD"/>
    <s v="N/A"/>
    <s v="Microsoft® Win Server CAL All Languages License &amp; Software Assurance Open Value Level E 1 Year Academic Enterprise User CAL"/>
    <s v="Unidad"/>
    <s v="Und"/>
    <s v="License/Software Assurance "/>
    <s v="N/A"/>
    <s v="N/A"/>
    <s v="OVS_ES ACADEMICO"/>
    <s v="R18-03499"/>
    <s v="Suscripción Anual"/>
    <n v="3.59"/>
    <n v="1"/>
    <n v="0"/>
    <n v="0"/>
    <n v="14085.329099999999"/>
    <n v="15310.14"/>
    <n v="0"/>
  </r>
  <r>
    <s v="Catalogo principalOVS_ES ACADEMICOR18-03500"/>
    <s v="R18-03500OVS_ES ACADEMICO"/>
    <m/>
    <x v="4"/>
    <s v="R18-03500"/>
    <x v="1"/>
    <s v="Catalogo principal"/>
    <s v="USD"/>
    <s v="N/A"/>
    <s v="Microsoft® Win Server CAL All Languages License &amp; Software Assurance Open Value Level F 1 Year Academic Enterprise User CAL"/>
    <s v="Unidad"/>
    <s v="Und"/>
    <s v="License/Software Assurance "/>
    <s v="N/A"/>
    <s v="N/A"/>
    <s v="OVS_ES ACADEMICO"/>
    <s v="R18-03500"/>
    <s v="Suscripción Anual"/>
    <n v="3.59"/>
    <n v="1"/>
    <n v="0"/>
    <n v="0"/>
    <n v="14085.329099999999"/>
    <n v="15310.14"/>
    <n v="0"/>
  </r>
  <r>
    <s v="Catalogo principalOVS_ES ACADEMICOR18-03501"/>
    <s v="R18-03501OVS_ES ACADEMICO"/>
    <m/>
    <x v="4"/>
    <s v="R18-03501"/>
    <x v="1"/>
    <s v="Catalogo principal"/>
    <s v="USD"/>
    <s v="N/A"/>
    <s v="Microsoft® Win Server CAL All Languages License &amp; Software Assurance Open Value No Level 1 Year Academic Student Device CAL"/>
    <s v="Unidad"/>
    <s v="Und"/>
    <s v="License/Software Assurance "/>
    <s v="N/A"/>
    <s v="N/A"/>
    <s v="OVS_ES ACADEMICO"/>
    <s v="R18-03501"/>
    <s v="Suscripción Anual"/>
    <n v="0.31"/>
    <n v="1"/>
    <n v="0"/>
    <n v="0"/>
    <n v="1216.2819"/>
    <n v="1322.05"/>
    <n v="0"/>
  </r>
  <r>
    <s v="Catalogo principalOVS_ES ACADEMICOR18-03502"/>
    <s v="R18-03502OVS_ES ACADEMICO"/>
    <m/>
    <x v="4"/>
    <s v="R18-03502"/>
    <x v="1"/>
    <s v="Catalogo principal"/>
    <s v="USD"/>
    <s v="N/A"/>
    <s v="Microsoft® Win Server CAL All Languages License &amp; Software Assurance Open Value No Level 1 Year Academic Student User CAL"/>
    <s v="Unidad"/>
    <s v="Und"/>
    <s v="License/Software Assurance "/>
    <s v="N/A"/>
    <s v="N/A"/>
    <s v="OVS_ES ACADEMICO"/>
    <s v="R18-03502"/>
    <s v="Suscripción Anual"/>
    <n v="0.31"/>
    <n v="1"/>
    <n v="0"/>
    <n v="0"/>
    <n v="1216.2819"/>
    <n v="1322.05"/>
    <n v="0"/>
  </r>
  <r>
    <s v="Catalogo principalOVS_ES ACADEMICOR39-01107"/>
    <s v="R39-01107OVS_ES ACADEMICO"/>
    <m/>
    <x v="4"/>
    <s v="R39-01107"/>
    <x v="1"/>
    <s v="Catalogo principal"/>
    <s v="USD"/>
    <s v="N/A"/>
    <s v="Microsoft® Win Server External Connector All Languages License &amp; Software Assurance Open Value Level E 1 Year Academic AP"/>
    <s v="Unidad"/>
    <s v="Und"/>
    <s v="License/Software Assurance "/>
    <s v="N/A"/>
    <s v="N/A"/>
    <s v="OVS_ES ACADEMICO"/>
    <s v="R39-01107"/>
    <s v="Suscripción Anual"/>
    <n v="213"/>
    <n v="1"/>
    <n v="0"/>
    <n v="0"/>
    <n v="835703.37"/>
    <n v="908373.23"/>
    <n v="0"/>
  </r>
  <r>
    <s v="Catalogo principalOVS_ES ACADEMICOR39-01108"/>
    <s v="R39-01108OVS_ES ACADEMICO"/>
    <m/>
    <x v="4"/>
    <s v="R39-01108"/>
    <x v="1"/>
    <s v="Catalogo principal"/>
    <s v="USD"/>
    <s v="N/A"/>
    <s v="Microsoft® Win Server External Connector All Languages License &amp; Software Assurance Open Value Level F 1 Year Academic AP"/>
    <s v="Unidad"/>
    <s v="Und"/>
    <s v="License/Software Assurance "/>
    <s v="N/A"/>
    <s v="N/A"/>
    <s v="OVS_ES ACADEMICO"/>
    <s v="R39-01108"/>
    <s v="Suscripción Anual"/>
    <n v="213"/>
    <n v="1"/>
    <n v="0"/>
    <n v="0"/>
    <n v="835703.37"/>
    <n v="908373.23"/>
    <n v="0"/>
  </r>
  <r>
    <s v="Catalogo principalOVS_ES ACADEMICOS2Y-00001"/>
    <s v="S2Y-00001OVS_ES ACADEMICO"/>
    <m/>
    <x v="4"/>
    <s v="S2Y-00001"/>
    <x v="1"/>
    <s v="Catalogo principal"/>
    <s v="USD"/>
    <s v="N/A"/>
    <s v="Microsoft® M365 Apps Enterprise Open Student All Languages Subscription Open Value No Level 1 Month Academic"/>
    <s v="Unidad"/>
    <s v="Und"/>
    <s v="Monthly Subscriptions"/>
    <s v="N/A"/>
    <s v="N/A"/>
    <s v="OVS_ES ACADEMICO"/>
    <s v="S2Y-00001"/>
    <s v="Suscripción mensual con pago anual"/>
    <n v="1.8"/>
    <n v="1"/>
    <n v="0"/>
    <n v="0"/>
    <n v="7062.2820000000002"/>
    <n v="7676.39"/>
    <n v="0"/>
  </r>
  <r>
    <s v="Catalogo principalOVS_ES ACADEMICOS2Y-00002"/>
    <s v="S2Y-00002OVS_ES ACADEMICO"/>
    <m/>
    <x v="4"/>
    <s v="S2Y-00002"/>
    <x v="1"/>
    <s v="Catalogo principal"/>
    <s v="USD"/>
    <s v="N/A"/>
    <s v="Microsoft® M365 Apps Enterprise Open Student All Languages Subscription Open Value No Level 1 Month Academic Student Use Benefit"/>
    <s v="Unidad"/>
    <s v="Und"/>
    <s v="Monthly Subscriptions"/>
    <s v="N/A"/>
    <s v="N/A"/>
    <s v="OVS_ES ACADEMICO"/>
    <s v="S2Y-00002"/>
    <s v="Suscripción mensual con pago anual"/>
    <n v="0"/>
    <n v="1"/>
    <n v="0"/>
    <n v="0"/>
    <n v="0"/>
    <n v="0"/>
    <n v="0"/>
  </r>
  <r>
    <s v="Catalogo principalOVS_ES ACADEMICOS2Y-00003"/>
    <s v="S2Y-00003OVS_ES ACADEMICO"/>
    <m/>
    <x v="4"/>
    <s v="S2Y-00003"/>
    <x v="1"/>
    <s v="Catalogo principal"/>
    <s v="USD"/>
    <s v="N/A"/>
    <s v="Microsoft® M365 Apps Enterprise Open Student All Languages Subscription Open Value No Level 1 Month Academic Add-on Office Pro Plus"/>
    <s v="Unidad"/>
    <s v="Und"/>
    <s v="Monthly Subscriptions"/>
    <s v="N/A"/>
    <s v="N/A"/>
    <s v="OVS_ES ACADEMICO"/>
    <s v="S2Y-00003"/>
    <s v="Suscripción mensual con pago anual"/>
    <n v="0"/>
    <n v="1"/>
    <n v="0"/>
    <n v="0"/>
    <n v="0"/>
    <n v="0"/>
    <n v="0"/>
  </r>
  <r>
    <s v="Catalogo principalOVS_ES ACADEMICOS2Y-00006"/>
    <s v="S2Y-00006OVS_ES ACADEMICO"/>
    <m/>
    <x v="4"/>
    <s v="S2Y-00006"/>
    <x v="1"/>
    <s v="Catalogo principal"/>
    <s v="USD"/>
    <s v="N/A"/>
    <s v="Microsoft® M365 Apps Enterprise Open Student All Languages Subscription Open Value No Level 1 Month Academic Platform"/>
    <s v="Unidad"/>
    <s v="Und"/>
    <s v="Monthly Subscriptions"/>
    <s v="N/A"/>
    <s v="N/A"/>
    <s v="OVS_ES ACADEMICO"/>
    <s v="S2Y-00006"/>
    <s v="Suscripción mensual con pago anual"/>
    <n v="1.8"/>
    <n v="1"/>
    <n v="0"/>
    <n v="0"/>
    <n v="7062.2820000000002"/>
    <n v="7676.39"/>
    <n v="0"/>
  </r>
  <r>
    <s v="Catalogo principalOVS_ES ACADEMICOS2Y-00007"/>
    <s v="S2Y-00007OVS_ES ACADEMICO"/>
    <m/>
    <x v="4"/>
    <s v="S2Y-00007"/>
    <x v="1"/>
    <s v="Catalogo principal"/>
    <s v="USD"/>
    <s v="N/A"/>
    <s v="Microsoft® M365 Apps Enterprise Open Student All Languages Subscription Open Value No Level 1 Month Academic Enterprise"/>
    <s v="Unidad"/>
    <s v="Und"/>
    <s v="Monthly Subscriptions"/>
    <s v="N/A"/>
    <s v="N/A"/>
    <s v="OVS_ES ACADEMICO"/>
    <s v="S2Y-00007"/>
    <s v="Suscripción mensual con pago anual"/>
    <n v="1.8"/>
    <n v="1"/>
    <n v="0"/>
    <n v="0"/>
    <n v="7062.2820000000002"/>
    <n v="7676.39"/>
    <n v="0"/>
  </r>
  <r>
    <s v="Catalogo principalOVS_ES ACADEMICOS3Y-00001"/>
    <s v="S3Y-00001OVS_ES ACADEMICO"/>
    <m/>
    <x v="4"/>
    <s v="S3Y-00001"/>
    <x v="1"/>
    <s v="Catalogo principal"/>
    <s v="USD"/>
    <s v="N/A"/>
    <s v="Microsoft® M365 Apps Enterprise Open Faculty All Languages Subscription Open Value Level E 1 Month Academic AP"/>
    <s v="Unidad"/>
    <s v="Und"/>
    <s v="Monthly Subscriptions"/>
    <s v="N/A"/>
    <s v="N/A"/>
    <s v="OVS_ES ACADEMICO"/>
    <s v="S3Y-00001"/>
    <s v="Suscripción mensual con pago anual"/>
    <n v="2.2999999999999998"/>
    <n v="1"/>
    <n v="0"/>
    <n v="0"/>
    <n v="9024.0269999999982"/>
    <n v="9808.73"/>
    <n v="0"/>
  </r>
  <r>
    <s v="Catalogo principalOVS_ES ACADEMICOS3Y-00002"/>
    <s v="S3Y-00002OVS_ES ACADEMICO"/>
    <m/>
    <x v="4"/>
    <s v="S3Y-00002"/>
    <x v="1"/>
    <s v="Catalogo principal"/>
    <s v="USD"/>
    <s v="N/A"/>
    <s v="Microsoft® M365 Apps Enterprise Open Faculty All Languages Subscription Open Value Level F 1 Month Academic AP"/>
    <s v="Unidad"/>
    <s v="Und"/>
    <s v="Monthly Subscriptions"/>
    <s v="N/A"/>
    <s v="N/A"/>
    <s v="OVS_ES ACADEMICO"/>
    <s v="S3Y-00002"/>
    <s v="Suscripción mensual con pago anual"/>
    <n v="2.2999999999999998"/>
    <n v="1"/>
    <n v="0"/>
    <n v="0"/>
    <n v="9024.0269999999982"/>
    <n v="9808.73"/>
    <n v="0"/>
  </r>
  <r>
    <s v="Catalogo principalOVS_ES ACADEMICOS3Y-00004"/>
    <s v="S3Y-00004OVS_ES ACADEMICO"/>
    <m/>
    <x v="4"/>
    <s v="S3Y-00004"/>
    <x v="1"/>
    <s v="Catalogo principal"/>
    <s v="USD"/>
    <s v="N/A"/>
    <s v="Microsoft® M365 Apps Enterprise Open Faculty All Languages Subscription Open Value Level E 1 Month Academic AP Add-on Office Pro Plus"/>
    <s v="Unidad"/>
    <s v="Und"/>
    <s v="Monthly Subscriptions"/>
    <s v="N/A"/>
    <s v="N/A"/>
    <s v="OVS_ES ACADEMICO"/>
    <s v="S3Y-00004"/>
    <s v="Suscripción mensual con pago anual"/>
    <n v="0"/>
    <n v="1"/>
    <n v="0"/>
    <n v="0"/>
    <n v="0"/>
    <n v="0"/>
    <n v="0"/>
  </r>
  <r>
    <s v="Catalogo principalOVS_ES ACADEMICOS3Y-00005"/>
    <s v="S3Y-00005OVS_ES ACADEMICO"/>
    <m/>
    <x v="4"/>
    <s v="S3Y-00005"/>
    <x v="1"/>
    <s v="Catalogo principal"/>
    <s v="USD"/>
    <s v="N/A"/>
    <s v="Microsoft® M365 Apps Enterprise Open Faculty All Languages Subscription Open Value Level F 1 Month Academic AP Add-on Office Pro Plus"/>
    <s v="Unidad"/>
    <s v="Und"/>
    <s v="Monthly Subscriptions"/>
    <s v="N/A"/>
    <s v="N/A"/>
    <s v="OVS_ES ACADEMICO"/>
    <s v="S3Y-00005"/>
    <s v="Suscripción mensual con pago anual"/>
    <n v="0"/>
    <n v="1"/>
    <n v="0"/>
    <n v="0"/>
    <n v="0"/>
    <n v="0"/>
    <n v="0"/>
  </r>
  <r>
    <s v="Catalogo principalOVS_ES ACADEMICOS3Y-00010"/>
    <s v="S3Y-00010OVS_ES ACADEMICO"/>
    <m/>
    <x v="4"/>
    <s v="S3Y-00010"/>
    <x v="1"/>
    <s v="Catalogo principal"/>
    <s v="USD"/>
    <s v="N/A"/>
    <s v="Microsoft® M365 Apps Enterprise Open Faculty All Languages Subscription Open Value Level E 1 Month Each Academic Enterprise"/>
    <s v="Unidad"/>
    <s v="Und"/>
    <s v="Monthly Subscriptions"/>
    <s v="N/A"/>
    <s v="N/A"/>
    <s v="OVS_ES ACADEMICO"/>
    <s v="S3Y-00010"/>
    <s v="Suscripción mensual con pago anual"/>
    <n v="2.2999999999999998"/>
    <n v="1"/>
    <n v="0"/>
    <n v="0"/>
    <n v="9024.0269999999982"/>
    <n v="9808.73"/>
    <n v="0"/>
  </r>
  <r>
    <s v="Catalogo principalOVS_ES ACADEMICOS3Y-00011"/>
    <s v="S3Y-00011OVS_ES ACADEMICO"/>
    <m/>
    <x v="4"/>
    <s v="S3Y-00011"/>
    <x v="1"/>
    <s v="Catalogo principal"/>
    <s v="USD"/>
    <s v="N/A"/>
    <s v="Microsoft® M365 Apps Enterprise Open Faculty All Languages Subscription Open Value Level F 1 Month Each Academic Enterprise"/>
    <s v="Unidad"/>
    <s v="Und"/>
    <s v="Monthly Subscriptions"/>
    <s v="N/A"/>
    <s v="N/A"/>
    <s v="OVS_ES ACADEMICO"/>
    <s v="S3Y-00011"/>
    <s v="Suscripción mensual con pago anual"/>
    <n v="2.2999999999999998"/>
    <n v="1"/>
    <n v="0"/>
    <n v="0"/>
    <n v="9024.0269999999982"/>
    <n v="9808.73"/>
    <n v="0"/>
  </r>
  <r>
    <s v="Catalogo principalOVS_ES ACADEMICOS3Y-00012"/>
    <s v="S3Y-00012OVS_ES ACADEMICO"/>
    <m/>
    <x v="4"/>
    <s v="S3Y-00012"/>
    <x v="1"/>
    <s v="Catalogo principal"/>
    <s v="USD"/>
    <s v="N/A"/>
    <s v="Microsoft® M365 Apps Enterprise Open Faculty All Languages Subscription Open Value Level E 1 Month Each Academic Platform"/>
    <s v="Unidad"/>
    <s v="Und"/>
    <s v="Monthly Subscriptions"/>
    <s v="N/A"/>
    <s v="N/A"/>
    <s v="OVS_ES ACADEMICO"/>
    <s v="S3Y-00012"/>
    <s v="Suscripción mensual con pago anual"/>
    <n v="2.2999999999999998"/>
    <n v="1"/>
    <n v="0"/>
    <n v="0"/>
    <n v="9024.0269999999982"/>
    <n v="9808.73"/>
    <n v="0"/>
  </r>
  <r>
    <s v="Catalogo principalOVS_ES ACADEMICOS3Y-00013"/>
    <s v="S3Y-00013OVS_ES ACADEMICO"/>
    <m/>
    <x v="4"/>
    <s v="S3Y-00013"/>
    <x v="1"/>
    <s v="Catalogo principal"/>
    <s v="USD"/>
    <s v="N/A"/>
    <s v="Microsoft® M365 Apps Enterprise Open Faculty All Languages Subscription Open Value Level F 1 Month Each Academic Platform"/>
    <s v="Unidad"/>
    <s v="Und"/>
    <s v="Monthly Subscriptions"/>
    <s v="N/A"/>
    <s v="N/A"/>
    <s v="OVS_ES ACADEMICO"/>
    <s v="S3Y-00013"/>
    <s v="Suscripción mensual con pago anual"/>
    <n v="2.2999999999999998"/>
    <n v="1"/>
    <n v="0"/>
    <n v="0"/>
    <n v="9024.0269999999982"/>
    <n v="9808.73"/>
    <n v="0"/>
  </r>
  <r>
    <s v="Catalogo principalOVS_ES ACADEMICOT6L-00250"/>
    <s v="T6L-00250OVS_ES ACADEMICO"/>
    <m/>
    <x v="4"/>
    <s v="T6L-00250"/>
    <x v="1"/>
    <s v="Catalogo principal"/>
    <s v="USD"/>
    <s v="N/A"/>
    <s v="Microsoft® System Center Datacenter All Languages SA Step-up Open Value Level E 1 Year Academic Sys Ctr Std AP 2 Processor License"/>
    <s v="Unidad"/>
    <s v="Und"/>
    <s v="SA Step Up"/>
    <s v="N/A"/>
    <s v="N/A"/>
    <s v="OVS_ES ACADEMICO"/>
    <s v="T6L-00250"/>
    <s v="Suscripción Anual"/>
    <n v="161"/>
    <n v="1"/>
    <n v="0"/>
    <n v="0"/>
    <n v="631681.89"/>
    <n v="686610.75"/>
    <n v="0"/>
  </r>
  <r>
    <s v="Catalogo principalOVS_ES ACADEMICOT6L-00251"/>
    <s v="T6L-00251OVS_ES ACADEMICO"/>
    <m/>
    <x v="4"/>
    <s v="T6L-00251"/>
    <x v="1"/>
    <s v="Catalogo principal"/>
    <s v="USD"/>
    <s v="N/A"/>
    <s v="Microsoft® System Center Datacenter All Languages SA Step-up Open Value Level F 1 Year Academic Sys Ctr Std AP 2 Processor License"/>
    <s v="Unidad"/>
    <s v="Und"/>
    <s v="SA Step Up"/>
    <s v="N/A"/>
    <s v="N/A"/>
    <s v="OVS_ES ACADEMICO"/>
    <s v="T6L-00251"/>
    <s v="Suscripción Anual"/>
    <n v="161"/>
    <n v="1"/>
    <n v="0"/>
    <n v="0"/>
    <n v="631681.89"/>
    <n v="686610.75"/>
    <n v="0"/>
  </r>
  <r>
    <s v="Catalogo principalOVS_ES ACADEMICOT98-02611"/>
    <s v="T98-02611OVS_ES ACADEMICO"/>
    <m/>
    <x v="4"/>
    <s v="T98-02611"/>
    <x v="1"/>
    <s v="Catalogo principal"/>
    <s v="USD"/>
    <s v="N/A"/>
    <s v="Microsoft® Win Rights Management Services CAL All Languages License &amp; Software Assurance Open Value Level E 1 Year Academic Enterprise Device CAL"/>
    <s v="Unidad"/>
    <s v="Und"/>
    <s v="License/Software Assurance "/>
    <s v="N/A"/>
    <s v="N/A"/>
    <s v="OVS_ES ACADEMICO"/>
    <s v="T98-02611"/>
    <s v="Suscripción Anual"/>
    <n v="4.68"/>
    <n v="1"/>
    <n v="0"/>
    <n v="0"/>
    <n v="18361.933199999999"/>
    <n v="19958.62"/>
    <n v="0"/>
  </r>
  <r>
    <s v="Catalogo principalOVS_ES ACADEMICOT98-02612"/>
    <s v="T98-02612OVS_ES ACADEMICO"/>
    <m/>
    <x v="4"/>
    <s v="T98-02612"/>
    <x v="1"/>
    <s v="Catalogo principal"/>
    <s v="USD"/>
    <s v="N/A"/>
    <s v="Microsoft® Win Rights Management Services CAL All Languages License &amp; Software Assurance Open Value Level F 1 Year Academic Enterprise Device CAL"/>
    <s v="Unidad"/>
    <s v="Und"/>
    <s v="License/Software Assurance "/>
    <s v="N/A"/>
    <s v="N/A"/>
    <s v="OVS_ES ACADEMICO"/>
    <s v="T98-02612"/>
    <s v="Suscripción Anual"/>
    <n v="4.68"/>
    <n v="1"/>
    <n v="0"/>
    <n v="0"/>
    <n v="18361.933199999999"/>
    <n v="19958.62"/>
    <n v="0"/>
  </r>
  <r>
    <s v="Catalogo principalOVS_ES ACADEMICOT98-02613"/>
    <s v="T98-02613OVS_ES ACADEMICO"/>
    <m/>
    <x v="4"/>
    <s v="T98-02613"/>
    <x v="1"/>
    <s v="Catalogo principal"/>
    <s v="USD"/>
    <s v="N/A"/>
    <s v="Microsoft® Win Rights Management Services CAL All Languages License &amp; Software Assurance Open Value Level E 1 Year Academic Enterprise User CAL"/>
    <s v="Unidad"/>
    <s v="Und"/>
    <s v="License/Software Assurance "/>
    <s v="N/A"/>
    <s v="N/A"/>
    <s v="OVS_ES ACADEMICO"/>
    <s v="T98-02613"/>
    <s v="Suscripción Anual"/>
    <n v="4.68"/>
    <n v="1"/>
    <n v="0"/>
    <n v="0"/>
    <n v="18361.933199999999"/>
    <n v="19958.62"/>
    <n v="0"/>
  </r>
  <r>
    <s v="Catalogo principalOVS_ES ACADEMICOT98-02614"/>
    <s v="T98-02614OVS_ES ACADEMICO"/>
    <m/>
    <x v="4"/>
    <s v="T98-02614"/>
    <x v="1"/>
    <s v="Catalogo principal"/>
    <s v="USD"/>
    <s v="N/A"/>
    <s v="Microsoft® Win Rights Management Services CAL All Languages License &amp; Software Assurance Open Value Level F 1 Year Academic Enterprise User CAL"/>
    <s v="Unidad"/>
    <s v="Und"/>
    <s v="License/Software Assurance "/>
    <s v="N/A"/>
    <s v="N/A"/>
    <s v="OVS_ES ACADEMICO"/>
    <s v="T98-02614"/>
    <s v="Suscripción Anual"/>
    <n v="4.68"/>
    <n v="1"/>
    <n v="0"/>
    <n v="0"/>
    <n v="18361.933199999999"/>
    <n v="19958.62"/>
    <n v="0"/>
  </r>
  <r>
    <s v="Catalogo principalOVS_ES ACADEMICOT98-02615"/>
    <s v="T98-02615OVS_ES ACADEMICO"/>
    <m/>
    <x v="4"/>
    <s v="T98-02615"/>
    <x v="1"/>
    <s v="Catalogo principal"/>
    <s v="USD"/>
    <s v="N/A"/>
    <s v="Microsoft® Win Rights Management Services CAL All Languages License &amp; Software Assurance Open Value No Level 1 Year Academic Student Device CAL"/>
    <s v="Unidad"/>
    <s v="Und"/>
    <s v="License/Software Assurance "/>
    <s v="N/A"/>
    <s v="N/A"/>
    <s v="OVS_ES ACADEMICO"/>
    <s v="T98-02615"/>
    <s v="Suscripción Anual"/>
    <n v="3.12"/>
    <n v="1"/>
    <n v="0"/>
    <n v="0"/>
    <n v="12241.2888"/>
    <n v="13305.75"/>
    <n v="0"/>
  </r>
  <r>
    <s v="Catalogo principalOVS_ES ACADEMICOT98-02616"/>
    <s v="T98-02616OVS_ES ACADEMICO"/>
    <m/>
    <x v="4"/>
    <s v="T98-02616"/>
    <x v="1"/>
    <s v="Catalogo principal"/>
    <s v="USD"/>
    <s v="N/A"/>
    <s v="Microsoft® Win Rights Management Services CAL All Languages License &amp; Software Assurance Open Value No Level 1 Year Academic Student User CAL"/>
    <s v="Unidad"/>
    <s v="Und"/>
    <s v="License/Software Assurance "/>
    <s v="N/A"/>
    <s v="N/A"/>
    <s v="OVS_ES ACADEMICO"/>
    <s v="T98-02616"/>
    <s v="Suscripción Anual"/>
    <n v="3.12"/>
    <n v="1"/>
    <n v="0"/>
    <n v="0"/>
    <n v="12241.2888"/>
    <n v="13305.75"/>
    <n v="0"/>
  </r>
  <r>
    <s v="Catalogo principalOVS_ES ACADEMICOT99-01044"/>
    <s v="T99-01044OVS_ES ACADEMICO"/>
    <m/>
    <x v="4"/>
    <s v="T99-01044"/>
    <x v="1"/>
    <s v="Catalogo principal"/>
    <s v="USD"/>
    <s v="N/A"/>
    <s v="Microsoft® Win Rights Management Services External Connector All Languages License &amp; Software Assurance Open Value Level E 1 Year Academic AP"/>
    <s v="Unidad"/>
    <s v="Und"/>
    <s v="License/Software Assurance "/>
    <s v="N/A"/>
    <s v="N/A"/>
    <s v="OVS_ES ACADEMICO"/>
    <s v="T99-01044"/>
    <s v="Suscripción Anual"/>
    <n v="2108"/>
    <n v="1"/>
    <n v="0"/>
    <n v="0"/>
    <n v="8270716.9199999999"/>
    <n v="8989909.6999999993"/>
    <n v="0"/>
  </r>
  <r>
    <s v="Catalogo principalOVS_ES ACADEMICOT99-01045"/>
    <s v="T99-01045OVS_ES ACADEMICO"/>
    <m/>
    <x v="4"/>
    <s v="T99-01045"/>
    <x v="1"/>
    <s v="Catalogo principal"/>
    <s v="USD"/>
    <s v="N/A"/>
    <s v="Microsoft® Win Rights Management Services External Connector All Languages License &amp; Software Assurance Open Value Level F 1 Year Academic AP"/>
    <s v="Unidad"/>
    <s v="Und"/>
    <s v="License/Software Assurance "/>
    <s v="N/A"/>
    <s v="N/A"/>
    <s v="OVS_ES ACADEMICO"/>
    <s v="T99-01045"/>
    <s v="Suscripción Anual"/>
    <n v="2108"/>
    <n v="1"/>
    <n v="0"/>
    <n v="0"/>
    <n v="8270716.9199999999"/>
    <n v="8989909.6999999993"/>
    <n v="0"/>
  </r>
  <r>
    <s v="Catalogo principalOVS_ES ACADEMICOTSC-01192"/>
    <s v="TSC-01192OVS_ES ACADEMICO"/>
    <m/>
    <x v="4"/>
    <s v="TSC-01192"/>
    <x v="1"/>
    <s v="Catalogo principal"/>
    <s v="USD"/>
    <s v="N/A"/>
    <s v="Microsoft® System Center Data Protection Manager All Languages License &amp; Software Assurance Open Value Level E 1 Year Academic Enterprise Per OSE"/>
    <s v="Unidad"/>
    <s v="Und"/>
    <s v="License/Software Assurance "/>
    <s v="N/A"/>
    <s v="N/A"/>
    <s v="OVS_ES ACADEMICO"/>
    <s v="TSC-01192"/>
    <s v="Suscripción Anual"/>
    <n v="1.25"/>
    <n v="1"/>
    <n v="0"/>
    <n v="0"/>
    <n v="4904.3624999999993"/>
    <n v="5330.83"/>
    <n v="0"/>
  </r>
  <r>
    <s v="Catalogo principalOVS_ES ACADEMICOTSC-01193"/>
    <s v="TSC-01193OVS_ES ACADEMICO"/>
    <m/>
    <x v="4"/>
    <s v="TSC-01193"/>
    <x v="1"/>
    <s v="Catalogo principal"/>
    <s v="USD"/>
    <s v="N/A"/>
    <s v="Microsoft® System Center Data Protection Manager All Languages License &amp; Software Assurance Open Value Level F 1 Year Academic Enterprise Per OSE"/>
    <s v="Unidad"/>
    <s v="Und"/>
    <s v="License/Software Assurance "/>
    <s v="N/A"/>
    <s v="N/A"/>
    <s v="OVS_ES ACADEMICO"/>
    <s v="TSC-01193"/>
    <s v="Suscripción Anual"/>
    <n v="1.25"/>
    <n v="1"/>
    <n v="0"/>
    <n v="0"/>
    <n v="4904.3624999999993"/>
    <n v="5330.83"/>
    <n v="0"/>
  </r>
  <r>
    <s v="Catalogo principalOVS_ES ACADEMICOTSC-01194"/>
    <s v="TSC-01194OVS_ES ACADEMICO"/>
    <m/>
    <x v="4"/>
    <s v="TSC-01194"/>
    <x v="1"/>
    <s v="Catalogo principal"/>
    <s v="USD"/>
    <s v="N/A"/>
    <s v="Microsoft® System Center Data Protection Manager All Languages License &amp; Software Assurance Open Value Level E 1 Year Academic Enterprise Per User"/>
    <s v="Unidad"/>
    <s v="Und"/>
    <s v="License/Software Assurance "/>
    <s v="N/A"/>
    <s v="N/A"/>
    <s v="OVS_ES ACADEMICO"/>
    <s v="TSC-01194"/>
    <s v="Suscripción Anual"/>
    <n v="1.25"/>
    <n v="1"/>
    <n v="0"/>
    <n v="0"/>
    <n v="4904.3624999999993"/>
    <n v="5330.83"/>
    <n v="0"/>
  </r>
  <r>
    <s v="Catalogo principalOVS_ES ACADEMICOTSC-01195"/>
    <s v="TSC-01195OVS_ES ACADEMICO"/>
    <m/>
    <x v="4"/>
    <s v="TSC-01195"/>
    <x v="1"/>
    <s v="Catalogo principal"/>
    <s v="USD"/>
    <s v="N/A"/>
    <s v="Microsoft® System Center Data Protection Manager All Languages License &amp; Software Assurance Open Value Level F 1 Year Academic Enterprise Per User"/>
    <s v="Unidad"/>
    <s v="Und"/>
    <s v="License/Software Assurance "/>
    <s v="N/A"/>
    <s v="N/A"/>
    <s v="OVS_ES ACADEMICO"/>
    <s v="TSC-01195"/>
    <s v="Suscripción Anual"/>
    <n v="1.25"/>
    <n v="1"/>
    <n v="0"/>
    <n v="0"/>
    <n v="4904.3624999999993"/>
    <n v="5330.83"/>
    <n v="0"/>
  </r>
  <r>
    <s v="Catalogo principalOVS_ES ACADEMICOTSC-01196"/>
    <s v="TSC-01196OVS_ES ACADEMICO"/>
    <m/>
    <x v="4"/>
    <s v="TSC-01196"/>
    <x v="1"/>
    <s v="Catalogo principal"/>
    <s v="USD"/>
    <s v="N/A"/>
    <s v="Microsoft® System Center Data Protection Manager All Languages License &amp; Software Assurance Open Value No Level 1 Year Academic Student Per OSE"/>
    <s v="Unidad"/>
    <s v="Und"/>
    <s v="License/Software Assurance "/>
    <s v="N/A"/>
    <s v="N/A"/>
    <s v="OVS_ES ACADEMICO"/>
    <s v="TSC-01196"/>
    <s v="Suscripción Anual"/>
    <n v="0.94"/>
    <n v="1"/>
    <n v="0"/>
    <n v="0"/>
    <n v="3688.0805999999998"/>
    <n v="4008.78"/>
    <n v="0"/>
  </r>
  <r>
    <s v="Catalogo principalOVS_ES ACADEMICOTSC-01197"/>
    <s v="TSC-01197OVS_ES ACADEMICO"/>
    <m/>
    <x v="4"/>
    <s v="TSC-01197"/>
    <x v="1"/>
    <s v="Catalogo principal"/>
    <s v="USD"/>
    <s v="N/A"/>
    <s v="Microsoft® System Center Data Protection Manager All Languages License &amp; Software Assurance Open Value No Level 1 Year Academic Student Per User"/>
    <s v="Unidad"/>
    <s v="Und"/>
    <s v="License/Software Assurance "/>
    <s v="N/A"/>
    <s v="N/A"/>
    <s v="OVS_ES ACADEMICO"/>
    <s v="TSC-01197"/>
    <s v="Suscripción Anual"/>
    <n v="0.94"/>
    <n v="1"/>
    <n v="0"/>
    <n v="0"/>
    <n v="3688.0805999999998"/>
    <n v="4008.78"/>
    <n v="0"/>
  </r>
  <r>
    <s v="Catalogo principalOVS_ES ACADEMICOV7J-00715"/>
    <s v="V7J-00715OVS_ES ACADEMICO"/>
    <m/>
    <x v="4"/>
    <s v="V7J-00715"/>
    <x v="1"/>
    <s v="Catalogo principal"/>
    <s v="USD"/>
    <s v="N/A"/>
    <s v="Microsoft® Win MultiPoint Server Premium All Languages License &amp; Software Assurance Open Value Level E 1 Year Academic AP"/>
    <s v="Unidad"/>
    <s v="Und"/>
    <s v="License/Software Assurance "/>
    <s v="N/A"/>
    <s v="N/A"/>
    <s v="OVS_ES ACADEMICO"/>
    <s v="V7J-00715"/>
    <s v="Suscripción Anual"/>
    <n v="46"/>
    <n v="1"/>
    <n v="0"/>
    <n v="0"/>
    <n v="180480.53999999998"/>
    <n v="196174.5"/>
    <n v="0"/>
  </r>
  <r>
    <s v="Catalogo principalOVS_ES ACADEMICOV7J-00716"/>
    <s v="V7J-00716OVS_ES ACADEMICO"/>
    <m/>
    <x v="4"/>
    <s v="V7J-00716"/>
    <x v="1"/>
    <s v="Catalogo principal"/>
    <s v="USD"/>
    <s v="N/A"/>
    <s v="Microsoft® Win MultiPoint Server Premium All Languages License &amp; Software Assurance Open Value Level F 1 Year Academic AP"/>
    <s v="Unidad"/>
    <s v="Und"/>
    <s v="License/Software Assurance "/>
    <s v="N/A"/>
    <s v="N/A"/>
    <s v="OVS_ES ACADEMICO"/>
    <s v="V7J-00716"/>
    <s v="Suscripción Anual"/>
    <n v="46"/>
    <n v="1"/>
    <n v="0"/>
    <n v="0"/>
    <n v="180480.53999999998"/>
    <n v="196174.5"/>
    <n v="0"/>
  </r>
  <r>
    <s v="Catalogo principalOVS_ES ACADEMICOW06-01832"/>
    <s v="W06-01832OVS_ES ACADEMICO"/>
    <m/>
    <x v="4"/>
    <s v="W06-01832"/>
    <x v="1"/>
    <s v="Catalogo principal"/>
    <s v="USD"/>
    <s v="N/A"/>
    <s v="Microsoft® Core CAL All Languages License &amp; Software Assurance Open Value No Level 1 Year Academic Student Device CAL"/>
    <s v="Unidad"/>
    <s v="Und"/>
    <s v="License/Software Assurance "/>
    <s v="N/A"/>
    <s v="N/A"/>
    <s v="OVS_ES ACADEMICO"/>
    <s v="W06-01832"/>
    <s v="Suscripción Anual"/>
    <n v="2.34"/>
    <n v="1"/>
    <n v="0"/>
    <n v="0"/>
    <n v="9180.9665999999997"/>
    <n v="9979.31"/>
    <n v="0"/>
  </r>
  <r>
    <s v="Catalogo principalOVS_ES ACADEMICOW06-01833"/>
    <s v="W06-01833OVS_ES ACADEMICO"/>
    <m/>
    <x v="4"/>
    <s v="W06-01833"/>
    <x v="1"/>
    <s v="Catalogo principal"/>
    <s v="USD"/>
    <s v="N/A"/>
    <s v="Microsoft® Core CAL All Languages License &amp; Software Assurance Open Value No Level 1 Year Academic Student User CAL"/>
    <s v="Unidad"/>
    <s v="Und"/>
    <s v="License/Software Assurance "/>
    <s v="N/A"/>
    <s v="N/A"/>
    <s v="OVS_ES ACADEMICO"/>
    <s v="W06-01833"/>
    <s v="Suscripción Anual"/>
    <n v="2.34"/>
    <n v="1"/>
    <n v="0"/>
    <n v="0"/>
    <n v="9180.9665999999997"/>
    <n v="9979.31"/>
    <n v="0"/>
  </r>
  <r>
    <s v="Catalogo principalOVS_ES ACADEMICOW06-01836"/>
    <s v="W06-01836OVS_ES ACADEMICO"/>
    <m/>
    <x v="4"/>
    <s v="W06-01836"/>
    <x v="1"/>
    <s v="Catalogo principal"/>
    <s v="USD"/>
    <s v="N/A"/>
    <s v="Microsoft® Core CAL All Languages License &amp; Software Assurance Open Value Level E 1 Year Academic Enterprise Device CAL"/>
    <s v="Unidad"/>
    <s v="Und"/>
    <s v="License/Software Assurance "/>
    <s v="N/A"/>
    <s v="N/A"/>
    <s v="OVS_ES ACADEMICO"/>
    <s v="W06-01836"/>
    <s v="Suscripción Anual"/>
    <n v="16"/>
    <n v="1"/>
    <n v="0"/>
    <n v="0"/>
    <n v="62775.839999999997"/>
    <n v="68234.61"/>
    <n v="0"/>
  </r>
  <r>
    <s v="Catalogo principalOVS_ES ACADEMICOW06-01837"/>
    <s v="W06-01837OVS_ES ACADEMICO"/>
    <m/>
    <x v="4"/>
    <s v="W06-01837"/>
    <x v="1"/>
    <s v="Catalogo principal"/>
    <s v="USD"/>
    <s v="N/A"/>
    <s v="Microsoft® Core CAL All Languages License &amp; Software Assurance Open Value Level F 1 Year Academic Enterprise Device CAL"/>
    <s v="Unidad"/>
    <s v="Und"/>
    <s v="License/Software Assurance "/>
    <s v="N/A"/>
    <s v="N/A"/>
    <s v="OVS_ES ACADEMICO"/>
    <s v="W06-01837"/>
    <s v="Suscripción Anual"/>
    <n v="15"/>
    <n v="1"/>
    <n v="0"/>
    <n v="0"/>
    <n v="58852.35"/>
    <n v="63969.95"/>
    <n v="0"/>
  </r>
  <r>
    <s v="Catalogo principalOVS_ES ACADEMICOW06-01838"/>
    <s v="W06-01838OVS_ES ACADEMICO"/>
    <m/>
    <x v="4"/>
    <s v="W06-01838"/>
    <x v="1"/>
    <s v="Catalogo principal"/>
    <s v="USD"/>
    <s v="N/A"/>
    <s v="Microsoft® Core CAL All Languages License &amp; Software Assurance Open Value Level E 1 Year Academic Enterprise User CAL"/>
    <s v="Unidad"/>
    <s v="Und"/>
    <s v="License/Software Assurance "/>
    <s v="N/A"/>
    <s v="N/A"/>
    <s v="OVS_ES ACADEMICO"/>
    <s v="W06-01838"/>
    <s v="Suscripción Anual"/>
    <n v="16"/>
    <n v="1"/>
    <n v="0"/>
    <n v="0"/>
    <n v="62775.839999999997"/>
    <n v="68234.61"/>
    <n v="0"/>
  </r>
  <r>
    <s v="Catalogo principalOVS_ES ACADEMICOW06-01839"/>
    <s v="W06-01839OVS_ES ACADEMICO"/>
    <m/>
    <x v="4"/>
    <s v="W06-01839"/>
    <x v="1"/>
    <s v="Catalogo principal"/>
    <s v="USD"/>
    <s v="N/A"/>
    <s v="Microsoft® Core CAL All Languages License &amp; Software Assurance Open Value Level F 1 Year Academic Enterprise User CAL"/>
    <s v="Unidad"/>
    <s v="Und"/>
    <s v="License/Software Assurance "/>
    <s v="N/A"/>
    <s v="N/A"/>
    <s v="OVS_ES ACADEMICO"/>
    <s v="W06-01839"/>
    <s v="Suscripción Anual"/>
    <n v="15"/>
    <n v="1"/>
    <n v="0"/>
    <n v="0"/>
    <n v="58852.35"/>
    <n v="63969.95"/>
    <n v="0"/>
  </r>
  <r>
    <s v="Catalogo principalOVS_ES ACADEMICOW06-01848"/>
    <s v="W06-01848OVS_ES ACADEMICO"/>
    <m/>
    <x v="4"/>
    <s v="W06-01848"/>
    <x v="1"/>
    <s v="Catalogo principal"/>
    <s v="USD"/>
    <s v="N/A"/>
    <s v="Microsoft® Core CAL All Languages License &amp; Software Assurance Open Value No Level 1 Year Academic Platform Student Device CAL"/>
    <s v="Unidad"/>
    <s v="Und"/>
    <s v="License/Software Assurance "/>
    <s v="N/A"/>
    <s v="N/A"/>
    <s v="OVS_ES ACADEMICO"/>
    <s v="W06-01848"/>
    <s v="Suscripción Anual"/>
    <n v="2.1800000000000002"/>
    <n v="1"/>
    <n v="0"/>
    <n v="0"/>
    <n v="8553.2082000000009"/>
    <n v="9296.9699999999993"/>
    <n v="0"/>
  </r>
  <r>
    <s v="Catalogo principalOVS_ES ACADEMICOW06-01849"/>
    <s v="W06-01849OVS_ES ACADEMICO"/>
    <m/>
    <x v="4"/>
    <s v="W06-01849"/>
    <x v="1"/>
    <s v="Catalogo principal"/>
    <s v="USD"/>
    <s v="N/A"/>
    <s v="Microsoft® Core CAL All Languages License &amp; Software Assurance Open Value No Level 1 Year Academic Platform Student User CAL"/>
    <s v="Unidad"/>
    <s v="Und"/>
    <s v="License/Software Assurance "/>
    <s v="N/A"/>
    <s v="N/A"/>
    <s v="OVS_ES ACADEMICO"/>
    <s v="W06-01849"/>
    <s v="Suscripción Anual"/>
    <n v="2.1800000000000002"/>
    <n v="1"/>
    <n v="0"/>
    <n v="0"/>
    <n v="8553.2082000000009"/>
    <n v="9296.9699999999993"/>
    <n v="0"/>
  </r>
  <r>
    <s v="Catalogo principalOVS_ES ACADEMICOW06-01876"/>
    <s v="W06-01876OVS_ES ACADEMICO"/>
    <m/>
    <x v="4"/>
    <s v="W06-01876"/>
    <x v="1"/>
    <s v="Catalogo principal"/>
    <s v="USD"/>
    <s v="N/A"/>
    <s v="Microsoft® Core CAL All Languages License &amp; Software Assurance Open Value Level E 1 Year Academic Platform Device CAL"/>
    <s v="Unidad"/>
    <s v="Und"/>
    <s v="License/Software Assurance "/>
    <s v="N/A"/>
    <s v="N/A"/>
    <s v="OVS_ES ACADEMICO"/>
    <s v="W06-01876"/>
    <s v="Suscripción Anual"/>
    <n v="15"/>
    <n v="1"/>
    <n v="0"/>
    <n v="0"/>
    <n v="58852.35"/>
    <n v="63969.95"/>
    <n v="0"/>
  </r>
  <r>
    <s v="Catalogo principalOVS_ES ACADEMICOW06-01877"/>
    <s v="W06-01877OVS_ES ACADEMICO"/>
    <m/>
    <x v="4"/>
    <s v="W06-01877"/>
    <x v="1"/>
    <s v="Catalogo principal"/>
    <s v="USD"/>
    <s v="N/A"/>
    <s v="Microsoft® Core CAL All Languages License &amp; Software Assurance Open Value Level F 1 Year Academic Platform Device CAL"/>
    <s v="Unidad"/>
    <s v="Und"/>
    <s v="License/Software Assurance "/>
    <s v="N/A"/>
    <s v="N/A"/>
    <s v="OVS_ES ACADEMICO"/>
    <s v="W06-01877"/>
    <s v="Suscripción Anual"/>
    <n v="15"/>
    <n v="1"/>
    <n v="0"/>
    <n v="0"/>
    <n v="58852.35"/>
    <n v="63969.95"/>
    <n v="0"/>
  </r>
  <r>
    <s v="Catalogo principalOVS_ES ACADEMICOW06-01878"/>
    <s v="W06-01878OVS_ES ACADEMICO"/>
    <m/>
    <x v="4"/>
    <s v="W06-01878"/>
    <x v="1"/>
    <s v="Catalogo principal"/>
    <s v="USD"/>
    <s v="N/A"/>
    <s v="Microsoft® Core CAL All Languages License &amp; Software Assurance Open Value Level E 1 Year Academic Platform User CAL"/>
    <s v="Unidad"/>
    <s v="Und"/>
    <s v="License/Software Assurance "/>
    <s v="N/A"/>
    <s v="N/A"/>
    <s v="OVS_ES ACADEMICO"/>
    <s v="W06-01878"/>
    <s v="Suscripción Anual"/>
    <n v="15"/>
    <n v="1"/>
    <n v="0"/>
    <n v="0"/>
    <n v="58852.35"/>
    <n v="63969.95"/>
    <n v="0"/>
  </r>
  <r>
    <s v="Catalogo principalOVS_ES ACADEMICOW06-01879"/>
    <s v="W06-01879OVS_ES ACADEMICO"/>
    <m/>
    <x v="4"/>
    <s v="W06-01879"/>
    <x v="1"/>
    <s v="Catalogo principal"/>
    <s v="USD"/>
    <s v="N/A"/>
    <s v="Microsoft® Core CAL All Languages License &amp; Software Assurance Open Value Level F 1 Year Academic Platform User CAL"/>
    <s v="Unidad"/>
    <s v="Und"/>
    <s v="License/Software Assurance "/>
    <s v="N/A"/>
    <s v="N/A"/>
    <s v="OVS_ES ACADEMICO"/>
    <s v="W06-01879"/>
    <s v="Suscripción Anual"/>
    <n v="15"/>
    <n v="1"/>
    <n v="0"/>
    <n v="0"/>
    <n v="58852.35"/>
    <n v="63969.95"/>
    <n v="0"/>
  </r>
  <r>
    <s v="Catalogo principalOVS_ES ACADEMICOW77-00001"/>
    <s v="W77-00001OVS_ES ACADEMICO"/>
    <m/>
    <x v="4"/>
    <s v="W77-00001"/>
    <x v="1"/>
    <s v="Catalogo principal"/>
    <s v="USD"/>
    <s v="N/A"/>
    <s v="Microsoft® Defender O365 P1 Open Faculty All Languages Subscription Open Value Level E 1 Month Academic AP"/>
    <s v="Unidad"/>
    <s v="Und"/>
    <s v="Monthly Subscriptions"/>
    <s v="N/A"/>
    <s v="N/A"/>
    <s v="OVS_ES ACADEMICO"/>
    <s v="W77-00001"/>
    <s v="Suscripción mensual con pago anual"/>
    <n v="1.4"/>
    <n v="1"/>
    <n v="0"/>
    <n v="0"/>
    <n v="5492.8859999999995"/>
    <n v="5970.53"/>
    <n v="0"/>
  </r>
  <r>
    <s v="Catalogo principalOVS_ES ACADEMICOW77-00002"/>
    <s v="W77-00002OVS_ES ACADEMICO"/>
    <m/>
    <x v="4"/>
    <s v="W77-00002"/>
    <x v="1"/>
    <s v="Catalogo principal"/>
    <s v="USD"/>
    <s v="N/A"/>
    <s v="Microsoft® Defender O365 P1 Open Faculty All Languages Subscription Open Value Level F 1 Month Academic AP"/>
    <s v="Unidad"/>
    <s v="Und"/>
    <s v="Monthly Subscriptions"/>
    <s v="N/A"/>
    <s v="N/A"/>
    <s v="OVS_ES ACADEMICO"/>
    <s v="W77-00002"/>
    <s v="Suscripción mensual con pago anual"/>
    <n v="1.4"/>
    <n v="1"/>
    <n v="0"/>
    <n v="0"/>
    <n v="5492.8859999999995"/>
    <n v="5970.53"/>
    <n v="0"/>
  </r>
  <r>
    <s v="Catalogo principalOVS_ES ACADEMICOW79-00001"/>
    <s v="W79-00001OVS_ES ACADEMICO"/>
    <m/>
    <x v="4"/>
    <s v="W79-00001"/>
    <x v="1"/>
    <s v="Catalogo principal"/>
    <s v="USD"/>
    <s v="N/A"/>
    <s v="Microsoft® Defender O365 P1 Open Student All Languages Subscription Open Value No Level 1 Month Academic"/>
    <s v="Unidad"/>
    <s v="Und"/>
    <s v="Monthly Subscriptions"/>
    <s v="N/A"/>
    <s v="N/A"/>
    <s v="OVS_ES ACADEMICO"/>
    <s v="W79-00001"/>
    <s v="Suscripción mensual con pago anual"/>
    <n v="0.7"/>
    <n v="1"/>
    <n v="0"/>
    <n v="0"/>
    <n v="2746.4429999999998"/>
    <n v="2985.26"/>
    <n v="0"/>
  </r>
  <r>
    <s v="Catalogo principalOVS_ES ACADEMICOW79-00002"/>
    <s v="W79-00002OVS_ES ACADEMICO"/>
    <m/>
    <x v="4"/>
    <s v="W79-00002"/>
    <x v="1"/>
    <s v="Catalogo principal"/>
    <s v="USD"/>
    <s v="N/A"/>
    <s v="Microsoft® Defender O365 P1 Open Student All Languages Subscription Open Value No Level 1 Month Academic Student Use Benefit"/>
    <s v="Unidad"/>
    <s v="Und"/>
    <s v="Monthly Subscriptions"/>
    <s v="N/A"/>
    <s v="N/A"/>
    <s v="OVS_ES ACADEMICO"/>
    <s v="W79-00002"/>
    <s v="Suscripción mensual con pago anual"/>
    <n v="0"/>
    <n v="1"/>
    <n v="0"/>
    <n v="0"/>
    <n v="0"/>
    <n v="0"/>
    <n v="0"/>
  </r>
  <r>
    <s v="Catalogo principalOVS_ES ACADEMICOWC2-00008"/>
    <s v="WC2-00008OVS_ES ACADEMICO"/>
    <m/>
    <x v="4"/>
    <s v="WC2-00008"/>
    <x v="1"/>
    <s v="Catalogo principal"/>
    <s v="USD"/>
    <s v="N/A"/>
    <s v="Microsoft® MultiFactor Authentication Open All Languages Subscription Open Value Level E 1 Month Academic AP Faculty Per User Renewal Only"/>
    <s v="Unidad"/>
    <s v="Und"/>
    <s v="Monthly Subscriptions"/>
    <s v="N/A"/>
    <s v="N/A"/>
    <s v="OVS_ES ACADEMICO"/>
    <s v="WC2-00008"/>
    <s v="Suscripción mensual con pago anual"/>
    <n v="0.2"/>
    <n v="1"/>
    <n v="0"/>
    <n v="0"/>
    <n v="784.69799999999998"/>
    <n v="852.93"/>
    <n v="0"/>
  </r>
  <r>
    <s v="Catalogo principalOVS_ES ACADEMICOWC2-00009"/>
    <s v="WC2-00009OVS_ES ACADEMICO"/>
    <m/>
    <x v="4"/>
    <s v="WC2-00009"/>
    <x v="1"/>
    <s v="Catalogo principal"/>
    <s v="USD"/>
    <s v="N/A"/>
    <s v="Microsoft® MultiFactor Authentication Open All Languages Subscription Open Value Level F 1 Month Academic AP Faculty Per User Renewal Only"/>
    <s v="Unidad"/>
    <s v="Und"/>
    <s v="Monthly Subscriptions"/>
    <s v="N/A"/>
    <s v="N/A"/>
    <s v="OVS_ES ACADEMICO"/>
    <s v="WC2-00009"/>
    <s v="Suscripción mensual con pago anual"/>
    <n v="0.2"/>
    <n v="1"/>
    <n v="0"/>
    <n v="0"/>
    <n v="784.69799999999998"/>
    <n v="852.93"/>
    <n v="0"/>
  </r>
  <r>
    <s v="Catalogo principalOVS_ES ACADEMICOWC2-00011"/>
    <s v="WC2-00011OVS_ES ACADEMICO"/>
    <m/>
    <x v="4"/>
    <s v="WC2-00011"/>
    <x v="1"/>
    <s v="Catalogo principal"/>
    <s v="USD"/>
    <s v="N/A"/>
    <s v="Microsoft® MultiFactor Authentication Open All Languages Subscription Open Value No Level 1 Month Academic Student Per User Renewal Only"/>
    <s v="Unidad"/>
    <s v="Und"/>
    <s v="Monthly Subscriptions"/>
    <s v="N/A"/>
    <s v="N/A"/>
    <s v="OVS_ES ACADEMICO"/>
    <s v="WC2-00011"/>
    <s v="Suscripción mensual con pago anual"/>
    <n v="0.1"/>
    <n v="1"/>
    <n v="0"/>
    <n v="0"/>
    <n v="392.34899999999999"/>
    <n v="426.47"/>
    <n v="0"/>
  </r>
  <r>
    <s v="Catalogo principalOVS_ES ACADEMICOWSB-00356"/>
    <s v="WSB-00356OVS_ES ACADEMICO"/>
    <m/>
    <x v="4"/>
    <s v="WSB-00356"/>
    <x v="1"/>
    <s v="Catalogo principal"/>
    <s v="USD"/>
    <s v="N/A"/>
    <s v="Microsoft® Desktop Optimization Pack All Languages Subscription Open Value No Level 1 Month Academic Student Per Device for Win SA"/>
    <s v="Unidad"/>
    <s v="Und"/>
    <s v="Monthly Subscriptions"/>
    <s v="N/A"/>
    <s v="N/A"/>
    <s v="OVS_ES ACADEMICO"/>
    <s v="WSB-00356"/>
    <s v="Suscripción mensual con pago anual"/>
    <n v="0.33"/>
    <n v="1"/>
    <n v="0"/>
    <n v="0"/>
    <n v="1294.7517"/>
    <n v="1407.34"/>
    <n v="0"/>
  </r>
  <r>
    <s v="Catalogo principalOVS_ES ACADEMICOWSB-00375"/>
    <s v="WSB-00375OVS_ES ACADEMICO"/>
    <m/>
    <x v="4"/>
    <s v="WSB-00375"/>
    <x v="1"/>
    <s v="Catalogo principal"/>
    <s v="USD"/>
    <s v="N/A"/>
    <s v="Microsoft® Desktop Optimization Pack All Languages Subscription Open Value Level E 1 Month Academic AP Per Device for Win SA"/>
    <s v="Unidad"/>
    <s v="Und"/>
    <s v="Monthly Subscriptions"/>
    <s v="N/A"/>
    <s v="N/A"/>
    <s v="OVS_ES ACADEMICO"/>
    <s v="WSB-00375"/>
    <s v="Suscripción mensual con pago anual"/>
    <n v="0.33"/>
    <n v="1"/>
    <n v="0"/>
    <n v="0"/>
    <n v="1294.7517"/>
    <n v="1407.34"/>
    <n v="0"/>
  </r>
  <r>
    <s v="Catalogo principalOVS_ES ACADEMICOWSB-00376"/>
    <s v="WSB-00376OVS_ES ACADEMICO"/>
    <m/>
    <x v="4"/>
    <s v="WSB-00376"/>
    <x v="1"/>
    <s v="Catalogo principal"/>
    <s v="USD"/>
    <s v="N/A"/>
    <s v="Microsoft® Desktop Optimization Pack All Languages Subscription Open Value Level F 1 Month Academic AP Per Device for Win SA"/>
    <s v="Unidad"/>
    <s v="Und"/>
    <s v="Monthly Subscriptions"/>
    <s v="N/A"/>
    <s v="N/A"/>
    <s v="OVS_ES ACADEMICO"/>
    <s v="WSB-00376"/>
    <s v="Suscripción mensual con pago anual"/>
    <n v="0.33"/>
    <n v="1"/>
    <n v="0"/>
    <n v="0"/>
    <n v="1294.7517"/>
    <n v="1407.34"/>
    <n v="0"/>
  </r>
  <r>
    <s v="Catalogo principalOVS_ES ACADEMICOYEG-00651"/>
    <s v="YEG-00651OVS_ES ACADEMICO"/>
    <m/>
    <x v="4"/>
    <s v="YEG-00651"/>
    <x v="1"/>
    <s v="Catalogo principal"/>
    <s v="USD"/>
    <s v="N/A"/>
    <s v="Microsoft® SfB Server Plus CAL All Languages License &amp; Software Assurance Open Value Level E 1 Year Academic AP for ECAL Device CAL"/>
    <s v="Unidad"/>
    <s v="Und"/>
    <s v="License/Software Assurance "/>
    <s v="N/A"/>
    <s v="N/A"/>
    <s v="OVS_ES ACADEMICO"/>
    <s v="YEG-00651"/>
    <s v="Suscripción Anual"/>
    <n v="10"/>
    <n v="1"/>
    <n v="0"/>
    <n v="0"/>
    <n v="39234.899999999994"/>
    <n v="42646.63"/>
    <n v="0"/>
  </r>
  <r>
    <s v="Catalogo principalOVS_ES ACADEMICOYEG-00652"/>
    <s v="YEG-00652OVS_ES ACADEMICO"/>
    <m/>
    <x v="4"/>
    <s v="YEG-00652"/>
    <x v="1"/>
    <s v="Catalogo principal"/>
    <s v="USD"/>
    <s v="N/A"/>
    <s v="Microsoft® SfB Server Plus CAL All Languages License &amp; Software Assurance Open Value Level F 1 Year Academic AP for ECAL Device CAL"/>
    <s v="Unidad"/>
    <s v="Und"/>
    <s v="License/Software Assurance "/>
    <s v="N/A"/>
    <s v="N/A"/>
    <s v="OVS_ES ACADEMICO"/>
    <s v="YEG-00652"/>
    <s v="Suscripción Anual"/>
    <n v="10"/>
    <n v="1"/>
    <n v="0"/>
    <n v="0"/>
    <n v="39234.899999999994"/>
    <n v="42646.63"/>
    <n v="0"/>
  </r>
  <r>
    <s v="Catalogo principalOVS_ES ACADEMICOYEG-00653"/>
    <s v="YEG-00653OVS_ES ACADEMICO"/>
    <m/>
    <x v="4"/>
    <s v="YEG-00653"/>
    <x v="1"/>
    <s v="Catalogo principal"/>
    <s v="USD"/>
    <s v="N/A"/>
    <s v="Microsoft® SfB Server Plus CAL All Languages License &amp; Software Assurance Open Value Level E 1 Year Academic AP for ECAL User CAL"/>
    <s v="Unidad"/>
    <s v="Und"/>
    <s v="License/Software Assurance "/>
    <s v="N/A"/>
    <s v="N/A"/>
    <s v="OVS_ES ACADEMICO"/>
    <s v="YEG-00653"/>
    <s v="Suscripción Anual"/>
    <n v="10"/>
    <n v="1"/>
    <n v="0"/>
    <n v="0"/>
    <n v="39234.899999999994"/>
    <n v="42646.63"/>
    <n v="0"/>
  </r>
  <r>
    <s v="Catalogo principalOVS_ES ACADEMICOYEG-00654"/>
    <s v="YEG-00654OVS_ES ACADEMICO"/>
    <m/>
    <x v="4"/>
    <s v="YEG-00654"/>
    <x v="1"/>
    <s v="Catalogo principal"/>
    <s v="USD"/>
    <s v="N/A"/>
    <s v="Microsoft® SfB Server Plus CAL All Languages License &amp; Software Assurance Open Value Level F 1 Year Academic AP for ECAL User CAL"/>
    <s v="Unidad"/>
    <s v="Und"/>
    <s v="License/Software Assurance "/>
    <s v="N/A"/>
    <s v="N/A"/>
    <s v="OVS_ES ACADEMICO"/>
    <s v="YEG-00654"/>
    <s v="Suscripción Anual"/>
    <n v="10"/>
    <n v="1"/>
    <n v="0"/>
    <n v="0"/>
    <n v="39234.899999999994"/>
    <n v="42646.63"/>
    <n v="0"/>
  </r>
  <r>
    <s v="Catalogo principalOVS_ES ACADEMICOYEG-00655"/>
    <s v="YEG-00655OVS_ES ACADEMICO"/>
    <m/>
    <x v="4"/>
    <s v="YEG-00655"/>
    <x v="1"/>
    <s v="Catalogo principal"/>
    <s v="USD"/>
    <s v="N/A"/>
    <s v="Microsoft® SfB Server Plus CAL All Languages License &amp; Software Assurance Open Value Level E 1 Year Academic AP Device CAL"/>
    <s v="Unidad"/>
    <s v="Und"/>
    <s v="License/Software Assurance "/>
    <s v="N/A"/>
    <s v="N/A"/>
    <s v="OVS_ES ACADEMICO"/>
    <s v="YEG-00655"/>
    <s v="Suscripción Anual"/>
    <n v="13"/>
    <n v="1"/>
    <n v="0"/>
    <n v="0"/>
    <n v="51005.369999999995"/>
    <n v="55440.62"/>
    <n v="0"/>
  </r>
  <r>
    <s v="Catalogo principalOVS_ES ACADEMICOYEG-00656"/>
    <s v="YEG-00656OVS_ES ACADEMICO"/>
    <m/>
    <x v="4"/>
    <s v="YEG-00656"/>
    <x v="1"/>
    <s v="Catalogo principal"/>
    <s v="USD"/>
    <s v="N/A"/>
    <s v="Microsoft® SfB Server Plus CAL All Languages License &amp; Software Assurance Open Value Level F 1 Year Academic AP Device CAL"/>
    <s v="Unidad"/>
    <s v="Und"/>
    <s v="License/Software Assurance "/>
    <s v="N/A"/>
    <s v="N/A"/>
    <s v="OVS_ES ACADEMICO"/>
    <s v="YEG-00656"/>
    <s v="Suscripción Anual"/>
    <n v="13"/>
    <n v="1"/>
    <n v="0"/>
    <n v="0"/>
    <n v="51005.369999999995"/>
    <n v="55440.62"/>
    <n v="0"/>
  </r>
  <r>
    <s v="Catalogo principalOVS_ES ACADEMICOYEG-00657"/>
    <s v="YEG-00657OVS_ES ACADEMICO"/>
    <m/>
    <x v="4"/>
    <s v="YEG-00657"/>
    <x v="1"/>
    <s v="Catalogo principal"/>
    <s v="USD"/>
    <s v="N/A"/>
    <s v="Microsoft® SfB Server Plus CAL All Languages License &amp; Software Assurance Open Value Level E 1 Year Academic AP User CAL"/>
    <s v="Unidad"/>
    <s v="Und"/>
    <s v="License/Software Assurance "/>
    <s v="N/A"/>
    <s v="N/A"/>
    <s v="OVS_ES ACADEMICO"/>
    <s v="YEG-00657"/>
    <s v="Suscripción Anual"/>
    <n v="13"/>
    <n v="1"/>
    <n v="0"/>
    <n v="0"/>
    <n v="51005.369999999995"/>
    <n v="55440.62"/>
    <n v="0"/>
  </r>
  <r>
    <s v="Catalogo principalOVS_ES ACADEMICOYEG-00658"/>
    <s v="YEG-00658OVS_ES ACADEMICO"/>
    <m/>
    <x v="4"/>
    <s v="YEG-00658"/>
    <x v="1"/>
    <s v="Catalogo principal"/>
    <s v="USD"/>
    <s v="N/A"/>
    <s v="Microsoft® SfB Server Plus CAL All Languages License &amp; Software Assurance Open Value Level F 1 Year Academic AP User CAL"/>
    <s v="Unidad"/>
    <s v="Und"/>
    <s v="License/Software Assurance "/>
    <s v="N/A"/>
    <s v="N/A"/>
    <s v="OVS_ES ACADEMICO"/>
    <s v="YEG-00658"/>
    <s v="Suscripción Anual"/>
    <n v="13"/>
    <n v="1"/>
    <n v="0"/>
    <n v="0"/>
    <n v="51005.369999999995"/>
    <n v="55440.62"/>
    <n v="0"/>
  </r>
  <r>
    <s v="Catalogo principalOVS_ES ACADEMICOYEG-00659"/>
    <s v="YEG-00659OVS_ES ACADEMICO"/>
    <m/>
    <x v="4"/>
    <s v="YEG-00659"/>
    <x v="1"/>
    <s v="Catalogo principal"/>
    <s v="USD"/>
    <s v="N/A"/>
    <s v="Microsoft SfB Server Plus CAL All Languages License &amp; Software Assurance Open Value No Level 1 Year Academic Student Device CAL"/>
    <s v="Unidad"/>
    <s v="Und"/>
    <s v="Producto"/>
    <s v="N/A"/>
    <s v="N/A"/>
    <s v="OVS_ES ACADEMICO"/>
    <s v="YEG-00659"/>
    <s v="Suscripción Anual"/>
    <n v="9"/>
    <n v="1"/>
    <n v="0"/>
    <n v="0"/>
    <n v="35311.409999999996"/>
    <n v="38381.97"/>
    <n v="0"/>
  </r>
  <r>
    <s v="Catalogo principalOVS_ES ACADEMICOYEG-00660"/>
    <s v="YEG-00660OVS_ES ACADEMICO"/>
    <m/>
    <x v="4"/>
    <s v="YEG-00660"/>
    <x v="1"/>
    <s v="Catalogo principal"/>
    <s v="USD"/>
    <s v="N/A"/>
    <s v="Microsoft SfB Server Plus CAL All Languages License &amp; Software Assurance Open Value No Level 1 Year Academic Student User CAL"/>
    <s v="Unidad"/>
    <s v="Und"/>
    <s v="Producto"/>
    <s v="N/A"/>
    <s v="N/A"/>
    <s v="OVS_ES ACADEMICO"/>
    <s v="YEG-00660"/>
    <s v="Suscripción Anual"/>
    <n v="9"/>
    <n v="1"/>
    <n v="0"/>
    <n v="0"/>
    <n v="35311.409999999996"/>
    <n v="38381.97"/>
    <n v="0"/>
  </r>
  <r>
    <s v="Catalogo principalOVS_ES ACADEMICOYEG-00661"/>
    <s v="YEG-00661OVS_ES ACADEMICO"/>
    <m/>
    <x v="4"/>
    <s v="YEG-00661"/>
    <x v="1"/>
    <s v="Catalogo principal"/>
    <s v="USD"/>
    <s v="N/A"/>
    <s v="Microsoft SfB Server Plus CAL All Languages License &amp; Software Assurance Open Value No Level 1 Year Academic Student for ECAL Device CAL"/>
    <s v="Unidad"/>
    <s v="Und"/>
    <s v="Producto"/>
    <s v="N/A"/>
    <s v="N/A"/>
    <s v="OVS_ES ACADEMICO"/>
    <s v="YEG-00661"/>
    <s v="Suscripción Anual"/>
    <n v="7"/>
    <n v="1"/>
    <n v="0"/>
    <n v="0"/>
    <n v="27464.43"/>
    <n v="29852.639999999999"/>
    <n v="0"/>
  </r>
  <r>
    <s v="Catalogo principalOVS_ES ACADEMICOYEG-00662"/>
    <s v="YEG-00662OVS_ES ACADEMICO"/>
    <m/>
    <x v="4"/>
    <s v="YEG-00662"/>
    <x v="1"/>
    <s v="Catalogo principal"/>
    <s v="USD"/>
    <s v="N/A"/>
    <s v="Microsoft SfB Server Plus CAL All Languages License &amp; Software Assurance Open Value No Level 1 Year Academic Student for ECAL User CAL"/>
    <s v="Unidad"/>
    <s v="Und"/>
    <s v="Producto"/>
    <s v="N/A"/>
    <s v="N/A"/>
    <s v="OVS_ES ACADEMICO"/>
    <s v="YEG-00662"/>
    <s v="Suscripción Anual"/>
    <n v="7"/>
    <n v="1"/>
    <n v="0"/>
    <n v="0"/>
    <n v="27464.43"/>
    <n v="29852.639999999999"/>
    <n v="0"/>
  </r>
  <r>
    <s v="Catalogo principalCSP ACADEMICO7ab7bc0b-e137-4bfe-a7b6-26fec475e90c"/>
    <s v="7ab7bc0b-e137-4bfe-a7b6-26fec475e90cCSP ACADEMICO"/>
    <m/>
    <x v="4"/>
    <s v="7ab7bc0b-e137-4bfe-a7b6-26fec475e90c"/>
    <x v="2"/>
    <s v="Catalogo principal"/>
    <s v="USD"/>
    <s v="N/A"/>
    <s v="Dynamics 365 Human Resources Attach to Qualifying Dynamics 365 Base Offer for Faculty"/>
    <s v="Unidad"/>
    <s v="Und"/>
    <s v="Monthly Subscriptions"/>
    <s v="N/A"/>
    <s v="N/A"/>
    <s v="CSP ACADEMICO"/>
    <s v="7ab7bc0b-e137-4bfe-a7b6-26fec475e90c"/>
    <s v="Suscripción mensual con pago anual"/>
    <n v="16.5"/>
    <n v="1"/>
    <n v="0"/>
    <n v="0"/>
    <n v="64737.584999999999"/>
    <n v="70366.94"/>
    <n v="0"/>
  </r>
  <r>
    <s v="Catalogo principalCSP ACADEMICO2b44162e-90b3-4c73-9f25-ba5c4b048c60"/>
    <s v="2b44162e-90b3-4c73-9f25-ba5c4b048c60CSP ACADEMICO"/>
    <m/>
    <x v="4"/>
    <s v="2b44162e-90b3-4c73-9f25-ba5c4b048c60"/>
    <x v="2"/>
    <s v="Catalogo principal"/>
    <s v="USD"/>
    <s v="N/A"/>
    <s v="Dynamics 365 Human Resources Attach to Qualifying Dynamics 365 Base Offer for Students"/>
    <s v="Unidad"/>
    <s v="Und"/>
    <s v="Monthly Subscriptions"/>
    <s v="N/A"/>
    <s v="N/A"/>
    <s v="CSP ACADEMICO"/>
    <s v="2b44162e-90b3-4c73-9f25-ba5c4b048c60"/>
    <s v="Suscripción mensual con pago anual"/>
    <n v="12"/>
    <n v="1"/>
    <n v="0"/>
    <n v="0"/>
    <n v="47081.88"/>
    <n v="51175.96"/>
    <n v="0"/>
  </r>
  <r>
    <s v="Catalogo principalCSP ACADEMICOdaf910cc-20ec-4eb2-ab26-e6fb16ee0ced"/>
    <s v="daf910cc-20ec-4eb2-ab26-e6fb16ee0cedCSP ACADEMICO"/>
    <m/>
    <x v="4"/>
    <s v="daf910cc-20ec-4eb2-ab26-e6fb16ee0ced"/>
    <x v="2"/>
    <s v="Catalogo principal"/>
    <s v="USD"/>
    <s v="N/A"/>
    <s v="Dynamics 365 Human Resources for Faculty"/>
    <s v="Unidad"/>
    <s v="Und"/>
    <s v="Monthly Subscriptions"/>
    <s v="N/A"/>
    <s v="N/A"/>
    <s v="CSP ACADEMICO"/>
    <s v="daf910cc-20ec-4eb2-ab26-e6fb16ee0ced"/>
    <s v="Suscripción mensual con pago anual"/>
    <n v="66"/>
    <n v="1"/>
    <n v="0"/>
    <n v="0"/>
    <n v="258950.34"/>
    <n v="281467.76"/>
    <n v="0"/>
  </r>
  <r>
    <s v="Catalogo principalCSP ACADEMICOf3cf1f64-1a96-4a1d-a7cc-5645bb950fd8"/>
    <s v="f3cf1f64-1a96-4a1d-a7cc-5645bb950fd8CSP ACADEMICO"/>
    <m/>
    <x v="4"/>
    <s v="f3cf1f64-1a96-4a1d-a7cc-5645bb950fd8"/>
    <x v="2"/>
    <s v="Catalogo principal"/>
    <s v="USD"/>
    <s v="N/A"/>
    <s v="Dynamics 365 Human Resources for Students"/>
    <s v="Unidad"/>
    <s v="Und"/>
    <s v="Monthly Subscriptions"/>
    <s v="N/A"/>
    <s v="N/A"/>
    <s v="CSP ACADEMICO"/>
    <s v="f3cf1f64-1a96-4a1d-a7cc-5645bb950fd8"/>
    <s v="Suscripción mensual con pago anual"/>
    <n v="48"/>
    <n v="1"/>
    <n v="0"/>
    <n v="0"/>
    <n v="188327.52"/>
    <n v="204703.83"/>
    <n v="0"/>
  </r>
  <r>
    <s v="Catalogo principalCSP ACADEMICO69896d87-3d84-4b43-97ed-ea254b742add"/>
    <s v="69896d87-3d84-4b43-97ed-ea254b742addCSP ACADEMICO"/>
    <m/>
    <x v="4"/>
    <s v="69896d87-3d84-4b43-97ed-ea254b742add"/>
    <x v="2"/>
    <s v="Catalogo principal"/>
    <s v="USD"/>
    <s v="N/A"/>
    <s v="Dynamics 365 Human Resources Sandbox for Faculty_AddOn"/>
    <s v="Unidad"/>
    <s v="Und"/>
    <s v="Monthly Subscriptions"/>
    <s v="N/A"/>
    <s v="N/A"/>
    <s v="CSP ACADEMICO"/>
    <s v="69896d87-3d84-4b43-97ed-ea254b742add"/>
    <s v="Suscripción mensual con pago anual"/>
    <n v="770"/>
    <n v="1"/>
    <n v="0"/>
    <n v="0"/>
    <n v="3021087.3"/>
    <n v="3283790.54"/>
    <n v="0"/>
  </r>
  <r>
    <s v="Catalogo principalCSP ACADEMICO302fb6be-dd9c-4d13-8eaf-3d6239ad2383"/>
    <s v="302fb6be-dd9c-4d13-8eaf-3d6239ad2383CSP ACADEMICO"/>
    <m/>
    <x v="4"/>
    <s v="302fb6be-dd9c-4d13-8eaf-3d6239ad2383"/>
    <x v="2"/>
    <s v="Catalogo principal"/>
    <s v="USD"/>
    <s v="N/A"/>
    <s v="Dynamics 365 Human Resources Sandbox for Students_AddOn"/>
    <s v="Unidad"/>
    <s v="Und"/>
    <s v="Monthly Subscriptions"/>
    <s v="N/A"/>
    <s v="N/A"/>
    <s v="CSP ACADEMICO"/>
    <s v="302fb6be-dd9c-4d13-8eaf-3d6239ad2383"/>
    <s v="Suscripción mensual con pago anual"/>
    <n v="560"/>
    <n v="1"/>
    <n v="0"/>
    <n v="0"/>
    <n v="2197154.4"/>
    <n v="2388211.2999999998"/>
    <n v="0"/>
  </r>
  <r>
    <s v="Catalogo principalCSP ACADEMICO04ec80cc-ed3e-4887-8a01-d8d122134690"/>
    <s v="04ec80cc-ed3e-4887-8a01-d8d122134690CSP ACADEMICO"/>
    <m/>
    <x v="4"/>
    <s v="04ec80cc-ed3e-4887-8a01-d8d122134690"/>
    <x v="2"/>
    <s v="Catalogo principal"/>
    <s v="USD"/>
    <s v="N/A"/>
    <s v="Dynamics 365 Human Resources Self Service for Faculty"/>
    <s v="Unidad"/>
    <s v="Und"/>
    <s v="Monthly Subscriptions"/>
    <s v="N/A"/>
    <s v="N/A"/>
    <s v="CSP ACADEMICO"/>
    <s v="04ec80cc-ed3e-4887-8a01-d8d122134690"/>
    <s v="Suscripción mensual con pago anual"/>
    <n v="2.2000000000000002"/>
    <n v="1"/>
    <n v="0"/>
    <n v="0"/>
    <n v="8631.6779999999999"/>
    <n v="9382.26"/>
    <n v="0"/>
  </r>
  <r>
    <s v="Catalogo principalCSP ACADEMICO34a8866e-06dc-45fe-8c55-8e98b617d9b1"/>
    <s v="34a8866e-06dc-45fe-8c55-8e98b617d9b1CSP ACADEMICO"/>
    <m/>
    <x v="4"/>
    <s v="34a8866e-06dc-45fe-8c55-8e98b617d9b1"/>
    <x v="2"/>
    <s v="Catalogo principal"/>
    <s v="USD"/>
    <s v="N/A"/>
    <s v="Dynamics 365 Human Resources Self Service for Students"/>
    <s v="Unidad"/>
    <s v="Und"/>
    <s v="Monthly Subscriptions"/>
    <s v="N/A"/>
    <s v="N/A"/>
    <s v="CSP ACADEMICO"/>
    <s v="34a8866e-06dc-45fe-8c55-8e98b617d9b1"/>
    <s v="Suscripción mensual con pago anual"/>
    <n v="1.6"/>
    <n v="1"/>
    <n v="0"/>
    <n v="0"/>
    <n v="6277.5839999999998"/>
    <n v="6823.46"/>
    <n v="0"/>
  </r>
  <r>
    <s v="Catalogo principalCSP ACADEMICO664c2ff4-18ee-4008-b666-c671fb07d5d5"/>
    <s v="664c2ff4-18ee-4008-b666-c671fb07d5d5CSP ACADEMICO"/>
    <m/>
    <x v="4"/>
    <s v="664c2ff4-18ee-4008-b666-c671fb07d5d5"/>
    <x v="2"/>
    <s v="Catalogo principal"/>
    <s v="USD"/>
    <s v="N/A"/>
    <s v="Dynamics 365 Commerce Scale Unit Basic - Cloud for Faculty_AddOn"/>
    <s v="Unidad"/>
    <s v="Und"/>
    <s v="Monthly Subscriptions"/>
    <s v="N/A"/>
    <s v="N/A"/>
    <s v="CSP ACADEMICO"/>
    <s v="664c2ff4-18ee-4008-b666-c671fb07d5d5"/>
    <s v="Suscripción mensual con pago anual"/>
    <n v="3300"/>
    <n v="1"/>
    <n v="0"/>
    <n v="0"/>
    <n v="12947517"/>
    <n v="14073388.039999999"/>
    <n v="0"/>
  </r>
  <r>
    <s v="Catalogo principalCSP ACADEMICOd1fb7556-64c0-4a54-b5bd-6822d6ab51aa"/>
    <s v="d1fb7556-64c0-4a54-b5bd-6822d6ab51aaCSP ACADEMICO"/>
    <m/>
    <x v="4"/>
    <s v="d1fb7556-64c0-4a54-b5bd-6822d6ab51aa"/>
    <x v="2"/>
    <s v="Catalogo principal"/>
    <s v="USD"/>
    <s v="N/A"/>
    <s v="Dynamics 365 Commerce Scale Unit Basic - Cloud for Students_AddOn"/>
    <s v="Unidad"/>
    <s v="Und"/>
    <s v="Monthly Subscriptions"/>
    <s v="N/A"/>
    <s v="N/A"/>
    <s v="CSP ACADEMICO"/>
    <s v="d1fb7556-64c0-4a54-b5bd-6822d6ab51aa"/>
    <s v="Suscripción mensual con pago anual"/>
    <n v="2400"/>
    <n v="1"/>
    <n v="0"/>
    <n v="0"/>
    <n v="9416376"/>
    <n v="10235191.300000001"/>
    <n v="0"/>
  </r>
  <r>
    <s v="Catalogo principalCSP ACADEMICO82afc3dc-ec97-4769-aa05-5183c04b5a6c"/>
    <s v="82afc3dc-ec97-4769-aa05-5183c04b5a6cCSP ACADEMICO"/>
    <m/>
    <x v="4"/>
    <s v="82afc3dc-ec97-4769-aa05-5183c04b5a6c"/>
    <x v="2"/>
    <s v="Catalogo principal"/>
    <s v="USD"/>
    <s v="N/A"/>
    <s v="Dynamics 365 Commerce Scale Unit Premium - Cloud for Faculty_AddOn"/>
    <s v="Unidad"/>
    <s v="Und"/>
    <s v="Monthly Subscriptions"/>
    <s v="N/A"/>
    <s v="N/A"/>
    <s v="CSP ACADEMICO"/>
    <s v="82afc3dc-ec97-4769-aa05-5183c04b5a6c"/>
    <s v="Suscripción mensual con pago anual"/>
    <n v="20350"/>
    <n v="1"/>
    <n v="0"/>
    <n v="0"/>
    <n v="79843021.5"/>
    <n v="86785892.930000007"/>
    <n v="0"/>
  </r>
  <r>
    <s v="Catalogo principalCSP ACADEMICO3b849e19-39cb-4535-84d4-b65e6d78ef8c"/>
    <s v="3b849e19-39cb-4535-84d4-b65e6d78ef8cCSP ACADEMICO"/>
    <m/>
    <x v="4"/>
    <s v="3b849e19-39cb-4535-84d4-b65e6d78ef8c"/>
    <x v="2"/>
    <s v="Catalogo principal"/>
    <s v="USD"/>
    <s v="N/A"/>
    <s v="Dynamics 365 Commerce Scale Unit Premium - Cloud for Students_AddOn"/>
    <s v="Unidad"/>
    <s v="Und"/>
    <s v="Monthly Subscriptions"/>
    <s v="N/A"/>
    <s v="N/A"/>
    <s v="CSP ACADEMICO"/>
    <s v="3b849e19-39cb-4535-84d4-b65e6d78ef8c"/>
    <s v="Suscripción mensual con pago anual"/>
    <n v="14800"/>
    <n v="1"/>
    <n v="0"/>
    <n v="0"/>
    <n v="58067652"/>
    <n v="63117013.039999999"/>
    <n v="0"/>
  </r>
  <r>
    <s v="Catalogo principalCSP ACADEMICO0526ed5b-017c-41cd-a65b-e96f571f0197"/>
    <s v="0526ed5b-017c-41cd-a65b-e96f571f0197CSP ACADEMICO"/>
    <m/>
    <x v="4"/>
    <s v="0526ed5b-017c-41cd-a65b-e96f571f0197"/>
    <x v="2"/>
    <s v="Catalogo principal"/>
    <s v="USD"/>
    <s v="N/A"/>
    <s v="Dynamics 365 Commerce Scale Unit Standard - Cloud for Faculty_AddOn"/>
    <s v="Unidad"/>
    <s v="Und"/>
    <s v="Monthly Subscriptions"/>
    <s v="N/A"/>
    <s v="N/A"/>
    <s v="CSP ACADEMICO"/>
    <s v="0526ed5b-017c-41cd-a65b-e96f571f0197"/>
    <s v="Suscripción mensual con pago anual"/>
    <n v="9350"/>
    <n v="1"/>
    <n v="0"/>
    <n v="0"/>
    <n v="36684631.5"/>
    <n v="39874599.460000001"/>
    <n v="0"/>
  </r>
  <r>
    <s v="Catalogo principalCSP ACADEMICO66c6946d-cc6a-407f-98e0-34ff7a977d77"/>
    <s v="66c6946d-cc6a-407f-98e0-34ff7a977d77CSP ACADEMICO"/>
    <m/>
    <x v="4"/>
    <s v="66c6946d-cc6a-407f-98e0-34ff7a977d77"/>
    <x v="2"/>
    <s v="Catalogo principal"/>
    <s v="USD"/>
    <s v="N/A"/>
    <s v="Dynamics 365 Commerce Scale Unit Standard - Cloud for Students_AddOn"/>
    <s v="Unidad"/>
    <s v="Und"/>
    <s v="Monthly Subscriptions"/>
    <s v="N/A"/>
    <s v="N/A"/>
    <s v="CSP ACADEMICO"/>
    <s v="66c6946d-cc6a-407f-98e0-34ff7a977d77"/>
    <s v="Suscripción mensual con pago anual"/>
    <n v="6800"/>
    <n v="1"/>
    <n v="0"/>
    <n v="0"/>
    <n v="26679732"/>
    <n v="28999708.699999999"/>
    <n v="0"/>
  </r>
  <r>
    <s v="Catalogo principalCSP ACADEMICOc634ece6-f9f6-4fc5-823a-2bcddb3ae9de"/>
    <s v="c634ece6-f9f6-4fc5-823a-2bcddb3ae9deCSP ACADEMICO"/>
    <m/>
    <x v="4"/>
    <s v="c634ece6-f9f6-4fc5-823a-2bcddb3ae9de"/>
    <x v="2"/>
    <s v="Catalogo principal"/>
    <s v="USD"/>
    <s v="N/A"/>
    <s v="Dynamics 365 Commerce Ratings and Reviews for Faculty_AddOn"/>
    <s v="Unidad"/>
    <s v="Und"/>
    <s v="Monthly Subscriptions"/>
    <s v="N/A"/>
    <s v="N/A"/>
    <s v="CSP ACADEMICO"/>
    <s v="c634ece6-f9f6-4fc5-823a-2bcddb3ae9de"/>
    <s v="Suscripción mensual con pago anual"/>
    <n v="412.5"/>
    <n v="1"/>
    <n v="0"/>
    <n v="0"/>
    <n v="1618439.625"/>
    <n v="1759173.51"/>
    <n v="0"/>
  </r>
  <r>
    <s v="Catalogo principalCSP ACADEMICO34765464-c4ed-4cc6-b365-ef7c56499403"/>
    <s v="34765464-c4ed-4cc6-b365-ef7c56499403CSP ACADEMICO"/>
    <m/>
    <x v="4"/>
    <s v="34765464-c4ed-4cc6-b365-ef7c56499403"/>
    <x v="2"/>
    <s v="Catalogo principal"/>
    <s v="USD"/>
    <s v="N/A"/>
    <s v="Dynamics 365 Commerce Ratings and Reviews for Students_AddOn"/>
    <s v="Unidad"/>
    <s v="Und"/>
    <s v="Monthly Subscriptions"/>
    <s v="N/A"/>
    <s v="N/A"/>
    <s v="CSP ACADEMICO"/>
    <s v="34765464-c4ed-4cc6-b365-ef7c56499403"/>
    <s v="Suscripción mensual con pago anual"/>
    <n v="300"/>
    <n v="1"/>
    <n v="0"/>
    <n v="0"/>
    <n v="1177047"/>
    <n v="1279398.9099999999"/>
    <n v="0"/>
  </r>
  <r>
    <s v="Catalogo principalCSP ACADEMICO5e6ea6e5-631c-4d74-a967-14298d7d30ae"/>
    <s v="5e6ea6e5-631c-4d74-a967-14298d7d30aeCSP ACADEMICO"/>
    <m/>
    <x v="4"/>
    <s v="5e6ea6e5-631c-4d74-a967-14298d7d30ae"/>
    <x v="2"/>
    <s v="Catalogo principal"/>
    <s v="USD"/>
    <s v="N/A"/>
    <s v="Dynamics 365 Commerce Recommendations for Faculty_AddOn"/>
    <s v="Unidad"/>
    <s v="Und"/>
    <s v="Monthly Subscriptions"/>
    <s v="N/A"/>
    <s v="N/A"/>
    <s v="CSP ACADEMICO"/>
    <s v="5e6ea6e5-631c-4d74-a967-14298d7d30ae"/>
    <s v="Suscripción mensual con pago anual"/>
    <n v="1650"/>
    <n v="1"/>
    <n v="0"/>
    <n v="0"/>
    <n v="6473758.5"/>
    <n v="7036694.0199999996"/>
    <n v="0"/>
  </r>
  <r>
    <s v="Catalogo principalCSP ACADEMICO6a8420ba-7f8a-44f0-9217-184850a5e1b2"/>
    <s v="6a8420ba-7f8a-44f0-9217-184850a5e1b2CSP ACADEMICO"/>
    <m/>
    <x v="4"/>
    <s v="6a8420ba-7f8a-44f0-9217-184850a5e1b2"/>
    <x v="2"/>
    <s v="Catalogo principal"/>
    <s v="USD"/>
    <s v="N/A"/>
    <s v="Dynamics 365 Commerce Recommendations for Students_AddOn"/>
    <s v="Unidad"/>
    <s v="Und"/>
    <s v="Monthly Subscriptions"/>
    <s v="N/A"/>
    <s v="N/A"/>
    <s v="CSP ACADEMICO"/>
    <s v="6a8420ba-7f8a-44f0-9217-184850a5e1b2"/>
    <s v="Suscripción mensual con pago anual"/>
    <n v="1200"/>
    <n v="1"/>
    <n v="0"/>
    <n v="0"/>
    <n v="4708188"/>
    <n v="5117595.6500000004"/>
    <n v="0"/>
  </r>
  <r>
    <s v="Catalogo principalCSP ACADEMICO9e63cfd2-61f9-4c41-964a-2a47bcc39a0d"/>
    <s v="9e63cfd2-61f9-4c41-964a-2a47bcc39a0dCSP ACADEMICO"/>
    <m/>
    <x v="4"/>
    <s v="9e63cfd2-61f9-4c41-964a-2a47bcc39a0d"/>
    <x v="2"/>
    <s v="Catalogo principal"/>
    <s v="USD"/>
    <s v="N/A"/>
    <s v="Advanced eDiscovery Storage for faculty_AddOn"/>
    <s v="Unidad"/>
    <s v="Und"/>
    <s v="Monthly Subscriptions"/>
    <s v="N/A"/>
    <s v="N/A"/>
    <s v="CSP ACADEMICO"/>
    <s v="9e63cfd2-61f9-4c41-964a-2a47bcc39a0d"/>
    <s v="Suscripción mensual con pago anual"/>
    <n v="20"/>
    <n v="1"/>
    <n v="0"/>
    <n v="0"/>
    <n v="78469.799999999988"/>
    <n v="85293.26"/>
    <n v="0"/>
  </r>
  <r>
    <s v="Catalogo principalCSP ACADEMICO632ed93a-9a93-4b43-9e63-f43497d7ad57"/>
    <s v="632ed93a-9a93-4b43-9e63-f43497d7ad57CSP ACADEMICO"/>
    <m/>
    <x v="4"/>
    <s v="632ed93a-9a93-4b43-9e63-f43497d7ad57"/>
    <x v="2"/>
    <s v="Catalogo principal"/>
    <s v="USD"/>
    <s v="N/A"/>
    <s v="AI Builder Capacity add-on for Faculty"/>
    <s v="Unidad"/>
    <s v="Und"/>
    <s v="Monthly Subscriptions"/>
    <s v="N/A"/>
    <s v="N/A"/>
    <s v="CSP ACADEMICO"/>
    <s v="632ed93a-9a93-4b43-9e63-f43497d7ad57"/>
    <s v="Suscripción mensual con pago anual"/>
    <n v="350"/>
    <n v="1"/>
    <n v="0"/>
    <n v="0"/>
    <n v="1373221.5"/>
    <n v="1492632.07"/>
    <n v="0"/>
  </r>
  <r>
    <s v="Catalogo principalCSP ACADEMICO7da6cd50-24d3-477f-8848-3fad610535f9"/>
    <s v="7da6cd50-24d3-477f-8848-3fad610535f9CSP ACADEMICO"/>
    <m/>
    <x v="4"/>
    <s v="7da6cd50-24d3-477f-8848-3fad610535f9"/>
    <x v="2"/>
    <s v="Catalogo principal"/>
    <s v="USD"/>
    <s v="N/A"/>
    <s v="Azure Active Directory Basic for Faculty"/>
    <s v="Unidad"/>
    <s v="Und"/>
    <s v="Monthly Subscriptions"/>
    <s v="N/A"/>
    <s v="N/A"/>
    <s v="CSP ACADEMICO"/>
    <s v="7da6cd50-24d3-477f-8848-3fad610535f9"/>
    <s v="Suscripción mensual con pago anual"/>
    <n v="0"/>
    <n v="1"/>
    <n v="0"/>
    <n v="0"/>
    <n v="0"/>
    <n v="0"/>
    <n v="0"/>
  </r>
  <r>
    <s v="Catalogo principalCSP ACADEMICOafb11d0e-f236-4915-a38a-53153e27c9ff"/>
    <s v="afb11d0e-f236-4915-a38a-53153e27c9ffCSP ACADEMICO"/>
    <m/>
    <x v="4"/>
    <s v="afb11d0e-f236-4915-a38a-53153e27c9ff"/>
    <x v="2"/>
    <s v="Catalogo principal"/>
    <s v="USD"/>
    <s v="N/A"/>
    <s v="Azure Active Directory Basic for Students"/>
    <s v="Unidad"/>
    <s v="Und"/>
    <s v="Monthly Subscriptions"/>
    <s v="N/A"/>
    <s v="N/A"/>
    <s v="CSP ACADEMICO"/>
    <s v="afb11d0e-f236-4915-a38a-53153e27c9ff"/>
    <s v="Suscripción mensual con pago anual"/>
    <n v="0"/>
    <n v="1"/>
    <n v="0"/>
    <n v="0"/>
    <n v="0"/>
    <n v="0"/>
    <n v="0"/>
  </r>
  <r>
    <s v="Catalogo principalCSP ACADEMICO3e3e9ccc-cdd4-4c7d-8644-336431f50e2b"/>
    <s v="3e3e9ccc-cdd4-4c7d-8644-336431f50e2bCSP ACADEMICO"/>
    <m/>
    <x v="4"/>
    <s v="3e3e9ccc-cdd4-4c7d-8644-336431f50e2b"/>
    <x v="2"/>
    <s v="Catalogo principal"/>
    <s v="USD"/>
    <s v="N/A"/>
    <s v="Azure Active Directory Premium P1 for Faculty"/>
    <s v="Unidad"/>
    <s v="Und"/>
    <s v="Monthly Subscriptions"/>
    <s v="N/A"/>
    <s v="N/A"/>
    <s v="CSP ACADEMICO"/>
    <s v="3e3e9ccc-cdd4-4c7d-8644-336431f50e2b"/>
    <s v="Suscripción mensual con pago anual"/>
    <n v="0.6"/>
    <n v="1"/>
    <n v="0"/>
    <n v="0"/>
    <n v="2354.0939999999996"/>
    <n v="2558.8000000000002"/>
    <n v="0"/>
  </r>
  <r>
    <s v="Catalogo principalCSP ACADEMICO2084c385-65b3-4fac-867b-e9a2e1dde635"/>
    <s v="2084c385-65b3-4fac-867b-e9a2e1dde635CSP ACADEMICO"/>
    <m/>
    <x v="4"/>
    <s v="2084c385-65b3-4fac-867b-e9a2e1dde635"/>
    <x v="2"/>
    <s v="Catalogo principal"/>
    <s v="USD"/>
    <s v="N/A"/>
    <s v="Azure Active Directory Premium P1 for Students"/>
    <s v="Unidad"/>
    <s v="Und"/>
    <s v="Monthly Subscriptions"/>
    <s v="N/A"/>
    <s v="N/A"/>
    <s v="CSP ACADEMICO"/>
    <s v="2084c385-65b3-4fac-867b-e9a2e1dde635"/>
    <s v="Suscripción mensual con pago anual"/>
    <n v="0.3"/>
    <n v="1"/>
    <n v="0"/>
    <n v="0"/>
    <n v="1177.0469999999998"/>
    <n v="1279.4000000000001"/>
    <n v="0"/>
  </r>
  <r>
    <s v="Catalogo principalCSP ACADEMICO4e61b7b8-9e0b-407c-a022-fb268080a11c"/>
    <s v="4e61b7b8-9e0b-407c-a022-fb268080a11cCSP ACADEMICO"/>
    <m/>
    <x v="4"/>
    <s v="4e61b7b8-9e0b-407c-a022-fb268080a11c"/>
    <x v="2"/>
    <s v="Catalogo principal"/>
    <s v="USD"/>
    <s v="N/A"/>
    <s v="Azure Active Directory Premium P1 for Students use benefit"/>
    <s v="Unidad"/>
    <s v="Und"/>
    <s v="Monthly Subscriptions"/>
    <s v="N/A"/>
    <s v="N/A"/>
    <s v="CSP ACADEMICO"/>
    <s v="4e61b7b8-9e0b-407c-a022-fb268080a11c"/>
    <s v="Suscripción mensual con pago anual"/>
    <n v="0"/>
    <n v="1"/>
    <n v="0"/>
    <n v="0"/>
    <n v="0"/>
    <n v="0"/>
    <n v="0"/>
  </r>
  <r>
    <s v="Catalogo principalCSP ACADEMICOda22b4b5-e211-4e95-905d-fc24ff5a90a9"/>
    <s v="da22b4b5-e211-4e95-905d-fc24ff5a90a9CSP ACADEMICO"/>
    <m/>
    <x v="4"/>
    <s v="da22b4b5-e211-4e95-905d-fc24ff5a90a9"/>
    <x v="2"/>
    <s v="Catalogo principal"/>
    <s v="USD"/>
    <s v="N/A"/>
    <s v="Azure Active Directory Premium P2 for Faculty"/>
    <s v="Unidad"/>
    <s v="Und"/>
    <s v="Monthly Subscriptions"/>
    <s v="N/A"/>
    <s v="N/A"/>
    <s v="CSP ACADEMICO"/>
    <s v="da22b4b5-e211-4e95-905d-fc24ff5a90a9"/>
    <s v="Suscripción mensual con pago anual"/>
    <n v="0.9"/>
    <n v="1"/>
    <n v="0"/>
    <n v="0"/>
    <n v="3531.1410000000001"/>
    <n v="3838.2"/>
    <n v="0"/>
  </r>
  <r>
    <s v="Catalogo principalCSP ACADEMICO190adaa1-f3fc-40d3-94f3-1474ef1629d0"/>
    <s v="190adaa1-f3fc-40d3-94f3-1474ef1629d0CSP ACADEMICO"/>
    <m/>
    <x v="4"/>
    <s v="190adaa1-f3fc-40d3-94f3-1474ef1629d0"/>
    <x v="2"/>
    <s v="Catalogo principal"/>
    <s v="USD"/>
    <s v="N/A"/>
    <s v="Azure Active Directory Premium P2 for Students"/>
    <s v="Unidad"/>
    <s v="Und"/>
    <s v="Monthly Subscriptions"/>
    <s v="N/A"/>
    <s v="N/A"/>
    <s v="CSP ACADEMICO"/>
    <s v="190adaa1-f3fc-40d3-94f3-1474ef1629d0"/>
    <s v="Suscripción mensual con pago anual"/>
    <n v="0.45"/>
    <n v="1"/>
    <n v="0"/>
    <n v="0"/>
    <n v="1765.5705"/>
    <n v="1919.1"/>
    <n v="0"/>
  </r>
  <r>
    <s v="Catalogo principalCSP ACADEMICO5c923d96-3c69-46ed-84b2-caaa4be1e3f0"/>
    <s v="5c923d96-3c69-46ed-84b2-caaa4be1e3f0CSP ACADEMICO"/>
    <m/>
    <x v="4"/>
    <s v="5c923d96-3c69-46ed-84b2-caaa4be1e3f0"/>
    <x v="2"/>
    <s v="Catalogo principal"/>
    <s v="USD"/>
    <s v="N/A"/>
    <s v="Azure Active Directory Premium P2 for Students use benefit"/>
    <s v="Unidad"/>
    <s v="Und"/>
    <s v="Monthly Subscriptions"/>
    <s v="N/A"/>
    <s v="N/A"/>
    <s v="CSP ACADEMICO"/>
    <s v="5c923d96-3c69-46ed-84b2-caaa4be1e3f0"/>
    <s v="Suscripción mensual con pago anual"/>
    <n v="0"/>
    <n v="1"/>
    <n v="0"/>
    <n v="0"/>
    <n v="0"/>
    <n v="0"/>
    <n v="0"/>
  </r>
  <r>
    <s v="Catalogo principalCSP ACADEMICO9250dc5f-a50b-4887-bb9a-57a9efead4f8"/>
    <s v="9250dc5f-a50b-4887-bb9a-57a9efead4f8CSP ACADEMICO"/>
    <m/>
    <x v="4"/>
    <s v="9250dc5f-a50b-4887-bb9a-57a9efead4f8"/>
    <x v="2"/>
    <s v="Catalogo principal"/>
    <s v="USD"/>
    <s v="N/A"/>
    <s v="Microsoft Defender for Identity for Faculty"/>
    <s v="Unidad"/>
    <s v="Und"/>
    <s v="Monthly Subscriptions"/>
    <s v="N/A"/>
    <s v="N/A"/>
    <s v="CSP ACADEMICO"/>
    <s v="9250dc5f-a50b-4887-bb9a-57a9efead4f8"/>
    <s v="Suscripción mensual con pago anual"/>
    <n v="1.1000000000000001"/>
    <n v="1"/>
    <n v="0"/>
    <n v="0"/>
    <n v="4315.8389999999999"/>
    <n v="4691.13"/>
    <n v="0"/>
  </r>
  <r>
    <s v="Catalogo principalCSP ACADEMICOa81d31c7-197f-482e-bb0d-87c30bacc123"/>
    <s v="a81d31c7-197f-482e-bb0d-87c30bacc123CSP ACADEMICO"/>
    <m/>
    <x v="4"/>
    <s v="a81d31c7-197f-482e-bb0d-87c30bacc123"/>
    <x v="2"/>
    <s v="Catalogo principal"/>
    <s v="USD"/>
    <s v="N/A"/>
    <s v="Microsoft Defender for Identity for Students"/>
    <s v="Unidad"/>
    <s v="Und"/>
    <s v="Monthly Subscriptions"/>
    <s v="N/A"/>
    <s v="N/A"/>
    <s v="CSP ACADEMICO"/>
    <s v="a81d31c7-197f-482e-bb0d-87c30bacc123"/>
    <s v="Suscripción mensual con pago anual"/>
    <n v="1.1000000000000001"/>
    <n v="1"/>
    <n v="0"/>
    <n v="0"/>
    <n v="4315.8389999999999"/>
    <n v="4691.13"/>
    <n v="0"/>
  </r>
  <r>
    <s v="Catalogo principalCSP ACADEMICOdbf3d646-ff57-461f-910c-f2a922820475"/>
    <s v="dbf3d646-ff57-461f-910c-f2a922820475CSP ACADEMICO"/>
    <m/>
    <x v="4"/>
    <s v="dbf3d646-ff57-461f-910c-f2a922820475"/>
    <x v="2"/>
    <s v="Catalogo principal"/>
    <s v="USD"/>
    <s v="N/A"/>
    <s v="Azure Information Protection Premium P1 for Faculty"/>
    <s v="Unidad"/>
    <s v="Und"/>
    <s v="Monthly Subscriptions"/>
    <s v="N/A"/>
    <s v="N/A"/>
    <s v="CSP ACADEMICO"/>
    <s v="dbf3d646-ff57-461f-910c-f2a922820475"/>
    <s v="Suscripción mensual con pago anual"/>
    <n v="0.4"/>
    <n v="1"/>
    <n v="0"/>
    <n v="0"/>
    <n v="1569.396"/>
    <n v="1705.87"/>
    <n v="0"/>
  </r>
  <r>
    <s v="Catalogo principalCSP ACADEMICOd4a16afd-1d3f-4761-82cb-408a6dbc0f1f"/>
    <s v="d4a16afd-1d3f-4761-82cb-408a6dbc0f1fCSP ACADEMICO"/>
    <m/>
    <x v="4"/>
    <s v="d4a16afd-1d3f-4761-82cb-408a6dbc0f1f"/>
    <x v="2"/>
    <s v="Catalogo principal"/>
    <s v="USD"/>
    <s v="N/A"/>
    <s v="Azure Information Protection Premium P1 for Students"/>
    <s v="Unidad"/>
    <s v="Und"/>
    <s v="Monthly Subscriptions"/>
    <s v="N/A"/>
    <s v="N/A"/>
    <s v="CSP ACADEMICO"/>
    <s v="d4a16afd-1d3f-4761-82cb-408a6dbc0f1f"/>
    <s v="Suscripción mensual con pago anual"/>
    <n v="0.3"/>
    <n v="1"/>
    <n v="0"/>
    <n v="0"/>
    <n v="1177.0469999999998"/>
    <n v="1279.4000000000001"/>
    <n v="0"/>
  </r>
  <r>
    <s v="Catalogo principalCSP ACADEMICO319142c5-ccd7-4c9c-aec0-d60f25330f8e"/>
    <s v="319142c5-ccd7-4c9c-aec0-d60f25330f8eCSP ACADEMICO"/>
    <m/>
    <x v="4"/>
    <s v="319142c5-ccd7-4c9c-aec0-d60f25330f8e"/>
    <x v="2"/>
    <s v="Catalogo principal"/>
    <s v="USD"/>
    <s v="N/A"/>
    <s v="Chat session for Virtual Agent for Faculty_AddOn"/>
    <s v="Unidad"/>
    <s v="Und"/>
    <s v="Monthly Subscriptions"/>
    <s v="N/A"/>
    <s v="N/A"/>
    <s v="CSP ACADEMICO"/>
    <s v="319142c5-ccd7-4c9c-aec0-d60f25330f8e"/>
    <s v="Suscripción mensual con pago anual"/>
    <n v="247.5"/>
    <n v="1"/>
    <n v="0"/>
    <n v="0"/>
    <n v="971063.77499999991"/>
    <n v="1055504.1000000001"/>
    <n v="0"/>
  </r>
  <r>
    <s v="Catalogo principalCSP ACADEMICOecb60fd2-bbaa-449f-a458-e9eec9ce08d6"/>
    <s v="ecb60fd2-bbaa-449f-a458-e9eec9ce08d6CSP ACADEMICO"/>
    <m/>
    <x v="4"/>
    <s v="ecb60fd2-bbaa-449f-a458-e9eec9ce08d6"/>
    <x v="2"/>
    <s v="Catalogo principal"/>
    <s v="USD"/>
    <s v="N/A"/>
    <s v="Microsoft Teams Shared Devices for faculty"/>
    <s v="Unidad"/>
    <s v="Und"/>
    <s v="Monthly Subscriptions"/>
    <s v="N/A"/>
    <s v="N/A"/>
    <s v="CSP ACADEMICO"/>
    <s v="ecb60fd2-bbaa-449f-a458-e9eec9ce08d6"/>
    <s v="Suscripción mensual con pago anual"/>
    <n v="3"/>
    <n v="1"/>
    <n v="0"/>
    <n v="0"/>
    <n v="11770.47"/>
    <n v="12793.99"/>
    <n v="0"/>
  </r>
  <r>
    <s v="Catalogo principalCSP ACADEMICO59b9b348-02a2-40de-90cf-23b76d6616ca"/>
    <s v="59b9b348-02a2-40de-90cf-23b76d6616caCSP ACADEMICO"/>
    <m/>
    <x v="4"/>
    <s v="59b9b348-02a2-40de-90cf-23b76d6616ca"/>
    <x v="2"/>
    <s v="Catalogo principal"/>
    <s v="USD"/>
    <s v="N/A"/>
    <s v="Microsoft Teams Shared Devices for students"/>
    <s v="Unidad"/>
    <s v="Und"/>
    <s v="Monthly Subscriptions"/>
    <s v="N/A"/>
    <s v="N/A"/>
    <s v="CSP ACADEMICO"/>
    <s v="59b9b348-02a2-40de-90cf-23b76d6616ca"/>
    <s v="Suscripción mensual con pago anual"/>
    <n v="2.2999999999999998"/>
    <n v="1"/>
    <n v="0"/>
    <n v="0"/>
    <n v="9024.0269999999982"/>
    <n v="9808.73"/>
    <n v="0"/>
  </r>
  <r>
    <s v="Catalogo principalCSP ACADEMICOcb2ff97f-cdd5-4a14-b655-9f5d0aa58e27"/>
    <s v="cb2ff97f-cdd5-4a14-b655-9f5d0aa58e27CSP ACADEMICO"/>
    <m/>
    <x v="4"/>
    <s v="cb2ff97f-cdd5-4a14-b655-9f5d0aa58e27"/>
    <x v="2"/>
    <s v="Catalogo principal"/>
    <s v="USD"/>
    <s v="N/A"/>
    <s v="Common Data Service Database Capacity for Education"/>
    <s v="Unidad"/>
    <s v="Und"/>
    <s v="Monthly Subscriptions"/>
    <s v="N/A"/>
    <s v="N/A"/>
    <s v="CSP ACADEMICO"/>
    <s v="cb2ff97f-cdd5-4a14-b655-9f5d0aa58e27"/>
    <s v="Suscripción mensual con pago anual"/>
    <n v="28"/>
    <n v="1"/>
    <n v="0"/>
    <n v="0"/>
    <n v="109857.72"/>
    <n v="119410.57"/>
    <n v="0"/>
  </r>
  <r>
    <s v="Catalogo principalCSP ACADEMICO96cf7b37-c213-4626-a613-2f6c75f6b901"/>
    <s v="96cf7b37-c213-4626-a613-2f6c75f6b901CSP ACADEMICO"/>
    <m/>
    <x v="4"/>
    <s v="96cf7b37-c213-4626-a613-2f6c75f6b901"/>
    <x v="2"/>
    <s v="Catalogo principal"/>
    <s v="USD"/>
    <s v="N/A"/>
    <s v="Common Data Service File Capacity for Education"/>
    <s v="Unidad"/>
    <s v="Und"/>
    <s v="Monthly Subscriptions"/>
    <s v="N/A"/>
    <s v="N/A"/>
    <s v="CSP ACADEMICO"/>
    <s v="96cf7b37-c213-4626-a613-2f6c75f6b901"/>
    <s v="Suscripción mensual con pago anual"/>
    <n v="1.4"/>
    <n v="1"/>
    <n v="0"/>
    <n v="0"/>
    <n v="5492.8859999999995"/>
    <n v="5970.53"/>
    <n v="0"/>
  </r>
  <r>
    <s v="Catalogo principalCSP ACADEMICOc2783c39-f49d-4987-b753-fdbaad00ac54"/>
    <s v="c2783c39-f49d-4987-b753-fdbaad00ac54CSP ACADEMICO"/>
    <m/>
    <x v="4"/>
    <s v="c2783c39-f49d-4987-b753-fdbaad00ac54"/>
    <x v="2"/>
    <s v="Catalogo principal"/>
    <s v="USD"/>
    <s v="N/A"/>
    <s v="Common Data Service Log Capacity for Education"/>
    <s v="Unidad"/>
    <s v="Und"/>
    <s v="Monthly Subscriptions"/>
    <s v="N/A"/>
    <s v="N/A"/>
    <s v="CSP ACADEMICO"/>
    <s v="c2783c39-f49d-4987-b753-fdbaad00ac54"/>
    <s v="Suscripción mensual con pago anual"/>
    <n v="7"/>
    <n v="1"/>
    <n v="0"/>
    <n v="0"/>
    <n v="27464.43"/>
    <n v="29852.639999999999"/>
    <n v="0"/>
  </r>
  <r>
    <s v="Catalogo principalCSP ACADEMICO4afd07ff-7e40-46a0-90e7-1806d0ee8313"/>
    <s v="4afd07ff-7e40-46a0-90e7-1806d0ee8313CSP ACADEMICO"/>
    <m/>
    <x v="4"/>
    <s v="4afd07ff-7e40-46a0-90e7-1806d0ee8313"/>
    <x v="2"/>
    <s v="Catalogo principal"/>
    <s v="USD"/>
    <s v="N/A"/>
    <s v="Dynamics 365 Asset Management Addl Assets for Faculty_AddOn"/>
    <s v="Unidad"/>
    <s v="Und"/>
    <s v="Monthly Subscriptions"/>
    <s v="N/A"/>
    <s v="N/A"/>
    <s v="CSP ACADEMICO"/>
    <s v="4afd07ff-7e40-46a0-90e7-1806d0ee8313"/>
    <s v="Suscripción mensual con pago anual"/>
    <n v="70"/>
    <n v="1"/>
    <n v="0"/>
    <n v="0"/>
    <n v="274644.3"/>
    <n v="298526.40999999997"/>
    <n v="0"/>
  </r>
  <r>
    <s v="Catalogo principalCSP ACADEMICOceedd55e-fc9a-45b1-9001-d6d51f2d4be2"/>
    <s v="ceedd55e-fc9a-45b1-9001-d6d51f2d4be2CSP ACADEMICO"/>
    <m/>
    <x v="4"/>
    <s v="ceedd55e-fc9a-45b1-9001-d6d51f2d4be2"/>
    <x v="2"/>
    <s v="Catalogo principal"/>
    <s v="USD"/>
    <s v="N/A"/>
    <s v="Dynamics 365 Business Central Essential for Faculty"/>
    <s v="Unidad"/>
    <s v="Und"/>
    <s v="Monthly Subscriptions"/>
    <s v="N/A"/>
    <s v="N/A"/>
    <s v="CSP ACADEMICO"/>
    <s v="ceedd55e-fc9a-45b1-9001-d6d51f2d4be2"/>
    <s v="Suscripción mensual con pago anual"/>
    <n v="38.5"/>
    <n v="1"/>
    <n v="0"/>
    <n v="0"/>
    <n v="151054.36499999999"/>
    <n v="164189.53"/>
    <n v="0"/>
  </r>
  <r>
    <s v="Catalogo principalCSP ACADEMICO11feeeaf-cbbb-4498-bf85-6822eb2122ea"/>
    <s v="11feeeaf-cbbb-4498-bf85-6822eb2122eaCSP ACADEMICO"/>
    <m/>
    <x v="4"/>
    <s v="11feeeaf-cbbb-4498-bf85-6822eb2122ea"/>
    <x v="2"/>
    <s v="Catalogo principal"/>
    <s v="USD"/>
    <s v="N/A"/>
    <s v="Dynamics 365 Business Central Essential for Students"/>
    <s v="Unidad"/>
    <s v="Und"/>
    <s v="Monthly Subscriptions"/>
    <s v="N/A"/>
    <s v="N/A"/>
    <s v="CSP ACADEMICO"/>
    <s v="11feeeaf-cbbb-4498-bf85-6822eb2122ea"/>
    <s v="Suscripción mensual con pago anual"/>
    <n v="28"/>
    <n v="1"/>
    <n v="0"/>
    <n v="0"/>
    <n v="109857.72"/>
    <n v="119410.57"/>
    <n v="0"/>
  </r>
  <r>
    <s v="Catalogo principalCSP ACADEMICOe9df434f-0be9-440b-a06b-0dc0ce93be93"/>
    <s v="e9df434f-0be9-440b-a06b-0dc0ce93be93CSP ACADEMICO"/>
    <m/>
    <x v="4"/>
    <s v="e9df434f-0be9-440b-a06b-0dc0ce93be93"/>
    <x v="2"/>
    <s v="Catalogo principal"/>
    <s v="USD"/>
    <s v="N/A"/>
    <s v="Dynamics 365 Business Central External Accountant for Faculty"/>
    <s v="Unidad"/>
    <s v="Und"/>
    <s v="Monthly Subscriptions"/>
    <s v="N/A"/>
    <s v="N/A"/>
    <s v="CSP ACADEMICO"/>
    <s v="e9df434f-0be9-440b-a06b-0dc0ce93be93"/>
    <s v="Suscripción mensual con pago anual"/>
    <n v="0"/>
    <n v="1"/>
    <n v="0"/>
    <n v="0"/>
    <n v="0"/>
    <n v="0"/>
    <n v="0"/>
  </r>
  <r>
    <s v="Catalogo principalCSP ACADEMICOd884fc51-643d-4f12-bbf5-a13e9320a950"/>
    <s v="d884fc51-643d-4f12-bbf5-a13e9320a950CSP ACADEMICO"/>
    <m/>
    <x v="4"/>
    <s v="d884fc51-643d-4f12-bbf5-a13e9320a950"/>
    <x v="2"/>
    <s v="Catalogo principal"/>
    <s v="USD"/>
    <s v="N/A"/>
    <s v="Dynamics 365 Business Central External Accountant for Students"/>
    <s v="Unidad"/>
    <s v="Und"/>
    <s v="Monthly Subscriptions"/>
    <s v="N/A"/>
    <s v="N/A"/>
    <s v="CSP ACADEMICO"/>
    <s v="d884fc51-643d-4f12-bbf5-a13e9320a950"/>
    <s v="Suscripción mensual con pago anual"/>
    <n v="0"/>
    <n v="1"/>
    <n v="0"/>
    <n v="0"/>
    <n v="0"/>
    <n v="0"/>
    <n v="0"/>
  </r>
  <r>
    <s v="Catalogo principalCSP ACADEMICOb023d59e-7451-4817-a52d-749ff3918e83"/>
    <s v="b023d59e-7451-4817-a52d-749ff3918e83CSP ACADEMICO"/>
    <m/>
    <x v="4"/>
    <s v="b023d59e-7451-4817-a52d-749ff3918e83"/>
    <x v="2"/>
    <s v="Catalogo principal"/>
    <s v="USD"/>
    <s v="N/A"/>
    <s v="Dynamics 365 Business Central Premium for Faculty"/>
    <s v="Unidad"/>
    <s v="Und"/>
    <s v="Monthly Subscriptions"/>
    <s v="N/A"/>
    <s v="N/A"/>
    <s v="CSP ACADEMICO"/>
    <s v="b023d59e-7451-4817-a52d-749ff3918e83"/>
    <s v="Suscripción mensual con pago anual"/>
    <n v="55"/>
    <n v="1"/>
    <n v="0"/>
    <n v="0"/>
    <n v="215791.94999999998"/>
    <n v="234556.47"/>
    <n v="0"/>
  </r>
  <r>
    <s v="Catalogo principalCSP ACADEMICO844c4b77-dfb5-45c9-aaa4-bf1e70dd73c8"/>
    <s v="844c4b77-dfb5-45c9-aaa4-bf1e70dd73c8CSP ACADEMICO"/>
    <m/>
    <x v="4"/>
    <s v="844c4b77-dfb5-45c9-aaa4-bf1e70dd73c8"/>
    <x v="2"/>
    <s v="Catalogo principal"/>
    <s v="USD"/>
    <s v="N/A"/>
    <s v="Dynamics 365 Business Central Premium for Students"/>
    <s v="Unidad"/>
    <s v="Und"/>
    <s v="Monthly Subscriptions"/>
    <s v="N/A"/>
    <s v="N/A"/>
    <s v="CSP ACADEMICO"/>
    <s v="844c4b77-dfb5-45c9-aaa4-bf1e70dd73c8"/>
    <s v="Suscripción mensual con pago anual"/>
    <n v="40"/>
    <n v="1"/>
    <n v="0"/>
    <n v="0"/>
    <n v="156939.59999999998"/>
    <n v="170586.52"/>
    <n v="0"/>
  </r>
  <r>
    <s v="Catalogo principalCSP ACADEMICObc89c27d-3586-4728-be98-4bb569802ede"/>
    <s v="bc89c27d-3586-4728-be98-4bb569802edeCSP ACADEMICO"/>
    <m/>
    <x v="4"/>
    <s v="bc89c27d-3586-4728-be98-4bb569802ede"/>
    <x v="2"/>
    <s v="Catalogo principal"/>
    <s v="USD"/>
    <s v="N/A"/>
    <s v="Dynamics 365 Business Central Team Member for Faculty"/>
    <s v="Unidad"/>
    <s v="Und"/>
    <s v="Monthly Subscriptions"/>
    <s v="N/A"/>
    <s v="N/A"/>
    <s v="CSP ACADEMICO"/>
    <s v="bc89c27d-3586-4728-be98-4bb569802ede"/>
    <s v="Suscripción mensual con pago anual"/>
    <n v="4.4000000000000004"/>
    <n v="1"/>
    <n v="0"/>
    <n v="0"/>
    <n v="17263.356"/>
    <n v="18764.52"/>
    <n v="0"/>
  </r>
  <r>
    <s v="Catalogo principalCSP ACADEMICOb1873c69-7198-45e0-b8bf-4fa1d4a6a1ad"/>
    <s v="b1873c69-7198-45e0-b8bf-4fa1d4a6a1adCSP ACADEMICO"/>
    <m/>
    <x v="4"/>
    <s v="b1873c69-7198-45e0-b8bf-4fa1d4a6a1ad"/>
    <x v="2"/>
    <s v="Catalogo principal"/>
    <s v="USD"/>
    <s v="N/A"/>
    <s v="Dynamics 365 Business Central Team Member for Students"/>
    <s v="Unidad"/>
    <s v="Und"/>
    <s v="Monthly Subscriptions"/>
    <s v="N/A"/>
    <s v="N/A"/>
    <s v="CSP ACADEMICO"/>
    <s v="b1873c69-7198-45e0-b8bf-4fa1d4a6a1ad"/>
    <s v="Suscripción mensual con pago anual"/>
    <n v="3.2"/>
    <n v="1"/>
    <n v="0"/>
    <n v="0"/>
    <n v="12555.168"/>
    <n v="13646.92"/>
    <n v="0"/>
  </r>
  <r>
    <s v="Catalogo principalCSP ACADEMICO3e77a031-79a9-4cd7-a7e7-d7dc2987a5c4"/>
    <s v="3e77a031-79a9-4cd7-a7e7-d7dc2987a5c4CSP ACADEMICO"/>
    <m/>
    <x v="4"/>
    <s v="3e77a031-79a9-4cd7-a7e7-d7dc2987a5c4"/>
    <x v="2"/>
    <s v="Catalogo principal"/>
    <s v="USD"/>
    <s v="N/A"/>
    <s v="Dynamics 365 Commerce Attach to Qualifying Dynamics 365 Base Offer for Faculty"/>
    <s v="Unidad"/>
    <s v="Und"/>
    <s v="Monthly Subscriptions"/>
    <s v="N/A"/>
    <s v="N/A"/>
    <s v="CSP ACADEMICO"/>
    <s v="3e77a031-79a9-4cd7-a7e7-d7dc2987a5c4"/>
    <s v="Suscripción mensual con pago anual"/>
    <n v="16.5"/>
    <n v="1"/>
    <n v="0"/>
    <n v="0"/>
    <n v="64737.584999999999"/>
    <n v="70366.94"/>
    <n v="0"/>
  </r>
  <r>
    <s v="Catalogo principalCSP ACADEMICOc3909cda-035d-4c9f-909d-9a3fdde4e625"/>
    <s v="c3909cda-035d-4c9f-909d-9a3fdde4e625CSP ACADEMICO"/>
    <m/>
    <x v="4"/>
    <s v="c3909cda-035d-4c9f-909d-9a3fdde4e625"/>
    <x v="2"/>
    <s v="Catalogo principal"/>
    <s v="USD"/>
    <s v="N/A"/>
    <s v="Dynamics 365 Commerce Attach to Qualifying Dynamics 365 Base Offer for Students"/>
    <s v="Unidad"/>
    <s v="Und"/>
    <s v="Monthly Subscriptions"/>
    <s v="N/A"/>
    <s v="N/A"/>
    <s v="CSP ACADEMICO"/>
    <s v="c3909cda-035d-4c9f-909d-9a3fdde4e625"/>
    <s v="Suscripción mensual con pago anual"/>
    <n v="12"/>
    <n v="1"/>
    <n v="0"/>
    <n v="0"/>
    <n v="47081.88"/>
    <n v="51175.96"/>
    <n v="0"/>
  </r>
  <r>
    <s v="Catalogo principalCSP ACADEMICO83a531ed-e7e8-4b78-94d0-3073d415f347"/>
    <s v="83a531ed-e7e8-4b78-94d0-3073d415f347CSP ACADEMICO"/>
    <m/>
    <x v="4"/>
    <s v="83a531ed-e7e8-4b78-94d0-3073d415f347"/>
    <x v="2"/>
    <s v="Catalogo principal"/>
    <s v="USD"/>
    <s v="N/A"/>
    <s v="Dynamics 365 Commerce for Faculty"/>
    <s v="Unidad"/>
    <s v="Und"/>
    <s v="Monthly Subscriptions"/>
    <s v="N/A"/>
    <s v="N/A"/>
    <s v="CSP ACADEMICO"/>
    <s v="83a531ed-e7e8-4b78-94d0-3073d415f347"/>
    <s v="Suscripción mensual con pago anual"/>
    <n v="99"/>
    <n v="1"/>
    <n v="0"/>
    <n v="0"/>
    <n v="388425.50999999995"/>
    <n v="422201.64"/>
    <n v="0"/>
  </r>
  <r>
    <s v="Catalogo principalCSP ACADEMICOf65ba0cd-dd42-4b7a-8df2-2adcb3c01299"/>
    <s v="f65ba0cd-dd42-4b7a-8df2-2adcb3c01299CSP ACADEMICO"/>
    <m/>
    <x v="4"/>
    <s v="f65ba0cd-dd42-4b7a-8df2-2adcb3c01299"/>
    <x v="2"/>
    <s v="Catalogo principal"/>
    <s v="USD"/>
    <s v="N/A"/>
    <s v="Dynamics 365 Commerce for Students"/>
    <s v="Unidad"/>
    <s v="Und"/>
    <s v="Monthly Subscriptions"/>
    <s v="N/A"/>
    <s v="N/A"/>
    <s v="CSP ACADEMICO"/>
    <s v="f65ba0cd-dd42-4b7a-8df2-2adcb3c01299"/>
    <s v="Suscripción mensual con pago anual"/>
    <n v="72"/>
    <n v="1"/>
    <n v="0"/>
    <n v="0"/>
    <n v="282491.27999999997"/>
    <n v="307055.74"/>
    <n v="0"/>
  </r>
  <r>
    <s v="Catalogo principalCSP ACADEMICO77e8bce5-aa9e-47d3-ad59-5bd4bb13e5ac"/>
    <s v="77e8bce5-aa9e-47d3-ad59-5bd4bb13e5acCSP ACADEMICO"/>
    <m/>
    <x v="4"/>
    <s v="77e8bce5-aa9e-47d3-ad59-5bd4bb13e5ac"/>
    <x v="2"/>
    <s v="Catalogo principal"/>
    <s v="USD"/>
    <s v="N/A"/>
    <s v="Dynamics 365 Customer Insights Profiles Add-on for Education_AddOn"/>
    <s v="Unidad"/>
    <s v="Und"/>
    <s v="Monthly Subscriptions"/>
    <s v="N/A"/>
    <s v="N/A"/>
    <s v="CSP ACADEMICO"/>
    <s v="77e8bce5-aa9e-47d3-ad59-5bd4bb13e5ac"/>
    <s v="Suscripción mensual con pago anual"/>
    <n v="700"/>
    <n v="1"/>
    <n v="0"/>
    <n v="0"/>
    <n v="2746443"/>
    <n v="2985264.13"/>
    <n v="0"/>
  </r>
  <r>
    <s v="Catalogo principalCSP ACADEMICO9f620def-b8a6-4d1d-9a03-53f874557837"/>
    <s v="9f620def-b8a6-4d1d-9a03-53f874557837CSP ACADEMICO"/>
    <m/>
    <x v="4"/>
    <s v="9f620def-b8a6-4d1d-9a03-53f874557837"/>
    <x v="2"/>
    <s v="Catalogo principal"/>
    <s v="USD"/>
    <s v="N/A"/>
    <s v="Dynamics 365 Customer Insights Attach for Education"/>
    <s v="Unidad"/>
    <s v="Und"/>
    <s v="Monthly Subscriptions"/>
    <s v="N/A"/>
    <s v="N/A"/>
    <s v="CSP ACADEMICO"/>
    <s v="9f620def-b8a6-4d1d-9a03-53f874557837"/>
    <s v="Suscripción mensual con pago anual"/>
    <n v="550"/>
    <n v="1"/>
    <n v="0"/>
    <n v="0"/>
    <n v="2157919.5"/>
    <n v="2345564.67"/>
    <n v="0"/>
  </r>
  <r>
    <s v="Catalogo principalCSP ACADEMICO51ba4a74-086e-4033-bc08-56d71fc139c0"/>
    <s v="51ba4a74-086e-4033-bc08-56d71fc139c0CSP ACADEMICO"/>
    <m/>
    <x v="4"/>
    <s v="51ba4a74-086e-4033-bc08-56d71fc139c0"/>
    <x v="2"/>
    <s v="Catalogo principal"/>
    <s v="USD"/>
    <s v="N/A"/>
    <s v="Dynamics 365 Customer Insights for Education"/>
    <s v="Unidad"/>
    <s v="Und"/>
    <s v="Monthly Subscriptions"/>
    <s v="N/A"/>
    <s v="N/A"/>
    <s v="CSP ACADEMICO"/>
    <s v="51ba4a74-086e-4033-bc08-56d71fc139c0"/>
    <s v="Suscripción mensual con pago anual"/>
    <n v="825"/>
    <n v="1"/>
    <n v="0"/>
    <n v="0"/>
    <n v="3236879.25"/>
    <n v="3518347.01"/>
    <n v="0"/>
  </r>
  <r>
    <s v="Catalogo principalCSP ACADEMICO621716e7-cfc9-4e8c-9b8c-262b8d8b2212"/>
    <s v="621716e7-cfc9-4e8c-9b8c-262b8d8b2212CSP ACADEMICO"/>
    <m/>
    <x v="4"/>
    <s v="621716e7-cfc9-4e8c-9b8c-262b8d8b2212"/>
    <x v="2"/>
    <s v="Catalogo principal"/>
    <s v="USD"/>
    <s v="N/A"/>
    <s v="Dynamics 365 Customer Service Chat for Faculty_AddOn"/>
    <s v="Unidad"/>
    <s v="Und"/>
    <s v="Monthly Subscriptions"/>
    <s v="N/A"/>
    <s v="N/A"/>
    <s v="CSP ACADEMICO"/>
    <s v="621716e7-cfc9-4e8c-9b8c-262b8d8b2212"/>
    <s v="Suscripción mensual con pago anual"/>
    <n v="42"/>
    <n v="1"/>
    <n v="0"/>
    <n v="0"/>
    <n v="164786.57999999999"/>
    <n v="179115.85"/>
    <n v="0"/>
  </r>
  <r>
    <s v="Catalogo principalCSP ACADEMICO4a7a84db-1982-453e-9caa-ca72606b31cc"/>
    <s v="4a7a84db-1982-453e-9caa-ca72606b31ccCSP ACADEMICO"/>
    <m/>
    <x v="4"/>
    <s v="4a7a84db-1982-453e-9caa-ca72606b31cc"/>
    <x v="2"/>
    <s v="Catalogo principal"/>
    <s v="USD"/>
    <s v="N/A"/>
    <s v="Dynamics 365 Customer Service Chat for Students_AddOn"/>
    <s v="Unidad"/>
    <s v="Und"/>
    <s v="Monthly Subscriptions"/>
    <s v="N/A"/>
    <s v="N/A"/>
    <s v="CSP ACADEMICO"/>
    <s v="4a7a84db-1982-453e-9caa-ca72606b31cc"/>
    <s v="Suscripción mensual con pago anual"/>
    <n v="42"/>
    <n v="1"/>
    <n v="0"/>
    <n v="0"/>
    <n v="164786.57999999999"/>
    <n v="179115.85"/>
    <n v="0"/>
  </r>
  <r>
    <s v="Catalogo principalCSP ACADEMICO533e0acf-0093-47da-bb03-920c64cf0e75"/>
    <s v="533e0acf-0093-47da-bb03-920c64cf0e75CSP ACADEMICO"/>
    <m/>
    <x v="4"/>
    <s v="533e0acf-0093-47da-bb03-920c64cf0e75"/>
    <x v="2"/>
    <s v="Catalogo principal"/>
    <s v="USD"/>
    <s v="N/A"/>
    <s v="Dynamics 365 Customer Service Digital Messaging add-on for Faculty_AddOn"/>
    <s v="Unidad"/>
    <s v="Und"/>
    <s v="Monthly Subscriptions"/>
    <s v="N/A"/>
    <s v="N/A"/>
    <s v="CSP ACADEMICO"/>
    <s v="533e0acf-0093-47da-bb03-920c64cf0e75"/>
    <s v="Suscripción mensual con pago anual"/>
    <n v="41.3"/>
    <n v="1"/>
    <n v="0"/>
    <n v="0"/>
    <n v="162040.13699999999"/>
    <n v="176130.58"/>
    <n v="0"/>
  </r>
  <r>
    <s v="Catalogo principalCSP ACADEMICO5925a655-481c-4b16-82c5-588ddb68ba36"/>
    <s v="5925a655-481c-4b16-82c5-588ddb68ba36CSP ACADEMICO"/>
    <m/>
    <x v="4"/>
    <s v="5925a655-481c-4b16-82c5-588ddb68ba36"/>
    <x v="2"/>
    <s v="Catalogo principal"/>
    <s v="USD"/>
    <s v="N/A"/>
    <s v="Dynamics 365 Customer Service Digital Messaging add-on for Students_AddOn"/>
    <s v="Unidad"/>
    <s v="Und"/>
    <s v="Monthly Subscriptions"/>
    <s v="N/A"/>
    <s v="N/A"/>
    <s v="CSP ACADEMICO"/>
    <s v="5925a655-481c-4b16-82c5-588ddb68ba36"/>
    <s v="Suscripción mensual con pago anual"/>
    <n v="30"/>
    <n v="1"/>
    <n v="0"/>
    <n v="0"/>
    <n v="117704.7"/>
    <n v="127939.89"/>
    <n v="0"/>
  </r>
  <r>
    <s v="Catalogo principalCSP ACADEMICO4bea8897-2b56-4614-a25f-675eb4d0d81e"/>
    <s v="4bea8897-2b56-4614-a25f-675eb4d0d81eCSP ACADEMICO"/>
    <m/>
    <x v="4"/>
    <s v="4bea8897-2b56-4614-a25f-675eb4d0d81e"/>
    <x v="2"/>
    <s v="Catalogo principal"/>
    <s v="USD"/>
    <s v="N/A"/>
    <s v="Dynamics 365 Customer Service Enterprise Attach to Qualifying Dynamics 365 Base Offer for Faculty"/>
    <s v="Unidad"/>
    <s v="Und"/>
    <s v="Monthly Subscriptions"/>
    <s v="N/A"/>
    <s v="N/A"/>
    <s v="CSP ACADEMICO"/>
    <s v="4bea8897-2b56-4614-a25f-675eb4d0d81e"/>
    <s v="Suscripción mensual con pago anual"/>
    <n v="11"/>
    <n v="1"/>
    <n v="0"/>
    <n v="0"/>
    <n v="43158.39"/>
    <n v="46911.29"/>
    <n v="0"/>
  </r>
  <r>
    <s v="Catalogo principalCSP ACADEMICO089b9307-fe82-47fa-9d73-a06ee42f531b"/>
    <s v="089b9307-fe82-47fa-9d73-a06ee42f531bCSP ACADEMICO"/>
    <m/>
    <x v="4"/>
    <s v="089b9307-fe82-47fa-9d73-a06ee42f531b"/>
    <x v="2"/>
    <s v="Catalogo principal"/>
    <s v="USD"/>
    <s v="N/A"/>
    <s v="Dynamics 365 Customer Service Enterprise Attach to Qualifying Dynamics 365 Base Offer for Students"/>
    <s v="Unidad"/>
    <s v="Und"/>
    <s v="Monthly Subscriptions"/>
    <s v="N/A"/>
    <s v="N/A"/>
    <s v="CSP ACADEMICO"/>
    <s v="089b9307-fe82-47fa-9d73-a06ee42f531b"/>
    <s v="Suscripción mensual con pago anual"/>
    <n v="8"/>
    <n v="1"/>
    <n v="0"/>
    <n v="0"/>
    <n v="31387.919999999998"/>
    <n v="34117.300000000003"/>
    <n v="0"/>
  </r>
  <r>
    <s v="Catalogo principalCSP ACADEMICO9b97f77a-106a-4039-9f30-08954636d5a7"/>
    <s v="9b97f77a-106a-4039-9f30-08954636d5a7CSP ACADEMICO"/>
    <m/>
    <x v="4"/>
    <s v="9b97f77a-106a-4039-9f30-08954636d5a7"/>
    <x v="2"/>
    <s v="Catalogo principal"/>
    <s v="USD"/>
    <s v="N/A"/>
    <s v="Dynamics 365 Customer Service Enterprise for Faculty"/>
    <s v="Unidad"/>
    <s v="Und"/>
    <s v="Monthly Subscriptions"/>
    <s v="N/A"/>
    <s v="N/A"/>
    <s v="CSP ACADEMICO"/>
    <s v="9b97f77a-106a-4039-9f30-08954636d5a7"/>
    <s v="Suscripción mensual con pago anual"/>
    <n v="52.3"/>
    <n v="1"/>
    <n v="0"/>
    <n v="0"/>
    <n v="205198.52699999997"/>
    <n v="223041.88"/>
    <n v="0"/>
  </r>
  <r>
    <s v="Catalogo principalCSP ACADEMICOc1267a47-0d56-4305-b975-7ba45e51eb5d"/>
    <s v="c1267a47-0d56-4305-b975-7ba45e51eb5dCSP ACADEMICO"/>
    <m/>
    <x v="4"/>
    <s v="c1267a47-0d56-4305-b975-7ba45e51eb5d"/>
    <x v="2"/>
    <s v="Catalogo principal"/>
    <s v="USD"/>
    <s v="N/A"/>
    <s v="Dynamics 365 Customer Service Enterprise for Faculty Device"/>
    <s v="Unidad"/>
    <s v="Und"/>
    <s v="Monthly Subscriptions"/>
    <s v="N/A"/>
    <s v="N/A"/>
    <s v="CSP ACADEMICO"/>
    <s v="c1267a47-0d56-4305-b975-7ba45e51eb5d"/>
    <s v="Suscripción mensual con pago anual"/>
    <n v="79.7"/>
    <n v="1"/>
    <n v="0"/>
    <n v="0"/>
    <n v="312702.15299999999"/>
    <n v="339893.64"/>
    <n v="0"/>
  </r>
  <r>
    <s v="Catalogo principalCSP ACADEMICO3ea6fca5-1502-4ec1-8d87-f65d65f382bf"/>
    <s v="3ea6fca5-1502-4ec1-8d87-f65d65f382bfCSP ACADEMICO"/>
    <m/>
    <x v="4"/>
    <s v="3ea6fca5-1502-4ec1-8d87-f65d65f382bf"/>
    <x v="2"/>
    <s v="Catalogo principal"/>
    <s v="USD"/>
    <s v="N/A"/>
    <s v="Dynamics 365 Customer Service Enterprise for Students"/>
    <s v="Unidad"/>
    <s v="Und"/>
    <s v="Monthly Subscriptions"/>
    <s v="N/A"/>
    <s v="N/A"/>
    <s v="CSP ACADEMICO"/>
    <s v="3ea6fca5-1502-4ec1-8d87-f65d65f382bf"/>
    <s v="Suscripción mensual con pago anual"/>
    <n v="38"/>
    <n v="1"/>
    <n v="0"/>
    <n v="0"/>
    <n v="149092.62"/>
    <n v="162057.20000000001"/>
    <n v="0"/>
  </r>
  <r>
    <s v="Catalogo principalCSP ACADEMICO9c6e2220-643f-41ce-9fcc-b6db3d1a25ec"/>
    <s v="9c6e2220-643f-41ce-9fcc-b6db3d1a25ecCSP ACADEMICO"/>
    <m/>
    <x v="4"/>
    <s v="9c6e2220-643f-41ce-9fcc-b6db3d1a25ec"/>
    <x v="2"/>
    <s v="Catalogo principal"/>
    <s v="USD"/>
    <s v="N/A"/>
    <s v="Dynamics 365 Customer Service Enterprise for Students Device"/>
    <s v="Unidad"/>
    <s v="Und"/>
    <s v="Monthly Subscriptions"/>
    <s v="N/A"/>
    <s v="N/A"/>
    <s v="CSP ACADEMICO"/>
    <s v="9c6e2220-643f-41ce-9fcc-b6db3d1a25ec"/>
    <s v="Suscripción mensual con pago anual"/>
    <n v="58"/>
    <n v="1"/>
    <n v="0"/>
    <n v="0"/>
    <n v="227562.41999999998"/>
    <n v="247350.46"/>
    <n v="0"/>
  </r>
  <r>
    <s v="Catalogo principalCSP ACADEMICOa81010d7-7859-4f6b-9f29-2e79e2573904"/>
    <s v="a81010d7-7859-4f6b-9f29-2e79e2573904CSP ACADEMICO"/>
    <m/>
    <x v="4"/>
    <s v="a81010d7-7859-4f6b-9f29-2e79e2573904"/>
    <x v="2"/>
    <s v="Catalogo principal"/>
    <s v="USD"/>
    <s v="N/A"/>
    <s v="Dynamics 365 Customer Service Professional for Faculty"/>
    <s v="Unidad"/>
    <s v="Und"/>
    <s v="Monthly Subscriptions"/>
    <s v="N/A"/>
    <s v="N/A"/>
    <s v="CSP ACADEMICO"/>
    <s v="a81010d7-7859-4f6b-9f29-2e79e2573904"/>
    <s v="Suscripción mensual con pago anual"/>
    <n v="27.5"/>
    <n v="1"/>
    <n v="0"/>
    <n v="0"/>
    <n v="107895.97499999999"/>
    <n v="117278.23"/>
    <n v="0"/>
  </r>
  <r>
    <s v="Catalogo principalCSP ACADEMICO69998fb3-b858-476e-99ba-0d7ba65fe8fb"/>
    <s v="69998fb3-b858-476e-99ba-0d7ba65fe8fbCSP ACADEMICO"/>
    <m/>
    <x v="4"/>
    <s v="69998fb3-b858-476e-99ba-0d7ba65fe8fb"/>
    <x v="2"/>
    <s v="Catalogo principal"/>
    <s v="USD"/>
    <s v="N/A"/>
    <s v="Dynamics 365 Customer Service Professional for Students"/>
    <s v="Unidad"/>
    <s v="Und"/>
    <s v="Monthly Subscriptions"/>
    <s v="N/A"/>
    <s v="N/A"/>
    <s v="CSP ACADEMICO"/>
    <s v="69998fb3-b858-476e-99ba-0d7ba65fe8fb"/>
    <s v="Suscripción mensual con pago anual"/>
    <n v="20"/>
    <n v="1"/>
    <n v="0"/>
    <n v="0"/>
    <n v="78469.799999999988"/>
    <n v="85293.26"/>
    <n v="0"/>
  </r>
  <r>
    <s v="Catalogo principalCSP ACADEMICO4e01898f-8f8a-451a-be80-f2298cec5170"/>
    <s v="4e01898f-8f8a-451a-be80-f2298cec5170CSP ACADEMICO"/>
    <m/>
    <x v="4"/>
    <s v="4e01898f-8f8a-451a-be80-f2298cec5170"/>
    <x v="2"/>
    <s v="Catalogo principal"/>
    <s v="USD"/>
    <s v="N/A"/>
    <s v="Dynamics 365 Customer Service Professional Attach to Qualifying Dynamics 365 Base Offer for Faculty"/>
    <s v="Unidad"/>
    <s v="Und"/>
    <s v="Monthly Subscriptions"/>
    <s v="N/A"/>
    <s v="N/A"/>
    <s v="CSP ACADEMICO"/>
    <s v="4e01898f-8f8a-451a-be80-f2298cec5170"/>
    <s v="Suscripción mensual con pago anual"/>
    <n v="11"/>
    <n v="1"/>
    <n v="0"/>
    <n v="0"/>
    <n v="43158.39"/>
    <n v="46911.29"/>
    <n v="0"/>
  </r>
  <r>
    <s v="Catalogo principalCSP ACADEMICO9c5d580a-2e7e-4613-ab3a-b00b80697e6c"/>
    <s v="9c5d580a-2e7e-4613-ab3a-b00b80697e6cCSP ACADEMICO"/>
    <m/>
    <x v="4"/>
    <s v="9c5d580a-2e7e-4613-ab3a-b00b80697e6c"/>
    <x v="2"/>
    <s v="Catalogo principal"/>
    <s v="USD"/>
    <s v="N/A"/>
    <s v="Dynamics 365 Customer Service Professional Attach to Qualifying Dynamics 365 Base Offer for Students"/>
    <s v="Unidad"/>
    <s v="Und"/>
    <s v="Monthly Subscriptions"/>
    <s v="N/A"/>
    <s v="N/A"/>
    <s v="CSP ACADEMICO"/>
    <s v="9c5d580a-2e7e-4613-ab3a-b00b80697e6c"/>
    <s v="Suscripción mensual con pago anual"/>
    <n v="8"/>
    <n v="1"/>
    <n v="0"/>
    <n v="0"/>
    <n v="31387.919999999998"/>
    <n v="34117.300000000003"/>
    <n v="0"/>
  </r>
  <r>
    <s v="Catalogo principalCSP ACADEMICO2a8ce3ed-d2b3-4d9f-b620-375a9f475479"/>
    <s v="2a8ce3ed-d2b3-4d9f-b620-375a9f475479CSP ACADEMICO"/>
    <m/>
    <x v="4"/>
    <s v="2a8ce3ed-d2b3-4d9f-b620-375a9f475479"/>
    <x v="2"/>
    <s v="Catalogo principal"/>
    <s v="USD"/>
    <s v="N/A"/>
    <s v="Dynamics 365 Field Service Attach to Qualifying Dynamics 365 Base Offer for Faculty"/>
    <s v="Unidad"/>
    <s v="Und"/>
    <s v="Monthly Subscriptions"/>
    <s v="N/A"/>
    <s v="N/A"/>
    <s v="CSP ACADEMICO"/>
    <s v="2a8ce3ed-d2b3-4d9f-b620-375a9f475479"/>
    <s v="Suscripción mensual con pago anual"/>
    <n v="11"/>
    <n v="1"/>
    <n v="0"/>
    <n v="0"/>
    <n v="43158.39"/>
    <n v="46911.29"/>
    <n v="0"/>
  </r>
  <r>
    <s v="Catalogo principalCSP ACADEMICO21e8c37f-13e6-4e5a-a390-b492f788e196"/>
    <s v="21e8c37f-13e6-4e5a-a390-b492f788e196CSP ACADEMICO"/>
    <m/>
    <x v="4"/>
    <s v="21e8c37f-13e6-4e5a-a390-b492f788e196"/>
    <x v="2"/>
    <s v="Catalogo principal"/>
    <s v="USD"/>
    <s v="N/A"/>
    <s v="Dynamics 365 Field Service Attach to Qualifying Dynamics 365 Base Offer for Students"/>
    <s v="Unidad"/>
    <s v="Und"/>
    <s v="Monthly Subscriptions"/>
    <s v="N/A"/>
    <s v="N/A"/>
    <s v="CSP ACADEMICO"/>
    <s v="21e8c37f-13e6-4e5a-a390-b492f788e196"/>
    <s v="Suscripción mensual con pago anual"/>
    <n v="8"/>
    <n v="1"/>
    <n v="0"/>
    <n v="0"/>
    <n v="31387.919999999998"/>
    <n v="34117.300000000003"/>
    <n v="0"/>
  </r>
  <r>
    <s v="Catalogo principalCSP ACADEMICO41d5856b-9cdc-4194-944d-181517f1268e"/>
    <s v="41d5856b-9cdc-4194-944d-181517f1268eCSP ACADEMICO"/>
    <m/>
    <x v="4"/>
    <s v="41d5856b-9cdc-4194-944d-181517f1268e"/>
    <x v="2"/>
    <s v="Catalogo principal"/>
    <s v="USD"/>
    <s v="N/A"/>
    <s v="Dynamics 365 Field Service for Faculty"/>
    <s v="Unidad"/>
    <s v="Und"/>
    <s v="Monthly Subscriptions"/>
    <s v="N/A"/>
    <s v="N/A"/>
    <s v="CSP ACADEMICO"/>
    <s v="41d5856b-9cdc-4194-944d-181517f1268e"/>
    <s v="Suscripción mensual con pago anual"/>
    <n v="52.3"/>
    <n v="1"/>
    <n v="0"/>
    <n v="0"/>
    <n v="205198.52699999997"/>
    <n v="223041.88"/>
    <n v="0"/>
  </r>
  <r>
    <s v="Catalogo principalCSP ACADEMICO2fec701c-4de9-498a-b104-d9e22a923029"/>
    <s v="2fec701c-4de9-498a-b104-d9e22a923029CSP ACADEMICO"/>
    <m/>
    <x v="4"/>
    <s v="2fec701c-4de9-498a-b104-d9e22a923029"/>
    <x v="2"/>
    <s v="Catalogo principal"/>
    <s v="USD"/>
    <s v="N/A"/>
    <s v="Dynamics 365 Field Service for Faculty Device"/>
    <s v="Unidad"/>
    <s v="Und"/>
    <s v="Monthly Subscriptions"/>
    <s v="N/A"/>
    <s v="N/A"/>
    <s v="CSP ACADEMICO"/>
    <s v="2fec701c-4de9-498a-b104-d9e22a923029"/>
    <s v="Suscripción mensual con pago anual"/>
    <n v="79.7"/>
    <n v="1"/>
    <n v="0"/>
    <n v="0"/>
    <n v="312702.15299999999"/>
    <n v="339893.64"/>
    <n v="0"/>
  </r>
  <r>
    <s v="Catalogo principalCSP ACADEMICO6b332b2d-863a-4a18-ad8a-b3d1434c27d9"/>
    <s v="6b332b2d-863a-4a18-ad8a-b3d1434c27d9CSP ACADEMICO"/>
    <m/>
    <x v="4"/>
    <s v="6b332b2d-863a-4a18-ad8a-b3d1434c27d9"/>
    <x v="2"/>
    <s v="Catalogo principal"/>
    <s v="USD"/>
    <s v="N/A"/>
    <s v="Dynamics 365 Field Service for Students"/>
    <s v="Unidad"/>
    <s v="Und"/>
    <s v="Monthly Subscriptions"/>
    <s v="N/A"/>
    <s v="N/A"/>
    <s v="CSP ACADEMICO"/>
    <s v="6b332b2d-863a-4a18-ad8a-b3d1434c27d9"/>
    <s v="Suscripción mensual con pago anual"/>
    <n v="38"/>
    <n v="1"/>
    <n v="0"/>
    <n v="0"/>
    <n v="149092.62"/>
    <n v="162057.20000000001"/>
    <n v="0"/>
  </r>
  <r>
    <s v="Catalogo principalCSP ACADEMICO685760e2-b019-489f-a71d-f647a1626cac"/>
    <s v="685760e2-b019-489f-a71d-f647a1626cacCSP ACADEMICO"/>
    <m/>
    <x v="4"/>
    <s v="685760e2-b019-489f-a71d-f647a1626cac"/>
    <x v="2"/>
    <s v="Catalogo principal"/>
    <s v="USD"/>
    <s v="N/A"/>
    <s v="Dynamics 365 Field Service for Students Device"/>
    <s v="Unidad"/>
    <s v="Und"/>
    <s v="Monthly Subscriptions"/>
    <s v="N/A"/>
    <s v="N/A"/>
    <s v="CSP ACADEMICO"/>
    <s v="685760e2-b019-489f-a71d-f647a1626cac"/>
    <s v="Suscripción mensual con pago anual"/>
    <n v="58"/>
    <n v="1"/>
    <n v="0"/>
    <n v="0"/>
    <n v="227562.41999999998"/>
    <n v="247350.46"/>
    <n v="0"/>
  </r>
  <r>
    <s v="Catalogo principalCSP ACADEMICO8041e633-0119-4d77-9a50-47541a828d2f"/>
    <s v="8041e633-0119-4d77-9a50-47541a828d2fCSP ACADEMICO"/>
    <m/>
    <x v="4"/>
    <s v="8041e633-0119-4d77-9a50-47541a828d2f"/>
    <x v="2"/>
    <s v="Catalogo principal"/>
    <s v="USD"/>
    <s v="N/A"/>
    <s v="Dynamics 365 Finance Attach to Qualifying Dynamics 365 Base Offer for Faculty"/>
    <s v="Unidad"/>
    <s v="Und"/>
    <s v="Monthly Subscriptions"/>
    <s v="N/A"/>
    <s v="N/A"/>
    <s v="CSP ACADEMICO"/>
    <s v="8041e633-0119-4d77-9a50-47541a828d2f"/>
    <s v="Suscripción mensual con pago anual"/>
    <n v="16.5"/>
    <n v="1"/>
    <n v="0"/>
    <n v="0"/>
    <n v="64737.584999999999"/>
    <n v="70366.94"/>
    <n v="0"/>
  </r>
  <r>
    <s v="Catalogo principalCSP ACADEMICO88af9d14-3c1b-4434-9168-296eeaec202d"/>
    <s v="88af9d14-3c1b-4434-9168-296eeaec202dCSP ACADEMICO"/>
    <m/>
    <x v="4"/>
    <s v="88af9d14-3c1b-4434-9168-296eeaec202d"/>
    <x v="2"/>
    <s v="Catalogo principal"/>
    <s v="USD"/>
    <s v="N/A"/>
    <s v="Dynamics 365 Finance Attach to Qualifying Dynamics 365 Base Offer for Students"/>
    <s v="Unidad"/>
    <s v="Und"/>
    <s v="Monthly Subscriptions"/>
    <s v="N/A"/>
    <s v="N/A"/>
    <s v="CSP ACADEMICO"/>
    <s v="88af9d14-3c1b-4434-9168-296eeaec202d"/>
    <s v="Suscripción mensual con pago anual"/>
    <n v="12"/>
    <n v="1"/>
    <n v="0"/>
    <n v="0"/>
    <n v="47081.88"/>
    <n v="51175.96"/>
    <n v="0"/>
  </r>
  <r>
    <s v="Catalogo principalCSP ACADEMICO46a4a2ef-7eb1-4e2a-8162-a31e0423c5fc"/>
    <s v="46a4a2ef-7eb1-4e2a-8162-a31e0423c5fcCSP ACADEMICO"/>
    <m/>
    <x v="4"/>
    <s v="46a4a2ef-7eb1-4e2a-8162-a31e0423c5fc"/>
    <x v="2"/>
    <s v="Catalogo principal"/>
    <s v="USD"/>
    <s v="N/A"/>
    <s v="Dynamics 365 Finance for Faculty"/>
    <s v="Unidad"/>
    <s v="Und"/>
    <s v="Monthly Subscriptions"/>
    <s v="N/A"/>
    <s v="N/A"/>
    <s v="CSP ACADEMICO"/>
    <s v="46a4a2ef-7eb1-4e2a-8162-a31e0423c5fc"/>
    <s v="Suscripción mensual con pago anual"/>
    <n v="99"/>
    <n v="1"/>
    <n v="0"/>
    <n v="0"/>
    <n v="388425.50999999995"/>
    <n v="422201.64"/>
    <n v="0"/>
  </r>
  <r>
    <s v="Catalogo principalCSP ACADEMICO0a0e4df8-867f-4f1d-bcc8-7e83808570d7"/>
    <s v="0a0e4df8-867f-4f1d-bcc8-7e83808570d7CSP ACADEMICO"/>
    <m/>
    <x v="4"/>
    <s v="0a0e4df8-867f-4f1d-bcc8-7e83808570d7"/>
    <x v="2"/>
    <s v="Catalogo principal"/>
    <s v="USD"/>
    <s v="N/A"/>
    <s v="Dynamics 365 Finance for Students"/>
    <s v="Unidad"/>
    <s v="Und"/>
    <s v="Monthly Subscriptions"/>
    <s v="N/A"/>
    <s v="N/A"/>
    <s v="CSP ACADEMICO"/>
    <s v="0a0e4df8-867f-4f1d-bcc8-7e83808570d7"/>
    <s v="Suscripción mensual con pago anual"/>
    <n v="72"/>
    <n v="1"/>
    <n v="0"/>
    <n v="0"/>
    <n v="282491.27999999997"/>
    <n v="307055.74"/>
    <n v="0"/>
  </r>
  <r>
    <s v="Catalogo principalCSP ACADEMICO6f4f8817-ed64-48d8-ba76-68c57d7b3f10"/>
    <s v="6f4f8817-ed64-48d8-ba76-68c57d7b3f10CSP ACADEMICO"/>
    <m/>
    <x v="4"/>
    <s v="6f4f8817-ed64-48d8-ba76-68c57d7b3f10"/>
    <x v="2"/>
    <s v="Catalogo principal"/>
    <s v="USD"/>
    <s v="N/A"/>
    <s v="Dynamics 365 Guides for Faculty"/>
    <s v="Unidad"/>
    <s v="Und"/>
    <s v="Monthly Subscriptions"/>
    <s v="N/A"/>
    <s v="N/A"/>
    <s v="CSP ACADEMICO"/>
    <s v="6f4f8817-ed64-48d8-ba76-68c57d7b3f10"/>
    <s v="Suscripción mensual con pago anual"/>
    <n v="35.799999999999997"/>
    <n v="1"/>
    <n v="0"/>
    <n v="0"/>
    <n v="140460.94199999998"/>
    <n v="152674.94"/>
    <n v="0"/>
  </r>
  <r>
    <s v="Catalogo principalCSP ACADEMICOdf8d55df-7dd7-49a5-9d6a-813b736fb228"/>
    <s v="df8d55df-7dd7-49a5-9d6a-813b736fb228CSP ACADEMICO"/>
    <m/>
    <x v="4"/>
    <s v="df8d55df-7dd7-49a5-9d6a-813b736fb228"/>
    <x v="2"/>
    <s v="Catalogo principal"/>
    <s v="USD"/>
    <s v="N/A"/>
    <s v="Dynamics 365 Guides for Students"/>
    <s v="Unidad"/>
    <s v="Und"/>
    <s v="Monthly Subscriptions"/>
    <s v="N/A"/>
    <s v="N/A"/>
    <s v="CSP ACADEMICO"/>
    <s v="df8d55df-7dd7-49a5-9d6a-813b736fb228"/>
    <s v="Suscripción mensual con pago anual"/>
    <n v="26"/>
    <n v="1"/>
    <n v="0"/>
    <n v="0"/>
    <n v="102010.73999999999"/>
    <n v="110881.24"/>
    <n v="0"/>
  </r>
  <r>
    <s v="Catalogo principalCSP ACADEMICO64a56854-6883-49ce-96ac-d80120ae8b55"/>
    <s v="64a56854-6883-49ce-96ac-d80120ae8b55CSP ACADEMICO"/>
    <m/>
    <x v="4"/>
    <s v="64a56854-6883-49ce-96ac-d80120ae8b55"/>
    <x v="2"/>
    <s v="Catalogo principal"/>
    <s v="USD"/>
    <s v="N/A"/>
    <s v="Dynamics 365 Marketing Additional Application for Faculty_AddOn"/>
    <s v="Unidad"/>
    <s v="Und"/>
    <s v="Monthly Subscriptions"/>
    <s v="N/A"/>
    <s v="N/A"/>
    <s v="CSP ACADEMICO"/>
    <s v="64a56854-6883-49ce-96ac-d80120ae8b55"/>
    <s v="Suscripción mensual con pago anual"/>
    <n v="350"/>
    <n v="1"/>
    <n v="0"/>
    <n v="0"/>
    <n v="1373221.5"/>
    <n v="1492632.07"/>
    <n v="0"/>
  </r>
  <r>
    <s v="Catalogo principalCSP ACADEMICO81606dbf-05c9-437a-96d6-e2f1634c4be5"/>
    <s v="81606dbf-05c9-437a-96d6-e2f1634c4be5CSP ACADEMICO"/>
    <m/>
    <x v="4"/>
    <s v="81606dbf-05c9-437a-96d6-e2f1634c4be5"/>
    <x v="2"/>
    <s v="Catalogo principal"/>
    <s v="USD"/>
    <s v="N/A"/>
    <s v="Dynamics 365 Marketing Additional Application for Students_AddOn"/>
    <s v="Unidad"/>
    <s v="Und"/>
    <s v="Monthly Subscriptions"/>
    <s v="N/A"/>
    <s v="N/A"/>
    <s v="CSP ACADEMICO"/>
    <s v="81606dbf-05c9-437a-96d6-e2f1634c4be5"/>
    <s v="Suscripción mensual con pago anual"/>
    <n v="350"/>
    <n v="1"/>
    <n v="0"/>
    <n v="0"/>
    <n v="1373221.5"/>
    <n v="1492632.07"/>
    <n v="0"/>
  </r>
  <r>
    <s v="Catalogo principalCSP ACADEMICO85650874-8839-4ba0-8129-0e6f3246fb78"/>
    <s v="85650874-8839-4ba0-8129-0e6f3246fb78CSP ACADEMICO"/>
    <m/>
    <x v="4"/>
    <s v="85650874-8839-4ba0-8129-0e6f3246fb78"/>
    <x v="2"/>
    <s v="Catalogo principal"/>
    <s v="USD"/>
    <s v="N/A"/>
    <s v="Dynamics 365 Marketing Additional Non-Prod Application for Faculty_AddOn"/>
    <s v="Unidad"/>
    <s v="Und"/>
    <s v="Monthly Subscriptions"/>
    <s v="N/A"/>
    <s v="N/A"/>
    <s v="CSP ACADEMICO"/>
    <s v="85650874-8839-4ba0-8129-0e6f3246fb78"/>
    <s v="Suscripción mensual con pago anual"/>
    <n v="175"/>
    <n v="1"/>
    <n v="0"/>
    <n v="0"/>
    <n v="686610.75"/>
    <n v="746316.03"/>
    <n v="0"/>
  </r>
  <r>
    <s v="Catalogo principalCSP ACADEMICOb7a6bf73-4192-4b45-9e82-b1ffd8814890"/>
    <s v="b7a6bf73-4192-4b45-9e82-b1ffd8814890CSP ACADEMICO"/>
    <m/>
    <x v="4"/>
    <s v="b7a6bf73-4192-4b45-9e82-b1ffd8814890"/>
    <x v="2"/>
    <s v="Catalogo principal"/>
    <s v="USD"/>
    <s v="N/A"/>
    <s v="Dynamics 365 Marketing Addnl Contacts Tier 1 for CE Plan for Faculty_AddOn"/>
    <s v="Unidad"/>
    <s v="Und"/>
    <s v="Monthly Subscriptions"/>
    <s v="N/A"/>
    <s v="N/A"/>
    <s v="CSP ACADEMICO"/>
    <s v="b7a6bf73-4192-4b45-9e82-b1ffd8814890"/>
    <s v="Suscripción mensual con pago anual"/>
    <n v="330"/>
    <n v="1"/>
    <n v="0"/>
    <n v="0"/>
    <n v="1294751.7"/>
    <n v="1407338.8"/>
    <n v="0"/>
  </r>
  <r>
    <s v="Catalogo principalCSP ACADEMICO8f9819d1-456e-42d0-9396-ed0438d8007f"/>
    <s v="8f9819d1-456e-42d0-9396-ed0438d8007fCSP ACADEMICO"/>
    <m/>
    <x v="4"/>
    <s v="8f9819d1-456e-42d0-9396-ed0438d8007f"/>
    <x v="2"/>
    <s v="Catalogo principal"/>
    <s v="USD"/>
    <s v="N/A"/>
    <s v="Dynamics 365 Marketing Addnl Contacts Tier 1 for CE Plan for Students_AddOn"/>
    <s v="Unidad"/>
    <s v="Und"/>
    <s v="Monthly Subscriptions"/>
    <s v="N/A"/>
    <s v="N/A"/>
    <s v="CSP ACADEMICO"/>
    <s v="8f9819d1-456e-42d0-9396-ed0438d8007f"/>
    <s v="Suscripción mensual con pago anual"/>
    <n v="240"/>
    <n v="1"/>
    <n v="0"/>
    <n v="0"/>
    <n v="941637.6"/>
    <n v="1023519.13"/>
    <n v="0"/>
  </r>
  <r>
    <s v="Catalogo principalCSP ACADEMICObbbb2f8c-df19-462c-bdfb-5edc6bd3d514"/>
    <s v="bbbb2f8c-df19-462c-bdfb-5edc6bd3d514CSP ACADEMICO"/>
    <m/>
    <x v="4"/>
    <s v="bbbb2f8c-df19-462c-bdfb-5edc6bd3d514"/>
    <x v="2"/>
    <s v="Catalogo principal"/>
    <s v="USD"/>
    <s v="N/A"/>
    <s v="Dynamics 365 Marketing Addnl Contacts Tier 1 for Faculty_AddOn"/>
    <s v="Unidad"/>
    <s v="Und"/>
    <s v="Monthly Subscriptions"/>
    <s v="N/A"/>
    <s v="N/A"/>
    <s v="CSP ACADEMICO"/>
    <s v="bbbb2f8c-df19-462c-bdfb-5edc6bd3d514"/>
    <s v="Suscripción mensual con pago anual"/>
    <n v="137.5"/>
    <n v="1"/>
    <n v="0"/>
    <n v="0"/>
    <n v="539479.875"/>
    <n v="586391.17000000004"/>
    <n v="0"/>
  </r>
  <r>
    <s v="Catalogo principalCSP ACADEMICOaeee05af-a7de-4880-9e8a-919401c7e6aa"/>
    <s v="aeee05af-a7de-4880-9e8a-919401c7e6aaCSP ACADEMICO"/>
    <m/>
    <x v="4"/>
    <s v="aeee05af-a7de-4880-9e8a-919401c7e6aa"/>
    <x v="2"/>
    <s v="Catalogo principal"/>
    <s v="USD"/>
    <s v="N/A"/>
    <s v="Dynamics 365 Marketing Addnl Contacts Tier 1 for Students_AddOn"/>
    <s v="Unidad"/>
    <s v="Und"/>
    <s v="Monthly Subscriptions"/>
    <s v="N/A"/>
    <s v="N/A"/>
    <s v="CSP ACADEMICO"/>
    <s v="aeee05af-a7de-4880-9e8a-919401c7e6aa"/>
    <s v="Suscripción mensual con pago anual"/>
    <n v="100"/>
    <n v="1"/>
    <n v="0"/>
    <n v="0"/>
    <n v="392349"/>
    <n v="426466.3"/>
    <n v="0"/>
  </r>
  <r>
    <s v="Catalogo principalCSP ACADEMICO316578a0-959b-4c5a-8e4b-e1f0a7c490bd"/>
    <s v="316578a0-959b-4c5a-8e4b-e1f0a7c490bdCSP ACADEMICO"/>
    <m/>
    <x v="4"/>
    <s v="316578a0-959b-4c5a-8e4b-e1f0a7c490bd"/>
    <x v="2"/>
    <s v="Catalogo principal"/>
    <s v="USD"/>
    <s v="N/A"/>
    <s v="Dynamics 365 Marketing Addnl Contacts Tier 2 for Faculty_AddOn"/>
    <s v="Unidad"/>
    <s v="Und"/>
    <s v="Monthly Subscriptions"/>
    <s v="N/A"/>
    <s v="N/A"/>
    <s v="CSP ACADEMICO"/>
    <s v="316578a0-959b-4c5a-8e4b-e1f0a7c490bd"/>
    <s v="Suscripción mensual con pago anual"/>
    <n v="825"/>
    <n v="1"/>
    <n v="0"/>
    <n v="0"/>
    <n v="3236879.25"/>
    <n v="3518347.01"/>
    <n v="0"/>
  </r>
  <r>
    <s v="Catalogo principalCSP ACADEMICOf7d33505-b6ae-40ba-a711-bafed8fb722b"/>
    <s v="f7d33505-b6ae-40ba-a711-bafed8fb722bCSP ACADEMICO"/>
    <m/>
    <x v="4"/>
    <s v="f7d33505-b6ae-40ba-a711-bafed8fb722b"/>
    <x v="2"/>
    <s v="Catalogo principal"/>
    <s v="USD"/>
    <s v="N/A"/>
    <s v="Dynamics 365 Marketing Addnl Contacts Tier 2 for Students_AddOn"/>
    <s v="Unidad"/>
    <s v="Und"/>
    <s v="Monthly Subscriptions"/>
    <s v="N/A"/>
    <s v="N/A"/>
    <s v="CSP ACADEMICO"/>
    <s v="f7d33505-b6ae-40ba-a711-bafed8fb722b"/>
    <s v="Suscripción mensual con pago anual"/>
    <n v="600"/>
    <n v="1"/>
    <n v="0"/>
    <n v="0"/>
    <n v="2354094"/>
    <n v="2558797.83"/>
    <n v="0"/>
  </r>
  <r>
    <s v="Catalogo principalCSP ACADEMICO23910d1e-bcd9-4125-82a2-ebbe75f21622"/>
    <s v="23910d1e-bcd9-4125-82a2-ebbe75f21622CSP ACADEMICO"/>
    <m/>
    <x v="4"/>
    <s v="23910d1e-bcd9-4125-82a2-ebbe75f21622"/>
    <x v="2"/>
    <s v="Catalogo principal"/>
    <s v="USD"/>
    <s v="N/A"/>
    <s v="Dynamics 365 Marketing Addnl Contacts Tier 3 for Faculty_AddOn"/>
    <s v="Unidad"/>
    <s v="Und"/>
    <s v="Monthly Subscriptions"/>
    <s v="N/A"/>
    <s v="N/A"/>
    <s v="CSP ACADEMICO"/>
    <s v="23910d1e-bcd9-4125-82a2-ebbe75f21622"/>
    <s v="Suscripción mensual con pago anual"/>
    <n v="687.5"/>
    <n v="1"/>
    <n v="0"/>
    <n v="0"/>
    <n v="2697399.375"/>
    <n v="2931955.84"/>
    <n v="0"/>
  </r>
  <r>
    <s v="Catalogo principalCSP ACADEMICOe28ec581-d18a-4c1f-bd3e-75f24082a5b2"/>
    <s v="e28ec581-d18a-4c1f-bd3e-75f24082a5b2CSP ACADEMICO"/>
    <m/>
    <x v="4"/>
    <s v="e28ec581-d18a-4c1f-bd3e-75f24082a5b2"/>
    <x v="2"/>
    <s v="Catalogo principal"/>
    <s v="USD"/>
    <s v="N/A"/>
    <s v="Dynamics 365 Marketing Addnl Contacts Tier 3 for Students_AddOn"/>
    <s v="Unidad"/>
    <s v="Und"/>
    <s v="Monthly Subscriptions"/>
    <s v="N/A"/>
    <s v="N/A"/>
    <s v="CSP ACADEMICO"/>
    <s v="e28ec581-d18a-4c1f-bd3e-75f24082a5b2"/>
    <s v="Suscripción mensual con pago anual"/>
    <n v="500"/>
    <n v="1"/>
    <n v="0"/>
    <n v="0"/>
    <n v="1961745"/>
    <n v="2132331.52"/>
    <n v="0"/>
  </r>
  <r>
    <s v="Catalogo principalCSP ACADEMICOf4cb7b65-10f3-4131-a9ed-625928db1f66"/>
    <s v="f4cb7b65-10f3-4131-a9ed-625928db1f66CSP ACADEMICO"/>
    <m/>
    <x v="4"/>
    <s v="f4cb7b65-10f3-4131-a9ed-625928db1f66"/>
    <x v="2"/>
    <s v="Catalogo principal"/>
    <s v="USD"/>
    <s v="N/A"/>
    <s v="Dynamics 365 Marketing Addnl Contacts Tier 4 for Faculty_AddOn"/>
    <s v="Unidad"/>
    <s v="Und"/>
    <s v="Monthly Subscriptions"/>
    <s v="N/A"/>
    <s v="N/A"/>
    <s v="CSP ACADEMICO"/>
    <s v="f4cb7b65-10f3-4131-a9ed-625928db1f66"/>
    <s v="Suscripción mensual con pago anual"/>
    <n v="412.5"/>
    <n v="1"/>
    <n v="0"/>
    <n v="0"/>
    <n v="1618439.625"/>
    <n v="1759173.51"/>
    <n v="0"/>
  </r>
  <r>
    <s v="Catalogo principalCSP ACADEMICO6e43db5b-5f2c-4617-b735-0a78e84b7a3e"/>
    <s v="6e43db5b-5f2c-4617-b735-0a78e84b7a3eCSP ACADEMICO"/>
    <m/>
    <x v="4"/>
    <s v="6e43db5b-5f2c-4617-b735-0a78e84b7a3e"/>
    <x v="2"/>
    <s v="Catalogo principal"/>
    <s v="USD"/>
    <s v="N/A"/>
    <s v="Dynamics 365 Marketing Addnl Contacts Tier 4 for Students_AddOn"/>
    <s v="Unidad"/>
    <s v="Und"/>
    <s v="Monthly Subscriptions"/>
    <s v="N/A"/>
    <s v="N/A"/>
    <s v="CSP ACADEMICO"/>
    <s v="6e43db5b-5f2c-4617-b735-0a78e84b7a3e"/>
    <s v="Suscripción mensual con pago anual"/>
    <n v="300"/>
    <n v="1"/>
    <n v="0"/>
    <n v="0"/>
    <n v="1177047"/>
    <n v="1279398.9099999999"/>
    <n v="0"/>
  </r>
  <r>
    <s v="Catalogo principalCSP ACADEMICO7e0ebe81-fee6-4f09-b901-eb407ef10497"/>
    <s v="7e0ebe81-fee6-4f09-b901-eb407ef10497CSP ACADEMICO"/>
    <m/>
    <x v="4"/>
    <s v="7e0ebe81-fee6-4f09-b901-eb407ef10497"/>
    <x v="2"/>
    <s v="Catalogo principal"/>
    <s v="USD"/>
    <s v="N/A"/>
    <s v="Dynamics 365 Marketing Addnl Contacts Tier 5 for Faculty_AddOn"/>
    <s v="Unidad"/>
    <s v="Und"/>
    <s v="Monthly Subscriptions"/>
    <s v="N/A"/>
    <s v="N/A"/>
    <s v="CSP ACADEMICO"/>
    <s v="7e0ebe81-fee6-4f09-b901-eb407ef10497"/>
    <s v="Suscripción mensual con pago anual"/>
    <n v="275"/>
    <n v="1"/>
    <n v="0"/>
    <n v="0"/>
    <n v="1078959.75"/>
    <n v="1172782.3400000001"/>
    <n v="0"/>
  </r>
  <r>
    <s v="Catalogo principalCSP ACADEMICOc99cc6f6-3fd9-4215-8aa8-bb0b3fd088a0"/>
    <s v="c99cc6f6-3fd9-4215-8aa8-bb0b3fd088a0CSP ACADEMICO"/>
    <m/>
    <x v="4"/>
    <s v="c99cc6f6-3fd9-4215-8aa8-bb0b3fd088a0"/>
    <x v="2"/>
    <s v="Catalogo principal"/>
    <s v="USD"/>
    <s v="N/A"/>
    <s v="Dynamics 365 Marketing Addnl Contacts Tier 5 for Students_AddOn"/>
    <s v="Unidad"/>
    <s v="Und"/>
    <s v="Monthly Subscriptions"/>
    <s v="N/A"/>
    <s v="N/A"/>
    <s v="CSP ACADEMICO"/>
    <s v="c99cc6f6-3fd9-4215-8aa8-bb0b3fd088a0"/>
    <s v="Suscripción mensual con pago anual"/>
    <n v="200"/>
    <n v="1"/>
    <n v="0"/>
    <n v="0"/>
    <n v="784698"/>
    <n v="852932.61"/>
    <n v="0"/>
  </r>
  <r>
    <s v="Catalogo principalCSP ACADEMICO3b319394-6c41-42a9-b3e1-b75bfe8c5da2"/>
    <s v="3b319394-6c41-42a9-b3e1-b75bfe8c5da2CSP ACADEMICO"/>
    <m/>
    <x v="4"/>
    <s v="3b319394-6c41-42a9-b3e1-b75bfe8c5da2"/>
    <x v="2"/>
    <s v="Catalogo principal"/>
    <s v="USD"/>
    <s v="N/A"/>
    <s v="Dynamics 365 Marketing Attach for Faculty"/>
    <s v="Unidad"/>
    <s v="Und"/>
    <s v="Monthly Subscriptions"/>
    <s v="N/A"/>
    <s v="N/A"/>
    <s v="CSP ACADEMICO"/>
    <s v="3b319394-6c41-42a9-b3e1-b75bfe8c5da2"/>
    <s v="Suscripción mensual con pago anual"/>
    <n v="412.5"/>
    <n v="1"/>
    <n v="0"/>
    <n v="0"/>
    <n v="1618439.625"/>
    <n v="1759173.51"/>
    <n v="0"/>
  </r>
  <r>
    <s v="Catalogo principalCSP ACADEMICO643161bc-f76d-4908-9153-7eeab54c7447"/>
    <s v="643161bc-f76d-4908-9153-7eeab54c7447CSP ACADEMICO"/>
    <m/>
    <x v="4"/>
    <s v="643161bc-f76d-4908-9153-7eeab54c7447"/>
    <x v="2"/>
    <s v="Catalogo principal"/>
    <s v="USD"/>
    <s v="N/A"/>
    <s v="Dynamics 365 Marketing Attach for Students"/>
    <s v="Unidad"/>
    <s v="Und"/>
    <s v="Monthly Subscriptions"/>
    <s v="N/A"/>
    <s v="N/A"/>
    <s v="CSP ACADEMICO"/>
    <s v="643161bc-f76d-4908-9153-7eeab54c7447"/>
    <s v="Suscripción mensual con pago anual"/>
    <n v="300"/>
    <n v="1"/>
    <n v="0"/>
    <n v="0"/>
    <n v="1177047"/>
    <n v="1279398.9099999999"/>
    <n v="0"/>
  </r>
  <r>
    <s v="Catalogo principalCSP ACADEMICO51795973-17c6-41d5-8af3-d3a3d3773230"/>
    <s v="51795973-17c6-41d5-8af3-d3a3d3773230CSP ACADEMICO"/>
    <m/>
    <x v="4"/>
    <s v="51795973-17c6-41d5-8af3-d3a3d3773230"/>
    <x v="2"/>
    <s v="Catalogo principal"/>
    <s v="USD"/>
    <s v="N/A"/>
    <s v="Dynamics 365 Marketing for Faculty"/>
    <s v="Unidad"/>
    <s v="Und"/>
    <s v="Monthly Subscriptions"/>
    <s v="N/A"/>
    <s v="N/A"/>
    <s v="CSP ACADEMICO"/>
    <s v="51795973-17c6-41d5-8af3-d3a3d3773230"/>
    <s v="Suscripción mensual con pago anual"/>
    <n v="825"/>
    <n v="1"/>
    <n v="0"/>
    <n v="0"/>
    <n v="3236879.25"/>
    <n v="3518347.01"/>
    <n v="0"/>
  </r>
  <r>
    <s v="Catalogo principalCSP ACADEMICO00b75335-3cce-4b08-acd6-2b795f922137"/>
    <s v="00b75335-3cce-4b08-acd6-2b795f922137CSP ACADEMICO"/>
    <m/>
    <x v="4"/>
    <s v="00b75335-3cce-4b08-acd6-2b795f922137"/>
    <x v="2"/>
    <s v="Catalogo principal"/>
    <s v="USD"/>
    <s v="N/A"/>
    <s v="Dynamics 365 Marketing for Students"/>
    <s v="Unidad"/>
    <s v="Und"/>
    <s v="Monthly Subscriptions"/>
    <s v="N/A"/>
    <s v="N/A"/>
    <s v="CSP ACADEMICO"/>
    <s v="00b75335-3cce-4b08-acd6-2b795f922137"/>
    <s v="Suscripción mensual con pago anual"/>
    <n v="600"/>
    <n v="1"/>
    <n v="0"/>
    <n v="0"/>
    <n v="2354094"/>
    <n v="2558797.83"/>
    <n v="0"/>
  </r>
  <r>
    <s v="Catalogo principalCSP ACADEMICO1ec83327-72dd-481c-acc4-87ab518d5a00"/>
    <s v="1ec83327-72dd-481c-acc4-87ab518d5a00CSP ACADEMICO"/>
    <m/>
    <x v="4"/>
    <s v="1ec83327-72dd-481c-acc4-87ab518d5a00"/>
    <x v="2"/>
    <s v="Catalogo principal"/>
    <s v="USD"/>
    <s v="N/A"/>
    <s v="Dynamics 365 Operations – Activity for Faculty"/>
    <s v="Unidad"/>
    <s v="Und"/>
    <s v="Monthly Subscriptions"/>
    <s v="N/A"/>
    <s v="N/A"/>
    <s v="CSP ACADEMICO"/>
    <s v="1ec83327-72dd-481c-acc4-87ab518d5a00"/>
    <s v="Suscripción mensual con pago anual"/>
    <n v="27.5"/>
    <n v="1"/>
    <n v="0"/>
    <n v="0"/>
    <n v="107895.97499999999"/>
    <n v="117278.23"/>
    <n v="0"/>
  </r>
  <r>
    <s v="Catalogo principalCSP ACADEMICOeca4378b-b97e-4f23-ae73-ef01a63293ed"/>
    <s v="eca4378b-b97e-4f23-ae73-ef01a63293edCSP ACADEMICO"/>
    <m/>
    <x v="4"/>
    <s v="eca4378b-b97e-4f23-ae73-ef01a63293ed"/>
    <x v="2"/>
    <s v="Catalogo principal"/>
    <s v="USD"/>
    <s v="N/A"/>
    <s v="Dynamics 365 Operations – Activity for Students"/>
    <s v="Unidad"/>
    <s v="Und"/>
    <s v="Monthly Subscriptions"/>
    <s v="N/A"/>
    <s v="N/A"/>
    <s v="CSP ACADEMICO"/>
    <s v="eca4378b-b97e-4f23-ae73-ef01a63293ed"/>
    <s v="Suscripción mensual con pago anual"/>
    <n v="20"/>
    <n v="1"/>
    <n v="0"/>
    <n v="0"/>
    <n v="78469.799999999988"/>
    <n v="85293.26"/>
    <n v="0"/>
  </r>
  <r>
    <s v="Catalogo principalCSP ACADEMICOe67fe55c-1e6c-47d7-b8b8-9c7d85c778ff"/>
    <s v="e67fe55c-1e6c-47d7-b8b8-9c7d85c778ffCSP ACADEMICO"/>
    <m/>
    <x v="4"/>
    <s v="e67fe55c-1e6c-47d7-b8b8-9c7d85c778ff"/>
    <x v="2"/>
    <s v="Catalogo principal"/>
    <s v="USD"/>
    <s v="N/A"/>
    <s v="Dynamics 365 Operations – Device for Faculty"/>
    <s v="Unidad"/>
    <s v="Und"/>
    <s v="Monthly Subscriptions"/>
    <s v="N/A"/>
    <s v="N/A"/>
    <s v="CSP ACADEMICO"/>
    <s v="e67fe55c-1e6c-47d7-b8b8-9c7d85c778ff"/>
    <s v="Suscripción mensual con pago anual"/>
    <n v="41.3"/>
    <n v="1"/>
    <n v="0"/>
    <n v="0"/>
    <n v="162040.13699999999"/>
    <n v="176130.58"/>
    <n v="0"/>
  </r>
  <r>
    <s v="Catalogo principalCSP ACADEMICO16fa20c0-cecd-422d-9cb6-dad535d7ee9f"/>
    <s v="16fa20c0-cecd-422d-9cb6-dad535d7ee9fCSP ACADEMICO"/>
    <m/>
    <x v="4"/>
    <s v="16fa20c0-cecd-422d-9cb6-dad535d7ee9f"/>
    <x v="2"/>
    <s v="Catalogo principal"/>
    <s v="USD"/>
    <s v="N/A"/>
    <s v="Dynamics 365 Operations – Device for Students"/>
    <s v="Unidad"/>
    <s v="Und"/>
    <s v="Monthly Subscriptions"/>
    <s v="N/A"/>
    <s v="N/A"/>
    <s v="CSP ACADEMICO"/>
    <s v="16fa20c0-cecd-422d-9cb6-dad535d7ee9f"/>
    <s v="Suscripción mensual con pago anual"/>
    <n v="30"/>
    <n v="1"/>
    <n v="0"/>
    <n v="0"/>
    <n v="117704.7"/>
    <n v="127939.89"/>
    <n v="0"/>
  </r>
  <r>
    <s v="Catalogo principalCSP ACADEMICOf2871ea5-b26e-4a13-8d3a-6a1dda820c72"/>
    <s v="f2871ea5-b26e-4a13-8d3a-6a1dda820c72CSP ACADEMICO"/>
    <m/>
    <x v="4"/>
    <s v="f2871ea5-b26e-4a13-8d3a-6a1dda820c72"/>
    <x v="2"/>
    <s v="Catalogo principal"/>
    <s v="USD"/>
    <s v="N/A"/>
    <s v="Dynamics 365 Operations - Sandbox Tier 2:Standard Acceptance Testing for Faculty_AddOn"/>
    <s v="Unidad"/>
    <s v="Und"/>
    <s v="Monthly Subscriptions"/>
    <s v="N/A"/>
    <s v="N/A"/>
    <s v="CSP ACADEMICO"/>
    <s v="f2871ea5-b26e-4a13-8d3a-6a1dda820c72"/>
    <s v="Suscripción mensual con pago anual"/>
    <n v="742.5"/>
    <n v="1"/>
    <n v="0"/>
    <n v="0"/>
    <n v="2913191.3249999997"/>
    <n v="3166512.31"/>
    <n v="0"/>
  </r>
  <r>
    <s v="Catalogo principalCSP ACADEMICO76642878-563b-4b30-9c9a-f7049b853743"/>
    <s v="76642878-563b-4b30-9c9a-f7049b853743CSP ACADEMICO"/>
    <m/>
    <x v="4"/>
    <s v="76642878-563b-4b30-9c9a-f7049b853743"/>
    <x v="2"/>
    <s v="Catalogo principal"/>
    <s v="USD"/>
    <s v="N/A"/>
    <s v="Dynamics 365 Operations - Sandbox Tier 3:Premier Acceptance Testing for Faculty_AddOn"/>
    <s v="Unidad"/>
    <s v="Und"/>
    <s v="Monthly Subscriptions"/>
    <s v="N/A"/>
    <s v="N/A"/>
    <s v="CSP ACADEMICO"/>
    <s v="76642878-563b-4b30-9c9a-f7049b853743"/>
    <s v="Suscripción mensual con pago anual"/>
    <n v="2227.5"/>
    <n v="1"/>
    <n v="0"/>
    <n v="0"/>
    <n v="8739573.9749999996"/>
    <n v="9499536.9299999997"/>
    <n v="0"/>
  </r>
  <r>
    <s v="Catalogo principalCSP ACADEMICOc7bcf2b6-7558-4013-ac24-5f4db30df525"/>
    <s v="c7bcf2b6-7558-4013-ac24-5f4db30df525CSP ACADEMICO"/>
    <m/>
    <x v="4"/>
    <s v="c7bcf2b6-7558-4013-ac24-5f4db30df525"/>
    <x v="2"/>
    <s v="Catalogo principal"/>
    <s v="USD"/>
    <s v="N/A"/>
    <s v="Dynamics 365 Operations - Sandbox Tier 4:Standard Performance Testing for Faculty_AddOn"/>
    <s v="Unidad"/>
    <s v="Und"/>
    <s v="Monthly Subscriptions"/>
    <s v="N/A"/>
    <s v="N/A"/>
    <s v="CSP ACADEMICO"/>
    <s v="c7bcf2b6-7558-4013-ac24-5f4db30df525"/>
    <s v="Suscripción mensual con pago anual"/>
    <n v="4345"/>
    <n v="1"/>
    <n v="0"/>
    <n v="0"/>
    <n v="17047564.050000001"/>
    <n v="18529960.920000002"/>
    <n v="0"/>
  </r>
  <r>
    <s v="Catalogo principalCSP ACADEMICO435f5608-fdf6-4413-a0f1-26b7d2c01cbd"/>
    <s v="435f5608-fdf6-4413-a0f1-26b7d2c01cbdCSP ACADEMICO"/>
    <m/>
    <x v="4"/>
    <s v="435f5608-fdf6-4413-a0f1-26b7d2c01cbd"/>
    <x v="2"/>
    <s v="Catalogo principal"/>
    <s v="USD"/>
    <s v="N/A"/>
    <s v="Dynamics 365 Operations - Sandbox Tier 5:Premier Performance Testing for Faculty_AddOn"/>
    <s v="Unidad"/>
    <s v="Und"/>
    <s v="Monthly Subscriptions"/>
    <s v="N/A"/>
    <s v="N/A"/>
    <s v="CSP ACADEMICO"/>
    <s v="435f5608-fdf6-4413-a0f1-26b7d2c01cbd"/>
    <s v="Suscripción mensual con pago anual"/>
    <n v="6600"/>
    <n v="1"/>
    <n v="0"/>
    <n v="0"/>
    <n v="25895034"/>
    <n v="28146776.09"/>
    <n v="0"/>
  </r>
  <r>
    <s v="Catalogo principalCSP ACADEMICOdeb36286-e996-4b13-9c73-6394989e502c"/>
    <s v="deb36286-e996-4b13-9c73-6394989e502cCSP ACADEMICO"/>
    <m/>
    <x v="4"/>
    <s v="deb36286-e996-4b13-9c73-6394989e502c"/>
    <x v="2"/>
    <s v="Catalogo principal"/>
    <s v="USD"/>
    <s v="N/A"/>
    <s v="Dynamics 365 Remote Assist Attach for Faculty"/>
    <s v="Unidad"/>
    <s v="Und"/>
    <s v="Monthly Subscriptions"/>
    <s v="N/A"/>
    <s v="N/A"/>
    <s v="CSP ACADEMICO"/>
    <s v="deb36286-e996-4b13-9c73-6394989e502c"/>
    <s v="Suscripción mensual con pago anual"/>
    <n v="11"/>
    <n v="1"/>
    <n v="0"/>
    <n v="0"/>
    <n v="43158.39"/>
    <n v="46911.29"/>
    <n v="0"/>
  </r>
  <r>
    <s v="Catalogo principalCSP ACADEMICO811466cf-81e6-4d7b-9ff8-652819453fb6"/>
    <s v="811466cf-81e6-4d7b-9ff8-652819453fb6CSP ACADEMICO"/>
    <m/>
    <x v="4"/>
    <s v="811466cf-81e6-4d7b-9ff8-652819453fb6"/>
    <x v="2"/>
    <s v="Catalogo principal"/>
    <s v="USD"/>
    <s v="N/A"/>
    <s v="Dynamics 365 Remote Assist Attach for Students"/>
    <s v="Unidad"/>
    <s v="Und"/>
    <s v="Monthly Subscriptions"/>
    <s v="N/A"/>
    <s v="N/A"/>
    <s v="CSP ACADEMICO"/>
    <s v="811466cf-81e6-4d7b-9ff8-652819453fb6"/>
    <s v="Suscripción mensual con pago anual"/>
    <n v="8"/>
    <n v="1"/>
    <n v="0"/>
    <n v="0"/>
    <n v="31387.919999999998"/>
    <n v="34117.300000000003"/>
    <n v="0"/>
  </r>
  <r>
    <s v="Catalogo principalCSP ACADEMICOc3e6d9c3-5eff-4a1d-9369-dda3f11a7713"/>
    <s v="c3e6d9c3-5eff-4a1d-9369-dda3f11a7713CSP ACADEMICO"/>
    <m/>
    <x v="4"/>
    <s v="c3e6d9c3-5eff-4a1d-9369-dda3f11a7713"/>
    <x v="2"/>
    <s v="Catalogo principal"/>
    <s v="USD"/>
    <s v="N/A"/>
    <s v="Dynamics 365 Remote Assist for Faculty"/>
    <s v="Unidad"/>
    <s v="Und"/>
    <s v="Monthly Subscriptions"/>
    <s v="N/A"/>
    <s v="N/A"/>
    <s v="CSP ACADEMICO"/>
    <s v="c3e6d9c3-5eff-4a1d-9369-dda3f11a7713"/>
    <s v="Suscripción mensual con pago anual"/>
    <n v="35.799999999999997"/>
    <n v="1"/>
    <n v="0"/>
    <n v="0"/>
    <n v="140460.94199999998"/>
    <n v="152674.94"/>
    <n v="0"/>
  </r>
  <r>
    <s v="Catalogo principalCSP ACADEMICOce6ebefa-cbed-4c61-9aa3-f88057bf1fe3"/>
    <s v="ce6ebefa-cbed-4c61-9aa3-f88057bf1fe3CSP ACADEMICO"/>
    <m/>
    <x v="4"/>
    <s v="ce6ebefa-cbed-4c61-9aa3-f88057bf1fe3"/>
    <x v="2"/>
    <s v="Catalogo principal"/>
    <s v="USD"/>
    <s v="N/A"/>
    <s v="Dynamics 365 Remote Assist for Students"/>
    <s v="Unidad"/>
    <s v="Und"/>
    <s v="Monthly Subscriptions"/>
    <s v="N/A"/>
    <s v="N/A"/>
    <s v="CSP ACADEMICO"/>
    <s v="ce6ebefa-cbed-4c61-9aa3-f88057bf1fe3"/>
    <s v="Suscripción mensual con pago anual"/>
    <n v="26"/>
    <n v="1"/>
    <n v="0"/>
    <n v="0"/>
    <n v="102010.73999999999"/>
    <n v="110881.24"/>
    <n v="0"/>
  </r>
  <r>
    <s v="Catalogo principalCSP ACADEMICO6df75c54-9475-468e-b0b5-359519116126"/>
    <s v="6df75c54-9475-468e-b0b5-359519116126CSP ACADEMICO"/>
    <m/>
    <x v="4"/>
    <s v="6df75c54-9475-468e-b0b5-359519116126"/>
    <x v="2"/>
    <s v="Catalogo principal"/>
    <s v="USD"/>
    <s v="N/A"/>
    <s v="Dynamics 365 Sales Enterprise Attach to Qualifying Dynamics 365 Base Offer for Faculty"/>
    <s v="Unidad"/>
    <s v="Und"/>
    <s v="Monthly Subscriptions"/>
    <s v="N/A"/>
    <s v="N/A"/>
    <s v="CSP ACADEMICO"/>
    <s v="6df75c54-9475-468e-b0b5-359519116126"/>
    <s v="Suscripción mensual con pago anual"/>
    <n v="11"/>
    <n v="1"/>
    <n v="0"/>
    <n v="0"/>
    <n v="43158.39"/>
    <n v="46911.29"/>
    <n v="0"/>
  </r>
  <r>
    <s v="Catalogo principalCSP ACADEMICOa8960b8b-3fe5-4349-8ffd-b119696c771f"/>
    <s v="a8960b8b-3fe5-4349-8ffd-b119696c771fCSP ACADEMICO"/>
    <m/>
    <x v="4"/>
    <s v="a8960b8b-3fe5-4349-8ffd-b119696c771f"/>
    <x v="2"/>
    <s v="Catalogo principal"/>
    <s v="USD"/>
    <s v="N/A"/>
    <s v="Dynamics 365 Sales Enterprise Attach to Qualifying Dynamics 365 Base Offer for Students"/>
    <s v="Unidad"/>
    <s v="Und"/>
    <s v="Monthly Subscriptions"/>
    <s v="N/A"/>
    <s v="N/A"/>
    <s v="CSP ACADEMICO"/>
    <s v="a8960b8b-3fe5-4349-8ffd-b119696c771f"/>
    <s v="Suscripción mensual con pago anual"/>
    <n v="8"/>
    <n v="1"/>
    <n v="0"/>
    <n v="0"/>
    <n v="31387.919999999998"/>
    <n v="34117.300000000003"/>
    <n v="0"/>
  </r>
  <r>
    <s v="Catalogo principalCSP ACADEMICO512f56e6-9f94-4345-8a5b-fb74420c7857"/>
    <s v="512f56e6-9f94-4345-8a5b-fb74420c7857CSP ACADEMICO"/>
    <m/>
    <x v="4"/>
    <s v="512f56e6-9f94-4345-8a5b-fb74420c7857"/>
    <x v="2"/>
    <s v="Catalogo principal"/>
    <s v="USD"/>
    <s v="N/A"/>
    <s v="Dynamics 365 Sales Enterprise Edition for Faculty"/>
    <s v="Unidad"/>
    <s v="Und"/>
    <s v="Monthly Subscriptions"/>
    <s v="N/A"/>
    <s v="N/A"/>
    <s v="CSP ACADEMICO"/>
    <s v="512f56e6-9f94-4345-8a5b-fb74420c7857"/>
    <s v="Suscripción mensual con pago anual"/>
    <n v="52.3"/>
    <n v="1"/>
    <n v="0"/>
    <n v="0"/>
    <n v="205198.52699999997"/>
    <n v="223041.88"/>
    <n v="0"/>
  </r>
  <r>
    <s v="Catalogo principalCSP ACADEMICOc0fadb1c-9940-4405-9c28-2ed7405cb01b"/>
    <s v="c0fadb1c-9940-4405-9c28-2ed7405cb01bCSP ACADEMICO"/>
    <m/>
    <x v="4"/>
    <s v="c0fadb1c-9940-4405-9c28-2ed7405cb01b"/>
    <x v="2"/>
    <s v="Catalogo principal"/>
    <s v="USD"/>
    <s v="N/A"/>
    <s v="Dynamics 365 Sales Enterprise Edition for Faculty   (Device)"/>
    <s v="Unidad"/>
    <s v="Und"/>
    <s v="Monthly Subscriptions"/>
    <s v="N/A"/>
    <s v="N/A"/>
    <s v="CSP ACADEMICO"/>
    <s v="c0fadb1c-9940-4405-9c28-2ed7405cb01b"/>
    <s v="Suscripción mensual con pago anual"/>
    <n v="79.7"/>
    <n v="1"/>
    <n v="0"/>
    <n v="0"/>
    <n v="312702.15299999999"/>
    <n v="339893.64"/>
    <n v="0"/>
  </r>
  <r>
    <s v="Catalogo principalCSP ACADEMICO82fd9a89-80aa-4870-a145-ea50564b1a2c"/>
    <s v="82fd9a89-80aa-4870-a145-ea50564b1a2cCSP ACADEMICO"/>
    <m/>
    <x v="4"/>
    <s v="82fd9a89-80aa-4870-a145-ea50564b1a2c"/>
    <x v="2"/>
    <s v="Catalogo principal"/>
    <s v="USD"/>
    <s v="N/A"/>
    <s v="Dynamics 365 Sales Enterprise Edition for Students"/>
    <s v="Unidad"/>
    <s v="Und"/>
    <s v="Monthly Subscriptions"/>
    <s v="N/A"/>
    <s v="N/A"/>
    <s v="CSP ACADEMICO"/>
    <s v="82fd9a89-80aa-4870-a145-ea50564b1a2c"/>
    <s v="Suscripción mensual con pago anual"/>
    <n v="38"/>
    <n v="1"/>
    <n v="0"/>
    <n v="0"/>
    <n v="149092.62"/>
    <n v="162057.20000000001"/>
    <n v="0"/>
  </r>
  <r>
    <s v="Catalogo principalCSP ACADEMICOf776b4da-d4e3-4f0c-b1d2-d78ebd410a03"/>
    <s v="f776b4da-d4e3-4f0c-b1d2-d78ebd410a03CSP ACADEMICO"/>
    <m/>
    <x v="4"/>
    <s v="f776b4da-d4e3-4f0c-b1d2-d78ebd410a03"/>
    <x v="2"/>
    <s v="Catalogo principal"/>
    <s v="USD"/>
    <s v="N/A"/>
    <s v="Dynamics 365 Sales Enterprise Edition for Students   (Device)"/>
    <s v="Unidad"/>
    <s v="Und"/>
    <s v="Monthly Subscriptions"/>
    <s v="N/A"/>
    <s v="N/A"/>
    <s v="CSP ACADEMICO"/>
    <s v="f776b4da-d4e3-4f0c-b1d2-d78ebd410a03"/>
    <s v="Suscripción mensual con pago anual"/>
    <n v="38"/>
    <n v="1"/>
    <n v="0"/>
    <n v="0"/>
    <n v="149092.62"/>
    <n v="162057.20000000001"/>
    <n v="0"/>
  </r>
  <r>
    <s v="Catalogo principalCSP ACADEMICO43be9290-a2ef-4943-9c62-4de8cfe367bf"/>
    <s v="43be9290-a2ef-4943-9c62-4de8cfe367bfCSP ACADEMICO"/>
    <m/>
    <x v="4"/>
    <s v="43be9290-a2ef-4943-9c62-4de8cfe367bf"/>
    <x v="2"/>
    <s v="Catalogo principal"/>
    <s v="USD"/>
    <s v="N/A"/>
    <s v="Dynamics 365 Sales Insights for Faculty"/>
    <s v="Unidad"/>
    <s v="Und"/>
    <s v="Monthly Subscriptions"/>
    <s v="N/A"/>
    <s v="N/A"/>
    <s v="CSP ACADEMICO"/>
    <s v="43be9290-a2ef-4943-9c62-4de8cfe367bf"/>
    <s v="Suscripción mensual con pago anual"/>
    <n v="27.5"/>
    <n v="1"/>
    <n v="0"/>
    <n v="0"/>
    <n v="107895.97499999999"/>
    <n v="117278.23"/>
    <n v="0"/>
  </r>
  <r>
    <s v="Catalogo principalCSP ACADEMICO7a2e775e-6a7b-40f3-a21b-1b3c2e2493f4"/>
    <s v="7a2e775e-6a7b-40f3-a21b-1b3c2e2493f4CSP ACADEMICO"/>
    <m/>
    <x v="4"/>
    <s v="7a2e775e-6a7b-40f3-a21b-1b3c2e2493f4"/>
    <x v="2"/>
    <s v="Catalogo principal"/>
    <s v="USD"/>
    <s v="N/A"/>
    <s v="Dynamics 365 Sales Insights for Students"/>
    <s v="Unidad"/>
    <s v="Und"/>
    <s v="Monthly Subscriptions"/>
    <s v="N/A"/>
    <s v="N/A"/>
    <s v="CSP ACADEMICO"/>
    <s v="7a2e775e-6a7b-40f3-a21b-1b3c2e2493f4"/>
    <s v="Suscripción mensual con pago anual"/>
    <n v="20"/>
    <n v="1"/>
    <n v="0"/>
    <n v="0"/>
    <n v="78469.799999999988"/>
    <n v="85293.26"/>
    <n v="0"/>
  </r>
  <r>
    <s v="Catalogo principalCSP ACADEMICO76e6cf04-8975-40eb-8ed6-37f5db93e9a4"/>
    <s v="76e6cf04-8975-40eb-8ed6-37f5db93e9a4CSP ACADEMICO"/>
    <m/>
    <x v="4"/>
    <s v="76e6cf04-8975-40eb-8ed6-37f5db93e9a4"/>
    <x v="2"/>
    <s v="Catalogo principal"/>
    <s v="USD"/>
    <s v="N/A"/>
    <s v="Dynamics 365 Sales Professional Attach to Qualifying Dynamics 365 Base Offer for Faculty"/>
    <s v="Unidad"/>
    <s v="Und"/>
    <s v="Monthly Subscriptions"/>
    <s v="N/A"/>
    <s v="N/A"/>
    <s v="CSP ACADEMICO"/>
    <s v="76e6cf04-8975-40eb-8ed6-37f5db93e9a4"/>
    <s v="Suscripción mensual con pago anual"/>
    <n v="11"/>
    <n v="1"/>
    <n v="0"/>
    <n v="0"/>
    <n v="43158.39"/>
    <n v="46911.29"/>
    <n v="0"/>
  </r>
  <r>
    <s v="Catalogo principalCSP ACADEMICOe51963b6-7926-455b-8fb0-c651251d7199"/>
    <s v="e51963b6-7926-455b-8fb0-c651251d7199CSP ACADEMICO"/>
    <m/>
    <x v="4"/>
    <s v="e51963b6-7926-455b-8fb0-c651251d7199"/>
    <x v="2"/>
    <s v="Catalogo principal"/>
    <s v="USD"/>
    <s v="N/A"/>
    <s v="Dynamics 365 Sales Professional Attach to Qualifying Dynamics 365 Base Offer for Students"/>
    <s v="Unidad"/>
    <s v="Und"/>
    <s v="Monthly Subscriptions"/>
    <s v="N/A"/>
    <s v="N/A"/>
    <s v="CSP ACADEMICO"/>
    <s v="e51963b6-7926-455b-8fb0-c651251d7199"/>
    <s v="Suscripción mensual con pago anual"/>
    <n v="8"/>
    <n v="1"/>
    <n v="0"/>
    <n v="0"/>
    <n v="31387.919999999998"/>
    <n v="34117.300000000003"/>
    <n v="0"/>
  </r>
  <r>
    <s v="Catalogo principalCSP ACADEMICO45cf3a0b-260f-45d9-ae91-b82217e03612"/>
    <s v="45cf3a0b-260f-45d9-ae91-b82217e03612CSP ACADEMICO"/>
    <m/>
    <x v="4"/>
    <s v="45cf3a0b-260f-45d9-ae91-b82217e03612"/>
    <x v="2"/>
    <s v="Catalogo principal"/>
    <s v="USD"/>
    <s v="N/A"/>
    <s v="Dynamics 365 Sales Professional for Faculty"/>
    <s v="Unidad"/>
    <s v="Und"/>
    <s v="Monthly Subscriptions"/>
    <s v="N/A"/>
    <s v="N/A"/>
    <s v="CSP ACADEMICO"/>
    <s v="45cf3a0b-260f-45d9-ae91-b82217e03612"/>
    <s v="Suscripción mensual con pago anual"/>
    <n v="35.799999999999997"/>
    <n v="1"/>
    <n v="0"/>
    <n v="0"/>
    <n v="140460.94199999998"/>
    <n v="152674.94"/>
    <n v="0"/>
  </r>
  <r>
    <s v="Catalogo principalCSP ACADEMICO8bc28c55-52ea-474a-b732-968a1d6056c8"/>
    <s v="8bc28c55-52ea-474a-b732-968a1d6056c8CSP ACADEMICO"/>
    <m/>
    <x v="4"/>
    <s v="8bc28c55-52ea-474a-b732-968a1d6056c8"/>
    <x v="2"/>
    <s v="Catalogo principal"/>
    <s v="USD"/>
    <s v="N/A"/>
    <s v="Dynamics 365 Sales Professional for Students"/>
    <s v="Unidad"/>
    <s v="Und"/>
    <s v="Monthly Subscriptions"/>
    <s v="N/A"/>
    <s v="N/A"/>
    <s v="CSP ACADEMICO"/>
    <s v="8bc28c55-52ea-474a-b732-968a1d6056c8"/>
    <s v="Suscripción mensual con pago anual"/>
    <n v="26"/>
    <n v="1"/>
    <n v="0"/>
    <n v="0"/>
    <n v="102010.73999999999"/>
    <n v="110881.24"/>
    <n v="0"/>
  </r>
  <r>
    <s v="Catalogo principalCSP ACADEMICO30765aac-4582-4089-bffa-d8f43183f91f"/>
    <s v="30765aac-4582-4089-bffa-d8f43183f91fCSP ACADEMICO"/>
    <m/>
    <x v="4"/>
    <s v="30765aac-4582-4089-bffa-d8f43183f91f"/>
    <x v="2"/>
    <s v="Catalogo principal"/>
    <s v="USD"/>
    <s v="N/A"/>
    <s v="Dynamics 365 Supply Chain Management Attach to Qualifying Dynamics 365 Base Offer for Faculty"/>
    <s v="Unidad"/>
    <s v="Und"/>
    <s v="Monthly Subscriptions"/>
    <s v="N/A"/>
    <s v="N/A"/>
    <s v="CSP ACADEMICO"/>
    <s v="30765aac-4582-4089-bffa-d8f43183f91f"/>
    <s v="Suscripción mensual con pago anual"/>
    <n v="16.5"/>
    <n v="1"/>
    <n v="0"/>
    <n v="0"/>
    <n v="64737.584999999999"/>
    <n v="70366.94"/>
    <n v="0"/>
  </r>
  <r>
    <s v="Catalogo principalCSP ACADEMICO779dfffe-1a99-49b3-b2c0-2aee50492e59"/>
    <s v="779dfffe-1a99-49b3-b2c0-2aee50492e59CSP ACADEMICO"/>
    <m/>
    <x v="4"/>
    <s v="779dfffe-1a99-49b3-b2c0-2aee50492e59"/>
    <x v="2"/>
    <s v="Catalogo principal"/>
    <s v="USD"/>
    <s v="N/A"/>
    <s v="Dynamics 365 Supply Chain Management Attach to Qualifying Dynamics 365 Base Offer for Students"/>
    <s v="Unidad"/>
    <s v="Und"/>
    <s v="Monthly Subscriptions"/>
    <s v="N/A"/>
    <s v="N/A"/>
    <s v="CSP ACADEMICO"/>
    <s v="779dfffe-1a99-49b3-b2c0-2aee50492e59"/>
    <s v="Suscripción mensual con pago anual"/>
    <n v="12"/>
    <n v="1"/>
    <n v="0"/>
    <n v="0"/>
    <n v="47081.88"/>
    <n v="51175.96"/>
    <n v="0"/>
  </r>
  <r>
    <s v="Catalogo principalCSP ACADEMICOb63c9f45-fcce-41dc-ab62-519c2262efb7"/>
    <s v="b63c9f45-fcce-41dc-ab62-519c2262efb7CSP ACADEMICO"/>
    <m/>
    <x v="4"/>
    <s v="b63c9f45-fcce-41dc-ab62-519c2262efb7"/>
    <x v="2"/>
    <s v="Catalogo principal"/>
    <s v="USD"/>
    <s v="N/A"/>
    <s v="Dynamics 365 Supply Chain Management for Faculty"/>
    <s v="Unidad"/>
    <s v="Und"/>
    <s v="Monthly Subscriptions"/>
    <s v="N/A"/>
    <s v="N/A"/>
    <s v="CSP ACADEMICO"/>
    <s v="b63c9f45-fcce-41dc-ab62-519c2262efb7"/>
    <s v="Suscripción mensual con pago anual"/>
    <n v="99"/>
    <n v="1"/>
    <n v="0"/>
    <n v="0"/>
    <n v="388425.50999999995"/>
    <n v="422201.64"/>
    <n v="0"/>
  </r>
  <r>
    <s v="Catalogo principalCSP ACADEMICO23f296d4-8ac5-470a-8dab-87afc211661b"/>
    <s v="23f296d4-8ac5-470a-8dab-87afc211661bCSP ACADEMICO"/>
    <m/>
    <x v="4"/>
    <s v="23f296d4-8ac5-470a-8dab-87afc211661b"/>
    <x v="2"/>
    <s v="Catalogo principal"/>
    <s v="USD"/>
    <s v="N/A"/>
    <s v="Dynamics 365 Team Members for Faculty"/>
    <s v="Unidad"/>
    <s v="Und"/>
    <s v="Monthly Subscriptions"/>
    <s v="N/A"/>
    <s v="N/A"/>
    <s v="CSP ACADEMICO"/>
    <s v="23f296d4-8ac5-470a-8dab-87afc211661b"/>
    <s v="Suscripción mensual con pago anual"/>
    <n v="4.4000000000000004"/>
    <n v="1"/>
    <n v="0"/>
    <n v="0"/>
    <n v="17263.356"/>
    <n v="18764.52"/>
    <n v="0"/>
  </r>
  <r>
    <s v="Catalogo principalCSP ACADEMICO346d6b11-83f6-4a2e-bf2d-7cbfc1b64d85"/>
    <s v="346d6b11-83f6-4a2e-bf2d-7cbfc1b64d85CSP ACADEMICO"/>
    <m/>
    <x v="4"/>
    <s v="346d6b11-83f6-4a2e-bf2d-7cbfc1b64d85"/>
    <x v="2"/>
    <s v="Catalogo principal"/>
    <s v="USD"/>
    <s v="N/A"/>
    <s v="Dynamics 365 Team Members for Students"/>
    <s v="Unidad"/>
    <s v="Und"/>
    <s v="Monthly Subscriptions"/>
    <s v="N/A"/>
    <s v="N/A"/>
    <s v="CSP ACADEMICO"/>
    <s v="346d6b11-83f6-4a2e-bf2d-7cbfc1b64d85"/>
    <s v="Suscripción mensual con pago anual"/>
    <n v="3.2"/>
    <n v="1"/>
    <n v="0"/>
    <n v="0"/>
    <n v="12555.168"/>
    <n v="13646.92"/>
    <n v="0"/>
  </r>
  <r>
    <s v="Catalogo principalCSP ACADEMICO093e3350-b541-4e57-922b-6d2e707c454b"/>
    <s v="093e3350-b541-4e57-922b-6d2e707c454bCSP ACADEMICO"/>
    <m/>
    <x v="4"/>
    <s v="093e3350-b541-4e57-922b-6d2e707c454b"/>
    <x v="2"/>
    <s v="Catalogo principal"/>
    <s v="USD"/>
    <s v="N/A"/>
    <s v="Dynamics 365 Operations - Database Capacity for Education_AddOn"/>
    <s v="Unidad"/>
    <s v="Und"/>
    <s v="Monthly Subscriptions"/>
    <s v="N/A"/>
    <s v="N/A"/>
    <s v="CSP ACADEMICO"/>
    <s v="093e3350-b541-4e57-922b-6d2e707c454b"/>
    <s v="Suscripción mensual con pago anual"/>
    <n v="28"/>
    <n v="1"/>
    <n v="0"/>
    <n v="0"/>
    <n v="109857.72"/>
    <n v="119410.57"/>
    <n v="0"/>
  </r>
  <r>
    <s v="Catalogo principalCSP ACADEMICOda270e3a-6a20-43a8-81d2-2ca319f89f8a"/>
    <s v="da270e3a-6a20-43a8-81d2-2ca319f89f8aCSP ACADEMICO"/>
    <m/>
    <x v="4"/>
    <s v="da270e3a-6a20-43a8-81d2-2ca319f89f8a"/>
    <x v="2"/>
    <s v="Catalogo principal"/>
    <s v="USD"/>
    <s v="N/A"/>
    <s v="Dynamics 365 Operations - File Capacity for Education_AddOn"/>
    <s v="Unidad"/>
    <s v="Und"/>
    <s v="Monthly Subscriptions"/>
    <s v="N/A"/>
    <s v="N/A"/>
    <s v="CSP ACADEMICO"/>
    <s v="da270e3a-6a20-43a8-81d2-2ca319f89f8a"/>
    <s v="Suscripción mensual con pago anual"/>
    <n v="1.4"/>
    <n v="1"/>
    <n v="0"/>
    <n v="0"/>
    <n v="5492.8859999999995"/>
    <n v="5970.53"/>
    <n v="0"/>
  </r>
  <r>
    <s v="Catalogo principalCSP ACADEMICO5c5e5b36-beb4-4192-8bd4-27a8a644443c"/>
    <s v="5c5e5b36-beb4-4192-8bd4-27a8a644443cCSP ACADEMICO"/>
    <m/>
    <x v="4"/>
    <s v="5c5e5b36-beb4-4192-8bd4-27a8a644443c"/>
    <x v="2"/>
    <s v="Catalogo principal"/>
    <s v="USD"/>
    <s v="N/A"/>
    <s v="Dynamics 365  Operations – Order Lines for Education"/>
    <s v="Unidad"/>
    <s v="Und"/>
    <s v="Monthly Subscriptions"/>
    <s v="N/A"/>
    <s v="N/A"/>
    <s v="CSP ACADEMICO"/>
    <s v="5c5e5b36-beb4-4192-8bd4-27a8a644443c"/>
    <s v="Suscripción mensual con pago anual"/>
    <n v="350"/>
    <n v="1"/>
    <n v="0"/>
    <n v="0"/>
    <n v="1373221.5"/>
    <n v="1492632.07"/>
    <n v="0"/>
  </r>
  <r>
    <s v="Catalogo principalCSP ACADEMICO48fdfbfd-2eac-4918-a5c9-d953b6fdb46e"/>
    <s v="48fdfbfd-2eac-4918-a5c9-d953b6fdb46eCSP ACADEMICO"/>
    <m/>
    <x v="4"/>
    <s v="48fdfbfd-2eac-4918-a5c9-d953b6fdb46e"/>
    <x v="2"/>
    <s v="Catalogo principal"/>
    <s v="USD"/>
    <s v="N/A"/>
    <s v="Dynamics 365 Customer Voice Additional Responses for Faculty"/>
    <s v="Unidad"/>
    <s v="Und"/>
    <s v="Monthly Subscriptions"/>
    <s v="N/A"/>
    <s v="N/A"/>
    <s v="CSP ACADEMICO"/>
    <s v="48fdfbfd-2eac-4918-a5c9-d953b6fdb46e"/>
    <s v="Suscripción mensual con pago anual"/>
    <n v="55"/>
    <n v="1"/>
    <n v="0"/>
    <n v="0"/>
    <n v="215791.94999999998"/>
    <n v="234556.47"/>
    <n v="0"/>
  </r>
  <r>
    <s v="Catalogo principalCSP ACADEMICO8ed01462-bbca-4eeb-861d-8f70a014430e"/>
    <s v="8ed01462-bbca-4eeb-861d-8f70a014430eCSP ACADEMICO"/>
    <m/>
    <x v="4"/>
    <s v="8ed01462-bbca-4eeb-861d-8f70a014430e"/>
    <x v="2"/>
    <s v="Catalogo principal"/>
    <s v="USD"/>
    <s v="N/A"/>
    <s v="Dynamics 365 Customer Voice for Faculty"/>
    <s v="Unidad"/>
    <s v="Und"/>
    <s v="Monthly Subscriptions"/>
    <s v="N/A"/>
    <s v="N/A"/>
    <s v="CSP ACADEMICO"/>
    <s v="8ed01462-bbca-4eeb-861d-8f70a014430e"/>
    <s v="Suscripción mensual con pago anual"/>
    <n v="40"/>
    <n v="1"/>
    <n v="0"/>
    <n v="0"/>
    <n v="156939.59999999998"/>
    <n v="170586.52"/>
    <n v="0"/>
  </r>
  <r>
    <s v="Catalogo principalCSP ACADEMICO14c02bb6-b226-4951-8c9a-f12bbfb0aaf3"/>
    <s v="14c02bb6-b226-4951-8c9a-f12bbfb0aaf3CSP ACADEMICO"/>
    <m/>
    <x v="4"/>
    <s v="14c02bb6-b226-4951-8c9a-f12bbfb0aaf3"/>
    <x v="2"/>
    <s v="Catalogo principal"/>
    <s v="USD"/>
    <s v="N/A"/>
    <s v="Dynamics 365 Business Central Additional Environment Addon for Faculty_AddOn"/>
    <s v="Unidad"/>
    <s v="Und"/>
    <s v="Monthly Subscriptions"/>
    <s v="N/A"/>
    <s v="N/A"/>
    <s v="CSP ACADEMICO"/>
    <s v="14c02bb6-b226-4951-8c9a-f12bbfb0aaf3"/>
    <s v="Suscripción mensual con pago anual"/>
    <n v="165"/>
    <n v="1"/>
    <n v="0"/>
    <n v="0"/>
    <n v="647375.85"/>
    <n v="703669.4"/>
    <n v="0"/>
  </r>
  <r>
    <s v="Catalogo principalCSP ACADEMICO3dad9f29-0543-42e4-9bff-21c8010f3a41"/>
    <s v="3dad9f29-0543-42e4-9bff-21c8010f3a41CSP ACADEMICO"/>
    <m/>
    <x v="4"/>
    <s v="3dad9f29-0543-42e4-9bff-21c8010f3a41"/>
    <x v="2"/>
    <s v="Catalogo principal"/>
    <s v="USD"/>
    <s v="N/A"/>
    <s v="Dynamics 365 Project Operations Attach for Faculty"/>
    <s v="Unidad"/>
    <s v="Und"/>
    <s v="Monthly Subscriptions"/>
    <s v="N/A"/>
    <s v="N/A"/>
    <s v="CSP ACADEMICO"/>
    <s v="3dad9f29-0543-42e4-9bff-21c8010f3a41"/>
    <s v="Suscripción mensual con pago anual"/>
    <n v="16.5"/>
    <n v="1"/>
    <n v="0"/>
    <n v="0"/>
    <n v="64737.584999999999"/>
    <n v="70366.94"/>
    <n v="0"/>
  </r>
  <r>
    <s v="Catalogo principalCSP ACADEMICOe21a7987-2d79-4ace-89eb-4d1f69d226fe"/>
    <s v="e21a7987-2d79-4ace-89eb-4d1f69d226feCSP ACADEMICO"/>
    <m/>
    <x v="4"/>
    <s v="e21a7987-2d79-4ace-89eb-4d1f69d226fe"/>
    <x v="2"/>
    <s v="Catalogo principal"/>
    <s v="USD"/>
    <s v="N/A"/>
    <s v="Dynamics 365 Project Operations Attach for Faculty (Qualified Offer) (0-user minimum for Project Service Automation transitions)"/>
    <s v="Unidad"/>
    <s v="Und"/>
    <s v="Monthly Subscriptions"/>
    <s v="N/A"/>
    <s v="N/A"/>
    <s v="CSP ACADEMICO"/>
    <s v="e21a7987-2d79-4ace-89eb-4d1f69d226fe"/>
    <s v="Suscripción mensual con pago anual"/>
    <n v="16.5"/>
    <n v="1"/>
    <n v="0"/>
    <n v="0"/>
    <n v="64737.584999999999"/>
    <n v="70366.94"/>
    <n v="0"/>
  </r>
  <r>
    <s v="Catalogo principalCSP ACADEMICO707902b1-54b5-4dd3-910c-0ca4376cba8a"/>
    <s v="707902b1-54b5-4dd3-910c-0ca4376cba8aCSP ACADEMICO"/>
    <m/>
    <x v="4"/>
    <s v="707902b1-54b5-4dd3-910c-0ca4376cba8a"/>
    <x v="2"/>
    <s v="Catalogo principal"/>
    <s v="USD"/>
    <s v="N/A"/>
    <s v="Dynamics 365 Project Operations Attach for Students"/>
    <s v="Unidad"/>
    <s v="Und"/>
    <s v="Monthly Subscriptions"/>
    <s v="N/A"/>
    <s v="N/A"/>
    <s v="CSP ACADEMICO"/>
    <s v="707902b1-54b5-4dd3-910c-0ca4376cba8a"/>
    <s v="Suscripción mensual con pago anual"/>
    <n v="12"/>
    <n v="1"/>
    <n v="0"/>
    <n v="0"/>
    <n v="47081.88"/>
    <n v="51175.96"/>
    <n v="0"/>
  </r>
  <r>
    <s v="Catalogo principalCSP ACADEMICOa3b23d24-a1bc-4b9a-be03-3c71297d3738"/>
    <s v="a3b23d24-a1bc-4b9a-be03-3c71297d3738CSP ACADEMICO"/>
    <m/>
    <x v="4"/>
    <s v="a3b23d24-a1bc-4b9a-be03-3c71297d3738"/>
    <x v="2"/>
    <s v="Catalogo principal"/>
    <s v="USD"/>
    <s v="N/A"/>
    <s v="Dynamics 365 Project Operations Attach for Students (Qualified Offer) (0-user minimum for Project Service Automation transitions)"/>
    <s v="Unidad"/>
    <s v="Und"/>
    <s v="Monthly Subscriptions"/>
    <s v="N/A"/>
    <s v="N/A"/>
    <s v="CSP ACADEMICO"/>
    <s v="a3b23d24-a1bc-4b9a-be03-3c71297d3738"/>
    <s v="Suscripción mensual con pago anual"/>
    <n v="12"/>
    <n v="1"/>
    <n v="0"/>
    <n v="0"/>
    <n v="47081.88"/>
    <n v="51175.96"/>
    <n v="0"/>
  </r>
  <r>
    <s v="Catalogo principalCSP ACADEMICO36f7ab3f-3165-472f-97f9-e7fd1649d92a"/>
    <s v="36f7ab3f-3165-472f-97f9-e7fd1649d92aCSP ACADEMICO"/>
    <m/>
    <x v="4"/>
    <s v="36f7ab3f-3165-472f-97f9-e7fd1649d92a"/>
    <x v="2"/>
    <s v="Catalogo principal"/>
    <s v="USD"/>
    <s v="N/A"/>
    <s v="Dynamics 365 Project Operations for Faculty"/>
    <s v="Unidad"/>
    <s v="Und"/>
    <s v="Monthly Subscriptions"/>
    <s v="N/A"/>
    <s v="N/A"/>
    <s v="CSP ACADEMICO"/>
    <s v="36f7ab3f-3165-472f-97f9-e7fd1649d92a"/>
    <s v="Suscripción mensual con pago anual"/>
    <n v="66"/>
    <n v="1"/>
    <n v="0"/>
    <n v="0"/>
    <n v="258950.34"/>
    <n v="281467.76"/>
    <n v="0"/>
  </r>
  <r>
    <s v="Catalogo principalCSP ACADEMICOab2f1304-51e9-4066-b274-ac0cd33d24c2"/>
    <s v="ab2f1304-51e9-4066-b274-ac0cd33d24c2CSP ACADEMICO"/>
    <m/>
    <x v="4"/>
    <s v="ab2f1304-51e9-4066-b274-ac0cd33d24c2"/>
    <x v="2"/>
    <s v="Catalogo principal"/>
    <s v="USD"/>
    <s v="N/A"/>
    <s v="Dynamics 365 Project Operations for Faculty (Qualified Offer) (0-user minimum for Project Service Automation transitions)"/>
    <s v="Unidad"/>
    <s v="Und"/>
    <s v="Monthly Subscriptions"/>
    <s v="N/A"/>
    <s v="N/A"/>
    <s v="CSP ACADEMICO"/>
    <s v="ab2f1304-51e9-4066-b274-ac0cd33d24c2"/>
    <s v="Suscripción mensual con pago anual"/>
    <n v="66"/>
    <n v="1"/>
    <n v="0"/>
    <n v="0"/>
    <n v="258950.34"/>
    <n v="281467.76"/>
    <n v="0"/>
  </r>
  <r>
    <s v="Catalogo principalCSP ACADEMICO33076cdc-516d-48df-a23c-5954f7d924e7"/>
    <s v="33076cdc-516d-48df-a23c-5954f7d924e7CSP ACADEMICO"/>
    <m/>
    <x v="4"/>
    <s v="33076cdc-516d-48df-a23c-5954f7d924e7"/>
    <x v="2"/>
    <s v="Catalogo principal"/>
    <s v="USD"/>
    <s v="N/A"/>
    <s v="Dynamics 365 Project Operations for Students"/>
    <s v="Unidad"/>
    <s v="Und"/>
    <s v="Producto"/>
    <s v="N/A"/>
    <s v="N/A"/>
    <s v="CSP ACADEMICO"/>
    <s v="33076cdc-516d-48df-a23c-5954f7d924e7"/>
    <s v="Suscripción mensual con pago anual"/>
    <n v="48"/>
    <n v="1"/>
    <n v="0"/>
    <n v="0"/>
    <n v="188327.52"/>
    <n v="204703.83"/>
    <n v="0"/>
  </r>
  <r>
    <s v="Catalogo principalCSP ACADEMICO69907188-cc89-4dd8-807e-8f0695c7c594"/>
    <s v="69907188-cc89-4dd8-807e-8f0695c7c594CSP ACADEMICO"/>
    <m/>
    <x v="4"/>
    <s v="69907188-cc89-4dd8-807e-8f0695c7c594"/>
    <x v="2"/>
    <s v="Catalogo principal"/>
    <s v="USD"/>
    <s v="N/A"/>
    <s v="Dynamics 365 Project Operations for Students (Qualified Offer) (0-user minimum for Project Service Automation transitions)"/>
    <s v="Unidad"/>
    <s v="Und"/>
    <s v="Producto"/>
    <s v="N/A"/>
    <s v="N/A"/>
    <s v="CSP ACADEMICO"/>
    <s v="69907188-cc89-4dd8-807e-8f0695c7c594"/>
    <s v="Suscripción mensual con pago anual"/>
    <n v="48"/>
    <n v="1"/>
    <n v="0"/>
    <n v="0"/>
    <n v="188327.52"/>
    <n v="204703.83"/>
    <n v="0"/>
  </r>
  <r>
    <s v="Catalogo principalCSP ACADEMICO0e0eb210-86e7-4038-9905-4fd5bf71c4bd"/>
    <s v="0e0eb210-86e7-4038-9905-4fd5bf71c4bdCSP ACADEMICO"/>
    <m/>
    <x v="4"/>
    <s v="0e0eb210-86e7-4038-9905-4fd5bf71c4bd"/>
    <x v="2"/>
    <s v="Catalogo principal"/>
    <s v="USD"/>
    <s v="N/A"/>
    <s v="Extra Graph Connector Capacity for faculty_AddOn"/>
    <s v="Unidad"/>
    <s v="Und"/>
    <s v="Monthly Subscriptions"/>
    <s v="N/A"/>
    <s v="N/A"/>
    <s v="CSP ACADEMICO"/>
    <s v="0e0eb210-86e7-4038-9905-4fd5bf71c4bd"/>
    <s v="Suscripción mensual con pago anual"/>
    <n v="200"/>
    <n v="1"/>
    <n v="0"/>
    <n v="0"/>
    <n v="784698"/>
    <n v="852932.61"/>
    <n v="0"/>
  </r>
  <r>
    <s v="Catalogo principalCSP ACADEMICOd606281d-739b-435f-8569-bdb47c1f5ce6"/>
    <s v="d606281d-739b-435f-8569-bdb47c1f5ce6CSP ACADEMICO"/>
    <m/>
    <x v="4"/>
    <s v="d606281d-739b-435f-8569-bdb47c1f5ce6"/>
    <x v="2"/>
    <s v="Catalogo principal"/>
    <s v="USD"/>
    <s v="N/A"/>
    <s v="Extra Graph Connector Capacity for students_AddOn"/>
    <s v="Unidad"/>
    <s v="Und"/>
    <s v="Monthly Subscriptions"/>
    <s v="N/A"/>
    <s v="N/A"/>
    <s v="CSP ACADEMICO"/>
    <s v="d606281d-739b-435f-8569-bdb47c1f5ce6"/>
    <s v="Suscripción mensual con pago anual"/>
    <n v="200"/>
    <n v="1"/>
    <n v="0"/>
    <n v="0"/>
    <n v="784698"/>
    <n v="852932.61"/>
    <n v="0"/>
  </r>
  <r>
    <s v="Catalogo principalCSP ACADEMICOb3ef7432-5581-4b45-95bf-3a51b0d7f296"/>
    <s v="b3ef7432-5581-4b45-95bf-3a51b0d7f296CSP ACADEMICO"/>
    <m/>
    <x v="4"/>
    <s v="b3ef7432-5581-4b45-95bf-3a51b0d7f296"/>
    <x v="2"/>
    <s v="Catalogo principal"/>
    <s v="USD"/>
    <s v="N/A"/>
    <s v="Microsoft 365 A5 without Audio Conferencing for students use benefit"/>
    <s v="Unidad"/>
    <s v="Und"/>
    <s v="Monthly Subscriptions"/>
    <s v="N/A"/>
    <s v="N/A"/>
    <s v="CSP ACADEMICO"/>
    <s v="b3ef7432-5581-4b45-95bf-3a51b0d7f296"/>
    <s v="Suscripción mensual con pago anual"/>
    <n v="0"/>
    <n v="1"/>
    <n v="0"/>
    <n v="0"/>
    <n v="0"/>
    <n v="0"/>
    <n v="0"/>
  </r>
  <r>
    <s v="Catalogo principalCSP ACADEMICO77abd8d3-fc66-424b-8626-8d216d4ea52b"/>
    <s v="77abd8d3-fc66-424b-8626-8d216d4ea52bCSP ACADEMICO"/>
    <m/>
    <x v="4"/>
    <s v="77abd8d3-fc66-424b-8626-8d216d4ea52b"/>
    <x v="2"/>
    <s v="Catalogo principal"/>
    <s v="USD"/>
    <s v="N/A"/>
    <s v="Office 365 A5 without Audio Conferencing for students use benefit"/>
    <s v="Unidad"/>
    <s v="Und"/>
    <s v="Monthly Subscriptions"/>
    <s v="N/A"/>
    <s v="N/A"/>
    <s v="CSP ACADEMICO"/>
    <s v="77abd8d3-fc66-424b-8626-8d216d4ea52b"/>
    <s v="Suscripción mensual con pago anual"/>
    <n v="0"/>
    <n v="1"/>
    <n v="0"/>
    <n v="0"/>
    <n v="0"/>
    <n v="0"/>
    <n v="0"/>
  </r>
  <r>
    <s v="Catalogo principalCSP ACADEMICO4a8f9036-791e-4ce4-a788-6c5af859fd82"/>
    <s v="4a8f9036-791e-4ce4-a788-6c5af859fd82CSP ACADEMICO"/>
    <m/>
    <x v="4"/>
    <s v="4a8f9036-791e-4ce4-a788-6c5af859fd82"/>
    <x v="2"/>
    <s v="Catalogo principal"/>
    <s v="USD"/>
    <s v="N/A"/>
    <s v="SharePoint Syntex for faculty_AddOn"/>
    <s v="Unidad"/>
    <s v="Und"/>
    <s v="Monthly Subscriptions"/>
    <s v="N/A"/>
    <s v="N/A"/>
    <s v="CSP ACADEMICO"/>
    <s v="4a8f9036-791e-4ce4-a788-6c5af859fd82"/>
    <s v="Suscripción mensual con pago anual"/>
    <n v="1"/>
    <n v="1"/>
    <n v="0"/>
    <n v="0"/>
    <n v="3923.49"/>
    <n v="4264.66"/>
    <n v="0"/>
  </r>
  <r>
    <s v="Catalogo principalCSP ACADEMICO64c933a0-f4f1-44aa-827e-de5e9d65de55"/>
    <s v="64c933a0-f4f1-44aa-827e-de5e9d65de55CSP ACADEMICO"/>
    <m/>
    <x v="4"/>
    <s v="64c933a0-f4f1-44aa-827e-de5e9d65de55"/>
    <x v="2"/>
    <s v="Catalogo principal"/>
    <s v="USD"/>
    <s v="N/A"/>
    <s v="SharePoint Syntex for students_AddOn"/>
    <s v="Unidad"/>
    <s v="Und"/>
    <s v="Monthly Subscriptions"/>
    <s v="N/A"/>
    <s v="N/A"/>
    <s v="CSP ACADEMICO"/>
    <s v="64c933a0-f4f1-44aa-827e-de5e9d65de55"/>
    <s v="Suscripción mensual con pago anual"/>
    <n v="0.75"/>
    <n v="1"/>
    <n v="0"/>
    <n v="0"/>
    <n v="2942.6174999999998"/>
    <n v="3198.5"/>
    <n v="0"/>
  </r>
  <r>
    <s v="Catalogo principalCSP ACADEMICO0428d817-bbde-4568-b7c6-04e3cff36246"/>
    <s v="0428d817-bbde-4568-b7c6-04e3cff36246CSP ACADEMICO"/>
    <m/>
    <x v="4"/>
    <s v="0428d817-bbde-4568-b7c6-04e3cff36246"/>
    <x v="2"/>
    <s v="Catalogo principal"/>
    <s v="USD"/>
    <s v="N/A"/>
    <s v="Enterprise Mobility + Security A3 for Faculty"/>
    <s v="Unidad"/>
    <s v="Und"/>
    <s v="Monthly Subscriptions"/>
    <s v="N/A"/>
    <s v="N/A"/>
    <s v="CSP ACADEMICO"/>
    <s v="0428d817-bbde-4568-b7c6-04e3cff36246"/>
    <s v="Suscripción mensual con pago anual"/>
    <n v="1.94"/>
    <n v="1"/>
    <n v="0"/>
    <n v="0"/>
    <n v="7611.5705999999991"/>
    <n v="8273.4500000000007"/>
    <n v="0"/>
  </r>
  <r>
    <s v="Catalogo principalCSP ACADEMICO5bb4000e-15e2-4910-8ff9-276f95027038"/>
    <s v="5bb4000e-15e2-4910-8ff9-276f95027038CSP ACADEMICO"/>
    <m/>
    <x v="4"/>
    <s v="5bb4000e-15e2-4910-8ff9-276f95027038"/>
    <x v="2"/>
    <s v="Catalogo principal"/>
    <s v="USD"/>
    <s v="N/A"/>
    <s v="Enterprise Mobility + Security A3 for Students"/>
    <s v="Unidad"/>
    <s v="Und"/>
    <s v="Monthly Subscriptions"/>
    <s v="N/A"/>
    <s v="N/A"/>
    <s v="CSP ACADEMICO"/>
    <s v="5bb4000e-15e2-4910-8ff9-276f95027038"/>
    <s v="Suscripción mensual con pago anual"/>
    <n v="1.94"/>
    <n v="1"/>
    <n v="0"/>
    <n v="0"/>
    <n v="7611.5705999999991"/>
    <n v="8273.4500000000007"/>
    <n v="0"/>
  </r>
  <r>
    <s v="Catalogo principalCSP ACADEMICObac4634f-7b41-40f1-968f-22fa6596ddd5"/>
    <s v="bac4634f-7b41-40f1-968f-22fa6596ddd5CSP ACADEMICO"/>
    <m/>
    <x v="4"/>
    <s v="bac4634f-7b41-40f1-968f-22fa6596ddd5"/>
    <x v="2"/>
    <s v="Catalogo principal"/>
    <s v="USD"/>
    <s v="N/A"/>
    <s v="Enterprise Mobility + Security A3 for Students use benefit"/>
    <s v="Unidad"/>
    <s v="Und"/>
    <s v="Monthly Subscriptions"/>
    <s v="N/A"/>
    <s v="N/A"/>
    <s v="CSP ACADEMICO"/>
    <s v="bac4634f-7b41-40f1-968f-22fa6596ddd5"/>
    <s v="Suscripción mensual con pago anual"/>
    <n v="0"/>
    <n v="1"/>
    <n v="0"/>
    <n v="0"/>
    <n v="0"/>
    <n v="0"/>
    <n v="0"/>
  </r>
  <r>
    <s v="Catalogo principalCSP ACADEMICOe4392c9b-a8ec-40d9-aca5-083365b7a56f"/>
    <s v="e4392c9b-a8ec-40d9-aca5-083365b7a56fCSP ACADEMICO"/>
    <m/>
    <x v="4"/>
    <s v="e4392c9b-a8ec-40d9-aca5-083365b7a56f"/>
    <x v="2"/>
    <s v="Catalogo principal"/>
    <s v="USD"/>
    <s v="N/A"/>
    <s v="Enterprise Mobility + Security A5 for Faculty"/>
    <s v="Unidad"/>
    <s v="Und"/>
    <s v="Monthly Subscriptions"/>
    <s v="N/A"/>
    <s v="N/A"/>
    <s v="CSP ACADEMICO"/>
    <s v="e4392c9b-a8ec-40d9-aca5-083365b7a56f"/>
    <s v="Suscripción mensual con pago anual"/>
    <n v="3.3"/>
    <n v="1"/>
    <n v="0"/>
    <n v="0"/>
    <n v="12947.516999999998"/>
    <n v="14073.39"/>
    <n v="0"/>
  </r>
  <r>
    <s v="Catalogo principalCSP ACADEMICO2a563bb7-8418-4da1-9008-a8764b0765bf"/>
    <s v="2a563bb7-8418-4da1-9008-a8764b0765bfCSP ACADEMICO"/>
    <m/>
    <x v="4"/>
    <s v="2a563bb7-8418-4da1-9008-a8764b0765bf"/>
    <x v="2"/>
    <s v="Catalogo principal"/>
    <s v="USD"/>
    <s v="N/A"/>
    <s v="Enterprise Mobility + Security A5 for Students"/>
    <s v="Unidad"/>
    <s v="Und"/>
    <s v="Monthly Subscriptions"/>
    <s v="N/A"/>
    <s v="N/A"/>
    <s v="CSP ACADEMICO"/>
    <s v="2a563bb7-8418-4da1-9008-a8764b0765bf"/>
    <s v="Suscripción mensual con pago anual"/>
    <n v="3.3"/>
    <n v="1"/>
    <n v="0"/>
    <n v="0"/>
    <n v="12947.516999999998"/>
    <n v="14073.39"/>
    <n v="0"/>
  </r>
  <r>
    <s v="Catalogo principalCSP ACADEMICOb49d90ee-f039-496f-aae7-db91a654e6d7"/>
    <s v="b49d90ee-f039-496f-aae7-db91a654e6d7CSP ACADEMICO"/>
    <m/>
    <x v="4"/>
    <s v="b49d90ee-f039-496f-aae7-db91a654e6d7"/>
    <x v="2"/>
    <s v="Catalogo principal"/>
    <s v="USD"/>
    <s v="N/A"/>
    <s v="Enterprise Mobility + Security A5 for Students use benefit"/>
    <s v="Unidad"/>
    <s v="Und"/>
    <s v="Monthly Subscriptions"/>
    <s v="N/A"/>
    <s v="N/A"/>
    <s v="CSP ACADEMICO"/>
    <s v="b49d90ee-f039-496f-aae7-db91a654e6d7"/>
    <s v="Suscripción mensual con pago anual"/>
    <n v="0"/>
    <n v="1"/>
    <n v="0"/>
    <n v="0"/>
    <n v="0"/>
    <n v="0"/>
    <n v="0"/>
  </r>
  <r>
    <s v="Catalogo principalCSP ACADEMICO9c584cf1-8326-4ff4-8a23-0a833ddbcab0"/>
    <s v="9c584cf1-8326-4ff4-8a23-0a833ddbcab0CSP ACADEMICO"/>
    <m/>
    <x v="4"/>
    <s v="9c584cf1-8326-4ff4-8a23-0a833ddbcab0"/>
    <x v="2"/>
    <s v="Catalogo principal"/>
    <s v="USD"/>
    <s v="N/A"/>
    <s v="Microsoft 365 A3 for faculty"/>
    <s v="Unidad"/>
    <s v="Und"/>
    <s v="Monthly Subscriptions"/>
    <s v="N/A"/>
    <s v="N/A"/>
    <s v="CSP ACADEMICO"/>
    <s v="9c584cf1-8326-4ff4-8a23-0a833ddbcab0"/>
    <s v="Suscripción mensual con pago anual"/>
    <n v="5.8"/>
    <n v="1"/>
    <n v="0"/>
    <n v="0"/>
    <n v="22756.241999999998"/>
    <n v="24735.05"/>
    <n v="0"/>
  </r>
  <r>
    <s v="Catalogo principalCSP ACADEMICOdd3b57a3-5183-4ff8-9e3c-321f4298b58d"/>
    <s v="dd3b57a3-5183-4ff8-9e3c-321f4298b58dCSP ACADEMICO"/>
    <m/>
    <x v="4"/>
    <s v="dd3b57a3-5183-4ff8-9e3c-321f4298b58d"/>
    <x v="2"/>
    <s v="Catalogo principal"/>
    <s v="USD"/>
    <s v="N/A"/>
    <s v="Microsoft 365 A3 for students"/>
    <s v="Unidad"/>
    <s v="Und"/>
    <s v="Monthly Subscriptions"/>
    <s v="N/A"/>
    <s v="N/A"/>
    <s v="CSP ACADEMICO"/>
    <s v="dd3b57a3-5183-4ff8-9e3c-321f4298b58d"/>
    <s v="Suscripción mensual con pago anual"/>
    <n v="4.3"/>
    <n v="1"/>
    <n v="0"/>
    <n v="0"/>
    <n v="16871.006999999998"/>
    <n v="18338.05"/>
    <n v="0"/>
  </r>
  <r>
    <s v="Catalogo principalCSP ACADEMICO10d1f071-0c98-4254-8ca3-5bf13d771e3d"/>
    <s v="10d1f071-0c98-4254-8ca3-5bf13d771e3dCSP ACADEMICO"/>
    <m/>
    <x v="4"/>
    <s v="10d1f071-0c98-4254-8ca3-5bf13d771e3d"/>
    <x v="2"/>
    <s v="Catalogo principal"/>
    <s v="USD"/>
    <s v="N/A"/>
    <s v="Microsoft 365 A3 for students use benefit"/>
    <s v="Unidad"/>
    <s v="Und"/>
    <s v="Monthly Subscriptions"/>
    <s v="N/A"/>
    <s v="N/A"/>
    <s v="CSP ACADEMICO"/>
    <s v="10d1f071-0c98-4254-8ca3-5bf13d771e3d"/>
    <s v="Suscripción mensual con pago anual"/>
    <n v="0"/>
    <n v="1"/>
    <n v="0"/>
    <n v="0"/>
    <n v="0"/>
    <n v="0"/>
    <n v="0"/>
  </r>
  <r>
    <s v="Catalogo principalCSP ACADEMICO9f8f1756-f56f-421e-901a-e80e857cadb8"/>
    <s v="9f8f1756-f56f-421e-901a-e80e857cadb8CSP ACADEMICO"/>
    <m/>
    <x v="4"/>
    <s v="9f8f1756-f56f-421e-901a-e80e857cadb8"/>
    <x v="2"/>
    <s v="Catalogo principal"/>
    <s v="USD"/>
    <s v="N/A"/>
    <s v="Microsoft 365 A5 Compliance for faculty_AddOn"/>
    <s v="Unidad"/>
    <s v="Und"/>
    <s v="Monthly Subscriptions"/>
    <s v="N/A"/>
    <s v="N/A"/>
    <s v="CSP ACADEMICO"/>
    <s v="9f8f1756-f56f-421e-901a-e80e857cadb8"/>
    <s v="Suscripción mensual con pago anual"/>
    <n v="3.1"/>
    <n v="1"/>
    <n v="0"/>
    <n v="0"/>
    <n v="12162.819"/>
    <n v="13220.46"/>
    <n v="0"/>
  </r>
  <r>
    <s v="Catalogo principalCSP ACADEMICOf0f9f37a-539f-4f44-aef6-e37070149499"/>
    <s v="f0f9f37a-539f-4f44-aef6-e37070149499CSP ACADEMICO"/>
    <m/>
    <x v="4"/>
    <s v="f0f9f37a-539f-4f44-aef6-e37070149499"/>
    <x v="2"/>
    <s v="Catalogo principal"/>
    <s v="USD"/>
    <s v="N/A"/>
    <s v="Microsoft 365 A5 Compliance for students_AddOn"/>
    <s v="Unidad"/>
    <s v="Und"/>
    <s v="Monthly Subscriptions"/>
    <s v="N/A"/>
    <s v="N/A"/>
    <s v="CSP ACADEMICO"/>
    <s v="f0f9f37a-539f-4f44-aef6-e37070149499"/>
    <s v="Suscripción mensual con pago anual"/>
    <n v="2.5"/>
    <n v="1"/>
    <n v="0"/>
    <n v="0"/>
    <n v="9808.7249999999985"/>
    <n v="10661.66"/>
    <n v="0"/>
  </r>
  <r>
    <s v="Catalogo principalCSP ACADEMICO2a8fd82d-e805-4af8-a156-3befc8316892"/>
    <s v="2a8fd82d-e805-4af8-a156-3befc8316892CSP ACADEMICO"/>
    <m/>
    <x v="4"/>
    <s v="2a8fd82d-e805-4af8-a156-3befc8316892"/>
    <x v="2"/>
    <s v="Catalogo principal"/>
    <s v="USD"/>
    <s v="N/A"/>
    <s v="Microsoft 365 A5 for faculty"/>
    <s v="Unidad"/>
    <s v="Und"/>
    <s v="Monthly Subscriptions"/>
    <s v="N/A"/>
    <s v="N/A"/>
    <s v="CSP ACADEMICO"/>
    <s v="2a8fd82d-e805-4af8-a156-3befc8316892"/>
    <s v="Suscripción mensual con pago anual"/>
    <n v="10.8"/>
    <n v="1"/>
    <n v="0"/>
    <n v="0"/>
    <n v="42373.692000000003"/>
    <n v="46058.36"/>
    <n v="0"/>
  </r>
  <r>
    <s v="Catalogo principalCSP ACADEMICOe315e15c-cae6-430b-bc3f-e43acb481abc"/>
    <s v="e315e15c-cae6-430b-bc3f-e43acb481abcCSP ACADEMICO"/>
    <m/>
    <x v="4"/>
    <s v="e315e15c-cae6-430b-bc3f-e43acb481abc"/>
    <x v="2"/>
    <s v="Catalogo principal"/>
    <s v="USD"/>
    <s v="N/A"/>
    <s v="Microsoft 365 A5 for students"/>
    <s v="Unidad"/>
    <s v="Und"/>
    <s v="Monthly Subscriptions"/>
    <s v="N/A"/>
    <s v="N/A"/>
    <s v="CSP ACADEMICO"/>
    <s v="e315e15c-cae6-430b-bc3f-e43acb481abc"/>
    <s v="Suscripción mensual con pago anual"/>
    <n v="8"/>
    <n v="1"/>
    <n v="0"/>
    <n v="0"/>
    <n v="31387.919999999998"/>
    <n v="34117.300000000003"/>
    <n v="0"/>
  </r>
  <r>
    <s v="Catalogo principalCSP ACADEMICO02e65727-4a55-440a-ae7d-f3ccc6ae0eb7"/>
    <s v="02e65727-4a55-440a-ae7d-f3ccc6ae0eb7CSP ACADEMICO"/>
    <m/>
    <x v="4"/>
    <s v="02e65727-4a55-440a-ae7d-f3ccc6ae0eb7"/>
    <x v="2"/>
    <s v="Catalogo principal"/>
    <s v="USD"/>
    <s v="N/A"/>
    <s v="Microsoft 365 A5 for students use benefit"/>
    <s v="Unidad"/>
    <s v="Und"/>
    <s v="Monthly Subscriptions"/>
    <s v="N/A"/>
    <s v="N/A"/>
    <s v="CSP ACADEMICO"/>
    <s v="02e65727-4a55-440a-ae7d-f3ccc6ae0eb7"/>
    <s v="Suscripción mensual con pago anual"/>
    <n v="0"/>
    <n v="1"/>
    <n v="0"/>
    <n v="0"/>
    <n v="0"/>
    <n v="0"/>
    <n v="0"/>
  </r>
  <r>
    <s v="Catalogo principalCSP ACADEMICO75882cce-8629-4026-846a-a981682cb3de"/>
    <s v="75882cce-8629-4026-846a-a981682cb3deCSP ACADEMICO"/>
    <m/>
    <x v="4"/>
    <s v="75882cce-8629-4026-846a-a981682cb3de"/>
    <x v="2"/>
    <s v="Catalogo principal"/>
    <s v="USD"/>
    <s v="N/A"/>
    <s v="Microsoft 365 A5 Security for faculty_AddOn"/>
    <s v="Unidad"/>
    <s v="Und"/>
    <s v="Monthly Subscriptions"/>
    <s v="N/A"/>
    <s v="N/A"/>
    <s v="CSP ACADEMICO"/>
    <s v="75882cce-8629-4026-846a-a981682cb3de"/>
    <s v="Suscripción mensual con pago anual"/>
    <n v="3.3"/>
    <n v="1"/>
    <n v="0"/>
    <n v="0"/>
    <n v="12947.516999999998"/>
    <n v="14073.39"/>
    <n v="0"/>
  </r>
  <r>
    <s v="Catalogo principalCSP ACADEMICOd6d9fb41-4766-46f9-8dae-4176f78edad5"/>
    <s v="d6d9fb41-4766-46f9-8dae-4176f78edad5CSP ACADEMICO"/>
    <m/>
    <x v="4"/>
    <s v="d6d9fb41-4766-46f9-8dae-4176f78edad5"/>
    <x v="2"/>
    <s v="Catalogo principal"/>
    <s v="USD"/>
    <s v="N/A"/>
    <s v="Microsoft 365 A5 Security for student use benefits_AddOn"/>
    <s v="Unidad"/>
    <s v="Und"/>
    <s v="Monthly Subscriptions"/>
    <s v="N/A"/>
    <s v="N/A"/>
    <s v="CSP ACADEMICO"/>
    <s v="d6d9fb41-4766-46f9-8dae-4176f78edad5"/>
    <s v="Suscripción mensual con pago anual"/>
    <n v="0"/>
    <n v="1"/>
    <n v="0"/>
    <n v="0"/>
    <n v="0"/>
    <n v="0"/>
    <n v="0"/>
  </r>
  <r>
    <s v="Catalogo principalCSP ACADEMICO4688b9b7-2fcf-47bd-a519-3ff492e5a05b"/>
    <s v="4688b9b7-2fcf-47bd-a519-3ff492e5a05bCSP ACADEMICO"/>
    <m/>
    <x v="4"/>
    <s v="4688b9b7-2fcf-47bd-a519-3ff492e5a05b"/>
    <x v="2"/>
    <s v="Catalogo principal"/>
    <s v="USD"/>
    <s v="N/A"/>
    <s v="Microsoft 365 A5 Security for students_AddOn"/>
    <s v="Unidad"/>
    <s v="Und"/>
    <s v="Monthly Subscriptions"/>
    <s v="N/A"/>
    <s v="N/A"/>
    <s v="CSP ACADEMICO"/>
    <s v="4688b9b7-2fcf-47bd-a519-3ff492e5a05b"/>
    <s v="Suscripción mensual con pago anual"/>
    <n v="2.8"/>
    <n v="1"/>
    <n v="0"/>
    <n v="0"/>
    <n v="10985.771999999999"/>
    <n v="11941.06"/>
    <n v="0"/>
  </r>
  <r>
    <s v="Catalogo principalCSP ACADEMICO061391db-34bc-4aca-bf89-bb7c28aca20b"/>
    <s v="061391db-34bc-4aca-bf89-bb7c28aca20bCSP ACADEMICO"/>
    <m/>
    <x v="4"/>
    <s v="061391db-34bc-4aca-bf89-bb7c28aca20b"/>
    <x v="2"/>
    <s v="Catalogo principal"/>
    <s v="USD"/>
    <s v="N/A"/>
    <s v="Microsoft 365 Audio Conferencing for faculty_AddOn"/>
    <s v="Unidad"/>
    <s v="Und"/>
    <s v="Monthly Subscriptions"/>
    <s v="N/A"/>
    <s v="N/A"/>
    <s v="CSP ACADEMICO"/>
    <s v="061391db-34bc-4aca-bf89-bb7c28aca20b"/>
    <s v="Suscripción mensual con pago anual"/>
    <n v="1.5"/>
    <n v="1"/>
    <n v="0"/>
    <n v="0"/>
    <n v="5885.2349999999997"/>
    <n v="6396.99"/>
    <n v="0"/>
  </r>
  <r>
    <s v="Catalogo principalCSP ACADEMICO468e089f-8e8d-41f8-a688-8a91d875269a"/>
    <s v="468e089f-8e8d-41f8-a688-8a91d875269aCSP ACADEMICO"/>
    <m/>
    <x v="4"/>
    <s v="468e089f-8e8d-41f8-a688-8a91d875269a"/>
    <x v="2"/>
    <s v="Catalogo principal"/>
    <s v="USD"/>
    <s v="N/A"/>
    <s v="Microsoft 365 Audio Conferencing for students_AddOn"/>
    <s v="Unidad"/>
    <s v="Und"/>
    <s v="Monthly Subscriptions"/>
    <s v="N/A"/>
    <s v="N/A"/>
    <s v="CSP ACADEMICO"/>
    <s v="468e089f-8e8d-41f8-a688-8a91d875269a"/>
    <s v="Suscripción mensual con pago anual"/>
    <n v="1.1299999999999999"/>
    <n v="1"/>
    <n v="0"/>
    <n v="0"/>
    <n v="4433.5436999999993"/>
    <n v="4819.07"/>
    <n v="0"/>
  </r>
  <r>
    <s v="Catalogo principalCSP ACADEMICO492b8a14-381c-4536-bf63-bd5785c14734"/>
    <s v="492b8a14-381c-4536-bf63-bd5785c14734CSP ACADEMICO"/>
    <m/>
    <x v="4"/>
    <s v="492b8a14-381c-4536-bf63-bd5785c14734"/>
    <x v="2"/>
    <s v="Catalogo principal"/>
    <s v="USD"/>
    <s v="N/A"/>
    <s v="Microsoft 365 Domestic and International Calling Plan for faculty_AddOn"/>
    <s v="Unidad"/>
    <s v="Und"/>
    <s v="Monthly Subscriptions"/>
    <s v="N/A"/>
    <s v="N/A"/>
    <s v="CSP ACADEMICO"/>
    <s v="492b8a14-381c-4536-bf63-bd5785c14734"/>
    <s v="Suscripción mensual con pago anual"/>
    <n v="24"/>
    <n v="1"/>
    <n v="0"/>
    <n v="0"/>
    <n v="94163.76"/>
    <n v="102351.91"/>
    <n v="0"/>
  </r>
  <r>
    <s v="Catalogo principalCSP ACADEMICO64ed3fb4-9f46-4e8a-b287-7a3662245c37"/>
    <s v="64ed3fb4-9f46-4e8a-b287-7a3662245c37CSP ACADEMICO"/>
    <m/>
    <x v="4"/>
    <s v="64ed3fb4-9f46-4e8a-b287-7a3662245c37"/>
    <x v="2"/>
    <s v="Catalogo principal"/>
    <s v="USD"/>
    <s v="N/A"/>
    <s v="Microsoft 365 Domestic and International Calling Plan for students_AddOn"/>
    <s v="Unidad"/>
    <s v="Und"/>
    <s v="Monthly Subscriptions"/>
    <s v="N/A"/>
    <s v="N/A"/>
    <s v="CSP ACADEMICO"/>
    <s v="64ed3fb4-9f46-4e8a-b287-7a3662245c37"/>
    <s v="Suscripción mensual con pago anual"/>
    <n v="24"/>
    <n v="1"/>
    <n v="0"/>
    <n v="0"/>
    <n v="94163.76"/>
    <n v="102351.91"/>
    <n v="0"/>
  </r>
  <r>
    <s v="Catalogo principalCSP ACADEMICO80fc6c74-cc94-478d-97b0-8455593a5987"/>
    <s v="80fc6c74-cc94-478d-97b0-8455593a5987CSP ACADEMICO"/>
    <m/>
    <x v="4"/>
    <s v="80fc6c74-cc94-478d-97b0-8455593a5987"/>
    <x v="2"/>
    <s v="Catalogo principal"/>
    <s v="USD"/>
    <s v="N/A"/>
    <s v="Microsoft Teams Domestic Calling Plan (120 min) for faculty_AddOn"/>
    <s v="Unidad"/>
    <s v="Und"/>
    <s v="Monthly Subscriptions"/>
    <s v="N/A"/>
    <s v="N/A"/>
    <s v="CSP ACADEMICO"/>
    <s v="80fc6c74-cc94-478d-97b0-8455593a5987"/>
    <s v="Suscripción mensual con pago anual"/>
    <n v="6"/>
    <n v="1"/>
    <n v="0"/>
    <n v="0"/>
    <n v="23540.94"/>
    <n v="25587.98"/>
    <n v="0"/>
  </r>
  <r>
    <s v="Catalogo principalCSP ACADEMICO353d7f89-2e6f-4deb-9145-80f281a782ab"/>
    <s v="353d7f89-2e6f-4deb-9145-80f281a782abCSP ACADEMICO"/>
    <m/>
    <x v="4"/>
    <s v="353d7f89-2e6f-4deb-9145-80f281a782ab"/>
    <x v="2"/>
    <s v="Catalogo principal"/>
    <s v="USD"/>
    <s v="N/A"/>
    <s v="Microsoft Teams Domestic Calling Plan (120 min) for students_AddOn"/>
    <s v="Unidad"/>
    <s v="Und"/>
    <s v="Monthly Subscriptions"/>
    <s v="N/A"/>
    <s v="N/A"/>
    <s v="CSP ACADEMICO"/>
    <s v="353d7f89-2e6f-4deb-9145-80f281a782ab"/>
    <s v="Suscripción mensual con pago anual"/>
    <n v="6"/>
    <n v="1"/>
    <n v="0"/>
    <n v="0"/>
    <n v="23540.94"/>
    <n v="25587.98"/>
    <n v="0"/>
  </r>
  <r>
    <s v="Catalogo principalCSP ACADEMICO5e8853ed-611c-4f9c-af21-540ba351a636"/>
    <s v="5e8853ed-611c-4f9c-af21-540ba351a636CSP ACADEMICO"/>
    <m/>
    <x v="4"/>
    <s v="5e8853ed-611c-4f9c-af21-540ba351a636"/>
    <x v="2"/>
    <s v="Catalogo principal"/>
    <s v="USD"/>
    <s v="N/A"/>
    <s v="Microsoft Teams Domestic Calling Plan for faculty_AddOn"/>
    <s v="Unidad"/>
    <s v="Und"/>
    <s v="Monthly Subscriptions"/>
    <s v="N/A"/>
    <s v="N/A"/>
    <s v="CSP ACADEMICO"/>
    <s v="5e8853ed-611c-4f9c-af21-540ba351a636"/>
    <s v="Suscripción mensual con pago anual"/>
    <n v="12"/>
    <n v="1"/>
    <n v="0"/>
    <n v="0"/>
    <n v="47081.88"/>
    <n v="51175.96"/>
    <n v="0"/>
  </r>
  <r>
    <s v="Catalogo principalCSP ACADEMICOda2034e1-c147-4aae-afab-9c15acf16ea5"/>
    <s v="da2034e1-c147-4aae-afab-9c15acf16ea5CSP ACADEMICO"/>
    <m/>
    <x v="4"/>
    <s v="da2034e1-c147-4aae-afab-9c15acf16ea5"/>
    <x v="2"/>
    <s v="Catalogo principal"/>
    <s v="USD"/>
    <s v="N/A"/>
    <s v="Microsoft Teams Domestic Calling Plan for students_AddOn"/>
    <s v="Unidad"/>
    <s v="Und"/>
    <s v="Monthly Subscriptions"/>
    <s v="N/A"/>
    <s v="N/A"/>
    <s v="CSP ACADEMICO"/>
    <s v="da2034e1-c147-4aae-afab-9c15acf16ea5"/>
    <s v="Suscripción mensual con pago anual"/>
    <n v="12"/>
    <n v="1"/>
    <n v="0"/>
    <n v="0"/>
    <n v="47081.88"/>
    <n v="51175.96"/>
    <n v="0"/>
  </r>
  <r>
    <s v="Catalogo principalCSP ACADEMICO373b99e9-51cd-437b-be03-1988a02f025a"/>
    <s v="373b99e9-51cd-437b-be03-1988a02f025aCSP ACADEMICO"/>
    <m/>
    <x v="4"/>
    <s v="373b99e9-51cd-437b-be03-1988a02f025a"/>
    <x v="2"/>
    <s v="Catalogo principal"/>
    <s v="USD"/>
    <s v="N/A"/>
    <s v="Microsoft Teams Phone Resource Account for faculty_AddOn"/>
    <s v="Unidad"/>
    <s v="Und"/>
    <s v="Monthly Subscriptions"/>
    <s v="N/A"/>
    <s v="N/A"/>
    <s v="CSP ACADEMICO"/>
    <s v="373b99e9-51cd-437b-be03-1988a02f025a"/>
    <s v="Suscripción mensual con pago anual"/>
    <n v="0"/>
    <n v="1"/>
    <n v="0"/>
    <n v="0"/>
    <n v="0"/>
    <n v="0"/>
    <n v="0"/>
  </r>
  <r>
    <s v="Catalogo principalCSP ACADEMICOf5907f82-b2b8-4637-a827-8460f82e5f67"/>
    <s v="f5907f82-b2b8-4637-a827-8460f82e5f67CSP ACADEMICO"/>
    <m/>
    <x v="4"/>
    <s v="f5907f82-b2b8-4637-a827-8460f82e5f67"/>
    <x v="2"/>
    <s v="Catalogo principal"/>
    <s v="USD"/>
    <s v="N/A"/>
    <s v="Microsoft Teams Phone  - Resource Account for students_AddOn"/>
    <s v="Unidad"/>
    <s v="Und"/>
    <s v="Monthly Subscriptions"/>
    <s v="N/A"/>
    <s v="N/A"/>
    <s v="CSP ACADEMICO"/>
    <s v="f5907f82-b2b8-4637-a827-8460f82e5f67"/>
    <s v="Suscripción mensual con pago anual"/>
    <n v="0"/>
    <n v="1"/>
    <n v="0"/>
    <n v="0"/>
    <n v="0"/>
    <n v="0"/>
    <n v="0"/>
  </r>
  <r>
    <s v="Catalogo principalCSP ACADEMICO331e4150-94df-4517-8d5c-9346deea7665"/>
    <s v="331e4150-94df-4517-8d5c-9346deea7665CSP ACADEMICO"/>
    <m/>
    <x v="4"/>
    <s v="331e4150-94df-4517-8d5c-9346deea7665"/>
    <x v="2"/>
    <s v="Catalogo principal"/>
    <s v="USD"/>
    <s v="N/A"/>
    <s v="Microsoft Teams Phone Standard for faculty_AddOn"/>
    <s v="Unidad"/>
    <s v="Und"/>
    <s v="Monthly Subscriptions"/>
    <s v="N/A"/>
    <s v="N/A"/>
    <s v="CSP ACADEMICO"/>
    <s v="331e4150-94df-4517-8d5c-9346deea7665"/>
    <s v="Suscripción mensual con pago anual"/>
    <n v="3"/>
    <n v="1"/>
    <n v="0"/>
    <n v="0"/>
    <n v="11770.47"/>
    <n v="12793.99"/>
    <n v="0"/>
  </r>
  <r>
    <s v="Catalogo principalCSP ACADEMICO40d1eb22-daeb-4e72-80e9-566375a83b55"/>
    <s v="40d1eb22-daeb-4e72-80e9-566375a83b55CSP ACADEMICO"/>
    <m/>
    <x v="4"/>
    <s v="40d1eb22-daeb-4e72-80e9-566375a83b55"/>
    <x v="2"/>
    <s v="Catalogo principal"/>
    <s v="USD"/>
    <s v="N/A"/>
    <s v="Microsoft Teams Phone Standard for student_AddOn"/>
    <s v="Unidad"/>
    <s v="Und"/>
    <s v="Monthly Subscriptions"/>
    <s v="N/A"/>
    <s v="N/A"/>
    <s v="CSP ACADEMICO"/>
    <s v="40d1eb22-daeb-4e72-80e9-566375a83b55"/>
    <s v="Suscripción mensual con pago anual"/>
    <n v="2.2999999999999998"/>
    <n v="1"/>
    <n v="0"/>
    <n v="0"/>
    <n v="9024.0269999999982"/>
    <n v="9808.73"/>
    <n v="0"/>
  </r>
  <r>
    <s v="Catalogo principalCSP ACADEMICOd5caf83f-045d-4b7d-987c-dd79d5397cb3"/>
    <s v="d5caf83f-045d-4b7d-987c-dd79d5397cb3CSP ACADEMICO"/>
    <m/>
    <x v="4"/>
    <s v="d5caf83f-045d-4b7d-987c-dd79d5397cb3"/>
    <x v="2"/>
    <s v="Catalogo principal"/>
    <s v="USD"/>
    <s v="N/A"/>
    <s v="Microsoft Defender for Cloud Apps for Faculty"/>
    <s v="Unidad"/>
    <s v="Und"/>
    <s v="Monthly Subscriptions"/>
    <s v="N/A"/>
    <s v="N/A"/>
    <s v="CSP ACADEMICO"/>
    <s v="d5caf83f-045d-4b7d-987c-dd79d5397cb3"/>
    <s v="Suscripción mensual con pago anual"/>
    <n v="0.7"/>
    <n v="1"/>
    <n v="0"/>
    <n v="0"/>
    <n v="2746.4429999999998"/>
    <n v="2985.26"/>
    <n v="0"/>
  </r>
  <r>
    <s v="Catalogo principalCSP ACADEMICO392f9987-0583-4225-8338-f3c015404c4c"/>
    <s v="392f9987-0583-4225-8338-f3c015404c4cCSP ACADEMICO"/>
    <m/>
    <x v="4"/>
    <s v="392f9987-0583-4225-8338-f3c015404c4c"/>
    <x v="2"/>
    <s v="Catalogo principal"/>
    <s v="USD"/>
    <s v="N/A"/>
    <s v="Microsoft Defender for Cloud Apps for Students"/>
    <s v="Unidad"/>
    <s v="Und"/>
    <s v="Monthly Subscriptions"/>
    <s v="N/A"/>
    <s v="N/A"/>
    <s v="CSP ACADEMICO"/>
    <s v="392f9987-0583-4225-8338-f3c015404c4c"/>
    <s v="Suscripción mensual con pago anual"/>
    <n v="0.7"/>
    <n v="1"/>
    <n v="0"/>
    <n v="0"/>
    <n v="2746.4429999999998"/>
    <n v="2985.26"/>
    <n v="0"/>
  </r>
  <r>
    <s v="Catalogo principalCSP ACADEMICO249eaae1-50df-42d0-8d69-ca66d53248b6"/>
    <s v="249eaae1-50df-42d0-8d69-ca66d53248b6CSP ACADEMICO"/>
    <m/>
    <x v="4"/>
    <s v="249eaae1-50df-42d0-8d69-ca66d53248b6"/>
    <x v="2"/>
    <s v="Catalogo principal"/>
    <s v="USD"/>
    <s v="N/A"/>
    <s v="Microsoft Intune Plan 1 for Education for Faculty"/>
    <s v="Unidad"/>
    <s v="Und"/>
    <s v="Monthly Subscriptions"/>
    <s v="N/A"/>
    <s v="N/A"/>
    <s v="CSP ACADEMICO"/>
    <s v="249eaae1-50df-42d0-8d69-ca66d53248b6"/>
    <s v="Suscripción mensual con pago anual"/>
    <n v="0.75"/>
    <n v="1"/>
    <n v="0"/>
    <n v="0"/>
    <n v="2942.6174999999998"/>
    <n v="3198.5"/>
    <n v="0"/>
  </r>
  <r>
    <s v="Catalogo principalCSP ACADEMICOeb93319f-34eb-45fd-92bf-6c4bdf63120d"/>
    <s v="eb93319f-34eb-45fd-92bf-6c4bdf63120dCSP ACADEMICO"/>
    <m/>
    <x v="4"/>
    <s v="eb93319f-34eb-45fd-92bf-6c4bdf63120d"/>
    <x v="2"/>
    <s v="Catalogo principal"/>
    <s v="USD"/>
    <s v="N/A"/>
    <s v="Microsoft Intune Plan 1 for Education for Students"/>
    <s v="Unidad"/>
    <s v="Und"/>
    <s v="Monthly Subscriptions"/>
    <s v="N/A"/>
    <s v="N/A"/>
    <s v="CSP ACADEMICO"/>
    <s v="eb93319f-34eb-45fd-92bf-6c4bdf63120d"/>
    <s v="Suscripción mensual con pago anual"/>
    <n v="0.75"/>
    <n v="1"/>
    <n v="0"/>
    <n v="0"/>
    <n v="2942.6174999999998"/>
    <n v="3198.5"/>
    <n v="0"/>
  </r>
  <r>
    <s v="Catalogo principalCSP ACADEMICO786817ae-58ed-4668-994c-c30fa07e18f5"/>
    <s v="786817ae-58ed-4668-994c-c30fa07e18f5CSP ACADEMICO"/>
    <m/>
    <x v="4"/>
    <s v="786817ae-58ed-4668-994c-c30fa07e18f5"/>
    <x v="2"/>
    <s v="Catalogo principal"/>
    <s v="USD"/>
    <s v="N/A"/>
    <s v="Microsoft Intune Plan 1 for Education for Students use benefit"/>
    <s v="Unidad"/>
    <s v="Und"/>
    <s v="Monthly Subscriptions"/>
    <s v="N/A"/>
    <s v="N/A"/>
    <s v="CSP ACADEMICO"/>
    <s v="786817ae-58ed-4668-994c-c30fa07e18f5"/>
    <s v="Suscripción mensual con pago anual"/>
    <n v="0"/>
    <n v="1"/>
    <n v="0"/>
    <n v="0"/>
    <n v="0"/>
    <n v="0"/>
    <n v="0"/>
  </r>
  <r>
    <s v="Catalogo principalCSP ACADEMICO2eb59242-162a-40ac-bb17-5b658bf8a9c1"/>
    <s v="2eb59242-162a-40ac-bb17-5b658bf8a9c1CSP ACADEMICO"/>
    <m/>
    <x v="4"/>
    <s v="2eb59242-162a-40ac-bb17-5b658bf8a9c1"/>
    <x v="2"/>
    <s v="Catalogo principal"/>
    <s v="USD"/>
    <s v="N/A"/>
    <s v="Microsoft MyAnalytics for faculty_AddOn"/>
    <s v="Unidad"/>
    <s v="Und"/>
    <s v="Monthly Subscriptions"/>
    <s v="N/A"/>
    <s v="N/A"/>
    <s v="CSP ACADEMICO"/>
    <s v="2eb59242-162a-40ac-bb17-5b658bf8a9c1"/>
    <s v="Suscripción mensual con pago anual"/>
    <n v="1.5"/>
    <n v="1"/>
    <n v="0"/>
    <n v="0"/>
    <n v="5885.2349999999997"/>
    <n v="6396.99"/>
    <n v="0"/>
  </r>
  <r>
    <s v="Catalogo principalCSP ACADEMICO262a0187-2979-4c1e-909c-4c3094238264"/>
    <s v="262a0187-2979-4c1e-909c-4c3094238264CSP ACADEMICO"/>
    <m/>
    <x v="4"/>
    <s v="262a0187-2979-4c1e-909c-4c3094238264"/>
    <x v="2"/>
    <s v="Catalogo principal"/>
    <s v="USD"/>
    <s v="N/A"/>
    <s v="Microsoft MyAnalytics for students_AddOn"/>
    <s v="Unidad"/>
    <s v="Und"/>
    <s v="Monthly Subscriptions"/>
    <s v="N/A"/>
    <s v="N/A"/>
    <s v="CSP ACADEMICO"/>
    <s v="262a0187-2979-4c1e-909c-4c3094238264"/>
    <s v="Suscripción mensual con pago anual"/>
    <n v="1.1200000000000001"/>
    <n v="1"/>
    <n v="0"/>
    <n v="0"/>
    <n v="4394.3087999999998"/>
    <n v="4776.42"/>
    <n v="0"/>
  </r>
  <r>
    <s v="Catalogo principalCSP ACADEMICOcbb7a0ff-cbc5-425f-8051-a1b1f981a924"/>
    <s v="cbb7a0ff-cbc5-425f-8051-a1b1f981a924CSP ACADEMICO"/>
    <m/>
    <x v="4"/>
    <s v="cbb7a0ff-cbc5-425f-8051-a1b1f981a924"/>
    <x v="2"/>
    <s v="Catalogo principal"/>
    <s v="USD"/>
    <s v="N/A"/>
    <s v="Microsoft Stream Plan 2 for Office 365 Add-On for faculty_AddOn"/>
    <s v="Unidad"/>
    <s v="Und"/>
    <s v="Monthly Subscriptions"/>
    <s v="N/A"/>
    <s v="N/A"/>
    <s v="CSP ACADEMICO"/>
    <s v="cbb7a0ff-cbc5-425f-8051-a1b1f981a924"/>
    <s v="Suscripción mensual con pago anual"/>
    <n v="0.5"/>
    <n v="1"/>
    <n v="0"/>
    <n v="0"/>
    <n v="1961.7449999999999"/>
    <n v="2132.33"/>
    <n v="0"/>
  </r>
  <r>
    <s v="Catalogo principalCSP ACADEMICO46f7b110-8370-4f99-a713-94a970160a65"/>
    <s v="46f7b110-8370-4f99-a713-94a970160a65CSP ACADEMICO"/>
    <m/>
    <x v="4"/>
    <s v="46f7b110-8370-4f99-a713-94a970160a65"/>
    <x v="2"/>
    <s v="Catalogo principal"/>
    <s v="USD"/>
    <s v="N/A"/>
    <s v="Microsoft Stream Plan 2 for Office 365 Add-On for students_AddOn"/>
    <s v="Unidad"/>
    <s v="Und"/>
    <s v="Monthly Subscriptions"/>
    <s v="N/A"/>
    <s v="N/A"/>
    <s v="CSP ACADEMICO"/>
    <s v="46f7b110-8370-4f99-a713-94a970160a65"/>
    <s v="Suscripción mensual con pago anual"/>
    <n v="0.38"/>
    <n v="1"/>
    <n v="0"/>
    <n v="0"/>
    <n v="1490.9261999999999"/>
    <n v="1620.57"/>
    <n v="0"/>
  </r>
  <r>
    <s v="Catalogo principalCSP ACADEMICOae0515cb-3fdf-4148-903f-146223f9d1fe"/>
    <s v="ae0515cb-3fdf-4148-903f-146223f9d1feCSP ACADEMICO"/>
    <m/>
    <x v="4"/>
    <s v="ae0515cb-3fdf-4148-903f-146223f9d1fe"/>
    <x v="2"/>
    <s v="Catalogo principal"/>
    <s v="USD"/>
    <s v="N/A"/>
    <s v="Microsoft Stream Storage Add-On (500 GB) for faculty_AddOn"/>
    <s v="Unidad"/>
    <s v="Und"/>
    <s v="Monthly Subscriptions"/>
    <s v="N/A"/>
    <s v="N/A"/>
    <s v="CSP ACADEMICO"/>
    <s v="ae0515cb-3fdf-4148-903f-146223f9d1fe"/>
    <s v="Suscripción mensual con pago anual"/>
    <n v="25"/>
    <n v="1"/>
    <n v="0"/>
    <n v="0"/>
    <n v="98087.25"/>
    <n v="106616.58"/>
    <n v="0"/>
  </r>
  <r>
    <s v="Catalogo principalCSP ACADEMICO0a590a70-13fa-4cf4-996e-7c7da8055491"/>
    <s v="0a590a70-13fa-4cf4-996e-7c7da8055491CSP ACADEMICO"/>
    <m/>
    <x v="4"/>
    <s v="0a590a70-13fa-4cf4-996e-7c7da8055491"/>
    <x v="2"/>
    <s v="Catalogo principal"/>
    <s v="USD"/>
    <s v="N/A"/>
    <s v="Microsoft Stream Storage Add-On (500 GB) for students_AddOn"/>
    <s v="Unidad"/>
    <s v="Und"/>
    <s v="Monthly Subscriptions"/>
    <s v="N/A"/>
    <s v="N/A"/>
    <s v="CSP ACADEMICO"/>
    <s v="0a590a70-13fa-4cf4-996e-7c7da8055491"/>
    <s v="Suscripción mensual con pago anual"/>
    <n v="15"/>
    <n v="1"/>
    <n v="0"/>
    <n v="0"/>
    <n v="58852.35"/>
    <n v="63969.95"/>
    <n v="0"/>
  </r>
  <r>
    <s v="Catalogo principalCSP ACADEMICO512e27aa-19d1-4c38-b2cb-5813375c8201"/>
    <s v="512e27aa-19d1-4c38-b2cb-5813375c8201CSP ACADEMICO"/>
    <m/>
    <x v="4"/>
    <s v="512e27aa-19d1-4c38-b2cb-5813375c8201"/>
    <x v="2"/>
    <s v="Catalogo principal"/>
    <s v="USD"/>
    <s v="N/A"/>
    <s v="Office 365 A1 for faculty"/>
    <s v="Unidad"/>
    <s v="Und"/>
    <s v="Monthly Subscriptions"/>
    <s v="N/A"/>
    <s v="N/A"/>
    <s v="CSP ACADEMICO"/>
    <s v="512e27aa-19d1-4c38-b2cb-5813375c8201"/>
    <s v="Suscripción mensual con pago anual"/>
    <n v="0"/>
    <n v="1"/>
    <n v="0"/>
    <n v="0"/>
    <n v="0"/>
    <n v="0"/>
    <n v="0"/>
  </r>
  <r>
    <s v="Catalogo principalCSP ACADEMICOc60e9cc5-7339-479e-8003-285f6bd195c7"/>
    <s v="c60e9cc5-7339-479e-8003-285f6bd195c7CSP ACADEMICO"/>
    <m/>
    <x v="4"/>
    <s v="c60e9cc5-7339-479e-8003-285f6bd195c7"/>
    <x v="2"/>
    <s v="Catalogo principal"/>
    <s v="USD"/>
    <s v="N/A"/>
    <s v="Office 365 A1 for students"/>
    <s v="Unidad"/>
    <s v="Und"/>
    <s v="Monthly Subscriptions"/>
    <s v="N/A"/>
    <s v="N/A"/>
    <s v="CSP ACADEMICO"/>
    <s v="c60e9cc5-7339-479e-8003-285f6bd195c7"/>
    <s v="Suscripción mensual con pago anual"/>
    <n v="0"/>
    <n v="1"/>
    <n v="0"/>
    <n v="0"/>
    <n v="0"/>
    <n v="0"/>
    <n v="0"/>
  </r>
  <r>
    <s v="Catalogo principalCSP ACADEMICO7eb5101b-b893-4d63-92ca-72df3c71fafc"/>
    <s v="7eb5101b-b893-4d63-92ca-72df3c71fafcCSP ACADEMICO"/>
    <m/>
    <x v="4"/>
    <s v="7eb5101b-b893-4d63-92ca-72df3c71fafc"/>
    <x v="2"/>
    <s v="Catalogo principal"/>
    <s v="USD"/>
    <s v="N/A"/>
    <s v="Office 365 A3 for faculty"/>
    <s v="Unidad"/>
    <s v="Und"/>
    <s v="Monthly Subscriptions"/>
    <s v="N/A"/>
    <s v="N/A"/>
    <s v="CSP ACADEMICO"/>
    <s v="7eb5101b-b893-4d63-92ca-72df3c71fafc"/>
    <s v="Suscripción mensual con pago anual"/>
    <n v="3.3"/>
    <n v="1"/>
    <n v="0"/>
    <n v="0"/>
    <n v="12947.516999999998"/>
    <n v="14073.39"/>
    <n v="0"/>
  </r>
  <r>
    <s v="Catalogo principalCSP ACADEMICO1b6263c0-b8fd-4706-98db-89d2ace5c1bf"/>
    <s v="1b6263c0-b8fd-4706-98db-89d2ace5c1bfCSP ACADEMICO"/>
    <m/>
    <x v="4"/>
    <s v="1b6263c0-b8fd-4706-98db-89d2ace5c1bf"/>
    <x v="2"/>
    <s v="Catalogo principal"/>
    <s v="USD"/>
    <s v="N/A"/>
    <s v="Office 365 A3 for students"/>
    <s v="Unidad"/>
    <s v="Und"/>
    <s v="Monthly Subscriptions"/>
    <s v="N/A"/>
    <s v="N/A"/>
    <s v="CSP ACADEMICO"/>
    <s v="1b6263c0-b8fd-4706-98db-89d2ace5c1bf"/>
    <s v="Suscripción mensual con pago anual"/>
    <n v="2.5"/>
    <n v="1"/>
    <n v="0"/>
    <n v="0"/>
    <n v="9808.7249999999985"/>
    <n v="10661.66"/>
    <n v="0"/>
  </r>
  <r>
    <s v="Catalogo principalCSP ACADEMICO4ac3982a-b9a0-43bb-9639-4585284702be"/>
    <s v="4ac3982a-b9a0-43bb-9639-4585284702beCSP ACADEMICO"/>
    <m/>
    <x v="4"/>
    <s v="4ac3982a-b9a0-43bb-9639-4585284702be"/>
    <x v="2"/>
    <s v="Catalogo principal"/>
    <s v="USD"/>
    <s v="N/A"/>
    <s v="Office 365 A3 for students use benefit"/>
    <s v="Unidad"/>
    <s v="Und"/>
    <s v="Monthly Subscriptions"/>
    <s v="N/A"/>
    <s v="N/A"/>
    <s v="CSP ACADEMICO"/>
    <s v="4ac3982a-b9a0-43bb-9639-4585284702be"/>
    <s v="Suscripción mensual con pago anual"/>
    <n v="0"/>
    <n v="1"/>
    <n v="0"/>
    <n v="0"/>
    <n v="0"/>
    <n v="0"/>
    <n v="0"/>
  </r>
  <r>
    <s v="Catalogo principalCSP ACADEMICO8c484fd0-1f3f-44fb-b6d2-26ca107273f6"/>
    <s v="8c484fd0-1f3f-44fb-b6d2-26ca107273f6CSP ACADEMICO"/>
    <m/>
    <x v="4"/>
    <s v="8c484fd0-1f3f-44fb-b6d2-26ca107273f6"/>
    <x v="2"/>
    <s v="Catalogo principal"/>
    <s v="USD"/>
    <s v="N/A"/>
    <s v="Office 365 A5 for faculty"/>
    <s v="Unidad"/>
    <s v="Und"/>
    <s v="Monthly Subscriptions"/>
    <s v="N/A"/>
    <s v="N/A"/>
    <s v="CSP ACADEMICO"/>
    <s v="8c484fd0-1f3f-44fb-b6d2-26ca107273f6"/>
    <s v="Suscripción mensual con pago anual"/>
    <n v="8"/>
    <n v="1"/>
    <n v="0"/>
    <n v="0"/>
    <n v="31387.919999999998"/>
    <n v="34117.300000000003"/>
    <n v="0"/>
  </r>
  <r>
    <s v="Catalogo principalCSP ACADEMICO3891169e-2323-45f7-95c2-4497cda23d1c"/>
    <s v="3891169e-2323-45f7-95c2-4497cda23d1cCSP ACADEMICO"/>
    <m/>
    <x v="4"/>
    <s v="3891169e-2323-45f7-95c2-4497cda23d1c"/>
    <x v="2"/>
    <s v="Catalogo principal"/>
    <s v="USD"/>
    <s v="N/A"/>
    <s v="Office 365 A5 for students"/>
    <s v="Unidad"/>
    <s v="Und"/>
    <s v="Monthly Subscriptions"/>
    <s v="N/A"/>
    <s v="N/A"/>
    <s v="CSP ACADEMICO"/>
    <s v="3891169e-2323-45f7-95c2-4497cda23d1c"/>
    <s v="Suscripción mensual con pago anual"/>
    <n v="6"/>
    <n v="1"/>
    <n v="0"/>
    <n v="0"/>
    <n v="23540.94"/>
    <n v="25587.98"/>
    <n v="0"/>
  </r>
  <r>
    <s v="Catalogo principalCSP ACADEMICOafa66641-7d3c-4e28-88ac-56c9c0d9f676"/>
    <s v="afa66641-7d3c-4e28-88ac-56c9c0d9f676CSP ACADEMICO"/>
    <m/>
    <x v="4"/>
    <s v="afa66641-7d3c-4e28-88ac-56c9c0d9f676"/>
    <x v="2"/>
    <s v="Catalogo principal"/>
    <s v="USD"/>
    <s v="N/A"/>
    <s v="Office 365 A5 for students use benefit"/>
    <s v="Unidad"/>
    <s v="Und"/>
    <s v="Monthly Subscriptions"/>
    <s v="N/A"/>
    <s v="N/A"/>
    <s v="CSP ACADEMICO"/>
    <s v="afa66641-7d3c-4e28-88ac-56c9c0d9f676"/>
    <s v="Suscripción mensual con pago anual"/>
    <n v="0"/>
    <n v="1"/>
    <n v="0"/>
    <n v="0"/>
    <n v="0"/>
    <n v="0"/>
    <n v="0"/>
  </r>
  <r>
    <s v="Catalogo principalCSP ACADEMICOa9d8546b-4e19-4d08-b8e2-6814f2c2d8b1"/>
    <s v="a9d8546b-4e19-4d08-b8e2-6814f2c2d8b1CSP ACADEMICO"/>
    <m/>
    <x v="4"/>
    <s v="a9d8546b-4e19-4d08-b8e2-6814f2c2d8b1"/>
    <x v="2"/>
    <s v="Catalogo principal"/>
    <s v="USD"/>
    <s v="N/A"/>
    <s v="Microsoft Defender for Office 365 (Plan 1) Faculty_AddOn"/>
    <s v="Unidad"/>
    <s v="Und"/>
    <s v="Monthly Subscriptions"/>
    <s v="N/A"/>
    <s v="N/A"/>
    <s v="CSP ACADEMICO"/>
    <s v="a9d8546b-4e19-4d08-b8e2-6814f2c2d8b1"/>
    <s v="Suscripción mensual con pago anual"/>
    <n v="1.4"/>
    <n v="1"/>
    <n v="0"/>
    <n v="0"/>
    <n v="5492.8859999999995"/>
    <n v="5970.53"/>
    <n v="0"/>
  </r>
  <r>
    <s v="Catalogo principalCSP ACADEMICO8723dbc7-4782-464f-95d8-7ffe5be9c752"/>
    <s v="8723dbc7-4782-464f-95d8-7ffe5be9c752CSP ACADEMICO"/>
    <m/>
    <x v="4"/>
    <s v="8723dbc7-4782-464f-95d8-7ffe5be9c752"/>
    <x v="2"/>
    <s v="Catalogo principal"/>
    <s v="USD"/>
    <s v="N/A"/>
    <s v="Microsoft Defender for Office 365 (Plan 1) Student_AddOn"/>
    <s v="Unidad"/>
    <s v="Und"/>
    <s v="Monthly Subscriptions"/>
    <s v="N/A"/>
    <s v="N/A"/>
    <s v="CSP ACADEMICO"/>
    <s v="8723dbc7-4782-464f-95d8-7ffe5be9c752"/>
    <s v="Suscripción mensual con pago anual"/>
    <n v="0.7"/>
    <n v="1"/>
    <n v="0"/>
    <n v="0"/>
    <n v="2746.4429999999998"/>
    <n v="2985.26"/>
    <n v="0"/>
  </r>
  <r>
    <s v="Catalogo principalCSP ACADEMICOf1b34991-6b4b-4e77-9126-a42d75eb72c6"/>
    <s v="f1b34991-6b4b-4e77-9126-a42d75eb72c6CSP ACADEMICO"/>
    <m/>
    <x v="4"/>
    <s v="f1b34991-6b4b-4e77-9126-a42d75eb72c6"/>
    <x v="2"/>
    <s v="Catalogo principal"/>
    <s v="USD"/>
    <s v="N/A"/>
    <s v="Microsoft Defender for Office 365 (Plan 1) Student use benefit_AddOn"/>
    <s v="Unidad"/>
    <s v="Und"/>
    <s v="Monthly Subscriptions"/>
    <s v="N/A"/>
    <s v="N/A"/>
    <s v="CSP ACADEMICO"/>
    <s v="f1b34991-6b4b-4e77-9126-a42d75eb72c6"/>
    <s v="Suscripción mensual con pago anual"/>
    <n v="0"/>
    <n v="1"/>
    <n v="0"/>
    <n v="0"/>
    <n v="0"/>
    <n v="0"/>
    <n v="0"/>
  </r>
  <r>
    <s v="Catalogo principalCSP ACADEMICOf8aa0b4e-0799-4149-8dbc-b6105b5b4209"/>
    <s v="f8aa0b4e-0799-4149-8dbc-b6105b5b4209CSP ACADEMICO"/>
    <m/>
    <x v="4"/>
    <s v="f8aa0b4e-0799-4149-8dbc-b6105b5b4209"/>
    <x v="2"/>
    <s v="Catalogo principal"/>
    <s v="USD"/>
    <s v="N/A"/>
    <s v="Microsoft Defender for Office 365 (Plan 2) Faculty_AddOn"/>
    <s v="Unidad"/>
    <s v="Und"/>
    <s v="Monthly Subscriptions"/>
    <s v="N/A"/>
    <s v="N/A"/>
    <s v="CSP ACADEMICO"/>
    <s v="f8aa0b4e-0799-4149-8dbc-b6105b5b4209"/>
    <s v="Suscripción mensual con pago anual"/>
    <n v="2.2000000000000002"/>
    <n v="1"/>
    <n v="0"/>
    <n v="0"/>
    <n v="8631.6779999999999"/>
    <n v="9382.26"/>
    <n v="0"/>
  </r>
  <r>
    <s v="Catalogo principalCSP ACADEMICO5fd2b092-f47a-44c2-a79f-b3208bba335b"/>
    <s v="5fd2b092-f47a-44c2-a79f-b3208bba335bCSP ACADEMICO"/>
    <m/>
    <x v="4"/>
    <s v="5fd2b092-f47a-44c2-a79f-b3208bba335b"/>
    <x v="2"/>
    <s v="Catalogo principal"/>
    <s v="USD"/>
    <s v="N/A"/>
    <s v="Microsoft Defender for Office 365 (Plan 2) Student_AddOn"/>
    <s v="Unidad"/>
    <s v="Und"/>
    <s v="Monthly Subscriptions"/>
    <s v="N/A"/>
    <s v="N/A"/>
    <s v="CSP ACADEMICO"/>
    <s v="5fd2b092-f47a-44c2-a79f-b3208bba335b"/>
    <s v="Suscripción mensual con pago anual"/>
    <n v="1.5"/>
    <n v="1"/>
    <n v="0"/>
    <n v="0"/>
    <n v="5885.2349999999997"/>
    <n v="6396.99"/>
    <n v="0"/>
  </r>
  <r>
    <s v="Catalogo principalCSP ACADEMICO9c460dc3-4470-4ea6-afbd-27769b2ebef4"/>
    <s v="9c460dc3-4470-4ea6-afbd-27769b2ebef4CSP ACADEMICO"/>
    <m/>
    <x v="4"/>
    <s v="9c460dc3-4470-4ea6-afbd-27769b2ebef4"/>
    <x v="2"/>
    <s v="Catalogo principal"/>
    <s v="USD"/>
    <s v="N/A"/>
    <s v="Office 365 Extra File Storage for faculty_AddOn"/>
    <s v="Unidad"/>
    <s v="Und"/>
    <s v="Monthly Subscriptions"/>
    <s v="N/A"/>
    <s v="N/A"/>
    <s v="CSP ACADEMICO"/>
    <s v="9c460dc3-4470-4ea6-afbd-27769b2ebef4"/>
    <s v="Suscripción mensual con pago anual"/>
    <n v="0.2"/>
    <n v="1"/>
    <n v="0"/>
    <n v="0"/>
    <n v="784.69799999999998"/>
    <n v="852.93"/>
    <n v="0"/>
  </r>
  <r>
    <s v="Catalogo principalCSP ACADEMICO35eb491f-5484-496e-978b-f349eed3c699"/>
    <s v="35eb491f-5484-496e-978b-f349eed3c699CSP ACADEMICO"/>
    <m/>
    <x v="4"/>
    <s v="35eb491f-5484-496e-978b-f349eed3c699"/>
    <x v="2"/>
    <s v="Catalogo principal"/>
    <s v="USD"/>
    <s v="N/A"/>
    <s v="Microsoft 365 Apps for Faculty"/>
    <s v="Unidad"/>
    <s v="Und"/>
    <s v="Monthly Subscriptions"/>
    <s v="N/A"/>
    <s v="N/A"/>
    <s v="CSP ACADEMICO"/>
    <s v="35eb491f-5484-496e-978b-f349eed3c699"/>
    <s v="Suscripción mensual con pago anual"/>
    <n v="2.2999999999999998"/>
    <n v="1"/>
    <n v="0"/>
    <n v="0"/>
    <n v="9024.0269999999982"/>
    <n v="9808.73"/>
    <n v="0"/>
  </r>
  <r>
    <s v="Catalogo principalCSP ACADEMICO5699c6f3-cc7a-4212-9042-8f85ce30f4e0"/>
    <s v="5699c6f3-cc7a-4212-9042-8f85ce30f4e0CSP ACADEMICO"/>
    <m/>
    <x v="4"/>
    <s v="5699c6f3-cc7a-4212-9042-8f85ce30f4e0"/>
    <x v="2"/>
    <s v="Catalogo principal"/>
    <s v="USD"/>
    <s v="N/A"/>
    <s v="Microsoft 365 Apps for Students"/>
    <s v="Unidad"/>
    <s v="Und"/>
    <s v="Monthly Subscriptions"/>
    <s v="N/A"/>
    <s v="N/A"/>
    <s v="CSP ACADEMICO"/>
    <s v="5699c6f3-cc7a-4212-9042-8f85ce30f4e0"/>
    <s v="Suscripción mensual con pago anual"/>
    <n v="1.75"/>
    <n v="1"/>
    <n v="0"/>
    <n v="0"/>
    <n v="6866.1075000000001"/>
    <n v="7463.16"/>
    <n v="0"/>
  </r>
  <r>
    <s v="Catalogo principalCSP ACADEMICO5c25bdb6-b261-4dc2-a60f-a062be73d031"/>
    <s v="5c25bdb6-b261-4dc2-a60f-a062be73d031CSP ACADEMICO"/>
    <m/>
    <x v="4"/>
    <s v="5c25bdb6-b261-4dc2-a60f-a062be73d031"/>
    <x v="2"/>
    <s v="Catalogo principal"/>
    <s v="USD"/>
    <s v="N/A"/>
    <s v="Microsoft 365 Apps for Students use benefit"/>
    <s v="Unidad"/>
    <s v="Und"/>
    <s v="Monthly Subscriptions"/>
    <s v="N/A"/>
    <s v="N/A"/>
    <s v="CSP ACADEMICO"/>
    <s v="5c25bdb6-b261-4dc2-a60f-a062be73d031"/>
    <s v="Suscripción mensual con pago anual"/>
    <n v="0"/>
    <n v="1"/>
    <n v="0"/>
    <n v="0"/>
    <n v="0"/>
    <n v="0"/>
    <n v="0"/>
  </r>
  <r>
    <s v="Catalogo principalCSP ACADEMICObb94a81e-661e-430c-8a7e-41fe0df940ae"/>
    <s v="bb94a81e-661e-430c-8a7e-41fe0df940aeCSP ACADEMICO"/>
    <m/>
    <x v="4"/>
    <s v="bb94a81e-661e-430c-8a7e-41fe0df940ae"/>
    <x v="2"/>
    <s v="Catalogo principal"/>
    <s v="USD"/>
    <s v="N/A"/>
    <s v="Power Apps per user plan for Faculty"/>
    <s v="Unidad"/>
    <s v="Und"/>
    <s v="Monthly Subscriptions"/>
    <s v="N/A"/>
    <s v="N/A"/>
    <s v="CSP ACADEMICO"/>
    <s v="bb94a81e-661e-430c-8a7e-41fe0df940ae"/>
    <s v="Suscripción mensual con pago anual"/>
    <n v="11"/>
    <n v="1"/>
    <n v="0"/>
    <n v="0"/>
    <n v="43158.39"/>
    <n v="46911.29"/>
    <n v="0"/>
  </r>
  <r>
    <s v="Catalogo principalCSP ACADEMICOab638b5e-e058-4ce7-a174-5bbc76504512"/>
    <s v="ab638b5e-e058-4ce7-a174-5bbc76504512CSP ACADEMICO"/>
    <m/>
    <x v="4"/>
    <s v="ab638b5e-e058-4ce7-a174-5bbc76504512"/>
    <x v="2"/>
    <s v="Catalogo principal"/>
    <s v="USD"/>
    <s v="N/A"/>
    <s v="Power Apps per user plan for Students"/>
    <s v="Unidad"/>
    <s v="Und"/>
    <s v="Monthly Subscriptions"/>
    <s v="N/A"/>
    <s v="N/A"/>
    <s v="CSP ACADEMICO"/>
    <s v="ab638b5e-e058-4ce7-a174-5bbc76504512"/>
    <s v="Suscripción mensual con pago anual"/>
    <n v="8"/>
    <n v="1"/>
    <n v="0"/>
    <n v="0"/>
    <n v="31387.919999999998"/>
    <n v="34117.300000000003"/>
    <n v="0"/>
  </r>
  <r>
    <s v="Catalogo principalCSP ACADEMICObecdef92-fad2-4a26-9895-b2d12a586218"/>
    <s v="becdef92-fad2-4a26-9895-b2d12a586218CSP ACADEMICO"/>
    <m/>
    <x v="4"/>
    <s v="becdef92-fad2-4a26-9895-b2d12a586218"/>
    <x v="2"/>
    <s v="Catalogo principal"/>
    <s v="USD"/>
    <s v="N/A"/>
    <s v="Power Apps Portals login capacity add-on for Faculty"/>
    <s v="Unidad"/>
    <s v="Und"/>
    <s v="Monthly Subscriptions"/>
    <s v="N/A"/>
    <s v="N/A"/>
    <s v="CSP ACADEMICO"/>
    <s v="becdef92-fad2-4a26-9895-b2d12a586218"/>
    <s v="Suscripción mensual con pago anual"/>
    <n v="140"/>
    <n v="1"/>
    <n v="0"/>
    <n v="0"/>
    <n v="549288.6"/>
    <n v="597052.82999999996"/>
    <n v="0"/>
  </r>
  <r>
    <s v="Catalogo principalCSP ACADEMICO14630cc6-93cd-41db-9412-ad528bd7b4d1"/>
    <s v="14630cc6-93cd-41db-9412-ad528bd7b4d1CSP ACADEMICO"/>
    <m/>
    <x v="4"/>
    <s v="14630cc6-93cd-41db-9412-ad528bd7b4d1"/>
    <x v="2"/>
    <s v="Catalogo principal"/>
    <s v="USD"/>
    <s v="N/A"/>
    <s v="Power Apps Portals login capacity add-on Tier 2 (10 unit min) for Faculty"/>
    <s v="Unidad"/>
    <s v="Und"/>
    <s v="Monthly Subscriptions"/>
    <s v="N/A"/>
    <s v="N/A"/>
    <s v="CSP ACADEMICO"/>
    <s v="14630cc6-93cd-41db-9412-ad528bd7b4d1"/>
    <s v="Suscripción mensual con pago anual"/>
    <n v="70"/>
    <n v="1"/>
    <n v="0"/>
    <n v="0"/>
    <n v="274644.3"/>
    <n v="298526.40999999997"/>
    <n v="0"/>
  </r>
  <r>
    <s v="Catalogo principalCSP ACADEMICOdea59872-beae-4433-af84-5a95d89db997"/>
    <s v="dea59872-beae-4433-af84-5a95d89db997CSP ACADEMICO"/>
    <m/>
    <x v="4"/>
    <s v="dea59872-beae-4433-af84-5a95d89db997"/>
    <x v="2"/>
    <s v="Catalogo principal"/>
    <s v="USD"/>
    <s v="N/A"/>
    <s v="Power Apps Portals login capacity add-on Tier 3 (50 unit min) for Faculty"/>
    <s v="Unidad"/>
    <s v="Und"/>
    <s v="Monthly Subscriptions"/>
    <s v="N/A"/>
    <s v="N/A"/>
    <s v="CSP ACADEMICO"/>
    <s v="dea59872-beae-4433-af84-5a95d89db997"/>
    <s v="Suscripción mensual con pago anual"/>
    <n v="49"/>
    <n v="1"/>
    <n v="0"/>
    <n v="0"/>
    <n v="192251.00999999998"/>
    <n v="208968.49"/>
    <n v="0"/>
  </r>
  <r>
    <s v="Catalogo principalCSP ACADEMICO08dcbd7c-464b-4ca5-9c83-33ae62661fdf"/>
    <s v="08dcbd7c-464b-4ca5-9c83-33ae62661fdfCSP ACADEMICO"/>
    <m/>
    <x v="4"/>
    <s v="08dcbd7c-464b-4ca5-9c83-33ae62661fdf"/>
    <x v="2"/>
    <s v="Catalogo principal"/>
    <s v="USD"/>
    <s v="N/A"/>
    <s v="Power Apps Portals page view capacity add-on for Faculty"/>
    <s v="Unidad"/>
    <s v="Und"/>
    <s v="Monthly Subscriptions"/>
    <s v="N/A"/>
    <s v="N/A"/>
    <s v="CSP ACADEMICO"/>
    <s v="08dcbd7c-464b-4ca5-9c83-33ae62661fdf"/>
    <s v="Suscripción mensual con pago anual"/>
    <n v="70"/>
    <n v="1"/>
    <n v="0"/>
    <n v="0"/>
    <n v="274644.3"/>
    <n v="298526.40999999997"/>
    <n v="0"/>
  </r>
  <r>
    <s v="Catalogo principalCSP ACADEMICO62f8b708-d323-4108-aaeb-3ef5fbd4b14a"/>
    <s v="62f8b708-d323-4108-aaeb-3ef5fbd4b14aCSP ACADEMICO"/>
    <m/>
    <x v="4"/>
    <s v="62f8b708-d323-4108-aaeb-3ef5fbd4b14a"/>
    <x v="2"/>
    <s v="Catalogo principal"/>
    <s v="USD"/>
    <s v="N/A"/>
    <s v="Power Automate per flow plan for Faculty"/>
    <s v="Unidad"/>
    <s v="Und"/>
    <s v="Monthly Subscriptions"/>
    <s v="N/A"/>
    <s v="N/A"/>
    <s v="CSP ACADEMICO"/>
    <s v="62f8b708-d323-4108-aaeb-3ef5fbd4b14a"/>
    <s v="Suscripción mensual con pago anual"/>
    <n v="55"/>
    <n v="1"/>
    <n v="0"/>
    <n v="0"/>
    <n v="215791.94999999998"/>
    <n v="234556.47"/>
    <n v="0"/>
  </r>
  <r>
    <s v="Catalogo principalCSP ACADEMICO4904821b-aa19-41c1-9674-1d20fe980eb9"/>
    <s v="4904821b-aa19-41c1-9674-1d20fe980eb9CSP ACADEMICO"/>
    <m/>
    <x v="4"/>
    <s v="4904821b-aa19-41c1-9674-1d20fe980eb9"/>
    <x v="2"/>
    <s v="Catalogo principal"/>
    <s v="USD"/>
    <s v="N/A"/>
    <s v="Power Automate per user plan for Faculty"/>
    <s v="Unidad"/>
    <s v="Und"/>
    <s v="Monthly Subscriptions"/>
    <s v="N/A"/>
    <s v="N/A"/>
    <s v="CSP ACADEMICO"/>
    <s v="4904821b-aa19-41c1-9674-1d20fe980eb9"/>
    <s v="Suscripción mensual con pago anual"/>
    <n v="8.3000000000000007"/>
    <n v="1"/>
    <n v="0"/>
    <n v="0"/>
    <n v="32564.967000000001"/>
    <n v="35396.699999999997"/>
    <n v="0"/>
  </r>
  <r>
    <s v="Catalogo principalCSP ACADEMICOb5926275-371c-43b9-bac8-45a408a0f0dd"/>
    <s v="b5926275-371c-43b9-bac8-45a408a0f0ddCSP ACADEMICO"/>
    <m/>
    <x v="4"/>
    <s v="b5926275-371c-43b9-bac8-45a408a0f0dd"/>
    <x v="2"/>
    <s v="Catalogo principal"/>
    <s v="USD"/>
    <s v="N/A"/>
    <s v="Power Automate per user plan for Students"/>
    <s v="Unidad"/>
    <s v="Und"/>
    <s v="Monthly Subscriptions"/>
    <s v="N/A"/>
    <s v="N/A"/>
    <s v="CSP ACADEMICO"/>
    <s v="b5926275-371c-43b9-bac8-45a408a0f0dd"/>
    <s v="Suscripción mensual con pago anual"/>
    <n v="6"/>
    <n v="1"/>
    <n v="0"/>
    <n v="0"/>
    <n v="23540.94"/>
    <n v="25587.98"/>
    <n v="0"/>
  </r>
  <r>
    <s v="Catalogo principalCSP ACADEMICO4ebcded4-77ce-43c2-a282-644390ba79c7"/>
    <s v="4ebcded4-77ce-43c2-a282-644390ba79c7CSP ACADEMICO"/>
    <m/>
    <x v="4"/>
    <s v="4ebcded4-77ce-43c2-a282-644390ba79c7"/>
    <x v="2"/>
    <s v="Catalogo principal"/>
    <s v="USD"/>
    <s v="N/A"/>
    <s v="Power BI Premium P1 for Faculty"/>
    <s v="Unidad"/>
    <s v="Und"/>
    <s v="Monthly Subscriptions"/>
    <s v="N/A"/>
    <s v="N/A"/>
    <s v="CSP ACADEMICO"/>
    <s v="4ebcded4-77ce-43c2-a282-644390ba79c7"/>
    <s v="Suscripción mensual con pago anual"/>
    <n v="1998"/>
    <n v="1"/>
    <n v="0"/>
    <n v="0"/>
    <n v="7839133.0199999996"/>
    <n v="8520796.7599999998"/>
    <n v="0"/>
  </r>
  <r>
    <s v="Catalogo principalCSP ACADEMICO3d42385f-10bd-4230-bee1-2189565224b8"/>
    <s v="3d42385f-10bd-4230-bee1-2189565224b8CSP ACADEMICO"/>
    <m/>
    <x v="4"/>
    <s v="3d42385f-10bd-4230-bee1-2189565224b8"/>
    <x v="2"/>
    <s v="Catalogo principal"/>
    <s v="USD"/>
    <s v="N/A"/>
    <s v="Power BI Premium P1 for Students"/>
    <s v="Unidad"/>
    <s v="Und"/>
    <s v="Monthly Subscriptions"/>
    <s v="N/A"/>
    <s v="N/A"/>
    <s v="CSP ACADEMICO"/>
    <s v="3d42385f-10bd-4230-bee1-2189565224b8"/>
    <s v="Suscripción mensual con pago anual"/>
    <n v="1998"/>
    <n v="1"/>
    <n v="0"/>
    <n v="0"/>
    <n v="7839133.0199999996"/>
    <n v="8520796.7599999998"/>
    <n v="0"/>
  </r>
  <r>
    <s v="Catalogo principalCSP ACADEMICO457b704a-5f90-49e0-be43-1b2124b2dd02"/>
    <s v="457b704a-5f90-49e0-be43-1b2124b2dd02CSP ACADEMICO"/>
    <m/>
    <x v="4"/>
    <s v="457b704a-5f90-49e0-be43-1b2124b2dd02"/>
    <x v="2"/>
    <s v="Catalogo principal"/>
    <s v="USD"/>
    <s v="N/A"/>
    <s v="Power BI Premium P2 for Faculty"/>
    <s v="Unidad"/>
    <s v="Und"/>
    <s v="Monthly Subscriptions"/>
    <s v="N/A"/>
    <s v="N/A"/>
    <s v="CSP ACADEMICO"/>
    <s v="457b704a-5f90-49e0-be43-1b2124b2dd02"/>
    <s v="Suscripción mensual con pago anual"/>
    <n v="3998"/>
    <n v="1"/>
    <n v="0"/>
    <n v="0"/>
    <n v="15686113.02"/>
    <n v="17050122.850000001"/>
    <n v="0"/>
  </r>
  <r>
    <s v="Catalogo principalCSP ACADEMICOcd7967ef-4c48-484c-a539-7dc876d61e88"/>
    <s v="cd7967ef-4c48-484c-a539-7dc876d61e88CSP ACADEMICO"/>
    <m/>
    <x v="4"/>
    <s v="cd7967ef-4c48-484c-a539-7dc876d61e88"/>
    <x v="2"/>
    <s v="Catalogo principal"/>
    <s v="USD"/>
    <s v="N/A"/>
    <s v="Power BI Premium P2 for Students"/>
    <s v="Unidad"/>
    <s v="Und"/>
    <s v="Monthly Subscriptions"/>
    <s v="N/A"/>
    <s v="N/A"/>
    <s v="CSP ACADEMICO"/>
    <s v="cd7967ef-4c48-484c-a539-7dc876d61e88"/>
    <s v="Suscripción mensual con pago anual"/>
    <n v="3998"/>
    <n v="1"/>
    <n v="0"/>
    <n v="0"/>
    <n v="15686113.02"/>
    <n v="17050122.850000001"/>
    <n v="0"/>
  </r>
  <r>
    <s v="Catalogo principalCSP ACADEMICOcfe79d8a-1948-4b68-b867-e53b771aaea0"/>
    <s v="cfe79d8a-1948-4b68-b867-e53b771aaea0CSP ACADEMICO"/>
    <m/>
    <x v="4"/>
    <s v="cfe79d8a-1948-4b68-b867-e53b771aaea0"/>
    <x v="2"/>
    <s v="Catalogo principal"/>
    <s v="USD"/>
    <s v="N/A"/>
    <s v="Power BI Premium P3 for Faculty"/>
    <s v="Unidad"/>
    <s v="Und"/>
    <s v="Monthly Subscriptions"/>
    <s v="N/A"/>
    <s v="N/A"/>
    <s v="CSP ACADEMICO"/>
    <s v="cfe79d8a-1948-4b68-b867-e53b771aaea0"/>
    <s v="Suscripción mensual con pago anual"/>
    <n v="7998"/>
    <n v="1"/>
    <n v="0"/>
    <n v="0"/>
    <n v="31380073.02"/>
    <n v="34108775.020000003"/>
    <n v="0"/>
  </r>
  <r>
    <s v="Catalogo principalCSP ACADEMICOf17c5ab1-86b4-4d0d-9807-478c24576384"/>
    <s v="f17c5ab1-86b4-4d0d-9807-478c24576384CSP ACADEMICO"/>
    <m/>
    <x v="4"/>
    <s v="f17c5ab1-86b4-4d0d-9807-478c24576384"/>
    <x v="2"/>
    <s v="Catalogo principal"/>
    <s v="USD"/>
    <s v="N/A"/>
    <s v="Power BI Premium P3 for Students"/>
    <s v="Unidad"/>
    <s v="Und"/>
    <s v="Monthly Subscriptions"/>
    <s v="N/A"/>
    <s v="N/A"/>
    <s v="CSP ACADEMICO"/>
    <s v="f17c5ab1-86b4-4d0d-9807-478c24576384"/>
    <s v="Suscripción mensual con pago anual"/>
    <n v="7998"/>
    <n v="1"/>
    <n v="0"/>
    <n v="0"/>
    <n v="31380073.02"/>
    <n v="34108775.020000003"/>
    <n v="0"/>
  </r>
  <r>
    <s v="Catalogo principalCSP ACADEMICO98fa9c4d-ef56-4480-86cb-b10d49effa73"/>
    <s v="98fa9c4d-ef56-4480-86cb-b10d49effa73CSP ACADEMICO"/>
    <m/>
    <x v="4"/>
    <s v="98fa9c4d-ef56-4480-86cb-b10d49effa73"/>
    <x v="2"/>
    <s v="Catalogo principal"/>
    <s v="USD"/>
    <s v="N/A"/>
    <s v="Power BI Pro for faculty"/>
    <s v="Unidad"/>
    <s v="Und"/>
    <s v="Monthly Subscriptions"/>
    <s v="N/A"/>
    <s v="N/A"/>
    <s v="CSP ACADEMICO"/>
    <s v="98fa9c4d-ef56-4480-86cb-b10d49effa73"/>
    <s v="Suscripción mensual con pago anual"/>
    <n v="2.2999999999999998"/>
    <n v="1"/>
    <n v="0"/>
    <n v="0"/>
    <n v="9024.0269999999982"/>
    <n v="9808.73"/>
    <n v="0"/>
  </r>
  <r>
    <s v="Catalogo principalCSP ACADEMICO15a38d13-62c6-48a0-a752-aea1627cb00b"/>
    <s v="15a38d13-62c6-48a0-a752-aea1627cb00bCSP ACADEMICO"/>
    <m/>
    <x v="4"/>
    <s v="15a38d13-62c6-48a0-a752-aea1627cb00b"/>
    <x v="2"/>
    <s v="Catalogo principal"/>
    <s v="USD"/>
    <s v="N/A"/>
    <s v="Power BI Pro for students"/>
    <s v="Unidad"/>
    <s v="Und"/>
    <s v="Monthly Subscriptions"/>
    <s v="N/A"/>
    <s v="N/A"/>
    <s v="CSP ACADEMICO"/>
    <s v="15a38d13-62c6-48a0-a752-aea1627cb00b"/>
    <s v="Suscripción mensual con pago anual"/>
    <n v="1.25"/>
    <n v="1"/>
    <n v="0"/>
    <n v="0"/>
    <n v="4904.3624999999993"/>
    <n v="5330.83"/>
    <n v="0"/>
  </r>
  <r>
    <s v="Catalogo principalCSP ACADEMICOf2769835-068a-44ba-b1d1-63752bf26a7b"/>
    <s v="f2769835-068a-44ba-b1d1-63752bf26a7bCSP ACADEMICO"/>
    <m/>
    <x v="4"/>
    <s v="f2769835-068a-44ba-b1d1-63752bf26a7b"/>
    <x v="2"/>
    <s v="Catalogo principal"/>
    <s v="USD"/>
    <s v="N/A"/>
    <s v="Power Virtual Agent for Faculty"/>
    <s v="Unidad"/>
    <s v="Und"/>
    <s v="Monthly Subscriptions"/>
    <s v="N/A"/>
    <s v="N/A"/>
    <s v="CSP ACADEMICO"/>
    <s v="f2769835-068a-44ba-b1d1-63752bf26a7b"/>
    <s v="Suscripción mensual con pago anual"/>
    <n v="550"/>
    <n v="1"/>
    <n v="0"/>
    <n v="0"/>
    <n v="2157919.5"/>
    <n v="2345564.67"/>
    <n v="0"/>
  </r>
  <r>
    <s v="Catalogo principalCSP ACADEMICO157ce909-2b07-4c98-9d99-5e13b46c1ffd"/>
    <s v="157ce909-2b07-4c98-9d99-5e13b46c1ffdCSP ACADEMICO"/>
    <m/>
    <x v="4"/>
    <s v="157ce909-2b07-4c98-9d99-5e13b46c1ffd"/>
    <x v="2"/>
    <s v="Catalogo principal"/>
    <s v="USD"/>
    <s v="N/A"/>
    <s v="Power Virtual Agent User License for Faculty_AddOn"/>
    <s v="Unidad"/>
    <s v="Und"/>
    <s v="Monthly Subscriptions"/>
    <s v="N/A"/>
    <s v="N/A"/>
    <s v="CSP ACADEMICO"/>
    <s v="157ce909-2b07-4c98-9d99-5e13b46c1ffd"/>
    <s v="Suscripción mensual con pago anual"/>
    <n v="0"/>
    <n v="1"/>
    <n v="0"/>
    <n v="0"/>
    <n v="0"/>
    <n v="0"/>
    <n v="0"/>
  </r>
  <r>
    <s v="Catalogo principalCSP ACADEMICOc13042ec-74ee-438a-80e7-c9ff71406c9c"/>
    <s v="c13042ec-74ee-438a-80e7-c9ff71406c9cCSP ACADEMICO"/>
    <m/>
    <x v="4"/>
    <s v="c13042ec-74ee-438a-80e7-c9ff71406c9c"/>
    <x v="2"/>
    <s v="Catalogo principal"/>
    <s v="USD"/>
    <s v="N/A"/>
    <s v="Power Platform Requests add-on for Faculty"/>
    <s v="Unidad"/>
    <s v="Und"/>
    <s v="Monthly Subscriptions"/>
    <s v="N/A"/>
    <s v="N/A"/>
    <s v="CSP ACADEMICO"/>
    <s v="c13042ec-74ee-438a-80e7-c9ff71406c9c"/>
    <s v="Suscripción mensual con pago anual"/>
    <n v="35"/>
    <n v="1"/>
    <n v="0"/>
    <n v="0"/>
    <n v="137322.15"/>
    <n v="149263.21"/>
    <n v="0"/>
  </r>
  <r>
    <s v="Catalogo principalCSP ACADEMICOc3b23a21-76e2-46e7-ae4f-60e1bdb96bea"/>
    <s v="c3b23a21-76e2-46e7-ae4f-60e1bdb96beaCSP ACADEMICO"/>
    <m/>
    <x v="4"/>
    <s v="c3b23a21-76e2-46e7-ae4f-60e1bdb96bea"/>
    <x v="2"/>
    <s v="Catalogo principal"/>
    <s v="USD"/>
    <s v="N/A"/>
    <s v="Pro Direct Support for Dynamics 365 Operations for Faculty"/>
    <s v="Unidad"/>
    <s v="Und"/>
    <s v="Monthly Subscriptions"/>
    <s v="N/A"/>
    <s v="N/A"/>
    <s v="CSP ACADEMICO"/>
    <s v="c3b23a21-76e2-46e7-ae4f-60e1bdb96bea"/>
    <s v="Suscripción mensual con pago anual"/>
    <n v="5"/>
    <n v="1"/>
    <n v="0"/>
    <n v="0"/>
    <n v="19617.449999999997"/>
    <n v="21323.32"/>
    <n v="0"/>
  </r>
  <r>
    <s v="Catalogo principalCSP ACADEMICO1835808d-06a2-42c5-9f09-82c2e7ed5c72"/>
    <s v="1835808d-06a2-42c5-9f09-82c2e7ed5c72CSP ACADEMICO"/>
    <m/>
    <x v="4"/>
    <s v="1835808d-06a2-42c5-9f09-82c2e7ed5c72"/>
    <x v="2"/>
    <s v="Catalogo principal"/>
    <s v="USD"/>
    <s v="N/A"/>
    <s v="Pro Direct Support for Dynamics 365 Operations for Students"/>
    <s v="Unidad"/>
    <s v="Und"/>
    <s v="Monthly Subscriptions"/>
    <s v="N/A"/>
    <s v="N/A"/>
    <s v="CSP ACADEMICO"/>
    <s v="1835808d-06a2-42c5-9f09-82c2e7ed5c72"/>
    <s v="Suscripción mensual con pago anual"/>
    <n v="3.6"/>
    <n v="1"/>
    <n v="0"/>
    <n v="0"/>
    <n v="14124.564"/>
    <n v="15352.79"/>
    <n v="0"/>
  </r>
  <r>
    <s v="Catalogo principalCSP ACADEMICO30c8f784-8eb9-46e6-bf69-a8fae07022e4"/>
    <s v="30c8f784-8eb9-46e6-bf69-a8fae07022e4CSP ACADEMICO"/>
    <m/>
    <x v="4"/>
    <s v="30c8f784-8eb9-46e6-bf69-a8fae07022e4"/>
    <x v="2"/>
    <s v="Catalogo principal"/>
    <s v="USD"/>
    <s v="N/A"/>
    <s v="Project Online Essentials for faculty"/>
    <s v="Unidad"/>
    <s v="Und"/>
    <s v="Monthly Subscriptions"/>
    <s v="N/A"/>
    <s v="N/A"/>
    <s v="CSP ACADEMICO"/>
    <s v="30c8f784-8eb9-46e6-bf69-a8fae07022e4"/>
    <s v="Suscripción mensual con pago anual"/>
    <n v="0"/>
    <n v="1"/>
    <n v="0"/>
    <n v="0"/>
    <n v="0"/>
    <n v="0"/>
    <n v="0"/>
  </r>
  <r>
    <s v="Catalogo principalCSP ACADEMICOec0a7046-93d5-40e0-bc61-bcb0276c14e4"/>
    <s v="ec0a7046-93d5-40e0-bc61-bcb0276c14e4CSP ACADEMICO"/>
    <m/>
    <x v="4"/>
    <s v="ec0a7046-93d5-40e0-bc61-bcb0276c14e4"/>
    <x v="2"/>
    <s v="Catalogo principal"/>
    <s v="USD"/>
    <s v="N/A"/>
    <s v="Project Online Essentials for students"/>
    <s v="Unidad"/>
    <s v="Und"/>
    <s v="Monthly Subscriptions"/>
    <s v="N/A"/>
    <s v="N/A"/>
    <s v="CSP ACADEMICO"/>
    <s v="ec0a7046-93d5-40e0-bc61-bcb0276c14e4"/>
    <s v="Suscripción mensual con pago anual"/>
    <n v="0"/>
    <n v="1"/>
    <n v="0"/>
    <n v="0"/>
    <n v="0"/>
    <n v="0"/>
    <n v="0"/>
  </r>
  <r>
    <s v="Catalogo principalCSP ACADEMICOa3a8a723-99a2-4129-bc40-046e6768f7a3"/>
    <s v="a3a8a723-99a2-4129-bc40-046e6768f7a3CSP ACADEMICO"/>
    <m/>
    <x v="4"/>
    <s v="a3a8a723-99a2-4129-bc40-046e6768f7a3"/>
    <x v="2"/>
    <s v="Catalogo principal"/>
    <s v="USD"/>
    <s v="N/A"/>
    <s v="Project Plan 3 for faculty"/>
    <s v="Unidad"/>
    <s v="Und"/>
    <s v="Monthly Subscriptions"/>
    <s v="N/A"/>
    <s v="N/A"/>
    <s v="CSP ACADEMICO"/>
    <s v="a3a8a723-99a2-4129-bc40-046e6768f7a3"/>
    <s v="Suscripción mensual con pago anual"/>
    <n v="6"/>
    <n v="1"/>
    <n v="0"/>
    <n v="0"/>
    <n v="23540.94"/>
    <n v="25587.98"/>
    <n v="0"/>
  </r>
  <r>
    <s v="Catalogo principalCSP ACADEMICO7754c541-7881-4f61-a3fb-fd2cf6840143"/>
    <s v="7754c541-7881-4f61-a3fb-fd2cf6840143CSP ACADEMICO"/>
    <m/>
    <x v="4"/>
    <s v="7754c541-7881-4f61-a3fb-fd2cf6840143"/>
    <x v="2"/>
    <s v="Catalogo principal"/>
    <s v="USD"/>
    <s v="N/A"/>
    <s v="Project Plan 3 for students"/>
    <s v="Unidad"/>
    <s v="Und"/>
    <s v="Monthly Subscriptions"/>
    <s v="N/A"/>
    <s v="N/A"/>
    <s v="CSP ACADEMICO"/>
    <s v="7754c541-7881-4f61-a3fb-fd2cf6840143"/>
    <s v="Suscripción mensual con pago anual"/>
    <n v="4.5"/>
    <n v="1"/>
    <n v="0"/>
    <n v="0"/>
    <n v="17655.704999999998"/>
    <n v="19190.98"/>
    <n v="0"/>
  </r>
  <r>
    <s v="Catalogo principalCSP ACADEMICOab1dfb9d-a3a3-465a-b460-1593c005803a"/>
    <s v="ab1dfb9d-a3a3-465a-b460-1593c005803aCSP ACADEMICO"/>
    <m/>
    <x v="4"/>
    <s v="ab1dfb9d-a3a3-465a-b460-1593c005803a"/>
    <x v="2"/>
    <s v="Catalogo principal"/>
    <s v="USD"/>
    <s v="N/A"/>
    <s v="Project Plan 5 for faculty"/>
    <s v="Unidad"/>
    <s v="Und"/>
    <s v="Monthly Subscriptions"/>
    <s v="N/A"/>
    <s v="N/A"/>
    <s v="CSP ACADEMICO"/>
    <s v="ab1dfb9d-a3a3-465a-b460-1593c005803a"/>
    <s v="Suscripción mensual con pago anual"/>
    <n v="11"/>
    <n v="1"/>
    <n v="0"/>
    <n v="0"/>
    <n v="43158.39"/>
    <n v="46911.29"/>
    <n v="0"/>
  </r>
  <r>
    <s v="Catalogo principalCSP ACADEMICOf02bef2c-7ee2-41ec-af7f-1f409396c052"/>
    <s v="f02bef2c-7ee2-41ec-af7f-1f409396c052CSP ACADEMICO"/>
    <m/>
    <x v="4"/>
    <s v="f02bef2c-7ee2-41ec-af7f-1f409396c052"/>
    <x v="2"/>
    <s v="Catalogo principal"/>
    <s v="USD"/>
    <s v="N/A"/>
    <s v="Project Plan 5 for students"/>
    <s v="Unidad"/>
    <s v="Und"/>
    <s v="Monthly Subscriptions"/>
    <s v="N/A"/>
    <s v="N/A"/>
    <s v="CSP ACADEMICO"/>
    <s v="f02bef2c-7ee2-41ec-af7f-1f409396c052"/>
    <s v="Suscripción mensual con pago anual"/>
    <n v="8.5"/>
    <n v="1"/>
    <n v="0"/>
    <n v="0"/>
    <n v="33349.665000000001"/>
    <n v="36249.64"/>
    <n v="0"/>
  </r>
  <r>
    <s v="Catalogo principalCSP ACADEMICO8637b090-a710-44e8-96ec-230e0c7f1e19"/>
    <s v="8637b090-a710-44e8-96ec-230e0c7f1e19CSP ACADEMICO"/>
    <m/>
    <x v="4"/>
    <s v="8637b090-a710-44e8-96ec-230e0c7f1e19"/>
    <x v="2"/>
    <s v="Catalogo principal"/>
    <s v="USD"/>
    <s v="N/A"/>
    <s v="Skype for Business Plus CAL for faculty_AddOn"/>
    <s v="Unidad"/>
    <s v="Und"/>
    <s v="Monthly Subscriptions"/>
    <s v="N/A"/>
    <s v="N/A"/>
    <s v="CSP ACADEMICO"/>
    <s v="8637b090-a710-44e8-96ec-230e0c7f1e19"/>
    <s v="Suscripción mensual con pago anual"/>
    <n v="1.5"/>
    <n v="1"/>
    <n v="0"/>
    <n v="0"/>
    <n v="5885.2349999999997"/>
    <n v="6396.99"/>
    <n v="0"/>
  </r>
  <r>
    <s v="Catalogo principalCSP ACADEMICO17853361-4de9-487f-b897-ac65b9e508a3"/>
    <s v="17853361-4de9-487f-b897-ac65b9e508a3CSP ACADEMICO"/>
    <m/>
    <x v="4"/>
    <s v="17853361-4de9-487f-b897-ac65b9e508a3"/>
    <x v="2"/>
    <s v="Catalogo principal"/>
    <s v="USD"/>
    <s v="N/A"/>
    <s v="Skype for Business Plus CAL for students_AddOn"/>
    <s v="Unidad"/>
    <s v="Und"/>
    <s v="Monthly Subscriptions"/>
    <s v="N/A"/>
    <s v="N/A"/>
    <s v="CSP ACADEMICO"/>
    <s v="17853361-4de9-487f-b897-ac65b9e508a3"/>
    <s v="Suscripción mensual con pago anual"/>
    <n v="0.5"/>
    <n v="1"/>
    <n v="0"/>
    <n v="0"/>
    <n v="1961.7449999999999"/>
    <n v="2132.33"/>
    <n v="0"/>
  </r>
  <r>
    <s v="Catalogo principalCSP ACADEMICO06312e72-b89a-42ad-bd9a-b13c72b16526"/>
    <s v="06312e72-b89a-42ad-bd9a-b13c72b16526CSP ACADEMICO"/>
    <m/>
    <x v="4"/>
    <s v="06312e72-b89a-42ad-bd9a-b13c72b16526"/>
    <x v="2"/>
    <s v="Catalogo principal"/>
    <s v="USD"/>
    <s v="N/A"/>
    <s v="Visio Plan 1 for faculty"/>
    <s v="Unidad"/>
    <s v="Und"/>
    <s v="Monthly Subscriptions"/>
    <s v="N/A"/>
    <s v="N/A"/>
    <s v="CSP ACADEMICO"/>
    <s v="06312e72-b89a-42ad-bd9a-b13c72b16526"/>
    <s v="Suscripción mensual con pago anual"/>
    <n v="1"/>
    <n v="1"/>
    <n v="0"/>
    <n v="0"/>
    <n v="3923.49"/>
    <n v="4264.66"/>
    <n v="0"/>
  </r>
  <r>
    <s v="Catalogo principalCSP ACADEMICO7c1c021e-87d7-454f-bed7-27590555409b"/>
    <s v="7c1c021e-87d7-454f-bed7-27590555409bCSP ACADEMICO"/>
    <m/>
    <x v="4"/>
    <s v="7c1c021e-87d7-454f-bed7-27590555409b"/>
    <x v="2"/>
    <s v="Catalogo principal"/>
    <s v="USD"/>
    <s v="N/A"/>
    <s v="Visio Plan 1 for students"/>
    <s v="Unidad"/>
    <s v="Und"/>
    <s v="Monthly Subscriptions"/>
    <s v="N/A"/>
    <s v="N/A"/>
    <s v="CSP ACADEMICO"/>
    <s v="7c1c021e-87d7-454f-bed7-27590555409b"/>
    <s v="Suscripción mensual con pago anual"/>
    <n v="0.75"/>
    <n v="1"/>
    <n v="0"/>
    <n v="0"/>
    <n v="2942.6174999999998"/>
    <n v="3198.5"/>
    <n v="0"/>
  </r>
  <r>
    <s v="Catalogo principalCSP ACADEMICO0198ee56-db84-4f71-a798-f5a497ce20d6"/>
    <s v="0198ee56-db84-4f71-a798-f5a497ce20d6CSP ACADEMICO"/>
    <m/>
    <x v="4"/>
    <s v="0198ee56-db84-4f71-a798-f5a497ce20d6"/>
    <x v="2"/>
    <s v="Catalogo principal"/>
    <s v="USD"/>
    <s v="N/A"/>
    <s v="Visio Plan 2 for faculty"/>
    <s v="Unidad"/>
    <s v="Und"/>
    <s v="Monthly Subscriptions"/>
    <s v="N/A"/>
    <s v="N/A"/>
    <s v="CSP ACADEMICO"/>
    <s v="0198ee56-db84-4f71-a798-f5a497ce20d6"/>
    <s v="Suscripción mensual con pago anual"/>
    <n v="2.2000000000000002"/>
    <n v="1"/>
    <n v="0"/>
    <n v="0"/>
    <n v="8631.6779999999999"/>
    <n v="9382.26"/>
    <n v="0"/>
  </r>
  <r>
    <s v="Catalogo principalCSP ACADEMICO37b24fc8-36d6-48ff-b7cd-19734aac6095"/>
    <s v="37b24fc8-36d6-48ff-b7cd-19734aac6095CSP ACADEMICO"/>
    <m/>
    <x v="4"/>
    <s v="37b24fc8-36d6-48ff-b7cd-19734aac6095"/>
    <x v="2"/>
    <s v="Catalogo principal"/>
    <s v="USD"/>
    <s v="N/A"/>
    <s v="Visio Plan 2 for students"/>
    <s v="Unidad"/>
    <s v="Und"/>
    <s v="Monthly Subscriptions"/>
    <s v="N/A"/>
    <s v="N/A"/>
    <s v="CSP ACADEMICO"/>
    <s v="37b24fc8-36d6-48ff-b7cd-19734aac6095"/>
    <s v="Suscripción mensual con pago anual"/>
    <n v="1.7"/>
    <n v="1"/>
    <n v="0"/>
    <n v="0"/>
    <n v="6669.9329999999991"/>
    <n v="7249.93"/>
    <n v="0"/>
  </r>
  <r>
    <s v="Catalogo principalCSP ACADEMICObec91cbf-3677-41e3-afb8-bf98db7b9bd4"/>
    <s v="bec91cbf-3677-41e3-afb8-bf98db7b9bd4CSP ACADEMICO"/>
    <m/>
    <x v="4"/>
    <s v="bec91cbf-3677-41e3-afb8-bf98db7b9bd4"/>
    <x v="2"/>
    <s v="Catalogo principal"/>
    <s v="USD"/>
    <s v="N/A"/>
    <s v="Windows 10/11 Enterprise A3 for faculty"/>
    <s v="Unidad"/>
    <s v="Und"/>
    <s v="Monthly Subscriptions"/>
    <s v="N/A"/>
    <s v="N/A"/>
    <s v="CSP ACADEMICO"/>
    <s v="bec91cbf-3677-41e3-afb8-bf98db7b9bd4"/>
    <s v="Suscripción mensual con pago anual"/>
    <n v="2.2000000000000002"/>
    <n v="1"/>
    <n v="0"/>
    <n v="0"/>
    <n v="8631.6779999999999"/>
    <n v="9382.26"/>
    <n v="0"/>
  </r>
  <r>
    <s v="Catalogo principalCSP ACADEMICO10a0470d-fbd4-4a4c-9075-89af0c24414d"/>
    <s v="10a0470d-fbd4-4a4c-9075-89af0c24414dCSP ACADEMICO"/>
    <m/>
    <x v="4"/>
    <s v="10a0470d-fbd4-4a4c-9075-89af0c24414d"/>
    <x v="2"/>
    <s v="Catalogo principal"/>
    <s v="USD"/>
    <s v="N/A"/>
    <s v="Windows 10/11 Enterprise A3 for students"/>
    <s v="Unidad"/>
    <s v="Und"/>
    <s v="Monthly Subscriptions"/>
    <s v="N/A"/>
    <s v="N/A"/>
    <s v="CSP ACADEMICO"/>
    <s v="10a0470d-fbd4-4a4c-9075-89af0c24414d"/>
    <s v="Suscripción mensual con pago anual"/>
    <n v="1.6"/>
    <n v="1"/>
    <n v="0"/>
    <n v="0"/>
    <n v="6277.5839999999998"/>
    <n v="6823.46"/>
    <n v="0"/>
  </r>
  <r>
    <s v="Catalogo principalCSP ACADEMICO8cdbe291-86ee-47ca-8199-dfc107f8a282"/>
    <s v="8cdbe291-86ee-47ca-8199-dfc107f8a282CSP ACADEMICO"/>
    <m/>
    <x v="4"/>
    <s v="8cdbe291-86ee-47ca-8199-dfc107f8a282"/>
    <x v="2"/>
    <s v="Catalogo principal"/>
    <s v="USD"/>
    <s v="N/A"/>
    <s v="Windows 10/11 Enterprise A3 for students use benefit"/>
    <s v="Unidad"/>
    <s v="Und"/>
    <s v="Monthly Subscriptions"/>
    <s v="N/A"/>
    <s v="N/A"/>
    <s v="CSP ACADEMICO"/>
    <s v="8cdbe291-86ee-47ca-8199-dfc107f8a282"/>
    <s v="Suscripción mensual con pago anual"/>
    <n v="0"/>
    <n v="1"/>
    <n v="0"/>
    <n v="0"/>
    <n v="0"/>
    <n v="0"/>
    <n v="0"/>
  </r>
  <r>
    <s v="Catalogo principalCSP ACADEMICOeaf7db4c-b6af-403d-a865-ea289b4fa306"/>
    <s v="eaf7db4c-b6af-403d-a865-ea289b4fa306CSP ACADEMICO"/>
    <m/>
    <x v="4"/>
    <s v="eaf7db4c-b6af-403d-a865-ea289b4fa306"/>
    <x v="2"/>
    <s v="Catalogo principal"/>
    <s v="USD"/>
    <s v="N/A"/>
    <s v="Windows 10/11 Enterprise A5 for faculty"/>
    <s v="Unidad"/>
    <s v="Und"/>
    <s v="Monthly Subscriptions"/>
    <s v="N/A"/>
    <s v="N/A"/>
    <s v="CSP ACADEMICO"/>
    <s v="eaf7db4c-b6af-403d-a865-ea289b4fa306"/>
    <s v="Suscripción mensual con pago anual"/>
    <n v="6.3"/>
    <n v="1"/>
    <n v="0"/>
    <n v="0"/>
    <n v="24717.986999999997"/>
    <n v="26867.38"/>
    <n v="0"/>
  </r>
  <r>
    <s v="Catalogo principalCSP ACADEMICO4cf9ea2f-7e2e-43fc-8513-190127fc3573"/>
    <s v="4cf9ea2f-7e2e-43fc-8513-190127fc3573CSP ACADEMICO"/>
    <m/>
    <x v="4"/>
    <s v="4cf9ea2f-7e2e-43fc-8513-190127fc3573"/>
    <x v="2"/>
    <s v="Catalogo principal"/>
    <s v="USD"/>
    <s v="N/A"/>
    <s v="Windows 10/11 Enterprise A5 for student use benefits"/>
    <s v="Unidad"/>
    <s v="Und"/>
    <s v="Monthly Subscriptions"/>
    <s v="N/A"/>
    <s v="N/A"/>
    <s v="CSP ACADEMICO"/>
    <s v="4cf9ea2f-7e2e-43fc-8513-190127fc3573"/>
    <s v="Suscripción mensual con pago anual"/>
    <n v="0"/>
    <n v="1"/>
    <n v="0"/>
    <n v="0"/>
    <n v="0"/>
    <n v="0"/>
    <n v="0"/>
  </r>
  <r>
    <s v="Catalogo principalCSP ACADEMICO989e13aa-09c2-4e61-8b9f-0d52bb7ca53d"/>
    <s v="989e13aa-09c2-4e61-8b9f-0d52bb7ca53dCSP ACADEMICO"/>
    <m/>
    <x v="4"/>
    <s v="989e13aa-09c2-4e61-8b9f-0d52bb7ca53d"/>
    <x v="2"/>
    <s v="Catalogo principal"/>
    <s v="USD"/>
    <s v="N/A"/>
    <s v="Windows 10/11 Enterprise A5 for students"/>
    <s v="Unidad"/>
    <s v="Und"/>
    <s v="Monthly Subscriptions"/>
    <s v="N/A"/>
    <s v="N/A"/>
    <s v="CSP ACADEMICO"/>
    <s v="989e13aa-09c2-4e61-8b9f-0d52bb7ca53d"/>
    <s v="Suscripción mensual con pago anual"/>
    <n v="5.7"/>
    <n v="1"/>
    <n v="0"/>
    <n v="0"/>
    <n v="22363.893"/>
    <n v="24308.58"/>
    <n v="0"/>
  </r>
  <r>
    <s v="Catalogo principalCSP ACADEMICO1a7a1bcc-c7bf-4c6b-b55d-d79a6e3bb3ee"/>
    <s v="1a7a1bcc-c7bf-4c6b-b55d-d79a6e3bb3eeCSP ACADEMICO"/>
    <m/>
    <x v="4"/>
    <s v="1a7a1bcc-c7bf-4c6b-b55d-d79a6e3bb3ee"/>
    <x v="2"/>
    <s v="Catalogo principal"/>
    <s v="USD"/>
    <s v="N/A"/>
    <s v="Microsoft Defender for Endpoint P2 for EDU"/>
    <s v="Unidad"/>
    <s v="Und"/>
    <s v="Monthly Subscriptions"/>
    <s v="N/A"/>
    <s v="N/A"/>
    <s v="CSP ACADEMICO"/>
    <s v="1a7a1bcc-c7bf-4c6b-b55d-d79a6e3bb3ee"/>
    <s v="Suscripción mensual con pago anual"/>
    <n v="2.5"/>
    <n v="1"/>
    <n v="0"/>
    <n v="0"/>
    <n v="9808.7249999999985"/>
    <n v="10661.66"/>
    <n v="0"/>
  </r>
  <r>
    <s v="Catalogo principalCSP ACADEMICO2567ee5c-23ab-4488-9e7b-08b54521a6f4"/>
    <s v="2567ee5c-23ab-4488-9e7b-08b54521a6f4CSP ACADEMICO"/>
    <m/>
    <x v="4"/>
    <s v="2567ee5c-23ab-4488-9e7b-08b54521a6f4"/>
    <x v="2"/>
    <s v="Catalogo principal"/>
    <s v="USD"/>
    <s v="N/A"/>
    <s v="Dynamics 365 Business Central Database Capacity for Faculty_AddOn"/>
    <s v="Unidad"/>
    <s v="Und"/>
    <s v="Monthly Subscriptions"/>
    <s v="N/A"/>
    <s v="N/A"/>
    <s v="CSP ACADEMICO"/>
    <s v="2567ee5c-23ab-4488-9e7b-08b54521a6f4"/>
    <s v="Suscripción mensual con pago anual"/>
    <n v="5.5"/>
    <n v="1"/>
    <n v="0"/>
    <n v="0"/>
    <n v="21579.195"/>
    <n v="23455.65"/>
    <n v="0"/>
  </r>
  <r>
    <s v="Catalogo principalCSP ACADEMICO91f39f68-ccc4-4c88-8cde-c4cfb54899b0"/>
    <s v="91f39f68-ccc4-4c88-8cde-c4cfb54899b0CSP ACADEMICO"/>
    <m/>
    <x v="4"/>
    <s v="91f39f68-ccc4-4c88-8cde-c4cfb54899b0"/>
    <x v="2"/>
    <s v="Catalogo principal"/>
    <s v="USD"/>
    <s v="N/A"/>
    <s v="Dynamics 365 Business Central Database Capacity for Students_AddOn"/>
    <s v="Unidad"/>
    <s v="Und"/>
    <s v="Monthly Subscriptions"/>
    <s v="N/A"/>
    <s v="N/A"/>
    <s v="CSP ACADEMICO"/>
    <s v="91f39f68-ccc4-4c88-8cde-c4cfb54899b0"/>
    <s v="Suscripción mensual con pago anual"/>
    <n v="4"/>
    <n v="1"/>
    <n v="0"/>
    <n v="0"/>
    <n v="15693.96"/>
    <n v="17058.650000000001"/>
    <n v="0"/>
  </r>
  <r>
    <s v="Catalogo principalCSP ACADEMICO9d9aa164-1ac8-4d6c-9f1e-cb6173673f95"/>
    <s v="9d9aa164-1ac8-4d6c-9f1e-cb6173673f95CSP ACADEMICO"/>
    <m/>
    <x v="4"/>
    <s v="9d9aa164-1ac8-4d6c-9f1e-cb6173673f95"/>
    <x v="2"/>
    <s v="Catalogo principal"/>
    <s v="USD"/>
    <s v="N/A"/>
    <s v="Dynamics 365 Sales Conversation Intelligence AddOn for Faculty_AddOn"/>
    <s v="Unidad"/>
    <s v="Und"/>
    <s v="Producto"/>
    <s v="N/A"/>
    <s v="N/A"/>
    <s v="CSP ACADEMICO"/>
    <s v="9d9aa164-1ac8-4d6c-9f1e-cb6173673f95"/>
    <s v="Suscripción mensual con pago anual"/>
    <n v="1400"/>
    <n v="1"/>
    <n v="0"/>
    <n v="0"/>
    <n v="5492886"/>
    <n v="5970528.2599999998"/>
    <n v="0"/>
  </r>
  <r>
    <s v="Catalogo principalCSP ACADEMICO865d13d6-cc8a-4a59-ae93-667cf226199e"/>
    <s v="865d13d6-cc8a-4a59-ae93-667cf226199eCSP ACADEMICO"/>
    <m/>
    <x v="4"/>
    <s v="865d13d6-cc8a-4a59-ae93-667cf226199e"/>
    <x v="2"/>
    <s v="Catalogo principal"/>
    <s v="USD"/>
    <s v="N/A"/>
    <s v="Dynamics 365 Supply Chain Management for Students"/>
    <s v="Unidad"/>
    <s v="Und"/>
    <s v="Monthly Subscriptions"/>
    <s v="N/A"/>
    <s v="N/A"/>
    <s v="CSP ACADEMICO"/>
    <s v="865d13d6-cc8a-4a59-ae93-667cf226199e"/>
    <s v="Suscripción mensual con pago anual"/>
    <n v="72"/>
    <n v="1"/>
    <n v="0"/>
    <n v="0"/>
    <n v="282491.27999999997"/>
    <n v="307055.74"/>
    <n v="0"/>
  </r>
  <r>
    <s v="Catalogo principalCSP ACADEMICO5d7c0030-c2e9-4a8c-bed3-5a6dbf1e4449"/>
    <s v="5d7c0030-c2e9-4a8c-bed3-5a6dbf1e4449CSP ACADEMICO"/>
    <m/>
    <x v="4"/>
    <s v="5d7c0030-c2e9-4a8c-bed3-5a6dbf1e4449"/>
    <x v="2"/>
    <s v="Catalogo principal"/>
    <s v="USD"/>
    <s v="N/A"/>
    <s v="Microsoft 365 A5 eDiscovery and Audit for faculty"/>
    <s v="Unidad"/>
    <s v="Und"/>
    <s v="Monthly Subscriptions"/>
    <s v="N/A"/>
    <s v="N/A"/>
    <s v="CSP ACADEMICO"/>
    <s v="5d7c0030-c2e9-4a8c-bed3-5a6dbf1e4449"/>
    <s v="Suscripción mensual con pago anual"/>
    <n v="1.7"/>
    <n v="1"/>
    <n v="0"/>
    <n v="0"/>
    <n v="6669.9329999999991"/>
    <n v="7249.93"/>
    <n v="0"/>
  </r>
  <r>
    <s v="Catalogo principalCSP ACADEMICO6c6e2e9c-2156-4f7c-9c78-f94393b750fe"/>
    <s v="6c6e2e9c-2156-4f7c-9c78-f94393b750feCSP ACADEMICO"/>
    <m/>
    <x v="4"/>
    <s v="6c6e2e9c-2156-4f7c-9c78-f94393b750fe"/>
    <x v="2"/>
    <s v="Catalogo principal"/>
    <s v="USD"/>
    <s v="N/A"/>
    <s v="Microsoft 365 A5 eDiscovery and Audit for students"/>
    <s v="Unidad"/>
    <s v="Und"/>
    <s v="Monthly Subscriptions"/>
    <s v="N/A"/>
    <s v="N/A"/>
    <s v="CSP ACADEMICO"/>
    <s v="6c6e2e9c-2156-4f7c-9c78-f94393b750fe"/>
    <s v="Suscripción mensual con pago anual"/>
    <n v="1.4"/>
    <n v="1"/>
    <n v="0"/>
    <n v="0"/>
    <n v="5492.8859999999995"/>
    <n v="5970.53"/>
    <n v="0"/>
  </r>
  <r>
    <s v="Catalogo principalCSP ACADEMICO0514821c-f7d8-41fc-8c94-59e59d3d6034"/>
    <s v="0514821c-f7d8-41fc-8c94-59e59d3d6034CSP ACADEMICO"/>
    <m/>
    <x v="4"/>
    <s v="0514821c-f7d8-41fc-8c94-59e59d3d6034"/>
    <x v="2"/>
    <s v="Catalogo principal"/>
    <s v="USD"/>
    <s v="N/A"/>
    <s v="Microsoft 365 A5 Information Protection and Governance for faculty"/>
    <s v="Unidad"/>
    <s v="Und"/>
    <s v="Monthly Subscriptions"/>
    <s v="N/A"/>
    <s v="N/A"/>
    <s v="CSP ACADEMICO"/>
    <s v="0514821c-f7d8-41fc-8c94-59e59d3d6034"/>
    <s v="Suscripción mensual con pago anual"/>
    <n v="2"/>
    <n v="1"/>
    <n v="0"/>
    <n v="0"/>
    <n v="7846.98"/>
    <n v="8529.33"/>
    <n v="0"/>
  </r>
  <r>
    <s v="Catalogo principalCSP ACADEMICOa91941ff-79a2-4476-a064-c5a6922e0bbd"/>
    <s v="a91941ff-79a2-4476-a064-c5a6922e0bbdCSP ACADEMICO"/>
    <m/>
    <x v="4"/>
    <s v="a91941ff-79a2-4476-a064-c5a6922e0bbd"/>
    <x v="2"/>
    <s v="Catalogo principal"/>
    <s v="USD"/>
    <s v="N/A"/>
    <s v="Microsoft 365 A5 Information Protection and Governance for students"/>
    <s v="Unidad"/>
    <s v="Und"/>
    <s v="Monthly Subscriptions"/>
    <s v="N/A"/>
    <s v="N/A"/>
    <s v="CSP ACADEMICO"/>
    <s v="a91941ff-79a2-4476-a064-c5a6922e0bbd"/>
    <s v="Suscripción mensual con pago anual"/>
    <n v="1.6"/>
    <n v="1"/>
    <n v="0"/>
    <n v="0"/>
    <n v="6277.5839999999998"/>
    <n v="6823.46"/>
    <n v="0"/>
  </r>
  <r>
    <s v="Catalogo principalCSP ACADEMICO2ed867d7-fd08-474f-8353-502b500d1c9b"/>
    <s v="2ed867d7-fd08-474f-8353-502b500d1c9bCSP ACADEMICO"/>
    <m/>
    <x v="4"/>
    <s v="2ed867d7-fd08-474f-8353-502b500d1c9b"/>
    <x v="2"/>
    <s v="Catalogo principal"/>
    <s v="USD"/>
    <s v="N/A"/>
    <s v="Microsoft 365 A5 Insider Risk Management for faculty"/>
    <s v="Unidad"/>
    <s v="Und"/>
    <s v="Monthly Subscriptions"/>
    <s v="N/A"/>
    <s v="N/A"/>
    <s v="CSP ACADEMICO"/>
    <s v="2ed867d7-fd08-474f-8353-502b500d1c9b"/>
    <s v="Suscripción mensual con pago anual"/>
    <n v="1.7"/>
    <n v="1"/>
    <n v="0"/>
    <n v="0"/>
    <n v="6669.9329999999991"/>
    <n v="7249.93"/>
    <n v="0"/>
  </r>
  <r>
    <s v="Catalogo principalCSP ACADEMICO2ba72571-c0f0-4373-b999-d08cc1bb5edd"/>
    <s v="2ba72571-c0f0-4373-b999-d08cc1bb5eddCSP ACADEMICO"/>
    <m/>
    <x v="4"/>
    <s v="2ba72571-c0f0-4373-b999-d08cc1bb5edd"/>
    <x v="2"/>
    <s v="Catalogo principal"/>
    <s v="USD"/>
    <s v="N/A"/>
    <s v="Microsoft 365 A5 Insider Risk Management for students"/>
    <s v="Unidad"/>
    <s v="Und"/>
    <s v="Monthly Subscriptions"/>
    <s v="N/A"/>
    <s v="N/A"/>
    <s v="CSP ACADEMICO"/>
    <s v="2ba72571-c0f0-4373-b999-d08cc1bb5edd"/>
    <s v="Suscripción mensual con pago anual"/>
    <n v="1.4"/>
    <n v="1"/>
    <n v="0"/>
    <n v="0"/>
    <n v="5492.8859999999995"/>
    <n v="5970.53"/>
    <n v="0"/>
  </r>
  <r>
    <s v="Catalogo principalCSP ACADEMICOe127fe33-1c13-43cd-9b34-b47a816b5dc7"/>
    <s v="e127fe33-1c13-43cd-9b34-b47a816b5dc7CSP ACADEMICO"/>
    <m/>
    <x v="4"/>
    <s v="e127fe33-1c13-43cd-9b34-b47a816b5dc7"/>
    <x v="2"/>
    <s v="Catalogo principal"/>
    <s v="USD"/>
    <s v="N/A"/>
    <s v="Power Automate per user with attended RPA plan for Faculty"/>
    <s v="Unidad"/>
    <s v="Und"/>
    <s v="Monthly Subscriptions"/>
    <s v="N/A"/>
    <s v="N/A"/>
    <s v="CSP ACADEMICO"/>
    <s v="e127fe33-1c13-43cd-9b34-b47a816b5dc7"/>
    <s v="Suscripción mensual con pago anual"/>
    <n v="22"/>
    <n v="1"/>
    <n v="0"/>
    <n v="0"/>
    <n v="86316.78"/>
    <n v="93822.59"/>
    <n v="0"/>
  </r>
  <r>
    <s v="Catalogo principalCSP ACADEMICOb5e34602-473b-4e11-9ce2-ee0728d3880e"/>
    <s v="b5e34602-473b-4e11-9ce2-ee0728d3880eCSP ACADEMICO"/>
    <m/>
    <x v="4"/>
    <s v="b5e34602-473b-4e11-9ce2-ee0728d3880e"/>
    <x v="2"/>
    <s v="Catalogo principal"/>
    <s v="USD"/>
    <s v="N/A"/>
    <s v="Power Automate per user with attended RPA plan for Students"/>
    <s v="Unidad"/>
    <s v="Und"/>
    <s v="Monthly Subscriptions"/>
    <s v="N/A"/>
    <s v="N/A"/>
    <s v="CSP ACADEMICO"/>
    <s v="b5e34602-473b-4e11-9ce2-ee0728d3880e"/>
    <s v="Suscripción mensual con pago anual"/>
    <n v="16"/>
    <n v="1"/>
    <n v="0"/>
    <n v="0"/>
    <n v="62775.839999999997"/>
    <n v="68234.61"/>
    <n v="0"/>
  </r>
  <r>
    <s v="Catalogo principalOVS_ES ACADEMICOH5T-00001"/>
    <s v="H5T-00001OVS_ES ACADEMICO"/>
    <m/>
    <x v="4"/>
    <s v="H5T-00001"/>
    <x v="1"/>
    <s v="Catalogo principal"/>
    <s v="USD"/>
    <s v="N/A"/>
    <s v="Microsoft® Certification in Academic VL Fee Open Value Level E Each Additional Product Fund-MCP Cert Pack 30"/>
    <s v="Unidad"/>
    <s v="Und"/>
    <s v="Fee"/>
    <s v="N/A"/>
    <s v="N/A"/>
    <s v="OVS_ES ACADEMICO"/>
    <s v="H5T-00001"/>
    <s v="Suscripción Anual"/>
    <n v="1583"/>
    <n v="1"/>
    <n v="0"/>
    <n v="0"/>
    <n v="6210884.6699999999"/>
    <n v="6750961.5999999996"/>
    <n v="0"/>
  </r>
  <r>
    <s v="Catalogo principalOVS_ES ACADEMICOH5T-00002"/>
    <s v="H5T-00002OVS_ES ACADEMICO"/>
    <m/>
    <x v="4"/>
    <s v="H5T-00002"/>
    <x v="1"/>
    <s v="Catalogo principal"/>
    <s v="USD"/>
    <s v="N/A"/>
    <s v="Microsoft® Certification in Academic VL Fee Open Value Level F Each Additional Product Fund-MCP Cert Pack 30"/>
    <s v="Unidad"/>
    <s v="Und"/>
    <s v="Fee"/>
    <s v="N/A"/>
    <s v="N/A"/>
    <s v="OVS_ES ACADEMICO"/>
    <s v="H5T-00002"/>
    <s v="Suscripción Anual"/>
    <n v="1583"/>
    <n v="1"/>
    <n v="0"/>
    <n v="0"/>
    <n v="6210884.6699999999"/>
    <n v="6750961.5999999996"/>
    <n v="0"/>
  </r>
  <r>
    <s v="Catalogo principalOVS_ES ACADEMICOH5T-00012"/>
    <s v="H5T-00012OVS_ES ACADEMICO"/>
    <m/>
    <x v="4"/>
    <s v="H5T-00012"/>
    <x v="1"/>
    <s v="Catalogo principal"/>
    <s v="USD"/>
    <s v="N/A"/>
    <s v="Microsoft® Certification in Academic VL Fee Open Value Level E Each Academic Additional Product MOS-MCE Cert Site Lic Combo 125"/>
    <s v="Unidad"/>
    <s v="Und"/>
    <s v="Fee"/>
    <s v="N/A"/>
    <s v="N/A"/>
    <s v="OVS_ES ACADEMICO"/>
    <s v="H5T-00012"/>
    <s v="Suscripción Anual"/>
    <n v="3098"/>
    <n v="1"/>
    <n v="0"/>
    <n v="0"/>
    <n v="12154972.02"/>
    <n v="13211926.109999999"/>
    <n v="0"/>
  </r>
  <r>
    <s v="Catalogo principalOVS_ES ACADEMICOH5T-00013"/>
    <s v="H5T-00013OVS_ES ACADEMICO"/>
    <m/>
    <x v="4"/>
    <s v="H5T-00013"/>
    <x v="1"/>
    <s v="Catalogo principal"/>
    <s v="USD"/>
    <s v="N/A"/>
    <s v="Microsoft® Certification in Academic VL Fee Open Value Level F Each Academic Additional Product MOS-MCE Cert Site Lic Combo 125"/>
    <s v="Unidad"/>
    <s v="Und"/>
    <s v="Fee"/>
    <s v="N/A"/>
    <s v="N/A"/>
    <s v="OVS_ES ACADEMICO"/>
    <s v="H5T-00013"/>
    <s v="Suscripción Anual"/>
    <n v="3098"/>
    <n v="1"/>
    <n v="0"/>
    <n v="0"/>
    <n v="12154972.02"/>
    <n v="13211926.109999999"/>
    <n v="0"/>
  </r>
  <r>
    <s v="Catalogo principalOVS_ES ACADEMICOH5T-00015"/>
    <s v="H5T-00015OVS_ES ACADEMICO"/>
    <m/>
    <x v="4"/>
    <s v="H5T-00015"/>
    <x v="1"/>
    <s v="Catalogo principal"/>
    <s v="USD"/>
    <s v="N/A"/>
    <s v="Microsoft® Certification in Academic VL Fee Open Value Level E Each Additional Product Fund-MOS-MCE Cert Site Lic Combo 500"/>
    <s v="Unidad"/>
    <s v="Und"/>
    <s v="Fee"/>
    <s v="N/A"/>
    <s v="N/A"/>
    <s v="OVS_ES ACADEMICO"/>
    <s v="H5T-00015"/>
    <s v="Suscripción Anual"/>
    <n v="4274"/>
    <n v="1"/>
    <n v="0"/>
    <n v="0"/>
    <n v="16768996.26"/>
    <n v="18227169.850000001"/>
    <n v="0"/>
  </r>
  <r>
    <s v="Catalogo principalOVS_ES ACADEMICOH5T-00016"/>
    <s v="H5T-00016OVS_ES ACADEMICO"/>
    <m/>
    <x v="4"/>
    <s v="H5T-00016"/>
    <x v="1"/>
    <s v="Catalogo principal"/>
    <s v="USD"/>
    <s v="N/A"/>
    <s v="Microsoft® Certification in Academic VL Fee Open Value Level F Each Additional Product Fund-MOS-MCE Cert Site Lic Combo 500"/>
    <s v="Unidad"/>
    <s v="Und"/>
    <s v="Fee"/>
    <s v="N/A"/>
    <s v="N/A"/>
    <s v="OVS_ES ACADEMICO"/>
    <s v="H5T-00016"/>
    <s v="Suscripción Anual"/>
    <n v="4274"/>
    <n v="1"/>
    <n v="0"/>
    <n v="0"/>
    <n v="16768996.26"/>
    <n v="18227169.850000001"/>
    <n v="0"/>
  </r>
  <r>
    <s v="Catalogo principalOVS_ES ACADEMICOH5T-00018"/>
    <s v="H5T-00018OVS_ES ACADEMICO"/>
    <m/>
    <x v="4"/>
    <s v="H5T-00018"/>
    <x v="1"/>
    <s v="Catalogo principal"/>
    <s v="USD"/>
    <s v="N/A"/>
    <s v="Microsoft® Certification in Academic VL Fee Open Value Level E Each Additional Product Fund-MCE Cert Site Lic Combo 125"/>
    <s v="Unidad"/>
    <s v="Und"/>
    <s v="Fee"/>
    <s v="N/A"/>
    <s v="N/A"/>
    <s v="OVS_ES ACADEMICO"/>
    <s v="H5T-00018"/>
    <s v="Suscripción Anual"/>
    <n v="3098"/>
    <n v="1"/>
    <n v="0"/>
    <n v="0"/>
    <n v="12154972.02"/>
    <n v="13211926.109999999"/>
    <n v="0"/>
  </r>
  <r>
    <s v="Catalogo principalOVS_ES ACADEMICOH5T-00019"/>
    <s v="H5T-00019OVS_ES ACADEMICO"/>
    <m/>
    <x v="4"/>
    <s v="H5T-00019"/>
    <x v="1"/>
    <s v="Catalogo principal"/>
    <s v="USD"/>
    <s v="N/A"/>
    <s v="Microsoft® Certification in Academic VL Fee Open Value Level F Each Additional Product Fund-MCE Cert Site Lic Combo 125"/>
    <s v="Unidad"/>
    <s v="Und"/>
    <s v="Fee"/>
    <s v="N/A"/>
    <s v="N/A"/>
    <s v="OVS_ES ACADEMICO"/>
    <s v="H5T-00019"/>
    <s v="Suscripción Anual"/>
    <n v="3098"/>
    <n v="1"/>
    <n v="0"/>
    <n v="0"/>
    <n v="12154972.02"/>
    <n v="13211926.109999999"/>
    <n v="0"/>
  </r>
  <r>
    <s v="Catalogo principalCSP ACADEMICO13219baa-468f-4eeb-bfaa-243216dbddca"/>
    <s v="13219baa-468f-4eeb-bfaa-243216dbddcaCSP ACADEMICO"/>
    <m/>
    <x v="4"/>
    <s v="13219baa-468f-4eeb-bfaa-243216dbddca"/>
    <x v="2"/>
    <s v="Catalogo principal"/>
    <s v="USD"/>
    <s v="N/A"/>
    <s v="Advanced Communications for faculty_AddOn"/>
    <s v="Unidad"/>
    <s v="Und"/>
    <s v="Monthly Subscriptions"/>
    <s v="N/A"/>
    <s v="N/A"/>
    <s v="CSP ACADEMICO"/>
    <s v="13219baa-468f-4eeb-bfaa-243216dbddca"/>
    <s v="Suscripción mensual con pago anual"/>
    <n v="2.4"/>
    <n v="1"/>
    <n v="0"/>
    <n v="0"/>
    <n v="9416.3759999999984"/>
    <n v="10235.19"/>
    <n v="0"/>
  </r>
  <r>
    <s v="Catalogo principalCSP ACADEMICO31a690b0-3945-4adf-98ab-644e0a879b3f"/>
    <s v="31a690b0-3945-4adf-98ab-644e0a879b3fCSP ACADEMICO"/>
    <m/>
    <x v="4"/>
    <s v="31a690b0-3945-4adf-98ab-644e0a879b3f"/>
    <x v="2"/>
    <s v="Catalogo principal"/>
    <s v="USD"/>
    <s v="N/A"/>
    <s v="Advanced Communications for students_AddOn"/>
    <s v="Unidad"/>
    <s v="Und"/>
    <s v="Monthly Subscriptions"/>
    <s v="N/A"/>
    <s v="N/A"/>
    <s v="CSP ACADEMICO"/>
    <s v="31a690b0-3945-4adf-98ab-644e0a879b3f"/>
    <s v="Suscripción mensual con pago anual"/>
    <n v="1.8"/>
    <n v="1"/>
    <n v="0"/>
    <n v="0"/>
    <n v="7062.2820000000002"/>
    <n v="7676.39"/>
    <n v="0"/>
  </r>
  <r>
    <s v="Catalogo principalCSP ACADEMICObeeafb06-d78c-45f4-9446-3fa6ebbc7803"/>
    <s v="beeafb06-d78c-45f4-9446-3fa6ebbc7803CSP ACADEMICO"/>
    <m/>
    <x v="4"/>
    <s v="beeafb06-d78c-45f4-9446-3fa6ebbc7803"/>
    <x v="2"/>
    <s v="Catalogo principal"/>
    <s v="USD"/>
    <s v="N/A"/>
    <s v="Dynamics 365 Fraud Protection Account Protection Addon for Faculty Tier 1_AddOn"/>
    <s v="Unidad"/>
    <s v="Und"/>
    <s v="Monthly Subscriptions"/>
    <s v="N/A"/>
    <s v="N/A"/>
    <s v="CSP ACADEMICO"/>
    <s v="beeafb06-d78c-45f4-9446-3fa6ebbc7803"/>
    <s v="Suscripción mensual con pago anual"/>
    <n v="82.5"/>
    <n v="1"/>
    <n v="0"/>
    <n v="0"/>
    <n v="323687.92499999999"/>
    <n v="351834.7"/>
    <n v="0"/>
  </r>
  <r>
    <s v="Catalogo principalCSP ACADEMICO711e2441-673c-4322-947c-ce2eb8035605"/>
    <s v="711e2441-673c-4322-947c-ce2eb8035605CSP ACADEMICO"/>
    <m/>
    <x v="4"/>
    <s v="711e2441-673c-4322-947c-ce2eb8035605"/>
    <x v="2"/>
    <s v="Catalogo principal"/>
    <s v="USD"/>
    <s v="N/A"/>
    <s v="Dynamics 365 Fraud Protection Account Protection Addon for Faculty Tier 2 (Minimum units required)_AddOn"/>
    <s v="Unidad"/>
    <s v="Und"/>
    <s v="Monthly Subscriptions"/>
    <s v="N/A"/>
    <s v="N/A"/>
    <s v="CSP ACADEMICO"/>
    <s v="711e2441-673c-4322-947c-ce2eb8035605"/>
    <s v="Suscripción mensual con pago anual"/>
    <n v="55"/>
    <n v="1"/>
    <n v="0"/>
    <n v="0"/>
    <n v="215791.94999999998"/>
    <n v="234556.47"/>
    <n v="0"/>
  </r>
  <r>
    <s v="Catalogo principalCSP ACADEMICO3a773ce4-8a93-4da7-a966-fdf8a41b4887"/>
    <s v="3a773ce4-8a93-4da7-a966-fdf8a41b4887CSP ACADEMICO"/>
    <m/>
    <x v="4"/>
    <s v="3a773ce4-8a93-4da7-a966-fdf8a41b4887"/>
    <x v="2"/>
    <s v="Catalogo principal"/>
    <s v="USD"/>
    <s v="N/A"/>
    <s v="Dynamics 365 Fraud Protection Account Protection for Faculty"/>
    <s v="Unidad"/>
    <s v="Und"/>
    <s v="Monthly Subscriptions"/>
    <s v="N/A"/>
    <s v="N/A"/>
    <s v="CSP ACADEMICO"/>
    <s v="3a773ce4-8a93-4da7-a966-fdf8a41b4887"/>
    <s v="Suscripción mensual con pago anual"/>
    <n v="550"/>
    <n v="1"/>
    <n v="0"/>
    <n v="0"/>
    <n v="2157919.5"/>
    <n v="2345564.67"/>
    <n v="0"/>
  </r>
  <r>
    <s v="Catalogo principalCSP ACADEMICO5d4547df-6872-4bbd-93b7-e63b1cb07792"/>
    <s v="5d4547df-6872-4bbd-93b7-e63b1cb07792CSP ACADEMICO"/>
    <m/>
    <x v="4"/>
    <s v="5d4547df-6872-4bbd-93b7-e63b1cb07792"/>
    <x v="2"/>
    <s v="Catalogo principal"/>
    <s v="USD"/>
    <s v="N/A"/>
    <s v="Dynamics 365 Fraud Protection Loss Prevention Addon for Faculty Tier 1_AddOn"/>
    <s v="Unidad"/>
    <s v="Und"/>
    <s v="Monthly Subscriptions"/>
    <s v="N/A"/>
    <s v="N/A"/>
    <s v="CSP ACADEMICO"/>
    <s v="5d4547df-6872-4bbd-93b7-e63b1cb07792"/>
    <s v="Suscripción mensual con pago anual"/>
    <n v="82.5"/>
    <n v="1"/>
    <n v="0"/>
    <n v="0"/>
    <n v="323687.92499999999"/>
    <n v="351834.7"/>
    <n v="0"/>
  </r>
  <r>
    <s v="Catalogo principalCSP ACADEMICO2d912aad-bd09-4b66-87dc-ca75f2a5ef48"/>
    <s v="2d912aad-bd09-4b66-87dc-ca75f2a5ef48CSP ACADEMICO"/>
    <m/>
    <x v="4"/>
    <s v="2d912aad-bd09-4b66-87dc-ca75f2a5ef48"/>
    <x v="2"/>
    <s v="Catalogo principal"/>
    <s v="USD"/>
    <s v="N/A"/>
    <s v="Dynamics 365 Fraud Protection Loss Prevention Addon for Faculty Tier 2 (Minimum units required)_AddOn"/>
    <s v="Unidad"/>
    <s v="Und"/>
    <s v="Monthly Subscriptions"/>
    <s v="N/A"/>
    <s v="N/A"/>
    <s v="CSP ACADEMICO"/>
    <s v="2d912aad-bd09-4b66-87dc-ca75f2a5ef48"/>
    <s v="Suscripción mensual con pago anual"/>
    <n v="55"/>
    <n v="1"/>
    <n v="0"/>
    <n v="0"/>
    <n v="215791.94999999998"/>
    <n v="234556.47"/>
    <n v="0"/>
  </r>
  <r>
    <s v="Catalogo principalCSP ACADEMICO1bc4f992-eda4-4a90-8628-ec35b5279e0e"/>
    <s v="1bc4f992-eda4-4a90-8628-ec35b5279e0eCSP ACADEMICO"/>
    <m/>
    <x v="4"/>
    <s v="1bc4f992-eda4-4a90-8628-ec35b5279e0e"/>
    <x v="2"/>
    <s v="Catalogo principal"/>
    <s v="USD"/>
    <s v="N/A"/>
    <s v="Dynamics 365 Fraud Protection Loss Prevention for Faculty"/>
    <s v="Unidad"/>
    <s v="Und"/>
    <s v="Monthly Subscriptions"/>
    <s v="N/A"/>
    <s v="N/A"/>
    <s v="CSP ACADEMICO"/>
    <s v="1bc4f992-eda4-4a90-8628-ec35b5279e0e"/>
    <s v="Suscripción mensual con pago anual"/>
    <n v="550"/>
    <n v="1"/>
    <n v="0"/>
    <n v="0"/>
    <n v="2157919.5"/>
    <n v="2345564.67"/>
    <n v="0"/>
  </r>
  <r>
    <s v="Catalogo principalCSP ACADEMICO802036f3-f638-4959-b9cd-781910dba0d7"/>
    <s v="802036f3-f638-4959-b9cd-781910dba0d7CSP ACADEMICO"/>
    <m/>
    <x v="4"/>
    <s v="802036f3-f638-4959-b9cd-781910dba0d7"/>
    <x v="2"/>
    <s v="Catalogo principal"/>
    <s v="USD"/>
    <s v="N/A"/>
    <s v="Dynamics 365 Fraud Protection Purchase Protection Addon for Faculty Tier 1_AddOn"/>
    <s v="Unidad"/>
    <s v="Und"/>
    <s v="Monthly Subscriptions"/>
    <s v="N/A"/>
    <s v="N/A"/>
    <s v="CSP ACADEMICO"/>
    <s v="802036f3-f638-4959-b9cd-781910dba0d7"/>
    <s v="Suscripción mensual con pago anual"/>
    <n v="82.5"/>
    <n v="1"/>
    <n v="0"/>
    <n v="0"/>
    <n v="323687.92499999999"/>
    <n v="351834.7"/>
    <n v="0"/>
  </r>
  <r>
    <s v="Catalogo principalCSP ACADEMICOa7c8ecde-9e3d-412d-8657-45ab025e8260"/>
    <s v="a7c8ecde-9e3d-412d-8657-45ab025e8260CSP ACADEMICO"/>
    <m/>
    <x v="4"/>
    <s v="a7c8ecde-9e3d-412d-8657-45ab025e8260"/>
    <x v="2"/>
    <s v="Catalogo principal"/>
    <s v="USD"/>
    <s v="N/A"/>
    <s v="Dynamics 365 Fraud Protection Purchase Protection Addon for Faculty Tier 2 (Minimum units required)_AddOn"/>
    <s v="Unidad"/>
    <s v="Und"/>
    <s v="Monthly Subscriptions"/>
    <s v="N/A"/>
    <s v="N/A"/>
    <s v="CSP ACADEMICO"/>
    <s v="a7c8ecde-9e3d-412d-8657-45ab025e8260"/>
    <s v="Suscripción mensual con pago anual"/>
    <n v="55"/>
    <n v="1"/>
    <n v="0"/>
    <n v="0"/>
    <n v="215791.94999999998"/>
    <n v="234556.47"/>
    <n v="0"/>
  </r>
  <r>
    <s v="Catalogo principalCSP ACADEMICOc630aa52-f084-42fb-b8b6-667e2f7e8030"/>
    <s v="c630aa52-f084-42fb-b8b6-667e2f7e8030CSP ACADEMICO"/>
    <m/>
    <x v="4"/>
    <s v="c630aa52-f084-42fb-b8b6-667e2f7e8030"/>
    <x v="2"/>
    <s v="Catalogo principal"/>
    <s v="USD"/>
    <s v="N/A"/>
    <s v="Dynamics 365 Fraud Protection Purchase Protection for Faculty"/>
    <s v="Unidad"/>
    <s v="Und"/>
    <s v="Monthly Subscriptions"/>
    <s v="N/A"/>
    <s v="N/A"/>
    <s v="CSP ACADEMICO"/>
    <s v="c630aa52-f084-42fb-b8b6-667e2f7e8030"/>
    <s v="Suscripción mensual con pago anual"/>
    <n v="550"/>
    <n v="1"/>
    <n v="0"/>
    <n v="0"/>
    <n v="2157919.5"/>
    <n v="2345564.67"/>
    <n v="0"/>
  </r>
  <r>
    <s v="Catalogo principalCSP ACADEMICOec85264a-bee0-4390-90d1-5e6d2d5d0f75"/>
    <s v="ec85264a-bee0-4390-90d1-5e6d2d5d0f75CSP ACADEMICO"/>
    <m/>
    <x v="4"/>
    <s v="ec85264a-bee0-4390-90d1-5e6d2d5d0f75"/>
    <x v="2"/>
    <s v="Catalogo principal"/>
    <s v="USD"/>
    <s v="N/A"/>
    <s v="Dynamics 365 Sales Premium for Faculty"/>
    <s v="Unidad"/>
    <s v="Und"/>
    <s v="Monthly Subscriptions"/>
    <s v="N/A"/>
    <s v="N/A"/>
    <s v="CSP ACADEMICO"/>
    <s v="ec85264a-bee0-4390-90d1-5e6d2d5d0f75"/>
    <s v="Suscripción mensual con pago anual"/>
    <n v="74.3"/>
    <n v="1"/>
    <n v="0"/>
    <n v="0"/>
    <n v="291515.30699999997"/>
    <n v="316864.46000000002"/>
    <n v="0"/>
  </r>
  <r>
    <s v="Catalogo principalCSP ACADEMICOe0fbdbc4-beb2-4245-9a33-779747ac88a3"/>
    <s v="e0fbdbc4-beb2-4245-9a33-779747ac88a3CSP ACADEMICO"/>
    <m/>
    <x v="4"/>
    <s v="e0fbdbc4-beb2-4245-9a33-779747ac88a3"/>
    <x v="2"/>
    <s v="Catalogo principal"/>
    <s v="USD"/>
    <s v="N/A"/>
    <s v="Dynamics 365 Sales Premium for Students"/>
    <s v="Unidad"/>
    <s v="Und"/>
    <s v="Monthly Subscriptions"/>
    <s v="N/A"/>
    <s v="N/A"/>
    <s v="CSP ACADEMICO"/>
    <s v="e0fbdbc4-beb2-4245-9a33-779747ac88a3"/>
    <s v="Suscripción mensual con pago anual"/>
    <n v="54"/>
    <n v="1"/>
    <n v="0"/>
    <n v="0"/>
    <n v="211868.46"/>
    <n v="230291.8"/>
    <n v="0"/>
  </r>
  <r>
    <s v="Catalogo principalCSP ACADEMICO0e9552f2-3ef7-4ed1-bac0-2cce1308b21b"/>
    <s v="0e9552f2-3ef7-4ed1-bac0-2cce1308b21bCSP ACADEMICO"/>
    <m/>
    <x v="4"/>
    <s v="0e9552f2-3ef7-4ed1-bac0-2cce1308b21b"/>
    <x v="2"/>
    <s v="Catalogo principal"/>
    <s v="USD"/>
    <s v="N/A"/>
    <s v="Microsoft 365 A3 - Unattended License for faculty"/>
    <s v="Unidad"/>
    <s v="Und"/>
    <s v="Monthly Subscriptions"/>
    <s v="N/A"/>
    <s v="N/A"/>
    <s v="CSP ACADEMICO"/>
    <s v="0e9552f2-3ef7-4ed1-bac0-2cce1308b21b"/>
    <s v="Suscripción mensual con pago anual"/>
    <n v="5.8"/>
    <n v="1"/>
    <n v="0"/>
    <n v="0"/>
    <n v="22756.241999999998"/>
    <n v="24735.05"/>
    <n v="0"/>
  </r>
  <r>
    <s v="Catalogo principalCSP ACADEMICO72da854c-7a82-4462-9aff-8cc32763fa21"/>
    <s v="72da854c-7a82-4462-9aff-8cc32763fa21CSP ACADEMICO"/>
    <m/>
    <x v="4"/>
    <s v="72da854c-7a82-4462-9aff-8cc32763fa21"/>
    <x v="2"/>
    <s v="Catalogo principal"/>
    <s v="USD"/>
    <s v="N/A"/>
    <s v="Microsoft 365 A3 - Unattended License for students"/>
    <s v="Unidad"/>
    <s v="Und"/>
    <s v="Monthly Subscriptions"/>
    <s v="N/A"/>
    <s v="N/A"/>
    <s v="CSP ACADEMICO"/>
    <s v="72da854c-7a82-4462-9aff-8cc32763fa21"/>
    <s v="Suscripción mensual con pago anual"/>
    <n v="4.3"/>
    <n v="1"/>
    <n v="0"/>
    <n v="0"/>
    <n v="16871.006999999998"/>
    <n v="18338.05"/>
    <n v="0"/>
  </r>
  <r>
    <s v="Catalogo principalCSP ACADEMICO7e16efcb-382c-43aa-96b6-0547f5014c4b"/>
    <s v="7e16efcb-382c-43aa-96b6-0547f5014c4bCSP ACADEMICO"/>
    <m/>
    <x v="4"/>
    <s v="7e16efcb-382c-43aa-96b6-0547f5014c4b"/>
    <x v="2"/>
    <s v="Catalogo principal"/>
    <s v="USD"/>
    <s v="N/A"/>
    <s v="Microsoft 365 A5 without Audio Conferencing for faculty"/>
    <s v="Unidad"/>
    <s v="Und"/>
    <s v="Monthly Subscriptions"/>
    <s v="N/A"/>
    <s v="N/A"/>
    <s v="CSP ACADEMICO"/>
    <s v="7e16efcb-382c-43aa-96b6-0547f5014c4b"/>
    <s v="Suscripción mensual con pago anual"/>
    <n v="10.8"/>
    <n v="1"/>
    <n v="0"/>
    <n v="0"/>
    <n v="42373.692000000003"/>
    <n v="46058.36"/>
    <n v="0"/>
  </r>
  <r>
    <s v="Catalogo principalCSP ACADEMICO8f69e39d-0739-4a4f-897f-6f5da951ae03"/>
    <s v="8f69e39d-0739-4a4f-897f-6f5da951ae03CSP ACADEMICO"/>
    <m/>
    <x v="4"/>
    <s v="8f69e39d-0739-4a4f-897f-6f5da951ae03"/>
    <x v="2"/>
    <s v="Catalogo principal"/>
    <s v="USD"/>
    <s v="N/A"/>
    <s v="Microsoft 365 A5 without Audio Conferencing for students"/>
    <s v="Unidad"/>
    <s v="Und"/>
    <s v="Monthly Subscriptions"/>
    <s v="N/A"/>
    <s v="N/A"/>
    <s v="CSP ACADEMICO"/>
    <s v="8f69e39d-0739-4a4f-897f-6f5da951ae03"/>
    <s v="Suscripción mensual con pago anual"/>
    <n v="8"/>
    <n v="1"/>
    <n v="0"/>
    <n v="0"/>
    <n v="31387.919999999998"/>
    <n v="34117.300000000003"/>
    <n v="0"/>
  </r>
  <r>
    <s v="Catalogo principalCSP ACADEMICOa5676fc6-38bb-4f91-9618-81a0c9465a6f"/>
    <s v="a5676fc6-38bb-4f91-9618-81a0c9465a6fCSP ACADEMICO"/>
    <m/>
    <x v="4"/>
    <s v="a5676fc6-38bb-4f91-9618-81a0c9465a6f"/>
    <x v="2"/>
    <s v="Catalogo principal"/>
    <s v="USD"/>
    <s v="N/A"/>
    <s v="Office 365 A5 without Audio Conferencing for faculty"/>
    <s v="Unidad"/>
    <s v="Und"/>
    <s v="Monthly Subscriptions"/>
    <s v="N/A"/>
    <s v="N/A"/>
    <s v="CSP ACADEMICO"/>
    <s v="a5676fc6-38bb-4f91-9618-81a0c9465a6f"/>
    <s v="Suscripción mensual con pago anual"/>
    <n v="8"/>
    <n v="1"/>
    <n v="0"/>
    <n v="0"/>
    <n v="31387.919999999998"/>
    <n v="34117.300000000003"/>
    <n v="0"/>
  </r>
  <r>
    <s v="Catalogo principalCSP ACADEMICO0126406e-ff5b-448e-affb-6d253c4c720c"/>
    <s v="0126406e-ff5b-448e-affb-6d253c4c720cCSP ACADEMICO"/>
    <m/>
    <x v="4"/>
    <s v="0126406e-ff5b-448e-affb-6d253c4c720c"/>
    <x v="2"/>
    <s v="Catalogo principal"/>
    <s v="USD"/>
    <s v="N/A"/>
    <s v="Office 365 A5 without Audio Conferencing for students"/>
    <s v="Unidad"/>
    <s v="Und"/>
    <s v="Monthly Subscriptions"/>
    <s v="N/A"/>
    <s v="N/A"/>
    <s v="CSP ACADEMICO"/>
    <s v="0126406e-ff5b-448e-affb-6d253c4c720c"/>
    <s v="Suscripción mensual con pago anual"/>
    <n v="6"/>
    <n v="1"/>
    <n v="0"/>
    <n v="0"/>
    <n v="23540.94"/>
    <n v="25587.98"/>
    <n v="0"/>
  </r>
  <r>
    <s v="Catalogo principalCSP ACADEMICO2de2d245-c87f-4d5b-8a2b-cdb430ed42ba"/>
    <s v="2de2d245-c87f-4d5b-8a2b-cdb430ed42baCSP ACADEMICO"/>
    <m/>
    <x v="4"/>
    <s v="2de2d245-c87f-4d5b-8a2b-cdb430ed42ba"/>
    <x v="2"/>
    <s v="Catalogo principal"/>
    <s v="USD"/>
    <s v="N/A"/>
    <s v="Power Automate unattended RPA add-on for Faculty_AddOn"/>
    <s v="Unidad"/>
    <s v="Und"/>
    <s v="Monthly Subscriptions"/>
    <s v="N/A"/>
    <s v="N/A"/>
    <s v="CSP ACADEMICO"/>
    <s v="2de2d245-c87f-4d5b-8a2b-cdb430ed42ba"/>
    <s v="Suscripción mensual con pago anual"/>
    <n v="82.5"/>
    <n v="1"/>
    <n v="0"/>
    <n v="0"/>
    <n v="323687.92499999999"/>
    <n v="351834.7"/>
    <n v="0"/>
  </r>
  <r>
    <s v="Catalogo principalCSP ACADEMICO9f2ada2f-6106-44c5-954f-40c429677b07"/>
    <s v="9f2ada2f-6106-44c5-954f-40c429677b07CSP ACADEMICO"/>
    <m/>
    <x v="4"/>
    <s v="9f2ada2f-6106-44c5-954f-40c429677b07"/>
    <x v="2"/>
    <s v="Catalogo principal"/>
    <s v="USD"/>
    <s v="N/A"/>
    <s v="Power Automate unattended RPA add-on for Students_AddOn"/>
    <s v="Unidad"/>
    <s v="Und"/>
    <s v="Monthly Subscriptions"/>
    <s v="N/A"/>
    <s v="N/A"/>
    <s v="CSP ACADEMICO"/>
    <s v="9f2ada2f-6106-44c5-954f-40c429677b07"/>
    <s v="Suscripción mensual con pago anual"/>
    <n v="60"/>
    <n v="1"/>
    <n v="0"/>
    <n v="0"/>
    <n v="235409.4"/>
    <n v="255879.78"/>
    <n v="0"/>
  </r>
  <r>
    <s v="Catalogo principalCSP ACADEMICOac89e3d4-d998-49f7-b8c9-aa3b41767cb1"/>
    <s v="ac89e3d4-d998-49f7-b8c9-aa3b41767cb1CSP ACADEMICO"/>
    <m/>
    <x v="4"/>
    <s v="ac89e3d4-d998-49f7-b8c9-aa3b41767cb1"/>
    <x v="2"/>
    <s v="Catalogo principal"/>
    <s v="USD"/>
    <s v="N/A"/>
    <s v="Dynamics 365 Business Central Database Capacity 100GB for Faculty_AddOn"/>
    <s v="Unidad"/>
    <s v="Und"/>
    <s v="Monthly Subscriptions"/>
    <s v="N/A"/>
    <s v="N/A"/>
    <s v="CSP ACADEMICO"/>
    <s v="ac89e3d4-d998-49f7-b8c9-aa3b41767cb1"/>
    <s v="Suscripción mensual con pago anual"/>
    <n v="275"/>
    <n v="1"/>
    <n v="0"/>
    <n v="0"/>
    <n v="1078959.75"/>
    <n v="1172782.3400000001"/>
    <n v="0"/>
  </r>
  <r>
    <s v="Catalogo principalCSP ACADEMICOc0f3ab66-5e0b-40a7-a725-78e8265e763a"/>
    <s v="c0f3ab66-5e0b-40a7-a725-78e8265e763aCSP ACADEMICO"/>
    <m/>
    <x v="4"/>
    <s v="c0f3ab66-5e0b-40a7-a725-78e8265e763a"/>
    <x v="2"/>
    <s v="Catalogo principal"/>
    <s v="USD"/>
    <s v="N/A"/>
    <s v="Dynamics 365 Business Central Database Capacity 100GB for Students_AddOn"/>
    <s v="Unidad"/>
    <s v="Und"/>
    <s v="Monthly Subscriptions"/>
    <s v="N/A"/>
    <s v="N/A"/>
    <s v="CSP ACADEMICO"/>
    <s v="c0f3ab66-5e0b-40a7-a725-78e8265e763a"/>
    <s v="Suscripción mensual con pago anual"/>
    <n v="200"/>
    <n v="1"/>
    <n v="0"/>
    <n v="0"/>
    <n v="784698"/>
    <n v="852932.61"/>
    <n v="0"/>
  </r>
  <r>
    <s v="Catalogo principalCSP ACADEMICO3181e3ee-ecc7-496b-809f-9c319c28d682"/>
    <s v="3181e3ee-ecc7-496b-809f-9c319c28d682CSP ACADEMICO"/>
    <m/>
    <x v="4"/>
    <s v="3181e3ee-ecc7-496b-809f-9c319c28d682"/>
    <x v="2"/>
    <s v="Catalogo principal"/>
    <s v="USD"/>
    <s v="N/A"/>
    <s v="Dynamics 365 Business Central Database Capacity Overage for Faculty_AddOn"/>
    <s v="Unidad"/>
    <s v="Und"/>
    <s v="Monthly Subscriptions"/>
    <s v="N/A"/>
    <s v="N/A"/>
    <s v="CSP ACADEMICO"/>
    <s v="3181e3ee-ecc7-496b-809f-9c319c28d682"/>
    <s v="Suscripción mensual con pago anual"/>
    <n v="2.8"/>
    <n v="1"/>
    <n v="0"/>
    <n v="0"/>
    <n v="10985.771999999999"/>
    <n v="11941.06"/>
    <n v="0"/>
  </r>
  <r>
    <s v="Catalogo principalCSP ACADEMICOb50ee3c3-2be5-46cb-a027-3a1b4fb100ee"/>
    <s v="b50ee3c3-2be5-46cb-a027-3a1b4fb100eeCSP ACADEMICO"/>
    <m/>
    <x v="4"/>
    <s v="b50ee3c3-2be5-46cb-a027-3a1b4fb100ee"/>
    <x v="2"/>
    <s v="Catalogo principal"/>
    <s v="USD"/>
    <s v="N/A"/>
    <s v="Dynamics 365 Business Central Database Capacity Overage for Students_AddOn"/>
    <s v="Unidad"/>
    <s v="Und"/>
    <s v="Monthly Subscriptions"/>
    <s v="N/A"/>
    <s v="N/A"/>
    <s v="CSP ACADEMICO"/>
    <s v="b50ee3c3-2be5-46cb-a027-3a1b4fb100ee"/>
    <s v="Suscripción mensual con pago anual"/>
    <n v="2"/>
    <n v="1"/>
    <n v="0"/>
    <n v="0"/>
    <n v="7846.98"/>
    <n v="8529.33"/>
    <n v="0"/>
  </r>
  <r>
    <s v="Catalogo principalCSP ACADEMICO5019942f-380e-403d-ab50-c80c5e7b6f99"/>
    <s v="5019942f-380e-403d-ab50-c80c5e7b6f99CSP ACADEMICO"/>
    <m/>
    <x v="4"/>
    <s v="5019942f-380e-403d-ab50-c80c5e7b6f99"/>
    <x v="2"/>
    <s v="Catalogo principal"/>
    <s v="USD"/>
    <s v="N/A"/>
    <s v="Education Insights Premium_AddOn"/>
    <s v="Unidad"/>
    <s v="Und"/>
    <s v="Producto"/>
    <s v="N/A"/>
    <s v="N/A"/>
    <s v="CSP ACADEMICO"/>
    <s v="5019942f-380e-403d-ab50-c80c5e7b6f99"/>
    <s v="Suscripción mensual con pago anual"/>
    <n v="0.25"/>
    <n v="1"/>
    <n v="0"/>
    <n v="0"/>
    <n v="980.87249999999995"/>
    <n v="1066.17"/>
    <n v="0"/>
  </r>
  <r>
    <s v="Catalogo principalCSP ACADEMICO879b5e1a-eaa2-4ea9-a628-0b429b2e8732"/>
    <s v="879b5e1a-eaa2-4ea9-a628-0b429b2e8732CSP ACADEMICO"/>
    <m/>
    <x v="4"/>
    <s v="879b5e1a-eaa2-4ea9-a628-0b429b2e8732"/>
    <x v="2"/>
    <s v="Catalogo principal"/>
    <s v="USD"/>
    <s v="N/A"/>
    <s v="10-Year Audit Log Retention Add On EDU_AddOn"/>
    <s v="Unidad"/>
    <s v="Und"/>
    <s v="Monthly Subscriptions"/>
    <s v="N/A"/>
    <s v="N/A"/>
    <s v="CSP ACADEMICO"/>
    <s v="879b5e1a-eaa2-4ea9-a628-0b429b2e8732"/>
    <s v="Suscripción mensual con pago anual"/>
    <n v="2"/>
    <n v="1"/>
    <n v="0"/>
    <n v="0"/>
    <n v="7846.98"/>
    <n v="8529.33"/>
    <n v="0"/>
  </r>
  <r>
    <s v="Catalogo principalCSP ACADEMICO5613919a-5309-476b-b37f-34be73f965ce"/>
    <s v="5613919a-5309-476b-b37f-34be73f965ceCSP ACADEMICO"/>
    <m/>
    <x v="4"/>
    <s v="5613919a-5309-476b-b37f-34be73f965ce"/>
    <x v="2"/>
    <s v="Catalogo principal"/>
    <s v="USD"/>
    <s v="N/A"/>
    <s v="Career Coach for faculty_AddOn"/>
    <s v="Unidad"/>
    <s v="Und"/>
    <s v="Producto"/>
    <s v="N/A"/>
    <s v="N/A"/>
    <s v="CSP ACADEMICO"/>
    <s v="5613919a-5309-476b-b37f-34be73f965ce"/>
    <s v="Suscripción mensual con pago anual"/>
    <n v="1"/>
    <n v="1"/>
    <n v="0"/>
    <n v="0"/>
    <n v="3923.49"/>
    <n v="4264.66"/>
    <n v="0"/>
  </r>
  <r>
    <s v="Catalogo principalCSP ACADEMICO96906d3c-16bd-4c50-a775-aa8ed7abe3cb"/>
    <s v="96906d3c-16bd-4c50-a775-aa8ed7abe3cbCSP ACADEMICO"/>
    <m/>
    <x v="4"/>
    <s v="96906d3c-16bd-4c50-a775-aa8ed7abe3cb"/>
    <x v="2"/>
    <s v="Catalogo principal"/>
    <s v="USD"/>
    <s v="N/A"/>
    <s v="Career Coach for students_AddOn"/>
    <s v="Unidad"/>
    <s v="Und"/>
    <s v="Producto"/>
    <s v="N/A"/>
    <s v="N/A"/>
    <s v="CSP ACADEMICO"/>
    <s v="96906d3c-16bd-4c50-a775-aa8ed7abe3cb"/>
    <s v="Suscripción mensual con pago anual"/>
    <n v="1"/>
    <n v="1"/>
    <n v="0"/>
    <n v="0"/>
    <n v="3923.49"/>
    <n v="4264.66"/>
    <n v="0"/>
  </r>
  <r>
    <s v="Catalogo principalCSP ACADEMICOfa7f5773-063a-48cf-b3e2-de509ea1262f"/>
    <s v="fa7f5773-063a-48cf-b3e2-de509ea1262fCSP ACADEMICO"/>
    <m/>
    <x v="4"/>
    <s v="fa7f5773-063a-48cf-b3e2-de509ea1262f"/>
    <x v="2"/>
    <s v="Catalogo principal"/>
    <s v="USD"/>
    <s v="N/A"/>
    <s v="Compliance Manager Premium Assessment Add-On EDU"/>
    <s v="Unidad"/>
    <s v="Und"/>
    <s v="Monthly Subscriptions"/>
    <s v="N/A"/>
    <s v="N/A"/>
    <s v="CSP ACADEMICO"/>
    <s v="fa7f5773-063a-48cf-b3e2-de509ea1262f"/>
    <s v="Suscripción mensual con pago anual"/>
    <n v="500"/>
    <n v="1"/>
    <n v="0"/>
    <n v="0"/>
    <n v="1961745"/>
    <n v="2132331.52"/>
    <n v="0"/>
  </r>
  <r>
    <s v="Catalogo principalCSP ACADEMICOc8384540-1c21-4540-a865-9995fa509b62"/>
    <s v="c8384540-1c21-4540-a865-9995fa509b62CSP ACADEMICO"/>
    <m/>
    <x v="4"/>
    <s v="c8384540-1c21-4540-a865-9995fa509b62"/>
    <x v="2"/>
    <s v="Catalogo principal"/>
    <s v="USD"/>
    <s v="N/A"/>
    <s v="Dynamics 365 Customer Service unified routing add-on for Faculty_AddOn"/>
    <s v="Unidad"/>
    <s v="Und"/>
    <s v="Monthly Subscriptions"/>
    <s v="N/A"/>
    <s v="N/A"/>
    <s v="CSP ACADEMICO"/>
    <s v="c8384540-1c21-4540-a865-9995fa509b62"/>
    <s v="Suscripción mensual con pago anual"/>
    <n v="160"/>
    <n v="1"/>
    <n v="0"/>
    <n v="0"/>
    <n v="627758.39999999991"/>
    <n v="682346.09"/>
    <n v="0"/>
  </r>
  <r>
    <s v="Catalogo principalCSP ACADEMICO9d1cf2dd-3aca-4311-844f-0fcdfa6ae2fd"/>
    <s v="9d1cf2dd-3aca-4311-844f-0fcdfa6ae2fdCSP ACADEMICO"/>
    <m/>
    <x v="4"/>
    <s v="9d1cf2dd-3aca-4311-844f-0fcdfa6ae2fd"/>
    <x v="2"/>
    <s v="Catalogo principal"/>
    <s v="USD"/>
    <s v="N/A"/>
    <s v="Dynamics 365 Customer Service unified routing add-on for Students_AddOn"/>
    <s v="Unidad"/>
    <s v="Und"/>
    <s v="Monthly Subscriptions"/>
    <s v="N/A"/>
    <s v="N/A"/>
    <s v="CSP ACADEMICO"/>
    <s v="9d1cf2dd-3aca-4311-844f-0fcdfa6ae2fd"/>
    <s v="Suscripción mensual con pago anual"/>
    <n v="120"/>
    <n v="1"/>
    <n v="0"/>
    <n v="0"/>
    <n v="470818.8"/>
    <n v="511759.57"/>
    <n v="0"/>
  </r>
  <r>
    <s v="Catalogo principalCSP ACADEMICO85162d70-9676-4cf6-a4bc-a0d6672f2657"/>
    <s v="85162d70-9676-4cf6-a4bc-a0d6672f2657CSP ACADEMICO"/>
    <m/>
    <x v="4"/>
    <s v="85162d70-9676-4cf6-a4bc-a0d6672f2657"/>
    <x v="2"/>
    <s v="Catalogo principal"/>
    <s v="USD"/>
    <s v="N/A"/>
    <s v="Dynamics 365 Customer Voice USL for Faculty"/>
    <s v="Unidad"/>
    <s v="Und"/>
    <s v="Monthly Subscriptions"/>
    <s v="N/A"/>
    <s v="N/A"/>
    <s v="CSP ACADEMICO"/>
    <s v="85162d70-9676-4cf6-a4bc-a0d6672f2657"/>
    <s v="Suscripción mensual con pago anual"/>
    <n v="0"/>
    <n v="1"/>
    <n v="0"/>
    <n v="0"/>
    <n v="0"/>
    <n v="0"/>
    <n v="0"/>
  </r>
  <r>
    <s v="Catalogo principalCSP ACADEMICO8fcafc7a-9da1-4ee8-a569-35eb635a16ee"/>
    <s v="8fcafc7a-9da1-4ee8-a569-35eb635a16eeCSP ACADEMICO"/>
    <m/>
    <x v="4"/>
    <s v="8fcafc7a-9da1-4ee8-a569-35eb635a16ee"/>
    <x v="2"/>
    <s v="Catalogo principal"/>
    <s v="USD"/>
    <s v="N/A"/>
    <s v="Dynamics 365 e-Commerce Tier 1 Band 1 for Faculty"/>
    <s v="Unidad"/>
    <s v="Und"/>
    <s v="Monthly Subscriptions"/>
    <s v="N/A"/>
    <s v="N/A"/>
    <s v="CSP ACADEMICO"/>
    <s v="8fcafc7a-9da1-4ee8-a569-35eb635a16ee"/>
    <s v="Suscripción mensual con pago anual"/>
    <n v="2200"/>
    <n v="1"/>
    <n v="0"/>
    <n v="0"/>
    <n v="8631678"/>
    <n v="9382258.6999999993"/>
    <n v="0"/>
  </r>
  <r>
    <s v="Catalogo principalCSP ACADEMICO116a3979-6a20-443e-a31a-2db013ab1788"/>
    <s v="116a3979-6a20-443e-a31a-2db013ab1788CSP ACADEMICO"/>
    <m/>
    <x v="4"/>
    <s v="116a3979-6a20-443e-a31a-2db013ab1788"/>
    <x v="2"/>
    <s v="Catalogo principal"/>
    <s v="USD"/>
    <s v="N/A"/>
    <s v="Dynamics 365 e-Commerce Tier 1 Band 1 for Students"/>
    <s v="Unidad"/>
    <s v="Und"/>
    <s v="Monthly Subscriptions"/>
    <s v="N/A"/>
    <s v="N/A"/>
    <s v="CSP ACADEMICO"/>
    <s v="116a3979-6a20-443e-a31a-2db013ab1788"/>
    <s v="Suscripción mensual con pago anual"/>
    <n v="1600"/>
    <n v="1"/>
    <n v="0"/>
    <n v="0"/>
    <n v="6277584"/>
    <n v="6823460.8700000001"/>
    <n v="0"/>
  </r>
  <r>
    <s v="Catalogo principalCSP ACADEMICOeac345ef-b7a6-469b-b8ff-343a4e77ec97"/>
    <s v="eac345ef-b7a6-469b-b8ff-343a4e77ec97CSP ACADEMICO"/>
    <m/>
    <x v="4"/>
    <s v="eac345ef-b7a6-469b-b8ff-343a4e77ec97"/>
    <x v="2"/>
    <s v="Catalogo principal"/>
    <s v="USD"/>
    <s v="N/A"/>
    <s v="Dynamics 365 e-Commerce Tier 1 Band 1 Overage for Faculty_AddOn"/>
    <s v="Unidad"/>
    <s v="Und"/>
    <s v="Monthly Subscriptions"/>
    <s v="N/A"/>
    <s v="N/A"/>
    <s v="CSP ACADEMICO"/>
    <s v="eac345ef-b7a6-469b-b8ff-343a4e77ec97"/>
    <s v="Suscripción mensual con pago anual"/>
    <n v="275"/>
    <n v="1"/>
    <n v="0"/>
    <n v="0"/>
    <n v="1078959.75"/>
    <n v="1172782.3400000001"/>
    <n v="0"/>
  </r>
  <r>
    <s v="Catalogo principalCSP ACADEMICO909d4556-6437-447e-9f94-d496f8d8ca25"/>
    <s v="909d4556-6437-447e-9f94-d496f8d8ca25CSP ACADEMICO"/>
    <m/>
    <x v="4"/>
    <s v="909d4556-6437-447e-9f94-d496f8d8ca25"/>
    <x v="2"/>
    <s v="Catalogo principal"/>
    <s v="USD"/>
    <s v="N/A"/>
    <s v="Dynamics 365 e-Commerce Tier 1 Band 1 Overage for Students_AddOn"/>
    <s v="Unidad"/>
    <s v="Und"/>
    <s v="Monthly Subscriptions"/>
    <s v="N/A"/>
    <s v="N/A"/>
    <s v="CSP ACADEMICO"/>
    <s v="909d4556-6437-447e-9f94-d496f8d8ca25"/>
    <s v="Suscripción mensual con pago anual"/>
    <n v="200"/>
    <n v="1"/>
    <n v="0"/>
    <n v="0"/>
    <n v="784698"/>
    <n v="852932.61"/>
    <n v="0"/>
  </r>
  <r>
    <s v="Catalogo principalCSP ACADEMICO8eda517e-ad24-4da6-a03c-ae37f07da117"/>
    <s v="8eda517e-ad24-4da6-a03c-ae37f07da117CSP ACADEMICO"/>
    <m/>
    <x v="4"/>
    <s v="8eda517e-ad24-4da6-a03c-ae37f07da117"/>
    <x v="2"/>
    <s v="Catalogo principal"/>
    <s v="USD"/>
    <s v="N/A"/>
    <s v="Dynamics 365 e-Commerce Tier 1 Band 2 for Faculty"/>
    <s v="Unidad"/>
    <s v="Und"/>
    <s v="Monthly Subscriptions"/>
    <s v="N/A"/>
    <s v="N/A"/>
    <s v="CSP ACADEMICO"/>
    <s v="8eda517e-ad24-4da6-a03c-ae37f07da117"/>
    <s v="Suscripción mensual con pago anual"/>
    <n v="2200"/>
    <n v="1"/>
    <n v="0"/>
    <n v="0"/>
    <n v="8631678"/>
    <n v="9382258.6999999993"/>
    <n v="0"/>
  </r>
  <r>
    <s v="Catalogo principalCSP ACADEMICO5231f964-0e4d-4032-a8c3-96475e3415ca"/>
    <s v="5231f964-0e4d-4032-a8c3-96475e3415caCSP ACADEMICO"/>
    <m/>
    <x v="4"/>
    <s v="5231f964-0e4d-4032-a8c3-96475e3415ca"/>
    <x v="2"/>
    <s v="Catalogo principal"/>
    <s v="USD"/>
    <s v="N/A"/>
    <s v="Dynamics 365 e-Commerce Tier 1 Band 2 for Students"/>
    <s v="Unidad"/>
    <s v="Und"/>
    <s v="Monthly Subscriptions"/>
    <s v="N/A"/>
    <s v="N/A"/>
    <s v="CSP ACADEMICO"/>
    <s v="5231f964-0e4d-4032-a8c3-96475e3415ca"/>
    <s v="Suscripción mensual con pago anual"/>
    <n v="1600"/>
    <n v="1"/>
    <n v="0"/>
    <n v="0"/>
    <n v="6277584"/>
    <n v="6823460.8700000001"/>
    <n v="0"/>
  </r>
  <r>
    <s v="Catalogo principalCSP ACADEMICO014111a2-5d31-4cd3-ae1b-b1d574af22f4"/>
    <s v="014111a2-5d31-4cd3-ae1b-b1d574af22f4CSP ACADEMICO"/>
    <m/>
    <x v="4"/>
    <s v="014111a2-5d31-4cd3-ae1b-b1d574af22f4"/>
    <x v="2"/>
    <s v="Catalogo principal"/>
    <s v="USD"/>
    <s v="N/A"/>
    <s v="Dynamics 365 e-Commerce Tier 1 Band 2 Overage for Faculty_AddOn"/>
    <s v="Unidad"/>
    <s v="Und"/>
    <s v="Monthly Subscriptions"/>
    <s v="N/A"/>
    <s v="N/A"/>
    <s v="CSP ACADEMICO"/>
    <s v="014111a2-5d31-4cd3-ae1b-b1d574af22f4"/>
    <s v="Suscripción mensual con pago anual"/>
    <n v="275"/>
    <n v="1"/>
    <n v="0"/>
    <n v="0"/>
    <n v="1078959.75"/>
    <n v="1172782.3400000001"/>
    <n v="0"/>
  </r>
  <r>
    <s v="Catalogo principalCSP ACADEMICOda564dee-4de1-4ee2-b189-727566a39511"/>
    <s v="da564dee-4de1-4ee2-b189-727566a39511CSP ACADEMICO"/>
    <m/>
    <x v="4"/>
    <s v="da564dee-4de1-4ee2-b189-727566a39511"/>
    <x v="2"/>
    <s v="Catalogo principal"/>
    <s v="USD"/>
    <s v="N/A"/>
    <s v="Dynamics 365 e-Commerce Tier 1 Band 2 Overage for Students_AddOn"/>
    <s v="Unidad"/>
    <s v="Und"/>
    <s v="Monthly Subscriptions"/>
    <s v="N/A"/>
    <s v="N/A"/>
    <s v="CSP ACADEMICO"/>
    <s v="da564dee-4de1-4ee2-b189-727566a39511"/>
    <s v="Suscripción mensual con pago anual"/>
    <n v="200"/>
    <n v="1"/>
    <n v="0"/>
    <n v="0"/>
    <n v="784698"/>
    <n v="852932.61"/>
    <n v="0"/>
  </r>
  <r>
    <s v="Catalogo principalCSP ACADEMICO3b66b0bf-561c-41c6-ad94-ca54d487ccdc"/>
    <s v="3b66b0bf-561c-41c6-ad94-ca54d487ccdcCSP ACADEMICO"/>
    <m/>
    <x v="4"/>
    <s v="3b66b0bf-561c-41c6-ad94-ca54d487ccdc"/>
    <x v="2"/>
    <s v="Catalogo principal"/>
    <s v="USD"/>
    <s v="N/A"/>
    <s v="Dynamics 365 e-Commerce Tier 1 Band 3 for Students"/>
    <s v="Unidad"/>
    <s v="Und"/>
    <s v="Monthly Subscriptions"/>
    <s v="N/A"/>
    <s v="N/A"/>
    <s v="CSP ACADEMICO"/>
    <s v="3b66b0bf-561c-41c6-ad94-ca54d487ccdc"/>
    <s v="Suscripción mensual con pago anual"/>
    <n v="1600"/>
    <n v="1"/>
    <n v="0"/>
    <n v="0"/>
    <n v="6277584"/>
    <n v="6823460.8700000001"/>
    <n v="0"/>
  </r>
  <r>
    <s v="Catalogo principalCSP ACADEMICOe35b9ea4-333a-4a7e-977f-06942110b04e"/>
    <s v="e35b9ea4-333a-4a7e-977f-06942110b04eCSP ACADEMICO"/>
    <m/>
    <x v="4"/>
    <s v="e35b9ea4-333a-4a7e-977f-06942110b04e"/>
    <x v="2"/>
    <s v="Catalogo principal"/>
    <s v="USD"/>
    <s v="N/A"/>
    <s v="Dynamics 365 e-Commerce Tier 1 Band 3 Overage for Faculty_AddOn"/>
    <s v="Unidad"/>
    <s v="Und"/>
    <s v="Monthly Subscriptions"/>
    <s v="N/A"/>
    <s v="N/A"/>
    <s v="CSP ACADEMICO"/>
    <s v="e35b9ea4-333a-4a7e-977f-06942110b04e"/>
    <s v="Suscripción mensual con pago anual"/>
    <n v="275"/>
    <n v="1"/>
    <n v="0"/>
    <n v="0"/>
    <n v="1078959.75"/>
    <n v="1172782.3400000001"/>
    <n v="0"/>
  </r>
  <r>
    <s v="Catalogo principalCSP ACADEMICO51cda191-f06e-4288-9102-24346cd45c24"/>
    <s v="51cda191-f06e-4288-9102-24346cd45c24CSP ACADEMICO"/>
    <m/>
    <x v="4"/>
    <s v="51cda191-f06e-4288-9102-24346cd45c24"/>
    <x v="2"/>
    <s v="Catalogo principal"/>
    <s v="USD"/>
    <s v="N/A"/>
    <s v="Dynamics 365 e-Commerce Tier 1 Band 3 Overage for Students_AddOn"/>
    <s v="Unidad"/>
    <s v="Und"/>
    <s v="Monthly Subscriptions"/>
    <s v="N/A"/>
    <s v="N/A"/>
    <s v="CSP ACADEMICO"/>
    <s v="51cda191-f06e-4288-9102-24346cd45c24"/>
    <s v="Suscripción mensual con pago anual"/>
    <n v="200"/>
    <n v="1"/>
    <n v="0"/>
    <n v="0"/>
    <n v="784698"/>
    <n v="852932.61"/>
    <n v="0"/>
  </r>
  <r>
    <s v="Catalogo principalCSP ACADEMICO3092641e-6a77-4c34-adb4-221286db520b"/>
    <s v="3092641e-6a77-4c34-adb4-221286db520bCSP ACADEMICO"/>
    <m/>
    <x v="4"/>
    <s v="3092641e-6a77-4c34-adb4-221286db520b"/>
    <x v="2"/>
    <s v="Catalogo principal"/>
    <s v="USD"/>
    <s v="N/A"/>
    <s v="Dynamics 365 e-Commerce Tier 1 Band 4 for Faculty"/>
    <s v="Unidad"/>
    <s v="Und"/>
    <s v="Producto"/>
    <s v="N/A"/>
    <s v="N/A"/>
    <s v="CSP ACADEMICO"/>
    <s v="3092641e-6a77-4c34-adb4-221286db520b"/>
    <s v="Suscripción mensual con pago anual"/>
    <n v="2200"/>
    <n v="1"/>
    <n v="0"/>
    <n v="0"/>
    <n v="8631678"/>
    <n v="9382258.6999999993"/>
    <n v="0"/>
  </r>
  <r>
    <s v="Catalogo principalCSP ACADEMICOaa6046de-5b7a-48f3-a31d-67ace40a934f"/>
    <s v="aa6046de-5b7a-48f3-a31d-67ace40a934fCSP ACADEMICO"/>
    <m/>
    <x v="4"/>
    <s v="aa6046de-5b7a-48f3-a31d-67ace40a934f"/>
    <x v="2"/>
    <s v="Catalogo principal"/>
    <s v="USD"/>
    <s v="N/A"/>
    <s v="Dynamics 365 e-Commerce Tier 1 Band 4 for Students"/>
    <s v="Unidad"/>
    <s v="Und"/>
    <s v="Monthly Subscriptions"/>
    <s v="N/A"/>
    <s v="N/A"/>
    <s v="CSP ACADEMICO"/>
    <s v="aa6046de-5b7a-48f3-a31d-67ace40a934f"/>
    <s v="Suscripción mensual con pago anual"/>
    <n v="1600"/>
    <n v="1"/>
    <n v="0"/>
    <n v="0"/>
    <n v="6277584"/>
    <n v="6823460.8700000001"/>
    <n v="0"/>
  </r>
  <r>
    <s v="Catalogo principalCSP ACADEMICOd418c726-de81-48f2-a99d-6ca05abaafac"/>
    <s v="d418c726-de81-48f2-a99d-6ca05abaafacCSP ACADEMICO"/>
    <m/>
    <x v="4"/>
    <s v="d418c726-de81-48f2-a99d-6ca05abaafac"/>
    <x v="2"/>
    <s v="Catalogo principal"/>
    <s v="USD"/>
    <s v="N/A"/>
    <s v="Dynamics 365 e-Commerce Tier 1 Band 4 Overage for Faculty_AddOn"/>
    <s v="Unidad"/>
    <s v="Und"/>
    <s v="Monthly Subscriptions"/>
    <s v="N/A"/>
    <s v="N/A"/>
    <s v="CSP ACADEMICO"/>
    <s v="d418c726-de81-48f2-a99d-6ca05abaafac"/>
    <s v="Suscripción mensual con pago anual"/>
    <n v="275"/>
    <n v="1"/>
    <n v="0"/>
    <n v="0"/>
    <n v="1078959.75"/>
    <n v="1172782.3400000001"/>
    <n v="0"/>
  </r>
  <r>
    <s v="Catalogo principalCSP ACADEMICOaa573972-3e4b-46b7-bef4-78c883c094be"/>
    <s v="aa573972-3e4b-46b7-bef4-78c883c094beCSP ACADEMICO"/>
    <m/>
    <x v="4"/>
    <s v="aa573972-3e4b-46b7-bef4-78c883c094be"/>
    <x v="2"/>
    <s v="Catalogo principal"/>
    <s v="USD"/>
    <s v="N/A"/>
    <s v="Dynamics 365 e-Commerce Tier 1 Band 4 Overage for Students_AddOn"/>
    <s v="Unidad"/>
    <s v="Und"/>
    <s v="Monthly Subscriptions"/>
    <s v="N/A"/>
    <s v="N/A"/>
    <s v="CSP ACADEMICO"/>
    <s v="aa573972-3e4b-46b7-bef4-78c883c094be"/>
    <s v="Suscripción mensual con pago anual"/>
    <n v="200"/>
    <n v="1"/>
    <n v="0"/>
    <n v="0"/>
    <n v="784698"/>
    <n v="852932.61"/>
    <n v="0"/>
  </r>
  <r>
    <s v="Catalogo principalCSP ACADEMICOb22558f8-99d2-4b21-82f9-251f7777f85d"/>
    <s v="b22558f8-99d2-4b21-82f9-251f7777f85dCSP ACADEMICO"/>
    <m/>
    <x v="4"/>
    <s v="b22558f8-99d2-4b21-82f9-251f7777f85d"/>
    <x v="2"/>
    <s v="Catalogo principal"/>
    <s v="USD"/>
    <s v="N/A"/>
    <s v="Dynamics 365 e-Commerce Tier 1 Band 5 for Faculty"/>
    <s v="Unidad"/>
    <s v="Und"/>
    <s v="Monthly Subscriptions"/>
    <s v="N/A"/>
    <s v="N/A"/>
    <s v="CSP ACADEMICO"/>
    <s v="b22558f8-99d2-4b21-82f9-251f7777f85d"/>
    <s v="Suscripción mensual con pago anual"/>
    <n v="2200"/>
    <n v="1"/>
    <n v="0"/>
    <n v="0"/>
    <n v="8631678"/>
    <n v="9382258.6999999993"/>
    <n v="0"/>
  </r>
  <r>
    <s v="Catalogo principalCSP ACADEMICOc6196550-1197-4baf-948e-4681a53b91dc"/>
    <s v="c6196550-1197-4baf-948e-4681a53b91dcCSP ACADEMICO"/>
    <m/>
    <x v="4"/>
    <s v="c6196550-1197-4baf-948e-4681a53b91dc"/>
    <x v="2"/>
    <s v="Catalogo principal"/>
    <s v="USD"/>
    <s v="N/A"/>
    <s v="Dynamics 365 e-Commerce Tier 1 Band 5 for Students"/>
    <s v="Unidad"/>
    <s v="Und"/>
    <s v="Monthly Subscriptions"/>
    <s v="N/A"/>
    <s v="N/A"/>
    <s v="CSP ACADEMICO"/>
    <s v="c6196550-1197-4baf-948e-4681a53b91dc"/>
    <s v="Suscripción mensual con pago anual"/>
    <n v="1600"/>
    <n v="1"/>
    <n v="0"/>
    <n v="0"/>
    <n v="6277584"/>
    <n v="6823460.8700000001"/>
    <n v="0"/>
  </r>
  <r>
    <s v="Catalogo principalCSP ACADEMICO2b0c1f09-2e2e-40e1-8dca-dc384dd57455"/>
    <s v="2b0c1f09-2e2e-40e1-8dca-dc384dd57455CSP ACADEMICO"/>
    <m/>
    <x v="4"/>
    <s v="2b0c1f09-2e2e-40e1-8dca-dc384dd57455"/>
    <x v="2"/>
    <s v="Catalogo principal"/>
    <s v="USD"/>
    <s v="N/A"/>
    <s v="Dynamics 365 e-Commerce Tier 1 Band 5 Overage for Faculty_AddOn"/>
    <s v="Unidad"/>
    <s v="Und"/>
    <s v="Monthly Subscriptions"/>
    <s v="N/A"/>
    <s v="N/A"/>
    <s v="CSP ACADEMICO"/>
    <s v="2b0c1f09-2e2e-40e1-8dca-dc384dd57455"/>
    <s v="Suscripción mensual con pago anual"/>
    <n v="275"/>
    <n v="1"/>
    <n v="0"/>
    <n v="0"/>
    <n v="1078959.75"/>
    <n v="1172782.3400000001"/>
    <n v="0"/>
  </r>
  <r>
    <s v="Catalogo principalCSP ACADEMICOb0ca6c5a-f9f2-4eac-8388-bfe535a37882"/>
    <s v="b0ca6c5a-f9f2-4eac-8388-bfe535a37882CSP ACADEMICO"/>
    <m/>
    <x v="4"/>
    <s v="b0ca6c5a-f9f2-4eac-8388-bfe535a37882"/>
    <x v="2"/>
    <s v="Catalogo principal"/>
    <s v="USD"/>
    <s v="N/A"/>
    <s v="Dynamics 365 e-Commerce Tier 1 Band 5 Overage for Students_AddOn"/>
    <s v="Unidad"/>
    <s v="Und"/>
    <s v="Monthly Subscriptions"/>
    <s v="N/A"/>
    <s v="N/A"/>
    <s v="CSP ACADEMICO"/>
    <s v="b0ca6c5a-f9f2-4eac-8388-bfe535a37882"/>
    <s v="Suscripción mensual con pago anual"/>
    <n v="200"/>
    <n v="1"/>
    <n v="0"/>
    <n v="0"/>
    <n v="784698"/>
    <n v="852932.61"/>
    <n v="0"/>
  </r>
  <r>
    <s v="Catalogo principalCSP ACADEMICOf37dcbdf-794b-4b2b-930a-bcdb9f94f1f0"/>
    <s v="f37dcbdf-794b-4b2b-930a-bcdb9f94f1f0CSP ACADEMICO"/>
    <m/>
    <x v="4"/>
    <s v="f37dcbdf-794b-4b2b-930a-bcdb9f94f1f0"/>
    <x v="2"/>
    <s v="Catalogo principal"/>
    <s v="USD"/>
    <s v="N/A"/>
    <s v="Dynamics 365 e-Commerce Tier 1 Band 6 for Faculty"/>
    <s v="Unidad"/>
    <s v="Und"/>
    <s v="Monthly Subscriptions"/>
    <s v="N/A"/>
    <s v="N/A"/>
    <s v="CSP ACADEMICO"/>
    <s v="f37dcbdf-794b-4b2b-930a-bcdb9f94f1f0"/>
    <s v="Suscripción mensual con pago anual"/>
    <n v="2200"/>
    <n v="1"/>
    <n v="0"/>
    <n v="0"/>
    <n v="8631678"/>
    <n v="9382258.6999999993"/>
    <n v="0"/>
  </r>
  <r>
    <s v="Catalogo principalCSP ACADEMICO593e7928-4837-4f46-bccd-5666ac9a7cbc"/>
    <s v="593e7928-4837-4f46-bccd-5666ac9a7cbcCSP ACADEMICO"/>
    <m/>
    <x v="4"/>
    <s v="593e7928-4837-4f46-bccd-5666ac9a7cbc"/>
    <x v="2"/>
    <s v="Catalogo principal"/>
    <s v="USD"/>
    <s v="N/A"/>
    <s v="Dynamics 365 e-Commerce Tier 1 Band 6 for Students"/>
    <s v="Unidad"/>
    <s v="Und"/>
    <s v="Monthly Subscriptions"/>
    <s v="N/A"/>
    <s v="N/A"/>
    <s v="CSP ACADEMICO"/>
    <s v="593e7928-4837-4f46-bccd-5666ac9a7cbc"/>
    <s v="Suscripción mensual con pago anual"/>
    <n v="1600"/>
    <n v="1"/>
    <n v="0"/>
    <n v="0"/>
    <n v="6277584"/>
    <n v="6823460.8700000001"/>
    <n v="0"/>
  </r>
  <r>
    <s v="Catalogo principalCSP ACADEMICO7aadea71-8fea-4600-8725-1d6b7de42220"/>
    <s v="7aadea71-8fea-4600-8725-1d6b7de42220CSP ACADEMICO"/>
    <m/>
    <x v="4"/>
    <s v="7aadea71-8fea-4600-8725-1d6b7de42220"/>
    <x v="2"/>
    <s v="Catalogo principal"/>
    <s v="USD"/>
    <s v="N/A"/>
    <s v="Dynamics 365 e-Commerce Tier 1 Band 6 Overage for Faculty_AddOn"/>
    <s v="Unidad"/>
    <s v="Und"/>
    <s v="Monthly Subscriptions"/>
    <s v="N/A"/>
    <s v="N/A"/>
    <s v="CSP ACADEMICO"/>
    <s v="7aadea71-8fea-4600-8725-1d6b7de42220"/>
    <s v="Suscripción mensual con pago anual"/>
    <n v="275"/>
    <n v="1"/>
    <n v="0"/>
    <n v="0"/>
    <n v="1078959.75"/>
    <n v="1172782.3400000001"/>
    <n v="0"/>
  </r>
  <r>
    <s v="Catalogo principalCSP ACADEMICOa2c50591-e8ec-48cb-8812-e0b59b1e8d18"/>
    <s v="a2c50591-e8ec-48cb-8812-e0b59b1e8d18CSP ACADEMICO"/>
    <m/>
    <x v="4"/>
    <s v="a2c50591-e8ec-48cb-8812-e0b59b1e8d18"/>
    <x v="2"/>
    <s v="Catalogo principal"/>
    <s v="USD"/>
    <s v="N/A"/>
    <s v="Dynamics 365 e-Commerce Tier 1 Band 6 Overage for Students_AddOn"/>
    <s v="Unidad"/>
    <s v="Und"/>
    <s v="Monthly Subscriptions"/>
    <s v="N/A"/>
    <s v="N/A"/>
    <s v="CSP ACADEMICO"/>
    <s v="a2c50591-e8ec-48cb-8812-e0b59b1e8d18"/>
    <s v="Suscripción mensual con pago anual"/>
    <n v="200"/>
    <n v="1"/>
    <n v="0"/>
    <n v="0"/>
    <n v="784698"/>
    <n v="852932.61"/>
    <n v="0"/>
  </r>
  <r>
    <s v="Catalogo principalCSP ACADEMICOb0390587-39e4-4bdd-9d47-2da24fef0566"/>
    <s v="b0390587-39e4-4bdd-9d47-2da24fef0566CSP ACADEMICO"/>
    <m/>
    <x v="4"/>
    <s v="b0390587-39e4-4bdd-9d47-2da24fef0566"/>
    <x v="2"/>
    <s v="Catalogo principal"/>
    <s v="USD"/>
    <s v="N/A"/>
    <s v="Dynamics 365 e-Commerce Tier 2 Band 1 for Faculty"/>
    <s v="Unidad"/>
    <s v="Und"/>
    <s v="Monthly Subscriptions"/>
    <s v="N/A"/>
    <s v="N/A"/>
    <s v="CSP ACADEMICO"/>
    <s v="b0390587-39e4-4bdd-9d47-2da24fef0566"/>
    <s v="Suscripción mensual con pago anual"/>
    <n v="7975"/>
    <n v="1"/>
    <n v="0"/>
    <n v="0"/>
    <n v="31289832.75"/>
    <n v="34010687.770000003"/>
    <n v="0"/>
  </r>
  <r>
    <s v="Catalogo principalCSP ACADEMICOd0509c8c-9228-45e9-b13e-6656dc89f707"/>
    <s v="d0509c8c-9228-45e9-b13e-6656dc89f707CSP ACADEMICO"/>
    <m/>
    <x v="4"/>
    <s v="d0509c8c-9228-45e9-b13e-6656dc89f707"/>
    <x v="2"/>
    <s v="Catalogo principal"/>
    <s v="USD"/>
    <s v="N/A"/>
    <s v="Dynamics 365 e-Commerce Tier 2 Band 1 for Students"/>
    <s v="Unidad"/>
    <s v="Und"/>
    <s v="Monthly Subscriptions"/>
    <s v="N/A"/>
    <s v="N/A"/>
    <s v="CSP ACADEMICO"/>
    <s v="d0509c8c-9228-45e9-b13e-6656dc89f707"/>
    <s v="Suscripción mensual con pago anual"/>
    <n v="5800"/>
    <n v="1"/>
    <n v="0"/>
    <n v="0"/>
    <n v="22756242"/>
    <n v="24735045.649999999"/>
    <n v="0"/>
  </r>
  <r>
    <s v="Catalogo principalCSP ACADEMICO9b4930df-c95e-4c48-a52c-a5561071620e"/>
    <s v="9b4930df-c95e-4c48-a52c-a5561071620eCSP ACADEMICO"/>
    <m/>
    <x v="4"/>
    <s v="9b4930df-c95e-4c48-a52c-a5561071620e"/>
    <x v="2"/>
    <s v="Catalogo principal"/>
    <s v="USD"/>
    <s v="N/A"/>
    <s v="Dynamics 365 e-Commerce Tier 2 Band 1 Overage for Faculty_AddOn"/>
    <s v="Unidad"/>
    <s v="Und"/>
    <s v="Monthly Subscriptions"/>
    <s v="N/A"/>
    <s v="N/A"/>
    <s v="CSP ACADEMICO"/>
    <s v="9b4930df-c95e-4c48-a52c-a5561071620e"/>
    <s v="Suscripción mensual con pago anual"/>
    <n v="275"/>
    <n v="1"/>
    <n v="0"/>
    <n v="0"/>
    <n v="1078959.75"/>
    <n v="1172782.3400000001"/>
    <n v="0"/>
  </r>
  <r>
    <s v="Catalogo principalCSP ACADEMICOccf4480d-1bc9-4bf5-8335-e9ffea38cf79"/>
    <s v="ccf4480d-1bc9-4bf5-8335-e9ffea38cf79CSP ACADEMICO"/>
    <m/>
    <x v="4"/>
    <s v="ccf4480d-1bc9-4bf5-8335-e9ffea38cf79"/>
    <x v="2"/>
    <s v="Catalogo principal"/>
    <s v="USD"/>
    <s v="N/A"/>
    <s v="Dynamics 365 e-Commerce Tier 2 Band 1 Overage for Students_AddOn"/>
    <s v="Unidad"/>
    <s v="Und"/>
    <s v="Monthly Subscriptions"/>
    <s v="N/A"/>
    <s v="N/A"/>
    <s v="CSP ACADEMICO"/>
    <s v="ccf4480d-1bc9-4bf5-8335-e9ffea38cf79"/>
    <s v="Suscripción mensual con pago anual"/>
    <n v="200"/>
    <n v="1"/>
    <n v="0"/>
    <n v="0"/>
    <n v="784698"/>
    <n v="852932.61"/>
    <n v="0"/>
  </r>
  <r>
    <s v="Catalogo principalCSP ACADEMICOd96593d0-2cd0-49a2-9a54-64bb55b59973"/>
    <s v="d96593d0-2cd0-49a2-9a54-64bb55b59973CSP ACADEMICO"/>
    <m/>
    <x v="4"/>
    <s v="d96593d0-2cd0-49a2-9a54-64bb55b59973"/>
    <x v="2"/>
    <s v="Catalogo principal"/>
    <s v="USD"/>
    <s v="N/A"/>
    <s v="Dynamics 365 e-Commerce Tier 2 Band 2 for Faculty"/>
    <s v="Unidad"/>
    <s v="Und"/>
    <s v="Monthly Subscriptions"/>
    <s v="N/A"/>
    <s v="N/A"/>
    <s v="CSP ACADEMICO"/>
    <s v="d96593d0-2cd0-49a2-9a54-64bb55b59973"/>
    <s v="Suscripción mensual con pago anual"/>
    <n v="7975"/>
    <n v="1"/>
    <n v="0"/>
    <n v="0"/>
    <n v="31289832.75"/>
    <n v="34010687.770000003"/>
    <n v="0"/>
  </r>
  <r>
    <s v="Catalogo principalCSP ACADEMICObdde57cf-83ec-4d9e-b874-d87b348ca261"/>
    <s v="bdde57cf-83ec-4d9e-b874-d87b348ca261CSP ACADEMICO"/>
    <m/>
    <x v="4"/>
    <s v="bdde57cf-83ec-4d9e-b874-d87b348ca261"/>
    <x v="2"/>
    <s v="Catalogo principal"/>
    <s v="USD"/>
    <s v="N/A"/>
    <s v="Dynamics 365 e-Commerce Tier 2 Band 2 for Students"/>
    <s v="Unidad"/>
    <s v="Und"/>
    <s v="Monthly Subscriptions"/>
    <s v="N/A"/>
    <s v="N/A"/>
    <s v="CSP ACADEMICO"/>
    <s v="bdde57cf-83ec-4d9e-b874-d87b348ca261"/>
    <s v="Suscripción mensual con pago anual"/>
    <n v="5800"/>
    <n v="1"/>
    <n v="0"/>
    <n v="0"/>
    <n v="22756242"/>
    <n v="24735045.649999999"/>
    <n v="0"/>
  </r>
  <r>
    <s v="Catalogo principalCSP ACADEMICO3d27f8e0-e8e7-4db4-ac2d-972d44a07154"/>
    <s v="3d27f8e0-e8e7-4db4-ac2d-972d44a07154CSP ACADEMICO"/>
    <m/>
    <x v="4"/>
    <s v="3d27f8e0-e8e7-4db4-ac2d-972d44a07154"/>
    <x v="2"/>
    <s v="Catalogo principal"/>
    <s v="USD"/>
    <s v="N/A"/>
    <s v="Dynamics 365 e-Commerce Tier 2 Band 2 Overage for Faculty_AddOn"/>
    <s v="Unidad"/>
    <s v="Und"/>
    <s v="Monthly Subscriptions"/>
    <s v="N/A"/>
    <s v="N/A"/>
    <s v="CSP ACADEMICO"/>
    <s v="3d27f8e0-e8e7-4db4-ac2d-972d44a07154"/>
    <s v="Suscripción mensual con pago anual"/>
    <n v="275"/>
    <n v="1"/>
    <n v="0"/>
    <n v="0"/>
    <n v="1078959.75"/>
    <n v="1172782.3400000001"/>
    <n v="0"/>
  </r>
  <r>
    <s v="Catalogo principalCSP ACADEMICO0b0e1691-cfdd-4c83-bfd1-0c994b221519"/>
    <s v="0b0e1691-cfdd-4c83-bfd1-0c994b221519CSP ACADEMICO"/>
    <m/>
    <x v="4"/>
    <s v="0b0e1691-cfdd-4c83-bfd1-0c994b221519"/>
    <x v="2"/>
    <s v="Catalogo principal"/>
    <s v="USD"/>
    <s v="N/A"/>
    <s v="Dynamics 365 e-Commerce Tier 2 Band 2 Overage for Students_AddOn"/>
    <s v="Unidad"/>
    <s v="Und"/>
    <s v="Monthly Subscriptions"/>
    <s v="N/A"/>
    <s v="N/A"/>
    <s v="CSP ACADEMICO"/>
    <s v="0b0e1691-cfdd-4c83-bfd1-0c994b221519"/>
    <s v="Suscripción mensual con pago anual"/>
    <n v="200"/>
    <n v="1"/>
    <n v="0"/>
    <n v="0"/>
    <n v="784698"/>
    <n v="852932.61"/>
    <n v="0"/>
  </r>
  <r>
    <s v="Catalogo principalCSP ACADEMICOe4a71a3f-b3b3-43ff-a47e-6dd954d5b104"/>
    <s v="e4a71a3f-b3b3-43ff-a47e-6dd954d5b104CSP ACADEMICO"/>
    <m/>
    <x v="4"/>
    <s v="e4a71a3f-b3b3-43ff-a47e-6dd954d5b104"/>
    <x v="2"/>
    <s v="Catalogo principal"/>
    <s v="USD"/>
    <s v="N/A"/>
    <s v="Dynamics 365 e-Commerce Tier 2 Band 3 for Faculty"/>
    <s v="Unidad"/>
    <s v="Und"/>
    <s v="Monthly Subscriptions"/>
    <s v="N/A"/>
    <s v="N/A"/>
    <s v="CSP ACADEMICO"/>
    <s v="e4a71a3f-b3b3-43ff-a47e-6dd954d5b104"/>
    <s v="Suscripción mensual con pago anual"/>
    <n v="7975"/>
    <n v="1"/>
    <n v="0"/>
    <n v="0"/>
    <n v="31289832.75"/>
    <n v="34010687.770000003"/>
    <n v="0"/>
  </r>
  <r>
    <s v="Catalogo principalCSP ACADEMICO1e3399fe-e147-49c0-b4e5-17025bff95e2"/>
    <s v="1e3399fe-e147-49c0-b4e5-17025bff95e2CSP ACADEMICO"/>
    <m/>
    <x v="4"/>
    <s v="1e3399fe-e147-49c0-b4e5-17025bff95e2"/>
    <x v="2"/>
    <s v="Catalogo principal"/>
    <s v="USD"/>
    <s v="N/A"/>
    <s v="Dynamics 365 e-Commerce Tier 2 Band 3 for Students"/>
    <s v="Unidad"/>
    <s v="Und"/>
    <s v="Monthly Subscriptions"/>
    <s v="N/A"/>
    <s v="N/A"/>
    <s v="CSP ACADEMICO"/>
    <s v="1e3399fe-e147-49c0-b4e5-17025bff95e2"/>
    <s v="Suscripción mensual con pago anual"/>
    <n v="5800"/>
    <n v="1"/>
    <n v="0"/>
    <n v="0"/>
    <n v="22756242"/>
    <n v="24735045.649999999"/>
    <n v="0"/>
  </r>
  <r>
    <s v="Catalogo principalCSP ACADEMICO1c0bf11c-a09e-4af6-97bd-1073ec50e48e"/>
    <s v="1c0bf11c-a09e-4af6-97bd-1073ec50e48eCSP ACADEMICO"/>
    <m/>
    <x v="4"/>
    <s v="1c0bf11c-a09e-4af6-97bd-1073ec50e48e"/>
    <x v="2"/>
    <s v="Catalogo principal"/>
    <s v="USD"/>
    <s v="N/A"/>
    <s v="Dynamics 365 e-Commerce Tier 2 Band 3 Overage for Faculty_AddOn"/>
    <s v="Unidad"/>
    <s v="Und"/>
    <s v="Monthly Subscriptions"/>
    <s v="N/A"/>
    <s v="N/A"/>
    <s v="CSP ACADEMICO"/>
    <s v="1c0bf11c-a09e-4af6-97bd-1073ec50e48e"/>
    <s v="Suscripción mensual con pago anual"/>
    <n v="275"/>
    <n v="1"/>
    <n v="0"/>
    <n v="0"/>
    <n v="1078959.75"/>
    <n v="1172782.3400000001"/>
    <n v="0"/>
  </r>
  <r>
    <s v="Catalogo principalCSP ACADEMICO433f52e5-7d38-42bc-82c8-0a3543786b42"/>
    <s v="433f52e5-7d38-42bc-82c8-0a3543786b42CSP ACADEMICO"/>
    <m/>
    <x v="4"/>
    <s v="433f52e5-7d38-42bc-82c8-0a3543786b42"/>
    <x v="2"/>
    <s v="Catalogo principal"/>
    <s v="USD"/>
    <s v="N/A"/>
    <s v="Dynamics 365 e-Commerce Tier 2 Band 3 Overage for Students_AddOn"/>
    <s v="Unidad"/>
    <s v="Und"/>
    <s v="Monthly Subscriptions"/>
    <s v="N/A"/>
    <s v="N/A"/>
    <s v="CSP ACADEMICO"/>
    <s v="433f52e5-7d38-42bc-82c8-0a3543786b42"/>
    <s v="Suscripción mensual con pago anual"/>
    <n v="200"/>
    <n v="1"/>
    <n v="0"/>
    <n v="0"/>
    <n v="784698"/>
    <n v="852932.61"/>
    <n v="0"/>
  </r>
  <r>
    <s v="Catalogo principalCSP ACADEMICO9c090ccc-01d4-40e6-92a8-578b637dc8e4"/>
    <s v="9c090ccc-01d4-40e6-92a8-578b637dc8e4CSP ACADEMICO"/>
    <m/>
    <x v="4"/>
    <s v="9c090ccc-01d4-40e6-92a8-578b637dc8e4"/>
    <x v="2"/>
    <s v="Catalogo principal"/>
    <s v="USD"/>
    <s v="N/A"/>
    <s v="Dynamics 365 e-Commerce Tier 2 Band 4 for Faculty"/>
    <s v="Unidad"/>
    <s v="Und"/>
    <s v="Monthly Subscriptions"/>
    <s v="N/A"/>
    <s v="N/A"/>
    <s v="CSP ACADEMICO"/>
    <s v="9c090ccc-01d4-40e6-92a8-578b637dc8e4"/>
    <s v="Suscripción mensual con pago anual"/>
    <n v="7975"/>
    <n v="1"/>
    <n v="0"/>
    <n v="0"/>
    <n v="31289832.75"/>
    <n v="34010687.770000003"/>
    <n v="0"/>
  </r>
  <r>
    <s v="Catalogo principalCSP ACADEMICO08096717-b97a-449a-ab76-74d8bf274537"/>
    <s v="08096717-b97a-449a-ab76-74d8bf274537CSP ACADEMICO"/>
    <m/>
    <x v="4"/>
    <s v="08096717-b97a-449a-ab76-74d8bf274537"/>
    <x v="2"/>
    <s v="Catalogo principal"/>
    <s v="USD"/>
    <s v="N/A"/>
    <s v="Dynamics 365 e-Commerce Tier 2 Band 4 for Students"/>
    <s v="Unidad"/>
    <s v="Und"/>
    <s v="Monthly Subscriptions"/>
    <s v="N/A"/>
    <s v="N/A"/>
    <s v="CSP ACADEMICO"/>
    <s v="08096717-b97a-449a-ab76-74d8bf274537"/>
    <s v="Suscripción mensual con pago anual"/>
    <n v="5800"/>
    <n v="1"/>
    <n v="0"/>
    <n v="0"/>
    <n v="22756242"/>
    <n v="24735045.649999999"/>
    <n v="0"/>
  </r>
  <r>
    <s v="Catalogo principalCSP ACADEMICOb6fae2b1-20f3-4e40-b2ff-bc4a991de030"/>
    <s v="b6fae2b1-20f3-4e40-b2ff-bc4a991de030CSP ACADEMICO"/>
    <m/>
    <x v="4"/>
    <s v="b6fae2b1-20f3-4e40-b2ff-bc4a991de030"/>
    <x v="2"/>
    <s v="Catalogo principal"/>
    <s v="USD"/>
    <s v="N/A"/>
    <s v="Dynamics 365 e-Commerce Tier 2 Band 4 Overage for Faculty_AddOn"/>
    <s v="Unidad"/>
    <s v="Und"/>
    <s v="Monthly Subscriptions"/>
    <s v="N/A"/>
    <s v="N/A"/>
    <s v="CSP ACADEMICO"/>
    <s v="b6fae2b1-20f3-4e40-b2ff-bc4a991de030"/>
    <s v="Suscripción mensual con pago anual"/>
    <n v="275"/>
    <n v="1"/>
    <n v="0"/>
    <n v="0"/>
    <n v="1078959.75"/>
    <n v="1172782.3400000001"/>
    <n v="0"/>
  </r>
  <r>
    <s v="Catalogo principalCSP ACADEMICO0600471f-04b4-4e7c-9c10-61891855f144"/>
    <s v="0600471f-04b4-4e7c-9c10-61891855f144CSP ACADEMICO"/>
    <m/>
    <x v="4"/>
    <s v="0600471f-04b4-4e7c-9c10-61891855f144"/>
    <x v="2"/>
    <s v="Catalogo principal"/>
    <s v="USD"/>
    <s v="N/A"/>
    <s v="Dynamics 365 e-Commerce Tier 2 Band 4 Overage for Students_AddOn"/>
    <s v="Unidad"/>
    <s v="Und"/>
    <s v="Monthly Subscriptions"/>
    <s v="N/A"/>
    <s v="N/A"/>
    <s v="CSP ACADEMICO"/>
    <s v="0600471f-04b4-4e7c-9c10-61891855f144"/>
    <s v="Suscripción mensual con pago anual"/>
    <n v="200"/>
    <n v="1"/>
    <n v="0"/>
    <n v="0"/>
    <n v="784698"/>
    <n v="852932.61"/>
    <n v="0"/>
  </r>
  <r>
    <s v="Catalogo principalCSP ACADEMICO67669b6d-425c-422c-a1dc-476ac86b69a6"/>
    <s v="67669b6d-425c-422c-a1dc-476ac86b69a6CSP ACADEMICO"/>
    <m/>
    <x v="4"/>
    <s v="67669b6d-425c-422c-a1dc-476ac86b69a6"/>
    <x v="2"/>
    <s v="Catalogo principal"/>
    <s v="USD"/>
    <s v="N/A"/>
    <s v="Dynamics 365 e-Commerce Tier 2 Band 5 for Faculty"/>
    <s v="Unidad"/>
    <s v="Und"/>
    <s v="Monthly Subscriptions"/>
    <s v="N/A"/>
    <s v="N/A"/>
    <s v="CSP ACADEMICO"/>
    <s v="67669b6d-425c-422c-a1dc-476ac86b69a6"/>
    <s v="Suscripción mensual con pago anual"/>
    <n v="7975"/>
    <n v="1"/>
    <n v="0"/>
    <n v="0"/>
    <n v="31289832.75"/>
    <n v="34010687.770000003"/>
    <n v="0"/>
  </r>
  <r>
    <s v="Catalogo principalCSP ACADEMICO68e830f3-19ac-4bb2-8f59-bcf3f8b2e447"/>
    <s v="68e830f3-19ac-4bb2-8f59-bcf3f8b2e447CSP ACADEMICO"/>
    <m/>
    <x v="4"/>
    <s v="68e830f3-19ac-4bb2-8f59-bcf3f8b2e447"/>
    <x v="2"/>
    <s v="Catalogo principal"/>
    <s v="USD"/>
    <s v="N/A"/>
    <s v="Dynamics 365 e-Commerce Tier 2 Band 5 for Students"/>
    <s v="Unidad"/>
    <s v="Und"/>
    <s v="Monthly Subscriptions"/>
    <s v="N/A"/>
    <s v="N/A"/>
    <s v="CSP ACADEMICO"/>
    <s v="68e830f3-19ac-4bb2-8f59-bcf3f8b2e447"/>
    <s v="Suscripción mensual con pago anual"/>
    <n v="5800"/>
    <n v="1"/>
    <n v="0"/>
    <n v="0"/>
    <n v="22756242"/>
    <n v="24735045.649999999"/>
    <n v="0"/>
  </r>
  <r>
    <s v="Catalogo principalCSP ACADEMICOd8c1d8ca-1094-4cd7-858b-0dfd76f3f5d9"/>
    <s v="d8c1d8ca-1094-4cd7-858b-0dfd76f3f5d9CSP ACADEMICO"/>
    <m/>
    <x v="4"/>
    <s v="d8c1d8ca-1094-4cd7-858b-0dfd76f3f5d9"/>
    <x v="2"/>
    <s v="Catalogo principal"/>
    <s v="USD"/>
    <s v="N/A"/>
    <s v="Dynamics 365 e-Commerce Tier 2 Band 5 Overage for Faculty_AddOn"/>
    <s v="Unidad"/>
    <s v="Und"/>
    <s v="Monthly Subscriptions"/>
    <s v="N/A"/>
    <s v="N/A"/>
    <s v="CSP ACADEMICO"/>
    <s v="d8c1d8ca-1094-4cd7-858b-0dfd76f3f5d9"/>
    <s v="Suscripción mensual con pago anual"/>
    <n v="275"/>
    <n v="1"/>
    <n v="0"/>
    <n v="0"/>
    <n v="1078959.75"/>
    <n v="1172782.3400000001"/>
    <n v="0"/>
  </r>
  <r>
    <s v="Catalogo principalCSP ACADEMICO0fc9c779-7ef2-4002-983f-6ad73fa2256e"/>
    <s v="0fc9c779-7ef2-4002-983f-6ad73fa2256eCSP ACADEMICO"/>
    <m/>
    <x v="4"/>
    <s v="0fc9c779-7ef2-4002-983f-6ad73fa2256e"/>
    <x v="2"/>
    <s v="Catalogo principal"/>
    <s v="USD"/>
    <s v="N/A"/>
    <s v="Dynamics 365 e-Commerce Tier 2 Band 5 Overage for Students_AddOn"/>
    <s v="Unidad"/>
    <s v="Und"/>
    <s v="Monthly Subscriptions"/>
    <s v="N/A"/>
    <s v="N/A"/>
    <s v="CSP ACADEMICO"/>
    <s v="0fc9c779-7ef2-4002-983f-6ad73fa2256e"/>
    <s v="Suscripción mensual con pago anual"/>
    <n v="200"/>
    <n v="1"/>
    <n v="0"/>
    <n v="0"/>
    <n v="784698"/>
    <n v="852932.61"/>
    <n v="0"/>
  </r>
  <r>
    <s v="Catalogo principalCSP ACADEMICOcdf3af14-4abd-42d3-a8e2-55231e625d15"/>
    <s v="cdf3af14-4abd-42d3-a8e2-55231e625d15CSP ACADEMICO"/>
    <m/>
    <x v="4"/>
    <s v="cdf3af14-4abd-42d3-a8e2-55231e625d15"/>
    <x v="2"/>
    <s v="Catalogo principal"/>
    <s v="USD"/>
    <s v="N/A"/>
    <s v="Dynamics 365 e-Commerce Tier 2 Band 6 for Students"/>
    <s v="Unidad"/>
    <s v="Und"/>
    <s v="Monthly Subscriptions"/>
    <s v="N/A"/>
    <s v="N/A"/>
    <s v="CSP ACADEMICO"/>
    <s v="cdf3af14-4abd-42d3-a8e2-55231e625d15"/>
    <s v="Suscripción mensual con pago anual"/>
    <n v="5800"/>
    <n v="1"/>
    <n v="0"/>
    <n v="0"/>
    <n v="22756242"/>
    <n v="24735045.649999999"/>
    <n v="0"/>
  </r>
  <r>
    <s v="Catalogo principalCSP ACADEMICOf66b5392-8011-47cd-85f9-03a8d04db406"/>
    <s v="f66b5392-8011-47cd-85f9-03a8d04db406CSP ACADEMICO"/>
    <m/>
    <x v="4"/>
    <s v="f66b5392-8011-47cd-85f9-03a8d04db406"/>
    <x v="2"/>
    <s v="Catalogo principal"/>
    <s v="USD"/>
    <s v="N/A"/>
    <s v="Dynamics 365 e-Commerce Tier 2 Band 6 Overage for Faculty_AddOn"/>
    <s v="Unidad"/>
    <s v="Und"/>
    <s v="Monthly Subscriptions"/>
    <s v="N/A"/>
    <s v="N/A"/>
    <s v="CSP ACADEMICO"/>
    <s v="f66b5392-8011-47cd-85f9-03a8d04db406"/>
    <s v="Suscripción mensual con pago anual"/>
    <n v="275"/>
    <n v="1"/>
    <n v="0"/>
    <n v="0"/>
    <n v="1078959.75"/>
    <n v="1172782.3400000001"/>
    <n v="0"/>
  </r>
  <r>
    <s v="Catalogo principalCSP ACADEMICOb3d10cb4-aed7-4271-86c7-56d1bd38e0d2"/>
    <s v="b3d10cb4-aed7-4271-86c7-56d1bd38e0d2CSP ACADEMICO"/>
    <m/>
    <x v="4"/>
    <s v="b3d10cb4-aed7-4271-86c7-56d1bd38e0d2"/>
    <x v="2"/>
    <s v="Catalogo principal"/>
    <s v="USD"/>
    <s v="N/A"/>
    <s v="Dynamics 365 e-Commerce Tier 2 Band 6 Overage for Students_AddOn"/>
    <s v="Unidad"/>
    <s v="Und"/>
    <s v="Monthly Subscriptions"/>
    <s v="N/A"/>
    <s v="N/A"/>
    <s v="CSP ACADEMICO"/>
    <s v="b3d10cb4-aed7-4271-86c7-56d1bd38e0d2"/>
    <s v="Suscripción mensual con pago anual"/>
    <n v="200"/>
    <n v="1"/>
    <n v="0"/>
    <n v="0"/>
    <n v="784698"/>
    <n v="852932.61"/>
    <n v="0"/>
  </r>
  <r>
    <s v="Catalogo principalCSP ACADEMICO876cb4d8-c569-45cb-9a46-280ed96ff5bb"/>
    <s v="876cb4d8-c569-45cb-9a46-280ed96ff5bbCSP ACADEMICO"/>
    <m/>
    <x v="4"/>
    <s v="876cb4d8-c569-45cb-9a46-280ed96ff5bb"/>
    <x v="2"/>
    <s v="Catalogo principal"/>
    <s v="USD"/>
    <s v="N/A"/>
    <s v="Dynamics 365 e-Commerce Tier 3 Band 1 for Faculty"/>
    <s v="Unidad"/>
    <s v="Und"/>
    <s v="Monthly Subscriptions"/>
    <s v="N/A"/>
    <s v="N/A"/>
    <s v="CSP ACADEMICO"/>
    <s v="876cb4d8-c569-45cb-9a46-280ed96ff5bb"/>
    <s v="Suscripción mensual con pago anual"/>
    <n v="17050"/>
    <n v="1"/>
    <n v="0"/>
    <n v="0"/>
    <n v="66895504.5"/>
    <n v="72712504.890000001"/>
    <n v="0"/>
  </r>
  <r>
    <s v="Catalogo principalCSP ACADEMICO917690e9-8da0-4e56-ae90-a0d12e61d2c0"/>
    <s v="917690e9-8da0-4e56-ae90-a0d12e61d2c0CSP ACADEMICO"/>
    <m/>
    <x v="4"/>
    <s v="917690e9-8da0-4e56-ae90-a0d12e61d2c0"/>
    <x v="2"/>
    <s v="Catalogo principal"/>
    <s v="USD"/>
    <s v="N/A"/>
    <s v="Dynamics 365 e-Commerce Tier 3 Band 1 for Students"/>
    <s v="Unidad"/>
    <s v="Und"/>
    <s v="Monthly Subscriptions"/>
    <s v="N/A"/>
    <s v="N/A"/>
    <s v="CSP ACADEMICO"/>
    <s v="917690e9-8da0-4e56-ae90-a0d12e61d2c0"/>
    <s v="Suscripción mensual con pago anual"/>
    <n v="12400"/>
    <n v="1"/>
    <n v="0"/>
    <n v="0"/>
    <n v="48651276"/>
    <n v="52881821.740000002"/>
    <n v="0"/>
  </r>
  <r>
    <s v="Catalogo principalCSP ACADEMICO85824b01-981d-4cf0-ba9a-f73496e42944"/>
    <s v="85824b01-981d-4cf0-ba9a-f73496e42944CSP ACADEMICO"/>
    <m/>
    <x v="4"/>
    <s v="85824b01-981d-4cf0-ba9a-f73496e42944"/>
    <x v="2"/>
    <s v="Catalogo principal"/>
    <s v="USD"/>
    <s v="N/A"/>
    <s v="Dynamics 365 e-Commerce Tier 3 Band 1 Overage for Faculty_AddOn"/>
    <s v="Unidad"/>
    <s v="Und"/>
    <s v="Monthly Subscriptions"/>
    <s v="N/A"/>
    <s v="N/A"/>
    <s v="CSP ACADEMICO"/>
    <s v="85824b01-981d-4cf0-ba9a-f73496e42944"/>
    <s v="Suscripción mensual con pago anual"/>
    <n v="275"/>
    <n v="1"/>
    <n v="0"/>
    <n v="0"/>
    <n v="1078959.75"/>
    <n v="1172782.3400000001"/>
    <n v="0"/>
  </r>
  <r>
    <s v="Catalogo principalCSP ACADEMICO95593072-f031-4807-a8a0-1fbe2f4b68d5"/>
    <s v="95593072-f031-4807-a8a0-1fbe2f4b68d5CSP ACADEMICO"/>
    <m/>
    <x v="4"/>
    <s v="95593072-f031-4807-a8a0-1fbe2f4b68d5"/>
    <x v="2"/>
    <s v="Catalogo principal"/>
    <s v="USD"/>
    <s v="N/A"/>
    <s v="Dynamics 365 e-Commerce Tier 3 Band 1 Overage for Students_AddOn"/>
    <s v="Unidad"/>
    <s v="Und"/>
    <s v="Monthly Subscriptions"/>
    <s v="N/A"/>
    <s v="N/A"/>
    <s v="CSP ACADEMICO"/>
    <s v="95593072-f031-4807-a8a0-1fbe2f4b68d5"/>
    <s v="Suscripción mensual con pago anual"/>
    <n v="200"/>
    <n v="1"/>
    <n v="0"/>
    <n v="0"/>
    <n v="784698"/>
    <n v="852932.61"/>
    <n v="0"/>
  </r>
  <r>
    <s v="Catalogo principalCSP ACADEMICO29a9ce3f-1385-41c1-9781-e4348cadd705"/>
    <s v="29a9ce3f-1385-41c1-9781-e4348cadd705CSP ACADEMICO"/>
    <m/>
    <x v="4"/>
    <s v="29a9ce3f-1385-41c1-9781-e4348cadd705"/>
    <x v="2"/>
    <s v="Catalogo principal"/>
    <s v="USD"/>
    <s v="N/A"/>
    <s v="Dynamics 365 e-Commerce Tier 3 Band 2 for Faculty"/>
    <s v="Unidad"/>
    <s v="Und"/>
    <s v="Monthly Subscriptions"/>
    <s v="N/A"/>
    <s v="N/A"/>
    <s v="CSP ACADEMICO"/>
    <s v="29a9ce3f-1385-41c1-9781-e4348cadd705"/>
    <s v="Suscripción mensual con pago anual"/>
    <n v="17050"/>
    <n v="1"/>
    <n v="0"/>
    <n v="0"/>
    <n v="66895504.5"/>
    <n v="72712504.890000001"/>
    <n v="0"/>
  </r>
  <r>
    <s v="Catalogo principalCSP ACADEMICOf7b6556b-098b-4959-9293-8112c79da55b"/>
    <s v="f7b6556b-098b-4959-9293-8112c79da55bCSP ACADEMICO"/>
    <m/>
    <x v="4"/>
    <s v="f7b6556b-098b-4959-9293-8112c79da55b"/>
    <x v="2"/>
    <s v="Catalogo principal"/>
    <s v="USD"/>
    <s v="N/A"/>
    <s v="Dynamics 365 e-Commerce Tier 3 Band 2 for Students"/>
    <s v="Unidad"/>
    <s v="Und"/>
    <s v="Monthly Subscriptions"/>
    <s v="N/A"/>
    <s v="N/A"/>
    <s v="CSP ACADEMICO"/>
    <s v="f7b6556b-098b-4959-9293-8112c79da55b"/>
    <s v="Suscripción mensual con pago anual"/>
    <n v="12400"/>
    <n v="1"/>
    <n v="0"/>
    <n v="0"/>
    <n v="48651276"/>
    <n v="52881821.740000002"/>
    <n v="0"/>
  </r>
  <r>
    <s v="Catalogo principalCSP ACADEMICOb73e35b2-5893-43ad-9a69-cf25c9934db7"/>
    <s v="b73e35b2-5893-43ad-9a69-cf25c9934db7CSP ACADEMICO"/>
    <m/>
    <x v="4"/>
    <s v="b73e35b2-5893-43ad-9a69-cf25c9934db7"/>
    <x v="2"/>
    <s v="Catalogo principal"/>
    <s v="USD"/>
    <s v="N/A"/>
    <s v="Dynamics 365 e-Commerce Tier 3 Band 2 Overage for Faculty_AddOn"/>
    <s v="Unidad"/>
    <s v="Und"/>
    <s v="Monthly Subscriptions"/>
    <s v="N/A"/>
    <s v="N/A"/>
    <s v="CSP ACADEMICO"/>
    <s v="b73e35b2-5893-43ad-9a69-cf25c9934db7"/>
    <s v="Suscripción mensual con pago anual"/>
    <n v="275"/>
    <n v="1"/>
    <n v="0"/>
    <n v="0"/>
    <n v="1078959.75"/>
    <n v="1172782.3400000001"/>
    <n v="0"/>
  </r>
  <r>
    <s v="Catalogo principalCSP ACADEMICO8284398d-c7dc-4c89-a30e-6553b3dcb7e9"/>
    <s v="8284398d-c7dc-4c89-a30e-6553b3dcb7e9CSP ACADEMICO"/>
    <m/>
    <x v="4"/>
    <s v="8284398d-c7dc-4c89-a30e-6553b3dcb7e9"/>
    <x v="2"/>
    <s v="Catalogo principal"/>
    <s v="USD"/>
    <s v="N/A"/>
    <s v="Dynamics 365 e-Commerce Tier 3 Band 2 Overage for Students_AddOn"/>
    <s v="Unidad"/>
    <s v="Und"/>
    <s v="Monthly Subscriptions"/>
    <s v="N/A"/>
    <s v="N/A"/>
    <s v="CSP ACADEMICO"/>
    <s v="8284398d-c7dc-4c89-a30e-6553b3dcb7e9"/>
    <s v="Suscripción mensual con pago anual"/>
    <n v="200"/>
    <n v="1"/>
    <n v="0"/>
    <n v="0"/>
    <n v="784698"/>
    <n v="852932.61"/>
    <n v="0"/>
  </r>
  <r>
    <s v="Catalogo principalCSP ACADEMICO12e72239-0985-476c-a147-79fcd40f08d1"/>
    <s v="12e72239-0985-476c-a147-79fcd40f08d1CSP ACADEMICO"/>
    <m/>
    <x v="4"/>
    <s v="12e72239-0985-476c-a147-79fcd40f08d1"/>
    <x v="2"/>
    <s v="Catalogo principal"/>
    <s v="USD"/>
    <s v="N/A"/>
    <s v="Dynamics 365 e-Commerce Tier 3 Band 3 for Faculty"/>
    <s v="Unidad"/>
    <s v="Und"/>
    <s v="Monthly Subscriptions"/>
    <s v="N/A"/>
    <s v="N/A"/>
    <s v="CSP ACADEMICO"/>
    <s v="12e72239-0985-476c-a147-79fcd40f08d1"/>
    <s v="Suscripción mensual con pago anual"/>
    <n v="17050"/>
    <n v="1"/>
    <n v="0"/>
    <n v="0"/>
    <n v="66895504.5"/>
    <n v="72712504.890000001"/>
    <n v="0"/>
  </r>
  <r>
    <s v="Catalogo principalCSP ACADEMICO0c35a2de-66e8-4ed9-8837-15c71738446f"/>
    <s v="0c35a2de-66e8-4ed9-8837-15c71738446fCSP ACADEMICO"/>
    <m/>
    <x v="4"/>
    <s v="0c35a2de-66e8-4ed9-8837-15c71738446f"/>
    <x v="2"/>
    <s v="Catalogo principal"/>
    <s v="USD"/>
    <s v="N/A"/>
    <s v="Dynamics 365 e-Commerce Tier 3 Band 3 for Students"/>
    <s v="Unidad"/>
    <s v="Und"/>
    <s v="Monthly Subscriptions"/>
    <s v="N/A"/>
    <s v="N/A"/>
    <s v="CSP ACADEMICO"/>
    <s v="0c35a2de-66e8-4ed9-8837-15c71738446f"/>
    <s v="Suscripción mensual con pago anual"/>
    <n v="12400"/>
    <n v="1"/>
    <n v="0"/>
    <n v="0"/>
    <n v="48651276"/>
    <n v="52881821.740000002"/>
    <n v="0"/>
  </r>
  <r>
    <s v="Catalogo principalCSP ACADEMICO183596f4-356c-4808-a3c9-2b3dc75039f7"/>
    <s v="183596f4-356c-4808-a3c9-2b3dc75039f7CSP ACADEMICO"/>
    <m/>
    <x v="4"/>
    <s v="183596f4-356c-4808-a3c9-2b3dc75039f7"/>
    <x v="2"/>
    <s v="Catalogo principal"/>
    <s v="USD"/>
    <s v="N/A"/>
    <s v="Dynamics 365 e-Commerce Tier 3 Band 3 Overage for Faculty_AddOn"/>
    <s v="Unidad"/>
    <s v="Und"/>
    <s v="Monthly Subscriptions"/>
    <s v="N/A"/>
    <s v="N/A"/>
    <s v="CSP ACADEMICO"/>
    <s v="183596f4-356c-4808-a3c9-2b3dc75039f7"/>
    <s v="Suscripción mensual con pago anual"/>
    <n v="275"/>
    <n v="1"/>
    <n v="0"/>
    <n v="0"/>
    <n v="1078959.75"/>
    <n v="1172782.3400000001"/>
    <n v="0"/>
  </r>
  <r>
    <s v="Catalogo principalCSP ACADEMICO243427c8-e222-4651-bbe4-9d046152651c"/>
    <s v="243427c8-e222-4651-bbe4-9d046152651cCSP ACADEMICO"/>
    <m/>
    <x v="4"/>
    <s v="243427c8-e222-4651-bbe4-9d046152651c"/>
    <x v="2"/>
    <s v="Catalogo principal"/>
    <s v="USD"/>
    <s v="N/A"/>
    <s v="Dynamics 365 e-Commerce Tier 3 Band 3 Overage for Students_AddOn"/>
    <s v="Unidad"/>
    <s v="Und"/>
    <s v="Monthly Subscriptions"/>
    <s v="N/A"/>
    <s v="N/A"/>
    <s v="CSP ACADEMICO"/>
    <s v="243427c8-e222-4651-bbe4-9d046152651c"/>
    <s v="Suscripción mensual con pago anual"/>
    <n v="200"/>
    <n v="1"/>
    <n v="0"/>
    <n v="0"/>
    <n v="784698"/>
    <n v="852932.61"/>
    <n v="0"/>
  </r>
  <r>
    <s v="Catalogo principalCSP ACADEMICO2d813d2c-50e9-4764-8360-d6186b736f05"/>
    <s v="2d813d2c-50e9-4764-8360-d6186b736f05CSP ACADEMICO"/>
    <m/>
    <x v="4"/>
    <s v="2d813d2c-50e9-4764-8360-d6186b736f05"/>
    <x v="2"/>
    <s v="Catalogo principal"/>
    <s v="USD"/>
    <s v="N/A"/>
    <s v="Dynamics 365 e-Commerce Tier 3 Band 4 for Faculty"/>
    <s v="Unidad"/>
    <s v="Und"/>
    <s v="Monthly Subscriptions"/>
    <s v="N/A"/>
    <s v="N/A"/>
    <s v="CSP ACADEMICO"/>
    <s v="2d813d2c-50e9-4764-8360-d6186b736f05"/>
    <s v="Suscripción mensual con pago anual"/>
    <n v="17050"/>
    <n v="1"/>
    <n v="0"/>
    <n v="0"/>
    <n v="66895504.5"/>
    <n v="72712504.890000001"/>
    <n v="0"/>
  </r>
  <r>
    <s v="Catalogo principalCSP ACADEMICO3d858e87-832e-4967-8a2b-80ee024ea50a"/>
    <s v="3d858e87-832e-4967-8a2b-80ee024ea50aCSP ACADEMICO"/>
    <m/>
    <x v="4"/>
    <s v="3d858e87-832e-4967-8a2b-80ee024ea50a"/>
    <x v="2"/>
    <s v="Catalogo principal"/>
    <s v="USD"/>
    <s v="N/A"/>
    <s v="Dynamics 365 e-Commerce Tier 3 Band 4 for Students"/>
    <s v="Unidad"/>
    <s v="Und"/>
    <s v="Monthly Subscriptions"/>
    <s v="N/A"/>
    <s v="N/A"/>
    <s v="CSP ACADEMICO"/>
    <s v="3d858e87-832e-4967-8a2b-80ee024ea50a"/>
    <s v="Suscripción mensual con pago anual"/>
    <n v="12400"/>
    <n v="1"/>
    <n v="0"/>
    <n v="0"/>
    <n v="48651276"/>
    <n v="52881821.740000002"/>
    <n v="0"/>
  </r>
  <r>
    <s v="Catalogo principalCSP ACADEMICOce08b892-2b21-4526-90b2-f8fbba601d24"/>
    <s v="ce08b892-2b21-4526-90b2-f8fbba601d24CSP ACADEMICO"/>
    <m/>
    <x v="4"/>
    <s v="ce08b892-2b21-4526-90b2-f8fbba601d24"/>
    <x v="2"/>
    <s v="Catalogo principal"/>
    <s v="USD"/>
    <s v="N/A"/>
    <s v="Dynamics 365 e-Commerce Tier 3 Band 4 Overage for Faculty_AddOn"/>
    <s v="Unidad"/>
    <s v="Und"/>
    <s v="Monthly Subscriptions"/>
    <s v="N/A"/>
    <s v="N/A"/>
    <s v="CSP ACADEMICO"/>
    <s v="ce08b892-2b21-4526-90b2-f8fbba601d24"/>
    <s v="Suscripción mensual con pago anual"/>
    <n v="275"/>
    <n v="1"/>
    <n v="0"/>
    <n v="0"/>
    <n v="1078959.75"/>
    <n v="1172782.3400000001"/>
    <n v="0"/>
  </r>
  <r>
    <s v="Catalogo principalCSP ACADEMICO9b4be7cd-7a0a-411d-bbf2-04790afdaa39"/>
    <s v="9b4be7cd-7a0a-411d-bbf2-04790afdaa39CSP ACADEMICO"/>
    <m/>
    <x v="4"/>
    <s v="9b4be7cd-7a0a-411d-bbf2-04790afdaa39"/>
    <x v="2"/>
    <s v="Catalogo principal"/>
    <s v="USD"/>
    <s v="N/A"/>
    <s v="Dynamics 365 e-Commerce Tier 3 Band 4 Overage for Students_AddOn"/>
    <s v="Unidad"/>
    <s v="Und"/>
    <s v="Monthly Subscriptions"/>
    <s v="N/A"/>
    <s v="N/A"/>
    <s v="CSP ACADEMICO"/>
    <s v="9b4be7cd-7a0a-411d-bbf2-04790afdaa39"/>
    <s v="Suscripción mensual con pago anual"/>
    <n v="200"/>
    <n v="1"/>
    <n v="0"/>
    <n v="0"/>
    <n v="784698"/>
    <n v="852932.61"/>
    <n v="0"/>
  </r>
  <r>
    <s v="Catalogo principalCSP ACADEMICO59db7cec-c6d5-4982-8497-fb244098035b"/>
    <s v="59db7cec-c6d5-4982-8497-fb244098035bCSP ACADEMICO"/>
    <m/>
    <x v="4"/>
    <s v="59db7cec-c6d5-4982-8497-fb244098035b"/>
    <x v="2"/>
    <s v="Catalogo principal"/>
    <s v="USD"/>
    <s v="N/A"/>
    <s v="Dynamics 365 e-Commerce Tier 3 Band 5 for Faculty"/>
    <s v="Unidad"/>
    <s v="Und"/>
    <s v="Monthly Subscriptions"/>
    <s v="N/A"/>
    <s v="N/A"/>
    <s v="CSP ACADEMICO"/>
    <s v="59db7cec-c6d5-4982-8497-fb244098035b"/>
    <s v="Suscripción mensual con pago anual"/>
    <n v="17050"/>
    <n v="1"/>
    <n v="0"/>
    <n v="0"/>
    <n v="66895504.5"/>
    <n v="72712504.890000001"/>
    <n v="0"/>
  </r>
  <r>
    <s v="Catalogo principalCSP ACADEMICO372fae08-ce02-43ce-b74b-302add6bfce1"/>
    <s v="372fae08-ce02-43ce-b74b-302add6bfce1CSP ACADEMICO"/>
    <m/>
    <x v="4"/>
    <s v="372fae08-ce02-43ce-b74b-302add6bfce1"/>
    <x v="2"/>
    <s v="Catalogo principal"/>
    <s v="USD"/>
    <s v="N/A"/>
    <s v="Dynamics 365 e-Commerce Tier 3 Band 5 for Students"/>
    <s v="Unidad"/>
    <s v="Und"/>
    <s v="Monthly Subscriptions"/>
    <s v="N/A"/>
    <s v="N/A"/>
    <s v="CSP ACADEMICO"/>
    <s v="372fae08-ce02-43ce-b74b-302add6bfce1"/>
    <s v="Suscripción mensual con pago anual"/>
    <n v="12400"/>
    <n v="1"/>
    <n v="0"/>
    <n v="0"/>
    <n v="48651276"/>
    <n v="52881821.740000002"/>
    <n v="0"/>
  </r>
  <r>
    <s v="Catalogo principalCSP ACADEMICO36532926-4470-4d39-abfa-b91a479dd816"/>
    <s v="36532926-4470-4d39-abfa-b91a479dd816CSP ACADEMICO"/>
    <m/>
    <x v="4"/>
    <s v="36532926-4470-4d39-abfa-b91a479dd816"/>
    <x v="2"/>
    <s v="Catalogo principal"/>
    <s v="USD"/>
    <s v="N/A"/>
    <s v="Dynamics 365 e-Commerce Tier 3 Band 5 Overage for Faculty_AddOn"/>
    <s v="Unidad"/>
    <s v="Und"/>
    <s v="Monthly Subscriptions"/>
    <s v="N/A"/>
    <s v="N/A"/>
    <s v="CSP ACADEMICO"/>
    <s v="36532926-4470-4d39-abfa-b91a479dd816"/>
    <s v="Suscripción mensual con pago anual"/>
    <n v="275"/>
    <n v="1"/>
    <n v="0"/>
    <n v="0"/>
    <n v="1078959.75"/>
    <n v="1172782.3400000001"/>
    <n v="0"/>
  </r>
  <r>
    <s v="Catalogo principalCSP ACADEMICO5f309d1d-f73b-48a5-a519-abd42afb32a9"/>
    <s v="5f309d1d-f73b-48a5-a519-abd42afb32a9CSP ACADEMICO"/>
    <m/>
    <x v="4"/>
    <s v="5f309d1d-f73b-48a5-a519-abd42afb32a9"/>
    <x v="2"/>
    <s v="Catalogo principal"/>
    <s v="USD"/>
    <s v="N/A"/>
    <s v="Dynamics 365 e-Commerce Tier 3 Band 5 Overage for Students_AddOn"/>
    <s v="Unidad"/>
    <s v="Und"/>
    <s v="Monthly Subscriptions"/>
    <s v="N/A"/>
    <s v="N/A"/>
    <s v="CSP ACADEMICO"/>
    <s v="5f309d1d-f73b-48a5-a519-abd42afb32a9"/>
    <s v="Suscripción mensual con pago anual"/>
    <n v="200"/>
    <n v="1"/>
    <n v="0"/>
    <n v="0"/>
    <n v="784698"/>
    <n v="852932.61"/>
    <n v="0"/>
  </r>
  <r>
    <s v="Catalogo principalCSP ACADEMICO88dd0c48-bf99-4bdb-bea2-0a483aa1b021"/>
    <s v="88dd0c48-bf99-4bdb-bea2-0a483aa1b021CSP ACADEMICO"/>
    <m/>
    <x v="4"/>
    <s v="88dd0c48-bf99-4bdb-bea2-0a483aa1b021"/>
    <x v="2"/>
    <s v="Catalogo principal"/>
    <s v="USD"/>
    <s v="N/A"/>
    <s v="Dynamics 365 e-Commerce Tier 3 Band 6 for Faculty"/>
    <s v="Unidad"/>
    <s v="Und"/>
    <s v="Monthly Subscriptions"/>
    <s v="N/A"/>
    <s v="N/A"/>
    <s v="CSP ACADEMICO"/>
    <s v="88dd0c48-bf99-4bdb-bea2-0a483aa1b021"/>
    <s v="Suscripción mensual con pago anual"/>
    <n v="17050"/>
    <n v="1"/>
    <n v="0"/>
    <n v="0"/>
    <n v="66895504.5"/>
    <n v="72712504.890000001"/>
    <n v="0"/>
  </r>
  <r>
    <s v="Catalogo principalCSP ACADEMICO860fcbe1-efeb-4997-aa27-5415ac985674"/>
    <s v="860fcbe1-efeb-4997-aa27-5415ac985674CSP ACADEMICO"/>
    <m/>
    <x v="4"/>
    <s v="860fcbe1-efeb-4997-aa27-5415ac985674"/>
    <x v="2"/>
    <s v="Catalogo principal"/>
    <s v="USD"/>
    <s v="N/A"/>
    <s v="Dynamics 365 e-Commerce Tier 3 Band 6 for Students"/>
    <s v="Unidad"/>
    <s v="Und"/>
    <s v="Monthly Subscriptions"/>
    <s v="N/A"/>
    <s v="N/A"/>
    <s v="CSP ACADEMICO"/>
    <s v="860fcbe1-efeb-4997-aa27-5415ac985674"/>
    <s v="Suscripción mensual con pago anual"/>
    <n v="12400"/>
    <n v="1"/>
    <n v="0"/>
    <n v="0"/>
    <n v="48651276"/>
    <n v="52881821.740000002"/>
    <n v="0"/>
  </r>
  <r>
    <s v="Catalogo principalCSP ACADEMICOaec046d0-07b3-409a-a7c3-cf16091f1326"/>
    <s v="aec046d0-07b3-409a-a7c3-cf16091f1326CSP ACADEMICO"/>
    <m/>
    <x v="4"/>
    <s v="aec046d0-07b3-409a-a7c3-cf16091f1326"/>
    <x v="2"/>
    <s v="Catalogo principal"/>
    <s v="USD"/>
    <s v="N/A"/>
    <s v="Dynamics 365 e-Commerce Tier 3 Band 6 Overage for Faculty_AddOn"/>
    <s v="Unidad"/>
    <s v="Und"/>
    <s v="Monthly Subscriptions"/>
    <s v="N/A"/>
    <s v="N/A"/>
    <s v="CSP ACADEMICO"/>
    <s v="aec046d0-07b3-409a-a7c3-cf16091f1326"/>
    <s v="Suscripción mensual con pago anual"/>
    <n v="275"/>
    <n v="1"/>
    <n v="0"/>
    <n v="0"/>
    <n v="1078959.75"/>
    <n v="1172782.3400000001"/>
    <n v="0"/>
  </r>
  <r>
    <s v="Catalogo principalCSP ACADEMICOf3694443-384d-4417-97f5-b7ce2568d246"/>
    <s v="f3694443-384d-4417-97f5-b7ce2568d246CSP ACADEMICO"/>
    <m/>
    <x v="4"/>
    <s v="f3694443-384d-4417-97f5-b7ce2568d246"/>
    <x v="2"/>
    <s v="Catalogo principal"/>
    <s v="USD"/>
    <s v="N/A"/>
    <s v="Dynamics 365 e-Commerce Tier 3 Band 6 Overage for Students_AddOn"/>
    <s v="Unidad"/>
    <s v="Und"/>
    <s v="Monthly Subscriptions"/>
    <s v="N/A"/>
    <s v="N/A"/>
    <s v="CSP ACADEMICO"/>
    <s v="f3694443-384d-4417-97f5-b7ce2568d246"/>
    <s v="Suscripción mensual con pago anual"/>
    <n v="200"/>
    <n v="1"/>
    <n v="0"/>
    <n v="0"/>
    <n v="784698"/>
    <n v="852932.61"/>
    <n v="0"/>
  </r>
  <r>
    <s v="Catalogo principalCSP ACADEMICOfb8671da-bd27-4fb6-915c-6f6465abc22c"/>
    <s v="fb8671da-bd27-4fb6-915c-6f6465abc22cCSP ACADEMICO"/>
    <m/>
    <x v="4"/>
    <s v="fb8671da-bd27-4fb6-915c-6f6465abc22c"/>
    <x v="2"/>
    <s v="Catalogo principal"/>
    <s v="USD"/>
    <s v="N/A"/>
    <s v="Electronic Invoicing Add-on for Dynamics 365 for Faculty"/>
    <s v="Unidad"/>
    <s v="Und"/>
    <s v="Monthly Subscriptions"/>
    <s v="N/A"/>
    <s v="N/A"/>
    <s v="CSP ACADEMICO"/>
    <s v="fb8671da-bd27-4fb6-915c-6f6465abc22c"/>
    <s v="Suscripción mensual con pago anual"/>
    <n v="60"/>
    <n v="1"/>
    <n v="0"/>
    <n v="0"/>
    <n v="235409.4"/>
    <n v="255879.78"/>
    <n v="0"/>
  </r>
  <r>
    <s v="Catalogo principalCSP ACADEMICOcc3373b0-a6a1-4cd4-9687-4031bb32fcee"/>
    <s v="cc3373b0-a6a1-4cd4-9687-4031bb32fceeCSP ACADEMICO"/>
    <m/>
    <x v="4"/>
    <s v="cc3373b0-a6a1-4cd4-9687-4031bb32fcee"/>
    <x v="2"/>
    <s v="Catalogo principal"/>
    <s v="USD"/>
    <s v="N/A"/>
    <s v="Electronic Invoicing Add-on for Dynamics 365 for Students"/>
    <s v="Unidad"/>
    <s v="Und"/>
    <s v="Monthly Subscriptions"/>
    <s v="N/A"/>
    <s v="N/A"/>
    <s v="CSP ACADEMICO"/>
    <s v="cc3373b0-a6a1-4cd4-9687-4031bb32fcee"/>
    <s v="Suscripción mensual con pago anual"/>
    <n v="45"/>
    <n v="1"/>
    <n v="0"/>
    <n v="0"/>
    <n v="176557.05"/>
    <n v="191909.84"/>
    <n v="0"/>
  </r>
  <r>
    <s v="Catalogo principalCSP ACADEMICOf67bed3c-cac8-42ca-bbdb-9204ddd8e923"/>
    <s v="f67bed3c-cac8-42ca-bbdb-9204ddd8e923CSP ACADEMICO"/>
    <m/>
    <x v="4"/>
    <s v="f67bed3c-cac8-42ca-bbdb-9204ddd8e923"/>
    <x v="2"/>
    <s v="Catalogo principal"/>
    <s v="USD"/>
    <s v="N/A"/>
    <s v="Power Apps Portals login capacity add-on Tier 4 (250 unit min) for Faculty"/>
    <s v="Unidad"/>
    <s v="Und"/>
    <s v="Monthly Subscriptions"/>
    <s v="N/A"/>
    <s v="N/A"/>
    <s v="CSP ACADEMICO"/>
    <s v="f67bed3c-cac8-42ca-bbdb-9204ddd8e923"/>
    <s v="Suscripción mensual con pago anual"/>
    <n v="22.4"/>
    <n v="1"/>
    <n v="0"/>
    <n v="0"/>
    <n v="87886.175999999992"/>
    <n v="95528.45"/>
    <n v="0"/>
  </r>
  <r>
    <s v="Catalogo principalCSP ACADEMICO4465e130-fa13-42c8-8192-aa0337c01e90"/>
    <s v="4465e130-fa13-42c8-8192-aa0337c01e90CSP ACADEMICO"/>
    <m/>
    <x v="4"/>
    <s v="4465e130-fa13-42c8-8192-aa0337c01e90"/>
    <x v="2"/>
    <s v="Catalogo principal"/>
    <s v="USD"/>
    <s v="N/A"/>
    <s v="Power Apps Portals login capacity add-on Tier 4 (250 unit min) for Students"/>
    <s v="Unidad"/>
    <s v="Und"/>
    <s v="Monthly Subscriptions"/>
    <s v="N/A"/>
    <s v="N/A"/>
    <s v="CSP ACADEMICO"/>
    <s v="4465e130-fa13-42c8-8192-aa0337c01e90"/>
    <s v="Suscripción mensual con pago anual"/>
    <n v="22.4"/>
    <n v="1"/>
    <n v="0"/>
    <n v="0"/>
    <n v="87886.175999999992"/>
    <n v="95528.45"/>
    <n v="0"/>
  </r>
  <r>
    <s v="Catalogo principalCSP ACADEMICO256a6bf2-c96d-4621-a185-f04708b73207"/>
    <s v="256a6bf2-c96d-4621-a185-f04708b73207CSP ACADEMICO"/>
    <m/>
    <x v="4"/>
    <s v="256a6bf2-c96d-4621-a185-f04708b73207"/>
    <x v="2"/>
    <s v="Catalogo principal"/>
    <s v="USD"/>
    <s v="N/A"/>
    <s v="Power Apps Portals login capacity add-on Tier 5 (1000 unit min) for Faculty"/>
    <s v="Unidad"/>
    <s v="Und"/>
    <s v="Monthly Subscriptions"/>
    <s v="N/A"/>
    <s v="N/A"/>
    <s v="CSP ACADEMICO"/>
    <s v="256a6bf2-c96d-4621-a185-f04708b73207"/>
    <s v="Suscripción mensual con pago anual"/>
    <n v="8.4"/>
    <n v="1"/>
    <n v="0"/>
    <n v="0"/>
    <n v="32957.315999999999"/>
    <n v="35823.17"/>
    <n v="0"/>
  </r>
  <r>
    <s v="Catalogo principalCSP ACADEMICO8ec68c70-6461-4ef4-91a3-737494191bf8"/>
    <s v="8ec68c70-6461-4ef4-91a3-737494191bf8CSP ACADEMICO"/>
    <m/>
    <x v="4"/>
    <s v="8ec68c70-6461-4ef4-91a3-737494191bf8"/>
    <x v="2"/>
    <s v="Catalogo principal"/>
    <s v="USD"/>
    <s v="N/A"/>
    <s v="Power Apps Portals login capacity add-on Tier 5 (1000 unit min) for Students"/>
    <s v="Unidad"/>
    <s v="Und"/>
    <s v="Monthly Subscriptions"/>
    <s v="N/A"/>
    <s v="N/A"/>
    <s v="CSP ACADEMICO"/>
    <s v="8ec68c70-6461-4ef4-91a3-737494191bf8"/>
    <s v="Suscripción mensual con pago anual"/>
    <n v="8.4"/>
    <n v="1"/>
    <n v="0"/>
    <n v="0"/>
    <n v="32957.315999999999"/>
    <n v="35823.17"/>
    <n v="0"/>
  </r>
  <r>
    <s v="Catalogo principalCSP ACADEMICO5da849bd-b8f7-4340-b4f4-3a9eaeb8987e"/>
    <s v="5da849bd-b8f7-4340-b4f4-3a9eaeb8987eCSP ACADEMICO"/>
    <m/>
    <x v="4"/>
    <s v="5da849bd-b8f7-4340-b4f4-3a9eaeb8987e"/>
    <x v="2"/>
    <s v="Catalogo principal"/>
    <s v="USD"/>
    <s v="N/A"/>
    <s v="Power BI Premium Per User Add-On for Faculty_AddOn"/>
    <s v="Unidad"/>
    <s v="Und"/>
    <s v="Monthly Subscriptions"/>
    <s v="N/A"/>
    <s v="N/A"/>
    <s v="CSP ACADEMICO"/>
    <s v="5da849bd-b8f7-4340-b4f4-3a9eaeb8987e"/>
    <s v="Suscripción mensual con pago anual"/>
    <n v="2.2999999999999998"/>
    <n v="1"/>
    <n v="0"/>
    <n v="0"/>
    <n v="9024.0269999999982"/>
    <n v="9808.73"/>
    <n v="0"/>
  </r>
  <r>
    <s v="Catalogo principalCSP ACADEMICOcf62d70d-5af5-422a-bda8-97936402ac8e"/>
    <s v="cf62d70d-5af5-422a-bda8-97936402ac8eCSP ACADEMICO"/>
    <m/>
    <x v="4"/>
    <s v="cf62d70d-5af5-422a-bda8-97936402ac8e"/>
    <x v="2"/>
    <s v="Catalogo principal"/>
    <s v="USD"/>
    <s v="N/A"/>
    <s v="Power BI Premium Per User Add-On for Students_AddOn"/>
    <s v="Unidad"/>
    <s v="Und"/>
    <s v="Monthly Subscriptions"/>
    <s v="N/A"/>
    <s v="N/A"/>
    <s v="CSP ACADEMICO"/>
    <s v="cf62d70d-5af5-422a-bda8-97936402ac8e"/>
    <s v="Suscripción mensual con pago anual"/>
    <n v="1.25"/>
    <n v="1"/>
    <n v="0"/>
    <n v="0"/>
    <n v="4904.3624999999993"/>
    <n v="5330.83"/>
    <n v="0"/>
  </r>
  <r>
    <s v="Catalogo principalCSP ACADEMICO3affc44f-f372-4ad5-8657-aadd9574fce0"/>
    <s v="3affc44f-f372-4ad5-8657-aadd9574fce0CSP ACADEMICO"/>
    <m/>
    <x v="4"/>
    <s v="3affc44f-f372-4ad5-8657-aadd9574fce0"/>
    <x v="2"/>
    <s v="Catalogo principal"/>
    <s v="USD"/>
    <s v="N/A"/>
    <s v="Power BI Premium Per User for Faculty"/>
    <s v="Unidad"/>
    <s v="Und"/>
    <s v="Monthly Subscriptions"/>
    <s v="N/A"/>
    <s v="N/A"/>
    <s v="CSP ACADEMICO"/>
    <s v="3affc44f-f372-4ad5-8657-aadd9574fce0"/>
    <s v="Suscripción mensual con pago anual"/>
    <n v="4.5"/>
    <n v="1"/>
    <n v="0"/>
    <n v="0"/>
    <n v="17655.704999999998"/>
    <n v="19190.98"/>
    <n v="0"/>
  </r>
  <r>
    <s v="Catalogo principalCSP ACADEMICO657eea87-d0b0-4c89-8c8e-9b04395bd940"/>
    <s v="657eea87-d0b0-4c89-8c8e-9b04395bd940CSP ACADEMICO"/>
    <m/>
    <x v="4"/>
    <s v="657eea87-d0b0-4c89-8c8e-9b04395bd940"/>
    <x v="2"/>
    <s v="Catalogo principal"/>
    <s v="USD"/>
    <s v="N/A"/>
    <s v="Power BI Premium Per User for Students"/>
    <s v="Unidad"/>
    <s v="Und"/>
    <s v="Monthly Subscriptions"/>
    <s v="N/A"/>
    <s v="N/A"/>
    <s v="CSP ACADEMICO"/>
    <s v="657eea87-d0b0-4c89-8c8e-9b04395bd940"/>
    <s v="Suscripción mensual con pago anual"/>
    <n v="2.5"/>
    <n v="1"/>
    <n v="0"/>
    <n v="0"/>
    <n v="9808.7249999999985"/>
    <n v="10661.66"/>
    <n v="0"/>
  </r>
  <r>
    <s v="Catalogo principalCSP ACADEMICOf2b24d85-d263-4f1e-8c67-87a06b8376c4"/>
    <s v="f2b24d85-d263-4f1e-8c67-87a06b8376c4CSP ACADEMICO"/>
    <m/>
    <x v="4"/>
    <s v="f2b24d85-d263-4f1e-8c67-87a06b8376c4"/>
    <x v="2"/>
    <s v="Catalogo principal"/>
    <s v="USD"/>
    <s v="N/A"/>
    <s v="Scheduler for faculty_AddOn"/>
    <s v="Unidad"/>
    <s v="Und"/>
    <s v="Monthly Subscriptions"/>
    <s v="N/A"/>
    <s v="N/A"/>
    <s v="CSP ACADEMICO"/>
    <s v="f2b24d85-d263-4f1e-8c67-87a06b8376c4"/>
    <s v="Suscripción mensual con pago anual"/>
    <n v="2"/>
    <n v="1"/>
    <n v="0"/>
    <n v="0"/>
    <n v="7846.98"/>
    <n v="8529.33"/>
    <n v="0"/>
  </r>
  <r>
    <s v="Catalogo principalCSP ACADEMICO18ee8334-416e-4398-88a8-964ead078b0e"/>
    <s v="18ee8334-416e-4398-88a8-964ead078b0eCSP ACADEMICO"/>
    <m/>
    <x v="4"/>
    <s v="18ee8334-416e-4398-88a8-964ead078b0e"/>
    <x v="2"/>
    <s v="Catalogo principal"/>
    <s v="USD"/>
    <s v="N/A"/>
    <s v="Scheduler for students_AddOn"/>
    <s v="Unidad"/>
    <s v="Und"/>
    <s v="Monthly Subscriptions"/>
    <s v="N/A"/>
    <s v="N/A"/>
    <s v="CSP ACADEMICO"/>
    <s v="18ee8334-416e-4398-88a8-964ead078b0e"/>
    <s v="Suscripción mensual con pago anual"/>
    <n v="1.5"/>
    <n v="1"/>
    <n v="0"/>
    <n v="0"/>
    <n v="5885.2349999999997"/>
    <n v="6396.99"/>
    <n v="0"/>
  </r>
  <r>
    <s v="Catalogo principalCSP ACADEMICOceaa6828-673d-457a-80ba-c32155800152"/>
    <s v="ceaa6828-673d-457a-80ba-c32155800152CSP ACADEMICO"/>
    <m/>
    <x v="4"/>
    <s v="ceaa6828-673d-457a-80ba-c32155800152"/>
    <x v="2"/>
    <s v="Catalogo principal"/>
    <s v="USD"/>
    <s v="N/A"/>
    <s v="Universal Print for faculty"/>
    <s v="Unidad"/>
    <s v="Und"/>
    <s v="Monthly Subscriptions"/>
    <s v="N/A"/>
    <s v="N/A"/>
    <s v="CSP ACADEMICO"/>
    <s v="ceaa6828-673d-457a-80ba-c32155800152"/>
    <s v="Suscripción mensual con pago anual"/>
    <n v="0.8"/>
    <n v="1"/>
    <n v="0"/>
    <n v="0"/>
    <n v="3138.7919999999999"/>
    <n v="3411.73"/>
    <n v="0"/>
  </r>
  <r>
    <s v="Catalogo principalCSP ACADEMICOe65f4feb-d336-45b8-8d77-d9709d41f2d5"/>
    <s v="e65f4feb-d336-45b8-8d77-d9709d41f2d5CSP ACADEMICO"/>
    <m/>
    <x v="4"/>
    <s v="e65f4feb-d336-45b8-8d77-d9709d41f2d5"/>
    <x v="2"/>
    <s v="Catalogo principal"/>
    <s v="USD"/>
    <s v="N/A"/>
    <s v="Universal Print for students"/>
    <s v="Unidad"/>
    <s v="Und"/>
    <s v="Monthly Subscriptions"/>
    <s v="N/A"/>
    <s v="N/A"/>
    <s v="CSP ACADEMICO"/>
    <s v="e65f4feb-d336-45b8-8d77-d9709d41f2d5"/>
    <s v="Suscripción mensual con pago anual"/>
    <n v="0.6"/>
    <n v="1"/>
    <n v="0"/>
    <n v="0"/>
    <n v="2354.0939999999996"/>
    <n v="2558.8000000000002"/>
    <n v="0"/>
  </r>
  <r>
    <s v="Catalogo principalCSP ACADEMICO477bee81-9872-43d6-91d3-c72390bfcf49"/>
    <s v="477bee81-9872-43d6-91d3-c72390bfcf49CSP ACADEMICO"/>
    <m/>
    <x v="4"/>
    <s v="477bee81-9872-43d6-91d3-c72390bfcf49"/>
    <x v="2"/>
    <s v="Catalogo principal"/>
    <s v="USD"/>
    <s v="N/A"/>
    <s v="Universal Print volume add-on (500 jobs) for faculty - Microsoft 365_AddOn"/>
    <s v="Unidad"/>
    <s v="Und"/>
    <s v="Producto"/>
    <s v="N/A"/>
    <s v="N/A"/>
    <s v="CSP ACADEMICO"/>
    <s v="477bee81-9872-43d6-91d3-c72390bfcf49"/>
    <s v="Suscripción mensual con pago anual"/>
    <n v="7.5"/>
    <n v="1"/>
    <n v="0"/>
    <n v="0"/>
    <n v="29426.174999999999"/>
    <n v="31984.97"/>
    <n v="0"/>
  </r>
  <r>
    <s v="Catalogo principalCSP ACADEMICOd0862f05-80f5-4fd4-8432-fe72dd893cc7"/>
    <s v="d0862f05-80f5-4fd4-8432-fe72dd893cc7CSP ACADEMICO"/>
    <m/>
    <x v="4"/>
    <s v="d0862f05-80f5-4fd4-8432-fe72dd893cc7"/>
    <x v="2"/>
    <s v="Catalogo principal"/>
    <s v="USD"/>
    <s v="N/A"/>
    <s v="Universal Print volume add-on (500 jobs) for faculty - Windows_AddOn"/>
    <s v="Unidad"/>
    <s v="Und"/>
    <s v="Producto"/>
    <s v="N/A"/>
    <s v="N/A"/>
    <s v="CSP ACADEMICO"/>
    <s v="d0862f05-80f5-4fd4-8432-fe72dd893cc7"/>
    <s v="Suscripción mensual con pago anual"/>
    <n v="7.5"/>
    <n v="1"/>
    <n v="0"/>
    <n v="0"/>
    <n v="29426.174999999999"/>
    <n v="31984.97"/>
    <n v="0"/>
  </r>
  <r>
    <s v="Catalogo principalCSP ACADEMICO8c930d38-db61-4afa-83f9-77c595c5cdfc"/>
    <s v="8c930d38-db61-4afa-83f9-77c595c5cdfcCSP ACADEMICO"/>
    <m/>
    <x v="4"/>
    <s v="8c930d38-db61-4afa-83f9-77c595c5cdfc"/>
    <x v="2"/>
    <s v="Catalogo principal"/>
    <s v="USD"/>
    <s v="N/A"/>
    <s v="Microsoft Viva Topics for faculty_AddOn"/>
    <s v="Unidad"/>
    <s v="Und"/>
    <s v="Monthly Subscriptions"/>
    <s v="N/A"/>
    <s v="N/A"/>
    <s v="CSP ACADEMICO"/>
    <s v="8c930d38-db61-4afa-83f9-77c595c5cdfc"/>
    <s v="Suscripción mensual con pago anual"/>
    <n v="1"/>
    <n v="1"/>
    <n v="0"/>
    <n v="0"/>
    <n v="3923.49"/>
    <n v="4264.66"/>
    <n v="0"/>
  </r>
  <r>
    <s v="Catalogo principalCSP ACADEMICO5de461d5-8ccc-4a8e-98ae-58a3ad400a57"/>
    <s v="5de461d5-8ccc-4a8e-98ae-58a3ad400a57CSP ACADEMICO"/>
    <m/>
    <x v="4"/>
    <s v="5de461d5-8ccc-4a8e-98ae-58a3ad400a57"/>
    <x v="2"/>
    <s v="Catalogo principal"/>
    <s v="USD"/>
    <s v="N/A"/>
    <s v="Microsoft Viva Topics for students_AddOn"/>
    <s v="Unidad"/>
    <s v="Und"/>
    <s v="Monthly Subscriptions"/>
    <s v="N/A"/>
    <s v="N/A"/>
    <s v="CSP ACADEMICO"/>
    <s v="5de461d5-8ccc-4a8e-98ae-58a3ad400a57"/>
    <s v="Suscripción mensual con pago anual"/>
    <n v="0.75"/>
    <n v="1"/>
    <n v="0"/>
    <n v="0"/>
    <n v="2942.6174999999998"/>
    <n v="3198.5"/>
    <n v="0"/>
  </r>
  <r>
    <s v="Catalogo principalOPEN VALUE - CSP GOBIERNODG7GMGF0G49Z-0002"/>
    <s v="DG7GMGF0G49Z-0002OPEN VALUE - CSP GOBIERNO"/>
    <m/>
    <x v="4"/>
    <s v="DG7GMGF0G49Z-0002"/>
    <x v="3"/>
    <s v="Catalogo principal"/>
    <s v="USD"/>
    <s v="N/A"/>
    <s v="BizTalk Server 2020 Branch"/>
    <s v="Unidad"/>
    <s v="Und"/>
    <s v="Standard"/>
    <s v="N/A"/>
    <s v="N/A"/>
    <s v="CSP GOBIERNO"/>
    <s v="DG7GMGF0G49Z-0002"/>
    <s v="Licencia"/>
    <n v="1453"/>
    <n v="1"/>
    <n v="0"/>
    <n v="0"/>
    <n v="5700830.9699999997"/>
    <n v="6196555.4000000004"/>
    <n v="0"/>
  </r>
  <r>
    <s v="Catalogo principalOPEN VALUE - CSP GOBIERNODG7GMGF0G49X-0001"/>
    <s v="DG7GMGF0G49X-0001OPEN VALUE - CSP GOBIERNO"/>
    <m/>
    <x v="4"/>
    <s v="DG7GMGF0G49X-0001"/>
    <x v="3"/>
    <s v="Catalogo principal"/>
    <s v="USD"/>
    <s v="N/A"/>
    <s v="BizTalk Server 2020 Enterprise"/>
    <s v="Unidad"/>
    <s v="Und"/>
    <s v="Standard"/>
    <s v="N/A"/>
    <s v="N/A"/>
    <s v="CSP GOBIERNO"/>
    <s v="DG7GMGF0G49X-0001"/>
    <s v="Licencia"/>
    <n v="25431"/>
    <n v="1"/>
    <n v="0"/>
    <n v="0"/>
    <n v="99778274.189999998"/>
    <n v="108454645.86"/>
    <n v="0"/>
  </r>
  <r>
    <s v="Catalogo principalOPEN VALUE - CSP GOBIERNODG7GMGF0G49W-0002"/>
    <s v="DG7GMGF0G49W-0002OPEN VALUE - CSP GOBIERNO"/>
    <m/>
    <x v="4"/>
    <s v="DG7GMGF0G49W-0002"/>
    <x v="3"/>
    <s v="Catalogo principal"/>
    <s v="USD"/>
    <s v="N/A"/>
    <s v="BizTalk Server 2020 Standard"/>
    <s v="Unidad"/>
    <s v="Und"/>
    <s v="Standard"/>
    <s v="N/A"/>
    <s v="N/A"/>
    <s v="CSP GOBIERNO"/>
    <s v="DG7GMGF0G49W-0002"/>
    <s v="Licencia"/>
    <n v="5830"/>
    <n v="1"/>
    <n v="0"/>
    <n v="0"/>
    <n v="22873946.699999999"/>
    <n v="24862985.539999999"/>
    <n v="0"/>
  </r>
  <r>
    <s v="Catalogo principalOPEN VALUE - CSP GOBIERNODG7GMGF0F4MF-0003"/>
    <s v="DG7GMGF0F4MF-0003OPEN VALUE - CSP GOBIERNO"/>
    <m/>
    <x v="4"/>
    <s v="DG7GMGF0F4MF-0003"/>
    <x v="3"/>
    <s v="Catalogo principal"/>
    <s v="USD"/>
    <s v="N/A"/>
    <s v="Exchange Server Enterprise 2019"/>
    <s v="Unidad"/>
    <s v="Und"/>
    <s v="Standard"/>
    <s v="N/A"/>
    <s v="N/A"/>
    <s v="CSP GOBIERNO"/>
    <s v="DG7GMGF0F4MF-0003"/>
    <s v="Licencia"/>
    <n v="5124"/>
    <n v="1"/>
    <n v="0"/>
    <n v="0"/>
    <n v="20103962.759999998"/>
    <n v="21852133.43"/>
    <n v="0"/>
  </r>
  <r>
    <s v="Catalogo principalOPEN VALUE - CSP GOBIERNODG7GMGF0F4MD-0005"/>
    <s v="DG7GMGF0F4MD-0005OPEN VALUE - CSP GOBIERNO"/>
    <m/>
    <x v="4"/>
    <s v="DG7GMGF0F4MD-0005"/>
    <x v="3"/>
    <s v="Catalogo principal"/>
    <s v="USD"/>
    <s v="N/A"/>
    <s v="Exchange Server Enterprise 2019 Device CAL"/>
    <s v="Unidad"/>
    <s v="Und"/>
    <s v="Standard"/>
    <s v="N/A"/>
    <s v="N/A"/>
    <s v="CSP GOBIERNO"/>
    <s v="DG7GMGF0F4MD-0005"/>
    <s v="Licencia"/>
    <n v="54"/>
    <n v="1"/>
    <n v="0"/>
    <n v="0"/>
    <n v="211868.46"/>
    <n v="230291.8"/>
    <n v="0"/>
  </r>
  <r>
    <s v="Catalogo principalOPEN VALUE - CSP GOBIERNODG7GMGF0F4MD-0004"/>
    <s v="DG7GMGF0F4MD-0004OPEN VALUE - CSP GOBIERNO"/>
    <m/>
    <x v="4"/>
    <s v="DG7GMGF0F4MD-0004"/>
    <x v="3"/>
    <s v="Catalogo principal"/>
    <s v="USD"/>
    <s v="N/A"/>
    <s v="Exchange Server Enterprise 2019 User CAL"/>
    <s v="Unidad"/>
    <s v="Und"/>
    <s v="Standard"/>
    <s v="N/A"/>
    <s v="N/A"/>
    <s v="CSP GOBIERNO"/>
    <s v="DG7GMGF0F4MD-0004"/>
    <s v="Licencia"/>
    <n v="69"/>
    <n v="1"/>
    <n v="0"/>
    <n v="0"/>
    <n v="270720.81"/>
    <n v="294261.75"/>
    <n v="0"/>
  </r>
  <r>
    <s v="Catalogo principalOPEN VALUE - CSP GOBIERNODG7GMGF0F4MC-0003"/>
    <s v="DG7GMGF0F4MC-0003OPEN VALUE - CSP GOBIERNO"/>
    <m/>
    <x v="4"/>
    <s v="DG7GMGF0F4MC-0003"/>
    <x v="3"/>
    <s v="Catalogo principal"/>
    <s v="USD"/>
    <s v="N/A"/>
    <s v="Exchange Server Standard 2019"/>
    <s v="Unidad"/>
    <s v="Und"/>
    <s v="Standard"/>
    <s v="N/A"/>
    <s v="N/A"/>
    <s v="CSP GOBIERNO"/>
    <s v="DG7GMGF0F4MC-0003"/>
    <s v="Licencia"/>
    <n v="897"/>
    <n v="1"/>
    <n v="0"/>
    <n v="0"/>
    <n v="3519370.53"/>
    <n v="3825402.75"/>
    <n v="0"/>
  </r>
  <r>
    <s v="Catalogo principalOPEN VALUE - CSP GOBIERNODG7GMGF0F4MB-0005"/>
    <s v="DG7GMGF0F4MB-0005OPEN VALUE - CSP GOBIERNO"/>
    <m/>
    <x v="4"/>
    <s v="DG7GMGF0F4MB-0005"/>
    <x v="3"/>
    <s v="Catalogo principal"/>
    <s v="USD"/>
    <s v="N/A"/>
    <s v="Exchange Server Standard 2019 Device CAL"/>
    <s v="Unidad"/>
    <s v="Und"/>
    <s v="Standard"/>
    <s v="N/A"/>
    <s v="N/A"/>
    <s v="CSP GOBIERNO"/>
    <s v="DG7GMGF0F4MB-0005"/>
    <s v="Licencia"/>
    <n v="86"/>
    <n v="1"/>
    <n v="0"/>
    <n v="0"/>
    <n v="337420.13999999996"/>
    <n v="366761.02"/>
    <n v="0"/>
  </r>
  <r>
    <s v="Catalogo principalOPEN VALUE - CSP GOBIERNODG7GMGF0F4MB-0004"/>
    <s v="DG7GMGF0F4MB-0004OPEN VALUE - CSP GOBIERNO"/>
    <m/>
    <x v="4"/>
    <s v="DG7GMGF0F4MB-0004"/>
    <x v="3"/>
    <s v="Catalogo principal"/>
    <s v="USD"/>
    <s v="N/A"/>
    <s v="Exchange Server Standard 2019 User CAL"/>
    <s v="Unidad"/>
    <s v="Und"/>
    <s v="Standard"/>
    <s v="N/A"/>
    <s v="N/A"/>
    <s v="CSP GOBIERNO"/>
    <s v="DG7GMGF0F4MB-0004"/>
    <s v="Licencia"/>
    <n v="111"/>
    <n v="1"/>
    <n v="0"/>
    <n v="0"/>
    <n v="435507.38999999996"/>
    <n v="473377.6"/>
    <n v="0"/>
  </r>
  <r>
    <s v="Catalogo principalOPEN VALUE - CSP GOBIERNODG7GMGF0F4MH-0003"/>
    <s v="DG7GMGF0F4MH-0003OPEN VALUE - CSP GOBIERNO"/>
    <m/>
    <x v="4"/>
    <s v="DG7GMGF0F4MH-0003"/>
    <x v="3"/>
    <s v="Catalogo principal"/>
    <s v="USD"/>
    <s v="N/A"/>
    <s v="Project Server 2019"/>
    <s v="Unidad"/>
    <s v="Und"/>
    <s v="Standard"/>
    <s v="N/A"/>
    <s v="N/A"/>
    <s v="CSP GOBIERNO"/>
    <s v="DG7GMGF0F4MH-0003"/>
    <s v="Licencia"/>
    <n v="7166"/>
    <n v="1"/>
    <n v="0"/>
    <n v="0"/>
    <n v="28115729.34"/>
    <n v="30560575.370000001"/>
    <n v="0"/>
  </r>
  <r>
    <s v="Catalogo principalOPEN VALUE - CSP GOBIERNODG7GMGF0F4LF-0003"/>
    <s v="DG7GMGF0F4LF-0003OPEN VALUE - CSP GOBIERNO"/>
    <m/>
    <x v="4"/>
    <s v="DG7GMGF0F4LF-0003"/>
    <x v="3"/>
    <s v="Catalogo principal"/>
    <s v="USD"/>
    <s v="N/A"/>
    <s v="Project Server 2019 Device CAL"/>
    <s v="Unidad"/>
    <s v="Und"/>
    <s v="Standard"/>
    <s v="N/A"/>
    <s v="N/A"/>
    <s v="CSP GOBIERNO"/>
    <s v="DG7GMGF0F4LF-0003"/>
    <s v="Licencia"/>
    <n v="213"/>
    <n v="1"/>
    <n v="0"/>
    <n v="0"/>
    <n v="835703.37"/>
    <n v="908373.23"/>
    <n v="0"/>
  </r>
  <r>
    <s v="Catalogo principalOPEN VALUE - CSP GOBIERNODG7GMGF0F4LF-0001"/>
    <s v="DG7GMGF0F4LF-0001OPEN VALUE - CSP GOBIERNO"/>
    <m/>
    <x v="4"/>
    <s v="DG7GMGF0F4LF-0001"/>
    <x v="3"/>
    <s v="Catalogo principal"/>
    <s v="USD"/>
    <s v="N/A"/>
    <s v="Project Server 2019 User CAL"/>
    <s v="Unidad"/>
    <s v="Und"/>
    <s v="Standard"/>
    <s v="N/A"/>
    <s v="N/A"/>
    <s v="CSP GOBIERNO"/>
    <s v="DG7GMGF0F4LF-0001"/>
    <s v="Licencia"/>
    <n v="278"/>
    <n v="1"/>
    <n v="0"/>
    <n v="0"/>
    <n v="1090730.22"/>
    <n v="1185576.33"/>
    <n v="0"/>
  </r>
  <r>
    <s v="Catalogo principalOPEN VALUE - CSP GOBIERNODG7GMGF0F4LV-0003"/>
    <s v="DG7GMGF0F4LV-0003OPEN VALUE - CSP GOBIERNO"/>
    <m/>
    <x v="4"/>
    <s v="DG7GMGF0F4LV-0003"/>
    <x v="3"/>
    <s v="Catalogo principal"/>
    <s v="USD"/>
    <s v="N/A"/>
    <s v="SharePoint Enterprise 2019 Device CAL"/>
    <s v="Unidad"/>
    <s v="Und"/>
    <s v="Standard"/>
    <s v="N/A"/>
    <s v="N/A"/>
    <s v="CSP GOBIERNO"/>
    <s v="DG7GMGF0F4LV-0003"/>
    <s v="Licencia"/>
    <n v="105"/>
    <n v="1"/>
    <n v="0"/>
    <n v="0"/>
    <n v="411966.44999999995"/>
    <n v="447789.62"/>
    <n v="0"/>
  </r>
  <r>
    <s v="Catalogo principalOPEN VALUE - CSP GOBIERNODG7GMGF0F4LV-0002"/>
    <s v="DG7GMGF0F4LV-0002OPEN VALUE - CSP GOBIERNO"/>
    <m/>
    <x v="4"/>
    <s v="DG7GMGF0F4LV-0002"/>
    <x v="3"/>
    <s v="Catalogo principal"/>
    <s v="USD"/>
    <s v="N/A"/>
    <s v="SharePoint Enterprise 2019 User CAL"/>
    <s v="Unidad"/>
    <s v="Und"/>
    <s v="Standard"/>
    <s v="N/A"/>
    <s v="N/A"/>
    <s v="CSP GOBIERNO"/>
    <s v="DG7GMGF0F4LV-0002"/>
    <s v="Licencia"/>
    <n v="138"/>
    <n v="1"/>
    <n v="0"/>
    <n v="0"/>
    <n v="541441.62"/>
    <n v="588523.5"/>
    <n v="0"/>
  </r>
  <r>
    <s v="Catalogo principalOPEN VALUE - CSP GOBIERNODG7GMGF0F4LT-0002"/>
    <s v="DG7GMGF0F4LT-0002OPEN VALUE - CSP GOBIERNO"/>
    <m/>
    <x v="4"/>
    <s v="DG7GMGF0F4LT-0002"/>
    <x v="3"/>
    <s v="Catalogo principal"/>
    <s v="USD"/>
    <s v="N/A"/>
    <s v="SharePoint Server 2019"/>
    <s v="Unidad"/>
    <s v="Und"/>
    <s v="Standard"/>
    <s v="N/A"/>
    <s v="N/A"/>
    <s v="CSP GOBIERNO"/>
    <s v="DG7GMGF0F4LT-0002"/>
    <s v="Licencia"/>
    <n v="8599"/>
    <n v="1"/>
    <n v="0"/>
    <n v="0"/>
    <n v="33738090.509999998"/>
    <n v="36671837.509999998"/>
    <n v="0"/>
  </r>
  <r>
    <s v="Catalogo principalOPEN VALUE - CSP GOBIERNODG7GMGF0F4LS-0003"/>
    <s v="DG7GMGF0F4LS-0003OPEN VALUE - CSP GOBIERNO"/>
    <m/>
    <x v="4"/>
    <s v="DG7GMGF0F4LS-0003"/>
    <x v="3"/>
    <s v="Catalogo principal"/>
    <s v="USD"/>
    <s v="N/A"/>
    <s v="SharePoint Standard 2019 Device CAL"/>
    <s v="Unidad"/>
    <s v="Und"/>
    <s v="Standard"/>
    <s v="N/A"/>
    <s v="N/A"/>
    <s v="CSP GOBIERNO"/>
    <s v="DG7GMGF0F4LS-0003"/>
    <s v="Licencia"/>
    <n v="121"/>
    <n v="1"/>
    <n v="0"/>
    <n v="0"/>
    <n v="474742.29"/>
    <n v="516024.23"/>
    <n v="0"/>
  </r>
  <r>
    <s v="Catalogo principalOPEN VALUE - CSP GOBIERNODG7GMGF0F4LS-0002"/>
    <s v="DG7GMGF0F4LS-0002OPEN VALUE - CSP GOBIERNO"/>
    <m/>
    <x v="4"/>
    <s v="DG7GMGF0F4LS-0002"/>
    <x v="3"/>
    <s v="Catalogo principal"/>
    <s v="USD"/>
    <s v="N/A"/>
    <s v="SharePoint Standard 2019 User CAL"/>
    <s v="Unidad"/>
    <s v="Und"/>
    <s v="Standard"/>
    <s v="N/A"/>
    <s v="N/A"/>
    <s v="CSP GOBIERNO"/>
    <s v="DG7GMGF0F4LS-0002"/>
    <s v="Licencia"/>
    <n v="155"/>
    <n v="1"/>
    <n v="0"/>
    <n v="0"/>
    <n v="608140.94999999995"/>
    <n v="661022.77"/>
    <n v="0"/>
  </r>
  <r>
    <s v="Catalogo principalOPEN VALUE - CSP GOBIERNODG7GMGF0F4LQ-0002"/>
    <s v="DG7GMGF0F4LQ-0002OPEN VALUE - CSP GOBIERNO"/>
    <m/>
    <x v="4"/>
    <s v="DG7GMGF0F4LQ-0002"/>
    <x v="3"/>
    <s v="Catalogo principal"/>
    <s v="USD"/>
    <s v="N/A"/>
    <s v="Skype for Business Server 2019"/>
    <s v="Unidad"/>
    <s v="Und"/>
    <s v="Standard"/>
    <s v="N/A"/>
    <s v="N/A"/>
    <s v="CSP GOBIERNO"/>
    <s v="DG7GMGF0F4LQ-0002"/>
    <s v="Licencia"/>
    <n v="4612"/>
    <n v="1"/>
    <n v="0"/>
    <n v="0"/>
    <n v="18095135.879999999"/>
    <n v="19668625.960000001"/>
    <n v="0"/>
  </r>
  <r>
    <s v="Catalogo principalOPEN VALUE - CSP GOBIERNODG7GMGF0F4LP-0003"/>
    <s v="DG7GMGF0F4LP-0003OPEN VALUE - CSP GOBIERNO"/>
    <m/>
    <x v="4"/>
    <s v="DG7GMGF0F4LP-0003"/>
    <x v="3"/>
    <s v="Catalogo principal"/>
    <s v="USD"/>
    <s v="N/A"/>
    <s v="Skype for Business Server Enterprise 2019 Device CAL"/>
    <s v="Unidad"/>
    <s v="Und"/>
    <s v="Standard"/>
    <s v="N/A"/>
    <s v="N/A"/>
    <s v="CSP GOBIERNO"/>
    <s v="DG7GMGF0F4LP-0003"/>
    <s v="Licencia"/>
    <n v="138"/>
    <n v="1"/>
    <n v="0"/>
    <n v="0"/>
    <n v="541441.62"/>
    <n v="588523.5"/>
    <n v="0"/>
  </r>
  <r>
    <s v="Catalogo principalOPEN VALUE - CSP GOBIERNODG7GMGF0F4LP-0002"/>
    <s v="DG7GMGF0F4LP-0002OPEN VALUE - CSP GOBIERNO"/>
    <m/>
    <x v="4"/>
    <s v="DG7GMGF0F4LP-0002"/>
    <x v="3"/>
    <s v="Catalogo principal"/>
    <s v="USD"/>
    <s v="N/A"/>
    <s v="Skype for Business Server Enterprise 2019 User CAL"/>
    <s v="Unidad"/>
    <s v="Und"/>
    <s v="Standard"/>
    <s v="N/A"/>
    <s v="N/A"/>
    <s v="CSP GOBIERNO"/>
    <s v="DG7GMGF0F4LP-0002"/>
    <s v="Licencia"/>
    <n v="178"/>
    <n v="1"/>
    <n v="0"/>
    <n v="0"/>
    <n v="698381.22"/>
    <n v="759110.02"/>
    <n v="0"/>
  </r>
  <r>
    <s v="Catalogo principalOPEN VALUE - CSP GOBIERNODG7GMGF0F4LN-0003"/>
    <s v="DG7GMGF0F4LN-0003OPEN VALUE - CSP GOBIERNO"/>
    <m/>
    <x v="4"/>
    <s v="DG7GMGF0F4LN-0003"/>
    <x v="3"/>
    <s v="Catalogo principal"/>
    <s v="USD"/>
    <s v="N/A"/>
    <s v="Skype for Business Server Plus 2019 Device CAL"/>
    <s v="Unidad"/>
    <s v="Und"/>
    <s v="Standard"/>
    <s v="N/A"/>
    <s v="N/A"/>
    <s v="CSP GOBIERNO"/>
    <s v="DG7GMGF0F4LN-0003"/>
    <s v="Licencia"/>
    <n v="138"/>
    <n v="1"/>
    <n v="0"/>
    <n v="0"/>
    <n v="541441.62"/>
    <n v="588523.5"/>
    <n v="0"/>
  </r>
  <r>
    <s v="Catalogo principalOPEN VALUE - CSP GOBIERNODG7GMGF0F4LN-0002"/>
    <s v="DG7GMGF0F4LN-0002OPEN VALUE - CSP GOBIERNO"/>
    <m/>
    <x v="4"/>
    <s v="DG7GMGF0F4LN-0002"/>
    <x v="3"/>
    <s v="Catalogo principal"/>
    <s v="USD"/>
    <s v="N/A"/>
    <s v="Skype for Business Server Plus 2019 User CAL"/>
    <s v="Unidad"/>
    <s v="Und"/>
    <s v="Standard"/>
    <s v="N/A"/>
    <s v="N/A"/>
    <s v="CSP GOBIERNO"/>
    <s v="DG7GMGF0F4LN-0002"/>
    <s v="Licencia"/>
    <n v="178"/>
    <n v="1"/>
    <n v="0"/>
    <n v="0"/>
    <n v="698381.22"/>
    <n v="759110.02"/>
    <n v="0"/>
  </r>
  <r>
    <s v="Catalogo principalOPEN VALUE - CSP GOBIERNODG7GMGF0F4K1-0003"/>
    <s v="DG7GMGF0F4K1-0003OPEN VALUE - CSP GOBIERNO"/>
    <m/>
    <x v="4"/>
    <s v="DG7GMGF0F4K1-0003"/>
    <x v="3"/>
    <s v="Catalogo principal"/>
    <s v="USD"/>
    <s v="N/A"/>
    <s v="Skype for Business Server Standard 2019 Device CAL"/>
    <s v="Unidad"/>
    <s v="Und"/>
    <s v="Standard"/>
    <s v="N/A"/>
    <s v="N/A"/>
    <s v="CSP GOBIERNO"/>
    <s v="DG7GMGF0F4K1-0003"/>
    <s v="Licencia"/>
    <n v="41"/>
    <n v="1"/>
    <n v="0"/>
    <n v="0"/>
    <n v="160863.09"/>
    <n v="174851.18"/>
    <n v="0"/>
  </r>
  <r>
    <s v="Catalogo principalOPEN VALUE - CSP GOBIERNODG7GMGF0F4K1-0002"/>
    <s v="DG7GMGF0F4K1-0002OPEN VALUE - CSP GOBIERNO"/>
    <m/>
    <x v="4"/>
    <s v="DG7GMGF0F4K1-0002"/>
    <x v="3"/>
    <s v="Catalogo principal"/>
    <s v="USD"/>
    <s v="N/A"/>
    <s v="Skype for Business Server Standard 2019 User CAL"/>
    <s v="Unidad"/>
    <s v="Und"/>
    <s v="Standard"/>
    <s v="N/A"/>
    <s v="N/A"/>
    <s v="CSP GOBIERNO"/>
    <s v="DG7GMGF0F4K1-0002"/>
    <s v="Licencia"/>
    <n v="52"/>
    <n v="1"/>
    <n v="0"/>
    <n v="0"/>
    <n v="204021.47999999998"/>
    <n v="221762.48"/>
    <n v="0"/>
  </r>
  <r>
    <s v="Catalogo principalOPEN VALUE - CSP GOBIERNODG7GMGF0FKZW-0002"/>
    <s v="DG7GMGF0FKZW-0002OPEN VALUE - CSP GOBIERNO"/>
    <m/>
    <x v="4"/>
    <s v="DG7GMGF0FKZW-0002"/>
    <x v="3"/>
    <s v="Catalogo principal"/>
    <s v="USD"/>
    <s v="N/A"/>
    <s v="SQL Server 2019 - 1 Device CAL"/>
    <s v="Unidad"/>
    <s v="Und"/>
    <s v="Producto"/>
    <s v="N/A"/>
    <s v="N/A"/>
    <s v="CSP GOBIERNO"/>
    <s v="DG7GMGF0FKZW-0002"/>
    <s v="Licencia"/>
    <n v="240"/>
    <n v="1"/>
    <n v="0"/>
    <n v="0"/>
    <n v="941637.6"/>
    <n v="1023519.13"/>
    <n v="0"/>
  </r>
  <r>
    <s v="Catalogo principalOPEN VALUE - CSP GOBIERNODG7GMGF0FKZW-0003"/>
    <s v="DG7GMGF0FKZW-0003OPEN VALUE - CSP GOBIERNO"/>
    <m/>
    <x v="4"/>
    <s v="DG7GMGF0FKZW-0003"/>
    <x v="3"/>
    <s v="Catalogo principal"/>
    <s v="USD"/>
    <s v="N/A"/>
    <s v="SQL Server 2019 - 1 User CAL"/>
    <s v="Unidad"/>
    <s v="Und"/>
    <s v="Producto"/>
    <s v="N/A"/>
    <s v="N/A"/>
    <s v="CSP GOBIERNO"/>
    <s v="DG7GMGF0FKZW-0003"/>
    <s v="Licencia"/>
    <n v="240"/>
    <n v="1"/>
    <n v="0"/>
    <n v="0"/>
    <n v="941637.6"/>
    <n v="1023519.13"/>
    <n v="0"/>
  </r>
  <r>
    <s v="Catalogo principalOPEN VALUE - CSP GOBIERNODG7GMGF0FKZV-0001"/>
    <s v="DG7GMGF0FKZV-0001OPEN VALUE - CSP GOBIERNO"/>
    <m/>
    <x v="4"/>
    <s v="DG7GMGF0FKZV-0001"/>
    <x v="3"/>
    <s v="Catalogo principal"/>
    <s v="USD"/>
    <s v="N/A"/>
    <s v="SQL Server 2019 Enterprise Core - 2 Core License Pack"/>
    <s v="Unidad"/>
    <s v="Und"/>
    <s v="Producto"/>
    <s v="N/A"/>
    <s v="N/A"/>
    <s v="CSP GOBIERNO"/>
    <s v="DG7GMGF0FKZV-0001"/>
    <s v="Licencia"/>
    <n v="15810"/>
    <n v="1"/>
    <n v="0"/>
    <n v="0"/>
    <n v="62030376.899999999"/>
    <n v="67424322.719999999"/>
    <n v="0"/>
  </r>
  <r>
    <s v="Catalogo principalOPEN VALUE - CSP GOBIERNODG7GMGF0FKX9-0003"/>
    <s v="DG7GMGF0FKX9-0003OPEN VALUE - CSP GOBIERNO"/>
    <m/>
    <x v="4"/>
    <s v="DG7GMGF0FKX9-0003"/>
    <x v="3"/>
    <s v="Catalogo principal"/>
    <s v="USD"/>
    <s v="N/A"/>
    <s v="SQL Server 2019 Standard Edition"/>
    <s v="Unidad"/>
    <s v="Und"/>
    <s v="Producto"/>
    <s v="N/A"/>
    <s v="N/A"/>
    <s v="CSP GOBIERNO"/>
    <s v="DG7GMGF0FKX9-0003"/>
    <s v="Licencia"/>
    <n v="1032"/>
    <n v="1"/>
    <n v="0"/>
    <n v="0"/>
    <n v="4049041.6799999997"/>
    <n v="4401132.26"/>
    <n v="0"/>
  </r>
  <r>
    <s v="Catalogo principalOPEN VALUE - CSP GOBIERNODG7GMGF0FLR2-0002"/>
    <s v="DG7GMGF0FLR2-0002OPEN VALUE - CSP GOBIERNO"/>
    <m/>
    <x v="4"/>
    <s v="DG7GMGF0FLR2-0002"/>
    <x v="3"/>
    <s v="Catalogo principal"/>
    <s v="USD"/>
    <s v="N/A"/>
    <s v="SQL Server 2019 Standard Core - 2 Core License Pack"/>
    <s v="Unidad"/>
    <s v="Und"/>
    <s v="Producto"/>
    <s v="N/A"/>
    <s v="N/A"/>
    <s v="CSP GOBIERNO"/>
    <s v="DG7GMGF0FLR2-0002"/>
    <s v="Licencia"/>
    <n v="4123"/>
    <n v="1"/>
    <n v="0"/>
    <n v="0"/>
    <n v="16176549.27"/>
    <n v="17583205.73"/>
    <n v="0"/>
  </r>
  <r>
    <s v="Catalogo principalOPEN VALUE - CSP GOBIERNO021-08708"/>
    <s v="021-08708OPEN VALUE - CSP GOBIERNO"/>
    <m/>
    <x v="4"/>
    <s v="021-08708"/>
    <x v="3"/>
    <s v="Catalogo principal"/>
    <s v="USD"/>
    <s v="N/A"/>
    <s v="Microsoft® Office Standard License &amp; Software Assurance Open Value Level D 3 Years Acquired Year 1 AP_OV_OVNTO"/>
    <s v="Unidad"/>
    <s v="Und"/>
    <s v="License/Software Assurance "/>
    <s v="N/A"/>
    <s v="N/A"/>
    <s v="OPEN VALUE GOBIERNO"/>
    <s v="021-08708"/>
    <s v="Licencia"/>
    <n v="918"/>
    <n v="1"/>
    <n v="0"/>
    <n v="0"/>
    <n v="3601763.82"/>
    <n v="3914960.67"/>
    <n v="0"/>
  </r>
  <r>
    <s v="Catalogo principalOPEN VALUE - CSP GOBIERNO021-08713"/>
    <s v="021-08713OPEN VALUE - CSP GOBIERNO"/>
    <m/>
    <x v="4"/>
    <s v="021-08713"/>
    <x v="3"/>
    <s v="Catalogo principal"/>
    <s v="USD"/>
    <s v="N/A"/>
    <s v="Microsoft® Office Standard Software Assurance Open Value Level D 3 Years Acquired Year 1 AP_OV_OVNTO"/>
    <s v="Unidad"/>
    <s v="Und"/>
    <s v="Software Assurance"/>
    <s v="N/A"/>
    <s v="N/A"/>
    <s v="OPEN VALUE GOBIERNO"/>
    <s v="021-08713"/>
    <s v="Licencia"/>
    <n v="429"/>
    <n v="1"/>
    <n v="0"/>
    <n v="0"/>
    <n v="1683177.21"/>
    <n v="1829540.45"/>
    <n v="0"/>
  </r>
  <r>
    <s v="Catalogo principalOPEN VALUE - CSP GOBIERNO076-04349"/>
    <s v="076-04349OPEN VALUE - CSP GOBIERNO"/>
    <m/>
    <x v="4"/>
    <s v="076-04349"/>
    <x v="3"/>
    <s v="Catalogo principal"/>
    <s v="USD"/>
    <s v="N/A"/>
    <s v="Microsoft® Project Standard License &amp; Software Assurance Open Value Level D 3 Years Acquired Year 1 AP_OV_OVNTO"/>
    <s v="Unidad"/>
    <s v="Und"/>
    <s v="License/Software Assurance "/>
    <s v="N/A"/>
    <s v="N/A"/>
    <s v="OPEN VALUE GOBIERNO"/>
    <s v="076-04349"/>
    <s v="Licencia"/>
    <n v="1389"/>
    <n v="1"/>
    <n v="0"/>
    <n v="0"/>
    <n v="5449727.6099999994"/>
    <n v="5923616.9699999997"/>
    <n v="0"/>
  </r>
  <r>
    <s v="Catalogo principalOPEN VALUE - CSP GOBIERNO076-04354"/>
    <s v="076-04354OPEN VALUE - CSP GOBIERNO"/>
    <m/>
    <x v="4"/>
    <s v="076-04354"/>
    <x v="3"/>
    <s v="Catalogo principal"/>
    <s v="USD"/>
    <s v="N/A"/>
    <s v="Microsoft® Project Standard Software Assurance Open Value Level D 3 Years Acquired Year 1 AP_OV_OVNTO"/>
    <s v="Unidad"/>
    <s v="Und"/>
    <s v="Software Assurance"/>
    <s v="N/A"/>
    <s v="N/A"/>
    <s v="OPEN VALUE GOBIERNO"/>
    <s v="076-04354"/>
    <s v="Licencia"/>
    <n v="648"/>
    <n v="1"/>
    <n v="0"/>
    <n v="0"/>
    <n v="2542421.52"/>
    <n v="2763501.65"/>
    <n v="0"/>
  </r>
  <r>
    <s v="Catalogo principalOPEN VALUE - CSP GOBIERNO125-00509"/>
    <s v="125-00509OPEN VALUE - CSP GOBIERNO"/>
    <m/>
    <x v="4"/>
    <s v="125-00509"/>
    <x v="3"/>
    <s v="Catalogo principal"/>
    <s v="USD"/>
    <s v="N/A"/>
    <s v="Microsoft® Azure DevOps Server Software Assurance Open Value Level D 3 Years Acquired Year 1 AP_OV_OVNTO"/>
    <s v="Unidad"/>
    <s v="Und"/>
    <s v="Software Assurance"/>
    <s v="N/A"/>
    <s v="N/A"/>
    <s v="OPEN VALUE GOBIERNO"/>
    <s v="125-00509"/>
    <s v="Licencia"/>
    <n v="324"/>
    <n v="1"/>
    <n v="0"/>
    <n v="0"/>
    <n v="1271210.76"/>
    <n v="1381750.83"/>
    <n v="0"/>
  </r>
  <r>
    <s v="Catalogo principalOPEN VALUE - CSP GOBIERNO125-00526"/>
    <s v="125-00526OPEN VALUE - CSP GOBIERNO"/>
    <m/>
    <x v="4"/>
    <s v="125-00526"/>
    <x v="3"/>
    <s v="Catalogo principal"/>
    <s v="USD"/>
    <s v="N/A"/>
    <s v="Microsoft® Azure DevOps Server License &amp; Software Assurance Open Value Level D 3 Years Acquired Year 1 AP_OV_OVNTO"/>
    <s v="Unidad"/>
    <s v="Und"/>
    <s v="License/Software Assurance "/>
    <s v="N/A"/>
    <s v="N/A"/>
    <s v="OPEN VALUE GOBIERNO"/>
    <s v="125-00526"/>
    <s v="Licencia"/>
    <n v="750"/>
    <n v="1"/>
    <n v="0"/>
    <n v="0"/>
    <n v="2942617.5"/>
    <n v="3198497.28"/>
    <n v="0"/>
  </r>
  <r>
    <s v="Catalogo principalOPEN VALUE - CSP GOBIERNO126-01019"/>
    <s v="126-01019OPEN VALUE - CSP GOBIERNO"/>
    <m/>
    <x v="4"/>
    <s v="126-01019"/>
    <x v="3"/>
    <s v="Catalogo principal"/>
    <s v="USD"/>
    <s v="N/A"/>
    <s v="Microsoft® Azure DevOps Server CAL Software Assurance Open Value Level D 3 Years Acquired Year 1 AP Device CAL_OV_OVNTO"/>
    <s v="Unidad"/>
    <s v="Und"/>
    <s v="Software Assurance"/>
    <s v="N/A"/>
    <s v="N/A"/>
    <s v="OPEN VALUE GOBIERNO"/>
    <s v="126-01019"/>
    <s v="Licencia"/>
    <n v="324"/>
    <n v="1"/>
    <n v="0"/>
    <n v="0"/>
    <n v="1271210.76"/>
    <n v="1381750.83"/>
    <n v="0"/>
  </r>
  <r>
    <s v="Catalogo principalOPEN VALUE - CSP GOBIERNO126-01020"/>
    <s v="126-01020OPEN VALUE - CSP GOBIERNO"/>
    <m/>
    <x v="4"/>
    <s v="126-01020"/>
    <x v="3"/>
    <s v="Catalogo principal"/>
    <s v="USD"/>
    <s v="N/A"/>
    <s v="Microsoft® Azure DevOps Server CAL License &amp; Software Assurance Open Value Level D 3 Years Acquired Year 1 AP Device CAL_OV_OVNTO"/>
    <s v="Unidad"/>
    <s v="Und"/>
    <s v="License/Software Assurance "/>
    <s v="N/A"/>
    <s v="N/A"/>
    <s v="OPEN VALUE GOBIERNO"/>
    <s v="126-01020"/>
    <s v="Licencia"/>
    <n v="750"/>
    <n v="1"/>
    <n v="0"/>
    <n v="0"/>
    <n v="2942617.5"/>
    <n v="3198497.28"/>
    <n v="0"/>
  </r>
  <r>
    <s v="Catalogo principalOPEN VALUE - CSP GOBIERNO126-01021"/>
    <s v="126-01021OPEN VALUE - CSP GOBIERNO"/>
    <m/>
    <x v="4"/>
    <s v="126-01021"/>
    <x v="3"/>
    <s v="Catalogo principal"/>
    <s v="USD"/>
    <s v="N/A"/>
    <s v="Microsoft® Azure DevOps Server CAL Software Assurance Open Value Level D 3 Years Acquired Year 1 AP User CAL_OV_OVNTO"/>
    <s v="Unidad"/>
    <s v="Und"/>
    <s v="Software Assurance"/>
    <s v="N/A"/>
    <s v="N/A"/>
    <s v="OPEN VALUE GOBIERNO"/>
    <s v="126-01021"/>
    <s v="Licencia"/>
    <n v="372"/>
    <n v="1"/>
    <n v="0"/>
    <n v="0"/>
    <n v="1459538.28"/>
    <n v="1586454.65"/>
    <n v="0"/>
  </r>
  <r>
    <s v="Catalogo principalOPEN VALUE - CSP GOBIERNO126-01022"/>
    <s v="126-01022OPEN VALUE - CSP GOBIERNO"/>
    <m/>
    <x v="4"/>
    <s v="126-01022"/>
    <x v="3"/>
    <s v="Catalogo principal"/>
    <s v="USD"/>
    <s v="N/A"/>
    <s v="Microsoft® Azure DevOps Server CAL License &amp; Software Assurance Open Value Level D 3 Years Acquired Year 1 AP User CAL_OV_OVNTO"/>
    <s v="Unidad"/>
    <s v="Und"/>
    <s v="License/Software Assurance "/>
    <s v="N/A"/>
    <s v="N/A"/>
    <s v="OPEN VALUE GOBIERNO"/>
    <s v="126-01022"/>
    <s v="Licencia"/>
    <n v="864"/>
    <n v="1"/>
    <n v="0"/>
    <n v="0"/>
    <n v="3389895.36"/>
    <n v="3684668.87"/>
    <n v="0"/>
  </r>
  <r>
    <s v="Catalogo principalOPEN VALUE - CSP GOBIERNO228-07278"/>
    <s v="228-07278OPEN VALUE - CSP GOBIERNO"/>
    <m/>
    <x v="4"/>
    <s v="228-07278"/>
    <x v="3"/>
    <s v="Catalogo principal"/>
    <s v="USD"/>
    <s v="N/A"/>
    <s v="Microsoft® SQL Server Standard Software Assurance Open Value Level D 3 Years Acquired Year 1 AP_OV_OVNTO"/>
    <s v="Unidad"/>
    <s v="Und"/>
    <s v="Software Assurance"/>
    <s v="N/A"/>
    <s v="N/A"/>
    <s v="OPEN VALUE GOBIERNO"/>
    <s v="228-07278"/>
    <s v="Licencia"/>
    <n v="942"/>
    <n v="1"/>
    <n v="0"/>
    <n v="0"/>
    <n v="3695927.5799999996"/>
    <n v="4017312.59"/>
    <n v="0"/>
  </r>
  <r>
    <s v="Catalogo principalOPEN VALUE - CSP GOBIERNO228-07285"/>
    <s v="228-07285OPEN VALUE - CSP GOBIERNO"/>
    <m/>
    <x v="4"/>
    <s v="228-07285"/>
    <x v="3"/>
    <s v="Catalogo principal"/>
    <s v="USD"/>
    <s v="N/A"/>
    <s v="Microsoft® SQL Server Standard License &amp; Software Assurance Open Value Level D 3 Years Acquired Year 1 AP_OV_OVNTO"/>
    <s v="Unidad"/>
    <s v="Und"/>
    <s v="License/Software Assurance "/>
    <s v="N/A"/>
    <s v="N/A"/>
    <s v="OPEN VALUE GOBIERNO"/>
    <s v="228-07285"/>
    <s v="Licencia"/>
    <n v="2199"/>
    <n v="1"/>
    <n v="0"/>
    <n v="0"/>
    <n v="8627754.5099999998"/>
    <n v="9377994.0299999993"/>
    <n v="0"/>
  </r>
  <r>
    <s v="Catalogo principalOPEN VALUE - CSP GOBIERNO2PM-00005"/>
    <s v="2PM-00005OPEN VALUE - CSP GOBIERNO"/>
    <m/>
    <x v="4"/>
    <s v="2PM-00005"/>
    <x v="3"/>
    <s v="Catalogo principal"/>
    <s v="USD"/>
    <s v="N/A"/>
    <s v="Microsoft® Defender Cloud Apps Open Subscription Open Value Level D 1 Month AP_OV_OVNTO"/>
    <s v="Unidad"/>
    <s v="Und"/>
    <s v="Monthly Subscriptions"/>
    <s v="N/A"/>
    <s v="N/A"/>
    <s v="OPEN VALUE GOBIERNO"/>
    <s v="2PM-00005"/>
    <s v="Suscripción mensual con pago anual"/>
    <n v="3.5"/>
    <n v="1"/>
    <n v="0"/>
    <n v="0"/>
    <n v="13732.215"/>
    <n v="14926.32"/>
    <n v="0"/>
  </r>
  <r>
    <s v="Catalogo principalOPEN VALUE - CSP GOBIERNO312-03709"/>
    <s v="312-03709OPEN VALUE - CSP GOBIERNO"/>
    <m/>
    <x v="4"/>
    <s v="312-03709"/>
    <x v="3"/>
    <s v="Catalogo principal"/>
    <s v="USD"/>
    <s v="N/A"/>
    <s v="Microsoft® Exchange Server Standard License &amp; Software Assurance Open Value Level D 3 Years Acquired Year 1 AP_OV_OVNTO"/>
    <s v="Unidad"/>
    <s v="Und"/>
    <s v="License/Software Assurance "/>
    <s v="N/A"/>
    <s v="N/A"/>
    <s v="OPEN VALUE GOBIERNO"/>
    <s v="312-03709"/>
    <s v="Licencia"/>
    <n v="1632"/>
    <n v="1"/>
    <n v="0"/>
    <n v="0"/>
    <n v="6403135.6799999997"/>
    <n v="6959930.0899999999"/>
    <n v="0"/>
  </r>
  <r>
    <s v="Catalogo principalOPEN VALUE - CSP GOBIERNO312-03716"/>
    <s v="312-03716OPEN VALUE - CSP GOBIERNO"/>
    <m/>
    <x v="4"/>
    <s v="312-03716"/>
    <x v="3"/>
    <s v="Catalogo principal"/>
    <s v="USD"/>
    <s v="N/A"/>
    <s v="Microsoft® Exchange Server Standard Software Assurance Open Value Level D 3 Years Acquired Year 1 AP_OV_OVNTO"/>
    <s v="Unidad"/>
    <s v="Und"/>
    <s v="Software Assurance"/>
    <s v="N/A"/>
    <s v="N/A"/>
    <s v="OPEN VALUE GOBIERNO"/>
    <s v="312-03716"/>
    <s v="Licencia"/>
    <n v="702"/>
    <n v="1"/>
    <n v="0"/>
    <n v="0"/>
    <n v="2754289.98"/>
    <n v="2993793.46"/>
    <n v="0"/>
  </r>
  <r>
    <s v="Catalogo principalOPEN VALUE - CSP GOBIERNO359-04608"/>
    <s v="359-04608OPEN VALUE - CSP GOBIERNO"/>
    <m/>
    <x v="4"/>
    <s v="359-04608"/>
    <x v="3"/>
    <s v="Catalogo principal"/>
    <s v="USD"/>
    <s v="N/A"/>
    <s v="Microsoft® SQL CAL License &amp; Software Assurance Open Value Level D 3 Years Acquired Year 1 AP Device CAL_OV_OVNTO"/>
    <s v="Unidad"/>
    <s v="Und"/>
    <s v="License/Software Assurance "/>
    <s v="N/A"/>
    <s v="N/A"/>
    <s v="OPEN VALUE GOBIERNO"/>
    <s v="359-04608"/>
    <s v="Licencia"/>
    <n v="513"/>
    <n v="1"/>
    <n v="0"/>
    <n v="0"/>
    <n v="2012750.3699999999"/>
    <n v="2187772.14"/>
    <n v="0"/>
  </r>
  <r>
    <s v="Catalogo principalOPEN VALUE - CSP GOBIERNO359-04613"/>
    <s v="359-04613OPEN VALUE - CSP GOBIERNO"/>
    <m/>
    <x v="4"/>
    <s v="359-04613"/>
    <x v="3"/>
    <s v="Catalogo principal"/>
    <s v="USD"/>
    <s v="N/A"/>
    <s v="Microsoft® SQL CAL License &amp; Software Assurance Open Value Level D 3 Years Acquired Year 1 AP User CAL_OV_OVNTO"/>
    <s v="Unidad"/>
    <s v="Und"/>
    <s v="License/Software Assurance "/>
    <s v="N/A"/>
    <s v="N/A"/>
    <s v="OPEN VALUE GOBIERNO"/>
    <s v="359-04613"/>
    <s v="Licencia"/>
    <n v="513"/>
    <n v="1"/>
    <n v="0"/>
    <n v="0"/>
    <n v="2012750.3699999999"/>
    <n v="2187772.14"/>
    <n v="0"/>
  </r>
  <r>
    <s v="Catalogo principalOPEN VALUE - CSP GOBIERNO359-04620"/>
    <s v="359-04620OPEN VALUE - CSP GOBIERNO"/>
    <m/>
    <x v="4"/>
    <s v="359-04620"/>
    <x v="3"/>
    <s v="Catalogo principal"/>
    <s v="USD"/>
    <s v="N/A"/>
    <s v="Microsoft® SQL CAL Software Assurance Open Value Level D 3 Years Acquired Year 1 AP Device CAL_OV_OVNTO"/>
    <s v="Unidad"/>
    <s v="Und"/>
    <s v="Software Assurance"/>
    <s v="N/A"/>
    <s v="N/A"/>
    <s v="OPEN VALUE GOBIERNO"/>
    <s v="359-04620"/>
    <s v="Licencia"/>
    <n v="222"/>
    <n v="1"/>
    <n v="0"/>
    <n v="0"/>
    <n v="871014.77999999991"/>
    <n v="946755.2"/>
    <n v="0"/>
  </r>
  <r>
    <s v="Catalogo principalOPEN VALUE - CSP GOBIERNO359-04625"/>
    <s v="359-04625OPEN VALUE - CSP GOBIERNO"/>
    <m/>
    <x v="4"/>
    <s v="359-04625"/>
    <x v="3"/>
    <s v="Catalogo principal"/>
    <s v="USD"/>
    <s v="N/A"/>
    <s v="Microsoft® SQL CAL Software Assurance Open Value Level D 3 Years Acquired Year 1 AP User CAL_OV_OVNTO"/>
    <s v="Unidad"/>
    <s v="Und"/>
    <s v="Software Assurance"/>
    <s v="N/A"/>
    <s v="N/A"/>
    <s v="OPEN VALUE GOBIERNO"/>
    <s v="359-04625"/>
    <s v="Licencia"/>
    <n v="222"/>
    <n v="1"/>
    <n v="0"/>
    <n v="0"/>
    <n v="871014.77999999991"/>
    <n v="946755.2"/>
    <n v="0"/>
  </r>
  <r>
    <s v="Catalogo principalOPEN VALUE - CSP GOBIERNO381-03621"/>
    <s v="381-03621OPEN VALUE - CSP GOBIERNO"/>
    <m/>
    <x v="4"/>
    <s v="381-03621"/>
    <x v="3"/>
    <s v="Catalogo principal"/>
    <s v="USD"/>
    <s v="N/A"/>
    <s v="Microsoft® Exchange Standard CAL License &amp; Software Assurance Open Value Level D 3 Years Acquired Year 1 AP Device CAL_OV_OVNTO"/>
    <s v="Unidad"/>
    <s v="Und"/>
    <s v="License/Software Assurance "/>
    <s v="N/A"/>
    <s v="N/A"/>
    <s v="OPEN VALUE GOBIERNO"/>
    <s v="381-03621"/>
    <s v="Licencia"/>
    <n v="156"/>
    <n v="1"/>
    <n v="0"/>
    <n v="0"/>
    <n v="612064.43999999994"/>
    <n v="665287.43000000005"/>
    <n v="0"/>
  </r>
  <r>
    <s v="Catalogo principalOPEN VALUE - CSP GOBIERNO381-03626"/>
    <s v="381-03626OPEN VALUE - CSP GOBIERNO"/>
    <m/>
    <x v="4"/>
    <s v="381-03626"/>
    <x v="3"/>
    <s v="Catalogo principal"/>
    <s v="USD"/>
    <s v="N/A"/>
    <s v="Microsoft® Exchange Standard CAL License &amp; Software Assurance Open Value Level D 3 Years Acquired Year 1 AP User CAL_OV_OVNTO"/>
    <s v="Unidad"/>
    <s v="Und"/>
    <s v="License/Software Assurance "/>
    <s v="N/A"/>
    <s v="N/A"/>
    <s v="OPEN VALUE GOBIERNO"/>
    <s v="381-03626"/>
    <s v="Licencia"/>
    <n v="201"/>
    <n v="1"/>
    <n v="0"/>
    <n v="0"/>
    <n v="788621.49"/>
    <n v="857197.27"/>
    <n v="0"/>
  </r>
  <r>
    <s v="Catalogo principalOPEN VALUE - CSP GOBIERNO381-03633"/>
    <s v="381-03633OPEN VALUE - CSP GOBIERNO"/>
    <m/>
    <x v="4"/>
    <s v="381-03633"/>
    <x v="3"/>
    <s v="Catalogo principal"/>
    <s v="USD"/>
    <s v="N/A"/>
    <s v="Microsoft® Exchange Standard CAL Software Assurance Open Value Level D 3 Years Acquired Year 1 AP Device CAL_OV_OVNTO"/>
    <s v="Unidad"/>
    <s v="Und"/>
    <s v="Software Assurance"/>
    <s v="N/A"/>
    <s v="N/A"/>
    <s v="OPEN VALUE GOBIERNO"/>
    <s v="381-03633"/>
    <s v="Licencia"/>
    <n v="66"/>
    <n v="1"/>
    <n v="0"/>
    <n v="0"/>
    <n v="258950.34"/>
    <n v="281467.76"/>
    <n v="0"/>
  </r>
  <r>
    <s v="Catalogo principalOPEN VALUE - CSP GOBIERNO381-03638"/>
    <s v="381-03638OPEN VALUE - CSP GOBIERNO"/>
    <m/>
    <x v="4"/>
    <s v="381-03638"/>
    <x v="3"/>
    <s v="Catalogo principal"/>
    <s v="USD"/>
    <s v="N/A"/>
    <s v="Microsoft® Exchange Standard CAL Software Assurance Open Value Level D 3 Years Acquired Year 1 AP User CAL_OV_OVNTO"/>
    <s v="Unidad"/>
    <s v="Und"/>
    <s v="Software Assurance"/>
    <s v="N/A"/>
    <s v="N/A"/>
    <s v="OPEN VALUE GOBIERNO"/>
    <s v="381-03638"/>
    <s v="Licencia"/>
    <n v="87"/>
    <n v="1"/>
    <n v="0"/>
    <n v="0"/>
    <n v="341343.63"/>
    <n v="371025.68"/>
    <n v="0"/>
  </r>
  <r>
    <s v="Catalogo principalOPEN VALUE - CSP GOBIERNO395-04132"/>
    <s v="395-04132OPEN VALUE - CSP GOBIERNO"/>
    <m/>
    <x v="4"/>
    <s v="395-04132"/>
    <x v="3"/>
    <s v="Catalogo principal"/>
    <s v="USD"/>
    <s v="N/A"/>
    <s v="Microsoft® Exchange Server Enterprise License &amp; Software Assurance Open Value Level D 3 Years Acquired Year 1 AP_OV_OVNTO"/>
    <s v="Unidad"/>
    <s v="Und"/>
    <s v="License/Software Assurance "/>
    <s v="N/A"/>
    <s v="N/A"/>
    <s v="OPEN VALUE GOBIERNO"/>
    <s v="395-04132"/>
    <s v="Licencia"/>
    <n v="9351"/>
    <n v="1"/>
    <n v="0"/>
    <n v="0"/>
    <n v="36688554.989999995"/>
    <n v="39878864.119999997"/>
    <n v="0"/>
  </r>
  <r>
    <s v="Catalogo principalOPEN VALUE - CSP GOBIERNO395-04138"/>
    <s v="395-04138OPEN VALUE - CSP GOBIERNO"/>
    <m/>
    <x v="4"/>
    <s v="395-04138"/>
    <x v="3"/>
    <s v="Catalogo principal"/>
    <s v="USD"/>
    <s v="N/A"/>
    <s v="Microsoft® Exchange Server Enterprise SA Step-up Open Value Level D 3 Years Acquired Year 1 Exchg Svr - Std AP_OV_OVNTO"/>
    <s v="Unidad"/>
    <s v="Und"/>
    <s v="SA Step Up"/>
    <s v="N/A"/>
    <s v="N/A"/>
    <s v="OPEN VALUE GOBIERNO"/>
    <s v="395-04138"/>
    <s v="Licencia"/>
    <n v="7717"/>
    <n v="1"/>
    <n v="0"/>
    <n v="0"/>
    <n v="30277572.329999998"/>
    <n v="32910404.710000001"/>
    <n v="0"/>
  </r>
  <r>
    <s v="Catalogo principalOPEN VALUE - CSP GOBIERNO395-04144"/>
    <s v="395-04144OPEN VALUE - CSP GOBIERNO"/>
    <m/>
    <x v="4"/>
    <s v="395-04144"/>
    <x v="3"/>
    <s v="Catalogo principal"/>
    <s v="USD"/>
    <s v="N/A"/>
    <s v="Microsoft® Exchange Server Enterprise Software Assurance Open Value Level D 3 Years Acquired Year 1 AP_OV_OVNTO"/>
    <s v="Unidad"/>
    <s v="Und"/>
    <s v="Software Assurance"/>
    <s v="N/A"/>
    <s v="N/A"/>
    <s v="OPEN VALUE GOBIERNO"/>
    <s v="395-04144"/>
    <s v="Licencia"/>
    <n v="4008"/>
    <n v="1"/>
    <n v="0"/>
    <n v="0"/>
    <n v="15725347.92"/>
    <n v="17092769.48"/>
    <n v="0"/>
  </r>
  <r>
    <s v="Catalogo principalOPEN VALUE - CSP GOBIERNO3LN-00009"/>
    <s v="3LN-00009OPEN VALUE - CSP GOBIERNO"/>
    <m/>
    <x v="4"/>
    <s v="3LN-00009"/>
    <x v="3"/>
    <s v="Catalogo principal"/>
    <s v="USD"/>
    <s v="N/A"/>
    <s v="Microsoft® Intune P1 Open Subscription Open Value Level D 1 Month AP_OV_OVNTO"/>
    <s v="Unidad"/>
    <s v="Und"/>
    <s v="Monthly Subscriptions"/>
    <s v="N/A"/>
    <s v="N/A"/>
    <s v="OPEN VALUE GOBIERNO"/>
    <s v="3LN-00009"/>
    <s v="Suscripción mensual con pago anual"/>
    <n v="8"/>
    <n v="1"/>
    <n v="0"/>
    <n v="0"/>
    <n v="31387.919999999998"/>
    <n v="34117.300000000003"/>
    <n v="0"/>
  </r>
  <r>
    <s v="Catalogo principalOPEN VALUE - CSP GOBIERNO3ND-00162"/>
    <s v="3ND-00162OPEN VALUE - CSP GOBIERNO"/>
    <m/>
    <x v="4"/>
    <s v="3ND-00162"/>
    <x v="3"/>
    <s v="Catalogo principal"/>
    <s v="USD"/>
    <s v="N/A"/>
    <s v="Microsoft® System Center Service Manager License &amp; Software Assurance Open Value Level D 3 Years Acquired Year 1 AP Per OSE_OV_OVNTO"/>
    <s v="Unidad"/>
    <s v="Und"/>
    <s v="License/Software Assurance "/>
    <s v="N/A"/>
    <s v="N/A"/>
    <s v="OPEN VALUE GOBIERNO"/>
    <s v="3ND-00162"/>
    <s v="Licencia"/>
    <n v="42"/>
    <n v="1"/>
    <n v="0"/>
    <n v="0"/>
    <n v="164786.57999999999"/>
    <n v="179115.85"/>
    <n v="0"/>
  </r>
  <r>
    <s v="Catalogo principalOPEN VALUE - CSP GOBIERNO3ND-00163"/>
    <s v="3ND-00163OPEN VALUE - CSP GOBIERNO"/>
    <m/>
    <x v="4"/>
    <s v="3ND-00163"/>
    <x v="3"/>
    <s v="Catalogo principal"/>
    <s v="USD"/>
    <s v="N/A"/>
    <s v="Microsoft® System Center Service Manager License &amp; Software Assurance Open Value Level D 3 Years Acquired Year 1 AP Per User_OV_OVNTO"/>
    <s v="Unidad"/>
    <s v="Und"/>
    <s v="License/Software Assurance "/>
    <s v="N/A"/>
    <s v="N/A"/>
    <s v="OPEN VALUE GOBIERNO"/>
    <s v="3ND-00163"/>
    <s v="Licencia"/>
    <n v="54"/>
    <n v="1"/>
    <n v="0"/>
    <n v="0"/>
    <n v="211868.46"/>
    <n v="230291.8"/>
    <n v="0"/>
  </r>
  <r>
    <s v="Catalogo principalOPEN VALUE - CSP GOBIERNO3ND-00174"/>
    <s v="3ND-00174OPEN VALUE - CSP GOBIERNO"/>
    <m/>
    <x v="4"/>
    <s v="3ND-00174"/>
    <x v="3"/>
    <s v="Catalogo principal"/>
    <s v="USD"/>
    <s v="N/A"/>
    <s v="Microsoft® System Center Service Manager Software Assurance Open Value Level D 3 Years Acquired Year 1 AP Per OSE_OV_OVNTO"/>
    <s v="Unidad"/>
    <s v="Und"/>
    <s v="Software Assurance"/>
    <s v="N/A"/>
    <s v="N/A"/>
    <s v="OPEN VALUE GOBIERNO"/>
    <s v="3ND-00174"/>
    <s v="Licencia"/>
    <n v="18"/>
    <n v="1"/>
    <n v="0"/>
    <n v="0"/>
    <n v="70622.819999999992"/>
    <n v="76763.929999999993"/>
    <n v="0"/>
  </r>
  <r>
    <s v="Catalogo principalOPEN VALUE - CSP GOBIERNO3ND-00175"/>
    <s v="3ND-00175OPEN VALUE - CSP GOBIERNO"/>
    <m/>
    <x v="4"/>
    <s v="3ND-00175"/>
    <x v="3"/>
    <s v="Catalogo principal"/>
    <s v="USD"/>
    <s v="N/A"/>
    <s v="Microsoft® System Center Service Manager Software Assurance Open Value Level D 3 Years Acquired Year 1 AP Per User_OV_OVNTO"/>
    <s v="Unidad"/>
    <s v="Und"/>
    <s v="Software Assurance"/>
    <s v="N/A"/>
    <s v="N/A"/>
    <s v="OPEN VALUE GOBIERNO"/>
    <s v="3ND-00175"/>
    <s v="Licencia"/>
    <n v="24"/>
    <n v="1"/>
    <n v="0"/>
    <n v="0"/>
    <n v="94163.76"/>
    <n v="102351.91"/>
    <n v="0"/>
  </r>
  <r>
    <s v="Catalogo principalOPEN VALUE - CSP GOBIERNO3NN-00023"/>
    <s v="3NN-00023OPEN VALUE - CSP GOBIERNO"/>
    <m/>
    <x v="4"/>
    <s v="3NN-00023"/>
    <x v="3"/>
    <s v="Catalogo principal"/>
    <s v="USD"/>
    <s v="N/A"/>
    <s v="Microsoft® OneDrive business P1 Open Subscription Open Value Level D 1 Month AP_OV_OVNTO"/>
    <s v="Unidad"/>
    <s v="Und"/>
    <s v="Monthly Subscriptions"/>
    <s v="N/A"/>
    <s v="N/A"/>
    <s v="OPEN VALUE GOBIERNO"/>
    <s v="3NN-00023"/>
    <s v="Suscripción mensual con pago anual"/>
    <n v="5"/>
    <n v="1"/>
    <n v="0"/>
    <n v="0"/>
    <n v="19617.449999999997"/>
    <n v="21323.32"/>
    <n v="0"/>
  </r>
  <r>
    <s v="Catalogo principalOPEN VALUE - CSP GOBIERNO3PP-00005"/>
    <s v="3PP-00005OPEN VALUE - CSP GOBIERNO"/>
    <m/>
    <x v="4"/>
    <s v="3PP-00005"/>
    <x v="3"/>
    <s v="Catalogo principal"/>
    <s v="USD"/>
    <s v="N/A"/>
    <s v="Microsoft® Project Online Essentials Open Subscription Open Value Level D 1 Month AP_OV_OVNTO"/>
    <s v="Unidad"/>
    <s v="Und"/>
    <s v="Monthly Subscriptions"/>
    <s v="N/A"/>
    <s v="N/A"/>
    <s v="OPEN VALUE GOBIERNO"/>
    <s v="3PP-00005"/>
    <s v="Suscripción mensual con pago anual"/>
    <n v="7"/>
    <n v="1"/>
    <n v="0"/>
    <n v="0"/>
    <n v="27464.43"/>
    <n v="29852.639999999999"/>
    <n v="0"/>
  </r>
  <r>
    <s v="Catalogo principalOPEN VALUE - CSP GOBIERNO3VU-00034"/>
    <s v="3VU-00034OPEN VALUE - CSP GOBIERNO"/>
    <m/>
    <x v="4"/>
    <s v="3VU-00034"/>
    <x v="3"/>
    <s v="Catalogo principal"/>
    <s v="USD"/>
    <s v="N/A"/>
    <s v="Microsoft® MSDN Platforms License &amp; Software Assurance Open Value Level D 3 Years Acquired Year 1 Additional Product_OV_OVNTO"/>
    <s v="Unidad"/>
    <s v="Und"/>
    <s v="License/Software Assurance "/>
    <s v="N/A"/>
    <s v="N/A"/>
    <s v="OPEN VALUE GOBIERNO"/>
    <s v="3VU-00034"/>
    <s v="Licencia"/>
    <n v="4605"/>
    <n v="1"/>
    <n v="0"/>
    <n v="0"/>
    <n v="18067671.449999999"/>
    <n v="19638773.32"/>
    <n v="0"/>
  </r>
  <r>
    <s v="Catalogo principalOPEN VALUE - CSP GOBIERNO3VU-00035"/>
    <s v="3VU-00035OPEN VALUE - CSP GOBIERNO"/>
    <m/>
    <x v="4"/>
    <s v="3VU-00035"/>
    <x v="3"/>
    <s v="Catalogo principal"/>
    <s v="USD"/>
    <s v="N/A"/>
    <s v="Microsoft® MSDN Platforms Software Assurance Open Value Level D 3 Years Acquired Year 1 Additional Product_OV_OVNTO"/>
    <s v="Unidad"/>
    <s v="Und"/>
    <s v="Software Assurance"/>
    <s v="N/A"/>
    <s v="N/A"/>
    <s v="OPEN VALUE GOBIERNO"/>
    <s v="3VU-00035"/>
    <s v="Licencia"/>
    <n v="4605"/>
    <n v="1"/>
    <n v="0"/>
    <n v="0"/>
    <n v="18067671.449999999"/>
    <n v="19638773.32"/>
    <n v="0"/>
  </r>
  <r>
    <s v="Catalogo principalOPEN VALUE - CSP GOBIERNO3YF-00238"/>
    <s v="3YF-00238OPEN VALUE - CSP GOBIERNO"/>
    <m/>
    <x v="4"/>
    <s v="3YF-00238"/>
    <x v="3"/>
    <s v="Catalogo principal"/>
    <s v="USD"/>
    <s v="N/A"/>
    <s v="Microsoft® Office Mac Standard License &amp; Software Assurance Open Value Level D 3 Years Acquired Year 1 AP_OV_OVNTO"/>
    <s v="Unidad"/>
    <s v="Und"/>
    <s v="License/Software Assurance "/>
    <s v="N/A"/>
    <s v="N/A"/>
    <s v="OPEN VALUE GOBIERNO"/>
    <s v="3YF-00238"/>
    <s v="Licencia"/>
    <n v="918"/>
    <n v="1"/>
    <n v="0"/>
    <n v="0"/>
    <n v="3601763.82"/>
    <n v="3914960.67"/>
    <n v="0"/>
  </r>
  <r>
    <s v="Catalogo principalOPEN VALUE - CSP GOBIERNO3YF-00239"/>
    <s v="3YF-00239OPEN VALUE - CSP GOBIERNO"/>
    <m/>
    <x v="4"/>
    <s v="3YF-00239"/>
    <x v="3"/>
    <s v="Catalogo principal"/>
    <s v="USD"/>
    <s v="N/A"/>
    <s v="Microsoft® Office Mac Standard Software Assurance Open Value Level D 3 Years Acquired Year 1 AP_OV_OVNTO"/>
    <s v="Unidad"/>
    <s v="Und"/>
    <s v="Software Assurance"/>
    <s v="N/A"/>
    <s v="N/A"/>
    <s v="OPEN VALUE GOBIERNO"/>
    <s v="3YF-00239"/>
    <s v="Licencia"/>
    <n v="429"/>
    <n v="1"/>
    <n v="0"/>
    <n v="0"/>
    <n v="1683177.21"/>
    <n v="1829540.45"/>
    <n v="0"/>
  </r>
  <r>
    <s v="Catalogo principalOPEN VALUE - CSP GOBIERNO3ZK-00466"/>
    <s v="3ZK-00466OPEN VALUE - CSP GOBIERNO"/>
    <m/>
    <x v="4"/>
    <s v="3ZK-00466"/>
    <x v="3"/>
    <s v="Catalogo principal"/>
    <s v="USD"/>
    <s v="N/A"/>
    <s v="Microsoft® System Center Orchestrator License &amp; Software Assurance Open Value Level D 3 Years Acquired Year 1 AP Per OSE_OV_OVNTO"/>
    <s v="Unidad"/>
    <s v="Und"/>
    <s v="License/Software Assurance "/>
    <s v="N/A"/>
    <s v="N/A"/>
    <s v="OPEN VALUE GOBIERNO"/>
    <s v="3ZK-00466"/>
    <s v="Licencia"/>
    <n v="42"/>
    <n v="1"/>
    <n v="0"/>
    <n v="0"/>
    <n v="164786.57999999999"/>
    <n v="179115.85"/>
    <n v="0"/>
  </r>
  <r>
    <s v="Catalogo principalOPEN VALUE - CSP GOBIERNO3ZK-00467"/>
    <s v="3ZK-00467OPEN VALUE - CSP GOBIERNO"/>
    <m/>
    <x v="4"/>
    <s v="3ZK-00467"/>
    <x v="3"/>
    <s v="Catalogo principal"/>
    <s v="USD"/>
    <s v="N/A"/>
    <s v="Microsoft® System Center Orchestrator License &amp; Software Assurance Open Value Level D 3 Years Acquired Year 1 AP Per User_OV_OVNTO"/>
    <s v="Unidad"/>
    <s v="Und"/>
    <s v="License/Software Assurance "/>
    <s v="N/A"/>
    <s v="N/A"/>
    <s v="OPEN VALUE GOBIERNO"/>
    <s v="3ZK-00467"/>
    <s v="Licencia"/>
    <n v="54"/>
    <n v="1"/>
    <n v="0"/>
    <n v="0"/>
    <n v="211868.46"/>
    <n v="230291.8"/>
    <n v="0"/>
  </r>
  <r>
    <s v="Catalogo principalOPEN VALUE - CSP GOBIERNO3ZK-00468"/>
    <s v="3ZK-00468OPEN VALUE - CSP GOBIERNO"/>
    <m/>
    <x v="4"/>
    <s v="3ZK-00468"/>
    <x v="3"/>
    <s v="Catalogo principal"/>
    <s v="USD"/>
    <s v="N/A"/>
    <s v="Microsoft® System Center Orchestrator Software Assurance Open Value Level D 3 Years Acquired Year 1 AP Per OSE_OV_OVNTO"/>
    <s v="Unidad"/>
    <s v="Und"/>
    <s v="Software Assurance"/>
    <s v="N/A"/>
    <s v="N/A"/>
    <s v="OPEN VALUE GOBIERNO"/>
    <s v="3ZK-00468"/>
    <s v="Licencia"/>
    <n v="18"/>
    <n v="1"/>
    <n v="0"/>
    <n v="0"/>
    <n v="70622.819999999992"/>
    <n v="76763.929999999993"/>
    <n v="0"/>
  </r>
  <r>
    <s v="Catalogo principalOPEN VALUE - CSP GOBIERNO3ZK-00469"/>
    <s v="3ZK-00469OPEN VALUE - CSP GOBIERNO"/>
    <m/>
    <x v="4"/>
    <s v="3ZK-00469"/>
    <x v="3"/>
    <s v="Catalogo principal"/>
    <s v="USD"/>
    <s v="N/A"/>
    <s v="Microsoft® System Center Orchestrator Software Assurance Open Value Level D 3 Years Acquired Year 1 AP Per User_OV_OVNTO"/>
    <s v="Unidad"/>
    <s v="Und"/>
    <s v="Software Assurance"/>
    <s v="N/A"/>
    <s v="N/A"/>
    <s v="OPEN VALUE GOBIERNO"/>
    <s v="3ZK-00469"/>
    <s v="Licencia"/>
    <n v="24"/>
    <n v="1"/>
    <n v="0"/>
    <n v="0"/>
    <n v="94163.76"/>
    <n v="102351.91"/>
    <n v="0"/>
  </r>
  <r>
    <s v="Catalogo principalOPEN VALUE - CSP GOBIERNO4ZF-00017"/>
    <s v="4ZF-00017OPEN VALUE - CSP GOBIERNO"/>
    <m/>
    <x v="4"/>
    <s v="4ZF-00017"/>
    <x v="3"/>
    <s v="Catalogo principal"/>
    <s v="USD"/>
    <s v="N/A"/>
    <s v="Microsoft® Win VDA Device Subscription Open Value Level D 1 Month AP Per Device_OV_OVNTO"/>
    <s v="Unidad"/>
    <s v="Und"/>
    <s v="Monthly Subscriptions"/>
    <s v="N/A"/>
    <s v="N/A"/>
    <s v="OPEN VALUE GOBIERNO"/>
    <s v="4ZF-00017"/>
    <s v="Suscripción mensual con pago anual"/>
    <n v="17"/>
    <n v="1"/>
    <n v="0"/>
    <n v="0"/>
    <n v="66699.33"/>
    <n v="72499.27"/>
    <n v="0"/>
  </r>
  <r>
    <s v="Catalogo principalOPEN VALUE - CSP GOBIERNO5A5-00005"/>
    <s v="5A5-00005OPEN VALUE - CSP GOBIERNO"/>
    <m/>
    <x v="4"/>
    <s v="5A5-00005"/>
    <x v="3"/>
    <s v="Catalogo principal"/>
    <s v="USD"/>
    <s v="N/A"/>
    <s v="Microsoft® O365 Extra File Storage Open Subscription Open Value Level D 1 Month AP Add-on_OV_OVNTO"/>
    <s v="Unidad"/>
    <s v="Und"/>
    <s v="Monthly Subscriptions"/>
    <s v="N/A"/>
    <s v="N/A"/>
    <s v="OPEN VALUE GOBIERNO"/>
    <s v="5A5-00005"/>
    <s v="Suscripción mensual con pago anual"/>
    <n v="0.3"/>
    <n v="1"/>
    <n v="0"/>
    <n v="0"/>
    <n v="1177.0469999999998"/>
    <n v="1279.4000000000001"/>
    <n v="0"/>
  </r>
  <r>
    <s v="Catalogo principalOPEN VALUE - CSP GOBIERNO5A9-00005"/>
    <s v="5A9-00005OPEN VALUE - CSP GOBIERNO"/>
    <m/>
    <x v="4"/>
    <s v="5A9-00005"/>
    <x v="3"/>
    <s v="Catalogo principal"/>
    <s v="USD"/>
    <s v="N/A"/>
    <s v="Microsoft® EOA Exchange Online Open Subscription Open Value Level D 1 Month AP Add-on_OV_OVNTO"/>
    <s v="Unidad"/>
    <s v="Und"/>
    <s v="Monthly Subscriptions"/>
    <s v="N/A"/>
    <s v="N/A"/>
    <s v="OPEN VALUE GOBIERNO"/>
    <s v="5A9-00005"/>
    <s v="Suscripción mensual con pago anual"/>
    <n v="2.7"/>
    <n v="1"/>
    <n v="0"/>
    <n v="0"/>
    <n v="10593.423000000001"/>
    <n v="11514.59"/>
    <n v="0"/>
  </r>
  <r>
    <s v="Catalogo principalOPEN VALUE - CSP GOBIERNO5HK-00162"/>
    <s v="5HK-00162OPEN VALUE - CSP GOBIERNO"/>
    <m/>
    <x v="4"/>
    <s v="5HK-00162"/>
    <x v="3"/>
    <s v="Catalogo principal"/>
    <s v="USD"/>
    <s v="N/A"/>
    <s v="Microsoft® Lync Mac License &amp; Software Assurance Open Value Level D 3 Years Acquired Year 1 Additional Product_OV_OVNTO"/>
    <s v="Unidad"/>
    <s v="Und"/>
    <s v="License/Software Assurance "/>
    <s v="N/A"/>
    <s v="N/A"/>
    <s v="OPEN VALUE GOBIERNO"/>
    <s v="5HK-00162"/>
    <s v="Licencia"/>
    <n v="75"/>
    <n v="1"/>
    <n v="0"/>
    <n v="0"/>
    <n v="294261.75"/>
    <n v="319849.73"/>
    <n v="0"/>
  </r>
  <r>
    <s v="Catalogo principalOPEN VALUE - CSP GOBIERNO5HK-00163"/>
    <s v="5HK-00163OPEN VALUE - CSP GOBIERNO"/>
    <m/>
    <x v="4"/>
    <s v="5HK-00163"/>
    <x v="3"/>
    <s v="Catalogo principal"/>
    <s v="USD"/>
    <s v="N/A"/>
    <s v="Microsoft Lync Mac Software Assurance Open Value Level D 3 Years Acquired Year 1 Additional Product_OV_OVNTO"/>
    <s v="Unidad"/>
    <s v="Und"/>
    <s v="Producto"/>
    <s v="N/A"/>
    <s v="N/A"/>
    <s v="OPEN VALUE GOBIERNO"/>
    <s v="5HK-00163"/>
    <s v="Licencia"/>
    <n v="36"/>
    <n v="1"/>
    <n v="0"/>
    <n v="0"/>
    <n v="141245.63999999998"/>
    <n v="153527.87"/>
    <n v="0"/>
  </r>
  <r>
    <s v="Catalogo principalOPEN VALUE - CSP GOBIERNO5HU-00152"/>
    <s v="5HU-00152OPEN VALUE - CSP GOBIERNO"/>
    <m/>
    <x v="4"/>
    <s v="5HU-00152"/>
    <x v="3"/>
    <s v="Catalogo principal"/>
    <s v="USD"/>
    <s v="N/A"/>
    <s v="Microsoft® SfB Server License &amp; Software Assurance Open Value Level D 3 Years Acquired Year 1 AP_OV_OVNTO"/>
    <s v="Unidad"/>
    <s v="Und"/>
    <s v="License/Software Assurance "/>
    <s v="N/A"/>
    <s v="N/A"/>
    <s v="OPEN VALUE GOBIERNO"/>
    <s v="5HU-00152"/>
    <s v="Licencia"/>
    <n v="8415"/>
    <n v="1"/>
    <n v="0"/>
    <n v="0"/>
    <n v="33016168.349999998"/>
    <n v="35887139.509999998"/>
    <n v="0"/>
  </r>
  <r>
    <s v="Catalogo principalOPEN VALUE - CSP GOBIERNO5HU-00153"/>
    <s v="5HU-00153OPEN VALUE - CSP GOBIERNO"/>
    <m/>
    <x v="4"/>
    <s v="5HU-00153"/>
    <x v="3"/>
    <s v="Catalogo principal"/>
    <s v="USD"/>
    <s v="N/A"/>
    <s v="Microsoft® SfB Server Software Assurance Open Value Level D 3 Years Acquired Year 1 AP_OV_OVNTO"/>
    <s v="Unidad"/>
    <s v="Und"/>
    <s v="Software Assurance"/>
    <s v="N/A"/>
    <s v="N/A"/>
    <s v="OPEN VALUE GOBIERNO"/>
    <s v="5HU-00153"/>
    <s v="Licencia"/>
    <n v="3606"/>
    <n v="1"/>
    <n v="0"/>
    <n v="0"/>
    <n v="14148104.939999999"/>
    <n v="15378374.93"/>
    <n v="0"/>
  </r>
  <r>
    <s v="Catalogo principalOPEN VALUE - CSP GOBIERNO6EM-00008"/>
    <s v="6EM-00008OPEN VALUE - CSP GOBIERNO"/>
    <m/>
    <x v="4"/>
    <s v="6EM-00008"/>
    <x v="3"/>
    <s v="Catalogo principal"/>
    <s v="USD"/>
    <s v="N/A"/>
    <s v="Microsoft® Azure Active Directory Premium P2 Open Subscription OLV D 1M AP_OV_OVNTO"/>
    <s v="Unidad"/>
    <s v="Und"/>
    <s v="Monthly Subscriptions"/>
    <s v="N/A"/>
    <s v="N/A"/>
    <s v="OPEN VALUE GOBIERNO"/>
    <s v="6EM-00008"/>
    <s v="Suscripción mensual con pago anual"/>
    <n v="9"/>
    <n v="1"/>
    <n v="0"/>
    <n v="0"/>
    <n v="35311.409999999996"/>
    <n v="38381.97"/>
    <n v="0"/>
  </r>
  <r>
    <s v="Catalogo principalOPEN VALUE - CSP GOBIERNO6KV-00006"/>
    <s v="6KV-00006OPEN VALUE - CSP GOBIERNO"/>
    <m/>
    <x v="4"/>
    <s v="6KV-00006"/>
    <x v="3"/>
    <s v="Catalogo principal"/>
    <s v="USD"/>
    <s v="N/A"/>
    <s v="Microsoft® Exchange Enterprise CAL Service Subscription Open Value Level D 1 Month AP Per User_OV_OVNTO"/>
    <s v="Unidad"/>
    <s v="Und"/>
    <s v="Monthly Subscriptions"/>
    <s v="N/A"/>
    <s v="N/A"/>
    <s v="OPEN VALUE GOBIERNO"/>
    <s v="6KV-00006"/>
    <s v="Suscripción mensual con pago anual"/>
    <n v="0"/>
    <n v="1"/>
    <n v="0"/>
    <n v="0"/>
    <n v="0"/>
    <n v="0"/>
    <n v="0"/>
  </r>
  <r>
    <s v="Catalogo principalOPEN VALUE - CSP GOBIERNO6PV-00006"/>
    <s v="6PV-00006OPEN VALUE - CSP GOBIERNO"/>
    <m/>
    <x v="4"/>
    <s v="6PV-00006"/>
    <x v="3"/>
    <s v="Catalogo principal"/>
    <s v="USD"/>
    <s v="N/A"/>
    <s v="Microsoft® Enterprise CAL Services Subscription Open Value Level D 1 Month AP Per User_OV_OVNTO"/>
    <s v="Unidad"/>
    <s v="Und"/>
    <s v="Monthly Subscriptions"/>
    <s v="N/A"/>
    <s v="N/A"/>
    <s v="OPEN VALUE GOBIERNO"/>
    <s v="6PV-00006"/>
    <s v="Suscripción mensual con pago anual"/>
    <n v="0"/>
    <n v="1"/>
    <n v="0"/>
    <n v="0"/>
    <n v="0"/>
    <n v="0"/>
    <n v="0"/>
  </r>
  <r>
    <s v="Catalogo principalOPEN VALUE - CSP GOBIERNO6VC-00998"/>
    <s v="6VC-00998OPEN VALUE - CSP GOBIERNO"/>
    <m/>
    <x v="4"/>
    <s v="6VC-00998"/>
    <x v="3"/>
    <s v="Catalogo principal"/>
    <s v="USD"/>
    <s v="N/A"/>
    <s v="Microsoft® Win Remote Desktop Services CAL License &amp; Software Assurance Open Value Level D 3 Years Acquired Year 1 AP Device CAL_OV_OVNTO"/>
    <s v="Unidad"/>
    <s v="Und"/>
    <s v="License/Software Assurance "/>
    <s v="N/A"/>
    <s v="N/A"/>
    <s v="OPEN VALUE GOBIERNO"/>
    <s v="6VC-00998"/>
    <s v="Licencia"/>
    <n v="246"/>
    <n v="1"/>
    <n v="0"/>
    <n v="0"/>
    <n v="965178.53999999992"/>
    <n v="1049107.1100000001"/>
    <n v="0"/>
  </r>
  <r>
    <s v="Catalogo principalOPEN VALUE - CSP GOBIERNO6VC-00999"/>
    <s v="6VC-00999OPEN VALUE - CSP GOBIERNO"/>
    <m/>
    <x v="4"/>
    <s v="6VC-00999"/>
    <x v="3"/>
    <s v="Catalogo principal"/>
    <s v="USD"/>
    <s v="N/A"/>
    <s v="Microsoft® Win Remote Desktop Services CAL License &amp; Software Assurance Open Value Level D 3 Years Acquired Year 1 AP User CAL_OV_OVNTO"/>
    <s v="Unidad"/>
    <s v="Und"/>
    <s v="License/Software Assurance "/>
    <s v="N/A"/>
    <s v="N/A"/>
    <s v="OPEN VALUE GOBIERNO"/>
    <s v="6VC-00999"/>
    <s v="Licencia"/>
    <n v="282"/>
    <n v="1"/>
    <n v="0"/>
    <n v="0"/>
    <n v="1106424.18"/>
    <n v="1202634.98"/>
    <n v="0"/>
  </r>
  <r>
    <s v="Catalogo principalOPEN VALUE - CSP GOBIERNO6VC-01000"/>
    <s v="6VC-01000OPEN VALUE - CSP GOBIERNO"/>
    <m/>
    <x v="4"/>
    <s v="6VC-01000"/>
    <x v="3"/>
    <s v="Catalogo principal"/>
    <s v="USD"/>
    <s v="N/A"/>
    <s v="Microsoft® Win Remote Desktop Services CAL Software Assurance Open Value Level D 3 Years Acquired Year 1 AP Device CAL_OV_OVNTO"/>
    <s v="Unidad"/>
    <s v="Und"/>
    <s v="Software Assurance"/>
    <s v="N/A"/>
    <s v="N/A"/>
    <s v="OPEN VALUE GOBIERNO"/>
    <s v="6VC-01000"/>
    <s v="Licencia"/>
    <n v="108"/>
    <n v="1"/>
    <n v="0"/>
    <n v="0"/>
    <n v="423736.92"/>
    <n v="460583.61"/>
    <n v="0"/>
  </r>
  <r>
    <s v="Catalogo principalOPEN VALUE - CSP GOBIERNO6VC-01001"/>
    <s v="6VC-01001OPEN VALUE - CSP GOBIERNO"/>
    <m/>
    <x v="4"/>
    <s v="6VC-01001"/>
    <x v="3"/>
    <s v="Catalogo principal"/>
    <s v="USD"/>
    <s v="N/A"/>
    <s v="Microsoft® Win Remote Desktop Services CAL Software Assurance Open Value Level D 3 Years Acquired Year 1 AP User CAL_OV_OVNTO"/>
    <s v="Unidad"/>
    <s v="Und"/>
    <s v="Software Assurance"/>
    <s v="N/A"/>
    <s v="N/A"/>
    <s v="OPEN VALUE GOBIERNO"/>
    <s v="6VC-01001"/>
    <s v="Licencia"/>
    <n v="123"/>
    <n v="1"/>
    <n v="0"/>
    <n v="0"/>
    <n v="482589.26999999996"/>
    <n v="524553.55000000005"/>
    <n v="0"/>
  </r>
  <r>
    <s v="Catalogo principalOPEN VALUE - CSP GOBIERNO6XC-00171"/>
    <s v="6XC-00171OPEN VALUE - CSP GOBIERNO"/>
    <m/>
    <x v="4"/>
    <s v="6XC-00171"/>
    <x v="3"/>
    <s v="Catalogo principal"/>
    <s v="USD"/>
    <s v="N/A"/>
    <s v="Microsoft® Win Remote Desktop Services External Connector License &amp; Software Assurance Open Value Level D 3 Years Acquired Year 1 AP_OV_OVNTO"/>
    <s v="Unidad"/>
    <s v="Und"/>
    <s v="License/Software Assurance "/>
    <s v="N/A"/>
    <s v="N/A"/>
    <s v="OPEN VALUE GOBIERNO"/>
    <s v="6XC-00171"/>
    <s v="Licencia"/>
    <n v="25371"/>
    <n v="1"/>
    <n v="0"/>
    <n v="0"/>
    <n v="99542864.789999992"/>
    <n v="108198766.08"/>
    <n v="0"/>
  </r>
  <r>
    <s v="Catalogo principalOPEN VALUE - CSP GOBIERNO6XC-00172"/>
    <s v="6XC-00172OPEN VALUE - CSP GOBIERNO"/>
    <m/>
    <x v="4"/>
    <s v="6XC-00172"/>
    <x v="3"/>
    <s v="Catalogo principal"/>
    <s v="USD"/>
    <s v="N/A"/>
    <s v="Microsoft® Win Remote Desktop Services External Connector Software Assurance Open Value Level D 3 Years Acquired Year 1 AP_OV_OVNTO"/>
    <s v="Unidad"/>
    <s v="Und"/>
    <s v="Software Assurance"/>
    <s v="N/A"/>
    <s v="N/A"/>
    <s v="OPEN VALUE GOBIERNO"/>
    <s v="6XC-00172"/>
    <s v="Licencia"/>
    <n v="10875"/>
    <n v="1"/>
    <n v="0"/>
    <n v="0"/>
    <n v="42667953.75"/>
    <n v="46378210.600000001"/>
    <n v="0"/>
  </r>
  <r>
    <s v="Catalogo principalOPEN VALUE - CSP GOBIERNO6YH-00263"/>
    <s v="6YH-00263OPEN VALUE - CSP GOBIERNO"/>
    <m/>
    <x v="4"/>
    <s v="6YH-00263"/>
    <x v="3"/>
    <s v="Catalogo principal"/>
    <s v="USD"/>
    <s v="N/A"/>
    <s v="Microsoft® SfB License &amp; Software Assurance Open Value Level D 3 Years Acquired Year 1 AP_OV_OVNTO"/>
    <s v="Unidad"/>
    <s v="Und"/>
    <s v="License/Software Assurance "/>
    <s v="N/A"/>
    <s v="N/A"/>
    <s v="OPEN VALUE GOBIERNO"/>
    <s v="6YH-00263"/>
    <s v="Licencia"/>
    <n v="75"/>
    <n v="1"/>
    <n v="0"/>
    <n v="0"/>
    <n v="294261.75"/>
    <n v="319849.73"/>
    <n v="0"/>
  </r>
  <r>
    <s v="Catalogo principalOPEN VALUE - CSP GOBIERNO6YH-00264"/>
    <s v="6YH-00264OPEN VALUE - CSP GOBIERNO"/>
    <m/>
    <x v="4"/>
    <s v="6YH-00264"/>
    <x v="3"/>
    <s v="Catalogo principal"/>
    <s v="USD"/>
    <s v="N/A"/>
    <s v="Microsoft® SfB Software Assurance Open Value Level D 3 Years Acquired Year 1 AP_OV_OVNTO"/>
    <s v="Unidad"/>
    <s v="Und"/>
    <s v="Software Assurance"/>
    <s v="N/A"/>
    <s v="N/A"/>
    <s v="OPEN VALUE GOBIERNO"/>
    <s v="6YH-00264"/>
    <s v="Licencia"/>
    <n v="36"/>
    <n v="1"/>
    <n v="0"/>
    <n v="0"/>
    <n v="141245.63999999998"/>
    <n v="153527.87"/>
    <n v="0"/>
  </r>
  <r>
    <s v="Catalogo principalOPEN VALUE - CSP GOBIERNO6ZH-00245"/>
    <s v="6ZH-00245OPEN VALUE - CSP GOBIERNO"/>
    <m/>
    <x v="4"/>
    <s v="6ZH-00245"/>
    <x v="3"/>
    <s v="Catalogo principal"/>
    <s v="USD"/>
    <s v="N/A"/>
    <s v="Microsoft® SfB Server Standard CAL License &amp; Software Assurance Open Value Level D 3 Years Acquired Year 1 AP Device CAL_OV_OVNTO"/>
    <s v="Unidad"/>
    <s v="Und"/>
    <s v="License/Software Assurance "/>
    <s v="N/A"/>
    <s v="N/A"/>
    <s v="OPEN VALUE GOBIERNO"/>
    <s v="6ZH-00245"/>
    <s v="Licencia"/>
    <n v="72"/>
    <n v="1"/>
    <n v="0"/>
    <n v="0"/>
    <n v="282491.27999999997"/>
    <n v="307055.74"/>
    <n v="0"/>
  </r>
  <r>
    <s v="Catalogo principalOPEN VALUE - CSP GOBIERNO6ZH-00246"/>
    <s v="6ZH-00246OPEN VALUE - CSP GOBIERNO"/>
    <m/>
    <x v="4"/>
    <s v="6ZH-00246"/>
    <x v="3"/>
    <s v="Catalogo principal"/>
    <s v="USD"/>
    <s v="N/A"/>
    <s v="Microsoft® SfB Server Standard CAL License &amp; Software Assurance Open Value Level D 3 Years Acquired Year 1 AP User CAL_OV_OVNTO"/>
    <s v="Unidad"/>
    <s v="Und"/>
    <s v="License/Software Assurance "/>
    <s v="N/A"/>
    <s v="N/A"/>
    <s v="OPEN VALUE GOBIERNO"/>
    <s v="6ZH-00246"/>
    <s v="Licencia"/>
    <n v="93"/>
    <n v="1"/>
    <n v="0"/>
    <n v="0"/>
    <n v="364884.57"/>
    <n v="396613.66"/>
    <n v="0"/>
  </r>
  <r>
    <s v="Catalogo principalOPEN VALUE - CSP GOBIERNO6ZH-00247"/>
    <s v="6ZH-00247OPEN VALUE - CSP GOBIERNO"/>
    <m/>
    <x v="4"/>
    <s v="6ZH-00247"/>
    <x v="3"/>
    <s v="Catalogo principal"/>
    <s v="USD"/>
    <s v="N/A"/>
    <s v="Microsoft® SfB Server Standard CAL Software Assurance Open Value Level D 3 Years Acquired Year 1 AP Device CAL_OV_OVNTO"/>
    <s v="Unidad"/>
    <s v="Und"/>
    <s v="Software Assurance"/>
    <s v="N/A"/>
    <s v="N/A"/>
    <s v="OPEN VALUE GOBIERNO"/>
    <s v="6ZH-00247"/>
    <s v="Licencia"/>
    <n v="30"/>
    <n v="1"/>
    <n v="0"/>
    <n v="0"/>
    <n v="117704.7"/>
    <n v="127939.89"/>
    <n v="0"/>
  </r>
  <r>
    <s v="Catalogo principalOPEN VALUE - CSP GOBIERNO6ZH-00248"/>
    <s v="6ZH-00248OPEN VALUE - CSP GOBIERNO"/>
    <m/>
    <x v="4"/>
    <s v="6ZH-00248"/>
    <x v="3"/>
    <s v="Catalogo principal"/>
    <s v="USD"/>
    <s v="N/A"/>
    <s v="Microsoft® SfB Server Standard CAL Software Assurance Open Value Level D 3 Years Acquired Year 1 AP User CAL_OV_OVNTO"/>
    <s v="Unidad"/>
    <s v="Und"/>
    <s v="Software Assurance"/>
    <s v="N/A"/>
    <s v="N/A"/>
    <s v="OPEN VALUE GOBIERNO"/>
    <s v="6ZH-00248"/>
    <s v="Licencia"/>
    <n v="39"/>
    <n v="1"/>
    <n v="0"/>
    <n v="0"/>
    <n v="153016.10999999999"/>
    <n v="166321.85999999999"/>
    <n v="0"/>
  </r>
  <r>
    <s v="Catalogo principalOPEN VALUE - CSP GOBIERNO76A-00794"/>
    <s v="76A-00794OPEN VALUE - CSP GOBIERNO"/>
    <m/>
    <x v="4"/>
    <s v="76A-00794"/>
    <x v="3"/>
    <s v="Catalogo principal"/>
    <s v="USD"/>
    <s v="N/A"/>
    <s v="Microsoft® ECAL License &amp; Software Assurance Open Value Level D 3 Years Acquired Year 1 AP Device CAL with Services_OV_OVNTO"/>
    <s v="Unidad"/>
    <s v="Und"/>
    <s v="License/Software Assurance "/>
    <s v="N/A"/>
    <s v="N/A"/>
    <s v="OPEN VALUE GOBIERNO"/>
    <s v="76A-00794"/>
    <s v="Licencia"/>
    <n v="1020"/>
    <n v="1"/>
    <n v="0"/>
    <n v="0"/>
    <n v="4001959.8"/>
    <n v="4349956.3"/>
    <n v="0"/>
  </r>
  <r>
    <s v="Catalogo principalOPEN VALUE - CSP GOBIERNO76A-00795"/>
    <s v="76A-00795OPEN VALUE - CSP GOBIERNO"/>
    <m/>
    <x v="4"/>
    <s v="76A-00795"/>
    <x v="3"/>
    <s v="Catalogo principal"/>
    <s v="USD"/>
    <s v="N/A"/>
    <s v="Microsoft® ECAL License &amp; Software Assurance Open Value Level D 3 Years Acquired Year 1 AP User CAL with Services_OV_OVNTO"/>
    <s v="Unidad"/>
    <s v="Und"/>
    <s v="License/Software Assurance "/>
    <s v="N/A"/>
    <s v="N/A"/>
    <s v="OPEN VALUE GOBIERNO"/>
    <s v="76A-00795"/>
    <s v="Licencia"/>
    <n v="1317"/>
    <n v="1"/>
    <n v="0"/>
    <n v="0"/>
    <n v="5167236.33"/>
    <n v="5616561.2300000004"/>
    <n v="0"/>
  </r>
  <r>
    <s v="Catalogo principalOPEN VALUE - CSP GOBIERNO76A-00796"/>
    <s v="76A-00796OPEN VALUE - CSP GOBIERNO"/>
    <m/>
    <x v="4"/>
    <s v="76A-00796"/>
    <x v="3"/>
    <s v="Catalogo principal"/>
    <s v="USD"/>
    <s v="N/A"/>
    <s v="Microsoft® ECAL SA Step-up Open Value Level D 3 Years Acquired Year 1 Core Client Access License AP Device CAL with Services_OV_OVNTO"/>
    <s v="Unidad"/>
    <s v="Und"/>
    <s v="SA Step Up"/>
    <s v="N/A"/>
    <s v="N/A"/>
    <s v="OPEN VALUE GOBIERNO"/>
    <s v="76A-00796"/>
    <s v="Licencia"/>
    <n v="534"/>
    <n v="1"/>
    <n v="0"/>
    <n v="0"/>
    <n v="2095143.66"/>
    <n v="2277330.0699999998"/>
    <n v="0"/>
  </r>
  <r>
    <s v="Catalogo principalOPEN VALUE - CSP GOBIERNO76A-00797"/>
    <s v="76A-00797OPEN VALUE - CSP GOBIERNO"/>
    <m/>
    <x v="4"/>
    <s v="76A-00797"/>
    <x v="3"/>
    <s v="Catalogo principal"/>
    <s v="USD"/>
    <s v="N/A"/>
    <s v="Microsoft® ECAL SA Step-up Open Value Level D 3 Years Acquired Year 1 Core Client Access License AP User CAL with Services_OV_OVNTO"/>
    <s v="Unidad"/>
    <s v="Und"/>
    <s v="SA Step Up"/>
    <s v="N/A"/>
    <s v="N/A"/>
    <s v="OPEN VALUE GOBIERNO"/>
    <s v="76A-00797"/>
    <s v="Licencia"/>
    <n v="690"/>
    <n v="1"/>
    <n v="0"/>
    <n v="0"/>
    <n v="2707208.0999999996"/>
    <n v="2942617.5"/>
    <n v="0"/>
  </r>
  <r>
    <s v="Catalogo principalOPEN VALUE - CSP GOBIERNO76A-00798"/>
    <s v="76A-00798OPEN VALUE - CSP GOBIERNO"/>
    <m/>
    <x v="4"/>
    <s v="76A-00798"/>
    <x v="3"/>
    <s v="Catalogo principal"/>
    <s v="USD"/>
    <s v="N/A"/>
    <s v="Microsoft® ECAL Software Assurance Open Value Level D 3 Years Acquired Year 1 AP Device CAL with Services_OV_OVNTO"/>
    <s v="Unidad"/>
    <s v="Und"/>
    <s v="Software Assurance"/>
    <s v="N/A"/>
    <s v="N/A"/>
    <s v="OPEN VALUE GOBIERNO"/>
    <s v="76A-00798"/>
    <s v="Licencia"/>
    <n v="510"/>
    <n v="1"/>
    <n v="0"/>
    <n v="0"/>
    <n v="2000979.9"/>
    <n v="2174978.15"/>
    <n v="0"/>
  </r>
  <r>
    <s v="Catalogo principalOPEN VALUE - CSP GOBIERNO76A-00799"/>
    <s v="76A-00799OPEN VALUE - CSP GOBIERNO"/>
    <m/>
    <x v="4"/>
    <s v="76A-00799"/>
    <x v="3"/>
    <s v="Catalogo principal"/>
    <s v="USD"/>
    <s v="N/A"/>
    <s v="Microsoft® ECAL Software Assurance Open Value Level D 3 Years Acquired Year 1 AP User CAL with Services_OV_OVNTO"/>
    <s v="Unidad"/>
    <s v="Und"/>
    <s v="Software Assurance"/>
    <s v="N/A"/>
    <s v="N/A"/>
    <s v="OPEN VALUE GOBIERNO"/>
    <s v="76A-00799"/>
    <s v="Licencia"/>
    <n v="660"/>
    <n v="1"/>
    <n v="0"/>
    <n v="0"/>
    <n v="2589503.4"/>
    <n v="2814677.61"/>
    <n v="0"/>
  </r>
  <r>
    <s v="Catalogo principalOPEN VALUE - CSP GOBIERNO76M-01045"/>
    <s v="76M-01045OPEN VALUE - CSP GOBIERNO"/>
    <m/>
    <x v="4"/>
    <s v="76M-01045"/>
    <x v="3"/>
    <s v="Catalogo principal"/>
    <s v="USD"/>
    <s v="N/A"/>
    <s v="Microsoft® SharePoint Standard CAL License &amp; Software Assurance Open Value Level D 3 Years Acquired Year 1 Additional Product Device CAL_OV_OVNTO"/>
    <s v="Unidad"/>
    <s v="Und"/>
    <s v="License/Software Assurance "/>
    <s v="N/A"/>
    <s v="N/A"/>
    <s v="OPEN VALUE GOBIERNO"/>
    <s v="76M-01045"/>
    <s v="Licencia"/>
    <n v="219"/>
    <n v="1"/>
    <n v="0"/>
    <n v="0"/>
    <n v="859244.30999999994"/>
    <n v="933961.21"/>
    <n v="0"/>
  </r>
  <r>
    <s v="Catalogo principalOPEN VALUE - CSP GOBIERNO76M-01046"/>
    <s v="76M-01046OPEN VALUE - CSP GOBIERNO"/>
    <m/>
    <x v="4"/>
    <s v="76M-01046"/>
    <x v="3"/>
    <s v="Catalogo principal"/>
    <s v="USD"/>
    <s v="N/A"/>
    <s v="Microsoft® SharePoint Standard CAL License &amp; Software Assurance Open Value Level D 3 Years Acquired Year 1 Additional Product User CAL_OV_OVNTO"/>
    <s v="Unidad"/>
    <s v="Und"/>
    <s v="License/Software Assurance "/>
    <s v="N/A"/>
    <s v="N/A"/>
    <s v="OPEN VALUE GOBIERNO"/>
    <s v="76M-01046"/>
    <s v="Licencia"/>
    <n v="279"/>
    <n v="1"/>
    <n v="0"/>
    <n v="0"/>
    <n v="1094653.71"/>
    <n v="1189840.99"/>
    <n v="0"/>
  </r>
  <r>
    <s v="Catalogo principalOPEN VALUE - CSP GOBIERNO76M-01055"/>
    <s v="76M-01055OPEN VALUE - CSP GOBIERNO"/>
    <m/>
    <x v="4"/>
    <s v="76M-01055"/>
    <x v="3"/>
    <s v="Catalogo principal"/>
    <s v="USD"/>
    <s v="N/A"/>
    <s v="Microsoft® SharePoint Standard CAL Software Assurance Open Value Level D 3 Years Acquired Year 1 Additional Product Device CAL_OV_OVNTO"/>
    <s v="Unidad"/>
    <s v="Und"/>
    <s v="Software Assurance"/>
    <s v="N/A"/>
    <s v="N/A"/>
    <s v="OPEN VALUE GOBIERNO"/>
    <s v="76M-01055"/>
    <s v="Licencia"/>
    <n v="93"/>
    <n v="1"/>
    <n v="0"/>
    <n v="0"/>
    <n v="364884.57"/>
    <n v="396613.66"/>
    <n v="0"/>
  </r>
  <r>
    <s v="Catalogo principalOPEN VALUE - CSP GOBIERNO76M-01056"/>
    <s v="76M-01056OPEN VALUE - CSP GOBIERNO"/>
    <m/>
    <x v="4"/>
    <s v="76M-01056"/>
    <x v="3"/>
    <s v="Catalogo principal"/>
    <s v="USD"/>
    <s v="N/A"/>
    <s v="Microsoft® SharePoint Standard CAL Software Assurance Open Value Level D 3 Years Acquired Year 1 Additional Product User CAL_OV_OVNTO"/>
    <s v="Unidad"/>
    <s v="Und"/>
    <s v="Software Assurance"/>
    <s v="N/A"/>
    <s v="N/A"/>
    <s v="OPEN VALUE GOBIERNO"/>
    <s v="76M-01056"/>
    <s v="Licencia"/>
    <n v="120"/>
    <n v="1"/>
    <n v="0"/>
    <n v="0"/>
    <n v="470818.8"/>
    <n v="511759.57"/>
    <n v="0"/>
  </r>
  <r>
    <s v="Catalogo principalOPEN VALUE - CSP GOBIERNO76N-03090"/>
    <s v="76N-03090OPEN VALUE - CSP GOBIERNO"/>
    <m/>
    <x v="4"/>
    <s v="76N-03090"/>
    <x v="3"/>
    <s v="Catalogo principal"/>
    <s v="USD"/>
    <s v="N/A"/>
    <s v="Microsoft® SharePoint Enterprise CAL License &amp; Software Assurance Open Value Level D 3 Years Acquired Year 1 Additional Product Device CAL_OV_OVNTO"/>
    <s v="Unidad"/>
    <s v="Und"/>
    <s v="License/Software Assurance "/>
    <s v="N/A"/>
    <s v="N/A"/>
    <s v="OPEN VALUE GOBIERNO"/>
    <s v="76N-03090"/>
    <s v="Licencia"/>
    <n v="189"/>
    <n v="1"/>
    <n v="0"/>
    <n v="0"/>
    <n v="741539.61"/>
    <n v="806021.32"/>
    <n v="0"/>
  </r>
  <r>
    <s v="Catalogo principalOPEN VALUE - CSP GOBIERNO76N-03097"/>
    <s v="76N-03097OPEN VALUE - CSP GOBIERNO"/>
    <m/>
    <x v="4"/>
    <s v="76N-03097"/>
    <x v="3"/>
    <s v="Catalogo principal"/>
    <s v="USD"/>
    <s v="N/A"/>
    <s v="Microsoft® SharePoint Enterprise CAL License &amp; Software Assurance Open Value Level D 3 Years Acquired Year 1 Additional Product User CAL_OV_OVNTO"/>
    <s v="Unidad"/>
    <s v="Und"/>
    <s v="License/Software Assurance "/>
    <s v="N/A"/>
    <s v="N/A"/>
    <s v="OPEN VALUE GOBIERNO"/>
    <s v="76N-03097"/>
    <s v="Licencia"/>
    <n v="249"/>
    <n v="1"/>
    <n v="0"/>
    <n v="0"/>
    <n v="976949.00999999989"/>
    <n v="1061901.1000000001"/>
    <n v="0"/>
  </r>
  <r>
    <s v="Catalogo principalOPEN VALUE - CSP GOBIERNO76N-03103"/>
    <s v="76N-03103OPEN VALUE - CSP GOBIERNO"/>
    <m/>
    <x v="4"/>
    <s v="76N-03103"/>
    <x v="3"/>
    <s v="Catalogo principal"/>
    <s v="USD"/>
    <s v="N/A"/>
    <s v="Microsoft® SharePoint Enterprise CAL Software Assurance Open Value Level D 3 Years Acquired Year 1 Additional Product Device CAL_OV_OVNTO"/>
    <s v="Unidad"/>
    <s v="Und"/>
    <s v="Software Assurance"/>
    <s v="N/A"/>
    <s v="N/A"/>
    <s v="OPEN VALUE GOBIERNO"/>
    <s v="76N-03103"/>
    <s v="Licencia"/>
    <n v="81"/>
    <n v="1"/>
    <n v="0"/>
    <n v="0"/>
    <n v="317802.69"/>
    <n v="345437.71"/>
    <n v="0"/>
  </r>
  <r>
    <s v="Catalogo principalOPEN VALUE - CSP GOBIERNO76N-03108"/>
    <s v="76N-03108OPEN VALUE - CSP GOBIERNO"/>
    <m/>
    <x v="4"/>
    <s v="76N-03108"/>
    <x v="3"/>
    <s v="Catalogo principal"/>
    <s v="USD"/>
    <s v="N/A"/>
    <s v="Microsoft® SharePoint Enterprise CAL Software Assurance Open Value Level D 3 Years Acquired Year 1 Additional Product User CAL_OV_OVNTO"/>
    <s v="Unidad"/>
    <s v="Und"/>
    <s v="Software Assurance"/>
    <s v="N/A"/>
    <s v="N/A"/>
    <s v="OPEN VALUE GOBIERNO"/>
    <s v="76N-03108"/>
    <s v="Licencia"/>
    <n v="108"/>
    <n v="1"/>
    <n v="0"/>
    <n v="0"/>
    <n v="423736.92"/>
    <n v="460583.61"/>
    <n v="0"/>
  </r>
  <r>
    <s v="Catalogo principalOPEN VALUE - CSP GOBIERNO76P-00733"/>
    <s v="76P-00733OPEN VALUE - CSP GOBIERNO"/>
    <m/>
    <x v="4"/>
    <s v="76P-00733"/>
    <x v="3"/>
    <s v="Catalogo principal"/>
    <s v="USD"/>
    <s v="N/A"/>
    <s v="Microsoft® SharePoint Server License &amp; Software Assurance Open Value Level D 3 Years Acquired Year 1 Additional Product_OV_OVNTO"/>
    <s v="Unidad"/>
    <s v="Und"/>
    <s v="License/Software Assurance "/>
    <s v="N/A"/>
    <s v="N/A"/>
    <s v="OPEN VALUE GOBIERNO"/>
    <s v="76P-00733"/>
    <s v="Licencia"/>
    <n v="15693"/>
    <n v="1"/>
    <n v="0"/>
    <n v="0"/>
    <n v="61571328.569999993"/>
    <n v="66925357.140000001"/>
    <n v="0"/>
  </r>
  <r>
    <s v="Catalogo principalOPEN VALUE - CSP GOBIERNO76P-00738"/>
    <s v="76P-00738OPEN VALUE - CSP GOBIERNO"/>
    <m/>
    <x v="4"/>
    <s v="76P-00738"/>
    <x v="3"/>
    <s v="Catalogo principal"/>
    <s v="USD"/>
    <s v="N/A"/>
    <s v="Microsoft® SharePoint Server Software Assurance Open Value Level D 3 Years Acquired Year 1 Additional Product_OV_OVNTO"/>
    <s v="Unidad"/>
    <s v="Und"/>
    <s v="Software Assurance"/>
    <s v="N/A"/>
    <s v="N/A"/>
    <s v="OPEN VALUE GOBIERNO"/>
    <s v="76P-00738"/>
    <s v="Licencia"/>
    <n v="6726"/>
    <n v="1"/>
    <n v="0"/>
    <n v="0"/>
    <n v="26389393.739999998"/>
    <n v="28684123.629999999"/>
    <n v="0"/>
  </r>
  <r>
    <s v="Catalogo principalOPEN VALUE - CSP GOBIERNO77D-00079"/>
    <s v="77D-00079OPEN VALUE - CSP GOBIERNO"/>
    <m/>
    <x v="4"/>
    <s v="77D-00079"/>
    <x v="3"/>
    <s v="Catalogo principal"/>
    <s v="USD"/>
    <s v="N/A"/>
    <s v="Microsoft® Visual Studio Professional MSDN License &amp; Software Assurance Open Value Level D 3 Years Acquired Year 1 AP_OV_OVNTO"/>
    <s v="Unidad"/>
    <s v="Und"/>
    <s v="License/Software Assurance "/>
    <s v="N/A"/>
    <s v="N/A"/>
    <s v="OPEN VALUE GOBIERNO"/>
    <s v="77D-00079"/>
    <s v="Licencia"/>
    <n v="2043"/>
    <n v="1"/>
    <n v="0"/>
    <n v="0"/>
    <n v="8015690.0699999994"/>
    <n v="8712706.5999999996"/>
    <n v="0"/>
  </r>
  <r>
    <s v="Catalogo principalOPEN VALUE - CSP GOBIERNO77D-00080"/>
    <s v="77D-00080OPEN VALUE - CSP GOBIERNO"/>
    <m/>
    <x v="4"/>
    <s v="77D-00080"/>
    <x v="3"/>
    <s v="Catalogo principal"/>
    <s v="USD"/>
    <s v="N/A"/>
    <s v="Microsoft® Visual Studio Professional MSDN Software Assurance Open Value Level D 3 Years Acquired Year 1 AP_OV_OVNTO"/>
    <s v="Unidad"/>
    <s v="Und"/>
    <s v="Software Assurance"/>
    <s v="N/A"/>
    <s v="N/A"/>
    <s v="OPEN VALUE GOBIERNO"/>
    <s v="77D-00080"/>
    <s v="Licencia"/>
    <n v="1791"/>
    <n v="1"/>
    <n v="0"/>
    <n v="0"/>
    <n v="7026970.5899999999"/>
    <n v="7638011.5099999998"/>
    <n v="0"/>
  </r>
  <r>
    <s v="Catalogo principalOPEN VALUE - CSP GOBIERNO79P-01696"/>
    <s v="79P-01696OPEN VALUE - CSP GOBIERNO"/>
    <m/>
    <x v="4"/>
    <s v="79P-01696"/>
    <x v="3"/>
    <s v="Catalogo principal"/>
    <s v="USD"/>
    <s v="N/A"/>
    <s v="Microsoft® Office Professional Plus License &amp; Software Assurance Open Value Level D 3 Years Acquired Year 1 AP_OV_OVNTO"/>
    <s v="Unidad"/>
    <s v="Und"/>
    <s v="License/Software Assurance "/>
    <s v="N/A"/>
    <s v="N/A"/>
    <s v="OPEN VALUE GOBIERNO"/>
    <s v="79P-01696"/>
    <s v="Licencia"/>
    <n v="1251"/>
    <n v="1"/>
    <n v="0"/>
    <n v="0"/>
    <n v="4908285.9899999993"/>
    <n v="5335093.47"/>
    <n v="0"/>
  </r>
  <r>
    <s v="Catalogo principalOPEN VALUE - CSP GOBIERNO79P-01705"/>
    <s v="79P-01705OPEN VALUE - CSP GOBIERNO"/>
    <m/>
    <x v="4"/>
    <s v="79P-01705"/>
    <x v="3"/>
    <s v="Catalogo principal"/>
    <s v="USD"/>
    <s v="N/A"/>
    <s v="Microsoft® Office Professional Plus SA Step-up Open Value Level D 3 Years Acquired Year 1 Office Standard AP_OV_OVNTO"/>
    <s v="Unidad"/>
    <s v="Und"/>
    <s v="SA Step Up"/>
    <s v="N/A"/>
    <s v="N/A"/>
    <s v="OPEN VALUE GOBIERNO"/>
    <s v="79P-01705"/>
    <s v="Licencia"/>
    <n v="334"/>
    <n v="1"/>
    <n v="0"/>
    <n v="0"/>
    <n v="1310445.6599999999"/>
    <n v="1424397.46"/>
    <n v="0"/>
  </r>
  <r>
    <s v="Catalogo principalOPEN VALUE - CSP GOBIERNO79P-01711"/>
    <s v="79P-01711OPEN VALUE - CSP GOBIERNO"/>
    <m/>
    <x v="4"/>
    <s v="79P-01711"/>
    <x v="3"/>
    <s v="Catalogo principal"/>
    <s v="USD"/>
    <s v="N/A"/>
    <s v="Microsoft® Office Professional Plus Software Assurance Open Value Level D 3 Years Acquired Year 1 AP_OV_OVNTO"/>
    <s v="Unidad"/>
    <s v="Und"/>
    <s v="Software Assurance"/>
    <s v="N/A"/>
    <s v="N/A"/>
    <s v="OPEN VALUE GOBIERNO"/>
    <s v="79P-01711"/>
    <s v="Licencia"/>
    <n v="582"/>
    <n v="1"/>
    <n v="0"/>
    <n v="0"/>
    <n v="2283471.1799999997"/>
    <n v="2482033.89"/>
    <n v="0"/>
  </r>
  <r>
    <s v="Catalogo principalOPEN VALUE - CSP GOBIERNO7AH-00103"/>
    <s v="7AH-00103OPEN VALUE - CSP GOBIERNO"/>
    <m/>
    <x v="4"/>
    <s v="7AH-00103"/>
    <x v="3"/>
    <s v="Catalogo principal"/>
    <s v="USD"/>
    <s v="N/A"/>
    <s v="Microsoft® SfB Server Enterprise CAL License &amp; Software Assurance Open Value Level D 3 Years Acquired Year 1 AP Device CAL_OV_OVNTO"/>
    <s v="Unidad"/>
    <s v="Und"/>
    <s v="License/Software Assurance "/>
    <s v="N/A"/>
    <s v="N/A"/>
    <s v="OPEN VALUE GOBIERNO"/>
    <s v="7AH-00103"/>
    <s v="Licencia"/>
    <n v="249"/>
    <n v="1"/>
    <n v="0"/>
    <n v="0"/>
    <n v="976949.00999999989"/>
    <n v="1061901.1000000001"/>
    <n v="0"/>
  </r>
  <r>
    <s v="Catalogo principalOPEN VALUE - CSP GOBIERNO7AH-00104"/>
    <s v="7AH-00104OPEN VALUE - CSP GOBIERNO"/>
    <m/>
    <x v="4"/>
    <s v="7AH-00104"/>
    <x v="3"/>
    <s v="Catalogo principal"/>
    <s v="USD"/>
    <s v="N/A"/>
    <s v="Microsoft® SfB Server Enterprise CAL License &amp; Software Assurance Open Value Level D 3 Years Acquired Year 1 AP User CAL_OV_OVNTO"/>
    <s v="Unidad"/>
    <s v="Und"/>
    <s v="License/Software Assurance "/>
    <s v="N/A"/>
    <s v="N/A"/>
    <s v="OPEN VALUE GOBIERNO"/>
    <s v="7AH-00104"/>
    <s v="Licencia"/>
    <n v="321"/>
    <n v="1"/>
    <n v="0"/>
    <n v="0"/>
    <n v="1259440.29"/>
    <n v="1368956.84"/>
    <n v="0"/>
  </r>
  <r>
    <s v="Catalogo principalOPEN VALUE - CSP GOBIERNO7AH-00105"/>
    <s v="7AH-00105OPEN VALUE - CSP GOBIERNO"/>
    <m/>
    <x v="4"/>
    <s v="7AH-00105"/>
    <x v="3"/>
    <s v="Catalogo principal"/>
    <s v="USD"/>
    <s v="N/A"/>
    <s v="Microsoft® SfB Server Enterprise CAL Software Assurance Open Value Level D 3 Years Acquired Year 1 AP Device CAL_OV_OVNTO"/>
    <s v="Unidad"/>
    <s v="Und"/>
    <s v="Software Assurance"/>
    <s v="N/A"/>
    <s v="N/A"/>
    <s v="OPEN VALUE GOBIERNO"/>
    <s v="7AH-00105"/>
    <s v="Licencia"/>
    <n v="108"/>
    <n v="1"/>
    <n v="0"/>
    <n v="0"/>
    <n v="423736.92"/>
    <n v="460583.61"/>
    <n v="0"/>
  </r>
  <r>
    <s v="Catalogo principalOPEN VALUE - CSP GOBIERNO7AH-00106"/>
    <s v="7AH-00106OPEN VALUE - CSP GOBIERNO"/>
    <m/>
    <x v="4"/>
    <s v="7AH-00106"/>
    <x v="3"/>
    <s v="Catalogo principal"/>
    <s v="USD"/>
    <s v="N/A"/>
    <s v="Microsoft® SfB Server Enterprise CAL Software Assurance Open Value Level D 3 Years Acquired Year 1 AP User CAL_OV_OVNTO"/>
    <s v="Unidad"/>
    <s v="Und"/>
    <s v="Software Assurance"/>
    <s v="N/A"/>
    <s v="N/A"/>
    <s v="OPEN VALUE GOBIERNO"/>
    <s v="7AH-00106"/>
    <s v="Licencia"/>
    <n v="138"/>
    <n v="1"/>
    <n v="0"/>
    <n v="0"/>
    <n v="541441.62"/>
    <n v="588523.5"/>
    <n v="0"/>
  </r>
  <r>
    <s v="Catalogo principalOPEN VALUE - CSP GOBIERNO7JQ-00279"/>
    <s v="7JQ-00279OPEN VALUE - CSP GOBIERNO"/>
    <m/>
    <x v="4"/>
    <s v="7JQ-00279"/>
    <x v="3"/>
    <s v="Catalogo principal"/>
    <s v="USD"/>
    <s v="N/A"/>
    <s v="Microsoft® SQL Server Enterprise Core License &amp; Software Assurance Open Value 2 Licenses Level D 3 Years Acquired Year 1 AP_OV_OVNTO"/>
    <s v="Unidad"/>
    <s v="Und"/>
    <s v="License/Software Assurance "/>
    <s v="N/A"/>
    <s v="N/A"/>
    <s v="OPEN VALUE GOBIERNO"/>
    <s v="7JQ-00279"/>
    <s v="Licencia"/>
    <n v="33630"/>
    <n v="1"/>
    <n v="0"/>
    <n v="0"/>
    <n v="131946968.69999999"/>
    <n v="143420618.15000001"/>
    <n v="0"/>
  </r>
  <r>
    <s v="Catalogo principalOPEN VALUE - CSP GOBIERNO7JQ-00281"/>
    <s v="7JQ-00281OPEN VALUE - CSP GOBIERNO"/>
    <m/>
    <x v="4"/>
    <s v="7JQ-00281"/>
    <x v="3"/>
    <s v="Catalogo principal"/>
    <s v="USD"/>
    <s v="N/A"/>
    <s v="Microsoft® SQL Server Enterprise Core Software Assurance Open Value 2 Licenses Level D 3 Years Acquired Year 1 AP_OV_OVNTO"/>
    <s v="Unidad"/>
    <s v="Und"/>
    <s v="Software Assurance"/>
    <s v="N/A"/>
    <s v="N/A"/>
    <s v="OPEN VALUE GOBIERNO"/>
    <s v="7JQ-00281"/>
    <s v="Licencia"/>
    <n v="14415"/>
    <n v="1"/>
    <n v="0"/>
    <n v="0"/>
    <n v="56557108.349999994"/>
    <n v="61475117.770000003"/>
    <n v="0"/>
  </r>
  <r>
    <s v="Catalogo principalOPEN VALUE - CSP GOBIERNO7JQ-00447"/>
    <s v="7JQ-00447OPEN VALUE - CSP GOBIERNO"/>
    <m/>
    <x v="4"/>
    <s v="7JQ-00447"/>
    <x v="3"/>
    <s v="Catalogo principal"/>
    <s v="USD"/>
    <s v="N/A"/>
    <s v="Microsoft® SQL Server Enterprise Core SA Step-up Open Value 2 Licenses Level D 3 Years Acquired Year 1 SQL Svr Standard Core AP_OV_OVNTO"/>
    <s v="Unidad"/>
    <s v="Und"/>
    <s v="SA Step Up"/>
    <s v="N/A"/>
    <s v="N/A"/>
    <s v="OPEN VALUE GOBIERNO"/>
    <s v="7JQ-00447"/>
    <s v="Licencia"/>
    <n v="24859"/>
    <n v="1"/>
    <n v="0"/>
    <n v="0"/>
    <n v="97534037.909999996"/>
    <n v="106015258.59999999"/>
    <n v="0"/>
  </r>
  <r>
    <s v="Catalogo principalOPEN VALUE - CSP GOBIERNO7JT-00002"/>
    <s v="7JT-00002OPEN VALUE - CSP GOBIERNO"/>
    <m/>
    <x v="4"/>
    <s v="7JT-00002"/>
    <x v="3"/>
    <s v="Catalogo principal"/>
    <s v="USD"/>
    <s v="N/A"/>
    <s v="Microsoft® O365 E1 Archiving Subscription Open Value Level D 1 Month AP_OV_OVNTO"/>
    <s v="Unidad"/>
    <s v="Und"/>
    <s v="Monthly Subscriptions"/>
    <s v="N/A"/>
    <s v="N/A"/>
    <s v="OPEN VALUE GOBIERNO"/>
    <s v="7JT-00002"/>
    <s v="Suscripción mensual con pago anual"/>
    <n v="9.1999999999999993"/>
    <n v="1"/>
    <n v="0"/>
    <n v="0"/>
    <n v="36096.107999999993"/>
    <n v="39234.9"/>
    <n v="0"/>
  </r>
  <r>
    <s v="Catalogo principalOPEN VALUE - CSP GOBIERNO7NQ-00187"/>
    <s v="7NQ-00187OPEN VALUE - CSP GOBIERNO"/>
    <m/>
    <x v="4"/>
    <s v="7NQ-00187"/>
    <x v="3"/>
    <s v="Catalogo principal"/>
    <s v="USD"/>
    <s v="N/A"/>
    <s v="Microsoft® SQL Server Standard Core License &amp; Software Assurance Open Value 2 Licenses Level D 3 Years Acquired Year 1 AP_OV_OVNTO"/>
    <s v="Unidad"/>
    <s v="Und"/>
    <s v="License/Software Assurance "/>
    <s v="N/A"/>
    <s v="N/A"/>
    <s v="OPEN VALUE GOBIERNO"/>
    <s v="7NQ-00187"/>
    <s v="Licencia"/>
    <n v="8772"/>
    <n v="1"/>
    <n v="0"/>
    <n v="0"/>
    <n v="34416854.280000001"/>
    <n v="37409624.219999999"/>
    <n v="0"/>
  </r>
  <r>
    <s v="Catalogo principalOPEN VALUE - CSP GOBIERNO7NQ-00188"/>
    <s v="7NQ-00188OPEN VALUE - CSP GOBIERNO"/>
    <m/>
    <x v="4"/>
    <s v="7NQ-00188"/>
    <x v="3"/>
    <s v="Catalogo principal"/>
    <s v="USD"/>
    <s v="N/A"/>
    <s v="Microsoft® SQL Server Standard Core Software Assurance Open Value 2 Licenses Level D 3 Years Acquired Year 1 AP_OV_OVNTO"/>
    <s v="Unidad"/>
    <s v="Und"/>
    <s v="Software Assurance"/>
    <s v="N/A"/>
    <s v="N/A"/>
    <s v="OPEN VALUE GOBIERNO"/>
    <s v="7NQ-00188"/>
    <s v="Licencia"/>
    <n v="3759"/>
    <n v="1"/>
    <n v="0"/>
    <n v="0"/>
    <n v="14748398.909999998"/>
    <n v="16030868.380000001"/>
    <n v="0"/>
  </r>
  <r>
    <s v="Catalogo principalOPEN VALUE - CSP GOBIERNO7NS-00005"/>
    <s v="7NS-00005OPEN VALUE - CSP GOBIERNO"/>
    <m/>
    <x v="4"/>
    <s v="7NS-00005"/>
    <x v="3"/>
    <s v="Catalogo principal"/>
    <s v="USD"/>
    <s v="N/A"/>
    <s v="Microsoft® Project P3 Open Subscription Open Value Level D 1 Month AP_OV_OVNTO"/>
    <s v="Unidad"/>
    <s v="Und"/>
    <s v="Monthly Subscriptions"/>
    <s v="N/A"/>
    <s v="N/A"/>
    <s v="OPEN VALUE GOBIERNO"/>
    <s v="7NS-00005"/>
    <s v="Suscripción mensual con pago anual"/>
    <n v="30"/>
    <n v="1"/>
    <n v="0"/>
    <n v="0"/>
    <n v="117704.7"/>
    <n v="127939.89"/>
    <n v="0"/>
  </r>
  <r>
    <s v="Catalogo principalOPEN VALUE - CSP GOBIERNO7YC-00005"/>
    <s v="7YC-00005OPEN VALUE - CSP GOBIERNO"/>
    <m/>
    <x v="4"/>
    <s v="7YC-00005"/>
    <x v="3"/>
    <s v="Catalogo principal"/>
    <s v="USD"/>
    <s v="N/A"/>
    <s v="Microsoft® Project P5 Open Subscription Open Value Level D 1 Month AP_OV_OVNTO"/>
    <s v="Unidad"/>
    <s v="Und"/>
    <s v="Monthly Subscriptions"/>
    <s v="N/A"/>
    <s v="N/A"/>
    <s v="OPEN VALUE GOBIERNO"/>
    <s v="7YC-00005"/>
    <s v="Suscripción mensual con pago anual"/>
    <n v="55"/>
    <n v="1"/>
    <n v="0"/>
    <n v="0"/>
    <n v="215791.94999999998"/>
    <n v="234556.47"/>
    <n v="0"/>
  </r>
  <r>
    <s v="Catalogo principalOPEN VALUE - CSP GOBIERNO810-06380"/>
    <s v="810-06380OPEN VALUE - CSP GOBIERNO"/>
    <m/>
    <x v="4"/>
    <s v="810-06380"/>
    <x v="3"/>
    <s v="Catalogo principal"/>
    <s v="USD"/>
    <s v="N/A"/>
    <s v="Microsoft® SQL Server Enterprise Software Assurance Open Value Level D 3 Years Acquired Year 1 AP_OV_OVNTO"/>
    <s v="Unidad"/>
    <s v="Und"/>
    <s v="Software Assurance"/>
    <s v="N/A"/>
    <s v="N/A"/>
    <s v="OPEN VALUE GOBIERNO"/>
    <s v="810-06380"/>
    <s v="Licencia"/>
    <n v="9009"/>
    <n v="1"/>
    <n v="0"/>
    <n v="0"/>
    <n v="35346721.409999996"/>
    <n v="38420349.359999999"/>
    <n v="0"/>
  </r>
  <r>
    <s v="Catalogo principalOPEN VALUE - CSP GOBIERNO9A3-00028"/>
    <s v="9A3-00028OPEN VALUE - CSP GOBIERNO"/>
    <m/>
    <x v="4"/>
    <s v="9A3-00028"/>
    <x v="3"/>
    <s v="Catalogo principal"/>
    <s v="USD"/>
    <s v="N/A"/>
    <s v="Microsoft ECAL Bridge EMS Subscription Open Value Level D 1 Month AP Per User_OV_OVNTO"/>
    <s v="Unidad"/>
    <s v="Und"/>
    <s v="Producto"/>
    <s v="N/A"/>
    <s v="N/A"/>
    <s v="OPEN VALUE GOBIERNO"/>
    <s v="9A3-00028"/>
    <s v="Suscripción mensual con pago anual"/>
    <n v="17"/>
    <n v="1"/>
    <n v="0"/>
    <n v="0"/>
    <n v="66699.33"/>
    <n v="72499.27"/>
    <n v="0"/>
  </r>
  <r>
    <s v="Catalogo principalOPEN VALUE - CSP GOBIERNO9A6-00024"/>
    <s v="9A6-00024OPEN VALUE - CSP GOBIERNO"/>
    <m/>
    <x v="4"/>
    <s v="9A6-00024"/>
    <x v="3"/>
    <s v="Catalogo principal"/>
    <s v="USD"/>
    <s v="N/A"/>
    <s v="Microsoft Core CAL Bridge EMS Subscription Open Value Level D 1 Month AP Per User_OV_OVNTO"/>
    <s v="Unidad"/>
    <s v="Und"/>
    <s v="Producto"/>
    <s v="N/A"/>
    <s v="N/A"/>
    <s v="OPEN VALUE GOBIERNO"/>
    <s v="9A6-00024"/>
    <s v="Suscripción mensual con pago anual"/>
    <n v="7"/>
    <n v="1"/>
    <n v="0"/>
    <n v="0"/>
    <n v="27464.43"/>
    <n v="29852.639999999999"/>
    <n v="0"/>
  </r>
  <r>
    <s v="Catalogo principalOPEN VALUE - CSP GOBIERNO9EA-00702"/>
    <s v="9EA-00702OPEN VALUE - CSP GOBIERNO"/>
    <m/>
    <x v="4"/>
    <s v="9EA-00702"/>
    <x v="3"/>
    <s v="Catalogo principal"/>
    <s v="USD"/>
    <s v="N/A"/>
    <s v="Microsoft® Win Server Datacenter Core License &amp; Software Assurance Open Value 16 Licenses Level D 3 Years Acquired Year 1 AP_OV_OVNTO"/>
    <s v="Unidad"/>
    <s v="Und"/>
    <s v="License/Software Assurance "/>
    <s v="N/A"/>
    <s v="N/A"/>
    <s v="OPEN VALUE GOBIERNO"/>
    <s v="9EA-00702"/>
    <s v="Licencia"/>
    <n v="11904"/>
    <n v="1"/>
    <n v="0"/>
    <n v="0"/>
    <n v="46705224.960000001"/>
    <n v="50766548.869999997"/>
    <n v="0"/>
  </r>
  <r>
    <s v="Catalogo principalOPEN VALUE - CSP GOBIERNO9EA-00703"/>
    <s v="9EA-00703OPEN VALUE - CSP GOBIERNO"/>
    <m/>
    <x v="4"/>
    <s v="9EA-00703"/>
    <x v="3"/>
    <s v="Catalogo principal"/>
    <s v="USD"/>
    <s v="N/A"/>
    <s v="Microsoft® Win Server Datacenter Core Software Assurance Open Value 16 Licenses Level D 3 Years Acquired Year 1 AP_OV_OVNTO"/>
    <s v="Unidad"/>
    <s v="Und"/>
    <s v="Software Assurance"/>
    <s v="N/A"/>
    <s v="N/A"/>
    <s v="OPEN VALUE GOBIERNO"/>
    <s v="9EA-00703"/>
    <s v="Licencia"/>
    <n v="5103"/>
    <n v="1"/>
    <n v="0"/>
    <n v="0"/>
    <n v="20021569.469999999"/>
    <n v="21762575.510000002"/>
    <n v="0"/>
  </r>
  <r>
    <s v="Catalogo principalOPEN VALUE - CSP GOBIERNO9EA-00704"/>
    <s v="9EA-00704OPEN VALUE - CSP GOBIERNO"/>
    <m/>
    <x v="4"/>
    <s v="9EA-00704"/>
    <x v="3"/>
    <s v="Catalogo principal"/>
    <s v="USD"/>
    <s v="N/A"/>
    <s v="Microsoft® Win Server Datacenter Core SA Step-up Open Value 16 Licenses Level D 3 Years Acquired Year 1 Win Server Std AP_OV_OVNTO"/>
    <s v="Unidad"/>
    <s v="Und"/>
    <s v="SA Step Up"/>
    <s v="N/A"/>
    <s v="N/A"/>
    <s v="OPEN VALUE GOBIERNO"/>
    <s v="9EA-00704"/>
    <s v="Licencia"/>
    <n v="9966"/>
    <n v="1"/>
    <n v="0"/>
    <n v="0"/>
    <n v="39101501.339999996"/>
    <n v="42501631.890000001"/>
    <n v="0"/>
  </r>
  <r>
    <s v="Catalogo principalOPEN VALUE - CSP GOBIERNO9EA-00705"/>
    <s v="9EA-00705OPEN VALUE - CSP GOBIERNO"/>
    <m/>
    <x v="4"/>
    <s v="9EA-00705"/>
    <x v="3"/>
    <s v="Catalogo principal"/>
    <s v="USD"/>
    <s v="N/A"/>
    <s v="Microsoft® Win Server Datacenter Core License &amp; Software Assurance Open Value 2 Licenses Level D 3 Years Acquired Year 1 AP_OV_OVNTO"/>
    <s v="Unidad"/>
    <s v="Und"/>
    <s v="License/Software Assurance "/>
    <s v="N/A"/>
    <s v="N/A"/>
    <s v="OPEN VALUE GOBIERNO"/>
    <s v="9EA-00705"/>
    <s v="Licencia"/>
    <n v="1491"/>
    <n v="1"/>
    <n v="0"/>
    <n v="0"/>
    <n v="5849923.5899999999"/>
    <n v="6358612.5999999996"/>
    <n v="0"/>
  </r>
  <r>
    <s v="Catalogo principalOPEN VALUE - CSP GOBIERNO9EA-00706"/>
    <s v="9EA-00706OPEN VALUE - CSP GOBIERNO"/>
    <m/>
    <x v="4"/>
    <s v="9EA-00706"/>
    <x v="3"/>
    <s v="Catalogo principal"/>
    <s v="USD"/>
    <s v="N/A"/>
    <s v="Microsoft® Win Server Datacenter Core Software Assurance Open Value 2 Licenses Level D 3 Years Acquired Year 1 AP_OV_OVNTO"/>
    <s v="Unidad"/>
    <s v="Und"/>
    <s v="Software Assurance"/>
    <s v="N/A"/>
    <s v="N/A"/>
    <s v="OPEN VALUE GOBIERNO"/>
    <s v="9EA-00706"/>
    <s v="Licencia"/>
    <n v="639"/>
    <n v="1"/>
    <n v="0"/>
    <n v="0"/>
    <n v="2507110.11"/>
    <n v="2725119.68"/>
    <n v="0"/>
  </r>
  <r>
    <s v="Catalogo principalOPEN VALUE - CSP GOBIERNO9EA-00707"/>
    <s v="9EA-00707OPEN VALUE - CSP GOBIERNO"/>
    <m/>
    <x v="4"/>
    <s v="9EA-00707"/>
    <x v="3"/>
    <s v="Catalogo principal"/>
    <s v="USD"/>
    <s v="N/A"/>
    <s v="Microsoft® Win Server Datacenter Core SA Step-up Open Value 2 Licenses Level D 3 Years Acquired Year 1 Win Server Std AP_OV_OVNTO"/>
    <s v="Unidad"/>
    <s v="Und"/>
    <s v="SA Step Up"/>
    <s v="N/A"/>
    <s v="N/A"/>
    <s v="OPEN VALUE GOBIERNO"/>
    <s v="9EA-00707"/>
    <s v="Licencia"/>
    <n v="1244"/>
    <n v="1"/>
    <n v="0"/>
    <n v="0"/>
    <n v="4880821.5599999996"/>
    <n v="5305240.83"/>
    <n v="0"/>
  </r>
  <r>
    <s v="Catalogo principalOPEN VALUE - CSP GOBIERNO9EM-00556"/>
    <s v="9EM-00556OPEN VALUE - CSP GOBIERNO"/>
    <m/>
    <x v="4"/>
    <s v="9EM-00556"/>
    <x v="3"/>
    <s v="Catalogo principal"/>
    <s v="USD"/>
    <s v="N/A"/>
    <s v="Microsoft® Win Server Standard Core License &amp; Software Assurance Open Value 16 Licenses Level D 3 Years Acquired Year 1 AP_OV_OVNTO"/>
    <s v="Unidad"/>
    <s v="Und"/>
    <s v="License/Software Assurance "/>
    <s v="N/A"/>
    <s v="N/A"/>
    <s v="OPEN VALUE GOBIERNO"/>
    <s v="9EM-00556"/>
    <s v="Licencia"/>
    <n v="1941"/>
    <n v="1"/>
    <n v="0"/>
    <n v="0"/>
    <n v="7615494.0899999999"/>
    <n v="8277710.9699999997"/>
    <n v="0"/>
  </r>
  <r>
    <s v="Catalogo principalOPEN VALUE - CSP GOBIERNO9EM-00557"/>
    <s v="9EM-00557OPEN VALUE - CSP GOBIERNO"/>
    <m/>
    <x v="4"/>
    <s v="9EM-00557"/>
    <x v="3"/>
    <s v="Catalogo principal"/>
    <s v="USD"/>
    <s v="N/A"/>
    <s v="Microsoft® Win Server Standard Core Software Assurance Open Value 16 Licenses Level D 3 Years Acquired Year 1 AP_OV_OVNTO"/>
    <s v="Unidad"/>
    <s v="Und"/>
    <s v="Software Assurance"/>
    <s v="N/A"/>
    <s v="N/A"/>
    <s v="OPEN VALUE GOBIERNO"/>
    <s v="9EM-00557"/>
    <s v="Licencia"/>
    <n v="831"/>
    <n v="1"/>
    <n v="0"/>
    <n v="0"/>
    <n v="3260420.19"/>
    <n v="3543934.99"/>
    <n v="0"/>
  </r>
  <r>
    <s v="Catalogo principalOPEN VALUE - CSP GOBIERNO9EM-00558"/>
    <s v="9EM-00558OPEN VALUE - CSP GOBIERNO"/>
    <m/>
    <x v="4"/>
    <s v="9EM-00558"/>
    <x v="3"/>
    <s v="Catalogo principal"/>
    <s v="USD"/>
    <s v="N/A"/>
    <s v="Microsoft® Win Server Standard Core License &amp; Software Assurance Open Value 2 Licenses Level D 3 Years Acquired Year 1 AP_OV_OVNTO"/>
    <s v="Unidad"/>
    <s v="Und"/>
    <s v="License/Software Assurance "/>
    <s v="N/A"/>
    <s v="N/A"/>
    <s v="OPEN VALUE GOBIERNO"/>
    <s v="9EM-00558"/>
    <s v="Licencia"/>
    <n v="246"/>
    <n v="1"/>
    <n v="0"/>
    <n v="0"/>
    <n v="965178.53999999992"/>
    <n v="1049107.1100000001"/>
    <n v="0"/>
  </r>
  <r>
    <s v="Catalogo principalOPEN VALUE - CSP GOBIERNO9EM-00559"/>
    <s v="9EM-00559OPEN VALUE - CSP GOBIERNO"/>
    <m/>
    <x v="4"/>
    <s v="9EM-00559"/>
    <x v="3"/>
    <s v="Catalogo principal"/>
    <s v="USD"/>
    <s v="N/A"/>
    <s v="Microsoft® Win Server Standard Core Software Assurance Open Value 2 Licenses Level D 3 Years Acquired Year 1 AP_OV_OVNTO"/>
    <s v="Unidad"/>
    <s v="Und"/>
    <s v="Software Assurance"/>
    <s v="N/A"/>
    <s v="N/A"/>
    <s v="OPEN VALUE GOBIERNO"/>
    <s v="9EM-00559"/>
    <s v="Licencia"/>
    <n v="108"/>
    <n v="1"/>
    <n v="0"/>
    <n v="0"/>
    <n v="423736.92"/>
    <n v="460583.61"/>
    <n v="0"/>
  </r>
  <r>
    <s v="Catalogo principalOPEN VALUE - CSP GOBIERNO9EN-00484"/>
    <s v="9EN-00484OPEN VALUE - CSP GOBIERNO"/>
    <m/>
    <x v="4"/>
    <s v="9EN-00484"/>
    <x v="3"/>
    <s v="Catalogo principal"/>
    <s v="USD"/>
    <s v="N/A"/>
    <s v="Microsoft® System Center Standard Core License &amp; Software Assurance Open Value 16 Licenses Level D 3 Years Acquired Year 1 AP_OV_OVNTO"/>
    <s v="Unidad"/>
    <s v="Und"/>
    <s v="License/Software Assurance "/>
    <s v="N/A"/>
    <s v="N/A"/>
    <s v="OPEN VALUE GOBIERNO"/>
    <s v="9EN-00484"/>
    <s v="Licencia"/>
    <n v="1962"/>
    <n v="1"/>
    <n v="0"/>
    <n v="0"/>
    <n v="7697887.3799999999"/>
    <n v="8367268.8899999997"/>
    <n v="0"/>
  </r>
  <r>
    <s v="Catalogo principalOPEN VALUE - CSP GOBIERNO9EN-00485"/>
    <s v="9EN-00485OPEN VALUE - CSP GOBIERNO"/>
    <m/>
    <x v="4"/>
    <s v="9EN-00485"/>
    <x v="3"/>
    <s v="Catalogo principal"/>
    <s v="USD"/>
    <s v="N/A"/>
    <s v="Microsoft® System Center Standard Core Software Assurance Open Value 16 Licenses Level D 3 Years Acquired Year 1 AP_OV_OVNTO"/>
    <s v="Unidad"/>
    <s v="Und"/>
    <s v="Software Assurance"/>
    <s v="N/A"/>
    <s v="N/A"/>
    <s v="OPEN VALUE GOBIERNO"/>
    <s v="9EN-00485"/>
    <s v="Licencia"/>
    <n v="843"/>
    <n v="1"/>
    <n v="0"/>
    <n v="0"/>
    <n v="3307502.07"/>
    <n v="3595110.95"/>
    <n v="0"/>
  </r>
  <r>
    <s v="Catalogo principalOPEN VALUE - CSP GOBIERNO9EN-00486"/>
    <s v="9EN-00486OPEN VALUE - CSP GOBIERNO"/>
    <m/>
    <x v="4"/>
    <s v="9EN-00486"/>
    <x v="3"/>
    <s v="Catalogo principal"/>
    <s v="USD"/>
    <s v="N/A"/>
    <s v="Microsoft® System Center Standard Core License &amp; Software Assurance Open Value 2 Licenses Level D 3 Years Acquired Year 1 AP_OV_OVNTO"/>
    <s v="Unidad"/>
    <s v="Und"/>
    <s v="License/Software Assurance "/>
    <s v="N/A"/>
    <s v="N/A"/>
    <s v="OPEN VALUE GOBIERNO"/>
    <s v="9EN-00486"/>
    <s v="Licencia"/>
    <n v="246"/>
    <n v="1"/>
    <n v="0"/>
    <n v="0"/>
    <n v="965178.53999999992"/>
    <n v="1049107.1100000001"/>
    <n v="0"/>
  </r>
  <r>
    <s v="Catalogo principalOPEN VALUE - CSP GOBIERNO9EN-00487"/>
    <s v="9EN-00487OPEN VALUE - CSP GOBIERNO"/>
    <m/>
    <x v="4"/>
    <s v="9EN-00487"/>
    <x v="3"/>
    <s v="Catalogo principal"/>
    <s v="USD"/>
    <s v="N/A"/>
    <s v="Microsoft® System Center Standard Core Software Assurance Open Value 2 Licenses Level D 3 Years Acquired Year 1 AP_OV_OVNTO"/>
    <s v="Unidad"/>
    <s v="Und"/>
    <s v="Software Assurance"/>
    <s v="N/A"/>
    <s v="N/A"/>
    <s v="OPEN VALUE GOBIERNO"/>
    <s v="9EN-00487"/>
    <s v="Licencia"/>
    <n v="105"/>
    <n v="1"/>
    <n v="0"/>
    <n v="0"/>
    <n v="411966.44999999995"/>
    <n v="447789.62"/>
    <n v="0"/>
  </r>
  <r>
    <s v="Catalogo principalOPEN VALUE - CSP GOBIERNO9EP-00632"/>
    <s v="9EP-00632OPEN VALUE - CSP GOBIERNO"/>
    <m/>
    <x v="4"/>
    <s v="9EP-00632"/>
    <x v="3"/>
    <s v="Catalogo principal"/>
    <s v="USD"/>
    <s v="N/A"/>
    <s v="Microsoft® System Center Datacenter Core License &amp; Software Assurance Open Value 16 Licenses Level D 3 Years Acquired Year 1 AP_OV_OVNTO"/>
    <s v="Unidad"/>
    <s v="Und"/>
    <s v="License/Software Assurance "/>
    <s v="N/A"/>
    <s v="N/A"/>
    <s v="OPEN VALUE GOBIERNO"/>
    <s v="9EP-00632"/>
    <s v="Licencia"/>
    <n v="5349"/>
    <n v="1"/>
    <n v="0"/>
    <n v="0"/>
    <n v="20986748.009999998"/>
    <n v="22811682.620000001"/>
    <n v="0"/>
  </r>
  <r>
    <s v="Catalogo principalOPEN VALUE - CSP GOBIERNO9EP-00633"/>
    <s v="9EP-00633OPEN VALUE - CSP GOBIERNO"/>
    <m/>
    <x v="4"/>
    <s v="9EP-00633"/>
    <x v="3"/>
    <s v="Catalogo principal"/>
    <s v="USD"/>
    <s v="N/A"/>
    <s v="Microsoft® System Center Datacenter Core Software Assurance Open Value 16 Licenses Level D 3 Years Acquired Year 1 AP_OV_OVNTO"/>
    <s v="Unidad"/>
    <s v="Und"/>
    <s v="Software Assurance"/>
    <s v="N/A"/>
    <s v="N/A"/>
    <s v="OPEN VALUE GOBIERNO"/>
    <s v="9EP-00633"/>
    <s v="Licencia"/>
    <n v="2292"/>
    <n v="1"/>
    <n v="0"/>
    <n v="0"/>
    <n v="8992639.0800000001"/>
    <n v="9774607.6999999993"/>
    <n v="0"/>
  </r>
  <r>
    <s v="Catalogo principalOPEN VALUE - CSP GOBIERNO9EP-00634"/>
    <s v="9EP-00634OPEN VALUE - CSP GOBIERNO"/>
    <m/>
    <x v="4"/>
    <s v="9EP-00634"/>
    <x v="3"/>
    <s v="Catalogo principal"/>
    <s v="USD"/>
    <s v="N/A"/>
    <s v="Microsoft® System Center Datacenter Core SA Step-up Open Value 16 Licenses Level D 3 Years Acquired Year 1 Sys Ctr Std AP_OV_OVNTO"/>
    <s v="Unidad"/>
    <s v="Und"/>
    <s v="SA Step Up"/>
    <s v="N/A"/>
    <s v="N/A"/>
    <s v="OPEN VALUE GOBIERNO"/>
    <s v="9EP-00634"/>
    <s v="Licencia"/>
    <n v="3386"/>
    <n v="1"/>
    <n v="0"/>
    <n v="0"/>
    <n v="13284937.139999999"/>
    <n v="14440149.07"/>
    <n v="0"/>
  </r>
  <r>
    <s v="Catalogo principalOPEN VALUE - CSP GOBIERNO9EP-00635"/>
    <s v="9EP-00635OPEN VALUE - CSP GOBIERNO"/>
    <m/>
    <x v="4"/>
    <s v="9EP-00635"/>
    <x v="3"/>
    <s v="Catalogo principal"/>
    <s v="USD"/>
    <s v="N/A"/>
    <s v="Microsoft® System Center Datacenter Core License &amp; Software Assurance Open Value 2 Licenses Level D 3 Years Acquired Year 1 AP_OV_OVNTO"/>
    <s v="Unidad"/>
    <s v="Und"/>
    <s v="License/Software Assurance "/>
    <s v="N/A"/>
    <s v="N/A"/>
    <s v="OPEN VALUE GOBIERNO"/>
    <s v="9EP-00635"/>
    <s v="Licencia"/>
    <n v="669"/>
    <n v="1"/>
    <n v="0"/>
    <n v="0"/>
    <n v="2624814.81"/>
    <n v="2853059.58"/>
    <n v="0"/>
  </r>
  <r>
    <s v="Catalogo principalOPEN VALUE - CSP GOBIERNO9EP-00636"/>
    <s v="9EP-00636OPEN VALUE - CSP GOBIERNO"/>
    <m/>
    <x v="4"/>
    <s v="9EP-00636"/>
    <x v="3"/>
    <s v="Catalogo principal"/>
    <s v="USD"/>
    <s v="N/A"/>
    <s v="Microsoft® System Center Datacenter Core Software Assurance Open Value 2 Licenses Level D 3 Years Acquired Year 1 AP_OV_OVNTO"/>
    <s v="Unidad"/>
    <s v="Und"/>
    <s v="Software Assurance"/>
    <s v="N/A"/>
    <s v="N/A"/>
    <s v="OPEN VALUE GOBIERNO"/>
    <s v="9EP-00636"/>
    <s v="Licencia"/>
    <n v="288"/>
    <n v="1"/>
    <n v="0"/>
    <n v="0"/>
    <n v="1129965.1199999999"/>
    <n v="1228222.96"/>
    <n v="0"/>
  </r>
  <r>
    <s v="Catalogo principalOPEN VALUE - CSP GOBIERNO9EP-00637"/>
    <s v="9EP-00637OPEN VALUE - CSP GOBIERNO"/>
    <m/>
    <x v="4"/>
    <s v="9EP-00637"/>
    <x v="3"/>
    <s v="Catalogo principal"/>
    <s v="USD"/>
    <s v="N/A"/>
    <s v="Microsoft® System Center Datacenter Core SA Step-up Open Value 2 Licenses Level D 3 Years Acquired Year 1 Sys Ctr Std AP_OV_OVNTO"/>
    <s v="Unidad"/>
    <s v="Und"/>
    <s v="SA Step Up"/>
    <s v="N/A"/>
    <s v="N/A"/>
    <s v="OPEN VALUE GOBIERNO"/>
    <s v="9EP-00637"/>
    <s v="Licencia"/>
    <n v="424"/>
    <n v="1"/>
    <n v="0"/>
    <n v="0"/>
    <n v="1663559.76"/>
    <n v="1808217.13"/>
    <n v="0"/>
  </r>
  <r>
    <s v="Catalogo principalOPEN VALUE - CSP GOBIERNO9GA-00184"/>
    <s v="9GA-00184OPEN VALUE - CSP GOBIERNO"/>
    <m/>
    <x v="4"/>
    <s v="9GA-00184"/>
    <x v="3"/>
    <s v="Catalogo principal"/>
    <s v="USD"/>
    <s v="N/A"/>
    <s v="Microsoft® CIS Suite Standard Core License &amp; Software Assurance Open Value 16 Licenses Level D 3 Years Acquired Year 1 AP w/o SysCtrSvr_OV_OVNTO"/>
    <s v="Unidad"/>
    <s v="Und"/>
    <s v="License/Software Assurance "/>
    <s v="N/A"/>
    <s v="N/A"/>
    <s v="OPEN VALUE GOBIERNO"/>
    <s v="9GA-00184"/>
    <s v="Licencia"/>
    <n v="2643"/>
    <n v="1"/>
    <n v="0"/>
    <n v="0"/>
    <n v="10369784.07"/>
    <n v="11271504.42"/>
    <n v="0"/>
  </r>
  <r>
    <s v="Catalogo principalOPEN VALUE - CSP GOBIERNO9GA-00185"/>
    <s v="9GA-00185OPEN VALUE - CSP GOBIERNO"/>
    <m/>
    <x v="4"/>
    <s v="9GA-00185"/>
    <x v="3"/>
    <s v="Catalogo principal"/>
    <s v="USD"/>
    <s v="N/A"/>
    <s v="Microsoft® CIS Suite Standard Core License &amp; Software Assurance Open Value 2 Licenses Level D 3 Years Acquired Year 1 AP w/o SysCtrSvr_OV_OVNTO"/>
    <s v="Unidad"/>
    <s v="Und"/>
    <s v="License/Software Assurance "/>
    <s v="N/A"/>
    <s v="N/A"/>
    <s v="OPEN VALUE GOBIERNO"/>
    <s v="9GA-00185"/>
    <s v="Licencia"/>
    <n v="333"/>
    <n v="1"/>
    <n v="0"/>
    <n v="0"/>
    <n v="1306522.17"/>
    <n v="1420132.79"/>
    <n v="0"/>
  </r>
  <r>
    <s v="Catalogo principalOPEN VALUE - CSP GOBIERNO9GA-00549"/>
    <s v="9GA-00549OPEN VALUE - CSP GOBIERNO"/>
    <m/>
    <x v="4"/>
    <s v="9GA-00549"/>
    <x v="3"/>
    <s v="Catalogo principal"/>
    <s v="USD"/>
    <s v="N/A"/>
    <s v="Microsoft® CIS Suite Standard Core License &amp; Software Assurance Open Value 16 Licenses Level D 3 Years Acquired Year 1 AP_OV_OVNTO"/>
    <s v="Unidad"/>
    <s v="Und"/>
    <s v="License/Software Assurance "/>
    <s v="N/A"/>
    <s v="N/A"/>
    <s v="OPEN VALUE GOBIERNO"/>
    <s v="9GA-00549"/>
    <s v="Licencia"/>
    <n v="3708"/>
    <n v="1"/>
    <n v="0"/>
    <n v="0"/>
    <n v="14548300.92"/>
    <n v="15813370.57"/>
    <n v="0"/>
  </r>
  <r>
    <s v="Catalogo principalOPEN VALUE - CSP GOBIERNO9GA-00550"/>
    <s v="9GA-00550OPEN VALUE - CSP GOBIERNO"/>
    <m/>
    <x v="4"/>
    <s v="9GA-00550"/>
    <x v="3"/>
    <s v="Catalogo principal"/>
    <s v="USD"/>
    <s v="N/A"/>
    <s v="Microsoft® CIS Suite Standard Core Software Assurance Open Value 16 Licenses Level D 3 Years Acquired Year 1 AP_OV_OVNTO"/>
    <s v="Unidad"/>
    <s v="Und"/>
    <s v="Software Assurance"/>
    <s v="N/A"/>
    <s v="N/A"/>
    <s v="OPEN VALUE GOBIERNO"/>
    <s v="9GA-00550"/>
    <s v="Licencia"/>
    <n v="1590"/>
    <n v="1"/>
    <n v="0"/>
    <n v="0"/>
    <n v="6238349.0999999996"/>
    <n v="6780814.2400000002"/>
    <n v="0"/>
  </r>
  <r>
    <s v="Catalogo principalOPEN VALUE - CSP GOBIERNO9GA-00551"/>
    <s v="9GA-00551OPEN VALUE - CSP GOBIERNO"/>
    <m/>
    <x v="4"/>
    <s v="9GA-00551"/>
    <x v="3"/>
    <s v="Catalogo principal"/>
    <s v="USD"/>
    <s v="N/A"/>
    <s v="Microsoft® CIS Suite Standard Core License &amp; Software Assurance Open Value 2 Licenses Level D 3 Years Acquired Year 1 AP_OV_OVNTO"/>
    <s v="Unidad"/>
    <s v="Und"/>
    <s v="License/Software Assurance "/>
    <s v="N/A"/>
    <s v="N/A"/>
    <s v="OPEN VALUE GOBIERNO"/>
    <s v="9GA-00551"/>
    <s v="Licencia"/>
    <n v="468"/>
    <n v="1"/>
    <n v="0"/>
    <n v="0"/>
    <n v="1836193.3199999998"/>
    <n v="1995862.3"/>
    <n v="0"/>
  </r>
  <r>
    <s v="Catalogo principalOPEN VALUE - CSP GOBIERNO9GA-00552"/>
    <s v="9GA-00552OPEN VALUE - CSP GOBIERNO"/>
    <m/>
    <x v="4"/>
    <s v="9GA-00552"/>
    <x v="3"/>
    <s v="Catalogo principal"/>
    <s v="USD"/>
    <s v="N/A"/>
    <s v="Microsoft® CIS Suite Standard Core Software Assurance Open Value 2 Licenses Level D 3 Years Acquired Year 1 AP_OV_OVNTO"/>
    <s v="Unidad"/>
    <s v="Und"/>
    <s v="Software Assurance"/>
    <s v="N/A"/>
    <s v="N/A"/>
    <s v="OPEN VALUE GOBIERNO"/>
    <s v="9GA-00552"/>
    <s v="Licencia"/>
    <n v="201"/>
    <n v="1"/>
    <n v="0"/>
    <n v="0"/>
    <n v="788621.49"/>
    <n v="857197.27"/>
    <n v="0"/>
  </r>
  <r>
    <s v="Catalogo principalOPEN VALUE - CSP GOBIERNO9GA-00664"/>
    <s v="9GA-00664OPEN VALUE - CSP GOBIERNO"/>
    <m/>
    <x v="4"/>
    <s v="9GA-00664"/>
    <x v="3"/>
    <s v="Catalogo principal"/>
    <s v="USD"/>
    <s v="N/A"/>
    <s v="Microsoft® CIS Suite Standard Core License &amp; Software Assurance Open Value 16 Licenses Level D 3 Years Acquired Year 1 AP w/o WinSvr_OV_OVNTO"/>
    <s v="Unidad"/>
    <s v="Und"/>
    <s v="License/Software Assurance "/>
    <s v="N/A"/>
    <s v="N/A"/>
    <s v="OPEN VALUE GOBIERNO"/>
    <s v="9GA-00664"/>
    <s v="Licencia"/>
    <n v="2655"/>
    <n v="1"/>
    <n v="0"/>
    <n v="0"/>
    <n v="10416865.949999999"/>
    <n v="11322680.380000001"/>
    <n v="0"/>
  </r>
  <r>
    <s v="Catalogo principalOPEN VALUE - CSP GOBIERNO9GA-00665"/>
    <s v="9GA-00665OPEN VALUE - CSP GOBIERNO"/>
    <m/>
    <x v="4"/>
    <s v="9GA-00665"/>
    <x v="3"/>
    <s v="Catalogo principal"/>
    <s v="USD"/>
    <s v="N/A"/>
    <s v="Microsoft® CIS Suite Standard Core License &amp; Software Assurance Open Value 2 Licenses Level D 3 Years Acquired Year 1 AP w/o WinSvr_OV_OVNTO"/>
    <s v="Unidad"/>
    <s v="Und"/>
    <s v="License/Software Assurance "/>
    <s v="N/A"/>
    <s v="N/A"/>
    <s v="OPEN VALUE GOBIERNO"/>
    <s v="9GA-00665"/>
    <s v="Licencia"/>
    <n v="333"/>
    <n v="1"/>
    <n v="0"/>
    <n v="0"/>
    <n v="1306522.17"/>
    <n v="1420132.79"/>
    <n v="0"/>
  </r>
  <r>
    <s v="Catalogo principalOPEN VALUE - CSP GOBIERNO9GS-00487"/>
    <s v="9GS-00487OPEN VALUE - CSP GOBIERNO"/>
    <m/>
    <x v="4"/>
    <s v="9GS-00487"/>
    <x v="3"/>
    <s v="Catalogo principal"/>
    <s v="USD"/>
    <s v="N/A"/>
    <s v="Microsoft® CIS Suite Datacenter Core License &amp; Software Assurance Open Value 16 Licenses Level D 3 Years Acquired Year 1 AP_OV_OVNTO"/>
    <s v="Unidad"/>
    <s v="Und"/>
    <s v="License/Software Assurance "/>
    <s v="N/A"/>
    <s v="N/A"/>
    <s v="OPEN VALUE GOBIERNO"/>
    <s v="9GS-00487"/>
    <s v="Licencia"/>
    <n v="16389"/>
    <n v="1"/>
    <n v="0"/>
    <n v="0"/>
    <n v="64302077.609999999"/>
    <n v="69893562.620000005"/>
    <n v="0"/>
  </r>
  <r>
    <s v="Catalogo principalOPEN VALUE - CSP GOBIERNO9GS-00488"/>
    <s v="9GS-00488OPEN VALUE - CSP GOBIERNO"/>
    <m/>
    <x v="4"/>
    <s v="9GS-00488"/>
    <x v="3"/>
    <s v="Catalogo principal"/>
    <s v="USD"/>
    <s v="N/A"/>
    <s v="Microsoft® CIS Suite Datacenter Core Software Assurance Open Value 16 Licenses Level D 3 Years Acquired Year 1 AP_OV_OVNTO"/>
    <s v="Unidad"/>
    <s v="Und"/>
    <s v="Software Assurance"/>
    <s v="N/A"/>
    <s v="N/A"/>
    <s v="OPEN VALUE GOBIERNO"/>
    <s v="9GS-00488"/>
    <s v="Licencia"/>
    <n v="7026"/>
    <n v="1"/>
    <n v="0"/>
    <n v="0"/>
    <n v="27566440.739999998"/>
    <n v="29963522.539999999"/>
    <n v="0"/>
  </r>
  <r>
    <s v="Catalogo principalOPEN VALUE - CSP GOBIERNO9GS-00489"/>
    <s v="9GS-00489OPEN VALUE - CSP GOBIERNO"/>
    <m/>
    <x v="4"/>
    <s v="9GS-00489"/>
    <x v="3"/>
    <s v="Catalogo principal"/>
    <s v="USD"/>
    <s v="N/A"/>
    <s v="Microsoft® CIS Suite Datacenter Core SA Step-up Open Value 16 Licenses Level D 3 Years Acquired Year 1 CIS Standard Core AP_OV_OVNTO"/>
    <s v="Unidad"/>
    <s v="Und"/>
    <s v="SA Step Up"/>
    <s v="N/A"/>
    <s v="N/A"/>
    <s v="OPEN VALUE GOBIERNO"/>
    <s v="9GS-00489"/>
    <s v="Licencia"/>
    <n v="12683"/>
    <n v="1"/>
    <n v="0"/>
    <n v="0"/>
    <n v="49761623.669999994"/>
    <n v="54088721.380000003"/>
    <n v="0"/>
  </r>
  <r>
    <s v="Catalogo principalOPEN VALUE - CSP GOBIERNO9GS-00490"/>
    <s v="9GS-00490OPEN VALUE - CSP GOBIERNO"/>
    <m/>
    <x v="4"/>
    <s v="9GS-00490"/>
    <x v="3"/>
    <s v="Catalogo principal"/>
    <s v="USD"/>
    <s v="N/A"/>
    <s v="Microsoft® CIS Suite Datacenter Core License &amp; Software Assurance Open Value 2 Licenses Level D 3 Years Acquired Year 1 AP_OV_OVNTO"/>
    <s v="Unidad"/>
    <s v="Und"/>
    <s v="License/Software Assurance "/>
    <s v="N/A"/>
    <s v="N/A"/>
    <s v="OPEN VALUE GOBIERNO"/>
    <s v="9GS-00490"/>
    <s v="Licencia"/>
    <n v="2052"/>
    <n v="1"/>
    <n v="0"/>
    <n v="0"/>
    <n v="8051001.4799999995"/>
    <n v="8751088.5700000003"/>
    <n v="0"/>
  </r>
  <r>
    <s v="Catalogo principalOPEN VALUE - CSP GOBIERNO9GS-00491"/>
    <s v="9GS-00491OPEN VALUE - CSP GOBIERNO"/>
    <m/>
    <x v="4"/>
    <s v="9GS-00491"/>
    <x v="3"/>
    <s v="Catalogo principal"/>
    <s v="USD"/>
    <s v="N/A"/>
    <s v="Microsoft® CIS Suite Datacenter Core Software Assurance Open Value 2 Licenses Level D 3 Years Acquired Year 1 AP_OV_OVNTO"/>
    <s v="Unidad"/>
    <s v="Und"/>
    <s v="Software Assurance"/>
    <s v="N/A"/>
    <s v="N/A"/>
    <s v="OPEN VALUE GOBIERNO"/>
    <s v="9GS-00491"/>
    <s v="Licencia"/>
    <n v="879"/>
    <n v="1"/>
    <n v="0"/>
    <n v="0"/>
    <n v="3448747.71"/>
    <n v="3748638.82"/>
    <n v="0"/>
  </r>
  <r>
    <s v="Catalogo principalOPEN VALUE - CSP GOBIERNO9GS-00492"/>
    <s v="9GS-00492OPEN VALUE - CSP GOBIERNO"/>
    <m/>
    <x v="4"/>
    <s v="9GS-00492"/>
    <x v="3"/>
    <s v="Catalogo principal"/>
    <s v="USD"/>
    <s v="N/A"/>
    <s v="Microsoft® CIS Suite Datacenter Core SA Step-up Open Value 2 Licenses Level D 3 Years Acquired Year 1 CIS Standard Core AP_OV_OVNTO"/>
    <s v="Unidad"/>
    <s v="Und"/>
    <s v="SA Step Up"/>
    <s v="N/A"/>
    <s v="N/A"/>
    <s v="OPEN VALUE GOBIERNO"/>
    <s v="9GS-00492"/>
    <s v="Licencia"/>
    <n v="1584"/>
    <n v="1"/>
    <n v="0"/>
    <n v="0"/>
    <n v="6214808.1599999992"/>
    <n v="6755226.2599999998"/>
    <n v="0"/>
  </r>
  <r>
    <s v="Catalogo principalOPEN VALUE - CSP GOBIERNO9GS-00673"/>
    <s v="9GS-00673OPEN VALUE - CSP GOBIERNO"/>
    <m/>
    <x v="4"/>
    <s v="9GS-00673"/>
    <x v="3"/>
    <s v="Catalogo principal"/>
    <s v="USD"/>
    <s v="N/A"/>
    <s v="Microsoft® CIS Suite Datacenter Core License &amp; Software Assurance Open Value 16 Licenses Level D 3 Years Acquired Year 1 AP w/o SysCtrSvr_OV_OVNTO"/>
    <s v="Unidad"/>
    <s v="Und"/>
    <s v="License/Software Assurance "/>
    <s v="N/A"/>
    <s v="N/A"/>
    <s v="OPEN VALUE GOBIERNO"/>
    <s v="9GS-00673"/>
    <s v="Licencia"/>
    <n v="13488"/>
    <n v="1"/>
    <n v="0"/>
    <n v="0"/>
    <n v="52920033.119999997"/>
    <n v="57521775.130000003"/>
    <n v="0"/>
  </r>
  <r>
    <s v="Catalogo principalOPEN VALUE - CSP GOBIERNO9GS-00674"/>
    <s v="9GS-00674OPEN VALUE - CSP GOBIERNO"/>
    <m/>
    <x v="4"/>
    <s v="9GS-00674"/>
    <x v="3"/>
    <s v="Catalogo principal"/>
    <s v="USD"/>
    <s v="N/A"/>
    <s v="Microsoft® CIS Suite Datacenter Core License &amp; Software Assurance Open Value 2 Licenses Level D 3 Years Acquired Year 1 AP w/o SysCtrSvr_OV_OVNTO"/>
    <s v="Unidad"/>
    <s v="Und"/>
    <s v="License/Software Assurance "/>
    <s v="N/A"/>
    <s v="N/A"/>
    <s v="OPEN VALUE GOBIERNO"/>
    <s v="9GS-00674"/>
    <s v="Licencia"/>
    <n v="1689"/>
    <n v="1"/>
    <n v="0"/>
    <n v="0"/>
    <n v="6626774.6099999994"/>
    <n v="7203015.8799999999"/>
    <n v="0"/>
  </r>
  <r>
    <s v="Catalogo principalOPEN VALUE - CSP GOBIERNO9GS-00853"/>
    <s v="9GS-00853OPEN VALUE - CSP GOBIERNO"/>
    <m/>
    <x v="4"/>
    <s v="9GS-00853"/>
    <x v="3"/>
    <s v="Catalogo principal"/>
    <s v="USD"/>
    <s v="N/A"/>
    <s v="Microsoft® CIS Suite Datacenter Core License &amp; Software Assurance Open Value 16 Licenses Level D 3 Years Acquired Year 1 AP w/o WinSvr_OV_OVNTO"/>
    <s v="Unidad"/>
    <s v="Und"/>
    <s v="License/Software Assurance "/>
    <s v="N/A"/>
    <s v="N/A"/>
    <s v="OPEN VALUE GOBIERNO"/>
    <s v="9GS-00853"/>
    <s v="Licencia"/>
    <n v="9927"/>
    <n v="1"/>
    <n v="0"/>
    <n v="0"/>
    <n v="38948485.229999997"/>
    <n v="42335310.030000001"/>
    <n v="0"/>
  </r>
  <r>
    <s v="Catalogo principalOPEN VALUE - CSP GOBIERNO9GS-00854"/>
    <s v="9GS-00854OPEN VALUE - CSP GOBIERNO"/>
    <m/>
    <x v="4"/>
    <s v="9GS-00854"/>
    <x v="3"/>
    <s v="Catalogo principal"/>
    <s v="USD"/>
    <s v="N/A"/>
    <s v="Microsoft® CIS Suite Datacenter Core License &amp; Software Assurance Open Value 2 Licenses Level D 3 Years Acquired Year 1 AP w/o WinSvr_OV_OVNTO"/>
    <s v="Unidad"/>
    <s v="Und"/>
    <s v="License/Software Assurance "/>
    <s v="N/A"/>
    <s v="N/A"/>
    <s v="OPEN VALUE GOBIERNO"/>
    <s v="9GS-00854"/>
    <s v="Licencia"/>
    <n v="1242"/>
    <n v="1"/>
    <n v="0"/>
    <n v="0"/>
    <n v="4872974.58"/>
    <n v="5296711.5"/>
    <n v="0"/>
  </r>
  <r>
    <s v="Catalogo principalOPEN VALUE - CSP GOBIERNO9ST-00122"/>
    <s v="9ST-00122OPEN VALUE - CSP GOBIERNO"/>
    <m/>
    <x v="4"/>
    <s v="9ST-00122"/>
    <x v="3"/>
    <s v="Catalogo principal"/>
    <s v="USD"/>
    <s v="N/A"/>
    <s v="Microsoft Office Audit &amp; Control Management License &amp; Software Assurance Open Value Level D 3 Years Acquired Year 1 AP_OV_OVNTO"/>
    <s v="Unidad"/>
    <s v="Und"/>
    <s v="Producto"/>
    <s v="N/A"/>
    <s v="N/A"/>
    <s v="OPEN VALUE GOBIERNO"/>
    <s v="9ST-00122"/>
    <s v="Licencia"/>
    <n v="7560"/>
    <n v="1"/>
    <n v="0"/>
    <n v="0"/>
    <n v="29661584.399999999"/>
    <n v="32240852.609999999"/>
    <n v="0"/>
  </r>
  <r>
    <s v="Catalogo principalOPEN VALUE - CSP GOBIERNO9ST-00123"/>
    <s v="9ST-00123OPEN VALUE - CSP GOBIERNO"/>
    <m/>
    <x v="4"/>
    <s v="9ST-00123"/>
    <x v="3"/>
    <s v="Catalogo principal"/>
    <s v="USD"/>
    <s v="N/A"/>
    <s v="Microsoft Office Audit &amp; Control Management Software Assurance Open Value Level D 3 Years Acquired Year 1 AP_OV_OVNTO"/>
    <s v="Unidad"/>
    <s v="Und"/>
    <s v="Producto"/>
    <s v="N/A"/>
    <s v="N/A"/>
    <s v="OPEN VALUE GOBIERNO"/>
    <s v="9ST-00123"/>
    <s v="Licencia"/>
    <n v="3240"/>
    <n v="1"/>
    <n v="0"/>
    <n v="0"/>
    <n v="12712107.6"/>
    <n v="13817508.26"/>
    <n v="0"/>
  </r>
  <r>
    <s v="Catalogo principalOPEN VALUE - CSP GOBIERNO9TX-00409"/>
    <s v="9TX-00409OPEN VALUE - CSP GOBIERNO"/>
    <m/>
    <x v="4"/>
    <s v="9TX-00409"/>
    <x v="3"/>
    <s v="Catalogo principal"/>
    <s v="USD"/>
    <s v="N/A"/>
    <s v="Microsoft® System Center Operations Manager License &amp; Software Assurance Open Value Level D 3 Years Acquired Year 1 AP Per User_OV_OVNTO"/>
    <s v="Unidad"/>
    <s v="Und"/>
    <s v="License/Software Assurance "/>
    <s v="N/A"/>
    <s v="N/A"/>
    <s v="OPEN VALUE GOBIERNO"/>
    <s v="9TX-00409"/>
    <s v="Licencia"/>
    <n v="54"/>
    <n v="1"/>
    <n v="0"/>
    <n v="0"/>
    <n v="211868.46"/>
    <n v="230291.8"/>
    <n v="0"/>
  </r>
  <r>
    <s v="Catalogo principalOPEN VALUE - CSP GOBIERNO9TX-00415"/>
    <s v="9TX-00415OPEN VALUE - CSP GOBIERNO"/>
    <m/>
    <x v="4"/>
    <s v="9TX-00415"/>
    <x v="3"/>
    <s v="Catalogo principal"/>
    <s v="USD"/>
    <s v="N/A"/>
    <s v="Microsoft® System Center Operations Manager Software Assurance Open Value Level D 3 Years Acquired Year 1 AP Per User_OV_OVNTO"/>
    <s v="Unidad"/>
    <s v="Und"/>
    <s v="Software Assurance"/>
    <s v="N/A"/>
    <s v="N/A"/>
    <s v="OPEN VALUE GOBIERNO"/>
    <s v="9TX-00415"/>
    <s v="Licencia"/>
    <n v="24"/>
    <n v="1"/>
    <n v="0"/>
    <n v="0"/>
    <n v="94163.76"/>
    <n v="102351.91"/>
    <n v="0"/>
  </r>
  <r>
    <s v="Catalogo principalOPEN VALUE - CSP GOBIERNO9TX-00654"/>
    <s v="9TX-00654OPEN VALUE - CSP GOBIERNO"/>
    <m/>
    <x v="4"/>
    <s v="9TX-00654"/>
    <x v="3"/>
    <s v="Catalogo principal"/>
    <s v="USD"/>
    <s v="N/A"/>
    <s v="Microsoft® System Center Operations Manager Software Assurance Open Value Level D 3 Years Acquired Year 1 AP Per OSE_OV_OVNTO"/>
    <s v="Unidad"/>
    <s v="Und"/>
    <s v="Software Assurance"/>
    <s v="N/A"/>
    <s v="N/A"/>
    <s v="OPEN VALUE GOBIERNO"/>
    <s v="9TX-00654"/>
    <s v="Licencia"/>
    <n v="18"/>
    <n v="1"/>
    <n v="0"/>
    <n v="0"/>
    <n v="70622.819999999992"/>
    <n v="76763.929999999993"/>
    <n v="0"/>
  </r>
  <r>
    <s v="Catalogo principalOPEN VALUE - CSP GOBIERNO9TX-00676"/>
    <s v="9TX-00676OPEN VALUE - CSP GOBIERNO"/>
    <m/>
    <x v="4"/>
    <s v="9TX-00676"/>
    <x v="3"/>
    <s v="Catalogo principal"/>
    <s v="USD"/>
    <s v="N/A"/>
    <s v="Microsoft® System Center Operations Manager License &amp; Software Assurance Open Value Level D 3 Years Acquired Year 1 AP Per OSE_OV_OVNTO"/>
    <s v="Unidad"/>
    <s v="Und"/>
    <s v="License/Software Assurance "/>
    <s v="N/A"/>
    <s v="N/A"/>
    <s v="OPEN VALUE GOBIERNO"/>
    <s v="9TX-00676"/>
    <s v="Licencia"/>
    <n v="42"/>
    <n v="1"/>
    <n v="0"/>
    <n v="0"/>
    <n v="164786.57999999999"/>
    <n v="179115.85"/>
    <n v="0"/>
  </r>
  <r>
    <s v="Catalogo principalOPEN VALUE - CSP GOBIERNOCF3-00006"/>
    <s v="CF3-00006OPEN VALUE - CSP GOBIERNO"/>
    <m/>
    <x v="4"/>
    <s v="CF3-00006"/>
    <x v="3"/>
    <s v="Catalogo principal"/>
    <s v="USD"/>
    <s v="N/A"/>
    <s v="Microsoft® EMS E5 Open Subscription Open Value Level D 1 Month AP_OV_OVNTO"/>
    <s v="Unidad"/>
    <s v="Und"/>
    <s v="Monthly Subscriptions"/>
    <s v="N/A"/>
    <s v="N/A"/>
    <s v="OPEN VALUE GOBIERNO"/>
    <s v="CF3-00006"/>
    <s v="Suscripción mensual con pago anual"/>
    <n v="16.5"/>
    <n v="1"/>
    <n v="0"/>
    <n v="0"/>
    <n v="64737.584999999999"/>
    <n v="70366.94"/>
    <n v="0"/>
  </r>
  <r>
    <s v="Catalogo principalOPEN VALUE - CSP GOBIERNOCGJ-00005"/>
    <s v="CGJ-00005OPEN VALUE - CSP GOBIERNO"/>
    <m/>
    <x v="4"/>
    <s v="CGJ-00005"/>
    <x v="3"/>
    <s v="Catalogo principal"/>
    <s v="USD"/>
    <s v="N/A"/>
    <s v="Microsoft® Azure Information Protection Premium P2 Open Subscription OLV D 1M AP_OV_OVNTO"/>
    <s v="Unidad"/>
    <s v="Und"/>
    <s v="Monthly Subscriptions"/>
    <s v="N/A"/>
    <s v="N/A"/>
    <s v="OPEN VALUE GOBIERNO"/>
    <s v="CGJ-00005"/>
    <s v="Suscripción mensual con pago anual"/>
    <n v="5"/>
    <n v="1"/>
    <n v="0"/>
    <n v="0"/>
    <n v="19617.449999999997"/>
    <n v="21323.32"/>
    <n v="0"/>
  </r>
  <r>
    <s v="Catalogo principalOPEN VALUE - CSP GOBIERNOD75-01916"/>
    <s v="D75-01916OPEN VALUE - CSP GOBIERNO"/>
    <m/>
    <x v="4"/>
    <s v="D75-01916"/>
    <x v="3"/>
    <s v="Catalogo principal"/>
    <s v="USD"/>
    <s v="N/A"/>
    <s v="Microsoft® BizTalk Server Standard License &amp; Software Assurance Open Value 2 Licenses Level D 3 Years Acquired Year 1 Additional Product Core License_OV_OVNTO"/>
    <s v="Unidad"/>
    <s v="Und"/>
    <s v="License/Software Assurance "/>
    <s v="N/A"/>
    <s v="N/A"/>
    <s v="OPEN VALUE GOBIERNO"/>
    <s v="D75-01916"/>
    <s v="Licencia"/>
    <n v="11277"/>
    <n v="1"/>
    <n v="0"/>
    <n v="0"/>
    <n v="44245196.729999997"/>
    <n v="48092605.140000001"/>
    <n v="0"/>
  </r>
  <r>
    <s v="Catalogo principalOPEN VALUE - CSP GOBIERNOD75-01917"/>
    <s v="D75-01917OPEN VALUE - CSP GOBIERNO"/>
    <m/>
    <x v="4"/>
    <s v="D75-01917"/>
    <x v="3"/>
    <s v="Catalogo principal"/>
    <s v="USD"/>
    <s v="N/A"/>
    <s v="Microsoft® BizTalk Server Standard SA Step-up Open Value 2 Licenses Level D 3 Years Acquired Year 1 BizTalk Server Branch AP Core License_OV_OVNTO"/>
    <s v="Unidad"/>
    <s v="Und"/>
    <s v="SA Step Up"/>
    <s v="N/A"/>
    <s v="N/A"/>
    <s v="OPEN VALUE GOBIERNO"/>
    <s v="D75-01917"/>
    <s v="Licencia"/>
    <n v="8464"/>
    <n v="1"/>
    <n v="0"/>
    <n v="0"/>
    <n v="33208419.359999999"/>
    <n v="36096108"/>
    <n v="0"/>
  </r>
  <r>
    <s v="Catalogo principalOPEN VALUE - CSP GOBIERNOD75-01918"/>
    <s v="D75-01918OPEN VALUE - CSP GOBIERNO"/>
    <m/>
    <x v="4"/>
    <s v="D75-01918"/>
    <x v="3"/>
    <s v="Catalogo principal"/>
    <s v="USD"/>
    <s v="N/A"/>
    <s v="Microsoft® BizTalk Server Standard Software Assurance Open Value 2 Licenses Level D 3 Years Acquired Year 1 Additional Product Core License_OV_OVNTO"/>
    <s v="Unidad"/>
    <s v="Und"/>
    <s v="Software Assurance"/>
    <s v="N/A"/>
    <s v="N/A"/>
    <s v="OPEN VALUE GOBIERNO"/>
    <s v="D75-01918"/>
    <s v="Licencia"/>
    <n v="4833"/>
    <n v="1"/>
    <n v="0"/>
    <n v="0"/>
    <n v="18962227.169999998"/>
    <n v="20611116.489999998"/>
    <n v="0"/>
  </r>
  <r>
    <s v="Catalogo principalOPEN VALUE - CSP GOBIERNOD86-03848"/>
    <s v="D86-03848OPEN VALUE - CSP GOBIERNO"/>
    <m/>
    <x v="4"/>
    <s v="D86-03848"/>
    <x v="3"/>
    <s v="Catalogo principal"/>
    <s v="USD"/>
    <s v="N/A"/>
    <s v="Microsoft® Visio Standard License &amp; Software Assurance Open Value Level D 3 Years Acquired Year 1 AP_OV_OVNTO"/>
    <s v="Unidad"/>
    <s v="Und"/>
    <s v="License/Software Assurance "/>
    <s v="N/A"/>
    <s v="N/A"/>
    <s v="OPEN VALUE GOBIERNO"/>
    <s v="D86-03848"/>
    <s v="Licencia"/>
    <n v="615"/>
    <n v="1"/>
    <n v="0"/>
    <n v="0"/>
    <n v="2412946.35"/>
    <n v="2622767.77"/>
    <n v="0"/>
  </r>
  <r>
    <s v="Catalogo principalOPEN VALUE - CSP GOBIERNOD86-03853"/>
    <s v="D86-03853OPEN VALUE - CSP GOBIERNO"/>
    <m/>
    <x v="4"/>
    <s v="D86-03853"/>
    <x v="3"/>
    <s v="Catalogo principal"/>
    <s v="USD"/>
    <s v="N/A"/>
    <s v="Microsoft® Visio Standard Software Assurance Open Value Level D 3 Years Acquired Year 1 AP_OV_OVNTO"/>
    <s v="Unidad"/>
    <s v="Und"/>
    <s v="Software Assurance"/>
    <s v="N/A"/>
    <s v="N/A"/>
    <s v="OPEN VALUE GOBIERNO"/>
    <s v="D86-03853"/>
    <s v="Licencia"/>
    <n v="288"/>
    <n v="1"/>
    <n v="0"/>
    <n v="0"/>
    <n v="1129965.1199999999"/>
    <n v="1228222.96"/>
    <n v="0"/>
  </r>
  <r>
    <s v="Catalogo principalOPEN VALUE - CSP GOBIERNOD87-03964"/>
    <s v="D87-03964OPEN VALUE - CSP GOBIERNO"/>
    <m/>
    <x v="4"/>
    <s v="D87-03964"/>
    <x v="3"/>
    <s v="Catalogo principal"/>
    <s v="USD"/>
    <s v="N/A"/>
    <s v="Microsoft® Visio Professional License &amp; Software Assurance Open Value Level D 3 Years Acquired Year 1 AP_OV_OVNTO"/>
    <s v="Unidad"/>
    <s v="Und"/>
    <s v="License/Software Assurance "/>
    <s v="N/A"/>
    <s v="N/A"/>
    <s v="OPEN VALUE GOBIERNO"/>
    <s v="D87-03964"/>
    <s v="Licencia"/>
    <n v="1188"/>
    <n v="1"/>
    <n v="0"/>
    <n v="0"/>
    <n v="4661106.12"/>
    <n v="5066419.7"/>
    <n v="0"/>
  </r>
  <r>
    <s v="Catalogo principalOPEN VALUE - CSP GOBIERNOD87-03969"/>
    <s v="D87-03969OPEN VALUE - CSP GOBIERNO"/>
    <m/>
    <x v="4"/>
    <s v="D87-03969"/>
    <x v="3"/>
    <s v="Catalogo principal"/>
    <s v="USD"/>
    <s v="N/A"/>
    <s v="Microsoft® Visio Professional SA Step-up Open Value Level D 3 Years Acquired Year 1 Visio Std AP_OV_OVNTO"/>
    <s v="Unidad"/>
    <s v="Und"/>
    <s v="SA Step Up"/>
    <s v="N/A"/>
    <s v="N/A"/>
    <s v="OPEN VALUE GOBIERNO"/>
    <s v="D87-03969"/>
    <s v="Licencia"/>
    <n v="574"/>
    <n v="1"/>
    <n v="0"/>
    <n v="0"/>
    <n v="2252083.2599999998"/>
    <n v="2447916.59"/>
    <n v="0"/>
  </r>
  <r>
    <s v="Catalogo principalOPEN VALUE - CSP GOBIERNOD87-03974"/>
    <s v="D87-03974OPEN VALUE - CSP GOBIERNO"/>
    <m/>
    <x v="4"/>
    <s v="D87-03974"/>
    <x v="3"/>
    <s v="Catalogo principal"/>
    <s v="USD"/>
    <s v="N/A"/>
    <s v="Microsoft® Visio Professional Software Assurance Open Value Level D 3 Years Acquired Year 1 AP_OV_OVNTO"/>
    <s v="Unidad"/>
    <s v="Und"/>
    <s v="Software Assurance"/>
    <s v="N/A"/>
    <s v="N/A"/>
    <s v="OPEN VALUE GOBIERNO"/>
    <s v="D87-03974"/>
    <s v="Licencia"/>
    <n v="555"/>
    <n v="1"/>
    <n v="0"/>
    <n v="0"/>
    <n v="2177536.9499999997"/>
    <n v="2366887.9900000002"/>
    <n v="0"/>
  </r>
  <r>
    <s v="Catalogo principalOPEN VALUE - CSP GOBIERNODW6-00005"/>
    <s v="DW6-00005OPEN VALUE - CSP GOBIERNO"/>
    <m/>
    <x v="4"/>
    <s v="DW6-00005"/>
    <x v="3"/>
    <s v="Catalogo principal"/>
    <s v="USD"/>
    <s v="N/A"/>
    <s v="Microsoft® Power BI Pro Open Subscription Open Value Level D 1 Month AP_OV_OVNTO"/>
    <s v="Unidad"/>
    <s v="Und"/>
    <s v="Monthly Subscriptions"/>
    <s v="N/A"/>
    <s v="N/A"/>
    <s v="OPEN VALUE GOBIERNO"/>
    <s v="DW6-00005"/>
    <s v="Suscripción mensual con pago anual"/>
    <n v="10"/>
    <n v="1"/>
    <n v="0"/>
    <n v="0"/>
    <n v="39234.899999999994"/>
    <n v="42646.63"/>
    <n v="0"/>
  </r>
  <r>
    <s v="Catalogo principalOPEN VALUE - CSP GOBIERNOE9R-00008"/>
    <s v="E9R-00008OPEN VALUE - CSP GOBIERNO"/>
    <m/>
    <x v="4"/>
    <s v="E9R-00008"/>
    <x v="3"/>
    <s v="Catalogo principal"/>
    <s v="USD"/>
    <s v="N/A"/>
    <s v="Microsoft® VDI Suite with MDOP Subscription Open Value Level D 1 Month AP Per Device_OV_OVNTO"/>
    <s v="Unidad"/>
    <s v="Und"/>
    <s v="Monthly Subscriptions"/>
    <s v="N/A"/>
    <s v="N/A"/>
    <s v="OPEN VALUE GOBIERNO"/>
    <s v="E9R-00008"/>
    <s v="Suscripción mensual con pago anual"/>
    <n v="2.04"/>
    <n v="1"/>
    <n v="0"/>
    <n v="0"/>
    <n v="8003.9195999999993"/>
    <n v="8699.91"/>
    <n v="0"/>
  </r>
  <r>
    <s v="Catalogo principalOPEN VALUE - CSP GOBIERNOEMJ-00425"/>
    <s v="EMJ-00425OPEN VALUE - CSP GOBIERNO"/>
    <m/>
    <x v="4"/>
    <s v="EMJ-00425"/>
    <x v="3"/>
    <s v="Catalogo principal"/>
    <s v="USD"/>
    <s v="N/A"/>
    <s v="Microsoft® Dynamics 365 Team Members License &amp; Software Assurance Open Value Level D 3 Years Acquired Year 1 AP User CAL_OV_OVNTO"/>
    <s v="Unidad"/>
    <s v="Und"/>
    <s v="License/Software Assurance "/>
    <s v="N/A"/>
    <s v="N/A"/>
    <s v="OPEN VALUE GOBIERNO"/>
    <s v="EMJ-00425"/>
    <s v="Licencia"/>
    <n v="291"/>
    <n v="1"/>
    <n v="0"/>
    <n v="0"/>
    <n v="1141735.5899999999"/>
    <n v="1241016.95"/>
    <n v="0"/>
  </r>
  <r>
    <s v="Catalogo principalOPEN VALUE - CSP GOBIERNOEMJ-00427"/>
    <s v="EMJ-00427OPEN VALUE - CSP GOBIERNO"/>
    <m/>
    <x v="4"/>
    <s v="EMJ-00427"/>
    <x v="3"/>
    <s v="Catalogo principal"/>
    <s v="USD"/>
    <s v="N/A"/>
    <s v="Microsoft® Dynamics 365 Team Members Software Assurance Open Value Level D 3 Years Acquired Year 1 AP User CAL_OV_OVNTO"/>
    <s v="Unidad"/>
    <s v="Und"/>
    <s v="Software Assurance"/>
    <s v="N/A"/>
    <s v="N/A"/>
    <s v="OPEN VALUE GOBIERNO"/>
    <s v="EMJ-00427"/>
    <s v="Licencia"/>
    <n v="126"/>
    <n v="1"/>
    <n v="0"/>
    <n v="0"/>
    <n v="494359.74"/>
    <n v="537347.54"/>
    <n v="0"/>
  </r>
  <r>
    <s v="Catalogo principalOPEN VALUE - CSP GOBIERNOEMT-00424"/>
    <s v="EMT-00424OPEN VALUE - CSP GOBIERNO"/>
    <m/>
    <x v="4"/>
    <s v="EMT-00424"/>
    <x v="3"/>
    <s v="Catalogo principal"/>
    <s v="USD"/>
    <s v="N/A"/>
    <s v="Microsoft® Dynamics 365 Customer Service License &amp; Software Assurance Open Value Level D 3 Years Acquired Year 1 AP Device CAL_OV_OVNTO"/>
    <s v="Unidad"/>
    <s v="Und"/>
    <s v="License/Software Assurance "/>
    <s v="N/A"/>
    <s v="N/A"/>
    <s v="OPEN VALUE GOBIERNO"/>
    <s v="EMT-00424"/>
    <s v="Licencia"/>
    <n v="5451"/>
    <n v="1"/>
    <n v="0"/>
    <n v="0"/>
    <n v="21386943.989999998"/>
    <n v="23246678.25"/>
    <n v="0"/>
  </r>
  <r>
    <s v="Catalogo principalOPEN VALUE - CSP GOBIERNOEMT-00425"/>
    <s v="EMT-00425OPEN VALUE - CSP GOBIERNO"/>
    <m/>
    <x v="4"/>
    <s v="EMT-00425"/>
    <x v="3"/>
    <s v="Catalogo principal"/>
    <s v="USD"/>
    <s v="N/A"/>
    <s v="Microsoft® Dynamics 365 Customer Service License &amp; Software Assurance Open Value Level D 3 Years Acquired Year 1 AP User CAL_OV_OVNTO"/>
    <s v="Unidad"/>
    <s v="Und"/>
    <s v="License/Software Assurance "/>
    <s v="N/A"/>
    <s v="N/A"/>
    <s v="OPEN VALUE GOBIERNO"/>
    <s v="EMT-00425"/>
    <s v="Licencia"/>
    <n v="3636"/>
    <n v="1"/>
    <n v="0"/>
    <n v="0"/>
    <n v="14265809.639999999"/>
    <n v="15506314.83"/>
    <n v="0"/>
  </r>
  <r>
    <s v="Catalogo principalOPEN VALUE - CSP GOBIERNOEMT-00426"/>
    <s v="EMT-00426OPEN VALUE - CSP GOBIERNO"/>
    <m/>
    <x v="4"/>
    <s v="EMT-00426"/>
    <x v="3"/>
    <s v="Catalogo principal"/>
    <s v="USD"/>
    <s v="N/A"/>
    <s v="Microsoft® Dynamics 365 Customer Service Software Assurance Open Value Level D 3 Years Acquired Year 1 AP Device CAL_OV_OVNTO"/>
    <s v="Unidad"/>
    <s v="Und"/>
    <s v="Software Assurance"/>
    <s v="N/A"/>
    <s v="N/A"/>
    <s v="OPEN VALUE GOBIERNO"/>
    <s v="EMT-00426"/>
    <s v="Licencia"/>
    <n v="2337"/>
    <n v="1"/>
    <n v="0"/>
    <n v="0"/>
    <n v="9169196.129999999"/>
    <n v="9966517.5299999993"/>
    <n v="0"/>
  </r>
  <r>
    <s v="Catalogo principalOPEN VALUE - CSP GOBIERNOEMT-00427"/>
    <s v="EMT-00427OPEN VALUE - CSP GOBIERNO"/>
    <m/>
    <x v="4"/>
    <s v="EMT-00427"/>
    <x v="3"/>
    <s v="Catalogo principal"/>
    <s v="USD"/>
    <s v="N/A"/>
    <s v="Microsoft® Dynamics 365 Customer Service Software Assurance Open Value Level D 3 Years Acquired Year 1 AP User CAL_OV_OVNTO"/>
    <s v="Unidad"/>
    <s v="Und"/>
    <s v="Software Assurance"/>
    <s v="N/A"/>
    <s v="N/A"/>
    <s v="OPEN VALUE GOBIERNO"/>
    <s v="EMT-00427"/>
    <s v="Licencia"/>
    <n v="1560"/>
    <n v="1"/>
    <n v="0"/>
    <n v="0"/>
    <n v="6120644.3999999994"/>
    <n v="6652874.3499999996"/>
    <n v="0"/>
  </r>
  <r>
    <s v="Catalogo principalOPEN VALUE - CSP GOBIERNOENJ-00425"/>
    <s v="ENJ-00425OPEN VALUE - CSP GOBIERNO"/>
    <m/>
    <x v="4"/>
    <s v="ENJ-00425"/>
    <x v="3"/>
    <s v="Catalogo principal"/>
    <s v="USD"/>
    <s v="N/A"/>
    <s v="Microsoft® Dynamics 365 Sales License &amp; Software Assurance Open Value Level D 3 Years Acquired Year 1 AP User CAL_OV_OVNTO"/>
    <s v="Unidad"/>
    <s v="Und"/>
    <s v="License/Software Assurance "/>
    <s v="N/A"/>
    <s v="N/A"/>
    <s v="OPEN VALUE GOBIERNO"/>
    <s v="ENJ-00425"/>
    <s v="Licencia"/>
    <n v="3636"/>
    <n v="1"/>
    <n v="0"/>
    <n v="0"/>
    <n v="14265809.639999999"/>
    <n v="15506314.83"/>
    <n v="0"/>
  </r>
  <r>
    <s v="Catalogo principalOPEN VALUE - CSP GOBIERNOENJ-00427"/>
    <s v="ENJ-00427OPEN VALUE - CSP GOBIERNO"/>
    <m/>
    <x v="4"/>
    <s v="ENJ-00427"/>
    <x v="3"/>
    <s v="Catalogo principal"/>
    <s v="USD"/>
    <s v="N/A"/>
    <s v="Microsoft® Dynamics 365 Sales Software Assurance Open Value Level D 3 Years Acquired Year 1 AP User CAL_OV_OVNTO"/>
    <s v="Unidad"/>
    <s v="Und"/>
    <s v="Software Assurance"/>
    <s v="N/A"/>
    <s v="N/A"/>
    <s v="OPEN VALUE GOBIERNO"/>
    <s v="ENJ-00427"/>
    <s v="Licencia"/>
    <n v="1560"/>
    <n v="1"/>
    <n v="0"/>
    <n v="0"/>
    <n v="6120644.3999999994"/>
    <n v="6652874.3499999996"/>
    <n v="0"/>
  </r>
  <r>
    <s v="Catalogo principalOPEN VALUE - CSP GOBIERNOEVY-00005"/>
    <s v="EVY-00005OPEN VALUE - CSP GOBIERNO"/>
    <m/>
    <x v="4"/>
    <s v="EVY-00005"/>
    <x v="3"/>
    <s v="Catalogo principal"/>
    <s v="USD"/>
    <s v="N/A"/>
    <s v="Microsoft Stream Storage Open Subscription OLV Level D 1 Month Additional Product Add-on Extra Storage 500 GB_OV_OVNTO"/>
    <s v="Unidad"/>
    <s v="Und"/>
    <s v="Producto"/>
    <s v="N/A"/>
    <s v="N/A"/>
    <s v="OPEN VALUE GOBIERNO"/>
    <s v="EVY-00005"/>
    <s v="Suscripción mensual con pago anual"/>
    <n v="100"/>
    <n v="1"/>
    <n v="0"/>
    <n v="0"/>
    <n v="392349"/>
    <n v="426466.3"/>
    <n v="0"/>
  </r>
  <r>
    <s v="Catalogo principalOPEN VALUE - CSP GOBIERNOEWH-00005"/>
    <s v="EWH-00005OPEN VALUE - CSP GOBIERNO"/>
    <m/>
    <x v="4"/>
    <s v="EWH-00005"/>
    <x v="3"/>
    <s v="Catalogo principal"/>
    <s v="USD"/>
    <s v="N/A"/>
    <s v="Microsoft Stream Open Subscription Open Value Level D 1 Month AP_OV_OVNTO"/>
    <s v="Unidad"/>
    <s v="Und"/>
    <s v="Producto"/>
    <s v="N/A"/>
    <s v="N/A"/>
    <s v="OPEN VALUE GOBIERNO"/>
    <s v="EWH-00005"/>
    <s v="Suscripción mensual con pago anual"/>
    <n v="5"/>
    <n v="1"/>
    <n v="0"/>
    <n v="0"/>
    <n v="19617.449999999997"/>
    <n v="21323.32"/>
    <n v="0"/>
  </r>
  <r>
    <s v="Catalogo principalOPEN VALUE - CSP GOBIERNOF2R-00008"/>
    <s v="F2R-00008OPEN VALUE - CSP GOBIERNO"/>
    <m/>
    <x v="4"/>
    <s v="F2R-00008"/>
    <x v="3"/>
    <s v="Catalogo principal"/>
    <s v="USD"/>
    <s v="N/A"/>
    <s v="Microsoft® VDI Suite without MDOP Subscription Open Value Level D 1 Month AP Per Device_OV_OVNTO"/>
    <s v="Unidad"/>
    <s v="Und"/>
    <s v="Monthly Subscriptions"/>
    <s v="N/A"/>
    <s v="N/A"/>
    <s v="OPEN VALUE GOBIERNO"/>
    <s v="F2R-00008"/>
    <s v="Suscripción mensual con pago anual"/>
    <n v="1.18"/>
    <n v="1"/>
    <n v="0"/>
    <n v="0"/>
    <n v="4629.7181999999993"/>
    <n v="5032.3"/>
    <n v="0"/>
  </r>
  <r>
    <s v="Catalogo principalOPEN VALUE - CSP GOBIERNOF52-02032"/>
    <s v="F52-02032OPEN VALUE - CSP GOBIERNO"/>
    <m/>
    <x v="4"/>
    <s v="F52-02032"/>
    <x v="3"/>
    <s v="Catalogo principal"/>
    <s v="USD"/>
    <s v="N/A"/>
    <s v="Microsoft® BizTalk Server Enterprise License &amp; Software Assurance Open Value 2 Licenses Level D 3 Years Acquired Year 1 AP Core License_OV_OVNTO"/>
    <s v="Unidad"/>
    <s v="Und"/>
    <s v="License/Software Assurance "/>
    <s v="N/A"/>
    <s v="N/A"/>
    <s v="OPEN VALUE GOBIERNO"/>
    <s v="F52-02032"/>
    <s v="Licencia"/>
    <n v="49176"/>
    <n v="1"/>
    <n v="0"/>
    <n v="0"/>
    <n v="192941544.23999998"/>
    <n v="209719069.83000001"/>
    <n v="0"/>
  </r>
  <r>
    <s v="Catalogo principalOPEN VALUE - CSP GOBIERNOF52-02033"/>
    <s v="F52-02033OPEN VALUE - CSP GOBIERNO"/>
    <m/>
    <x v="4"/>
    <s v="F52-02033"/>
    <x v="3"/>
    <s v="Catalogo principal"/>
    <s v="USD"/>
    <s v="N/A"/>
    <s v="Microsoft® BizTalk Server Enterprise Software Assurance Open Value 2 Licenses Level D 3 Years Acquired Year 1 Additional Product Core License_OV_OVNTO"/>
    <s v="Unidad"/>
    <s v="Und"/>
    <s v="Software Assurance"/>
    <s v="N/A"/>
    <s v="N/A"/>
    <s v="OPEN VALUE GOBIERNO"/>
    <s v="F52-02033"/>
    <s v="Licencia"/>
    <n v="21078"/>
    <n v="1"/>
    <n v="0"/>
    <n v="0"/>
    <n v="82699322.219999999"/>
    <n v="89890567.629999995"/>
    <n v="0"/>
  </r>
  <r>
    <s v="Catalogo principalOPEN VALUE - CSP GOBIERNOF52-02279"/>
    <s v="F52-02279OPEN VALUE - CSP GOBIERNO"/>
    <m/>
    <x v="4"/>
    <s v="F52-02279"/>
    <x v="3"/>
    <s v="Catalogo principal"/>
    <s v="USD"/>
    <s v="N/A"/>
    <s v="Microsoft® BizTalk Server Enterprise SA Step-up Open Value 2 Licenses Level D 3 Years Acquired Year 1 BizTalk Server Branch AP Core License_OV_OVNTO"/>
    <s v="Unidad"/>
    <s v="Und"/>
    <s v="SA Step Up"/>
    <s v="N/A"/>
    <s v="N/A"/>
    <s v="OPEN VALUE GOBIERNO"/>
    <s v="F52-02279"/>
    <s v="Licencia"/>
    <n v="46365"/>
    <n v="1"/>
    <n v="0"/>
    <n v="0"/>
    <n v="181912613.84999999"/>
    <n v="197731102.00999999"/>
    <n v="0"/>
  </r>
  <r>
    <s v="Catalogo principalOPEN VALUE - CSP GOBIERNOF52-02280"/>
    <s v="F52-02280OPEN VALUE - CSP GOBIERNO"/>
    <m/>
    <x v="4"/>
    <s v="F52-02280"/>
    <x v="3"/>
    <s v="Catalogo principal"/>
    <s v="USD"/>
    <s v="N/A"/>
    <s v="Microsoft® BizTalk Server Enterprise SA Step-up Open Value 2 Licenses Level D 3 Years Acquired Year 1 BizTalk Server Standard AP Core License_OV_OVNTO"/>
    <s v="Unidad"/>
    <s v="Und"/>
    <s v="SA Step Up"/>
    <s v="N/A"/>
    <s v="N/A"/>
    <s v="OPEN VALUE GOBIERNO"/>
    <s v="F52-02280"/>
    <s v="Licencia"/>
    <n v="37902"/>
    <n v="1"/>
    <n v="0"/>
    <n v="0"/>
    <n v="148708117.97999999"/>
    <n v="161639258.66999999"/>
    <n v="0"/>
  </r>
  <r>
    <s v="Catalogo principalOPEN VALUE - CSP GOBIERNOFTH-00005"/>
    <s v="FTH-00005OPEN VALUE - CSP GOBIERNO"/>
    <m/>
    <x v="4"/>
    <s v="FTH-00005"/>
    <x v="3"/>
    <s v="Catalogo principal"/>
    <s v="USD"/>
    <s v="N/A"/>
    <s v="Microsoft® Defender O365 P2 Open Subscription Open Value Level D 1 Month AP_OV_OVNTO"/>
    <s v="Unidad"/>
    <s v="Und"/>
    <s v="Monthly Subscriptions"/>
    <s v="N/A"/>
    <s v="N/A"/>
    <s v="OPEN VALUE GOBIERNO"/>
    <s v="FTH-00005"/>
    <s v="Suscripción mensual con pago anual"/>
    <n v="5"/>
    <n v="1"/>
    <n v="0"/>
    <n v="0"/>
    <n v="19617.449999999997"/>
    <n v="21323.32"/>
    <n v="0"/>
  </r>
  <r>
    <s v="Catalogo principalOPEN VALUE - CSP GOBIERNOG3S-00463"/>
    <s v="G3S-00463OPEN VALUE - CSP GOBIERNO"/>
    <m/>
    <x v="4"/>
    <s v="G3S-00463"/>
    <x v="3"/>
    <s v="Catalogo principal"/>
    <s v="USD"/>
    <s v="N/A"/>
    <s v="Microsoft® Win Server Essentials License &amp; Software Assurance Open Value Level D 3 Years Acquired Year 1 AP_OV_OVNTO"/>
    <s v="Unidad"/>
    <s v="Und"/>
    <s v="License/Software Assurance "/>
    <s v="N/A"/>
    <s v="N/A"/>
    <s v="OPEN VALUE GOBIERNO"/>
    <s v="G3S-00463"/>
    <s v="Licencia"/>
    <n v="969"/>
    <n v="1"/>
    <n v="0"/>
    <n v="0"/>
    <n v="3801861.8099999996"/>
    <n v="4132458.49"/>
    <n v="0"/>
  </r>
  <r>
    <s v="Catalogo principalOPEN VALUE - CSP GOBIERNOG3S-00464"/>
    <s v="G3S-00464OPEN VALUE - CSP GOBIERNO"/>
    <m/>
    <x v="4"/>
    <s v="G3S-00464"/>
    <x v="3"/>
    <s v="Catalogo principal"/>
    <s v="USD"/>
    <s v="N/A"/>
    <s v="Microsoft® Win Server Essentials Software Assurance Open Value Level D 3 Years Acquired Year 1 AP_OV_OVNTO"/>
    <s v="Unidad"/>
    <s v="Und"/>
    <s v="Software Assurance"/>
    <s v="N/A"/>
    <s v="N/A"/>
    <s v="OPEN VALUE GOBIERNO"/>
    <s v="G3S-00464"/>
    <s v="Licencia"/>
    <n v="417"/>
    <n v="1"/>
    <n v="0"/>
    <n v="0"/>
    <n v="1636095.3299999998"/>
    <n v="1778364.49"/>
    <n v="0"/>
  </r>
  <r>
    <s v="Catalogo principalOPEN VALUE - CSP GOBIERNOGMY-00006"/>
    <s v="GMY-00006OPEN VALUE - CSP GOBIERNO"/>
    <m/>
    <x v="4"/>
    <s v="GMY-00006"/>
    <x v="3"/>
    <s v="Catalogo principal"/>
    <s v="USD"/>
    <s v="N/A"/>
    <s v="Microsoft® D365 Customer Service Open Subscription Open Value Level D 1 Month AP Per User_OV_OVNTO"/>
    <s v="Unidad"/>
    <s v="Und"/>
    <s v="Monthly Subscriptions"/>
    <s v="N/A"/>
    <s v="N/A"/>
    <s v="OPEN VALUE GOBIERNO"/>
    <s v="GMY-00006"/>
    <s v="Suscripción mensual con pago anual"/>
    <n v="95"/>
    <n v="1"/>
    <n v="0"/>
    <n v="0"/>
    <n v="372731.55"/>
    <n v="405142.99"/>
    <n v="0"/>
  </r>
  <r>
    <s v="Catalogo principalOPEN VALUE - CSP GOBIERNOGN9-00005"/>
    <s v="GN9-00005OPEN VALUE - CSP GOBIERNO"/>
    <m/>
    <x v="4"/>
    <s v="GN9-00005"/>
    <x v="3"/>
    <s v="Catalogo principal"/>
    <s v="USD"/>
    <s v="N/A"/>
    <s v="Microsoft® Azure Active Directory Premium P1 Open Subscription OLV D 1M AP_OV_OVNTO"/>
    <s v="Unidad"/>
    <s v="Und"/>
    <s v="Monthly Subscriptions"/>
    <s v="N/A"/>
    <s v="N/A"/>
    <s v="OPEN VALUE GOBIERNO"/>
    <s v="GN9-00005"/>
    <s v="Suscripción mensual con pago anual"/>
    <n v="6"/>
    <n v="1"/>
    <n v="0"/>
    <n v="0"/>
    <n v="23540.94"/>
    <n v="25587.98"/>
    <n v="0"/>
  </r>
  <r>
    <s v="Catalogo principalOPEN VALUE - CSP GOBIERNOGNT-00006"/>
    <s v="GNT-00006OPEN VALUE - CSP GOBIERNO"/>
    <m/>
    <x v="4"/>
    <s v="GNT-00006"/>
    <x v="3"/>
    <s v="Catalogo principal"/>
    <s v="USD"/>
    <s v="N/A"/>
    <s v="Microsoft® D365 Sales Open Subscription Open Value Level D 1 Month AP Per User_OV_OVNTO"/>
    <s v="Unidad"/>
    <s v="Und"/>
    <s v="Monthly Subscriptions"/>
    <s v="N/A"/>
    <s v="N/A"/>
    <s v="OPEN VALUE GOBIERNO"/>
    <s v="GNT-00006"/>
    <s v="Suscripción mensual con pago anual"/>
    <n v="95"/>
    <n v="1"/>
    <n v="0"/>
    <n v="0"/>
    <n v="372731.55"/>
    <n v="405142.99"/>
    <n v="0"/>
  </r>
  <r>
    <s v="Catalogo principalOPEN VALUE - CSP GOBIERNOGR5-00005"/>
    <s v="GR5-00005OPEN VALUE - CSP GOBIERNO"/>
    <m/>
    <x v="4"/>
    <s v="GR5-00005"/>
    <x v="3"/>
    <s v="Catalogo principal"/>
    <s v="USD"/>
    <s v="N/A"/>
    <s v="Microsoft EOA Exchange Server Open Subscription Open Value Level D 1 Month AP_OV_OVNTO"/>
    <s v="Unidad"/>
    <s v="Und"/>
    <s v="Producto"/>
    <s v="N/A"/>
    <s v="N/A"/>
    <s v="OPEN VALUE GOBIERNO"/>
    <s v="GR5-00005"/>
    <s v="Suscripción mensual con pago anual"/>
    <n v="2.7"/>
    <n v="1"/>
    <n v="0"/>
    <n v="0"/>
    <n v="10593.423000000001"/>
    <n v="11514.59"/>
    <n v="0"/>
  </r>
  <r>
    <s v="Catalogo principalOPEN VALUE - CSP GOBIERNOGS7-00005"/>
    <s v="GS7-00005OPEN VALUE - CSP GOBIERNO"/>
    <m/>
    <x v="4"/>
    <s v="GS7-00005"/>
    <x v="3"/>
    <s v="Catalogo principal"/>
    <s v="USD"/>
    <s v="N/A"/>
    <s v="Microsoft® EMS E3 Open Subscription Open Value Level D 1 Month AP_OV_OVNTO"/>
    <s v="Unidad"/>
    <s v="Und"/>
    <s v="Monthly Subscriptions"/>
    <s v="N/A"/>
    <s v="N/A"/>
    <s v="OPEN VALUE GOBIERNO"/>
    <s v="GS7-00005"/>
    <s v="Suscripción mensual con pago anual"/>
    <n v="10.6"/>
    <n v="1"/>
    <n v="0"/>
    <n v="0"/>
    <n v="41588.993999999999"/>
    <n v="45205.43"/>
    <n v="0"/>
  </r>
  <r>
    <s v="Catalogo principalOPEN VALUE - CSP GOBIERNOH21-02676"/>
    <s v="H21-02676OPEN VALUE - CSP GOBIERNO"/>
    <m/>
    <x v="4"/>
    <s v="H21-02676"/>
    <x v="3"/>
    <s v="Catalogo principal"/>
    <s v="USD"/>
    <s v="N/A"/>
    <s v="Microsoft® Project Server CAL License &amp; Software Assurance Open Value Level D 3 Years Acquired Year 1 AP Device CAL_OV_OVNTO"/>
    <s v="Unidad"/>
    <s v="Und"/>
    <s v="License/Software Assurance "/>
    <s v="N/A"/>
    <s v="N/A"/>
    <s v="OPEN VALUE GOBIERNO"/>
    <s v="H21-02676"/>
    <s v="Licencia"/>
    <n v="390"/>
    <n v="1"/>
    <n v="0"/>
    <n v="0"/>
    <n v="1530161.0999999999"/>
    <n v="1663218.59"/>
    <n v="0"/>
  </r>
  <r>
    <s v="Catalogo principalOPEN VALUE - CSP GOBIERNOH21-02677"/>
    <s v="H21-02677OPEN VALUE - CSP GOBIERNO"/>
    <m/>
    <x v="4"/>
    <s v="H21-02677"/>
    <x v="3"/>
    <s v="Catalogo principal"/>
    <s v="USD"/>
    <s v="N/A"/>
    <s v="Microsoft® Project Server CAL License &amp; Software Assurance Open Value Level D 3 Years Acquired Year 1 AP User CAL_OV_OVNTO"/>
    <s v="Unidad"/>
    <s v="Und"/>
    <s v="License/Software Assurance "/>
    <s v="N/A"/>
    <s v="N/A"/>
    <s v="OPEN VALUE GOBIERNO"/>
    <s v="H21-02677"/>
    <s v="Licencia"/>
    <n v="507"/>
    <n v="1"/>
    <n v="0"/>
    <n v="0"/>
    <n v="1989209.43"/>
    <n v="2162184.16"/>
    <n v="0"/>
  </r>
  <r>
    <s v="Catalogo principalOPEN VALUE - CSP GOBIERNOH21-02686"/>
    <s v="H21-02686OPEN VALUE - CSP GOBIERNO"/>
    <m/>
    <x v="4"/>
    <s v="H21-02686"/>
    <x v="3"/>
    <s v="Catalogo principal"/>
    <s v="USD"/>
    <s v="N/A"/>
    <s v="Microsoft® Project Server CAL Software Assurance Open Value Level D 3 Years Acquired Year 1 AP Device CAL_OV_OVNTO"/>
    <s v="Unidad"/>
    <s v="Und"/>
    <s v="Software Assurance"/>
    <s v="N/A"/>
    <s v="N/A"/>
    <s v="OPEN VALUE GOBIERNO"/>
    <s v="H21-02686"/>
    <s v="Licencia"/>
    <n v="168"/>
    <n v="1"/>
    <n v="0"/>
    <n v="0"/>
    <n v="659146.31999999995"/>
    <n v="716463.39"/>
    <n v="0"/>
  </r>
  <r>
    <s v="Catalogo principalOPEN VALUE - CSP GOBIERNOH21-02687"/>
    <s v="H21-02687OPEN VALUE - CSP GOBIERNO"/>
    <m/>
    <x v="4"/>
    <s v="H21-02687"/>
    <x v="3"/>
    <s v="Catalogo principal"/>
    <s v="USD"/>
    <s v="N/A"/>
    <s v="Microsoft® Project Server CAL Software Assurance Open Value Level D 3 Years Acquired Year 1 AP User CAL_OV_OVNTO"/>
    <s v="Unidad"/>
    <s v="Und"/>
    <s v="Software Assurance"/>
    <s v="N/A"/>
    <s v="N/A"/>
    <s v="OPEN VALUE GOBIERNO"/>
    <s v="H21-02687"/>
    <s v="Licencia"/>
    <n v="216"/>
    <n v="1"/>
    <n v="0"/>
    <n v="0"/>
    <n v="847473.84"/>
    <n v="921167.22"/>
    <n v="0"/>
  </r>
  <r>
    <s v="Catalogo principalOPEN VALUE - CSP GOBIERNOH22-01837"/>
    <s v="H22-01837OPEN VALUE - CSP GOBIERNO"/>
    <m/>
    <x v="4"/>
    <s v="H22-01837"/>
    <x v="3"/>
    <s v="Catalogo principal"/>
    <s v="USD"/>
    <s v="N/A"/>
    <s v="Microsoft® Project Server License &amp; Software Assurance Open Value Level D 3 Years Acquired Year 1 AP_OV_OVNTO"/>
    <s v="Unidad"/>
    <s v="Und"/>
    <s v="License/Software Assurance "/>
    <s v="N/A"/>
    <s v="N/A"/>
    <s v="OPEN VALUE GOBIERNO"/>
    <s v="H22-01837"/>
    <s v="Licencia"/>
    <n v="13077"/>
    <n v="1"/>
    <n v="0"/>
    <n v="0"/>
    <n v="51307478.729999997"/>
    <n v="55768998.619999997"/>
    <n v="0"/>
  </r>
  <r>
    <s v="Catalogo principalOPEN VALUE - CSP GOBIERNOH22-01842"/>
    <s v="H22-01842OPEN VALUE - CSP GOBIERNO"/>
    <m/>
    <x v="4"/>
    <s v="H22-01842"/>
    <x v="3"/>
    <s v="Catalogo principal"/>
    <s v="USD"/>
    <s v="N/A"/>
    <s v="Microsoft® Project Server Software Assurance Open Value Level D 3 Years Acquired Year 1 AP_OV_OVNTO"/>
    <s v="Unidad"/>
    <s v="Und"/>
    <s v="Software Assurance"/>
    <s v="N/A"/>
    <s v="N/A"/>
    <s v="OPEN VALUE GOBIERNO"/>
    <s v="H22-01842"/>
    <s v="Licencia"/>
    <n v="5607"/>
    <n v="1"/>
    <n v="0"/>
    <n v="0"/>
    <n v="21999008.43"/>
    <n v="23911965.68"/>
    <n v="0"/>
  </r>
  <r>
    <s v="Catalogo principalOPEN VALUE - CSP GOBIERNOH30-02378"/>
    <s v="H30-02378OPEN VALUE - CSP GOBIERNO"/>
    <m/>
    <x v="4"/>
    <s v="H30-02378"/>
    <x v="3"/>
    <s v="Catalogo principal"/>
    <s v="USD"/>
    <s v="N/A"/>
    <s v="Microsoft® Project Professional License &amp; Software Assurance Open Value Level D 3 Years Acquired Year 1 AP 1 Server CAL_OV_OVNTO"/>
    <s v="Unidad"/>
    <s v="Und"/>
    <s v="License/Software Assurance "/>
    <s v="N/A"/>
    <s v="N/A"/>
    <s v="OPEN VALUE GOBIERNO"/>
    <s v="H30-02378"/>
    <s v="Licencia"/>
    <n v="2313"/>
    <n v="1"/>
    <n v="0"/>
    <n v="0"/>
    <n v="9075032.3699999992"/>
    <n v="9864165.6199999992"/>
    <n v="0"/>
  </r>
  <r>
    <s v="Catalogo principalOPEN VALUE - CSP GOBIERNOH30-02383"/>
    <s v="H30-02383OPEN VALUE - CSP GOBIERNO"/>
    <m/>
    <x v="4"/>
    <s v="H30-02383"/>
    <x v="3"/>
    <s v="Catalogo principal"/>
    <s v="USD"/>
    <s v="N/A"/>
    <s v="Microsoft® Project Professional SA Step-up Open Value Level D 3 Years Acquired Year 1 Project Std AP 1 Server CAL_OV_OVNTO"/>
    <s v="Unidad"/>
    <s v="Und"/>
    <s v="SA Step Up"/>
    <s v="N/A"/>
    <s v="N/A"/>
    <s v="OPEN VALUE GOBIERNO"/>
    <s v="H30-02383"/>
    <s v="Licencia"/>
    <n v="925"/>
    <n v="1"/>
    <n v="0"/>
    <n v="0"/>
    <n v="3629228.25"/>
    <n v="3944813.32"/>
    <n v="0"/>
  </r>
  <r>
    <s v="Catalogo principalOPEN VALUE - CSP GOBIERNOH30-02388"/>
    <s v="H30-02388OPEN VALUE - CSP GOBIERNO"/>
    <m/>
    <x v="4"/>
    <s v="H30-02388"/>
    <x v="3"/>
    <s v="Catalogo principal"/>
    <s v="USD"/>
    <s v="N/A"/>
    <s v="Microsoft® Project Professional Software Assurance Open Value Level D 3 Years Acquired Year 1 AP 1 Server CAL_OV_OVNTO"/>
    <s v="Unidad"/>
    <s v="Und"/>
    <s v="Software Assurance"/>
    <s v="N/A"/>
    <s v="N/A"/>
    <s v="OPEN VALUE GOBIERNO"/>
    <s v="H30-02388"/>
    <s v="Licencia"/>
    <n v="1077"/>
    <n v="1"/>
    <n v="0"/>
    <n v="0"/>
    <n v="4225598.7299999995"/>
    <n v="4593042.0999999996"/>
    <n v="0"/>
  </r>
  <r>
    <s v="Catalogo principalOPEN VALUE - CSP GOBIERNOHHP-00005"/>
    <s v="HHP-00005OPEN VALUE - CSP GOBIERNO"/>
    <m/>
    <x v="4"/>
    <s v="HHP-00005"/>
    <x v="3"/>
    <s v="Catalogo principal"/>
    <s v="USD"/>
    <s v="N/A"/>
    <s v="Microsoft® Defender Identity Open Subscription Open Value Level D 1 Month AP_OV_OVNTO"/>
    <s v="Unidad"/>
    <s v="Und"/>
    <s v="Monthly Subscriptions"/>
    <s v="N/A"/>
    <s v="N/A"/>
    <s v="OPEN VALUE GOBIERNO"/>
    <s v="HHP-00005"/>
    <s v="Suscripción mensual con pago anual"/>
    <n v="5.5"/>
    <n v="1"/>
    <n v="0"/>
    <n v="0"/>
    <n v="21579.195"/>
    <n v="23455.65"/>
    <n v="0"/>
  </r>
  <r>
    <s v="Catalogo principalOPEN VALUE - CSP GOBIERNOHHS-00005"/>
    <s v="HHS-00005OPEN VALUE - CSP GOBIERNO"/>
    <m/>
    <x v="4"/>
    <s v="HHS-00005"/>
    <x v="3"/>
    <s v="Catalogo principal"/>
    <s v="USD"/>
    <s v="N/A"/>
    <s v="Microsoft® Defender Identity CAO Open Subscription Open Value Level D 1 Month Additional Product Add-on ATA_OV_OVNTO"/>
    <s v="Unidad"/>
    <s v="Und"/>
    <s v="Monthly Subscriptions"/>
    <s v="N/A"/>
    <s v="N/A"/>
    <s v="OPEN VALUE GOBIERNO"/>
    <s v="HHS-00005"/>
    <s v="Suscripción mensual con pago anual"/>
    <n v="2.4"/>
    <n v="1"/>
    <n v="0"/>
    <n v="0"/>
    <n v="9416.3759999999984"/>
    <n v="10235.19"/>
    <n v="0"/>
  </r>
  <r>
    <s v="Catalogo principalOPEN VALUE - CSP GOBIERNOHJA-00717"/>
    <s v="HJA-00717OPEN VALUE - CSP GOBIERNO"/>
    <m/>
    <x v="4"/>
    <s v="HJA-00717"/>
    <x v="3"/>
    <s v="Catalogo principal"/>
    <s v="USD"/>
    <s v="N/A"/>
    <s v="Microsoft® BizTalk Server Branch License &amp; Software Assurance Open Value 2 Licenses Level D 3 Years Acquired Year 1 Additional Product Core License_OV_OVNTO"/>
    <s v="Unidad"/>
    <s v="Und"/>
    <s v="License/Software Assurance "/>
    <s v="N/A"/>
    <s v="N/A"/>
    <s v="OPEN VALUE GOBIERNO"/>
    <s v="HJA-00717"/>
    <s v="Licencia"/>
    <n v="2811"/>
    <n v="1"/>
    <n v="0"/>
    <n v="0"/>
    <n v="11028930.389999999"/>
    <n v="11987967.82"/>
    <n v="0"/>
  </r>
  <r>
    <s v="Catalogo principalOPEN VALUE - CSP GOBIERNOHJA-00718"/>
    <s v="HJA-00718OPEN VALUE - CSP GOBIERNO"/>
    <m/>
    <x v="4"/>
    <s v="HJA-00718"/>
    <x v="3"/>
    <s v="Catalogo principal"/>
    <s v="USD"/>
    <s v="N/A"/>
    <s v="Microsoft® BizTalk Server Branch Software Assurance Open Value 2 Licenses Level D 3 Years Acquired Year 1 Additional Product Core License_OV_OVNTO"/>
    <s v="Unidad"/>
    <s v="Und"/>
    <s v="Software Assurance"/>
    <s v="N/A"/>
    <s v="N/A"/>
    <s v="OPEN VALUE GOBIERNO"/>
    <s v="HJA-00718"/>
    <s v="Licencia"/>
    <n v="1206"/>
    <n v="1"/>
    <n v="0"/>
    <n v="0"/>
    <n v="4731728.9399999995"/>
    <n v="5143183.63"/>
    <n v="0"/>
  </r>
  <r>
    <s v="Catalogo principalOPEN VALUE - CSP GOBIERNOHWV-00005"/>
    <s v="HWV-00005OPEN VALUE - CSP GOBIERNO"/>
    <m/>
    <x v="4"/>
    <s v="HWV-00005"/>
    <x v="3"/>
    <s v="Catalogo principal"/>
    <s v="USD"/>
    <s v="N/A"/>
    <s v="Microsoft Visio P1 Open Subscription Open Value Level D 1 Month AP_OV_OVNTO"/>
    <s v="Unidad"/>
    <s v="Und"/>
    <s v="Producto"/>
    <s v="N/A"/>
    <s v="N/A"/>
    <s v="OPEN VALUE GOBIERNO"/>
    <s v="HWV-00005"/>
    <s v="Suscripción mensual con pago anual"/>
    <n v="5"/>
    <n v="1"/>
    <n v="0"/>
    <n v="0"/>
    <n v="19617.449999999997"/>
    <n v="21323.32"/>
    <n v="0"/>
  </r>
  <r>
    <s v="Catalogo principalOPEN VALUE - CSP GOBIERNOJ5A-00202"/>
    <s v="J5A-00202OPEN VALUE - CSP GOBIERNO"/>
    <m/>
    <x v="4"/>
    <s v="J5A-00202"/>
    <x v="3"/>
    <s v="Catalogo principal"/>
    <s v="USD"/>
    <s v="N/A"/>
    <s v="Microsoft® Endpoint Configuration Manager License &amp; Software Assurance Open Value Level D 3 Years Acquired Year 1 AP Per OSE_OV_OVNTO"/>
    <s v="Unidad"/>
    <s v="Und"/>
    <s v="License/Software Assurance "/>
    <s v="N/A"/>
    <s v="N/A"/>
    <s v="OPEN VALUE GOBIERNO"/>
    <s v="J5A-00202"/>
    <s v="Licencia"/>
    <n v="93"/>
    <n v="1"/>
    <n v="0"/>
    <n v="0"/>
    <n v="364884.57"/>
    <n v="396613.66"/>
    <n v="0"/>
  </r>
  <r>
    <s v="Catalogo principalOPEN VALUE - CSP GOBIERNOJ5A-00204"/>
    <s v="J5A-00204OPEN VALUE - CSP GOBIERNO"/>
    <m/>
    <x v="4"/>
    <s v="J5A-00204"/>
    <x v="3"/>
    <s v="Catalogo principal"/>
    <s v="USD"/>
    <s v="N/A"/>
    <s v="Microsoft® Endpoint Configuration Manager Software Assurance Open Value Level D 3 Years Acquired Year 1 AP Per OSE_OV_OVNTO"/>
    <s v="Unidad"/>
    <s v="Und"/>
    <s v="Software Assurance"/>
    <s v="N/A"/>
    <s v="N/A"/>
    <s v="OPEN VALUE GOBIERNO"/>
    <s v="J5A-00204"/>
    <s v="Licencia"/>
    <n v="42"/>
    <n v="1"/>
    <n v="0"/>
    <n v="0"/>
    <n v="164786.57999999999"/>
    <n v="179115.85"/>
    <n v="0"/>
  </r>
  <r>
    <s v="Catalogo principalOPEN VALUE - CSP GOBIERNOJ5A-00405"/>
    <s v="J5A-00405OPEN VALUE - CSP GOBIERNO"/>
    <m/>
    <x v="4"/>
    <s v="J5A-00405"/>
    <x v="3"/>
    <s v="Catalogo principal"/>
    <s v="USD"/>
    <s v="N/A"/>
    <s v="Microsoft® Endpoint Configuration Manager License &amp; Software Assurance Open Value Level D 3 Years Acquired Year 1 AP Per User_OV_OVNTO"/>
    <s v="Unidad"/>
    <s v="Und"/>
    <s v="License/Software Assurance "/>
    <s v="N/A"/>
    <s v="N/A"/>
    <s v="OPEN VALUE GOBIERNO"/>
    <s v="J5A-00405"/>
    <s v="Licencia"/>
    <n v="123"/>
    <n v="1"/>
    <n v="0"/>
    <n v="0"/>
    <n v="482589.26999999996"/>
    <n v="524553.55000000005"/>
    <n v="0"/>
  </r>
  <r>
    <s v="Catalogo principalOPEN VALUE - CSP GOBIERNOJ5A-00407"/>
    <s v="J5A-00407OPEN VALUE - CSP GOBIERNO"/>
    <m/>
    <x v="4"/>
    <s v="J5A-00407"/>
    <x v="3"/>
    <s v="Catalogo principal"/>
    <s v="USD"/>
    <s v="N/A"/>
    <s v="Microsoft® Endpoint Configuration Manager Software Assurance Open Value Level D 3 Years Acquired Year 1 AP Per User_OV_OVNTO"/>
    <s v="Unidad"/>
    <s v="Und"/>
    <s v="Software Assurance"/>
    <s v="N/A"/>
    <s v="N/A"/>
    <s v="OPEN VALUE GOBIERNO"/>
    <s v="J5A-00407"/>
    <s v="Licencia"/>
    <n v="54"/>
    <n v="1"/>
    <n v="0"/>
    <n v="0"/>
    <n v="211868.46"/>
    <n v="230291.8"/>
    <n v="0"/>
  </r>
  <r>
    <s v="Catalogo principalOPEN VALUE - CSP GOBIERNOKF4-00005"/>
    <s v="KF4-00005OPEN VALUE - CSP GOBIERNO"/>
    <m/>
    <x v="4"/>
    <s v="KF4-00005"/>
    <x v="3"/>
    <s v="Catalogo principal"/>
    <s v="USD"/>
    <s v="N/A"/>
    <s v="Microsoft® Defender O365 P1 Open Subscription Open Value Level D 1 Month AP_OV_OVNTO"/>
    <s v="Unidad"/>
    <s v="Und"/>
    <s v="Monthly Subscriptions"/>
    <s v="N/A"/>
    <s v="N/A"/>
    <s v="OPEN VALUE GOBIERNO"/>
    <s v="KF4-00005"/>
    <s v="Suscripción mensual con pago anual"/>
    <n v="2"/>
    <n v="1"/>
    <n v="0"/>
    <n v="0"/>
    <n v="7846.98"/>
    <n v="8529.33"/>
    <n v="0"/>
  </r>
  <r>
    <s v="Catalogo principalOPEN VALUE - CSP GOBIERNOKV3-00349"/>
    <s v="KV3-00349OPEN VALUE - CSP GOBIERNO"/>
    <m/>
    <x v="4"/>
    <s v="KV3-00349"/>
    <x v="3"/>
    <s v="Catalogo principal"/>
    <s v="USD"/>
    <s v="N/A"/>
    <s v="Microsoft® Win Enterprise Device Software Assurance Open Value Level D 3 Years Acquired Year 1 AP_OV_OVNTO"/>
    <s v="Unidad"/>
    <s v="Und"/>
    <s v="Software Assurance"/>
    <s v="N/A"/>
    <s v="N/A"/>
    <s v="OPEN VALUE GOBIERNO"/>
    <s v="KV3-00349"/>
    <s v="Licencia"/>
    <n v="279"/>
    <n v="1"/>
    <n v="0"/>
    <n v="0"/>
    <n v="1094653.71"/>
    <n v="1189840.99"/>
    <n v="0"/>
  </r>
  <r>
    <s v="Catalogo principalOPEN VALUE - CSP GOBIERNOKV3-00350"/>
    <s v="KV3-00350OPEN VALUE - CSP GOBIERNO"/>
    <m/>
    <x v="4"/>
    <s v="KV3-00350"/>
    <x v="3"/>
    <s v="Catalogo principal"/>
    <s v="USD"/>
    <s v="N/A"/>
    <s v="Microsoft® Win Enterprise Device Upgrade SA Open Value Level D 3 Years Acquired Year 1 AP_OV_OVNTO"/>
    <s v="Unidad"/>
    <s v="Und"/>
    <s v="Upgrade/Software Assurance "/>
    <s v="N/A"/>
    <s v="N/A"/>
    <s v="OPEN VALUE GOBIERNO"/>
    <s v="KV3-00350"/>
    <s v="Licencia"/>
    <n v="513"/>
    <n v="1"/>
    <n v="0"/>
    <n v="0"/>
    <n v="2012750.3699999999"/>
    <n v="2187772.14"/>
    <n v="0"/>
  </r>
  <r>
    <s v="Catalogo principalOPEN VALUE - CSP GOBIERNOL5D-00130"/>
    <s v="L5D-00130OPEN VALUE - CSP GOBIERNO"/>
    <m/>
    <x v="4"/>
    <s v="L5D-00130"/>
    <x v="3"/>
    <s v="Catalogo principal"/>
    <s v="USD"/>
    <s v="N/A"/>
    <s v="Microsoft® Visual Studio Test Professional MSDN License &amp; Software Assurance Open Value Level D 3 Years Acquired Year 1 AP_OV_OVNTO"/>
    <s v="Unidad"/>
    <s v="Und"/>
    <s v="License/Software Assurance "/>
    <s v="N/A"/>
    <s v="N/A"/>
    <s v="OPEN VALUE GOBIERNO"/>
    <s v="L5D-00130"/>
    <s v="Licencia"/>
    <n v="3363"/>
    <n v="1"/>
    <n v="0"/>
    <n v="0"/>
    <n v="13194696.869999999"/>
    <n v="14342061.82"/>
    <n v="0"/>
  </r>
  <r>
    <s v="Catalogo principalOPEN VALUE - CSP GOBIERNOL5D-00131"/>
    <s v="L5D-00131OPEN VALUE - CSP GOBIERNO"/>
    <m/>
    <x v="4"/>
    <s v="L5D-00131"/>
    <x v="3"/>
    <s v="Catalogo principal"/>
    <s v="USD"/>
    <s v="N/A"/>
    <s v="Microsoft® Visual Studio Test Professional MSDN Software Assurance Open Value Level D 3 Years Acquired Year 1 AP_OV_OVNTO"/>
    <s v="Unidad"/>
    <s v="Und"/>
    <s v="Software Assurance"/>
    <s v="N/A"/>
    <s v="N/A"/>
    <s v="OPEN VALUE GOBIERNO"/>
    <s v="L5D-00131"/>
    <s v="Licencia"/>
    <n v="1566"/>
    <n v="1"/>
    <n v="0"/>
    <n v="0"/>
    <n v="6144185.3399999999"/>
    <n v="6678462.3300000001"/>
    <n v="0"/>
  </r>
  <r>
    <s v="Catalogo principalOPEN VALUE - CSP GOBIERNOLJ7-00005"/>
    <s v="LJ7-00005OPEN VALUE - CSP GOBIERNO"/>
    <m/>
    <x v="4"/>
    <s v="LJ7-00005"/>
    <x v="3"/>
    <s v="Catalogo principal"/>
    <s v="USD"/>
    <s v="N/A"/>
    <s v="Microsoft® Audio Conferencing Open Subscription Open Value Level D 1 Month Additional Product_OV_OVNTO"/>
    <s v="Unidad"/>
    <s v="Und"/>
    <s v="Monthly Subscriptions"/>
    <s v="N/A"/>
    <s v="N/A"/>
    <s v="OPEN VALUE GOBIERNO"/>
    <s v="LJ7-00005"/>
    <s v="Suscripción mensual con pago anual"/>
    <n v="2.5"/>
    <n v="1"/>
    <n v="0"/>
    <n v="0"/>
    <n v="9808.7249999999985"/>
    <n v="10661.66"/>
    <n v="0"/>
  </r>
  <r>
    <s v="Catalogo principalOPEN VALUE - CSP GOBIERNOM3J-00090"/>
    <s v="M3J-00090OPEN VALUE - CSP GOBIERNO"/>
    <m/>
    <x v="4"/>
    <s v="M3J-00090"/>
    <x v="3"/>
    <s v="Catalogo principal"/>
    <s v="USD"/>
    <s v="N/A"/>
    <s v="Microsoft® System Center Endpoint Protection Subscription Open Value Level D 1 Month AP Per Device_OV_OVNTO"/>
    <s v="Unidad"/>
    <s v="Und"/>
    <s v="Monthly Subscriptions"/>
    <s v="N/A"/>
    <s v="N/A"/>
    <s v="OPEN VALUE GOBIERNO"/>
    <s v="M3J-00090"/>
    <s v="Suscripción mensual con pago anual"/>
    <n v="0.73"/>
    <n v="1"/>
    <n v="0"/>
    <n v="0"/>
    <n v="2864.1477"/>
    <n v="3113.2"/>
    <n v="0"/>
  </r>
  <r>
    <s v="Catalogo principalOPEN VALUE - CSP GOBIERNOM3J-00091"/>
    <s v="M3J-00091OPEN VALUE - CSP GOBIERNO"/>
    <m/>
    <x v="4"/>
    <s v="M3J-00091"/>
    <x v="3"/>
    <s v="Catalogo principal"/>
    <s v="USD"/>
    <s v="N/A"/>
    <s v="Microsoft® System Center Endpoint Protection Subscription Open Value Level D 1 Month AP Per User_OV_OVNTO"/>
    <s v="Unidad"/>
    <s v="Und"/>
    <s v="Monthly Subscriptions"/>
    <s v="N/A"/>
    <s v="N/A"/>
    <s v="OPEN VALUE GOBIERNO"/>
    <s v="M3J-00091"/>
    <s v="Suscripción mensual con pago anual"/>
    <n v="0.95"/>
    <n v="1"/>
    <n v="0"/>
    <n v="0"/>
    <n v="3727.3154999999997"/>
    <n v="4051.43"/>
    <n v="0"/>
  </r>
  <r>
    <s v="Catalogo principalOPEN VALUE - CSP GOBIERNOMX3-00206"/>
    <s v="MX3-00206OPEN VALUE - CSP GOBIERNO"/>
    <m/>
    <x v="4"/>
    <s v="MX3-00206"/>
    <x v="3"/>
    <s v="Catalogo principal"/>
    <s v="USD"/>
    <s v="N/A"/>
    <s v="Microsoft® Visual Studio Enterprise MSDN License &amp; Software Assurance Open Value Level D 3 Years Acquired Year 1 AP_OV_OVNTO"/>
    <s v="Unidad"/>
    <s v="Und"/>
    <s v="License/Software Assurance "/>
    <s v="N/A"/>
    <s v="N/A"/>
    <s v="OPEN VALUE GOBIERNO"/>
    <s v="MX3-00206"/>
    <s v="Licencia"/>
    <n v="13431"/>
    <n v="1"/>
    <n v="0"/>
    <n v="0"/>
    <n v="52696394.189999998"/>
    <n v="57278689.340000004"/>
    <n v="0"/>
  </r>
  <r>
    <s v="Catalogo principalOPEN VALUE - CSP GOBIERNOMX3-00207"/>
    <s v="MX3-00207OPEN VALUE - CSP GOBIERNO"/>
    <m/>
    <x v="4"/>
    <s v="MX3-00207"/>
    <x v="3"/>
    <s v="Catalogo principal"/>
    <s v="USD"/>
    <s v="N/A"/>
    <s v="Microsoft® Visual Studio Enterprise MSDN Software Assurance Open Value Level D 3 Years Acquired Year 1 AP_OV_OVNTO"/>
    <s v="Unidad"/>
    <s v="Und"/>
    <s v="Software Assurance"/>
    <s v="N/A"/>
    <s v="N/A"/>
    <s v="OPEN VALUE GOBIERNO"/>
    <s v="MX3-00207"/>
    <s v="Licencia"/>
    <n v="6249"/>
    <n v="1"/>
    <n v="0"/>
    <n v="0"/>
    <n v="24517889.009999998"/>
    <n v="26649879.359999999"/>
    <n v="0"/>
  </r>
  <r>
    <s v="Catalogo principalOPEN VALUE - CSP GOBIERNOMX3-00208"/>
    <s v="MX3-00208OPEN VALUE - CSP GOBIERNO"/>
    <m/>
    <x v="4"/>
    <s v="MX3-00208"/>
    <x v="3"/>
    <s v="Catalogo principal"/>
    <s v="USD"/>
    <s v="N/A"/>
    <s v="Microsoft® Visual Studio Enterprise MSDN SA Step-up Open Value Level D 3 Years Acquired Year 1 VS Pro w/MSDN AP_OV_OVNTO"/>
    <s v="Unidad"/>
    <s v="Und"/>
    <s v="SA Step Up"/>
    <s v="N/A"/>
    <s v="N/A"/>
    <s v="OPEN VALUE GOBIERNO"/>
    <s v="MX3-00208"/>
    <s v="Licencia"/>
    <n v="11388"/>
    <n v="1"/>
    <n v="0"/>
    <n v="0"/>
    <n v="44680704.119999997"/>
    <n v="48565982.740000002"/>
    <n v="0"/>
  </r>
  <r>
    <s v="Catalogo principalOPEN VALUE - CSP GOBIERNOMX3-00209"/>
    <s v="MX3-00209OPEN VALUE - CSP GOBIERNO"/>
    <m/>
    <x v="4"/>
    <s v="MX3-00209"/>
    <x v="3"/>
    <s v="Catalogo principal"/>
    <s v="USD"/>
    <s v="N/A"/>
    <s v="Microsoft® Visual Studio Enterprise MSDN SA Step-up Open Value Level D 3 Years Acquired Year 1 VS Test Pro w/MSDN AP_OV_OVNTO"/>
    <s v="Unidad"/>
    <s v="Und"/>
    <s v="SA Step Up"/>
    <s v="N/A"/>
    <s v="N/A"/>
    <s v="OPEN VALUE GOBIERNO"/>
    <s v="MX3-00209"/>
    <s v="Licencia"/>
    <n v="10070"/>
    <n v="1"/>
    <n v="0"/>
    <n v="0"/>
    <n v="39509544.299999997"/>
    <n v="42945156.850000001"/>
    <n v="0"/>
  </r>
  <r>
    <s v="Catalogo principalOPEN VALUE - CSP GOBIERNONH3-00324"/>
    <s v="NH3-00324OPEN VALUE - CSP GOBIERNO"/>
    <m/>
    <x v="4"/>
    <s v="NH3-00324"/>
    <x v="3"/>
    <s v="Catalogo principal"/>
    <s v="USD"/>
    <s v="N/A"/>
    <s v="Microsoft® Advanced Threat Analytics CML License &amp; Software Assurance Open Value Level D 3 Years Acquired Year 1 AP Per OSE_OV_OVNTO"/>
    <s v="Unidad"/>
    <s v="Und"/>
    <s v="License/Software Assurance "/>
    <s v="N/A"/>
    <s v="N/A"/>
    <s v="OPEN VALUE GOBIERNO"/>
    <s v="NH3-00324"/>
    <s v="Licencia"/>
    <n v="174"/>
    <n v="1"/>
    <n v="0"/>
    <n v="0"/>
    <n v="682687.26"/>
    <n v="742051.37"/>
    <n v="0"/>
  </r>
  <r>
    <s v="Catalogo principalOPEN VALUE - CSP GOBIERNONH3-00325"/>
    <s v="NH3-00325OPEN VALUE - CSP GOBIERNO"/>
    <m/>
    <x v="4"/>
    <s v="NH3-00325"/>
    <x v="3"/>
    <s v="Catalogo principal"/>
    <s v="USD"/>
    <s v="N/A"/>
    <s v="Microsoft® Advanced Threat Analytics CML License &amp; Software Assurance Open Value Level D 3 Years Acquired Year 1 AP Per User_OV_OVNTO"/>
    <s v="Unidad"/>
    <s v="Und"/>
    <s v="License/Software Assurance "/>
    <s v="N/A"/>
    <s v="N/A"/>
    <s v="OPEN VALUE GOBIERNO"/>
    <s v="NH3-00325"/>
    <s v="Licencia"/>
    <n v="222"/>
    <n v="1"/>
    <n v="0"/>
    <n v="0"/>
    <n v="871014.77999999991"/>
    <n v="946755.2"/>
    <n v="0"/>
  </r>
  <r>
    <s v="Catalogo principalOPEN VALUE - CSP GOBIERNONH3-00326"/>
    <s v="NH3-00326OPEN VALUE - CSP GOBIERNO"/>
    <m/>
    <x v="4"/>
    <s v="NH3-00326"/>
    <x v="3"/>
    <s v="Catalogo principal"/>
    <s v="USD"/>
    <s v="N/A"/>
    <s v="Microsoft® Advanced Threat Analytics CML Software Assurance Open Value Level D 3 Years Acquired Year 1 AP Per OSE_OV_OVNTO"/>
    <s v="Unidad"/>
    <s v="Und"/>
    <s v="Software Assurance"/>
    <s v="N/A"/>
    <s v="N/A"/>
    <s v="OPEN VALUE GOBIERNO"/>
    <s v="NH3-00326"/>
    <s v="Licencia"/>
    <n v="75"/>
    <n v="1"/>
    <n v="0"/>
    <n v="0"/>
    <n v="294261.75"/>
    <n v="319849.73"/>
    <n v="0"/>
  </r>
  <r>
    <s v="Catalogo principalOPEN VALUE - CSP GOBIERNONH3-00327"/>
    <s v="NH3-00327OPEN VALUE - CSP GOBIERNO"/>
    <m/>
    <x v="4"/>
    <s v="NH3-00327"/>
    <x v="3"/>
    <s v="Catalogo principal"/>
    <s v="USD"/>
    <s v="N/A"/>
    <s v="Microsoft® Advanced Threat Analytics CML Software Assurance Open Value Level D 3 Years Acquired Year 1 AP Per User_OV_OVNTO"/>
    <s v="Unidad"/>
    <s v="Und"/>
    <s v="Software Assurance"/>
    <s v="N/A"/>
    <s v="N/A"/>
    <s v="OPEN VALUE GOBIERNO"/>
    <s v="NH3-00327"/>
    <s v="Licencia"/>
    <n v="96"/>
    <n v="1"/>
    <n v="0"/>
    <n v="0"/>
    <n v="376655.04"/>
    <n v="409407.65"/>
    <n v="0"/>
  </r>
  <r>
    <s v="Catalogo principalOPEN VALUE - CSP GOBIERNONK7-00033"/>
    <s v="NK7-00033OPEN VALUE - CSP GOBIERNO"/>
    <m/>
    <x v="4"/>
    <s v="NK7-00033"/>
    <x v="3"/>
    <s v="Catalogo principal"/>
    <s v="USD"/>
    <s v="N/A"/>
    <s v="Microsoft® Identity Manager CAL License &amp; Software Assurance Open Value Level D 3 Years Acquired Year 1 AP User CAL_OV_OVNTO"/>
    <s v="Unidad"/>
    <s v="Und"/>
    <s v="License/Software Assurance "/>
    <s v="N/A"/>
    <s v="N/A"/>
    <s v="OPEN VALUE GOBIERNO"/>
    <s v="NK7-00033"/>
    <s v="Licencia"/>
    <n v="42"/>
    <n v="1"/>
    <n v="0"/>
    <n v="0"/>
    <n v="164786.57999999999"/>
    <n v="179115.85"/>
    <n v="0"/>
  </r>
  <r>
    <s v="Catalogo principalOPEN VALUE - CSP GOBIERNONK7-00034"/>
    <s v="NK7-00034OPEN VALUE - CSP GOBIERNO"/>
    <m/>
    <x v="4"/>
    <s v="NK7-00034"/>
    <x v="3"/>
    <s v="Catalogo principal"/>
    <s v="USD"/>
    <s v="N/A"/>
    <s v="Microsoft® Identity Manager CAL Software Assurance Open Value Level D 3 Years Acquired Year 1 AP User CAL_OV_OVNTO"/>
    <s v="Unidad"/>
    <s v="Und"/>
    <s v="Software Assurance"/>
    <s v="N/A"/>
    <s v="N/A"/>
    <s v="OPEN VALUE GOBIERNO"/>
    <s v="NK7-00034"/>
    <s v="Licencia"/>
    <n v="18"/>
    <n v="1"/>
    <n v="0"/>
    <n v="0"/>
    <n v="70622.819999999992"/>
    <n v="76763.929999999993"/>
    <n v="0"/>
  </r>
  <r>
    <s v="Catalogo principalOPEN VALUE - CSP GOBIERNONMG-00005"/>
    <s v="NMG-00005OPEN VALUE - CSP GOBIERNO"/>
    <m/>
    <x v="4"/>
    <s v="NMG-00005"/>
    <x v="3"/>
    <s v="Catalogo principal"/>
    <s v="USD"/>
    <s v="N/A"/>
    <s v="Microsoft® Intune Device P1 Open Subscription Open Value Level D 1 Month AP Per Device_OV_OVNTO"/>
    <s v="Unidad"/>
    <s v="Und"/>
    <s v="Monthly Subscriptions"/>
    <s v="N/A"/>
    <s v="N/A"/>
    <s v="OPEN VALUE GOBIERNO"/>
    <s v="NMG-00005"/>
    <s v="Suscripción mensual con pago anual"/>
    <n v="2.7"/>
    <n v="1"/>
    <n v="0"/>
    <n v="0"/>
    <n v="10593.423000000001"/>
    <n v="11514.59"/>
    <n v="0"/>
  </r>
  <r>
    <s v="Catalogo principalOPEN VALUE - CSP GOBIERNOP71-07142"/>
    <s v="P71-07142OPEN VALUE - CSP GOBIERNO"/>
    <m/>
    <x v="4"/>
    <s v="P71-07142"/>
    <x v="3"/>
    <s v="Catalogo principal"/>
    <s v="USD"/>
    <s v="N/A"/>
    <s v="Microsoft® Win Server Datacenter SA Step-up Open Value Level D 3 Years Acquired Year 1 Win Server Std AP 2 Processor License_OV_OVNTO"/>
    <s v="Unidad"/>
    <s v="Und"/>
    <s v="SA Step Up"/>
    <s v="N/A"/>
    <s v="N/A"/>
    <s v="OPEN VALUE GOBIERNO"/>
    <s v="P71-07142"/>
    <s v="Licencia"/>
    <n v="7751"/>
    <n v="1"/>
    <n v="0"/>
    <n v="0"/>
    <n v="30410970.989999998"/>
    <n v="33055403.25"/>
    <n v="0"/>
  </r>
  <r>
    <s v="Catalogo principalOPEN VALUE - CSP GOBIERNOPGI-00263"/>
    <s v="PGI-00263OPEN VALUE - CSP GOBIERNO"/>
    <m/>
    <x v="4"/>
    <s v="PGI-00263"/>
    <x v="3"/>
    <s v="Catalogo principal"/>
    <s v="USD"/>
    <s v="N/A"/>
    <s v="Microsoft® Exchange Enterprise CAL License &amp; Software Assurance Open Value Level D 3 Years Acquired Year 1 AP Device CAL with Services_OV_OVNTO"/>
    <s v="Unidad"/>
    <s v="Und"/>
    <s v="License/Software Assurance "/>
    <s v="N/A"/>
    <s v="N/A"/>
    <s v="OPEN VALUE GOBIERNO"/>
    <s v="PGI-00263"/>
    <s v="Licencia"/>
    <n v="159"/>
    <n v="1"/>
    <n v="0"/>
    <n v="0"/>
    <n v="623834.90999999992"/>
    <n v="678081.42"/>
    <n v="0"/>
  </r>
  <r>
    <s v="Catalogo principalOPEN VALUE - CSP GOBIERNOPGI-00264"/>
    <s v="PGI-00264OPEN VALUE - CSP GOBIERNO"/>
    <m/>
    <x v="4"/>
    <s v="PGI-00264"/>
    <x v="3"/>
    <s v="Catalogo principal"/>
    <s v="USD"/>
    <s v="N/A"/>
    <s v="Microsoft® Exchange Enterprise CAL License &amp; Software Assurance Open Value Level D 3 Years Acquired Year 1 AP User CAL with Services_OV_OVNTO"/>
    <s v="Unidad"/>
    <s v="Und"/>
    <s v="License/Software Assurance "/>
    <s v="N/A"/>
    <s v="N/A"/>
    <s v="OPEN VALUE GOBIERNO"/>
    <s v="PGI-00264"/>
    <s v="Licencia"/>
    <n v="204"/>
    <n v="1"/>
    <n v="0"/>
    <n v="0"/>
    <n v="800391.96"/>
    <n v="869991.26"/>
    <n v="0"/>
  </r>
  <r>
    <s v="Catalogo principalOPEN VALUE - CSP GOBIERNOPGI-00265"/>
    <s v="PGI-00265OPEN VALUE - CSP GOBIERNO"/>
    <m/>
    <x v="4"/>
    <s v="PGI-00265"/>
    <x v="3"/>
    <s v="Catalogo principal"/>
    <s v="USD"/>
    <s v="N/A"/>
    <s v="Microsoft® Exchange Enterprise CAL Software Assurance Open Value Level D 3 Years Acquired Year 1 AP Device CAL with Services_OV_OVNTO"/>
    <s v="Unidad"/>
    <s v="Und"/>
    <s v="Software Assurance"/>
    <s v="N/A"/>
    <s v="N/A"/>
    <s v="OPEN VALUE GOBIERNO"/>
    <s v="PGI-00265"/>
    <s v="Licencia"/>
    <n v="105"/>
    <n v="1"/>
    <n v="0"/>
    <n v="0"/>
    <n v="411966.44999999995"/>
    <n v="447789.62"/>
    <n v="0"/>
  </r>
  <r>
    <s v="Catalogo principalOPEN VALUE - CSP GOBIERNOPGI-00266"/>
    <s v="PGI-00266OPEN VALUE - CSP GOBIERNO"/>
    <m/>
    <x v="4"/>
    <s v="PGI-00266"/>
    <x v="3"/>
    <s v="Catalogo principal"/>
    <s v="USD"/>
    <s v="N/A"/>
    <s v="Microsoft® Exchange Enterprise CAL Software Assurance Open Value Level D 3 Years Acquired Year 1 AP User CAL with Services_OV_OVNTO"/>
    <s v="Unidad"/>
    <s v="Und"/>
    <s v="Software Assurance"/>
    <s v="N/A"/>
    <s v="N/A"/>
    <s v="OPEN VALUE GOBIERNO"/>
    <s v="PGI-00266"/>
    <s v="Licencia"/>
    <n v="135"/>
    <n v="1"/>
    <n v="0"/>
    <n v="0"/>
    <n v="529671.15"/>
    <n v="575729.51"/>
    <n v="0"/>
  </r>
  <r>
    <s v="Catalogo principalOPEN VALUE - CSP GOBIERNOPL7-00018"/>
    <s v="PL7-00018OPEN VALUE - CSP GOBIERNO"/>
    <m/>
    <x v="4"/>
    <s v="PL7-00018"/>
    <x v="3"/>
    <s v="Catalogo principal"/>
    <s v="USD"/>
    <s v="N/A"/>
    <s v="Microsoft® Identity Manager External Connector License &amp; Software Assurance Open Value Level D 3 Years Acquired Year 1 AP_OV_OVNTO"/>
    <s v="Unidad"/>
    <s v="Und"/>
    <s v="License/Software Assurance "/>
    <s v="N/A"/>
    <s v="N/A"/>
    <s v="OPEN VALUE GOBIERNO"/>
    <s v="PL7-00018"/>
    <s v="Licencia"/>
    <n v="40704"/>
    <n v="1"/>
    <n v="0"/>
    <n v="0"/>
    <n v="159701736.95999998"/>
    <n v="173588844.52000001"/>
    <n v="0"/>
  </r>
  <r>
    <s v="Catalogo principalOPEN VALUE - CSP GOBIERNOPL7-00019"/>
    <s v="PL7-00019OPEN VALUE - CSP GOBIERNO"/>
    <m/>
    <x v="4"/>
    <s v="PL7-00019"/>
    <x v="3"/>
    <s v="Catalogo principal"/>
    <s v="USD"/>
    <s v="N/A"/>
    <s v="Microsoft® Identity Manager External Connector Software Assurance Open Value Level D 3 Years Acquired Year 1 AP_OV_OVNTO"/>
    <s v="Unidad"/>
    <s v="Und"/>
    <s v="Software Assurance"/>
    <s v="N/A"/>
    <s v="N/A"/>
    <s v="OPEN VALUE GOBIERNO"/>
    <s v="PL7-00019"/>
    <s v="Licencia"/>
    <n v="17445"/>
    <n v="1"/>
    <n v="0"/>
    <n v="0"/>
    <n v="68445283.049999997"/>
    <n v="74397046.790000007"/>
    <n v="0"/>
  </r>
  <r>
    <s v="Catalogo principalOPEN VALUE - CSP GOBIERNOPQR-00004"/>
    <s v="PQR-00004OPEN VALUE - CSP GOBIERNO"/>
    <m/>
    <x v="4"/>
    <s v="PQR-00004"/>
    <x v="3"/>
    <s v="Catalogo principal"/>
    <s v="USD"/>
    <s v="N/A"/>
    <s v="Microsoft® Bing Maps Transactions Subscription Open Value Level D 1 Month AP Usage 100K Transactions_OV_OVNTO"/>
    <s v="Unidad"/>
    <s v="Und"/>
    <s v="Monthly Subscriptions"/>
    <s v="N/A"/>
    <s v="N/A"/>
    <s v="OPEN VALUE GOBIERNO"/>
    <s v="PQR-00004"/>
    <s v="Suscripción mensual con pago anual"/>
    <n v="748"/>
    <n v="1"/>
    <n v="0"/>
    <n v="0"/>
    <n v="2934770.52"/>
    <n v="3189967.96"/>
    <n v="0"/>
  </r>
  <r>
    <s v="Catalogo principalOPEN VALUE - CSP GOBIERNOPQR-00010"/>
    <s v="PQR-00010OPEN VALUE - CSP GOBIERNO"/>
    <m/>
    <x v="4"/>
    <s v="PQR-00010"/>
    <x v="3"/>
    <s v="Catalogo principal"/>
    <s v="USD"/>
    <s v="N/A"/>
    <s v="Microsoft® Bing Maps Transactions Subscription Open Value Level D 1 Month AP Usage 500K Transactions_OV_OVNTO"/>
    <s v="Unidad"/>
    <s v="Und"/>
    <s v="Monthly Subscriptions"/>
    <s v="N/A"/>
    <s v="N/A"/>
    <s v="OPEN VALUE GOBIERNO"/>
    <s v="PQR-00010"/>
    <s v="Suscripción mensual con pago anual"/>
    <n v="3551"/>
    <n v="1"/>
    <n v="0"/>
    <n v="0"/>
    <n v="13932312.989999998"/>
    <n v="15143818.470000001"/>
    <n v="0"/>
  </r>
  <r>
    <s v="Catalogo principalOPEN VALUE - CSP GOBIERNOPQR-00016"/>
    <s v="PQR-00016OPEN VALUE - CSP GOBIERNO"/>
    <m/>
    <x v="4"/>
    <s v="PQR-00016"/>
    <x v="3"/>
    <s v="Catalogo principal"/>
    <s v="USD"/>
    <s v="N/A"/>
    <s v="Microsoft® Bing Maps Transactions Subscription Open Value Level D 1 Month AP Usage 1M Transactions_OV_OVNTO"/>
    <s v="Unidad"/>
    <s v="Und"/>
    <s v="Monthly Subscriptions"/>
    <s v="N/A"/>
    <s v="N/A"/>
    <s v="OPEN VALUE GOBIERNO"/>
    <s v="PQR-00016"/>
    <s v="Suscripción mensual con pago anual"/>
    <n v="6728"/>
    <n v="1"/>
    <n v="0"/>
    <n v="0"/>
    <n v="26397240.719999999"/>
    <n v="28692652.960000001"/>
    <n v="0"/>
  </r>
  <r>
    <s v="Catalogo principalOPEN VALUE - CSP GOBIERNOPQR-00022"/>
    <s v="PQR-00022OPEN VALUE - CSP GOBIERNO"/>
    <m/>
    <x v="4"/>
    <s v="PQR-00022"/>
    <x v="3"/>
    <s v="Catalogo principal"/>
    <s v="USD"/>
    <s v="N/A"/>
    <s v="Microsoft® Bing Maps Transactions Subscription Open Value Level D 1 Month AP Usage 2M Transactions_OV_OVNTO"/>
    <s v="Unidad"/>
    <s v="Und"/>
    <s v="Monthly Subscriptions"/>
    <s v="N/A"/>
    <s v="N/A"/>
    <s v="OPEN VALUE GOBIERNO"/>
    <s v="PQR-00022"/>
    <s v="Suscripción mensual con pago anual"/>
    <n v="11961"/>
    <n v="1"/>
    <n v="0"/>
    <n v="0"/>
    <n v="46928863.890000001"/>
    <n v="51009634.659999996"/>
    <n v="0"/>
  </r>
  <r>
    <s v="Catalogo principalOPEN VALUE - CSP GOBIERNOPQR-00028"/>
    <s v="PQR-00028OPEN VALUE - CSP GOBIERNO"/>
    <m/>
    <x v="4"/>
    <s v="PQR-00028"/>
    <x v="3"/>
    <s v="Catalogo principal"/>
    <s v="USD"/>
    <s v="N/A"/>
    <s v="Microsoft® Bing Maps Transactions Subscription Open Value Level D 1 Month AP Usage 5M Transactions_OV_OVNTO"/>
    <s v="Unidad"/>
    <s v="Und"/>
    <s v="Monthly Subscriptions"/>
    <s v="N/A"/>
    <s v="N/A"/>
    <s v="OPEN VALUE GOBIERNO"/>
    <s v="PQR-00028"/>
    <s v="Suscripción mensual con pago anual"/>
    <n v="14951"/>
    <n v="1"/>
    <n v="0"/>
    <n v="0"/>
    <n v="58660098.989999995"/>
    <n v="63760977.159999996"/>
    <n v="0"/>
  </r>
  <r>
    <s v="Catalogo principalOPEN VALUE - CSP GOBIERNOPQR-00034"/>
    <s v="PQR-00034OPEN VALUE - CSP GOBIERNO"/>
    <m/>
    <x v="4"/>
    <s v="PQR-00034"/>
    <x v="3"/>
    <s v="Catalogo principal"/>
    <s v="USD"/>
    <s v="N/A"/>
    <s v="Microsoft® Bing Maps Transactions Subscription Open Value Level D 1 Month AP Usage 10M Transactions_OV_OVNTO"/>
    <s v="Unidad"/>
    <s v="Und"/>
    <s v="Monthly Subscriptions"/>
    <s v="N/A"/>
    <s v="N/A"/>
    <s v="OPEN VALUE GOBIERNO"/>
    <s v="PQR-00034"/>
    <s v="Suscripción mensual con pago anual"/>
    <n v="18688"/>
    <n v="1"/>
    <n v="0"/>
    <n v="0"/>
    <n v="73322181.11999999"/>
    <n v="79698022.959999993"/>
    <n v="0"/>
  </r>
  <r>
    <s v="Catalogo principalOPEN VALUE - CSP GOBIERNOPQR-00040"/>
    <s v="PQR-00040OPEN VALUE - CSP GOBIERNO"/>
    <m/>
    <x v="4"/>
    <s v="PQR-00040"/>
    <x v="3"/>
    <s v="Catalogo principal"/>
    <s v="USD"/>
    <s v="N/A"/>
    <s v="Microsoft® Bing Maps Transactions Subscription Open Value Level D 1 Month AP Usage 30M Transactions_OV_OVNTO"/>
    <s v="Unidad"/>
    <s v="Und"/>
    <s v="Monthly Subscriptions"/>
    <s v="N/A"/>
    <s v="N/A"/>
    <s v="OPEN VALUE GOBIERNO"/>
    <s v="PQR-00040"/>
    <s v="Suscripción mensual con pago anual"/>
    <n v="21529"/>
    <n v="1"/>
    <n v="0"/>
    <n v="0"/>
    <n v="84468816.209999993"/>
    <n v="91813930.659999996"/>
    <n v="0"/>
  </r>
  <r>
    <s v="Catalogo principalOPEN VALUE - CSP GOBIERNOQ4Y-00005"/>
    <s v="Q4Y-00005OPEN VALUE - CSP GOBIERNO"/>
    <m/>
    <x v="4"/>
    <s v="Q4Y-00005"/>
    <x v="3"/>
    <s v="Catalogo principal"/>
    <s v="USD"/>
    <s v="N/A"/>
    <s v="Microsoft® O365 E1 Open Subscription Open Value Level D 1 Month AP_OV_OVNTO"/>
    <s v="Unidad"/>
    <s v="Und"/>
    <s v="Monthly Subscriptions"/>
    <s v="N/A"/>
    <s v="N/A"/>
    <s v="OPEN VALUE GOBIERNO"/>
    <s v="Q4Y-00005"/>
    <s v="Suscripción mensual con pago anual"/>
    <n v="10"/>
    <n v="1"/>
    <n v="0"/>
    <n v="0"/>
    <n v="39234.899999999994"/>
    <n v="42646.63"/>
    <n v="0"/>
  </r>
  <r>
    <s v="Catalogo principalOPEN VALUE - CSP GOBIERNOQ5Y-00005"/>
    <s v="Q5Y-00005OPEN VALUE - CSP GOBIERNO"/>
    <m/>
    <x v="4"/>
    <s v="Q5Y-00005"/>
    <x v="3"/>
    <s v="Catalogo principal"/>
    <s v="USD"/>
    <s v="N/A"/>
    <s v="Microsoft® O365 E3 Open Subscription Open Value Level D 1 Month AP_OV_OVNTO"/>
    <s v="Unidad"/>
    <s v="Und"/>
    <s v="Monthly Subscriptions"/>
    <s v="N/A"/>
    <s v="N/A"/>
    <s v="OPEN VALUE GOBIERNO"/>
    <s v="Q5Y-00005"/>
    <s v="Suscripción mensual con pago anual"/>
    <n v="23"/>
    <n v="1"/>
    <n v="0"/>
    <n v="0"/>
    <n v="90240.26999999999"/>
    <n v="98087.25"/>
    <n v="0"/>
  </r>
  <r>
    <s v="Catalogo principalOPEN VALUE - CSP GOBIERNOQ6Y-00005"/>
    <s v="Q6Y-00005OPEN VALUE - CSP GOBIERNO"/>
    <m/>
    <x v="4"/>
    <s v="Q6Y-00005"/>
    <x v="3"/>
    <s v="Catalogo principal"/>
    <s v="USD"/>
    <s v="N/A"/>
    <s v="Microsoft® Exchange Online P1 Open Subscription Open Value Level D 1 Month AP_OV_OVNTO"/>
    <s v="Unidad"/>
    <s v="Und"/>
    <s v="Monthly Subscriptions"/>
    <s v="N/A"/>
    <s v="N/A"/>
    <s v="OPEN VALUE GOBIERNO"/>
    <s v="Q6Y-00005"/>
    <s v="Suscripción mensual con pago anual"/>
    <n v="4"/>
    <n v="1"/>
    <n v="0"/>
    <n v="0"/>
    <n v="15693.96"/>
    <n v="17058.650000000001"/>
    <n v="0"/>
  </r>
  <r>
    <s v="Catalogo principalOPEN VALUE - CSP GOBIERNOQ6Z-00005"/>
    <s v="Q6Z-00005OPEN VALUE - CSP GOBIERNO"/>
    <m/>
    <x v="4"/>
    <s v="Q6Z-00005"/>
    <x v="3"/>
    <s v="Catalogo principal"/>
    <s v="USD"/>
    <s v="N/A"/>
    <s v="Microsoft® Exchange Online P2 Open Subscription Open Value Level D 1 Month AP_OV_OVNTO"/>
    <s v="Unidad"/>
    <s v="Und"/>
    <s v="Monthly Subscriptions"/>
    <s v="N/A"/>
    <s v="N/A"/>
    <s v="OPEN VALUE GOBIERNO"/>
    <s v="Q6Z-00005"/>
    <s v="Suscripción mensual con pago anual"/>
    <n v="8"/>
    <n v="1"/>
    <n v="0"/>
    <n v="0"/>
    <n v="31387.919999999998"/>
    <n v="34117.300000000003"/>
    <n v="0"/>
  </r>
  <r>
    <s v="Catalogo principalOPEN VALUE - CSP GOBIERNOQ7Y-00005"/>
    <s v="Q7Y-00005OPEN VALUE - CSP GOBIERNO"/>
    <m/>
    <x v="4"/>
    <s v="Q7Y-00005"/>
    <x v="3"/>
    <s v="Catalogo principal"/>
    <s v="USD"/>
    <s v="N/A"/>
    <s v="Microsoft® M365 Apps Enterprise Open Subscription Open Value Level D 1 Month AP_OV_OVNTO"/>
    <s v="Unidad"/>
    <s v="Und"/>
    <s v="Monthly Subscriptions"/>
    <s v="N/A"/>
    <s v="N/A"/>
    <s v="OPEN VALUE GOBIERNO"/>
    <s v="Q7Y-00005"/>
    <s v="Suscripción mensual con pago anual"/>
    <n v="10.6"/>
    <n v="1"/>
    <n v="0"/>
    <n v="0"/>
    <n v="41588.993999999999"/>
    <n v="45205.43"/>
    <n v="0"/>
  </r>
  <r>
    <s v="Catalogo principalOPEN VALUE - CSP GOBIERNOQ9Z-00005"/>
    <s v="Q9Z-00005OPEN VALUE - CSP GOBIERNO"/>
    <m/>
    <x v="4"/>
    <s v="Q9Z-00005"/>
    <x v="3"/>
    <s v="Catalogo principal"/>
    <s v="USD"/>
    <s v="N/A"/>
    <s v="Microsoft® SharePoint P1 Open Subscription Open Value Level D 1 Month AP_OV_OVNTO"/>
    <s v="Unidad"/>
    <s v="Und"/>
    <s v="Monthly Subscriptions"/>
    <s v="N/A"/>
    <s v="N/A"/>
    <s v="OPEN VALUE GOBIERNO"/>
    <s v="Q9Z-00005"/>
    <s v="Suscripción mensual con pago anual"/>
    <n v="5"/>
    <n v="1"/>
    <n v="0"/>
    <n v="0"/>
    <n v="19617.449999999997"/>
    <n v="21323.32"/>
    <n v="0"/>
  </r>
  <r>
    <s v="Catalogo principalOPEN VALUE - CSP GOBIERNOQD3-00005"/>
    <s v="QD3-00005OPEN VALUE - CSP GOBIERNO"/>
    <m/>
    <x v="4"/>
    <s v="QD3-00005"/>
    <x v="3"/>
    <s v="Catalogo principal"/>
    <s v="USD"/>
    <s v="N/A"/>
    <s v="Microsoft® Azure Information Protection Premium P1 Open Subscription OLV D 1M AP_OV_OVNTO"/>
    <s v="Unidad"/>
    <s v="Und"/>
    <s v="Monthly Subscriptions"/>
    <s v="N/A"/>
    <s v="N/A"/>
    <s v="OPEN VALUE GOBIERNO"/>
    <s v="QD3-00005"/>
    <s v="Suscripción mensual con pago anual"/>
    <n v="2"/>
    <n v="1"/>
    <n v="0"/>
    <n v="0"/>
    <n v="7846.98"/>
    <n v="8529.33"/>
    <n v="0"/>
  </r>
  <r>
    <s v="Catalogo principalOPEN VALUE - CSP GOBIERNOR18-02405"/>
    <s v="R18-02405OPEN VALUE - CSP GOBIERNO"/>
    <m/>
    <x v="4"/>
    <s v="R18-02405"/>
    <x v="3"/>
    <s v="Catalogo principal"/>
    <s v="USD"/>
    <s v="N/A"/>
    <s v="Microsoft® Win Server CAL License &amp; Software Assurance Open Value Level D 3 Years Acquired Year 1 AP Device CAL_OV_OVNTO"/>
    <s v="Unidad"/>
    <s v="Und"/>
    <s v="License/Software Assurance "/>
    <s v="N/A"/>
    <s v="N/A"/>
    <s v="OPEN VALUE GOBIERNO"/>
    <s v="R18-02405"/>
    <s v="Licencia"/>
    <n v="63"/>
    <n v="1"/>
    <n v="0"/>
    <n v="0"/>
    <n v="247179.87"/>
    <n v="268673.77"/>
    <n v="0"/>
  </r>
  <r>
    <s v="Catalogo principalOPEN VALUE - CSP GOBIERNOR18-02410"/>
    <s v="R18-02410OPEN VALUE - CSP GOBIERNO"/>
    <m/>
    <x v="4"/>
    <s v="R18-02410"/>
    <x v="3"/>
    <s v="Catalogo principal"/>
    <s v="USD"/>
    <s v="N/A"/>
    <s v="Microsoft® Win Server CAL License &amp; Software Assurance Open Value Level D 3 Years Acquired Year 1 AP User CAL_OV_OVNTO"/>
    <s v="Unidad"/>
    <s v="Und"/>
    <s v="License/Software Assurance "/>
    <s v="N/A"/>
    <s v="N/A"/>
    <s v="OPEN VALUE GOBIERNO"/>
    <s v="R18-02410"/>
    <s v="Licencia"/>
    <n v="84"/>
    <n v="1"/>
    <n v="0"/>
    <n v="0"/>
    <n v="329573.15999999997"/>
    <n v="358231.7"/>
    <n v="0"/>
  </r>
  <r>
    <s v="Catalogo principalOPEN VALUE - CSP GOBIERNOR18-02417"/>
    <s v="R18-02417OPEN VALUE - CSP GOBIERNO"/>
    <m/>
    <x v="4"/>
    <s v="R18-02417"/>
    <x v="3"/>
    <s v="Catalogo principal"/>
    <s v="USD"/>
    <s v="N/A"/>
    <s v="Microsoft® Win Server CAL Software Assurance Open Value Level D 3 Years Acquired Year 1 AP Device CAL_OV_OVNTO"/>
    <s v="Unidad"/>
    <s v="Und"/>
    <s v="Software Assurance"/>
    <s v="N/A"/>
    <s v="N/A"/>
    <s v="OPEN VALUE GOBIERNO"/>
    <s v="R18-02417"/>
    <s v="Licencia"/>
    <n v="27"/>
    <n v="1"/>
    <n v="0"/>
    <n v="0"/>
    <n v="105934.23"/>
    <n v="115145.9"/>
    <n v="0"/>
  </r>
  <r>
    <s v="Catalogo principalOPEN VALUE - CSP GOBIERNOR18-02422"/>
    <s v="R18-02422OPEN VALUE - CSP GOBIERNO"/>
    <m/>
    <x v="4"/>
    <s v="R18-02422"/>
    <x v="3"/>
    <s v="Catalogo principal"/>
    <s v="USD"/>
    <s v="N/A"/>
    <s v="Microsoft® Win Server CAL Software Assurance Open Value Level D 3 Years Acquired Year 1 AP User CAL_OV_OVNTO"/>
    <s v="Unidad"/>
    <s v="Und"/>
    <s v="Software Assurance"/>
    <s v="N/A"/>
    <s v="N/A"/>
    <s v="OPEN VALUE GOBIERNO"/>
    <s v="R18-02422"/>
    <s v="Licencia"/>
    <n v="36"/>
    <n v="1"/>
    <n v="0"/>
    <n v="0"/>
    <n v="141245.63999999998"/>
    <n v="153527.87"/>
    <n v="0"/>
  </r>
  <r>
    <s v="Catalogo principalOPEN VALUE - CSP GOBIERNOR2Z-00005"/>
    <s v="R2Z-00005OPEN VALUE - CSP GOBIERNO"/>
    <m/>
    <x v="4"/>
    <s v="R2Z-00005"/>
    <x v="3"/>
    <s v="Catalogo principal"/>
    <s v="USD"/>
    <s v="N/A"/>
    <s v="Microsoft SharePoint P2 Open Subscription Open Value Level D 1 Month AP_OV_OVNTO"/>
    <s v="Unidad"/>
    <s v="Und"/>
    <s v="Producto"/>
    <s v="N/A"/>
    <s v="N/A"/>
    <s v="OPEN VALUE GOBIERNO"/>
    <s v="R2Z-00005"/>
    <s v="Suscripción mensual con pago anual"/>
    <n v="10"/>
    <n v="1"/>
    <n v="0"/>
    <n v="0"/>
    <n v="39234.899999999994"/>
    <n v="42646.63"/>
    <n v="0"/>
  </r>
  <r>
    <s v="Catalogo principalOPEN VALUE - CSP GOBIERNOR39-00836"/>
    <s v="R39-00836OPEN VALUE - CSP GOBIERNO"/>
    <m/>
    <x v="4"/>
    <s v="R39-00836"/>
    <x v="3"/>
    <s v="Catalogo principal"/>
    <s v="USD"/>
    <s v="N/A"/>
    <s v="Microsoft® Win Server External Connector License &amp; Software Assurance Open Value Level D 3 Years Acquired Year 1 AP_OV_OVNTO"/>
    <s v="Unidad"/>
    <s v="Und"/>
    <s v="License/Software Assurance "/>
    <s v="N/A"/>
    <s v="N/A"/>
    <s v="OPEN VALUE GOBIERNO"/>
    <s v="R39-00836"/>
    <s v="Licencia"/>
    <n v="3906"/>
    <n v="1"/>
    <n v="0"/>
    <n v="0"/>
    <n v="15325151.939999999"/>
    <n v="16657773.85"/>
    <n v="0"/>
  </r>
  <r>
    <s v="Catalogo principalOPEN VALUE - CSP GOBIERNOR39-00843"/>
    <s v="R39-00843OPEN VALUE - CSP GOBIERNO"/>
    <m/>
    <x v="4"/>
    <s v="R39-00843"/>
    <x v="3"/>
    <s v="Catalogo principal"/>
    <s v="USD"/>
    <s v="N/A"/>
    <s v="Microsoft® Win Server External Connector Software Assurance Open Value Level D 3 Years Acquired Year 1 AP_OV_OVNTO"/>
    <s v="Unidad"/>
    <s v="Und"/>
    <s v="Software Assurance"/>
    <s v="N/A"/>
    <s v="N/A"/>
    <s v="OPEN VALUE GOBIERNO"/>
    <s v="R39-00843"/>
    <s v="Licencia"/>
    <n v="1674"/>
    <n v="1"/>
    <n v="0"/>
    <n v="0"/>
    <n v="6567922.2599999998"/>
    <n v="7139045.9299999997"/>
    <n v="0"/>
  </r>
  <r>
    <s v="Catalogo principalOPEN VALUE - CSP GOBIERNOR9Y-00005"/>
    <s v="R9Y-00005OPEN VALUE - CSP GOBIERNO"/>
    <m/>
    <x v="4"/>
    <s v="R9Y-00005"/>
    <x v="3"/>
    <s v="Catalogo principal"/>
    <s v="USD"/>
    <s v="N/A"/>
    <s v="Microsoft® Exchange Online Protection Open Subscription Open Value Level D 1 Month AP_OV_OVNTO"/>
    <s v="Unidad"/>
    <s v="Und"/>
    <s v="Monthly Subscriptions"/>
    <s v="N/A"/>
    <s v="N/A"/>
    <s v="OPEN VALUE GOBIERNO"/>
    <s v="R9Y-00005"/>
    <s v="Suscripción mensual con pago anual"/>
    <n v="0.9"/>
    <n v="1"/>
    <n v="0"/>
    <n v="0"/>
    <n v="3531.1410000000001"/>
    <n v="3838.2"/>
    <n v="0"/>
  </r>
  <r>
    <s v="Catalogo principalOPEN VALUE - CSP GOBIERNOR9Z-00005"/>
    <s v="R9Z-00005OPEN VALUE - CSP GOBIERNO"/>
    <m/>
    <x v="4"/>
    <s v="R9Z-00005"/>
    <x v="3"/>
    <s v="Catalogo principal"/>
    <s v="USD"/>
    <s v="N/A"/>
    <s v="Microsoft® Visio P2 Open Subscription Open Value Level D 1 Month AP_OV_OVNTO"/>
    <s v="Unidad"/>
    <s v="Und"/>
    <s v="Monthly Subscriptions"/>
    <s v="N/A"/>
    <s v="N/A"/>
    <s v="OPEN VALUE GOBIERNO"/>
    <s v="R9Z-00005"/>
    <s v="Suscripción mensual con pago anual"/>
    <n v="15"/>
    <n v="1"/>
    <n v="0"/>
    <n v="0"/>
    <n v="58852.35"/>
    <n v="63969.95"/>
    <n v="0"/>
  </r>
  <r>
    <s v="Catalogo principalOPEN VALUE - CSP GOBIERNOR9Z-00011"/>
    <s v="R9Z-00011OPEN VALUE - CSP GOBIERNO"/>
    <m/>
    <x v="4"/>
    <s v="R9Z-00011"/>
    <x v="3"/>
    <s v="Catalogo principal"/>
    <s v="USD"/>
    <s v="N/A"/>
    <s v="Microsoft Visio P2 Open Subscription Open Value Level D 1 Month AP Add-on to Visio Pro_OV_OVNTO"/>
    <s v="Unidad"/>
    <s v="Und"/>
    <s v="Producto"/>
    <s v="N/A"/>
    <s v="N/A"/>
    <s v="OPEN VALUE GOBIERNO"/>
    <s v="R9Z-00011"/>
    <s v="Suscripción mensual con pago anual"/>
    <n v="9.9"/>
    <n v="1"/>
    <n v="0"/>
    <n v="0"/>
    <n v="38842.550999999999"/>
    <n v="42220.160000000003"/>
    <n v="0"/>
  </r>
  <r>
    <s v="Catalogo principalOPEN VALUE - CSP GOBIERNOR9Z-00015"/>
    <s v="R9Z-00015OPEN VALUE - CSP GOBIERNO"/>
    <m/>
    <x v="4"/>
    <s v="R9Z-00015"/>
    <x v="3"/>
    <s v="Catalogo principal"/>
    <s v="USD"/>
    <s v="N/A"/>
    <s v="Microsoft® Visio P2 Open Subscription Open Value Level D 1 Month AP Add-on to Visio Std_OV_OVNTO"/>
    <s v="Unidad"/>
    <s v="Und"/>
    <s v="Monthly Subscriptions"/>
    <s v="N/A"/>
    <s v="N/A"/>
    <s v="OPEN VALUE GOBIERNO"/>
    <s v="R9Z-00015"/>
    <s v="Suscripción mensual con pago anual"/>
    <n v="6.9"/>
    <n v="1"/>
    <n v="0"/>
    <n v="0"/>
    <n v="27072.080999999998"/>
    <n v="29426.18"/>
    <n v="0"/>
  </r>
  <r>
    <s v="Catalogo principalOPEN VALUE - CSP GOBIERNOSY7-00005"/>
    <s v="SY7-00005OPEN VALUE - CSP GOBIERNO"/>
    <m/>
    <x v="4"/>
    <s v="SY7-00005"/>
    <x v="3"/>
    <s v="Catalogo principal"/>
    <s v="USD"/>
    <s v="N/A"/>
    <s v="Microsoft® Teams Phone Standard Open Subscription Open Value Level D 1 Month AP_OV_OVNTO"/>
    <s v="Unidad"/>
    <s v="Und"/>
    <s v="Monthly Subscriptions"/>
    <s v="N/A"/>
    <s v="N/A"/>
    <s v="OPEN VALUE GOBIERNO"/>
    <s v="SY7-00005"/>
    <s v="Suscripción mensual con pago anual"/>
    <n v="8"/>
    <n v="1"/>
    <n v="0"/>
    <n v="0"/>
    <n v="31387.919999999998"/>
    <n v="34117.300000000003"/>
    <n v="0"/>
  </r>
  <r>
    <s v="Catalogo principalOPEN VALUE - CSP GOBIERNOT3V-00014"/>
    <s v="T3V-00014OPEN VALUE - CSP GOBIERNO"/>
    <m/>
    <x v="4"/>
    <s v="T3V-00014"/>
    <x v="3"/>
    <s v="Catalogo principal"/>
    <s v="USD"/>
    <s v="N/A"/>
    <s v="Microsoft® Bing Maps Known User Subscription Open Value Level D 1 Month AP 5K Bundle Per User_OV_OVNTO"/>
    <s v="Unidad"/>
    <s v="Und"/>
    <s v="Monthly Subscriptions"/>
    <s v="N/A"/>
    <s v="N/A"/>
    <s v="OPEN VALUE GOBIERNO"/>
    <s v="T3V-00014"/>
    <s v="Suscripción mensual con pago anual"/>
    <n v="8511"/>
    <n v="1"/>
    <n v="0"/>
    <n v="0"/>
    <n v="33392823.389999997"/>
    <n v="36296547.159999996"/>
    <n v="0"/>
  </r>
  <r>
    <s v="Catalogo principalOPEN VALUE - CSP GOBIERNOT3V-00028"/>
    <s v="T3V-00028OPEN VALUE - CSP GOBIERNO"/>
    <m/>
    <x v="4"/>
    <s v="T3V-00028"/>
    <x v="3"/>
    <s v="Catalogo principal"/>
    <s v="USD"/>
    <s v="N/A"/>
    <s v="Microsoft® Bing Maps Known User Subscription Open Value Level D 1 Month Additional Product 100 Users_OV_OVNTO"/>
    <s v="Unidad"/>
    <s v="Und"/>
    <s v="Monthly Subscriptions"/>
    <s v="N/A"/>
    <s v="N/A"/>
    <s v="OPEN VALUE GOBIERNO"/>
    <s v="T3V-00028"/>
    <s v="Suscripción mensual con pago anual"/>
    <n v="195"/>
    <n v="1"/>
    <n v="0"/>
    <n v="0"/>
    <n v="765080.54999999993"/>
    <n v="831609.29"/>
    <n v="0"/>
  </r>
  <r>
    <s v="Catalogo principalOPEN VALUE - CSP GOBIERNOT5V-00006"/>
    <s v="T5V-00006OPEN VALUE - CSP GOBIERNO"/>
    <m/>
    <x v="4"/>
    <s v="T5V-00006"/>
    <x v="3"/>
    <s v="Catalogo principal"/>
    <s v="USD"/>
    <s v="N/A"/>
    <s v="Microsoft® Bing Maps Light Known User Subscription Open Value Level D 1 Month AP 5K Bundle Per User_OV_OVNTO"/>
    <s v="Unidad"/>
    <s v="Und"/>
    <s v="Monthly Subscriptions"/>
    <s v="N/A"/>
    <s v="N/A"/>
    <s v="OPEN VALUE GOBIERNO"/>
    <s v="T5V-00006"/>
    <s v="Suscripción mensual con pago anual"/>
    <n v="1198"/>
    <n v="1"/>
    <n v="0"/>
    <n v="0"/>
    <n v="4700341.0199999996"/>
    <n v="5109066.33"/>
    <n v="0"/>
  </r>
  <r>
    <s v="Catalogo principalOPEN VALUE - CSP GOBIERNOT5V-00026"/>
    <s v="T5V-00026OPEN VALUE - CSP GOBIERNO"/>
    <m/>
    <x v="4"/>
    <s v="T5V-00026"/>
    <x v="3"/>
    <s v="Catalogo principal"/>
    <s v="USD"/>
    <s v="N/A"/>
    <s v="Microsoft® Bing Maps Light Known User Subscription Open Value Level D 1 Month AP 500 Bundle Per User_OV_OVNTO"/>
    <s v="Unidad"/>
    <s v="Und"/>
    <s v="Monthly Subscriptions"/>
    <s v="N/A"/>
    <s v="N/A"/>
    <s v="OPEN VALUE GOBIERNO"/>
    <s v="T5V-00026"/>
    <s v="Suscripción mensual con pago anual"/>
    <n v="145"/>
    <n v="1"/>
    <n v="0"/>
    <n v="0"/>
    <n v="568906.04999999993"/>
    <n v="618376.14"/>
    <n v="0"/>
  </r>
  <r>
    <s v="Catalogo principalOPEN VALUE - CSP GOBIERNOT6L-00314"/>
    <s v="T6L-00314OPEN VALUE - CSP GOBIERNO"/>
    <m/>
    <x v="4"/>
    <s v="T6L-00314"/>
    <x v="3"/>
    <s v="Catalogo principal"/>
    <s v="USD"/>
    <s v="N/A"/>
    <s v="Microsoft® System Center Datacenter SA Step-up Open Value Level D 3 Years Acquired Year 1 Sys Ctr Std AP 2 Processor License_OV_OVNTO"/>
    <s v="Unidad"/>
    <s v="Und"/>
    <s v="SA Step Up"/>
    <s v="N/A"/>
    <s v="N/A"/>
    <s v="OPEN VALUE GOBIERNO"/>
    <s v="T6L-00314"/>
    <s v="Licencia"/>
    <n v="2238"/>
    <n v="1"/>
    <n v="0"/>
    <n v="0"/>
    <n v="8780770.6199999992"/>
    <n v="9544315.8900000006"/>
    <n v="0"/>
  </r>
  <r>
    <s v="Catalogo principalOPEN VALUE - CSP GOBIERNOT98-02100"/>
    <s v="T98-02100OPEN VALUE - CSP GOBIERNO"/>
    <m/>
    <x v="4"/>
    <s v="T98-02100"/>
    <x v="3"/>
    <s v="Catalogo principal"/>
    <s v="USD"/>
    <s v="N/A"/>
    <s v="Microsoft® Win Rights Management Services CAL License &amp; Software Assurance Open Value Level D 3 Years Acquired Year 1 AP Device CAL_OV_OVNTO"/>
    <s v="Unidad"/>
    <s v="Und"/>
    <s v="License/Software Assurance "/>
    <s v="N/A"/>
    <s v="N/A"/>
    <s v="OPEN VALUE GOBIERNO"/>
    <s v="T98-02100"/>
    <s v="Licencia"/>
    <n v="81"/>
    <n v="1"/>
    <n v="0"/>
    <n v="0"/>
    <n v="317802.69"/>
    <n v="345437.71"/>
    <n v="0"/>
  </r>
  <r>
    <s v="Catalogo principalOPEN VALUE - CSP GOBIERNOT98-02105"/>
    <s v="T98-02105OPEN VALUE - CSP GOBIERNO"/>
    <m/>
    <x v="4"/>
    <s v="T98-02105"/>
    <x v="3"/>
    <s v="Catalogo principal"/>
    <s v="USD"/>
    <s v="N/A"/>
    <s v="Microsoft® Win Rights Management Services CAL License &amp; Software Assurance Open Value Level D 3 Years Acquired Year 1 AP User CAL_OV_OVNTO"/>
    <s v="Unidad"/>
    <s v="Und"/>
    <s v="License/Software Assurance "/>
    <s v="N/A"/>
    <s v="N/A"/>
    <s v="OPEN VALUE GOBIERNO"/>
    <s v="T98-02105"/>
    <s v="Licencia"/>
    <n v="102"/>
    <n v="1"/>
    <n v="0"/>
    <n v="0"/>
    <n v="400195.98"/>
    <n v="434995.63"/>
    <n v="0"/>
  </r>
  <r>
    <s v="Catalogo principalOPEN VALUE - CSP GOBIERNOT98-02112"/>
    <s v="T98-02112OPEN VALUE - CSP GOBIERNO"/>
    <m/>
    <x v="4"/>
    <s v="T98-02112"/>
    <x v="3"/>
    <s v="Catalogo principal"/>
    <s v="USD"/>
    <s v="N/A"/>
    <s v="Microsoft® Win Rights Management Services CAL Software Assurance Open Value Level D 3 Years Acquired Year 1 AP Device CAL_OV_OVNTO"/>
    <s v="Unidad"/>
    <s v="Und"/>
    <s v="Software Assurance"/>
    <s v="N/A"/>
    <s v="N/A"/>
    <s v="OPEN VALUE GOBIERNO"/>
    <s v="T98-02112"/>
    <s v="Licencia"/>
    <n v="36"/>
    <n v="1"/>
    <n v="0"/>
    <n v="0"/>
    <n v="141245.63999999998"/>
    <n v="153527.87"/>
    <n v="0"/>
  </r>
  <r>
    <s v="Catalogo principalOPEN VALUE - CSP GOBIERNOT98-02117"/>
    <s v="T98-02117OPEN VALUE - CSP GOBIERNO"/>
    <m/>
    <x v="4"/>
    <s v="T98-02117"/>
    <x v="3"/>
    <s v="Catalogo principal"/>
    <s v="USD"/>
    <s v="N/A"/>
    <s v="Microsoft® Win Rights Management Services CAL Software Assurance Open Value Level D 3 Years Acquired Year 1 AP User CAL_OV_OVNTO"/>
    <s v="Unidad"/>
    <s v="Und"/>
    <s v="Software Assurance"/>
    <s v="N/A"/>
    <s v="N/A"/>
    <s v="OPEN VALUE GOBIERNO"/>
    <s v="T98-02117"/>
    <s v="Licencia"/>
    <n v="45"/>
    <n v="1"/>
    <n v="0"/>
    <n v="0"/>
    <n v="176557.05"/>
    <n v="191909.84"/>
    <n v="0"/>
  </r>
  <r>
    <s v="Catalogo principalOPEN VALUE - CSP GOBIERNOT99-00762"/>
    <s v="T99-00762OPEN VALUE - CSP GOBIERNO"/>
    <m/>
    <x v="4"/>
    <s v="T99-00762"/>
    <x v="3"/>
    <s v="Catalogo principal"/>
    <s v="USD"/>
    <s v="N/A"/>
    <s v="Microsoft® Win Rights Management Services External Connector License &amp; Software Assurance Open Value Level D 3 Years Acquired Year 1 AP_OV_OVNTO"/>
    <s v="Unidad"/>
    <s v="Und"/>
    <s v="License/Software Assurance "/>
    <s v="N/A"/>
    <s v="N/A"/>
    <s v="OPEN VALUE GOBIERNO"/>
    <s v="T99-00762"/>
    <s v="Licencia"/>
    <n v="42099"/>
    <n v="1"/>
    <n v="0"/>
    <n v="0"/>
    <n v="165175005.50999999"/>
    <n v="179538049.47"/>
    <n v="0"/>
  </r>
  <r>
    <s v="Catalogo principalOPEN VALUE - CSP GOBIERNOT99-00769"/>
    <s v="T99-00769OPEN VALUE - CSP GOBIERNO"/>
    <m/>
    <x v="4"/>
    <s v="T99-00769"/>
    <x v="3"/>
    <s v="Catalogo principal"/>
    <s v="USD"/>
    <s v="N/A"/>
    <s v="Microsoft® Win Rights Management Services External Connector Software Assurance Open Value Level D 3 Years Acquired Year 1 AP_OV_OVNTO"/>
    <s v="Unidad"/>
    <s v="Und"/>
    <s v="Software Assurance"/>
    <s v="N/A"/>
    <s v="N/A"/>
    <s v="OPEN VALUE GOBIERNO"/>
    <s v="T99-00769"/>
    <s v="Licencia"/>
    <n v="18042"/>
    <n v="1"/>
    <n v="0"/>
    <n v="0"/>
    <n v="70787606.579999998"/>
    <n v="76943050.629999995"/>
    <n v="0"/>
  </r>
  <r>
    <s v="Catalogo principalOPEN VALUE - CSP GOBIERNOTK9-00005"/>
    <s v="TK9-00005OPEN VALUE - CSP GOBIERNO"/>
    <m/>
    <x v="4"/>
    <s v="TK9-00005"/>
    <x v="3"/>
    <s v="Catalogo principal"/>
    <s v="USD"/>
    <s v="N/A"/>
    <s v="Microsoft O365 Advanced Compliance Open Subscription Open Value Level D 1 Month AP_OV_OVNTO"/>
    <s v="Unidad"/>
    <s v="Und"/>
    <s v="Producto"/>
    <s v="N/A"/>
    <s v="N/A"/>
    <s v="OPEN VALUE GOBIERNO"/>
    <s v="TK9-00005"/>
    <s v="Suscripción mensual con pago anual"/>
    <n v="8"/>
    <n v="1"/>
    <n v="0"/>
    <n v="0"/>
    <n v="31387.919999999998"/>
    <n v="34117.300000000003"/>
    <n v="0"/>
  </r>
  <r>
    <s v="Catalogo principalOPEN VALUE - CSP GOBIERNOTL4-00005"/>
    <s v="TL4-00005OPEN VALUE - CSP GOBIERNO"/>
    <m/>
    <x v="4"/>
    <s v="TL4-00005"/>
    <x v="3"/>
    <s v="Catalogo principal"/>
    <s v="USD"/>
    <s v="N/A"/>
    <s v="Microsoft® OneDrive business P2 Open Subscription Open Value Level D 1 Month AP_OV_OVNTO"/>
    <s v="Unidad"/>
    <s v="Und"/>
    <s v="Monthly Subscriptions"/>
    <s v="N/A"/>
    <s v="N/A"/>
    <s v="OPEN VALUE GOBIERNO"/>
    <s v="TL4-00005"/>
    <s v="Suscripción mensual con pago anual"/>
    <n v="10"/>
    <n v="1"/>
    <n v="0"/>
    <n v="0"/>
    <n v="39234.899999999994"/>
    <n v="42646.63"/>
    <n v="0"/>
  </r>
  <r>
    <s v="Catalogo principalOPEN VALUE - CSP GOBIERNOTSC-00412"/>
    <s v="TSC-00412OPEN VALUE - CSP GOBIERNO"/>
    <m/>
    <x v="4"/>
    <s v="TSC-00412"/>
    <x v="3"/>
    <s v="Catalogo principal"/>
    <s v="USD"/>
    <s v="N/A"/>
    <s v="Microsoft® System Center Data Protection Manager License &amp; Software Assurance Open Value Level D 3 Years Acquired Year 1 AP Per OSE_OV_OVNTO"/>
    <s v="Unidad"/>
    <s v="Und"/>
    <s v="License/Software Assurance "/>
    <s v="N/A"/>
    <s v="N/A"/>
    <s v="OPEN VALUE GOBIERNO"/>
    <s v="TSC-00412"/>
    <s v="Licencia"/>
    <n v="42"/>
    <n v="1"/>
    <n v="0"/>
    <n v="0"/>
    <n v="164786.57999999999"/>
    <n v="179115.85"/>
    <n v="0"/>
  </r>
  <r>
    <s v="Catalogo principalOPEN VALUE - CSP GOBIERNOTSC-00414"/>
    <s v="TSC-00414OPEN VALUE - CSP GOBIERNO"/>
    <m/>
    <x v="4"/>
    <s v="TSC-00414"/>
    <x v="3"/>
    <s v="Catalogo principal"/>
    <s v="USD"/>
    <s v="N/A"/>
    <s v="Microsoft® System Center Data Protection Manager Software Assurance Open Value Level D 3 Years Acquired Year 1 AP Per OSE_OV_OVNTO"/>
    <s v="Unidad"/>
    <s v="Und"/>
    <s v="Software Assurance"/>
    <s v="N/A"/>
    <s v="N/A"/>
    <s v="OPEN VALUE GOBIERNO"/>
    <s v="TSC-00414"/>
    <s v="Licencia"/>
    <n v="18"/>
    <n v="1"/>
    <n v="0"/>
    <n v="0"/>
    <n v="70622.819999999992"/>
    <n v="76763.929999999993"/>
    <n v="0"/>
  </r>
  <r>
    <s v="Catalogo principalOPEN VALUE - CSP GOBIERNOTSC-00829"/>
    <s v="TSC-00829OPEN VALUE - CSP GOBIERNO"/>
    <m/>
    <x v="4"/>
    <s v="TSC-00829"/>
    <x v="3"/>
    <s v="Catalogo principal"/>
    <s v="USD"/>
    <s v="N/A"/>
    <s v="Microsoft® System Center Data Protection Manager License &amp; Software Assurance Open Value Level D 3 Years Acquired Year 1 AP Per User_OV_OVNTO"/>
    <s v="Unidad"/>
    <s v="Und"/>
    <s v="License/Software Assurance "/>
    <s v="N/A"/>
    <s v="N/A"/>
    <s v="OPEN VALUE GOBIERNO"/>
    <s v="TSC-00829"/>
    <s v="Licencia"/>
    <n v="54"/>
    <n v="1"/>
    <n v="0"/>
    <n v="0"/>
    <n v="211868.46"/>
    <n v="230291.8"/>
    <n v="0"/>
  </r>
  <r>
    <s v="Catalogo principalOPEN VALUE - CSP GOBIERNOTSC-00830"/>
    <s v="TSC-00830OPEN VALUE - CSP GOBIERNO"/>
    <m/>
    <x v="4"/>
    <s v="TSC-00830"/>
    <x v="3"/>
    <s v="Catalogo principal"/>
    <s v="USD"/>
    <s v="N/A"/>
    <s v="Microsoft® System Center Data Protection Manager Software Assurance Open Value Level D 3 Years Acquired Year 1 AP Per User_OV_OVNTO"/>
    <s v="Unidad"/>
    <s v="Und"/>
    <s v="Software Assurance"/>
    <s v="N/A"/>
    <s v="N/A"/>
    <s v="OPEN VALUE GOBIERNO"/>
    <s v="TSC-00830"/>
    <s v="Licencia"/>
    <n v="24"/>
    <n v="1"/>
    <n v="0"/>
    <n v="0"/>
    <n v="94163.76"/>
    <n v="102351.91"/>
    <n v="0"/>
  </r>
  <r>
    <s v="Catalogo principalOPEN VALUE - CSP GOBIERNOU3J-00051"/>
    <s v="U3J-00051OPEN VALUE - CSP GOBIERNO"/>
    <m/>
    <x v="4"/>
    <s v="U3J-00051"/>
    <x v="3"/>
    <s v="Catalogo principal"/>
    <s v="USD"/>
    <s v="N/A"/>
    <s v="Microsoft® Core CAL Bridge O365 Subscription Open Value Level D 1 Month AP Per User_OV_OVNTO"/>
    <s v="Unidad"/>
    <s v="Und"/>
    <s v="Monthly Subscriptions"/>
    <s v="N/A"/>
    <s v="N/A"/>
    <s v="OPEN VALUE GOBIERNO"/>
    <s v="U3J-00051"/>
    <s v="Suscripción mensual con pago anual"/>
    <n v="3.64"/>
    <n v="1"/>
    <n v="0"/>
    <n v="0"/>
    <n v="14281.5036"/>
    <n v="15523.37"/>
    <n v="0"/>
  </r>
  <r>
    <s v="Catalogo principalOPEN VALUE - CSP GOBIERNOU5J-00059"/>
    <s v="U5J-00059OPEN VALUE - CSP GOBIERNO"/>
    <m/>
    <x v="4"/>
    <s v="U5J-00059"/>
    <x v="3"/>
    <s v="Catalogo principal"/>
    <s v="USD"/>
    <s v="N/A"/>
    <s v="Microsoft® ECAL Bridge O365 Subscription Open Value Level D 1 Month AP Per User_OV_OVNTO"/>
    <s v="Unidad"/>
    <s v="Und"/>
    <s v="Monthly Subscriptions"/>
    <s v="N/A"/>
    <s v="N/A"/>
    <s v="OPEN VALUE GOBIERNO"/>
    <s v="U5J-00059"/>
    <s v="Suscripción mensual con pago anual"/>
    <n v="8"/>
    <n v="1"/>
    <n v="0"/>
    <n v="0"/>
    <n v="31387.919999999998"/>
    <n v="34117.300000000003"/>
    <n v="0"/>
  </r>
  <r>
    <s v="Catalogo principalOPEN VALUE - CSP GOBIERNOV7U-00006"/>
    <s v="V7U-00006OPEN VALUE - CSP GOBIERNO"/>
    <m/>
    <x v="4"/>
    <s v="V7U-00006"/>
    <x v="3"/>
    <s v="Catalogo principal"/>
    <s v="USD"/>
    <s v="N/A"/>
    <s v="Microsoft® Mobile Asset Mgmt Subscription Open Value Level D 1 Month Additional Product Platform Services_OV_OVNTO"/>
    <s v="Unidad"/>
    <s v="Und"/>
    <s v="Monthly Subscriptions"/>
    <s v="N/A"/>
    <s v="N/A"/>
    <s v="OPEN VALUE GOBIERNO"/>
    <s v="V7U-00006"/>
    <s v="Suscripción mensual con pago anual"/>
    <n v="163"/>
    <n v="1"/>
    <n v="0"/>
    <n v="0"/>
    <n v="639528.87"/>
    <n v="695140.08"/>
    <n v="0"/>
  </r>
  <r>
    <s v="Catalogo principalOPEN VALUE - CSP GOBIERNOV7U-00016"/>
    <s v="V7U-00016OPEN VALUE - CSP GOBIERNO"/>
    <m/>
    <x v="4"/>
    <s v="V7U-00016"/>
    <x v="3"/>
    <s v="Catalogo principal"/>
    <s v="USD"/>
    <s v="N/A"/>
    <s v="Microsoft® Mobile Asset Mgmt Subscription Open Value Level D 1 Month Additional Product ROW Routing Per Asset_OV_OVNTO"/>
    <s v="Unidad"/>
    <s v="Und"/>
    <s v="Monthly Subscriptions"/>
    <s v="N/A"/>
    <s v="N/A"/>
    <s v="OPEN VALUE GOBIERNO"/>
    <s v="V7U-00016"/>
    <s v="Suscripción mensual con pago anual"/>
    <n v="1.1399999999999999"/>
    <n v="1"/>
    <n v="0"/>
    <n v="0"/>
    <n v="4472.7785999999996"/>
    <n v="4861.72"/>
    <n v="0"/>
  </r>
  <r>
    <s v="Catalogo principalOPEN VALUE - CSP GOBIERNOV7U-00024"/>
    <s v="V7U-00024OPEN VALUE - CSP GOBIERNO"/>
    <m/>
    <x v="4"/>
    <s v="V7U-00024"/>
    <x v="3"/>
    <s v="Catalogo principal"/>
    <s v="USD"/>
    <s v="N/A"/>
    <s v="Microsoft® Mobile Asset Mgmt Subscription Open Value Level D 1 Month AP NA Routing Per Asset Add-on_OV_OVNTO"/>
    <s v="Unidad"/>
    <s v="Und"/>
    <s v="Monthly Subscriptions"/>
    <s v="N/A"/>
    <s v="N/A"/>
    <s v="OPEN VALUE GOBIERNO"/>
    <s v="V7U-00024"/>
    <s v="Suscripción mensual con pago anual"/>
    <n v="0.98"/>
    <n v="1"/>
    <n v="0"/>
    <n v="0"/>
    <n v="3845.0201999999999"/>
    <n v="4179.37"/>
    <n v="0"/>
  </r>
  <r>
    <s v="Catalogo principalOPEN VALUE - CSP GOBIERNOV7U-00032"/>
    <s v="V7U-00032OPEN VALUE - CSP GOBIERNO"/>
    <m/>
    <x v="4"/>
    <s v="V7U-00032"/>
    <x v="3"/>
    <s v="Catalogo principal"/>
    <s v="USD"/>
    <s v="N/A"/>
    <s v="Microsoft® Mobile Asset Mgmt Subscription Open Value Level D 1 Month AP Europe Routing Per Asset Add-on_OV_OVNTO"/>
    <s v="Unidad"/>
    <s v="Und"/>
    <s v="Monthly Subscriptions"/>
    <s v="N/A"/>
    <s v="N/A"/>
    <s v="OPEN VALUE GOBIERNO"/>
    <s v="V7U-00032"/>
    <s v="Suscripción mensual con pago anual"/>
    <n v="1.1399999999999999"/>
    <n v="1"/>
    <n v="0"/>
    <n v="0"/>
    <n v="4472.7785999999996"/>
    <n v="4861.72"/>
    <n v="0"/>
  </r>
  <r>
    <s v="Catalogo principalOPEN VALUE - CSP GOBIERNOV7U-00040"/>
    <s v="V7U-00040OPEN VALUE - CSP GOBIERNO"/>
    <m/>
    <x v="4"/>
    <s v="V7U-00040"/>
    <x v="3"/>
    <s v="Catalogo principal"/>
    <s v="USD"/>
    <s v="N/A"/>
    <s v="Microsoft® Mobile Asset Mgmt Subscription Open Value Level D 1 Month AP NA w/o Routing Per Asset Add-on_OV_OVNTO"/>
    <s v="Unidad"/>
    <s v="Und"/>
    <s v="Monthly Subscriptions"/>
    <s v="N/A"/>
    <s v="N/A"/>
    <s v="OPEN VALUE GOBIERNO"/>
    <s v="V7U-00040"/>
    <s v="Suscripción mensual con pago anual"/>
    <n v="0.78"/>
    <n v="1"/>
    <n v="0"/>
    <n v="0"/>
    <n v="3060.3222000000001"/>
    <n v="3326.44"/>
    <n v="0"/>
  </r>
  <r>
    <s v="Catalogo principalOPEN VALUE - CSP GOBIERNOV7U-00048"/>
    <s v="V7U-00048OPEN VALUE - CSP GOBIERNO"/>
    <m/>
    <x v="4"/>
    <s v="V7U-00048"/>
    <x v="3"/>
    <s v="Catalogo principal"/>
    <s v="USD"/>
    <s v="N/A"/>
    <s v="Microsoft® Mobile Asset Mgmt Subscription Open Value Level D 1 Month AP Europe w/o Routing Per Asset Add-on_OV_OVNTO"/>
    <s v="Unidad"/>
    <s v="Und"/>
    <s v="Monthly Subscriptions"/>
    <s v="N/A"/>
    <s v="N/A"/>
    <s v="OPEN VALUE GOBIERNO"/>
    <s v="V7U-00048"/>
    <s v="Suscripción mensual con pago anual"/>
    <n v="0.91"/>
    <n v="1"/>
    <n v="0"/>
    <n v="0"/>
    <n v="3570.3759"/>
    <n v="3880.84"/>
    <n v="0"/>
  </r>
  <r>
    <s v="Catalogo principalOPEN VALUE - CSP GOBIERNOV7U-00056"/>
    <s v="V7U-00056OPEN VALUE - CSP GOBIERNO"/>
    <m/>
    <x v="4"/>
    <s v="V7U-00056"/>
    <x v="3"/>
    <s v="Catalogo principal"/>
    <s v="USD"/>
    <s v="N/A"/>
    <s v="Microsoft® Mobile Asset Mgmt Subscription Open Value Level D 1 Month AP ROW w/o Routing Per Asset Add-on_OV_OVNTO"/>
    <s v="Unidad"/>
    <s v="Und"/>
    <s v="Monthly Subscriptions"/>
    <s v="N/A"/>
    <s v="N/A"/>
    <s v="OPEN VALUE GOBIERNO"/>
    <s v="V7U-00056"/>
    <s v="Suscripción mensual con pago anual"/>
    <n v="0.91"/>
    <n v="1"/>
    <n v="0"/>
    <n v="0"/>
    <n v="3570.3759"/>
    <n v="3880.84"/>
    <n v="0"/>
  </r>
  <r>
    <s v="Catalogo principalOPEN VALUE - CSP GOBIERNOW06-01097"/>
    <s v="W06-01097OPEN VALUE - CSP GOBIERNO"/>
    <m/>
    <x v="4"/>
    <s v="W06-01097"/>
    <x v="3"/>
    <s v="Catalogo principal"/>
    <s v="USD"/>
    <s v="N/A"/>
    <s v="Microsoft® Core CAL License &amp; Software Assurance Open Value Level D 3 Years Acquired Year 1 AP Device CAL_OV_OVNTO"/>
    <s v="Unidad"/>
    <s v="Und"/>
    <s v="License/Software Assurance "/>
    <s v="N/A"/>
    <s v="N/A"/>
    <s v="OPEN VALUE GOBIERNO"/>
    <s v="W06-01097"/>
    <s v="Licencia"/>
    <n v="486"/>
    <n v="1"/>
    <n v="0"/>
    <n v="0"/>
    <n v="1906816.14"/>
    <n v="2072626.24"/>
    <n v="0"/>
  </r>
  <r>
    <s v="Catalogo principalOPEN VALUE - CSP GOBIERNOW06-01102"/>
    <s v="W06-01102OPEN VALUE - CSP GOBIERNO"/>
    <m/>
    <x v="4"/>
    <s v="W06-01102"/>
    <x v="3"/>
    <s v="Catalogo principal"/>
    <s v="USD"/>
    <s v="N/A"/>
    <s v="Microsoft® Core CAL License &amp; Software Assurance Open Value Level D 3 Years Acquired Year 1 AP User CAL_OV_OVNTO"/>
    <s v="Unidad"/>
    <s v="Und"/>
    <s v="License/Software Assurance "/>
    <s v="N/A"/>
    <s v="N/A"/>
    <s v="OPEN VALUE GOBIERNO"/>
    <s v="W06-01102"/>
    <s v="Licencia"/>
    <n v="630"/>
    <n v="1"/>
    <n v="0"/>
    <n v="0"/>
    <n v="2471798.6999999997"/>
    <n v="2686737.72"/>
    <n v="0"/>
  </r>
  <r>
    <s v="Catalogo principalOPEN VALUE - CSP GOBIERNOW06-01109"/>
    <s v="W06-01109OPEN VALUE - CSP GOBIERNO"/>
    <m/>
    <x v="4"/>
    <s v="W06-01109"/>
    <x v="3"/>
    <s v="Catalogo principal"/>
    <s v="USD"/>
    <s v="N/A"/>
    <s v="Microsoft® Core CAL Software Assurance Open Value Level D 3 Years Acquired Year 1 AP Device CAL_OV_OVNTO"/>
    <s v="Unidad"/>
    <s v="Und"/>
    <s v="Software Assurance"/>
    <s v="N/A"/>
    <s v="N/A"/>
    <s v="OPEN VALUE GOBIERNO"/>
    <s v="W06-01109"/>
    <s v="Licencia"/>
    <n v="216"/>
    <n v="1"/>
    <n v="0"/>
    <n v="0"/>
    <n v="847473.84"/>
    <n v="921167.22"/>
    <n v="0"/>
  </r>
  <r>
    <s v="Catalogo principalOPEN VALUE - CSP GOBIERNOW06-01114"/>
    <s v="W06-01114OPEN VALUE - CSP GOBIERNO"/>
    <m/>
    <x v="4"/>
    <s v="W06-01114"/>
    <x v="3"/>
    <s v="Catalogo principal"/>
    <s v="USD"/>
    <s v="N/A"/>
    <s v="Microsoft® Core CAL Software Assurance Open Value Level D 3 Years Acquired Year 1 AP User CAL_OV_OVNTO"/>
    <s v="Unidad"/>
    <s v="Und"/>
    <s v="Software Assurance"/>
    <s v="N/A"/>
    <s v="N/A"/>
    <s v="OPEN VALUE GOBIERNO"/>
    <s v="W06-01114"/>
    <s v="Licencia"/>
    <n v="279"/>
    <n v="1"/>
    <n v="0"/>
    <n v="0"/>
    <n v="1094653.71"/>
    <n v="1189840.99"/>
    <n v="0"/>
  </r>
  <r>
    <s v="Catalogo principalOPEN VALUE - CSP GOBIERNOW35-00005"/>
    <s v="W35-00005OPEN VALUE - CSP GOBIERNO"/>
    <m/>
    <x v="4"/>
    <s v="W35-00005"/>
    <x v="3"/>
    <s v="Catalogo principal"/>
    <s v="USD"/>
    <s v="N/A"/>
    <s v="Microsoft® SfB Plus CAL Open Subscription Open Value Level D 1 Month AP_OV_OVNTO"/>
    <s v="Unidad"/>
    <s v="Und"/>
    <s v="Monthly Subscriptions"/>
    <s v="N/A"/>
    <s v="N/A"/>
    <s v="OPEN VALUE GOBIERNO"/>
    <s v="W35-00005"/>
    <s v="Suscripción mensual con pago anual"/>
    <n v="2"/>
    <n v="1"/>
    <n v="0"/>
    <n v="0"/>
    <n v="7846.98"/>
    <n v="8529.33"/>
    <n v="0"/>
  </r>
  <r>
    <s v="Catalogo principalOPEN VALUE - CSP GOBIERNOWC2-00005"/>
    <s v="WC2-00005OPEN VALUE - CSP GOBIERNO"/>
    <m/>
    <x v="4"/>
    <s v="WC2-00005"/>
    <x v="3"/>
    <s v="Catalogo principal"/>
    <s v="USD"/>
    <s v="N/A"/>
    <s v="Microsoft® MultiFactor Authentication Open Subscription Open Value Level D 1 Month Additional Product Renewal Only_OV_OVNTO"/>
    <s v="Unidad"/>
    <s v="Und"/>
    <s v="Monthly Subscriptions"/>
    <s v="N/A"/>
    <s v="N/A"/>
    <s v="OPEN VALUE GOBIERNO"/>
    <s v="WC2-00005"/>
    <s v="Suscripción mensual con pago anual"/>
    <n v="1.3"/>
    <n v="1"/>
    <n v="0"/>
    <n v="0"/>
    <n v="5100.5370000000003"/>
    <n v="5544.06"/>
    <n v="0"/>
  </r>
  <r>
    <s v="Catalogo principalOPEN VALUE - CSP GOBIERNOYEG-00245"/>
    <s v="YEG-00245OPEN VALUE - CSP GOBIERNO"/>
    <m/>
    <x v="4"/>
    <s v="YEG-00245"/>
    <x v="3"/>
    <s v="Catalogo principal"/>
    <s v="USD"/>
    <s v="N/A"/>
    <s v="Microsoft® SfB Server Plus CAL License &amp; Software Assurance Open Value Level D 3 Years Acquired Year 1 AP Device CAL_OV_OVNTO"/>
    <s v="Unidad"/>
    <s v="Und"/>
    <s v="License/Software Assurance "/>
    <s v="N/A"/>
    <s v="N/A"/>
    <s v="OPEN VALUE GOBIERNO"/>
    <s v="YEG-00245"/>
    <s v="Licencia"/>
    <n v="231"/>
    <n v="1"/>
    <n v="0"/>
    <n v="0"/>
    <n v="906326.19"/>
    <n v="985137.16"/>
    <n v="0"/>
  </r>
  <r>
    <s v="Catalogo principalOPEN VALUE - CSP GOBIERNOYEG-00246"/>
    <s v="YEG-00246OPEN VALUE - CSP GOBIERNO"/>
    <m/>
    <x v="4"/>
    <s v="YEG-00246"/>
    <x v="3"/>
    <s v="Catalogo principal"/>
    <s v="USD"/>
    <s v="N/A"/>
    <s v="Microsoft® SfB Server Plus CAL License &amp; Software Assurance Open Value Level D 3 Years Acquired Year 1 AP User CAL_OV_OVNTO"/>
    <s v="Unidad"/>
    <s v="Und"/>
    <s v="License/Software Assurance "/>
    <s v="N/A"/>
    <s v="N/A"/>
    <s v="OPEN VALUE GOBIERNO"/>
    <s v="YEG-00246"/>
    <s v="Licencia"/>
    <n v="300"/>
    <n v="1"/>
    <n v="0"/>
    <n v="0"/>
    <n v="1177047"/>
    <n v="1279398.9099999999"/>
    <n v="0"/>
  </r>
  <r>
    <s v="Catalogo principalOPEN VALUE - CSP GOBIERNOYEG-00247"/>
    <s v="YEG-00247OPEN VALUE - CSP GOBIERNO"/>
    <m/>
    <x v="4"/>
    <s v="YEG-00247"/>
    <x v="3"/>
    <s v="Catalogo principal"/>
    <s v="USD"/>
    <s v="N/A"/>
    <s v="Microsoft® SfB Server Plus CAL Software Assurance Open Value Level D 3 Years Acquired Year 1 AP Device CAL_OV_OVNTO"/>
    <s v="Unidad"/>
    <s v="Und"/>
    <s v="Software Assurance"/>
    <s v="N/A"/>
    <s v="N/A"/>
    <s v="OPEN VALUE GOBIERNO"/>
    <s v="YEG-00247"/>
    <s v="Licencia"/>
    <n v="99"/>
    <n v="1"/>
    <n v="0"/>
    <n v="0"/>
    <n v="388425.50999999995"/>
    <n v="422201.64"/>
    <n v="0"/>
  </r>
  <r>
    <s v="Catalogo principalOPEN VALUE - CSP GOBIERNOYEG-00248"/>
    <s v="YEG-00248OPEN VALUE - CSP GOBIERNO"/>
    <m/>
    <x v="4"/>
    <s v="YEG-00248"/>
    <x v="3"/>
    <s v="Catalogo principal"/>
    <s v="USD"/>
    <s v="N/A"/>
    <s v="Microsoft® SfB Server Plus CAL Software Assurance Open Value Level D 3 Years Acquired Year 1 AP User CAL_OV_OVNTO"/>
    <s v="Unidad"/>
    <s v="Und"/>
    <s v="Software Assurance"/>
    <s v="N/A"/>
    <s v="N/A"/>
    <s v="OPEN VALUE GOBIERNO"/>
    <s v="YEG-00248"/>
    <s v="Licencia"/>
    <n v="129"/>
    <n v="1"/>
    <n v="0"/>
    <n v="0"/>
    <n v="506130.20999999996"/>
    <n v="550141.53"/>
    <n v="0"/>
  </r>
  <r>
    <s v="Catalogo principalOPEN VALUE - CSP GOBIERNOYEG-00627"/>
    <s v="YEG-00627OPEN VALUE - CSP GOBIERNO"/>
    <m/>
    <x v="4"/>
    <s v="YEG-00627"/>
    <x v="3"/>
    <s v="Catalogo principal"/>
    <s v="USD"/>
    <s v="N/A"/>
    <s v="Microsoft® SfB Server Plus CAL License &amp; Software Assurance Open Value Level D 3 Years Acquired Year 1 AP for ECAL Device CAL_OV_OVNTO"/>
    <s v="Unidad"/>
    <s v="Und"/>
    <s v="License/Software Assurance "/>
    <s v="N/A"/>
    <s v="N/A"/>
    <s v="OPEN VALUE GOBIERNO"/>
    <s v="YEG-00627"/>
    <s v="Licencia"/>
    <n v="183"/>
    <n v="1"/>
    <n v="0"/>
    <n v="0"/>
    <n v="717998.66999999993"/>
    <n v="780433.34"/>
    <n v="0"/>
  </r>
  <r>
    <s v="Catalogo principalOPEN VALUE - CSP GOBIERNOYEG-00628"/>
    <s v="YEG-00628OPEN VALUE - CSP GOBIERNO"/>
    <m/>
    <x v="4"/>
    <s v="YEG-00628"/>
    <x v="3"/>
    <s v="Catalogo principal"/>
    <s v="USD"/>
    <s v="N/A"/>
    <s v="Microsoft® SfB Server Plus CAL License &amp; Software Assurance Open Value Level D 3 Years Acquired Year 1 AP for ECAL User CAL_OV_OVNTO"/>
    <s v="Unidad"/>
    <s v="Und"/>
    <s v="License/Software Assurance "/>
    <s v="N/A"/>
    <s v="N/A"/>
    <s v="OPEN VALUE GOBIERNO"/>
    <s v="YEG-00628"/>
    <s v="Licencia"/>
    <n v="240"/>
    <n v="1"/>
    <n v="0"/>
    <n v="0"/>
    <n v="941637.6"/>
    <n v="1023519.13"/>
    <n v="0"/>
  </r>
  <r>
    <s v="Catalogo principalOPEN VALUE - CSP GOBIERNOYEG-00629"/>
    <s v="YEG-00629OPEN VALUE - CSP GOBIERNO"/>
    <m/>
    <x v="4"/>
    <s v="YEG-00629"/>
    <x v="3"/>
    <s v="Catalogo principal"/>
    <s v="USD"/>
    <s v="N/A"/>
    <s v="Microsoft® SfB Server Plus CAL Software Assurance Open Value Level D 3 Years Acquired Year 1 AP for ECAL Device CAL_OV_OVNTO"/>
    <s v="Unidad"/>
    <s v="Und"/>
    <s v="Software Assurance"/>
    <s v="N/A"/>
    <s v="N/A"/>
    <s v="OPEN VALUE GOBIERNO"/>
    <s v="YEG-00629"/>
    <s v="Licencia"/>
    <n v="81"/>
    <n v="1"/>
    <n v="0"/>
    <n v="0"/>
    <n v="317802.69"/>
    <n v="345437.71"/>
    <n v="0"/>
  </r>
  <r>
    <s v="Catalogo principalOPEN VALUE - CSP GOBIERNOYEG-00630"/>
    <s v="YEG-00630OPEN VALUE - CSP GOBIERNO"/>
    <m/>
    <x v="4"/>
    <s v="YEG-00630"/>
    <x v="3"/>
    <s v="Catalogo principal"/>
    <s v="USD"/>
    <s v="N/A"/>
    <s v="Microsoft® SfB Server Plus CAL Software Assurance Open Value Level D 3 Years Acquired Year 1 AP for ECAL User CAL_OV_OVNTO"/>
    <s v="Unidad"/>
    <s v="Und"/>
    <s v="Software Assurance"/>
    <s v="N/A"/>
    <s v="N/A"/>
    <s v="OPEN VALUE GOBIERNO"/>
    <s v="YEG-00630"/>
    <s v="Licencia"/>
    <n v="105"/>
    <n v="1"/>
    <n v="0"/>
    <n v="0"/>
    <n v="411966.44999999995"/>
    <n v="447789.62"/>
    <n v="0"/>
  </r>
  <r>
    <s v="Catalogo principalOPEN VALUE - CSP GOBIERNODG7GMGF0D7FV-0001"/>
    <s v="DG7GMGF0D7FV-0001OPEN VALUE - CSP GOBIERNO"/>
    <m/>
    <x v="4"/>
    <s v="DG7GMGF0D7FV-0001"/>
    <x v="3"/>
    <s v="Catalogo principal"/>
    <s v="USD"/>
    <s v="N/A"/>
    <s v="Access LTSC 2021"/>
    <s v="Unidad"/>
    <s v="Und"/>
    <s v="Standard"/>
    <s v="N/A"/>
    <s v="N/A"/>
    <s v="CSP GOBIERNO"/>
    <s v="DG7GMGF0D7FV-0001"/>
    <s v="Licencia"/>
    <n v="180"/>
    <n v="1"/>
    <n v="0"/>
    <n v="0"/>
    <n v="706228.2"/>
    <n v="767639.35"/>
    <n v="0"/>
  </r>
  <r>
    <s v="Catalogo principalOPEN VALUE - CSP GOBIERNODG7GMGF0D7FX-0002"/>
    <s v="DG7GMGF0D7FX-0002OPEN VALUE - CSP GOBIERNO"/>
    <m/>
    <x v="4"/>
    <s v="DG7GMGF0D7FX-0002"/>
    <x v="3"/>
    <s v="Catalogo principal"/>
    <s v="USD"/>
    <s v="N/A"/>
    <s v="Office LTSC Professional Plus 2021"/>
    <s v="Unidad"/>
    <s v="Und"/>
    <s v="Standard"/>
    <s v="N/A"/>
    <s v="N/A"/>
    <s v="CSP GOBIERNO"/>
    <s v="DG7GMGF0D7FX-0002"/>
    <s v="Licencia"/>
    <n v="707"/>
    <n v="1"/>
    <n v="0"/>
    <n v="0"/>
    <n v="2773907.4299999997"/>
    <n v="3015116.77"/>
    <n v="0"/>
  </r>
  <r>
    <s v="Catalogo principalOPEN VALUE - CSP GOBIERNODG7GMGF0D7FZ-0002"/>
    <s v="DG7GMGF0D7FZ-0002OPEN VALUE - CSP GOBIERNO"/>
    <m/>
    <x v="4"/>
    <s v="DG7GMGF0D7FZ-0002"/>
    <x v="3"/>
    <s v="Catalogo principal"/>
    <s v="USD"/>
    <s v="N/A"/>
    <s v="Office LTSC Standard 2021"/>
    <s v="Unidad"/>
    <s v="Und"/>
    <s v="Standard"/>
    <s v="N/A"/>
    <s v="N/A"/>
    <s v="CSP GOBIERNO"/>
    <s v="DG7GMGF0D7FZ-0002"/>
    <s v="Licencia"/>
    <n v="518"/>
    <n v="1"/>
    <n v="0"/>
    <n v="9"/>
    <n v="2032367.8199999998"/>
    <n v="2209095.46"/>
    <n v="19881859.140000001"/>
  </r>
  <r>
    <s v="Catalogo principalOPEN VALUE - CSP GOBIERNODG7GMGF0D7D1-0002"/>
    <s v="DG7GMGF0D7D1-0002OPEN VALUE - CSP GOBIERNO"/>
    <m/>
    <x v="4"/>
    <s v="DG7GMGF0D7D1-0002"/>
    <x v="3"/>
    <s v="Catalogo principal"/>
    <s v="USD"/>
    <s v="N/A"/>
    <s v="Office LTSC Standard for Mac 2021"/>
    <s v="Unidad"/>
    <s v="Und"/>
    <s v="Standard"/>
    <s v="N/A"/>
    <s v="N/A"/>
    <s v="CSP GOBIERNO"/>
    <s v="DG7GMGF0D7D1-0002"/>
    <s v="Licencia"/>
    <n v="518"/>
    <n v="1"/>
    <n v="0"/>
    <n v="0"/>
    <n v="2032367.8199999998"/>
    <n v="2209095.46"/>
    <n v="0"/>
  </r>
  <r>
    <s v="Catalogo principalOPEN VALUE - CSP GOBIERNODG7GMGF0D7D7-0001"/>
    <s v="DG7GMGF0D7D7-0001OPEN VALUE - CSP GOBIERNO"/>
    <m/>
    <x v="4"/>
    <s v="DG7GMGF0D7D7-0001"/>
    <x v="3"/>
    <s v="Catalogo principal"/>
    <s v="USD"/>
    <s v="N/A"/>
    <s v="Project Professional 2021"/>
    <s v="Unidad"/>
    <s v="Und"/>
    <s v="Standard"/>
    <s v="N/A"/>
    <s v="N/A"/>
    <s v="CSP GOBIERNO"/>
    <s v="DG7GMGF0D7D7-0001"/>
    <s v="Licencia"/>
    <n v="1299"/>
    <n v="1"/>
    <n v="0"/>
    <n v="0"/>
    <n v="5096613.51"/>
    <n v="5539797.29"/>
    <n v="0"/>
  </r>
  <r>
    <s v="Catalogo principalOPEN VALUE - CSP GOBIERNODG7GMGF0D7D8-0001"/>
    <s v="DG7GMGF0D7D8-0001OPEN VALUE - CSP GOBIERNO"/>
    <m/>
    <x v="4"/>
    <s v="DG7GMGF0D7D8-0001"/>
    <x v="3"/>
    <s v="Catalogo principal"/>
    <s v="USD"/>
    <s v="N/A"/>
    <s v="Project Standard 2021"/>
    <s v="Unidad"/>
    <s v="Und"/>
    <s v="Standard"/>
    <s v="N/A"/>
    <s v="N/A"/>
    <s v="CSP GOBIERNO"/>
    <s v="DG7GMGF0D7D8-0001"/>
    <s v="Licencia"/>
    <n v="782"/>
    <n v="1"/>
    <n v="0"/>
    <n v="0"/>
    <n v="3068169.1799999997"/>
    <n v="3334966.5"/>
    <n v="0"/>
  </r>
  <r>
    <s v="Catalogo principalOPEN VALUE - CSP GOBIERNODG7GMGF0D7D9-0002"/>
    <s v="DG7GMGF0D7D9-0002OPEN VALUE - CSP GOBIERNO"/>
    <m/>
    <x v="4"/>
    <s v="DG7GMGF0D7D9-0002"/>
    <x v="3"/>
    <s v="Catalogo principal"/>
    <s v="USD"/>
    <s v="N/A"/>
    <s v="Visio LTSC Professional 2021"/>
    <s v="Unidad"/>
    <s v="Und"/>
    <s v="Standard"/>
    <s v="N/A"/>
    <s v="N/A"/>
    <s v="CSP GOBIERNO"/>
    <s v="DG7GMGF0D7D9-0002"/>
    <s v="Licencia"/>
    <n v="667"/>
    <n v="1"/>
    <n v="0"/>
    <n v="0"/>
    <n v="2616967.83"/>
    <n v="2844530.25"/>
    <n v="0"/>
  </r>
  <r>
    <s v="Catalogo principalOPEN VALUE - CSP GOBIERNODG7GMGF0D7DB-0002"/>
    <s v="DG7GMGF0D7DB-0002OPEN VALUE - CSP GOBIERNO"/>
    <m/>
    <x v="4"/>
    <s v="DG7GMGF0D7DB-0002"/>
    <x v="3"/>
    <s v="Catalogo principal"/>
    <s v="USD"/>
    <s v="N/A"/>
    <s v="Visio LTSC Standard 2021"/>
    <s v="Unidad"/>
    <s v="Und"/>
    <s v="Standard"/>
    <s v="N/A"/>
    <s v="N/A"/>
    <s v="CSP GOBIERNO"/>
    <s v="DG7GMGF0D7DB-0002"/>
    <s v="Licencia"/>
    <n v="356"/>
    <n v="1"/>
    <n v="0"/>
    <n v="0"/>
    <n v="1396762.44"/>
    <n v="1518220.04"/>
    <n v="0"/>
  </r>
  <r>
    <s v="Catalogo principalCSP ACADEMICOf889f18a-cceb-4ac8-8f76-1e6ea97256a0"/>
    <s v="f889f18a-cceb-4ac8-8f76-1e6ea97256a0CSP ACADEMICO"/>
    <m/>
    <x v="4"/>
    <s v="f889f18a-cceb-4ac8-8f76-1e6ea97256a0"/>
    <x v="2"/>
    <s v="Catalogo principal"/>
    <s v="USD"/>
    <s v="N/A"/>
    <s v="Universal Print Additional Capacity for Faculty 10K - Microsoft 365_AddOn"/>
    <s v="Unidad"/>
    <s v="Und"/>
    <s v="Producto"/>
    <s v="N/A"/>
    <s v="N/A"/>
    <s v="CSP ACADEMICO"/>
    <s v="f889f18a-cceb-4ac8-8f76-1e6ea97256a0"/>
    <s v="Suscripción mensual con pago anual"/>
    <n v="90"/>
    <n v="1"/>
    <n v="0"/>
    <n v="0"/>
    <n v="353114.1"/>
    <n v="383819.67"/>
    <n v="0"/>
  </r>
  <r>
    <s v="Catalogo principalCSP ACADEMICO6e93ecad-e7dd-4158-b038-65f3d160b736"/>
    <s v="6e93ecad-e7dd-4158-b038-65f3d160b736CSP ACADEMICO"/>
    <m/>
    <x v="4"/>
    <s v="6e93ecad-e7dd-4158-b038-65f3d160b736"/>
    <x v="2"/>
    <s v="Catalogo principal"/>
    <s v="USD"/>
    <s v="N/A"/>
    <s v="Dynamics 365 Business Central Device for Faculty"/>
    <s v="Unidad"/>
    <s v="Und"/>
    <s v="Monthly Subscriptions"/>
    <s v="N/A"/>
    <s v="N/A"/>
    <s v="CSP ACADEMICO"/>
    <s v="6e93ecad-e7dd-4158-b038-65f3d160b736"/>
    <s v="Suscripción mensual con pago anual"/>
    <n v="22"/>
    <n v="1"/>
    <n v="0"/>
    <n v="0"/>
    <n v="86316.78"/>
    <n v="93822.59"/>
    <n v="0"/>
  </r>
  <r>
    <s v="Catalogo principalCSP ACADEMICOa66cb0f3-567d-416e-b4f7-164a2738a57f"/>
    <s v="a66cb0f3-567d-416e-b4f7-164a2738a57fCSP ACADEMICO"/>
    <m/>
    <x v="4"/>
    <s v="a66cb0f3-567d-416e-b4f7-164a2738a57f"/>
    <x v="2"/>
    <s v="Catalogo principal"/>
    <s v="USD"/>
    <s v="N/A"/>
    <s v="Dynamics 365 Business Central Device for Students"/>
    <s v="Unidad"/>
    <s v="Und"/>
    <s v="Monthly Subscriptions"/>
    <s v="N/A"/>
    <s v="N/A"/>
    <s v="CSP ACADEMICO"/>
    <s v="a66cb0f3-567d-416e-b4f7-164a2738a57f"/>
    <s v="Suscripción mensual con pago anual"/>
    <n v="16"/>
    <n v="1"/>
    <n v="0"/>
    <n v="0"/>
    <n v="62775.839999999997"/>
    <n v="68234.61"/>
    <n v="0"/>
  </r>
  <r>
    <s v="Catalogo principalCSP ACADEMICO0638ef49-32fe-4115-a87f-559506a04934"/>
    <s v="0638ef49-32fe-4115-a87f-559506a04934CSP ACADEMICO"/>
    <m/>
    <x v="4"/>
    <s v="0638ef49-32fe-4115-a87f-559506a04934"/>
    <x v="2"/>
    <s v="Catalogo principal"/>
    <s v="USD"/>
    <s v="N/A"/>
    <s v="Microsoft Viva Suite for Faculty"/>
    <s v="Unidad"/>
    <s v="Und"/>
    <s v="Monthly Subscriptions"/>
    <s v="N/A"/>
    <s v="N/A"/>
    <s v="CSP ACADEMICO"/>
    <s v="0638ef49-32fe-4115-a87f-559506a04934"/>
    <s v="Suscripción mensual con pago anual"/>
    <n v="2.2999999999999998"/>
    <n v="1"/>
    <n v="0"/>
    <n v="0"/>
    <n v="9024.0269999999982"/>
    <n v="9808.73"/>
    <n v="0"/>
  </r>
  <r>
    <s v="Catalogo principalCSP ACADEMICO051934f3-5341-48fe-90ac-59a0ae9960d4"/>
    <s v="051934f3-5341-48fe-90ac-59a0ae9960d4CSP ACADEMICO"/>
    <m/>
    <x v="4"/>
    <s v="051934f3-5341-48fe-90ac-59a0ae9960d4"/>
    <x v="2"/>
    <s v="Catalogo principal"/>
    <s v="USD"/>
    <s v="N/A"/>
    <s v="Dynamics 365 Customer Service Call Intelligence Minutes Add-on for Faculty_AddOn"/>
    <s v="Unidad"/>
    <s v="Und"/>
    <s v="Monthly Subscriptions"/>
    <s v="N/A"/>
    <s v="N/A"/>
    <s v="CSP ACADEMICO"/>
    <s v="051934f3-5341-48fe-90ac-59a0ae9960d4"/>
    <s v="Suscripción mensual con pago anual"/>
    <n v="8.3000000000000007"/>
    <n v="1"/>
    <n v="0"/>
    <n v="0"/>
    <n v="32564.967000000001"/>
    <n v="35396.699999999997"/>
    <n v="0"/>
  </r>
  <r>
    <s v="Catalogo principalCSP ACADEMICO06339642-9043-498c-9d95-e2d4787fdbd0"/>
    <s v="06339642-9043-498c-9d95-e2d4787fdbd0CSP ACADEMICO"/>
    <m/>
    <x v="4"/>
    <s v="06339642-9043-498c-9d95-e2d4787fdbd0"/>
    <x v="2"/>
    <s v="Catalogo principal"/>
    <s v="USD"/>
    <s v="N/A"/>
    <s v="Dynamics 365 Marketing Interactions Add on pack: Tier 4 for Faculty_AddOn"/>
    <s v="Unidad"/>
    <s v="Und"/>
    <s v="Monthly Subscriptions"/>
    <s v="N/A"/>
    <s v="N/A"/>
    <s v="CSP ACADEMICO"/>
    <s v="06339642-9043-498c-9d95-e2d4787fdbd0"/>
    <s v="Suscripción mensual con pago anual"/>
    <n v="371.3"/>
    <n v="1"/>
    <n v="0"/>
    <n v="0"/>
    <n v="1456791.8370000001"/>
    <n v="1583469.39"/>
    <n v="0"/>
  </r>
  <r>
    <s v="Catalogo principalCSP ACADEMICO06e54a59-a321-44e7-adc4-808a926537f9"/>
    <s v="06e54a59-a321-44e7-adc4-808a926537f9CSP ACADEMICO"/>
    <m/>
    <x v="4"/>
    <s v="06e54a59-a321-44e7-adc4-808a926537f9"/>
    <x v="2"/>
    <s v="Catalogo principal"/>
    <s v="USD"/>
    <s v="N/A"/>
    <s v="Dynamics 365 Customer Service Call Intelligence Minutes Add-on for Students_AddOn"/>
    <s v="Unidad"/>
    <s v="Und"/>
    <s v="Monthly Subscriptions"/>
    <s v="N/A"/>
    <s v="N/A"/>
    <s v="CSP ACADEMICO"/>
    <s v="06e54a59-a321-44e7-adc4-808a926537f9"/>
    <s v="Suscripción mensual con pago anual"/>
    <n v="6"/>
    <n v="1"/>
    <n v="0"/>
    <n v="0"/>
    <n v="23540.94"/>
    <n v="25587.98"/>
    <n v="0"/>
  </r>
  <r>
    <s v="Catalogo principalCSP ACADEMICO0dba3128-7dd9-4961-a3f5-5fc651a49461"/>
    <s v="0dba3128-7dd9-4961-a3f5-5fc651a49461CSP ACADEMICO"/>
    <m/>
    <x v="4"/>
    <s v="0dba3128-7dd9-4961-a3f5-5fc651a49461"/>
    <x v="2"/>
    <s v="Catalogo principal"/>
    <s v="USD"/>
    <s v="N/A"/>
    <s v="Dynamics 365 Marketing Interactions Add on pack: Tier 1 for Faculty_AddOn"/>
    <s v="Unidad"/>
    <s v="Und"/>
    <s v="Monthly Subscriptions"/>
    <s v="N/A"/>
    <s v="N/A"/>
    <s v="CSP ACADEMICO"/>
    <s v="0dba3128-7dd9-4961-a3f5-5fc651a49461"/>
    <s v="Suscripción mensual con pago anual"/>
    <n v="123.8"/>
    <n v="1"/>
    <n v="0"/>
    <n v="0"/>
    <n v="485728.06199999998"/>
    <n v="527965.28"/>
    <n v="0"/>
  </r>
  <r>
    <s v="Catalogo principalCSP ACADEMICO1514cecb-2ad3-4dc8-80d1-42395817777a"/>
    <s v="1514cecb-2ad3-4dc8-80d1-42395817777aCSP ACADEMICO"/>
    <m/>
    <x v="4"/>
    <s v="1514cecb-2ad3-4dc8-80d1-42395817777a"/>
    <x v="2"/>
    <s v="Catalogo principal"/>
    <s v="USD"/>
    <s v="N/A"/>
    <s v="Dynamics 365 Customer Service Digital Messaging and Voice Add-in for Faculty_AddOn"/>
    <s v="Unidad"/>
    <s v="Und"/>
    <s v="Monthly Subscriptions"/>
    <s v="N/A"/>
    <s v="N/A"/>
    <s v="CSP ACADEMICO"/>
    <s v="1514cecb-2ad3-4dc8-80d1-42395817777a"/>
    <s v="Suscripción mensual con pago anual"/>
    <n v="49.5"/>
    <n v="1"/>
    <n v="0"/>
    <n v="0"/>
    <n v="194212.75499999998"/>
    <n v="211100.82"/>
    <n v="0"/>
  </r>
  <r>
    <s v="Catalogo principalCSP ACADEMICO18884f43-dc34-40f8-a5d4-042b50d6896d"/>
    <s v="18884f43-dc34-40f8-a5d4-042b50d6896dCSP ACADEMICO"/>
    <m/>
    <x v="4"/>
    <s v="18884f43-dc34-40f8-a5d4-042b50d6896d"/>
    <x v="2"/>
    <s v="Catalogo principal"/>
    <s v="USD"/>
    <s v="N/A"/>
    <s v="Dynamics 365 Customer Service Voice Channel Add-in for Faculty_AddOn"/>
    <s v="Unidad"/>
    <s v="Und"/>
    <s v="Monthly Subscriptions"/>
    <s v="N/A"/>
    <s v="N/A"/>
    <s v="CSP ACADEMICO"/>
    <s v="18884f43-dc34-40f8-a5d4-042b50d6896d"/>
    <s v="Suscripción mensual con pago anual"/>
    <n v="41.3"/>
    <n v="1"/>
    <n v="0"/>
    <n v="0"/>
    <n v="162040.13699999999"/>
    <n v="176130.58"/>
    <n v="0"/>
  </r>
  <r>
    <s v="Catalogo principalCSP ACADEMICO1f4b4375-3185-40cf-b044-117fe3b102c6"/>
    <s v="1f4b4375-3185-40cf-b044-117fe3b102c6CSP ACADEMICO"/>
    <m/>
    <x v="4"/>
    <s v="1f4b4375-3185-40cf-b044-117fe3b102c6"/>
    <x v="2"/>
    <s v="Catalogo principal"/>
    <s v="USD"/>
    <s v="N/A"/>
    <s v="Microsoft Teams Domestic Calling Plan for students for US and Canada_AddOn"/>
    <s v="Unidad"/>
    <s v="Und"/>
    <s v="Monthly Subscriptions"/>
    <s v="N/A"/>
    <s v="N/A"/>
    <s v="CSP ACADEMICO"/>
    <s v="1f4b4375-3185-40cf-b044-117fe3b102c6"/>
    <s v="Suscripción mensual con pago anual"/>
    <n v="8"/>
    <n v="1"/>
    <n v="0"/>
    <n v="0"/>
    <n v="31387.919999999998"/>
    <n v="34117.300000000003"/>
    <n v="0"/>
  </r>
  <r>
    <s v="Catalogo principalCSP ACADEMICO1f61964f-86e0-4821-81ed-eebe194de173"/>
    <s v="1f61964f-86e0-4821-81ed-eebe194de173CSP ACADEMICO"/>
    <m/>
    <x v="4"/>
    <s v="1f61964f-86e0-4821-81ed-eebe194de173"/>
    <x v="2"/>
    <s v="Catalogo principal"/>
    <s v="USD"/>
    <s v="N/A"/>
    <s v="App governance add-on to Microsoft Defender for Cloud Apps for EDU - Student"/>
    <s v="Unidad"/>
    <s v="Und"/>
    <s v="Monthly Subscriptions"/>
    <s v="N/A"/>
    <s v="N/A"/>
    <s v="CSP ACADEMICO"/>
    <s v="1f61964f-86e0-4821-81ed-eebe194de173"/>
    <s v="Suscripción mensual con pago anual"/>
    <n v="0.8"/>
    <n v="1"/>
    <n v="0"/>
    <n v="0"/>
    <n v="3138.7919999999999"/>
    <n v="3411.73"/>
    <n v="0"/>
  </r>
  <r>
    <s v="Catalogo principalCSP ACADEMICO25200230-76db-4a21-8b33-5518567242c8"/>
    <s v="25200230-76db-4a21-8b33-5518567242c8CSP ACADEMICO"/>
    <m/>
    <x v="4"/>
    <s v="25200230-76db-4a21-8b33-5518567242c8"/>
    <x v="2"/>
    <s v="Catalogo principal"/>
    <s v="USD"/>
    <s v="N/A"/>
    <s v="Dynamics 365 Marketing Interactions Add on pack: Tier 2 for Students_AddOn"/>
    <s v="Unidad"/>
    <s v="Und"/>
    <s v="Monthly Subscriptions"/>
    <s v="N/A"/>
    <s v="N/A"/>
    <s v="CSP ACADEMICO"/>
    <s v="25200230-76db-4a21-8b33-5518567242c8"/>
    <s v="Suscripción mensual con pago anual"/>
    <n v="540"/>
    <n v="1"/>
    <n v="0"/>
    <n v="0"/>
    <n v="2118684.6"/>
    <n v="2302918.04"/>
    <n v="0"/>
  </r>
  <r>
    <s v="Catalogo principalCSP ACADEMICO26956da8-eeb5-44e3-aa79-d36e0e42b930"/>
    <s v="26956da8-eeb5-44e3-aa79-d36e0e42b930CSP ACADEMICO"/>
    <m/>
    <x v="4"/>
    <s v="26956da8-eeb5-44e3-aa79-d36e0e42b930"/>
    <x v="2"/>
    <s v="Catalogo principal"/>
    <s v="USD"/>
    <s v="N/A"/>
    <s v="Teams Phone with Calling Plan (country zone 1 - US) for student_AddOn"/>
    <s v="Unidad"/>
    <s v="Und"/>
    <s v="Monthly Subscriptions"/>
    <s v="N/A"/>
    <s v="N/A"/>
    <s v="CSP ACADEMICO"/>
    <s v="26956da8-eeb5-44e3-aa79-d36e0e42b930"/>
    <s v="Suscripción mensual con pago anual"/>
    <n v="14.3"/>
    <n v="1"/>
    <n v="0"/>
    <n v="0"/>
    <n v="56105.906999999999"/>
    <n v="60984.68"/>
    <n v="0"/>
  </r>
  <r>
    <s v="Catalogo principalCSP ACADEMICO2ed7d9c7-6838-4741-baf3-476e54142271"/>
    <s v="2ed7d9c7-6838-4741-baf3-476e54142271CSP ACADEMICO"/>
    <m/>
    <x v="4"/>
    <s v="2ed7d9c7-6838-4741-baf3-476e54142271"/>
    <x v="2"/>
    <s v="Catalogo principal"/>
    <s v="USD"/>
    <s v="N/A"/>
    <s v="Priva Subject Rights Requests (10) for EDU_AddOn"/>
    <s v="Unidad"/>
    <s v="Und"/>
    <s v="Monthly Subscriptions"/>
    <s v="N/A"/>
    <s v="N/A"/>
    <s v="CSP ACADEMICO"/>
    <s v="2ed7d9c7-6838-4741-baf3-476e54142271"/>
    <s v="Suscripción mensual con pago anual"/>
    <n v="166.7"/>
    <n v="1"/>
    <n v="0"/>
    <n v="0"/>
    <n v="654045.78299999994"/>
    <n v="710919.33"/>
    <n v="0"/>
  </r>
  <r>
    <s v="Catalogo principalCSP ACADEMICO3141acba-840a-400d-b080-0cca5c7386a2"/>
    <s v="3141acba-840a-400d-b080-0cca5c7386a2CSP ACADEMICO"/>
    <m/>
    <x v="4"/>
    <s v="3141acba-840a-400d-b080-0cca5c7386a2"/>
    <x v="2"/>
    <s v="Catalogo principal"/>
    <s v="USD"/>
    <s v="N/A"/>
    <s v="Dynamics 365 Marketing Interactions Add on pack: Tier 3 for Faculty_AddOn"/>
    <s v="Unidad"/>
    <s v="Und"/>
    <s v="Monthly Subscriptions"/>
    <s v="N/A"/>
    <s v="N/A"/>
    <s v="CSP ACADEMICO"/>
    <s v="3141acba-840a-400d-b080-0cca5c7386a2"/>
    <s v="Suscripción mensual con pago anual"/>
    <n v="618.79999999999995"/>
    <n v="1"/>
    <n v="0"/>
    <n v="0"/>
    <n v="2427855.6119999997"/>
    <n v="2638973.4900000002"/>
    <n v="0"/>
  </r>
  <r>
    <s v="Catalogo principalCSP ACADEMICO362d4721-edbd-4cb2-a4c2-bd0be4a0d9cd"/>
    <s v="362d4721-edbd-4cb2-a4c2-bd0be4a0d9cdCSP ACADEMICO"/>
    <m/>
    <x v="4"/>
    <s v="362d4721-edbd-4cb2-a4c2-bd0be4a0d9cd"/>
    <x v="2"/>
    <s v="Catalogo principal"/>
    <s v="USD"/>
    <s v="N/A"/>
    <s v="Universal Print Additional Capacity for Faculty (10k) -  Windows_AddOn"/>
    <s v="Unidad"/>
    <s v="Und"/>
    <s v="Producto"/>
    <s v="N/A"/>
    <s v="N/A"/>
    <s v="CSP ACADEMICO"/>
    <s v="362d4721-edbd-4cb2-a4c2-bd0be4a0d9cd"/>
    <s v="Suscripción mensual con pago anual"/>
    <n v="90"/>
    <n v="1"/>
    <n v="0"/>
    <n v="0"/>
    <n v="353114.1"/>
    <n v="383819.67"/>
    <n v="0"/>
  </r>
  <r>
    <s v="Catalogo principalCSP ACADEMICO38d26b78-5f0a-4b9e-b6dd-ab50815c9247"/>
    <s v="38d26b78-5f0a-4b9e-b6dd-ab50815c9247CSP ACADEMICO"/>
    <m/>
    <x v="4"/>
    <s v="38d26b78-5f0a-4b9e-b6dd-ab50815c9247"/>
    <x v="2"/>
    <s v="Catalogo principal"/>
    <s v="USD"/>
    <s v="N/A"/>
    <s v="Dynamics 365 Customer Service Digital Messaging and Voice Add-in for Students_AddOn"/>
    <s v="Unidad"/>
    <s v="Und"/>
    <s v="Monthly Subscriptions"/>
    <s v="N/A"/>
    <s v="N/A"/>
    <s v="CSP ACADEMICO"/>
    <s v="38d26b78-5f0a-4b9e-b6dd-ab50815c9247"/>
    <s v="Suscripción mensual con pago anual"/>
    <n v="36"/>
    <n v="1"/>
    <n v="0"/>
    <n v="0"/>
    <n v="141245.63999999998"/>
    <n v="153527.87"/>
    <n v="0"/>
  </r>
  <r>
    <s v="Catalogo principalCSP ACADEMICO3ae3c976-ef90-41d1-a96b-2fdff13007b7"/>
    <s v="3ae3c976-ef90-41d1-a96b-2fdff13007b7CSP ACADEMICO"/>
    <m/>
    <x v="4"/>
    <s v="3ae3c976-ef90-41d1-a96b-2fdff13007b7"/>
    <x v="2"/>
    <s v="Catalogo principal"/>
    <s v="USD"/>
    <s v="N/A"/>
    <s v="Microsoft Viva Learning for faculty"/>
    <s v="Unidad"/>
    <s v="Und"/>
    <s v="Monthly Subscriptions"/>
    <s v="N/A"/>
    <s v="N/A"/>
    <s v="CSP ACADEMICO"/>
    <s v="3ae3c976-ef90-41d1-a96b-2fdff13007b7"/>
    <s v="Suscripción mensual con pago anual"/>
    <n v="1"/>
    <n v="1"/>
    <n v="0"/>
    <n v="0"/>
    <n v="3923.49"/>
    <n v="4264.66"/>
    <n v="0"/>
  </r>
  <r>
    <s v="Catalogo principalCSP ACADEMICO3c2e878c-ef23-4b52-89dd-034d3dc4e88c"/>
    <s v="3c2e878c-ef23-4b52-89dd-034d3dc4e88cCSP ACADEMICO"/>
    <m/>
    <x v="4"/>
    <s v="3c2e878c-ef23-4b52-89dd-034d3dc4e88c"/>
    <x v="2"/>
    <s v="Catalogo principal"/>
    <s v="USD"/>
    <s v="N/A"/>
    <s v="Dynamics 365 Intelligent Order Management USL for Faculty"/>
    <s v="Unidad"/>
    <s v="Und"/>
    <s v="Monthly Subscriptions"/>
    <s v="N/A"/>
    <s v="N/A"/>
    <s v="CSP ACADEMICO"/>
    <s v="3c2e878c-ef23-4b52-89dd-034d3dc4e88c"/>
    <s v="Suscripción mensual con pago anual"/>
    <n v="0"/>
    <n v="1"/>
    <n v="0"/>
    <n v="0"/>
    <n v="0"/>
    <n v="0"/>
    <n v="0"/>
  </r>
  <r>
    <s v="Catalogo principalCSP ACADEMICO46820fb0-f089-42c4-b607-16d8653bbc97"/>
    <s v="46820fb0-f089-42c4-b607-16d8653bbc97CSP ACADEMICO"/>
    <m/>
    <x v="4"/>
    <s v="46820fb0-f089-42c4-b607-16d8653bbc97"/>
    <x v="2"/>
    <s v="Catalogo principal"/>
    <s v="USD"/>
    <s v="N/A"/>
    <s v="Dynamics 365 Customer Insights for Faculty"/>
    <s v="Unidad"/>
    <s v="Und"/>
    <s v="Monthly Subscriptions"/>
    <s v="N/A"/>
    <s v="N/A"/>
    <s v="CSP ACADEMICO"/>
    <s v="46820fb0-f089-42c4-b607-16d8653bbc97"/>
    <s v="Suscripción mensual con pago anual"/>
    <n v="825"/>
    <n v="1"/>
    <n v="0"/>
    <n v="0"/>
    <n v="3236879.25"/>
    <n v="3518347.01"/>
    <n v="0"/>
  </r>
  <r>
    <s v="Catalogo principalCSP ACADEMICO4a802dae-80e9-4ff1-92ee-980b2992eaa7"/>
    <s v="4a802dae-80e9-4ff1-92ee-980b2992eaa7CSP ACADEMICO"/>
    <m/>
    <x v="4"/>
    <s v="4a802dae-80e9-4ff1-92ee-980b2992eaa7"/>
    <x v="2"/>
    <s v="Catalogo principal"/>
    <s v="USD"/>
    <s v="N/A"/>
    <s v="Dynamics 365 Intelligent Order Management for Faculty"/>
    <s v="Unidad"/>
    <s v="Und"/>
    <s v="Monthly Subscriptions"/>
    <s v="N/A"/>
    <s v="N/A"/>
    <s v="CSP ACADEMICO"/>
    <s v="4a802dae-80e9-4ff1-92ee-980b2992eaa7"/>
    <s v="Suscripción mensual con pago anual"/>
    <n v="165"/>
    <n v="1"/>
    <n v="0"/>
    <n v="0"/>
    <n v="647375.85"/>
    <n v="703669.4"/>
    <n v="0"/>
  </r>
  <r>
    <s v="Catalogo principalCSP ACADEMICO4d980646-781c-4ad4-9522-eb4f296c20ce"/>
    <s v="4d980646-781c-4ad4-9522-eb4f296c20ceCSP ACADEMICO"/>
    <m/>
    <x v="4"/>
    <s v="4d980646-781c-4ad4-9522-eb4f296c20ce"/>
    <x v="2"/>
    <s v="Catalogo principal"/>
    <s v="USD"/>
    <s v="N/A"/>
    <s v="Dynamics 365 Marketing Interactions Add on pack: Tier 2 for Faculty_AddOn"/>
    <s v="Unidad"/>
    <s v="Und"/>
    <s v="Monthly Subscriptions"/>
    <s v="N/A"/>
    <s v="N/A"/>
    <s v="CSP ACADEMICO"/>
    <s v="4d980646-781c-4ad4-9522-eb4f296c20ce"/>
    <s v="Suscripción mensual con pago anual"/>
    <n v="742.5"/>
    <n v="1"/>
    <n v="0"/>
    <n v="0"/>
    <n v="2913191.3249999997"/>
    <n v="3166512.31"/>
    <n v="0"/>
  </r>
  <r>
    <s v="Catalogo principalCSP ACADEMICO51cd8718-ed9b-4a2e-9de7-efc462685a63"/>
    <s v="51cd8718-ed9b-4a2e-9de7-efc462685a63CSP ACADEMICO"/>
    <m/>
    <x v="4"/>
    <s v="51cd8718-ed9b-4a2e-9de7-efc462685a63"/>
    <x v="2"/>
    <s v="Catalogo principal"/>
    <s v="USD"/>
    <s v="N/A"/>
    <s v="Dynamics 365 Marketing Interactions Add on pack: Tier 1 for Students_AddOn"/>
    <s v="Unidad"/>
    <s v="Und"/>
    <s v="Monthly Subscriptions"/>
    <s v="N/A"/>
    <s v="N/A"/>
    <s v="CSP ACADEMICO"/>
    <s v="51cd8718-ed9b-4a2e-9de7-efc462685a63"/>
    <s v="Suscripción mensual con pago anual"/>
    <n v="90"/>
    <n v="1"/>
    <n v="0"/>
    <n v="0"/>
    <n v="353114.1"/>
    <n v="383819.67"/>
    <n v="0"/>
  </r>
  <r>
    <s v="Catalogo principalCSP ACADEMICO52a73e33-3cca-48e8-8e22-fb5d8e6994d0"/>
    <s v="52a73e33-3cca-48e8-8e22-fb5d8e6994d0CSP ACADEMICO"/>
    <m/>
    <x v="4"/>
    <s v="52a73e33-3cca-48e8-8e22-fb5d8e6994d0"/>
    <x v="2"/>
    <s v="Catalogo principal"/>
    <s v="USD"/>
    <s v="N/A"/>
    <s v="Operator Connect Conferencing for Student_AddOn"/>
    <s v="Unidad"/>
    <s v="Und"/>
    <s v="Monthly Subscriptions"/>
    <s v="N/A"/>
    <s v="N/A"/>
    <s v="CSP ACADEMICO"/>
    <s v="52a73e33-3cca-48e8-8e22-fb5d8e6994d0"/>
    <s v="Suscripción mensual con pago anual"/>
    <n v="0"/>
    <n v="1"/>
    <n v="0"/>
    <n v="0"/>
    <n v="0"/>
    <n v="0"/>
    <n v="0"/>
  </r>
  <r>
    <s v="Catalogo principalCSP ACADEMICO53c6f1b3-ee06-4d64-aab4-a9d1afe9a915"/>
    <s v="53c6f1b3-ee06-4d64-aab4-a9d1afe9a915CSP ACADEMICO"/>
    <m/>
    <x v="4"/>
    <s v="53c6f1b3-ee06-4d64-aab4-a9d1afe9a915"/>
    <x v="2"/>
    <s v="Catalogo principal"/>
    <s v="USD"/>
    <s v="N/A"/>
    <s v="Dynamics 365 Customer Service Intelligent Voicebot Minutes Add-on for Faculty_AddOn"/>
    <s v="Unidad"/>
    <s v="Und"/>
    <s v="Monthly Subscriptions"/>
    <s v="N/A"/>
    <s v="N/A"/>
    <s v="CSP ACADEMICO"/>
    <s v="53c6f1b3-ee06-4d64-aab4-a9d1afe9a915"/>
    <s v="Suscripción mensual con pago anual"/>
    <n v="68.8"/>
    <n v="1"/>
    <n v="0"/>
    <n v="0"/>
    <n v="269936.11199999996"/>
    <n v="293408.82"/>
    <n v="0"/>
  </r>
  <r>
    <s v="Catalogo principalCSP ACADEMICO596bac61-1e20-45b1-8cb4-1dffbfac52af"/>
    <s v="596bac61-1e20-45b1-8cb4-1dffbfac52afCSP ACADEMICO"/>
    <m/>
    <x v="4"/>
    <s v="596bac61-1e20-45b1-8cb4-1dffbfac52af"/>
    <x v="2"/>
    <s v="Catalogo principal"/>
    <s v="USD"/>
    <s v="N/A"/>
    <s v="Power Apps per app plan (1 app or website) for Students"/>
    <s v="Unidad"/>
    <s v="Und"/>
    <s v="Monthly Subscriptions"/>
    <s v="N/A"/>
    <s v="N/A"/>
    <s v="CSP ACADEMICO"/>
    <s v="596bac61-1e20-45b1-8cb4-1dffbfac52af"/>
    <s v="Suscripción mensual con pago anual"/>
    <n v="3"/>
    <n v="1"/>
    <n v="0"/>
    <n v="0"/>
    <n v="11770.47"/>
    <n v="12793.99"/>
    <n v="0"/>
  </r>
  <r>
    <s v="Catalogo principalCSP ACADEMICO5e10c10d-ff1b-4d11-b546-5e7c4488cde2"/>
    <s v="5e10c10d-ff1b-4d11-b546-5e7c4488cde2CSP ACADEMICO"/>
    <m/>
    <x v="4"/>
    <s v="5e10c10d-ff1b-4d11-b546-5e7c4488cde2"/>
    <x v="2"/>
    <s v="Catalogo principal"/>
    <s v="USD"/>
    <s v="N/A"/>
    <s v="Dynamics 365 Customer Service Voice Channel Add-in for Students_AddOn"/>
    <s v="Unidad"/>
    <s v="Und"/>
    <s v="Monthly Subscriptions"/>
    <s v="N/A"/>
    <s v="N/A"/>
    <s v="CSP ACADEMICO"/>
    <s v="5e10c10d-ff1b-4d11-b546-5e7c4488cde2"/>
    <s v="Suscripción mensual con pago anual"/>
    <n v="30"/>
    <n v="1"/>
    <n v="0"/>
    <n v="0"/>
    <n v="117704.7"/>
    <n v="127939.89"/>
    <n v="0"/>
  </r>
  <r>
    <s v="Catalogo principalCSP ACADEMICO602e7548-375b-4e01-bf79-a9a8b8ff16d4"/>
    <s v="602e7548-375b-4e01-bf79-a9a8b8ff16d4CSP ACADEMICO"/>
    <m/>
    <x v="4"/>
    <s v="602e7548-375b-4e01-bf79-a9a8b8ff16d4"/>
    <x v="2"/>
    <s v="Catalogo principal"/>
    <s v="USD"/>
    <s v="N/A"/>
    <s v="Microsoft Teams Domestic Calling Plan for faculty for US and Canada_AddOn"/>
    <s v="Unidad"/>
    <s v="Und"/>
    <s v="Monthly Subscriptions"/>
    <s v="N/A"/>
    <s v="N/A"/>
    <s v="CSP ACADEMICO"/>
    <s v="602e7548-375b-4e01-bf79-a9a8b8ff16d4"/>
    <s v="Suscripción mensual con pago anual"/>
    <n v="8"/>
    <n v="1"/>
    <n v="0"/>
    <n v="0"/>
    <n v="31387.919999999998"/>
    <n v="34117.300000000003"/>
    <n v="0"/>
  </r>
  <r>
    <s v="Catalogo principalCSP ACADEMICO63bdf1a0-8c92-4928-8f4c-036be0d0628f"/>
    <s v="63bdf1a0-8c92-4928-8f4c-036be0d0628fCSP ACADEMICO"/>
    <m/>
    <x v="4"/>
    <s v="63bdf1a0-8c92-4928-8f4c-036be0d0628f"/>
    <x v="2"/>
    <s v="Catalogo principal"/>
    <s v="USD"/>
    <s v="N/A"/>
    <s v="Dynamics 365 Customer Insights Accounts Add-on for Faculty_AddOn"/>
    <s v="Unidad"/>
    <s v="Und"/>
    <s v="Monthly Subscriptions"/>
    <s v="N/A"/>
    <s v="N/A"/>
    <s v="CSP ACADEMICO"/>
    <s v="63bdf1a0-8c92-4928-8f4c-036be0d0628f"/>
    <s v="Suscripción mensual con pago anual"/>
    <n v="150"/>
    <n v="1"/>
    <n v="0"/>
    <n v="0"/>
    <n v="588523.5"/>
    <n v="639699.46"/>
    <n v="0"/>
  </r>
  <r>
    <s v="Catalogo principalCSP ACADEMICO65984b52-1df0-4a12-a78a-f1cb3dd4a76d"/>
    <s v="65984b52-1df0-4a12-a78a-f1cb3dd4a76dCSP ACADEMICO"/>
    <m/>
    <x v="4"/>
    <s v="65984b52-1df0-4a12-a78a-f1cb3dd4a76d"/>
    <x v="2"/>
    <s v="Catalogo principal"/>
    <s v="USD"/>
    <s v="N/A"/>
    <s v="Microsoft Viva Insights Faculty_AddOn"/>
    <s v="Unidad"/>
    <s v="Und"/>
    <s v="Monthly Subscriptions"/>
    <s v="N/A"/>
    <s v="N/A"/>
    <s v="CSP ACADEMICO"/>
    <s v="65984b52-1df0-4a12-a78a-f1cb3dd4a76d"/>
    <s v="Suscripción mensual con pago anual"/>
    <n v="1"/>
    <n v="1"/>
    <n v="0"/>
    <n v="0"/>
    <n v="3923.49"/>
    <n v="4264.66"/>
    <n v="0"/>
  </r>
  <r>
    <s v="Catalogo principalCSP ACADEMICO6ab6e9b8-161f-4a40-9c75-d07e71d195a9"/>
    <s v="6ab6e9b8-161f-4a40-9c75-d07e71d195a9CSP ACADEMICO"/>
    <m/>
    <x v="4"/>
    <s v="6ab6e9b8-161f-4a40-9c75-d07e71d195a9"/>
    <x v="2"/>
    <s v="Catalogo principal"/>
    <s v="USD"/>
    <s v="N/A"/>
    <s v="Dynamics 365 Customer Insights Attach for Faculty"/>
    <s v="Unidad"/>
    <s v="Und"/>
    <s v="Monthly Subscriptions"/>
    <s v="N/A"/>
    <s v="N/A"/>
    <s v="CSP ACADEMICO"/>
    <s v="6ab6e9b8-161f-4a40-9c75-d07e71d195a9"/>
    <s v="Suscripción mensual con pago anual"/>
    <n v="550"/>
    <n v="1"/>
    <n v="0"/>
    <n v="0"/>
    <n v="2157919.5"/>
    <n v="2345564.67"/>
    <n v="0"/>
  </r>
  <r>
    <s v="Catalogo principalCSP ACADEMICO6d7e7e0d-fa06-44da-8770-89c092ef7a6e"/>
    <s v="6d7e7e0d-fa06-44da-8770-89c092ef7a6eCSP ACADEMICO"/>
    <m/>
    <x v="4"/>
    <s v="6d7e7e0d-fa06-44da-8770-89c092ef7a6e"/>
    <x v="2"/>
    <s v="Catalogo principal"/>
    <s v="USD"/>
    <s v="N/A"/>
    <s v="Dynamics 365 Customer Service Intelligent Voicebot Minutes Add-on for Students_AddOn"/>
    <s v="Unidad"/>
    <s v="Und"/>
    <s v="Monthly Subscriptions"/>
    <s v="N/A"/>
    <s v="N/A"/>
    <s v="CSP ACADEMICO"/>
    <s v="6d7e7e0d-fa06-44da-8770-89c092ef7a6e"/>
    <s v="Suscripción mensual con pago anual"/>
    <n v="50"/>
    <n v="1"/>
    <n v="0"/>
    <n v="0"/>
    <n v="196174.5"/>
    <n v="213233.15"/>
    <n v="0"/>
  </r>
  <r>
    <s v="Catalogo principalCSP ACADEMICO78e5a66f-323d-4b0f-b9e5-5262d3231cea"/>
    <s v="78e5a66f-323d-4b0f-b9e5-5262d3231ceaCSP ACADEMICO"/>
    <m/>
    <x v="4"/>
    <s v="78e5a66f-323d-4b0f-b9e5-5262d3231cea"/>
    <x v="2"/>
    <s v="Catalogo principal"/>
    <s v="USD"/>
    <s v="N/A"/>
    <s v="Extended Dial-out Minutes to USA/CAN for faculty_AddOn"/>
    <s v="Unidad"/>
    <s v="Und"/>
    <s v="Monthly Subscriptions"/>
    <s v="N/A"/>
    <s v="N/A"/>
    <s v="CSP ACADEMICO"/>
    <s v="78e5a66f-323d-4b0f-b9e5-5262d3231cea"/>
    <s v="Suscripción mensual con pago anual"/>
    <n v="1.5"/>
    <n v="1"/>
    <n v="0"/>
    <n v="0"/>
    <n v="5885.2349999999997"/>
    <n v="6396.99"/>
    <n v="0"/>
  </r>
  <r>
    <s v="Catalogo principalCSP ACADEMICO7aa52f93-dbbb-43e0-9795-d48afa4a09d0"/>
    <s v="7aa52f93-dbbb-43e0-9795-d48afa4a09d0CSP ACADEMICO"/>
    <m/>
    <x v="4"/>
    <s v="7aa52f93-dbbb-43e0-9795-d48afa4a09d0"/>
    <x v="2"/>
    <s v="Catalogo principal"/>
    <s v="USD"/>
    <s v="N/A"/>
    <s v="Dynamics 365 Marketing Interactions Add on pack: Tier 3 for Students_AddOn"/>
    <s v="Unidad"/>
    <s v="Und"/>
    <s v="Monthly Subscriptions"/>
    <s v="N/A"/>
    <s v="N/A"/>
    <s v="CSP ACADEMICO"/>
    <s v="7aa52f93-dbbb-43e0-9795-d48afa4a09d0"/>
    <s v="Suscripción mensual con pago anual"/>
    <n v="450"/>
    <n v="1"/>
    <n v="0"/>
    <n v="0"/>
    <n v="1765570.5"/>
    <n v="1919098.37"/>
    <n v="0"/>
  </r>
  <r>
    <s v="Catalogo principalCSP ACADEMICO8950c820-b205-43d2-aff1-b6abf0f37675"/>
    <s v="8950c820-b205-43d2-aff1-b6abf0f37675CSP ACADEMICO"/>
    <m/>
    <x v="4"/>
    <s v="8950c820-b205-43d2-aff1-b6abf0f37675"/>
    <x v="2"/>
    <s v="Catalogo principal"/>
    <s v="USD"/>
    <s v="N/A"/>
    <s v="Priva Subject Rights Requests (1) for EDU_AddOn"/>
    <s v="Unidad"/>
    <s v="Und"/>
    <s v="Monthly Subscriptions"/>
    <s v="N/A"/>
    <s v="N/A"/>
    <s v="CSP ACADEMICO"/>
    <s v="8950c820-b205-43d2-aff1-b6abf0f37675"/>
    <s v="Suscripción mensual con pago anual"/>
    <n v="16.7"/>
    <n v="1"/>
    <n v="0"/>
    <n v="0"/>
    <n v="65522.282999999996"/>
    <n v="71219.87"/>
    <n v="0"/>
  </r>
  <r>
    <s v="Catalogo principalCSP ACADEMICO8cc24d48-93bc-47ff-8db4-36ca319e8447"/>
    <s v="8cc24d48-93bc-47ff-8db4-36ca319e8447CSP ACADEMICO"/>
    <m/>
    <x v="4"/>
    <s v="8cc24d48-93bc-47ff-8db4-36ca319e8447"/>
    <x v="2"/>
    <s v="Catalogo principal"/>
    <s v="USD"/>
    <s v="N/A"/>
    <s v="Dynamics 365 Marketing Interactions Add on pack: Tier 4 for Students_AddOn"/>
    <s v="Unidad"/>
    <s v="Und"/>
    <s v="Monthly Subscriptions"/>
    <s v="N/A"/>
    <s v="N/A"/>
    <s v="CSP ACADEMICO"/>
    <s v="8cc24d48-93bc-47ff-8db4-36ca319e8447"/>
    <s v="Suscripción mensual con pago anual"/>
    <n v="270"/>
    <n v="1"/>
    <n v="0"/>
    <n v="0"/>
    <n v="1059342.3"/>
    <n v="1151459.02"/>
    <n v="0"/>
  </r>
  <r>
    <s v="Catalogo principalCSP ACADEMICO8d7cf5b6-1c83-48f2-bf94-fe5ffb58a1d4"/>
    <s v="8d7cf5b6-1c83-48f2-bf94-fe5ffb58a1d4CSP ACADEMICO"/>
    <m/>
    <x v="4"/>
    <s v="8d7cf5b6-1c83-48f2-bf94-fe5ffb58a1d4"/>
    <x v="2"/>
    <s v="Catalogo principal"/>
    <s v="USD"/>
    <s v="N/A"/>
    <s v="Priva Subject Rights Requests (100) for EDU_AddOn"/>
    <s v="Unidad"/>
    <s v="Und"/>
    <s v="Monthly Subscriptions"/>
    <s v="N/A"/>
    <s v="N/A"/>
    <s v="CSP ACADEMICO"/>
    <s v="8d7cf5b6-1c83-48f2-bf94-fe5ffb58a1d4"/>
    <s v="Suscripción mensual con pago anual"/>
    <n v="1666.7"/>
    <n v="1"/>
    <n v="0"/>
    <n v="0"/>
    <n v="6539280.7829999998"/>
    <n v="7107913.8899999997"/>
    <n v="0"/>
  </r>
  <r>
    <s v="Catalogo principalCSP ACADEMICO8e279253-ae03-4d9f-8368-f7de1dcab777"/>
    <s v="8e279253-ae03-4d9f-8368-f7de1dcab777CSP ACADEMICO"/>
    <m/>
    <x v="4"/>
    <s v="8e279253-ae03-4d9f-8368-f7de1dcab777"/>
    <x v="2"/>
    <s v="Catalogo principal"/>
    <s v="USD"/>
    <s v="N/A"/>
    <s v="Dynamics 365 Intelligent Order Management USL for Students"/>
    <s v="Unidad"/>
    <s v="Und"/>
    <s v="Monthly Subscriptions"/>
    <s v="N/A"/>
    <s v="N/A"/>
    <s v="CSP ACADEMICO"/>
    <s v="8e279253-ae03-4d9f-8368-f7de1dcab777"/>
    <s v="Suscripción mensual con pago anual"/>
    <n v="0"/>
    <n v="1"/>
    <n v="0"/>
    <n v="0"/>
    <n v="0"/>
    <n v="0"/>
    <n v="0"/>
  </r>
  <r>
    <s v="Catalogo principalCSP ACADEMICO9b03b750-63fe-4f96-be8f-23c34624149f"/>
    <s v="9b03b750-63fe-4f96-be8f-23c34624149fCSP ACADEMICO"/>
    <m/>
    <x v="4"/>
    <s v="9b03b750-63fe-4f96-be8f-23c34624149f"/>
    <x v="2"/>
    <s v="Catalogo principal"/>
    <s v="USD"/>
    <s v="N/A"/>
    <s v="Dynamics 365 Intelligent Order Management for Students"/>
    <s v="Unidad"/>
    <s v="Und"/>
    <s v="Monthly Subscriptions"/>
    <s v="N/A"/>
    <s v="N/A"/>
    <s v="CSP ACADEMICO"/>
    <s v="9b03b750-63fe-4f96-be8f-23c34624149f"/>
    <s v="Suscripción mensual con pago anual"/>
    <n v="120"/>
    <n v="1"/>
    <n v="0"/>
    <n v="0"/>
    <n v="470818.8"/>
    <n v="511759.57"/>
    <n v="0"/>
  </r>
  <r>
    <s v="Catalogo principalCSP ACADEMICO9d015e78-15bc-430e-a104-73b85e9f64d6"/>
    <s v="9d015e78-15bc-430e-a104-73b85e9f64d6CSP ACADEMICO"/>
    <m/>
    <x v="4"/>
    <s v="9d015e78-15bc-430e-a104-73b85e9f64d6"/>
    <x v="2"/>
    <s v="Catalogo principal"/>
    <s v="USD"/>
    <s v="N/A"/>
    <s v="Priva Privacy Risk Management for EDU_AddOn"/>
    <s v="Unidad"/>
    <s v="Und"/>
    <s v="Monthly Subscriptions"/>
    <s v="N/A"/>
    <s v="N/A"/>
    <s v="CSP ACADEMICO"/>
    <s v="9d015e78-15bc-430e-a104-73b85e9f64d6"/>
    <s v="Suscripción mensual con pago anual"/>
    <n v="5"/>
    <n v="1"/>
    <n v="0"/>
    <n v="0"/>
    <n v="19617.449999999997"/>
    <n v="21323.32"/>
    <n v="0"/>
  </r>
  <r>
    <s v="Catalogo principalCSP ACADEMICOb093abd8-234c-418c-b552-c74a571dea4b"/>
    <s v="b093abd8-234c-418c-b552-c74a571dea4bCSP ACADEMICO"/>
    <m/>
    <x v="4"/>
    <s v="b093abd8-234c-418c-b552-c74a571dea4b"/>
    <x v="2"/>
    <s v="Catalogo principal"/>
    <s v="USD"/>
    <s v="N/A"/>
    <s v="Dynamics 365 Marketing Interactions Add on pack: Tier 5 for Faculty_AddOn"/>
    <s v="Unidad"/>
    <s v="Und"/>
    <s v="Monthly Subscriptions"/>
    <s v="N/A"/>
    <s v="N/A"/>
    <s v="CSP ACADEMICO"/>
    <s v="b093abd8-234c-418c-b552-c74a571dea4b"/>
    <s v="Suscripción mensual con pago anual"/>
    <n v="247.5"/>
    <n v="1"/>
    <n v="0"/>
    <n v="0"/>
    <n v="971063.77499999991"/>
    <n v="1055504.1000000001"/>
    <n v="0"/>
  </r>
  <r>
    <s v="Catalogo principalCSP ACADEMICOb8baa3b8-8cc2-4f26-a212-7fbeb28e7895"/>
    <s v="b8baa3b8-8cc2-4f26-a212-7fbeb28e7895CSP ACADEMICO"/>
    <m/>
    <x v="4"/>
    <s v="b8baa3b8-8cc2-4f26-a212-7fbeb28e7895"/>
    <x v="2"/>
    <s v="Catalogo principal"/>
    <s v="USD"/>
    <s v="N/A"/>
    <s v="Teams Phone with Calling Plan (country zone 1 - US) for faculty_AddOn"/>
    <s v="Unidad"/>
    <s v="Und"/>
    <s v="Monthly Subscriptions"/>
    <s v="N/A"/>
    <s v="N/A"/>
    <s v="CSP ACADEMICO"/>
    <s v="b8baa3b8-8cc2-4f26-a212-7fbeb28e7895"/>
    <s v="Suscripción mensual con pago anual"/>
    <n v="15"/>
    <n v="1"/>
    <n v="0"/>
    <n v="0"/>
    <n v="58852.35"/>
    <n v="63969.95"/>
    <n v="0"/>
  </r>
  <r>
    <s v="Catalogo principalCSP ACADEMICOb8e6f347-5725-4d6e-9cda-7921d76e568a"/>
    <s v="b8e6f347-5725-4d6e-9cda-7921d76e568aCSP ACADEMICO"/>
    <m/>
    <x v="4"/>
    <s v="b8e6f347-5725-4d6e-9cda-7921d76e568a"/>
    <x v="2"/>
    <s v="Catalogo principal"/>
    <s v="USD"/>
    <s v="N/A"/>
    <s v="Power Apps per app plan (1 app or website) for Faculty"/>
    <s v="Unidad"/>
    <s v="Und"/>
    <s v="Monthly Subscriptions"/>
    <s v="N/A"/>
    <s v="N/A"/>
    <s v="CSP ACADEMICO"/>
    <s v="b8e6f347-5725-4d6e-9cda-7921d76e568a"/>
    <s v="Suscripción mensual con pago anual"/>
    <n v="3.5"/>
    <n v="1"/>
    <n v="0"/>
    <n v="0"/>
    <n v="13732.215"/>
    <n v="14926.32"/>
    <n v="0"/>
  </r>
  <r>
    <s v="Catalogo principalCSP ACADEMICOc918ecbb-f748-478d-85e5-db1d70659c24"/>
    <s v="c918ecbb-f748-478d-85e5-db1d70659c24CSP ACADEMICO"/>
    <m/>
    <x v="4"/>
    <s v="c918ecbb-f748-478d-85e5-db1d70659c24"/>
    <x v="2"/>
    <s v="Catalogo principal"/>
    <s v="USD"/>
    <s v="N/A"/>
    <s v="Microsoft Defender for Endpoint P1 for EDU"/>
    <s v="Unidad"/>
    <s v="Und"/>
    <s v="Monthly Subscriptions"/>
    <s v="N/A"/>
    <s v="N/A"/>
    <s v="CSP ACADEMICO"/>
    <s v="c918ecbb-f748-478d-85e5-db1d70659c24"/>
    <s v="Suscripción mensual con pago anual"/>
    <n v="0.6"/>
    <n v="1"/>
    <n v="0"/>
    <n v="0"/>
    <n v="2354.0939999999996"/>
    <n v="2558.8000000000002"/>
    <n v="0"/>
  </r>
  <r>
    <s v="Catalogo principalCSP ACADEMICOc9425f8f-a4f1-40f3-bef4-63183c4a9e31"/>
    <s v="c9425f8f-a4f1-40f3-bef4-63183c4a9e31CSP ACADEMICO"/>
    <m/>
    <x v="4"/>
    <s v="c9425f8f-a4f1-40f3-bef4-63183c4a9e31"/>
    <x v="2"/>
    <s v="Catalogo principal"/>
    <s v="USD"/>
    <s v="N/A"/>
    <s v="Dynamics 365 Marketing Interactions Add on pack: Tier 5 for Students_AddOn"/>
    <s v="Unidad"/>
    <s v="Und"/>
    <s v="Monthly Subscriptions"/>
    <s v="N/A"/>
    <s v="N/A"/>
    <s v="CSP ACADEMICO"/>
    <s v="c9425f8f-a4f1-40f3-bef4-63183c4a9e31"/>
    <s v="Suscripción mensual con pago anual"/>
    <n v="180"/>
    <n v="1"/>
    <n v="0"/>
    <n v="0"/>
    <n v="706228.2"/>
    <n v="767639.35"/>
    <n v="0"/>
  </r>
  <r>
    <s v="Catalogo principalCSP ACADEMICOe6fc53c2-a03c-4fe9-b426-8da2979a5388"/>
    <s v="e6fc53c2-a03c-4fe9-b426-8da2979a5388CSP ACADEMICO"/>
    <m/>
    <x v="4"/>
    <s v="e6fc53c2-a03c-4fe9-b426-8da2979a5388"/>
    <x v="2"/>
    <s v="Catalogo principal"/>
    <s v="USD"/>
    <s v="N/A"/>
    <s v="Operator Connect Conferencing for Faculty_AddOn"/>
    <s v="Unidad"/>
    <s v="Und"/>
    <s v="Monthly Subscriptions"/>
    <s v="N/A"/>
    <s v="N/A"/>
    <s v="CSP ACADEMICO"/>
    <s v="e6fc53c2-a03c-4fe9-b426-8da2979a5388"/>
    <s v="Suscripción mensual con pago anual"/>
    <n v="0"/>
    <n v="1"/>
    <n v="0"/>
    <n v="0"/>
    <n v="0"/>
    <n v="0"/>
    <n v="0"/>
  </r>
  <r>
    <s v="Catalogo principalCSP ACADEMICOeb072a24-ecc1-4ac0-b4c0-7c1646a05789"/>
    <s v="eb072a24-ecc1-4ac0-b4c0-7c1646a05789CSP ACADEMICO"/>
    <m/>
    <x v="4"/>
    <s v="eb072a24-ecc1-4ac0-b4c0-7c1646a05789"/>
    <x v="2"/>
    <s v="Catalogo principal"/>
    <s v="USD"/>
    <s v="N/A"/>
    <s v="App governance add-on to Microsoft Defender for Cloud Apps for EDU - Faculty"/>
    <s v="Unidad"/>
    <s v="Und"/>
    <s v="Monthly Subscriptions"/>
    <s v="N/A"/>
    <s v="N/A"/>
    <s v="CSP ACADEMICO"/>
    <s v="eb072a24-ecc1-4ac0-b4c0-7c1646a05789"/>
    <s v="Suscripción mensual con pago anual"/>
    <n v="0.8"/>
    <n v="1"/>
    <n v="0"/>
    <n v="0"/>
    <n v="3138.7919999999999"/>
    <n v="3411.73"/>
    <n v="0"/>
  </r>
  <r>
    <s v="Catalogo principalCSP ACADEMICOee10cbd2-7a12-45de-be11-0c2c7c6eeeb1"/>
    <s v="ee10cbd2-7a12-45de-be11-0c2c7c6eeeb1CSP ACADEMICO"/>
    <m/>
    <x v="4"/>
    <s v="ee10cbd2-7a12-45de-be11-0c2c7c6eeeb1"/>
    <x v="2"/>
    <s v="Catalogo principal"/>
    <s v="USD"/>
    <s v="N/A"/>
    <s v="Minecraft: Education Edition (per user)"/>
    <s v="Unidad"/>
    <s v="Und"/>
    <s v="Monthly Subscriptions"/>
    <s v="N/A"/>
    <s v="N/A"/>
    <s v="CSP ACADEMICO"/>
    <s v="ee10cbd2-7a12-45de-be11-0c2c7c6eeeb1"/>
    <s v="Suscripción mensual con pago anual"/>
    <n v="0.43"/>
    <n v="1"/>
    <n v="0"/>
    <n v="0"/>
    <n v="1687.1007"/>
    <n v="1833.81"/>
    <n v="0"/>
  </r>
  <r>
    <s v="Catalogo principalCSP ACADEMICOeec685f4-5b3e-4a84-98aa-521559f890dc"/>
    <s v="eec685f4-5b3e-4a84-98aa-521559f890dcCSP ACADEMICO"/>
    <m/>
    <x v="4"/>
    <s v="eec685f4-5b3e-4a84-98aa-521559f890dc"/>
    <x v="2"/>
    <s v="Catalogo principal"/>
    <s v="USD"/>
    <s v="N/A"/>
    <s v="Extended Dial-out Minutes to USA/CAN for students_AddOn"/>
    <s v="Unidad"/>
    <s v="Und"/>
    <s v="Monthly Subscriptions"/>
    <s v="N/A"/>
    <s v="N/A"/>
    <s v="CSP ACADEMICO"/>
    <s v="eec685f4-5b3e-4a84-98aa-521559f890dc"/>
    <s v="Suscripción mensual con pago anual"/>
    <n v="1.1299999999999999"/>
    <n v="1"/>
    <n v="0"/>
    <n v="0"/>
    <n v="4433.5436999999993"/>
    <n v="4819.07"/>
    <n v="0"/>
  </r>
  <r>
    <s v="Catalogo principalOPEN VALUE - CSP GOBIERNODG7GMGF0D3SJ-0003"/>
    <s v="DG7GMGF0D3SJ-0003OPEN VALUE - CSP GOBIERNO"/>
    <m/>
    <x v="4"/>
    <s v="DG7GMGF0D3SJ-0003"/>
    <x v="3"/>
    <s v="Catalogo principal"/>
    <s v="USD"/>
    <s v="N/A"/>
    <s v="Visual Studio Professional 2022"/>
    <s v="Unidad"/>
    <s v="Und"/>
    <s v="Standard"/>
    <s v="N/A"/>
    <s v="N/A"/>
    <s v="CSP GOBIERNO"/>
    <s v="DG7GMGF0D3SJ-0003"/>
    <s v="Licencia"/>
    <n v="424"/>
    <n v="1"/>
    <n v="0"/>
    <n v="0"/>
    <n v="1663559.76"/>
    <n v="1808217.13"/>
    <n v="0"/>
  </r>
  <r>
    <s v="Catalogo principalOPEN VALUE - CSP GOBIERNODG7GMGF0D19L-0001"/>
    <s v="DG7GMGF0D19L-0001OPEN VALUE - CSP GOBIERNO"/>
    <m/>
    <x v="4"/>
    <s v="DG7GMGF0D19L-0001"/>
    <x v="3"/>
    <s v="Catalogo principal"/>
    <s v="USD"/>
    <s v="N/A"/>
    <s v="Windows 10 Enterprise LTSC 2021 Upgrade"/>
    <s v="Unidad"/>
    <s v="Und"/>
    <s v="Standard"/>
    <s v="N/A"/>
    <s v="N/A"/>
    <s v="CSP GOBIERNO"/>
    <s v="DG7GMGF0D19L-0001"/>
    <s v="Licencia"/>
    <n v="339"/>
    <n v="1"/>
    <n v="0"/>
    <n v="0"/>
    <n v="1330063.1099999999"/>
    <n v="1445720.77"/>
    <n v="0"/>
  </r>
  <r>
    <s v="Catalogo principalOPEN VALUE - CSP GOBIERNODG7GMGF0D19M-0001"/>
    <s v="DG7GMGF0D19M-0001OPEN VALUE - CSP GOBIERNO"/>
    <m/>
    <x v="4"/>
    <s v="DG7GMGF0D19M-0001"/>
    <x v="3"/>
    <s v="Catalogo principal"/>
    <s v="USD"/>
    <s v="N/A"/>
    <s v="Windows 10 Enterprise N LTSC 2021 Upgrade"/>
    <s v="Unidad"/>
    <s v="Und"/>
    <s v="Standard"/>
    <s v="N/A"/>
    <s v="N/A"/>
    <s v="CSP GOBIERNO"/>
    <s v="DG7GMGF0D19M-0001"/>
    <s v="Licencia"/>
    <n v="339"/>
    <n v="1"/>
    <n v="0"/>
    <n v="0"/>
    <n v="1330063.1099999999"/>
    <n v="1445720.77"/>
    <n v="0"/>
  </r>
  <r>
    <s v="Catalogo principalOPEN VALUE - CSP GOBIERNODG7GMGF0D8H4-0002"/>
    <s v="DG7GMGF0D8H4-0002OPEN VALUE - CSP GOBIERNO"/>
    <m/>
    <x v="4"/>
    <s v="DG7GMGF0D8H4-0002"/>
    <x v="3"/>
    <s v="Catalogo principal"/>
    <s v="USD"/>
    <s v="N/A"/>
    <s v="Windows 11 Home to Pro Upgrade for Microsoft 365 Business"/>
    <s v="Unidad"/>
    <s v="Und"/>
    <s v="Standard"/>
    <s v="N/A"/>
    <s v="N/A"/>
    <s v="CSP GOBIERNO"/>
    <s v="DG7GMGF0D8H4-0002"/>
    <s v="Licencia"/>
    <n v="56"/>
    <n v="1"/>
    <n v="0"/>
    <n v="0"/>
    <n v="219715.44"/>
    <n v="238821.13"/>
    <n v="0"/>
  </r>
  <r>
    <s v="Catalogo principalOPEN VALUE - CSP GOBIERNODG7GMGF0D8H3-0002"/>
    <s v="DG7GMGF0D8H3-0002OPEN VALUE - CSP GOBIERNO"/>
    <m/>
    <x v="4"/>
    <s v="DG7GMGF0D8H3-0002"/>
    <x v="3"/>
    <s v="Catalogo principal"/>
    <s v="USD"/>
    <s v="N/A"/>
    <s v="Windows 11 Home N to Pro N Upgrade for Microsoft 365 Business"/>
    <s v="Unidad"/>
    <s v="Und"/>
    <s v="Standard"/>
    <s v="N/A"/>
    <s v="N/A"/>
    <s v="CSP GOBIERNO"/>
    <s v="DG7GMGF0D8H3-0002"/>
    <s v="Licencia"/>
    <n v="56"/>
    <n v="1"/>
    <n v="0"/>
    <n v="0"/>
    <n v="219715.44"/>
    <n v="238821.13"/>
    <n v="0"/>
  </r>
  <r>
    <s v="Catalogo principalOPEN VALUE - CSP GOBIERNODG7GMGF0D609-0002"/>
    <s v="DG7GMGF0D609-0002OPEN VALUE - CSP GOBIERNO"/>
    <m/>
    <x v="4"/>
    <s v="DG7GMGF0D609-0002"/>
    <x v="3"/>
    <s v="Catalogo principal"/>
    <s v="USD"/>
    <s v="N/A"/>
    <s v="Windows Server 2022 Remote Desktop Services External Connector"/>
    <s v="Unidad"/>
    <s v="Und"/>
    <s v="Standard"/>
    <s v="N/A"/>
    <s v="N/A"/>
    <s v="CSP GOBIERNO"/>
    <s v="DG7GMGF0D609-0002"/>
    <s v="Licencia"/>
    <n v="16740"/>
    <n v="1"/>
    <n v="0"/>
    <n v="0"/>
    <n v="65679222.599999994"/>
    <n v="71390459.349999994"/>
    <n v="0"/>
  </r>
  <r>
    <s v="Catalogo principalOPEN VALUE - CSP GOBIERNODG7GMGF0D7HX-0006"/>
    <s v="DG7GMGF0D7HX-0006OPEN VALUE - CSP GOBIERNO"/>
    <m/>
    <x v="4"/>
    <s v="DG7GMGF0D7HX-0006"/>
    <x v="3"/>
    <s v="Catalogo principal"/>
    <s v="USD"/>
    <s v="N/A"/>
    <s v="Windows Server 2022 Remote Desktop Services - 1 Device CAL"/>
    <s v="Unidad"/>
    <s v="Und"/>
    <s v="Standard"/>
    <s v="N/A"/>
    <s v="N/A"/>
    <s v="CSP GOBIERNO"/>
    <s v="DG7GMGF0D7HX-0006"/>
    <s v="Licencia"/>
    <n v="166"/>
    <n v="1"/>
    <n v="0"/>
    <n v="0"/>
    <n v="651299.34"/>
    <n v="707934.07"/>
    <n v="0"/>
  </r>
  <r>
    <s v="Catalogo principalOPEN VALUE - CSP GOBIERNODG7GMGF0D7HX-0009"/>
    <s v="DG7GMGF0D7HX-0009OPEN VALUE - CSP GOBIERNO"/>
    <m/>
    <x v="4"/>
    <s v="DG7GMGF0D7HX-0009"/>
    <x v="3"/>
    <s v="Catalogo principal"/>
    <s v="USD"/>
    <s v="N/A"/>
    <s v="Windows Server 2022 Remote Desktop Services - 1 User CAL"/>
    <s v="Unidad"/>
    <s v="Und"/>
    <s v="Standard"/>
    <s v="N/A"/>
    <s v="N/A"/>
    <s v="CSP GOBIERNO"/>
    <s v="DG7GMGF0D7HX-0009"/>
    <s v="Licencia"/>
    <n v="166"/>
    <n v="1"/>
    <n v="0"/>
    <n v="0"/>
    <n v="651299.34"/>
    <n v="707934.07"/>
    <n v="0"/>
  </r>
  <r>
    <s v="Catalogo principalOPEN VALUE - CSP GOBIERNODG7GMGF0D5SL-0002"/>
    <s v="DG7GMGF0D5SL-0002OPEN VALUE - CSP GOBIERNO"/>
    <m/>
    <x v="4"/>
    <s v="DG7GMGF0D5SL-0002"/>
    <x v="3"/>
    <s v="Catalogo principal"/>
    <s v="USD"/>
    <s v="N/A"/>
    <s v="Rights Management Services (RMS) 2022 CAL- 1 User"/>
    <s v="Unidad"/>
    <s v="Und"/>
    <s v="Standard"/>
    <s v="N/A"/>
    <s v="N/A"/>
    <s v="CSP GOBIERNO"/>
    <s v="DG7GMGF0D5SL-0002"/>
    <s v="Licencia"/>
    <n v="66"/>
    <n v="1"/>
    <n v="0"/>
    <n v="0"/>
    <n v="258950.34"/>
    <n v="281467.76"/>
    <n v="0"/>
  </r>
  <r>
    <s v="Catalogo principalOPEN VALUE - CSP GOBIERNODG7GMGF0D5SL-0007"/>
    <s v="DG7GMGF0D5SL-0007OPEN VALUE - CSP GOBIERNO"/>
    <m/>
    <x v="4"/>
    <s v="DG7GMGF0D5SL-0007"/>
    <x v="3"/>
    <s v="Catalogo principal"/>
    <s v="USD"/>
    <s v="N/A"/>
    <s v="Rights Management Services (RMS) 2022 CAL-1 Device"/>
    <s v="Unidad"/>
    <s v="Und"/>
    <s v="Standard"/>
    <s v="N/A"/>
    <s v="N/A"/>
    <s v="CSP GOBIERNO"/>
    <s v="DG7GMGF0D5SL-0007"/>
    <s v="Licencia"/>
    <n v="51"/>
    <n v="1"/>
    <n v="0"/>
    <n v="0"/>
    <n v="200097.99"/>
    <n v="217497.82"/>
    <n v="0"/>
  </r>
  <r>
    <s v="Catalogo principalOPEN VALUE - CSP GOBIERNODG7GMGF0D515-0001"/>
    <s v="DG7GMGF0D515-0001OPEN VALUE - CSP GOBIERNO"/>
    <m/>
    <x v="4"/>
    <s v="DG7GMGF0D515-0001"/>
    <x v="3"/>
    <s v="Catalogo principal"/>
    <s v="USD"/>
    <s v="N/A"/>
    <s v="Windows Server 2022 External Connector"/>
    <s v="Unidad"/>
    <s v="Und"/>
    <s v="Standard"/>
    <s v="N/A"/>
    <s v="N/A"/>
    <s v="CSP GOBIERNO"/>
    <s v="DG7GMGF0D515-0001"/>
    <s v="Licencia"/>
    <n v="2554"/>
    <n v="1"/>
    <n v="0"/>
    <n v="0"/>
    <n v="10020593.459999999"/>
    <n v="10891949.41"/>
    <n v="0"/>
  </r>
  <r>
    <s v="Catalogo principalOPEN VALUE - CSP GOBIERNODG7GMGF0D513-0001"/>
    <s v="DG7GMGF0D513-0001OPEN VALUE - CSP GOBIERNO"/>
    <m/>
    <x v="4"/>
    <s v="DG7GMGF0D513-0001"/>
    <x v="3"/>
    <s v="Catalogo principal"/>
    <s v="USD"/>
    <s v="N/A"/>
    <s v="Windows Server 2022 Rights Management External Connector"/>
    <s v="Unidad"/>
    <s v="Und"/>
    <s v="Standard"/>
    <s v="N/A"/>
    <s v="N/A"/>
    <s v="CSP GOBIERNO"/>
    <s v="DG7GMGF0D513-0001"/>
    <s v="Licencia"/>
    <n v="23056"/>
    <n v="1"/>
    <n v="0"/>
    <n v="0"/>
    <n v="90459985.439999998"/>
    <n v="98326071.129999995"/>
    <n v="0"/>
  </r>
  <r>
    <s v="Catalogo principalOPEN VALUE - CSP GOBIERNODG7GMGF0D5VX-0006"/>
    <s v="DG7GMGF0D5VX-0006OPEN VALUE - CSP GOBIERNO"/>
    <m/>
    <x v="4"/>
    <s v="DG7GMGF0D5VX-0006"/>
    <x v="3"/>
    <s v="Catalogo principal"/>
    <s v="USD"/>
    <s v="N/A"/>
    <s v="Windows Server 2022 - 1 Device CAL"/>
    <s v="Unidad"/>
    <s v="Und"/>
    <s v="Standard"/>
    <s v="N/A"/>
    <s v="N/A"/>
    <s v="CSP GOBIERNO"/>
    <s v="DG7GMGF0D5VX-0006"/>
    <s v="Licencia"/>
    <n v="41"/>
    <n v="1"/>
    <n v="0"/>
    <n v="0"/>
    <n v="160863.09"/>
    <n v="174851.18"/>
    <n v="0"/>
  </r>
  <r>
    <s v="Catalogo principalOPEN VALUE - CSP GOBIERNODG7GMGF0D5VX-0007"/>
    <s v="DG7GMGF0D5VX-0007OPEN VALUE - CSP GOBIERNO"/>
    <m/>
    <x v="4"/>
    <s v="DG7GMGF0D5VX-0007"/>
    <x v="3"/>
    <s v="Catalogo principal"/>
    <s v="USD"/>
    <s v="N/A"/>
    <s v="Windows Server 2022 - 1 User CAL"/>
    <s v="Unidad"/>
    <s v="Und"/>
    <s v="Standard"/>
    <s v="N/A"/>
    <s v="N/A"/>
    <s v="CSP GOBIERNO"/>
    <s v="DG7GMGF0D5VX-0007"/>
    <s v="Licencia"/>
    <n v="52"/>
    <n v="1"/>
    <n v="0"/>
    <n v="0"/>
    <n v="204021.47999999998"/>
    <n v="221762.48"/>
    <n v="0"/>
  </r>
  <r>
    <s v="Catalogo principalOPEN VALUE - CSP GOBIERNODG7GMGF0D65N-0003"/>
    <s v="DG7GMGF0D65N-0003OPEN VALUE - CSP GOBIERNO"/>
    <m/>
    <x v="4"/>
    <s v="DG7GMGF0D65N-0003"/>
    <x v="3"/>
    <s v="Catalogo principal"/>
    <s v="USD"/>
    <s v="N/A"/>
    <s v="Windows Server 2022 Datacenter - 2 Core"/>
    <s v="Unidad"/>
    <s v="Und"/>
    <s v="Standard"/>
    <s v="N/A"/>
    <s v="N/A"/>
    <s v="CSP GOBIERNO"/>
    <s v="DG7GMGF0D65N-0003"/>
    <s v="Licencia"/>
    <n v="885"/>
    <n v="1"/>
    <n v="0"/>
    <n v="0"/>
    <n v="3472288.65"/>
    <n v="3774226.79"/>
    <n v="0"/>
  </r>
  <r>
    <s v="Catalogo principalOPEN VALUE - CSP GOBIERNODG7GMGF0D5RK-0005"/>
    <s v="DG7GMGF0D5RK-0005OPEN VALUE - CSP GOBIERNO"/>
    <m/>
    <x v="4"/>
    <s v="DG7GMGF0D5RK-0005"/>
    <x v="3"/>
    <s v="Catalogo principal"/>
    <s v="USD"/>
    <s v="N/A"/>
    <s v="Windows Server 2022 Standard - 16 Core License Pack"/>
    <s v="Unidad"/>
    <s v="Und"/>
    <s v="Standard"/>
    <s v="N/A"/>
    <s v="N/A"/>
    <s v="CSP GOBIERNO"/>
    <s v="DG7GMGF0D5RK-0005"/>
    <s v="Licencia"/>
    <n v="1229"/>
    <n v="1"/>
    <n v="0"/>
    <n v="0"/>
    <n v="4821969.21"/>
    <n v="5241270.88"/>
    <n v="0"/>
  </r>
  <r>
    <s v="Catalogo principalOPEN VALUE - CSP GOBIERNODG7GMGF0D5RK-0004"/>
    <s v="DG7GMGF0D5RK-0004OPEN VALUE - CSP GOBIERNO"/>
    <m/>
    <x v="4"/>
    <s v="DG7GMGF0D5RK-0004"/>
    <x v="3"/>
    <s v="Catalogo principal"/>
    <s v="USD"/>
    <s v="N/A"/>
    <s v="Windows Server 2022 Standard - 2 Core License Pack"/>
    <s v="Unidad"/>
    <s v="Und"/>
    <s v="Standard"/>
    <s v="N/A"/>
    <s v="N/A"/>
    <s v="CSP GOBIERNO"/>
    <s v="DG7GMGF0D5RK-0004"/>
    <s v="Licencia"/>
    <n v="154"/>
    <n v="1"/>
    <n v="0"/>
    <n v="0"/>
    <n v="604217.46"/>
    <n v="656758.11"/>
    <n v="0"/>
  </r>
  <r>
    <s v="Catalogo principalCSP ACADEMICODG7GMGF0FKZW-0002EDU"/>
    <s v="DG7GMGF0FKZW-0002EDUCSP ACADEMICO"/>
    <m/>
    <x v="4"/>
    <s v="DG7GMGF0FKZW-0002EDU"/>
    <x v="2"/>
    <s v="Catalogo principal"/>
    <s v="USD"/>
    <s v="N/A"/>
    <s v="SQL Server 2019 - 1 Device CAL_EDU"/>
    <s v="Unidad"/>
    <s v="Und"/>
    <s v="Producto"/>
    <s v="N/A"/>
    <s v="N/A"/>
    <s v="CSP ACADEMICO"/>
    <s v="DG7GMGF0FKZW-0002EDU"/>
    <s v="Licencia"/>
    <n v="60"/>
    <n v="1"/>
    <n v="0"/>
    <n v="0"/>
    <n v="235409.4"/>
    <n v="255879.78"/>
    <n v="0"/>
  </r>
  <r>
    <s v="Catalogo principalCSP ACADEMICODG7GMGF0FKZW-0003EDU"/>
    <s v="DG7GMGF0FKZW-0003EDUCSP ACADEMICO"/>
    <m/>
    <x v="4"/>
    <s v="DG7GMGF0FKZW-0003EDU"/>
    <x v="2"/>
    <s v="Catalogo principal"/>
    <s v="USD"/>
    <s v="N/A"/>
    <s v="SQL Server 2019 - 1 User CAL_EDU"/>
    <s v="Unidad"/>
    <s v="Und"/>
    <s v="Producto"/>
    <s v="N/A"/>
    <s v="N/A"/>
    <s v="CSP ACADEMICO"/>
    <s v="DG7GMGF0FKZW-0003EDU"/>
    <s v="Licencia"/>
    <n v="60"/>
    <n v="1"/>
    <n v="0"/>
    <n v="0"/>
    <n v="235409.4"/>
    <n v="255879.78"/>
    <n v="0"/>
  </r>
  <r>
    <s v="Catalogo principalCSP ACADEMICODG7GMGF0FKZV-0001EDU"/>
    <s v="DG7GMGF0FKZV-0001EDUCSP ACADEMICO"/>
    <m/>
    <x v="4"/>
    <s v="DG7GMGF0FKZV-0001EDU"/>
    <x v="2"/>
    <s v="Catalogo principal"/>
    <s v="USD"/>
    <s v="N/A"/>
    <s v="SQL Server 2019 Enterprise Core - 2 Core License Pack_EDU"/>
    <s v="Unidad"/>
    <s v="Und"/>
    <s v="Producto"/>
    <s v="N/A"/>
    <s v="N/A"/>
    <s v="CSP ACADEMICO"/>
    <s v="DG7GMGF0FKZV-0001EDU"/>
    <s v="Licencia"/>
    <n v="3952"/>
    <n v="1"/>
    <n v="0"/>
    <n v="0"/>
    <n v="15505632.479999999"/>
    <n v="16853948.350000001"/>
    <n v="0"/>
  </r>
  <r>
    <s v="Catalogo principalCSP ACADEMICODG7GMGF0FKX9-0003EDU"/>
    <s v="DG7GMGF0FKX9-0003EDUCSP ACADEMICO"/>
    <m/>
    <x v="4"/>
    <s v="DG7GMGF0FKX9-0003EDU"/>
    <x v="2"/>
    <s v="Catalogo principal"/>
    <s v="USD"/>
    <s v="N/A"/>
    <s v="SQL Server 2019 Standard Edition_EDU"/>
    <s v="Unidad"/>
    <s v="Und"/>
    <s v="Producto"/>
    <s v="N/A"/>
    <s v="N/A"/>
    <s v="CSP ACADEMICO"/>
    <s v="DG7GMGF0FKX9-0003EDU"/>
    <s v="Licencia"/>
    <n v="258"/>
    <n v="1"/>
    <n v="0"/>
    <n v="0"/>
    <n v="1012260.4199999999"/>
    <n v="1100283.07"/>
    <n v="0"/>
  </r>
  <r>
    <s v="Catalogo principalCSP ACADEMICODG7GMGF0FLR2-0002EDU"/>
    <s v="DG7GMGF0FLR2-0002EDUCSP ACADEMICO"/>
    <m/>
    <x v="4"/>
    <s v="DG7GMGF0FLR2-0002EDU"/>
    <x v="2"/>
    <s v="Catalogo principal"/>
    <s v="USD"/>
    <s v="N/A"/>
    <s v="SQL Server 2019 Standard Core - 2 Core License Pack_EDU"/>
    <s v="Unidad"/>
    <s v="Und"/>
    <s v="Producto"/>
    <s v="N/A"/>
    <s v="N/A"/>
    <s v="CSP ACADEMICO"/>
    <s v="DG7GMGF0FLR2-0002EDU"/>
    <s v="Licencia"/>
    <n v="1030"/>
    <n v="1"/>
    <n v="0"/>
    <n v="0"/>
    <n v="4041194.6999999997"/>
    <n v="4392602.93"/>
    <n v="0"/>
  </r>
  <r>
    <s v="Catalogo principalCSP ACADEMICODG7GMGF0D515-0001EDU"/>
    <s v="DG7GMGF0D515-0001EDUCSP ACADEMICO"/>
    <m/>
    <x v="4"/>
    <s v="DG7GMGF0D515-0001EDU"/>
    <x v="2"/>
    <s v="Catalogo principal"/>
    <s v="USD"/>
    <s v="N/A"/>
    <s v="Windows Server 2022 External Connector_EDU"/>
    <s v="Unidad"/>
    <s v="Und"/>
    <s v="Standard"/>
    <s v="N/A"/>
    <s v="N/A"/>
    <s v="CSP ACADEMICO"/>
    <s v="DG7GMGF0D515-0001EDU"/>
    <s v="Licencia"/>
    <n v="638"/>
    <n v="1"/>
    <n v="0"/>
    <n v="0"/>
    <n v="2503186.6199999996"/>
    <n v="2720855.02"/>
    <n v="0"/>
  </r>
  <r>
    <s v="Catalogo principalOPEN VALUE - CSP GOBIERNODG7GMGF0D65N-0002"/>
    <s v="DG7GMGF0D65N-0002OPEN VALUE - CSP GOBIERNO"/>
    <m/>
    <x v="4"/>
    <s v="DG7GMGF0D65N-0002"/>
    <x v="3"/>
    <s v="Catalogo principal"/>
    <s v="USD"/>
    <s v="N/A"/>
    <s v="Windows Server 2022 Datacenter - 16 Core"/>
    <s v="Unidad"/>
    <s v="Und"/>
    <s v="Standard"/>
    <s v="N/A"/>
    <s v="N/A"/>
    <s v="CSP GOBIERNO"/>
    <s v="DG7GMGF0D65N-0002"/>
    <s v="Licencia"/>
    <n v="7079"/>
    <n v="1"/>
    <n v="0"/>
    <n v="0"/>
    <n v="27774385.709999997"/>
    <n v="30189549.68"/>
    <n v="0"/>
  </r>
  <r>
    <s v="Catalogo principalCSP ACADEMICODG7GMGF0D65N-0002EDU"/>
    <s v="DG7GMGF0D65N-0002EDUCSP ACADEMICO"/>
    <m/>
    <x v="4"/>
    <s v="DG7GMGF0D65N-0002EDU"/>
    <x v="2"/>
    <s v="Catalogo principal"/>
    <s v="USD"/>
    <s v="N/A"/>
    <s v="Windows Server 2022 Datacenter - 16 Core_EDU"/>
    <s v="Unidad"/>
    <s v="Und"/>
    <s v="Standard"/>
    <s v="N/A"/>
    <s v="N/A"/>
    <s v="CSP ACADEMICO"/>
    <s v="DG7GMGF0D65N-0002EDU"/>
    <s v="Licencia"/>
    <n v="1769"/>
    <n v="1"/>
    <n v="0"/>
    <n v="0"/>
    <n v="6940653.8099999996"/>
    <n v="7544188.9199999999"/>
    <n v="0"/>
  </r>
  <r>
    <s v="Catalogo principalCSP ACADEMICODG7GMGF0D65N-0003EDU"/>
    <s v="DG7GMGF0D65N-0003EDUCSP ACADEMICO"/>
    <m/>
    <x v="4"/>
    <s v="DG7GMGF0D65N-0003EDU"/>
    <x v="2"/>
    <s v="Catalogo principal"/>
    <s v="USD"/>
    <s v="N/A"/>
    <s v="Windows Server 2022 Datacenter - 2 Core_EDU"/>
    <s v="Unidad"/>
    <s v="Und"/>
    <s v="Standard"/>
    <s v="N/A"/>
    <s v="N/A"/>
    <s v="CSP ACADEMICO"/>
    <s v="DG7GMGF0D65N-0003EDU"/>
    <s v="Licencia"/>
    <n v="221"/>
    <n v="1"/>
    <n v="0"/>
    <n v="0"/>
    <n v="867091.28999999992"/>
    <n v="942490.53"/>
    <n v="0"/>
  </r>
  <r>
    <s v="Catalogo principalCSP ACADEMICODG7GMGF0D5RK-0005EDU"/>
    <s v="DG7GMGF0D5RK-0005EDUCSP ACADEMICO"/>
    <m/>
    <x v="4"/>
    <s v="DG7GMGF0D5RK-0005EDU"/>
    <x v="2"/>
    <s v="Catalogo principal"/>
    <s v="USD"/>
    <s v="N/A"/>
    <s v="Windows Server 2022 Standard - 16 Core License Pack_EDU"/>
    <s v="Unidad"/>
    <s v="Und"/>
    <s v="Standard"/>
    <s v="N/A"/>
    <s v="N/A"/>
    <s v="CSP ACADEMICO"/>
    <s v="DG7GMGF0D5RK-0005EDU"/>
    <s v="Licencia"/>
    <n v="307"/>
    <n v="1"/>
    <n v="0"/>
    <n v="0"/>
    <n v="1204511.43"/>
    <n v="1309251.55"/>
    <n v="0"/>
  </r>
  <r>
    <s v="Catalogo principalCSP ACADEMICODG7GMGF0D5RK-0004EDU"/>
    <s v="DG7GMGF0D5RK-0004EDUCSP ACADEMICO"/>
    <m/>
    <x v="4"/>
    <s v="DG7GMGF0D5RK-0004EDU"/>
    <x v="2"/>
    <s v="Catalogo principal"/>
    <s v="USD"/>
    <s v="N/A"/>
    <s v="Windows Server 2022 Standard - 2 Core License Pack_EDU"/>
    <s v="Unidad"/>
    <s v="Und"/>
    <s v="Standard"/>
    <s v="N/A"/>
    <s v="N/A"/>
    <s v="CSP ACADEMICO"/>
    <s v="DG7GMGF0D5RK-0004EDU"/>
    <s v="Licencia"/>
    <n v="38"/>
    <n v="1"/>
    <n v="0"/>
    <n v="0"/>
    <n v="149092.62"/>
    <n v="162057.20000000001"/>
    <n v="0"/>
  </r>
  <r>
    <s v="Catalogo principalOPEN VALUE - CSP GOBIERNO077-05312"/>
    <s v="077-05312OPEN VALUE - CSP GOBIERNO"/>
    <m/>
    <x v="4"/>
    <s v="077-05312"/>
    <x v="3"/>
    <s v="Catalogo principal"/>
    <s v="USD"/>
    <s v="N/A"/>
    <s v="Microsoft® Access License &amp; Software Assurance Open Value Level D 3 Years Acquired Year 1 Additional Product_OV_OVNTO"/>
    <s v="Unidad"/>
    <s v="Und"/>
    <s v="License/Software Assurance "/>
    <s v="N/A"/>
    <s v="N/A"/>
    <s v="OPEN VALUE GOBIERNO"/>
    <s v="077-05312"/>
    <s v="Licencia"/>
    <n v="291"/>
    <n v="1"/>
    <n v="0"/>
    <n v="0"/>
    <n v="1141735.5899999999"/>
    <n v="1241016.95"/>
    <n v="0"/>
  </r>
  <r>
    <s v="Catalogo principalOPEN VALUE - CSP GOBIERNO077-05317"/>
    <s v="077-05317OPEN VALUE - CSP GOBIERNO"/>
    <m/>
    <x v="4"/>
    <s v="077-05317"/>
    <x v="3"/>
    <s v="Catalogo principal"/>
    <s v="USD"/>
    <s v="N/A"/>
    <s v="Microsoft® Access Software Assurance Open Value Level D 3 Years Acquired Year 1 Additional Product_OV_OVNTO"/>
    <s v="Unidad"/>
    <s v="Und"/>
    <s v="Software Assurance"/>
    <s v="N/A"/>
    <s v="N/A"/>
    <s v="OPEN VALUE GOBIERNO"/>
    <s v="077-05317"/>
    <s v="Licencia"/>
    <n v="135"/>
    <n v="1"/>
    <n v="0"/>
    <n v="0"/>
    <n v="529671.15"/>
    <n v="575729.51"/>
    <n v="0"/>
  </r>
  <r>
    <s v="Catalogo principalOPEN VALUE - CSP GOBIERNO7U6-00005"/>
    <s v="7U6-00005OPEN VALUE - CSP GOBIERNO"/>
    <m/>
    <x v="4"/>
    <s v="7U6-00005"/>
    <x v="3"/>
    <s v="Catalogo principal"/>
    <s v="USD"/>
    <s v="N/A"/>
    <s v="Microsoft® Intune P1 Open AO Subscription Open Value Level D 1 Month AP_OV_OVNTO"/>
    <s v="Unidad"/>
    <s v="Und"/>
    <s v="Monthly Subscriptions"/>
    <s v="N/A"/>
    <s v="N/A"/>
    <s v="OPEN VALUE GOBIERNO"/>
    <s v="7U6-00005"/>
    <s v="Suscripción mensual con pago anual"/>
    <n v="5.4"/>
    <n v="1"/>
    <n v="0"/>
    <n v="0"/>
    <n v="21186.846000000001"/>
    <n v="23029.18"/>
    <n v="0"/>
  </r>
  <r>
    <s v="Catalogo principalOPEN VALUE - CSP GOBIERNOHXC-00017"/>
    <s v="HXC-00017OPEN VALUE - CSP GOBIERNO"/>
    <m/>
    <x v="4"/>
    <s v="HXC-00017"/>
    <x v="3"/>
    <s v="Catalogo principal"/>
    <s v="USD"/>
    <s v="N/A"/>
    <s v="Microsoft® Web Antimalware for TMG MB Subscription Open Value Level D 1 Month AP Per Device_OV_OVNTO"/>
    <s v="Unidad"/>
    <s v="Und"/>
    <s v="Monthly Subscriptions"/>
    <s v="N/A"/>
    <s v="N/A"/>
    <s v="OPEN VALUE GOBIERNO"/>
    <s v="HXC-00017"/>
    <s v="Suscripción mensual con pago anual"/>
    <n v="0.99"/>
    <n v="1"/>
    <n v="0"/>
    <n v="0"/>
    <n v="3884.2550999999999"/>
    <n v="4222.0200000000004"/>
    <n v="0"/>
  </r>
  <r>
    <s v="Catalogo principalOPEN VALUE - CSP GOBIERNOHXC-00018"/>
    <s v="HXC-00018OPEN VALUE - CSP GOBIERNO"/>
    <m/>
    <x v="4"/>
    <s v="HXC-00018"/>
    <x v="3"/>
    <s v="Catalogo principal"/>
    <s v="USD"/>
    <s v="N/A"/>
    <s v="Microsoft® Web Antimalware for TMG MB Subscription Open Value Level D 1 Month AP Per User_OV_OVNTO"/>
    <s v="Unidad"/>
    <s v="Und"/>
    <s v="Monthly Subscriptions"/>
    <s v="N/A"/>
    <s v="N/A"/>
    <s v="OPEN VALUE GOBIERNO"/>
    <s v="HXC-00018"/>
    <s v="Suscripción mensual con pago anual"/>
    <n v="0.99"/>
    <n v="1"/>
    <n v="0"/>
    <n v="0"/>
    <n v="3884.2550999999999"/>
    <n v="4222.0200000000004"/>
    <n v="0"/>
  </r>
  <r>
    <s v="Catalogo principalOPEN VALUE - CSP GOBIERNODG7GMGF0D8H4-0004"/>
    <s v="DG7GMGF0D8H4-0004OPEN VALUE - CSP GOBIERNO"/>
    <m/>
    <x v="4"/>
    <s v="DG7GMGF0D8H4-0004"/>
    <x v="3"/>
    <s v="Catalogo principal"/>
    <s v="USD"/>
    <s v="N/A"/>
    <s v="Windows 11 Pro Upgrade"/>
    <s v="Unidad"/>
    <s v="Und"/>
    <s v="Standard"/>
    <s v="N/A"/>
    <s v="N/A"/>
    <s v="CSP GOBIERNO"/>
    <s v="DG7GMGF0D8H4-0004"/>
    <s v="Licencia"/>
    <n v="215"/>
    <n v="1"/>
    <n v="0"/>
    <n v="0"/>
    <n v="843550.35"/>
    <n v="916902.55"/>
    <n v="0"/>
  </r>
  <r>
    <s v="Catalogo principalOPEN VALUE - CSP GOBIERNODG7GMGF0D8H3-0004"/>
    <s v="DG7GMGF0D8H3-0004OPEN VALUE - CSP GOBIERNO"/>
    <m/>
    <x v="4"/>
    <s v="DG7GMGF0D8H3-0004"/>
    <x v="3"/>
    <s v="Catalogo principal"/>
    <s v="USD"/>
    <s v="N/A"/>
    <s v="Windows 11 Pro N Upgrade"/>
    <s v="Unidad"/>
    <s v="Und"/>
    <s v="Standard"/>
    <s v="N/A"/>
    <s v="N/A"/>
    <s v="CSP GOBIERNO"/>
    <s v="DG7GMGF0D8H3-0004"/>
    <s v="Licencia"/>
    <n v="215"/>
    <n v="1"/>
    <n v="0"/>
    <n v="0"/>
    <n v="843550.35"/>
    <n v="916902.55"/>
    <n v="0"/>
  </r>
  <r>
    <s v="Catalogo principalOPEN VALUE - CSP GOBIERNOCFQ7TTC0HL8Z-0001"/>
    <s v="CFQ7TTC0HL8Z-0001OPEN VALUE - CSP GOBIERNO"/>
    <m/>
    <x v="4"/>
    <s v="CFQ7TTC0HL8Z-0001"/>
    <x v="3"/>
    <s v="Catalogo principal"/>
    <s v="USD"/>
    <s v="N/A"/>
    <s v="10-Year Audit Log Retention Add On"/>
    <s v="Unidad"/>
    <s v="Und"/>
    <s v="Monthly Subscriptions"/>
    <s v="N/A"/>
    <s v="N/A"/>
    <s v="CSP GOBIERNO"/>
    <s v="CFQ7TTC0HL8Z-0001"/>
    <s v="Suscripción mensual con pago anual"/>
    <n v="2"/>
    <n v="1"/>
    <n v="0"/>
    <n v="0"/>
    <n v="7846.98"/>
    <n v="8529.33"/>
    <n v="0"/>
  </r>
  <r>
    <s v="Catalogo principalOPEN VALUE - CSP GOBIERNOCFQ7TTC0HDK0-0001"/>
    <s v="CFQ7TTC0HDK0-0001OPEN VALUE - CSP GOBIERNO"/>
    <m/>
    <x v="4"/>
    <s v="CFQ7TTC0HDK0-0001"/>
    <x v="3"/>
    <s v="Catalogo principal"/>
    <s v="USD"/>
    <s v="N/A"/>
    <s v="Advanced Communications"/>
    <s v="Unidad"/>
    <s v="Und"/>
    <s v="Monthly Subscriptions"/>
    <s v="N/A"/>
    <s v="N/A"/>
    <s v="CSP GOBIERNO"/>
    <s v="CFQ7TTC0HDK0-0001"/>
    <s v="Suscripción mensual con pago anual"/>
    <n v="12"/>
    <n v="1"/>
    <n v="0"/>
    <n v="0"/>
    <n v="47081.88"/>
    <n v="51175.96"/>
    <n v="0"/>
  </r>
  <r>
    <s v="Catalogo principalOPEN VALUE - CSP GOBIERNOCFQ7TTC0LHQD-0001"/>
    <s v="CFQ7TTC0LHQD-0001OPEN VALUE - CSP GOBIERNO"/>
    <m/>
    <x v="4"/>
    <s v="CFQ7TTC0LHQD-0001"/>
    <x v="3"/>
    <s v="Catalogo principal"/>
    <s v="USD"/>
    <s v="N/A"/>
    <s v="Advanced eDiscovery Storage"/>
    <s v="Unidad"/>
    <s v="Und"/>
    <s v="Monthly Subscriptions"/>
    <s v="N/A"/>
    <s v="N/A"/>
    <s v="CSP GOBIERNO"/>
    <s v="CFQ7TTC0LHQD-0001"/>
    <s v="Suscripción mensual con pago anual"/>
    <n v="100"/>
    <n v="1"/>
    <n v="0"/>
    <n v="0"/>
    <n v="392349"/>
    <n v="426466.3"/>
    <n v="0"/>
  </r>
  <r>
    <s v="Catalogo principalOPEN VALUE - CSP GOBIERNOCFQ7TTC0LH0Z-0001"/>
    <s v="CFQ7TTC0LH0Z-0001OPEN VALUE - CSP GOBIERNO"/>
    <m/>
    <x v="4"/>
    <s v="CFQ7TTC0LH0Z-0001"/>
    <x v="3"/>
    <s v="Catalogo principal"/>
    <s v="USD"/>
    <s v="N/A"/>
    <s v="AI Builder Capacity add-on"/>
    <s v="Unidad"/>
    <s v="Und"/>
    <s v="Monthly Subscriptions"/>
    <s v="N/A"/>
    <s v="N/A"/>
    <s v="CSP GOBIERNO"/>
    <s v="CFQ7TTC0LH0Z-0001"/>
    <s v="Suscripción mensual con pago anual"/>
    <n v="500"/>
    <n v="1"/>
    <n v="0"/>
    <n v="0"/>
    <n v="1961745"/>
    <n v="2132331.52"/>
    <n v="0"/>
  </r>
  <r>
    <s v="Catalogo principalOPEN VALUE - CSP GOBIERNOCFQ7TTC0LFLS-0002"/>
    <s v="CFQ7TTC0LFLS-0002OPEN VALUE - CSP GOBIERNO"/>
    <m/>
    <x v="4"/>
    <s v="CFQ7TTC0LFLS-0002"/>
    <x v="3"/>
    <s v="Catalogo principal"/>
    <s v="USD"/>
    <s v="N/A"/>
    <s v="Azure Active Directory Premium P1"/>
    <s v="Unidad"/>
    <s v="Und"/>
    <s v="Monthly Subscriptions"/>
    <s v="N/A"/>
    <s v="N/A"/>
    <s v="CSP GOBIERNO"/>
    <s v="CFQ7TTC0LFLS-0002"/>
    <s v="Suscripción mensual con pago anual"/>
    <n v="6"/>
    <n v="1"/>
    <n v="0"/>
    <n v="0"/>
    <n v="23540.94"/>
    <n v="25587.98"/>
    <n v="0"/>
  </r>
  <r>
    <s v="Catalogo principalOPEN VALUE - CSP GOBIERNOCFQ7TTC0LFK5-0001"/>
    <s v="CFQ7TTC0LFK5-0001OPEN VALUE - CSP GOBIERNO"/>
    <m/>
    <x v="4"/>
    <s v="CFQ7TTC0LFK5-0001"/>
    <x v="3"/>
    <s v="Catalogo principal"/>
    <s v="USD"/>
    <s v="N/A"/>
    <s v="Azure Active Directory Premium P2"/>
    <s v="Unidad"/>
    <s v="Und"/>
    <s v="Monthly Subscriptions"/>
    <s v="N/A"/>
    <s v="N/A"/>
    <s v="CSP GOBIERNO"/>
    <s v="CFQ7TTC0LFK5-0001"/>
    <s v="Suscripción mensual con pago anual"/>
    <n v="9"/>
    <n v="1"/>
    <n v="0"/>
    <n v="0"/>
    <n v="35311.409999999996"/>
    <n v="38381.97"/>
    <n v="0"/>
  </r>
  <r>
    <s v="Catalogo principalOPEN VALUE - CSP GOBIERNOCFQ7TTC0LH9J-0001"/>
    <s v="CFQ7TTC0LH9J-0001OPEN VALUE - CSP GOBIERNO"/>
    <m/>
    <x v="4"/>
    <s v="CFQ7TTC0LH9J-0001"/>
    <x v="3"/>
    <s v="Catalogo principal"/>
    <s v="USD"/>
    <s v="N/A"/>
    <s v="Azure Information Protection Premium P1"/>
    <s v="Unidad"/>
    <s v="Und"/>
    <s v="Monthly Subscriptions"/>
    <s v="N/A"/>
    <s v="N/A"/>
    <s v="CSP GOBIERNO"/>
    <s v="CFQ7TTC0LH9J-0001"/>
    <s v="Suscripción mensual con pago anual"/>
    <n v="2"/>
    <n v="1"/>
    <n v="0"/>
    <n v="0"/>
    <n v="7846.98"/>
    <n v="8529.33"/>
    <n v="0"/>
  </r>
  <r>
    <s v="Catalogo principalOPEN VALUE - CSP GOBIERNOCFQ7TTC0LHT2-0001"/>
    <s v="CFQ7TTC0LHT2-0001OPEN VALUE - CSP GOBIERNO"/>
    <m/>
    <x v="4"/>
    <s v="CFQ7TTC0LHT2-0001"/>
    <x v="3"/>
    <s v="Catalogo principal"/>
    <s v="USD"/>
    <s v="N/A"/>
    <s v="Chat session for Virtual Agent"/>
    <s v="Unidad"/>
    <s v="Und"/>
    <s v="Monthly Subscriptions"/>
    <s v="N/A"/>
    <s v="N/A"/>
    <s v="CSP GOBIERNO"/>
    <s v="CFQ7TTC0LHT2-0001"/>
    <s v="Suscripción mensual con pago anual"/>
    <n v="450"/>
    <n v="1"/>
    <n v="0"/>
    <n v="0"/>
    <n v="1765570.5"/>
    <n v="1919098.37"/>
    <n v="0"/>
  </r>
  <r>
    <s v="Catalogo principalOPEN VALUE - CSP GOBIERNOCFQ7TTC0LH0V-0001"/>
    <s v="CFQ7TTC0LH0V-0001OPEN VALUE - CSP GOBIERNO"/>
    <m/>
    <x v="4"/>
    <s v="CFQ7TTC0LH0V-0001"/>
    <x v="3"/>
    <s v="Catalogo principal"/>
    <s v="USD"/>
    <s v="N/A"/>
    <s v="Microsoft Teams Shared Devices"/>
    <s v="Unidad"/>
    <s v="Und"/>
    <s v="Monthly Subscriptions"/>
    <s v="N/A"/>
    <s v="N/A"/>
    <s v="CSP GOBIERNO"/>
    <s v="CFQ7TTC0LH0V-0001"/>
    <s v="Suscripción mensual con pago anual"/>
    <n v="8"/>
    <n v="1"/>
    <n v="0"/>
    <n v="0"/>
    <n v="31387.919999999998"/>
    <n v="34117.300000000003"/>
    <n v="0"/>
  </r>
  <r>
    <s v="Catalogo principalOPEN VALUE - CSP GOBIERNOCFQ7TTC0LHRL-0002"/>
    <s v="CFQ7TTC0LHRL-0002OPEN VALUE - CSP GOBIERNO"/>
    <m/>
    <x v="4"/>
    <s v="CFQ7TTC0LHRL-0002"/>
    <x v="3"/>
    <s v="Catalogo principal"/>
    <s v="USD"/>
    <s v="N/A"/>
    <s v="Common Data Service Database Capacity"/>
    <s v="Unidad"/>
    <s v="Und"/>
    <s v="Monthly Subscriptions"/>
    <s v="N/A"/>
    <s v="N/A"/>
    <s v="CSP GOBIERNO"/>
    <s v="CFQ7TTC0LHRL-0002"/>
    <s v="Suscripción mensual con pago anual"/>
    <n v="40"/>
    <n v="1"/>
    <n v="0"/>
    <n v="0"/>
    <n v="156939.59999999998"/>
    <n v="170586.52"/>
    <n v="0"/>
  </r>
  <r>
    <s v="Catalogo principalOPEN VALUE - CSP GOBIERNOCFQ7TTC0LHQ3-0001"/>
    <s v="CFQ7TTC0LHQ3-0001OPEN VALUE - CSP GOBIERNO"/>
    <m/>
    <x v="4"/>
    <s v="CFQ7TTC0LHQ3-0001"/>
    <x v="3"/>
    <s v="Catalogo principal"/>
    <s v="USD"/>
    <s v="N/A"/>
    <s v="Common Data Service File Capacity"/>
    <s v="Unidad"/>
    <s v="Und"/>
    <s v="Monthly Subscriptions"/>
    <s v="N/A"/>
    <s v="N/A"/>
    <s v="CSP GOBIERNO"/>
    <s v="CFQ7TTC0LHQ3-0001"/>
    <s v="Suscripción mensual con pago anual"/>
    <n v="2"/>
    <n v="1"/>
    <n v="0"/>
    <n v="0"/>
    <n v="7846.98"/>
    <n v="8529.33"/>
    <n v="0"/>
  </r>
  <r>
    <s v="Catalogo principalOPEN VALUE - CSP GOBIERNOCFQ7TTC0HBSL-0001"/>
    <s v="CFQ7TTC0HBSL-0001OPEN VALUE - CSP GOBIERNO"/>
    <m/>
    <x v="4"/>
    <s v="CFQ7TTC0HBSL-0001"/>
    <x v="3"/>
    <s v="Catalogo principal"/>
    <s v="USD"/>
    <s v="N/A"/>
    <s v="Common Data Service Log Capacity"/>
    <s v="Unidad"/>
    <s v="Und"/>
    <s v="Monthly Subscriptions"/>
    <s v="N/A"/>
    <s v="N/A"/>
    <s v="CSP GOBIERNO"/>
    <s v="CFQ7TTC0HBSL-0001"/>
    <s v="Suscripción mensual con pago anual"/>
    <n v="10"/>
    <n v="1"/>
    <n v="0"/>
    <n v="0"/>
    <n v="39234.899999999994"/>
    <n v="42646.63"/>
    <n v="0"/>
  </r>
  <r>
    <s v="Catalogo principalOPEN VALUE - CSP GOBIERNOCFQ7TTC0LHXR-0001"/>
    <s v="CFQ7TTC0LHXR-0001OPEN VALUE - CSP GOBIERNO"/>
    <m/>
    <x v="4"/>
    <s v="CFQ7TTC0LHXR-0001"/>
    <x v="3"/>
    <s v="Catalogo principal"/>
    <s v="USD"/>
    <s v="N/A"/>
    <s v="Dynamics 365  Operations – Order Lines"/>
    <s v="Unidad"/>
    <s v="Und"/>
    <s v="Monthly Subscriptions"/>
    <s v="N/A"/>
    <s v="N/A"/>
    <s v="CSP GOBIERNO"/>
    <s v="CFQ7TTC0LHXR-0001"/>
    <s v="Suscripción mensual con pago anual"/>
    <n v="500"/>
    <n v="1"/>
    <n v="0"/>
    <n v="0"/>
    <n v="1961745"/>
    <n v="2132331.52"/>
    <n v="0"/>
  </r>
  <r>
    <s v="Catalogo principalOPEN VALUE - CSP GOBIERNOCFQ7TTC0LHWJ-0001"/>
    <s v="CFQ7TTC0LHWJ-0001OPEN VALUE - CSP GOBIERNO"/>
    <m/>
    <x v="4"/>
    <s v="CFQ7TTC0LHWJ-0001"/>
    <x v="3"/>
    <s v="Catalogo principal"/>
    <s v="USD"/>
    <s v="N/A"/>
    <s v="Dynamics 365 Asset Management Addl Assets"/>
    <s v="Unidad"/>
    <s v="Und"/>
    <s v="Monthly Subscriptions"/>
    <s v="N/A"/>
    <s v="N/A"/>
    <s v="CSP GOBIERNO"/>
    <s v="CFQ7TTC0LHWJ-0001"/>
    <s v="Suscripción mensual con pago anual"/>
    <n v="100"/>
    <n v="1"/>
    <n v="0"/>
    <n v="0"/>
    <n v="392349"/>
    <n v="426466.3"/>
    <n v="0"/>
  </r>
  <r>
    <s v="Catalogo principalOPEN VALUE - CSP GOBIERNOCFQ7TTC0HD7P-0001"/>
    <s v="CFQ7TTC0HD7P-0001OPEN VALUE - CSP GOBIERNO"/>
    <m/>
    <x v="4"/>
    <s v="CFQ7TTC0HD7P-0001"/>
    <x v="3"/>
    <s v="Catalogo principal"/>
    <s v="USD"/>
    <s v="N/A"/>
    <s v="Dynamics 365 Business Central Additional Environment Addon"/>
    <s v="Unidad"/>
    <s v="Und"/>
    <s v="Monthly Subscriptions"/>
    <s v="N/A"/>
    <s v="N/A"/>
    <s v="CSP GOBIERNO"/>
    <s v="CFQ7TTC0HD7P-0001"/>
    <s v="Suscripción mensual con pago anual"/>
    <n v="300"/>
    <n v="1"/>
    <n v="0"/>
    <n v="0"/>
    <n v="1177047"/>
    <n v="1279398.9099999999"/>
    <n v="0"/>
  </r>
  <r>
    <s v="Catalogo principalOPEN VALUE - CSP GOBIERNOCFQ7TTC0HD3R-0001"/>
    <s v="CFQ7TTC0HD3R-0001OPEN VALUE - CSP GOBIERNO"/>
    <m/>
    <x v="4"/>
    <s v="CFQ7TTC0HD3R-0001"/>
    <x v="3"/>
    <s v="Catalogo principal"/>
    <s v="USD"/>
    <s v="N/A"/>
    <s v="Dynamics 365 Business Central Database Capacity"/>
    <s v="Unidad"/>
    <s v="Und"/>
    <s v="Monthly Subscriptions"/>
    <s v="N/A"/>
    <s v="N/A"/>
    <s v="CSP GOBIERNO"/>
    <s v="CFQ7TTC0HD3R-0001"/>
    <s v="Suscripción mensual con pago anual"/>
    <n v="10"/>
    <n v="1"/>
    <n v="0"/>
    <n v="0"/>
    <n v="39234.899999999994"/>
    <n v="42646.63"/>
    <n v="0"/>
  </r>
  <r>
    <s v="Catalogo principalOPEN VALUE - CSP GOBIERNOCFQ7TTC0HD3R-0003"/>
    <s v="CFQ7TTC0HD3R-0003OPEN VALUE - CSP GOBIERNO"/>
    <m/>
    <x v="4"/>
    <s v="CFQ7TTC0HD3R-0003"/>
    <x v="3"/>
    <s v="Catalogo principal"/>
    <s v="USD"/>
    <s v="N/A"/>
    <s v="Dynamics 365 Business Central Database Capacity Overage"/>
    <s v="Unidad"/>
    <s v="Und"/>
    <s v="Monthly Subscriptions"/>
    <s v="N/A"/>
    <s v="N/A"/>
    <s v="CSP GOBIERNO"/>
    <s v="CFQ7TTC0HD3R-0003"/>
    <s v="Suscripción mensual con pago anual"/>
    <n v="5"/>
    <n v="1"/>
    <n v="0"/>
    <n v="0"/>
    <n v="19617.449999999997"/>
    <n v="21323.32"/>
    <n v="0"/>
  </r>
  <r>
    <s v="Catalogo principalOPEN VALUE - CSP GOBIERNOCFQ7TTC0HD3R-0002"/>
    <s v="CFQ7TTC0HD3R-0002OPEN VALUE - CSP GOBIERNO"/>
    <m/>
    <x v="4"/>
    <s v="CFQ7TTC0HD3R-0002"/>
    <x v="3"/>
    <s v="Catalogo principal"/>
    <s v="USD"/>
    <s v="N/A"/>
    <s v="Dynamics 365 Business Central Database Capacity 100GB"/>
    <s v="Unidad"/>
    <s v="Und"/>
    <s v="Monthly Subscriptions"/>
    <s v="N/A"/>
    <s v="N/A"/>
    <s v="CSP GOBIERNO"/>
    <s v="CFQ7TTC0HD3R-0002"/>
    <s v="Suscripción mensual con pago anual"/>
    <n v="500"/>
    <n v="1"/>
    <n v="0"/>
    <n v="0"/>
    <n v="1961745"/>
    <n v="2132331.52"/>
    <n v="0"/>
  </r>
  <r>
    <s v="Catalogo principalOPEN VALUE - CSP GOBIERNOCFQ7TTC0LH3F-0002"/>
    <s v="CFQ7TTC0LH3F-0002OPEN VALUE - CSP GOBIERNO"/>
    <m/>
    <x v="4"/>
    <s v="CFQ7TTC0LH3F-0002"/>
    <x v="3"/>
    <s v="Catalogo principal"/>
    <s v="USD"/>
    <s v="N/A"/>
    <s v="Dynamics 365 Business Central Device"/>
    <s v="Unidad"/>
    <s v="Und"/>
    <s v="Monthly Subscriptions"/>
    <s v="N/A"/>
    <s v="N/A"/>
    <s v="CSP GOBIERNO"/>
    <s v="CFQ7TTC0LH3F-0002"/>
    <s v="Suscripción mensual con pago anual"/>
    <n v="40"/>
    <n v="1"/>
    <n v="0"/>
    <n v="0"/>
    <n v="156939.59999999998"/>
    <n v="170586.52"/>
    <n v="0"/>
  </r>
  <r>
    <s v="Catalogo principalOPEN VALUE - CSP GOBIERNOCFQ7TTC0LH34-0001"/>
    <s v="CFQ7TTC0LH34-0001OPEN VALUE - CSP GOBIERNO"/>
    <m/>
    <x v="4"/>
    <s v="CFQ7TTC0LH34-0001"/>
    <x v="3"/>
    <s v="Catalogo principal"/>
    <s v="USD"/>
    <s v="N/A"/>
    <s v="Dynamics 365 Business Central Essentials"/>
    <s v="Unidad"/>
    <s v="Und"/>
    <s v="Monthly Subscriptions"/>
    <s v="N/A"/>
    <s v="N/A"/>
    <s v="CSP GOBIERNO"/>
    <s v="CFQ7TTC0LH34-0001"/>
    <s v="Suscripción mensual con pago anual"/>
    <n v="70"/>
    <n v="1"/>
    <n v="0"/>
    <n v="0"/>
    <n v="274644.3"/>
    <n v="298526.40999999997"/>
    <n v="0"/>
  </r>
  <r>
    <s v="Catalogo principalOPEN VALUE - CSP GOBIERNOCFQ7TTC0LH33-0001"/>
    <s v="CFQ7TTC0LH33-0001OPEN VALUE - CSP GOBIERNO"/>
    <m/>
    <x v="4"/>
    <s v="CFQ7TTC0LH33-0001"/>
    <x v="3"/>
    <s v="Catalogo principal"/>
    <s v="USD"/>
    <s v="N/A"/>
    <s v="Dynamics 365 Business Central External Accountant"/>
    <s v="Unidad"/>
    <s v="Und"/>
    <s v="Monthly Subscriptions"/>
    <s v="N/A"/>
    <s v="N/A"/>
    <s v="CSP GOBIERNO"/>
    <s v="CFQ7TTC0LH33-0001"/>
    <s v="Suscripción mensual con pago anual"/>
    <n v="0"/>
    <n v="1"/>
    <n v="0"/>
    <n v="0"/>
    <n v="0"/>
    <n v="0"/>
    <n v="0"/>
  </r>
  <r>
    <s v="Catalogo principalOPEN VALUE - CSP GOBIERNOCFQ7TTC0LH38-0001"/>
    <s v="CFQ7TTC0LH38-0001OPEN VALUE - CSP GOBIERNO"/>
    <m/>
    <x v="4"/>
    <s v="CFQ7TTC0LH38-0001"/>
    <x v="3"/>
    <s v="Catalogo principal"/>
    <s v="USD"/>
    <s v="N/A"/>
    <s v="Dynamics 365 Business Central Premium"/>
    <s v="Unidad"/>
    <s v="Und"/>
    <s v="Monthly Subscriptions"/>
    <s v="N/A"/>
    <s v="N/A"/>
    <s v="CSP GOBIERNO"/>
    <s v="CFQ7TTC0LH38-0001"/>
    <s v="Suscripción mensual con pago anual"/>
    <n v="100"/>
    <n v="1"/>
    <n v="0"/>
    <n v="0"/>
    <n v="392349"/>
    <n v="426466.3"/>
    <n v="0"/>
  </r>
  <r>
    <s v="Catalogo principalOPEN VALUE - CSP GOBIERNOCFQ7TTC0LH39-0002"/>
    <s v="CFQ7TTC0LH39-0002OPEN VALUE - CSP GOBIERNO"/>
    <m/>
    <x v="4"/>
    <s v="CFQ7TTC0LH39-0002"/>
    <x v="3"/>
    <s v="Catalogo principal"/>
    <s v="USD"/>
    <s v="N/A"/>
    <s v="Dynamics 365 Business Central Team Members"/>
    <s v="Unidad"/>
    <s v="Und"/>
    <s v="Monthly Subscriptions"/>
    <s v="N/A"/>
    <s v="N/A"/>
    <s v="CSP GOBIERNO"/>
    <s v="CFQ7TTC0LH39-0002"/>
    <s v="Suscripción mensual con pago anual"/>
    <n v="8"/>
    <n v="1"/>
    <n v="0"/>
    <n v="0"/>
    <n v="31387.919999999998"/>
    <n v="34117.300000000003"/>
    <n v="0"/>
  </r>
  <r>
    <s v="Catalogo principalOPEN VALUE - CSP GOBIERNOCFQ7TTC0LH2Z-0002"/>
    <s v="CFQ7TTC0LH2Z-0002OPEN VALUE - CSP GOBIERNO"/>
    <m/>
    <x v="4"/>
    <s v="CFQ7TTC0LH2Z-0002"/>
    <x v="3"/>
    <s v="Catalogo principal"/>
    <s v="USD"/>
    <s v="N/A"/>
    <s v="Dynamics 365 Commerce"/>
    <s v="Unidad"/>
    <s v="Und"/>
    <s v="Monthly Subscriptions"/>
    <s v="N/A"/>
    <s v="N/A"/>
    <s v="CSP GOBIERNO"/>
    <s v="CFQ7TTC0LH2Z-0002"/>
    <s v="Suscripción mensual con pago anual"/>
    <n v="180"/>
    <n v="1"/>
    <n v="0"/>
    <n v="0"/>
    <n v="706228.2"/>
    <n v="767639.35"/>
    <n v="0"/>
  </r>
  <r>
    <s v="Catalogo principalOPEN VALUE - CSP GOBIERNOCFQ7TTC0LH2Z-0001"/>
    <s v="CFQ7TTC0LH2Z-0001OPEN VALUE - CSP GOBIERNO"/>
    <m/>
    <x v="4"/>
    <s v="CFQ7TTC0LH2Z-0001"/>
    <x v="3"/>
    <s v="Catalogo principal"/>
    <s v="USD"/>
    <s v="N/A"/>
    <s v="Dynamics 365 Commerce Attach to Qualifying Dynamics 365 Base Offer"/>
    <s v="Unidad"/>
    <s v="Und"/>
    <s v="Monthly Subscriptions"/>
    <s v="N/A"/>
    <s v="N/A"/>
    <s v="CSP GOBIERNO"/>
    <s v="CFQ7TTC0LH2Z-0001"/>
    <s v="Suscripción mensual con pago anual"/>
    <n v="30"/>
    <n v="1"/>
    <n v="0"/>
    <n v="0"/>
    <n v="117704.7"/>
    <n v="127939.89"/>
    <n v="0"/>
  </r>
  <r>
    <s v="Catalogo principalOPEN VALUE - CSP GOBIERNOCFQ7TTC0HM0T-0012"/>
    <s v="CFQ7TTC0HM0T-0012OPEN VALUE - CSP GOBIERNO"/>
    <m/>
    <x v="4"/>
    <s v="CFQ7TTC0HM0T-0012"/>
    <x v="3"/>
    <s v="Catalogo principal"/>
    <s v="USD"/>
    <s v="N/A"/>
    <s v="Dynamics 365 e-Commerce Tier 1 Band 5 Overage"/>
    <s v="Unidad"/>
    <s v="Und"/>
    <s v="Monthly Subscriptions"/>
    <s v="N/A"/>
    <s v="N/A"/>
    <s v="CSP GOBIERNO"/>
    <s v="CFQ7TTC0HM0T-0012"/>
    <s v="Suscripción mensual con pago anual"/>
    <n v="500"/>
    <n v="1"/>
    <n v="0"/>
    <n v="0"/>
    <n v="1961745"/>
    <n v="2132331.52"/>
    <n v="0"/>
  </r>
  <r>
    <s v="Catalogo principalOPEN VALUE - CSP GOBIERNOCFQ7TTC0HM0T-0011"/>
    <s v="CFQ7TTC0HM0T-0011OPEN VALUE - CSP GOBIERNO"/>
    <m/>
    <x v="4"/>
    <s v="CFQ7TTC0HM0T-0011"/>
    <x v="3"/>
    <s v="Catalogo principal"/>
    <s v="USD"/>
    <s v="N/A"/>
    <s v="Dynamics 365 e-Commerce Tier 1 Band 6"/>
    <s v="Unidad"/>
    <s v="Und"/>
    <s v="Monthly Subscriptions"/>
    <s v="N/A"/>
    <s v="N/A"/>
    <s v="CSP GOBIERNO"/>
    <s v="CFQ7TTC0HM0T-0011"/>
    <s v="Suscripción mensual con pago anual"/>
    <n v="4000"/>
    <n v="1"/>
    <n v="0"/>
    <n v="0"/>
    <n v="15693960"/>
    <n v="17058652.170000002"/>
    <n v="0"/>
  </r>
  <r>
    <s v="Catalogo principalOPEN VALUE - CSP GOBIERNOCFQ7TTC0HM0T-0010"/>
    <s v="CFQ7TTC0HM0T-0010OPEN VALUE - CSP GOBIERNO"/>
    <m/>
    <x v="4"/>
    <s v="CFQ7TTC0HM0T-0010"/>
    <x v="3"/>
    <s v="Catalogo principal"/>
    <s v="USD"/>
    <s v="N/A"/>
    <s v="Dynamics 365 e-Commerce Tier 1 Band 6 Overage"/>
    <s v="Unidad"/>
    <s v="Und"/>
    <s v="Monthly Subscriptions"/>
    <s v="N/A"/>
    <s v="N/A"/>
    <s v="CSP GOBIERNO"/>
    <s v="CFQ7TTC0HM0T-0010"/>
    <s v="Suscripción mensual con pago anual"/>
    <n v="500"/>
    <n v="1"/>
    <n v="0"/>
    <n v="0"/>
    <n v="1961745"/>
    <n v="2132331.52"/>
    <n v="0"/>
  </r>
  <r>
    <s v="Catalogo principalOPEN VALUE - CSP GOBIERNOCFQ7TTC0HM0T-000Z"/>
    <s v="CFQ7TTC0HM0T-000ZOPEN VALUE - CSP GOBIERNO"/>
    <m/>
    <x v="4"/>
    <s v="CFQ7TTC0HM0T-000Z"/>
    <x v="3"/>
    <s v="Catalogo principal"/>
    <s v="USD"/>
    <s v="N/A"/>
    <s v="Dynamics 365 e-Commerce Tier 2 Band 1"/>
    <s v="Unidad"/>
    <s v="Und"/>
    <s v="Monthly Subscriptions"/>
    <s v="N/A"/>
    <s v="N/A"/>
    <s v="CSP GOBIERNO"/>
    <s v="CFQ7TTC0HM0T-000Z"/>
    <s v="Suscripción mensual con pago anual"/>
    <n v="14500"/>
    <n v="1"/>
    <n v="0"/>
    <n v="0"/>
    <n v="56890605"/>
    <n v="61837614.130000003"/>
    <n v="0"/>
  </r>
  <r>
    <s v="Catalogo principalOPEN VALUE - CSP GOBIERNOCFQ7TTC0HM0T-000X"/>
    <s v="CFQ7TTC0HM0T-000XOPEN VALUE - CSP GOBIERNO"/>
    <m/>
    <x v="4"/>
    <s v="CFQ7TTC0HM0T-000X"/>
    <x v="3"/>
    <s v="Catalogo principal"/>
    <s v="USD"/>
    <s v="N/A"/>
    <s v="Dynamics 365 e-Commerce Tier 2 Band 1 Overage"/>
    <s v="Unidad"/>
    <s v="Und"/>
    <s v="Monthly Subscriptions"/>
    <s v="N/A"/>
    <s v="N/A"/>
    <s v="CSP GOBIERNO"/>
    <s v="CFQ7TTC0HM0T-000X"/>
    <s v="Suscripción mensual con pago anual"/>
    <n v="500"/>
    <n v="1"/>
    <n v="0"/>
    <n v="0"/>
    <n v="1961745"/>
    <n v="2132331.52"/>
    <n v="0"/>
  </r>
  <r>
    <s v="Catalogo principalOPEN VALUE - CSP GOBIERNOCFQ7TTC0HM0T-000W"/>
    <s v="CFQ7TTC0HM0T-000WOPEN VALUE - CSP GOBIERNO"/>
    <m/>
    <x v="4"/>
    <s v="CFQ7TTC0HM0T-000W"/>
    <x v="3"/>
    <s v="Catalogo principal"/>
    <s v="USD"/>
    <s v="N/A"/>
    <s v="Dynamics 365 e-Commerce Tier 2 Band 2"/>
    <s v="Unidad"/>
    <s v="Und"/>
    <s v="Monthly Subscriptions"/>
    <s v="N/A"/>
    <s v="N/A"/>
    <s v="CSP GOBIERNO"/>
    <s v="CFQ7TTC0HM0T-000W"/>
    <s v="Suscripción mensual con pago anual"/>
    <n v="14500"/>
    <n v="1"/>
    <n v="0"/>
    <n v="0"/>
    <n v="56890605"/>
    <n v="61837614.130000003"/>
    <n v="0"/>
  </r>
  <r>
    <s v="Catalogo principalOPEN VALUE - CSP GOBIERNOCFQ7TTC0HM0T-000V"/>
    <s v="CFQ7TTC0HM0T-000VOPEN VALUE - CSP GOBIERNO"/>
    <m/>
    <x v="4"/>
    <s v="CFQ7TTC0HM0T-000V"/>
    <x v="3"/>
    <s v="Catalogo principal"/>
    <s v="USD"/>
    <s v="N/A"/>
    <s v="Dynamics 365 e-Commerce Tier 2 Band 2 Overage"/>
    <s v="Unidad"/>
    <s v="Und"/>
    <s v="Monthly Subscriptions"/>
    <s v="N/A"/>
    <s v="N/A"/>
    <s v="CSP GOBIERNO"/>
    <s v="CFQ7TTC0HM0T-000V"/>
    <s v="Suscripción mensual con pago anual"/>
    <n v="500"/>
    <n v="1"/>
    <n v="0"/>
    <n v="0"/>
    <n v="1961745"/>
    <n v="2132331.52"/>
    <n v="0"/>
  </r>
  <r>
    <s v="Catalogo principalOPEN VALUE - CSP GOBIERNOCFQ7TTC0HM0T-0016"/>
    <s v="CFQ7TTC0HM0T-0016OPEN VALUE - CSP GOBIERNO"/>
    <m/>
    <x v="4"/>
    <s v="CFQ7TTC0HM0T-0016"/>
    <x v="3"/>
    <s v="Catalogo principal"/>
    <s v="USD"/>
    <s v="N/A"/>
    <s v="Dynamics 365 e-Commerce Tier 1 Band 2 Overage"/>
    <s v="Unidad"/>
    <s v="Und"/>
    <s v="Monthly Subscriptions"/>
    <s v="N/A"/>
    <s v="N/A"/>
    <s v="CSP GOBIERNO"/>
    <s v="CFQ7TTC0HM0T-0016"/>
    <s v="Suscripción mensual con pago anual"/>
    <n v="500"/>
    <n v="1"/>
    <n v="0"/>
    <n v="0"/>
    <n v="1961745"/>
    <n v="2132331.52"/>
    <n v="0"/>
  </r>
  <r>
    <s v="Catalogo principalOPEN VALUE - CSP GOBIERNOCFQ7TTC0HM0T-000G"/>
    <s v="CFQ7TTC0HM0T-000GOPEN VALUE - CSP GOBIERNO"/>
    <m/>
    <x v="4"/>
    <s v="CFQ7TTC0HM0T-000G"/>
    <x v="3"/>
    <s v="Catalogo principal"/>
    <s v="USD"/>
    <s v="N/A"/>
    <s v="Dynamics 365 e-Commerce Tier 3 Band 2 Overage"/>
    <s v="Unidad"/>
    <s v="Und"/>
    <s v="Monthly Subscriptions"/>
    <s v="N/A"/>
    <s v="N/A"/>
    <s v="CSP GOBIERNO"/>
    <s v="CFQ7TTC0HM0T-000G"/>
    <s v="Suscripción mensual con pago anual"/>
    <n v="500"/>
    <n v="1"/>
    <n v="0"/>
    <n v="0"/>
    <n v="1961745"/>
    <n v="2132331.52"/>
    <n v="0"/>
  </r>
  <r>
    <s v="Catalogo principalOPEN VALUE - CSP GOBIERNOCFQ7TTC0HM0T-000F"/>
    <s v="CFQ7TTC0HM0T-000FOPEN VALUE - CSP GOBIERNO"/>
    <m/>
    <x v="4"/>
    <s v="CFQ7TTC0HM0T-000F"/>
    <x v="3"/>
    <s v="Catalogo principal"/>
    <s v="USD"/>
    <s v="N/A"/>
    <s v="Dynamics 365 e-Commerce Tier 3 Band 3"/>
    <s v="Unidad"/>
    <s v="Und"/>
    <s v="Monthly Subscriptions"/>
    <s v="N/A"/>
    <s v="N/A"/>
    <s v="CSP GOBIERNO"/>
    <s v="CFQ7TTC0HM0T-000F"/>
    <s v="Suscripción mensual con pago anual"/>
    <n v="31000"/>
    <n v="1"/>
    <n v="0"/>
    <n v="0"/>
    <n v="121628190"/>
    <n v="132204554.34999999"/>
    <n v="0"/>
  </r>
  <r>
    <s v="Catalogo principalOPEN VALUE - CSP GOBIERNOCFQ7TTC0HM0T-000D"/>
    <s v="CFQ7TTC0HM0T-000DOPEN VALUE - CSP GOBIERNO"/>
    <m/>
    <x v="4"/>
    <s v="CFQ7TTC0HM0T-000D"/>
    <x v="3"/>
    <s v="Catalogo principal"/>
    <s v="USD"/>
    <s v="N/A"/>
    <s v="Dynamics 365 e-Commerce Tier 3 Band 3 Overage"/>
    <s v="Unidad"/>
    <s v="Und"/>
    <s v="Monthly Subscriptions"/>
    <s v="N/A"/>
    <s v="N/A"/>
    <s v="CSP GOBIERNO"/>
    <s v="CFQ7TTC0HM0T-000D"/>
    <s v="Suscripción mensual con pago anual"/>
    <n v="500"/>
    <n v="1"/>
    <n v="0"/>
    <n v="0"/>
    <n v="1961745"/>
    <n v="2132331.52"/>
    <n v="0"/>
  </r>
  <r>
    <s v="Catalogo principalOPEN VALUE - CSP GOBIERNOCFQ7TTC0HM0T-000C"/>
    <s v="CFQ7TTC0HM0T-000COPEN VALUE - CSP GOBIERNO"/>
    <m/>
    <x v="4"/>
    <s v="CFQ7TTC0HM0T-000C"/>
    <x v="3"/>
    <s v="Catalogo principal"/>
    <s v="USD"/>
    <s v="N/A"/>
    <s v="Dynamics 365 e-Commerce Tier 1 Band 4"/>
    <s v="Unidad"/>
    <s v="Und"/>
    <s v="Monthly Subscriptions"/>
    <s v="N/A"/>
    <s v="N/A"/>
    <s v="CSP GOBIERNO"/>
    <s v="CFQ7TTC0HM0T-000C"/>
    <s v="Suscripción mensual con pago anual"/>
    <n v="4000"/>
    <n v="1"/>
    <n v="0"/>
    <n v="0"/>
    <n v="15693960"/>
    <n v="17058652.170000002"/>
    <n v="0"/>
  </r>
  <r>
    <s v="Catalogo principalOPEN VALUE - CSP GOBIERNOCFQ7TTC0HM0T-000B"/>
    <s v="CFQ7TTC0HM0T-000BOPEN VALUE - CSP GOBIERNO"/>
    <m/>
    <x v="4"/>
    <s v="CFQ7TTC0HM0T-000B"/>
    <x v="3"/>
    <s v="Catalogo principal"/>
    <s v="USD"/>
    <s v="N/A"/>
    <s v="Dynamics 365 e-Commerce Tier 1 Band 1 Overage"/>
    <s v="Unidad"/>
    <s v="Und"/>
    <s v="Monthly Subscriptions"/>
    <s v="N/A"/>
    <s v="N/A"/>
    <s v="CSP GOBIERNO"/>
    <s v="CFQ7TTC0HM0T-000B"/>
    <s v="Suscripción mensual con pago anual"/>
    <n v="500"/>
    <n v="1"/>
    <n v="0"/>
    <n v="0"/>
    <n v="1961745"/>
    <n v="2132331.52"/>
    <n v="0"/>
  </r>
  <r>
    <s v="Catalogo principalOPEN VALUE - CSP GOBIERNOCFQ7TTC0HM0T-0009"/>
    <s v="CFQ7TTC0HM0T-0009OPEN VALUE - CSP GOBIERNO"/>
    <m/>
    <x v="4"/>
    <s v="CFQ7TTC0HM0T-0009"/>
    <x v="3"/>
    <s v="Catalogo principal"/>
    <s v="USD"/>
    <s v="N/A"/>
    <s v="Dynamics 365 e-Commerce Tier 3 Band 6"/>
    <s v="Unidad"/>
    <s v="Und"/>
    <s v="Monthly Subscriptions"/>
    <s v="N/A"/>
    <s v="N/A"/>
    <s v="CSP GOBIERNO"/>
    <s v="CFQ7TTC0HM0T-0009"/>
    <s v="Suscripción mensual con pago anual"/>
    <n v="31000"/>
    <n v="1"/>
    <n v="0"/>
    <n v="0"/>
    <n v="121628190"/>
    <n v="132204554.34999999"/>
    <n v="0"/>
  </r>
  <r>
    <s v="Catalogo principalOPEN VALUE - CSP GOBIERNOCFQ7TTC0HM0T-0008"/>
    <s v="CFQ7TTC0HM0T-0008OPEN VALUE - CSP GOBIERNO"/>
    <m/>
    <x v="4"/>
    <s v="CFQ7TTC0HM0T-0008"/>
    <x v="3"/>
    <s v="Catalogo principal"/>
    <s v="USD"/>
    <s v="N/A"/>
    <s v="Dynamics 365 e-Commerce Tier 3 Band 6 Overage"/>
    <s v="Unidad"/>
    <s v="Und"/>
    <s v="Monthly Subscriptions"/>
    <s v="N/A"/>
    <s v="N/A"/>
    <s v="CSP GOBIERNO"/>
    <s v="CFQ7TTC0HM0T-0008"/>
    <s v="Suscripción mensual con pago anual"/>
    <n v="500"/>
    <n v="1"/>
    <n v="0"/>
    <n v="0"/>
    <n v="1961745"/>
    <n v="2132331.52"/>
    <n v="0"/>
  </r>
  <r>
    <s v="Catalogo principalOPEN VALUE - CSP GOBIERNOCFQ7TTC0HM0T-0014"/>
    <s v="CFQ7TTC0HM0T-0014OPEN VALUE - CSP GOBIERNO"/>
    <m/>
    <x v="4"/>
    <s v="CFQ7TTC0HM0T-0014"/>
    <x v="3"/>
    <s v="Catalogo principal"/>
    <s v="USD"/>
    <s v="N/A"/>
    <s v="Dynamics 365 e-Commerce Tier 1 Band 4 Overage"/>
    <s v="Unidad"/>
    <s v="Und"/>
    <s v="Monthly Subscriptions"/>
    <s v="N/A"/>
    <s v="N/A"/>
    <s v="CSP GOBIERNO"/>
    <s v="CFQ7TTC0HM0T-0014"/>
    <s v="Suscripción mensual con pago anual"/>
    <n v="500"/>
    <n v="1"/>
    <n v="0"/>
    <n v="0"/>
    <n v="1961745"/>
    <n v="2132331.52"/>
    <n v="0"/>
  </r>
  <r>
    <s v="Catalogo principalOPEN VALUE - CSP GOBIERNOCFQ7TTC0HM0T-0013"/>
    <s v="CFQ7TTC0HM0T-0013OPEN VALUE - CSP GOBIERNO"/>
    <m/>
    <x v="4"/>
    <s v="CFQ7TTC0HM0T-0013"/>
    <x v="3"/>
    <s v="Catalogo principal"/>
    <s v="USD"/>
    <s v="N/A"/>
    <s v="Dynamics 365 e-Commerce Tier 1 Band 5"/>
    <s v="Unidad"/>
    <s v="Und"/>
    <s v="Monthly Subscriptions"/>
    <s v="N/A"/>
    <s v="N/A"/>
    <s v="CSP GOBIERNO"/>
    <s v="CFQ7TTC0HM0T-0013"/>
    <s v="Suscripción mensual con pago anual"/>
    <n v="4000"/>
    <n v="1"/>
    <n v="0"/>
    <n v="0"/>
    <n v="15693960"/>
    <n v="17058652.170000002"/>
    <n v="0"/>
  </r>
  <r>
    <s v="Catalogo principalOPEN VALUE - CSP GOBIERNOCFQ7TTC0HM0T-0007"/>
    <s v="CFQ7TTC0HM0T-0007OPEN VALUE - CSP GOBIERNO"/>
    <m/>
    <x v="4"/>
    <s v="CFQ7TTC0HM0T-0007"/>
    <x v="3"/>
    <s v="Catalogo principal"/>
    <s v="USD"/>
    <s v="N/A"/>
    <s v="Dynamics 365 e-Commerce Tier 1 Band 3"/>
    <s v="Unidad"/>
    <s v="Und"/>
    <s v="Monthly Subscriptions"/>
    <s v="N/A"/>
    <s v="N/A"/>
    <s v="CSP GOBIERNO"/>
    <s v="CFQ7TTC0HM0T-0007"/>
    <s v="Suscripción mensual con pago anual"/>
    <n v="4000"/>
    <n v="1"/>
    <n v="0"/>
    <n v="0"/>
    <n v="15693960"/>
    <n v="17058652.170000002"/>
    <n v="0"/>
  </r>
  <r>
    <s v="Catalogo principalOPEN VALUE - CSP GOBIERNOCFQ7TTC0HM0T-0006"/>
    <s v="CFQ7TTC0HM0T-0006OPEN VALUE - CSP GOBIERNO"/>
    <m/>
    <x v="4"/>
    <s v="CFQ7TTC0HM0T-0006"/>
    <x v="3"/>
    <s v="Catalogo principal"/>
    <s v="USD"/>
    <s v="N/A"/>
    <s v="Dynamics 365 e-Commerce Tier 3 Band 5"/>
    <s v="Unidad"/>
    <s v="Und"/>
    <s v="Monthly Subscriptions"/>
    <s v="N/A"/>
    <s v="N/A"/>
    <s v="CSP GOBIERNO"/>
    <s v="CFQ7TTC0HM0T-0006"/>
    <s v="Suscripción mensual con pago anual"/>
    <n v="31000"/>
    <n v="1"/>
    <n v="0"/>
    <n v="0"/>
    <n v="121628190"/>
    <n v="132204554.34999999"/>
    <n v="0"/>
  </r>
  <r>
    <s v="Catalogo principalOPEN VALUE - CSP GOBIERNOCFQ7TTC0HM0T-0005"/>
    <s v="CFQ7TTC0HM0T-0005OPEN VALUE - CSP GOBIERNO"/>
    <m/>
    <x v="4"/>
    <s v="CFQ7TTC0HM0T-0005"/>
    <x v="3"/>
    <s v="Catalogo principal"/>
    <s v="USD"/>
    <s v="N/A"/>
    <s v="Dynamics 365 e-Commerce Tier 3 Band 4"/>
    <s v="Unidad"/>
    <s v="Und"/>
    <s v="Monthly Subscriptions"/>
    <s v="N/A"/>
    <s v="N/A"/>
    <s v="CSP GOBIERNO"/>
    <s v="CFQ7TTC0HM0T-0005"/>
    <s v="Suscripción mensual con pago anual"/>
    <n v="31000"/>
    <n v="1"/>
    <n v="0"/>
    <n v="0"/>
    <n v="121628190"/>
    <n v="132204554.34999999"/>
    <n v="0"/>
  </r>
  <r>
    <s v="Catalogo principalOPEN VALUE - CSP GOBIERNOCFQ7TTC0HM0T-0002"/>
    <s v="CFQ7TTC0HM0T-0002OPEN VALUE - CSP GOBIERNO"/>
    <m/>
    <x v="4"/>
    <s v="CFQ7TTC0HM0T-0002"/>
    <x v="3"/>
    <s v="Catalogo principal"/>
    <s v="USD"/>
    <s v="N/A"/>
    <s v="Dynamics 365 e-Commerce Tier 1 Band 2"/>
    <s v="Unidad"/>
    <s v="Und"/>
    <s v="Monthly Subscriptions"/>
    <s v="N/A"/>
    <s v="N/A"/>
    <s v="CSP GOBIERNO"/>
    <s v="CFQ7TTC0HM0T-0002"/>
    <s v="Suscripción mensual con pago anual"/>
    <n v="4000"/>
    <n v="1"/>
    <n v="0"/>
    <n v="0"/>
    <n v="15693960"/>
    <n v="17058652.170000002"/>
    <n v="0"/>
  </r>
  <r>
    <s v="Catalogo principalOPEN VALUE - CSP GOBIERNOCFQ7TTC0HM0T-0001"/>
    <s v="CFQ7TTC0HM0T-0001OPEN VALUE - CSP GOBIERNO"/>
    <m/>
    <x v="4"/>
    <s v="CFQ7TTC0HM0T-0001"/>
    <x v="3"/>
    <s v="Catalogo principal"/>
    <s v="USD"/>
    <s v="N/A"/>
    <s v="Dynamics 365 e-Commerce Tier 1 Band 1"/>
    <s v="Unidad"/>
    <s v="Und"/>
    <s v="Monthly Subscriptions"/>
    <s v="N/A"/>
    <s v="N/A"/>
    <s v="CSP GOBIERNO"/>
    <s v="CFQ7TTC0HM0T-0001"/>
    <s v="Suscripción mensual con pago anual"/>
    <n v="4000"/>
    <n v="1"/>
    <n v="0"/>
    <n v="0"/>
    <n v="15693960"/>
    <n v="17058652.170000002"/>
    <n v="0"/>
  </r>
  <r>
    <s v="Catalogo principalOPEN VALUE - CSP GOBIERNOCFQ7TTC0HM0T-000P"/>
    <s v="CFQ7TTC0HM0T-000POPEN VALUE - CSP GOBIERNO"/>
    <m/>
    <x v="4"/>
    <s v="CFQ7TTC0HM0T-000P"/>
    <x v="3"/>
    <s v="Catalogo principal"/>
    <s v="USD"/>
    <s v="N/A"/>
    <s v="Dynamics 365 e-Commerce Tier 2 Band 5"/>
    <s v="Unidad"/>
    <s v="Und"/>
    <s v="Monthly Subscriptions"/>
    <s v="N/A"/>
    <s v="N/A"/>
    <s v="CSP GOBIERNO"/>
    <s v="CFQ7TTC0HM0T-000P"/>
    <s v="Suscripción mensual con pago anual"/>
    <n v="14500"/>
    <n v="1"/>
    <n v="0"/>
    <n v="0"/>
    <n v="56890605"/>
    <n v="61837614.130000003"/>
    <n v="0"/>
  </r>
  <r>
    <s v="Catalogo principalOPEN VALUE - CSP GOBIERNOCFQ7TTC0HM0T-000N"/>
    <s v="CFQ7TTC0HM0T-000NOPEN VALUE - CSP GOBIERNO"/>
    <m/>
    <x v="4"/>
    <s v="CFQ7TTC0HM0T-000N"/>
    <x v="3"/>
    <s v="Catalogo principal"/>
    <s v="USD"/>
    <s v="N/A"/>
    <s v="Dynamics 365 e-Commerce Tier 2 Band 5 Overage"/>
    <s v="Unidad"/>
    <s v="Und"/>
    <s v="Monthly Subscriptions"/>
    <s v="N/A"/>
    <s v="N/A"/>
    <s v="CSP GOBIERNO"/>
    <s v="CFQ7TTC0HM0T-000N"/>
    <s v="Suscripción mensual con pago anual"/>
    <n v="500"/>
    <n v="1"/>
    <n v="0"/>
    <n v="0"/>
    <n v="1961745"/>
    <n v="2132331.52"/>
    <n v="0"/>
  </r>
  <r>
    <s v="Catalogo principalOPEN VALUE - CSP GOBIERNOCFQ7TTC0HM0T-000M"/>
    <s v="CFQ7TTC0HM0T-000MOPEN VALUE - CSP GOBIERNO"/>
    <m/>
    <x v="4"/>
    <s v="CFQ7TTC0HM0T-000M"/>
    <x v="3"/>
    <s v="Catalogo principal"/>
    <s v="USD"/>
    <s v="N/A"/>
    <s v="Dynamics 365 e-Commerce Tier 2 Band 6"/>
    <s v="Unidad"/>
    <s v="Und"/>
    <s v="Monthly Subscriptions"/>
    <s v="N/A"/>
    <s v="N/A"/>
    <s v="CSP GOBIERNO"/>
    <s v="CFQ7TTC0HM0T-000M"/>
    <s v="Suscripción mensual con pago anual"/>
    <n v="14500"/>
    <n v="1"/>
    <n v="0"/>
    <n v="0"/>
    <n v="56890605"/>
    <n v="61837614.130000003"/>
    <n v="0"/>
  </r>
  <r>
    <s v="Catalogo principalOPEN VALUE - CSP GOBIERNOCFQ7TTC0HM0T-000L"/>
    <s v="CFQ7TTC0HM0T-000LOPEN VALUE - CSP GOBIERNO"/>
    <m/>
    <x v="4"/>
    <s v="CFQ7TTC0HM0T-000L"/>
    <x v="3"/>
    <s v="Catalogo principal"/>
    <s v="USD"/>
    <s v="N/A"/>
    <s v="Dynamics 365 e-Commerce Tier 2 Band 6 Overage"/>
    <s v="Unidad"/>
    <s v="Und"/>
    <s v="Monthly Subscriptions"/>
    <s v="N/A"/>
    <s v="N/A"/>
    <s v="CSP GOBIERNO"/>
    <s v="CFQ7TTC0HM0T-000L"/>
    <s v="Suscripción mensual con pago anual"/>
    <n v="500"/>
    <n v="1"/>
    <n v="0"/>
    <n v="0"/>
    <n v="1961745"/>
    <n v="2132331.52"/>
    <n v="0"/>
  </r>
  <r>
    <s v="Catalogo principalOPEN VALUE - CSP GOBIERNOCFQ7TTC0HM0T-0004"/>
    <s v="CFQ7TTC0HM0T-0004OPEN VALUE - CSP GOBIERNO"/>
    <m/>
    <x v="4"/>
    <s v="CFQ7TTC0HM0T-0004"/>
    <x v="3"/>
    <s v="Catalogo principal"/>
    <s v="USD"/>
    <s v="N/A"/>
    <s v="Dynamics 365 e-Commerce Tier 3 Band 5 Overage"/>
    <s v="Unidad"/>
    <s v="Und"/>
    <s v="Monthly Subscriptions"/>
    <s v="N/A"/>
    <s v="N/A"/>
    <s v="CSP GOBIERNO"/>
    <s v="CFQ7TTC0HM0T-0004"/>
    <s v="Suscripción mensual con pago anual"/>
    <n v="500"/>
    <n v="1"/>
    <n v="0"/>
    <n v="0"/>
    <n v="1961745"/>
    <n v="2132331.52"/>
    <n v="0"/>
  </r>
  <r>
    <s v="Catalogo principalOPEN VALUE - CSP GOBIERNOCFQ7TTC0HM0T-0003"/>
    <s v="CFQ7TTC0HM0T-0003OPEN VALUE - CSP GOBIERNO"/>
    <m/>
    <x v="4"/>
    <s v="CFQ7TTC0HM0T-0003"/>
    <x v="3"/>
    <s v="Catalogo principal"/>
    <s v="USD"/>
    <s v="N/A"/>
    <s v="Dynamics 365 e-Commerce Tier 3 Band 4 Overage"/>
    <s v="Unidad"/>
    <s v="Und"/>
    <s v="Monthly Subscriptions"/>
    <s v="N/A"/>
    <s v="N/A"/>
    <s v="CSP GOBIERNO"/>
    <s v="CFQ7TTC0HM0T-0003"/>
    <s v="Suscripción mensual con pago anual"/>
    <n v="500"/>
    <n v="1"/>
    <n v="0"/>
    <n v="0"/>
    <n v="1961745"/>
    <n v="2132331.52"/>
    <n v="0"/>
  </r>
  <r>
    <s v="Catalogo principalOPEN VALUE - CSP GOBIERNOCFQ7TTC0HM0T-000T"/>
    <s v="CFQ7TTC0HM0T-000TOPEN VALUE - CSP GOBIERNO"/>
    <m/>
    <x v="4"/>
    <s v="CFQ7TTC0HM0T-000T"/>
    <x v="3"/>
    <s v="Catalogo principal"/>
    <s v="USD"/>
    <s v="N/A"/>
    <s v="Dynamics 365 e-Commerce Tier 2 Band 3"/>
    <s v="Unidad"/>
    <s v="Und"/>
    <s v="Monthly Subscriptions"/>
    <s v="N/A"/>
    <s v="N/A"/>
    <s v="CSP GOBIERNO"/>
    <s v="CFQ7TTC0HM0T-000T"/>
    <s v="Suscripción mensual con pago anual"/>
    <n v="14500"/>
    <n v="1"/>
    <n v="0"/>
    <n v="0"/>
    <n v="56890605"/>
    <n v="61837614.130000003"/>
    <n v="0"/>
  </r>
  <r>
    <s v="Catalogo principalOPEN VALUE - CSP GOBIERNOCFQ7TTC0HM0T-000S"/>
    <s v="CFQ7TTC0HM0T-000SOPEN VALUE - CSP GOBIERNO"/>
    <m/>
    <x v="4"/>
    <s v="CFQ7TTC0HM0T-000S"/>
    <x v="3"/>
    <s v="Catalogo principal"/>
    <s v="USD"/>
    <s v="N/A"/>
    <s v="Dynamics 365 e-Commerce Tier 2 Band 3 Overage"/>
    <s v="Unidad"/>
    <s v="Und"/>
    <s v="Monthly Subscriptions"/>
    <s v="N/A"/>
    <s v="N/A"/>
    <s v="CSP GOBIERNO"/>
    <s v="CFQ7TTC0HM0T-000S"/>
    <s v="Suscripción mensual con pago anual"/>
    <n v="500"/>
    <n v="1"/>
    <n v="0"/>
    <n v="0"/>
    <n v="1961745"/>
    <n v="2132331.52"/>
    <n v="0"/>
  </r>
  <r>
    <s v="Catalogo principalOPEN VALUE - CSP GOBIERNOCFQ7TTC0HM0T-000R"/>
    <s v="CFQ7TTC0HM0T-000ROPEN VALUE - CSP GOBIERNO"/>
    <m/>
    <x v="4"/>
    <s v="CFQ7TTC0HM0T-000R"/>
    <x v="3"/>
    <s v="Catalogo principal"/>
    <s v="USD"/>
    <s v="N/A"/>
    <s v="Dynamics 365 e-Commerce Tier 2 Band 4"/>
    <s v="Unidad"/>
    <s v="Und"/>
    <s v="Monthly Subscriptions"/>
    <s v="N/A"/>
    <s v="N/A"/>
    <s v="CSP GOBIERNO"/>
    <s v="CFQ7TTC0HM0T-000R"/>
    <s v="Suscripción mensual con pago anual"/>
    <n v="14500"/>
    <n v="1"/>
    <n v="0"/>
    <n v="0"/>
    <n v="56890605"/>
    <n v="61837614.130000003"/>
    <n v="0"/>
  </r>
  <r>
    <s v="Catalogo principalOPEN VALUE - CSP GOBIERNOCFQ7TTC0HM0T-000Q"/>
    <s v="CFQ7TTC0HM0T-000QOPEN VALUE - CSP GOBIERNO"/>
    <m/>
    <x v="4"/>
    <s v="CFQ7TTC0HM0T-000Q"/>
    <x v="3"/>
    <s v="Catalogo principal"/>
    <s v="USD"/>
    <s v="N/A"/>
    <s v="Dynamics 365 e-Commerce Tier 2 Band 4 Overage"/>
    <s v="Unidad"/>
    <s v="Und"/>
    <s v="Monthly Subscriptions"/>
    <s v="N/A"/>
    <s v="N/A"/>
    <s v="CSP GOBIERNO"/>
    <s v="CFQ7TTC0HM0T-000Q"/>
    <s v="Suscripción mensual con pago anual"/>
    <n v="500"/>
    <n v="1"/>
    <n v="0"/>
    <n v="0"/>
    <n v="1961745"/>
    <n v="2132331.52"/>
    <n v="0"/>
  </r>
  <r>
    <s v="Catalogo principalOPEN VALUE - CSP GOBIERNOCFQ7TTC0HM0T-000J"/>
    <s v="CFQ7TTC0HM0T-000JOPEN VALUE - CSP GOBIERNO"/>
    <m/>
    <x v="4"/>
    <s v="CFQ7TTC0HM0T-000J"/>
    <x v="3"/>
    <s v="Catalogo principal"/>
    <s v="USD"/>
    <s v="N/A"/>
    <s v="Dynamics 365 e-Commerce Tier 3 Band 1 Overage"/>
    <s v="Unidad"/>
    <s v="Und"/>
    <s v="Monthly Subscriptions"/>
    <s v="N/A"/>
    <s v="N/A"/>
    <s v="CSP GOBIERNO"/>
    <s v="CFQ7TTC0HM0T-000J"/>
    <s v="Suscripción mensual con pago anual"/>
    <n v="500"/>
    <n v="1"/>
    <n v="0"/>
    <n v="0"/>
    <n v="1961745"/>
    <n v="2132331.52"/>
    <n v="0"/>
  </r>
  <r>
    <s v="Catalogo principalOPEN VALUE - CSP GOBIERNOCFQ7TTC0HM0T-000H"/>
    <s v="CFQ7TTC0HM0T-000HOPEN VALUE - CSP GOBIERNO"/>
    <m/>
    <x v="4"/>
    <s v="CFQ7TTC0HM0T-000H"/>
    <x v="3"/>
    <s v="Catalogo principal"/>
    <s v="USD"/>
    <s v="N/A"/>
    <s v="Dynamics 365 e-Commerce Tier 3 Band 2"/>
    <s v="Unidad"/>
    <s v="Und"/>
    <s v="Monthly Subscriptions"/>
    <s v="N/A"/>
    <s v="N/A"/>
    <s v="CSP GOBIERNO"/>
    <s v="CFQ7TTC0HM0T-000H"/>
    <s v="Suscripción mensual con pago anual"/>
    <n v="31000"/>
    <n v="1"/>
    <n v="0"/>
    <n v="0"/>
    <n v="121628190"/>
    <n v="132204554.34999999"/>
    <n v="0"/>
  </r>
  <r>
    <s v="Catalogo principalOPEN VALUE - CSP GOBIERNOCFQ7TTC0HM0T-0015"/>
    <s v="CFQ7TTC0HM0T-0015OPEN VALUE - CSP GOBIERNO"/>
    <m/>
    <x v="4"/>
    <s v="CFQ7TTC0HM0T-0015"/>
    <x v="3"/>
    <s v="Catalogo principal"/>
    <s v="USD"/>
    <s v="N/A"/>
    <s v="Dynamics 365 e-Commerce Tier 1 Band 3 Overage"/>
    <s v="Unidad"/>
    <s v="Und"/>
    <s v="Monthly Subscriptions"/>
    <s v="N/A"/>
    <s v="N/A"/>
    <s v="CSP GOBIERNO"/>
    <s v="CFQ7TTC0HM0T-0015"/>
    <s v="Suscripción mensual con pago anual"/>
    <n v="500"/>
    <n v="1"/>
    <n v="0"/>
    <n v="0"/>
    <n v="1961745"/>
    <n v="2132331.52"/>
    <n v="0"/>
  </r>
  <r>
    <s v="Catalogo principalOPEN VALUE - CSP GOBIERNOCFQ7TTC0HM0T-000K"/>
    <s v="CFQ7TTC0HM0T-000KOPEN VALUE - CSP GOBIERNO"/>
    <m/>
    <x v="4"/>
    <s v="CFQ7TTC0HM0T-000K"/>
    <x v="3"/>
    <s v="Catalogo principal"/>
    <s v="USD"/>
    <s v="N/A"/>
    <s v="Dynamics 365 e-Commerce Tier 3 Band 1"/>
    <s v="Unidad"/>
    <s v="Und"/>
    <s v="Monthly Subscriptions"/>
    <s v="N/A"/>
    <s v="N/A"/>
    <s v="CSP GOBIERNO"/>
    <s v="CFQ7TTC0HM0T-000K"/>
    <s v="Suscripción mensual con pago anual"/>
    <n v="31000"/>
    <n v="1"/>
    <n v="0"/>
    <n v="0"/>
    <n v="121628190"/>
    <n v="132204554.34999999"/>
    <n v="0"/>
  </r>
  <r>
    <s v="Catalogo principalOPEN VALUE - CSP GOBIERNOCFQ7TTC0LH3J-000F"/>
    <s v="CFQ7TTC0LH3J-000FOPEN VALUE - CSP GOBIERNO"/>
    <m/>
    <x v="4"/>
    <s v="CFQ7TTC0LH3J-000F"/>
    <x v="3"/>
    <s v="Catalogo principal"/>
    <s v="USD"/>
    <s v="N/A"/>
    <s v="Dynamics 365 Customer Insights Accounts Add-on"/>
    <s v="Unidad"/>
    <s v="Und"/>
    <s v="Monthly Subscriptions"/>
    <s v="N/A"/>
    <s v="N/A"/>
    <s v="CSP GOBIERNO"/>
    <s v="CFQ7TTC0LH3J-000F"/>
    <s v="Suscripción mensual con pago anual"/>
    <n v="1000"/>
    <n v="1"/>
    <n v="0"/>
    <n v="0"/>
    <n v="3923490"/>
    <n v="4264663.04"/>
    <n v="0"/>
  </r>
  <r>
    <s v="Catalogo principalOPEN VALUE - CSP GOBIERNOCFQ7TTC0LH3J-0003"/>
    <s v="CFQ7TTC0LH3J-0003OPEN VALUE - CSP GOBIERNO"/>
    <m/>
    <x v="4"/>
    <s v="CFQ7TTC0LH3J-0003"/>
    <x v="3"/>
    <s v="Catalogo principal"/>
    <s v="USD"/>
    <s v="N/A"/>
    <s v="Dynamics 365 Customer Insights Attach"/>
    <s v="Unidad"/>
    <s v="Und"/>
    <s v="Monthly Subscriptions"/>
    <s v="N/A"/>
    <s v="N/A"/>
    <s v="CSP GOBIERNO"/>
    <s v="CFQ7TTC0LH3J-0003"/>
    <s v="Suscripción mensual con pago anual"/>
    <n v="1000"/>
    <n v="1"/>
    <n v="0"/>
    <n v="0"/>
    <n v="3923490"/>
    <n v="4264663.04"/>
    <n v="0"/>
  </r>
  <r>
    <s v="Catalogo principalOPEN VALUE - CSP GOBIERNOCFQ7TTC0LH3J-0002"/>
    <s v="CFQ7TTC0LH3J-0002OPEN VALUE - CSP GOBIERNO"/>
    <m/>
    <x v="4"/>
    <s v="CFQ7TTC0LH3J-0002"/>
    <x v="3"/>
    <s v="Catalogo principal"/>
    <s v="USD"/>
    <s v="N/A"/>
    <s v="Dynamics 365 Customer Insights"/>
    <s v="Unidad"/>
    <s v="Und"/>
    <s v="Monthly Subscriptions"/>
    <s v="N/A"/>
    <s v="N/A"/>
    <s v="CSP GOBIERNO"/>
    <s v="CFQ7TTC0LH3J-0002"/>
    <s v="Suscripción mensual con pago anual"/>
    <n v="1500"/>
    <n v="1"/>
    <n v="0"/>
    <n v="0"/>
    <n v="5885235"/>
    <n v="6396994.5700000003"/>
    <n v="0"/>
  </r>
  <r>
    <s v="Catalogo principalOPEN VALUE - CSP GOBIERNOCFQ7TTC0LH3J-0001"/>
    <s v="CFQ7TTC0LH3J-0001OPEN VALUE - CSP GOBIERNO"/>
    <m/>
    <x v="4"/>
    <s v="CFQ7TTC0LH3J-0001"/>
    <x v="3"/>
    <s v="Catalogo principal"/>
    <s v="USD"/>
    <s v="N/A"/>
    <s v="Dynamics 365 Customer Insights Profiles Add-on"/>
    <s v="Unidad"/>
    <s v="Und"/>
    <s v="Monthly Subscriptions"/>
    <s v="N/A"/>
    <s v="N/A"/>
    <s v="CSP GOBIERNO"/>
    <s v="CFQ7TTC0LH3J-0001"/>
    <s v="Suscripción mensual con pago anual"/>
    <n v="1000"/>
    <n v="1"/>
    <n v="0"/>
    <n v="0"/>
    <n v="3923490"/>
    <n v="4264663.04"/>
    <n v="0"/>
  </r>
  <r>
    <s v="Catalogo principalOPEN VALUE - CSP GOBIERNOCFQ7TTC0J7C5-0001"/>
    <s v="CFQ7TTC0J7C5-0001OPEN VALUE - CSP GOBIERNO"/>
    <m/>
    <x v="4"/>
    <s v="CFQ7TTC0J7C5-0001"/>
    <x v="3"/>
    <s v="Catalogo principal"/>
    <s v="USD"/>
    <s v="N/A"/>
    <s v="Dynamics 365 Customer Service Call Intelligence Minutes Add-on"/>
    <s v="Unidad"/>
    <s v="Und"/>
    <s v="Monthly Subscriptions"/>
    <s v="N/A"/>
    <s v="N/A"/>
    <s v="CSP GOBIERNO"/>
    <s v="CFQ7TTC0J7C5-0001"/>
    <s v="Suscripción mensual con pago anual"/>
    <n v="15"/>
    <n v="1"/>
    <n v="0"/>
    <n v="0"/>
    <n v="58852.35"/>
    <n v="63969.95"/>
    <n v="0"/>
  </r>
  <r>
    <s v="Catalogo principalOPEN VALUE - CSP GOBIERNOCFQ7TTC0LHPZ-0001"/>
    <s v="CFQ7TTC0LHPZ-0001OPEN VALUE - CSP GOBIERNO"/>
    <m/>
    <x v="4"/>
    <s v="CFQ7TTC0LHPZ-0001"/>
    <x v="3"/>
    <s v="Catalogo principal"/>
    <s v="USD"/>
    <s v="N/A"/>
    <s v="Dynamics 365 Customer Service Chat"/>
    <s v="Unidad"/>
    <s v="Und"/>
    <s v="Monthly Subscriptions"/>
    <s v="N/A"/>
    <s v="N/A"/>
    <s v="CSP GOBIERNO"/>
    <s v="CFQ7TTC0LHPZ-0001"/>
    <s v="Suscripción mensual con pago anual"/>
    <n v="60"/>
    <n v="1"/>
    <n v="0"/>
    <n v="0"/>
    <n v="235409.4"/>
    <n v="255879.78"/>
    <n v="0"/>
  </r>
  <r>
    <s v="Catalogo principalOPEN VALUE - CSP GOBIERNOCFQ7TTC0LHXC-0001"/>
    <s v="CFQ7TTC0LHXC-0001OPEN VALUE - CSP GOBIERNO"/>
    <m/>
    <x v="4"/>
    <s v="CFQ7TTC0LHXC-0001"/>
    <x v="3"/>
    <s v="Catalogo principal"/>
    <s v="USD"/>
    <s v="N/A"/>
    <s v="Dynamics 365 Customer Service Digital Messaging add-on"/>
    <s v="Unidad"/>
    <s v="Und"/>
    <s v="Monthly Subscriptions"/>
    <s v="N/A"/>
    <s v="N/A"/>
    <s v="CSP GOBIERNO"/>
    <s v="CFQ7TTC0LHXC-0001"/>
    <s v="Suscripción mensual con pago anual"/>
    <n v="75"/>
    <n v="1"/>
    <n v="0"/>
    <n v="0"/>
    <n v="294261.75"/>
    <n v="319849.73"/>
    <n v="0"/>
  </r>
  <r>
    <s v="Catalogo principalOPEN VALUE - CSP GOBIERNOCFQ7TTC0J7BH-0001"/>
    <s v="CFQ7TTC0J7BH-0001OPEN VALUE - CSP GOBIERNO"/>
    <m/>
    <x v="4"/>
    <s v="CFQ7TTC0J7BH-0001"/>
    <x v="3"/>
    <s v="Catalogo principal"/>
    <s v="USD"/>
    <s v="N/A"/>
    <s v="Dynamics 365 Customer Service Digital Messaging and Voice Add-in"/>
    <s v="Unidad"/>
    <s v="Und"/>
    <s v="Monthly Subscriptions"/>
    <s v="N/A"/>
    <s v="N/A"/>
    <s v="CSP GOBIERNO"/>
    <s v="CFQ7TTC0J7BH-0001"/>
    <s v="Suscripción mensual con pago anual"/>
    <n v="90"/>
    <n v="1"/>
    <n v="0"/>
    <n v="0"/>
    <n v="353114.1"/>
    <n v="383819.67"/>
    <n v="0"/>
  </r>
  <r>
    <s v="Catalogo principalOPEN VALUE - CSP GOBIERNOCFQ7TTC0LFDZ-0007"/>
    <s v="CFQ7TTC0LFDZ-0007OPEN VALUE - CSP GOBIERNO"/>
    <m/>
    <x v="4"/>
    <s v="CFQ7TTC0LFDZ-0007"/>
    <x v="3"/>
    <s v="Catalogo principal"/>
    <s v="USD"/>
    <s v="N/A"/>
    <s v="Dynamics 365 Customer Service unified routing add-on"/>
    <s v="Unidad"/>
    <s v="Und"/>
    <s v="Monthly Subscriptions"/>
    <s v="N/A"/>
    <s v="N/A"/>
    <s v="CSP GOBIERNO"/>
    <s v="CFQ7TTC0LFDZ-0007"/>
    <s v="Suscripción mensual con pago anual"/>
    <n v="800"/>
    <n v="1"/>
    <n v="0"/>
    <n v="0"/>
    <n v="3138792"/>
    <n v="3411730.43"/>
    <n v="0"/>
  </r>
  <r>
    <s v="Catalogo principalOPEN VALUE - CSP GOBIERNOCFQ7TTC0LFDZ-0003"/>
    <s v="CFQ7TTC0LFDZ-0003OPEN VALUE - CSP GOBIERNO"/>
    <m/>
    <x v="4"/>
    <s v="CFQ7TTC0LFDZ-0003"/>
    <x v="3"/>
    <s v="Catalogo principal"/>
    <s v="USD"/>
    <s v="N/A"/>
    <s v="Dynamics 365 Customer Service Enterprise Attach to Qualifying Dynamics 365 Base Offer"/>
    <s v="Unidad"/>
    <s v="Und"/>
    <s v="Monthly Subscriptions"/>
    <s v="N/A"/>
    <s v="N/A"/>
    <s v="CSP GOBIERNO"/>
    <s v="CFQ7TTC0LFDZ-0003"/>
    <s v="Suscripción mensual con pago anual"/>
    <n v="20"/>
    <n v="1"/>
    <n v="0"/>
    <n v="0"/>
    <n v="78469.799999999988"/>
    <n v="85293.26"/>
    <n v="0"/>
  </r>
  <r>
    <s v="Catalogo principalOPEN VALUE - CSP GOBIERNOCFQ7TTC0LFDZ-0001"/>
    <s v="CFQ7TTC0LFDZ-0001OPEN VALUE - CSP GOBIERNO"/>
    <m/>
    <x v="4"/>
    <s v="CFQ7TTC0LFDZ-0001"/>
    <x v="3"/>
    <s v="Catalogo principal"/>
    <s v="USD"/>
    <s v="N/A"/>
    <s v="Dynamics 365 Customer Service Enterprise"/>
    <s v="Unidad"/>
    <s v="Und"/>
    <s v="Monthly Subscriptions"/>
    <s v="N/A"/>
    <s v="N/A"/>
    <s v="CSP GOBIERNO"/>
    <s v="CFQ7TTC0LFDZ-0001"/>
    <s v="Suscripción mensual con pago anual"/>
    <n v="95"/>
    <n v="1"/>
    <n v="0"/>
    <n v="0"/>
    <n v="372731.55"/>
    <n v="405142.99"/>
    <n v="0"/>
  </r>
  <r>
    <s v="Catalogo principalOPEN VALUE - CSP GOBIERNOCFQ7TTC0LFDZ-0006"/>
    <s v="CFQ7TTC0LFDZ-0006OPEN VALUE - CSP GOBIERNO"/>
    <m/>
    <x v="4"/>
    <s v="CFQ7TTC0LFDZ-0006"/>
    <x v="3"/>
    <s v="Catalogo principal"/>
    <s v="USD"/>
    <s v="N/A"/>
    <s v="Dynamics 365 Customer Service Enterprise Device"/>
    <s v="Unidad"/>
    <s v="Und"/>
    <s v="Monthly Subscriptions"/>
    <s v="N/A"/>
    <s v="N/A"/>
    <s v="CSP GOBIERNO"/>
    <s v="CFQ7TTC0LFDZ-0006"/>
    <s v="Suscripción mensual con pago anual"/>
    <n v="145"/>
    <n v="1"/>
    <n v="0"/>
    <n v="0"/>
    <n v="568906.04999999993"/>
    <n v="618376.14"/>
    <n v="0"/>
  </r>
  <r>
    <s v="Catalogo principalOPEN VALUE - CSP GOBIERNOCFQ7TTC0J7M0-0001"/>
    <s v="CFQ7TTC0J7M0-0001OPEN VALUE - CSP GOBIERNO"/>
    <m/>
    <x v="4"/>
    <s v="CFQ7TTC0J7M0-0001"/>
    <x v="3"/>
    <s v="Catalogo principal"/>
    <s v="USD"/>
    <s v="N/A"/>
    <s v="Dynamics 365 Customer Service Intelligent Voicebot Minutes Add-on"/>
    <s v="Unidad"/>
    <s v="Und"/>
    <s v="Monthly Subscriptions"/>
    <s v="N/A"/>
    <s v="N/A"/>
    <s v="CSP GOBIERNO"/>
    <s v="CFQ7TTC0J7M0-0001"/>
    <s v="Suscripción mensual con pago anual"/>
    <n v="125"/>
    <n v="1"/>
    <n v="0"/>
    <n v="0"/>
    <n v="490436.25"/>
    <n v="533082.88"/>
    <n v="0"/>
  </r>
  <r>
    <s v="Catalogo principalOPEN VALUE - CSP GOBIERNOCFQ7TTC0LFNK-0001"/>
    <s v="CFQ7TTC0LFNK-0001OPEN VALUE - CSP GOBIERNO"/>
    <m/>
    <x v="4"/>
    <s v="CFQ7TTC0LFNK-0001"/>
    <x v="3"/>
    <s v="Catalogo principal"/>
    <s v="USD"/>
    <s v="N/A"/>
    <s v="Dynamics 365 Customer Service Professional"/>
    <s v="Unidad"/>
    <s v="Und"/>
    <s v="Monthly Subscriptions"/>
    <s v="N/A"/>
    <s v="N/A"/>
    <s v="CSP GOBIERNO"/>
    <s v="CFQ7TTC0LFNK-0001"/>
    <s v="Suscripción mensual con pago anual"/>
    <n v="50"/>
    <n v="1"/>
    <n v="0"/>
    <n v="0"/>
    <n v="196174.5"/>
    <n v="213233.15"/>
    <n v="0"/>
  </r>
  <r>
    <s v="Catalogo principalOPEN VALUE - CSP GOBIERNOCFQ7TTC0LFNK-0003"/>
    <s v="CFQ7TTC0LFNK-0003OPEN VALUE - CSP GOBIERNO"/>
    <m/>
    <x v="4"/>
    <s v="CFQ7TTC0LFNK-0003"/>
    <x v="3"/>
    <s v="Catalogo principal"/>
    <s v="USD"/>
    <s v="N/A"/>
    <s v="Dynamics 365 Customer Service Professional Attach to Qualifying Dynamics 365 Base Offer"/>
    <s v="Unidad"/>
    <s v="Und"/>
    <s v="Monthly Subscriptions"/>
    <s v="N/A"/>
    <s v="N/A"/>
    <s v="CSP GOBIERNO"/>
    <s v="CFQ7TTC0LFNK-0003"/>
    <s v="Suscripción mensual con pago anual"/>
    <n v="20"/>
    <n v="1"/>
    <n v="0"/>
    <n v="0"/>
    <n v="78469.799999999988"/>
    <n v="85293.26"/>
    <n v="0"/>
  </r>
  <r>
    <s v="Catalogo principalOPEN VALUE - CSP GOBIERNOCFQ7TTC0J7N8-0001"/>
    <s v="CFQ7TTC0J7N8-0001OPEN VALUE - CSP GOBIERNO"/>
    <m/>
    <x v="4"/>
    <s v="CFQ7TTC0J7N8-0001"/>
    <x v="3"/>
    <s v="Catalogo principal"/>
    <s v="USD"/>
    <s v="N/A"/>
    <s v="Dynamics 365 Customer Service Voice Channel Add-in"/>
    <s v="Unidad"/>
    <s v="Und"/>
    <s v="Monthly Subscriptions"/>
    <s v="N/A"/>
    <s v="N/A"/>
    <s v="CSP GOBIERNO"/>
    <s v="CFQ7TTC0J7N8-0001"/>
    <s v="Suscripción mensual con pago anual"/>
    <n v="75"/>
    <n v="1"/>
    <n v="0"/>
    <n v="0"/>
    <n v="294261.75"/>
    <n v="319849.73"/>
    <n v="0"/>
  </r>
  <r>
    <s v="Catalogo principalOPEN VALUE - CSP GOBIERNOCFQ7TTC0HKJ7-0001"/>
    <s v="CFQ7TTC0HKJ7-0001OPEN VALUE - CSP GOBIERNO"/>
    <m/>
    <x v="4"/>
    <s v="CFQ7TTC0HKJ7-0001"/>
    <x v="3"/>
    <s v="Catalogo principal"/>
    <s v="USD"/>
    <s v="N/A"/>
    <s v="Dynamics 365 Customer Voice"/>
    <s v="Unidad"/>
    <s v="Und"/>
    <s v="Monthly Subscriptions"/>
    <s v="N/A"/>
    <s v="N/A"/>
    <s v="CSP GOBIERNO"/>
    <s v="CFQ7TTC0HKJ7-0001"/>
    <s v="Suscripción mensual con pago anual"/>
    <n v="200"/>
    <n v="1"/>
    <n v="0"/>
    <n v="0"/>
    <n v="784698"/>
    <n v="852932.61"/>
    <n v="0"/>
  </r>
  <r>
    <s v="Catalogo principalOPEN VALUE - CSP GOBIERNOCFQ7TTC0HKJ6-0001"/>
    <s v="CFQ7TTC0HKJ6-0001OPEN VALUE - CSP GOBIERNO"/>
    <m/>
    <x v="4"/>
    <s v="CFQ7TTC0HKJ6-0001"/>
    <x v="3"/>
    <s v="Catalogo principal"/>
    <s v="USD"/>
    <s v="N/A"/>
    <s v="Dynamics 365 Customer Voice Additional Responses"/>
    <s v="Unidad"/>
    <s v="Und"/>
    <s v="Monthly Subscriptions"/>
    <s v="N/A"/>
    <s v="N/A"/>
    <s v="CSP GOBIERNO"/>
    <s v="CFQ7TTC0HKJ6-0001"/>
    <s v="Suscripción mensual con pago anual"/>
    <n v="100"/>
    <n v="1"/>
    <n v="0"/>
    <n v="0"/>
    <n v="392349"/>
    <n v="426466.3"/>
    <n v="0"/>
  </r>
  <r>
    <s v="Catalogo principalOPEN VALUE - CSP GOBIERNOCFQ7TTC0HM43-0001"/>
    <s v="CFQ7TTC0HM43-0001OPEN VALUE - CSP GOBIERNO"/>
    <m/>
    <x v="4"/>
    <s v="CFQ7TTC0HM43-0001"/>
    <x v="3"/>
    <s v="Catalogo principal"/>
    <s v="USD"/>
    <s v="N/A"/>
    <s v="Electronic Invoicing Add-on for Dynamics 365"/>
    <s v="Unidad"/>
    <s v="Und"/>
    <s v="Monthly Subscriptions"/>
    <s v="N/A"/>
    <s v="N/A"/>
    <s v="CSP GOBIERNO"/>
    <s v="CFQ7TTC0HM43-0001"/>
    <s v="Suscripción mensual con pago anual"/>
    <n v="300"/>
    <n v="1"/>
    <n v="0"/>
    <n v="0"/>
    <n v="1177047"/>
    <n v="1279398.9099999999"/>
    <n v="0"/>
  </r>
  <r>
    <s v="Catalogo principalOPEN VALUE - CSP GOBIERNOCFQ7TTC0LFNL-0007"/>
    <s v="CFQ7TTC0LFNL-0007OPEN VALUE - CSP GOBIERNO"/>
    <m/>
    <x v="4"/>
    <s v="CFQ7TTC0LFNL-0007"/>
    <x v="3"/>
    <s v="Catalogo principal"/>
    <s v="USD"/>
    <s v="N/A"/>
    <s v="Dynamics 365 Field Service Device"/>
    <s v="Unidad"/>
    <s v="Und"/>
    <s v="Monthly Subscriptions"/>
    <s v="N/A"/>
    <s v="N/A"/>
    <s v="CSP GOBIERNO"/>
    <s v="CFQ7TTC0LFNL-0007"/>
    <s v="Suscripción mensual con pago anual"/>
    <n v="145"/>
    <n v="1"/>
    <n v="0"/>
    <n v="0"/>
    <n v="568906.04999999993"/>
    <n v="618376.14"/>
    <n v="0"/>
  </r>
  <r>
    <s v="Catalogo principalOPEN VALUE - CSP GOBIERNOCFQ7TTC0LFNL-0006"/>
    <s v="CFQ7TTC0LFNL-0006OPEN VALUE - CSP GOBIERNO"/>
    <m/>
    <x v="4"/>
    <s v="CFQ7TTC0LFNL-0006"/>
    <x v="3"/>
    <s v="Catalogo principal"/>
    <s v="USD"/>
    <s v="N/A"/>
    <s v="Dynamics 365 Field Service Attach to Qualifying Dynamics 365 Base Offer"/>
    <s v="Unidad"/>
    <s v="Und"/>
    <s v="Monthly Subscriptions"/>
    <s v="N/A"/>
    <s v="N/A"/>
    <s v="CSP GOBIERNO"/>
    <s v="CFQ7TTC0LFNL-0006"/>
    <s v="Suscripción mensual con pago anual"/>
    <n v="20"/>
    <n v="1"/>
    <n v="0"/>
    <n v="0"/>
    <n v="78469.799999999988"/>
    <n v="85293.26"/>
    <n v="0"/>
  </r>
  <r>
    <s v="Catalogo principalOPEN VALUE - CSP GOBIERNOCFQ7TTC0LFNL-0001"/>
    <s v="CFQ7TTC0LFNL-0001OPEN VALUE - CSP GOBIERNO"/>
    <m/>
    <x v="4"/>
    <s v="CFQ7TTC0LFNL-0001"/>
    <x v="3"/>
    <s v="Catalogo principal"/>
    <s v="USD"/>
    <s v="N/A"/>
    <s v="Dynamics 365 Field Service"/>
    <s v="Unidad"/>
    <s v="Und"/>
    <s v="Monthly Subscriptions"/>
    <s v="N/A"/>
    <s v="N/A"/>
    <s v="CSP GOBIERNO"/>
    <s v="CFQ7TTC0LFNL-0001"/>
    <s v="Suscripción mensual con pago anual"/>
    <n v="95"/>
    <n v="1"/>
    <n v="0"/>
    <n v="0"/>
    <n v="372731.55"/>
    <n v="405142.99"/>
    <n v="0"/>
  </r>
  <r>
    <s v="Catalogo principalOPEN VALUE - CSP GOBIERNOCFQ7TTC0LFDN-0001"/>
    <s v="CFQ7TTC0LFDN-0001OPEN VALUE - CSP GOBIERNO"/>
    <m/>
    <x v="4"/>
    <s v="CFQ7TTC0LFDN-0001"/>
    <x v="3"/>
    <s v="Catalogo principal"/>
    <s v="USD"/>
    <s v="N/A"/>
    <s v="Dynamics 365 Field Service - Resource Scheduling Optimization"/>
    <s v="Unidad"/>
    <s v="Und"/>
    <s v="Monthly Subscriptions"/>
    <s v="N/A"/>
    <s v="N/A"/>
    <s v="CSP GOBIERNO"/>
    <s v="CFQ7TTC0LFDN-0001"/>
    <s v="Suscripción mensual con pago anual"/>
    <n v="30"/>
    <n v="1"/>
    <n v="0"/>
    <n v="0"/>
    <n v="117704.7"/>
    <n v="127939.89"/>
    <n v="0"/>
  </r>
  <r>
    <s v="Catalogo principalOPEN VALUE - CSP GOBIERNOCFQ7TTC0LGV4-0002"/>
    <s v="CFQ7TTC0LGV4-0002OPEN VALUE - CSP GOBIERNO"/>
    <m/>
    <x v="4"/>
    <s v="CFQ7TTC0LGV4-0002"/>
    <x v="3"/>
    <s v="Catalogo principal"/>
    <s v="USD"/>
    <s v="N/A"/>
    <s v="Dynamics 365 Finance Attach to Qualifying Dynamics 365 Base Offer"/>
    <s v="Unidad"/>
    <s v="Und"/>
    <s v="Monthly Subscriptions"/>
    <s v="N/A"/>
    <s v="N/A"/>
    <s v="CSP GOBIERNO"/>
    <s v="CFQ7TTC0LGV4-0002"/>
    <s v="Suscripción mensual con pago anual"/>
    <n v="30"/>
    <n v="1"/>
    <n v="0"/>
    <n v="0"/>
    <n v="117704.7"/>
    <n v="127939.89"/>
    <n v="0"/>
  </r>
  <r>
    <s v="Catalogo principalOPEN VALUE - CSP GOBIERNOCFQ7TTC0LGV4-0001"/>
    <s v="CFQ7TTC0LGV4-0001OPEN VALUE - CSP GOBIERNO"/>
    <m/>
    <x v="4"/>
    <s v="CFQ7TTC0LGV4-0001"/>
    <x v="3"/>
    <s v="Catalogo principal"/>
    <s v="USD"/>
    <s v="N/A"/>
    <s v="Dynamics 365 Finance"/>
    <s v="Unidad"/>
    <s v="Und"/>
    <s v="Monthly Subscriptions"/>
    <s v="N/A"/>
    <s v="N/A"/>
    <s v="CSP GOBIERNO"/>
    <s v="CFQ7TTC0LGV4-0001"/>
    <s v="Suscripción mensual con pago anual"/>
    <n v="180"/>
    <n v="1"/>
    <n v="0"/>
    <n v="0"/>
    <n v="706228.2"/>
    <n v="767639.35"/>
    <n v="0"/>
  </r>
  <r>
    <s v="Catalogo principalOPEN VALUE - CSP GOBIERNOCFQ7TTC0HD41-0002"/>
    <s v="CFQ7TTC0HD41-0002OPEN VALUE - CSP GOBIERNO"/>
    <m/>
    <x v="4"/>
    <s v="CFQ7TTC0HD41-0002"/>
    <x v="3"/>
    <s v="Catalogo principal"/>
    <s v="USD"/>
    <s v="N/A"/>
    <s v="Dynamics 365 Fraud Protection Account Protection"/>
    <s v="Unidad"/>
    <s v="Und"/>
    <s v="Monthly Subscriptions"/>
    <s v="N/A"/>
    <s v="N/A"/>
    <s v="CSP GOBIERNO"/>
    <s v="CFQ7TTC0HD41-0002"/>
    <s v="Suscripción mensual con pago anual"/>
    <n v="1000"/>
    <n v="1"/>
    <n v="0"/>
    <n v="0"/>
    <n v="3923490"/>
    <n v="4264663.04"/>
    <n v="0"/>
  </r>
  <r>
    <s v="Catalogo principalOPEN VALUE - CSP GOBIERNOCFQ7TTC0HD41-0001"/>
    <s v="CFQ7TTC0HD41-0001OPEN VALUE - CSP GOBIERNO"/>
    <m/>
    <x v="4"/>
    <s v="CFQ7TTC0HD41-0001"/>
    <x v="3"/>
    <s v="Catalogo principal"/>
    <s v="USD"/>
    <s v="N/A"/>
    <s v="Dynamics 365 Fraud Protection Account Protection Addon"/>
    <s v="Unidad"/>
    <s v="Und"/>
    <s v="Monthly Subscriptions"/>
    <s v="N/A"/>
    <s v="N/A"/>
    <s v="CSP GOBIERNO"/>
    <s v="CFQ7TTC0HD41-0001"/>
    <s v="Suscripción mensual con pago anual"/>
    <n v="150"/>
    <n v="1"/>
    <n v="0"/>
    <n v="0"/>
    <n v="588523.5"/>
    <n v="639699.46"/>
    <n v="0"/>
  </r>
  <r>
    <s v="Catalogo principalOPEN VALUE - CSP GOBIERNOCFQ7TTC0HD40-0002"/>
    <s v="CFQ7TTC0HD40-0002OPEN VALUE - CSP GOBIERNO"/>
    <m/>
    <x v="4"/>
    <s v="CFQ7TTC0HD40-0002"/>
    <x v="3"/>
    <s v="Catalogo principal"/>
    <s v="USD"/>
    <s v="N/A"/>
    <s v="Dynamics 365 Fraud Protection Loss Prevention Addon"/>
    <s v="Unidad"/>
    <s v="Und"/>
    <s v="Monthly Subscriptions"/>
    <s v="N/A"/>
    <s v="N/A"/>
    <s v="CSP GOBIERNO"/>
    <s v="CFQ7TTC0HD40-0002"/>
    <s v="Suscripción mensual con pago anual"/>
    <n v="150"/>
    <n v="1"/>
    <n v="0"/>
    <n v="0"/>
    <n v="588523.5"/>
    <n v="639699.46"/>
    <n v="0"/>
  </r>
  <r>
    <s v="Catalogo principalOPEN VALUE - CSP GOBIERNOCFQ7TTC0HD40-0001"/>
    <s v="CFQ7TTC0HD40-0001OPEN VALUE - CSP GOBIERNO"/>
    <m/>
    <x v="4"/>
    <s v="CFQ7TTC0HD40-0001"/>
    <x v="3"/>
    <s v="Catalogo principal"/>
    <s v="USD"/>
    <s v="N/A"/>
    <s v="Dynamics 365 Fraud Protection Loss Prevention"/>
    <s v="Unidad"/>
    <s v="Und"/>
    <s v="Monthly Subscriptions"/>
    <s v="N/A"/>
    <s v="N/A"/>
    <s v="CSP GOBIERNO"/>
    <s v="CFQ7TTC0HD40-0001"/>
    <s v="Suscripción mensual con pago anual"/>
    <n v="1000"/>
    <n v="1"/>
    <n v="0"/>
    <n v="0"/>
    <n v="3923490"/>
    <n v="4264663.04"/>
    <n v="0"/>
  </r>
  <r>
    <s v="Catalogo principalOPEN VALUE - CSP GOBIERNOCFQ7TTC0HD4H-0002"/>
    <s v="CFQ7TTC0HD4H-0002OPEN VALUE - CSP GOBIERNO"/>
    <m/>
    <x v="4"/>
    <s v="CFQ7TTC0HD4H-0002"/>
    <x v="3"/>
    <s v="Catalogo principal"/>
    <s v="USD"/>
    <s v="N/A"/>
    <s v="Dynamics 365 Fraud Protection Purchase Protection Addon"/>
    <s v="Unidad"/>
    <s v="Und"/>
    <s v="Monthly Subscriptions"/>
    <s v="N/A"/>
    <s v="N/A"/>
    <s v="CSP GOBIERNO"/>
    <s v="CFQ7TTC0HD4H-0002"/>
    <s v="Suscripción mensual con pago anual"/>
    <n v="150"/>
    <n v="1"/>
    <n v="0"/>
    <n v="0"/>
    <n v="588523.5"/>
    <n v="639699.46"/>
    <n v="0"/>
  </r>
  <r>
    <s v="Catalogo principalOPEN VALUE - CSP GOBIERNOCFQ7TTC0HD4H-0001"/>
    <s v="CFQ7TTC0HD4H-0001OPEN VALUE - CSP GOBIERNO"/>
    <m/>
    <x v="4"/>
    <s v="CFQ7TTC0HD4H-0001"/>
    <x v="3"/>
    <s v="Catalogo principal"/>
    <s v="USD"/>
    <s v="N/A"/>
    <s v="Dynamics 365 Fraud Protection Purchase Protection"/>
    <s v="Unidad"/>
    <s v="Und"/>
    <s v="Monthly Subscriptions"/>
    <s v="N/A"/>
    <s v="N/A"/>
    <s v="CSP GOBIERNO"/>
    <s v="CFQ7TTC0HD4H-0001"/>
    <s v="Suscripción mensual con pago anual"/>
    <n v="1000"/>
    <n v="1"/>
    <n v="0"/>
    <n v="0"/>
    <n v="3923490"/>
    <n v="4264663.04"/>
    <n v="0"/>
  </r>
  <r>
    <s v="Catalogo principalOPEN VALUE - CSP GOBIERNOCFQ7TTC0LGV7-0001"/>
    <s v="CFQ7TTC0LGV7-0001OPEN VALUE - CSP GOBIERNO"/>
    <m/>
    <x v="4"/>
    <s v="CFQ7TTC0LGV7-0001"/>
    <x v="3"/>
    <s v="Catalogo principal"/>
    <s v="USD"/>
    <s v="N/A"/>
    <s v="Dynamics 365 Guides"/>
    <s v="Unidad"/>
    <s v="Und"/>
    <s v="Monthly Subscriptions"/>
    <s v="N/A"/>
    <s v="N/A"/>
    <s v="CSP GOBIERNO"/>
    <s v="CFQ7TTC0LGV7-0001"/>
    <s v="Suscripción mensual con pago anual"/>
    <n v="65"/>
    <n v="1"/>
    <n v="0"/>
    <n v="0"/>
    <n v="255026.84999999998"/>
    <n v="277203.09999999998"/>
    <n v="0"/>
  </r>
  <r>
    <s v="Catalogo principalOPEN VALUE - CSP GOBIERNOCFQ7TTC0HD4G-0004"/>
    <s v="CFQ7TTC0HD4G-0004OPEN VALUE - CSP GOBIERNO"/>
    <m/>
    <x v="4"/>
    <s v="CFQ7TTC0HD4G-0004"/>
    <x v="3"/>
    <s v="Catalogo principal"/>
    <s v="USD"/>
    <s v="N/A"/>
    <s v="Dynamics 365 Human Resources Sandbox"/>
    <s v="Unidad"/>
    <s v="Und"/>
    <s v="Monthly Subscriptions"/>
    <s v="N/A"/>
    <s v="N/A"/>
    <s v="CSP GOBIERNO"/>
    <s v="CFQ7TTC0HD4G-0004"/>
    <s v="Suscripción mensual con pago anual"/>
    <n v="1400"/>
    <n v="1"/>
    <n v="0"/>
    <n v="0"/>
    <n v="5492886"/>
    <n v="5970528.2599999998"/>
    <n v="0"/>
  </r>
  <r>
    <s v="Catalogo principalOPEN VALUE - CSP GOBIERNOCFQ7TTC0HD4G-0003"/>
    <s v="CFQ7TTC0HD4G-0003OPEN VALUE - CSP GOBIERNO"/>
    <m/>
    <x v="4"/>
    <s v="CFQ7TTC0HD4G-0003"/>
    <x v="3"/>
    <s v="Catalogo principal"/>
    <s v="USD"/>
    <s v="N/A"/>
    <s v="Dynamics 365 Human Resources Attach to Qualifying Dynamics 365 Base Offer"/>
    <s v="Unidad"/>
    <s v="Und"/>
    <s v="Monthly Subscriptions"/>
    <s v="N/A"/>
    <s v="N/A"/>
    <s v="CSP GOBIERNO"/>
    <s v="CFQ7TTC0HD4G-0003"/>
    <s v="Suscripción mensual con pago anual"/>
    <n v="30"/>
    <n v="1"/>
    <n v="0"/>
    <n v="0"/>
    <n v="117704.7"/>
    <n v="127939.89"/>
    <n v="0"/>
  </r>
  <r>
    <s v="Catalogo principalOPEN VALUE - CSP GOBIERNOCFQ7TTC0HD4G-0002"/>
    <s v="CFQ7TTC0HD4G-0002OPEN VALUE - CSP GOBIERNO"/>
    <m/>
    <x v="4"/>
    <s v="CFQ7TTC0HD4G-0002"/>
    <x v="3"/>
    <s v="Catalogo principal"/>
    <s v="USD"/>
    <s v="N/A"/>
    <s v="Dynamics 365 Human Resources Self Service"/>
    <s v="Unidad"/>
    <s v="Und"/>
    <s v="Monthly Subscriptions"/>
    <s v="N/A"/>
    <s v="N/A"/>
    <s v="CSP GOBIERNO"/>
    <s v="CFQ7TTC0HD4G-0002"/>
    <s v="Suscripción mensual con pago anual"/>
    <n v="4"/>
    <n v="1"/>
    <n v="0"/>
    <n v="0"/>
    <n v="15693.96"/>
    <n v="17058.650000000001"/>
    <n v="0"/>
  </r>
  <r>
    <s v="Catalogo principalOPEN VALUE - CSP GOBIERNOCFQ7TTC0HD4G-0001"/>
    <s v="CFQ7TTC0HD4G-0001OPEN VALUE - CSP GOBIERNO"/>
    <m/>
    <x v="4"/>
    <s v="CFQ7TTC0HD4G-0001"/>
    <x v="3"/>
    <s v="Catalogo principal"/>
    <s v="USD"/>
    <s v="N/A"/>
    <s v="Dynamics 365 Human Resources"/>
    <s v="Unidad"/>
    <s v="Und"/>
    <s v="Monthly Subscriptions"/>
    <s v="N/A"/>
    <s v="N/A"/>
    <s v="CSP GOBIERNO"/>
    <s v="CFQ7TTC0HD4G-0001"/>
    <s v="Suscripción mensual con pago anual"/>
    <n v="120"/>
    <n v="1"/>
    <n v="0"/>
    <n v="0"/>
    <n v="470818.8"/>
    <n v="511759.57"/>
    <n v="0"/>
  </r>
  <r>
    <s v="Catalogo principalOPEN VALUE - CSP GOBIERNOCFQ7TTC0J1XF-0004"/>
    <s v="CFQ7TTC0J1XF-0004OPEN VALUE - CSP GOBIERNO"/>
    <m/>
    <x v="4"/>
    <s v="CFQ7TTC0J1XF-0004"/>
    <x v="3"/>
    <s v="Catalogo principal"/>
    <s v="USD"/>
    <s v="N/A"/>
    <s v="Dynamics 365 Intelligent Order Management USL"/>
    <s v="Unidad"/>
    <s v="Und"/>
    <s v="Monthly Subscriptions"/>
    <s v="N/A"/>
    <s v="N/A"/>
    <s v="CSP GOBIERNO"/>
    <s v="CFQ7TTC0J1XF-0004"/>
    <s v="Suscripción mensual con pago anual"/>
    <n v="0"/>
    <n v="1"/>
    <n v="0"/>
    <n v="0"/>
    <n v="0"/>
    <n v="0"/>
    <n v="0"/>
  </r>
  <r>
    <s v="Catalogo principalOPEN VALUE - CSP GOBIERNOCFQ7TTC0J1XF-0003"/>
    <s v="CFQ7TTC0J1XF-0003OPEN VALUE - CSP GOBIERNO"/>
    <m/>
    <x v="4"/>
    <s v="CFQ7TTC0J1XF-0003"/>
    <x v="3"/>
    <s v="Catalogo principal"/>
    <s v="USD"/>
    <s v="N/A"/>
    <s v="Dynamics 365 Intelligent Order Management"/>
    <s v="Unidad"/>
    <s v="Und"/>
    <s v="Monthly Subscriptions"/>
    <s v="N/A"/>
    <s v="N/A"/>
    <s v="CSP GOBIERNO"/>
    <s v="CFQ7TTC0J1XF-0003"/>
    <s v="Suscripción mensual con pago anual"/>
    <n v="300"/>
    <n v="1"/>
    <n v="0"/>
    <n v="0"/>
    <n v="1177047"/>
    <n v="1279398.9099999999"/>
    <n v="0"/>
  </r>
  <r>
    <s v="Catalogo principalOPEN VALUE - CSP GOBIERNOCFQ7TTC0LH3N-0001"/>
    <s v="CFQ7TTC0LH3N-0001OPEN VALUE - CSP GOBIERNO"/>
    <m/>
    <x v="4"/>
    <s v="CFQ7TTC0LH3N-0001"/>
    <x v="3"/>
    <s v="Catalogo principal"/>
    <s v="USD"/>
    <s v="N/A"/>
    <s v="Dynamics 365 Marketing"/>
    <s v="Unidad"/>
    <s v="Und"/>
    <s v="Monthly Subscriptions"/>
    <s v="N/A"/>
    <s v="N/A"/>
    <s v="CSP GOBIERNO"/>
    <s v="CFQ7TTC0LH3N-0001"/>
    <s v="Suscripción mensual con pago anual"/>
    <n v="1500"/>
    <n v="1"/>
    <n v="0"/>
    <n v="0"/>
    <n v="5885235"/>
    <n v="6396994.5700000003"/>
    <n v="0"/>
  </r>
  <r>
    <s v="Catalogo principalOPEN VALUE - CSP GOBIERNOCFQ7TTC0HX6F-0001"/>
    <s v="CFQ7TTC0HX6F-0001OPEN VALUE - CSP GOBIERNO"/>
    <m/>
    <x v="4"/>
    <s v="CFQ7TTC0HX6F-0001"/>
    <x v="3"/>
    <s v="Catalogo principal"/>
    <s v="USD"/>
    <s v="N/A"/>
    <s v="Dynamics 365 Marketing Interactions Add on pack: Tier 1"/>
    <s v="Unidad"/>
    <s v="Und"/>
    <s v="Monthly Subscriptions"/>
    <s v="N/A"/>
    <s v="N/A"/>
    <s v="CSP GOBIERNO"/>
    <s v="CFQ7TTC0HX6F-0001"/>
    <s v="Suscripción mensual con pago anual"/>
    <n v="225"/>
    <n v="1"/>
    <n v="0"/>
    <n v="0"/>
    <n v="882785.25"/>
    <n v="959549.18"/>
    <n v="0"/>
  </r>
  <r>
    <s v="Catalogo principalOPEN VALUE - CSP GOBIERNOCFQ7TTC0LHVK-0001"/>
    <s v="CFQ7TTC0LHVK-0001OPEN VALUE - CSP GOBIERNO"/>
    <m/>
    <x v="4"/>
    <s v="CFQ7TTC0LHVK-0001"/>
    <x v="3"/>
    <s v="Catalogo principal"/>
    <s v="USD"/>
    <s v="N/A"/>
    <s v="Dynamics 365 Marketing Additional Application"/>
    <s v="Unidad"/>
    <s v="Und"/>
    <s v="Monthly Subscriptions"/>
    <s v="N/A"/>
    <s v="N/A"/>
    <s v="CSP GOBIERNO"/>
    <s v="CFQ7TTC0LHVK-0001"/>
    <s v="Suscripción mensual con pago anual"/>
    <n v="500"/>
    <n v="1"/>
    <n v="0"/>
    <n v="0"/>
    <n v="1961745"/>
    <n v="2132331.52"/>
    <n v="0"/>
  </r>
  <r>
    <s v="Catalogo principalOPEN VALUE - CSP GOBIERNOCFQ7TTC0LHWM-0001"/>
    <s v="CFQ7TTC0LHWM-0001OPEN VALUE - CSP GOBIERNO"/>
    <m/>
    <x v="4"/>
    <s v="CFQ7TTC0LHWM-0001"/>
    <x v="3"/>
    <s v="Catalogo principal"/>
    <s v="USD"/>
    <s v="N/A"/>
    <s v="Dynamics 365 Marketing Additional Non-Prod Application"/>
    <s v="Unidad"/>
    <s v="Und"/>
    <s v="Monthly Subscriptions"/>
    <s v="N/A"/>
    <s v="N/A"/>
    <s v="CSP GOBIERNO"/>
    <s v="CFQ7TTC0LHWM-0001"/>
    <s v="Suscripción mensual con pago anual"/>
    <n v="250"/>
    <n v="1"/>
    <n v="0"/>
    <n v="0"/>
    <n v="980872.5"/>
    <n v="1066165.76"/>
    <n v="0"/>
  </r>
  <r>
    <s v="Catalogo principalOPEN VALUE - CSP GOBIERNOCFQ7TTC0LHWQ-0006"/>
    <s v="CFQ7TTC0LHWQ-0006OPEN VALUE - CSP GOBIERNO"/>
    <m/>
    <x v="4"/>
    <s v="CFQ7TTC0LHWQ-0006"/>
    <x v="3"/>
    <s v="Catalogo principal"/>
    <s v="USD"/>
    <s v="N/A"/>
    <s v="Dynamics 365 Marketing Addnl Contacts Tier 1 for CE Plan"/>
    <s v="Unidad"/>
    <s v="Und"/>
    <s v="Monthly Subscriptions"/>
    <s v="N/A"/>
    <s v="N/A"/>
    <s v="CSP GOBIERNO"/>
    <s v="CFQ7TTC0LHWQ-0006"/>
    <s v="Suscripción mensual con pago anual"/>
    <n v="600"/>
    <n v="1"/>
    <n v="0"/>
    <n v="0"/>
    <n v="2354094"/>
    <n v="2558797.83"/>
    <n v="0"/>
  </r>
  <r>
    <s v="Catalogo principalOPEN VALUE - CSP GOBIERNOCFQ7TTC0LHWQ-0005"/>
    <s v="CFQ7TTC0LHWQ-0005OPEN VALUE - CSP GOBIERNO"/>
    <m/>
    <x v="4"/>
    <s v="CFQ7TTC0LHWQ-0005"/>
    <x v="3"/>
    <s v="Catalogo principal"/>
    <s v="USD"/>
    <s v="N/A"/>
    <s v="Dynamics 365 Marketing Addnl Contacts Tier 4"/>
    <s v="Unidad"/>
    <s v="Und"/>
    <s v="Monthly Subscriptions"/>
    <s v="N/A"/>
    <s v="N/A"/>
    <s v="CSP GOBIERNO"/>
    <s v="CFQ7TTC0LHWQ-0005"/>
    <s v="Suscripción mensual con pago anual"/>
    <n v="750"/>
    <n v="1"/>
    <n v="0"/>
    <n v="0"/>
    <n v="2942617.5"/>
    <n v="3198497.28"/>
    <n v="0"/>
  </r>
  <r>
    <s v="Catalogo principalOPEN VALUE - CSP GOBIERNOCFQ7TTC0LHWQ-0004"/>
    <s v="CFQ7TTC0LHWQ-0004OPEN VALUE - CSP GOBIERNO"/>
    <m/>
    <x v="4"/>
    <s v="CFQ7TTC0LHWQ-0004"/>
    <x v="3"/>
    <s v="Catalogo principal"/>
    <s v="USD"/>
    <s v="N/A"/>
    <s v="Dynamics 365 Marketing Addnl Contacts Tier 3"/>
    <s v="Unidad"/>
    <s v="Und"/>
    <s v="Monthly Subscriptions"/>
    <s v="N/A"/>
    <s v="N/A"/>
    <s v="CSP GOBIERNO"/>
    <s v="CFQ7TTC0LHWQ-0004"/>
    <s v="Suscripción mensual con pago anual"/>
    <n v="1250"/>
    <n v="1"/>
    <n v="0"/>
    <n v="0"/>
    <n v="4904362.5"/>
    <n v="5330828.8"/>
    <n v="0"/>
  </r>
  <r>
    <s v="Catalogo principalOPEN VALUE - CSP GOBIERNOCFQ7TTC0LHWQ-0003"/>
    <s v="CFQ7TTC0LHWQ-0003OPEN VALUE - CSP GOBIERNO"/>
    <m/>
    <x v="4"/>
    <s v="CFQ7TTC0LHWQ-0003"/>
    <x v="3"/>
    <s v="Catalogo principal"/>
    <s v="USD"/>
    <s v="N/A"/>
    <s v="Dynamics 365 Marketing Addnl Contacts Tier 1"/>
    <s v="Unidad"/>
    <s v="Und"/>
    <s v="Monthly Subscriptions"/>
    <s v="N/A"/>
    <s v="N/A"/>
    <s v="CSP GOBIERNO"/>
    <s v="CFQ7TTC0LHWQ-0003"/>
    <s v="Suscripción mensual con pago anual"/>
    <n v="250"/>
    <n v="1"/>
    <n v="0"/>
    <n v="0"/>
    <n v="980872.5"/>
    <n v="1066165.76"/>
    <n v="0"/>
  </r>
  <r>
    <s v="Catalogo principalOPEN VALUE - CSP GOBIERNOCFQ7TTC0LHWQ-0001"/>
    <s v="CFQ7TTC0LHWQ-0001OPEN VALUE - CSP GOBIERNO"/>
    <m/>
    <x v="4"/>
    <s v="CFQ7TTC0LHWQ-0001"/>
    <x v="3"/>
    <s v="Catalogo principal"/>
    <s v="USD"/>
    <s v="N/A"/>
    <s v="Dynamics 365 Marketing Addnl Contacts Tier 5"/>
    <s v="Unidad"/>
    <s v="Und"/>
    <s v="Monthly Subscriptions"/>
    <s v="N/A"/>
    <s v="N/A"/>
    <s v="CSP GOBIERNO"/>
    <s v="CFQ7TTC0LHWQ-0001"/>
    <s v="Suscripción mensual con pago anual"/>
    <n v="500"/>
    <n v="1"/>
    <n v="0"/>
    <n v="0"/>
    <n v="1961745"/>
    <n v="2132331.52"/>
    <n v="0"/>
  </r>
  <r>
    <s v="Catalogo principalOPEN VALUE - CSP GOBIERNOCFQ7TTC0LHWQ-0002"/>
    <s v="CFQ7TTC0LHWQ-0002OPEN VALUE - CSP GOBIERNO"/>
    <m/>
    <x v="4"/>
    <s v="CFQ7TTC0LHWQ-0002"/>
    <x v="3"/>
    <s v="Catalogo principal"/>
    <s v="USD"/>
    <s v="N/A"/>
    <s v="Dynamics 365 Marketing Addnl Contacts Tier 2"/>
    <s v="Unidad"/>
    <s v="Und"/>
    <s v="Monthly Subscriptions"/>
    <s v="N/A"/>
    <s v="N/A"/>
    <s v="CSP GOBIERNO"/>
    <s v="CFQ7TTC0LHWQ-0002"/>
    <s v="Suscripción mensual con pago anual"/>
    <n v="1500"/>
    <n v="1"/>
    <n v="0"/>
    <n v="0"/>
    <n v="5885235"/>
    <n v="6396994.5700000003"/>
    <n v="0"/>
  </r>
  <r>
    <s v="Catalogo principalOPEN VALUE - CSP GOBIERNOCFQ7TTC0LHWP-0001"/>
    <s v="CFQ7TTC0LHWP-0001OPEN VALUE - CSP GOBIERNO"/>
    <m/>
    <x v="4"/>
    <s v="CFQ7TTC0LHWP-0001"/>
    <x v="3"/>
    <s v="Catalogo principal"/>
    <s v="USD"/>
    <s v="N/A"/>
    <s v="Dynamics 365 Marketing Attach"/>
    <s v="Unidad"/>
    <s v="Und"/>
    <s v="Monthly Subscriptions"/>
    <s v="N/A"/>
    <s v="N/A"/>
    <s v="CSP GOBIERNO"/>
    <s v="CFQ7TTC0LHWP-0001"/>
    <s v="Suscripción mensual con pago anual"/>
    <n v="750"/>
    <n v="1"/>
    <n v="0"/>
    <n v="0"/>
    <n v="2942617.5"/>
    <n v="3198497.28"/>
    <n v="0"/>
  </r>
  <r>
    <s v="Catalogo principalOPEN VALUE - CSP GOBIERNOCFQ7TTC0LHX0-0001"/>
    <s v="CFQ7TTC0LHX0-0001OPEN VALUE - CSP GOBIERNO"/>
    <m/>
    <x v="4"/>
    <s v="CFQ7TTC0LHX0-0001"/>
    <x v="3"/>
    <s v="Catalogo principal"/>
    <s v="USD"/>
    <s v="N/A"/>
    <s v="Dynamics 365 Operations – Activity"/>
    <s v="Unidad"/>
    <s v="Und"/>
    <s v="Monthly Subscriptions"/>
    <s v="N/A"/>
    <s v="N/A"/>
    <s v="CSP GOBIERNO"/>
    <s v="CFQ7TTC0LHX0-0001"/>
    <s v="Suscripción mensual con pago anual"/>
    <n v="50"/>
    <n v="1"/>
    <n v="0"/>
    <n v="0"/>
    <n v="196174.5"/>
    <n v="213233.15"/>
    <n v="0"/>
  </r>
  <r>
    <s v="Catalogo principalOPEN VALUE - CSP GOBIERNOCFQ7TTC0LHXQ-0001"/>
    <s v="CFQ7TTC0LHXQ-0001OPEN VALUE - CSP GOBIERNO"/>
    <m/>
    <x v="4"/>
    <s v="CFQ7TTC0LHXQ-0001"/>
    <x v="3"/>
    <s v="Catalogo principal"/>
    <s v="USD"/>
    <s v="N/A"/>
    <s v="Dynamics 365 Operations - Database Capacity"/>
    <s v="Unidad"/>
    <s v="Und"/>
    <s v="Monthly Subscriptions"/>
    <s v="N/A"/>
    <s v="N/A"/>
    <s v="CSP GOBIERNO"/>
    <s v="CFQ7TTC0LHXQ-0001"/>
    <s v="Suscripción mensual con pago anual"/>
    <n v="40"/>
    <n v="1"/>
    <n v="0"/>
    <n v="0"/>
    <n v="156939.59999999998"/>
    <n v="170586.52"/>
    <n v="0"/>
  </r>
  <r>
    <s v="Catalogo principalOPEN VALUE - CSP GOBIERNOCFQ7TTC0LHVJ-0001"/>
    <s v="CFQ7TTC0LHVJ-0001OPEN VALUE - CSP GOBIERNO"/>
    <m/>
    <x v="4"/>
    <s v="CFQ7TTC0LHVJ-0001"/>
    <x v="3"/>
    <s v="Catalogo principal"/>
    <s v="USD"/>
    <s v="N/A"/>
    <s v="Dynamics 365 Operations – Device"/>
    <s v="Unidad"/>
    <s v="Und"/>
    <s v="Monthly Subscriptions"/>
    <s v="N/A"/>
    <s v="N/A"/>
    <s v="CSP GOBIERNO"/>
    <s v="CFQ7TTC0LHVJ-0001"/>
    <s v="Suscripción mensual con pago anual"/>
    <n v="75"/>
    <n v="1"/>
    <n v="0"/>
    <n v="0"/>
    <n v="294261.75"/>
    <n v="319849.73"/>
    <n v="0"/>
  </r>
  <r>
    <s v="Catalogo principalOPEN VALUE - CSP GOBIERNOCFQ7TTC0LHZ1-0001"/>
    <s v="CFQ7TTC0LHZ1-0001OPEN VALUE - CSP GOBIERNO"/>
    <m/>
    <x v="4"/>
    <s v="CFQ7TTC0LHZ1-0001"/>
    <x v="3"/>
    <s v="Catalogo principal"/>
    <s v="USD"/>
    <s v="N/A"/>
    <s v="Dynamics 365 Operations - File Capacity"/>
    <s v="Unidad"/>
    <s v="Und"/>
    <s v="Monthly Subscriptions"/>
    <s v="N/A"/>
    <s v="N/A"/>
    <s v="CSP GOBIERNO"/>
    <s v="CFQ7TTC0LHZ1-0001"/>
    <s v="Suscripción mensual con pago anual"/>
    <n v="2"/>
    <n v="1"/>
    <n v="0"/>
    <n v="0"/>
    <n v="7846.98"/>
    <n v="8529.33"/>
    <n v="0"/>
  </r>
  <r>
    <s v="Catalogo principalOPEN VALUE - CSP GOBIERNOCFQ7TTC0LHV9-0001"/>
    <s v="CFQ7TTC0LHV9-0001OPEN VALUE - CSP GOBIERNO"/>
    <m/>
    <x v="4"/>
    <s v="CFQ7TTC0LHV9-0001"/>
    <x v="3"/>
    <s v="Catalogo principal"/>
    <s v="USD"/>
    <s v="N/A"/>
    <s v="Dynamics 365 Operations - Sandbox Tier 2:Standard Acceptance Testing"/>
    <s v="Unidad"/>
    <s v="Und"/>
    <s v="Monthly Subscriptions"/>
    <s v="N/A"/>
    <s v="N/A"/>
    <s v="CSP GOBIERNO"/>
    <s v="CFQ7TTC0LHV9-0001"/>
    <s v="Suscripción mensual con pago anual"/>
    <n v="1350"/>
    <n v="1"/>
    <n v="0"/>
    <n v="0"/>
    <n v="5296711.5"/>
    <n v="5757295.1100000003"/>
    <n v="0"/>
  </r>
  <r>
    <s v="Catalogo principalOPEN VALUE - CSP GOBIERNOCFQ7TTC0LHVN-0001"/>
    <s v="CFQ7TTC0LHVN-0001OPEN VALUE - CSP GOBIERNO"/>
    <m/>
    <x v="4"/>
    <s v="CFQ7TTC0LHVN-0001"/>
    <x v="3"/>
    <s v="Catalogo principal"/>
    <s v="USD"/>
    <s v="N/A"/>
    <s v="Dynamics 365 Operations - Sandbox Tier 3:Premier Acceptance Testing"/>
    <s v="Unidad"/>
    <s v="Und"/>
    <s v="Monthly Subscriptions"/>
    <s v="N/A"/>
    <s v="N/A"/>
    <s v="CSP GOBIERNO"/>
    <s v="CFQ7TTC0LHVN-0001"/>
    <s v="Suscripción mensual con pago anual"/>
    <n v="4050"/>
    <n v="1"/>
    <n v="0"/>
    <n v="0"/>
    <n v="15890134.5"/>
    <n v="17271885.329999998"/>
    <n v="0"/>
  </r>
  <r>
    <s v="Catalogo principalOPEN VALUE - CSP GOBIERNOCFQ7TTC0LHXZ-0001"/>
    <s v="CFQ7TTC0LHXZ-0001OPEN VALUE - CSP GOBIERNO"/>
    <m/>
    <x v="4"/>
    <s v="CFQ7TTC0LHXZ-0001"/>
    <x v="3"/>
    <s v="Catalogo principal"/>
    <s v="USD"/>
    <s v="N/A"/>
    <s v="Dynamics 365 Operations - Sandbox Tier 4:Standard Performance Testing"/>
    <s v="Unidad"/>
    <s v="Und"/>
    <s v="Monthly Subscriptions"/>
    <s v="N/A"/>
    <s v="N/A"/>
    <s v="CSP GOBIERNO"/>
    <s v="CFQ7TTC0LHXZ-0001"/>
    <s v="Suscripción mensual con pago anual"/>
    <n v="7900"/>
    <n v="1"/>
    <n v="0"/>
    <n v="0"/>
    <n v="30995571"/>
    <n v="33690838.039999999"/>
    <n v="0"/>
  </r>
  <r>
    <s v="Catalogo principalOPEN VALUE - CSP GOBIERNOCFQ7TTC0LHVG-0001"/>
    <s v="CFQ7TTC0LHVG-0001OPEN VALUE - CSP GOBIERNO"/>
    <m/>
    <x v="4"/>
    <s v="CFQ7TTC0LHVG-0001"/>
    <x v="3"/>
    <s v="Catalogo principal"/>
    <s v="USD"/>
    <s v="N/A"/>
    <s v="Dynamics 365 Operations - Sandbox Tier 5:Premier Performance Testing"/>
    <s v="Unidad"/>
    <s v="Und"/>
    <s v="Monthly Subscriptions"/>
    <s v="N/A"/>
    <s v="N/A"/>
    <s v="CSP GOBIERNO"/>
    <s v="CFQ7TTC0LHVG-0001"/>
    <s v="Suscripción mensual con pago anual"/>
    <n v="12000"/>
    <n v="1"/>
    <n v="0"/>
    <n v="0"/>
    <n v="47081880"/>
    <n v="51175956.520000003"/>
    <n v="0"/>
  </r>
  <r>
    <s v="Catalogo principalOPEN VALUE - CSP GOBIERNOCFQ7TTC0HD4D-0002"/>
    <s v="CFQ7TTC0HD4D-0002OPEN VALUE - CSP GOBIERNO"/>
    <m/>
    <x v="4"/>
    <s v="CFQ7TTC0HD4D-0002"/>
    <x v="3"/>
    <s v="Catalogo principal"/>
    <s v="USD"/>
    <s v="N/A"/>
    <s v="Dynamics 365 Project Operations Attach"/>
    <s v="Unidad"/>
    <s v="Und"/>
    <s v="Monthly Subscriptions"/>
    <s v="N/A"/>
    <s v="N/A"/>
    <s v="CSP GOBIERNO"/>
    <s v="CFQ7TTC0HD4D-0002"/>
    <s v="Suscripción mensual con pago anual"/>
    <n v="30"/>
    <n v="1"/>
    <n v="0"/>
    <n v="0"/>
    <n v="117704.7"/>
    <n v="127939.89"/>
    <n v="0"/>
  </r>
  <r>
    <s v="Catalogo principalOPEN VALUE - CSP GOBIERNOCFQ7TTC0HD4D-0001"/>
    <s v="CFQ7TTC0HD4D-0001OPEN VALUE - CSP GOBIERNO"/>
    <m/>
    <x v="4"/>
    <s v="CFQ7TTC0HD4D-0001"/>
    <x v="3"/>
    <s v="Catalogo principal"/>
    <s v="USD"/>
    <s v="N/A"/>
    <s v="Dynamics 365 Project Operations"/>
    <s v="Unidad"/>
    <s v="Und"/>
    <s v="Monthly Subscriptions"/>
    <s v="N/A"/>
    <s v="N/A"/>
    <s v="CSP GOBIERNO"/>
    <s v="CFQ7TTC0HD4D-0001"/>
    <s v="Suscripción mensual con pago anual"/>
    <n v="120"/>
    <n v="1"/>
    <n v="0"/>
    <n v="0"/>
    <n v="470818.8"/>
    <n v="511759.57"/>
    <n v="0"/>
  </r>
  <r>
    <s v="Catalogo principalOPEN VALUE - CSP GOBIERNOCFQ7TTC0LF90-0002"/>
    <s v="CFQ7TTC0LF90-0002OPEN VALUE - CSP GOBIERNO"/>
    <m/>
    <x v="4"/>
    <s v="CFQ7TTC0LF90-0002"/>
    <x v="3"/>
    <s v="Catalogo principal"/>
    <s v="USD"/>
    <s v="N/A"/>
    <s v="Dynamics 365 Remote Assist"/>
    <s v="Unidad"/>
    <s v="Und"/>
    <s v="Monthly Subscriptions"/>
    <s v="N/A"/>
    <s v="N/A"/>
    <s v="CSP GOBIERNO"/>
    <s v="CFQ7TTC0LF90-0002"/>
    <s v="Suscripción mensual con pago anual"/>
    <n v="65"/>
    <n v="1"/>
    <n v="0"/>
    <n v="0"/>
    <n v="255026.84999999998"/>
    <n v="277203.09999999998"/>
    <n v="0"/>
  </r>
  <r>
    <s v="Catalogo principalOPEN VALUE - CSP GOBIERNOCFQ7TTC0LGV9-0001"/>
    <s v="CFQ7TTC0LGV9-0001OPEN VALUE - CSP GOBIERNO"/>
    <m/>
    <x v="4"/>
    <s v="CFQ7TTC0LGV9-0001"/>
    <x v="3"/>
    <s v="Catalogo principal"/>
    <s v="USD"/>
    <s v="N/A"/>
    <s v="Dynamics 365 Remote Assist Attach"/>
    <s v="Unidad"/>
    <s v="Und"/>
    <s v="Monthly Subscriptions"/>
    <s v="N/A"/>
    <s v="N/A"/>
    <s v="CSP GOBIERNO"/>
    <s v="CFQ7TTC0LGV9-0001"/>
    <s v="Suscripción mensual con pago anual"/>
    <n v="20"/>
    <n v="1"/>
    <n v="0"/>
    <n v="0"/>
    <n v="78469.799999999988"/>
    <n v="85293.26"/>
    <n v="0"/>
  </r>
  <r>
    <s v="Catalogo principalOPEN VALUE - CSP GOBIERNOCFQ7TTC0LHZ4-0001"/>
    <s v="CFQ7TTC0LHZ4-0001OPEN VALUE - CSP GOBIERNO"/>
    <m/>
    <x v="4"/>
    <s v="CFQ7TTC0LHZ4-0001"/>
    <x v="3"/>
    <s v="Catalogo principal"/>
    <s v="USD"/>
    <s v="N/A"/>
    <s v="Dynamics 365 Sales Conversation Intelligence AddOn"/>
    <s v="Unidad"/>
    <s v="Und"/>
    <s v="Producto"/>
    <s v="N/A"/>
    <s v="N/A"/>
    <s v="CSP GOBIERNO"/>
    <s v="CFQ7TTC0LHZ4-0001"/>
    <s v="Suscripción mensual con pago anual"/>
    <n v="2000"/>
    <n v="1"/>
    <n v="0"/>
    <n v="0"/>
    <n v="7846980"/>
    <n v="8529326.0899999999"/>
    <n v="0"/>
  </r>
  <r>
    <s v="Catalogo principalOPEN VALUE - CSP GOBIERNOCFQ7TTC0LFF1-0006"/>
    <s v="CFQ7TTC0LFF1-0006OPEN VALUE - CSP GOBIERNO"/>
    <m/>
    <x v="4"/>
    <s v="CFQ7TTC0LFF1-0006"/>
    <x v="3"/>
    <s v="Catalogo principal"/>
    <s v="USD"/>
    <s v="N/A"/>
    <s v="Dynamics 365 Sales Enterprise Edition Device"/>
    <s v="Unidad"/>
    <s v="Und"/>
    <s v="Monthly Subscriptions"/>
    <s v="N/A"/>
    <s v="N/A"/>
    <s v="CSP GOBIERNO"/>
    <s v="CFQ7TTC0LFF1-0006"/>
    <s v="Suscripción mensual con pago anual"/>
    <n v="145"/>
    <n v="1"/>
    <n v="0"/>
    <n v="0"/>
    <n v="568906.04999999993"/>
    <n v="618376.14"/>
    <n v="0"/>
  </r>
  <r>
    <s v="Catalogo principalOPEN VALUE - CSP GOBIERNOCFQ7TTC0LFF1-0003"/>
    <s v="CFQ7TTC0LFF1-0003OPEN VALUE - CSP GOBIERNO"/>
    <m/>
    <x v="4"/>
    <s v="CFQ7TTC0LFF1-0003"/>
    <x v="3"/>
    <s v="Catalogo principal"/>
    <s v="USD"/>
    <s v="N/A"/>
    <s v="Dynamics 365 Sales Enterprise Attach to Qualifying Dynamics 365 Base Offer"/>
    <s v="Unidad"/>
    <s v="Und"/>
    <s v="Monthly Subscriptions"/>
    <s v="N/A"/>
    <s v="N/A"/>
    <s v="CSP GOBIERNO"/>
    <s v="CFQ7TTC0LFF1-0003"/>
    <s v="Suscripción mensual con pago anual"/>
    <n v="20"/>
    <n v="1"/>
    <n v="0"/>
    <n v="0"/>
    <n v="78469.799999999988"/>
    <n v="85293.26"/>
    <n v="0"/>
  </r>
  <r>
    <s v="Catalogo principalOPEN VALUE - CSP GOBIERNOCFQ7TTC0LFF1-0001"/>
    <s v="CFQ7TTC0LFF1-0001OPEN VALUE - CSP GOBIERNO"/>
    <m/>
    <x v="4"/>
    <s v="CFQ7TTC0LFF1-0001"/>
    <x v="3"/>
    <s v="Catalogo principal"/>
    <s v="USD"/>
    <s v="N/A"/>
    <s v="Dynamics 365 Sales Enterprise Edition"/>
    <s v="Unidad"/>
    <s v="Und"/>
    <s v="Monthly Subscriptions"/>
    <s v="N/A"/>
    <s v="N/A"/>
    <s v="CSP GOBIERNO"/>
    <s v="CFQ7TTC0LFF1-0001"/>
    <s v="Suscripción mensual con pago anual"/>
    <n v="95"/>
    <n v="1"/>
    <n v="0"/>
    <n v="0"/>
    <n v="372731.55"/>
    <n v="405142.99"/>
    <n v="0"/>
  </r>
  <r>
    <s v="Catalogo principalOPEN VALUE - CSP GOBIERNOCFQ7TTC0LHZ3-0001"/>
    <s v="CFQ7TTC0LHZ3-0001OPEN VALUE - CSP GOBIERNO"/>
    <m/>
    <x v="4"/>
    <s v="CFQ7TTC0LHZ3-0001"/>
    <x v="3"/>
    <s v="Catalogo principal"/>
    <s v="USD"/>
    <s v="N/A"/>
    <s v="Dynamics 365 Sales Insights"/>
    <s v="Unidad"/>
    <s v="Und"/>
    <s v="Monthly Subscriptions"/>
    <s v="N/A"/>
    <s v="N/A"/>
    <s v="CSP GOBIERNO"/>
    <s v="CFQ7TTC0LHZ3-0001"/>
    <s v="Suscripción mensual con pago anual"/>
    <n v="50"/>
    <n v="1"/>
    <n v="0"/>
    <n v="0"/>
    <n v="196174.5"/>
    <n v="213233.15"/>
    <n v="0"/>
  </r>
  <r>
    <s v="Catalogo principalOPEN VALUE - CSP GOBIERNOCFQ7TTC0HBSJ-0001"/>
    <s v="CFQ7TTC0HBSJ-0001OPEN VALUE - CSP GOBIERNO"/>
    <m/>
    <x v="4"/>
    <s v="CFQ7TTC0HBSJ-0001"/>
    <x v="3"/>
    <s v="Catalogo principal"/>
    <s v="USD"/>
    <s v="N/A"/>
    <s v="Dynamics 365 Sales Premium"/>
    <s v="Unidad"/>
    <s v="Und"/>
    <s v="Monthly Subscriptions"/>
    <s v="N/A"/>
    <s v="N/A"/>
    <s v="CSP GOBIERNO"/>
    <s v="CFQ7TTC0HBSJ-0001"/>
    <s v="Suscripción mensual con pago anual"/>
    <n v="135"/>
    <n v="1"/>
    <n v="0"/>
    <n v="0"/>
    <n v="529671.15"/>
    <n v="575729.51"/>
    <n v="0"/>
  </r>
  <r>
    <s v="Catalogo principalOPEN VALUE - CSP GOBIERNOCFQ7TTC0LFN5-0004"/>
    <s v="CFQ7TTC0LFN5-0004OPEN VALUE - CSP GOBIERNO"/>
    <m/>
    <x v="4"/>
    <s v="CFQ7TTC0LFN5-0004"/>
    <x v="3"/>
    <s v="Catalogo principal"/>
    <s v="USD"/>
    <s v="N/A"/>
    <s v="Dynamics 365 Sales Professional Attach to Qualifying Dynamics 365 Base Offer"/>
    <s v="Unidad"/>
    <s v="Und"/>
    <s v="Monthly Subscriptions"/>
    <s v="N/A"/>
    <s v="N/A"/>
    <s v="CSP GOBIERNO"/>
    <s v="CFQ7TTC0LFN5-0004"/>
    <s v="Suscripción mensual con pago anual"/>
    <n v="20"/>
    <n v="1"/>
    <n v="0"/>
    <n v="0"/>
    <n v="78469.799999999988"/>
    <n v="85293.26"/>
    <n v="0"/>
  </r>
  <r>
    <s v="Catalogo principalOPEN VALUE - CSP GOBIERNOCFQ7TTC0LFN5-0002"/>
    <s v="CFQ7TTC0LFN5-0002OPEN VALUE - CSP GOBIERNO"/>
    <m/>
    <x v="4"/>
    <s v="CFQ7TTC0LFN5-0002"/>
    <x v="3"/>
    <s v="Catalogo principal"/>
    <s v="USD"/>
    <s v="N/A"/>
    <s v="Dynamics 365 Sales Professional"/>
    <s v="Unidad"/>
    <s v="Und"/>
    <s v="Monthly Subscriptions"/>
    <s v="N/A"/>
    <s v="N/A"/>
    <s v="CSP GOBIERNO"/>
    <s v="CFQ7TTC0LFN5-0002"/>
    <s v="Suscripción mensual con pago anual"/>
    <n v="65"/>
    <n v="1"/>
    <n v="0"/>
    <n v="0"/>
    <n v="255026.84999999998"/>
    <n v="277203.09999999998"/>
    <n v="0"/>
  </r>
  <r>
    <s v="Catalogo principalOPEN VALUE - CSP GOBIERNOCFQ7TTC0LH31-0009"/>
    <s v="CFQ7TTC0LH31-0009OPEN VALUE - CSP GOBIERNO"/>
    <m/>
    <x v="4"/>
    <s v="CFQ7TTC0LH31-0009"/>
    <x v="3"/>
    <s v="Catalogo principal"/>
    <s v="USD"/>
    <s v="N/A"/>
    <s v="Standard Cloud Scale Unit Overage"/>
    <s v="Unidad"/>
    <s v="Und"/>
    <s v="Producto"/>
    <s v="N/A"/>
    <s v="N/A"/>
    <s v="CSP GOBIERNO"/>
    <s v="CFQ7TTC0LH31-0009"/>
    <s v="Suscripción mensual con pago anual"/>
    <n v="500"/>
    <n v="1"/>
    <n v="0"/>
    <n v="0"/>
    <n v="1961745"/>
    <n v="2132331.52"/>
    <n v="0"/>
  </r>
  <r>
    <s v="Catalogo principalOPEN VALUE - CSP GOBIERNOCFQ7TTC0LH31-0008"/>
    <s v="CFQ7TTC0LH31-0008OPEN VALUE - CSP GOBIERNO"/>
    <m/>
    <x v="4"/>
    <s v="CFQ7TTC0LH31-0008"/>
    <x v="3"/>
    <s v="Catalogo principal"/>
    <s v="USD"/>
    <s v="N/A"/>
    <s v="Basic Cloud Scale Unit add-in for Dynamics 365 Supply Chain Management"/>
    <s v="Unidad"/>
    <s v="Und"/>
    <s v="Producto"/>
    <s v="N/A"/>
    <s v="N/A"/>
    <s v="CSP GOBIERNO"/>
    <s v="CFQ7TTC0LH31-0008"/>
    <s v="Suscripción mensual con pago anual"/>
    <n v="4000"/>
    <n v="1"/>
    <n v="0"/>
    <n v="0"/>
    <n v="15693960"/>
    <n v="17058652.170000002"/>
    <n v="0"/>
  </r>
  <r>
    <s v="Catalogo principalOPEN VALUE - CSP GOBIERNOCFQ7TTC0LH31-0007"/>
    <s v="CFQ7TTC0LH31-0007OPEN VALUE - CSP GOBIERNO"/>
    <m/>
    <x v="4"/>
    <s v="CFQ7TTC0LH31-0007"/>
    <x v="3"/>
    <s v="Catalogo principal"/>
    <s v="USD"/>
    <s v="N/A"/>
    <s v="Basic Cloud Scale Unit Overage"/>
    <s v="Unidad"/>
    <s v="Und"/>
    <s v="Producto"/>
    <s v="N/A"/>
    <s v="N/A"/>
    <s v="CSP GOBIERNO"/>
    <s v="CFQ7TTC0LH31-0007"/>
    <s v="Suscripción mensual con pago anual"/>
    <n v="100"/>
    <n v="1"/>
    <n v="0"/>
    <n v="0"/>
    <n v="392349"/>
    <n v="426466.3"/>
    <n v="0"/>
  </r>
  <r>
    <s v="Catalogo principalOPEN VALUE - CSP GOBIERNOCFQ7TTC0LH31-0005"/>
    <s v="CFQ7TTC0LH31-0005OPEN VALUE - CSP GOBIERNO"/>
    <m/>
    <x v="4"/>
    <s v="CFQ7TTC0LH31-0005"/>
    <x v="3"/>
    <s v="Catalogo principal"/>
    <s v="USD"/>
    <s v="N/A"/>
    <s v="Standard Cloud Scale Unit add-in for Dynamics 365 Supply Chain Management"/>
    <s v="Unidad"/>
    <s v="Und"/>
    <s v="Producto"/>
    <s v="N/A"/>
    <s v="N/A"/>
    <s v="CSP GOBIERNO"/>
    <s v="CFQ7TTC0LH31-0005"/>
    <s v="Suscripción mensual con pago anual"/>
    <n v="12000"/>
    <n v="1"/>
    <n v="0"/>
    <n v="0"/>
    <n v="47081880"/>
    <n v="51175956.520000003"/>
    <n v="0"/>
  </r>
  <r>
    <s v="Catalogo principalOPEN VALUE - CSP GOBIERNOCFQ7TTC0LH31-0002"/>
    <s v="CFQ7TTC0LH31-0002OPEN VALUE - CSP GOBIERNO"/>
    <m/>
    <x v="4"/>
    <s v="CFQ7TTC0LH31-0002"/>
    <x v="3"/>
    <s v="Catalogo principal"/>
    <s v="USD"/>
    <s v="N/A"/>
    <s v="Dynamics 365 Supply Chain Management Attach to Qualifying Dynamics 365 Base Offer"/>
    <s v="Unidad"/>
    <s v="Und"/>
    <s v="Monthly Subscriptions"/>
    <s v="N/A"/>
    <s v="N/A"/>
    <s v="CSP GOBIERNO"/>
    <s v="CFQ7TTC0LH31-0002"/>
    <s v="Suscripción mensual con pago anual"/>
    <n v="30"/>
    <n v="1"/>
    <n v="0"/>
    <n v="0"/>
    <n v="117704.7"/>
    <n v="127939.89"/>
    <n v="0"/>
  </r>
  <r>
    <s v="Catalogo principalOPEN VALUE - CSP GOBIERNOCFQ7TTC0LH31-001C"/>
    <s v="CFQ7TTC0LH31-001COPEN VALUE - CSP GOBIERNO"/>
    <m/>
    <x v="4"/>
    <s v="CFQ7TTC0LH31-001C"/>
    <x v="3"/>
    <s v="Catalogo principal"/>
    <s v="USD"/>
    <s v="N/A"/>
    <s v="Basic Edge Scale Unit add-in for Dynamics 365 Supply Chain Management"/>
    <s v="Unidad"/>
    <s v="Und"/>
    <s v="Producto"/>
    <s v="N/A"/>
    <s v="N/A"/>
    <s v="CSP GOBIERNO"/>
    <s v="CFQ7TTC0LH31-001C"/>
    <s v="Suscripción mensual con pago anual"/>
    <n v="2000"/>
    <n v="1"/>
    <n v="0"/>
    <n v="0"/>
    <n v="7846980"/>
    <n v="8529326.0899999999"/>
    <n v="0"/>
  </r>
  <r>
    <s v="Catalogo principalOPEN VALUE - CSP GOBIERNOCFQ7TTC0LH31-001B"/>
    <s v="CFQ7TTC0LH31-001BOPEN VALUE - CSP GOBIERNO"/>
    <m/>
    <x v="4"/>
    <s v="CFQ7TTC0LH31-001B"/>
    <x v="3"/>
    <s v="Catalogo principal"/>
    <s v="USD"/>
    <s v="N/A"/>
    <s v="Basic Edge Scale Unit Overage"/>
    <s v="Unidad"/>
    <s v="Und"/>
    <s v="Producto"/>
    <s v="N/A"/>
    <s v="N/A"/>
    <s v="CSP GOBIERNO"/>
    <s v="CFQ7TTC0LH31-001B"/>
    <s v="Suscripción mensual con pago anual"/>
    <n v="50"/>
    <n v="1"/>
    <n v="0"/>
    <n v="0"/>
    <n v="196174.5"/>
    <n v="213233.15"/>
    <n v="0"/>
  </r>
  <r>
    <s v="Catalogo principalOPEN VALUE - CSP GOBIERNOCFQ7TTC0LH31-0019"/>
    <s v="CFQ7TTC0LH31-0019OPEN VALUE - CSP GOBIERNO"/>
    <m/>
    <x v="4"/>
    <s v="CFQ7TTC0LH31-0019"/>
    <x v="3"/>
    <s v="Catalogo principal"/>
    <s v="USD"/>
    <s v="N/A"/>
    <s v="Standard Edge Scale Unit add-in for Dynamics 365 Supply Chain Management"/>
    <s v="Unidad"/>
    <s v="Und"/>
    <s v="Producto"/>
    <s v="N/A"/>
    <s v="N/A"/>
    <s v="CSP GOBIERNO"/>
    <s v="CFQ7TTC0LH31-0019"/>
    <s v="Suscripción mensual con pago anual"/>
    <n v="6000"/>
    <n v="1"/>
    <n v="0"/>
    <n v="0"/>
    <n v="23540940"/>
    <n v="25587978.260000002"/>
    <n v="0"/>
  </r>
  <r>
    <s v="Catalogo principalOPEN VALUE - CSP GOBIERNOCFQ7TTC0LH31-0018"/>
    <s v="CFQ7TTC0LH31-0018OPEN VALUE - CSP GOBIERNO"/>
    <m/>
    <x v="4"/>
    <s v="CFQ7TTC0LH31-0018"/>
    <x v="3"/>
    <s v="Catalogo principal"/>
    <s v="USD"/>
    <s v="N/A"/>
    <s v="Standard Edge Scale Unit Overage"/>
    <s v="Unidad"/>
    <s v="Und"/>
    <s v="Producto"/>
    <s v="N/A"/>
    <s v="N/A"/>
    <s v="CSP GOBIERNO"/>
    <s v="CFQ7TTC0LH31-0018"/>
    <s v="Suscripción mensual con pago anual"/>
    <n v="250"/>
    <n v="1"/>
    <n v="0"/>
    <n v="0"/>
    <n v="980872.5"/>
    <n v="1066165.76"/>
    <n v="0"/>
  </r>
  <r>
    <s v="Catalogo principalOPEN VALUE - CSP GOBIERNOCFQ7TTC0LH31-0001"/>
    <s v="CFQ7TTC0LH31-0001OPEN VALUE - CSP GOBIERNO"/>
    <m/>
    <x v="4"/>
    <s v="CFQ7TTC0LH31-0001"/>
    <x v="3"/>
    <s v="Catalogo principal"/>
    <s v="USD"/>
    <s v="N/A"/>
    <s v="Dynamics 365 Supply Chain Management"/>
    <s v="Unidad"/>
    <s v="Und"/>
    <s v="Monthly Subscriptions"/>
    <s v="N/A"/>
    <s v="N/A"/>
    <s v="CSP GOBIERNO"/>
    <s v="CFQ7TTC0LH31-0001"/>
    <s v="Suscripción mensual con pago anual"/>
    <n v="180"/>
    <n v="1"/>
    <n v="0"/>
    <n v="0"/>
    <n v="706228.2"/>
    <n v="767639.35"/>
    <n v="0"/>
  </r>
  <r>
    <s v="Catalogo principalOPEN VALUE - CSP GOBIERNOCFQ7TTC0LFNJ-0001"/>
    <s v="CFQ7TTC0LFNJ-0001OPEN VALUE - CSP GOBIERNO"/>
    <m/>
    <x v="4"/>
    <s v="CFQ7TTC0LFNJ-0001"/>
    <x v="3"/>
    <s v="Catalogo principal"/>
    <s v="USD"/>
    <s v="N/A"/>
    <s v="Dynamics 365 Team Members"/>
    <s v="Unidad"/>
    <s v="Und"/>
    <s v="Monthly Subscriptions"/>
    <s v="N/A"/>
    <s v="N/A"/>
    <s v="CSP GOBIERNO"/>
    <s v="CFQ7TTC0LFNJ-0001"/>
    <s v="Suscripción mensual con pago anual"/>
    <n v="8"/>
    <n v="1"/>
    <n v="0"/>
    <n v="0"/>
    <n v="31387.919999999998"/>
    <n v="34117.300000000003"/>
    <n v="0"/>
  </r>
  <r>
    <s v="Catalogo principalOPEN VALUE - CSP GOBIERNOCFQ7TTC0HD42-000C"/>
    <s v="CFQ7TTC0HD42-000COPEN VALUE - CSP GOBIERNO"/>
    <m/>
    <x v="4"/>
    <s v="CFQ7TTC0HD42-000C"/>
    <x v="3"/>
    <s v="Catalogo principal"/>
    <s v="USD"/>
    <s v="N/A"/>
    <s v="Dynamics 365 Commerce Ratings and Reviews"/>
    <s v="Unidad"/>
    <s v="Und"/>
    <s v="Monthly Subscriptions"/>
    <s v="N/A"/>
    <s v="N/A"/>
    <s v="CSP GOBIERNO"/>
    <s v="CFQ7TTC0HD42-000C"/>
    <s v="Suscripción mensual con pago anual"/>
    <n v="750"/>
    <n v="1"/>
    <n v="0"/>
    <n v="0"/>
    <n v="2942617.5"/>
    <n v="3198497.28"/>
    <n v="0"/>
  </r>
  <r>
    <s v="Catalogo principalOPEN VALUE - CSP GOBIERNOCFQ7TTC0HD42-000B"/>
    <s v="CFQ7TTC0HD42-000BOPEN VALUE - CSP GOBIERNO"/>
    <m/>
    <x v="4"/>
    <s v="CFQ7TTC0HD42-000B"/>
    <x v="3"/>
    <s v="Catalogo principal"/>
    <s v="USD"/>
    <s v="N/A"/>
    <s v="Dynamics 365 Commerce Scale Unit Basic - Cloud"/>
    <s v="Unidad"/>
    <s v="Und"/>
    <s v="Monthly Subscriptions"/>
    <s v="N/A"/>
    <s v="N/A"/>
    <s v="CSP GOBIERNO"/>
    <s v="CFQ7TTC0HD42-000B"/>
    <s v="Suscripción mensual con pago anual"/>
    <n v="6000"/>
    <n v="1"/>
    <n v="0"/>
    <n v="0"/>
    <n v="23540940"/>
    <n v="25587978.260000002"/>
    <n v="0"/>
  </r>
  <r>
    <s v="Catalogo principalOPEN VALUE - CSP GOBIERNOCFQ7TTC0HD42-0009"/>
    <s v="CFQ7TTC0HD42-0009OPEN VALUE - CSP GOBIERNO"/>
    <m/>
    <x v="4"/>
    <s v="CFQ7TTC0HD42-0009"/>
    <x v="3"/>
    <s v="Catalogo principal"/>
    <s v="USD"/>
    <s v="N/A"/>
    <s v="Dynamics 365 Commerce Scale Unit Standard - Cloud"/>
    <s v="Unidad"/>
    <s v="Und"/>
    <s v="Monthly Subscriptions"/>
    <s v="N/A"/>
    <s v="N/A"/>
    <s v="CSP GOBIERNO"/>
    <s v="CFQ7TTC0HD42-0009"/>
    <s v="Suscripción mensual con pago anual"/>
    <n v="17000"/>
    <n v="1"/>
    <n v="0"/>
    <n v="0"/>
    <n v="66699330"/>
    <n v="72499271.739999995"/>
    <n v="0"/>
  </r>
  <r>
    <s v="Catalogo principalOPEN VALUE - CSP GOBIERNOCFQ7TTC0HD42-0008"/>
    <s v="CFQ7TTC0HD42-0008OPEN VALUE - CSP GOBIERNO"/>
    <m/>
    <x v="4"/>
    <s v="CFQ7TTC0HD42-0008"/>
    <x v="3"/>
    <s v="Catalogo principal"/>
    <s v="USD"/>
    <s v="N/A"/>
    <s v="Dynamics 365 Commerce Scale Unit Premium - Cloud"/>
    <s v="Unidad"/>
    <s v="Und"/>
    <s v="Monthly Subscriptions"/>
    <s v="N/A"/>
    <s v="N/A"/>
    <s v="CSP GOBIERNO"/>
    <s v="CFQ7TTC0HD42-0008"/>
    <s v="Suscripción mensual con pago anual"/>
    <n v="37000"/>
    <n v="1"/>
    <n v="0"/>
    <n v="0"/>
    <n v="145169130"/>
    <n v="157792532.61000001"/>
    <n v="0"/>
  </r>
  <r>
    <s v="Catalogo principalOPEN VALUE - CSP GOBIERNOCFQ7TTC0HD42-0001"/>
    <s v="CFQ7TTC0HD42-0001OPEN VALUE - CSP GOBIERNO"/>
    <m/>
    <x v="4"/>
    <s v="CFQ7TTC0HD42-0001"/>
    <x v="3"/>
    <s v="Catalogo principal"/>
    <s v="USD"/>
    <s v="N/A"/>
    <s v="Dynamics 365 Commerce Recommendations"/>
    <s v="Unidad"/>
    <s v="Und"/>
    <s v="Monthly Subscriptions"/>
    <s v="N/A"/>
    <s v="N/A"/>
    <s v="CSP GOBIERNO"/>
    <s v="CFQ7TTC0HD42-0001"/>
    <s v="Suscripción mensual con pago anual"/>
    <n v="3000"/>
    <n v="1"/>
    <n v="0"/>
    <n v="0"/>
    <n v="11770470"/>
    <n v="12793989.130000001"/>
    <n v="0"/>
  </r>
  <r>
    <s v="Catalogo principalOPEN VALUE - CSP GOBIERNOCFQ7TTC0LHT4-0001"/>
    <s v="CFQ7TTC0LHT4-0001OPEN VALUE - CSP GOBIERNO"/>
    <m/>
    <x v="4"/>
    <s v="CFQ7TTC0LHT4-0001"/>
    <x v="3"/>
    <s v="Catalogo principal"/>
    <s v="USD"/>
    <s v="N/A"/>
    <s v="Enterprise Mobility + Security E3"/>
    <s v="Unidad"/>
    <s v="Und"/>
    <s v="Monthly Subscriptions"/>
    <s v="N/A"/>
    <s v="N/A"/>
    <s v="CSP GOBIERNO"/>
    <s v="CFQ7TTC0LHT4-0001"/>
    <s v="Suscripción mensual con pago anual"/>
    <n v="10.6"/>
    <n v="1"/>
    <n v="0"/>
    <n v="0"/>
    <n v="41588.993999999999"/>
    <n v="45205.43"/>
    <n v="0"/>
  </r>
  <r>
    <s v="Catalogo principalOPEN VALUE - CSP GOBIERNOCFQ7TTC0LFJ1-0001"/>
    <s v="CFQ7TTC0LFJ1-0001OPEN VALUE - CSP GOBIERNO"/>
    <m/>
    <x v="4"/>
    <s v="CFQ7TTC0LFJ1-0001"/>
    <x v="3"/>
    <s v="Catalogo principal"/>
    <s v="USD"/>
    <s v="N/A"/>
    <s v="Enterprise Mobility + Security E5"/>
    <s v="Unidad"/>
    <s v="Und"/>
    <s v="Monthly Subscriptions"/>
    <s v="N/A"/>
    <s v="N/A"/>
    <s v="CSP GOBIERNO"/>
    <s v="CFQ7TTC0LFJ1-0001"/>
    <s v="Suscripción mensual con pago anual"/>
    <n v="16.399999999999999"/>
    <n v="1"/>
    <n v="0"/>
    <n v="0"/>
    <n v="64345.23599999999"/>
    <n v="69940.47"/>
    <n v="0"/>
  </r>
  <r>
    <s v="Catalogo principalOPEN VALUE - CSP GOBIERNOCFQ7TTC0LH16-0001"/>
    <s v="CFQ7TTC0LH16-0001OPEN VALUE - CSP GOBIERNO"/>
    <m/>
    <x v="4"/>
    <s v="CFQ7TTC0LH16-0001"/>
    <x v="3"/>
    <s v="Catalogo principal"/>
    <s v="USD"/>
    <s v="N/A"/>
    <s v="Exchange Online (Plan 1)"/>
    <s v="Unidad"/>
    <s v="Und"/>
    <s v="Monthly Subscriptions"/>
    <s v="N/A"/>
    <s v="N/A"/>
    <s v="CSP GOBIERNO"/>
    <s v="CFQ7TTC0LH16-0001"/>
    <s v="Suscripción mensual con pago anual"/>
    <n v="4"/>
    <n v="1"/>
    <n v="0"/>
    <n v="0"/>
    <n v="15693.96"/>
    <n v="17058.650000000001"/>
    <n v="0"/>
  </r>
  <r>
    <s v="Catalogo principalOPEN VALUE - CSP GOBIERNOCFQ7TTC0LH1P-0001"/>
    <s v="CFQ7TTC0LH1P-0001OPEN VALUE - CSP GOBIERNO"/>
    <m/>
    <x v="4"/>
    <s v="CFQ7TTC0LH1P-0001"/>
    <x v="3"/>
    <s v="Catalogo principal"/>
    <s v="USD"/>
    <s v="N/A"/>
    <s v="Exchange Online (Plan 2)"/>
    <s v="Unidad"/>
    <s v="Und"/>
    <s v="Monthly Subscriptions"/>
    <s v="N/A"/>
    <s v="N/A"/>
    <s v="CSP GOBIERNO"/>
    <s v="CFQ7TTC0LH1P-0001"/>
    <s v="Suscripción mensual con pago anual"/>
    <n v="8"/>
    <n v="1"/>
    <n v="0"/>
    <n v="0"/>
    <n v="31387.919999999998"/>
    <n v="34117.300000000003"/>
    <n v="0"/>
  </r>
  <r>
    <s v="Catalogo principalOPEN VALUE - CSP GOBIERNOCFQ7TTC0LH0J-0001"/>
    <s v="CFQ7TTC0LH0J-0001OPEN VALUE - CSP GOBIERNO"/>
    <m/>
    <x v="4"/>
    <s v="CFQ7TTC0LH0J-0001"/>
    <x v="3"/>
    <s v="Catalogo principal"/>
    <s v="USD"/>
    <s v="N/A"/>
    <s v="Exchange Online Archiving for Exchange Online"/>
    <s v="Unidad"/>
    <s v="Und"/>
    <s v="Monthly Subscriptions"/>
    <s v="N/A"/>
    <s v="N/A"/>
    <s v="CSP GOBIERNO"/>
    <s v="CFQ7TTC0LH0J-0001"/>
    <s v="Suscripción mensual con pago anual"/>
    <n v="3"/>
    <n v="1"/>
    <n v="0"/>
    <n v="0"/>
    <n v="11770.47"/>
    <n v="12793.99"/>
    <n v="0"/>
  </r>
  <r>
    <s v="Catalogo principalOPEN VALUE - CSP GOBIERNOCFQ7TTC0LHQ5-0001"/>
    <s v="CFQ7TTC0LHQ5-0001OPEN VALUE - CSP GOBIERNO"/>
    <m/>
    <x v="4"/>
    <s v="CFQ7TTC0LHQ5-0001"/>
    <x v="3"/>
    <s v="Catalogo principal"/>
    <s v="USD"/>
    <s v="N/A"/>
    <s v="Exchange Online Archiving for Exchange Server"/>
    <s v="Unidad"/>
    <s v="Und"/>
    <s v="Monthly Subscriptions"/>
    <s v="N/A"/>
    <s v="N/A"/>
    <s v="CSP GOBIERNO"/>
    <s v="CFQ7TTC0LHQ5-0001"/>
    <s v="Suscripción mensual con pago anual"/>
    <n v="3"/>
    <n v="1"/>
    <n v="0"/>
    <n v="0"/>
    <n v="11770.47"/>
    <n v="12793.99"/>
    <n v="0"/>
  </r>
  <r>
    <s v="Catalogo principalOPEN VALUE - CSP GOBIERNOCFQ7TTC0LH0L-0001"/>
    <s v="CFQ7TTC0LH0L-0001OPEN VALUE - CSP GOBIERNO"/>
    <m/>
    <x v="4"/>
    <s v="CFQ7TTC0LH0L-0001"/>
    <x v="3"/>
    <s v="Catalogo principal"/>
    <s v="USD"/>
    <s v="N/A"/>
    <s v="Exchange Online Kiosk"/>
    <s v="Unidad"/>
    <s v="Und"/>
    <s v="Monthly Subscriptions"/>
    <s v="N/A"/>
    <s v="N/A"/>
    <s v="CSP GOBIERNO"/>
    <s v="CFQ7TTC0LH0L-0001"/>
    <s v="Suscripción mensual con pago anual"/>
    <n v="2"/>
    <n v="1"/>
    <n v="0"/>
    <n v="0"/>
    <n v="7846.98"/>
    <n v="8529.33"/>
    <n v="0"/>
  </r>
  <r>
    <s v="Catalogo principalOPEN VALUE - CSP GOBIERNOCFQ7TTC0LGZM-0001"/>
    <s v="CFQ7TTC0LGZM-0001OPEN VALUE - CSP GOBIERNO"/>
    <m/>
    <x v="4"/>
    <s v="CFQ7TTC0LGZM-0001"/>
    <x v="3"/>
    <s v="Catalogo principal"/>
    <s v="USD"/>
    <s v="N/A"/>
    <s v="Exchange Online Protection"/>
    <s v="Unidad"/>
    <s v="Und"/>
    <s v="Monthly Subscriptions"/>
    <s v="N/A"/>
    <s v="N/A"/>
    <s v="CSP GOBIERNO"/>
    <s v="CFQ7TTC0LGZM-0001"/>
    <s v="Suscripción mensual con pago anual"/>
    <n v="1"/>
    <n v="1"/>
    <n v="0"/>
    <n v="0"/>
    <n v="3923.49"/>
    <n v="4264.66"/>
    <n v="0"/>
  </r>
  <r>
    <s v="Catalogo principalOPEN VALUE - CSP GOBIERNOCFQ7TTC0HDJX-0001"/>
    <s v="CFQ7TTC0HDJX-0001OPEN VALUE - CSP GOBIERNO"/>
    <m/>
    <x v="4"/>
    <s v="CFQ7TTC0HDJX-0001"/>
    <x v="3"/>
    <s v="Catalogo principal"/>
    <s v="USD"/>
    <s v="N/A"/>
    <s v="Extra Graph Connector Capacity"/>
    <s v="Unidad"/>
    <s v="Und"/>
    <s v="Monthly Subscriptions"/>
    <s v="N/A"/>
    <s v="N/A"/>
    <s v="CSP GOBIERNO"/>
    <s v="CFQ7TTC0HDJX-0001"/>
    <s v="Suscripción mensual con pago anual"/>
    <n v="1000"/>
    <n v="1"/>
    <n v="0"/>
    <n v="0"/>
    <n v="3923490"/>
    <n v="4264663.04"/>
    <n v="0"/>
  </r>
  <r>
    <s v="Catalogo principalOPEN VALUE - CSP GOBIERNOCFQ7TTC0HD4F-0002"/>
    <s v="CFQ7TTC0HD4F-0002OPEN VALUE - CSP GOBIERNO"/>
    <m/>
    <x v="4"/>
    <s v="CFQ7TTC0HD4F-0002"/>
    <x v="3"/>
    <s v="Catalogo principal"/>
    <s v="USD"/>
    <s v="N/A"/>
    <s v="Sensor Data Intelligence Additional Machines Add-in for Dynamics 365 Supply Chain Management"/>
    <s v="Unidad"/>
    <s v="Und"/>
    <s v="Monthly Subscriptions"/>
    <s v="N/A"/>
    <s v="N/A"/>
    <s v="CSP GOBIERNO"/>
    <s v="CFQ7TTC0HD4F-0002"/>
    <s v="Suscripción mensual con pago anual"/>
    <n v="250"/>
    <n v="1"/>
    <n v="0"/>
    <n v="0"/>
    <n v="980872.5"/>
    <n v="1066165.76"/>
    <n v="0"/>
  </r>
  <r>
    <s v="Catalogo principalOPEN VALUE - CSP GOBIERNOCFQ7TTC0HD4F-0001"/>
    <s v="CFQ7TTC0HD4F-0001OPEN VALUE - CSP GOBIERNO"/>
    <m/>
    <x v="4"/>
    <s v="CFQ7TTC0HD4F-0001"/>
    <x v="3"/>
    <s v="Catalogo principal"/>
    <s v="USD"/>
    <s v="N/A"/>
    <s v="Sensor Data Intelligence Scenario Add-in for Dynamics 365 Supply Chain Management"/>
    <s v="Unidad"/>
    <s v="Und"/>
    <s v="Monthly Subscriptions"/>
    <s v="N/A"/>
    <s v="N/A"/>
    <s v="CSP GOBIERNO"/>
    <s v="CFQ7TTC0HD4F-0001"/>
    <s v="Suscripción mensual con pago anual"/>
    <n v="1500"/>
    <n v="1"/>
    <n v="0"/>
    <n v="0"/>
    <n v="5885235"/>
    <n v="6396994.5700000003"/>
    <n v="0"/>
  </r>
  <r>
    <s v="Catalogo principalOPEN VALUE - CSP GOBIERNOCFQ7TTC0LH1G-0001"/>
    <s v="CFQ7TTC0LH1G-0001OPEN VALUE - CSP GOBIERNO"/>
    <m/>
    <x v="4"/>
    <s v="CFQ7TTC0LH1G-0001"/>
    <x v="3"/>
    <s v="Catalogo principal"/>
    <s v="USD"/>
    <s v="N/A"/>
    <s v="Microsoft 365 Apps for business"/>
    <s v="Unidad"/>
    <s v="Und"/>
    <s v="Monthly Subscriptions"/>
    <s v="N/A"/>
    <s v="N/A"/>
    <s v="CSP GOBIERNO"/>
    <s v="CFQ7TTC0LH1G-0001"/>
    <s v="Suscripción mensual con pago anual"/>
    <n v="8.3000000000000007"/>
    <n v="1"/>
    <n v="0"/>
    <n v="0"/>
    <n v="32564.967000000001"/>
    <n v="35396.699999999997"/>
    <n v="0"/>
  </r>
  <r>
    <s v="Catalogo principalOPEN VALUE - CSP GOBIERNOCFQ7TTC0LGZT-0001"/>
    <s v="CFQ7TTC0LGZT-0001OPEN VALUE - CSP GOBIERNO"/>
    <m/>
    <x v="4"/>
    <s v="CFQ7TTC0LGZT-0001"/>
    <x v="3"/>
    <s v="Catalogo principal"/>
    <s v="USD"/>
    <s v="N/A"/>
    <s v="Microsoft 365 Apps for enterprise"/>
    <s v="Unidad"/>
    <s v="Und"/>
    <s v="Monthly Subscriptions"/>
    <s v="N/A"/>
    <s v="N/A"/>
    <s v="CSP GOBIERNO"/>
    <s v="CFQ7TTC0LGZT-0001"/>
    <s v="Suscripción mensual con pago anual"/>
    <n v="12"/>
    <n v="1"/>
    <n v="0"/>
    <n v="0"/>
    <n v="47081.88"/>
    <n v="51175.96"/>
    <n v="0"/>
  </r>
  <r>
    <s v="Catalogo principalOPEN VALUE - CSP GOBIERNOCFQ7TTC0LHSL-0008"/>
    <s v="CFQ7TTC0LHSL-0008OPEN VALUE - CSP GOBIERNO"/>
    <m/>
    <x v="4"/>
    <s v="CFQ7TTC0LHSL-0008"/>
    <x v="3"/>
    <s v="Catalogo principal"/>
    <s v="USD"/>
    <s v="N/A"/>
    <s v="Operator Connect Conferencing"/>
    <s v="Unidad"/>
    <s v="Und"/>
    <s v="Monthly Subscriptions"/>
    <s v="N/A"/>
    <s v="N/A"/>
    <s v="CSP GOBIERNO"/>
    <s v="CFQ7TTC0LHSL-0008"/>
    <s v="Suscripción mensual con pago anual"/>
    <n v="0"/>
    <n v="1"/>
    <n v="0"/>
    <n v="0"/>
    <n v="0"/>
    <n v="0"/>
    <n v="0"/>
  </r>
  <r>
    <s v="Catalogo principalOPEN VALUE - CSP GOBIERNOCFQ7TTC0LHSL-0002"/>
    <s v="CFQ7TTC0LHSL-0002OPEN VALUE - CSP GOBIERNO"/>
    <m/>
    <x v="4"/>
    <s v="CFQ7TTC0LHSL-0002"/>
    <x v="3"/>
    <s v="Catalogo principal"/>
    <s v="USD"/>
    <s v="N/A"/>
    <s v="Extended Dial-out Minutes to USA/CAN"/>
    <s v="Unidad"/>
    <s v="Und"/>
    <s v="Monthly Subscriptions"/>
    <s v="N/A"/>
    <s v="N/A"/>
    <s v="CSP GOBIERNO"/>
    <s v="CFQ7TTC0LHSL-0002"/>
    <s v="Suscripción mensual con pago anual"/>
    <n v="4"/>
    <n v="1"/>
    <n v="0"/>
    <n v="0"/>
    <n v="15693.96"/>
    <n v="17058.650000000001"/>
    <n v="0"/>
  </r>
  <r>
    <s v="Catalogo principalOPEN VALUE - CSP GOBIERNOCFQ7TTC0LHSL-0001"/>
    <s v="CFQ7TTC0LHSL-0001OPEN VALUE - CSP GOBIERNO"/>
    <m/>
    <x v="4"/>
    <s v="CFQ7TTC0LHSL-0001"/>
    <x v="3"/>
    <s v="Catalogo principal"/>
    <s v="USD"/>
    <s v="N/A"/>
    <s v="Microsoft 365 Audio Conferencing"/>
    <s v="Unidad"/>
    <s v="Und"/>
    <s v="Monthly Subscriptions"/>
    <s v="N/A"/>
    <s v="N/A"/>
    <s v="CSP GOBIERNO"/>
    <s v="CFQ7TTC0LHSL-0001"/>
    <s v="Suscripción mensual con pago anual"/>
    <n v="2.5"/>
    <n v="1"/>
    <n v="0"/>
    <n v="0"/>
    <n v="9808.7249999999985"/>
    <n v="10661.66"/>
    <n v="0"/>
  </r>
  <r>
    <s v="Catalogo principalOPEN VALUE - CSP GOBIERNOCFQ7TTC0LH18-0001"/>
    <s v="CFQ7TTC0LH18-0001OPEN VALUE - CSP GOBIERNO"/>
    <m/>
    <x v="4"/>
    <s v="CFQ7TTC0LH18-0001"/>
    <x v="3"/>
    <s v="Catalogo principal"/>
    <s v="USD"/>
    <s v="N/A"/>
    <s v="Microsoft 365 Business Basic"/>
    <s v="Unidad"/>
    <s v="Und"/>
    <s v="Monthly Subscriptions"/>
    <s v="N/A"/>
    <s v="N/A"/>
    <s v="CSP GOBIERNO"/>
    <s v="CFQ7TTC0LH18-0001"/>
    <s v="Suscripción mensual con pago anual"/>
    <n v="6"/>
    <n v="1"/>
    <n v="0"/>
    <n v="0"/>
    <n v="23540.94"/>
    <n v="25587.98"/>
    <n v="0"/>
  </r>
  <r>
    <s v="Catalogo principalOPEN VALUE - CSP GOBIERNOCFQ7TTC0LCHC-0002"/>
    <s v="CFQ7TTC0LCHC-0002OPEN VALUE - CSP GOBIERNO"/>
    <m/>
    <x v="4"/>
    <s v="CFQ7TTC0LCHC-0002"/>
    <x v="3"/>
    <s v="Catalogo principal"/>
    <s v="USD"/>
    <s v="N/A"/>
    <s v="Microsoft 365 Business Premium"/>
    <s v="Unidad"/>
    <s v="Und"/>
    <s v="Monthly Subscriptions"/>
    <s v="N/A"/>
    <s v="N/A"/>
    <s v="CSP GOBIERNO"/>
    <s v="CFQ7TTC0LCHC-0002"/>
    <s v="Suscripción mensual con pago anual"/>
    <n v="22"/>
    <n v="1"/>
    <n v="0"/>
    <n v="0"/>
    <n v="86316.78"/>
    <n v="93822.59"/>
    <n v="0"/>
  </r>
  <r>
    <s v="Catalogo principalOPEN VALUE - CSP GOBIERNOCFQ7TTC0LDPB-0001"/>
    <s v="CFQ7TTC0LDPB-0001OPEN VALUE - CSP GOBIERNO"/>
    <m/>
    <x v="4"/>
    <s v="CFQ7TTC0LDPB-0001"/>
    <x v="3"/>
    <s v="Catalogo principal"/>
    <s v="USD"/>
    <s v="N/A"/>
    <s v="Microsoft 365 Business Standard"/>
    <s v="Unidad"/>
    <s v="Und"/>
    <s v="Monthly Subscriptions"/>
    <s v="N/A"/>
    <s v="N/A"/>
    <s v="CSP GOBIERNO"/>
    <s v="CFQ7TTC0LDPB-0001"/>
    <s v="Suscripción mensual con pago anual"/>
    <n v="12.5"/>
    <n v="1"/>
    <n v="0"/>
    <n v="0"/>
    <n v="49043.625"/>
    <n v="53308.29"/>
    <n v="0"/>
  </r>
  <r>
    <s v="Catalogo principalOPEN VALUE - CSP GOBIERNOCFQ7TTC0LHXT-0001"/>
    <s v="CFQ7TTC0LHXT-0001OPEN VALUE - CSP GOBIERNO"/>
    <m/>
    <x v="4"/>
    <s v="CFQ7TTC0LHXT-0001"/>
    <x v="3"/>
    <s v="Catalogo principal"/>
    <s v="USD"/>
    <s v="N/A"/>
    <s v="Microsoft Teams Domestic and International Calling Plan"/>
    <s v="Unidad"/>
    <s v="Und"/>
    <s v="Monthly Subscriptions"/>
    <s v="N/A"/>
    <s v="N/A"/>
    <s v="CSP GOBIERNO"/>
    <s v="CFQ7TTC0LHXT-0001"/>
    <s v="Suscripción mensual con pago anual"/>
    <n v="24"/>
    <n v="1"/>
    <n v="0"/>
    <n v="0"/>
    <n v="94163.76"/>
    <n v="102351.91"/>
    <n v="0"/>
  </r>
  <r>
    <s v="Catalogo principalOPEN VALUE - CSP GOBIERNOCFQ7TTC0LHXJ-0003"/>
    <s v="CFQ7TTC0LHXJ-0003OPEN VALUE - CSP GOBIERNO"/>
    <m/>
    <x v="4"/>
    <s v="CFQ7TTC0LHXJ-0003"/>
    <x v="3"/>
    <s v="Catalogo principal"/>
    <s v="USD"/>
    <s v="N/A"/>
    <s v="Microsoft Teams Domestic Calling Plan (120 min)"/>
    <s v="Unidad"/>
    <s v="Und"/>
    <s v="Monthly Subscriptions"/>
    <s v="N/A"/>
    <s v="N/A"/>
    <s v="CSP GOBIERNO"/>
    <s v="CFQ7TTC0LHXJ-0003"/>
    <s v="Suscripción mensual con pago anual"/>
    <n v="6"/>
    <n v="1"/>
    <n v="0"/>
    <n v="0"/>
    <n v="23540.94"/>
    <n v="25587.98"/>
    <n v="0"/>
  </r>
  <r>
    <s v="Catalogo principalOPEN VALUE - CSP GOBIERNOCFQ7TTC0LHXJ-0001"/>
    <s v="CFQ7TTC0LHXJ-0001OPEN VALUE - CSP GOBIERNO"/>
    <m/>
    <x v="4"/>
    <s v="CFQ7TTC0LHXJ-0001"/>
    <x v="3"/>
    <s v="Catalogo principal"/>
    <s v="USD"/>
    <s v="N/A"/>
    <s v="Microsoft Teams Domestic Calling Plan"/>
    <s v="Unidad"/>
    <s v="Und"/>
    <s v="Monthly Subscriptions"/>
    <s v="N/A"/>
    <s v="N/A"/>
    <s v="CSP GOBIERNO"/>
    <s v="CFQ7TTC0LHXJ-0001"/>
    <s v="Suscripción mensual con pago anual"/>
    <n v="12"/>
    <n v="1"/>
    <n v="0"/>
    <n v="0"/>
    <n v="47081.88"/>
    <n v="51175.96"/>
    <n v="0"/>
  </r>
  <r>
    <s v="Catalogo principalOPEN VALUE - CSP GOBIERNOCFQ7TTC0LFLX-0003"/>
    <s v="CFQ7TTC0LFLX-0003OPEN VALUE - CSP GOBIERNO"/>
    <m/>
    <x v="4"/>
    <s v="CFQ7TTC0LFLX-0003"/>
    <x v="3"/>
    <s v="Catalogo principal"/>
    <s v="USD"/>
    <s v="N/A"/>
    <s v="Microsoft 365 E3 - Unattended License"/>
    <s v="Unidad"/>
    <s v="Und"/>
    <s v="Monthly Subscriptions"/>
    <s v="N/A"/>
    <s v="N/A"/>
    <s v="CSP GOBIERNO"/>
    <s v="CFQ7TTC0LFLX-0003"/>
    <s v="Suscripción mensual con pago anual"/>
    <n v="36"/>
    <n v="1"/>
    <n v="0"/>
    <n v="0"/>
    <n v="141245.63999999998"/>
    <n v="153527.87"/>
    <n v="0"/>
  </r>
  <r>
    <s v="Catalogo principalOPEN VALUE - CSP GOBIERNOCFQ7TTC0LFLX-0001"/>
    <s v="CFQ7TTC0LFLX-0001OPEN VALUE - CSP GOBIERNO"/>
    <m/>
    <x v="4"/>
    <s v="CFQ7TTC0LFLX-0001"/>
    <x v="3"/>
    <s v="Catalogo principal"/>
    <s v="USD"/>
    <s v="N/A"/>
    <s v="Microsoft 365 E3"/>
    <s v="Unidad"/>
    <s v="Und"/>
    <s v="Monthly Subscriptions"/>
    <s v="N/A"/>
    <s v="N/A"/>
    <s v="CSP GOBIERNO"/>
    <s v="CFQ7TTC0LFLX-0001"/>
    <s v="Suscripción mensual con pago anual"/>
    <n v="36"/>
    <n v="1"/>
    <n v="0"/>
    <n v="0"/>
    <n v="141245.63999999998"/>
    <n v="153527.87"/>
    <n v="0"/>
  </r>
  <r>
    <s v="Catalogo principalOPEN VALUE - CSP GOBIERNOCFQ7TTC0LFLZ-0003"/>
    <s v="CFQ7TTC0LFLZ-0003OPEN VALUE - CSP GOBIERNO"/>
    <m/>
    <x v="4"/>
    <s v="CFQ7TTC0LFLZ-0003"/>
    <x v="3"/>
    <s v="Catalogo principal"/>
    <s v="USD"/>
    <s v="N/A"/>
    <s v="Microsoft 365 E5 without Audio Conferencing"/>
    <s v="Unidad"/>
    <s v="Und"/>
    <s v="Monthly Subscriptions"/>
    <s v="N/A"/>
    <s v="N/A"/>
    <s v="CSP GOBIERNO"/>
    <s v="CFQ7TTC0LFLZ-0003"/>
    <s v="Suscripción mensual con pago anual"/>
    <n v="57"/>
    <n v="1"/>
    <n v="0"/>
    <n v="0"/>
    <n v="223638.93"/>
    <n v="243085.79"/>
    <n v="0"/>
  </r>
  <r>
    <s v="Catalogo principalOPEN VALUE - CSP GOBIERNOCFQ7TTC0LFLZ-0002"/>
    <s v="CFQ7TTC0LFLZ-0002OPEN VALUE - CSP GOBIERNO"/>
    <m/>
    <x v="4"/>
    <s v="CFQ7TTC0LFLZ-0002"/>
    <x v="3"/>
    <s v="Catalogo principal"/>
    <s v="USD"/>
    <s v="N/A"/>
    <s v="Microsoft 365 E5"/>
    <s v="Unidad"/>
    <s v="Und"/>
    <s v="Monthly Subscriptions"/>
    <s v="N/A"/>
    <s v="N/A"/>
    <s v="CSP GOBIERNO"/>
    <s v="CFQ7TTC0LFLZ-0002"/>
    <s v="Suscripción mensual con pago anual"/>
    <n v="57"/>
    <n v="1"/>
    <n v="0"/>
    <n v="0"/>
    <n v="223638.93"/>
    <n v="243085.79"/>
    <n v="0"/>
  </r>
  <r>
    <s v="Catalogo principalOPEN VALUE - CSP GOBIERNOCFQ7TTC0LHR4-0002"/>
    <s v="CFQ7TTC0LHR4-0002OPEN VALUE - CSP GOBIERNO"/>
    <m/>
    <x v="4"/>
    <s v="CFQ7TTC0LHR4-0002"/>
    <x v="3"/>
    <s v="Catalogo principal"/>
    <s v="USD"/>
    <s v="N/A"/>
    <s v="Compliance Manager Premium Assessment Add-On"/>
    <s v="Unidad"/>
    <s v="Und"/>
    <s v="Monthly Subscriptions"/>
    <s v="N/A"/>
    <s v="N/A"/>
    <s v="CSP GOBIERNO"/>
    <s v="CFQ7TTC0LHR4-0002"/>
    <s v="Suscripción mensual con pago anual"/>
    <n v="500"/>
    <n v="1"/>
    <n v="0"/>
    <n v="0"/>
    <n v="1961745"/>
    <n v="2132331.52"/>
    <n v="0"/>
  </r>
  <r>
    <s v="Catalogo principalOPEN VALUE - CSP GOBIERNOCFQ7TTC0LHR4-0001"/>
    <s v="CFQ7TTC0LHR4-0001OPEN VALUE - CSP GOBIERNO"/>
    <m/>
    <x v="4"/>
    <s v="CFQ7TTC0LHR4-0001"/>
    <x v="3"/>
    <s v="Catalogo principal"/>
    <s v="USD"/>
    <s v="N/A"/>
    <s v="Microsoft 365 E5 Compliance"/>
    <s v="Unidad"/>
    <s v="Und"/>
    <s v="Monthly Subscriptions"/>
    <s v="N/A"/>
    <s v="N/A"/>
    <s v="CSP GOBIERNO"/>
    <s v="CFQ7TTC0LHR4-0001"/>
    <s v="Suscripción mensual con pago anual"/>
    <n v="12"/>
    <n v="1"/>
    <n v="0"/>
    <n v="0"/>
    <n v="47081.88"/>
    <n v="51175.96"/>
    <n v="0"/>
  </r>
  <r>
    <s v="Catalogo principalOPEN VALUE - CSP GOBIERNOCFQ7TTC0HD6V-0001"/>
    <s v="CFQ7TTC0HD6V-0001OPEN VALUE - CSP GOBIERNO"/>
    <m/>
    <x v="4"/>
    <s v="CFQ7TTC0HD6V-0001"/>
    <x v="3"/>
    <s v="Catalogo principal"/>
    <s v="USD"/>
    <s v="N/A"/>
    <s v="Microsoft 365 E5 eDiscovery and Audit"/>
    <s v="Unidad"/>
    <s v="Und"/>
    <s v="Monthly Subscriptions"/>
    <s v="N/A"/>
    <s v="N/A"/>
    <s v="CSP GOBIERNO"/>
    <s v="CFQ7TTC0HD6V-0001"/>
    <s v="Suscripción mensual con pago anual"/>
    <n v="6"/>
    <n v="1"/>
    <n v="0"/>
    <n v="0"/>
    <n v="23540.94"/>
    <n v="25587.98"/>
    <n v="0"/>
  </r>
  <r>
    <s v="Catalogo principalOPEN VALUE - CSP GOBIERNOCFQ7TTC0HD6T-0001"/>
    <s v="CFQ7TTC0HD6T-0001OPEN VALUE - CSP GOBIERNO"/>
    <m/>
    <x v="4"/>
    <s v="CFQ7TTC0HD6T-0001"/>
    <x v="3"/>
    <s v="Catalogo principal"/>
    <s v="USD"/>
    <s v="N/A"/>
    <s v="Microsoft 365 E5 Information Protection and Governance"/>
    <s v="Unidad"/>
    <s v="Und"/>
    <s v="Monthly Subscriptions"/>
    <s v="N/A"/>
    <s v="N/A"/>
    <s v="CSP GOBIERNO"/>
    <s v="CFQ7TTC0HD6T-0001"/>
    <s v="Suscripción mensual con pago anual"/>
    <n v="7"/>
    <n v="1"/>
    <n v="0"/>
    <n v="0"/>
    <n v="27464.43"/>
    <n v="29852.639999999999"/>
    <n v="0"/>
  </r>
  <r>
    <s v="Catalogo principalOPEN VALUE - CSP GOBIERNOCFQ7TTC0HD6S-0001"/>
    <s v="CFQ7TTC0HD6S-0001OPEN VALUE - CSP GOBIERNO"/>
    <m/>
    <x v="4"/>
    <s v="CFQ7TTC0HD6S-0001"/>
    <x v="3"/>
    <s v="Catalogo principal"/>
    <s v="USD"/>
    <s v="N/A"/>
    <s v="Microsoft 365 E5 Insider Risk Management"/>
    <s v="Unidad"/>
    <s v="Und"/>
    <s v="Monthly Subscriptions"/>
    <s v="N/A"/>
    <s v="N/A"/>
    <s v="CSP GOBIERNO"/>
    <s v="CFQ7TTC0HD6S-0001"/>
    <s v="Suscripción mensual con pago anual"/>
    <n v="6"/>
    <n v="1"/>
    <n v="0"/>
    <n v="0"/>
    <n v="23540.94"/>
    <n v="25587.98"/>
    <n v="0"/>
  </r>
  <r>
    <s v="Catalogo principalOPEN VALUE - CSP GOBIERNOCFQ7TTC0LHQB-0001"/>
    <s v="CFQ7TTC0LHQB-0001OPEN VALUE - CSP GOBIERNO"/>
    <m/>
    <x v="4"/>
    <s v="CFQ7TTC0LHQB-0001"/>
    <x v="3"/>
    <s v="Catalogo principal"/>
    <s v="USD"/>
    <s v="N/A"/>
    <s v="Microsoft 365 E5 Security"/>
    <s v="Unidad"/>
    <s v="Und"/>
    <s v="Monthly Subscriptions"/>
    <s v="N/A"/>
    <s v="N/A"/>
    <s v="CSP GOBIERNO"/>
    <s v="CFQ7TTC0LHQB-0001"/>
    <s v="Suscripción mensual con pago anual"/>
    <n v="12"/>
    <n v="1"/>
    <n v="0"/>
    <n v="0"/>
    <n v="47081.88"/>
    <n v="51175.96"/>
    <n v="0"/>
  </r>
  <r>
    <s v="Catalogo principalOPEN VALUE - CSP GOBIERNOCFQ7TTC0MBMD-0007"/>
    <s v="CFQ7TTC0MBMD-0007OPEN VALUE - CSP GOBIERNO"/>
    <m/>
    <x v="4"/>
    <s v="CFQ7TTC0MBMD-0007"/>
    <x v="3"/>
    <s v="Catalogo principal"/>
    <s v="USD"/>
    <s v="N/A"/>
    <s v="Microsoft 365 F5 Security + Compliance Add-on"/>
    <s v="Unidad"/>
    <s v="Und"/>
    <s v="Monthly Subscriptions"/>
    <s v="N/A"/>
    <s v="N/A"/>
    <s v="CSP GOBIERNO"/>
    <s v="CFQ7TTC0MBMD-0007"/>
    <s v="Suscripción mensual con pago anual"/>
    <n v="13"/>
    <n v="1"/>
    <n v="0"/>
    <n v="0"/>
    <n v="51005.369999999995"/>
    <n v="55440.62"/>
    <n v="0"/>
  </r>
  <r>
    <s v="Catalogo principalOPEN VALUE - CSP GOBIERNOCFQ7TTC0MBMD-0006"/>
    <s v="CFQ7TTC0MBMD-0006OPEN VALUE - CSP GOBIERNO"/>
    <m/>
    <x v="4"/>
    <s v="CFQ7TTC0MBMD-0006"/>
    <x v="3"/>
    <s v="Catalogo principal"/>
    <s v="USD"/>
    <s v="N/A"/>
    <s v="Microsoft 365 F5 Security Add-on"/>
    <s v="Unidad"/>
    <s v="Und"/>
    <s v="Monthly Subscriptions"/>
    <s v="N/A"/>
    <s v="N/A"/>
    <s v="CSP GOBIERNO"/>
    <s v="CFQ7TTC0MBMD-0006"/>
    <s v="Suscripción mensual con pago anual"/>
    <n v="8"/>
    <n v="1"/>
    <n v="0"/>
    <n v="0"/>
    <n v="31387.919999999998"/>
    <n v="34117.300000000003"/>
    <n v="0"/>
  </r>
  <r>
    <s v="Catalogo principalOPEN VALUE - CSP GOBIERNOCFQ7TTC0MBMD-0005"/>
    <s v="CFQ7TTC0MBMD-0005OPEN VALUE - CSP GOBIERNO"/>
    <m/>
    <x v="4"/>
    <s v="CFQ7TTC0MBMD-0005"/>
    <x v="3"/>
    <s v="Catalogo principal"/>
    <s v="USD"/>
    <s v="N/A"/>
    <s v="Microsoft 365 F5 Compliance Add-on"/>
    <s v="Unidad"/>
    <s v="Und"/>
    <s v="Monthly Subscriptions"/>
    <s v="N/A"/>
    <s v="N/A"/>
    <s v="CSP GOBIERNO"/>
    <s v="CFQ7TTC0MBMD-0005"/>
    <s v="Suscripción mensual con pago anual"/>
    <n v="8"/>
    <n v="1"/>
    <n v="0"/>
    <n v="0"/>
    <n v="31387.919999999998"/>
    <n v="34117.300000000003"/>
    <n v="0"/>
  </r>
  <r>
    <s v="Catalogo principalOPEN VALUE - CSP GOBIERNOCFQ7TTC0MBMD-0002"/>
    <s v="CFQ7TTC0MBMD-0002OPEN VALUE - CSP GOBIERNO"/>
    <m/>
    <x v="4"/>
    <s v="CFQ7TTC0MBMD-0002"/>
    <x v="3"/>
    <s v="Catalogo principal"/>
    <s v="USD"/>
    <s v="N/A"/>
    <s v="Microsoft 365 F1"/>
    <s v="Unidad"/>
    <s v="Und"/>
    <s v="Monthly Subscriptions"/>
    <s v="N/A"/>
    <s v="N/A"/>
    <s v="CSP GOBIERNO"/>
    <s v="CFQ7TTC0MBMD-0002"/>
    <s v="Suscripción mensual con pago anual"/>
    <n v="2.2999999999999998"/>
    <n v="1"/>
    <n v="0"/>
    <n v="0"/>
    <n v="9024.0269999999982"/>
    <n v="9808.73"/>
    <n v="0"/>
  </r>
  <r>
    <s v="Catalogo principalOPEN VALUE - CSP GOBIERNOCFQ7TTC0LH05-0001"/>
    <s v="CFQ7TTC0LH05-0001OPEN VALUE - CSP GOBIERNO"/>
    <m/>
    <x v="4"/>
    <s v="CFQ7TTC0LH05-0001"/>
    <x v="3"/>
    <s v="Catalogo principal"/>
    <s v="USD"/>
    <s v="N/A"/>
    <s v="Microsoft 365 F3"/>
    <s v="Unidad"/>
    <s v="Und"/>
    <s v="Monthly Subscriptions"/>
    <s v="N/A"/>
    <s v="N/A"/>
    <s v="CSP GOBIERNO"/>
    <s v="CFQ7TTC0LH05-0001"/>
    <s v="Suscripción mensual con pago anual"/>
    <n v="8"/>
    <n v="1"/>
    <n v="0"/>
    <n v="0"/>
    <n v="31387.919999999998"/>
    <n v="34117.300000000003"/>
    <n v="0"/>
  </r>
  <r>
    <s v="Catalogo principalOPEN VALUE - CSP GOBIERNOCFQ7TTC0HC36-0001"/>
    <s v="CFQ7TTC0HC36-0001OPEN VALUE - CSP GOBIERNO"/>
    <m/>
    <x v="4"/>
    <s v="CFQ7TTC0HC36-0001"/>
    <x v="3"/>
    <s v="Catalogo principal"/>
    <s v="USD"/>
    <s v="N/A"/>
    <s v="Microsoft 365 International Calling Plan"/>
    <s v="Unidad"/>
    <s v="Und"/>
    <s v="Monthly Subscriptions"/>
    <s v="N/A"/>
    <s v="N/A"/>
    <s v="CSP GOBIERNO"/>
    <s v="CFQ7TTC0HC36-0001"/>
    <s v="Suscripción mensual con pago anual"/>
    <n v="12"/>
    <n v="1"/>
    <n v="0"/>
    <n v="0"/>
    <n v="47081.88"/>
    <n v="51175.96"/>
    <n v="0"/>
  </r>
  <r>
    <s v="Catalogo principalOPEN VALUE - CSP GOBIERNOCFQ7TTC0J7WF-0004"/>
    <s v="CFQ7TTC0J7WF-0004OPEN VALUE - CSP GOBIERNO"/>
    <m/>
    <x v="4"/>
    <s v="CFQ7TTC0J7WF-0004"/>
    <x v="3"/>
    <s v="Catalogo principal"/>
    <s v="USD"/>
    <s v="N/A"/>
    <s v="App governance add-on to Microsoft Defender for Cloud Apps"/>
    <s v="Unidad"/>
    <s v="Und"/>
    <s v="Monthly Subscriptions"/>
    <s v="N/A"/>
    <s v="N/A"/>
    <s v="CSP GOBIERNO"/>
    <s v="CFQ7TTC0J7WF-0004"/>
    <s v="Suscripción mensual con pago anual"/>
    <n v="4"/>
    <n v="1"/>
    <n v="0"/>
    <n v="0"/>
    <n v="15693.96"/>
    <n v="17058.650000000001"/>
    <n v="0"/>
  </r>
  <r>
    <s v="Catalogo principalOPEN VALUE - CSP GOBIERNOCFQ7TTC0LHRR-0001"/>
    <s v="CFQ7TTC0LHRR-0001OPEN VALUE - CSP GOBIERNO"/>
    <m/>
    <x v="4"/>
    <s v="CFQ7TTC0LHRR-0001"/>
    <x v="3"/>
    <s v="Catalogo principal"/>
    <s v="USD"/>
    <s v="N/A"/>
    <s v="Microsoft Defender for Cloud Apps"/>
    <s v="Unidad"/>
    <s v="Und"/>
    <s v="Monthly Subscriptions"/>
    <s v="N/A"/>
    <s v="N/A"/>
    <s v="CSP GOBIERNO"/>
    <s v="CFQ7TTC0LHRR-0001"/>
    <s v="Suscripción mensual con pago anual"/>
    <n v="3.5"/>
    <n v="1"/>
    <n v="0"/>
    <n v="0"/>
    <n v="13732.215"/>
    <n v="14926.32"/>
    <n v="0"/>
  </r>
  <r>
    <s v="Catalogo principalOPEN VALUE - CSP GOBIERNOCFQ7TTC0J1GB-0003"/>
    <s v="CFQ7TTC0J1GB-0003OPEN VALUE - CSP GOBIERNO"/>
    <m/>
    <x v="4"/>
    <s v="CFQ7TTC0J1GB-0003"/>
    <x v="3"/>
    <s v="Catalogo principal"/>
    <s v="USD"/>
    <s v="N/A"/>
    <s v="Microsoft Defender for Endpoint P1"/>
    <s v="Unidad"/>
    <s v="Und"/>
    <s v="Monthly Subscriptions"/>
    <s v="N/A"/>
    <s v="N/A"/>
    <s v="CSP GOBIERNO"/>
    <s v="CFQ7TTC0J1GB-0003"/>
    <s v="Suscripción mensual con pago anual"/>
    <n v="3"/>
    <n v="1"/>
    <n v="0"/>
    <n v="0"/>
    <n v="11770.47"/>
    <n v="12793.99"/>
    <n v="0"/>
  </r>
  <r>
    <s v="Catalogo principalOPEN VALUE - CSP GOBIERNOCFQ7TTC0LGV0-0001"/>
    <s v="CFQ7TTC0LGV0-0001OPEN VALUE - CSP GOBIERNO"/>
    <m/>
    <x v="4"/>
    <s v="CFQ7TTC0LGV0-0001"/>
    <x v="3"/>
    <s v="Catalogo principal"/>
    <s v="USD"/>
    <s v="N/A"/>
    <s v="Microsoft Defender for Endpoint P2"/>
    <s v="Unidad"/>
    <s v="Und"/>
    <s v="Monthly Subscriptions"/>
    <s v="N/A"/>
    <s v="N/A"/>
    <s v="CSP GOBIERNO"/>
    <s v="CFQ7TTC0LGV0-0001"/>
    <s v="Suscripción mensual con pago anual"/>
    <n v="5.2"/>
    <n v="1"/>
    <n v="0"/>
    <n v="0"/>
    <n v="20402.148000000001"/>
    <n v="22176.25"/>
    <n v="0"/>
  </r>
  <r>
    <s v="Catalogo principalOPEN VALUE - CSP GOBIERNOCFQ7TTC0LH0D-0001"/>
    <s v="CFQ7TTC0LH0D-0001OPEN VALUE - CSP GOBIERNO"/>
    <m/>
    <x v="4"/>
    <s v="CFQ7TTC0LH0D-0001"/>
    <x v="3"/>
    <s v="Catalogo principal"/>
    <s v="USD"/>
    <s v="N/A"/>
    <s v="Microsoft Defender for Identity"/>
    <s v="Unidad"/>
    <s v="Und"/>
    <s v="Monthly Subscriptions"/>
    <s v="N/A"/>
    <s v="N/A"/>
    <s v="CSP GOBIERNO"/>
    <s v="CFQ7TTC0LH0D-0001"/>
    <s v="Suscripción mensual con pago anual"/>
    <n v="5.5"/>
    <n v="1"/>
    <n v="0"/>
    <n v="0"/>
    <n v="21579.195"/>
    <n v="23455.65"/>
    <n v="0"/>
  </r>
  <r>
    <s v="Catalogo principalOPEN VALUE - CSP GOBIERNOCFQ7TTC0LH04-0001"/>
    <s v="CFQ7TTC0LH04-0001OPEN VALUE - CSP GOBIERNO"/>
    <m/>
    <x v="4"/>
    <s v="CFQ7TTC0LH04-0001"/>
    <x v="3"/>
    <s v="Catalogo principal"/>
    <s v="USD"/>
    <s v="N/A"/>
    <s v="Microsoft Defender for Office 365 (Plan 1)"/>
    <s v="Unidad"/>
    <s v="Und"/>
    <s v="Monthly Subscriptions"/>
    <s v="N/A"/>
    <s v="N/A"/>
    <s v="CSP GOBIERNO"/>
    <s v="CFQ7TTC0LH04-0001"/>
    <s v="Suscripción mensual con pago anual"/>
    <n v="2"/>
    <n v="1"/>
    <n v="0"/>
    <n v="0"/>
    <n v="7846.98"/>
    <n v="8529.33"/>
    <n v="0"/>
  </r>
  <r>
    <s v="Catalogo principalOPEN VALUE - CSP GOBIERNOCFQ7TTC0LHXH-0001"/>
    <s v="CFQ7TTC0LHXH-0001OPEN VALUE - CSP GOBIERNO"/>
    <m/>
    <x v="4"/>
    <s v="CFQ7TTC0LHXH-0001"/>
    <x v="3"/>
    <s v="Catalogo principal"/>
    <s v="USD"/>
    <s v="N/A"/>
    <s v="Microsoft Defender for Office 365 (Plan 2)"/>
    <s v="Unidad"/>
    <s v="Und"/>
    <s v="Monthly Subscriptions"/>
    <s v="N/A"/>
    <s v="N/A"/>
    <s v="CSP GOBIERNO"/>
    <s v="CFQ7TTC0LHXH-0001"/>
    <s v="Suscripción mensual con pago anual"/>
    <n v="5"/>
    <n v="1"/>
    <n v="0"/>
    <n v="0"/>
    <n v="19617.449999999997"/>
    <n v="21323.32"/>
    <n v="0"/>
  </r>
  <r>
    <s v="Catalogo principalOPEN VALUE - CSP GOBIERNOCFQ7TTC0Q17R-0001"/>
    <s v="CFQ7TTC0Q17R-0001OPEN VALUE - CSP GOBIERNO"/>
    <m/>
    <x v="4"/>
    <s v="CFQ7TTC0Q17R-0001"/>
    <x v="3"/>
    <s v="Catalogo principal"/>
    <s v="USD"/>
    <s v="N/A"/>
    <s v="Remote Help Add On"/>
    <s v="Unidad"/>
    <s v="Und"/>
    <s v="Monthly Subscriptions"/>
    <s v="N/A"/>
    <s v="N/A"/>
    <s v="CSP GOBIERNO"/>
    <s v="CFQ7TTC0Q17R-0001"/>
    <s v="Suscripción mensual con pago anual"/>
    <n v="3.5"/>
    <n v="1"/>
    <n v="0"/>
    <n v="0"/>
    <n v="13732.215"/>
    <n v="14926.32"/>
    <n v="0"/>
  </r>
  <r>
    <s v="Catalogo principalOPEN VALUE - CSP GOBIERNOCFQ7TTC0LCH4-0009"/>
    <s v="CFQ7TTC0LCH4-0009OPEN VALUE - CSP GOBIERNO"/>
    <m/>
    <x v="4"/>
    <s v="CFQ7TTC0LCH4-0009"/>
    <x v="3"/>
    <s v="Catalogo principal"/>
    <s v="USD"/>
    <s v="N/A"/>
    <s v="Microsoft Intune Plan 1"/>
    <s v="Unidad"/>
    <s v="Und"/>
    <s v="Monthly Subscriptions"/>
    <s v="N/A"/>
    <s v="N/A"/>
    <s v="CSP GOBIERNO"/>
    <s v="CFQ7TTC0LCH4-0009"/>
    <s v="Suscripción mensual con pago anual"/>
    <n v="8"/>
    <n v="1"/>
    <n v="0"/>
    <n v="0"/>
    <n v="31387.919999999998"/>
    <n v="34117.300000000003"/>
    <n v="0"/>
  </r>
  <r>
    <s v="Catalogo principalOPEN VALUE - CSP GOBIERNOCFQ7TTC0LCH4-0006"/>
    <s v="CFQ7TTC0LCH4-0006OPEN VALUE - CSP GOBIERNO"/>
    <m/>
    <x v="4"/>
    <s v="CFQ7TTC0LCH4-0006"/>
    <x v="3"/>
    <s v="Catalogo principal"/>
    <s v="USD"/>
    <s v="N/A"/>
    <s v="Microsoft Intune Plan 1 Storage Add-On"/>
    <s v="Unidad"/>
    <s v="Und"/>
    <s v="Monthly Subscriptions"/>
    <s v="N/A"/>
    <s v="N/A"/>
    <s v="CSP GOBIERNO"/>
    <s v="CFQ7TTC0LCH4-0006"/>
    <s v="Suscripción mensual con pago anual"/>
    <n v="4"/>
    <n v="1"/>
    <n v="0"/>
    <n v="0"/>
    <n v="15693.96"/>
    <n v="17058.650000000001"/>
    <n v="0"/>
  </r>
  <r>
    <s v="Catalogo principalOPEN VALUE - CSP GOBIERNOCFQ7TTC0LCH4-0004"/>
    <s v="CFQ7TTC0LCH4-0004OPEN VALUE - CSP GOBIERNO"/>
    <m/>
    <x v="4"/>
    <s v="CFQ7TTC0LCH4-0004"/>
    <x v="3"/>
    <s v="Catalogo principal"/>
    <s v="USD"/>
    <s v="N/A"/>
    <s v="Microsoft Intune Plan 1 Device"/>
    <s v="Unidad"/>
    <s v="Und"/>
    <s v="Monthly Subscriptions"/>
    <s v="N/A"/>
    <s v="N/A"/>
    <s v="CSP GOBIERNO"/>
    <s v="CFQ7TTC0LCH4-0004"/>
    <s v="Suscripción mensual con pago anual"/>
    <n v="2.7"/>
    <n v="1"/>
    <n v="0"/>
    <n v="0"/>
    <n v="10593.423000000001"/>
    <n v="11514.59"/>
    <n v="0"/>
  </r>
  <r>
    <s v="Catalogo principalOPEN VALUE - CSP GOBIERNOCFQ7TTC0LH0C-0001"/>
    <s v="CFQ7TTC0LH0C-0001OPEN VALUE - CSP GOBIERNO"/>
    <m/>
    <x v="4"/>
    <s v="CFQ7TTC0LH0C-0001"/>
    <x v="3"/>
    <s v="Catalogo principal"/>
    <s v="USD"/>
    <s v="N/A"/>
    <s v="Microsoft Stream Plan 2 for Office 365 Add-On"/>
    <s v="Unidad"/>
    <s v="Und"/>
    <s v="Monthly Subscriptions"/>
    <s v="N/A"/>
    <s v="N/A"/>
    <s v="CSP GOBIERNO"/>
    <s v="CFQ7TTC0LH0C-0001"/>
    <s v="Suscripción mensual con pago anual"/>
    <n v="2"/>
    <n v="1"/>
    <n v="0"/>
    <n v="0"/>
    <n v="7846.98"/>
    <n v="8529.33"/>
    <n v="0"/>
  </r>
  <r>
    <s v="Catalogo principalOPEN VALUE - CSP GOBIERNOCFQ7TTC0LHPG-0001"/>
    <s v="CFQ7TTC0LHPG-0001OPEN VALUE - CSP GOBIERNO"/>
    <m/>
    <x v="4"/>
    <s v="CFQ7TTC0LHPG-0001"/>
    <x v="3"/>
    <s v="Catalogo principal"/>
    <s v="USD"/>
    <s v="N/A"/>
    <s v="Microsoft Stream Storage Add-On (500 GB)"/>
    <s v="Unidad"/>
    <s v="Und"/>
    <s v="Monthly Subscriptions"/>
    <s v="N/A"/>
    <s v="N/A"/>
    <s v="CSP GOBIERNO"/>
    <s v="CFQ7TTC0LHPG-0001"/>
    <s v="Suscripción mensual con pago anual"/>
    <n v="100"/>
    <n v="1"/>
    <n v="0"/>
    <n v="0"/>
    <n v="392349"/>
    <n v="426466.3"/>
    <n v="0"/>
  </r>
  <r>
    <s v="Catalogo principalOPEN VALUE - CSP GOBIERNOCFQ7TTC0JXCZ-0004"/>
    <s v="CFQ7TTC0JXCZ-0004OPEN VALUE - CSP GOBIERNO"/>
    <m/>
    <x v="4"/>
    <s v="CFQ7TTC0JXCZ-0004"/>
    <x v="3"/>
    <s v="Catalogo principal"/>
    <s v="USD"/>
    <s v="N/A"/>
    <s v="Microsoft Teams Audio Conferencing with dial-out to USA/CAN"/>
    <s v="Unidad"/>
    <s v="Und"/>
    <s v="Monthly Subscriptions"/>
    <s v="N/A"/>
    <s v="N/A"/>
    <s v="CSP GOBIERNO"/>
    <s v="CFQ7TTC0JXCZ-0004"/>
    <s v="Suscripción mensual con pago anual"/>
    <n v="0"/>
    <n v="1"/>
    <n v="0"/>
    <n v="0"/>
    <n v="0"/>
    <n v="0"/>
    <n v="0"/>
  </r>
  <r>
    <s v="Catalogo principalOPEN VALUE - CSP GOBIERNOCFQ7TTC0JN4R-0002"/>
    <s v="CFQ7TTC0JN4R-0002OPEN VALUE - CSP GOBIERNO"/>
    <m/>
    <x v="4"/>
    <s v="CFQ7TTC0JN4R-0002"/>
    <x v="3"/>
    <s v="Catalogo principal"/>
    <s v="USD"/>
    <s v="N/A"/>
    <s v="Microsoft Teams Essentials"/>
    <s v="Unidad"/>
    <s v="Und"/>
    <s v="Monthly Subscriptions"/>
    <s v="N/A"/>
    <s v="N/A"/>
    <s v="CSP GOBIERNO"/>
    <s v="CFQ7TTC0JN4R-0002"/>
    <s v="Suscripción mensual con pago anual"/>
    <n v="4"/>
    <n v="1"/>
    <n v="0"/>
    <n v="0"/>
    <n v="15693.96"/>
    <n v="17058.650000000001"/>
    <n v="0"/>
  </r>
  <r>
    <s v="Catalogo principalOPEN VALUE - CSP GOBIERNOCFQ7TTC0LH0T-0001"/>
    <s v="CFQ7TTC0LH0T-0001OPEN VALUE - CSP GOBIERNO"/>
    <m/>
    <x v="4"/>
    <s v="CFQ7TTC0LH0T-0001"/>
    <x v="3"/>
    <s v="Catalogo principal"/>
    <s v="USD"/>
    <s v="N/A"/>
    <s v="Microsoft Teams Phone Standard"/>
    <s v="Unidad"/>
    <s v="Und"/>
    <s v="Monthly Subscriptions"/>
    <s v="N/A"/>
    <s v="N/A"/>
    <s v="CSP GOBIERNO"/>
    <s v="CFQ7TTC0LH0T-0001"/>
    <s v="Suscripción mensual con pago anual"/>
    <n v="8"/>
    <n v="1"/>
    <n v="0"/>
    <n v="0"/>
    <n v="31387.919999999998"/>
    <n v="34117.300000000003"/>
    <n v="0"/>
  </r>
  <r>
    <s v="Catalogo principalOPEN VALUE - CSP GOBIERNOCFQ7TTC0LH0R-0001"/>
    <s v="CFQ7TTC0LH0R-0001OPEN VALUE - CSP GOBIERNO"/>
    <m/>
    <x v="4"/>
    <s v="CFQ7TTC0LH0R-0001"/>
    <x v="3"/>
    <s v="Catalogo principal"/>
    <s v="USD"/>
    <s v="N/A"/>
    <s v="Microsoft Teams Phone Resource Account"/>
    <s v="Unidad"/>
    <s v="Und"/>
    <s v="Monthly Subscriptions"/>
    <s v="N/A"/>
    <s v="N/A"/>
    <s v="CSP GOBIERNO"/>
    <s v="CFQ7TTC0LH0R-0001"/>
    <s v="Suscripción mensual con pago anual"/>
    <n v="0"/>
    <n v="1"/>
    <n v="0"/>
    <n v="0"/>
    <n v="0"/>
    <n v="0"/>
    <n v="0"/>
  </r>
  <r>
    <s v="Catalogo principalOPEN VALUE - CSP GOBIERNOCFQ7TTC0HL73-0001"/>
    <s v="CFQ7TTC0HL73-0001OPEN VALUE - CSP GOBIERNO"/>
    <m/>
    <x v="4"/>
    <s v="CFQ7TTC0HL73-0001"/>
    <x v="3"/>
    <s v="Catalogo principal"/>
    <s v="USD"/>
    <s v="N/A"/>
    <s v="Teams Phone with Calling Plan (country zone 1 - US)"/>
    <s v="Unidad"/>
    <s v="Und"/>
    <s v="Monthly Subscriptions"/>
    <s v="N/A"/>
    <s v="N/A"/>
    <s v="CSP GOBIERNO"/>
    <s v="CFQ7TTC0HL73-0001"/>
    <s v="Suscripción mensual con pago anual"/>
    <n v="20"/>
    <n v="1"/>
    <n v="0"/>
    <n v="0"/>
    <n v="78469.799999999988"/>
    <n v="85293.26"/>
    <n v="0"/>
  </r>
  <r>
    <s v="Catalogo principalOPEN VALUE - CSP GOBIERNOCFQ7TTC0J7V7-0002"/>
    <s v="CFQ7TTC0J7V7-0002OPEN VALUE - CSP GOBIERNO"/>
    <m/>
    <x v="4"/>
    <s v="CFQ7TTC0J7V7-0002"/>
    <x v="3"/>
    <s v="Catalogo principal"/>
    <s v="USD"/>
    <s v="N/A"/>
    <s v="Microsoft Viva Suite"/>
    <s v="Unidad"/>
    <s v="Und"/>
    <s v="Monthly Subscriptions"/>
    <s v="N/A"/>
    <s v="N/A"/>
    <s v="CSP GOBIERNO"/>
    <s v="CFQ7TTC0J7V7-0002"/>
    <s v="Suscripción mensual con pago anual"/>
    <n v="12"/>
    <n v="1"/>
    <n v="0"/>
    <n v="0"/>
    <n v="47081.88"/>
    <n v="51175.96"/>
    <n v="0"/>
  </r>
  <r>
    <s v="Catalogo principalOPEN VALUE - CSP GOBIERNOCFQ7TTC0LHWF-0008"/>
    <s v="CFQ7TTC0LHWF-0008OPEN VALUE - CSP GOBIERNO"/>
    <m/>
    <x v="4"/>
    <s v="CFQ7TTC0LHWF-0008"/>
    <x v="3"/>
    <s v="Catalogo principal"/>
    <s v="USD"/>
    <s v="N/A"/>
    <s v="Microsoft Viva Insights Capacity"/>
    <s v="Unidad"/>
    <s v="Und"/>
    <s v="Monthly Subscriptions"/>
    <s v="N/A"/>
    <s v="N/A"/>
    <s v="CSP GOBIERNO"/>
    <s v="CFQ7TTC0LHWF-0008"/>
    <s v="Suscripción mensual con pago anual"/>
    <n v="5000"/>
    <n v="1"/>
    <n v="0"/>
    <n v="0"/>
    <n v="19617450"/>
    <n v="21323315.219999999"/>
    <n v="0"/>
  </r>
  <r>
    <s v="Catalogo principalOPEN VALUE - CSP GOBIERNOCFQ7TTC0LHWF-0001"/>
    <s v="CFQ7TTC0LHWF-0001OPEN VALUE - CSP GOBIERNO"/>
    <m/>
    <x v="4"/>
    <s v="CFQ7TTC0LHWF-0001"/>
    <x v="3"/>
    <s v="Catalogo principal"/>
    <s v="USD"/>
    <s v="N/A"/>
    <s v="Microsoft Viva Insights"/>
    <s v="Unidad"/>
    <s v="Und"/>
    <s v="Monthly Subscriptions"/>
    <s v="N/A"/>
    <s v="N/A"/>
    <s v="CSP GOBIERNO"/>
    <s v="CFQ7TTC0LHWF-0001"/>
    <s v="Suscripción mensual con pago anual"/>
    <n v="4"/>
    <n v="1"/>
    <n v="0"/>
    <n v="0"/>
    <n v="15693.96"/>
    <n v="17058.650000000001"/>
    <n v="0"/>
  </r>
  <r>
    <s v="Catalogo principalOPEN VALUE - CSP GOBIERNOCFQ7TTC0HDJW-0001"/>
    <s v="CFQ7TTC0HDJW-0001OPEN VALUE - CSP GOBIERNO"/>
    <m/>
    <x v="4"/>
    <s v="CFQ7TTC0HDJW-0001"/>
    <x v="3"/>
    <s v="Catalogo principal"/>
    <s v="USD"/>
    <s v="N/A"/>
    <s v="Microsoft Viva Topics"/>
    <s v="Unidad"/>
    <s v="Und"/>
    <s v="Monthly Subscriptions"/>
    <s v="N/A"/>
    <s v="N/A"/>
    <s v="CSP GOBIERNO"/>
    <s v="CFQ7TTC0HDJW-0001"/>
    <s v="Suscripción mensual con pago anual"/>
    <n v="4"/>
    <n v="1"/>
    <n v="0"/>
    <n v="0"/>
    <n v="15693.96"/>
    <n v="17058.650000000001"/>
    <n v="0"/>
  </r>
  <r>
    <s v="Catalogo principalOPEN VALUE - CSP GOBIERNOCFQ7TTC0LHSW-0001"/>
    <s v="CFQ7TTC0LHSW-0001OPEN VALUE - CSP GOBIERNO"/>
    <m/>
    <x v="4"/>
    <s v="CFQ7TTC0LHSW-0001"/>
    <x v="3"/>
    <s v="Catalogo principal"/>
    <s v="USD"/>
    <s v="N/A"/>
    <s v="Office 365 Data Loss Prevention"/>
    <s v="Unidad"/>
    <s v="Und"/>
    <s v="Monthly Subscriptions"/>
    <s v="N/A"/>
    <s v="N/A"/>
    <s v="CSP GOBIERNO"/>
    <s v="CFQ7TTC0LHSW-0001"/>
    <s v="Suscripción mensual con pago anual"/>
    <n v="3"/>
    <n v="1"/>
    <n v="0"/>
    <n v="0"/>
    <n v="11770.47"/>
    <n v="12793.99"/>
    <n v="0"/>
  </r>
  <r>
    <s v="Catalogo principalOPEN VALUE - CSP GOBIERNOCFQ7TTC0LF8Q-0001"/>
    <s v="CFQ7TTC0LF8Q-0001OPEN VALUE - CSP GOBIERNO"/>
    <m/>
    <x v="4"/>
    <s v="CFQ7TTC0LF8Q-0001"/>
    <x v="3"/>
    <s v="Catalogo principal"/>
    <s v="USD"/>
    <s v="N/A"/>
    <s v="Office 365 E1"/>
    <s v="Unidad"/>
    <s v="Und"/>
    <s v="Monthly Subscriptions"/>
    <s v="N/A"/>
    <s v="N/A"/>
    <s v="CSP GOBIERNO"/>
    <s v="CFQ7TTC0LF8Q-0001"/>
    <s v="Suscripción mensual con pago anual"/>
    <n v="10"/>
    <n v="1"/>
    <n v="0"/>
    <n v="0"/>
    <n v="39234.899999999994"/>
    <n v="42646.63"/>
    <n v="0"/>
  </r>
  <r>
    <s v="Catalogo principalOPEN VALUE - CSP GOBIERNOCFQ7TTC0LF8R-0001"/>
    <s v="CFQ7TTC0LF8R-0001OPEN VALUE - CSP GOBIERNO"/>
    <m/>
    <x v="4"/>
    <s v="CFQ7TTC0LF8R-0001"/>
    <x v="3"/>
    <s v="Catalogo principal"/>
    <s v="USD"/>
    <s v="N/A"/>
    <s v="Office 365 E3"/>
    <s v="Unidad"/>
    <s v="Und"/>
    <s v="Monthly Subscriptions"/>
    <s v="N/A"/>
    <s v="N/A"/>
    <s v="CSP GOBIERNO"/>
    <s v="CFQ7TTC0LF8R-0001"/>
    <s v="Suscripción mensual con pago anual"/>
    <n v="23"/>
    <n v="1"/>
    <n v="0"/>
    <n v="0"/>
    <n v="90240.26999999999"/>
    <n v="98087.25"/>
    <n v="0"/>
  </r>
  <r>
    <s v="Catalogo principalOPEN VALUE - CSP GOBIERNOCFQ7TTC0LF8S-0002"/>
    <s v="CFQ7TTC0LF8S-0002OPEN VALUE - CSP GOBIERNO"/>
    <m/>
    <x v="4"/>
    <s v="CFQ7TTC0LF8S-0002"/>
    <x v="3"/>
    <s v="Catalogo principal"/>
    <s v="USD"/>
    <s v="N/A"/>
    <s v="Office 365 E5"/>
    <s v="Unidad"/>
    <s v="Und"/>
    <s v="Monthly Subscriptions"/>
    <s v="N/A"/>
    <s v="N/A"/>
    <s v="CSP GOBIERNO"/>
    <s v="CFQ7TTC0LF8S-0002"/>
    <s v="Suscripción mensual con pago anual"/>
    <n v="38"/>
    <n v="1"/>
    <n v="0"/>
    <n v="0"/>
    <n v="149092.62"/>
    <n v="162057.20000000001"/>
    <n v="0"/>
  </r>
  <r>
    <s v="Catalogo principalOPEN VALUE - CSP GOBIERNOCFQ7TTC0LF8S-0001"/>
    <s v="CFQ7TTC0LF8S-0001OPEN VALUE - CSP GOBIERNO"/>
    <m/>
    <x v="4"/>
    <s v="CFQ7TTC0LF8S-0001"/>
    <x v="3"/>
    <s v="Catalogo principal"/>
    <s v="USD"/>
    <s v="N/A"/>
    <s v="Office 365 E5 without Audio Conferencing"/>
    <s v="Unidad"/>
    <s v="Und"/>
    <s v="Monthly Subscriptions"/>
    <s v="N/A"/>
    <s v="N/A"/>
    <s v="CSP GOBIERNO"/>
    <s v="CFQ7TTC0LF8S-0001"/>
    <s v="Suscripción mensual con pago anual"/>
    <n v="38"/>
    <n v="1"/>
    <n v="0"/>
    <n v="0"/>
    <n v="149092.62"/>
    <n v="162057.20000000001"/>
    <n v="0"/>
  </r>
  <r>
    <s v="Catalogo principalOPEN VALUE - CSP GOBIERNOCFQ7TTC0LHS9-0001"/>
    <s v="CFQ7TTC0LHS9-0001OPEN VALUE - CSP GOBIERNO"/>
    <m/>
    <x v="4"/>
    <s v="CFQ7TTC0LHS9-0001"/>
    <x v="3"/>
    <s v="Catalogo principal"/>
    <s v="USD"/>
    <s v="N/A"/>
    <s v="Office 365 Extra File Storage"/>
    <s v="Unidad"/>
    <s v="Und"/>
    <s v="Monthly Subscriptions"/>
    <s v="N/A"/>
    <s v="N/A"/>
    <s v="CSP GOBIERNO"/>
    <s v="CFQ7TTC0LHS9-0001"/>
    <s v="Suscripción mensual con pago anual"/>
    <n v="0.2"/>
    <n v="1"/>
    <n v="0"/>
    <n v="0"/>
    <n v="784.69799999999998"/>
    <n v="852.93"/>
    <n v="0"/>
  </r>
  <r>
    <s v="Catalogo principalOPEN VALUE - CSP GOBIERNOCFQ7TTC0LGZW-0001"/>
    <s v="CFQ7TTC0LGZW-0001OPEN VALUE - CSP GOBIERNO"/>
    <m/>
    <x v="4"/>
    <s v="CFQ7TTC0LGZW-0001"/>
    <x v="3"/>
    <s v="Catalogo principal"/>
    <s v="USD"/>
    <s v="N/A"/>
    <s v="Office 365 F3"/>
    <s v="Unidad"/>
    <s v="Und"/>
    <s v="Monthly Subscriptions"/>
    <s v="N/A"/>
    <s v="N/A"/>
    <s v="CSP GOBIERNO"/>
    <s v="CFQ7TTC0LGZW-0001"/>
    <s v="Suscripción mensual con pago anual"/>
    <n v="4"/>
    <n v="1"/>
    <n v="0"/>
    <n v="0"/>
    <n v="15693.96"/>
    <n v="17058.650000000001"/>
    <n v="0"/>
  </r>
  <r>
    <s v="Catalogo principalOPEN VALUE - CSP GOBIERNOCFQ7TTC0LHSV-0001"/>
    <s v="CFQ7TTC0LHSV-0001OPEN VALUE - CSP GOBIERNO"/>
    <m/>
    <x v="4"/>
    <s v="CFQ7TTC0LHSV-0001"/>
    <x v="3"/>
    <s v="Catalogo principal"/>
    <s v="USD"/>
    <s v="N/A"/>
    <s v="OneDrive for business (Plan 1)"/>
    <s v="Unidad"/>
    <s v="Und"/>
    <s v="Monthly Subscriptions"/>
    <s v="N/A"/>
    <s v="N/A"/>
    <s v="CSP GOBIERNO"/>
    <s v="CFQ7TTC0LHSV-0001"/>
    <s v="Suscripción mensual con pago anual"/>
    <n v="5"/>
    <n v="1"/>
    <n v="0"/>
    <n v="0"/>
    <n v="19617.449999999997"/>
    <n v="21323.32"/>
    <n v="0"/>
  </r>
  <r>
    <s v="Catalogo principalOPEN VALUE - CSP GOBIERNOCFQ7TTC0LH1M-0001"/>
    <s v="CFQ7TTC0LH1M-0001OPEN VALUE - CSP GOBIERNO"/>
    <m/>
    <x v="4"/>
    <s v="CFQ7TTC0LH1M-0001"/>
    <x v="3"/>
    <s v="Catalogo principal"/>
    <s v="USD"/>
    <s v="N/A"/>
    <s v="OneDrive for business (Plan 2)"/>
    <s v="Unidad"/>
    <s v="Und"/>
    <s v="Monthly Subscriptions"/>
    <s v="N/A"/>
    <s v="N/A"/>
    <s v="CSP GOBIERNO"/>
    <s v="CFQ7TTC0LH1M-0001"/>
    <s v="Suscripción mensual con pago anual"/>
    <n v="10"/>
    <n v="1"/>
    <n v="0"/>
    <n v="0"/>
    <n v="39234.899999999994"/>
    <n v="42646.63"/>
    <n v="0"/>
  </r>
  <r>
    <s v="Catalogo principalOPEN VALUE - CSP GOBIERNOCFQ7TTC0LH1S-0001"/>
    <s v="CFQ7TTC0LH1S-0001OPEN VALUE - CSP GOBIERNO"/>
    <m/>
    <x v="4"/>
    <s v="CFQ7TTC0LH1S-0001"/>
    <x v="3"/>
    <s v="Catalogo principal"/>
    <s v="USD"/>
    <s v="N/A"/>
    <s v="Power Platform Requests add-on"/>
    <s v="Unidad"/>
    <s v="Und"/>
    <s v="Monthly Subscriptions"/>
    <s v="N/A"/>
    <s v="N/A"/>
    <s v="CSP GOBIERNO"/>
    <s v="CFQ7TTC0LH1S-0001"/>
    <s v="Suscripción mensual con pago anual"/>
    <n v="50"/>
    <n v="1"/>
    <n v="0"/>
    <n v="0"/>
    <n v="196174.5"/>
    <n v="213233.15"/>
    <n v="0"/>
  </r>
  <r>
    <s v="Catalogo principalOPEN VALUE - CSP GOBIERNOCFQ7TTC0J4GS-0002"/>
    <s v="CFQ7TTC0J4GS-0002OPEN VALUE - CSP GOBIERNO"/>
    <m/>
    <x v="4"/>
    <s v="CFQ7TTC0J4GS-0002"/>
    <x v="3"/>
    <s v="Catalogo principal"/>
    <s v="USD"/>
    <s v="N/A"/>
    <s v="Power Apps per app plan (1 app or website)"/>
    <s v="Unidad"/>
    <s v="Und"/>
    <s v="Monthly Subscriptions"/>
    <s v="N/A"/>
    <s v="N/A"/>
    <s v="CSP GOBIERNO"/>
    <s v="CFQ7TTC0J4GS-0002"/>
    <s v="Suscripción mensual con pago anual"/>
    <n v="5"/>
    <n v="1"/>
    <n v="0"/>
    <n v="0"/>
    <n v="19617.449999999997"/>
    <n v="21323.32"/>
    <n v="0"/>
  </r>
  <r>
    <s v="Catalogo principalOPEN VALUE - CSP GOBIERNOCFQ7TTC0LHQM-0001"/>
    <s v="CFQ7TTC0LHQM-0001OPEN VALUE - CSP GOBIERNO"/>
    <m/>
    <x v="4"/>
    <s v="CFQ7TTC0LHQM-0001"/>
    <x v="3"/>
    <s v="Catalogo principal"/>
    <s v="USD"/>
    <s v="N/A"/>
    <s v="Power Apps per app plan"/>
    <s v="Unidad"/>
    <s v="Und"/>
    <s v="Monthly Subscriptions"/>
    <s v="N/A"/>
    <s v="N/A"/>
    <s v="CSP GOBIERNO"/>
    <s v="CFQ7TTC0LHQM-0001"/>
    <s v="Suscripción mensual con pago anual"/>
    <n v="10"/>
    <n v="1"/>
    <n v="0"/>
    <n v="0"/>
    <n v="39234.899999999994"/>
    <n v="42646.63"/>
    <n v="0"/>
  </r>
  <r>
    <s v="Catalogo principalOPEN VALUE - CSP GOBIERNOCFQ7TTC0LH2H-0002"/>
    <s v="CFQ7TTC0LH2H-0002OPEN VALUE - CSP GOBIERNO"/>
    <m/>
    <x v="4"/>
    <s v="CFQ7TTC0LH2H-0002"/>
    <x v="3"/>
    <s v="Catalogo principal"/>
    <s v="USD"/>
    <s v="N/A"/>
    <s v="Power Apps per user plan"/>
    <s v="Unidad"/>
    <s v="Und"/>
    <s v="Monthly Subscriptions"/>
    <s v="N/A"/>
    <s v="N/A"/>
    <s v="CSP GOBIERNO"/>
    <s v="CFQ7TTC0LH2H-0002"/>
    <s v="Suscripción mensual con pago anual"/>
    <n v="20"/>
    <n v="1"/>
    <n v="0"/>
    <n v="0"/>
    <n v="78469.799999999988"/>
    <n v="85293.26"/>
    <n v="0"/>
  </r>
  <r>
    <s v="Catalogo principalOPEN VALUE - CSP GOBIERNOCFQ7TTC0LHRX-0003"/>
    <s v="CFQ7TTC0LHRX-0003OPEN VALUE - CSP GOBIERNO"/>
    <m/>
    <x v="4"/>
    <s v="CFQ7TTC0LHRX-0003"/>
    <x v="3"/>
    <s v="Catalogo principal"/>
    <s v="USD"/>
    <s v="N/A"/>
    <s v="Power Apps Portals login capacity add-on Tier 3 (50 unit min)"/>
    <s v="Unidad"/>
    <s v="Und"/>
    <s v="Producto"/>
    <s v="N/A"/>
    <s v="N/A"/>
    <s v="CSP GOBIERNO"/>
    <s v="CFQ7TTC0LHRX-0003"/>
    <s v="Suscripción mensual con pago anual"/>
    <n v="70"/>
    <n v="1"/>
    <n v="0"/>
    <n v="0"/>
    <n v="274644.3"/>
    <n v="298526.40999999997"/>
    <n v="0"/>
  </r>
  <r>
    <s v="Catalogo principalOPEN VALUE - CSP GOBIERNOCFQ7TTC0LHRX-0002"/>
    <s v="CFQ7TTC0LHRX-0002OPEN VALUE - CSP GOBIERNO"/>
    <m/>
    <x v="4"/>
    <s v="CFQ7TTC0LHRX-0002"/>
    <x v="3"/>
    <s v="Catalogo principal"/>
    <s v="USD"/>
    <s v="N/A"/>
    <s v="Power Apps Portals login capacity add-on Tier 2 (10 unit min)"/>
    <s v="Unidad"/>
    <s v="Und"/>
    <s v="Producto"/>
    <s v="N/A"/>
    <s v="N/A"/>
    <s v="CSP GOBIERNO"/>
    <s v="CFQ7TTC0LHRX-0002"/>
    <s v="Suscripción mensual con pago anual"/>
    <n v="100"/>
    <n v="1"/>
    <n v="0"/>
    <n v="0"/>
    <n v="392349"/>
    <n v="426466.3"/>
    <n v="0"/>
  </r>
  <r>
    <s v="Catalogo principalOPEN VALUE - CSP GOBIERNOCFQ7TTC0LHRX-0001"/>
    <s v="CFQ7TTC0LHRX-0001OPEN VALUE - CSP GOBIERNO"/>
    <m/>
    <x v="4"/>
    <s v="CFQ7TTC0LHRX-0001"/>
    <x v="3"/>
    <s v="Catalogo principal"/>
    <s v="USD"/>
    <s v="N/A"/>
    <s v="Power Apps Portals login capacity add-on"/>
    <s v="Unidad"/>
    <s v="Und"/>
    <s v="Producto"/>
    <s v="N/A"/>
    <s v="N/A"/>
    <s v="CSP GOBIERNO"/>
    <s v="CFQ7TTC0LHRX-0001"/>
    <s v="Suscripción mensual con pago anual"/>
    <n v="200"/>
    <n v="1"/>
    <n v="0"/>
    <n v="0"/>
    <n v="784698"/>
    <n v="852932.61"/>
    <n v="0"/>
  </r>
  <r>
    <s v="Catalogo principalOPEN VALUE - CSP GOBIERNOCFQ7TTC0LH23-0001"/>
    <s v="CFQ7TTC0LH23-0001OPEN VALUE - CSP GOBIERNO"/>
    <m/>
    <x v="4"/>
    <s v="CFQ7TTC0LH23-0001"/>
    <x v="3"/>
    <s v="Catalogo principal"/>
    <s v="USD"/>
    <s v="N/A"/>
    <s v="Power Apps Portals page view capacity add-on"/>
    <s v="Unidad"/>
    <s v="Und"/>
    <s v="Producto"/>
    <s v="N/A"/>
    <s v="N/A"/>
    <s v="CSP GOBIERNO"/>
    <s v="CFQ7TTC0LH23-0001"/>
    <s v="Suscripción mensual con pago anual"/>
    <n v="100"/>
    <n v="1"/>
    <n v="0"/>
    <n v="0"/>
    <n v="392349"/>
    <n v="426466.3"/>
    <n v="0"/>
  </r>
  <r>
    <s v="Catalogo principalOPEN VALUE - CSP GOBIERNOCFQ7TTC0LH13-0001"/>
    <s v="CFQ7TTC0LH13-0001OPEN VALUE - CSP GOBIERNO"/>
    <m/>
    <x v="4"/>
    <s v="CFQ7TTC0LH13-0001"/>
    <x v="3"/>
    <s v="Catalogo principal"/>
    <s v="USD"/>
    <s v="N/A"/>
    <s v="Power Automate per flow plan"/>
    <s v="Unidad"/>
    <s v="Und"/>
    <s v="Monthly Subscriptions"/>
    <s v="N/A"/>
    <s v="N/A"/>
    <s v="CSP GOBIERNO"/>
    <s v="CFQ7TTC0LH13-0001"/>
    <s v="Suscripción mensual con pago anual"/>
    <n v="100"/>
    <n v="1"/>
    <n v="0"/>
    <n v="0"/>
    <n v="392349"/>
    <n v="426466.3"/>
    <n v="0"/>
  </r>
  <r>
    <s v="Catalogo principalOPEN VALUE - CSP GOBIERNOCFQ7TTC0LH3L-0001"/>
    <s v="CFQ7TTC0LH3L-0001OPEN VALUE - CSP GOBIERNO"/>
    <m/>
    <x v="4"/>
    <s v="CFQ7TTC0LH3L-0001"/>
    <x v="3"/>
    <s v="Catalogo principal"/>
    <s v="USD"/>
    <s v="N/A"/>
    <s v="Power Automate per user plan"/>
    <s v="Unidad"/>
    <s v="Und"/>
    <s v="Monthly Subscriptions"/>
    <s v="N/A"/>
    <s v="N/A"/>
    <s v="CSP GOBIERNO"/>
    <s v="CFQ7TTC0LH3L-0001"/>
    <s v="Suscripción mensual con pago anual"/>
    <n v="15"/>
    <n v="1"/>
    <n v="0"/>
    <n v="0"/>
    <n v="58852.35"/>
    <n v="63969.95"/>
    <n v="0"/>
  </r>
  <r>
    <s v="Catalogo principalOPEN VALUE - CSP GOBIERNOCFQ7TTC0LSGZ-0001"/>
    <s v="CFQ7TTC0LSGZ-0001OPEN VALUE - CSP GOBIERNO"/>
    <m/>
    <x v="4"/>
    <s v="CFQ7TTC0LSGZ-0001"/>
    <x v="3"/>
    <s v="Catalogo principal"/>
    <s v="USD"/>
    <s v="N/A"/>
    <s v="Power Automate per user with attended RPA plan"/>
    <s v="Unidad"/>
    <s v="Und"/>
    <s v="Monthly Subscriptions"/>
    <s v="N/A"/>
    <s v="N/A"/>
    <s v="CSP GOBIERNO"/>
    <s v="CFQ7TTC0LSGZ-0001"/>
    <s v="Suscripción mensual con pago anual"/>
    <n v="40"/>
    <n v="1"/>
    <n v="0"/>
    <n v="0"/>
    <n v="156939.59999999998"/>
    <n v="170586.52"/>
    <n v="0"/>
  </r>
  <r>
    <s v="Catalogo principalOPEN VALUE - CSP GOBIERNOCFQ7TTC0LSH0-0001"/>
    <s v="CFQ7TTC0LSH0-0001OPEN VALUE - CSP GOBIERNO"/>
    <m/>
    <x v="4"/>
    <s v="CFQ7TTC0LSH0-0001"/>
    <x v="3"/>
    <s v="Catalogo principal"/>
    <s v="USD"/>
    <s v="N/A"/>
    <s v="Power Automate unattended RPA add-on"/>
    <s v="Unidad"/>
    <s v="Und"/>
    <s v="Monthly Subscriptions"/>
    <s v="N/A"/>
    <s v="N/A"/>
    <s v="CSP GOBIERNO"/>
    <s v="CFQ7TTC0LSH0-0001"/>
    <s v="Suscripción mensual con pago anual"/>
    <n v="150"/>
    <n v="1"/>
    <n v="0"/>
    <n v="0"/>
    <n v="588523.5"/>
    <n v="639699.46"/>
    <n v="0"/>
  </r>
  <r>
    <s v="Catalogo principalOPEN VALUE - CSP GOBIERNOCFQ7TTC0HL8W-0001"/>
    <s v="CFQ7TTC0HL8W-0001OPEN VALUE - CSP GOBIERNO"/>
    <m/>
    <x v="4"/>
    <s v="CFQ7TTC0HL8W-0001"/>
    <x v="3"/>
    <s v="Catalogo principal"/>
    <s v="USD"/>
    <s v="N/A"/>
    <s v="Power BI Premium Per User"/>
    <s v="Unidad"/>
    <s v="Und"/>
    <s v="Monthly Subscriptions"/>
    <s v="N/A"/>
    <s v="N/A"/>
    <s v="CSP GOBIERNO"/>
    <s v="CFQ7TTC0HL8W-0001"/>
    <s v="Suscripción mensual con pago anual"/>
    <n v="20"/>
    <n v="1"/>
    <n v="0"/>
    <n v="0"/>
    <n v="78469.799999999988"/>
    <n v="85293.26"/>
    <n v="0"/>
  </r>
  <r>
    <s v="Catalogo principalOPEN VALUE - CSP GOBIERNOCFQ7TTC0HL8T-0001"/>
    <s v="CFQ7TTC0HL8T-0001OPEN VALUE - CSP GOBIERNO"/>
    <m/>
    <x v="4"/>
    <s v="CFQ7TTC0HL8T-0001"/>
    <x v="3"/>
    <s v="Catalogo principal"/>
    <s v="USD"/>
    <s v="N/A"/>
    <s v="Power BI Premium Per User Add-On"/>
    <s v="Unidad"/>
    <s v="Und"/>
    <s v="Monthly Subscriptions"/>
    <s v="N/A"/>
    <s v="N/A"/>
    <s v="CSP GOBIERNO"/>
    <s v="CFQ7TTC0HL8T-0001"/>
    <s v="Suscripción mensual con pago anual"/>
    <n v="10"/>
    <n v="1"/>
    <n v="0"/>
    <n v="0"/>
    <n v="39234.899999999994"/>
    <n v="42646.63"/>
    <n v="0"/>
  </r>
  <r>
    <s v="Catalogo principalOPEN VALUE - CSP GOBIERNOCFQ7TTC0LHQ2-0003"/>
    <s v="CFQ7TTC0LHQ2-0003OPEN VALUE - CSP GOBIERNO"/>
    <m/>
    <x v="4"/>
    <s v="CFQ7TTC0LHQ2-0003"/>
    <x v="3"/>
    <s v="Catalogo principal"/>
    <s v="USD"/>
    <s v="N/A"/>
    <s v="Power BI Premium P1"/>
    <s v="Unidad"/>
    <s v="Und"/>
    <s v="Monthly Subscriptions"/>
    <s v="N/A"/>
    <s v="N/A"/>
    <s v="CSP GOBIERNO"/>
    <s v="CFQ7TTC0LHQ2-0003"/>
    <s v="Suscripción mensual con pago anual"/>
    <n v="4995"/>
    <n v="1"/>
    <n v="0"/>
    <n v="0"/>
    <n v="19597832.550000001"/>
    <n v="21301991.899999999"/>
    <n v="0"/>
  </r>
  <r>
    <s v="Catalogo principalOPEN VALUE - CSP GOBIERNOCFQ7TTC0LHQ2-0005"/>
    <s v="CFQ7TTC0LHQ2-0005OPEN VALUE - CSP GOBIERNO"/>
    <m/>
    <x v="4"/>
    <s v="CFQ7TTC0LHQ2-0005"/>
    <x v="3"/>
    <s v="Catalogo principal"/>
    <s v="USD"/>
    <s v="N/A"/>
    <s v="Power BI Premium P4"/>
    <s v="Unidad"/>
    <s v="Und"/>
    <s v="Monthly Subscriptions"/>
    <s v="N/A"/>
    <s v="N/A"/>
    <s v="CSP GOBIERNO"/>
    <s v="CFQ7TTC0LHQ2-0005"/>
    <s v="Suscripción mensual con pago anual"/>
    <n v="39995"/>
    <n v="1"/>
    <n v="0"/>
    <n v="0"/>
    <n v="156919982.54999998"/>
    <n v="170565198.41999999"/>
    <n v="0"/>
  </r>
  <r>
    <s v="Catalogo principalOPEN VALUE - CSP GOBIERNOCFQ7TTC0LHQ2-0004"/>
    <s v="CFQ7TTC0LHQ2-0004OPEN VALUE - CSP GOBIERNO"/>
    <m/>
    <x v="4"/>
    <s v="CFQ7TTC0LHQ2-0004"/>
    <x v="3"/>
    <s v="Catalogo principal"/>
    <s v="USD"/>
    <s v="N/A"/>
    <s v="Power BI Premium P3"/>
    <s v="Unidad"/>
    <s v="Und"/>
    <s v="Monthly Subscriptions"/>
    <s v="N/A"/>
    <s v="N/A"/>
    <s v="CSP GOBIERNO"/>
    <s v="CFQ7TTC0LHQ2-0004"/>
    <s v="Suscripción mensual con pago anual"/>
    <n v="19995"/>
    <n v="1"/>
    <n v="0"/>
    <n v="0"/>
    <n v="78450182.549999997"/>
    <n v="85271937.549999997"/>
    <n v="0"/>
  </r>
  <r>
    <s v="Catalogo principalOPEN VALUE - CSP GOBIERNOCFQ7TTC0LHQ2-0002"/>
    <s v="CFQ7TTC0LHQ2-0002OPEN VALUE - CSP GOBIERNO"/>
    <m/>
    <x v="4"/>
    <s v="CFQ7TTC0LHQ2-0002"/>
    <x v="3"/>
    <s v="Catalogo principal"/>
    <s v="USD"/>
    <s v="N/A"/>
    <s v="Power BI Premium P2"/>
    <s v="Unidad"/>
    <s v="Und"/>
    <s v="Monthly Subscriptions"/>
    <s v="N/A"/>
    <s v="N/A"/>
    <s v="CSP GOBIERNO"/>
    <s v="CFQ7TTC0LHQ2-0002"/>
    <s v="Suscripción mensual con pago anual"/>
    <n v="9995"/>
    <n v="1"/>
    <n v="0"/>
    <n v="0"/>
    <n v="39215282.549999997"/>
    <n v="42625307.119999997"/>
    <n v="0"/>
  </r>
  <r>
    <s v="Catalogo principalOPEN VALUE - CSP GOBIERNOCFQ7TTC0LHQ2-0001"/>
    <s v="CFQ7TTC0LHQ2-0001OPEN VALUE - CSP GOBIERNO"/>
    <m/>
    <x v="4"/>
    <s v="CFQ7TTC0LHQ2-0001"/>
    <x v="3"/>
    <s v="Catalogo principal"/>
    <s v="USD"/>
    <s v="N/A"/>
    <s v="Power BI Premium P5"/>
    <s v="Unidad"/>
    <s v="Und"/>
    <s v="Monthly Subscriptions"/>
    <s v="N/A"/>
    <s v="N/A"/>
    <s v="CSP GOBIERNO"/>
    <s v="CFQ7TTC0LHQ2-0001"/>
    <s v="Suscripción mensual con pago anual"/>
    <n v="79995"/>
    <n v="1"/>
    <n v="0"/>
    <n v="0"/>
    <n v="313859582.55000001"/>
    <n v="341151720.16000003"/>
    <n v="0"/>
  </r>
  <r>
    <s v="Catalogo principalOPEN VALUE - CSP GOBIERNOCFQ7TTC0LHSF-0001"/>
    <s v="CFQ7TTC0LHSF-0001OPEN VALUE - CSP GOBIERNO"/>
    <m/>
    <x v="4"/>
    <s v="CFQ7TTC0LHSF-0001"/>
    <x v="3"/>
    <s v="Catalogo principal"/>
    <s v="USD"/>
    <s v="N/A"/>
    <s v="Power BI Pro"/>
    <s v="Unidad"/>
    <s v="Und"/>
    <s v="Monthly Subscriptions"/>
    <s v="N/A"/>
    <s v="N/A"/>
    <s v="CSP GOBIERNO"/>
    <s v="CFQ7TTC0LHSF-0001"/>
    <s v="Suscripción mensual con pago anual"/>
    <n v="10"/>
    <n v="1"/>
    <n v="0"/>
    <n v="0"/>
    <n v="39234.899999999994"/>
    <n v="42646.63"/>
    <n v="0"/>
  </r>
  <r>
    <s v="Catalogo principalOPEN VALUE - CSP GOBIERNOCFQ7TTC0LH1F-0002"/>
    <s v="CFQ7TTC0LH1F-0002OPEN VALUE - CSP GOBIERNO"/>
    <m/>
    <x v="4"/>
    <s v="CFQ7TTC0LH1F-0002"/>
    <x v="3"/>
    <s v="Catalogo principal"/>
    <s v="USD"/>
    <s v="N/A"/>
    <s v="Power Virtual Agent"/>
    <s v="Unidad"/>
    <s v="Und"/>
    <s v="Monthly Subscriptions"/>
    <s v="N/A"/>
    <s v="N/A"/>
    <s v="CSP GOBIERNO"/>
    <s v="CFQ7TTC0LH1F-0002"/>
    <s v="Suscripción mensual con pago anual"/>
    <n v="1000"/>
    <n v="1"/>
    <n v="0"/>
    <n v="0"/>
    <n v="3923490"/>
    <n v="4264663.04"/>
    <n v="0"/>
  </r>
  <r>
    <s v="Catalogo principalOPEN VALUE - CSP GOBIERNOCFQ7TTC0LH1F-0001"/>
    <s v="CFQ7TTC0LH1F-0001OPEN VALUE - CSP GOBIERNO"/>
    <m/>
    <x v="4"/>
    <s v="CFQ7TTC0LH1F-0001"/>
    <x v="3"/>
    <s v="Catalogo principal"/>
    <s v="USD"/>
    <s v="N/A"/>
    <s v="Power Virtual Agent User License"/>
    <s v="Unidad"/>
    <s v="Und"/>
    <s v="Monthly Subscriptions"/>
    <s v="N/A"/>
    <s v="N/A"/>
    <s v="CSP GOBIERNO"/>
    <s v="CFQ7TTC0LH1F-0001"/>
    <s v="Suscripción mensual con pago anual"/>
    <n v="0"/>
    <n v="1"/>
    <n v="0"/>
    <n v="0"/>
    <n v="0"/>
    <n v="0"/>
    <n v="0"/>
  </r>
  <r>
    <s v="Catalogo principalOPEN VALUE - CSP GOBIERNOCFQ7TTC0LHVD-0001"/>
    <s v="CFQ7TTC0LHVD-0001OPEN VALUE - CSP GOBIERNO"/>
    <m/>
    <x v="4"/>
    <s v="CFQ7TTC0LHVD-0001"/>
    <x v="3"/>
    <s v="Catalogo principal"/>
    <s v="USD"/>
    <s v="N/A"/>
    <s v="Pro Direct Support for Dynamics 365 Operations"/>
    <s v="Unidad"/>
    <s v="Und"/>
    <s v="Monthly Subscriptions"/>
    <s v="N/A"/>
    <s v="N/A"/>
    <s v="CSP GOBIERNO"/>
    <s v="CFQ7TTC0LHVD-0001"/>
    <s v="Suscripción mensual con pago anual"/>
    <n v="9"/>
    <n v="1"/>
    <n v="0"/>
    <n v="0"/>
    <n v="35311.409999999996"/>
    <n v="38381.97"/>
    <n v="0"/>
  </r>
  <r>
    <s v="Catalogo principalOPEN VALUE - CSP GOBIERNOCFQ7TTC0LHP3-0001"/>
    <s v="CFQ7TTC0LHP3-0001OPEN VALUE - CSP GOBIERNO"/>
    <m/>
    <x v="4"/>
    <s v="CFQ7TTC0LHP3-0001"/>
    <x v="3"/>
    <s v="Catalogo principal"/>
    <s v="USD"/>
    <s v="N/A"/>
    <s v="Project Online Essentials"/>
    <s v="Unidad"/>
    <s v="Und"/>
    <s v="Monthly Subscriptions"/>
    <s v="N/A"/>
    <s v="N/A"/>
    <s v="CSP GOBIERNO"/>
    <s v="CFQ7TTC0LHP3-0001"/>
    <s v="Suscripción mensual con pago anual"/>
    <n v="7"/>
    <n v="1"/>
    <n v="0"/>
    <n v="0"/>
    <n v="27464.43"/>
    <n v="29852.639999999999"/>
    <n v="0"/>
  </r>
  <r>
    <s v="Catalogo principalOPEN VALUE - CSP GOBIERNOCFQ7TTC0HDB1-0002"/>
    <s v="CFQ7TTC0HDB1-0002OPEN VALUE - CSP GOBIERNO"/>
    <m/>
    <x v="4"/>
    <s v="CFQ7TTC0HDB1-0002"/>
    <x v="3"/>
    <s v="Catalogo principal"/>
    <s v="USD"/>
    <s v="N/A"/>
    <s v="Project Plan 1"/>
    <s v="Unidad"/>
    <s v="Und"/>
    <s v="Monthly Subscriptions"/>
    <s v="N/A"/>
    <s v="N/A"/>
    <s v="CSP GOBIERNO"/>
    <s v="CFQ7TTC0HDB1-0002"/>
    <s v="Suscripción mensual con pago anual"/>
    <n v="10"/>
    <n v="1"/>
    <n v="0"/>
    <n v="0"/>
    <n v="39234.899999999994"/>
    <n v="42646.63"/>
    <n v="0"/>
  </r>
  <r>
    <s v="Catalogo principalOPEN VALUE - CSP GOBIERNOCFQ7TTC0HDB0-0002"/>
    <s v="CFQ7TTC0HDB0-0002OPEN VALUE - CSP GOBIERNO"/>
    <m/>
    <x v="4"/>
    <s v="CFQ7TTC0HDB0-0002"/>
    <x v="3"/>
    <s v="Catalogo principal"/>
    <s v="USD"/>
    <s v="N/A"/>
    <s v="Project Plan 3"/>
    <s v="Unidad"/>
    <s v="Und"/>
    <s v="Monthly Subscriptions"/>
    <s v="N/A"/>
    <s v="N/A"/>
    <s v="CSP GOBIERNO"/>
    <s v="CFQ7TTC0HDB0-0002"/>
    <s v="Suscripción mensual con pago anual"/>
    <n v="30"/>
    <n v="1"/>
    <n v="0"/>
    <n v="0"/>
    <n v="117704.7"/>
    <n v="127939.89"/>
    <n v="0"/>
  </r>
  <r>
    <s v="Catalogo principalOPEN VALUE - CSP GOBIERNOCFQ7TTC0HD9Z-0002"/>
    <s v="CFQ7TTC0HD9Z-0002OPEN VALUE - CSP GOBIERNO"/>
    <m/>
    <x v="4"/>
    <s v="CFQ7TTC0HD9Z-0002"/>
    <x v="3"/>
    <s v="Catalogo principal"/>
    <s v="USD"/>
    <s v="N/A"/>
    <s v="Project Plan 5"/>
    <s v="Unidad"/>
    <s v="Und"/>
    <s v="Monthly Subscriptions"/>
    <s v="N/A"/>
    <s v="N/A"/>
    <s v="CSP GOBIERNO"/>
    <s v="CFQ7TTC0HD9Z-0002"/>
    <s v="Suscripción mensual con pago anual"/>
    <n v="55"/>
    <n v="1"/>
    <n v="0"/>
    <n v="0"/>
    <n v="215791.94999999998"/>
    <n v="234556.47"/>
    <n v="0"/>
  </r>
  <r>
    <s v="Catalogo principalOPEN VALUE - CSP GOBIERNOCFQ7TTC0HL72-0001"/>
    <s v="CFQ7TTC0HL72-0001OPEN VALUE - CSP GOBIERNO"/>
    <m/>
    <x v="4"/>
    <s v="CFQ7TTC0HL72-0001"/>
    <x v="3"/>
    <s v="Catalogo principal"/>
    <s v="USD"/>
    <s v="N/A"/>
    <s v="Scheduler"/>
    <s v="Unidad"/>
    <s v="Und"/>
    <s v="Monthly Subscriptions"/>
    <s v="N/A"/>
    <s v="N/A"/>
    <s v="CSP GOBIERNO"/>
    <s v="CFQ7TTC0HL72-0001"/>
    <s v="Suscripción mensual con pago anual"/>
    <n v="10"/>
    <n v="1"/>
    <n v="0"/>
    <n v="0"/>
    <n v="39234.899999999994"/>
    <n v="42646.63"/>
    <n v="0"/>
  </r>
  <r>
    <s v="Catalogo principalOPEN VALUE - CSP GOBIERNOCFQ7TTC0LH0N-0001"/>
    <s v="CFQ7TTC0LH0N-0001OPEN VALUE - CSP GOBIERNO"/>
    <m/>
    <x v="4"/>
    <s v="CFQ7TTC0LH0N-0001"/>
    <x v="3"/>
    <s v="Catalogo principal"/>
    <s v="USD"/>
    <s v="N/A"/>
    <s v="SharePoint (Plan 1)"/>
    <s v="Unidad"/>
    <s v="Und"/>
    <s v="Monthly Subscriptions"/>
    <s v="N/A"/>
    <s v="N/A"/>
    <s v="CSP GOBIERNO"/>
    <s v="CFQ7TTC0LH0N-0001"/>
    <s v="Suscripción mensual con pago anual"/>
    <n v="5"/>
    <n v="1"/>
    <n v="0"/>
    <n v="0"/>
    <n v="19617.449999999997"/>
    <n v="21323.32"/>
    <n v="0"/>
  </r>
  <r>
    <s v="Catalogo principalOPEN VALUE - CSP GOBIERNOCFQ7TTC0LH14-0001"/>
    <s v="CFQ7TTC0LH14-0001OPEN VALUE - CSP GOBIERNO"/>
    <m/>
    <x v="4"/>
    <s v="CFQ7TTC0LH14-0001"/>
    <x v="3"/>
    <s v="Catalogo principal"/>
    <s v="USD"/>
    <s v="N/A"/>
    <s v="SharePoint (Plan 2)"/>
    <s v="Unidad"/>
    <s v="Und"/>
    <s v="Monthly Subscriptions"/>
    <s v="N/A"/>
    <s v="N/A"/>
    <s v="CSP GOBIERNO"/>
    <s v="CFQ7TTC0LH14-0001"/>
    <s v="Suscripción mensual con pago anual"/>
    <n v="10"/>
    <n v="1"/>
    <n v="0"/>
    <n v="0"/>
    <n v="39234.899999999994"/>
    <n v="42646.63"/>
    <n v="0"/>
  </r>
  <r>
    <s v="Catalogo principalOPEN VALUE - CSP GOBIERNOCFQ7TTC0HDK2-0001"/>
    <s v="CFQ7TTC0HDK2-0001OPEN VALUE - CSP GOBIERNO"/>
    <m/>
    <x v="4"/>
    <s v="CFQ7TTC0HDK2-0001"/>
    <x v="3"/>
    <s v="Catalogo principal"/>
    <s v="USD"/>
    <s v="N/A"/>
    <s v="SharePoint Syntex"/>
    <s v="Unidad"/>
    <s v="Und"/>
    <s v="Monthly Subscriptions"/>
    <s v="N/A"/>
    <s v="N/A"/>
    <s v="CSP GOBIERNO"/>
    <s v="CFQ7TTC0HDK2-0001"/>
    <s v="Suscripción mensual con pago anual"/>
    <n v="5"/>
    <n v="1"/>
    <n v="0"/>
    <n v="0"/>
    <n v="19617.449999999997"/>
    <n v="21323.32"/>
    <n v="0"/>
  </r>
  <r>
    <s v="Catalogo principalOPEN VALUE - CSP GOBIERNOCFQ7TTC0LHR5-0001"/>
    <s v="CFQ7TTC0LHR5-0001OPEN VALUE - CSP GOBIERNO"/>
    <m/>
    <x v="4"/>
    <s v="CFQ7TTC0LHR5-0001"/>
    <x v="3"/>
    <s v="Catalogo principal"/>
    <s v="USD"/>
    <s v="N/A"/>
    <s v="Skype for Business Plus CAL"/>
    <s v="Unidad"/>
    <s v="Und"/>
    <s v="Monthly Subscriptions"/>
    <s v="N/A"/>
    <s v="N/A"/>
    <s v="CSP GOBIERNO"/>
    <s v="CFQ7TTC0LHR5-0001"/>
    <s v="Suscripción mensual con pago anual"/>
    <n v="2"/>
    <n v="1"/>
    <n v="0"/>
    <n v="0"/>
    <n v="7846.98"/>
    <n v="8529.33"/>
    <n v="0"/>
  </r>
  <r>
    <s v="Catalogo principalOPEN VALUE - CSP GOBIERNOCFQ7TTC0HDJR-000C"/>
    <s v="CFQ7TTC0HDJR-000COPEN VALUE - CSP GOBIERNO"/>
    <m/>
    <x v="4"/>
    <s v="CFQ7TTC0HDJR-000C"/>
    <x v="3"/>
    <s v="Catalogo principal"/>
    <s v="USD"/>
    <s v="N/A"/>
    <s v="Universal Print Additional Capacity (10k) - Windows"/>
    <s v="Unidad"/>
    <s v="Und"/>
    <s v="Producto"/>
    <s v="N/A"/>
    <s v="N/A"/>
    <s v="CSP GOBIERNO"/>
    <s v="CFQ7TTC0HDJR-000C"/>
    <s v="Suscripción mensual con pago anual"/>
    <n v="300"/>
    <n v="1"/>
    <n v="0"/>
    <n v="0"/>
    <n v="1177047"/>
    <n v="1279398.9099999999"/>
    <n v="0"/>
  </r>
  <r>
    <s v="Catalogo principalOPEN VALUE - CSP GOBIERNOCFQ7TTC0HDJR-0002"/>
    <s v="CFQ7TTC0HDJR-0002OPEN VALUE - CSP GOBIERNO"/>
    <m/>
    <x v="4"/>
    <s v="CFQ7TTC0HDJR-0002"/>
    <x v="3"/>
    <s v="Catalogo principal"/>
    <s v="USD"/>
    <s v="N/A"/>
    <s v="Universal Print"/>
    <s v="Unidad"/>
    <s v="Und"/>
    <s v="Monthly Subscriptions"/>
    <s v="N/A"/>
    <s v="N/A"/>
    <s v="CSP GOBIERNO"/>
    <s v="CFQ7TTC0HDJR-0002"/>
    <s v="Suscripción mensual con pago anual"/>
    <n v="4"/>
    <n v="1"/>
    <n v="0"/>
    <n v="0"/>
    <n v="15693.96"/>
    <n v="17058.650000000001"/>
    <n v="0"/>
  </r>
  <r>
    <s v="Catalogo principalOPEN VALUE - CSP GOBIERNOCFQ7TTC0HDJR-0001"/>
    <s v="CFQ7TTC0HDJR-0001OPEN VALUE - CSP GOBIERNO"/>
    <m/>
    <x v="4"/>
    <s v="CFQ7TTC0HDJR-0001"/>
    <x v="3"/>
    <s v="Catalogo principal"/>
    <s v="USD"/>
    <s v="N/A"/>
    <s v="Universal Print volume add-on (500 jobs) - Windows"/>
    <s v="Unidad"/>
    <s v="Und"/>
    <s v="Producto"/>
    <s v="N/A"/>
    <s v="N/A"/>
    <s v="CSP GOBIERNO"/>
    <s v="CFQ7TTC0HDJR-0001"/>
    <s v="Suscripción mensual con pago anual"/>
    <n v="25"/>
    <n v="1"/>
    <n v="0"/>
    <n v="0"/>
    <n v="98087.25"/>
    <n v="106616.58"/>
    <n v="0"/>
  </r>
  <r>
    <s v="Catalogo principalOPEN VALUE - CSP GOBIERNOCFQ7TTC0HL82-0006"/>
    <s v="CFQ7TTC0HL82-0006OPEN VALUE - CSP GOBIERNO"/>
    <m/>
    <x v="4"/>
    <s v="CFQ7TTC0HL82-0006"/>
    <x v="3"/>
    <s v="Catalogo principal"/>
    <s v="USD"/>
    <s v="N/A"/>
    <s v="Universal Print Additional Capacity 10K"/>
    <s v="Unidad"/>
    <s v="Und"/>
    <s v="Producto"/>
    <s v="N/A"/>
    <s v="N/A"/>
    <s v="CSP GOBIERNO"/>
    <s v="CFQ7TTC0HL82-0006"/>
    <s v="Suscripción mensual con pago anual"/>
    <n v="300"/>
    <n v="1"/>
    <n v="0"/>
    <n v="0"/>
    <n v="1177047"/>
    <n v="1279398.9099999999"/>
    <n v="0"/>
  </r>
  <r>
    <s v="Catalogo principalOPEN VALUE - CSP GOBIERNOCFQ7TTC0HL82-0001"/>
    <s v="CFQ7TTC0HL82-0001OPEN VALUE - CSP GOBIERNO"/>
    <m/>
    <x v="4"/>
    <s v="CFQ7TTC0HL82-0001"/>
    <x v="3"/>
    <s v="Catalogo principal"/>
    <s v="USD"/>
    <s v="N/A"/>
    <s v="Universal Print volume add-on (500 jobs) - Microsoft 365"/>
    <s v="Unidad"/>
    <s v="Und"/>
    <s v="Producto"/>
    <s v="N/A"/>
    <s v="N/A"/>
    <s v="CSP GOBIERNO"/>
    <s v="CFQ7TTC0HL82-0001"/>
    <s v="Suscripción mensual con pago anual"/>
    <n v="25"/>
    <n v="1"/>
    <n v="0"/>
    <n v="0"/>
    <n v="98087.25"/>
    <n v="106616.58"/>
    <n v="0"/>
  </r>
  <r>
    <s v="Catalogo principalOPEN VALUE - CSP GOBIERNOCFQ7TTC0HD33-0003"/>
    <s v="CFQ7TTC0HD33-0003OPEN VALUE - CSP GOBIERNO"/>
    <m/>
    <x v="4"/>
    <s v="CFQ7TTC0HD33-0003"/>
    <x v="3"/>
    <s v="Catalogo principal"/>
    <s v="USD"/>
    <s v="N/A"/>
    <s v="Visio Plan 1"/>
    <s v="Unidad"/>
    <s v="Und"/>
    <s v="Monthly Subscriptions"/>
    <s v="N/A"/>
    <s v="N/A"/>
    <s v="CSP GOBIERNO"/>
    <s v="CFQ7TTC0HD33-0003"/>
    <s v="Suscripción mensual con pago anual"/>
    <n v="5"/>
    <n v="1"/>
    <n v="0"/>
    <n v="0"/>
    <n v="19617.449999999997"/>
    <n v="21323.32"/>
    <n v="0"/>
  </r>
  <r>
    <s v="Catalogo principalOPEN VALUE - CSP GOBIERNOCFQ7TTC0HD32-0002"/>
    <s v="CFQ7TTC0HD32-0002OPEN VALUE - CSP GOBIERNO"/>
    <m/>
    <x v="4"/>
    <s v="CFQ7TTC0HD32-0002"/>
    <x v="3"/>
    <s v="Catalogo principal"/>
    <s v="USD"/>
    <s v="N/A"/>
    <s v="Visio Plan 2"/>
    <s v="Unidad"/>
    <s v="Und"/>
    <s v="Monthly Subscriptions"/>
    <s v="N/A"/>
    <s v="N/A"/>
    <s v="CSP GOBIERNO"/>
    <s v="CFQ7TTC0HD32-0002"/>
    <s v="Suscripción mensual con pago anual"/>
    <n v="15"/>
    <n v="1"/>
    <n v="0"/>
    <n v="0"/>
    <n v="58852.35"/>
    <n v="63969.95"/>
    <n v="0"/>
  </r>
  <r>
    <s v="Catalogo principalOPEN VALUE - CSP GOBIERNOCFQ7TTC0HVZG-0001"/>
    <s v="CFQ7TTC0HVZG-0001OPEN VALUE - CSP GOBIERNO"/>
    <m/>
    <x v="4"/>
    <s v="CFQ7TTC0HVZG-0001"/>
    <x v="3"/>
    <s v="Catalogo principal"/>
    <s v="USD"/>
    <s v="N/A"/>
    <s v="Microsoft Viva Learning"/>
    <s v="Unidad"/>
    <s v="Und"/>
    <s v="Monthly Subscriptions"/>
    <s v="N/A"/>
    <s v="N/A"/>
    <s v="CSP GOBIERNO"/>
    <s v="CFQ7TTC0HVZG-0001"/>
    <s v="Suscripción mensual con pago anual"/>
    <n v="4"/>
    <n v="1"/>
    <n v="0"/>
    <n v="0"/>
    <n v="15693.96"/>
    <n v="17058.650000000001"/>
    <n v="0"/>
  </r>
  <r>
    <s v="Catalogo principalOPEN VALUE - CSP GOBIERNOCFQ7TTC0LGTX-0004"/>
    <s v="CFQ7TTC0LGTX-0004OPEN VALUE - CSP GOBIERNO"/>
    <m/>
    <x v="4"/>
    <s v="CFQ7TTC0LGTX-0004"/>
    <x v="3"/>
    <s v="Catalogo principal"/>
    <s v="USD"/>
    <s v="N/A"/>
    <s v="Windows 10/11 Enterprise E3"/>
    <s v="Unidad"/>
    <s v="Und"/>
    <s v="Monthly Subscriptions"/>
    <s v="N/A"/>
    <s v="N/A"/>
    <s v="CSP GOBIERNO"/>
    <s v="CFQ7TTC0LGTX-0004"/>
    <s v="Suscripción mensual con pago anual"/>
    <n v="7"/>
    <n v="1"/>
    <n v="0"/>
    <n v="0"/>
    <n v="27464.43"/>
    <n v="29852.639999999999"/>
    <n v="0"/>
  </r>
  <r>
    <s v="Catalogo principalOPEN VALUE - CSP GOBIERNOCFQ7TTC0LGTX-0001"/>
    <s v="CFQ7TTC0LGTX-0001OPEN VALUE - CSP GOBIERNO"/>
    <m/>
    <x v="4"/>
    <s v="CFQ7TTC0LGTX-0001"/>
    <x v="3"/>
    <s v="Catalogo principal"/>
    <s v="USD"/>
    <s v="N/A"/>
    <s v="Windows 10/11 Enterprise E3 VDA"/>
    <s v="Unidad"/>
    <s v="Und"/>
    <s v="Monthly Subscriptions"/>
    <s v="N/A"/>
    <s v="N/A"/>
    <s v="CSP GOBIERNO"/>
    <s v="CFQ7TTC0LGTX-0001"/>
    <s v="Suscripción mensual con pago anual"/>
    <n v="13.2"/>
    <n v="1"/>
    <n v="0"/>
    <n v="0"/>
    <n v="51790.067999999992"/>
    <n v="56293.55"/>
    <n v="0"/>
  </r>
  <r>
    <s v="Catalogo principalOPEN VALUE - CSP GOBIERNOCFQ7TTC0LFNW-0002"/>
    <s v="CFQ7TTC0LFNW-0002OPEN VALUE - CSP GOBIERNO"/>
    <m/>
    <x v="4"/>
    <s v="CFQ7TTC0LFNW-0002"/>
    <x v="3"/>
    <s v="Catalogo principal"/>
    <s v="USD"/>
    <s v="N/A"/>
    <s v="Windows 10/11 Enterprise E5"/>
    <s v="Unidad"/>
    <s v="Und"/>
    <s v="Monthly Subscriptions"/>
    <s v="N/A"/>
    <s v="N/A"/>
    <s v="CSP GOBIERNO"/>
    <s v="CFQ7TTC0LFNW-0002"/>
    <s v="Suscripción mensual con pago anual"/>
    <n v="11"/>
    <n v="1"/>
    <n v="0"/>
    <n v="0"/>
    <n v="43158.39"/>
    <n v="46911.29"/>
    <n v="0"/>
  </r>
  <r>
    <s v="Catalogo principalOPEN VALUE - CSP GOBIERNOCFQ7TTC0HX99-000T"/>
    <s v="CFQ7TTC0HX99-000TOPEN VALUE - CSP GOBIERNO"/>
    <m/>
    <x v="4"/>
    <s v="CFQ7TTC0HX99-000T"/>
    <x v="3"/>
    <s v="Catalogo principal"/>
    <s v="USD"/>
    <s v="N/A"/>
    <s v="Windows 365 Business 2 vCPU, 4 GB, 128 GB (with Windows Hybrid Benefit)"/>
    <s v="Unidad"/>
    <s v="Und"/>
    <s v="Monthly Subscriptions"/>
    <s v="N/A"/>
    <s v="N/A"/>
    <s v="CSP GOBIERNO"/>
    <s v="CFQ7TTC0HX99-000T"/>
    <s v="Suscripción mensual con pago anual"/>
    <n v="27.9"/>
    <n v="1"/>
    <n v="0"/>
    <n v="0"/>
    <n v="109465.37099999998"/>
    <n v="118984.1"/>
    <n v="0"/>
  </r>
  <r>
    <s v="Catalogo principalOPEN VALUE - CSP GOBIERNOCFQ7TTC0HX99-000S"/>
    <s v="CFQ7TTC0HX99-000SOPEN VALUE - CSP GOBIERNO"/>
    <m/>
    <x v="4"/>
    <s v="CFQ7TTC0HX99-000S"/>
    <x v="3"/>
    <s v="Catalogo principal"/>
    <s v="USD"/>
    <s v="N/A"/>
    <s v="Windows 365 Business 2 vCPU, 8 GB, 128 GB (with Windows Hybrid Benefit)"/>
    <s v="Unidad"/>
    <s v="Und"/>
    <s v="Monthly Subscriptions"/>
    <s v="N/A"/>
    <s v="N/A"/>
    <s v="CSP GOBIERNO"/>
    <s v="CFQ7TTC0HX99-000S"/>
    <s v="Suscripción mensual con pago anual"/>
    <n v="36.9"/>
    <n v="1"/>
    <n v="0"/>
    <n v="0"/>
    <n v="144776.78099999999"/>
    <n v="157366.07"/>
    <n v="0"/>
  </r>
  <r>
    <s v="Catalogo principalOPEN VALUE - CSP GOBIERNOCFQ7TTC0HX99-000Q"/>
    <s v="CFQ7TTC0HX99-000QOPEN VALUE - CSP GOBIERNO"/>
    <m/>
    <x v="4"/>
    <s v="CFQ7TTC0HX99-000Q"/>
    <x v="3"/>
    <s v="Catalogo principal"/>
    <s v="USD"/>
    <s v="N/A"/>
    <s v="Windows 365 Business 2 vCPU, 8 GB, 256 GB (with Windows Hybrid Benefit)"/>
    <s v="Unidad"/>
    <s v="Und"/>
    <s v="Monthly Subscriptions"/>
    <s v="N/A"/>
    <s v="N/A"/>
    <s v="CSP GOBIERNO"/>
    <s v="CFQ7TTC0HX99-000Q"/>
    <s v="Suscripción mensual con pago anual"/>
    <n v="45"/>
    <n v="1"/>
    <n v="0"/>
    <n v="0"/>
    <n v="176557.05"/>
    <n v="191909.84"/>
    <n v="0"/>
  </r>
  <r>
    <s v="Catalogo principalOPEN VALUE - CSP GOBIERNOCFQ7TTC0HX99-000P"/>
    <s v="CFQ7TTC0HX99-000POPEN VALUE - CSP GOBIERNO"/>
    <m/>
    <x v="4"/>
    <s v="CFQ7TTC0HX99-000P"/>
    <x v="3"/>
    <s v="Catalogo principal"/>
    <s v="USD"/>
    <s v="N/A"/>
    <s v="Windows 365 Business 8 vCPU, 32 GB, 512 GB (with Windows Hybrid Benefit)"/>
    <s v="Unidad"/>
    <s v="Und"/>
    <s v="Monthly Subscriptions"/>
    <s v="N/A"/>
    <s v="N/A"/>
    <s v="CSP GOBIERNO"/>
    <s v="CFQ7TTC0HX99-000P"/>
    <s v="Suscripción mensual con pago anual"/>
    <n v="142.19999999999999"/>
    <n v="1"/>
    <n v="0"/>
    <n v="0"/>
    <n v="557920.27799999993"/>
    <n v="606435.07999999996"/>
    <n v="0"/>
  </r>
  <r>
    <s v="Catalogo principalOPEN VALUE - CSP GOBIERNOCFQ7TTC0HX99-000M"/>
    <s v="CFQ7TTC0HX99-000MOPEN VALUE - CSP GOBIERNO"/>
    <m/>
    <x v="4"/>
    <s v="CFQ7TTC0HX99-000M"/>
    <x v="3"/>
    <s v="Catalogo principal"/>
    <s v="USD"/>
    <s v="N/A"/>
    <s v="Windows 365 Business 8 vCPU, 32 GB, 256 GB (with Windows Hybrid Benefit)"/>
    <s v="Unidad"/>
    <s v="Und"/>
    <s v="Monthly Subscriptions"/>
    <s v="N/A"/>
    <s v="N/A"/>
    <s v="CSP GOBIERNO"/>
    <s v="CFQ7TTC0HX99-000M"/>
    <s v="Suscripción mensual con pago anual"/>
    <n v="118.8"/>
    <n v="1"/>
    <n v="0"/>
    <n v="0"/>
    <n v="466110.61199999996"/>
    <n v="506641.97"/>
    <n v="0"/>
  </r>
  <r>
    <s v="Catalogo principalOPEN VALUE - CSP GOBIERNOCFQ7TTC0HX99-000L"/>
    <s v="CFQ7TTC0HX99-000LOPEN VALUE - CSP GOBIERNO"/>
    <m/>
    <x v="4"/>
    <s v="CFQ7TTC0HX99-000L"/>
    <x v="3"/>
    <s v="Catalogo principal"/>
    <s v="USD"/>
    <s v="N/A"/>
    <s v="Windows 365 Business 8 vCPU, 32 GB, 128 GB (with Windows Hybrid Benefit)"/>
    <s v="Unidad"/>
    <s v="Und"/>
    <s v="Monthly Subscriptions"/>
    <s v="N/A"/>
    <s v="N/A"/>
    <s v="CSP GOBIERNO"/>
    <s v="CFQ7TTC0HX99-000L"/>
    <s v="Suscripción mensual con pago anual"/>
    <n v="110.7"/>
    <n v="1"/>
    <n v="0"/>
    <n v="0"/>
    <n v="434330.34299999999"/>
    <n v="472098.2"/>
    <n v="0"/>
  </r>
  <r>
    <s v="Catalogo principalOPEN VALUE - CSP GOBIERNOCFQ7TTC0HX99-000K"/>
    <s v="CFQ7TTC0HX99-000KOPEN VALUE - CSP GOBIERNO"/>
    <m/>
    <x v="4"/>
    <s v="CFQ7TTC0HX99-000K"/>
    <x v="3"/>
    <s v="Catalogo principal"/>
    <s v="USD"/>
    <s v="N/A"/>
    <s v="Windows 365 Business 2 vCPU, 4 GB, 256 GB (with Windows Hybrid Benefit)"/>
    <s v="Unidad"/>
    <s v="Und"/>
    <s v="Monthly Subscriptions"/>
    <s v="N/A"/>
    <s v="N/A"/>
    <s v="CSP GOBIERNO"/>
    <s v="CFQ7TTC0HX99-000K"/>
    <s v="Suscripción mensual con pago anual"/>
    <n v="36"/>
    <n v="1"/>
    <n v="0"/>
    <n v="0"/>
    <n v="141245.63999999998"/>
    <n v="153527.87"/>
    <n v="0"/>
  </r>
  <r>
    <s v="Catalogo principalOPEN VALUE - CSP GOBIERNOCFQ7TTC0HX99-000J"/>
    <s v="CFQ7TTC0HX99-000JOPEN VALUE - CSP GOBIERNO"/>
    <m/>
    <x v="4"/>
    <s v="CFQ7TTC0HX99-000J"/>
    <x v="3"/>
    <s v="Catalogo principal"/>
    <s v="USD"/>
    <s v="N/A"/>
    <s v="Windows 365 Business 2 vCPU, 4 GB, 64 GB (with Windows Hybrid Benefit)"/>
    <s v="Unidad"/>
    <s v="Und"/>
    <s v="Monthly Subscriptions"/>
    <s v="N/A"/>
    <s v="N/A"/>
    <s v="CSP GOBIERNO"/>
    <s v="CFQ7TTC0HX99-000J"/>
    <s v="Suscripción mensual con pago anual"/>
    <n v="25.2"/>
    <n v="1"/>
    <n v="0"/>
    <n v="0"/>
    <n v="98871.947999999989"/>
    <n v="107469.51"/>
    <n v="0"/>
  </r>
  <r>
    <s v="Catalogo principalOPEN VALUE - CSP GOBIERNOCFQ7TTC0HX99-000H"/>
    <s v="CFQ7TTC0HX99-000HOPEN VALUE - CSP GOBIERNO"/>
    <m/>
    <x v="4"/>
    <s v="CFQ7TTC0HX99-000H"/>
    <x v="3"/>
    <s v="Catalogo principal"/>
    <s v="USD"/>
    <s v="N/A"/>
    <s v="Windows 365 Business 4 vCPU, 16 GB, 128 GB (with Windows Hybrid Benefit)"/>
    <s v="Unidad"/>
    <s v="Und"/>
    <s v="Monthly Subscriptions"/>
    <s v="N/A"/>
    <s v="N/A"/>
    <s v="CSP GOBIERNO"/>
    <s v="CFQ7TTC0HX99-000H"/>
    <s v="Suscripción mensual con pago anual"/>
    <n v="59.4"/>
    <n v="1"/>
    <n v="0"/>
    <n v="0"/>
    <n v="233055.30599999998"/>
    <n v="253320.98"/>
    <n v="0"/>
  </r>
  <r>
    <s v="Catalogo principalOPEN VALUE - CSP GOBIERNOCFQ7TTC0HX99-000G"/>
    <s v="CFQ7TTC0HX99-000GOPEN VALUE - CSP GOBIERNO"/>
    <m/>
    <x v="4"/>
    <s v="CFQ7TTC0HX99-000G"/>
    <x v="3"/>
    <s v="Catalogo principal"/>
    <s v="USD"/>
    <s v="N/A"/>
    <s v="Windows 365 Business 4 vCPU, 16 GB, 256 GB (with Windows Hybrid Benefit)"/>
    <s v="Unidad"/>
    <s v="Und"/>
    <s v="Monthly Subscriptions"/>
    <s v="N/A"/>
    <s v="N/A"/>
    <s v="CSP GOBIERNO"/>
    <s v="CFQ7TTC0HX99-000G"/>
    <s v="Suscripción mensual con pago anual"/>
    <n v="67.5"/>
    <n v="1"/>
    <n v="0"/>
    <n v="0"/>
    <n v="264835.57500000001"/>
    <n v="287864.76"/>
    <n v="0"/>
  </r>
  <r>
    <s v="Catalogo principalOPEN VALUE - CSP GOBIERNOCFQ7TTC0HX99-000F"/>
    <s v="CFQ7TTC0HX99-000FOPEN VALUE - CSP GOBIERNO"/>
    <m/>
    <x v="4"/>
    <s v="CFQ7TTC0HX99-000F"/>
    <x v="3"/>
    <s v="Catalogo principal"/>
    <s v="USD"/>
    <s v="N/A"/>
    <s v="Windows 365 Business 4 vCPU, 16 GB, 512 GB (with Windows Hybrid Benefit)"/>
    <s v="Unidad"/>
    <s v="Und"/>
    <s v="Monthly Subscriptions"/>
    <s v="N/A"/>
    <s v="N/A"/>
    <s v="CSP GOBIERNO"/>
    <s v="CFQ7TTC0HX99-000F"/>
    <s v="Suscripción mensual con pago anual"/>
    <n v="90.9"/>
    <n v="1"/>
    <n v="0"/>
    <n v="0"/>
    <n v="356645.24099999998"/>
    <n v="387657.87"/>
    <n v="0"/>
  </r>
  <r>
    <s v="Catalogo principalOPEN VALUE - CSP GOBIERNOCFQ7TTC0HHS9-0010"/>
    <s v="CFQ7TTC0HHS9-0010OPEN VALUE - CSP GOBIERNO"/>
    <m/>
    <x v="4"/>
    <s v="CFQ7TTC0HHS9-0010"/>
    <x v="3"/>
    <s v="Catalogo principal"/>
    <s v="USD"/>
    <s v="N/A"/>
    <s v="Windows 365 Enterprise 8 vCPU, 32 GB, 128 GB"/>
    <s v="Unidad"/>
    <s v="Und"/>
    <s v="Monthly Subscriptions"/>
    <s v="N/A"/>
    <s v="N/A"/>
    <s v="CSP GOBIERNO"/>
    <s v="CFQ7TTC0HHS9-0010"/>
    <s v="Suscripción mensual con pago anual"/>
    <n v="110.7"/>
    <n v="1"/>
    <n v="0"/>
    <n v="0"/>
    <n v="434330.34299999999"/>
    <n v="472098.2"/>
    <n v="0"/>
  </r>
  <r>
    <s v="Catalogo principalOPEN VALUE - CSP GOBIERNOCFQ7TTC0HHS9-000Z"/>
    <s v="CFQ7TTC0HHS9-000ZOPEN VALUE - CSP GOBIERNO"/>
    <m/>
    <x v="4"/>
    <s v="CFQ7TTC0HHS9-000Z"/>
    <x v="3"/>
    <s v="Catalogo principal"/>
    <s v="USD"/>
    <s v="N/A"/>
    <s v="Windows 365 Enterprise 4 vCPU, 16 GB, 128 GB"/>
    <s v="Unidad"/>
    <s v="Und"/>
    <s v="Monthly Subscriptions"/>
    <s v="N/A"/>
    <s v="N/A"/>
    <s v="CSP GOBIERNO"/>
    <s v="CFQ7TTC0HHS9-000Z"/>
    <s v="Suscripción mensual con pago anual"/>
    <n v="59.4"/>
    <n v="1"/>
    <n v="0"/>
    <n v="0"/>
    <n v="233055.30599999998"/>
    <n v="253320.98"/>
    <n v="0"/>
  </r>
  <r>
    <s v="Catalogo principalOPEN VALUE - CSP GOBIERNOCFQ7TTC0HHS9-000X"/>
    <s v="CFQ7TTC0HHS9-000XOPEN VALUE - CSP GOBIERNO"/>
    <m/>
    <x v="4"/>
    <s v="CFQ7TTC0HHS9-000X"/>
    <x v="3"/>
    <s v="Catalogo principal"/>
    <s v="USD"/>
    <s v="N/A"/>
    <s v="Windows 365 Enterprise 8 vCPU, 32 GB, 512 GB"/>
    <s v="Unidad"/>
    <s v="Und"/>
    <s v="Monthly Subscriptions"/>
    <s v="N/A"/>
    <s v="N/A"/>
    <s v="CSP GOBIERNO"/>
    <s v="CFQ7TTC0HHS9-000X"/>
    <s v="Suscripción mensual con pago anual"/>
    <n v="142.19999999999999"/>
    <n v="1"/>
    <n v="0"/>
    <n v="0"/>
    <n v="557920.27799999993"/>
    <n v="606435.07999999996"/>
    <n v="0"/>
  </r>
  <r>
    <s v="Catalogo principalOPEN VALUE - CSP GOBIERNOCFQ7TTC0HHS9-000W"/>
    <s v="CFQ7TTC0HHS9-000WOPEN VALUE - CSP GOBIERNO"/>
    <m/>
    <x v="4"/>
    <s v="CFQ7TTC0HHS9-000W"/>
    <x v="3"/>
    <s v="Catalogo principal"/>
    <s v="USD"/>
    <s v="N/A"/>
    <s v="Windows 365 Enterprise 4 vCPU, 16 GB, 512 GB"/>
    <s v="Unidad"/>
    <s v="Und"/>
    <s v="Monthly Subscriptions"/>
    <s v="N/A"/>
    <s v="N/A"/>
    <s v="CSP GOBIERNO"/>
    <s v="CFQ7TTC0HHS9-000W"/>
    <s v="Suscripción mensual con pago anual"/>
    <n v="90.9"/>
    <n v="1"/>
    <n v="0"/>
    <n v="0"/>
    <n v="356645.24099999998"/>
    <n v="387657.87"/>
    <n v="0"/>
  </r>
  <r>
    <s v="Catalogo principalOPEN VALUE - CSP GOBIERNOCFQ7TTC0HHS9-000V"/>
    <s v="CFQ7TTC0HHS9-000VOPEN VALUE - CSP GOBIERNO"/>
    <m/>
    <x v="4"/>
    <s v="CFQ7TTC0HHS9-000V"/>
    <x v="3"/>
    <s v="Catalogo principal"/>
    <s v="USD"/>
    <s v="N/A"/>
    <s v="Windows 365 Enterprise 8 vCPU, 32 GB, 256 GB"/>
    <s v="Unidad"/>
    <s v="Und"/>
    <s v="Monthly Subscriptions"/>
    <s v="N/A"/>
    <s v="N/A"/>
    <s v="CSP GOBIERNO"/>
    <s v="CFQ7TTC0HHS9-000V"/>
    <s v="Suscripción mensual con pago anual"/>
    <n v="118.8"/>
    <n v="1"/>
    <n v="0"/>
    <n v="0"/>
    <n v="466110.61199999996"/>
    <n v="506641.97"/>
    <n v="0"/>
  </r>
  <r>
    <s v="Catalogo principalOPEN VALUE - CSP GOBIERNOCFQ7TTC0HHS9-000T"/>
    <s v="CFQ7TTC0HHS9-000TOPEN VALUE - CSP GOBIERNO"/>
    <m/>
    <x v="4"/>
    <s v="CFQ7TTC0HHS9-000T"/>
    <x v="3"/>
    <s v="Catalogo principal"/>
    <s v="USD"/>
    <s v="N/A"/>
    <s v="Windows 365 Enterprise 4 vCPU, 16 GB, 256 GB"/>
    <s v="Unidad"/>
    <s v="Und"/>
    <s v="Monthly Subscriptions"/>
    <s v="N/A"/>
    <s v="N/A"/>
    <s v="CSP GOBIERNO"/>
    <s v="CFQ7TTC0HHS9-000T"/>
    <s v="Suscripción mensual con pago anual"/>
    <n v="67.5"/>
    <n v="1"/>
    <n v="0"/>
    <n v="0"/>
    <n v="264835.57500000001"/>
    <n v="287864.76"/>
    <n v="0"/>
  </r>
  <r>
    <s v="Catalogo principalOPEN VALUE - CSP GOBIERNOCFQ7TTC0HHS9-0016"/>
    <s v="CFQ7TTC0HHS9-0016OPEN VALUE - CSP GOBIERNO"/>
    <m/>
    <x v="4"/>
    <s v="CFQ7TTC0HHS9-0016"/>
    <x v="3"/>
    <s v="Catalogo principal"/>
    <s v="USD"/>
    <s v="N/A"/>
    <s v="Windows 365 Enterprise 2 vCPU, 8 GB, 256 GB"/>
    <s v="Unidad"/>
    <s v="Und"/>
    <s v="Monthly Subscriptions"/>
    <s v="N/A"/>
    <s v="N/A"/>
    <s v="CSP GOBIERNO"/>
    <s v="CFQ7TTC0HHS9-0016"/>
    <s v="Suscripción mensual con pago anual"/>
    <n v="45"/>
    <n v="1"/>
    <n v="0"/>
    <n v="0"/>
    <n v="176557.05"/>
    <n v="191909.84"/>
    <n v="0"/>
  </r>
  <r>
    <s v="Catalogo principalOPEN VALUE - CSP GOBIERNOCFQ7TTC0HHS9-0015"/>
    <s v="CFQ7TTC0HHS9-0015OPEN VALUE - CSP GOBIERNO"/>
    <m/>
    <x v="4"/>
    <s v="CFQ7TTC0HHS9-0015"/>
    <x v="3"/>
    <s v="Catalogo principal"/>
    <s v="USD"/>
    <s v="N/A"/>
    <s v="Windows 365 Enterprise 2 vCPU, 8 GB, 128 GB"/>
    <s v="Unidad"/>
    <s v="Und"/>
    <s v="Monthly Subscriptions"/>
    <s v="N/A"/>
    <s v="N/A"/>
    <s v="CSP GOBIERNO"/>
    <s v="CFQ7TTC0HHS9-0015"/>
    <s v="Suscripción mensual con pago anual"/>
    <n v="36.9"/>
    <n v="1"/>
    <n v="0"/>
    <n v="0"/>
    <n v="144776.78099999999"/>
    <n v="157366.07"/>
    <n v="0"/>
  </r>
  <r>
    <s v="Catalogo principalOPEN VALUE - CSP GOBIERNOCFQ7TTC0HHS9-0014"/>
    <s v="CFQ7TTC0HHS9-0014OPEN VALUE - CSP GOBIERNO"/>
    <m/>
    <x v="4"/>
    <s v="CFQ7TTC0HHS9-0014"/>
    <x v="3"/>
    <s v="Catalogo principal"/>
    <s v="USD"/>
    <s v="N/A"/>
    <s v="Windows 365 Enterprise 2 vCPU, 4 GB, 256 GB"/>
    <s v="Unidad"/>
    <s v="Und"/>
    <s v="Monthly Subscriptions"/>
    <s v="N/A"/>
    <s v="N/A"/>
    <s v="CSP GOBIERNO"/>
    <s v="CFQ7TTC0HHS9-0014"/>
    <s v="Suscripción mensual con pago anual"/>
    <n v="36"/>
    <n v="1"/>
    <n v="0"/>
    <n v="0"/>
    <n v="141245.63999999998"/>
    <n v="153527.87"/>
    <n v="0"/>
  </r>
  <r>
    <s v="Catalogo principalOPEN VALUE - CSP GOBIERNOCFQ7TTC0HHS9-0013"/>
    <s v="CFQ7TTC0HHS9-0013OPEN VALUE - CSP GOBIERNO"/>
    <m/>
    <x v="4"/>
    <s v="CFQ7TTC0HHS9-0013"/>
    <x v="3"/>
    <s v="Catalogo principal"/>
    <s v="USD"/>
    <s v="N/A"/>
    <s v="Windows 365 Enterprise 2 vCPU, 4 GB, 128 GB"/>
    <s v="Unidad"/>
    <s v="Und"/>
    <s v="Monthly Subscriptions"/>
    <s v="N/A"/>
    <s v="N/A"/>
    <s v="CSP GOBIERNO"/>
    <s v="CFQ7TTC0HHS9-0013"/>
    <s v="Suscripción mensual con pago anual"/>
    <n v="27.9"/>
    <n v="1"/>
    <n v="0"/>
    <n v="0"/>
    <n v="109465.37099999998"/>
    <n v="118984.1"/>
    <n v="0"/>
  </r>
  <r>
    <s v="Catalogo principalOPEN VALUE - CSP GOBIERNOCFQ7TTC0HHS9-0012"/>
    <s v="CFQ7TTC0HHS9-0012OPEN VALUE - CSP GOBIERNO"/>
    <m/>
    <x v="4"/>
    <s v="CFQ7TTC0HHS9-0012"/>
    <x v="3"/>
    <s v="Catalogo principal"/>
    <s v="USD"/>
    <s v="N/A"/>
    <s v="Windows 365 Enterprise 2 vCPU, 4 GB, 64 GB"/>
    <s v="Unidad"/>
    <s v="Und"/>
    <s v="Monthly Subscriptions"/>
    <s v="N/A"/>
    <s v="N/A"/>
    <s v="CSP GOBIERNO"/>
    <s v="CFQ7TTC0HHS9-0012"/>
    <s v="Suscripción mensual con pago anual"/>
    <n v="25.2"/>
    <n v="1"/>
    <n v="0"/>
    <n v="0"/>
    <n v="98871.947999999989"/>
    <n v="107469.51"/>
    <n v="0"/>
  </r>
  <r>
    <s v="Catalogo principalCSP ACADEMICOeb3e7855-136e-4b80-9519-eaa0662d8ccd"/>
    <s v="eb3e7855-136e-4b80-9519-eaa0662d8ccdCSP ACADEMICO"/>
    <m/>
    <x v="4"/>
    <s v="eb3e7855-136e-4b80-9519-eaa0662d8ccd"/>
    <x v="2"/>
    <s v="Catalogo principal"/>
    <s v="USD"/>
    <s v="N/A"/>
    <s v="Dynamics 365 e-Commerce Tier 1 Band 3 for Faculty"/>
    <s v="Unidad"/>
    <s v="Und"/>
    <s v="Monthly Subscriptions"/>
    <s v="N/A"/>
    <s v="N/A"/>
    <s v="CSP ACADEMICO"/>
    <s v="eb3e7855-136e-4b80-9519-eaa0662d8ccd"/>
    <s v="Suscripción mensual con pago anual"/>
    <n v="2200"/>
    <n v="1"/>
    <n v="0"/>
    <n v="0"/>
    <n v="8631678"/>
    <n v="9382258.6999999993"/>
    <n v="0"/>
  </r>
  <r>
    <s v="Catalogo principalCSP ACADEMICO0fba8bcb-12e9-4183-bd1c-0a9ee2d36fe7"/>
    <s v="0fba8bcb-12e9-4183-bd1c-0a9ee2d36fe7CSP ACADEMICO"/>
    <m/>
    <x v="4"/>
    <s v="0fba8bcb-12e9-4183-bd1c-0a9ee2d36fe7"/>
    <x v="2"/>
    <s v="Catalogo principal"/>
    <s v="USD"/>
    <s v="N/A"/>
    <s v="Dynamics 365 e-Commerce Tier 2 Band 6 for Faculty"/>
    <s v="Unidad"/>
    <s v="Und"/>
    <s v="Monthly Subscriptions"/>
    <s v="N/A"/>
    <s v="N/A"/>
    <s v="CSP ACADEMICO"/>
    <s v="0fba8bcb-12e9-4183-bd1c-0a9ee2d36fe7"/>
    <s v="Suscripción mensual con pago anual"/>
    <n v="7975"/>
    <n v="1"/>
    <n v="0"/>
    <n v="0"/>
    <n v="31289832.75"/>
    <n v="34010687.770000003"/>
    <n v="0"/>
  </r>
  <r>
    <s v="Catalogo principalOPEN VALUE - CSP GOBIERNODG7GMGF0L4TL-0003"/>
    <s v="DG7GMGF0L4TL-0003OPEN VALUE - CSP GOBIERNO"/>
    <m/>
    <x v="4"/>
    <s v="DG7GMGF0L4TL-0003"/>
    <x v="3"/>
    <s v="Catalogo principal"/>
    <s v="USD"/>
    <s v="N/A"/>
    <s v="Windows GGWA - Windows 11 Pro - Legalization Get Genuine"/>
    <s v="Unidad"/>
    <s v="Und"/>
    <s v="Standard"/>
    <s v="N/A"/>
    <s v="N/A"/>
    <s v="CSP GOBIERNO"/>
    <s v="DG7GMGF0L4TL-0003"/>
    <s v="Licencia"/>
    <n v="216"/>
    <n v="1"/>
    <n v="0"/>
    <n v="0"/>
    <n v="847473.84"/>
    <n v="921167.22"/>
    <n v="0"/>
  </r>
  <r>
    <s v="Catalogo principalOPEN VALUE - CSP GOBIERNODG7GMGF0L4TL-0001"/>
    <s v="DG7GMGF0L4TL-0001OPEN VALUE - CSP GOBIERNO"/>
    <m/>
    <x v="4"/>
    <s v="DG7GMGF0L4TL-0001"/>
    <x v="3"/>
    <s v="Catalogo principal"/>
    <s v="USD"/>
    <s v="N/A"/>
    <s v="Windows GGWA - Windows 11 Pro N - Legalization Get Genuine"/>
    <s v="Unidad"/>
    <s v="Und"/>
    <s v="Standard"/>
    <s v="N/A"/>
    <s v="N/A"/>
    <s v="CSP GOBIERNO"/>
    <s v="DG7GMGF0L4TL-0001"/>
    <s v="Licencia"/>
    <n v="216"/>
    <n v="1"/>
    <n v="0"/>
    <n v="0"/>
    <n v="847473.84"/>
    <n v="921167.22"/>
    <n v="0"/>
  </r>
  <r>
    <s v="Catalogo principalOPEN VALUE - CSP GOBIERNODG7GMGF0FL73-000D"/>
    <s v="DG7GMGF0FL73-000DOPEN VALUE - CSP GOBIERNO"/>
    <m/>
    <x v="4"/>
    <s v="DG7GMGF0FL73-000D"/>
    <x v="3"/>
    <s v="Catalogo principal"/>
    <s v="USD"/>
    <s v="N/A"/>
    <s v="Windows 7 Extended Security Updates 2021"/>
    <s v="Unidad"/>
    <s v="Und"/>
    <s v="Producto"/>
    <s v="N/A"/>
    <s v="N/A"/>
    <s v="CSP GOBIERNO"/>
    <s v="DG7GMGF0FL73-000D"/>
    <s v="Licencia"/>
    <n v="140"/>
    <n v="1"/>
    <n v="0"/>
    <n v="0"/>
    <n v="549288.6"/>
    <n v="597052.82999999996"/>
    <n v="0"/>
  </r>
  <r>
    <s v="Catalogo principalOPEN VALUE - CSP GOBIERNODG7GMGF0FL73-000C"/>
    <s v="DG7GMGF0FL73-000COPEN VALUE - CSP GOBIERNO"/>
    <m/>
    <x v="4"/>
    <s v="DG7GMGF0FL73-000C"/>
    <x v="3"/>
    <s v="Catalogo principal"/>
    <s v="USD"/>
    <s v="N/A"/>
    <s v="Windows 7 Extended Security Updates 2020"/>
    <s v="Unidad"/>
    <s v="Und"/>
    <s v="Producto"/>
    <s v="N/A"/>
    <s v="N/A"/>
    <s v="CSP GOBIERNO"/>
    <s v="DG7GMGF0FL73-000C"/>
    <s v="Licencia"/>
    <n v="70"/>
    <n v="1"/>
    <n v="0"/>
    <n v="0"/>
    <n v="274644.3"/>
    <n v="298526.40999999997"/>
    <n v="0"/>
  </r>
  <r>
    <s v="Catalogo principalCSP ACADEMICODG7GMGF0L4TL-0004EDU"/>
    <s v="DG7GMGF0L4TL-0004EDUCSP ACADEMICO"/>
    <m/>
    <x v="4"/>
    <s v="DG7GMGF0L4TL-0004EDU"/>
    <x v="2"/>
    <s v="Catalogo principal"/>
    <s v="USD"/>
    <s v="N/A"/>
    <s v="Windows GGWA - Windows 11 Home (Edu) - Legalization Get Genuine_EDU"/>
    <s v="Unidad"/>
    <s v="Und"/>
    <s v="Standard"/>
    <s v="N/A"/>
    <s v="N/A"/>
    <s v="CSP ACADEMICO"/>
    <s v="DG7GMGF0L4TL-0004EDU"/>
    <s v="Licencia"/>
    <n v="158"/>
    <n v="1"/>
    <n v="0"/>
    <n v="0"/>
    <n v="619911.41999999993"/>
    <n v="673816.76"/>
    <n v="0"/>
  </r>
  <r>
    <s v="Catalogo principalCSP ACADEMICODG7GMGF0D8H4-0004EDU"/>
    <s v="DG7GMGF0D8H4-0004EDUCSP ACADEMICO"/>
    <m/>
    <x v="4"/>
    <s v="DG7GMGF0D8H4-0004EDU"/>
    <x v="2"/>
    <s v="Catalogo principal"/>
    <s v="USD"/>
    <s v="N/A"/>
    <s v="Windows 11 Pro Upgrade_EDU"/>
    <s v="Unidad"/>
    <s v="Und"/>
    <s v="Standard"/>
    <s v="N/A"/>
    <s v="N/A"/>
    <s v="CSP ACADEMICO"/>
    <s v="DG7GMGF0D8H4-0004EDU"/>
    <s v="Licencia"/>
    <n v="75"/>
    <n v="1"/>
    <n v="0"/>
    <n v="0"/>
    <n v="294261.75"/>
    <n v="319849.73"/>
    <n v="0"/>
  </r>
  <r>
    <s v="Catalogo principalCSP ACADEMICODG7GMGF0D8H3-0004EDU"/>
    <s v="DG7GMGF0D8H3-0004EDUCSP ACADEMICO"/>
    <m/>
    <x v="4"/>
    <s v="DG7GMGF0D8H3-0004EDU"/>
    <x v="2"/>
    <s v="Catalogo principal"/>
    <s v="USD"/>
    <s v="N/A"/>
    <s v="Windows 11 Pro N Upgrade_EDU"/>
    <s v="Unidad"/>
    <s v="Und"/>
    <s v="Standard"/>
    <s v="N/A"/>
    <s v="N/A"/>
    <s v="CSP ACADEMICO"/>
    <s v="DG7GMGF0D8H3-0004EDU"/>
    <s v="Licencia"/>
    <n v="75"/>
    <n v="1"/>
    <n v="0"/>
    <n v="0"/>
    <n v="294261.75"/>
    <n v="319849.73"/>
    <n v="0"/>
  </r>
  <r>
    <s v="Catalogo principalCSP ACADEMICODG7GMGF0D609-0002EDU"/>
    <s v="DG7GMGF0D609-0002EDUCSP ACADEMICO"/>
    <m/>
    <x v="4"/>
    <s v="DG7GMGF0D609-0002EDU"/>
    <x v="2"/>
    <s v="Catalogo principal"/>
    <s v="USD"/>
    <s v="N/A"/>
    <s v="Windows Server 2022 Remote Desktop Services External Connector_EDU"/>
    <s v="Unidad"/>
    <s v="Und"/>
    <s v="Standard"/>
    <s v="N/A"/>
    <s v="N/A"/>
    <s v="CSP ACADEMICO"/>
    <s v="DG7GMGF0D609-0002EDU"/>
    <s v="Licencia"/>
    <n v="4185"/>
    <n v="1"/>
    <n v="0"/>
    <n v="0"/>
    <n v="16419805.649999999"/>
    <n v="17847614.84"/>
    <n v="0"/>
  </r>
  <r>
    <s v="Catalogo principalCSP ACADEMICODG7GMGF0D7HX-0009EDU"/>
    <s v="DG7GMGF0D7HX-0009EDUCSP ACADEMICO"/>
    <m/>
    <x v="4"/>
    <s v="DG7GMGF0D7HX-0009EDU"/>
    <x v="2"/>
    <s v="Catalogo principal"/>
    <s v="USD"/>
    <s v="N/A"/>
    <s v="Windows Server 2022 Remote Desktop Services - 1 User CAL_EDU"/>
    <s v="Unidad"/>
    <s v="Und"/>
    <s v="Standard"/>
    <s v="N/A"/>
    <s v="N/A"/>
    <s v="CSP ACADEMICO"/>
    <s v="DG7GMGF0D7HX-0009EDU"/>
    <s v="Licencia"/>
    <n v="33"/>
    <n v="1"/>
    <n v="0"/>
    <n v="0"/>
    <n v="129475.17"/>
    <n v="140733.88"/>
    <n v="0"/>
  </r>
  <r>
    <s v="Catalogo principalCSP ACADEMICODG7GMGF0D7HX-0006EDU"/>
    <s v="DG7GMGF0D7HX-0006EDUCSP ACADEMICO"/>
    <m/>
    <x v="4"/>
    <s v="DG7GMGF0D7HX-0006EDU"/>
    <x v="2"/>
    <s v="Catalogo principal"/>
    <s v="USD"/>
    <s v="N/A"/>
    <s v="Windows Server 2022 Remote Desktop Services - 1 Device CAL_EDU"/>
    <s v="Unidad"/>
    <s v="Und"/>
    <s v="Standard"/>
    <s v="N/A"/>
    <s v="N/A"/>
    <s v="CSP ACADEMICO"/>
    <s v="DG7GMGF0D7HX-0006EDU"/>
    <s v="Licencia"/>
    <n v="33"/>
    <n v="1"/>
    <n v="0"/>
    <n v="0"/>
    <n v="129475.17"/>
    <n v="140733.88"/>
    <n v="0"/>
  </r>
  <r>
    <s v="Catalogo principalCSP ACADEMICODG7GMGF0D5SL-0007EDU"/>
    <s v="DG7GMGF0D5SL-0007EDUCSP ACADEMICO"/>
    <m/>
    <x v="4"/>
    <s v="DG7GMGF0D5SL-0007EDU"/>
    <x v="2"/>
    <s v="Catalogo principal"/>
    <s v="USD"/>
    <s v="N/A"/>
    <s v="Rights Management Services (RMS) 2022 CAL-1 Device_EDU"/>
    <s v="Unidad"/>
    <s v="Und"/>
    <s v="Standard"/>
    <s v="N/A"/>
    <s v="N/A"/>
    <s v="CSP ACADEMICO"/>
    <s v="DG7GMGF0D5SL-0007EDU"/>
    <s v="Licencia"/>
    <n v="12"/>
    <n v="1"/>
    <n v="0"/>
    <n v="0"/>
    <n v="47081.88"/>
    <n v="51175.96"/>
    <n v="0"/>
  </r>
  <r>
    <s v="Catalogo principalCSP ACADEMICODG7GMGF0D5SL-0002EDU"/>
    <s v="DG7GMGF0D5SL-0002EDUCSP ACADEMICO"/>
    <m/>
    <x v="4"/>
    <s v="DG7GMGF0D5SL-0002EDU"/>
    <x v="2"/>
    <s v="Catalogo principal"/>
    <s v="USD"/>
    <s v="N/A"/>
    <s v="Rights Management Services (RMS) 2022 CAL- 1 User_EDU"/>
    <s v="Unidad"/>
    <s v="Und"/>
    <s v="Standard"/>
    <s v="N/A"/>
    <s v="N/A"/>
    <s v="CSP ACADEMICO"/>
    <s v="DG7GMGF0D5SL-0002EDU"/>
    <s v="Licencia"/>
    <n v="16"/>
    <n v="1"/>
    <n v="0"/>
    <n v="0"/>
    <n v="62775.839999999997"/>
    <n v="68234.61"/>
    <n v="0"/>
  </r>
  <r>
    <s v="Catalogo principalCSP ACADEMICODG7GMGF0D513-0001EDU"/>
    <s v="DG7GMGF0D513-0001EDUCSP ACADEMICO"/>
    <m/>
    <x v="4"/>
    <s v="DG7GMGF0D513-0001EDU"/>
    <x v="2"/>
    <s v="Catalogo principal"/>
    <s v="USD"/>
    <s v="N/A"/>
    <s v="Windows Server 2022 Rights Management External Connector_EDU"/>
    <s v="Unidad"/>
    <s v="Und"/>
    <s v="Standard"/>
    <s v="N/A"/>
    <s v="N/A"/>
    <s v="CSP ACADEMICO"/>
    <s v="DG7GMGF0D513-0001EDU"/>
    <s v="Licencia"/>
    <n v="5764"/>
    <n v="1"/>
    <n v="0"/>
    <n v="0"/>
    <n v="22614996.359999999"/>
    <n v="24581517.780000001"/>
    <n v="0"/>
  </r>
  <r>
    <s v="Catalogo principalCSP ACADEMICODG7GMGF0D5VX-0007EDU"/>
    <s v="DG7GMGF0D5VX-0007EDUCSP ACADEMICO"/>
    <m/>
    <x v="4"/>
    <s v="DG7GMGF0D5VX-0007EDU"/>
    <x v="2"/>
    <s v="Catalogo principal"/>
    <s v="USD"/>
    <s v="N/A"/>
    <s v="Windows Server 2022 - 1 User CAL_EDU"/>
    <s v="Unidad"/>
    <s v="Und"/>
    <s v="Standard"/>
    <s v="N/A"/>
    <s v="N/A"/>
    <s v="CSP ACADEMICO"/>
    <s v="DG7GMGF0D5VX-0007EDU"/>
    <s v="Licencia"/>
    <n v="10"/>
    <n v="1"/>
    <n v="0"/>
    <n v="0"/>
    <n v="39234.899999999994"/>
    <n v="42646.63"/>
    <n v="0"/>
  </r>
  <r>
    <s v="Catalogo principalCSP ACADEMICODG7GMGF0D5VX-0006EDU"/>
    <s v="DG7GMGF0D5VX-0006EDUCSP ACADEMICO"/>
    <m/>
    <x v="4"/>
    <s v="DG7GMGF0D5VX-0006EDU"/>
    <x v="2"/>
    <s v="Catalogo principal"/>
    <s v="USD"/>
    <s v="N/A"/>
    <s v="Windows Server 2022 - 1 Device CAL_EDU"/>
    <s v="Unidad"/>
    <s v="Und"/>
    <s v="Standard"/>
    <s v="N/A"/>
    <s v="N/A"/>
    <s v="CSP ACADEMICO"/>
    <s v="DG7GMGF0D5VX-0006EDU"/>
    <s v="Licencia"/>
    <n v="10"/>
    <n v="1"/>
    <n v="0"/>
    <n v="0"/>
    <n v="39234.899999999994"/>
    <n v="42646.63"/>
    <n v="0"/>
  </r>
  <r>
    <s v="Catalogo principalOPEN VALUE - CSP GOBIERNOCFQ7TTC0LGV8-0001"/>
    <s v="CFQ7TTC0LGV8-0001OPEN VALUE - CSP GOBIERNO"/>
    <m/>
    <x v="4"/>
    <s v="CFQ7TTC0LGV8-0001"/>
    <x v="3"/>
    <s v="Catalogo principal"/>
    <s v="USD"/>
    <s v="N/A"/>
    <s v="Dynamics 365 Guides Device"/>
    <s v="Unidad"/>
    <s v="Und"/>
    <s v="Monthly Subscriptions"/>
    <s v="N/A"/>
    <s v="N/A"/>
    <s v="CSP GOBIERNO"/>
    <s v="CFQ7TTC0LGV8-0001"/>
    <s v="Suscripción mensual con pago anual"/>
    <n v="650"/>
    <n v="1"/>
    <n v="0"/>
    <n v="0"/>
    <n v="2550268.5"/>
    <n v="2772030.98"/>
    <n v="0"/>
  </r>
  <r>
    <s v="Catalogo principalOPEN VALUE - CSP GOBIERNOCFQ7TTC0J1ZX-0001"/>
    <s v="CFQ7TTC0J1ZX-0001OPEN VALUE - CSP GOBIERNO"/>
    <m/>
    <x v="4"/>
    <s v="CFQ7TTC0J1ZX-0001"/>
    <x v="3"/>
    <s v="Catalogo principal"/>
    <s v="USD"/>
    <s v="N/A"/>
    <s v="Dynamics 365 Remote Assist Device"/>
    <s v="Unidad"/>
    <s v="Und"/>
    <s v="Monthly Subscriptions"/>
    <s v="N/A"/>
    <s v="N/A"/>
    <s v="CSP GOBIERNO"/>
    <s v="CFQ7TTC0J1ZX-0001"/>
    <s v="Suscripción mensual con pago anual"/>
    <n v="650"/>
    <n v="1"/>
    <n v="0"/>
    <n v="0"/>
    <n v="2550268.5"/>
    <n v="2772030.98"/>
    <n v="0"/>
  </r>
  <r>
    <s v="Catalogo principalOPEN VALUE - CSP GOBIERNOCFQ7TTC0JSQ1-0002"/>
    <s v="CFQ7TTC0JSQ1-0002OPEN VALUE - CSP GOBIERNO"/>
    <m/>
    <x v="4"/>
    <s v="CFQ7TTC0JSQ1-0002"/>
    <x v="3"/>
    <s v="Catalogo principal"/>
    <s v="USD"/>
    <s v="N/A"/>
    <s v="eCDN"/>
    <s v="Unidad"/>
    <s v="Und"/>
    <s v="Monthly Subscriptions"/>
    <s v="N/A"/>
    <s v="N/A"/>
    <s v="CSP GOBIERNO"/>
    <s v="CFQ7TTC0JSQ1-0002"/>
    <s v="Suscripción mensual con pago anual"/>
    <n v="0.5"/>
    <n v="1"/>
    <n v="0"/>
    <n v="0"/>
    <n v="1961.7449999999999"/>
    <n v="2132.33"/>
    <n v="0"/>
  </r>
  <r>
    <s v="Catalogo principalOPEN VALUE - CSP GOBIERNOCFQ7TTC0QB4T-0001"/>
    <s v="CFQ7TTC0QB4T-0001OPEN VALUE - CSP GOBIERNO"/>
    <m/>
    <x v="4"/>
    <s v="CFQ7TTC0QB4T-0001"/>
    <x v="3"/>
    <s v="Catalogo principal"/>
    <s v="USD"/>
    <s v="N/A"/>
    <s v="M365 F5 eDiscovery and Audit"/>
    <s v="Unidad"/>
    <s v="Und"/>
    <s v="Monthly Subscriptions"/>
    <s v="N/A"/>
    <s v="N/A"/>
    <s v="CSP GOBIERNO"/>
    <s v="CFQ7TTC0QB4T-0001"/>
    <s v="Suscripción mensual con pago anual"/>
    <n v="4"/>
    <n v="1"/>
    <n v="0"/>
    <n v="0"/>
    <n v="15693.96"/>
    <n v="17058.650000000001"/>
    <n v="0"/>
  </r>
  <r>
    <s v="Catalogo principalOPEN VALUE - CSP GOBIERNOCFQ7TTC0QB3R-0001"/>
    <s v="CFQ7TTC0QB3R-0001OPEN VALUE - CSP GOBIERNO"/>
    <m/>
    <x v="4"/>
    <s v="CFQ7TTC0QB3R-0001"/>
    <x v="3"/>
    <s v="Catalogo principal"/>
    <s v="USD"/>
    <s v="N/A"/>
    <s v="M365 F5 Information Protection and Governance"/>
    <s v="Unidad"/>
    <s v="Und"/>
    <s v="Monthly Subscriptions"/>
    <s v="N/A"/>
    <s v="N/A"/>
    <s v="CSP GOBIERNO"/>
    <s v="CFQ7TTC0QB3R-0001"/>
    <s v="Suscripción mensual con pago anual"/>
    <n v="5"/>
    <n v="1"/>
    <n v="0"/>
    <n v="0"/>
    <n v="19617.449999999997"/>
    <n v="21323.32"/>
    <n v="0"/>
  </r>
  <r>
    <s v="Catalogo principalOPEN VALUE - CSP GOBIERNOCFQ7TTC0QB3G-0001"/>
    <s v="CFQ7TTC0QB3G-0001OPEN VALUE - CSP GOBIERNO"/>
    <m/>
    <x v="4"/>
    <s v="CFQ7TTC0QB3G-0001"/>
    <x v="3"/>
    <s v="Catalogo principal"/>
    <s v="USD"/>
    <s v="N/A"/>
    <s v="M365 F5 Insider Risk Management"/>
    <s v="Unidad"/>
    <s v="Und"/>
    <s v="Monthly Subscriptions"/>
    <s v="N/A"/>
    <s v="N/A"/>
    <s v="CSP GOBIERNO"/>
    <s v="CFQ7TTC0QB3G-0001"/>
    <s v="Suscripción mensual con pago anual"/>
    <n v="4"/>
    <n v="1"/>
    <n v="0"/>
    <n v="0"/>
    <n v="15693.96"/>
    <n v="17058.650000000001"/>
    <n v="0"/>
  </r>
  <r>
    <s v="Catalogo principalOPEN VALUE - CSP GOBIERNOCFQ7TTC0HX56-0002"/>
    <s v="CFQ7TTC0HX56-0002OPEN VALUE - CSP GOBIERNO"/>
    <m/>
    <x v="4"/>
    <s v="CFQ7TTC0HX56-0002"/>
    <x v="3"/>
    <s v="Catalogo principal"/>
    <s v="USD"/>
    <s v="N/A"/>
    <s v="Microsoft Defender for Business"/>
    <s v="Unidad"/>
    <s v="Und"/>
    <s v="Monthly Subscriptions"/>
    <s v="N/A"/>
    <s v="N/A"/>
    <s v="CSP GOBIERNO"/>
    <s v="CFQ7TTC0HX56-0002"/>
    <s v="Suscripción mensual con pago anual"/>
    <n v="3"/>
    <n v="1"/>
    <n v="0"/>
    <n v="0"/>
    <n v="11770.47"/>
    <n v="12793.99"/>
    <n v="0"/>
  </r>
  <r>
    <s v="Catalogo principalOPEN VALUE - CSP GOBIERNOCFQ7TTC0QQRV-0002"/>
    <s v="CFQ7TTC0QQRV-0002OPEN VALUE - CSP GOBIERNO"/>
    <m/>
    <x v="4"/>
    <s v="CFQ7TTC0QQRV-0002"/>
    <x v="3"/>
    <s v="Catalogo principal"/>
    <s v="USD"/>
    <s v="N/A"/>
    <s v="Microsoft Entra Permissions Management"/>
    <s v="Unidad"/>
    <s v="Und"/>
    <s v="Monthly Subscriptions"/>
    <s v="N/A"/>
    <s v="N/A"/>
    <s v="CSP GOBIERNO"/>
    <s v="CFQ7TTC0QQRV-0002"/>
    <s v="Suscripción mensual con pago anual"/>
    <n v="10.4"/>
    <n v="1"/>
    <n v="0"/>
    <n v="0"/>
    <n v="40804.296000000002"/>
    <n v="44352.5"/>
    <n v="0"/>
  </r>
  <r>
    <s v="Catalogo principalOPEN VALUE - CSP GOBIERNOCFQ7TTC0Q171-0004"/>
    <s v="CFQ7TTC0Q171-0004OPEN VALUE - CSP GOBIERNO"/>
    <m/>
    <x v="4"/>
    <s v="CFQ7TTC0Q171-0004"/>
    <x v="3"/>
    <s v="Catalogo principal"/>
    <s v="USD"/>
    <s v="N/A"/>
    <s v="Microsoft Sustainability Manager"/>
    <s v="Unidad"/>
    <s v="Und"/>
    <s v="Monthly Subscriptions"/>
    <s v="N/A"/>
    <s v="N/A"/>
    <s v="CSP GOBIERNO"/>
    <s v="CFQ7TTC0Q171-0004"/>
    <s v="Suscripción mensual con pago anual"/>
    <n v="4000"/>
    <n v="1"/>
    <n v="0"/>
    <n v="0"/>
    <n v="15693960"/>
    <n v="17058652.170000002"/>
    <n v="0"/>
  </r>
  <r>
    <s v="Catalogo principalOPEN VALUE - CSP GOBIERNOCFQ7TTC0Q171-0003"/>
    <s v="CFQ7TTC0Q171-0003OPEN VALUE - CSP GOBIERNO"/>
    <m/>
    <x v="4"/>
    <s v="CFQ7TTC0Q171-0003"/>
    <x v="3"/>
    <s v="Catalogo principal"/>
    <s v="USD"/>
    <s v="N/A"/>
    <s v="Microsoft Sustainability Manager USL"/>
    <s v="Unidad"/>
    <s v="Und"/>
    <s v="Monthly Subscriptions"/>
    <s v="N/A"/>
    <s v="N/A"/>
    <s v="CSP GOBIERNO"/>
    <s v="CFQ7TTC0Q171-0003"/>
    <s v="Suscripción mensual con pago anual"/>
    <n v="0"/>
    <n v="1"/>
    <n v="0"/>
    <n v="0"/>
    <n v="0"/>
    <n v="0"/>
    <n v="0"/>
  </r>
  <r>
    <s v="Catalogo principalOPEN VALUE - CSP GOBIERNOCFQ7TTC0JXCZ-0009"/>
    <s v="CFQ7TTC0JXCZ-0009OPEN VALUE - CSP GOBIERNO"/>
    <m/>
    <x v="4"/>
    <s v="CFQ7TTC0JXCZ-0009"/>
    <x v="3"/>
    <s v="Catalogo principal"/>
    <s v="USD"/>
    <s v="N/A"/>
    <s v="Microsoft Teams Audio Conferencing with dial-out to USA/CAN for India-based users"/>
    <s v="Unidad"/>
    <s v="Und"/>
    <s v="Monthly Subscriptions"/>
    <s v="N/A"/>
    <s v="N/A"/>
    <s v="CSP GOBIERNO"/>
    <s v="CFQ7TTC0JXCZ-0009"/>
    <s v="Suscripción mensual con pago anual"/>
    <n v="2"/>
    <n v="1"/>
    <n v="0"/>
    <n v="0"/>
    <n v="7846.98"/>
    <n v="8529.33"/>
    <n v="0"/>
  </r>
  <r>
    <s v="Catalogo principalOPEN VALUE - CSP GOBIERNOCFQ7TTC0QR79-0004"/>
    <s v="CFQ7TTC0QR79-0004OPEN VALUE - CSP GOBIERNO"/>
    <m/>
    <x v="4"/>
    <s v="CFQ7TTC0QR79-0004"/>
    <x v="3"/>
    <s v="Catalogo principal"/>
    <s v="USD"/>
    <s v="N/A"/>
    <s v="Microsoft Teams Calling Plan pay-as-you-go (country zone 2)"/>
    <s v="Unidad"/>
    <s v="Und"/>
    <s v="Monthly Subscriptions"/>
    <s v="N/A"/>
    <s v="N/A"/>
    <s v="CSP GOBIERNO"/>
    <s v="CFQ7TTC0QR79-0004"/>
    <s v="Suscripción mensual con pago anual"/>
    <n v="3"/>
    <n v="1"/>
    <n v="0"/>
    <n v="0"/>
    <n v="11770.47"/>
    <n v="12793.99"/>
    <n v="0"/>
  </r>
  <r>
    <s v="Catalogo principalOPEN VALUE - CSP GOBIERNOCFQ7TTC0QR79-0002"/>
    <s v="CFQ7TTC0QR79-0002OPEN VALUE - CSP GOBIERNO"/>
    <m/>
    <x v="4"/>
    <s v="CFQ7TTC0QR79-0002"/>
    <x v="3"/>
    <s v="Catalogo principal"/>
    <s v="USD"/>
    <s v="N/A"/>
    <s v="Microsoft Teams Calling Plan pay-as-you-go (country zone 1)"/>
    <s v="Unidad"/>
    <s v="Und"/>
    <s v="Monthly Subscriptions"/>
    <s v="N/A"/>
    <s v="N/A"/>
    <s v="CSP GOBIERNO"/>
    <s v="CFQ7TTC0QR79-0002"/>
    <s v="Suscripción mensual con pago anual"/>
    <n v="2"/>
    <n v="1"/>
    <n v="0"/>
    <n v="0"/>
    <n v="7846.98"/>
    <n v="8529.33"/>
    <n v="0"/>
  </r>
  <r>
    <s v="Catalogo principalOPEN VALUE - CSP GOBIERNOCFQ7TTC0HL73-0008"/>
    <s v="CFQ7TTC0HL73-0008OPEN VALUE - CSP GOBIERNO"/>
    <m/>
    <x v="4"/>
    <s v="CFQ7TTC0HL73-0008"/>
    <x v="3"/>
    <s v="Catalogo principal"/>
    <s v="USD"/>
    <s v="N/A"/>
    <s v="Microsoft Teams Phone with Calling Plan (country zone 1 - UK/Canada)"/>
    <s v="Unidad"/>
    <s v="Und"/>
    <s v="Monthly Subscriptions"/>
    <s v="N/A"/>
    <s v="N/A"/>
    <s v="CSP GOBIERNO"/>
    <s v="CFQ7TTC0HL73-0008"/>
    <s v="Suscripción mensual con pago anual"/>
    <n v="15"/>
    <n v="1"/>
    <n v="0"/>
    <n v="0"/>
    <n v="58852.35"/>
    <n v="63969.95"/>
    <n v="0"/>
  </r>
  <r>
    <s v="Catalogo principalOPEN VALUE - CSP GOBIERNOCFQ7TTC0HL73-000C"/>
    <s v="CFQ7TTC0HL73-000COPEN VALUE - CSP GOBIERNO"/>
    <m/>
    <x v="4"/>
    <s v="CFQ7TTC0HL73-000C"/>
    <x v="3"/>
    <s v="Catalogo principal"/>
    <s v="USD"/>
    <s v="N/A"/>
    <s v="Microsoft Teams Phone with Calling Plan (country zone 2)"/>
    <s v="Unidad"/>
    <s v="Und"/>
    <s v="Monthly Subscriptions"/>
    <s v="N/A"/>
    <s v="N/A"/>
    <s v="CSP GOBIERNO"/>
    <s v="CFQ7TTC0HL73-000C"/>
    <s v="Suscripción mensual con pago anual"/>
    <n v="20"/>
    <n v="1"/>
    <n v="0"/>
    <n v="0"/>
    <n v="78469.799999999988"/>
    <n v="85293.26"/>
    <n v="0"/>
  </r>
  <r>
    <s v="Catalogo principalOPEN VALUE - CSP GOBIERNOCFQ7TTC0QW7C-0001"/>
    <s v="CFQ7TTC0QW7C-0001OPEN VALUE - CSP GOBIERNO"/>
    <m/>
    <x v="4"/>
    <s v="CFQ7TTC0QW7C-0001"/>
    <x v="3"/>
    <s v="Catalogo principal"/>
    <s v="USD"/>
    <s v="N/A"/>
    <s v="Microsoft Teams Rooms Pro"/>
    <s v="Unidad"/>
    <s v="Und"/>
    <s v="Monthly Subscriptions"/>
    <s v="N/A"/>
    <s v="N/A"/>
    <s v="CSP GOBIERNO"/>
    <s v="CFQ7TTC0QW7C-0001"/>
    <s v="Suscripción mensual con pago anual"/>
    <n v="40"/>
    <n v="1"/>
    <n v="0"/>
    <n v="0"/>
    <n v="156939.59999999998"/>
    <n v="170586.52"/>
    <n v="0"/>
  </r>
  <r>
    <s v="Catalogo principalOPEN VALUE - CSP GOBIERNOCFQ7TTC0QW7C-0006"/>
    <s v="CFQ7TTC0QW7C-0006OPEN VALUE - CSP GOBIERNO"/>
    <m/>
    <x v="4"/>
    <s v="CFQ7TTC0QW7C-0006"/>
    <x v="3"/>
    <s v="Catalogo principal"/>
    <s v="USD"/>
    <s v="N/A"/>
    <s v="Microsoft Teams Rooms Pro without Audio Conferencing"/>
    <s v="Unidad"/>
    <s v="Und"/>
    <s v="Monthly Subscriptions"/>
    <s v="N/A"/>
    <s v="N/A"/>
    <s v="CSP GOBIERNO"/>
    <s v="CFQ7TTC0QW7C-0006"/>
    <s v="Suscripción mensual con pago anual"/>
    <n v="40"/>
    <n v="1"/>
    <n v="0"/>
    <n v="0"/>
    <n v="156939.59999999998"/>
    <n v="170586.52"/>
    <n v="0"/>
  </r>
  <r>
    <s v="Catalogo principalOPEN VALUE - CSP GOBIERNOCFQ7TTC0PW0V-0001"/>
    <s v="CFQ7TTC0PW0V-0001OPEN VALUE - CSP GOBIERNO"/>
    <m/>
    <x v="4"/>
    <s v="CFQ7TTC0PW0V-0001"/>
    <x v="3"/>
    <s v="Catalogo principal"/>
    <s v="USD"/>
    <s v="N/A"/>
    <s v="Microsoft Viva Goals"/>
    <s v="Unidad"/>
    <s v="Und"/>
    <s v="Monthly Subscriptions"/>
    <s v="N/A"/>
    <s v="N/A"/>
    <s v="CSP GOBIERNO"/>
    <s v="CFQ7TTC0PW0V-0001"/>
    <s v="Suscripción mensual con pago anual"/>
    <n v="6"/>
    <n v="1"/>
    <n v="0"/>
    <n v="0"/>
    <n v="23540.94"/>
    <n v="25587.98"/>
    <n v="0"/>
  </r>
  <r>
    <s v="Catalogo principalOPEN VALUE - CSP GOBIERNOCFQ7TTC0R4JH-0001"/>
    <s v="CFQ7TTC0R4JH-0001OPEN VALUE - CSP GOBIERNO"/>
    <m/>
    <x v="4"/>
    <s v="CFQ7TTC0R4JH-0001"/>
    <x v="3"/>
    <s v="Catalogo principal"/>
    <s v="USD"/>
    <s v="N/A"/>
    <s v="Microsoft Viva Sales"/>
    <s v="Unidad"/>
    <s v="Und"/>
    <s v="Monthly Subscriptions"/>
    <s v="N/A"/>
    <s v="N/A"/>
    <s v="CSP GOBIERNO"/>
    <s v="CFQ7TTC0R4JH-0001"/>
    <s v="Suscripción mensual con pago anual"/>
    <n v="40"/>
    <n v="1"/>
    <n v="0"/>
    <n v="0"/>
    <n v="156939.59999999998"/>
    <n v="170586.52"/>
    <n v="0"/>
  </r>
  <r>
    <s v="Catalogo principalOPEN VALUE - CSP GOBIERNOCFQ7TTC0J1GC-0003"/>
    <s v="CFQ7TTC0J1GC-0003OPEN VALUE - CSP GOBIERNO"/>
    <m/>
    <x v="4"/>
    <s v="CFQ7TTC0J1GC-0003"/>
    <x v="3"/>
    <s v="Catalogo principal"/>
    <s v="USD"/>
    <s v="N/A"/>
    <s v="Teams Phone Mobile"/>
    <s v="Unidad"/>
    <s v="Und"/>
    <s v="Monthly Subscriptions"/>
    <s v="N/A"/>
    <s v="N/A"/>
    <s v="CSP GOBIERNO"/>
    <s v="CFQ7TTC0J1GC-0003"/>
    <s v="Suscripción mensual con pago anual"/>
    <n v="0"/>
    <n v="1"/>
    <n v="0"/>
    <n v="0"/>
    <n v="0"/>
    <n v="0"/>
    <n v="0"/>
  </r>
  <r>
    <s v="Catalogo principalOPEN VALUE - CSP GOBIERNOCFQ7TTC0LH2H-000X"/>
    <s v="CFQ7TTC0LH2H-000XOPEN VALUE - CSP GOBIERNO"/>
    <m/>
    <x v="4"/>
    <s v="CFQ7TTC0LH2H-000X"/>
    <x v="3"/>
    <s v="Catalogo principal"/>
    <s v="USD"/>
    <s v="N/A"/>
    <s v="Power apps per user (2000 seat min)"/>
    <s v="Unidad"/>
    <s v="Und"/>
    <s v="Monthly Subscriptions"/>
    <s v="N/A"/>
    <s v="N/A"/>
    <s v="CSP GOBIERNO"/>
    <s v="CFQ7TTC0LH2H-000X"/>
    <s v="Suscripción mensual con pago anual"/>
    <n v="12"/>
    <n v="1"/>
    <n v="0"/>
    <n v="0"/>
    <n v="47081.88"/>
    <n v="51175.96"/>
    <n v="0"/>
  </r>
  <r>
    <s v="Catalogo principalOPEN VALUE - CSP GOBIERNOCFQ7TTC0HVZW-000D"/>
    <s v="CFQ7TTC0HVZW-000DOPEN VALUE - CSP GOBIERNO"/>
    <m/>
    <x v="4"/>
    <s v="CFQ7TTC0HVZW-000D"/>
    <x v="3"/>
    <s v="Catalogo principal"/>
    <s v="USD"/>
    <s v="N/A"/>
    <s v="Priva Privacy Risk Management"/>
    <s v="Unidad"/>
    <s v="Und"/>
    <s v="Monthly Subscriptions"/>
    <s v="N/A"/>
    <s v="N/A"/>
    <s v="CSP GOBIERNO"/>
    <s v="CFQ7TTC0HVZW-000D"/>
    <s v="Suscripción mensual con pago anual"/>
    <n v="5"/>
    <n v="1"/>
    <n v="0"/>
    <n v="0"/>
    <n v="19617.449999999997"/>
    <n v="21323.32"/>
    <n v="0"/>
  </r>
  <r>
    <s v="Catalogo principalOPEN VALUE - CSP GOBIERNOCFQ7TTC0J203-000S"/>
    <s v="CFQ7TTC0J203-000SOPEN VALUE - CSP GOBIERNO"/>
    <m/>
    <x v="4"/>
    <s v="CFQ7TTC0J203-000S"/>
    <x v="3"/>
    <s v="Catalogo principal"/>
    <s v="USD"/>
    <s v="N/A"/>
    <s v="Windows 365 Business 4 vCPU, 16 GB, 256 GB"/>
    <s v="Unidad"/>
    <s v="Und"/>
    <s v="Monthly Subscriptions"/>
    <s v="N/A"/>
    <s v="N/A"/>
    <s v="CSP GOBIERNO"/>
    <s v="CFQ7TTC0J203-000S"/>
    <s v="Suscripción mensual con pago anual"/>
    <n v="71.099999999999994"/>
    <n v="1"/>
    <n v="0"/>
    <n v="0"/>
    <n v="278960.13899999997"/>
    <n v="303217.53999999998"/>
    <n v="0"/>
  </r>
  <r>
    <s v="Catalogo principalOPEN VALUE - CSP GOBIERNOCFQ7TTC0J203-000R"/>
    <s v="CFQ7TTC0J203-000ROPEN VALUE - CSP GOBIERNO"/>
    <m/>
    <x v="4"/>
    <s v="CFQ7TTC0J203-000R"/>
    <x v="3"/>
    <s v="Catalogo principal"/>
    <s v="USD"/>
    <s v="N/A"/>
    <s v="Windows 365 Business 4 vCPU, 16 GB, 128 GB"/>
    <s v="Unidad"/>
    <s v="Und"/>
    <s v="Monthly Subscriptions"/>
    <s v="N/A"/>
    <s v="N/A"/>
    <s v="CSP GOBIERNO"/>
    <s v="CFQ7TTC0J203-000R"/>
    <s v="Suscripción mensual con pago anual"/>
    <n v="63"/>
    <n v="1"/>
    <n v="0"/>
    <n v="0"/>
    <n v="247179.87"/>
    <n v="268673.77"/>
    <n v="0"/>
  </r>
  <r>
    <s v="Catalogo principalOPEN VALUE - CSP GOBIERNOCFQ7TTC0J203-0005"/>
    <s v="CFQ7TTC0J203-0005OPEN VALUE - CSP GOBIERNO"/>
    <m/>
    <x v="4"/>
    <s v="CFQ7TTC0J203-0005"/>
    <x v="3"/>
    <s v="Catalogo principal"/>
    <s v="USD"/>
    <s v="N/A"/>
    <s v="Windows 365 Business 8 vCPU, 32 GB, 128 GB"/>
    <s v="Unidad"/>
    <s v="Und"/>
    <s v="Monthly Subscriptions"/>
    <s v="N/A"/>
    <s v="N/A"/>
    <s v="CSP GOBIERNO"/>
    <s v="CFQ7TTC0J203-0005"/>
    <s v="Suscripción mensual con pago anual"/>
    <n v="114.3"/>
    <n v="1"/>
    <n v="0"/>
    <n v="0"/>
    <n v="448454.90699999995"/>
    <n v="487450.99"/>
    <n v="0"/>
  </r>
  <r>
    <s v="Catalogo principalOPEN VALUE - CSP GOBIERNOCFQ7TTC0J203-0004"/>
    <s v="CFQ7TTC0J203-0004OPEN VALUE - CSP GOBIERNO"/>
    <m/>
    <x v="4"/>
    <s v="CFQ7TTC0J203-0004"/>
    <x v="3"/>
    <s v="Catalogo principal"/>
    <s v="USD"/>
    <s v="N/A"/>
    <s v="Windows 365 Business 8 vCPU, 32 GB, 256 GB"/>
    <s v="Unidad"/>
    <s v="Und"/>
    <s v="Monthly Subscriptions"/>
    <s v="N/A"/>
    <s v="N/A"/>
    <s v="CSP GOBIERNO"/>
    <s v="CFQ7TTC0J203-0004"/>
    <s v="Suscripción mensual con pago anual"/>
    <n v="122.4"/>
    <n v="1"/>
    <n v="0"/>
    <n v="0"/>
    <n v="480235.17599999998"/>
    <n v="521994.76"/>
    <n v="0"/>
  </r>
  <r>
    <s v="Catalogo principalOPEN VALUE - CSP GOBIERNOCFQ7TTC0J203-0002"/>
    <s v="CFQ7TTC0J203-0002OPEN VALUE - CSP GOBIERNO"/>
    <m/>
    <x v="4"/>
    <s v="CFQ7TTC0J203-0002"/>
    <x v="3"/>
    <s v="Catalogo principal"/>
    <s v="USD"/>
    <s v="N/A"/>
    <s v="Windows 365 Business 8 vCPU, 32 GB, 512 GB"/>
    <s v="Unidad"/>
    <s v="Und"/>
    <s v="Monthly Subscriptions"/>
    <s v="N/A"/>
    <s v="N/A"/>
    <s v="CSP GOBIERNO"/>
    <s v="CFQ7TTC0J203-0002"/>
    <s v="Suscripción mensual con pago anual"/>
    <n v="145.80000000000001"/>
    <n v="1"/>
    <n v="0"/>
    <n v="0"/>
    <n v="572044.84200000006"/>
    <n v="621787.87"/>
    <n v="0"/>
  </r>
  <r>
    <s v="Catalogo principalOPEN VALUE - CSP GOBIERNOCFQ7TTC0J203-0001"/>
    <s v="CFQ7TTC0J203-0001OPEN VALUE - CSP GOBIERNO"/>
    <m/>
    <x v="4"/>
    <s v="CFQ7TTC0J203-0001"/>
    <x v="3"/>
    <s v="Catalogo principal"/>
    <s v="USD"/>
    <s v="N/A"/>
    <s v="Windows 365 Business 4 vCPU, 16 GB, 512 GB"/>
    <s v="Unidad"/>
    <s v="Und"/>
    <s v="Monthly Subscriptions"/>
    <s v="N/A"/>
    <s v="N/A"/>
    <s v="CSP GOBIERNO"/>
    <s v="CFQ7TTC0J203-0001"/>
    <s v="Suscripción mensual con pago anual"/>
    <n v="94.5"/>
    <n v="1"/>
    <n v="0"/>
    <n v="0"/>
    <n v="370769.80499999999"/>
    <n v="403010.66"/>
    <n v="0"/>
  </r>
  <r>
    <s v="Catalogo principalOPEN VALUE - CSP GOBIERNOCFQ7TTC0J203-000Q"/>
    <s v="CFQ7TTC0J203-000QOPEN VALUE - CSP GOBIERNO"/>
    <m/>
    <x v="4"/>
    <s v="CFQ7TTC0J203-000Q"/>
    <x v="3"/>
    <s v="Catalogo principal"/>
    <s v="USD"/>
    <s v="N/A"/>
    <s v="Windows 365 Business 2 vCPU, 8 GB, 256 GB"/>
    <s v="Unidad"/>
    <s v="Und"/>
    <s v="Monthly Subscriptions"/>
    <s v="N/A"/>
    <s v="N/A"/>
    <s v="CSP GOBIERNO"/>
    <s v="CFQ7TTC0J203-000Q"/>
    <s v="Suscripción mensual con pago anual"/>
    <n v="48.6"/>
    <n v="1"/>
    <n v="0"/>
    <n v="0"/>
    <n v="190681.614"/>
    <n v="207262.62"/>
    <n v="0"/>
  </r>
  <r>
    <s v="Catalogo principalOPEN VALUE - CSP GOBIERNOCFQ7TTC0J203-000P"/>
    <s v="CFQ7TTC0J203-000POPEN VALUE - CSP GOBIERNO"/>
    <m/>
    <x v="4"/>
    <s v="CFQ7TTC0J203-000P"/>
    <x v="3"/>
    <s v="Catalogo principal"/>
    <s v="USD"/>
    <s v="N/A"/>
    <s v="Windows 365 Business 2 vCPU, 8 GB, 128 GB"/>
    <s v="Unidad"/>
    <s v="Und"/>
    <s v="Monthly Subscriptions"/>
    <s v="N/A"/>
    <s v="N/A"/>
    <s v="CSP GOBIERNO"/>
    <s v="CFQ7TTC0J203-000P"/>
    <s v="Suscripción mensual con pago anual"/>
    <n v="40.5"/>
    <n v="1"/>
    <n v="0"/>
    <n v="0"/>
    <n v="158901.345"/>
    <n v="172718.85"/>
    <n v="0"/>
  </r>
  <r>
    <s v="Catalogo principalOPEN VALUE - CSP GOBIERNOCFQ7TTC0J203-000N"/>
    <s v="CFQ7TTC0J203-000NOPEN VALUE - CSP GOBIERNO"/>
    <m/>
    <x v="4"/>
    <s v="CFQ7TTC0J203-000N"/>
    <x v="3"/>
    <s v="Catalogo principal"/>
    <s v="USD"/>
    <s v="N/A"/>
    <s v="Windows 365 Business 2 vCPU, 4 GB, 256 GB"/>
    <s v="Unidad"/>
    <s v="Und"/>
    <s v="Monthly Subscriptions"/>
    <s v="N/A"/>
    <s v="N/A"/>
    <s v="CSP GOBIERNO"/>
    <s v="CFQ7TTC0J203-000N"/>
    <s v="Suscripción mensual con pago anual"/>
    <n v="39.6"/>
    <n v="1"/>
    <n v="0"/>
    <n v="0"/>
    <n v="155370.204"/>
    <n v="168880.66"/>
    <n v="0"/>
  </r>
  <r>
    <s v="Catalogo principalOPEN VALUE - CSP GOBIERNOCFQ7TTC0J203-000M"/>
    <s v="CFQ7TTC0J203-000MOPEN VALUE - CSP GOBIERNO"/>
    <m/>
    <x v="4"/>
    <s v="CFQ7TTC0J203-000M"/>
    <x v="3"/>
    <s v="Catalogo principal"/>
    <s v="USD"/>
    <s v="N/A"/>
    <s v="Windows 365 Business 2 vCPU, 4 GB, 128 GB"/>
    <s v="Unidad"/>
    <s v="Und"/>
    <s v="Monthly Subscriptions"/>
    <s v="N/A"/>
    <s v="N/A"/>
    <s v="CSP GOBIERNO"/>
    <s v="CFQ7TTC0J203-000M"/>
    <s v="Suscripción mensual con pago anual"/>
    <n v="31.5"/>
    <n v="1"/>
    <n v="0"/>
    <n v="0"/>
    <n v="123589.935"/>
    <n v="134336.89000000001"/>
    <n v="0"/>
  </r>
  <r>
    <s v="Catalogo principalOPEN VALUE - CSP GOBIERNOCFQ7TTC0J203-000L"/>
    <s v="CFQ7TTC0J203-000LOPEN VALUE - CSP GOBIERNO"/>
    <m/>
    <x v="4"/>
    <s v="CFQ7TTC0J203-000L"/>
    <x v="3"/>
    <s v="Catalogo principal"/>
    <s v="USD"/>
    <s v="N/A"/>
    <s v="Windows 365 Business 2 vCPU, 4 GB, 64 GB"/>
    <s v="Unidad"/>
    <s v="Und"/>
    <s v="Monthly Subscriptions"/>
    <s v="N/A"/>
    <s v="N/A"/>
    <s v="CSP GOBIERNO"/>
    <s v="CFQ7TTC0J203-000L"/>
    <s v="Suscripción mensual con pago anual"/>
    <n v="28.8"/>
    <n v="1"/>
    <n v="0"/>
    <n v="0"/>
    <n v="112996.512"/>
    <n v="122822.3"/>
    <n v="0"/>
  </r>
  <r>
    <s v="Catalogo principalOPEN VALUE - CSP GOBIERNOCFQ7TTC0R9QB-0002"/>
    <s v="CFQ7TTC0R9QB-0002OPEN VALUE - CSP GOBIERNO"/>
    <m/>
    <x v="4"/>
    <s v="CFQ7TTC0R9QB-0002"/>
    <x v="3"/>
    <s v="Catalogo principal"/>
    <s v="USD"/>
    <s v="N/A"/>
    <s v="Workload Identities Premium"/>
    <s v="Unidad"/>
    <s v="Und"/>
    <s v="Monthly Subscriptions"/>
    <s v="N/A"/>
    <s v="N/A"/>
    <s v="CSP GOBIERNO"/>
    <s v="CFQ7TTC0R9QB-0002"/>
    <s v="Suscripción mensual con pago anual"/>
    <n v="3"/>
    <n v="1"/>
    <n v="0"/>
    <n v="0"/>
    <n v="11770.47"/>
    <n v="12793.99"/>
    <n v="0"/>
  </r>
  <r>
    <s v="Catalogo principalCSP ACADEMICOc75517bb-ede2-4f82-b2a8-cfddfa606977"/>
    <s v="c75517bb-ede2-4f82-b2a8-cfddfa606977CSP ACADEMICO"/>
    <m/>
    <x v="4"/>
    <s v="c75517bb-ede2-4f82-b2a8-cfddfa606977"/>
    <x v="2"/>
    <s v="Catalogo principal"/>
    <s v="USD"/>
    <s v="N/A"/>
    <s v="Microsoft Viva Sales for Faculty"/>
    <s v="Unidad"/>
    <s v="Und"/>
    <s v="Monthly Subscriptions"/>
    <s v="N/A"/>
    <s v="N/A"/>
    <s v="CSP ACADEMICO"/>
    <s v="c75517bb-ede2-4f82-b2a8-cfddfa606977"/>
    <s v="Suscripción mensual con pago anual"/>
    <n v="8"/>
    <n v="1"/>
    <n v="0"/>
    <n v="0"/>
    <n v="31387.919999999998"/>
    <n v="34117.300000000003"/>
    <n v="0"/>
  </r>
  <r>
    <s v="Catalogo principalCSP ACADEMICO8614f148-7cf8-4752-8a8d-7c0a611e7dfc"/>
    <s v="8614f148-7cf8-4752-8a8d-7c0a611e7dfcCSP ACADEMICO"/>
    <m/>
    <x v="4"/>
    <s v="8614f148-7cf8-4752-8a8d-7c0a611e7dfc"/>
    <x v="2"/>
    <s v="Catalogo principal"/>
    <s v="USD"/>
    <s v="N/A"/>
    <s v="Microsoft Teams Rooms Pro for EDU"/>
    <s v="Unidad"/>
    <s v="Und"/>
    <s v="Monthly Subscriptions"/>
    <s v="N/A"/>
    <s v="N/A"/>
    <s v="CSP ACADEMICO"/>
    <s v="8614f148-7cf8-4752-8a8d-7c0a611e7dfc"/>
    <s v="Suscripción mensual con pago anual"/>
    <n v="16"/>
    <n v="1"/>
    <n v="0"/>
    <n v="0"/>
    <n v="62775.839999999997"/>
    <n v="68234.61"/>
    <n v="0"/>
  </r>
  <r>
    <s v="Catalogo principalCSP ACADEMICO395e11f7-c24a-4e1d-9335-973484cb5abc"/>
    <s v="395e11f7-c24a-4e1d-9335-973484cb5abcCSP ACADEMICO"/>
    <m/>
    <x v="4"/>
    <s v="395e11f7-c24a-4e1d-9335-973484cb5abc"/>
    <x v="2"/>
    <s v="Catalogo principal"/>
    <s v="USD"/>
    <s v="N/A"/>
    <s v="Microsoft Teams Rooms Pro without Audio Conferencing for EDU"/>
    <s v="Unidad"/>
    <s v="Und"/>
    <s v="Monthly Subscriptions"/>
    <s v="N/A"/>
    <s v="N/A"/>
    <s v="CSP ACADEMICO"/>
    <s v="395e11f7-c24a-4e1d-9335-973484cb5abc"/>
    <s v="Suscripción mensual con pago anual"/>
    <n v="16"/>
    <n v="1"/>
    <n v="0"/>
    <n v="0"/>
    <n v="62775.839999999997"/>
    <n v="68234.61"/>
    <n v="0"/>
  </r>
  <r>
    <s v="Catalogo principalCSP ACADEMICOa45587ba-bda8-4cd3-9e15-4826ba4064fc"/>
    <s v="a45587ba-bda8-4cd3-9e15-4826ba4064fcCSP ACADEMICO"/>
    <m/>
    <x v="4"/>
    <s v="a45587ba-bda8-4cd3-9e15-4826ba4064fc"/>
    <x v="2"/>
    <s v="Catalogo principal"/>
    <s v="USD"/>
    <s v="N/A"/>
    <s v="Microsoft Viva Goals for Faculty"/>
    <s v="Unidad"/>
    <s v="Und"/>
    <s v="Monthly Subscriptions"/>
    <s v="N/A"/>
    <s v="N/A"/>
    <s v="CSP ACADEMICO"/>
    <s v="a45587ba-bda8-4cd3-9e15-4826ba4064fc"/>
    <s v="Suscripción mensual con pago anual"/>
    <n v="1.2"/>
    <n v="1"/>
    <n v="0"/>
    <n v="0"/>
    <n v="4708.1879999999992"/>
    <n v="5117.6000000000004"/>
    <n v="0"/>
  </r>
  <r>
    <s v="Catalogo principalOPEN VALUE ENTIDADES NO CUALIFICADAS021-07261"/>
    <s v="021-07261OPEN VALUE ENTIDADES NO CUALIFICADAS"/>
    <m/>
    <x v="4"/>
    <s v="021-07261"/>
    <x v="4"/>
    <s v="Catalogo principal"/>
    <s v="USD"/>
    <s v="N/A"/>
    <s v="Microsoft® Office Standard Single Language License &amp; Software Assurance Open Value No Level 3 Years Acquired Year 1 AP"/>
    <s v="Unidad"/>
    <s v="Und"/>
    <s v="License/Software Assurance "/>
    <s v="N/A"/>
    <s v="N/A"/>
    <s v="OPEN VALUE ENT. NO CUALIFICADAS"/>
    <s v="021-07261"/>
    <s v="Licencia"/>
    <n v="1074"/>
    <n v="1"/>
    <n v="0"/>
    <n v="0"/>
    <n v="4213828.26"/>
    <n v="4580248.1100000003"/>
    <n v="0"/>
  </r>
  <r>
    <s v="Catalogo principalOPEN VALUE ENTIDADES NO CUALIFICADAS021-07266"/>
    <s v="021-07266OPEN VALUE ENTIDADES NO CUALIFICADAS"/>
    <m/>
    <x v="4"/>
    <s v="021-07266"/>
    <x v="4"/>
    <s v="Catalogo principal"/>
    <s v="USD"/>
    <s v="N/A"/>
    <s v="Microsoft® Office Standard Single Language Software Assurance Open Value No Level 3 Years Acquired Year 1 AP"/>
    <s v="Unidad"/>
    <s v="Und"/>
    <s v="Software Assurance"/>
    <s v="N/A"/>
    <s v="N/A"/>
    <s v="OPEN VALUE ENT. NO CUALIFICADAS"/>
    <s v="021-07266"/>
    <s v="Licencia"/>
    <n v="501"/>
    <n v="1"/>
    <n v="0"/>
    <n v="0"/>
    <n v="1965668.49"/>
    <n v="2136596.1800000002"/>
    <n v="0"/>
  </r>
  <r>
    <s v="Catalogo principalOPEN VALUE ENTIDADES NO CUALIFICADAS076-03399"/>
    <s v="076-03399OPEN VALUE ENTIDADES NO CUALIFICADAS"/>
    <m/>
    <x v="4"/>
    <s v="076-03399"/>
    <x v="4"/>
    <s v="Catalogo principal"/>
    <s v="USD"/>
    <s v="N/A"/>
    <s v="Microsoft® Project Standard Single Language License &amp; Software Assurance Open Value No Level 3 Years Acquired Year 1 AP"/>
    <s v="Unidad"/>
    <s v="Und"/>
    <s v="License/Software Assurance "/>
    <s v="N/A"/>
    <s v="N/A"/>
    <s v="OPEN VALUE ENT. NO CUALIFICADAS"/>
    <s v="076-03399"/>
    <s v="Licencia"/>
    <n v="1617"/>
    <n v="1"/>
    <n v="0"/>
    <n v="0"/>
    <n v="6344283.3300000001"/>
    <n v="6895960.1399999997"/>
    <n v="0"/>
  </r>
  <r>
    <s v="Catalogo principalOPEN VALUE ENTIDADES NO CUALIFICADAS076-03404"/>
    <s v="076-03404OPEN VALUE ENTIDADES NO CUALIFICADAS"/>
    <m/>
    <x v="4"/>
    <s v="076-03404"/>
    <x v="4"/>
    <s v="Catalogo principal"/>
    <s v="USD"/>
    <s v="N/A"/>
    <s v="Microsoft® Project Standard Single Language Software Assurance Open Value No Level 3 Years Acquired Year 1 AP"/>
    <s v="Unidad"/>
    <s v="Und"/>
    <s v="Software Assurance"/>
    <s v="N/A"/>
    <s v="N/A"/>
    <s v="OPEN VALUE ENT. NO CUALIFICADAS"/>
    <s v="076-03404"/>
    <s v="Licencia"/>
    <n v="753"/>
    <n v="1"/>
    <n v="0"/>
    <n v="0"/>
    <n v="2954387.9699999997"/>
    <n v="3211291.27"/>
    <n v="0"/>
  </r>
  <r>
    <s v="Catalogo principalOPEN VALUE ENTIDADES NO CUALIFICADAS125-00265"/>
    <s v="125-00265OPEN VALUE ENTIDADES NO CUALIFICADAS"/>
    <m/>
    <x v="4"/>
    <s v="125-00265"/>
    <x v="4"/>
    <s v="Catalogo principal"/>
    <s v="USD"/>
    <s v="N/A"/>
    <s v="Microsoft® Azure DevOps Server Single Language License &amp; Software Assurance Open Value No Level 3 Years Acquired Year 1 AP"/>
    <s v="Unidad"/>
    <s v="Und"/>
    <s v="License/Software Assurance "/>
    <s v="N/A"/>
    <s v="N/A"/>
    <s v="OPEN VALUE ENT. NO CUALIFICADAS"/>
    <s v="125-00265"/>
    <s v="Licencia"/>
    <n v="750"/>
    <n v="1"/>
    <n v="0"/>
    <n v="0"/>
    <n v="2942617.5"/>
    <n v="3198497.28"/>
    <n v="0"/>
  </r>
  <r>
    <s v="Catalogo principalOPEN VALUE ENTIDADES NO CUALIFICADAS125-00317"/>
    <s v="125-00317OPEN VALUE ENTIDADES NO CUALIFICADAS"/>
    <m/>
    <x v="4"/>
    <s v="125-00317"/>
    <x v="4"/>
    <s v="Catalogo principal"/>
    <s v="USD"/>
    <s v="N/A"/>
    <s v="Microsoft® Azure DevOps Server Single Language Software Assurance Open Value No Level 3 Years Acquired Year 1 AP"/>
    <s v="Unidad"/>
    <s v="Und"/>
    <s v="Software Assurance"/>
    <s v="N/A"/>
    <s v="N/A"/>
    <s v="OPEN VALUE ENT. NO CUALIFICADAS"/>
    <s v="125-00317"/>
    <s v="Licencia"/>
    <n v="324"/>
    <n v="1"/>
    <n v="0"/>
    <n v="0"/>
    <n v="1271210.76"/>
    <n v="1381750.83"/>
    <n v="0"/>
  </r>
  <r>
    <s v="Catalogo principalOPEN VALUE ENTIDADES NO CUALIFICADAS125-01214"/>
    <s v="125-01214OPEN VALUE ENTIDADES NO CUALIFICADAS"/>
    <m/>
    <x v="4"/>
    <s v="125-01214"/>
    <x v="4"/>
    <s v="Catalogo principal"/>
    <s v="USD"/>
    <s v="N/A"/>
    <s v="Microsoft® Azure DevOps Server Single Language License &amp; Software Assurance Open Value No Level 3 Years Acquired Year 1 AP MPN Competency Required"/>
    <s v="Unidad"/>
    <s v="Und"/>
    <s v="License/Software Assurance "/>
    <s v="N/A"/>
    <s v="N/A"/>
    <s v="OPEN VALUE ENT. NO CUALIFICADAS"/>
    <s v="125-01214"/>
    <s v="Licencia"/>
    <n v="600"/>
    <n v="1"/>
    <n v="0"/>
    <n v="0"/>
    <n v="2354094"/>
    <n v="2558797.83"/>
    <n v="0"/>
  </r>
  <r>
    <s v="Catalogo principalOPEN VALUE ENTIDADES NO CUALIFICADAS125-01216"/>
    <s v="125-01216OPEN VALUE ENTIDADES NO CUALIFICADAS"/>
    <m/>
    <x v="4"/>
    <s v="125-01216"/>
    <x v="4"/>
    <s v="Catalogo principal"/>
    <s v="USD"/>
    <s v="N/A"/>
    <s v="Microsoft® Azure DevOps Server Single Language Software Assurance Open Value No Level 3 Years Acquired Year 1 AP MPN Competency Required"/>
    <s v="Unidad"/>
    <s v="Und"/>
    <s v="Software Assurance"/>
    <s v="N/A"/>
    <s v="N/A"/>
    <s v="OPEN VALUE ENT. NO CUALIFICADAS"/>
    <s v="125-01216"/>
    <s v="Licencia"/>
    <n v="258"/>
    <n v="1"/>
    <n v="0"/>
    <n v="0"/>
    <n v="1012260.4199999999"/>
    <n v="1100283.07"/>
    <n v="0"/>
  </r>
  <r>
    <s v="Catalogo principalOPEN VALUE ENTIDADES NO CUALIFICADAS126-00450"/>
    <s v="126-00450OPEN VALUE ENTIDADES NO CUALIFICADAS"/>
    <m/>
    <x v="4"/>
    <s v="126-00450"/>
    <x v="4"/>
    <s v="Catalogo principal"/>
    <s v="USD"/>
    <s v="N/A"/>
    <s v="Microsoft® Azure DevOps Server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126-00450"/>
    <s v="Licencia"/>
    <n v="750"/>
    <n v="1"/>
    <n v="0"/>
    <n v="0"/>
    <n v="2942617.5"/>
    <n v="3198497.28"/>
    <n v="0"/>
  </r>
  <r>
    <s v="Catalogo principalOPEN VALUE ENTIDADES NO CUALIFICADAS126-00503"/>
    <s v="126-00503OPEN VALUE ENTIDADES NO CUALIFICADAS"/>
    <m/>
    <x v="4"/>
    <s v="126-00503"/>
    <x v="4"/>
    <s v="Catalogo principal"/>
    <s v="USD"/>
    <s v="N/A"/>
    <s v="Microsoft® Azure DevOps Server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126-00503"/>
    <s v="Licencia"/>
    <n v="864"/>
    <n v="1"/>
    <n v="0"/>
    <n v="0"/>
    <n v="3389895.36"/>
    <n v="3684668.87"/>
    <n v="0"/>
  </r>
  <r>
    <s v="Catalogo principalOPEN VALUE ENTIDADES NO CUALIFICADAS126-00555"/>
    <s v="126-00555OPEN VALUE ENTIDADES NO CUALIFICADAS"/>
    <m/>
    <x v="4"/>
    <s v="126-00555"/>
    <x v="4"/>
    <s v="Catalogo principal"/>
    <s v="USD"/>
    <s v="N/A"/>
    <s v="Microsoft® Azure DevOps Server CAL Single Language Software Assurance Open Value No Level 3 Years Acquired Year 1 AP Device CAL"/>
    <s v="Unidad"/>
    <s v="Und"/>
    <s v="Software Assurance"/>
    <s v="N/A"/>
    <s v="N/A"/>
    <s v="OPEN VALUE ENT. NO CUALIFICADAS"/>
    <s v="126-00555"/>
    <s v="Licencia"/>
    <n v="324"/>
    <n v="1"/>
    <n v="0"/>
    <n v="0"/>
    <n v="1271210.76"/>
    <n v="1381750.83"/>
    <n v="0"/>
  </r>
  <r>
    <s v="Catalogo principalOPEN VALUE ENTIDADES NO CUALIFICADAS126-00605"/>
    <s v="126-00605OPEN VALUE ENTIDADES NO CUALIFICADAS"/>
    <m/>
    <x v="4"/>
    <s v="126-00605"/>
    <x v="4"/>
    <s v="Catalogo principal"/>
    <s v="USD"/>
    <s v="N/A"/>
    <s v="Microsoft® Azure DevOps Server CAL Single Language Software Assurance Open Value No Level 3 Years Acquired Year 1 AP User CAL"/>
    <s v="Unidad"/>
    <s v="Und"/>
    <s v="Software Assurance"/>
    <s v="N/A"/>
    <s v="N/A"/>
    <s v="OPEN VALUE ENT. NO CUALIFICADAS"/>
    <s v="126-00605"/>
    <s v="Licencia"/>
    <n v="372"/>
    <n v="1"/>
    <n v="0"/>
    <n v="0"/>
    <n v="1459538.28"/>
    <n v="1586454.65"/>
    <n v="0"/>
  </r>
  <r>
    <s v="Catalogo principalOPEN VALUE ENTIDADES NO CUALIFICADAS228-04725"/>
    <s v="228-04725OPEN VALUE ENTIDADES NO CUALIFICADAS"/>
    <m/>
    <x v="4"/>
    <s v="228-04725"/>
    <x v="4"/>
    <s v="Catalogo principal"/>
    <s v="USD"/>
    <s v="N/A"/>
    <s v="Microsoft® SQL Server Standard Single Language Software Assurance Open Value No Level 3 Years Acquired Year 1 AP"/>
    <s v="Unidad"/>
    <s v="Und"/>
    <s v="Software Assurance"/>
    <s v="N/A"/>
    <s v="N/A"/>
    <s v="OPEN VALUE ENT. NO CUALIFICADAS"/>
    <s v="228-04725"/>
    <s v="Licencia"/>
    <n v="942"/>
    <n v="1"/>
    <n v="0"/>
    <n v="0"/>
    <n v="3695927.5799999996"/>
    <n v="4017312.59"/>
    <n v="0"/>
  </r>
  <r>
    <s v="Catalogo principalOPEN VALUE ENTIDADES NO CUALIFICADAS228-04778"/>
    <s v="228-04778OPEN VALUE ENTIDADES NO CUALIFICADAS"/>
    <m/>
    <x v="4"/>
    <s v="228-04778"/>
    <x v="4"/>
    <s v="Catalogo principal"/>
    <s v="USD"/>
    <s v="N/A"/>
    <s v="Microsoft® SQL Server Standard Single Language License &amp; Software Assurance Open Value No Level 3 Years Acquired Year 1 AP"/>
    <s v="Unidad"/>
    <s v="Und"/>
    <s v="License/Software Assurance "/>
    <s v="N/A"/>
    <s v="N/A"/>
    <s v="OPEN VALUE ENT. NO CUALIFICADAS"/>
    <s v="228-04778"/>
    <s v="Licencia"/>
    <n v="2199"/>
    <n v="1"/>
    <n v="0"/>
    <n v="0"/>
    <n v="8627754.5099999998"/>
    <n v="9377994.0299999993"/>
    <n v="0"/>
  </r>
  <r>
    <s v="Catalogo principalOPEN VALUE ENTIDADES NO CUALIFICADAS269-09050"/>
    <s v="269-09050OPEN VALUE ENTIDADES NO CUALIFICADAS"/>
    <m/>
    <x v="4"/>
    <s v="269-09050"/>
    <x v="4"/>
    <s v="Catalogo principal"/>
    <s v="USD"/>
    <s v="N/A"/>
    <s v="Microsoft® Office Professional Plus Single Language License &amp; Software Assurance Open Value No Level 3 Years Acquired Year 1 AP"/>
    <s v="Unidad"/>
    <s v="Und"/>
    <s v="License/Software Assurance "/>
    <s v="N/A"/>
    <s v="N/A"/>
    <s v="OPEN VALUE ENT. NO CUALIFICADAS"/>
    <s v="269-09050"/>
    <s v="Licencia"/>
    <n v="1461"/>
    <n v="1"/>
    <n v="0"/>
    <n v="0"/>
    <n v="5732218.8899999997"/>
    <n v="6230672.71"/>
    <n v="0"/>
  </r>
  <r>
    <s v="Catalogo principalOPEN VALUE ENTIDADES NO CUALIFICADAS269-09059"/>
    <s v="269-09059OPEN VALUE ENTIDADES NO CUALIFICADAS"/>
    <m/>
    <x v="4"/>
    <s v="269-09059"/>
    <x v="4"/>
    <s v="Catalogo principal"/>
    <s v="USD"/>
    <s v="N/A"/>
    <s v="Microsoft® Office Professional Plus Single Language SA Step-up Open Value No Level 3 Years Acquired Year 1 Office Standard AP"/>
    <s v="Unidad"/>
    <s v="Und"/>
    <s v="SA Step Up"/>
    <s v="N/A"/>
    <s v="N/A"/>
    <s v="OPEN VALUE ENT. NO CUALIFICADAS"/>
    <s v="269-09059"/>
    <s v="Licencia"/>
    <n v="390"/>
    <n v="1"/>
    <n v="0"/>
    <n v="0"/>
    <n v="1530161.0999999999"/>
    <n v="1663218.59"/>
    <n v="0"/>
  </r>
  <r>
    <s v="Catalogo principalOPEN VALUE ENTIDADES NO CUALIFICADAS269-09065"/>
    <s v="269-09065OPEN VALUE ENTIDADES NO CUALIFICADAS"/>
    <m/>
    <x v="4"/>
    <s v="269-09065"/>
    <x v="4"/>
    <s v="Catalogo principal"/>
    <s v="USD"/>
    <s v="N/A"/>
    <s v="Microsoft® Office Professional Plus Single Language Software Assurance Open Value No Level 3 Years Acquired Year 1 AP"/>
    <s v="Unidad"/>
    <s v="Und"/>
    <s v="Software Assurance"/>
    <s v="N/A"/>
    <s v="N/A"/>
    <s v="OPEN VALUE ENT. NO CUALIFICADAS"/>
    <s v="269-09065"/>
    <s v="Licencia"/>
    <n v="681"/>
    <n v="1"/>
    <n v="0"/>
    <n v="0"/>
    <n v="2671896.69"/>
    <n v="2904235.53"/>
    <n v="0"/>
  </r>
  <r>
    <s v="Catalogo principalOPEN VALUE ENTIDADES NO CUALIFICADAS269-09643"/>
    <s v="269-09643OPEN VALUE ENTIDADES NO CUALIFICADAS"/>
    <m/>
    <x v="4"/>
    <s v="269-09643"/>
    <x v="4"/>
    <s v="Catalogo principal"/>
    <s v="USD"/>
    <s v="N/A"/>
    <s v="Microsoft Office Professional Plus All Languages License &amp; Software Assurance Open Value No Level 3 Years Acquired Year 1 Enterprise"/>
    <s v="Unidad"/>
    <s v="Und"/>
    <s v="Producto"/>
    <s v="N/A"/>
    <s v="N/A"/>
    <s v="OPEN VALUE ENT. NO CUALIFICADAS"/>
    <s v="269-09643"/>
    <s v="Licencia"/>
    <n v="1317"/>
    <n v="1"/>
    <n v="0"/>
    <n v="0"/>
    <n v="5167236.33"/>
    <n v="5616561.2300000004"/>
    <n v="0"/>
  </r>
  <r>
    <s v="Catalogo principalOPEN VALUE ENTIDADES NO CUALIFICADAS269-09751"/>
    <s v="269-09751OPEN VALUE ENTIDADES NO CUALIFICADAS"/>
    <m/>
    <x v="4"/>
    <s v="269-09751"/>
    <x v="4"/>
    <s v="Catalogo principal"/>
    <s v="USD"/>
    <s v="N/A"/>
    <s v="Microsoft Office Professional Plus All Languages Software Assurance Open Value No Level 3 Years Acquired Year 1 Enterprise"/>
    <s v="Unidad"/>
    <s v="Und"/>
    <s v="Producto"/>
    <s v="N/A"/>
    <s v="N/A"/>
    <s v="OPEN VALUE ENT. NO CUALIFICADAS"/>
    <s v="269-09751"/>
    <s v="Licencia"/>
    <n v="646"/>
    <n v="1"/>
    <n v="0"/>
    <n v="0"/>
    <n v="2534574.54"/>
    <n v="2754972.33"/>
    <n v="0"/>
  </r>
  <r>
    <s v="Catalogo principalOPEN VALUE ENTIDADES NO CUALIFICADAS2PM-00001"/>
    <s v="2PM-00001OPEN VALUE ENTIDADES NO CUALIFICADAS"/>
    <m/>
    <x v="4"/>
    <s v="2PM-00001"/>
    <x v="4"/>
    <s v="Catalogo principal"/>
    <s v="USD"/>
    <s v="N/A"/>
    <s v="Microsoft® Defender Cloud Apps Open Single Language Subscription Open Value No Level 1 Month AP"/>
    <s v="Unidad"/>
    <s v="Und"/>
    <s v="Monthly Subscriptions"/>
    <s v="N/A"/>
    <s v="N/A"/>
    <s v="OPEN VALUE ENT. NO CUALIFICADAS"/>
    <s v="2PM-00001"/>
    <s v="Suscripción mensual con pago anual"/>
    <n v="3.5"/>
    <n v="1"/>
    <n v="0"/>
    <n v="0"/>
    <n v="13732.215"/>
    <n v="14926.32"/>
    <n v="0"/>
  </r>
  <r>
    <s v="Catalogo principalOPEN VALUE ENTIDADES NO CUALIFICADAS312-03035"/>
    <s v="312-03035OPEN VALUE ENTIDADES NO CUALIFICADAS"/>
    <m/>
    <x v="4"/>
    <s v="312-03035"/>
    <x v="4"/>
    <s v="Catalogo principal"/>
    <s v="USD"/>
    <s v="N/A"/>
    <s v="Microsoft® Exchange Server Standard Single Language License &amp; Software Assurance Open Value No Level 3 Years Acquired Year 1 AP"/>
    <s v="Unidad"/>
    <s v="Und"/>
    <s v="License/Software Assurance "/>
    <s v="N/A"/>
    <s v="N/A"/>
    <s v="OPEN VALUE ENT. NO CUALIFICADAS"/>
    <s v="312-03035"/>
    <s v="Licencia"/>
    <n v="1734"/>
    <n v="1"/>
    <n v="0"/>
    <n v="0"/>
    <n v="6803331.6599999992"/>
    <n v="7394925.7199999997"/>
    <n v="0"/>
  </r>
  <r>
    <s v="Catalogo principalOPEN VALUE ENTIDADES NO CUALIFICADAS312-03042"/>
    <s v="312-03042OPEN VALUE ENTIDADES NO CUALIFICADAS"/>
    <m/>
    <x v="4"/>
    <s v="312-03042"/>
    <x v="4"/>
    <s v="Catalogo principal"/>
    <s v="USD"/>
    <s v="N/A"/>
    <s v="Microsoft® Exchange Server Standard Single Language Software Assurance Open Value No Level 3 Years Acquired Year 1 AP"/>
    <s v="Unidad"/>
    <s v="Und"/>
    <s v="Software Assurance"/>
    <s v="N/A"/>
    <s v="N/A"/>
    <s v="OPEN VALUE ENT. NO CUALIFICADAS"/>
    <s v="312-03042"/>
    <s v="Licencia"/>
    <n v="744"/>
    <n v="1"/>
    <n v="0"/>
    <n v="0"/>
    <n v="2919076.56"/>
    <n v="3172909.3"/>
    <n v="0"/>
  </r>
  <r>
    <s v="Catalogo principalOPEN VALUE ENTIDADES NO CUALIFICADAS359-01464"/>
    <s v="359-01464OPEN VALUE ENTIDADES NO CUALIFICADAS"/>
    <m/>
    <x v="4"/>
    <s v="359-01464"/>
    <x v="4"/>
    <s v="Catalogo principal"/>
    <s v="USD"/>
    <s v="N/A"/>
    <s v="Microsoft® SQL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359-01464"/>
    <s v="Licencia"/>
    <n v="513"/>
    <n v="1"/>
    <n v="0"/>
    <n v="0"/>
    <n v="2012750.3699999999"/>
    <n v="2187772.14"/>
    <n v="0"/>
  </r>
  <r>
    <s v="Catalogo principalOPEN VALUE ENTIDADES NO CUALIFICADAS359-01469"/>
    <s v="359-01469OPEN VALUE ENTIDADES NO CUALIFICADAS"/>
    <m/>
    <x v="4"/>
    <s v="359-01469"/>
    <x v="4"/>
    <s v="Catalogo principal"/>
    <s v="USD"/>
    <s v="N/A"/>
    <s v="Microsoft® SQL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359-01469"/>
    <s v="Licencia"/>
    <n v="513"/>
    <n v="1"/>
    <n v="0"/>
    <n v="0"/>
    <n v="2012750.3699999999"/>
    <n v="2187772.14"/>
    <n v="0"/>
  </r>
  <r>
    <s v="Catalogo principalOPEN VALUE ENTIDADES NO CUALIFICADAS359-01476"/>
    <s v="359-01476OPEN VALUE ENTIDADES NO CUALIFICADAS"/>
    <m/>
    <x v="4"/>
    <s v="359-01476"/>
    <x v="4"/>
    <s v="Catalogo principal"/>
    <s v="USD"/>
    <s v="N/A"/>
    <s v="Microsoft® SQL CAL Single Language Software Assurance Open Value No Level 3 Years Acquired Year 1 AP Device CAL"/>
    <s v="Unidad"/>
    <s v="Und"/>
    <s v="Software Assurance"/>
    <s v="N/A"/>
    <s v="N/A"/>
    <s v="OPEN VALUE ENT. NO CUALIFICADAS"/>
    <s v="359-01476"/>
    <s v="Licencia"/>
    <n v="222"/>
    <n v="1"/>
    <n v="0"/>
    <n v="0"/>
    <n v="871014.77999999991"/>
    <n v="946755.2"/>
    <n v="0"/>
  </r>
  <r>
    <s v="Catalogo principalOPEN VALUE ENTIDADES NO CUALIFICADAS359-01481"/>
    <s v="359-01481OPEN VALUE ENTIDADES NO CUALIFICADAS"/>
    <m/>
    <x v="4"/>
    <s v="359-01481"/>
    <x v="4"/>
    <s v="Catalogo principal"/>
    <s v="USD"/>
    <s v="N/A"/>
    <s v="Microsoft® SQL CAL Single Language Software Assurance Open Value No Level 3 Years Acquired Year 1 AP User CAL"/>
    <s v="Unidad"/>
    <s v="Und"/>
    <s v="Software Assurance"/>
    <s v="N/A"/>
    <s v="N/A"/>
    <s v="OPEN VALUE ENT. NO CUALIFICADAS"/>
    <s v="359-01481"/>
    <s v="Licencia"/>
    <n v="222"/>
    <n v="1"/>
    <n v="0"/>
    <n v="0"/>
    <n v="871014.77999999991"/>
    <n v="946755.2"/>
    <n v="0"/>
  </r>
  <r>
    <s v="Catalogo principalOPEN VALUE ENTIDADES NO CUALIFICADAS381-02250"/>
    <s v="381-02250OPEN VALUE ENTIDADES NO CUALIFICADAS"/>
    <m/>
    <x v="4"/>
    <s v="381-02250"/>
    <x v="4"/>
    <s v="Catalogo principal"/>
    <s v="USD"/>
    <s v="N/A"/>
    <s v="Microsoft® Exchange Standard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381-02250"/>
    <s v="Licencia"/>
    <n v="168"/>
    <n v="1"/>
    <n v="0"/>
    <n v="0"/>
    <n v="659146.31999999995"/>
    <n v="716463.39"/>
    <n v="0"/>
  </r>
  <r>
    <s v="Catalogo principalOPEN VALUE ENTIDADES NO CUALIFICADAS381-02255"/>
    <s v="381-02255OPEN VALUE ENTIDADES NO CUALIFICADAS"/>
    <m/>
    <x v="4"/>
    <s v="381-02255"/>
    <x v="4"/>
    <s v="Catalogo principal"/>
    <s v="USD"/>
    <s v="N/A"/>
    <s v="Microsoft® Exchange Standard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381-02255"/>
    <s v="Licencia"/>
    <n v="216"/>
    <n v="1"/>
    <n v="0"/>
    <n v="0"/>
    <n v="847473.84"/>
    <n v="921167.22"/>
    <n v="0"/>
  </r>
  <r>
    <s v="Catalogo principalOPEN VALUE ENTIDADES NO CUALIFICADAS381-02262"/>
    <s v="381-02262OPEN VALUE ENTIDADES NO CUALIFICADAS"/>
    <m/>
    <x v="4"/>
    <s v="381-02262"/>
    <x v="4"/>
    <s v="Catalogo principal"/>
    <s v="USD"/>
    <s v="N/A"/>
    <s v="Microsoft® Exchange Standard CAL Single Language Software Assurance Open Value No Level 3 Years Acquired Year 1 AP Device CAL"/>
    <s v="Unidad"/>
    <s v="Und"/>
    <s v="Software Assurance"/>
    <s v="N/A"/>
    <s v="N/A"/>
    <s v="OPEN VALUE ENT. NO CUALIFICADAS"/>
    <s v="381-02262"/>
    <s v="Licencia"/>
    <n v="72"/>
    <n v="1"/>
    <n v="0"/>
    <n v="0"/>
    <n v="282491.27999999997"/>
    <n v="307055.74"/>
    <n v="0"/>
  </r>
  <r>
    <s v="Catalogo principalOPEN VALUE ENTIDADES NO CUALIFICADAS381-02267"/>
    <s v="381-02267OPEN VALUE ENTIDADES NO CUALIFICADAS"/>
    <m/>
    <x v="4"/>
    <s v="381-02267"/>
    <x v="4"/>
    <s v="Catalogo principal"/>
    <s v="USD"/>
    <s v="N/A"/>
    <s v="Microsoft® Exchange Standard CAL Single Language Software Assurance Open Value No Level 3 Years Acquired Year 1 AP User CAL"/>
    <s v="Unidad"/>
    <s v="Und"/>
    <s v="Software Assurance"/>
    <s v="N/A"/>
    <s v="N/A"/>
    <s v="OPEN VALUE ENT. NO CUALIFICADAS"/>
    <s v="381-02267"/>
    <s v="Licencia"/>
    <n v="93"/>
    <n v="1"/>
    <n v="0"/>
    <n v="0"/>
    <n v="364884.57"/>
    <n v="396613.66"/>
    <n v="0"/>
  </r>
  <r>
    <s v="Catalogo principalOPEN VALUE ENTIDADES NO CUALIFICADAS395-03274"/>
    <s v="395-03274OPEN VALUE ENTIDADES NO CUALIFICADAS"/>
    <m/>
    <x v="4"/>
    <s v="395-03274"/>
    <x v="4"/>
    <s v="Catalogo principal"/>
    <s v="USD"/>
    <s v="N/A"/>
    <s v="Microsoft® Exchange Server Enterprise Single Language License &amp; Software Assurance Open Value No Level 3 Years Acquired Year 1 AP"/>
    <s v="Unidad"/>
    <s v="Und"/>
    <s v="License/Software Assurance "/>
    <s v="N/A"/>
    <s v="N/A"/>
    <s v="OPEN VALUE ENT. NO CUALIFICADAS"/>
    <s v="395-03274"/>
    <s v="Licencia"/>
    <n v="9912"/>
    <n v="1"/>
    <n v="0"/>
    <n v="0"/>
    <n v="38889632.879999995"/>
    <n v="42271340.090000004"/>
    <n v="0"/>
  </r>
  <r>
    <s v="Catalogo principalOPEN VALUE ENTIDADES NO CUALIFICADAS395-03280"/>
    <s v="395-03280OPEN VALUE ENTIDADES NO CUALIFICADAS"/>
    <m/>
    <x v="4"/>
    <s v="395-03280"/>
    <x v="4"/>
    <s v="Catalogo principal"/>
    <s v="USD"/>
    <s v="N/A"/>
    <s v="Microsoft® Exchange Server Enterprise Single Language SA Step-up Open Value No Level 3 Years Acquired Year 1 Exchg Svr - Std AP"/>
    <s v="Unidad"/>
    <s v="Und"/>
    <s v="SA Step Up"/>
    <s v="N/A"/>
    <s v="N/A"/>
    <s v="OPEN VALUE ENT. NO CUALIFICADAS"/>
    <s v="395-03280"/>
    <s v="Licencia"/>
    <n v="8178"/>
    <n v="1"/>
    <n v="0"/>
    <n v="0"/>
    <n v="32086301.219999999"/>
    <n v="34876414.369999997"/>
    <n v="0"/>
  </r>
  <r>
    <s v="Catalogo principalOPEN VALUE ENTIDADES NO CUALIFICADAS395-03286"/>
    <s v="395-03286OPEN VALUE ENTIDADES NO CUALIFICADAS"/>
    <m/>
    <x v="4"/>
    <s v="395-03286"/>
    <x v="4"/>
    <s v="Catalogo principal"/>
    <s v="USD"/>
    <s v="N/A"/>
    <s v="Microsoft® Exchange Server Enterprise Single Language Software Assurance Open Value No Level 3 Years Acquired Year 1 AP"/>
    <s v="Unidad"/>
    <s v="Und"/>
    <s v="Software Assurance"/>
    <s v="N/A"/>
    <s v="N/A"/>
    <s v="OPEN VALUE ENT. NO CUALIFICADAS"/>
    <s v="395-03286"/>
    <s v="Licencia"/>
    <n v="4248"/>
    <n v="1"/>
    <n v="0"/>
    <n v="0"/>
    <n v="16666985.52"/>
    <n v="18116288.609999999"/>
    <n v="0"/>
  </r>
  <r>
    <s v="Catalogo principalOPEN VALUE ENTIDADES NO CUALIFICADAS3LN-00006"/>
    <s v="3LN-00006OPEN VALUE ENTIDADES NO CUALIFICADAS"/>
    <m/>
    <x v="4"/>
    <s v="3LN-00006"/>
    <x v="4"/>
    <s v="Catalogo principal"/>
    <s v="USD"/>
    <s v="N/A"/>
    <s v="Microsoft® Intune P1 Open Single Language Subscription Open Value No Level 1 Month AP"/>
    <s v="Unidad"/>
    <s v="Und"/>
    <s v="Monthly Subscriptions"/>
    <s v="N/A"/>
    <s v="N/A"/>
    <s v="OPEN VALUE ENT. NO CUALIFICADAS"/>
    <s v="3LN-00006"/>
    <s v="Suscripción mensual con pago anual"/>
    <n v="8"/>
    <n v="1"/>
    <n v="0"/>
    <n v="0"/>
    <n v="31387.919999999998"/>
    <n v="34117.300000000003"/>
    <n v="0"/>
  </r>
  <r>
    <s v="Catalogo principalOPEN VALUE ENTIDADES NO CUALIFICADAS3ND-00151"/>
    <s v="3ND-00151OPEN VALUE ENTIDADES NO CUALIFICADAS"/>
    <m/>
    <x v="4"/>
    <s v="3ND-00151"/>
    <x v="4"/>
    <s v="Catalogo principal"/>
    <s v="USD"/>
    <s v="N/A"/>
    <s v="Microsoft® System Center Service Manager Single Language License &amp; Software Assurance Open Value No Level 3 Years Acquired Year 1 AP Per OSE"/>
    <s v="Unidad"/>
    <s v="Und"/>
    <s v="License/Software Assurance "/>
    <s v="N/A"/>
    <s v="N/A"/>
    <s v="OPEN VALUE ENT. NO CUALIFICADAS"/>
    <s v="3ND-00151"/>
    <s v="Licencia"/>
    <n v="42"/>
    <n v="1"/>
    <n v="0"/>
    <n v="0"/>
    <n v="164786.57999999999"/>
    <n v="179115.85"/>
    <n v="0"/>
  </r>
  <r>
    <s v="Catalogo principalOPEN VALUE ENTIDADES NO CUALIFICADAS3ND-00153"/>
    <s v="3ND-00153OPEN VALUE ENTIDADES NO CUALIFICADAS"/>
    <m/>
    <x v="4"/>
    <s v="3ND-00153"/>
    <x v="4"/>
    <s v="Catalogo principal"/>
    <s v="USD"/>
    <s v="N/A"/>
    <s v="Microsoft® System Center Service Manager Single Language License &amp; Software Assurance Open Value No Level 3 Years Acquired Year 1 AP Per User"/>
    <s v="Unidad"/>
    <s v="Und"/>
    <s v="License/Software Assurance "/>
    <s v="N/A"/>
    <s v="N/A"/>
    <s v="OPEN VALUE ENT. NO CUALIFICADAS"/>
    <s v="3ND-00153"/>
    <s v="Licencia"/>
    <n v="54"/>
    <n v="1"/>
    <n v="0"/>
    <n v="0"/>
    <n v="211868.46"/>
    <n v="230291.8"/>
    <n v="0"/>
  </r>
  <r>
    <s v="Catalogo principalOPEN VALUE ENTIDADES NO CUALIFICADAS3ND-00155"/>
    <s v="3ND-00155OPEN VALUE ENTIDADES NO CUALIFICADAS"/>
    <m/>
    <x v="4"/>
    <s v="3ND-00155"/>
    <x v="4"/>
    <s v="Catalogo principal"/>
    <s v="USD"/>
    <s v="N/A"/>
    <s v="Microsoft® System Center Service Manager Single Language Software Assurance Open Value No Level 3 Years Acquired Year 1 AP Per OSE"/>
    <s v="Unidad"/>
    <s v="Und"/>
    <s v="Software Assurance"/>
    <s v="N/A"/>
    <s v="N/A"/>
    <s v="OPEN VALUE ENT. NO CUALIFICADAS"/>
    <s v="3ND-00155"/>
    <s v="Licencia"/>
    <n v="18"/>
    <n v="1"/>
    <n v="0"/>
    <n v="0"/>
    <n v="70622.819999999992"/>
    <n v="76763.929999999993"/>
    <n v="0"/>
  </r>
  <r>
    <s v="Catalogo principalOPEN VALUE ENTIDADES NO CUALIFICADAS3ND-00157"/>
    <s v="3ND-00157OPEN VALUE ENTIDADES NO CUALIFICADAS"/>
    <m/>
    <x v="4"/>
    <s v="3ND-00157"/>
    <x v="4"/>
    <s v="Catalogo principal"/>
    <s v="USD"/>
    <s v="N/A"/>
    <s v="Microsoft® System Center Service Manager Single Language Software Assurance Open Value No Level 3 Years Acquired Year 1 AP Per User"/>
    <s v="Unidad"/>
    <s v="Und"/>
    <s v="Software Assurance"/>
    <s v="N/A"/>
    <s v="N/A"/>
    <s v="OPEN VALUE ENT. NO CUALIFICADAS"/>
    <s v="3ND-00157"/>
    <s v="Licencia"/>
    <n v="24"/>
    <n v="1"/>
    <n v="0"/>
    <n v="0"/>
    <n v="94163.76"/>
    <n v="102351.91"/>
    <n v="0"/>
  </r>
  <r>
    <s v="Catalogo principalOPEN VALUE ENTIDADES NO CUALIFICADAS3NN-00020"/>
    <s v="3NN-00020OPEN VALUE ENTIDADES NO CUALIFICADAS"/>
    <m/>
    <x v="4"/>
    <s v="3NN-00020"/>
    <x v="4"/>
    <s v="Catalogo principal"/>
    <s v="USD"/>
    <s v="N/A"/>
    <s v="Microsoft® OneDrive business P1 Open Single Language Subscription Open Value No Level 1 Month AP"/>
    <s v="Unidad"/>
    <s v="Und"/>
    <s v="Monthly Subscriptions"/>
    <s v="N/A"/>
    <s v="N/A"/>
    <s v="OPEN VALUE ENT. NO CUALIFICADAS"/>
    <s v="3NN-00020"/>
    <s v="Suscripción mensual con pago anual"/>
    <n v="5"/>
    <n v="1"/>
    <n v="0"/>
    <n v="0"/>
    <n v="19617.449999999997"/>
    <n v="21323.32"/>
    <n v="0"/>
  </r>
  <r>
    <s v="Catalogo principalOPEN VALUE ENTIDADES NO CUALIFICADAS3PP-00002"/>
    <s v="3PP-00002OPEN VALUE ENTIDADES NO CUALIFICADAS"/>
    <m/>
    <x v="4"/>
    <s v="3PP-00002"/>
    <x v="4"/>
    <s v="Catalogo principal"/>
    <s v="USD"/>
    <s v="N/A"/>
    <s v="Microsoft® Project Online Essentials Open Single Language Subscription Open Value No Level 1 Month AP"/>
    <s v="Unidad"/>
    <s v="Und"/>
    <s v="Monthly Subscriptions"/>
    <s v="N/A"/>
    <s v="N/A"/>
    <s v="OPEN VALUE ENT. NO CUALIFICADAS"/>
    <s v="3PP-00002"/>
    <s v="Suscripción mensual con pago anual"/>
    <n v="7"/>
    <n v="1"/>
    <n v="0"/>
    <n v="0"/>
    <n v="27464.43"/>
    <n v="29852.639999999999"/>
    <n v="0"/>
  </r>
  <r>
    <s v="Catalogo principalOPEN VALUE ENTIDADES NO CUALIFICADAS3VU-00031"/>
    <s v="3VU-00031OPEN VALUE ENTIDADES NO CUALIFICADAS"/>
    <m/>
    <x v="4"/>
    <s v="3VU-00031"/>
    <x v="4"/>
    <s v="Catalogo principal"/>
    <s v="USD"/>
    <s v="N/A"/>
    <s v="Microsoft® MSDN Platforms All Languages License &amp; Software Assurance Open Value No Level 3 Years Acquired Year 1 Additional Product"/>
    <s v="Unidad"/>
    <s v="Und"/>
    <s v="License/Software Assurance "/>
    <s v="N/A"/>
    <s v="N/A"/>
    <s v="OPEN VALUE ENT. NO CUALIFICADAS"/>
    <s v="3VU-00031"/>
    <s v="Licencia"/>
    <n v="4605"/>
    <n v="1"/>
    <n v="0"/>
    <n v="0"/>
    <n v="18067671.449999999"/>
    <n v="19638773.32"/>
    <n v="0"/>
  </r>
  <r>
    <s v="Catalogo principalOPEN VALUE ENTIDADES NO CUALIFICADAS3VU-00033"/>
    <s v="3VU-00033OPEN VALUE ENTIDADES NO CUALIFICADAS"/>
    <m/>
    <x v="4"/>
    <s v="3VU-00033"/>
    <x v="4"/>
    <s v="Catalogo principal"/>
    <s v="USD"/>
    <s v="N/A"/>
    <s v="Microsoft® MSDN Platforms All Languages Software Assurance Open Value No Level 3 Years Acquired Year 1 Additional Product"/>
    <s v="Unidad"/>
    <s v="Und"/>
    <s v="Software Assurance"/>
    <s v="N/A"/>
    <s v="N/A"/>
    <s v="OPEN VALUE ENT. NO CUALIFICADAS"/>
    <s v="3VU-00033"/>
    <s v="Licencia"/>
    <n v="4605"/>
    <n v="1"/>
    <n v="0"/>
    <n v="0"/>
    <n v="18067671.449999999"/>
    <n v="19638773.32"/>
    <n v="0"/>
  </r>
  <r>
    <s v="Catalogo principalOPEN VALUE ENTIDADES NO CUALIFICADAS3YF-00233"/>
    <s v="3YF-00233OPEN VALUE ENTIDADES NO CUALIFICADAS"/>
    <m/>
    <x v="4"/>
    <s v="3YF-00233"/>
    <x v="4"/>
    <s v="Catalogo principal"/>
    <s v="USD"/>
    <s v="N/A"/>
    <s v="Microsoft® Office Mac Standard Single Language License &amp; Software Assurance Open Value No Level 3 Years Acquired Year 1 AP"/>
    <s v="Unidad"/>
    <s v="Und"/>
    <s v="License/Software Assurance "/>
    <s v="N/A"/>
    <s v="N/A"/>
    <s v="OPEN VALUE ENT. NO CUALIFICADAS"/>
    <s v="3YF-00233"/>
    <s v="Licencia"/>
    <n v="1074"/>
    <n v="1"/>
    <n v="0"/>
    <n v="0"/>
    <n v="4213828.26"/>
    <n v="4580248.1100000003"/>
    <n v="0"/>
  </r>
  <r>
    <s v="Catalogo principalOPEN VALUE ENTIDADES NO CUALIFICADAS3YF-00235"/>
    <s v="3YF-00235OPEN VALUE ENTIDADES NO CUALIFICADAS"/>
    <m/>
    <x v="4"/>
    <s v="3YF-00235"/>
    <x v="4"/>
    <s v="Catalogo principal"/>
    <s v="USD"/>
    <s v="N/A"/>
    <s v="Microsoft® Office Mac Standard Single Language Software Assurance Open Value No Level 3 Years Acquired Year 1 AP"/>
    <s v="Unidad"/>
    <s v="Und"/>
    <s v="Software Assurance"/>
    <s v="N/A"/>
    <s v="N/A"/>
    <s v="OPEN VALUE ENT. NO CUALIFICADAS"/>
    <s v="3YF-00235"/>
    <s v="Licencia"/>
    <n v="501"/>
    <n v="1"/>
    <n v="0"/>
    <n v="0"/>
    <n v="1965668.49"/>
    <n v="2136596.1800000002"/>
    <n v="0"/>
  </r>
  <r>
    <s v="Catalogo principalOPEN VALUE ENTIDADES NO CUALIFICADAS3ZK-00426"/>
    <s v="3ZK-00426OPEN VALUE ENTIDADES NO CUALIFICADAS"/>
    <m/>
    <x v="4"/>
    <s v="3ZK-00426"/>
    <x v="4"/>
    <s v="Catalogo principal"/>
    <s v="USD"/>
    <s v="N/A"/>
    <s v="Microsoft® System Center Orchestrator Single Language License &amp; Software Assurance Open Value No Level 3 Years Acquired Year 1 AP Per OSE"/>
    <s v="Unidad"/>
    <s v="Und"/>
    <s v="License/Software Assurance "/>
    <s v="N/A"/>
    <s v="N/A"/>
    <s v="OPEN VALUE ENT. NO CUALIFICADAS"/>
    <s v="3ZK-00426"/>
    <s v="Licencia"/>
    <n v="42"/>
    <n v="1"/>
    <n v="0"/>
    <n v="0"/>
    <n v="164786.57999999999"/>
    <n v="179115.85"/>
    <n v="0"/>
  </r>
  <r>
    <s v="Catalogo principalOPEN VALUE ENTIDADES NO CUALIFICADAS3ZK-00428"/>
    <s v="3ZK-00428OPEN VALUE ENTIDADES NO CUALIFICADAS"/>
    <m/>
    <x v="4"/>
    <s v="3ZK-00428"/>
    <x v="4"/>
    <s v="Catalogo principal"/>
    <s v="USD"/>
    <s v="N/A"/>
    <s v="Microsoft® System Center Orchestrator Single Language License &amp; Software Assurance Open Value No Level 3 Years Acquired Year 1 AP Per User"/>
    <s v="Unidad"/>
    <s v="Und"/>
    <s v="License/Software Assurance "/>
    <s v="N/A"/>
    <s v="N/A"/>
    <s v="OPEN VALUE ENT. NO CUALIFICADAS"/>
    <s v="3ZK-00428"/>
    <s v="Licencia"/>
    <n v="54"/>
    <n v="1"/>
    <n v="0"/>
    <n v="0"/>
    <n v="211868.46"/>
    <n v="230291.8"/>
    <n v="0"/>
  </r>
  <r>
    <s v="Catalogo principalOPEN VALUE ENTIDADES NO CUALIFICADAS3ZK-00430"/>
    <s v="3ZK-00430OPEN VALUE ENTIDADES NO CUALIFICADAS"/>
    <m/>
    <x v="4"/>
    <s v="3ZK-00430"/>
    <x v="4"/>
    <s v="Catalogo principal"/>
    <s v="USD"/>
    <s v="N/A"/>
    <s v="Microsoft® System Center Orchestrator Single Language Software Assurance Open Value No Level 3 Years Acquired Year 1 AP Per OSE"/>
    <s v="Unidad"/>
    <s v="Und"/>
    <s v="Software Assurance"/>
    <s v="N/A"/>
    <s v="N/A"/>
    <s v="OPEN VALUE ENT. NO CUALIFICADAS"/>
    <s v="3ZK-00430"/>
    <s v="Licencia"/>
    <n v="18"/>
    <n v="1"/>
    <n v="0"/>
    <n v="0"/>
    <n v="70622.819999999992"/>
    <n v="76763.929999999993"/>
    <n v="0"/>
  </r>
  <r>
    <s v="Catalogo principalOPEN VALUE ENTIDADES NO CUALIFICADAS3ZK-00432"/>
    <s v="3ZK-00432OPEN VALUE ENTIDADES NO CUALIFICADAS"/>
    <m/>
    <x v="4"/>
    <s v="3ZK-00432"/>
    <x v="4"/>
    <s v="Catalogo principal"/>
    <s v="USD"/>
    <s v="N/A"/>
    <s v="Microsoft® System Center Orchestrator Single Language Software Assurance Open Value No Level 3 Years Acquired Year 1 AP Per User"/>
    <s v="Unidad"/>
    <s v="Und"/>
    <s v="Software Assurance"/>
    <s v="N/A"/>
    <s v="N/A"/>
    <s v="OPEN VALUE ENT. NO CUALIFICADAS"/>
    <s v="3ZK-00432"/>
    <s v="Licencia"/>
    <n v="24"/>
    <n v="1"/>
    <n v="0"/>
    <n v="0"/>
    <n v="94163.76"/>
    <n v="102351.91"/>
    <n v="0"/>
  </r>
  <r>
    <s v="Catalogo principalOPEN VALUE ENTIDADES NO CUALIFICADAS4ZF-00014"/>
    <s v="4ZF-00014OPEN VALUE ENTIDADES NO CUALIFICADAS"/>
    <m/>
    <x v="4"/>
    <s v="4ZF-00014"/>
    <x v="4"/>
    <s v="Catalogo principal"/>
    <s v="USD"/>
    <s v="N/A"/>
    <s v="Microsoft® Win VDA Device Single Language Subscription Open Value No Level 1 Month AP Per Device"/>
    <s v="Unidad"/>
    <s v="Und"/>
    <s v="Monthly Subscriptions"/>
    <s v="N/A"/>
    <s v="N/A"/>
    <s v="OPEN VALUE ENT. NO CUALIFICADAS"/>
    <s v="4ZF-00014"/>
    <s v="Suscripción mensual con pago anual"/>
    <n v="16.559999999999999"/>
    <n v="1"/>
    <n v="0"/>
    <n v="0"/>
    <n v="64972.994399999989"/>
    <n v="70622.820000000007"/>
    <n v="0"/>
  </r>
  <r>
    <s v="Catalogo principalOPEN VALUE ENTIDADES NO CUALIFICADAS5A5-00002"/>
    <s v="5A5-00002OPEN VALUE ENTIDADES NO CUALIFICADAS"/>
    <m/>
    <x v="4"/>
    <s v="5A5-00002"/>
    <x v="4"/>
    <s v="Catalogo principal"/>
    <s v="USD"/>
    <s v="N/A"/>
    <s v="Microsoft® O365 Extra File Storage Open Single Language Subscription Open Value No Level 1 Month AP Add-on"/>
    <s v="Unidad"/>
    <s v="Und"/>
    <s v="Monthly Subscriptions"/>
    <s v="N/A"/>
    <s v="N/A"/>
    <s v="OPEN VALUE ENT. NO CUALIFICADAS"/>
    <s v="5A5-00002"/>
    <s v="Suscripción mensual con pago anual"/>
    <n v="0.3"/>
    <n v="1"/>
    <n v="0"/>
    <n v="0"/>
    <n v="1177.0469999999998"/>
    <n v="1279.4000000000001"/>
    <n v="0"/>
  </r>
  <r>
    <s v="Catalogo principalOPEN VALUE ENTIDADES NO CUALIFICADAS5A9-00002"/>
    <s v="5A9-00002OPEN VALUE ENTIDADES NO CUALIFICADAS"/>
    <m/>
    <x v="4"/>
    <s v="5A9-00002"/>
    <x v="4"/>
    <s v="Catalogo principal"/>
    <s v="USD"/>
    <s v="N/A"/>
    <s v="Microsoft® EOA Exchange Online Open Single Language Subscription Open Value No Level 1 Month AP Add-on"/>
    <s v="Unidad"/>
    <s v="Und"/>
    <s v="Monthly Subscriptions"/>
    <s v="N/A"/>
    <s v="N/A"/>
    <s v="OPEN VALUE ENT. NO CUALIFICADAS"/>
    <s v="5A9-00002"/>
    <s v="Suscripción mensual con pago anual"/>
    <n v="3"/>
    <n v="1"/>
    <n v="0"/>
    <n v="0"/>
    <n v="11770.47"/>
    <n v="12793.99"/>
    <n v="0"/>
  </r>
  <r>
    <s v="Catalogo principalOPEN VALUE ENTIDADES NO CUALIFICADAS5HK-00147"/>
    <s v="5HK-00147OPEN VALUE ENTIDADES NO CUALIFICADAS"/>
    <m/>
    <x v="4"/>
    <s v="5HK-00147"/>
    <x v="4"/>
    <s v="Catalogo principal"/>
    <s v="USD"/>
    <s v="N/A"/>
    <s v="Microsoft® Lync Mac Single Language License &amp; Software Assurance Open Value No Level 3 Years Acquired Year 1 Additional Product"/>
    <s v="Unidad"/>
    <s v="Und"/>
    <s v="License/Software Assurance "/>
    <s v="N/A"/>
    <s v="N/A"/>
    <s v="OPEN VALUE ENT. NO CUALIFICADAS"/>
    <s v="5HK-00147"/>
    <s v="Licencia"/>
    <n v="75"/>
    <n v="1"/>
    <n v="0"/>
    <n v="0"/>
    <n v="294261.75"/>
    <n v="319849.73"/>
    <n v="0"/>
  </r>
  <r>
    <s v="Catalogo principalOPEN VALUE ENTIDADES NO CUALIFICADAS5HK-00159"/>
    <s v="5HK-00159OPEN VALUE ENTIDADES NO CUALIFICADAS"/>
    <m/>
    <x v="4"/>
    <s v="5HK-00159"/>
    <x v="4"/>
    <s v="Catalogo principal"/>
    <s v="USD"/>
    <s v="N/A"/>
    <s v="Microsoft® Lync Mac Single Language Software Assurance Open Value No Level 3 Years Acquired Year 1 Additional Product"/>
    <s v="Unidad"/>
    <s v="Und"/>
    <s v="Software Assurance"/>
    <s v="N/A"/>
    <s v="N/A"/>
    <s v="OPEN VALUE ENT. NO CUALIFICADAS"/>
    <s v="5HK-00159"/>
    <s v="Licencia"/>
    <n v="36"/>
    <n v="1"/>
    <n v="0"/>
    <n v="0"/>
    <n v="141245.63999999998"/>
    <n v="153527.87"/>
    <n v="0"/>
  </r>
  <r>
    <s v="Catalogo principalOPEN VALUE ENTIDADES NO CUALIFICADAS5HU-00147"/>
    <s v="5HU-00147OPEN VALUE ENTIDADES NO CUALIFICADAS"/>
    <m/>
    <x v="4"/>
    <s v="5HU-00147"/>
    <x v="4"/>
    <s v="Catalogo principal"/>
    <s v="USD"/>
    <s v="N/A"/>
    <s v="Microsoft® SfB Server Single Language License &amp; Software Assurance Open Value No Level 3 Years Acquired Year 1 AP"/>
    <s v="Unidad"/>
    <s v="Und"/>
    <s v="License/Software Assurance "/>
    <s v="N/A"/>
    <s v="N/A"/>
    <s v="OPEN VALUE ENT. NO CUALIFICADAS"/>
    <s v="5HU-00147"/>
    <s v="Licencia"/>
    <n v="8922"/>
    <n v="1"/>
    <n v="0"/>
    <n v="0"/>
    <n v="35005377.780000001"/>
    <n v="38049323.670000002"/>
    <n v="0"/>
  </r>
  <r>
    <s v="Catalogo principalOPEN VALUE ENTIDADES NO CUALIFICADAS5HU-00149"/>
    <s v="5HU-00149OPEN VALUE ENTIDADES NO CUALIFICADAS"/>
    <m/>
    <x v="4"/>
    <s v="5HU-00149"/>
    <x v="4"/>
    <s v="Catalogo principal"/>
    <s v="USD"/>
    <s v="N/A"/>
    <s v="Microsoft® SfB Server Single Language Software Assurance Open Value No Level 3 Years Acquired Year 1 AP"/>
    <s v="Unidad"/>
    <s v="Und"/>
    <s v="Software Assurance"/>
    <s v="N/A"/>
    <s v="N/A"/>
    <s v="OPEN VALUE ENT. NO CUALIFICADAS"/>
    <s v="5HU-00149"/>
    <s v="Licencia"/>
    <n v="3825"/>
    <n v="1"/>
    <n v="0"/>
    <n v="0"/>
    <n v="15007349.25"/>
    <n v="16312336.140000001"/>
    <n v="0"/>
  </r>
  <r>
    <s v="Catalogo principalOPEN VALUE ENTIDADES NO CUALIFICADAS6EM-00004"/>
    <s v="6EM-00004OPEN VALUE ENTIDADES NO CUALIFICADAS"/>
    <m/>
    <x v="4"/>
    <s v="6EM-00004"/>
    <x v="4"/>
    <s v="Catalogo principal"/>
    <s v="USD"/>
    <s v="N/A"/>
    <s v="Microsoft® Azure Active Directory Premium P2 Open Sngl Subscription OLV NL 1M AP"/>
    <s v="Unidad"/>
    <s v="Und"/>
    <s v="Monthly Subscriptions"/>
    <s v="N/A"/>
    <s v="N/A"/>
    <s v="OPEN VALUE ENT. NO CUALIFICADAS"/>
    <s v="6EM-00004"/>
    <s v="Suscripción mensual con pago anual"/>
    <n v="9"/>
    <n v="1"/>
    <n v="0"/>
    <n v="0"/>
    <n v="35311.409999999996"/>
    <n v="38381.97"/>
    <n v="0"/>
  </r>
  <r>
    <s v="Catalogo principalOPEN VALUE ENTIDADES NO CUALIFICADAS6KV-00004"/>
    <s v="6KV-00004OPEN VALUE ENTIDADES NO CUALIFICADAS"/>
    <m/>
    <x v="4"/>
    <s v="6KV-00004"/>
    <x v="4"/>
    <s v="Catalogo principal"/>
    <s v="USD"/>
    <s v="N/A"/>
    <s v="Microsoft® Exchange Enterprise CAL Service Single Language Subscription Open Value No Level 1 Month AP Per User"/>
    <s v="Unidad"/>
    <s v="Und"/>
    <s v="Monthly Subscriptions"/>
    <s v="N/A"/>
    <s v="N/A"/>
    <s v="OPEN VALUE ENT. NO CUALIFICADAS"/>
    <s v="6KV-00004"/>
    <s v="Suscripción mensual con pago anual"/>
    <n v="0"/>
    <n v="1"/>
    <n v="0"/>
    <n v="0"/>
    <n v="0"/>
    <n v="0"/>
    <n v="0"/>
  </r>
  <r>
    <s v="Catalogo principalOPEN VALUE ENTIDADES NO CUALIFICADAS6PV-00004"/>
    <s v="6PV-00004OPEN VALUE ENTIDADES NO CUALIFICADAS"/>
    <m/>
    <x v="4"/>
    <s v="6PV-00004"/>
    <x v="4"/>
    <s v="Catalogo principal"/>
    <s v="USD"/>
    <s v="N/A"/>
    <s v="Microsoft® Enterprise CAL Services Single Language Subscription Open Value No Level 1 Month AP Per User"/>
    <s v="Unidad"/>
    <s v="Und"/>
    <s v="Monthly Subscriptions"/>
    <s v="N/A"/>
    <s v="N/A"/>
    <s v="OPEN VALUE ENT. NO CUALIFICADAS"/>
    <s v="6PV-00004"/>
    <s v="Suscripción mensual con pago anual"/>
    <n v="0"/>
    <n v="1"/>
    <n v="0"/>
    <n v="0"/>
    <n v="0"/>
    <n v="0"/>
    <n v="0"/>
  </r>
  <r>
    <s v="Catalogo principalOPEN VALUE ENTIDADES NO CUALIFICADAS6VC-00979"/>
    <s v="6VC-00979OPEN VALUE ENTIDADES NO CUALIFICADAS"/>
    <m/>
    <x v="4"/>
    <s v="6VC-00979"/>
    <x v="4"/>
    <s v="Catalogo principal"/>
    <s v="USD"/>
    <s v="N/A"/>
    <s v="Microsoft® Win Remote Desktop Services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6VC-00979"/>
    <s v="Licencia"/>
    <n v="324"/>
    <n v="1"/>
    <n v="0"/>
    <n v="0"/>
    <n v="1271210.76"/>
    <n v="1381750.83"/>
    <n v="0"/>
  </r>
  <r>
    <s v="Catalogo principalOPEN VALUE ENTIDADES NO CUALIFICADAS6VC-00981"/>
    <s v="6VC-00981OPEN VALUE ENTIDADES NO CUALIFICADAS"/>
    <m/>
    <x v="4"/>
    <s v="6VC-00981"/>
    <x v="4"/>
    <s v="Catalogo principal"/>
    <s v="USD"/>
    <s v="N/A"/>
    <s v="Microsoft® Win Remote Desktop Services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6VC-00981"/>
    <s v="Licencia"/>
    <n v="324"/>
    <n v="1"/>
    <n v="0"/>
    <n v="0"/>
    <n v="1271210.76"/>
    <n v="1381750.83"/>
    <n v="0"/>
  </r>
  <r>
    <s v="Catalogo principalOPEN VALUE ENTIDADES NO CUALIFICADAS6VC-00983"/>
    <s v="6VC-00983OPEN VALUE ENTIDADES NO CUALIFICADAS"/>
    <m/>
    <x v="4"/>
    <s v="6VC-00983"/>
    <x v="4"/>
    <s v="Catalogo principal"/>
    <s v="USD"/>
    <s v="N/A"/>
    <s v="Microsoft® Win Remote Desktop Services CAL Single Language Software Assurance Open Value No Level 3 Years Acquired Year 1 AP Device CAL"/>
    <s v="Unidad"/>
    <s v="Und"/>
    <s v="Software Assurance"/>
    <s v="N/A"/>
    <s v="N/A"/>
    <s v="OPEN VALUE ENT. NO CUALIFICADAS"/>
    <s v="6VC-00983"/>
    <s v="Licencia"/>
    <n v="141"/>
    <n v="1"/>
    <n v="0"/>
    <n v="0"/>
    <n v="553212.09"/>
    <n v="601317.49"/>
    <n v="0"/>
  </r>
  <r>
    <s v="Catalogo principalOPEN VALUE ENTIDADES NO CUALIFICADAS6VC-00985"/>
    <s v="6VC-00985OPEN VALUE ENTIDADES NO CUALIFICADAS"/>
    <m/>
    <x v="4"/>
    <s v="6VC-00985"/>
    <x v="4"/>
    <s v="Catalogo principal"/>
    <s v="USD"/>
    <s v="N/A"/>
    <s v="Microsoft® Win Remote Desktop Services CAL Single Language Software Assurance Open Value No Level 3 Years Acquired Year 1 AP User CAL"/>
    <s v="Unidad"/>
    <s v="Und"/>
    <s v="Software Assurance"/>
    <s v="N/A"/>
    <s v="N/A"/>
    <s v="OPEN VALUE ENT. NO CUALIFICADAS"/>
    <s v="6VC-00985"/>
    <s v="Licencia"/>
    <n v="141"/>
    <n v="1"/>
    <n v="0"/>
    <n v="0"/>
    <n v="553212.09"/>
    <n v="601317.49"/>
    <n v="0"/>
  </r>
  <r>
    <s v="Catalogo principalOPEN VALUE ENTIDADES NO CUALIFICADAS6XC-00162"/>
    <s v="6XC-00162OPEN VALUE ENTIDADES NO CUALIFICADAS"/>
    <m/>
    <x v="4"/>
    <s v="6XC-00162"/>
    <x v="4"/>
    <s v="Catalogo principal"/>
    <s v="USD"/>
    <s v="N/A"/>
    <s v="Microsoft® Win Remote Desktop Services External Connector Single Language License &amp; Software Assurance Open Value No Level 3 Years Acquired Year 1 AP"/>
    <s v="Unidad"/>
    <s v="Und"/>
    <s v="License/Software Assurance "/>
    <s v="N/A"/>
    <s v="N/A"/>
    <s v="OPEN VALUE ENT. NO CUALIFICADAS"/>
    <s v="6XC-00162"/>
    <s v="Licencia"/>
    <n v="32373"/>
    <n v="1"/>
    <n v="0"/>
    <n v="0"/>
    <n v="127015141.77"/>
    <n v="138059936.71000001"/>
    <n v="0"/>
  </r>
  <r>
    <s v="Catalogo principalOPEN VALUE ENTIDADES NO CUALIFICADAS6XC-00164"/>
    <s v="6XC-00164OPEN VALUE ENTIDADES NO CUALIFICADAS"/>
    <m/>
    <x v="4"/>
    <s v="6XC-00164"/>
    <x v="4"/>
    <s v="Catalogo principal"/>
    <s v="USD"/>
    <s v="N/A"/>
    <s v="Microsoft® Win Remote Desktop Services External Connector Single Language Software Assurance Open Value No Level 3 Years Acquired Year 1 AP"/>
    <s v="Unidad"/>
    <s v="Und"/>
    <s v="Software Assurance"/>
    <s v="N/A"/>
    <s v="N/A"/>
    <s v="OPEN VALUE ENT. NO CUALIFICADAS"/>
    <s v="6XC-00164"/>
    <s v="Licencia"/>
    <n v="13875"/>
    <n v="1"/>
    <n v="0"/>
    <n v="0"/>
    <n v="54438423.75"/>
    <n v="59172199.729999997"/>
    <n v="0"/>
  </r>
  <r>
    <s v="Catalogo principalOPEN VALUE ENTIDADES NO CUALIFICADAS6YH-00242"/>
    <s v="6YH-00242OPEN VALUE ENTIDADES NO CUALIFICADAS"/>
    <m/>
    <x v="4"/>
    <s v="6YH-00242"/>
    <x v="4"/>
    <s v="Catalogo principal"/>
    <s v="USD"/>
    <s v="N/A"/>
    <s v="Microsoft® SfB Single Language Software Assurance Open Value No Level 3 Years Acquired Year 1 AP"/>
    <s v="Unidad"/>
    <s v="Und"/>
    <s v="Software Assurance"/>
    <s v="N/A"/>
    <s v="N/A"/>
    <s v="OPEN VALUE ENT. NO CUALIFICADAS"/>
    <s v="6YH-00242"/>
    <s v="Licencia"/>
    <n v="42"/>
    <n v="1"/>
    <n v="0"/>
    <n v="0"/>
    <n v="164786.57999999999"/>
    <n v="179115.85"/>
    <n v="0"/>
  </r>
  <r>
    <s v="Catalogo principalOPEN VALUE ENTIDADES NO CUALIFICADAS6YH-00290"/>
    <s v="6YH-00290OPEN VALUE ENTIDADES NO CUALIFICADAS"/>
    <m/>
    <x v="4"/>
    <s v="6YH-00290"/>
    <x v="4"/>
    <s v="Catalogo principal"/>
    <s v="USD"/>
    <s v="N/A"/>
    <s v="Microsoft® SfB Single Language License &amp; Software Assurance Open Value No Level 3 Years Acquired Year 1 AP"/>
    <s v="Unidad"/>
    <s v="Und"/>
    <s v="License/Software Assurance "/>
    <s v="N/A"/>
    <s v="N/A"/>
    <s v="OPEN VALUE ENT. NO CUALIFICADAS"/>
    <s v="6YH-00290"/>
    <s v="Licencia"/>
    <n v="90"/>
    <n v="1"/>
    <n v="0"/>
    <n v="0"/>
    <n v="353114.1"/>
    <n v="383819.67"/>
    <n v="0"/>
  </r>
  <r>
    <s v="Catalogo principalOPEN VALUE ENTIDADES NO CUALIFICADAS6ZH-00224"/>
    <s v="6ZH-00224OPEN VALUE ENTIDADES NO CUALIFICADAS"/>
    <m/>
    <x v="4"/>
    <s v="6ZH-00224"/>
    <x v="4"/>
    <s v="Catalogo principal"/>
    <s v="USD"/>
    <s v="N/A"/>
    <s v="Microsoft® SfB Server Standard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6ZH-00224"/>
    <s v="Licencia"/>
    <n v="78"/>
    <n v="1"/>
    <n v="0"/>
    <n v="0"/>
    <n v="306032.21999999997"/>
    <n v="332643.71999999997"/>
    <n v="0"/>
  </r>
  <r>
    <s v="Catalogo principalOPEN VALUE ENTIDADES NO CUALIFICADAS6ZH-00226"/>
    <s v="6ZH-00226OPEN VALUE ENTIDADES NO CUALIFICADAS"/>
    <m/>
    <x v="4"/>
    <s v="6ZH-00226"/>
    <x v="4"/>
    <s v="Catalogo principal"/>
    <s v="USD"/>
    <s v="N/A"/>
    <s v="Microsoft® SfB Server Standard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6ZH-00226"/>
    <s v="Licencia"/>
    <n v="102"/>
    <n v="1"/>
    <n v="0"/>
    <n v="0"/>
    <n v="400195.98"/>
    <n v="434995.63"/>
    <n v="0"/>
  </r>
  <r>
    <s v="Catalogo principalOPEN VALUE ENTIDADES NO CUALIFICADAS6ZH-00228"/>
    <s v="6ZH-00228OPEN VALUE ENTIDADES NO CUALIFICADAS"/>
    <m/>
    <x v="4"/>
    <s v="6ZH-00228"/>
    <x v="4"/>
    <s v="Catalogo principal"/>
    <s v="USD"/>
    <s v="N/A"/>
    <s v="Microsoft® SfB Server Standard CAL Single Language Software Assurance Open Value No Level 3 Years Acquired Year 1 AP Device CAL"/>
    <s v="Unidad"/>
    <s v="Und"/>
    <s v="Software Assurance"/>
    <s v="N/A"/>
    <s v="N/A"/>
    <s v="OPEN VALUE ENT. NO CUALIFICADAS"/>
    <s v="6ZH-00228"/>
    <s v="Licencia"/>
    <n v="36"/>
    <n v="1"/>
    <n v="0"/>
    <n v="0"/>
    <n v="141245.63999999998"/>
    <n v="153527.87"/>
    <n v="0"/>
  </r>
  <r>
    <s v="Catalogo principalOPEN VALUE ENTIDADES NO CUALIFICADAS6ZH-00230"/>
    <s v="6ZH-00230OPEN VALUE ENTIDADES NO CUALIFICADAS"/>
    <m/>
    <x v="4"/>
    <s v="6ZH-00230"/>
    <x v="4"/>
    <s v="Catalogo principal"/>
    <s v="USD"/>
    <s v="N/A"/>
    <s v="Microsoft® SfB Server Standard CAL Single Language Software Assurance Open Value No Level 3 Years Acquired Year 1 AP User CAL"/>
    <s v="Unidad"/>
    <s v="Und"/>
    <s v="Software Assurance"/>
    <s v="N/A"/>
    <s v="N/A"/>
    <s v="OPEN VALUE ENT. NO CUALIFICADAS"/>
    <s v="6ZH-00230"/>
    <s v="Licencia"/>
    <n v="45"/>
    <n v="1"/>
    <n v="0"/>
    <n v="0"/>
    <n v="176557.05"/>
    <n v="191909.84"/>
    <n v="0"/>
  </r>
  <r>
    <s v="Catalogo principalOPEN VALUE ENTIDADES NO CUALIFICADAS76A-00389"/>
    <s v="76A-00389OPEN VALUE ENTIDADES NO CUALIFICADAS"/>
    <m/>
    <x v="4"/>
    <s v="76A-00389"/>
    <x v="4"/>
    <s v="Catalogo principal"/>
    <s v="USD"/>
    <s v="N/A"/>
    <s v="Microsoft ECAL All Languages License &amp; Software Assurance Open Value No Level 3 Years Acquired Year 1 Enterprise Device CAL with Services"/>
    <s v="Unidad"/>
    <s v="Und"/>
    <s v="Producto"/>
    <s v="N/A"/>
    <s v="N/A"/>
    <s v="OPEN VALUE ENT. NO CUALIFICADAS"/>
    <s v="76A-00389"/>
    <s v="Licencia"/>
    <n v="933"/>
    <n v="1"/>
    <n v="0"/>
    <n v="0"/>
    <n v="3660616.17"/>
    <n v="3978930.62"/>
    <n v="0"/>
  </r>
  <r>
    <s v="Catalogo principalOPEN VALUE ENTIDADES NO CUALIFICADAS76A-00391"/>
    <s v="76A-00391OPEN VALUE ENTIDADES NO CUALIFICADAS"/>
    <m/>
    <x v="4"/>
    <s v="76A-00391"/>
    <x v="4"/>
    <s v="Catalogo principal"/>
    <s v="USD"/>
    <s v="N/A"/>
    <s v="Microsoft ECAL All Languages License &amp; Software Assurance Open Value No Level 3 Years Acquired Year 1 Enterprise User CAL with Services"/>
    <s v="Unidad"/>
    <s v="Und"/>
    <s v="Producto"/>
    <s v="N/A"/>
    <s v="N/A"/>
    <s v="OPEN VALUE ENT. NO CUALIFICADAS"/>
    <s v="76A-00391"/>
    <s v="Licencia"/>
    <n v="1206"/>
    <n v="1"/>
    <n v="0"/>
    <n v="0"/>
    <n v="4731728.9399999995"/>
    <n v="5143183.63"/>
    <n v="0"/>
  </r>
  <r>
    <s v="Catalogo principalOPEN VALUE ENTIDADES NO CUALIFICADAS76A-00393"/>
    <s v="76A-00393OPEN VALUE ENTIDADES NO CUALIFICADAS"/>
    <m/>
    <x v="4"/>
    <s v="76A-00393"/>
    <x v="4"/>
    <s v="Catalogo principal"/>
    <s v="USD"/>
    <s v="N/A"/>
    <s v="Microsoft ECAL All Languages SA Step-up Open Value No Level 3 Years Acquired Year 1 Core Client Access License Enterprise Device CAL with Services"/>
    <s v="Unidad"/>
    <s v="Und"/>
    <s v="Producto"/>
    <s v="N/A"/>
    <s v="N/A"/>
    <s v="OPEN VALUE ENT. NO CUALIFICADAS"/>
    <s v="76A-00393"/>
    <s v="Licencia"/>
    <n v="443"/>
    <n v="1"/>
    <n v="0"/>
    <n v="0"/>
    <n v="1738106.0699999998"/>
    <n v="1889245.73"/>
    <n v="0"/>
  </r>
  <r>
    <s v="Catalogo principalOPEN VALUE ENTIDADES NO CUALIFICADAS76A-00395"/>
    <s v="76A-00395OPEN VALUE ENTIDADES NO CUALIFICADAS"/>
    <m/>
    <x v="4"/>
    <s v="76A-00395"/>
    <x v="4"/>
    <s v="Catalogo principal"/>
    <s v="USD"/>
    <s v="N/A"/>
    <s v="Microsoft ECAL All Languages SA Step-up Open Value No Level 3 Years Acquired Year 1 Core Client Access License Enterprise User CAL with Services"/>
    <s v="Unidad"/>
    <s v="Und"/>
    <s v="Producto"/>
    <s v="N/A"/>
    <s v="N/A"/>
    <s v="OPEN VALUE ENT. NO CUALIFICADAS"/>
    <s v="76A-00395"/>
    <s v="Licencia"/>
    <n v="575"/>
    <n v="1"/>
    <n v="0"/>
    <n v="0"/>
    <n v="2256006.75"/>
    <n v="2452181.25"/>
    <n v="0"/>
  </r>
  <r>
    <s v="Catalogo principalOPEN VALUE ENTIDADES NO CUALIFICADAS76A-00397"/>
    <s v="76A-00397OPEN VALUE ENTIDADES NO CUALIFICADAS"/>
    <m/>
    <x v="4"/>
    <s v="76A-00397"/>
    <x v="4"/>
    <s v="Catalogo principal"/>
    <s v="USD"/>
    <s v="N/A"/>
    <s v="Microsoft ECAL All Languages Software Assurance Open Value No Level 3 Years Acquired Year 1 Enterprise Device CAL with Services"/>
    <s v="Unidad"/>
    <s v="Und"/>
    <s v="Producto"/>
    <s v="N/A"/>
    <s v="N/A"/>
    <s v="OPEN VALUE ENT. NO CUALIFICADAS"/>
    <s v="76A-00397"/>
    <s v="Licencia"/>
    <n v="541"/>
    <n v="1"/>
    <n v="0"/>
    <n v="0"/>
    <n v="2122608.09"/>
    <n v="2307182.71"/>
    <n v="0"/>
  </r>
  <r>
    <s v="Catalogo principalOPEN VALUE ENTIDADES NO CUALIFICADAS76A-00399"/>
    <s v="76A-00399OPEN VALUE ENTIDADES NO CUALIFICADAS"/>
    <m/>
    <x v="4"/>
    <s v="76A-00399"/>
    <x v="4"/>
    <s v="Catalogo principal"/>
    <s v="USD"/>
    <s v="N/A"/>
    <s v="Microsoft ECAL All Languages Software Assurance Open Value No Level 3 Years Acquired Year 1 Enterprise User CAL with Services"/>
    <s v="Unidad"/>
    <s v="Und"/>
    <s v="Producto"/>
    <s v="N/A"/>
    <s v="N/A"/>
    <s v="OPEN VALUE ENT. NO CUALIFICADAS"/>
    <s v="76A-00399"/>
    <s v="Licencia"/>
    <n v="702"/>
    <n v="1"/>
    <n v="0"/>
    <n v="0"/>
    <n v="2754289.98"/>
    <n v="2993793.46"/>
    <n v="0"/>
  </r>
  <r>
    <s v="Catalogo principalOPEN VALUE ENTIDADES NO CUALIFICADAS76A-00744"/>
    <s v="76A-00744OPEN VALUE ENTIDADES NO CUALIFICADAS"/>
    <m/>
    <x v="4"/>
    <s v="76A-00744"/>
    <x v="4"/>
    <s v="Catalogo principal"/>
    <s v="USD"/>
    <s v="N/A"/>
    <s v="Microsoft® ECAL Single Language License &amp; Software Assurance Open Value No Level 3 Years Acquired Year 1 AP Device CAL with Services"/>
    <s v="Unidad"/>
    <s v="Und"/>
    <s v="License/Software Assurance "/>
    <s v="N/A"/>
    <s v="N/A"/>
    <s v="OPEN VALUE ENT. NO CUALIFICADAS"/>
    <s v="76A-00744"/>
    <s v="Licencia"/>
    <n v="1131"/>
    <n v="1"/>
    <n v="0"/>
    <n v="0"/>
    <n v="4437467.1899999995"/>
    <n v="4823333.9000000004"/>
    <n v="0"/>
  </r>
  <r>
    <s v="Catalogo principalOPEN VALUE ENTIDADES NO CUALIFICADAS76A-00745"/>
    <s v="76A-00745OPEN VALUE ENTIDADES NO CUALIFICADAS"/>
    <m/>
    <x v="4"/>
    <s v="76A-00745"/>
    <x v="4"/>
    <s v="Catalogo principal"/>
    <s v="USD"/>
    <s v="N/A"/>
    <s v="Microsoft® ECAL Single Language License &amp; Software Assurance Open Value No Level 3 Years Acquired Year 1 AP User CAL with Services"/>
    <s v="Unidad"/>
    <s v="Und"/>
    <s v="License/Software Assurance "/>
    <s v="N/A"/>
    <s v="N/A"/>
    <s v="OPEN VALUE ENT. NO CUALIFICADAS"/>
    <s v="76A-00745"/>
    <s v="Licencia"/>
    <n v="1461"/>
    <n v="1"/>
    <n v="0"/>
    <n v="0"/>
    <n v="5732218.8899999997"/>
    <n v="6230672.71"/>
    <n v="0"/>
  </r>
  <r>
    <s v="Catalogo principalOPEN VALUE ENTIDADES NO CUALIFICADAS76A-00746"/>
    <s v="76A-00746OPEN VALUE ENTIDADES NO CUALIFICADAS"/>
    <m/>
    <x v="4"/>
    <s v="76A-00746"/>
    <x v="4"/>
    <s v="Catalogo principal"/>
    <s v="USD"/>
    <s v="N/A"/>
    <s v="Microsoft® ECAL Single Language SA Step-up Open Value No Level 3 Years Acquired Year 1 Core Client Access License AP Device CAL with Services"/>
    <s v="Unidad"/>
    <s v="Und"/>
    <s v="SA Step Up"/>
    <s v="N/A"/>
    <s v="N/A"/>
    <s v="OPEN VALUE ENT. NO CUALIFICADAS"/>
    <s v="76A-00746"/>
    <s v="Licencia"/>
    <n v="587"/>
    <n v="1"/>
    <n v="0"/>
    <n v="0"/>
    <n v="2303088.63"/>
    <n v="2503357.21"/>
    <n v="0"/>
  </r>
  <r>
    <s v="Catalogo principalOPEN VALUE ENTIDADES NO CUALIFICADAS76A-00747"/>
    <s v="76A-00747OPEN VALUE ENTIDADES NO CUALIFICADAS"/>
    <m/>
    <x v="4"/>
    <s v="76A-00747"/>
    <x v="4"/>
    <s v="Catalogo principal"/>
    <s v="USD"/>
    <s v="N/A"/>
    <s v="Microsoft® ECAL Single Language SA Step-up Open Value No Level 3 Years Acquired Year 1 Core Client Access License AP User CAL with Services"/>
    <s v="Unidad"/>
    <s v="Und"/>
    <s v="SA Step Up"/>
    <s v="N/A"/>
    <s v="N/A"/>
    <s v="OPEN VALUE ENT. NO CUALIFICADAS"/>
    <s v="76A-00747"/>
    <s v="Licencia"/>
    <n v="761"/>
    <n v="1"/>
    <n v="0"/>
    <n v="0"/>
    <n v="2985775.8899999997"/>
    <n v="3245408.58"/>
    <n v="0"/>
  </r>
  <r>
    <s v="Catalogo principalOPEN VALUE ENTIDADES NO CUALIFICADAS76A-00748"/>
    <s v="76A-00748OPEN VALUE ENTIDADES NO CUALIFICADAS"/>
    <m/>
    <x v="4"/>
    <s v="76A-00748"/>
    <x v="4"/>
    <s v="Catalogo principal"/>
    <s v="USD"/>
    <s v="N/A"/>
    <s v="Microsoft® ECAL Single Language Software Assurance Open Value No Level 3 Years Acquired Year 1 AP Device CAL with Services"/>
    <s v="Unidad"/>
    <s v="Und"/>
    <s v="Software Assurance"/>
    <s v="N/A"/>
    <s v="N/A"/>
    <s v="OPEN VALUE ENT. NO CUALIFICADAS"/>
    <s v="76A-00748"/>
    <s v="Licencia"/>
    <n v="570"/>
    <n v="1"/>
    <n v="0"/>
    <n v="0"/>
    <n v="2236389.2999999998"/>
    <n v="2430857.9300000002"/>
    <n v="0"/>
  </r>
  <r>
    <s v="Catalogo principalOPEN VALUE ENTIDADES NO CUALIFICADAS76A-00749"/>
    <s v="76A-00749OPEN VALUE ENTIDADES NO CUALIFICADAS"/>
    <m/>
    <x v="4"/>
    <s v="76A-00749"/>
    <x v="4"/>
    <s v="Catalogo principal"/>
    <s v="USD"/>
    <s v="N/A"/>
    <s v="Microsoft® ECAL Single Language Software Assurance Open Value No Level 3 Years Acquired Year 1 AP User CAL with Services"/>
    <s v="Unidad"/>
    <s v="Und"/>
    <s v="Software Assurance"/>
    <s v="N/A"/>
    <s v="N/A"/>
    <s v="OPEN VALUE ENT. NO CUALIFICADAS"/>
    <s v="76A-00749"/>
    <s v="Licencia"/>
    <n v="738"/>
    <n v="1"/>
    <n v="0"/>
    <n v="0"/>
    <n v="2895535.6199999996"/>
    <n v="3147321.33"/>
    <n v="0"/>
  </r>
  <r>
    <s v="Catalogo principalOPEN VALUE ENTIDADES NO CUALIFICADAS76N-01177"/>
    <s v="76N-01177OPEN VALUE ENTIDADES NO CUALIFICADAS"/>
    <m/>
    <x v="4"/>
    <s v="76N-01177"/>
    <x v="4"/>
    <s v="Catalogo principal"/>
    <s v="USD"/>
    <s v="N/A"/>
    <s v="Microsoft® SharePoint Enterprise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76N-01177"/>
    <s v="Licencia"/>
    <n v="204"/>
    <n v="1"/>
    <n v="0"/>
    <n v="0"/>
    <n v="800391.96"/>
    <n v="869991.26"/>
    <n v="0"/>
  </r>
  <r>
    <s v="Catalogo principalOPEN VALUE ENTIDADES NO CUALIFICADAS76N-01575"/>
    <s v="76N-01575OPEN VALUE ENTIDADES NO CUALIFICADAS"/>
    <m/>
    <x v="4"/>
    <s v="76N-01575"/>
    <x v="4"/>
    <s v="Catalogo principal"/>
    <s v="USD"/>
    <s v="N/A"/>
    <s v="Microsoft® SharePoint Enterprise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76N-01575"/>
    <s v="Licencia"/>
    <n v="267"/>
    <n v="1"/>
    <n v="0"/>
    <n v="0"/>
    <n v="1047571.83"/>
    <n v="1138665.03"/>
    <n v="0"/>
  </r>
  <r>
    <s v="Catalogo principalOPEN VALUE ENTIDADES NO CUALIFICADAS76N-01772"/>
    <s v="76N-01772OPEN VALUE ENTIDADES NO CUALIFICADAS"/>
    <m/>
    <x v="4"/>
    <s v="76N-01772"/>
    <x v="4"/>
    <s v="Catalogo principal"/>
    <s v="USD"/>
    <s v="N/A"/>
    <s v="Microsoft® SharePoint Enterprise CAL Single Language Software Assurance Open Value No Level 3 Years Acquired Year 1 Additional Product Device CAL"/>
    <s v="Unidad"/>
    <s v="Und"/>
    <s v="Software Assurance"/>
    <s v="N/A"/>
    <s v="N/A"/>
    <s v="OPEN VALUE ENT. NO CUALIFICADAS"/>
    <s v="76N-01772"/>
    <s v="Licencia"/>
    <n v="87"/>
    <n v="1"/>
    <n v="0"/>
    <n v="0"/>
    <n v="341343.63"/>
    <n v="371025.68"/>
    <n v="0"/>
  </r>
  <r>
    <s v="Catalogo principalOPEN VALUE ENTIDADES NO CUALIFICADAS76N-02082"/>
    <s v="76N-02082OPEN VALUE ENTIDADES NO CUALIFICADAS"/>
    <m/>
    <x v="4"/>
    <s v="76N-02082"/>
    <x v="4"/>
    <s v="Catalogo principal"/>
    <s v="USD"/>
    <s v="N/A"/>
    <s v="Microsoft® SharePoint Enterprise CAL Single Language Software Assurance Open Value No Level 3 Years Acquired Year 1 Additional Product User CAL"/>
    <s v="Unidad"/>
    <s v="Und"/>
    <s v="Software Assurance"/>
    <s v="N/A"/>
    <s v="N/A"/>
    <s v="OPEN VALUE ENT. NO CUALIFICADAS"/>
    <s v="76N-02082"/>
    <s v="Licencia"/>
    <n v="114"/>
    <n v="1"/>
    <n v="0"/>
    <n v="0"/>
    <n v="447277.86"/>
    <n v="486171.59"/>
    <n v="0"/>
  </r>
  <r>
    <s v="Catalogo principalOPEN VALUE ENTIDADES NO CUALIFICADAS77D-00076"/>
    <s v="77D-00076OPEN VALUE ENTIDADES NO CUALIFICADAS"/>
    <m/>
    <x v="4"/>
    <s v="77D-00076"/>
    <x v="4"/>
    <s v="Catalogo principal"/>
    <s v="USD"/>
    <s v="N/A"/>
    <s v="Microsoft® Visual Studio Professional MSDN All Languages License &amp; Software Assurance Open Value No Level 3 Years Acquired Year 1 AP"/>
    <s v="Unidad"/>
    <s v="Und"/>
    <s v="License/Software Assurance "/>
    <s v="N/A"/>
    <s v="N/A"/>
    <s v="OPEN VALUE ENT. NO CUALIFICADAS"/>
    <s v="77D-00076"/>
    <s v="Licencia"/>
    <n v="2043"/>
    <n v="1"/>
    <n v="0"/>
    <n v="0"/>
    <n v="8015690.0699999994"/>
    <n v="8712706.5999999996"/>
    <n v="0"/>
  </r>
  <r>
    <s v="Catalogo principalOPEN VALUE ENTIDADES NO CUALIFICADAS77D-00078"/>
    <s v="77D-00078OPEN VALUE ENTIDADES NO CUALIFICADAS"/>
    <m/>
    <x v="4"/>
    <s v="77D-00078"/>
    <x v="4"/>
    <s v="Catalogo principal"/>
    <s v="USD"/>
    <s v="N/A"/>
    <s v="Microsoft® Visual Studio Professional MSDN All Languages Software Assurance Open Value No Level 3 Years Acquired Year 1 AP"/>
    <s v="Unidad"/>
    <s v="Und"/>
    <s v="Software Assurance"/>
    <s v="N/A"/>
    <s v="N/A"/>
    <s v="OPEN VALUE ENT. NO CUALIFICADAS"/>
    <s v="77D-00078"/>
    <s v="Licencia"/>
    <n v="1791"/>
    <n v="1"/>
    <n v="0"/>
    <n v="0"/>
    <n v="7026970.5899999999"/>
    <n v="7638011.5099999998"/>
    <n v="0"/>
  </r>
  <r>
    <s v="Catalogo principalOPEN VALUE ENTIDADES NO CUALIFICADAS7AH-00082"/>
    <s v="7AH-00082OPEN VALUE ENTIDADES NO CUALIFICADAS"/>
    <m/>
    <x v="4"/>
    <s v="7AH-00082"/>
    <x v="4"/>
    <s v="Catalogo principal"/>
    <s v="USD"/>
    <s v="N/A"/>
    <s v="Microsoft® SfB Server Enterprise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7AH-00082"/>
    <s v="Licencia"/>
    <n v="267"/>
    <n v="1"/>
    <n v="0"/>
    <n v="0"/>
    <n v="1047571.83"/>
    <n v="1138665.03"/>
    <n v="0"/>
  </r>
  <r>
    <s v="Catalogo principalOPEN VALUE ENTIDADES NO CUALIFICADAS7AH-00084"/>
    <s v="7AH-00084OPEN VALUE ENTIDADES NO CUALIFICADAS"/>
    <m/>
    <x v="4"/>
    <s v="7AH-00084"/>
    <x v="4"/>
    <s v="Catalogo principal"/>
    <s v="USD"/>
    <s v="N/A"/>
    <s v="Microsoft® SfB Server Enterprise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7AH-00084"/>
    <s v="Licencia"/>
    <n v="345"/>
    <n v="1"/>
    <n v="0"/>
    <n v="0"/>
    <n v="1353604.0499999998"/>
    <n v="1471308.75"/>
    <n v="0"/>
  </r>
  <r>
    <s v="Catalogo principalOPEN VALUE ENTIDADES NO CUALIFICADAS7AH-00086"/>
    <s v="7AH-00086OPEN VALUE ENTIDADES NO CUALIFICADAS"/>
    <m/>
    <x v="4"/>
    <s v="7AH-00086"/>
    <x v="4"/>
    <s v="Catalogo principal"/>
    <s v="USD"/>
    <s v="N/A"/>
    <s v="Microsoft® SfB Server Enterprise CAL Single Language Software Assurance Open Value No Level 3 Years Acquired Year 1 AP Device CAL"/>
    <s v="Unidad"/>
    <s v="Und"/>
    <s v="Software Assurance"/>
    <s v="N/A"/>
    <s v="N/A"/>
    <s v="OPEN VALUE ENT. NO CUALIFICADAS"/>
    <s v="7AH-00086"/>
    <s v="Licencia"/>
    <n v="114"/>
    <n v="1"/>
    <n v="0"/>
    <n v="0"/>
    <n v="447277.86"/>
    <n v="486171.59"/>
    <n v="0"/>
  </r>
  <r>
    <s v="Catalogo principalOPEN VALUE ENTIDADES NO CUALIFICADAS7AH-00088"/>
    <s v="7AH-00088OPEN VALUE ENTIDADES NO CUALIFICADAS"/>
    <m/>
    <x v="4"/>
    <s v="7AH-00088"/>
    <x v="4"/>
    <s v="Catalogo principal"/>
    <s v="USD"/>
    <s v="N/A"/>
    <s v="Microsoft® SfB Server Enterprise CAL Single Language Software Assurance Open Value No Level 3 Years Acquired Year 1 AP User CAL"/>
    <s v="Unidad"/>
    <s v="Und"/>
    <s v="Software Assurance"/>
    <s v="N/A"/>
    <s v="N/A"/>
    <s v="OPEN VALUE ENT. NO CUALIFICADAS"/>
    <s v="7AH-00088"/>
    <s v="Licencia"/>
    <n v="147"/>
    <n v="1"/>
    <n v="0"/>
    <n v="0"/>
    <n v="576753.02999999991"/>
    <n v="626905.47"/>
    <n v="0"/>
  </r>
  <r>
    <s v="Catalogo principalOPEN VALUE ENTIDADES NO CUALIFICADAS7JQ-00261"/>
    <s v="7JQ-00261OPEN VALUE ENTIDADES NO CUALIFICADAS"/>
    <m/>
    <x v="4"/>
    <s v="7JQ-00261"/>
    <x v="4"/>
    <s v="Catalogo principal"/>
    <s v="USD"/>
    <s v="N/A"/>
    <s v="Microsoft® SQL Server Enterprise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7JQ-00261"/>
    <s v="Licencia"/>
    <n v="33630"/>
    <n v="1"/>
    <n v="0"/>
    <n v="0"/>
    <n v="131946968.69999999"/>
    <n v="143420618.15000001"/>
    <n v="0"/>
  </r>
  <r>
    <s v="Catalogo principalOPEN VALUE ENTIDADES NO CUALIFICADAS7JQ-00265"/>
    <s v="7JQ-00265OPEN VALUE ENTIDADES NO CUALIFICADAS"/>
    <m/>
    <x v="4"/>
    <s v="7JQ-00265"/>
    <x v="4"/>
    <s v="Catalogo principal"/>
    <s v="USD"/>
    <s v="N/A"/>
    <s v="Microsoft® SQL Server Enterprise Core Single Language Software Assurance Open Value 2 Licenses No Level 3 Years Acquired Year 1 AP"/>
    <s v="Unidad"/>
    <s v="Und"/>
    <s v="Software Assurance"/>
    <s v="N/A"/>
    <s v="N/A"/>
    <s v="OPEN VALUE ENT. NO CUALIFICADAS"/>
    <s v="7JQ-00265"/>
    <s v="Licencia"/>
    <n v="14415"/>
    <n v="1"/>
    <n v="0"/>
    <n v="0"/>
    <n v="56557108.349999994"/>
    <n v="61475117.770000003"/>
    <n v="0"/>
  </r>
  <r>
    <s v="Catalogo principalOPEN VALUE ENTIDADES NO CUALIFICADAS7JQ-00445"/>
    <s v="7JQ-00445OPEN VALUE ENTIDADES NO CUALIFICADAS"/>
    <m/>
    <x v="4"/>
    <s v="7JQ-00445"/>
    <x v="4"/>
    <s v="Catalogo principal"/>
    <s v="USD"/>
    <s v="N/A"/>
    <s v="Microsoft® SQL Server Enterprise Core Single Language SA Step-up Open Value 2 Licenses No Level 3 Years Acquired Year 1 SQL Svr Standard Core AP"/>
    <s v="Unidad"/>
    <s v="Und"/>
    <s v="SA Step Up"/>
    <s v="N/A"/>
    <s v="N/A"/>
    <s v="OPEN VALUE ENT. NO CUALIFICADAS"/>
    <s v="7JQ-00445"/>
    <s v="Licencia"/>
    <n v="24859"/>
    <n v="1"/>
    <n v="0"/>
    <n v="0"/>
    <n v="97534037.909999996"/>
    <n v="106015258.59999999"/>
    <n v="0"/>
  </r>
  <r>
    <s v="Catalogo principalOPEN VALUE ENTIDADES NO CUALIFICADAS7NQ-00162"/>
    <s v="7NQ-00162OPEN VALUE ENTIDADES NO CUALIFICADAS"/>
    <m/>
    <x v="4"/>
    <s v="7NQ-00162"/>
    <x v="4"/>
    <s v="Catalogo principal"/>
    <s v="USD"/>
    <s v="N/A"/>
    <s v="Microsoft® SQL Server Standard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7NQ-00162"/>
    <s v="Licencia"/>
    <n v="8772"/>
    <n v="1"/>
    <n v="0"/>
    <n v="0"/>
    <n v="34416854.280000001"/>
    <n v="37409624.219999999"/>
    <n v="0"/>
  </r>
  <r>
    <s v="Catalogo principalOPEN VALUE ENTIDADES NO CUALIFICADAS7NQ-00184"/>
    <s v="7NQ-00184OPEN VALUE ENTIDADES NO CUALIFICADAS"/>
    <m/>
    <x v="4"/>
    <s v="7NQ-00184"/>
    <x v="4"/>
    <s v="Catalogo principal"/>
    <s v="USD"/>
    <s v="N/A"/>
    <s v="Microsoft® SQL Server Standard Core Single Language Software Assurance Open Value 2 Licenses No Level 3 Years Acquired Year 1 AP"/>
    <s v="Unidad"/>
    <s v="Und"/>
    <s v="Software Assurance"/>
    <s v="N/A"/>
    <s v="N/A"/>
    <s v="OPEN VALUE ENT. NO CUALIFICADAS"/>
    <s v="7NQ-00184"/>
    <s v="Licencia"/>
    <n v="3759"/>
    <n v="1"/>
    <n v="0"/>
    <n v="0"/>
    <n v="14748398.909999998"/>
    <n v="16030868.380000001"/>
    <n v="0"/>
  </r>
  <r>
    <s v="Catalogo principalOPEN VALUE ENTIDADES NO CUALIFICADAS7NS-00001"/>
    <s v="7NS-00001OPEN VALUE ENTIDADES NO CUALIFICADAS"/>
    <m/>
    <x v="4"/>
    <s v="7NS-00001"/>
    <x v="4"/>
    <s v="Catalogo principal"/>
    <s v="USD"/>
    <s v="N/A"/>
    <s v="Microsoft® Project P3 Open Single Language Subscription Open Value No Level 1 Month AP"/>
    <s v="Unidad"/>
    <s v="Und"/>
    <s v="Monthly Subscriptions"/>
    <s v="N/A"/>
    <s v="N/A"/>
    <s v="OPEN VALUE ENT. NO CUALIFICADAS"/>
    <s v="7NS-00001"/>
    <s v="Suscripción mensual con pago anual"/>
    <n v="30"/>
    <n v="1"/>
    <n v="0"/>
    <n v="0"/>
    <n v="117704.7"/>
    <n v="127939.89"/>
    <n v="0"/>
  </r>
  <r>
    <s v="Catalogo principalOPEN VALUE ENTIDADES NO CUALIFICADAS7U6-00001"/>
    <s v="7U6-00001OPEN VALUE ENTIDADES NO CUALIFICADAS"/>
    <m/>
    <x v="4"/>
    <s v="7U6-00001"/>
    <x v="4"/>
    <s v="Catalogo principal"/>
    <s v="USD"/>
    <s v="N/A"/>
    <s v="Microsoft® Intune P1 Open AO Single Language Subscription Open Value No Level 1 Month AP"/>
    <s v="Unidad"/>
    <s v="Und"/>
    <s v="Monthly Subscriptions"/>
    <s v="N/A"/>
    <s v="N/A"/>
    <s v="OPEN VALUE ENT. NO CUALIFICADAS"/>
    <s v="7U6-00001"/>
    <s v="Suscripción mensual con pago anual"/>
    <n v="5.4"/>
    <n v="1"/>
    <n v="0"/>
    <n v="0"/>
    <n v="21186.846000000001"/>
    <n v="23029.18"/>
    <n v="0"/>
  </r>
  <r>
    <s v="Catalogo principalOPEN VALUE ENTIDADES NO CUALIFICADAS7YC-00001"/>
    <s v="7YC-00001OPEN VALUE ENTIDADES NO CUALIFICADAS"/>
    <m/>
    <x v="4"/>
    <s v="7YC-00001"/>
    <x v="4"/>
    <s v="Catalogo principal"/>
    <s v="USD"/>
    <s v="N/A"/>
    <s v="Microsoft® Project P5 Open Single Language Subscription Open Value No Level 1 Month AP"/>
    <s v="Unidad"/>
    <s v="Und"/>
    <s v="Monthly Subscriptions"/>
    <s v="N/A"/>
    <s v="N/A"/>
    <s v="OPEN VALUE ENT. NO CUALIFICADAS"/>
    <s v="7YC-00001"/>
    <s v="Suscripción mensual con pago anual"/>
    <n v="55"/>
    <n v="1"/>
    <n v="0"/>
    <n v="0"/>
    <n v="215791.94999999998"/>
    <n v="234556.47"/>
    <n v="0"/>
  </r>
  <r>
    <s v="Catalogo principalOPEN VALUE ENTIDADES NO CUALIFICADAS810-04913"/>
    <s v="810-04913OPEN VALUE ENTIDADES NO CUALIFICADAS"/>
    <m/>
    <x v="4"/>
    <s v="810-04913"/>
    <x v="4"/>
    <s v="Catalogo principal"/>
    <s v="USD"/>
    <s v="N/A"/>
    <s v="Microsoft® SQL Server Enterprise Single Language Software Assurance Open Value No Level 3 Years Acquired Year 1 AP"/>
    <s v="Unidad"/>
    <s v="Und"/>
    <s v="Software Assurance"/>
    <s v="N/A"/>
    <s v="N/A"/>
    <s v="OPEN VALUE ENT. NO CUALIFICADAS"/>
    <s v="810-04913"/>
    <s v="Licencia"/>
    <n v="9009"/>
    <n v="1"/>
    <n v="0"/>
    <n v="0"/>
    <n v="35346721.409999996"/>
    <n v="38420349.359999999"/>
    <n v="0"/>
  </r>
  <r>
    <s v="Catalogo principalOPEN VALUE ENTIDADES NO CUALIFICADAS9A3-00024"/>
    <s v="9A3-00024OPEN VALUE ENTIDADES NO CUALIFICADAS"/>
    <m/>
    <x v="4"/>
    <s v="9A3-00024"/>
    <x v="4"/>
    <s v="Catalogo principal"/>
    <s v="USD"/>
    <s v="N/A"/>
    <s v="Microsoft Enterprise CAL Bridge EMS Single Language Subscription Open Value No Level 1 Month AP Per User"/>
    <s v="Unidad"/>
    <s v="Und"/>
    <s v="Producto"/>
    <s v="N/A"/>
    <s v="N/A"/>
    <s v="OPEN VALUE ENT. NO CUALIFICADAS"/>
    <s v="9A3-00024"/>
    <s v="Suscripción mensual con pago anual"/>
    <n v="18"/>
    <n v="1"/>
    <n v="0"/>
    <n v="0"/>
    <n v="70622.819999999992"/>
    <n v="76763.929999999993"/>
    <n v="0"/>
  </r>
  <r>
    <s v="Catalogo principalOPEN VALUE ENTIDADES NO CUALIFICADAS9A6-00020"/>
    <s v="9A6-00020OPEN VALUE ENTIDADES NO CUALIFICADAS"/>
    <m/>
    <x v="4"/>
    <s v="9A6-00020"/>
    <x v="4"/>
    <s v="Catalogo principal"/>
    <s v="USD"/>
    <s v="N/A"/>
    <s v="Microsoft® Core CAL Bridge EMS Single Language Subscription Open Value No Level 1 Month AP Per User"/>
    <s v="Unidad"/>
    <s v="Und"/>
    <s v="Monthly Subscriptions"/>
    <s v="N/A"/>
    <s v="N/A"/>
    <s v="OPEN VALUE ENT. NO CUALIFICADAS"/>
    <s v="9A6-00020"/>
    <s v="Suscripción mensual con pago anual"/>
    <n v="8"/>
    <n v="1"/>
    <n v="0"/>
    <n v="0"/>
    <n v="31387.919999999998"/>
    <n v="34117.300000000003"/>
    <n v="0"/>
  </r>
  <r>
    <s v="Catalogo principalOPEN VALUE ENTIDADES NO CUALIFICADAS9EA-00637"/>
    <s v="9EA-00637OPEN VALUE ENTIDADES NO CUALIFICADAS"/>
    <m/>
    <x v="4"/>
    <s v="9EA-00637"/>
    <x v="4"/>
    <s v="Catalogo principal"/>
    <s v="USD"/>
    <s v="N/A"/>
    <s v="Microsoft® Win Server Datacenter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EA-00637"/>
    <s v="Licencia"/>
    <n v="11904"/>
    <n v="1"/>
    <n v="0"/>
    <n v="0"/>
    <n v="46705224.960000001"/>
    <n v="50766548.869999997"/>
    <n v="0"/>
  </r>
  <r>
    <s v="Catalogo principalOPEN VALUE ENTIDADES NO CUALIFICADAS9EA-00639"/>
    <s v="9EA-00639OPEN VALUE ENTIDADES NO CUALIFICADAS"/>
    <m/>
    <x v="4"/>
    <s v="9EA-00639"/>
    <x v="4"/>
    <s v="Catalogo principal"/>
    <s v="USD"/>
    <s v="N/A"/>
    <s v="Microsoft® Win Server Datacenter Core Single Language Software Assurance Open Value 16 Licenses No Level 3 Years Acquired Year 1 AP"/>
    <s v="Unidad"/>
    <s v="Und"/>
    <s v="Software Assurance"/>
    <s v="N/A"/>
    <s v="N/A"/>
    <s v="OPEN VALUE ENT. NO CUALIFICADAS"/>
    <s v="9EA-00639"/>
    <s v="Licencia"/>
    <n v="5103"/>
    <n v="1"/>
    <n v="0"/>
    <n v="0"/>
    <n v="20021569.469999999"/>
    <n v="21762575.510000002"/>
    <n v="0"/>
  </r>
  <r>
    <s v="Catalogo principalOPEN VALUE ENTIDADES NO CUALIFICADAS9EA-00641"/>
    <s v="9EA-00641OPEN VALUE ENTIDADES NO CUALIFICADAS"/>
    <m/>
    <x v="4"/>
    <s v="9EA-00641"/>
    <x v="4"/>
    <s v="Catalogo principal"/>
    <s v="USD"/>
    <s v="N/A"/>
    <s v="Microsoft® Win Server Datacenter Core Single Language SA Step-up Open Value 16 Licenses No Level 3 Years Acquired Year 1 Win Server Std AP"/>
    <s v="Unidad"/>
    <s v="Und"/>
    <s v="SA Step Up"/>
    <s v="N/A"/>
    <s v="N/A"/>
    <s v="OPEN VALUE ENT. NO CUALIFICADAS"/>
    <s v="9EA-00641"/>
    <s v="Licencia"/>
    <n v="9837"/>
    <n v="1"/>
    <n v="0"/>
    <n v="0"/>
    <n v="38595371.129999995"/>
    <n v="41951490.359999999"/>
    <n v="0"/>
  </r>
  <r>
    <s v="Catalogo principalOPEN VALUE ENTIDADES NO CUALIFICADAS9EA-00643"/>
    <s v="9EA-00643OPEN VALUE ENTIDADES NO CUALIFICADAS"/>
    <m/>
    <x v="4"/>
    <s v="9EA-00643"/>
    <x v="4"/>
    <s v="Catalogo principal"/>
    <s v="USD"/>
    <s v="N/A"/>
    <s v="Microsoft® Win Server Datacenter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EA-00643"/>
    <s v="Licencia"/>
    <n v="1491"/>
    <n v="1"/>
    <n v="0"/>
    <n v="0"/>
    <n v="5849923.5899999999"/>
    <n v="6358612.5999999996"/>
    <n v="0"/>
  </r>
  <r>
    <s v="Catalogo principalOPEN VALUE ENTIDADES NO CUALIFICADAS9EA-00645"/>
    <s v="9EA-00645OPEN VALUE ENTIDADES NO CUALIFICADAS"/>
    <m/>
    <x v="4"/>
    <s v="9EA-00645"/>
    <x v="4"/>
    <s v="Catalogo principal"/>
    <s v="USD"/>
    <s v="N/A"/>
    <s v="Microsoft® Win Server Datacenter Core Single Language Software Assurance Open Value 2 Licenses No Level 3 Years Acquired Year 1 AP"/>
    <s v="Unidad"/>
    <s v="Und"/>
    <s v="Software Assurance"/>
    <s v="N/A"/>
    <s v="N/A"/>
    <s v="OPEN VALUE ENT. NO CUALIFICADAS"/>
    <s v="9EA-00645"/>
    <s v="Licencia"/>
    <n v="639"/>
    <n v="1"/>
    <n v="0"/>
    <n v="0"/>
    <n v="2507110.11"/>
    <n v="2725119.68"/>
    <n v="0"/>
  </r>
  <r>
    <s v="Catalogo principalOPEN VALUE ENTIDADES NO CUALIFICADAS9EA-00647"/>
    <s v="9EA-00647OPEN VALUE ENTIDADES NO CUALIFICADAS"/>
    <m/>
    <x v="4"/>
    <s v="9EA-00647"/>
    <x v="4"/>
    <s v="Catalogo principal"/>
    <s v="USD"/>
    <s v="N/A"/>
    <s v="Microsoft® Win Server Datacenter Core Single Language SA Step-up Open Value 2 Licenses No Level 3 Years Acquired Year 1 Win Server Std AP"/>
    <s v="Unidad"/>
    <s v="Und"/>
    <s v="SA Step Up"/>
    <s v="N/A"/>
    <s v="N/A"/>
    <s v="OPEN VALUE ENT. NO CUALIFICADAS"/>
    <s v="9EA-00647"/>
    <s v="Licencia"/>
    <n v="1227"/>
    <n v="1"/>
    <n v="0"/>
    <n v="0"/>
    <n v="4814122.2299999995"/>
    <n v="5232741.55"/>
    <n v="0"/>
  </r>
  <r>
    <s v="Catalogo principalOPEN VALUE ENTIDADES NO CUALIFICADAS9EM-00513"/>
    <s v="9EM-00513OPEN VALUE ENTIDADES NO CUALIFICADAS"/>
    <m/>
    <x v="4"/>
    <s v="9EM-00513"/>
    <x v="4"/>
    <s v="Catalogo principal"/>
    <s v="USD"/>
    <s v="N/A"/>
    <s v="Microsoft® Win Server Standard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EM-00513"/>
    <s v="Licencia"/>
    <n v="2070"/>
    <n v="1"/>
    <n v="0"/>
    <n v="0"/>
    <n v="8121624.2999999998"/>
    <n v="8827852.5"/>
    <n v="0"/>
  </r>
  <r>
    <s v="Catalogo principalOPEN VALUE ENTIDADES NO CUALIFICADAS9EM-00515"/>
    <s v="9EM-00515OPEN VALUE ENTIDADES NO CUALIFICADAS"/>
    <m/>
    <x v="4"/>
    <s v="9EM-00515"/>
    <x v="4"/>
    <s v="Catalogo principal"/>
    <s v="USD"/>
    <s v="N/A"/>
    <s v="Microsoft® Win Server Standard Core Single Language Software Assurance Open Value 16 Licenses No Level 3 Years Acquired Year 1 AP"/>
    <s v="Unidad"/>
    <s v="Und"/>
    <s v="Software Assurance"/>
    <s v="N/A"/>
    <s v="N/A"/>
    <s v="OPEN VALUE ENT. NO CUALIFICADAS"/>
    <s v="9EM-00515"/>
    <s v="Licencia"/>
    <n v="888"/>
    <n v="1"/>
    <n v="0"/>
    <n v="0"/>
    <n v="3484059.1199999996"/>
    <n v="3787020.78"/>
    <n v="0"/>
  </r>
  <r>
    <s v="Catalogo principalOPEN VALUE ENTIDADES NO CUALIFICADAS9EM-00517"/>
    <s v="9EM-00517OPEN VALUE ENTIDADES NO CUALIFICADAS"/>
    <m/>
    <x v="4"/>
    <s v="9EM-00517"/>
    <x v="4"/>
    <s v="Catalogo principal"/>
    <s v="USD"/>
    <s v="N/A"/>
    <s v="Microsoft® Win Server Standard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EM-00517"/>
    <s v="Licencia"/>
    <n v="264"/>
    <n v="1"/>
    <n v="0"/>
    <n v="0"/>
    <n v="1035801.36"/>
    <n v="1125871.04"/>
    <n v="0"/>
  </r>
  <r>
    <s v="Catalogo principalOPEN VALUE ENTIDADES NO CUALIFICADAS9EM-00519"/>
    <s v="9EM-00519OPEN VALUE ENTIDADES NO CUALIFICADAS"/>
    <m/>
    <x v="4"/>
    <s v="9EM-00519"/>
    <x v="4"/>
    <s v="Catalogo principal"/>
    <s v="USD"/>
    <s v="N/A"/>
    <s v="Microsoft® Win Server Standard Core Single Language Software Assurance Open Value 2 Licenses No Level 3 Years Acquired Year 1 AP"/>
    <s v="Unidad"/>
    <s v="Und"/>
    <s v="Software Assurance"/>
    <s v="N/A"/>
    <s v="N/A"/>
    <s v="OPEN VALUE ENT. NO CUALIFICADAS"/>
    <s v="9EM-00519"/>
    <s v="Licencia"/>
    <n v="114"/>
    <n v="1"/>
    <n v="0"/>
    <n v="0"/>
    <n v="447277.86"/>
    <n v="486171.59"/>
    <n v="0"/>
  </r>
  <r>
    <s v="Catalogo principalOPEN VALUE ENTIDADES NO CUALIFICADAS9EN-00441"/>
    <s v="9EN-00441OPEN VALUE ENTIDADES NO CUALIFICADAS"/>
    <m/>
    <x v="4"/>
    <s v="9EN-00441"/>
    <x v="4"/>
    <s v="Catalogo principal"/>
    <s v="USD"/>
    <s v="N/A"/>
    <s v="Microsoft® System Center Standard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EN-00441"/>
    <s v="Licencia"/>
    <n v="1962"/>
    <n v="1"/>
    <n v="0"/>
    <n v="0"/>
    <n v="7697887.3799999999"/>
    <n v="8367268.8899999997"/>
    <n v="0"/>
  </r>
  <r>
    <s v="Catalogo principalOPEN VALUE ENTIDADES NO CUALIFICADAS9EN-00443"/>
    <s v="9EN-00443OPEN VALUE ENTIDADES NO CUALIFICADAS"/>
    <m/>
    <x v="4"/>
    <s v="9EN-00443"/>
    <x v="4"/>
    <s v="Catalogo principal"/>
    <s v="USD"/>
    <s v="N/A"/>
    <s v="Microsoft® System Center Standard Core Single Language Software Assurance Open Value 16 Licenses No Level 3 Years Acquired Year 1 AP"/>
    <s v="Unidad"/>
    <s v="Und"/>
    <s v="Software Assurance"/>
    <s v="N/A"/>
    <s v="N/A"/>
    <s v="OPEN VALUE ENT. NO CUALIFICADAS"/>
    <s v="9EN-00443"/>
    <s v="Licencia"/>
    <n v="843"/>
    <n v="1"/>
    <n v="0"/>
    <n v="0"/>
    <n v="3307502.07"/>
    <n v="3595110.95"/>
    <n v="0"/>
  </r>
  <r>
    <s v="Catalogo principalOPEN VALUE ENTIDADES NO CUALIFICADAS9EN-00445"/>
    <s v="9EN-00445OPEN VALUE ENTIDADES NO CUALIFICADAS"/>
    <m/>
    <x v="4"/>
    <s v="9EN-00445"/>
    <x v="4"/>
    <s v="Catalogo principal"/>
    <s v="USD"/>
    <s v="N/A"/>
    <s v="Microsoft® System Center Standard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EN-00445"/>
    <s v="Licencia"/>
    <n v="246"/>
    <n v="1"/>
    <n v="0"/>
    <n v="0"/>
    <n v="965178.53999999992"/>
    <n v="1049107.1100000001"/>
    <n v="0"/>
  </r>
  <r>
    <s v="Catalogo principalOPEN VALUE ENTIDADES NO CUALIFICADAS9EN-00447"/>
    <s v="9EN-00447OPEN VALUE ENTIDADES NO CUALIFICADAS"/>
    <m/>
    <x v="4"/>
    <s v="9EN-00447"/>
    <x v="4"/>
    <s v="Catalogo principal"/>
    <s v="USD"/>
    <s v="N/A"/>
    <s v="Microsoft® System Center Standard Core Single Language Software Assurance Open Value 2 Licenses No Level 3 Years Acquired Year 1 AP"/>
    <s v="Unidad"/>
    <s v="Und"/>
    <s v="Software Assurance"/>
    <s v="N/A"/>
    <s v="N/A"/>
    <s v="OPEN VALUE ENT. NO CUALIFICADAS"/>
    <s v="9EN-00447"/>
    <s v="Licencia"/>
    <n v="105"/>
    <n v="1"/>
    <n v="0"/>
    <n v="0"/>
    <n v="411966.44999999995"/>
    <n v="447789.62"/>
    <n v="0"/>
  </r>
  <r>
    <s v="Catalogo principalOPEN VALUE ENTIDADES NO CUALIFICADAS9EP-00567"/>
    <s v="9EP-00567OPEN VALUE ENTIDADES NO CUALIFICADAS"/>
    <m/>
    <x v="4"/>
    <s v="9EP-00567"/>
    <x v="4"/>
    <s v="Catalogo principal"/>
    <s v="USD"/>
    <s v="N/A"/>
    <s v="Microsoft® System Center Datacenter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EP-00567"/>
    <s v="Licencia"/>
    <n v="5349"/>
    <n v="1"/>
    <n v="0"/>
    <n v="0"/>
    <n v="20986748.009999998"/>
    <n v="22811682.620000001"/>
    <n v="0"/>
  </r>
  <r>
    <s v="Catalogo principalOPEN VALUE ENTIDADES NO CUALIFICADAS9EP-00569"/>
    <s v="9EP-00569OPEN VALUE ENTIDADES NO CUALIFICADAS"/>
    <m/>
    <x v="4"/>
    <s v="9EP-00569"/>
    <x v="4"/>
    <s v="Catalogo principal"/>
    <s v="USD"/>
    <s v="N/A"/>
    <s v="Microsoft® System Center Datacenter Core Single Language Software Assurance Open Value 16 Licenses No Level 3 Years Acquired Year 1 AP"/>
    <s v="Unidad"/>
    <s v="Und"/>
    <s v="Software Assurance"/>
    <s v="N/A"/>
    <s v="N/A"/>
    <s v="OPEN VALUE ENT. NO CUALIFICADAS"/>
    <s v="9EP-00569"/>
    <s v="Licencia"/>
    <n v="2292"/>
    <n v="1"/>
    <n v="0"/>
    <n v="0"/>
    <n v="8992639.0800000001"/>
    <n v="9774607.6999999993"/>
    <n v="0"/>
  </r>
  <r>
    <s v="Catalogo principalOPEN VALUE ENTIDADES NO CUALIFICADAS9EP-00571"/>
    <s v="9EP-00571OPEN VALUE ENTIDADES NO CUALIFICADAS"/>
    <m/>
    <x v="4"/>
    <s v="9EP-00571"/>
    <x v="4"/>
    <s v="Catalogo principal"/>
    <s v="USD"/>
    <s v="N/A"/>
    <s v="Microsoft® System Center Datacenter Core Single Language SA Step-up Open Value 16 Licenses No Level 3 Years Acquired Year 1 Sys Ctr Std AP"/>
    <s v="Unidad"/>
    <s v="Und"/>
    <s v="SA Step Up"/>
    <s v="N/A"/>
    <s v="N/A"/>
    <s v="OPEN VALUE ENT. NO CUALIFICADAS"/>
    <s v="9EP-00571"/>
    <s v="Licencia"/>
    <n v="3386"/>
    <n v="1"/>
    <n v="0"/>
    <n v="0"/>
    <n v="13284937.139999999"/>
    <n v="14440149.07"/>
    <n v="0"/>
  </r>
  <r>
    <s v="Catalogo principalOPEN VALUE ENTIDADES NO CUALIFICADAS9EP-00573"/>
    <s v="9EP-00573OPEN VALUE ENTIDADES NO CUALIFICADAS"/>
    <m/>
    <x v="4"/>
    <s v="9EP-00573"/>
    <x v="4"/>
    <s v="Catalogo principal"/>
    <s v="USD"/>
    <s v="N/A"/>
    <s v="Microsoft® System Center Datacenter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EP-00573"/>
    <s v="Licencia"/>
    <n v="669"/>
    <n v="1"/>
    <n v="0"/>
    <n v="0"/>
    <n v="2624814.81"/>
    <n v="2853059.58"/>
    <n v="0"/>
  </r>
  <r>
    <s v="Catalogo principalOPEN VALUE ENTIDADES NO CUALIFICADAS9EP-00575"/>
    <s v="9EP-00575OPEN VALUE ENTIDADES NO CUALIFICADAS"/>
    <m/>
    <x v="4"/>
    <s v="9EP-00575"/>
    <x v="4"/>
    <s v="Catalogo principal"/>
    <s v="USD"/>
    <s v="N/A"/>
    <s v="Microsoft® System Center Datacenter Core Single Language Software Assurance Open Value 2 Licenses No Level 3 Years Acquired Year 1 AP"/>
    <s v="Unidad"/>
    <s v="Und"/>
    <s v="Software Assurance"/>
    <s v="N/A"/>
    <s v="N/A"/>
    <s v="OPEN VALUE ENT. NO CUALIFICADAS"/>
    <s v="9EP-00575"/>
    <s v="Licencia"/>
    <n v="288"/>
    <n v="1"/>
    <n v="0"/>
    <n v="0"/>
    <n v="1129965.1199999999"/>
    <n v="1228222.96"/>
    <n v="0"/>
  </r>
  <r>
    <s v="Catalogo principalOPEN VALUE ENTIDADES NO CUALIFICADAS9EP-00577"/>
    <s v="9EP-00577OPEN VALUE ENTIDADES NO CUALIFICADAS"/>
    <m/>
    <x v="4"/>
    <s v="9EP-00577"/>
    <x v="4"/>
    <s v="Catalogo principal"/>
    <s v="USD"/>
    <s v="N/A"/>
    <s v="Microsoft® System Center Datacenter Core Single Language SA Step-up Open Value 2 Licenses No Level 3 Years Acquired Year 1 Sys Ctr Std AP"/>
    <s v="Unidad"/>
    <s v="Und"/>
    <s v="SA Step Up"/>
    <s v="N/A"/>
    <s v="N/A"/>
    <s v="OPEN VALUE ENT. NO CUALIFICADAS"/>
    <s v="9EP-00577"/>
    <s v="Licencia"/>
    <n v="424"/>
    <n v="1"/>
    <n v="0"/>
    <n v="0"/>
    <n v="1663559.76"/>
    <n v="1808217.13"/>
    <n v="0"/>
  </r>
  <r>
    <s v="Catalogo principalOPEN VALUE ENTIDADES NO CUALIFICADAS9F4-00001"/>
    <s v="9F4-00001OPEN VALUE ENTIDADES NO CUALIFICADAS"/>
    <m/>
    <x v="4"/>
    <s v="9F4-00001"/>
    <x v="4"/>
    <s v="Catalogo principal"/>
    <s v="USD"/>
    <s v="N/A"/>
    <s v="Microsoft® M365 Business Standard Open Single Language Subscription Open Value No Level 1 Month AP"/>
    <s v="Unidad"/>
    <s v="Und"/>
    <s v="Monthly Subscriptions"/>
    <s v="N/A"/>
    <s v="N/A"/>
    <s v="OPEN VALUE ENT. NO CUALIFICADAS"/>
    <s v="9F4-00001"/>
    <s v="Suscripción mensual con pago anual"/>
    <n v="12.6"/>
    <n v="1"/>
    <n v="0"/>
    <n v="0"/>
    <n v="49435.973999999995"/>
    <n v="53734.75"/>
    <n v="0"/>
  </r>
  <r>
    <s v="Catalogo principalOPEN VALUE ENTIDADES NO CUALIFICADAS9F5-00001"/>
    <s v="9F5-00001OPEN VALUE ENTIDADES NO CUALIFICADAS"/>
    <m/>
    <x v="4"/>
    <s v="9F5-00001"/>
    <x v="4"/>
    <s v="Catalogo principal"/>
    <s v="USD"/>
    <s v="N/A"/>
    <s v="Microsoft® M365 Business Basic Open Single Language Subscription Open Value No Level 1 Month AP"/>
    <s v="Unidad"/>
    <s v="Und"/>
    <s v="Monthly Subscriptions"/>
    <s v="N/A"/>
    <s v="N/A"/>
    <s v="OPEN VALUE ENT. NO CUALIFICADAS"/>
    <s v="9F5-00001"/>
    <s v="Suscripción mensual con pago anual"/>
    <n v="6"/>
    <n v="1"/>
    <n v="0"/>
    <n v="0"/>
    <n v="23540.94"/>
    <n v="25587.98"/>
    <n v="0"/>
  </r>
  <r>
    <s v="Catalogo principalOPEN VALUE ENTIDADES NO CUALIFICADAS9GA-00167"/>
    <s v="9GA-00167OPEN VALUE ENTIDADES NO CUALIFICADAS"/>
    <m/>
    <x v="4"/>
    <s v="9GA-00167"/>
    <x v="4"/>
    <s v="Catalogo principal"/>
    <s v="USD"/>
    <s v="N/A"/>
    <s v="Microsoft® CIS Suite Standard Core Single Language LSA Open Value 16 Licenses No Level 3 Years Acquired Year 1 AP w/o SysCtrSvr"/>
    <s v="Unidad"/>
    <s v="Und"/>
    <s v="License/Software Assurance "/>
    <s v="N/A"/>
    <s v="N/A"/>
    <s v="OPEN VALUE ENT. NO CUALIFICADAS"/>
    <s v="9GA-00167"/>
    <s v="Licencia"/>
    <n v="2766"/>
    <n v="1"/>
    <n v="0"/>
    <n v="0"/>
    <n v="10852373.34"/>
    <n v="11796057.98"/>
    <n v="0"/>
  </r>
  <r>
    <s v="Catalogo principalOPEN VALUE ENTIDADES NO CUALIFICADAS9GA-00169"/>
    <s v="9GA-00169OPEN VALUE ENTIDADES NO CUALIFICADAS"/>
    <m/>
    <x v="4"/>
    <s v="9GA-00169"/>
    <x v="4"/>
    <s v="Catalogo principal"/>
    <s v="USD"/>
    <s v="N/A"/>
    <s v="Microsoft® CIS Suite Standard Core Single Language License &amp; Software Assurance Open Value 2Licenses No Level 3 Years Acquired Year 1 AP w/o SysCtrSvr"/>
    <s v="Unidad"/>
    <s v="Und"/>
    <s v="License/Software Assurance "/>
    <s v="N/A"/>
    <s v="N/A"/>
    <s v="OPEN VALUE ENT. NO CUALIFICADAS"/>
    <s v="9GA-00169"/>
    <s v="Licencia"/>
    <n v="351"/>
    <n v="1"/>
    <n v="0"/>
    <n v="0"/>
    <n v="1377144.99"/>
    <n v="1496896.73"/>
    <n v="0"/>
  </r>
  <r>
    <s v="Catalogo principalOPEN VALUE ENTIDADES NO CUALIFICADAS9GA-00514"/>
    <s v="9GA-00514OPEN VALUE ENTIDADES NO CUALIFICADAS"/>
    <m/>
    <x v="4"/>
    <s v="9GA-00514"/>
    <x v="4"/>
    <s v="Catalogo principal"/>
    <s v="USD"/>
    <s v="N/A"/>
    <s v="Microsoft® CIS Suite Standard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GA-00514"/>
    <s v="Licencia"/>
    <n v="3831"/>
    <n v="1"/>
    <n v="0"/>
    <n v="0"/>
    <n v="15030890.189999999"/>
    <n v="16337924.119999999"/>
    <n v="0"/>
  </r>
  <r>
    <s v="Catalogo principalOPEN VALUE ENTIDADES NO CUALIFICADAS9GA-00516"/>
    <s v="9GA-00516OPEN VALUE ENTIDADES NO CUALIFICADAS"/>
    <m/>
    <x v="4"/>
    <s v="9GA-00516"/>
    <x v="4"/>
    <s v="Catalogo principal"/>
    <s v="USD"/>
    <s v="N/A"/>
    <s v="Microsoft® CIS Suite Standard Core Single Language Software Assurance Open Value 16 Licenses No Level 3 Years Acquired Year 1 AP"/>
    <s v="Unidad"/>
    <s v="Und"/>
    <s v="Software Assurance"/>
    <s v="N/A"/>
    <s v="N/A"/>
    <s v="OPEN VALUE ENT. NO CUALIFICADAS"/>
    <s v="9GA-00516"/>
    <s v="Licencia"/>
    <n v="1641"/>
    <n v="1"/>
    <n v="0"/>
    <n v="0"/>
    <n v="6438447.0899999999"/>
    <n v="6998312.0499999998"/>
    <n v="0"/>
  </r>
  <r>
    <s v="Catalogo principalOPEN VALUE ENTIDADES NO CUALIFICADAS9GA-00518"/>
    <s v="9GA-00518OPEN VALUE ENTIDADES NO CUALIFICADAS"/>
    <m/>
    <x v="4"/>
    <s v="9GA-00518"/>
    <x v="4"/>
    <s v="Catalogo principal"/>
    <s v="USD"/>
    <s v="N/A"/>
    <s v="Microsoft® CIS Suite Standard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GA-00518"/>
    <s v="Licencia"/>
    <n v="483"/>
    <n v="1"/>
    <n v="0"/>
    <n v="0"/>
    <n v="1895045.67"/>
    <n v="2059832.25"/>
    <n v="0"/>
  </r>
  <r>
    <s v="Catalogo principalOPEN VALUE ENTIDADES NO CUALIFICADAS9GA-00520"/>
    <s v="9GA-00520OPEN VALUE ENTIDADES NO CUALIFICADAS"/>
    <m/>
    <x v="4"/>
    <s v="9GA-00520"/>
    <x v="4"/>
    <s v="Catalogo principal"/>
    <s v="USD"/>
    <s v="N/A"/>
    <s v="Microsoft® CIS Suite Standard Core Single Language Software Assurance Open Value 2 Licenses No Level 3 Years Acquired Year 1 AP"/>
    <s v="Unidad"/>
    <s v="Und"/>
    <s v="Software Assurance"/>
    <s v="N/A"/>
    <s v="N/A"/>
    <s v="OPEN VALUE ENT. NO CUALIFICADAS"/>
    <s v="9GA-00520"/>
    <s v="Licencia"/>
    <n v="207"/>
    <n v="1"/>
    <n v="0"/>
    <n v="0"/>
    <n v="812162.42999999993"/>
    <n v="882785.25"/>
    <n v="0"/>
  </r>
  <r>
    <s v="Catalogo principalOPEN VALUE ENTIDADES NO CUALIFICADAS9GA-00660"/>
    <s v="9GA-00660OPEN VALUE ENTIDADES NO CUALIFICADAS"/>
    <m/>
    <x v="4"/>
    <s v="9GA-00660"/>
    <x v="4"/>
    <s v="Catalogo principal"/>
    <s v="USD"/>
    <s v="N/A"/>
    <s v="Microsoft® CIS Suite Standard Core Single Language License &amp; Software Assurance Open Value 16 Licenses No Level 3 Years Acquired Year 1 AP w/o WinSvr"/>
    <s v="Unidad"/>
    <s v="Und"/>
    <s v="License/Software Assurance "/>
    <s v="N/A"/>
    <s v="N/A"/>
    <s v="OPEN VALUE ENT. NO CUALIFICADAS"/>
    <s v="9GA-00660"/>
    <s v="Licencia"/>
    <n v="2706"/>
    <n v="1"/>
    <n v="0"/>
    <n v="0"/>
    <n v="10616963.939999999"/>
    <n v="11540178.199999999"/>
    <n v="0"/>
  </r>
  <r>
    <s v="Catalogo principalOPEN VALUE ENTIDADES NO CUALIFICADAS9GA-00662"/>
    <s v="9GA-00662OPEN VALUE ENTIDADES NO CUALIFICADAS"/>
    <m/>
    <x v="4"/>
    <s v="9GA-00662"/>
    <x v="4"/>
    <s v="Catalogo principal"/>
    <s v="USD"/>
    <s v="N/A"/>
    <s v="Microsoft® CIS Suite Standard Core Single Language License &amp; Software Assurance Open Value 2 Licenses No Level 3 Years Acquired Year 1 AP w/o WinSvr"/>
    <s v="Unidad"/>
    <s v="Und"/>
    <s v="License/Software Assurance "/>
    <s v="N/A"/>
    <s v="N/A"/>
    <s v="OPEN VALUE ENT. NO CUALIFICADAS"/>
    <s v="9GA-00662"/>
    <s v="Licencia"/>
    <n v="342"/>
    <n v="1"/>
    <n v="0"/>
    <n v="0"/>
    <n v="1341833.5799999998"/>
    <n v="1458514.76"/>
    <n v="0"/>
  </r>
  <r>
    <s v="Catalogo principalOPEN VALUE ENTIDADES NO CUALIFICADAS9GS-00434"/>
    <s v="9GS-00434OPEN VALUE ENTIDADES NO CUALIFICADAS"/>
    <m/>
    <x v="4"/>
    <s v="9GS-00434"/>
    <x v="4"/>
    <s v="Catalogo principal"/>
    <s v="USD"/>
    <s v="N/A"/>
    <s v="Microsoft® CIS Suite Datacenter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GS-00434"/>
    <s v="Licencia"/>
    <n v="16389"/>
    <n v="1"/>
    <n v="0"/>
    <n v="0"/>
    <n v="64302077.609999999"/>
    <n v="69893562.620000005"/>
    <n v="0"/>
  </r>
  <r>
    <s v="Catalogo principalOPEN VALUE ENTIDADES NO CUALIFICADAS9GS-00436"/>
    <s v="9GS-00436OPEN VALUE ENTIDADES NO CUALIFICADAS"/>
    <m/>
    <x v="4"/>
    <s v="9GS-00436"/>
    <x v="4"/>
    <s v="Catalogo principal"/>
    <s v="USD"/>
    <s v="N/A"/>
    <s v="Microsoft® CIS Suite Datacenter Core Single Language Software Assurance Open Value 16 Licenses No Level 3 Years Acquired Year 1 AP"/>
    <s v="Unidad"/>
    <s v="Und"/>
    <s v="Software Assurance"/>
    <s v="N/A"/>
    <s v="N/A"/>
    <s v="OPEN VALUE ENT. NO CUALIFICADAS"/>
    <s v="9GS-00436"/>
    <s v="Licencia"/>
    <n v="7026"/>
    <n v="1"/>
    <n v="0"/>
    <n v="0"/>
    <n v="27566440.739999998"/>
    <n v="29963522.539999999"/>
    <n v="0"/>
  </r>
  <r>
    <s v="Catalogo principalOPEN VALUE ENTIDADES NO CUALIFICADAS9GS-00438"/>
    <s v="9GS-00438OPEN VALUE ENTIDADES NO CUALIFICADAS"/>
    <m/>
    <x v="4"/>
    <s v="9GS-00438"/>
    <x v="4"/>
    <s v="Catalogo principal"/>
    <s v="USD"/>
    <s v="N/A"/>
    <s v="Microsoft® CIS Suite Datacenter Core Single Language SA Step-up Open Value 16 Licenses No Level 3 Years Acquired Year 1 CIS Standard Core AP"/>
    <s v="Unidad"/>
    <s v="Und"/>
    <s v="SA Step Up"/>
    <s v="N/A"/>
    <s v="N/A"/>
    <s v="OPEN VALUE ENT. NO CUALIFICADAS"/>
    <s v="9GS-00438"/>
    <s v="Licencia"/>
    <n v="12561"/>
    <n v="1"/>
    <n v="0"/>
    <n v="0"/>
    <n v="49282957.890000001"/>
    <n v="53568432.490000002"/>
    <n v="0"/>
  </r>
  <r>
    <s v="Catalogo principalOPEN VALUE ENTIDADES NO CUALIFICADAS9GS-00440"/>
    <s v="9GS-00440OPEN VALUE ENTIDADES NO CUALIFICADAS"/>
    <m/>
    <x v="4"/>
    <s v="9GS-00440"/>
    <x v="4"/>
    <s v="Catalogo principal"/>
    <s v="USD"/>
    <s v="N/A"/>
    <s v="Microsoft® CIS Suite Datacenter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GS-00440"/>
    <s v="Licencia"/>
    <n v="2052"/>
    <n v="1"/>
    <n v="0"/>
    <n v="0"/>
    <n v="8051001.4799999995"/>
    <n v="8751088.5700000003"/>
    <n v="0"/>
  </r>
  <r>
    <s v="Catalogo principalOPEN VALUE ENTIDADES NO CUALIFICADAS9GS-00442"/>
    <s v="9GS-00442OPEN VALUE ENTIDADES NO CUALIFICADAS"/>
    <m/>
    <x v="4"/>
    <s v="9GS-00442"/>
    <x v="4"/>
    <s v="Catalogo principal"/>
    <s v="USD"/>
    <s v="N/A"/>
    <s v="Microsoft® CIS Suite Datacenter Core Single Language Software Assurance Open Value 2 Licenses No Level 3 Years Acquired Year 1 AP"/>
    <s v="Unidad"/>
    <s v="Und"/>
    <s v="Software Assurance"/>
    <s v="N/A"/>
    <s v="N/A"/>
    <s v="OPEN VALUE ENT. NO CUALIFICADAS"/>
    <s v="9GS-00442"/>
    <s v="Licencia"/>
    <n v="879"/>
    <n v="1"/>
    <n v="0"/>
    <n v="0"/>
    <n v="3448747.71"/>
    <n v="3748638.82"/>
    <n v="0"/>
  </r>
  <r>
    <s v="Catalogo principalOPEN VALUE ENTIDADES NO CUALIFICADAS9GS-00444"/>
    <s v="9GS-00444OPEN VALUE ENTIDADES NO CUALIFICADAS"/>
    <m/>
    <x v="4"/>
    <s v="9GS-00444"/>
    <x v="4"/>
    <s v="Catalogo principal"/>
    <s v="USD"/>
    <s v="N/A"/>
    <s v="Microsoft® CIS Suite Datacenter Core Single Language SA Step-up Open Value 2 Licenses No Level 3 Years Acquired Year 1 CIS Standard Core AP"/>
    <s v="Unidad"/>
    <s v="Und"/>
    <s v="SA Step Up"/>
    <s v="N/A"/>
    <s v="N/A"/>
    <s v="OPEN VALUE ENT. NO CUALIFICADAS"/>
    <s v="9GS-00444"/>
    <s v="Licencia"/>
    <n v="1569"/>
    <n v="1"/>
    <n v="0"/>
    <n v="0"/>
    <n v="6155955.8099999996"/>
    <n v="6691256.3200000003"/>
    <n v="0"/>
  </r>
  <r>
    <s v="Catalogo principalOPEN VALUE ENTIDADES NO CUALIFICADAS9GS-00656"/>
    <s v="9GS-00656OPEN VALUE ENTIDADES NO CUALIFICADAS"/>
    <m/>
    <x v="4"/>
    <s v="9GS-00656"/>
    <x v="4"/>
    <s v="Catalogo principal"/>
    <s v="USD"/>
    <s v="N/A"/>
    <s v="Microsoft® CIS Suite Datacenter Core Single Language LSA Open Value 16 Licenses No Level 3 Years Acquired Year 1 AP w/o SysCtrSvr"/>
    <s v="Unidad"/>
    <s v="Und"/>
    <s v="License/Software Assurance "/>
    <s v="N/A"/>
    <s v="N/A"/>
    <s v="OPEN VALUE ENT. NO CUALIFICADAS"/>
    <s v="9GS-00656"/>
    <s v="Licencia"/>
    <n v="13488"/>
    <n v="1"/>
    <n v="0"/>
    <n v="0"/>
    <n v="52920033.119999997"/>
    <n v="57521775.130000003"/>
    <n v="0"/>
  </r>
  <r>
    <s v="Catalogo principalOPEN VALUE ENTIDADES NO CUALIFICADAS9GS-00658"/>
    <s v="9GS-00658OPEN VALUE ENTIDADES NO CUALIFICADAS"/>
    <m/>
    <x v="4"/>
    <s v="9GS-00658"/>
    <x v="4"/>
    <s v="Catalogo principal"/>
    <s v="USD"/>
    <s v="N/A"/>
    <s v="Microsoft® CIS Suite Datacenter Core Single Language LSA Open Value 2 Licenses No Level 3 Years Acquired Year 1 AP w/o SysCtrSvr"/>
    <s v="Unidad"/>
    <s v="Und"/>
    <s v="License/Software Assurance "/>
    <s v="N/A"/>
    <s v="N/A"/>
    <s v="OPEN VALUE ENT. NO CUALIFICADAS"/>
    <s v="9GS-00658"/>
    <s v="Licencia"/>
    <n v="1689"/>
    <n v="1"/>
    <n v="0"/>
    <n v="0"/>
    <n v="6626774.6099999994"/>
    <n v="7203015.8799999999"/>
    <n v="0"/>
  </r>
  <r>
    <s v="Catalogo principalOPEN VALUE ENTIDADES NO CUALIFICADAS9GS-00836"/>
    <s v="9GS-00836OPEN VALUE ENTIDADES NO CUALIFICADAS"/>
    <m/>
    <x v="4"/>
    <s v="9GS-00836"/>
    <x v="4"/>
    <s v="Catalogo principal"/>
    <s v="USD"/>
    <s v="N/A"/>
    <s v="Microsoft® CIS Suite Datacenter Core Single Language License &amp; Software Assurance Open Value 16Licenses No Level 3 Years Acquired Year 1 AP w/o WinSvr"/>
    <s v="Unidad"/>
    <s v="Und"/>
    <s v="License/Software Assurance "/>
    <s v="N/A"/>
    <s v="N/A"/>
    <s v="OPEN VALUE ENT. NO CUALIFICADAS"/>
    <s v="9GS-00836"/>
    <s v="Licencia"/>
    <n v="9927"/>
    <n v="1"/>
    <n v="0"/>
    <n v="0"/>
    <n v="38948485.229999997"/>
    <n v="42335310.030000001"/>
    <n v="0"/>
  </r>
  <r>
    <s v="Catalogo principalOPEN VALUE ENTIDADES NO CUALIFICADAS9GS-00838"/>
    <s v="9GS-00838OPEN VALUE ENTIDADES NO CUALIFICADAS"/>
    <m/>
    <x v="4"/>
    <s v="9GS-00838"/>
    <x v="4"/>
    <s v="Catalogo principal"/>
    <s v="USD"/>
    <s v="N/A"/>
    <s v="Microsoft® CIS Suite Datacenter Core Single Language License &amp; Software Assurance Open Value 2 Licenses No Level 3 Years Acquired Year 1 AP w/o WinSvr"/>
    <s v="Unidad"/>
    <s v="Und"/>
    <s v="License/Software Assurance "/>
    <s v="N/A"/>
    <s v="N/A"/>
    <s v="OPEN VALUE ENT. NO CUALIFICADAS"/>
    <s v="9GS-00838"/>
    <s v="Licencia"/>
    <n v="1242"/>
    <n v="1"/>
    <n v="0"/>
    <n v="0"/>
    <n v="4872974.58"/>
    <n v="5296711.5"/>
    <n v="0"/>
  </r>
  <r>
    <s v="Catalogo principalOPEN VALUE ENTIDADES NO CUALIFICADAS9ST-00119"/>
    <s v="9ST-00119OPEN VALUE ENTIDADES NO CUALIFICADAS"/>
    <m/>
    <x v="4"/>
    <s v="9ST-00119"/>
    <x v="4"/>
    <s v="Catalogo principal"/>
    <s v="USD"/>
    <s v="N/A"/>
    <s v="Microsoft Office Audit &amp; Control Management Single Language License &amp; Software Assurance Open Value No Level 3 Years Acquired Year 1 AP"/>
    <s v="Unidad"/>
    <s v="Und"/>
    <s v="Producto"/>
    <s v="N/A"/>
    <s v="N/A"/>
    <s v="OPEN VALUE ENT. NO CUALIFICADAS"/>
    <s v="9ST-00119"/>
    <s v="Licencia"/>
    <n v="7560"/>
    <n v="1"/>
    <n v="0"/>
    <n v="0"/>
    <n v="29661584.399999999"/>
    <n v="32240852.609999999"/>
    <n v="0"/>
  </r>
  <r>
    <s v="Catalogo principalOPEN VALUE ENTIDADES NO CUALIFICADAS9ST-00121"/>
    <s v="9ST-00121OPEN VALUE ENTIDADES NO CUALIFICADAS"/>
    <m/>
    <x v="4"/>
    <s v="9ST-00121"/>
    <x v="4"/>
    <s v="Catalogo principal"/>
    <s v="USD"/>
    <s v="N/A"/>
    <s v="Microsoft Office Audit &amp; Control Management Single Language Software Assurance Open Value No Level 3 Years Acquired Year 1 AP"/>
    <s v="Unidad"/>
    <s v="Und"/>
    <s v="Producto"/>
    <s v="N/A"/>
    <s v="N/A"/>
    <s v="OPEN VALUE ENT. NO CUALIFICADAS"/>
    <s v="9ST-00121"/>
    <s v="Licencia"/>
    <n v="3240"/>
    <n v="1"/>
    <n v="0"/>
    <n v="0"/>
    <n v="12712107.6"/>
    <n v="13817508.26"/>
    <n v="0"/>
  </r>
  <r>
    <s v="Catalogo principalOPEN VALUE ENTIDADES NO CUALIFICADAS9TX-00316"/>
    <s v="9TX-00316OPEN VALUE ENTIDADES NO CUALIFICADAS"/>
    <m/>
    <x v="4"/>
    <s v="9TX-00316"/>
    <x v="4"/>
    <s v="Catalogo principal"/>
    <s v="USD"/>
    <s v="N/A"/>
    <s v="Microsoft® System Center Operations Manager Single Language License &amp; Software Assurance Open Value No Level 3 Years Acquired Year 1 AP Per User"/>
    <s v="Unidad"/>
    <s v="Und"/>
    <s v="License/Software Assurance "/>
    <s v="N/A"/>
    <s v="N/A"/>
    <s v="OPEN VALUE ENT. NO CUALIFICADAS"/>
    <s v="9TX-00316"/>
    <s v="Licencia"/>
    <n v="54"/>
    <n v="1"/>
    <n v="0"/>
    <n v="0"/>
    <n v="211868.46"/>
    <n v="230291.8"/>
    <n v="0"/>
  </r>
  <r>
    <s v="Catalogo principalOPEN VALUE ENTIDADES NO CUALIFICADAS9TX-00368"/>
    <s v="9TX-00368OPEN VALUE ENTIDADES NO CUALIFICADAS"/>
    <m/>
    <x v="4"/>
    <s v="9TX-00368"/>
    <x v="4"/>
    <s v="Catalogo principal"/>
    <s v="USD"/>
    <s v="N/A"/>
    <s v="Microsoft® System Center Operations Manager Single Language Software Assurance Open Value No Level 3 Years Acquired Year 1 AP Per User"/>
    <s v="Unidad"/>
    <s v="Und"/>
    <s v="Software Assurance"/>
    <s v="N/A"/>
    <s v="N/A"/>
    <s v="OPEN VALUE ENT. NO CUALIFICADAS"/>
    <s v="9TX-00368"/>
    <s v="Licencia"/>
    <n v="24"/>
    <n v="1"/>
    <n v="0"/>
    <n v="0"/>
    <n v="94163.76"/>
    <n v="102351.91"/>
    <n v="0"/>
  </r>
  <r>
    <s v="Catalogo principalOPEN VALUE ENTIDADES NO CUALIFICADAS9TX-00685"/>
    <s v="9TX-00685OPEN VALUE ENTIDADES NO CUALIFICADAS"/>
    <m/>
    <x v="4"/>
    <s v="9TX-00685"/>
    <x v="4"/>
    <s v="Catalogo principal"/>
    <s v="USD"/>
    <s v="N/A"/>
    <s v="Microsoft® System Center Operations Manager Single Language Software Assurance Open Value No Level 3 Years Acquired Year 1 AP Per OSE"/>
    <s v="Unidad"/>
    <s v="Und"/>
    <s v="Software Assurance"/>
    <s v="N/A"/>
    <s v="N/A"/>
    <s v="OPEN VALUE ENT. NO CUALIFICADAS"/>
    <s v="9TX-00685"/>
    <s v="Licencia"/>
    <n v="18"/>
    <n v="1"/>
    <n v="0"/>
    <n v="0"/>
    <n v="70622.819999999992"/>
    <n v="76763.929999999993"/>
    <n v="0"/>
  </r>
  <r>
    <s v="Catalogo principalOPEN VALUE ENTIDADES NO CUALIFICADAS9TX-00710"/>
    <s v="9TX-00710OPEN VALUE ENTIDADES NO CUALIFICADAS"/>
    <m/>
    <x v="4"/>
    <s v="9TX-00710"/>
    <x v="4"/>
    <s v="Catalogo principal"/>
    <s v="USD"/>
    <s v="N/A"/>
    <s v="Microsoft® System Center Operations Manager Single Language License &amp; Software Assurance Open Value No Level 3 Years Acquired Year 1 AP Per OSE"/>
    <s v="Unidad"/>
    <s v="Und"/>
    <s v="License/Software Assurance "/>
    <s v="N/A"/>
    <s v="N/A"/>
    <s v="OPEN VALUE ENT. NO CUALIFICADAS"/>
    <s v="9TX-00710"/>
    <s v="Licencia"/>
    <n v="42"/>
    <n v="1"/>
    <n v="0"/>
    <n v="0"/>
    <n v="164786.57999999999"/>
    <n v="179115.85"/>
    <n v="0"/>
  </r>
  <r>
    <s v="Catalogo principalOPEN VALUE ENTIDADES NO CUALIFICADASCF3-00002"/>
    <s v="CF3-00002OPEN VALUE ENTIDADES NO CUALIFICADAS"/>
    <m/>
    <x v="4"/>
    <s v="CF3-00002"/>
    <x v="4"/>
    <s v="Catalogo principal"/>
    <s v="USD"/>
    <s v="N/A"/>
    <s v="Microsoft® EMS E5 Open Single Language Subscription Open Value No Level 1 Month AP"/>
    <s v="Unidad"/>
    <s v="Und"/>
    <s v="Monthly Subscriptions"/>
    <s v="N/A"/>
    <s v="N/A"/>
    <s v="OPEN VALUE ENT. NO CUALIFICADAS"/>
    <s v="CF3-00002"/>
    <s v="Suscripción mensual con pago anual"/>
    <n v="16.5"/>
    <n v="1"/>
    <n v="0"/>
    <n v="0"/>
    <n v="64737.584999999999"/>
    <n v="70366.94"/>
    <n v="0"/>
  </r>
  <r>
    <s v="Catalogo principalOPEN VALUE ENTIDADES NO CUALIFICADASCGJ-00001"/>
    <s v="CGJ-00001OPEN VALUE ENTIDADES NO CUALIFICADAS"/>
    <m/>
    <x v="4"/>
    <s v="CGJ-00001"/>
    <x v="4"/>
    <s v="Catalogo principal"/>
    <s v="USD"/>
    <s v="N/A"/>
    <s v="Microsoft® Azure Information Protection Premium P2 Open Sngl Subscription OLV NL 1M AP"/>
    <s v="Unidad"/>
    <s v="Und"/>
    <s v="Monthly Subscriptions"/>
    <s v="N/A"/>
    <s v="N/A"/>
    <s v="OPEN VALUE ENT. NO CUALIFICADAS"/>
    <s v="CGJ-00001"/>
    <s v="Suscripción mensual con pago anual"/>
    <n v="5"/>
    <n v="1"/>
    <n v="0"/>
    <n v="0"/>
    <n v="19617.449999999997"/>
    <n v="21323.32"/>
    <n v="0"/>
  </r>
  <r>
    <s v="Catalogo principalOPEN VALUE ENTIDADES NO CUALIFICADASD75-01908"/>
    <s v="D75-01908OPEN VALUE ENTIDADES NO CUALIFICADAS"/>
    <m/>
    <x v="4"/>
    <s v="D75-01908"/>
    <x v="4"/>
    <s v="Catalogo principal"/>
    <s v="USD"/>
    <s v="N/A"/>
    <s v="Microsoft® BizTalk Server Standard Single Language License &amp; Software Assurance Open Value 2 Licenses No Level 3 Years Acquired Year 1 AP Core License"/>
    <s v="Unidad"/>
    <s v="Und"/>
    <s v="License/Software Assurance "/>
    <s v="N/A"/>
    <s v="N/A"/>
    <s v="OPEN VALUE ENT. NO CUALIFICADAS"/>
    <s v="D75-01908"/>
    <s v="Licencia"/>
    <n v="11277"/>
    <n v="1"/>
    <n v="0"/>
    <n v="0"/>
    <n v="44245196.729999997"/>
    <n v="48092605.140000001"/>
    <n v="0"/>
  </r>
  <r>
    <s v="Catalogo principalOPEN VALUE ENTIDADES NO CUALIFICADASD75-01910"/>
    <s v="D75-01910OPEN VALUE ENTIDADES NO CUALIFICADAS"/>
    <m/>
    <x v="4"/>
    <s v="D75-01910"/>
    <x v="4"/>
    <s v="Catalogo principal"/>
    <s v="USD"/>
    <s v="N/A"/>
    <s v="Microsoft® BizTalk Server Standard Single Language SA Step-up Open Value 2 Licenses No Level 3 Years Acquired Year 1 BizT Branch AP Core"/>
    <s v="Unidad"/>
    <s v="Und"/>
    <s v="SA Step Up"/>
    <s v="N/A"/>
    <s v="N/A"/>
    <s v="OPEN VALUE ENT. NO CUALIFICADAS"/>
    <s v="D75-01910"/>
    <s v="Licencia"/>
    <n v="8464"/>
    <n v="1"/>
    <n v="0"/>
    <n v="0"/>
    <n v="33208419.359999999"/>
    <n v="36096108"/>
    <n v="0"/>
  </r>
  <r>
    <s v="Catalogo principalOPEN VALUE ENTIDADES NO CUALIFICADASD75-01912"/>
    <s v="D75-01912OPEN VALUE ENTIDADES NO CUALIFICADAS"/>
    <m/>
    <x v="4"/>
    <s v="D75-01912"/>
    <x v="4"/>
    <s v="Catalogo principal"/>
    <s v="USD"/>
    <s v="N/A"/>
    <s v="Microsoft® BizTalk Server Standard Single Language Software Assurance Open Value 2 Licenses No Level 3 Years Acquired Year 1 AP Core License"/>
    <s v="Unidad"/>
    <s v="Und"/>
    <s v="Software Assurance"/>
    <s v="N/A"/>
    <s v="N/A"/>
    <s v="OPEN VALUE ENT. NO CUALIFICADAS"/>
    <s v="D75-01912"/>
    <s v="Licencia"/>
    <n v="4833"/>
    <n v="1"/>
    <n v="0"/>
    <n v="0"/>
    <n v="18962227.169999998"/>
    <n v="20611116.489999998"/>
    <n v="0"/>
  </r>
  <r>
    <s v="Catalogo principalOPEN VALUE ENTIDADES NO CUALIFICADASD86-02427"/>
    <s v="D86-02427OPEN VALUE ENTIDADES NO CUALIFICADAS"/>
    <m/>
    <x v="4"/>
    <s v="D86-02427"/>
    <x v="4"/>
    <s v="Catalogo principal"/>
    <s v="USD"/>
    <s v="N/A"/>
    <s v="Microsoft® Visio Standard Single Language License &amp; Software Assurance Open Value No Level 3 Years Acquired Year 1 AP"/>
    <s v="Unidad"/>
    <s v="Und"/>
    <s v="License/Software Assurance "/>
    <s v="N/A"/>
    <s v="N/A"/>
    <s v="OPEN VALUE ENT. NO CUALIFICADAS"/>
    <s v="D86-02427"/>
    <s v="Licencia"/>
    <n v="738"/>
    <n v="1"/>
    <n v="0"/>
    <n v="0"/>
    <n v="2895535.6199999996"/>
    <n v="3147321.33"/>
    <n v="0"/>
  </r>
  <r>
    <s v="Catalogo principalOPEN VALUE ENTIDADES NO CUALIFICADASD86-02432"/>
    <s v="D86-02432OPEN VALUE ENTIDADES NO CUALIFICADAS"/>
    <m/>
    <x v="4"/>
    <s v="D86-02432"/>
    <x v="4"/>
    <s v="Catalogo principal"/>
    <s v="USD"/>
    <s v="N/A"/>
    <s v="Microsoft® Visio Standard Single Language Software Assurance Open Value No Level 3 Years Acquired Year 1 AP"/>
    <s v="Unidad"/>
    <s v="Und"/>
    <s v="Software Assurance"/>
    <s v="N/A"/>
    <s v="N/A"/>
    <s v="OPEN VALUE ENT. NO CUALIFICADAS"/>
    <s v="D86-02432"/>
    <s v="Licencia"/>
    <n v="345"/>
    <n v="1"/>
    <n v="0"/>
    <n v="0"/>
    <n v="1353604.0499999998"/>
    <n v="1471308.75"/>
    <n v="0"/>
  </r>
  <r>
    <s v="Catalogo principalOPEN VALUE ENTIDADES NO CUALIFICADASD87-02398"/>
    <s v="D87-02398OPEN VALUE ENTIDADES NO CUALIFICADAS"/>
    <m/>
    <x v="4"/>
    <s v="D87-02398"/>
    <x v="4"/>
    <s v="Catalogo principal"/>
    <s v="USD"/>
    <s v="N/A"/>
    <s v="Microsoft® Visio Professional Single Language License &amp; Software Assurance Open Value No Level 3 Years Acquired Year 1 AP"/>
    <s v="Unidad"/>
    <s v="Und"/>
    <s v="License/Software Assurance "/>
    <s v="N/A"/>
    <s v="N/A"/>
    <s v="OPEN VALUE ENT. NO CUALIFICADAS"/>
    <s v="D87-02398"/>
    <s v="Licencia"/>
    <n v="1380"/>
    <n v="1"/>
    <n v="0"/>
    <n v="0"/>
    <n v="5414416.1999999993"/>
    <n v="5885235"/>
    <n v="0"/>
  </r>
  <r>
    <s v="Catalogo principalOPEN VALUE ENTIDADES NO CUALIFICADASD87-02403"/>
    <s v="D87-02403OPEN VALUE ENTIDADES NO CUALIFICADAS"/>
    <m/>
    <x v="4"/>
    <s v="D87-02403"/>
    <x v="4"/>
    <s v="Catalogo principal"/>
    <s v="USD"/>
    <s v="N/A"/>
    <s v="Microsoft® Visio Professional Single Language SA Step-up Open Value No Level 3 Years Acquired Year 1 Visio Std AP"/>
    <s v="Unidad"/>
    <s v="Und"/>
    <s v="SA Step Up"/>
    <s v="N/A"/>
    <s v="N/A"/>
    <s v="OPEN VALUE ENT. NO CUALIFICADAS"/>
    <s v="D87-02403"/>
    <s v="Licencia"/>
    <n v="642"/>
    <n v="1"/>
    <n v="0"/>
    <n v="0"/>
    <n v="2518880.58"/>
    <n v="2737913.67"/>
    <n v="0"/>
  </r>
  <r>
    <s v="Catalogo principalOPEN VALUE ENTIDADES NO CUALIFICADASD87-02408"/>
    <s v="D87-02408OPEN VALUE ENTIDADES NO CUALIFICADAS"/>
    <m/>
    <x v="4"/>
    <s v="D87-02408"/>
    <x v="4"/>
    <s v="Catalogo principal"/>
    <s v="USD"/>
    <s v="N/A"/>
    <s v="Microsoft® Visio Professional Single Language Software Assurance Open Value No Level 3 Years Acquired Year 1 AP"/>
    <s v="Unidad"/>
    <s v="Und"/>
    <s v="Software Assurance"/>
    <s v="N/A"/>
    <s v="N/A"/>
    <s v="OPEN VALUE ENT. NO CUALIFICADAS"/>
    <s v="D87-02408"/>
    <s v="Licencia"/>
    <n v="642"/>
    <n v="1"/>
    <n v="0"/>
    <n v="0"/>
    <n v="2518880.58"/>
    <n v="2737913.67"/>
    <n v="0"/>
  </r>
  <r>
    <s v="Catalogo principalOPEN VALUE ENTIDADES NO CUALIFICADASDW6-00001"/>
    <s v="DW6-00001OPEN VALUE ENTIDADES NO CUALIFICADAS"/>
    <m/>
    <x v="4"/>
    <s v="DW6-00001"/>
    <x v="4"/>
    <s v="Catalogo principal"/>
    <s v="USD"/>
    <s v="N/A"/>
    <s v="Microsoft® Power BI Pro Open Single Language Subscription Open Value No Level 1 Month AP"/>
    <s v="Unidad"/>
    <s v="Und"/>
    <s v="Monthly Subscriptions"/>
    <s v="N/A"/>
    <s v="N/A"/>
    <s v="OPEN VALUE ENT. NO CUALIFICADAS"/>
    <s v="DW6-00001"/>
    <s v="Suscripción mensual con pago anual"/>
    <n v="10"/>
    <n v="1"/>
    <n v="0"/>
    <n v="0"/>
    <n v="39234.899999999994"/>
    <n v="42646.63"/>
    <n v="0"/>
  </r>
  <r>
    <s v="Catalogo principalOPEN VALUE ENTIDADES NO CUALIFICADASE9R-00006"/>
    <s v="E9R-00006OPEN VALUE ENTIDADES NO CUALIFICADAS"/>
    <m/>
    <x v="4"/>
    <s v="E9R-00006"/>
    <x v="4"/>
    <s v="Catalogo principal"/>
    <s v="USD"/>
    <s v="N/A"/>
    <s v="Microsoft® VDI Suite with MDOP Single Language Subscription Open Value No Level 1 Month AP Per Device"/>
    <s v="Unidad"/>
    <s v="Und"/>
    <s v="Monthly Subscriptions"/>
    <s v="N/A"/>
    <s v="N/A"/>
    <s v="OPEN VALUE ENT. NO CUALIFICADAS"/>
    <s v="E9R-00006"/>
    <s v="Suscripción mensual con pago anual"/>
    <n v="2.04"/>
    <n v="1"/>
    <n v="0"/>
    <n v="0"/>
    <n v="8003.9195999999993"/>
    <n v="8699.91"/>
    <n v="0"/>
  </r>
  <r>
    <s v="Catalogo principalOPEN VALUE ENTIDADES NO CUALIFICADASEMJ-00381"/>
    <s v="EMJ-00381OPEN VALUE ENTIDADES NO CUALIFICADAS"/>
    <m/>
    <x v="4"/>
    <s v="EMJ-00381"/>
    <x v="4"/>
    <s v="Catalogo principal"/>
    <s v="USD"/>
    <s v="N/A"/>
    <s v="Microsoft® Dynamics 365 Team Members Single Language License &amp; Software Assurance Open Value No Level 3 Years Acquired Year 1 AP Device CAL"/>
    <s v="Unidad"/>
    <s v="Und"/>
    <s v="License/Software Assurance "/>
    <s v="N/A"/>
    <s v="N/A"/>
    <s v="OPEN VALUE ENT. NO CUALIFICADAS"/>
    <s v="EMJ-00381"/>
    <s v="Licencia"/>
    <n v="438"/>
    <n v="1"/>
    <n v="0"/>
    <n v="0"/>
    <n v="1718488.6199999999"/>
    <n v="1867922.41"/>
    <n v="0"/>
  </r>
  <r>
    <s v="Catalogo principalOPEN VALUE ENTIDADES NO CUALIFICADASEMJ-00383"/>
    <s v="EMJ-00383OPEN VALUE ENTIDADES NO CUALIFICADAS"/>
    <m/>
    <x v="4"/>
    <s v="EMJ-00383"/>
    <x v="4"/>
    <s v="Catalogo principal"/>
    <s v="USD"/>
    <s v="N/A"/>
    <s v="Microsoft® Dynamics 365 Team Members Single Language License &amp; Software Assurance Open Value No Level 3 Years Acquired Year 1 AP User CAL"/>
    <s v="Unidad"/>
    <s v="Und"/>
    <s v="License/Software Assurance "/>
    <s v="N/A"/>
    <s v="N/A"/>
    <s v="OPEN VALUE ENT. NO CUALIFICADAS"/>
    <s v="EMJ-00383"/>
    <s v="Licencia"/>
    <n v="291"/>
    <n v="1"/>
    <n v="0"/>
    <n v="0"/>
    <n v="1141735.5899999999"/>
    <n v="1241016.95"/>
    <n v="0"/>
  </r>
  <r>
    <s v="Catalogo principalOPEN VALUE ENTIDADES NO CUALIFICADASEMJ-00385"/>
    <s v="EMJ-00385OPEN VALUE ENTIDADES NO CUALIFICADAS"/>
    <m/>
    <x v="4"/>
    <s v="EMJ-00385"/>
    <x v="4"/>
    <s v="Catalogo principal"/>
    <s v="USD"/>
    <s v="N/A"/>
    <s v="Microsoft® Dynamics 365 Team Members Single Language Software Assurance Open Value No Level 3 Years Acquired Year 1 AP Device CAL"/>
    <s v="Unidad"/>
    <s v="Und"/>
    <s v="Software Assurance"/>
    <s v="N/A"/>
    <s v="N/A"/>
    <s v="OPEN VALUE ENT. NO CUALIFICADAS"/>
    <s v="EMJ-00385"/>
    <s v="Licencia"/>
    <n v="189"/>
    <n v="1"/>
    <n v="0"/>
    <n v="0"/>
    <n v="741539.61"/>
    <n v="806021.32"/>
    <n v="0"/>
  </r>
  <r>
    <s v="Catalogo principalOPEN VALUE ENTIDADES NO CUALIFICADASEMJ-00387"/>
    <s v="EMJ-00387OPEN VALUE ENTIDADES NO CUALIFICADAS"/>
    <m/>
    <x v="4"/>
    <s v="EMJ-00387"/>
    <x v="4"/>
    <s v="Catalogo principal"/>
    <s v="USD"/>
    <s v="N/A"/>
    <s v="Microsoft® Dynamics 365 Team Members Single Language Software Assurance Open Value No Level 3 Years Acquired Year 1 AP User CAL"/>
    <s v="Unidad"/>
    <s v="Und"/>
    <s v="Software Assurance"/>
    <s v="N/A"/>
    <s v="N/A"/>
    <s v="OPEN VALUE ENT. NO CUALIFICADAS"/>
    <s v="EMJ-00387"/>
    <s v="Licencia"/>
    <n v="126"/>
    <n v="1"/>
    <n v="0"/>
    <n v="0"/>
    <n v="494359.74"/>
    <n v="537347.54"/>
    <n v="0"/>
  </r>
  <r>
    <s v="Catalogo principalOPEN VALUE ENTIDADES NO CUALIFICADASEMT-00381"/>
    <s v="EMT-00381OPEN VALUE ENTIDADES NO CUALIFICADAS"/>
    <m/>
    <x v="4"/>
    <s v="EMT-00381"/>
    <x v="4"/>
    <s v="Catalogo principal"/>
    <s v="USD"/>
    <s v="N/A"/>
    <s v="Microsoft® Dynamics 365 Customer Service Single Language License &amp; Software Assurance Open Value No Level 3 Years Acquired Year 1 AP Device CAL"/>
    <s v="Unidad"/>
    <s v="Und"/>
    <s v="License/Software Assurance "/>
    <s v="N/A"/>
    <s v="N/A"/>
    <s v="OPEN VALUE ENT. NO CUALIFICADAS"/>
    <s v="EMT-00381"/>
    <s v="Licencia"/>
    <n v="5451"/>
    <n v="1"/>
    <n v="0"/>
    <n v="0"/>
    <n v="21386943.989999998"/>
    <n v="23246678.25"/>
    <n v="0"/>
  </r>
  <r>
    <s v="Catalogo principalOPEN VALUE ENTIDADES NO CUALIFICADASEMT-00383"/>
    <s v="EMT-00383OPEN VALUE ENTIDADES NO CUALIFICADAS"/>
    <m/>
    <x v="4"/>
    <s v="EMT-00383"/>
    <x v="4"/>
    <s v="Catalogo principal"/>
    <s v="USD"/>
    <s v="N/A"/>
    <s v="Microsoft® Dynamics 365 Customer Service Single Language License &amp; Software Assurance Open Value No Level 3 Years Acquired Year 1 AP User CAL"/>
    <s v="Unidad"/>
    <s v="Und"/>
    <s v="License/Software Assurance "/>
    <s v="N/A"/>
    <s v="N/A"/>
    <s v="OPEN VALUE ENT. NO CUALIFICADAS"/>
    <s v="EMT-00383"/>
    <s v="Licencia"/>
    <n v="3636"/>
    <n v="1"/>
    <n v="0"/>
    <n v="0"/>
    <n v="14265809.639999999"/>
    <n v="15506314.83"/>
    <n v="0"/>
  </r>
  <r>
    <s v="Catalogo principalOPEN VALUE ENTIDADES NO CUALIFICADASEMT-00385"/>
    <s v="EMT-00385OPEN VALUE ENTIDADES NO CUALIFICADAS"/>
    <m/>
    <x v="4"/>
    <s v="EMT-00385"/>
    <x v="4"/>
    <s v="Catalogo principal"/>
    <s v="USD"/>
    <s v="N/A"/>
    <s v="Microsoft® Dynamics 365 Customer Service Single Language Software Assurance Open Value No Level 3 Years Acquired Year 1 AP Device CAL"/>
    <s v="Unidad"/>
    <s v="Und"/>
    <s v="Software Assurance"/>
    <s v="N/A"/>
    <s v="N/A"/>
    <s v="OPEN VALUE ENT. NO CUALIFICADAS"/>
    <s v="EMT-00385"/>
    <s v="Licencia"/>
    <n v="2337"/>
    <n v="1"/>
    <n v="0"/>
    <n v="0"/>
    <n v="9169196.129999999"/>
    <n v="9966517.5299999993"/>
    <n v="0"/>
  </r>
  <r>
    <s v="Catalogo principalOPEN VALUE ENTIDADES NO CUALIFICADASEMT-00387"/>
    <s v="EMT-00387OPEN VALUE ENTIDADES NO CUALIFICADAS"/>
    <m/>
    <x v="4"/>
    <s v="EMT-00387"/>
    <x v="4"/>
    <s v="Catalogo principal"/>
    <s v="USD"/>
    <s v="N/A"/>
    <s v="Microsoft® Dynamics 365 Customer Service Single Language Software Assurance Open Value No Level 3 Years Acquired Year 1 AP User CAL"/>
    <s v="Unidad"/>
    <s v="Und"/>
    <s v="Software Assurance"/>
    <s v="N/A"/>
    <s v="N/A"/>
    <s v="OPEN VALUE ENT. NO CUALIFICADAS"/>
    <s v="EMT-00387"/>
    <s v="Licencia"/>
    <n v="1560"/>
    <n v="1"/>
    <n v="0"/>
    <n v="0"/>
    <n v="6120644.3999999994"/>
    <n v="6652874.3499999996"/>
    <n v="0"/>
  </r>
  <r>
    <s v="Catalogo principalOPEN VALUE ENTIDADES NO CUALIFICADASENJ-00381"/>
    <s v="ENJ-00381OPEN VALUE ENTIDADES NO CUALIFICADAS"/>
    <m/>
    <x v="4"/>
    <s v="ENJ-00381"/>
    <x v="4"/>
    <s v="Catalogo principal"/>
    <s v="USD"/>
    <s v="N/A"/>
    <s v="Microsoft® Dynamics 365 Sales Single Language License &amp; Software Assurance Open Value No Level 3 Years Acquired Year 1 AP Device CAL"/>
    <s v="Unidad"/>
    <s v="Und"/>
    <s v="License/Software Assurance "/>
    <s v="N/A"/>
    <s v="N/A"/>
    <s v="OPEN VALUE ENT. NO CUALIFICADAS"/>
    <s v="ENJ-00381"/>
    <s v="Licencia"/>
    <n v="5451"/>
    <n v="1"/>
    <n v="0"/>
    <n v="0"/>
    <n v="21386943.989999998"/>
    <n v="23246678.25"/>
    <n v="0"/>
  </r>
  <r>
    <s v="Catalogo principalOPEN VALUE ENTIDADES NO CUALIFICADASENJ-00383"/>
    <s v="ENJ-00383OPEN VALUE ENTIDADES NO CUALIFICADAS"/>
    <m/>
    <x v="4"/>
    <s v="ENJ-00383"/>
    <x v="4"/>
    <s v="Catalogo principal"/>
    <s v="USD"/>
    <s v="N/A"/>
    <s v="Microsoft® Dynamics 365 Sales Single Language License &amp; Software Assurance Open Value No Level 3 Years Acquired Year 1 AP User CAL"/>
    <s v="Unidad"/>
    <s v="Und"/>
    <s v="License/Software Assurance "/>
    <s v="N/A"/>
    <s v="N/A"/>
    <s v="OPEN VALUE ENT. NO CUALIFICADAS"/>
    <s v="ENJ-00383"/>
    <s v="Licencia"/>
    <n v="3636"/>
    <n v="1"/>
    <n v="0"/>
    <n v="0"/>
    <n v="14265809.639999999"/>
    <n v="15506314.83"/>
    <n v="0"/>
  </r>
  <r>
    <s v="Catalogo principalOPEN VALUE ENTIDADES NO CUALIFICADASENJ-00385"/>
    <s v="ENJ-00385OPEN VALUE ENTIDADES NO CUALIFICADAS"/>
    <m/>
    <x v="4"/>
    <s v="ENJ-00385"/>
    <x v="4"/>
    <s v="Catalogo principal"/>
    <s v="USD"/>
    <s v="N/A"/>
    <s v="Microsoft® Dynamics 365 Sales Single Language Software Assurance Open Value No Level 3 Years Acquired Year 1 AP Device CAL"/>
    <s v="Unidad"/>
    <s v="Und"/>
    <s v="Software Assurance"/>
    <s v="N/A"/>
    <s v="N/A"/>
    <s v="OPEN VALUE ENT. NO CUALIFICADAS"/>
    <s v="ENJ-00385"/>
    <s v="Licencia"/>
    <n v="2337"/>
    <n v="1"/>
    <n v="0"/>
    <n v="0"/>
    <n v="9169196.129999999"/>
    <n v="9966517.5299999993"/>
    <n v="0"/>
  </r>
  <r>
    <s v="Catalogo principalOPEN VALUE ENTIDADES NO CUALIFICADASENJ-00387"/>
    <s v="ENJ-00387OPEN VALUE ENTIDADES NO CUALIFICADAS"/>
    <m/>
    <x v="4"/>
    <s v="ENJ-00387"/>
    <x v="4"/>
    <s v="Catalogo principal"/>
    <s v="USD"/>
    <s v="N/A"/>
    <s v="Microsoft® Dynamics 365 Sales Single Language Software Assurance Open Value No Level 3 Years Acquired Year 1 AP User CAL"/>
    <s v="Unidad"/>
    <s v="Und"/>
    <s v="Software Assurance"/>
    <s v="N/A"/>
    <s v="N/A"/>
    <s v="OPEN VALUE ENT. NO CUALIFICADAS"/>
    <s v="ENJ-00387"/>
    <s v="Licencia"/>
    <n v="1560"/>
    <n v="1"/>
    <n v="0"/>
    <n v="0"/>
    <n v="6120644.3999999994"/>
    <n v="6652874.3499999996"/>
    <n v="0"/>
  </r>
  <r>
    <s v="Catalogo principalOPEN VALUE ENTIDADES NO CUALIFICADASEVY-00001"/>
    <s v="EVY-00001OPEN VALUE ENTIDADES NO CUALIFICADAS"/>
    <m/>
    <x v="4"/>
    <s v="EVY-00001"/>
    <x v="4"/>
    <s v="Catalogo principal"/>
    <s v="USD"/>
    <s v="N/A"/>
    <s v="Microsoft Stream Storage Open Single Language Subscription OLV No Level 1 Month Additional Product Add-on Extra Storage 500 GB"/>
    <s v="Unidad"/>
    <s v="Und"/>
    <s v="Producto"/>
    <s v="N/A"/>
    <s v="N/A"/>
    <s v="OPEN VALUE ENT. NO CUALIFICADAS"/>
    <s v="EVY-00001"/>
    <s v="Suscripción mensual con pago anual"/>
    <n v="100"/>
    <n v="1"/>
    <n v="0"/>
    <n v="0"/>
    <n v="392349"/>
    <n v="426466.3"/>
    <n v="0"/>
  </r>
  <r>
    <s v="Catalogo principalOPEN VALUE ENTIDADES NO CUALIFICADASEWH-00001"/>
    <s v="EWH-00001OPEN VALUE ENTIDADES NO CUALIFICADAS"/>
    <m/>
    <x v="4"/>
    <s v="EWH-00001"/>
    <x v="4"/>
    <s v="Catalogo principal"/>
    <s v="USD"/>
    <s v="N/A"/>
    <s v="Microsoft Stream Open Single Language Subscription Open Value No Level 1 Month AP"/>
    <s v="Unidad"/>
    <s v="Und"/>
    <s v="Producto"/>
    <s v="N/A"/>
    <s v="N/A"/>
    <s v="OPEN VALUE ENT. NO CUALIFICADAS"/>
    <s v="EWH-00001"/>
    <s v="Suscripción mensual con pago anual"/>
    <n v="5"/>
    <n v="1"/>
    <n v="0"/>
    <n v="0"/>
    <n v="19617.449999999997"/>
    <n v="21323.32"/>
    <n v="0"/>
  </r>
  <r>
    <s v="Catalogo principalOPEN VALUE ENTIDADES NO CUALIFICADASF2R-00006"/>
    <s v="F2R-00006OPEN VALUE ENTIDADES NO CUALIFICADAS"/>
    <m/>
    <x v="4"/>
    <s v="F2R-00006"/>
    <x v="4"/>
    <s v="Catalogo principal"/>
    <s v="USD"/>
    <s v="N/A"/>
    <s v="Microsoft® VDI Suite without MDOP Single Language Subscription Open Value No Level 1 Month AP Per Device"/>
    <s v="Unidad"/>
    <s v="Und"/>
    <s v="Monthly Subscriptions"/>
    <s v="N/A"/>
    <s v="N/A"/>
    <s v="OPEN VALUE ENT. NO CUALIFICADAS"/>
    <s v="F2R-00006"/>
    <s v="Suscripción mensual con pago anual"/>
    <n v="1.18"/>
    <n v="1"/>
    <n v="0"/>
    <n v="0"/>
    <n v="4629.7181999999993"/>
    <n v="5032.3"/>
    <n v="0"/>
  </r>
  <r>
    <s v="Catalogo principalOPEN VALUE ENTIDADES NO CUALIFICADASF52-02027"/>
    <s v="F52-02027OPEN VALUE ENTIDADES NO CUALIFICADAS"/>
    <m/>
    <x v="4"/>
    <s v="F52-02027"/>
    <x v="4"/>
    <s v="Catalogo principal"/>
    <s v="USD"/>
    <s v="N/A"/>
    <s v="Microsoft® BizTalk Server Enterprise Single Language License &amp; Software Assurance Open Value 2 Licenses No Level 3 Years Acquired Year 1 AP Core"/>
    <s v="Unidad"/>
    <s v="Und"/>
    <s v="License/Software Assurance "/>
    <s v="N/A"/>
    <s v="N/A"/>
    <s v="OPEN VALUE ENT. NO CUALIFICADAS"/>
    <s v="F52-02027"/>
    <s v="Licencia"/>
    <n v="49176"/>
    <n v="1"/>
    <n v="0"/>
    <n v="0"/>
    <n v="192941544.23999998"/>
    <n v="209719069.83000001"/>
    <n v="0"/>
  </r>
  <r>
    <s v="Catalogo principalOPEN VALUE ENTIDADES NO CUALIFICADASF52-02029"/>
    <s v="F52-02029OPEN VALUE ENTIDADES NO CUALIFICADAS"/>
    <m/>
    <x v="4"/>
    <s v="F52-02029"/>
    <x v="4"/>
    <s v="Catalogo principal"/>
    <s v="USD"/>
    <s v="N/A"/>
    <s v="Microsoft® BizTalk Server Enterprise Single Language Software Assurance Open Value 2 Licenses No Level 3 Years Acquired Year 1 AP Core License"/>
    <s v="Unidad"/>
    <s v="Und"/>
    <s v="Software Assurance"/>
    <s v="N/A"/>
    <s v="N/A"/>
    <s v="OPEN VALUE ENT. NO CUALIFICADAS"/>
    <s v="F52-02029"/>
    <s v="Licencia"/>
    <n v="21078"/>
    <n v="1"/>
    <n v="0"/>
    <n v="0"/>
    <n v="82699322.219999999"/>
    <n v="89890567.629999995"/>
    <n v="0"/>
  </r>
  <r>
    <s v="Catalogo principalOPEN VALUE ENTIDADES NO CUALIFICADASF52-02274"/>
    <s v="F52-02274OPEN VALUE ENTIDADES NO CUALIFICADAS"/>
    <m/>
    <x v="4"/>
    <s v="F52-02274"/>
    <x v="4"/>
    <s v="Catalogo principal"/>
    <s v="USD"/>
    <s v="N/A"/>
    <s v="Microsoft® BizTalk Server Enterprise Single Language SA Step-up Open Value 2 Licenses No Level 3 Years Acquired Year 1 BizT Branch AP Core"/>
    <s v="Unidad"/>
    <s v="Und"/>
    <s v="SA Step Up"/>
    <s v="N/A"/>
    <s v="N/A"/>
    <s v="OPEN VALUE ENT. NO CUALIFICADAS"/>
    <s v="F52-02274"/>
    <s v="Licencia"/>
    <n v="46365"/>
    <n v="1"/>
    <n v="0"/>
    <n v="0"/>
    <n v="181912613.84999999"/>
    <n v="197731102.00999999"/>
    <n v="0"/>
  </r>
  <r>
    <s v="Catalogo principalOPEN VALUE ENTIDADES NO CUALIFICADASF52-02276"/>
    <s v="F52-02276OPEN VALUE ENTIDADES NO CUALIFICADAS"/>
    <m/>
    <x v="4"/>
    <s v="F52-02276"/>
    <x v="4"/>
    <s v="Catalogo principal"/>
    <s v="USD"/>
    <s v="N/A"/>
    <s v="Microsoft® BizTalk Server Enterprise Single Language SA Step-up Open Value 2 Licenses No Level 3 Years Acquired Year 1 BizT Standard AP Core"/>
    <s v="Unidad"/>
    <s v="Und"/>
    <s v="SA Step Up"/>
    <s v="N/A"/>
    <s v="N/A"/>
    <s v="OPEN VALUE ENT. NO CUALIFICADAS"/>
    <s v="F52-02276"/>
    <s v="Licencia"/>
    <n v="37902"/>
    <n v="1"/>
    <n v="0"/>
    <n v="0"/>
    <n v="148708117.97999999"/>
    <n v="161639258.66999999"/>
    <n v="0"/>
  </r>
  <r>
    <s v="Catalogo principalOPEN VALUE ENTIDADES NO CUALIFICADASFTH-00001"/>
    <s v="FTH-00001OPEN VALUE ENTIDADES NO CUALIFICADAS"/>
    <m/>
    <x v="4"/>
    <s v="FTH-00001"/>
    <x v="4"/>
    <s v="Catalogo principal"/>
    <s v="USD"/>
    <s v="N/A"/>
    <s v="Microsoft® Defender O365 P2 Open Single Language Subscription Open Value No Level 1 Month AP"/>
    <s v="Unidad"/>
    <s v="Und"/>
    <s v="Monthly Subscriptions"/>
    <s v="N/A"/>
    <s v="N/A"/>
    <s v="OPEN VALUE ENT. NO CUALIFICADAS"/>
    <s v="FTH-00001"/>
    <s v="Suscripción mensual con pago anual"/>
    <n v="5"/>
    <n v="1"/>
    <n v="0"/>
    <n v="0"/>
    <n v="19617.449999999997"/>
    <n v="21323.32"/>
    <n v="0"/>
  </r>
  <r>
    <s v="Catalogo principalOPEN VALUE ENTIDADES NO CUALIFICADASG3S-00444"/>
    <s v="G3S-00444OPEN VALUE ENTIDADES NO CUALIFICADAS"/>
    <m/>
    <x v="4"/>
    <s v="G3S-00444"/>
    <x v="4"/>
    <s v="Catalogo principal"/>
    <s v="USD"/>
    <s v="N/A"/>
    <s v="Microsoft® Win Server Essentials Single Language License &amp; Software Assurance Open Value No Level 3 Years Acquired Year 1 AP"/>
    <s v="Unidad"/>
    <s v="Und"/>
    <s v="License/Software Assurance "/>
    <s v="N/A"/>
    <s v="N/A"/>
    <s v="OPEN VALUE ENT. NO CUALIFICADAS"/>
    <s v="G3S-00444"/>
    <s v="Licencia"/>
    <n v="969"/>
    <n v="1"/>
    <n v="0"/>
    <n v="0"/>
    <n v="3801861.8099999996"/>
    <n v="4132458.49"/>
    <n v="0"/>
  </r>
  <r>
    <s v="Catalogo principalOPEN VALUE ENTIDADES NO CUALIFICADASG3S-00446"/>
    <s v="G3S-00446OPEN VALUE ENTIDADES NO CUALIFICADAS"/>
    <m/>
    <x v="4"/>
    <s v="G3S-00446"/>
    <x v="4"/>
    <s v="Catalogo principal"/>
    <s v="USD"/>
    <s v="N/A"/>
    <s v="Microsoft® Win Server Essentials Single Language Software Assurance Open Value No Level 3 Years Acquired Year 1 AP"/>
    <s v="Unidad"/>
    <s v="Und"/>
    <s v="Software Assurance"/>
    <s v="N/A"/>
    <s v="N/A"/>
    <s v="OPEN VALUE ENT. NO CUALIFICADAS"/>
    <s v="G3S-00446"/>
    <s v="Licencia"/>
    <n v="417"/>
    <n v="1"/>
    <n v="0"/>
    <n v="0"/>
    <n v="1636095.3299999998"/>
    <n v="1778364.49"/>
    <n v="0"/>
  </r>
  <r>
    <s v="Catalogo principalOPEN VALUE ENTIDADES NO CUALIFICADASGN9-00001"/>
    <s v="GN9-00001OPEN VALUE ENTIDADES NO CUALIFICADAS"/>
    <m/>
    <x v="4"/>
    <s v="GN9-00001"/>
    <x v="4"/>
    <s v="Catalogo principal"/>
    <s v="USD"/>
    <s v="N/A"/>
    <s v="Microsoft® Azure Active Directory Premium P1 Open Subscription Snlg OLV NL 1M AP"/>
    <s v="Unidad"/>
    <s v="Und"/>
    <s v="Monthly Subscriptions"/>
    <s v="N/A"/>
    <s v="N/A"/>
    <s v="OPEN VALUE ENT. NO CUALIFICADAS"/>
    <s v="GN9-00001"/>
    <s v="Suscripción mensual con pago anual"/>
    <n v="6"/>
    <n v="1"/>
    <n v="0"/>
    <n v="0"/>
    <n v="23540.94"/>
    <n v="25587.98"/>
    <n v="0"/>
  </r>
  <r>
    <s v="Catalogo principalOPEN VALUE ENTIDADES NO CUALIFICADASGR5-00001"/>
    <s v="GR5-00001OPEN VALUE ENTIDADES NO CUALIFICADAS"/>
    <m/>
    <x v="4"/>
    <s v="GR5-00001"/>
    <x v="4"/>
    <s v="Catalogo principal"/>
    <s v="USD"/>
    <s v="N/A"/>
    <s v="Microsoft® EOA Exchange Server Open Single Language Subscription Open Value No Level 1 Month AP"/>
    <s v="Unidad"/>
    <s v="Und"/>
    <s v="Monthly Subscriptions"/>
    <s v="N/A"/>
    <s v="N/A"/>
    <s v="OPEN VALUE ENT. NO CUALIFICADAS"/>
    <s v="GR5-00001"/>
    <s v="Suscripción mensual con pago anual"/>
    <n v="3"/>
    <n v="1"/>
    <n v="0"/>
    <n v="0"/>
    <n v="11770.47"/>
    <n v="12793.99"/>
    <n v="0"/>
  </r>
  <r>
    <s v="Catalogo principalOPEN VALUE ENTIDADES NO CUALIFICADASGS7-00001"/>
    <s v="GS7-00001OPEN VALUE ENTIDADES NO CUALIFICADAS"/>
    <m/>
    <x v="4"/>
    <s v="GS7-00001"/>
    <x v="4"/>
    <s v="Catalogo principal"/>
    <s v="USD"/>
    <s v="N/A"/>
    <s v="Microsoft® EMS E3 Open Single Language Subscription Open Value No Level 1 Month AP"/>
    <s v="Unidad"/>
    <s v="Und"/>
    <s v="Monthly Subscriptions"/>
    <s v="N/A"/>
    <s v="N/A"/>
    <s v="OPEN VALUE ENT. NO CUALIFICADAS"/>
    <s v="GS7-00001"/>
    <s v="Suscripción mensual con pago anual"/>
    <n v="10.6"/>
    <n v="1"/>
    <n v="0"/>
    <n v="0"/>
    <n v="41588.993999999999"/>
    <n v="45205.43"/>
    <n v="0"/>
  </r>
  <r>
    <s v="Catalogo principalOPEN VALUE ENTIDADES NO CUALIFICADASH04-01320"/>
    <s v="H04-01320OPEN VALUE ENTIDADES NO CUALIFICADAS"/>
    <m/>
    <x v="4"/>
    <s v="H04-01320"/>
    <x v="4"/>
    <s v="Catalogo principal"/>
    <s v="USD"/>
    <s v="N/A"/>
    <s v="Microsoft® SharePoint Server Single Language License &amp; Software Assurance Open Value No Level 3 Years Acquired Year 1 Additional Product"/>
    <s v="Unidad"/>
    <s v="Und"/>
    <s v="License/Software Assurance "/>
    <s v="N/A"/>
    <s v="N/A"/>
    <s v="OPEN VALUE ENT. NO CUALIFICADAS"/>
    <s v="H04-01320"/>
    <s v="Licencia"/>
    <n v="16629"/>
    <n v="1"/>
    <n v="0"/>
    <n v="0"/>
    <n v="65243715.209999993"/>
    <n v="70917081.75"/>
    <n v="0"/>
  </r>
  <r>
    <s v="Catalogo principalOPEN VALUE ENTIDADES NO CUALIFICADASH04-01325"/>
    <s v="H04-01325OPEN VALUE ENTIDADES NO CUALIFICADAS"/>
    <m/>
    <x v="4"/>
    <s v="H04-01325"/>
    <x v="4"/>
    <s v="Catalogo principal"/>
    <s v="USD"/>
    <s v="N/A"/>
    <s v="Microsoft® SharePoint Server Single Language Software Assurance Open Value No Level 3 Years Acquired Year 1 Additional Product"/>
    <s v="Unidad"/>
    <s v="Und"/>
    <s v="Software Assurance"/>
    <s v="N/A"/>
    <s v="N/A"/>
    <s v="OPEN VALUE ENT. NO CUALIFICADAS"/>
    <s v="H04-01325"/>
    <s v="Licencia"/>
    <n v="7128"/>
    <n v="1"/>
    <n v="0"/>
    <n v="0"/>
    <n v="27966636.719999999"/>
    <n v="30398518.170000002"/>
    <n v="0"/>
  </r>
  <r>
    <s v="Catalogo principalOPEN VALUE ENTIDADES NO CUALIFICADASH05-01756"/>
    <s v="H05-01756OPEN VALUE ENTIDADES NO CUALIFICADAS"/>
    <m/>
    <x v="4"/>
    <s v="H05-01756"/>
    <x v="4"/>
    <s v="Catalogo principal"/>
    <s v="USD"/>
    <s v="N/A"/>
    <s v="Microsoft® SharePoint Standard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H05-01756"/>
    <s v="Licencia"/>
    <n v="234"/>
    <n v="1"/>
    <n v="0"/>
    <n v="0"/>
    <n v="918096.65999999992"/>
    <n v="997931.15"/>
    <n v="0"/>
  </r>
  <r>
    <s v="Catalogo principalOPEN VALUE ENTIDADES NO CUALIFICADASH05-01757"/>
    <s v="H05-01757OPEN VALUE ENTIDADES NO CUALIFICADAS"/>
    <m/>
    <x v="4"/>
    <s v="H05-01757"/>
    <x v="4"/>
    <s v="Catalogo principal"/>
    <s v="USD"/>
    <s v="N/A"/>
    <s v="Microsoft® SharePoint Standard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H05-01757"/>
    <s v="Licencia"/>
    <n v="303"/>
    <n v="1"/>
    <n v="0"/>
    <n v="0"/>
    <n v="1188817.47"/>
    <n v="1292192.8999999999"/>
    <n v="0"/>
  </r>
  <r>
    <s v="Catalogo principalOPEN VALUE ENTIDADES NO CUALIFICADASH05-01766"/>
    <s v="H05-01766OPEN VALUE ENTIDADES NO CUALIFICADAS"/>
    <m/>
    <x v="4"/>
    <s v="H05-01766"/>
    <x v="4"/>
    <s v="Catalogo principal"/>
    <s v="USD"/>
    <s v="N/A"/>
    <s v="Microsoft® SharePoint Standard CAL Single Language Software Assurance Open Value No Level 3 Years Acquired Year 1 Additional Product Device CAL"/>
    <s v="Unidad"/>
    <s v="Und"/>
    <s v="Software Assurance"/>
    <s v="N/A"/>
    <s v="N/A"/>
    <s v="OPEN VALUE ENT. NO CUALIFICADAS"/>
    <s v="H05-01766"/>
    <s v="Licencia"/>
    <n v="102"/>
    <n v="1"/>
    <n v="0"/>
    <n v="0"/>
    <n v="400195.98"/>
    <n v="434995.63"/>
    <n v="0"/>
  </r>
  <r>
    <s v="Catalogo principalOPEN VALUE ENTIDADES NO CUALIFICADASH05-01767"/>
    <s v="H05-01767OPEN VALUE ENTIDADES NO CUALIFICADAS"/>
    <m/>
    <x v="4"/>
    <s v="H05-01767"/>
    <x v="4"/>
    <s v="Catalogo principal"/>
    <s v="USD"/>
    <s v="N/A"/>
    <s v="Microsoft® SharePoint Standard CAL Single Language Software Assurance Open Value No Level 3 Years Acquired Year 1 Additional Product User CAL"/>
    <s v="Unidad"/>
    <s v="Und"/>
    <s v="Software Assurance"/>
    <s v="N/A"/>
    <s v="N/A"/>
    <s v="OPEN VALUE ENT. NO CUALIFICADAS"/>
    <s v="H05-01767"/>
    <s v="Licencia"/>
    <n v="129"/>
    <n v="1"/>
    <n v="0"/>
    <n v="0"/>
    <n v="506130.20999999996"/>
    <n v="550141.53"/>
    <n v="0"/>
  </r>
  <r>
    <s v="Catalogo principalOPEN VALUE ENTIDADES NO CUALIFICADASH21-01763"/>
    <s v="H21-01763OPEN VALUE ENTIDADES NO CUALIFICADAS"/>
    <m/>
    <x v="4"/>
    <s v="H21-01763"/>
    <x v="4"/>
    <s v="Catalogo principal"/>
    <s v="USD"/>
    <s v="N/A"/>
    <s v="Microsoft® Project Server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H21-01763"/>
    <s v="Licencia"/>
    <n v="414"/>
    <n v="1"/>
    <n v="0"/>
    <n v="0"/>
    <n v="1624324.8599999999"/>
    <n v="1765570.5"/>
    <n v="0"/>
  </r>
  <r>
    <s v="Catalogo principalOPEN VALUE ENTIDADES NO CUALIFICADASH21-01764"/>
    <s v="H21-01764OPEN VALUE ENTIDADES NO CUALIFICADAS"/>
    <m/>
    <x v="4"/>
    <s v="H21-01764"/>
    <x v="4"/>
    <s v="Catalogo principal"/>
    <s v="USD"/>
    <s v="N/A"/>
    <s v="Microsoft® Project Server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H21-01764"/>
    <s v="Licencia"/>
    <n v="540"/>
    <n v="1"/>
    <n v="0"/>
    <n v="0"/>
    <n v="2118684.6"/>
    <n v="2302918.04"/>
    <n v="0"/>
  </r>
  <r>
    <s v="Catalogo principalOPEN VALUE ENTIDADES NO CUALIFICADASH21-01773"/>
    <s v="H21-01773OPEN VALUE ENTIDADES NO CUALIFICADAS"/>
    <m/>
    <x v="4"/>
    <s v="H21-01773"/>
    <x v="4"/>
    <s v="Catalogo principal"/>
    <s v="USD"/>
    <s v="N/A"/>
    <s v="Microsoft® Project Server CAL Single Language Software Assurance Open Value No Level 3 Years Acquired Year 1 AP Device CAL"/>
    <s v="Unidad"/>
    <s v="Und"/>
    <s v="Software Assurance"/>
    <s v="N/A"/>
    <s v="N/A"/>
    <s v="OPEN VALUE ENT. NO CUALIFICADAS"/>
    <s v="H21-01773"/>
    <s v="Licencia"/>
    <n v="177"/>
    <n v="1"/>
    <n v="0"/>
    <n v="0"/>
    <n v="694457.73"/>
    <n v="754845.36"/>
    <n v="0"/>
  </r>
  <r>
    <s v="Catalogo principalOPEN VALUE ENTIDADES NO CUALIFICADASH21-01774"/>
    <s v="H21-01774OPEN VALUE ENTIDADES NO CUALIFICADAS"/>
    <m/>
    <x v="4"/>
    <s v="H21-01774"/>
    <x v="4"/>
    <s v="Catalogo principal"/>
    <s v="USD"/>
    <s v="N/A"/>
    <s v="Microsoft® Project Server CAL Single Language Software Assurance Open Value No Level 3 Years Acquired Year 1 AP User CAL"/>
    <s v="Unidad"/>
    <s v="Und"/>
    <s v="Software Assurance"/>
    <s v="N/A"/>
    <s v="N/A"/>
    <s v="OPEN VALUE ENT. NO CUALIFICADAS"/>
    <s v="H21-01774"/>
    <s v="Licencia"/>
    <n v="231"/>
    <n v="1"/>
    <n v="0"/>
    <n v="0"/>
    <n v="906326.19"/>
    <n v="985137.16"/>
    <n v="0"/>
  </r>
  <r>
    <s v="Catalogo principalOPEN VALUE ENTIDADES NO CUALIFICADASH22-01283"/>
    <s v="H22-01283OPEN VALUE ENTIDADES NO CUALIFICADAS"/>
    <m/>
    <x v="4"/>
    <s v="H22-01283"/>
    <x v="4"/>
    <s v="Catalogo principal"/>
    <s v="USD"/>
    <s v="N/A"/>
    <s v="Microsoft® Project Server Single Language License &amp; Software Assurance Open Value No Level 3 Years Acquired Year 1 AP"/>
    <s v="Unidad"/>
    <s v="Und"/>
    <s v="License/Software Assurance "/>
    <s v="N/A"/>
    <s v="N/A"/>
    <s v="OPEN VALUE ENT. NO CUALIFICADAS"/>
    <s v="H22-01283"/>
    <s v="Licencia"/>
    <n v="13860"/>
    <n v="1"/>
    <n v="0"/>
    <n v="0"/>
    <n v="54379571.399999999"/>
    <n v="59108229.780000001"/>
    <n v="0"/>
  </r>
  <r>
    <s v="Catalogo principalOPEN VALUE ENTIDADES NO CUALIFICADASH22-01288"/>
    <s v="H22-01288OPEN VALUE ENTIDADES NO CUALIFICADAS"/>
    <m/>
    <x v="4"/>
    <s v="H22-01288"/>
    <x v="4"/>
    <s v="Catalogo principal"/>
    <s v="USD"/>
    <s v="N/A"/>
    <s v="Microsoft® Project Server Single Language Software Assurance Open Value No Level 3 Years Acquired Year 1 AP"/>
    <s v="Unidad"/>
    <s v="Und"/>
    <s v="Software Assurance"/>
    <s v="N/A"/>
    <s v="N/A"/>
    <s v="OPEN VALUE ENT. NO CUALIFICADAS"/>
    <s v="H22-01288"/>
    <s v="Licencia"/>
    <n v="5940"/>
    <n v="1"/>
    <n v="0"/>
    <n v="0"/>
    <n v="23305530.599999998"/>
    <n v="25332098.48"/>
    <n v="0"/>
  </r>
  <r>
    <s v="Catalogo principalOPEN VALUE ENTIDADES NO CUALIFICADASH30-01390"/>
    <s v="H30-01390OPEN VALUE ENTIDADES NO CUALIFICADAS"/>
    <m/>
    <x v="4"/>
    <s v="H30-01390"/>
    <x v="4"/>
    <s v="Catalogo principal"/>
    <s v="USD"/>
    <s v="N/A"/>
    <s v="Microsoft® Project Professional Single Language License &amp; Software Assurance Open Value No Level 3 Years Acquired Year 1 AP 1 Server CAL"/>
    <s v="Unidad"/>
    <s v="Und"/>
    <s v="License/Software Assurance "/>
    <s v="N/A"/>
    <s v="N/A"/>
    <s v="OPEN VALUE ENT. NO CUALIFICADAS"/>
    <s v="H30-01390"/>
    <s v="Licencia"/>
    <n v="2688"/>
    <n v="1"/>
    <n v="0"/>
    <n v="0"/>
    <n v="10546341.119999999"/>
    <n v="11463414.26"/>
    <n v="0"/>
  </r>
  <r>
    <s v="Catalogo principalOPEN VALUE ENTIDADES NO CUALIFICADASH30-01395"/>
    <s v="H30-01395OPEN VALUE ENTIDADES NO CUALIFICADAS"/>
    <m/>
    <x v="4"/>
    <s v="H30-01395"/>
    <x v="4"/>
    <s v="Catalogo principal"/>
    <s v="USD"/>
    <s v="N/A"/>
    <s v="Microsoft® Project Professional Single Language SA Step-up Open Value No Level 3 Years Acquired Year 1 Project Std AP 1 Server CAL"/>
    <s v="Unidad"/>
    <s v="Und"/>
    <s v="SA Step Up"/>
    <s v="N/A"/>
    <s v="N/A"/>
    <s v="OPEN VALUE ENT. NO CUALIFICADAS"/>
    <s v="H30-01395"/>
    <s v="Licencia"/>
    <n v="1070"/>
    <n v="1"/>
    <n v="0"/>
    <n v="0"/>
    <n v="4198134.3"/>
    <n v="4563189.46"/>
    <n v="0"/>
  </r>
  <r>
    <s v="Catalogo principalOPEN VALUE ENTIDADES NO CUALIFICADASH30-01400"/>
    <s v="H30-01400OPEN VALUE ENTIDADES NO CUALIFICADAS"/>
    <m/>
    <x v="4"/>
    <s v="H30-01400"/>
    <x v="4"/>
    <s v="Catalogo principal"/>
    <s v="USD"/>
    <s v="N/A"/>
    <s v="Microsoft® Project Professional Single Language Software Assurance Open Value No Level 3 Years Acquired Year 1 AP 1 Server CAL"/>
    <s v="Unidad"/>
    <s v="Und"/>
    <s v="Software Assurance"/>
    <s v="N/A"/>
    <s v="N/A"/>
    <s v="OPEN VALUE ENT. NO CUALIFICADAS"/>
    <s v="H30-01400"/>
    <s v="Licencia"/>
    <n v="1251"/>
    <n v="1"/>
    <n v="0"/>
    <n v="0"/>
    <n v="4908285.9899999993"/>
    <n v="5335093.47"/>
    <n v="0"/>
  </r>
  <r>
    <s v="Catalogo principalOPEN VALUE ENTIDADES NO CUALIFICADASHHP-00001"/>
    <s v="HHP-00001OPEN VALUE ENTIDADES NO CUALIFICADAS"/>
    <m/>
    <x v="4"/>
    <s v="HHP-00001"/>
    <x v="4"/>
    <s v="Catalogo principal"/>
    <s v="USD"/>
    <s v="N/A"/>
    <s v="Microsoft® Defender Identity Open Single Language Subscription Open Value No Level 1 Month AP"/>
    <s v="Unidad"/>
    <s v="Und"/>
    <s v="Monthly Subscriptions"/>
    <s v="N/A"/>
    <s v="N/A"/>
    <s v="OPEN VALUE ENT. NO CUALIFICADAS"/>
    <s v="HHP-00001"/>
    <s v="Suscripción mensual con pago anual"/>
    <n v="5.5"/>
    <n v="1"/>
    <n v="0"/>
    <n v="0"/>
    <n v="21579.195"/>
    <n v="23455.65"/>
    <n v="0"/>
  </r>
  <r>
    <s v="Catalogo principalOPEN VALUE ENTIDADES NO CUALIFICADASHHS-00001"/>
    <s v="HHS-00001OPEN VALUE ENTIDADES NO CUALIFICADAS"/>
    <m/>
    <x v="4"/>
    <s v="HHS-00001"/>
    <x v="4"/>
    <s v="Catalogo principal"/>
    <s v="USD"/>
    <s v="N/A"/>
    <s v="Microsoft® Defender Identity CAO Open Single Language Subscription Open Value No Level 1 Month Additional Product Add-on ATA"/>
    <s v="Unidad"/>
    <s v="Und"/>
    <s v="Monthly Subscriptions"/>
    <s v="N/A"/>
    <s v="N/A"/>
    <s v="OPEN VALUE ENT. NO CUALIFICADAS"/>
    <s v="HHS-00001"/>
    <s v="Suscripción mensual con pago anual"/>
    <n v="2.4"/>
    <n v="1"/>
    <n v="0"/>
    <n v="0"/>
    <n v="9416.3759999999984"/>
    <n v="10235.19"/>
    <n v="0"/>
  </r>
  <r>
    <s v="Catalogo principalOPEN VALUE ENTIDADES NO CUALIFICADASHJA-00712"/>
    <s v="HJA-00712OPEN VALUE ENTIDADES NO CUALIFICADAS"/>
    <m/>
    <x v="4"/>
    <s v="HJA-00712"/>
    <x v="4"/>
    <s v="Catalogo principal"/>
    <s v="USD"/>
    <s v="N/A"/>
    <s v="Microsoft® BizTalk Server Branch Single Language License &amp; Software Assurance Open Value 2 Licenses No Level 3 Years Acquired Year 1 AP Core License"/>
    <s v="Unidad"/>
    <s v="Und"/>
    <s v="License/Software Assurance "/>
    <s v="N/A"/>
    <s v="N/A"/>
    <s v="OPEN VALUE ENT. NO CUALIFICADAS"/>
    <s v="HJA-00712"/>
    <s v="Licencia"/>
    <n v="2811"/>
    <n v="1"/>
    <n v="0"/>
    <n v="0"/>
    <n v="11028930.389999999"/>
    <n v="11987967.82"/>
    <n v="0"/>
  </r>
  <r>
    <s v="Catalogo principalOPEN VALUE ENTIDADES NO CUALIFICADASHJA-00714"/>
    <s v="HJA-00714OPEN VALUE ENTIDADES NO CUALIFICADAS"/>
    <m/>
    <x v="4"/>
    <s v="HJA-00714"/>
    <x v="4"/>
    <s v="Catalogo principal"/>
    <s v="USD"/>
    <s v="N/A"/>
    <s v="Microsoft® BizTalk Server Branch Single Language Software Assurance Open Value 2 Licenses No Level 3 Years Acquired Year 1 AP Core License"/>
    <s v="Unidad"/>
    <s v="Und"/>
    <s v="Software Assurance"/>
    <s v="N/A"/>
    <s v="N/A"/>
    <s v="OPEN VALUE ENT. NO CUALIFICADAS"/>
    <s v="HJA-00714"/>
    <s v="Licencia"/>
    <n v="1206"/>
    <n v="1"/>
    <n v="0"/>
    <n v="0"/>
    <n v="4731728.9399999995"/>
    <n v="5143183.63"/>
    <n v="0"/>
  </r>
  <r>
    <s v="Catalogo principalOPEN VALUE ENTIDADES NO CUALIFICADASHWV-00001"/>
    <s v="HWV-00001OPEN VALUE ENTIDADES NO CUALIFICADAS"/>
    <m/>
    <x v="4"/>
    <s v="HWV-00001"/>
    <x v="4"/>
    <s v="Catalogo principal"/>
    <s v="USD"/>
    <s v="N/A"/>
    <s v="Microsoft® Visio P1 Open Single Language Subscription Open Value No Level 1 Month AP"/>
    <s v="Unidad"/>
    <s v="Und"/>
    <s v="Monthly Subscriptions"/>
    <s v="N/A"/>
    <s v="N/A"/>
    <s v="OPEN VALUE ENT. NO CUALIFICADAS"/>
    <s v="HWV-00001"/>
    <s v="Suscripción mensual con pago anual"/>
    <n v="5"/>
    <n v="1"/>
    <n v="0"/>
    <n v="0"/>
    <n v="19617.449999999997"/>
    <n v="21323.32"/>
    <n v="0"/>
  </r>
  <r>
    <s v="Catalogo principalOPEN VALUE ENTIDADES NO CUALIFICADASHXC-00011"/>
    <s v="HXC-00011OPEN VALUE ENTIDADES NO CUALIFICADAS"/>
    <m/>
    <x v="4"/>
    <s v="HXC-00011"/>
    <x v="4"/>
    <s v="Catalogo principal"/>
    <s v="USD"/>
    <s v="N/A"/>
    <s v="Microsoft® Web Antimalware for TMG MB Single Language Subscription Open Value No Level 1 Month AP Per Device"/>
    <s v="Unidad"/>
    <s v="Und"/>
    <s v="Monthly Subscriptions"/>
    <s v="N/A"/>
    <s v="N/A"/>
    <s v="OPEN VALUE ENT. NO CUALIFICADAS"/>
    <s v="HXC-00011"/>
    <s v="Suscripción mensual con pago anual"/>
    <n v="0.99"/>
    <n v="1"/>
    <n v="0"/>
    <n v="0"/>
    <n v="3884.2550999999999"/>
    <n v="4222.0200000000004"/>
    <n v="0"/>
  </r>
  <r>
    <s v="Catalogo principalOPEN VALUE ENTIDADES NO CUALIFICADASHXC-00012"/>
    <s v="HXC-00012OPEN VALUE ENTIDADES NO CUALIFICADAS"/>
    <m/>
    <x v="4"/>
    <s v="HXC-00012"/>
    <x v="4"/>
    <s v="Catalogo principal"/>
    <s v="USD"/>
    <s v="N/A"/>
    <s v="Microsoft® Web Antimalware for TMG MB Single Language Subscription Open Value No Level 1 Month AP Per User"/>
    <s v="Unidad"/>
    <s v="Und"/>
    <s v="Monthly Subscriptions"/>
    <s v="N/A"/>
    <s v="N/A"/>
    <s v="OPEN VALUE ENT. NO CUALIFICADAS"/>
    <s v="HXC-00012"/>
    <s v="Suscripción mensual con pago anual"/>
    <n v="0.99"/>
    <n v="1"/>
    <n v="0"/>
    <n v="0"/>
    <n v="3884.2550999999999"/>
    <n v="4222.0200000000004"/>
    <n v="0"/>
  </r>
  <r>
    <s v="Catalogo principalOPEN VALUE ENTIDADES NO CUALIFICADASJ29-00001"/>
    <s v="J29-00001OPEN VALUE ENTIDADES NO CUALIFICADAS"/>
    <m/>
    <x v="4"/>
    <s v="J29-00001"/>
    <x v="4"/>
    <s v="Catalogo principal"/>
    <s v="USD"/>
    <s v="N/A"/>
    <s v="Microsoft® M365 Apps Business Open Single Language Subscription Open Value No Level 1 Month AP"/>
    <s v="Unidad"/>
    <s v="Und"/>
    <s v="Monthly Subscriptions"/>
    <s v="N/A"/>
    <s v="N/A"/>
    <s v="OPEN VALUE ENT. NO CUALIFICADAS"/>
    <s v="J29-00001"/>
    <s v="Suscripción mensual con pago anual"/>
    <n v="8.3000000000000007"/>
    <n v="1"/>
    <n v="0"/>
    <n v="0"/>
    <n v="32564.967000000001"/>
    <n v="35396.699999999997"/>
    <n v="0"/>
  </r>
  <r>
    <s v="Catalogo principalOPEN VALUE ENTIDADES NO CUALIFICADASJ5A-00229"/>
    <s v="J5A-00229OPEN VALUE ENTIDADES NO CUALIFICADAS"/>
    <m/>
    <x v="4"/>
    <s v="J5A-00229"/>
    <x v="4"/>
    <s v="Catalogo principal"/>
    <s v="USD"/>
    <s v="N/A"/>
    <s v="Microsoft® Endpoint Configuration Manager Single Language Software Assurance Open Value No Level 3 Years Acquired Year 1 AP Per OSE"/>
    <s v="Unidad"/>
    <s v="Und"/>
    <s v="Software Assurance"/>
    <s v="N/A"/>
    <s v="N/A"/>
    <s v="OPEN VALUE ENT. NO CUALIFICADAS"/>
    <s v="J5A-00229"/>
    <s v="Licencia"/>
    <n v="45"/>
    <n v="1"/>
    <n v="0"/>
    <n v="0"/>
    <n v="176557.05"/>
    <n v="191909.84"/>
    <n v="0"/>
  </r>
  <r>
    <s v="Catalogo principalOPEN VALUE ENTIDADES NO CUALIFICADASJ5A-00237"/>
    <s v="J5A-00237OPEN VALUE ENTIDADES NO CUALIFICADAS"/>
    <m/>
    <x v="4"/>
    <s v="J5A-00237"/>
    <x v="4"/>
    <s v="Catalogo principal"/>
    <s v="USD"/>
    <s v="N/A"/>
    <s v="Microsoft® Endpoint Configuration Manager Single Language License &amp; Software Assurance Open Value No Level 3 Years Acquired Year 1 AP Per OSE"/>
    <s v="Unidad"/>
    <s v="Und"/>
    <s v="License/Software Assurance "/>
    <s v="N/A"/>
    <s v="N/A"/>
    <s v="OPEN VALUE ENT. NO CUALIFICADAS"/>
    <s v="J5A-00237"/>
    <s v="Licencia"/>
    <n v="102"/>
    <n v="1"/>
    <n v="0"/>
    <n v="0"/>
    <n v="400195.98"/>
    <n v="434995.63"/>
    <n v="0"/>
  </r>
  <r>
    <s v="Catalogo principalOPEN VALUE ENTIDADES NO CUALIFICADASJ5A-00432"/>
    <s v="J5A-00432OPEN VALUE ENTIDADES NO CUALIFICADAS"/>
    <m/>
    <x v="4"/>
    <s v="J5A-00432"/>
    <x v="4"/>
    <s v="Catalogo principal"/>
    <s v="USD"/>
    <s v="N/A"/>
    <s v="Microsoft® Endpoint Configuration Manager Single Language Software Assurance Open Value No Level 3 Years Acquired Year 1 AP Per User"/>
    <s v="Unidad"/>
    <s v="Und"/>
    <s v="Software Assurance"/>
    <s v="N/A"/>
    <s v="N/A"/>
    <s v="OPEN VALUE ENT. NO CUALIFICADAS"/>
    <s v="J5A-00432"/>
    <s v="Licencia"/>
    <n v="57"/>
    <n v="1"/>
    <n v="0"/>
    <n v="0"/>
    <n v="223638.93"/>
    <n v="243085.79"/>
    <n v="0"/>
  </r>
  <r>
    <s v="Catalogo principalOPEN VALUE ENTIDADES NO CUALIFICADASJ5A-00440"/>
    <s v="J5A-00440OPEN VALUE ENTIDADES NO CUALIFICADAS"/>
    <m/>
    <x v="4"/>
    <s v="J5A-00440"/>
    <x v="4"/>
    <s v="Catalogo principal"/>
    <s v="USD"/>
    <s v="N/A"/>
    <s v="Microsoft® Endpoint Configuration Manager Single Language License &amp; Software Assurance Open Value No Level 3 Years Acquired Year 1 AP Per User"/>
    <s v="Unidad"/>
    <s v="Und"/>
    <s v="License/Software Assurance "/>
    <s v="N/A"/>
    <s v="N/A"/>
    <s v="OPEN VALUE ENT. NO CUALIFICADAS"/>
    <s v="J5A-00440"/>
    <s v="Licencia"/>
    <n v="132"/>
    <n v="1"/>
    <n v="0"/>
    <n v="0"/>
    <n v="517900.68"/>
    <n v="562935.52"/>
    <n v="0"/>
  </r>
  <r>
    <s v="Catalogo principalOPEN VALUE ENTIDADES NO CUALIFICADASKF4-00001"/>
    <s v="KF4-00001OPEN VALUE ENTIDADES NO CUALIFICADAS"/>
    <m/>
    <x v="4"/>
    <s v="KF4-00001"/>
    <x v="4"/>
    <s v="Catalogo principal"/>
    <s v="USD"/>
    <s v="N/A"/>
    <s v="Microsoft® Defender O365 P1 Open Single Language Subscription Open Value No Level 1 Month AP"/>
    <s v="Unidad"/>
    <s v="Und"/>
    <s v="Monthly Subscriptions"/>
    <s v="N/A"/>
    <s v="N/A"/>
    <s v="OPEN VALUE ENT. NO CUALIFICADAS"/>
    <s v="KF4-00001"/>
    <s v="Suscripción mensual con pago anual"/>
    <n v="2"/>
    <n v="1"/>
    <n v="0"/>
    <n v="0"/>
    <n v="7846.98"/>
    <n v="8529.33"/>
    <n v="0"/>
  </r>
  <r>
    <s v="Catalogo principalOPEN VALUE ENTIDADES NO CUALIFICADASKV3-00298"/>
    <s v="KV3-00298OPEN VALUE ENTIDADES NO CUALIFICADAS"/>
    <m/>
    <x v="4"/>
    <s v="KV3-00298"/>
    <x v="4"/>
    <s v="Catalogo principal"/>
    <s v="USD"/>
    <s v="N/A"/>
    <s v="Microsoft® Win Enterprise Device Single Language Software Assurance Open Value No Level 3 Years Acquired Year 1 AP"/>
    <s v="Unidad"/>
    <s v="Und"/>
    <s v="Software Assurance"/>
    <s v="N/A"/>
    <s v="N/A"/>
    <s v="OPEN VALUE ENT. NO CUALIFICADAS"/>
    <s v="KV3-00298"/>
    <s v="Licencia"/>
    <n v="282"/>
    <n v="1"/>
    <n v="0"/>
    <n v="0"/>
    <n v="1106424.18"/>
    <n v="1202634.98"/>
    <n v="0"/>
  </r>
  <r>
    <s v="Catalogo principalOPEN VALUE ENTIDADES NO CUALIFICADASKV3-00309"/>
    <s v="KV3-00309OPEN VALUE ENTIDADES NO CUALIFICADAS"/>
    <m/>
    <x v="4"/>
    <s v="KV3-00309"/>
    <x v="4"/>
    <s v="Catalogo principal"/>
    <s v="USD"/>
    <s v="N/A"/>
    <s v="Microsoft® Win Enterprise Device Single Language Upgrade SA Open Value No Level 3 Years Acquired Year 1 AP"/>
    <s v="Unidad"/>
    <s v="Und"/>
    <s v="Upgrade/Software Assurance "/>
    <s v="N/A"/>
    <s v="N/A"/>
    <s v="OPEN VALUE ENT. NO CUALIFICADAS"/>
    <s v="KV3-00309"/>
    <s v="Licencia"/>
    <n v="519"/>
    <n v="1"/>
    <n v="0"/>
    <n v="0"/>
    <n v="2036291.3099999998"/>
    <n v="2213360.12"/>
    <n v="0"/>
  </r>
  <r>
    <s v="Catalogo principalOPEN VALUE ENTIDADES NO CUALIFICADASKV3-00329"/>
    <s v="KV3-00329OPEN VALUE ENTIDADES NO CUALIFICADAS"/>
    <m/>
    <x v="4"/>
    <s v="KV3-00329"/>
    <x v="4"/>
    <s v="Catalogo principal"/>
    <s v="USD"/>
    <s v="N/A"/>
    <s v="Microsoft Win Enterprise Device All Languages Software Assurance Open Value No Level 3 Years Acquired Year 1 Enterprise"/>
    <s v="Unidad"/>
    <s v="Und"/>
    <s v="Producto"/>
    <s v="N/A"/>
    <s v="N/A"/>
    <s v="OPEN VALUE ENT. NO CUALIFICADAS"/>
    <s v="KV3-00329"/>
    <s v="Licencia"/>
    <n v="268"/>
    <n v="1"/>
    <n v="0"/>
    <n v="0"/>
    <n v="1051495.3199999998"/>
    <n v="1142929.7"/>
    <n v="0"/>
  </r>
  <r>
    <s v="Catalogo principalOPEN VALUE ENTIDADES NO CUALIFICADASKV3-00331"/>
    <s v="KV3-00331OPEN VALUE ENTIDADES NO CUALIFICADAS"/>
    <m/>
    <x v="4"/>
    <s v="KV3-00331"/>
    <x v="4"/>
    <s v="Catalogo principal"/>
    <s v="USD"/>
    <s v="N/A"/>
    <s v="Microsoft Win Enterprise Device All Languages Upgrade SA Open Value No Level 3 Years Acquired Year 1 Enterprise"/>
    <s v="Unidad"/>
    <s v="Und"/>
    <s v="Producto"/>
    <s v="N/A"/>
    <s v="N/A"/>
    <s v="OPEN VALUE ENT. NO CUALIFICADAS"/>
    <s v="KV3-00331"/>
    <s v="Licencia"/>
    <n v="372"/>
    <n v="1"/>
    <n v="0"/>
    <n v="0"/>
    <n v="1459538.28"/>
    <n v="1586454.65"/>
    <n v="0"/>
  </r>
  <r>
    <s v="Catalogo principalOPEN VALUE ENTIDADES NO CUALIFICADASL5D-00127"/>
    <s v="L5D-00127OPEN VALUE ENTIDADES NO CUALIFICADAS"/>
    <m/>
    <x v="4"/>
    <s v="L5D-00127"/>
    <x v="4"/>
    <s v="Catalogo principal"/>
    <s v="USD"/>
    <s v="N/A"/>
    <s v="Microsoft® Visual Studio Test Professional MSDN All Languages License &amp; Software Assurance Open Value No Level 3 Years Acquired Year 1 AP"/>
    <s v="Unidad"/>
    <s v="Und"/>
    <s v="License/Software Assurance "/>
    <s v="N/A"/>
    <s v="N/A"/>
    <s v="OPEN VALUE ENT. NO CUALIFICADAS"/>
    <s v="L5D-00127"/>
    <s v="Licencia"/>
    <n v="3363"/>
    <n v="1"/>
    <n v="0"/>
    <n v="0"/>
    <n v="13194696.869999999"/>
    <n v="14342061.82"/>
    <n v="0"/>
  </r>
  <r>
    <s v="Catalogo principalOPEN VALUE ENTIDADES NO CUALIFICADASL5D-00129"/>
    <s v="L5D-00129OPEN VALUE ENTIDADES NO CUALIFICADAS"/>
    <m/>
    <x v="4"/>
    <s v="L5D-00129"/>
    <x v="4"/>
    <s v="Catalogo principal"/>
    <s v="USD"/>
    <s v="N/A"/>
    <s v="Microsoft® Visual Studio Test Professional MSDN All Languages Software Assurance Open Value No Level 3 Years Acquired Year 1 AP"/>
    <s v="Unidad"/>
    <s v="Und"/>
    <s v="Software Assurance"/>
    <s v="N/A"/>
    <s v="N/A"/>
    <s v="OPEN VALUE ENT. NO CUALIFICADAS"/>
    <s v="L5D-00129"/>
    <s v="Licencia"/>
    <n v="1566"/>
    <n v="1"/>
    <n v="0"/>
    <n v="0"/>
    <n v="6144185.3399999999"/>
    <n v="6678462.3300000001"/>
    <n v="0"/>
  </r>
  <r>
    <s v="Catalogo principalOPEN VALUE ENTIDADES NO CUALIFICADASL5D-00291"/>
    <s v="L5D-00291OPEN VALUE ENTIDADES NO CUALIFICADAS"/>
    <m/>
    <x v="4"/>
    <s v="L5D-00291"/>
    <x v="4"/>
    <s v="Catalogo principal"/>
    <s v="USD"/>
    <s v="N/A"/>
    <s v="Microsoft® Visual Studio Test Professional MSDN All Languages License &amp; Software Assurance Open Value No Level 3Y Acquired Y1 AP MPN Competency Req"/>
    <s v="Unidad"/>
    <s v="Und"/>
    <s v="License/Software Assurance "/>
    <s v="N/A"/>
    <s v="N/A"/>
    <s v="OPEN VALUE ENT. NO CUALIFICADAS"/>
    <s v="L5D-00291"/>
    <s v="Licencia"/>
    <n v="2691"/>
    <n v="1"/>
    <n v="0"/>
    <n v="0"/>
    <n v="10558111.59"/>
    <n v="11476208.25"/>
    <n v="0"/>
  </r>
  <r>
    <s v="Catalogo principalOPEN VALUE ENTIDADES NO CUALIFICADASL5D-00293"/>
    <s v="L5D-00293OPEN VALUE ENTIDADES NO CUALIFICADAS"/>
    <m/>
    <x v="4"/>
    <s v="L5D-00293"/>
    <x v="4"/>
    <s v="Catalogo principal"/>
    <s v="USD"/>
    <s v="N/A"/>
    <s v="Microsoft® Visual Studio Test Professional MSDN All Languages Software Assurance Open Value No Level 3Y Acquired Y1 AP MPN Competency Req"/>
    <s v="Unidad"/>
    <s v="Und"/>
    <s v="Software Assurance"/>
    <s v="N/A"/>
    <s v="N/A"/>
    <s v="OPEN VALUE ENT. NO CUALIFICADAS"/>
    <s v="L5D-00293"/>
    <s v="Licencia"/>
    <n v="1251"/>
    <n v="1"/>
    <n v="0"/>
    <n v="0"/>
    <n v="4908285.9899999993"/>
    <n v="5335093.47"/>
    <n v="0"/>
  </r>
  <r>
    <s v="Catalogo principalOPEN VALUE ENTIDADES NO CUALIFICADASLJ7-00001"/>
    <s v="LJ7-00001OPEN VALUE ENTIDADES NO CUALIFICADAS"/>
    <m/>
    <x v="4"/>
    <s v="LJ7-00001"/>
    <x v="4"/>
    <s v="Catalogo principal"/>
    <s v="USD"/>
    <s v="N/A"/>
    <s v="Microsoft® Audio Conferencing Open Single Language Subscription Open Value No Level 1 Month Additional Product"/>
    <s v="Unidad"/>
    <s v="Und"/>
    <s v="Monthly Subscriptions"/>
    <s v="N/A"/>
    <s v="N/A"/>
    <s v="OPEN VALUE ENT. NO CUALIFICADAS"/>
    <s v="LJ7-00001"/>
    <s v="Suscripción mensual con pago anual"/>
    <n v="2.5"/>
    <n v="1"/>
    <n v="0"/>
    <n v="0"/>
    <n v="9808.7249999999985"/>
    <n v="10661.66"/>
    <n v="0"/>
  </r>
  <r>
    <s v="Catalogo principalOPEN VALUE ENTIDADES NO CUALIFICADASM3J-00079"/>
    <s v="M3J-00079OPEN VALUE ENTIDADES NO CUALIFICADAS"/>
    <m/>
    <x v="4"/>
    <s v="M3J-00079"/>
    <x v="4"/>
    <s v="Catalogo principal"/>
    <s v="USD"/>
    <s v="N/A"/>
    <s v="Microsoft® System Center Endpoint Protection Single Language Subscription Open Value No Level 1 Month AP Per Device"/>
    <s v="Unidad"/>
    <s v="Und"/>
    <s v="Monthly Subscriptions"/>
    <s v="N/A"/>
    <s v="N/A"/>
    <s v="OPEN VALUE ENT. NO CUALIFICADAS"/>
    <s v="M3J-00079"/>
    <s v="Suscripción mensual con pago anual"/>
    <n v="1.2"/>
    <n v="1"/>
    <n v="0"/>
    <n v="0"/>
    <n v="4708.1879999999992"/>
    <n v="5117.6000000000004"/>
    <n v="0"/>
  </r>
  <r>
    <s v="Catalogo principalOPEN VALUE ENTIDADES NO CUALIFICADASM3J-00081"/>
    <s v="M3J-00081OPEN VALUE ENTIDADES NO CUALIFICADAS"/>
    <m/>
    <x v="4"/>
    <s v="M3J-00081"/>
    <x v="4"/>
    <s v="Catalogo principal"/>
    <s v="USD"/>
    <s v="N/A"/>
    <s v="Microsoft® System Center Endpoint Protection Single Language Subscription Open Value No Level 1 Month AP Per User"/>
    <s v="Unidad"/>
    <s v="Und"/>
    <s v="Monthly Subscriptions"/>
    <s v="N/A"/>
    <s v="N/A"/>
    <s v="OPEN VALUE ENT. NO CUALIFICADAS"/>
    <s v="M3J-00081"/>
    <s v="Suscripción mensual con pago anual"/>
    <n v="1.56"/>
    <n v="1"/>
    <n v="0"/>
    <n v="0"/>
    <n v="6120.6444000000001"/>
    <n v="6652.87"/>
    <n v="0"/>
  </r>
  <r>
    <s v="Catalogo principalOPEN VALUE ENTIDADES NO CUALIFICADASMX3-00068"/>
    <s v="MX3-00068OPEN VALUE ENTIDADES NO CUALIFICADAS"/>
    <m/>
    <x v="4"/>
    <s v="MX3-00068"/>
    <x v="4"/>
    <s v="Catalogo principal"/>
    <s v="USD"/>
    <s v="N/A"/>
    <s v="Microsoft® Visual Studio Enterprise MSDN All Languages License &amp; Software Assurance Open Value No Level 3Y Acquired Y1 AP MPN Competency Required"/>
    <s v="Unidad"/>
    <s v="Und"/>
    <s v="License/Software Assurance "/>
    <s v="N/A"/>
    <s v="N/A"/>
    <s v="OPEN VALUE ENT. NO CUALIFICADAS"/>
    <s v="MX3-00068"/>
    <s v="Licencia"/>
    <n v="10746"/>
    <n v="1"/>
    <n v="0"/>
    <n v="0"/>
    <n v="42161823.539999999"/>
    <n v="45828069.07"/>
    <n v="0"/>
  </r>
  <r>
    <s v="Catalogo principalOPEN VALUE ENTIDADES NO CUALIFICADASMX3-00070"/>
    <s v="MX3-00070OPEN VALUE ENTIDADES NO CUALIFICADAS"/>
    <m/>
    <x v="4"/>
    <s v="MX3-00070"/>
    <x v="4"/>
    <s v="Catalogo principal"/>
    <s v="USD"/>
    <s v="N/A"/>
    <s v="Microsoft® Visual Studio Enterprise MSDN All Languages Software Assurance Open Value No Level 3 Years Acquired Year 1 AP MPN Competency Required"/>
    <s v="Unidad"/>
    <s v="Und"/>
    <s v="Software Assurance"/>
    <s v="N/A"/>
    <s v="N/A"/>
    <s v="OPEN VALUE ENT. NO CUALIFICADAS"/>
    <s v="MX3-00070"/>
    <s v="Licencia"/>
    <n v="5001"/>
    <n v="1"/>
    <n v="0"/>
    <n v="0"/>
    <n v="19621373.489999998"/>
    <n v="21327579.879999999"/>
    <n v="0"/>
  </r>
  <r>
    <s v="Catalogo principalOPEN VALUE ENTIDADES NO CUALIFICADASMX3-00199"/>
    <s v="MX3-00199OPEN VALUE ENTIDADES NO CUALIFICADAS"/>
    <m/>
    <x v="4"/>
    <s v="MX3-00199"/>
    <x v="4"/>
    <s v="Catalogo principal"/>
    <s v="USD"/>
    <s v="N/A"/>
    <s v="Microsoft® Visual Studio Enterprise MSDN All Languages License &amp; Software Assurance Open Value No Level 3 Years Acquired Year 1 AP"/>
    <s v="Unidad"/>
    <s v="Und"/>
    <s v="License/Software Assurance "/>
    <s v="N/A"/>
    <s v="N/A"/>
    <s v="OPEN VALUE ENT. NO CUALIFICADAS"/>
    <s v="MX3-00199"/>
    <s v="Licencia"/>
    <n v="13431"/>
    <n v="1"/>
    <n v="0"/>
    <n v="0"/>
    <n v="52696394.189999998"/>
    <n v="57278689.340000004"/>
    <n v="0"/>
  </r>
  <r>
    <s v="Catalogo principalOPEN VALUE ENTIDADES NO CUALIFICADASMX3-00201"/>
    <s v="MX3-00201OPEN VALUE ENTIDADES NO CUALIFICADAS"/>
    <m/>
    <x v="4"/>
    <s v="MX3-00201"/>
    <x v="4"/>
    <s v="Catalogo principal"/>
    <s v="USD"/>
    <s v="N/A"/>
    <s v="Microsoft® Visual Studio Enterprise MSDN All Languages Software Assurance Open Value No Level 3 Years Acquired Year 1 AP"/>
    <s v="Unidad"/>
    <s v="Und"/>
    <s v="Software Assurance"/>
    <s v="N/A"/>
    <s v="N/A"/>
    <s v="OPEN VALUE ENT. NO CUALIFICADAS"/>
    <s v="MX3-00201"/>
    <s v="Licencia"/>
    <n v="6249"/>
    <n v="1"/>
    <n v="0"/>
    <n v="0"/>
    <n v="24517889.009999998"/>
    <n v="26649879.359999999"/>
    <n v="0"/>
  </r>
  <r>
    <s v="Catalogo principalOPEN VALUE ENTIDADES NO CUALIFICADASMX3-00203"/>
    <s v="MX3-00203OPEN VALUE ENTIDADES NO CUALIFICADAS"/>
    <m/>
    <x v="4"/>
    <s v="MX3-00203"/>
    <x v="4"/>
    <s v="Catalogo principal"/>
    <s v="USD"/>
    <s v="N/A"/>
    <s v="Microsoft® Visual Studio Enterprise MSDN All Languages SA Step-up Open Value No Level 3 Years Acquired Year 1 VS Pro w/MSDN AP"/>
    <s v="Unidad"/>
    <s v="Und"/>
    <s v="SA Step Up"/>
    <s v="N/A"/>
    <s v="N/A"/>
    <s v="OPEN VALUE ENT. NO CUALIFICADAS"/>
    <s v="MX3-00203"/>
    <s v="Licencia"/>
    <n v="11388"/>
    <n v="1"/>
    <n v="0"/>
    <n v="0"/>
    <n v="44680704.119999997"/>
    <n v="48565982.740000002"/>
    <n v="0"/>
  </r>
  <r>
    <s v="Catalogo principalOPEN VALUE ENTIDADES NO CUALIFICADASMX3-00205"/>
    <s v="MX3-00205OPEN VALUE ENTIDADES NO CUALIFICADAS"/>
    <m/>
    <x v="4"/>
    <s v="MX3-00205"/>
    <x v="4"/>
    <s v="Catalogo principal"/>
    <s v="USD"/>
    <s v="N/A"/>
    <s v="Microsoft® Visual Studio Enterprise MSDN All Languages SA Step-up Open Value No Level 3 Years Acquired Year 1 VS Test Pro w/MSDN AP"/>
    <s v="Unidad"/>
    <s v="Und"/>
    <s v="SA Step Up"/>
    <s v="N/A"/>
    <s v="N/A"/>
    <s v="OPEN VALUE ENT. NO CUALIFICADAS"/>
    <s v="MX3-00205"/>
    <s v="Licencia"/>
    <n v="10070"/>
    <n v="1"/>
    <n v="0"/>
    <n v="0"/>
    <n v="39509544.299999997"/>
    <n v="42945156.850000001"/>
    <n v="0"/>
  </r>
  <r>
    <s v="Catalogo principalOPEN VALUE ENTIDADES NO CUALIFICADASNH3-00297"/>
    <s v="NH3-00297OPEN VALUE ENTIDADES NO CUALIFICADAS"/>
    <m/>
    <x v="4"/>
    <s v="NH3-00297"/>
    <x v="4"/>
    <s v="Catalogo principal"/>
    <s v="USD"/>
    <s v="N/A"/>
    <s v="Microsoft® Advanced Threat Analytics CML Single Language License &amp; Software Assurance Open Value No Level 3 Years Acquired Year 1 AP Per OSE"/>
    <s v="Unidad"/>
    <s v="Und"/>
    <s v="License/Software Assurance "/>
    <s v="N/A"/>
    <s v="N/A"/>
    <s v="OPEN VALUE ENT. NO CUALIFICADAS"/>
    <s v="NH3-00297"/>
    <s v="Licencia"/>
    <n v="186"/>
    <n v="1"/>
    <n v="0"/>
    <n v="0"/>
    <n v="729769.14"/>
    <n v="793227.33"/>
    <n v="0"/>
  </r>
  <r>
    <s v="Catalogo principalOPEN VALUE ENTIDADES NO CUALIFICADASNH3-00299"/>
    <s v="NH3-00299OPEN VALUE ENTIDADES NO CUALIFICADAS"/>
    <m/>
    <x v="4"/>
    <s v="NH3-00299"/>
    <x v="4"/>
    <s v="Catalogo principal"/>
    <s v="USD"/>
    <s v="N/A"/>
    <s v="Microsoft® Advanced Threat Analytics CML Single Language License &amp; Software Assurance Open Value No Level 3 Years Acquired Year 1 AP Per User"/>
    <s v="Unidad"/>
    <s v="Und"/>
    <s v="License/Software Assurance "/>
    <s v="N/A"/>
    <s v="N/A"/>
    <s v="OPEN VALUE ENT. NO CUALIFICADAS"/>
    <s v="NH3-00299"/>
    <s v="Licencia"/>
    <n v="240"/>
    <n v="1"/>
    <n v="0"/>
    <n v="0"/>
    <n v="941637.6"/>
    <n v="1023519.13"/>
    <n v="0"/>
  </r>
  <r>
    <s v="Catalogo principalOPEN VALUE ENTIDADES NO CUALIFICADASNH3-00301"/>
    <s v="NH3-00301OPEN VALUE ENTIDADES NO CUALIFICADAS"/>
    <m/>
    <x v="4"/>
    <s v="NH3-00301"/>
    <x v="4"/>
    <s v="Catalogo principal"/>
    <s v="USD"/>
    <s v="N/A"/>
    <s v="Microsoft® Advanced Threat Analytics CML Single Language Software Assurance Open Value No Level 3 Years Acquired Year 1 AP Per OSE"/>
    <s v="Unidad"/>
    <s v="Und"/>
    <s v="Software Assurance"/>
    <s v="N/A"/>
    <s v="N/A"/>
    <s v="OPEN VALUE ENT. NO CUALIFICADAS"/>
    <s v="NH3-00301"/>
    <s v="Licencia"/>
    <n v="81"/>
    <n v="1"/>
    <n v="0"/>
    <n v="0"/>
    <n v="317802.69"/>
    <n v="345437.71"/>
    <n v="0"/>
  </r>
  <r>
    <s v="Catalogo principalOPEN VALUE ENTIDADES NO CUALIFICADASNH3-00303"/>
    <s v="NH3-00303OPEN VALUE ENTIDADES NO CUALIFICADAS"/>
    <m/>
    <x v="4"/>
    <s v="NH3-00303"/>
    <x v="4"/>
    <s v="Catalogo principal"/>
    <s v="USD"/>
    <s v="N/A"/>
    <s v="Microsoft® Advanced Threat Analytics CML Single Language Software Assurance Open Value No Level 3 Years Acquired Year 1 AP Per User"/>
    <s v="Unidad"/>
    <s v="Und"/>
    <s v="Software Assurance"/>
    <s v="N/A"/>
    <s v="N/A"/>
    <s v="OPEN VALUE ENT. NO CUALIFICADAS"/>
    <s v="NH3-00303"/>
    <s v="Licencia"/>
    <n v="105"/>
    <n v="1"/>
    <n v="0"/>
    <n v="0"/>
    <n v="411966.44999999995"/>
    <n v="447789.62"/>
    <n v="0"/>
  </r>
  <r>
    <s v="Catalogo principalOPEN VALUE ENTIDADES NO CUALIFICADASNK7-00020"/>
    <s v="NK7-00020OPEN VALUE ENTIDADES NO CUALIFICADAS"/>
    <m/>
    <x v="4"/>
    <s v="NK7-00020"/>
    <x v="4"/>
    <s v="Catalogo principal"/>
    <s v="USD"/>
    <s v="N/A"/>
    <s v="Microsoft® Identity Manager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NK7-00020"/>
    <s v="Licencia"/>
    <n v="42"/>
    <n v="1"/>
    <n v="0"/>
    <n v="0"/>
    <n v="164786.57999999999"/>
    <n v="179115.85"/>
    <n v="0"/>
  </r>
  <r>
    <s v="Catalogo principalOPEN VALUE ENTIDADES NO CUALIFICADASNK7-00022"/>
    <s v="NK7-00022OPEN VALUE ENTIDADES NO CUALIFICADAS"/>
    <m/>
    <x v="4"/>
    <s v="NK7-00022"/>
    <x v="4"/>
    <s v="Catalogo principal"/>
    <s v="USD"/>
    <s v="N/A"/>
    <s v="Microsoft® Identity Manager CAL Single Language Software Assurance Open Value No Level 3 Years Acquired Year 1 AP User CAL"/>
    <s v="Unidad"/>
    <s v="Und"/>
    <s v="Software Assurance"/>
    <s v="N/A"/>
    <s v="N/A"/>
    <s v="OPEN VALUE ENT. NO CUALIFICADAS"/>
    <s v="NK7-00022"/>
    <s v="Licencia"/>
    <n v="18"/>
    <n v="1"/>
    <n v="0"/>
    <n v="0"/>
    <n v="70622.819999999992"/>
    <n v="76763.929999999993"/>
    <n v="0"/>
  </r>
  <r>
    <s v="Catalogo principalOPEN VALUE ENTIDADES NO CUALIFICADASNMG-00001"/>
    <s v="NMG-00001OPEN VALUE ENTIDADES NO CUALIFICADAS"/>
    <m/>
    <x v="4"/>
    <s v="NMG-00001"/>
    <x v="4"/>
    <s v="Catalogo principal"/>
    <s v="USD"/>
    <s v="N/A"/>
    <s v="Microsoft® Intune Device P1 Open Single Language Subscription Open Value No Level 1 Month AP Per Device"/>
    <s v="Unidad"/>
    <s v="Und"/>
    <s v="Monthly Subscriptions"/>
    <s v="N/A"/>
    <s v="N/A"/>
    <s v="OPEN VALUE ENT. NO CUALIFICADAS"/>
    <s v="NMG-00001"/>
    <s v="Suscripción mensual con pago anual"/>
    <n v="2.7"/>
    <n v="1"/>
    <n v="0"/>
    <n v="0"/>
    <n v="10593.423000000001"/>
    <n v="11514.59"/>
    <n v="0"/>
  </r>
  <r>
    <s v="Catalogo principalOPEN VALUE ENTIDADES NO CUALIFICADASP71-07119"/>
    <s v="P71-07119OPEN VALUE ENTIDADES NO CUALIFICADAS"/>
    <m/>
    <x v="4"/>
    <s v="P71-07119"/>
    <x v="4"/>
    <s v="Catalogo principal"/>
    <s v="USD"/>
    <s v="N/A"/>
    <s v="Microsoft® Win Server Datacenter Single Language SA Step-up Open Value No Level 3 Years Acquired Year 1 Win Server Std AP 2 Processor License"/>
    <s v="Unidad"/>
    <s v="Und"/>
    <s v="SA Step Up"/>
    <s v="N/A"/>
    <s v="N/A"/>
    <s v="OPEN VALUE ENT. NO CUALIFICADAS"/>
    <s v="P71-07119"/>
    <s v="Licencia"/>
    <n v="10198"/>
    <n v="1"/>
    <n v="0"/>
    <n v="0"/>
    <n v="40011751.019999996"/>
    <n v="43491033.719999999"/>
    <n v="0"/>
  </r>
  <r>
    <s v="Catalogo principalOPEN VALUE ENTIDADES NO CUALIFICADASPGI-00252"/>
    <s v="PGI-00252OPEN VALUE ENTIDADES NO CUALIFICADAS"/>
    <m/>
    <x v="4"/>
    <s v="PGI-00252"/>
    <x v="4"/>
    <s v="Catalogo principal"/>
    <s v="USD"/>
    <s v="N/A"/>
    <s v="Microsoft® Exchange Enterprise CAL Single Language License &amp; Software Assurance Open Value No Level 3 Years Acquired Year 1 AP Device CAL w/Services"/>
    <s v="Unidad"/>
    <s v="Und"/>
    <s v="License/Software Assurance "/>
    <s v="N/A"/>
    <s v="N/A"/>
    <s v="OPEN VALUE ENT. NO CUALIFICADAS"/>
    <s v="PGI-00252"/>
    <s v="Licencia"/>
    <n v="171"/>
    <n v="1"/>
    <n v="0"/>
    <n v="0"/>
    <n v="670916.78999999992"/>
    <n v="729257.38"/>
    <n v="0"/>
  </r>
  <r>
    <s v="Catalogo principalOPEN VALUE ENTIDADES NO CUALIFICADASPGI-00254"/>
    <s v="PGI-00254OPEN VALUE ENTIDADES NO CUALIFICADAS"/>
    <m/>
    <x v="4"/>
    <s v="PGI-00254"/>
    <x v="4"/>
    <s v="Catalogo principal"/>
    <s v="USD"/>
    <s v="N/A"/>
    <s v="Microsoft® Exchange Enterprise CAL Single Language License &amp; Software Assurance Open Value No Level 3 Years Acquired Year 1 AP User CAL with Services"/>
    <s v="Unidad"/>
    <s v="Und"/>
    <s v="License/Software Assurance "/>
    <s v="N/A"/>
    <s v="N/A"/>
    <s v="OPEN VALUE ENT. NO CUALIFICADAS"/>
    <s v="PGI-00254"/>
    <s v="Licencia"/>
    <n v="219"/>
    <n v="1"/>
    <n v="0"/>
    <n v="0"/>
    <n v="859244.30999999994"/>
    <n v="933961.21"/>
    <n v="0"/>
  </r>
  <r>
    <s v="Catalogo principalOPEN VALUE ENTIDADES NO CUALIFICADASPGI-00256"/>
    <s v="PGI-00256OPEN VALUE ENTIDADES NO CUALIFICADAS"/>
    <m/>
    <x v="4"/>
    <s v="PGI-00256"/>
    <x v="4"/>
    <s v="Catalogo principal"/>
    <s v="USD"/>
    <s v="N/A"/>
    <s v="Microsoft® Exchange Enterprise CAL Single Language Software Assurance Open Value No Level 3 Years Acquired Year 1 AP Device CAL with Services"/>
    <s v="Unidad"/>
    <s v="Und"/>
    <s v="Software Assurance"/>
    <s v="N/A"/>
    <s v="N/A"/>
    <s v="OPEN VALUE ENT. NO CUALIFICADAS"/>
    <s v="PGI-00256"/>
    <s v="Licencia"/>
    <n v="114"/>
    <n v="1"/>
    <n v="0"/>
    <n v="0"/>
    <n v="447277.86"/>
    <n v="486171.59"/>
    <n v="0"/>
  </r>
  <r>
    <s v="Catalogo principalOPEN VALUE ENTIDADES NO CUALIFICADASPGI-00258"/>
    <s v="PGI-00258OPEN VALUE ENTIDADES NO CUALIFICADAS"/>
    <m/>
    <x v="4"/>
    <s v="PGI-00258"/>
    <x v="4"/>
    <s v="Catalogo principal"/>
    <s v="USD"/>
    <s v="N/A"/>
    <s v="Microsoft® Exchange Enterprise CAL Single Language Software Assurance Open Value No Level 3 Years Acquired Year 1 AP User CAL with Services"/>
    <s v="Unidad"/>
    <s v="Und"/>
    <s v="Software Assurance"/>
    <s v="N/A"/>
    <s v="N/A"/>
    <s v="OPEN VALUE ENT. NO CUALIFICADAS"/>
    <s v="PGI-00258"/>
    <s v="Licencia"/>
    <n v="144"/>
    <n v="1"/>
    <n v="0"/>
    <n v="0"/>
    <n v="564982.55999999994"/>
    <n v="614111.48"/>
    <n v="0"/>
  </r>
  <r>
    <s v="Catalogo principalOPEN VALUE ENTIDADES NO CUALIFICADASPL7-00015"/>
    <s v="PL7-00015OPEN VALUE ENTIDADES NO CUALIFICADAS"/>
    <m/>
    <x v="4"/>
    <s v="PL7-00015"/>
    <x v="4"/>
    <s v="Catalogo principal"/>
    <s v="USD"/>
    <s v="N/A"/>
    <s v="Microsoft® Identity Manager External Connector Single Language License &amp; Software Assurance Open Value No Level 3 Years Acquired Year 1 AP"/>
    <s v="Unidad"/>
    <s v="Und"/>
    <s v="License/Software Assurance "/>
    <s v="N/A"/>
    <s v="N/A"/>
    <s v="OPEN VALUE ENT. NO CUALIFICADAS"/>
    <s v="PL7-00015"/>
    <s v="Licencia"/>
    <n v="40704"/>
    <n v="1"/>
    <n v="0"/>
    <n v="0"/>
    <n v="159701736.95999998"/>
    <n v="173588844.52000001"/>
    <n v="0"/>
  </r>
  <r>
    <s v="Catalogo principalOPEN VALUE ENTIDADES NO CUALIFICADASPL7-00017"/>
    <s v="PL7-00017OPEN VALUE ENTIDADES NO CUALIFICADAS"/>
    <m/>
    <x v="4"/>
    <s v="PL7-00017"/>
    <x v="4"/>
    <s v="Catalogo principal"/>
    <s v="USD"/>
    <s v="N/A"/>
    <s v="Microsoft® Identity Manager External Connector Single Language Software Assurance Open Value No Level 3 Years Acquired Year 1 AP"/>
    <s v="Unidad"/>
    <s v="Und"/>
    <s v="Software Assurance"/>
    <s v="N/A"/>
    <s v="N/A"/>
    <s v="OPEN VALUE ENT. NO CUALIFICADAS"/>
    <s v="PL7-00017"/>
    <s v="Licencia"/>
    <n v="17445"/>
    <n v="1"/>
    <n v="0"/>
    <n v="0"/>
    <n v="68445283.049999997"/>
    <n v="74397046.790000007"/>
    <n v="0"/>
  </r>
  <r>
    <s v="Catalogo principalOPEN VALUE ENTIDADES NO CUALIFICADASPQR-00001"/>
    <s v="PQR-00001OPEN VALUE ENTIDADES NO CUALIFICADAS"/>
    <m/>
    <x v="4"/>
    <s v="PQR-00001"/>
    <x v="4"/>
    <s v="Catalogo principal"/>
    <s v="USD"/>
    <s v="N/A"/>
    <s v="Microsoft® Bing Maps Transactions Single Language Subscription Open Value No Level 1 Month AP Usage 100K Transactions"/>
    <s v="Unidad"/>
    <s v="Und"/>
    <s v="Monthly Subscriptions"/>
    <s v="N/A"/>
    <s v="N/A"/>
    <s v="OPEN VALUE ENT. NO CUALIFICADAS"/>
    <s v="PQR-00001"/>
    <s v="Suscripción mensual con pago anual"/>
    <n v="748"/>
    <n v="1"/>
    <n v="0"/>
    <n v="0"/>
    <n v="2934770.52"/>
    <n v="3189967.96"/>
    <n v="0"/>
  </r>
  <r>
    <s v="Catalogo principalOPEN VALUE ENTIDADES NO CUALIFICADASPQR-00007"/>
    <s v="PQR-00007OPEN VALUE ENTIDADES NO CUALIFICADAS"/>
    <m/>
    <x v="4"/>
    <s v="PQR-00007"/>
    <x v="4"/>
    <s v="Catalogo principal"/>
    <s v="USD"/>
    <s v="N/A"/>
    <s v="Microsoft® Bing Maps Transactions Single Language Subscription Open Value No Level 1 Month AP Usage 500K Transactions"/>
    <s v="Unidad"/>
    <s v="Und"/>
    <s v="Monthly Subscriptions"/>
    <s v="N/A"/>
    <s v="N/A"/>
    <s v="OPEN VALUE ENT. NO CUALIFICADAS"/>
    <s v="PQR-00007"/>
    <s v="Suscripción mensual con pago anual"/>
    <n v="3551"/>
    <n v="1"/>
    <n v="0"/>
    <n v="0"/>
    <n v="13932312.989999998"/>
    <n v="15143818.470000001"/>
    <n v="0"/>
  </r>
  <r>
    <s v="Catalogo principalOPEN VALUE ENTIDADES NO CUALIFICADASPQR-00013"/>
    <s v="PQR-00013OPEN VALUE ENTIDADES NO CUALIFICADAS"/>
    <m/>
    <x v="4"/>
    <s v="PQR-00013"/>
    <x v="4"/>
    <s v="Catalogo principal"/>
    <s v="USD"/>
    <s v="N/A"/>
    <s v="Microsoft® Bing Maps Transactions Single Language Subscription Open Value No Level 1 Month AP Usage 1M Transactions"/>
    <s v="Unidad"/>
    <s v="Und"/>
    <s v="Monthly Subscriptions"/>
    <s v="N/A"/>
    <s v="N/A"/>
    <s v="OPEN VALUE ENT. NO CUALIFICADAS"/>
    <s v="PQR-00013"/>
    <s v="Suscripción mensual con pago anual"/>
    <n v="6728"/>
    <n v="1"/>
    <n v="0"/>
    <n v="0"/>
    <n v="26397240.719999999"/>
    <n v="28692652.960000001"/>
    <n v="0"/>
  </r>
  <r>
    <s v="Catalogo principalOPEN VALUE ENTIDADES NO CUALIFICADASPQR-00019"/>
    <s v="PQR-00019OPEN VALUE ENTIDADES NO CUALIFICADAS"/>
    <m/>
    <x v="4"/>
    <s v="PQR-00019"/>
    <x v="4"/>
    <s v="Catalogo principal"/>
    <s v="USD"/>
    <s v="N/A"/>
    <s v="Microsoft® Bing Maps Transactions Single Language Subscription Open Value No Level 1 Month AP Usage 2M Transactions"/>
    <s v="Unidad"/>
    <s v="Und"/>
    <s v="Monthly Subscriptions"/>
    <s v="N/A"/>
    <s v="N/A"/>
    <s v="OPEN VALUE ENT. NO CUALIFICADAS"/>
    <s v="PQR-00019"/>
    <s v="Suscripción mensual con pago anual"/>
    <n v="11961"/>
    <n v="1"/>
    <n v="0"/>
    <n v="0"/>
    <n v="46928863.890000001"/>
    <n v="51009634.659999996"/>
    <n v="0"/>
  </r>
  <r>
    <s v="Catalogo principalOPEN VALUE ENTIDADES NO CUALIFICADASPQR-00025"/>
    <s v="PQR-00025OPEN VALUE ENTIDADES NO CUALIFICADAS"/>
    <m/>
    <x v="4"/>
    <s v="PQR-00025"/>
    <x v="4"/>
    <s v="Catalogo principal"/>
    <s v="USD"/>
    <s v="N/A"/>
    <s v="Microsoft® Bing Maps Transactions Single Language Subscription Open Value No Level 1 Month AP Usage 5M Transactions"/>
    <s v="Unidad"/>
    <s v="Und"/>
    <s v="Monthly Subscriptions"/>
    <s v="N/A"/>
    <s v="N/A"/>
    <s v="OPEN VALUE ENT. NO CUALIFICADAS"/>
    <s v="PQR-00025"/>
    <s v="Suscripción mensual con pago anual"/>
    <n v="14951"/>
    <n v="1"/>
    <n v="0"/>
    <n v="0"/>
    <n v="58660098.989999995"/>
    <n v="63760977.159999996"/>
    <n v="0"/>
  </r>
  <r>
    <s v="Catalogo principalOPEN VALUE ENTIDADES NO CUALIFICADASPQR-00031"/>
    <s v="PQR-00031OPEN VALUE ENTIDADES NO CUALIFICADAS"/>
    <m/>
    <x v="4"/>
    <s v="PQR-00031"/>
    <x v="4"/>
    <s v="Catalogo principal"/>
    <s v="USD"/>
    <s v="N/A"/>
    <s v="Microsoft® Bing Maps Transactions Single Language Subscription Open Value No Level 1 Month AP Usage 10M Transactions"/>
    <s v="Unidad"/>
    <s v="Und"/>
    <s v="Monthly Subscriptions"/>
    <s v="N/A"/>
    <s v="N/A"/>
    <s v="OPEN VALUE ENT. NO CUALIFICADAS"/>
    <s v="PQR-00031"/>
    <s v="Suscripción mensual con pago anual"/>
    <n v="18688"/>
    <n v="1"/>
    <n v="0"/>
    <n v="0"/>
    <n v="73322181.11999999"/>
    <n v="79698022.959999993"/>
    <n v="0"/>
  </r>
  <r>
    <s v="Catalogo principalOPEN VALUE ENTIDADES NO CUALIFICADASPQR-00037"/>
    <s v="PQR-00037OPEN VALUE ENTIDADES NO CUALIFICADAS"/>
    <m/>
    <x v="4"/>
    <s v="PQR-00037"/>
    <x v="4"/>
    <s v="Catalogo principal"/>
    <s v="USD"/>
    <s v="N/A"/>
    <s v="Microsoft® Bing Maps Transactions Single Language Subscription Open Value No Level 1 Month AP Usage 30M Transactions"/>
    <s v="Unidad"/>
    <s v="Und"/>
    <s v="Monthly Subscriptions"/>
    <s v="N/A"/>
    <s v="N/A"/>
    <s v="OPEN VALUE ENT. NO CUALIFICADAS"/>
    <s v="PQR-00037"/>
    <s v="Suscripción mensual con pago anual"/>
    <n v="21529"/>
    <n v="1"/>
    <n v="0"/>
    <n v="0"/>
    <n v="84468816.209999993"/>
    <n v="91813930.659999996"/>
    <n v="0"/>
  </r>
  <r>
    <s v="Catalogo principalOPEN VALUE ENTIDADES NO CUALIFICADASQ4Y-00002"/>
    <s v="Q4Y-00002OPEN VALUE ENTIDADES NO CUALIFICADAS"/>
    <m/>
    <x v="4"/>
    <s v="Q4Y-00002"/>
    <x v="4"/>
    <s v="Catalogo principal"/>
    <s v="USD"/>
    <s v="N/A"/>
    <s v="Microsoft® O365 E1 Open Single Language Subscription Open Value No Level 1 Month AP"/>
    <s v="Unidad"/>
    <s v="Und"/>
    <s v="Monthly Subscriptions"/>
    <s v="N/A"/>
    <s v="N/A"/>
    <s v="OPEN VALUE ENT. NO CUALIFICADAS"/>
    <s v="Q4Y-00002"/>
    <s v="Suscripción mensual con pago anual"/>
    <n v="10"/>
    <n v="1"/>
    <n v="0"/>
    <n v="0"/>
    <n v="39234.899999999994"/>
    <n v="42646.63"/>
    <n v="0"/>
  </r>
  <r>
    <s v="Catalogo principalOPEN VALUE ENTIDADES NO CUALIFICADASQ5Y-00002"/>
    <s v="Q5Y-00002OPEN VALUE ENTIDADES NO CUALIFICADAS"/>
    <m/>
    <x v="4"/>
    <s v="Q5Y-00002"/>
    <x v="4"/>
    <s v="Catalogo principal"/>
    <s v="USD"/>
    <s v="N/A"/>
    <s v="Microsoft® O365 E3 Open Single Language Subscription Open Value No Level 1 Month AP"/>
    <s v="Unidad"/>
    <s v="Und"/>
    <s v="Monthly Subscriptions"/>
    <s v="N/A"/>
    <s v="N/A"/>
    <s v="OPEN VALUE ENT. NO CUALIFICADAS"/>
    <s v="Q5Y-00002"/>
    <s v="Suscripción mensual con pago anual"/>
    <n v="23"/>
    <n v="1"/>
    <n v="0"/>
    <n v="0"/>
    <n v="90240.26999999999"/>
    <n v="98087.25"/>
    <n v="0"/>
  </r>
  <r>
    <s v="Catalogo principalOPEN VALUE ENTIDADES NO CUALIFICADASQ6Y-00002"/>
    <s v="Q6Y-00002OPEN VALUE ENTIDADES NO CUALIFICADAS"/>
    <m/>
    <x v="4"/>
    <s v="Q6Y-00002"/>
    <x v="4"/>
    <s v="Catalogo principal"/>
    <s v="USD"/>
    <s v="N/A"/>
    <s v="Microsoft® Exchange Online P1 Open Single Language Subscription Open Value No Level 1 Month AP"/>
    <s v="Unidad"/>
    <s v="Und"/>
    <s v="Monthly Subscriptions"/>
    <s v="N/A"/>
    <s v="N/A"/>
    <s v="OPEN VALUE ENT. NO CUALIFICADAS"/>
    <s v="Q6Y-00002"/>
    <s v="Suscripción mensual con pago anual"/>
    <n v="4"/>
    <n v="1"/>
    <n v="0"/>
    <n v="0"/>
    <n v="15693.96"/>
    <n v="17058.650000000001"/>
    <n v="0"/>
  </r>
  <r>
    <s v="Catalogo principalOPEN VALUE ENTIDADES NO CUALIFICADASQ6Z-00002"/>
    <s v="Q6Z-00002OPEN VALUE ENTIDADES NO CUALIFICADAS"/>
    <m/>
    <x v="4"/>
    <s v="Q6Z-00002"/>
    <x v="4"/>
    <s v="Catalogo principal"/>
    <s v="USD"/>
    <s v="N/A"/>
    <s v="Microsoft® Exchange Online P2 Open Single Language Subscription Open Value No Level 1 Month AP"/>
    <s v="Unidad"/>
    <s v="Und"/>
    <s v="Monthly Subscriptions"/>
    <s v="N/A"/>
    <s v="N/A"/>
    <s v="OPEN VALUE ENT. NO CUALIFICADAS"/>
    <s v="Q6Z-00002"/>
    <s v="Suscripción mensual con pago anual"/>
    <n v="8"/>
    <n v="1"/>
    <n v="0"/>
    <n v="0"/>
    <n v="31387.919999999998"/>
    <n v="34117.300000000003"/>
    <n v="0"/>
  </r>
  <r>
    <s v="Catalogo principalOPEN VALUE ENTIDADES NO CUALIFICADASQ7Y-00002"/>
    <s v="Q7Y-00002OPEN VALUE ENTIDADES NO CUALIFICADAS"/>
    <m/>
    <x v="4"/>
    <s v="Q7Y-00002"/>
    <x v="4"/>
    <s v="Catalogo principal"/>
    <s v="USD"/>
    <s v="N/A"/>
    <s v="Microsoft® M365 Apps Enterprise Open Single Language Subscription Open Value No Level 1 Month AP"/>
    <s v="Unidad"/>
    <s v="Und"/>
    <s v="Monthly Subscriptions"/>
    <s v="N/A"/>
    <s v="N/A"/>
    <s v="OPEN VALUE ENT. NO CUALIFICADAS"/>
    <s v="Q7Y-00002"/>
    <s v="Suscripción mensual con pago anual"/>
    <n v="12"/>
    <n v="1"/>
    <n v="0"/>
    <n v="0"/>
    <n v="47081.88"/>
    <n v="51175.96"/>
    <n v="0"/>
  </r>
  <r>
    <s v="Catalogo principalOPEN VALUE ENTIDADES NO CUALIFICADASQ7Y-00016"/>
    <s v="Q7Y-00016OPEN VALUE ENTIDADES NO CUALIFICADAS"/>
    <m/>
    <x v="4"/>
    <s v="Q7Y-00016"/>
    <x v="4"/>
    <s v="Catalogo principal"/>
    <s v="USD"/>
    <s v="N/A"/>
    <s v="Microsoft M365 Apps Enterprise Open All Languages Subscription Open Value No Level 1 Month Enterprise"/>
    <s v="Unidad"/>
    <s v="Und"/>
    <s v="Producto"/>
    <s v="N/A"/>
    <s v="N/A"/>
    <s v="OPEN VALUE ENT. NO CUALIFICADAS"/>
    <s v="Q7Y-00016"/>
    <s v="Suscripción mensual con pago anual"/>
    <n v="12"/>
    <n v="1"/>
    <n v="0"/>
    <n v="0"/>
    <n v="47081.88"/>
    <n v="51175.96"/>
    <n v="0"/>
  </r>
  <r>
    <s v="Catalogo principalOPEN VALUE ENTIDADES NO CUALIFICADASQ9Z-00001"/>
    <s v="Q9Z-00001OPEN VALUE ENTIDADES NO CUALIFICADAS"/>
    <m/>
    <x v="4"/>
    <s v="Q9Z-00001"/>
    <x v="4"/>
    <s v="Catalogo principal"/>
    <s v="USD"/>
    <s v="N/A"/>
    <s v="Microsoft® SharePoint P1 Open Single Language Subscription Open Value No Level 1 Month AP"/>
    <s v="Unidad"/>
    <s v="Und"/>
    <s v="Monthly Subscriptions"/>
    <s v="N/A"/>
    <s v="N/A"/>
    <s v="OPEN VALUE ENT. NO CUALIFICADAS"/>
    <s v="Q9Z-00001"/>
    <s v="Suscripción mensual con pago anual"/>
    <n v="5"/>
    <n v="1"/>
    <n v="0"/>
    <n v="0"/>
    <n v="19617.449999999997"/>
    <n v="21323.32"/>
    <n v="0"/>
  </r>
  <r>
    <s v="Catalogo principalOPEN VALUE ENTIDADES NO CUALIFICADASQD3-00001"/>
    <s v="QD3-00001OPEN VALUE ENTIDADES NO CUALIFICADAS"/>
    <m/>
    <x v="4"/>
    <s v="QD3-00001"/>
    <x v="4"/>
    <s v="Catalogo principal"/>
    <s v="USD"/>
    <s v="N/A"/>
    <s v="Microsoft® Azure Information Protection Premium P1 Open Sngl Subscription OLV NL 1M AP"/>
    <s v="Unidad"/>
    <s v="Und"/>
    <s v="Monthly Subscriptions"/>
    <s v="N/A"/>
    <s v="N/A"/>
    <s v="OPEN VALUE ENT. NO CUALIFICADAS"/>
    <s v="QD3-00001"/>
    <s v="Suscripción mensual con pago anual"/>
    <n v="2"/>
    <n v="1"/>
    <n v="0"/>
    <n v="0"/>
    <n v="7846.98"/>
    <n v="8529.33"/>
    <n v="0"/>
  </r>
  <r>
    <s v="Catalogo principalOPEN VALUE ENTIDADES NO CUALIFICADASR18-01848"/>
    <s v="R18-01848OPEN VALUE ENTIDADES NO CUALIFICADAS"/>
    <m/>
    <x v="4"/>
    <s v="R18-01848"/>
    <x v="4"/>
    <s v="Catalogo principal"/>
    <s v="USD"/>
    <s v="N/A"/>
    <s v="Microsoft® Win Server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R18-01848"/>
    <s v="Licencia"/>
    <n v="81"/>
    <n v="1"/>
    <n v="0"/>
    <n v="0"/>
    <n v="317802.69"/>
    <n v="345437.71"/>
    <n v="0"/>
  </r>
  <r>
    <s v="Catalogo principalOPEN VALUE ENTIDADES NO CUALIFICADASR18-01853"/>
    <s v="R18-01853OPEN VALUE ENTIDADES NO CUALIFICADAS"/>
    <m/>
    <x v="4"/>
    <s v="R18-01853"/>
    <x v="4"/>
    <s v="Catalogo principal"/>
    <s v="USD"/>
    <s v="N/A"/>
    <s v="Microsoft® Win Server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R18-01853"/>
    <s v="Licencia"/>
    <n v="105"/>
    <n v="1"/>
    <n v="0"/>
    <n v="0"/>
    <n v="411966.44999999995"/>
    <n v="447789.62"/>
    <n v="0"/>
  </r>
  <r>
    <s v="Catalogo principalOPEN VALUE ENTIDADES NO CUALIFICADASR18-01860"/>
    <s v="R18-01860OPEN VALUE ENTIDADES NO CUALIFICADAS"/>
    <m/>
    <x v="4"/>
    <s v="R18-01860"/>
    <x v="4"/>
    <s v="Catalogo principal"/>
    <s v="USD"/>
    <s v="N/A"/>
    <s v="Microsoft® Win Server CAL Single Language Software Assurance Open Value No Level 3 Years Acquired Year 1 AP Device CAL"/>
    <s v="Unidad"/>
    <s v="Und"/>
    <s v="Software Assurance"/>
    <s v="N/A"/>
    <s v="N/A"/>
    <s v="OPEN VALUE ENT. NO CUALIFICADAS"/>
    <s v="R18-01860"/>
    <s v="Licencia"/>
    <n v="36"/>
    <n v="1"/>
    <n v="0"/>
    <n v="0"/>
    <n v="141245.63999999998"/>
    <n v="153527.87"/>
    <n v="0"/>
  </r>
  <r>
    <s v="Catalogo principalOPEN VALUE ENTIDADES NO CUALIFICADASR18-01865"/>
    <s v="R18-01865OPEN VALUE ENTIDADES NO CUALIFICADAS"/>
    <m/>
    <x v="4"/>
    <s v="R18-01865"/>
    <x v="4"/>
    <s v="Catalogo principal"/>
    <s v="USD"/>
    <s v="N/A"/>
    <s v="Microsoft® Win Server CAL Single Language Software Assurance Open Value No Level 3 Years Acquired Year 1 AP User CAL"/>
    <s v="Unidad"/>
    <s v="Und"/>
    <s v="Software Assurance"/>
    <s v="N/A"/>
    <s v="N/A"/>
    <s v="OPEN VALUE ENT. NO CUALIFICADAS"/>
    <s v="R18-01865"/>
    <s v="Licencia"/>
    <n v="45"/>
    <n v="1"/>
    <n v="0"/>
    <n v="0"/>
    <n v="176557.05"/>
    <n v="191909.84"/>
    <n v="0"/>
  </r>
  <r>
    <s v="Catalogo principalOPEN VALUE ENTIDADES NO CUALIFICADASR2Z-00001"/>
    <s v="R2Z-00001OPEN VALUE ENTIDADES NO CUALIFICADAS"/>
    <m/>
    <x v="4"/>
    <s v="R2Z-00001"/>
    <x v="4"/>
    <s v="Catalogo principal"/>
    <s v="USD"/>
    <s v="N/A"/>
    <s v="Microsoft® SharePoint P2 Open Single Language Subscription Open Value No Level 1 Month AP"/>
    <s v="Unidad"/>
    <s v="Und"/>
    <s v="Monthly Subscriptions"/>
    <s v="N/A"/>
    <s v="N/A"/>
    <s v="OPEN VALUE ENT. NO CUALIFICADAS"/>
    <s v="R2Z-00001"/>
    <s v="Suscripción mensual con pago anual"/>
    <n v="10"/>
    <n v="1"/>
    <n v="0"/>
    <n v="0"/>
    <n v="39234.899999999994"/>
    <n v="42646.63"/>
    <n v="0"/>
  </r>
  <r>
    <s v="Catalogo principalOPEN VALUE ENTIDADES NO CUALIFICADASR39-00609"/>
    <s v="R39-00609OPEN VALUE ENTIDADES NO CUALIFICADAS"/>
    <m/>
    <x v="4"/>
    <s v="R39-00609"/>
    <x v="4"/>
    <s v="Catalogo principal"/>
    <s v="USD"/>
    <s v="N/A"/>
    <s v="Microsoft® Win Server External Connector Single Language License &amp; Software Assurance Open Value No Level 3 Years Acquired Year 1 AP"/>
    <s v="Unidad"/>
    <s v="Und"/>
    <s v="License/Software Assurance "/>
    <s v="N/A"/>
    <s v="N/A"/>
    <s v="OPEN VALUE ENT. NO CUALIFICADAS"/>
    <s v="R39-00609"/>
    <s v="Licencia"/>
    <n v="3906"/>
    <n v="1"/>
    <n v="0"/>
    <n v="0"/>
    <n v="15325151.939999999"/>
    <n v="16657773.85"/>
    <n v="0"/>
  </r>
  <r>
    <s v="Catalogo principalOPEN VALUE ENTIDADES NO CUALIFICADASR39-00616"/>
    <s v="R39-00616OPEN VALUE ENTIDADES NO CUALIFICADAS"/>
    <m/>
    <x v="4"/>
    <s v="R39-00616"/>
    <x v="4"/>
    <s v="Catalogo principal"/>
    <s v="USD"/>
    <s v="N/A"/>
    <s v="Microsoft® Win Server External Connector Single Language Software Assurance Open Value No Level 3 Years Acquired Year 1 AP"/>
    <s v="Unidad"/>
    <s v="Und"/>
    <s v="Software Assurance"/>
    <s v="N/A"/>
    <s v="N/A"/>
    <s v="OPEN VALUE ENT. NO CUALIFICADAS"/>
    <s v="R39-00616"/>
    <s v="Licencia"/>
    <n v="1674"/>
    <n v="1"/>
    <n v="0"/>
    <n v="0"/>
    <n v="6567922.2599999998"/>
    <n v="7139045.9299999997"/>
    <n v="0"/>
  </r>
  <r>
    <s v="Catalogo principalOPEN VALUE ENTIDADES NO CUALIFICADASR9Y-00002"/>
    <s v="R9Y-00002OPEN VALUE ENTIDADES NO CUALIFICADAS"/>
    <m/>
    <x v="4"/>
    <s v="R9Y-00002"/>
    <x v="4"/>
    <s v="Catalogo principal"/>
    <s v="USD"/>
    <s v="N/A"/>
    <s v="Microsoft® Exchange Online Protection Open Single Language Subscription Open Value No Level 1 Month AP"/>
    <s v="Unidad"/>
    <s v="Und"/>
    <s v="Monthly Subscriptions"/>
    <s v="N/A"/>
    <s v="N/A"/>
    <s v="OPEN VALUE ENT. NO CUALIFICADAS"/>
    <s v="R9Y-00002"/>
    <s v="Suscripción mensual con pago anual"/>
    <n v="1"/>
    <n v="1"/>
    <n v="0"/>
    <n v="0"/>
    <n v="3923.49"/>
    <n v="4264.66"/>
    <n v="0"/>
  </r>
  <r>
    <s v="Catalogo principalOPEN VALUE ENTIDADES NO CUALIFICADASR9Z-00002"/>
    <s v="R9Z-00002OPEN VALUE ENTIDADES NO CUALIFICADAS"/>
    <m/>
    <x v="4"/>
    <s v="R9Z-00002"/>
    <x v="4"/>
    <s v="Catalogo principal"/>
    <s v="USD"/>
    <s v="N/A"/>
    <s v="Microsoft® Visio P2 Open Single Language Subscription Open Value No Level 1 Month AP"/>
    <s v="Unidad"/>
    <s v="Und"/>
    <s v="Monthly Subscriptions"/>
    <s v="N/A"/>
    <s v="N/A"/>
    <s v="OPEN VALUE ENT. NO CUALIFICADAS"/>
    <s v="R9Z-00002"/>
    <s v="Suscripción mensual con pago anual"/>
    <n v="15"/>
    <n v="1"/>
    <n v="0"/>
    <n v="0"/>
    <n v="58852.35"/>
    <n v="63969.95"/>
    <n v="0"/>
  </r>
  <r>
    <s v="Catalogo principalOPEN VALUE ENTIDADES NO CUALIFICADASR9Z-00008"/>
    <s v="R9Z-00008OPEN VALUE ENTIDADES NO CUALIFICADAS"/>
    <m/>
    <x v="4"/>
    <s v="R9Z-00008"/>
    <x v="4"/>
    <s v="Catalogo principal"/>
    <s v="USD"/>
    <s v="N/A"/>
    <s v="Microsoft® Visio P2 Open Single Language Subscription Open Value No Level 1 Month AP Add-on to Visio Pro"/>
    <s v="Unidad"/>
    <s v="Und"/>
    <s v="Monthly Subscriptions"/>
    <s v="N/A"/>
    <s v="N/A"/>
    <s v="OPEN VALUE ENT. NO CUALIFICADAS"/>
    <s v="R9Z-00008"/>
    <s v="Suscripción mensual con pago anual"/>
    <n v="9.9"/>
    <n v="1"/>
    <n v="0"/>
    <n v="0"/>
    <n v="38842.550999999999"/>
    <n v="42220.160000000003"/>
    <n v="0"/>
  </r>
  <r>
    <s v="Catalogo principalOPEN VALUE ENTIDADES NO CUALIFICADASR9Z-00012"/>
    <s v="R9Z-00012OPEN VALUE ENTIDADES NO CUALIFICADAS"/>
    <m/>
    <x v="4"/>
    <s v="R9Z-00012"/>
    <x v="4"/>
    <s v="Catalogo principal"/>
    <s v="USD"/>
    <s v="N/A"/>
    <s v="Microsoft® Visio P2 Open Single Language Subscription Open Value No Level 1 Month AP Add-on to Visio Std"/>
    <s v="Unidad"/>
    <s v="Und"/>
    <s v="Monthly Subscriptions"/>
    <s v="N/A"/>
    <s v="N/A"/>
    <s v="OPEN VALUE ENT. NO CUALIFICADAS"/>
    <s v="R9Z-00012"/>
    <s v="Suscripción mensual con pago anual"/>
    <n v="6.9"/>
    <n v="1"/>
    <n v="0"/>
    <n v="0"/>
    <n v="27072.080999999998"/>
    <n v="29426.18"/>
    <n v="0"/>
  </r>
  <r>
    <s v="Catalogo principalOPEN VALUE ENTIDADES NO CUALIFICADASSY7-00001"/>
    <s v="SY7-00001OPEN VALUE ENTIDADES NO CUALIFICADAS"/>
    <m/>
    <x v="4"/>
    <s v="SY7-00001"/>
    <x v="4"/>
    <s v="Catalogo principal"/>
    <s v="USD"/>
    <s v="N/A"/>
    <s v="Microsoft® Teams Phone Standard Open Single Language Subscription Open Value No Level 1 Month AP"/>
    <s v="Unidad"/>
    <s v="Und"/>
    <s v="Monthly Subscriptions"/>
    <s v="N/A"/>
    <s v="N/A"/>
    <s v="OPEN VALUE ENT. NO CUALIFICADAS"/>
    <s v="SY7-00001"/>
    <s v="Suscripción mensual con pago anual"/>
    <n v="8"/>
    <n v="1"/>
    <n v="0"/>
    <n v="0"/>
    <n v="31387.919999999998"/>
    <n v="34117.300000000003"/>
    <n v="0"/>
  </r>
  <r>
    <s v="Catalogo principalOPEN VALUE ENTIDADES NO CUALIFICADAST3V-00012"/>
    <s v="T3V-00012OPEN VALUE ENTIDADES NO CUALIFICADAS"/>
    <m/>
    <x v="4"/>
    <s v="T3V-00012"/>
    <x v="4"/>
    <s v="Catalogo principal"/>
    <s v="USD"/>
    <s v="N/A"/>
    <s v="Microsoft® Bing Maps Known User Single Language Subscription Open Value No Level 1 Month AP 5K Bundle Per User"/>
    <s v="Unidad"/>
    <s v="Und"/>
    <s v="Monthly Subscriptions"/>
    <s v="N/A"/>
    <s v="N/A"/>
    <s v="OPEN VALUE ENT. NO CUALIFICADAS"/>
    <s v="T3V-00012"/>
    <s v="Suscripción mensual con pago anual"/>
    <n v="8511"/>
    <n v="1"/>
    <n v="0"/>
    <n v="0"/>
    <n v="33392823.389999997"/>
    <n v="36296547.159999996"/>
    <n v="0"/>
  </r>
  <r>
    <s v="Catalogo principalOPEN VALUE ENTIDADES NO CUALIFICADAST3V-00025"/>
    <s v="T3V-00025OPEN VALUE ENTIDADES NO CUALIFICADAS"/>
    <m/>
    <x v="4"/>
    <s v="T3V-00025"/>
    <x v="4"/>
    <s v="Catalogo principal"/>
    <s v="USD"/>
    <s v="N/A"/>
    <s v="Microsoft® Bing Maps Known User Single Language Subscription Open Value No Level 1 Month Additional Product 100 Users"/>
    <s v="Unidad"/>
    <s v="Und"/>
    <s v="Monthly Subscriptions"/>
    <s v="N/A"/>
    <s v="N/A"/>
    <s v="OPEN VALUE ENT. NO CUALIFICADAS"/>
    <s v="T3V-00025"/>
    <s v="Suscripción mensual con pago anual"/>
    <n v="195"/>
    <n v="1"/>
    <n v="0"/>
    <n v="0"/>
    <n v="765080.54999999993"/>
    <n v="831609.29"/>
    <n v="0"/>
  </r>
  <r>
    <s v="Catalogo principalOPEN VALUE ENTIDADES NO CUALIFICADAST5V-00004"/>
    <s v="T5V-00004OPEN VALUE ENTIDADES NO CUALIFICADAS"/>
    <m/>
    <x v="4"/>
    <s v="T5V-00004"/>
    <x v="4"/>
    <s v="Catalogo principal"/>
    <s v="USD"/>
    <s v="N/A"/>
    <s v="Microsoft® Bing Maps Light Known User Single Language Subscription Open Value No Level 1 Month AP 5K Bundle Per User"/>
    <s v="Unidad"/>
    <s v="Und"/>
    <s v="Monthly Subscriptions"/>
    <s v="N/A"/>
    <s v="N/A"/>
    <s v="OPEN VALUE ENT. NO CUALIFICADAS"/>
    <s v="T5V-00004"/>
    <s v="Suscripción mensual con pago anual"/>
    <n v="1198"/>
    <n v="1"/>
    <n v="0"/>
    <n v="0"/>
    <n v="4700341.0199999996"/>
    <n v="5109066.33"/>
    <n v="0"/>
  </r>
  <r>
    <s v="Catalogo principalOPEN VALUE ENTIDADES NO CUALIFICADAST5V-00022"/>
    <s v="T5V-00022OPEN VALUE ENTIDADES NO CUALIFICADAS"/>
    <m/>
    <x v="4"/>
    <s v="T5V-00022"/>
    <x v="4"/>
    <s v="Catalogo principal"/>
    <s v="USD"/>
    <s v="N/A"/>
    <s v="Microsoft® Bing Maps Light Known User Single Language Subscription Open Value No Level 1 Month AP 500 Bundle Per User"/>
    <s v="Unidad"/>
    <s v="Und"/>
    <s v="Monthly Subscriptions"/>
    <s v="N/A"/>
    <s v="N/A"/>
    <s v="OPEN VALUE ENT. NO CUALIFICADAS"/>
    <s v="T5V-00022"/>
    <s v="Suscripción mensual con pago anual"/>
    <n v="145"/>
    <n v="1"/>
    <n v="0"/>
    <n v="0"/>
    <n v="568906.04999999993"/>
    <n v="618376.14"/>
    <n v="0"/>
  </r>
  <r>
    <s v="Catalogo principalOPEN VALUE ENTIDADES NO CUALIFICADAST6L-00312"/>
    <s v="T6L-00312OPEN VALUE ENTIDADES NO CUALIFICADAS"/>
    <m/>
    <x v="4"/>
    <s v="T6L-00312"/>
    <x v="4"/>
    <s v="Catalogo principal"/>
    <s v="USD"/>
    <s v="N/A"/>
    <s v="Microsoft® System Center Datacenter Single Language SA Step-up Open Value No Level 3 Years Acquired Year 1 Sys Ctr Std AP 2 Processor License"/>
    <s v="Unidad"/>
    <s v="Und"/>
    <s v="SA Step Up"/>
    <s v="N/A"/>
    <s v="N/A"/>
    <s v="OPEN VALUE ENT. NO CUALIFICADAS"/>
    <s v="T6L-00312"/>
    <s v="Licencia"/>
    <n v="3386"/>
    <n v="1"/>
    <n v="0"/>
    <n v="0"/>
    <n v="13284937.139999999"/>
    <n v="14440149.07"/>
    <n v="0"/>
  </r>
  <r>
    <s v="Catalogo principalOPEN VALUE ENTIDADES NO CUALIFICADAST98-01248"/>
    <s v="T98-01248OPEN VALUE ENTIDADES NO CUALIFICADAS"/>
    <m/>
    <x v="4"/>
    <s v="T98-01248"/>
    <x v="4"/>
    <s v="Catalogo principal"/>
    <s v="USD"/>
    <s v="N/A"/>
    <s v="Microsoft® Win Rights Management Services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T98-01248"/>
    <s v="Licencia"/>
    <n v="102"/>
    <n v="1"/>
    <n v="0"/>
    <n v="0"/>
    <n v="400195.98"/>
    <n v="434995.63"/>
    <n v="0"/>
  </r>
  <r>
    <s v="Catalogo principalOPEN VALUE ENTIDADES NO CUALIFICADAST98-01257"/>
    <s v="T98-01257OPEN VALUE ENTIDADES NO CUALIFICADAS"/>
    <m/>
    <x v="4"/>
    <s v="T98-01257"/>
    <x v="4"/>
    <s v="Catalogo principal"/>
    <s v="USD"/>
    <s v="N/A"/>
    <s v="Microsoft® Win Rights Management Services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T98-01257"/>
    <s v="Licencia"/>
    <n v="129"/>
    <n v="1"/>
    <n v="0"/>
    <n v="0"/>
    <n v="506130.20999999996"/>
    <n v="550141.53"/>
    <n v="0"/>
  </r>
  <r>
    <s v="Catalogo principalOPEN VALUE ENTIDADES NO CUALIFICADAST98-01267"/>
    <s v="T98-01267OPEN VALUE ENTIDADES NO CUALIFICADAS"/>
    <m/>
    <x v="4"/>
    <s v="T98-01267"/>
    <x v="4"/>
    <s v="Catalogo principal"/>
    <s v="USD"/>
    <s v="N/A"/>
    <s v="Microsoft® Win Rights Management Services CAL Single Language Software Assurance Open Value No Level 3 Years Acquired Year 1 AP Device CAL"/>
    <s v="Unidad"/>
    <s v="Und"/>
    <s v="Software Assurance"/>
    <s v="N/A"/>
    <s v="N/A"/>
    <s v="OPEN VALUE ENT. NO CUALIFICADAS"/>
    <s v="T98-01267"/>
    <s v="Licencia"/>
    <n v="45"/>
    <n v="1"/>
    <n v="0"/>
    <n v="0"/>
    <n v="176557.05"/>
    <n v="191909.84"/>
    <n v="0"/>
  </r>
  <r>
    <s v="Catalogo principalOPEN VALUE ENTIDADES NO CUALIFICADAST98-01277"/>
    <s v="T98-01277OPEN VALUE ENTIDADES NO CUALIFICADAS"/>
    <m/>
    <x v="4"/>
    <s v="T98-01277"/>
    <x v="4"/>
    <s v="Catalogo principal"/>
    <s v="USD"/>
    <s v="N/A"/>
    <s v="Microsoft® Win Rights Management Services CAL Single Language Software Assurance Open Value No Level 3 Years Acquired Year 1 AP User CAL"/>
    <s v="Unidad"/>
    <s v="Und"/>
    <s v="Software Assurance"/>
    <s v="N/A"/>
    <s v="N/A"/>
    <s v="OPEN VALUE ENT. NO CUALIFICADAS"/>
    <s v="T98-01277"/>
    <s v="Licencia"/>
    <n v="57"/>
    <n v="1"/>
    <n v="0"/>
    <n v="0"/>
    <n v="223638.93"/>
    <n v="243085.79"/>
    <n v="0"/>
  </r>
  <r>
    <s v="Catalogo principalOPEN VALUE ENTIDADES NO CUALIFICADAST99-00529"/>
    <s v="T99-00529OPEN VALUE ENTIDADES NO CUALIFICADAS"/>
    <m/>
    <x v="4"/>
    <s v="T99-00529"/>
    <x v="4"/>
    <s v="Catalogo principal"/>
    <s v="USD"/>
    <s v="N/A"/>
    <s v="Microsoft® Win Rights Management Services External Connector Single Language License &amp; Software Assurance Open Value NL 3 Years Acquired Year 1 AP"/>
    <s v="Unidad"/>
    <s v="Und"/>
    <s v="License/Software Assurance "/>
    <s v="N/A"/>
    <s v="N/A"/>
    <s v="OPEN VALUE ENT. NO CUALIFICADAS"/>
    <s v="T99-00529"/>
    <s v="Licencia"/>
    <n v="44583"/>
    <n v="1"/>
    <n v="0"/>
    <n v="0"/>
    <n v="174920954.66999999"/>
    <n v="190131472.47"/>
    <n v="0"/>
  </r>
  <r>
    <s v="Catalogo principalOPEN VALUE ENTIDADES NO CUALIFICADAST99-00536"/>
    <s v="T99-00536OPEN VALUE ENTIDADES NO CUALIFICADAS"/>
    <m/>
    <x v="4"/>
    <s v="T99-00536"/>
    <x v="4"/>
    <s v="Catalogo principal"/>
    <s v="USD"/>
    <s v="N/A"/>
    <s v="Microsoft® Win Rights Management Services External Connector Single Language Software Assurance Open Value No Level 3 Years Acquired Year 1 AP"/>
    <s v="Unidad"/>
    <s v="Und"/>
    <s v="Software Assurance"/>
    <s v="N/A"/>
    <s v="N/A"/>
    <s v="OPEN VALUE ENT. NO CUALIFICADAS"/>
    <s v="T99-00536"/>
    <s v="Licencia"/>
    <n v="19107"/>
    <n v="1"/>
    <n v="0"/>
    <n v="0"/>
    <n v="74966123.429999992"/>
    <n v="81484916.769999996"/>
    <n v="0"/>
  </r>
  <r>
    <s v="Catalogo principalOPEN VALUE ENTIDADES NO CUALIFICADASTK9-00001"/>
    <s v="TK9-00001OPEN VALUE ENTIDADES NO CUALIFICADAS"/>
    <m/>
    <x v="4"/>
    <s v="TK9-00001"/>
    <x v="4"/>
    <s v="Catalogo principal"/>
    <s v="USD"/>
    <s v="N/A"/>
    <s v="Microsoft O365 Advanced Compliance Open Single Language Subscription Open Value No Level 1 Month AP"/>
    <s v="Unidad"/>
    <s v="Und"/>
    <s v="Producto"/>
    <s v="N/A"/>
    <s v="N/A"/>
    <s v="OPEN VALUE ENT. NO CUALIFICADAS"/>
    <s v="TK9-00001"/>
    <s v="Suscripción mensual con pago anual"/>
    <n v="8"/>
    <n v="1"/>
    <n v="0"/>
    <n v="0"/>
    <n v="31387.919999999998"/>
    <n v="34117.300000000003"/>
    <n v="0"/>
  </r>
  <r>
    <s v="Catalogo principalOPEN VALUE ENTIDADES NO CUALIFICADASTL4-00001"/>
    <s v="TL4-00001OPEN VALUE ENTIDADES NO CUALIFICADAS"/>
    <m/>
    <x v="4"/>
    <s v="TL4-00001"/>
    <x v="4"/>
    <s v="Catalogo principal"/>
    <s v="USD"/>
    <s v="N/A"/>
    <s v="Microsoft® OneDrive business P2 Open Single Language Subscription Open Value No Level 1 Month AP"/>
    <s v="Unidad"/>
    <s v="Und"/>
    <s v="Monthly Subscriptions"/>
    <s v="N/A"/>
    <s v="N/A"/>
    <s v="OPEN VALUE ENT. NO CUALIFICADAS"/>
    <s v="TL4-00001"/>
    <s v="Suscripción mensual con pago anual"/>
    <n v="10"/>
    <n v="1"/>
    <n v="0"/>
    <n v="0"/>
    <n v="39234.899999999994"/>
    <n v="42646.63"/>
    <n v="0"/>
  </r>
  <r>
    <s v="Catalogo principalOPEN VALUE ENTIDADES NO CUALIFICADASTSC-00353"/>
    <s v="TSC-00353OPEN VALUE ENTIDADES NO CUALIFICADAS"/>
    <m/>
    <x v="4"/>
    <s v="TSC-00353"/>
    <x v="4"/>
    <s v="Catalogo principal"/>
    <s v="USD"/>
    <s v="N/A"/>
    <s v="Microsoft® System Center Data Protection Manager Single Language License &amp; Software Assurance Open Value No Level 3 Years Acquired Year 1 AP Per OSE"/>
    <s v="Unidad"/>
    <s v="Und"/>
    <s v="License/Software Assurance "/>
    <s v="N/A"/>
    <s v="N/A"/>
    <s v="OPEN VALUE ENT. NO CUALIFICADAS"/>
    <s v="TSC-00353"/>
    <s v="Licencia"/>
    <n v="42"/>
    <n v="1"/>
    <n v="0"/>
    <n v="0"/>
    <n v="164786.57999999999"/>
    <n v="179115.85"/>
    <n v="0"/>
  </r>
  <r>
    <s v="Catalogo principalOPEN VALUE ENTIDADES NO CUALIFICADASTSC-00357"/>
    <s v="TSC-00357OPEN VALUE ENTIDADES NO CUALIFICADAS"/>
    <m/>
    <x v="4"/>
    <s v="TSC-00357"/>
    <x v="4"/>
    <s v="Catalogo principal"/>
    <s v="USD"/>
    <s v="N/A"/>
    <s v="Microsoft® System Center Data Protection Manager Single Language Software Assurance Open Value No Level 3 Years Acquired Year 1 AP Per OSE"/>
    <s v="Unidad"/>
    <s v="Und"/>
    <s v="Software Assurance"/>
    <s v="N/A"/>
    <s v="N/A"/>
    <s v="OPEN VALUE ENT. NO CUALIFICADAS"/>
    <s v="TSC-00357"/>
    <s v="Licencia"/>
    <n v="18"/>
    <n v="1"/>
    <n v="0"/>
    <n v="0"/>
    <n v="70622.819999999992"/>
    <n v="76763.929999999993"/>
    <n v="0"/>
  </r>
  <r>
    <s v="Catalogo principalOPEN VALUE ENTIDADES NO CUALIFICADASTSC-00824"/>
    <s v="TSC-00824OPEN VALUE ENTIDADES NO CUALIFICADAS"/>
    <m/>
    <x v="4"/>
    <s v="TSC-00824"/>
    <x v="4"/>
    <s v="Catalogo principal"/>
    <s v="USD"/>
    <s v="N/A"/>
    <s v="Microsoft® System Center Data Protection Manager Single Language License &amp; Software Assurance Open Value No Level 3 Years Acquired Year 1 AP Per User"/>
    <s v="Unidad"/>
    <s v="Und"/>
    <s v="License/Software Assurance "/>
    <s v="N/A"/>
    <s v="N/A"/>
    <s v="OPEN VALUE ENT. NO CUALIFICADAS"/>
    <s v="TSC-00824"/>
    <s v="Licencia"/>
    <n v="54"/>
    <n v="1"/>
    <n v="0"/>
    <n v="0"/>
    <n v="211868.46"/>
    <n v="230291.8"/>
    <n v="0"/>
  </r>
  <r>
    <s v="Catalogo principalOPEN VALUE ENTIDADES NO CUALIFICADASTSC-00826"/>
    <s v="TSC-00826OPEN VALUE ENTIDADES NO CUALIFICADAS"/>
    <m/>
    <x v="4"/>
    <s v="TSC-00826"/>
    <x v="4"/>
    <s v="Catalogo principal"/>
    <s v="USD"/>
    <s v="N/A"/>
    <s v="Microsoft® System Center Data Protection Manager Single Language Software Assurance Open Value No Level 3 Years Acquired Year 1 AP Per User"/>
    <s v="Unidad"/>
    <s v="Und"/>
    <s v="Software Assurance"/>
    <s v="N/A"/>
    <s v="N/A"/>
    <s v="OPEN VALUE ENT. NO CUALIFICADAS"/>
    <s v="TSC-00826"/>
    <s v="Licencia"/>
    <n v="24"/>
    <n v="1"/>
    <n v="0"/>
    <n v="0"/>
    <n v="94163.76"/>
    <n v="102351.91"/>
    <n v="0"/>
  </r>
  <r>
    <s v="Catalogo principalOPEN VALUE ENTIDADES NO CUALIFICADASU3J-00047"/>
    <s v="U3J-00047OPEN VALUE ENTIDADES NO CUALIFICADAS"/>
    <m/>
    <x v="4"/>
    <s v="U3J-00047"/>
    <x v="4"/>
    <s v="Catalogo principal"/>
    <s v="USD"/>
    <s v="N/A"/>
    <s v="Microsoft® Core CAL Bridge O365 Single Language Subscription Open Value No Level 1 Month AP Per User"/>
    <s v="Unidad"/>
    <s v="Und"/>
    <s v="Monthly Subscriptions"/>
    <s v="N/A"/>
    <s v="N/A"/>
    <s v="OPEN VALUE ENT. NO CUALIFICADAS"/>
    <s v="U3J-00047"/>
    <s v="Suscripción mensual con pago anual"/>
    <n v="4.1900000000000004"/>
    <n v="1"/>
    <n v="0"/>
    <n v="0"/>
    <n v="16439.4231"/>
    <n v="17868.939999999999"/>
    <n v="0"/>
  </r>
  <r>
    <s v="Catalogo principalOPEN VALUE ENTIDADES NO CUALIFICADASU5J-00055"/>
    <s v="U5J-00055OPEN VALUE ENTIDADES NO CUALIFICADAS"/>
    <m/>
    <x v="4"/>
    <s v="U5J-00055"/>
    <x v="4"/>
    <s v="Catalogo principal"/>
    <s v="USD"/>
    <s v="N/A"/>
    <s v="Microsoft® ECAL Bridge O365 Single Language Subscription Open Value No Level 1 Month AP Per User"/>
    <s v="Unidad"/>
    <s v="Und"/>
    <s v="Monthly Subscriptions"/>
    <s v="N/A"/>
    <s v="N/A"/>
    <s v="OPEN VALUE ENT. NO CUALIFICADAS"/>
    <s v="U5J-00055"/>
    <s v="Suscripción mensual con pago anual"/>
    <n v="9"/>
    <n v="1"/>
    <n v="0"/>
    <n v="0"/>
    <n v="35311.409999999996"/>
    <n v="38381.97"/>
    <n v="0"/>
  </r>
  <r>
    <s v="Catalogo principalOPEN VALUE ENTIDADES NO CUALIFICADASV7U-00002"/>
    <s v="V7U-00002OPEN VALUE ENTIDADES NO CUALIFICADAS"/>
    <m/>
    <x v="4"/>
    <s v="V7U-00002"/>
    <x v="4"/>
    <s v="Catalogo principal"/>
    <s v="USD"/>
    <s v="N/A"/>
    <s v="Microsoft® Mobile Asset Mgmt Single Language Subscription Open Value No Level 1 Month Additional Product Platform Services"/>
    <s v="Unidad"/>
    <s v="Und"/>
    <s v="Monthly Subscriptions"/>
    <s v="N/A"/>
    <s v="N/A"/>
    <s v="OPEN VALUE ENT. NO CUALIFICADAS"/>
    <s v="V7U-00002"/>
    <s v="Suscripción mensual con pago anual"/>
    <n v="163"/>
    <n v="1"/>
    <n v="0"/>
    <n v="0"/>
    <n v="639528.87"/>
    <n v="695140.08"/>
    <n v="0"/>
  </r>
  <r>
    <s v="Catalogo principalOPEN VALUE ENTIDADES NO CUALIFICADASV7U-00012"/>
    <s v="V7U-00012OPEN VALUE ENTIDADES NO CUALIFICADAS"/>
    <m/>
    <x v="4"/>
    <s v="V7U-00012"/>
    <x v="4"/>
    <s v="Catalogo principal"/>
    <s v="USD"/>
    <s v="N/A"/>
    <s v="Microsoft® Mobile Asset Mgmt Single Language Subscription Open Value No Level 1 Month Additional Product ROW Routing Per Asset"/>
    <s v="Unidad"/>
    <s v="Und"/>
    <s v="Monthly Subscriptions"/>
    <s v="N/A"/>
    <s v="N/A"/>
    <s v="OPEN VALUE ENT. NO CUALIFICADAS"/>
    <s v="V7U-00012"/>
    <s v="Suscripción mensual con pago anual"/>
    <n v="1.1399999999999999"/>
    <n v="1"/>
    <n v="0"/>
    <n v="0"/>
    <n v="4472.7785999999996"/>
    <n v="4861.72"/>
    <n v="0"/>
  </r>
  <r>
    <s v="Catalogo principalOPEN VALUE ENTIDADES NO CUALIFICADASV7U-00020"/>
    <s v="V7U-00020OPEN VALUE ENTIDADES NO CUALIFICADAS"/>
    <m/>
    <x v="4"/>
    <s v="V7U-00020"/>
    <x v="4"/>
    <s v="Catalogo principal"/>
    <s v="USD"/>
    <s v="N/A"/>
    <s v="Microsoft® Mobile Asset Mgmt Single Language Subscription Open Value No Level 1 Month AP NA Routing Per Asset Add-on"/>
    <s v="Unidad"/>
    <s v="Und"/>
    <s v="Monthly Subscriptions"/>
    <s v="N/A"/>
    <s v="N/A"/>
    <s v="OPEN VALUE ENT. NO CUALIFICADAS"/>
    <s v="V7U-00020"/>
    <s v="Suscripción mensual con pago anual"/>
    <n v="0.98"/>
    <n v="1"/>
    <n v="0"/>
    <n v="0"/>
    <n v="3845.0201999999999"/>
    <n v="4179.37"/>
    <n v="0"/>
  </r>
  <r>
    <s v="Catalogo principalOPEN VALUE ENTIDADES NO CUALIFICADASV7U-00028"/>
    <s v="V7U-00028OPEN VALUE ENTIDADES NO CUALIFICADAS"/>
    <m/>
    <x v="4"/>
    <s v="V7U-00028"/>
    <x v="4"/>
    <s v="Catalogo principal"/>
    <s v="USD"/>
    <s v="N/A"/>
    <s v="Microsoft® Mobile Asset Mgmt Single Language Subscription Open Value No Level 1 Month AP Europe Routing Per Asset Add-on"/>
    <s v="Unidad"/>
    <s v="Und"/>
    <s v="Monthly Subscriptions"/>
    <s v="N/A"/>
    <s v="N/A"/>
    <s v="OPEN VALUE ENT. NO CUALIFICADAS"/>
    <s v="V7U-00028"/>
    <s v="Suscripción mensual con pago anual"/>
    <n v="1.1399999999999999"/>
    <n v="1"/>
    <n v="0"/>
    <n v="0"/>
    <n v="4472.7785999999996"/>
    <n v="4861.72"/>
    <n v="0"/>
  </r>
  <r>
    <s v="Catalogo principalOPEN VALUE ENTIDADES NO CUALIFICADASV7U-00036"/>
    <s v="V7U-00036OPEN VALUE ENTIDADES NO CUALIFICADAS"/>
    <m/>
    <x v="4"/>
    <s v="V7U-00036"/>
    <x v="4"/>
    <s v="Catalogo principal"/>
    <s v="USD"/>
    <s v="N/A"/>
    <s v="Microsoft® Mobile Asset Mgmt Single Language Subscription Open Value No Level 1 Month AP NA w/o Routing Per Asset Add-on"/>
    <s v="Unidad"/>
    <s v="Und"/>
    <s v="Monthly Subscriptions"/>
    <s v="N/A"/>
    <s v="N/A"/>
    <s v="OPEN VALUE ENT. NO CUALIFICADAS"/>
    <s v="V7U-00036"/>
    <s v="Suscripción mensual con pago anual"/>
    <n v="0.78"/>
    <n v="1"/>
    <n v="0"/>
    <n v="0"/>
    <n v="3060.3222000000001"/>
    <n v="3326.44"/>
    <n v="0"/>
  </r>
  <r>
    <s v="Catalogo principalOPEN VALUE ENTIDADES NO CUALIFICADASV7U-00044"/>
    <s v="V7U-00044OPEN VALUE ENTIDADES NO CUALIFICADAS"/>
    <m/>
    <x v="4"/>
    <s v="V7U-00044"/>
    <x v="4"/>
    <s v="Catalogo principal"/>
    <s v="USD"/>
    <s v="N/A"/>
    <s v="Microsoft® Mobile Asset Mgmt Single Language Subscription Open Value No Level 1 Month AP Europe w/o Routing Per Asset Add-on"/>
    <s v="Unidad"/>
    <s v="Und"/>
    <s v="Monthly Subscriptions"/>
    <s v="N/A"/>
    <s v="N/A"/>
    <s v="OPEN VALUE ENT. NO CUALIFICADAS"/>
    <s v="V7U-00044"/>
    <s v="Suscripción mensual con pago anual"/>
    <n v="0.91"/>
    <n v="1"/>
    <n v="0"/>
    <n v="0"/>
    <n v="3570.3759"/>
    <n v="3880.84"/>
    <n v="0"/>
  </r>
  <r>
    <s v="Catalogo principalOPEN VALUE ENTIDADES NO CUALIFICADASV7U-00052"/>
    <s v="V7U-00052OPEN VALUE ENTIDADES NO CUALIFICADAS"/>
    <m/>
    <x v="4"/>
    <s v="V7U-00052"/>
    <x v="4"/>
    <s v="Catalogo principal"/>
    <s v="USD"/>
    <s v="N/A"/>
    <s v="Microsoft® Mobile Asset Mgmt Single Language Subscription Open Value No Level 1 Month AP ROW w/o Routing Per Asset Add-on"/>
    <s v="Unidad"/>
    <s v="Und"/>
    <s v="Monthly Subscriptions"/>
    <s v="N/A"/>
    <s v="N/A"/>
    <s v="OPEN VALUE ENT. NO CUALIFICADAS"/>
    <s v="V7U-00052"/>
    <s v="Suscripción mensual con pago anual"/>
    <n v="0.91"/>
    <n v="1"/>
    <n v="0"/>
    <n v="0"/>
    <n v="3570.3759"/>
    <n v="3880.84"/>
    <n v="0"/>
  </r>
  <r>
    <s v="Catalogo principalOPEN VALUE ENTIDADES NO CUALIFICADASV7U-00100"/>
    <s v="V7U-00100OPEN VALUE ENTIDADES NO CUALIFICADAS"/>
    <m/>
    <x v="4"/>
    <s v="V7U-00100"/>
    <x v="4"/>
    <s v="Catalogo principal"/>
    <s v="USD"/>
    <s v="N/A"/>
    <s v="Microsoft® Mobile Asset Mgmt Single Language Subscription Open Value No Level 1 Month AP Distance Matrix Per Asset Auto NA"/>
    <s v="Unidad"/>
    <s v="Und"/>
    <s v="Monthly Subscriptions"/>
    <s v="N/A"/>
    <s v="N/A"/>
    <s v="OPEN VALUE ENT. NO CUALIFICADAS"/>
    <s v="V7U-00100"/>
    <s v="Suscripción mensual con pago anual"/>
    <n v="2.6"/>
    <n v="1"/>
    <n v="0"/>
    <n v="0"/>
    <n v="10201.074000000001"/>
    <n v="11088.12"/>
    <n v="0"/>
  </r>
  <r>
    <s v="Catalogo principalOPEN VALUE ENTIDADES NO CUALIFICADASV7U-00106"/>
    <s v="V7U-00106OPEN VALUE ENTIDADES NO CUALIFICADAS"/>
    <m/>
    <x v="4"/>
    <s v="V7U-00106"/>
    <x v="4"/>
    <s v="Catalogo principal"/>
    <s v="USD"/>
    <s v="N/A"/>
    <s v="Microsoft® Mobile Asset Mgmt Single Language Subscription Open Value No Level 1 Month AP Distance Matrix Per Asset Manual NA"/>
    <s v="Unidad"/>
    <s v="Und"/>
    <s v="Monthly Subscriptions"/>
    <s v="N/A"/>
    <s v="N/A"/>
    <s v="OPEN VALUE ENT. NO CUALIFICADAS"/>
    <s v="V7U-00106"/>
    <s v="Suscripción mensual con pago anual"/>
    <n v="0.49"/>
    <n v="1"/>
    <n v="0"/>
    <n v="0"/>
    <n v="1922.5101"/>
    <n v="2089.6799999999998"/>
    <n v="0"/>
  </r>
  <r>
    <s v="Catalogo principalOPEN VALUE ENTIDADES NO CUALIFICADASV7U-00112"/>
    <s v="V7U-00112OPEN VALUE ENTIDADES NO CUALIFICADAS"/>
    <m/>
    <x v="4"/>
    <s v="V7U-00112"/>
    <x v="4"/>
    <s v="Catalogo principal"/>
    <s v="USD"/>
    <s v="N/A"/>
    <s v="Microsoft® Mobile Asset Mgmt Single Language Subscription Open Value No Level 1 Month AP Truck Routing Per Asset NA"/>
    <s v="Unidad"/>
    <s v="Und"/>
    <s v="Monthly Subscriptions"/>
    <s v="N/A"/>
    <s v="N/A"/>
    <s v="OPEN VALUE ENT. NO CUALIFICADAS"/>
    <s v="V7U-00112"/>
    <s v="Suscripción mensual con pago anual"/>
    <n v="0.49"/>
    <n v="1"/>
    <n v="0"/>
    <n v="0"/>
    <n v="1922.5101"/>
    <n v="2089.6799999999998"/>
    <n v="0"/>
  </r>
  <r>
    <s v="Catalogo principalOPEN VALUE ENTIDADES NO CUALIFICADASV7U-00118"/>
    <s v="V7U-00118OPEN VALUE ENTIDADES NO CUALIFICADAS"/>
    <m/>
    <x v="4"/>
    <s v="V7U-00118"/>
    <x v="4"/>
    <s v="Catalogo principal"/>
    <s v="USD"/>
    <s v="N/A"/>
    <s v="Microsoft® Mobile Asset Mgmt Single Language Subscription Open Value No Level 1 Month AP Drive Analytics Per Asset NA"/>
    <s v="Unidad"/>
    <s v="Und"/>
    <s v="Monthly Subscriptions"/>
    <s v="N/A"/>
    <s v="N/A"/>
    <s v="OPEN VALUE ENT. NO CUALIFICADAS"/>
    <s v="V7U-00118"/>
    <s v="Suscripción mensual con pago anual"/>
    <n v="0.49"/>
    <n v="1"/>
    <n v="0"/>
    <n v="0"/>
    <n v="1922.5101"/>
    <n v="2089.6799999999998"/>
    <n v="0"/>
  </r>
  <r>
    <s v="Catalogo principalOPEN VALUE ENTIDADES NO CUALIFICADASV7U-00124"/>
    <s v="V7U-00124OPEN VALUE ENTIDADES NO CUALIFICADAS"/>
    <m/>
    <x v="4"/>
    <s v="V7U-00124"/>
    <x v="4"/>
    <s v="Catalogo principal"/>
    <s v="USD"/>
    <s v="N/A"/>
    <s v="Microsoft® Mobile Asset Mgmt Single Language Subscription Open Value No Level 1 Month AP Distance Matrix Per Asset Auto EU"/>
    <s v="Unidad"/>
    <s v="Und"/>
    <s v="Monthly Subscriptions"/>
    <s v="N/A"/>
    <s v="N/A"/>
    <s v="OPEN VALUE ENT. NO CUALIFICADAS"/>
    <s v="V7U-00124"/>
    <s v="Suscripción mensual con pago anual"/>
    <n v="3.06"/>
    <n v="1"/>
    <n v="0"/>
    <n v="0"/>
    <n v="12005.8794"/>
    <n v="13049.87"/>
    <n v="0"/>
  </r>
  <r>
    <s v="Catalogo principalOPEN VALUE ENTIDADES NO CUALIFICADASV7U-00130"/>
    <s v="V7U-00130OPEN VALUE ENTIDADES NO CUALIFICADAS"/>
    <m/>
    <x v="4"/>
    <s v="V7U-00130"/>
    <x v="4"/>
    <s v="Catalogo principal"/>
    <s v="USD"/>
    <s v="N/A"/>
    <s v="Microsoft® Mobile Asset Mgmt Single Language Subscription Open Value No Level 1 Month AP Distance Matrix Per Asset Manual EU"/>
    <s v="Unidad"/>
    <s v="Und"/>
    <s v="Monthly Subscriptions"/>
    <s v="N/A"/>
    <s v="N/A"/>
    <s v="OPEN VALUE ENT. NO CUALIFICADAS"/>
    <s v="V7U-00130"/>
    <s v="Suscripción mensual con pago anual"/>
    <n v="0.53"/>
    <n v="1"/>
    <n v="0"/>
    <n v="0"/>
    <n v="2079.4497000000001"/>
    <n v="2260.27"/>
    <n v="0"/>
  </r>
  <r>
    <s v="Catalogo principalOPEN VALUE ENTIDADES NO CUALIFICADASV7U-00136"/>
    <s v="V7U-00136OPEN VALUE ENTIDADES NO CUALIFICADAS"/>
    <m/>
    <x v="4"/>
    <s v="V7U-00136"/>
    <x v="4"/>
    <s v="Catalogo principal"/>
    <s v="USD"/>
    <s v="N/A"/>
    <s v="Microsoft® Mobile Asset Mgmt Single Language Subscription Open Value No Level 1 Month AP Truck Routing Per Asset EU"/>
    <s v="Unidad"/>
    <s v="Und"/>
    <s v="Monthly Subscriptions"/>
    <s v="N/A"/>
    <s v="N/A"/>
    <s v="OPEN VALUE ENT. NO CUALIFICADAS"/>
    <s v="V7U-00136"/>
    <s v="Suscripción mensual con pago anual"/>
    <n v="0.53"/>
    <n v="1"/>
    <n v="0"/>
    <n v="0"/>
    <n v="2079.4497000000001"/>
    <n v="2260.27"/>
    <n v="0"/>
  </r>
  <r>
    <s v="Catalogo principalOPEN VALUE ENTIDADES NO CUALIFICADASV7U-00152"/>
    <s v="V7U-00152OPEN VALUE ENTIDADES NO CUALIFICADAS"/>
    <m/>
    <x v="4"/>
    <s v="V7U-00152"/>
    <x v="4"/>
    <s v="Catalogo principal"/>
    <s v="USD"/>
    <s v="N/A"/>
    <s v="Microsoft® Mobile Asset Mgmt Single Language Subscription Open Value No Level 1 Month AP Drive Analytics Per Asset EU"/>
    <s v="Unidad"/>
    <s v="Und"/>
    <s v="Monthly Subscriptions"/>
    <s v="N/A"/>
    <s v="N/A"/>
    <s v="OPEN VALUE ENT. NO CUALIFICADAS"/>
    <s v="V7U-00152"/>
    <s v="Suscripción mensual con pago anual"/>
    <n v="0.53"/>
    <n v="1"/>
    <n v="0"/>
    <n v="0"/>
    <n v="2079.4497000000001"/>
    <n v="2260.27"/>
    <n v="0"/>
  </r>
  <r>
    <s v="Catalogo principalOPEN VALUE ENTIDADES NO CUALIFICADASV7U-00158"/>
    <s v="V7U-00158OPEN VALUE ENTIDADES NO CUALIFICADAS"/>
    <m/>
    <x v="4"/>
    <s v="V7U-00158"/>
    <x v="4"/>
    <s v="Catalogo principal"/>
    <s v="USD"/>
    <s v="N/A"/>
    <s v="Microsoft® Mobile Asset Mgmt Single Language Subscription Open Value No Level 1 Month AP Distance Matrix Per Asset Auto ROW"/>
    <s v="Unidad"/>
    <s v="Und"/>
    <s v="Monthly Subscriptions"/>
    <s v="N/A"/>
    <s v="N/A"/>
    <s v="OPEN VALUE ENT. NO CUALIFICADAS"/>
    <s v="V7U-00158"/>
    <s v="Suscripción mensual con pago anual"/>
    <n v="3.06"/>
    <n v="1"/>
    <n v="0"/>
    <n v="0"/>
    <n v="12005.8794"/>
    <n v="13049.87"/>
    <n v="0"/>
  </r>
  <r>
    <s v="Catalogo principalOPEN VALUE ENTIDADES NO CUALIFICADASV7U-00164"/>
    <s v="V7U-00164OPEN VALUE ENTIDADES NO CUALIFICADAS"/>
    <m/>
    <x v="4"/>
    <s v="V7U-00164"/>
    <x v="4"/>
    <s v="Catalogo principal"/>
    <s v="USD"/>
    <s v="N/A"/>
    <s v="Microsoft® Mobile Asset Mgmt Single Language Subscription Open Value No Level 1 Month AP Distance Matrix Per Asset Manual ROW"/>
    <s v="Unidad"/>
    <s v="Und"/>
    <s v="Monthly Subscriptions"/>
    <s v="N/A"/>
    <s v="N/A"/>
    <s v="OPEN VALUE ENT. NO CUALIFICADAS"/>
    <s v="V7U-00164"/>
    <s v="Suscripción mensual con pago anual"/>
    <n v="0.53"/>
    <n v="1"/>
    <n v="0"/>
    <n v="0"/>
    <n v="2079.4497000000001"/>
    <n v="2260.27"/>
    <n v="0"/>
  </r>
  <r>
    <s v="Catalogo principalOPEN VALUE ENTIDADES NO CUALIFICADASV7U-00170"/>
    <s v="V7U-00170OPEN VALUE ENTIDADES NO CUALIFICADAS"/>
    <m/>
    <x v="4"/>
    <s v="V7U-00170"/>
    <x v="4"/>
    <s v="Catalogo principal"/>
    <s v="USD"/>
    <s v="N/A"/>
    <s v="Microsoft® Mobile Asset Mgmt Single Language Subscription Open Value No Level 1 Month AP Truck Routing Per Asset ROW"/>
    <s v="Unidad"/>
    <s v="Und"/>
    <s v="Monthly Subscriptions"/>
    <s v="N/A"/>
    <s v="N/A"/>
    <s v="OPEN VALUE ENT. NO CUALIFICADAS"/>
    <s v="V7U-00170"/>
    <s v="Suscripción mensual con pago anual"/>
    <n v="0.53"/>
    <n v="1"/>
    <n v="0"/>
    <n v="0"/>
    <n v="2079.4497000000001"/>
    <n v="2260.27"/>
    <n v="0"/>
  </r>
  <r>
    <s v="Catalogo principalOPEN VALUE ENTIDADES NO CUALIFICADASV7U-00176"/>
    <s v="V7U-00176OPEN VALUE ENTIDADES NO CUALIFICADAS"/>
    <m/>
    <x v="4"/>
    <s v="V7U-00176"/>
    <x v="4"/>
    <s v="Catalogo principal"/>
    <s v="USD"/>
    <s v="N/A"/>
    <s v="Microsoft® Mobile Asset Mgmt Single Language Subscription Open Value No Level 1 Month AP Drive Analytics Per Asset ROW"/>
    <s v="Unidad"/>
    <s v="Und"/>
    <s v="Monthly Subscriptions"/>
    <s v="N/A"/>
    <s v="N/A"/>
    <s v="OPEN VALUE ENT. NO CUALIFICADAS"/>
    <s v="V7U-00176"/>
    <s v="Suscripción mensual con pago anual"/>
    <n v="0.53"/>
    <n v="1"/>
    <n v="0"/>
    <n v="0"/>
    <n v="2079.4497000000001"/>
    <n v="2260.27"/>
    <n v="0"/>
  </r>
  <r>
    <s v="Catalogo principalOPEN VALUE ENTIDADES NO CUALIFICADASW06-00647"/>
    <s v="W06-00647OPEN VALUE ENTIDADES NO CUALIFICADAS"/>
    <m/>
    <x v="4"/>
    <s v="W06-00647"/>
    <x v="4"/>
    <s v="Catalogo principal"/>
    <s v="USD"/>
    <s v="N/A"/>
    <s v="Microsoft® Core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W06-00647"/>
    <s v="Licencia"/>
    <n v="543"/>
    <n v="1"/>
    <n v="0"/>
    <n v="0"/>
    <n v="2130455.0699999998"/>
    <n v="2315712.0299999998"/>
    <n v="0"/>
  </r>
  <r>
    <s v="Catalogo principalOPEN VALUE ENTIDADES NO CUALIFICADASW06-00652"/>
    <s v="W06-00652OPEN VALUE ENTIDADES NO CUALIFICADAS"/>
    <m/>
    <x v="4"/>
    <s v="W06-00652"/>
    <x v="4"/>
    <s v="Catalogo principal"/>
    <s v="USD"/>
    <s v="N/A"/>
    <s v="Microsoft® Core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W06-00652"/>
    <s v="Licencia"/>
    <n v="702"/>
    <n v="1"/>
    <n v="0"/>
    <n v="0"/>
    <n v="2754289.98"/>
    <n v="2993793.46"/>
    <n v="0"/>
  </r>
  <r>
    <s v="Catalogo principalOPEN VALUE ENTIDADES NO CUALIFICADASW06-00659"/>
    <s v="W06-00659OPEN VALUE ENTIDADES NO CUALIFICADAS"/>
    <m/>
    <x v="4"/>
    <s v="W06-00659"/>
    <x v="4"/>
    <s v="Catalogo principal"/>
    <s v="USD"/>
    <s v="N/A"/>
    <s v="Microsoft® Core CAL Single Language Software Assurance Open Value No Level 3 Years Acquired Year 1 AP Device CAL"/>
    <s v="Unidad"/>
    <s v="Und"/>
    <s v="Software Assurance"/>
    <s v="N/A"/>
    <s v="N/A"/>
    <s v="OPEN VALUE ENT. NO CUALIFICADAS"/>
    <s v="W06-00659"/>
    <s v="Licencia"/>
    <n v="243"/>
    <n v="1"/>
    <n v="0"/>
    <n v="0"/>
    <n v="953408.07"/>
    <n v="1036313.12"/>
    <n v="0"/>
  </r>
  <r>
    <s v="Catalogo principalOPEN VALUE ENTIDADES NO CUALIFICADASW06-00664"/>
    <s v="W06-00664OPEN VALUE ENTIDADES NO CUALIFICADAS"/>
    <m/>
    <x v="4"/>
    <s v="W06-00664"/>
    <x v="4"/>
    <s v="Catalogo principal"/>
    <s v="USD"/>
    <s v="N/A"/>
    <s v="Microsoft® Core CAL Single Language Software Assurance Open Value No Level 3 Years Acquired Year 1 AP User CAL"/>
    <s v="Unidad"/>
    <s v="Und"/>
    <s v="Software Assurance"/>
    <s v="N/A"/>
    <s v="N/A"/>
    <s v="OPEN VALUE ENT. NO CUALIFICADAS"/>
    <s v="W06-00664"/>
    <s v="Licencia"/>
    <n v="315"/>
    <n v="1"/>
    <n v="0"/>
    <n v="0"/>
    <n v="1235899.3499999999"/>
    <n v="1343368.86"/>
    <n v="0"/>
  </r>
  <r>
    <s v="Catalogo principalOPEN VALUE ENTIDADES NO CUALIFICADASW06-00788"/>
    <s v="W06-00788OPEN VALUE ENTIDADES NO CUALIFICADAS"/>
    <m/>
    <x v="4"/>
    <s v="W06-00788"/>
    <x v="4"/>
    <s v="Catalogo principal"/>
    <s v="USD"/>
    <s v="N/A"/>
    <s v="Microsoft Core CAL All Languages License &amp; Software Assurance Open Value No Level 3 Years Acquired Year 1 Enterprise Device CAL"/>
    <s v="Unidad"/>
    <s v="Und"/>
    <s v="Producto"/>
    <s v="N/A"/>
    <s v="N/A"/>
    <s v="OPEN VALUE ENT. NO CUALIFICADAS"/>
    <s v="W06-00788"/>
    <s v="Licencia"/>
    <n v="492"/>
    <n v="1"/>
    <n v="0"/>
    <n v="0"/>
    <n v="1930357.0799999998"/>
    <n v="2098214.2200000002"/>
    <n v="0"/>
  </r>
  <r>
    <s v="Catalogo principalOPEN VALUE ENTIDADES NO CUALIFICADASW06-00852"/>
    <s v="W06-00852OPEN VALUE ENTIDADES NO CUALIFICADAS"/>
    <m/>
    <x v="4"/>
    <s v="W06-00852"/>
    <x v="4"/>
    <s v="Catalogo principal"/>
    <s v="USD"/>
    <s v="N/A"/>
    <s v="Microsoft Core CAL All Languages License &amp; Software Assurance Open Value No Level 3 Years Acquired Year 1 Enterprise User CAL"/>
    <s v="Unidad"/>
    <s v="Und"/>
    <s v="Producto"/>
    <s v="N/A"/>
    <s v="N/A"/>
    <s v="OPEN VALUE ENT. NO CUALIFICADAS"/>
    <s v="W06-00852"/>
    <s v="Licencia"/>
    <n v="633"/>
    <n v="1"/>
    <n v="0"/>
    <n v="0"/>
    <n v="2483569.17"/>
    <n v="2699531.71"/>
    <n v="0"/>
  </r>
  <r>
    <s v="Catalogo principalOPEN VALUE ENTIDADES NO CUALIFICADASW06-00924"/>
    <s v="W06-00924OPEN VALUE ENTIDADES NO CUALIFICADAS"/>
    <m/>
    <x v="4"/>
    <s v="W06-00924"/>
    <x v="4"/>
    <s v="Catalogo principal"/>
    <s v="USD"/>
    <s v="N/A"/>
    <s v="Microsoft Core CAL All Languages Software Assurance Open Value No Level 3 Years Acquired Year 1 Enterprise Device CAL"/>
    <s v="Unidad"/>
    <s v="Und"/>
    <s v="Producto"/>
    <s v="N/A"/>
    <s v="N/A"/>
    <s v="OPEN VALUE ENT. NO CUALIFICADAS"/>
    <s v="W06-00924"/>
    <s v="Licencia"/>
    <n v="232"/>
    <n v="1"/>
    <n v="0"/>
    <n v="0"/>
    <n v="910249.67999999993"/>
    <n v="989401.83"/>
    <n v="0"/>
  </r>
  <r>
    <s v="Catalogo principalOPEN VALUE ENTIDADES NO CUALIFICADASW06-00932"/>
    <s v="W06-00932OPEN VALUE ENTIDADES NO CUALIFICADAS"/>
    <m/>
    <x v="4"/>
    <s v="W06-00932"/>
    <x v="4"/>
    <s v="Catalogo principal"/>
    <s v="USD"/>
    <s v="N/A"/>
    <s v="Microsoft Core CAL All Languages Software Assurance Open Value No Level 3 Years Acquired Year 1 Enterprise User CAL"/>
    <s v="Unidad"/>
    <s v="Und"/>
    <s v="Producto"/>
    <s v="N/A"/>
    <s v="N/A"/>
    <s v="OPEN VALUE ENT. NO CUALIFICADAS"/>
    <s v="W06-00932"/>
    <s v="Licencia"/>
    <n v="300"/>
    <n v="1"/>
    <n v="0"/>
    <n v="0"/>
    <n v="1177047"/>
    <n v="1279398.9099999999"/>
    <n v="0"/>
  </r>
  <r>
    <s v="Catalogo principalOPEN VALUE ENTIDADES NO CUALIFICADASW35-00001"/>
    <s v="W35-00001OPEN VALUE ENTIDADES NO CUALIFICADAS"/>
    <m/>
    <x v="4"/>
    <s v="W35-00001"/>
    <x v="4"/>
    <s v="Catalogo principal"/>
    <s v="USD"/>
    <s v="N/A"/>
    <s v="Microsoft® SfB Plus CAL Open Single Language Subscription Open Value No Level 1 Month AP"/>
    <s v="Unidad"/>
    <s v="Und"/>
    <s v="Monthly Subscriptions"/>
    <s v="N/A"/>
    <s v="N/A"/>
    <s v="OPEN VALUE ENT. NO CUALIFICADAS"/>
    <s v="W35-00001"/>
    <s v="Suscripción mensual con pago anual"/>
    <n v="2"/>
    <n v="1"/>
    <n v="0"/>
    <n v="0"/>
    <n v="7846.98"/>
    <n v="8529.33"/>
    <n v="0"/>
  </r>
  <r>
    <s v="Catalogo principalOPEN VALUE ENTIDADES NO CUALIFICADASWC2-00001"/>
    <s v="WC2-00001OPEN VALUE ENTIDADES NO CUALIFICADAS"/>
    <m/>
    <x v="4"/>
    <s v="WC2-00001"/>
    <x v="4"/>
    <s v="Catalogo principal"/>
    <s v="USD"/>
    <s v="N/A"/>
    <s v="Microsoft® MultiFactor Authentication Open Single Language Subscription Open Value No Level 1 Month Additional Product Renewal Only"/>
    <s v="Unidad"/>
    <s v="Und"/>
    <s v="Monthly Subscriptions"/>
    <s v="N/A"/>
    <s v="N/A"/>
    <s v="OPEN VALUE ENT. NO CUALIFICADAS"/>
    <s v="WC2-00001"/>
    <s v="Suscripción mensual con pago anual"/>
    <n v="1.3"/>
    <n v="1"/>
    <n v="0"/>
    <n v="0"/>
    <n v="5100.5370000000003"/>
    <n v="5544.06"/>
    <n v="0"/>
  </r>
  <r>
    <s v="Catalogo principalOPEN VALUE ENTIDADES NO CUALIFICADASYEG-00224"/>
    <s v="YEG-00224OPEN VALUE ENTIDADES NO CUALIFICADAS"/>
    <m/>
    <x v="4"/>
    <s v="YEG-00224"/>
    <x v="4"/>
    <s v="Catalogo principal"/>
    <s v="USD"/>
    <s v="N/A"/>
    <s v="Microsoft® SfB Server Plus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YEG-00224"/>
    <s v="Licencia"/>
    <n v="231"/>
    <n v="1"/>
    <n v="0"/>
    <n v="0"/>
    <n v="906326.19"/>
    <n v="985137.16"/>
    <n v="0"/>
  </r>
  <r>
    <s v="Catalogo principalOPEN VALUE ENTIDADES NO CUALIFICADASYEG-00226"/>
    <s v="YEG-00226OPEN VALUE ENTIDADES NO CUALIFICADAS"/>
    <m/>
    <x v="4"/>
    <s v="YEG-00226"/>
    <x v="4"/>
    <s v="Catalogo principal"/>
    <s v="USD"/>
    <s v="N/A"/>
    <s v="Microsoft® SfB Server Plus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YEG-00226"/>
    <s v="Licencia"/>
    <n v="300"/>
    <n v="1"/>
    <n v="0"/>
    <n v="0"/>
    <n v="1177047"/>
    <n v="1279398.9099999999"/>
    <n v="0"/>
  </r>
  <r>
    <s v="Catalogo principalOPEN VALUE ENTIDADES NO CUALIFICADASYEG-00228"/>
    <s v="YEG-00228OPEN VALUE ENTIDADES NO CUALIFICADAS"/>
    <m/>
    <x v="4"/>
    <s v="YEG-00228"/>
    <x v="4"/>
    <s v="Catalogo principal"/>
    <s v="USD"/>
    <s v="N/A"/>
    <s v="Microsoft® SfB Server Plus CAL Single Language Software Assurance Open Value No Level 3 Years Acquired Year 1 AP Device CAL"/>
    <s v="Unidad"/>
    <s v="Und"/>
    <s v="Software Assurance"/>
    <s v="N/A"/>
    <s v="N/A"/>
    <s v="OPEN VALUE ENT. NO CUALIFICADAS"/>
    <s v="YEG-00228"/>
    <s v="Licencia"/>
    <n v="99"/>
    <n v="1"/>
    <n v="0"/>
    <n v="0"/>
    <n v="388425.50999999995"/>
    <n v="422201.64"/>
    <n v="0"/>
  </r>
  <r>
    <s v="Catalogo principalOPEN VALUE ENTIDADES NO CUALIFICADASYEG-00230"/>
    <s v="YEG-00230OPEN VALUE ENTIDADES NO CUALIFICADAS"/>
    <m/>
    <x v="4"/>
    <s v="YEG-00230"/>
    <x v="4"/>
    <s v="Catalogo principal"/>
    <s v="USD"/>
    <s v="N/A"/>
    <s v="Microsoft® SfB Server Plus CAL Single Language Software Assurance Open Value No Level 3 Years Acquired Year 1 AP User CAL"/>
    <s v="Unidad"/>
    <s v="Und"/>
    <s v="Software Assurance"/>
    <s v="N/A"/>
    <s v="N/A"/>
    <s v="OPEN VALUE ENT. NO CUALIFICADAS"/>
    <s v="YEG-00230"/>
    <s v="Licencia"/>
    <n v="129"/>
    <n v="1"/>
    <n v="0"/>
    <n v="0"/>
    <n v="506130.20999999996"/>
    <n v="550141.53"/>
    <n v="0"/>
  </r>
  <r>
    <s v="Catalogo principalOPEN VALUE ENTIDADES NO CUALIFICADASYEG-00616"/>
    <s v="YEG-00616OPEN VALUE ENTIDADES NO CUALIFICADAS"/>
    <m/>
    <x v="4"/>
    <s v="YEG-00616"/>
    <x v="4"/>
    <s v="Catalogo principal"/>
    <s v="USD"/>
    <s v="N/A"/>
    <s v="Microsoft® SfB Server Plus CAL Single Language License &amp; Software Assurance Open Value No Level 3 Years Acquired Year 1 AP for ECAL Device CAL"/>
    <s v="Unidad"/>
    <s v="Und"/>
    <s v="License/Software Assurance "/>
    <s v="N/A"/>
    <s v="N/A"/>
    <s v="OPEN VALUE ENT. NO CUALIFICADAS"/>
    <s v="YEG-00616"/>
    <s v="Licencia"/>
    <n v="183"/>
    <n v="1"/>
    <n v="0"/>
    <n v="0"/>
    <n v="717998.66999999993"/>
    <n v="780433.34"/>
    <n v="0"/>
  </r>
  <r>
    <s v="Catalogo principalOPEN VALUE ENTIDADES NO CUALIFICADASYEG-00618"/>
    <s v="YEG-00618OPEN VALUE ENTIDADES NO CUALIFICADAS"/>
    <m/>
    <x v="4"/>
    <s v="YEG-00618"/>
    <x v="4"/>
    <s v="Catalogo principal"/>
    <s v="USD"/>
    <s v="N/A"/>
    <s v="Microsoft® SfB Server Plus CAL Single Language License &amp; Software Assurance Open Value No Level 3 Years Acquired Year 1 AP for ECAL User CAL"/>
    <s v="Unidad"/>
    <s v="Und"/>
    <s v="License/Software Assurance "/>
    <s v="N/A"/>
    <s v="N/A"/>
    <s v="OPEN VALUE ENT. NO CUALIFICADAS"/>
    <s v="YEG-00618"/>
    <s v="Licencia"/>
    <n v="240"/>
    <n v="1"/>
    <n v="0"/>
    <n v="0"/>
    <n v="941637.6"/>
    <n v="1023519.13"/>
    <n v="0"/>
  </r>
  <r>
    <s v="Catalogo principalOPEN VALUE ENTIDADES NO CUALIFICADASYEG-00620"/>
    <s v="YEG-00620OPEN VALUE ENTIDADES NO CUALIFICADAS"/>
    <m/>
    <x v="4"/>
    <s v="YEG-00620"/>
    <x v="4"/>
    <s v="Catalogo principal"/>
    <s v="USD"/>
    <s v="N/A"/>
    <s v="Microsoft® SfB Server Plus CAL Single Language Software Assurance Open Value No Level 3 Years Acquired Year 1 AP for ECAL Device CAL"/>
    <s v="Unidad"/>
    <s v="Und"/>
    <s v="Software Assurance"/>
    <s v="N/A"/>
    <s v="N/A"/>
    <s v="OPEN VALUE ENT. NO CUALIFICADAS"/>
    <s v="YEG-00620"/>
    <s v="Licencia"/>
    <n v="81"/>
    <n v="1"/>
    <n v="0"/>
    <n v="0"/>
    <n v="317802.69"/>
    <n v="345437.71"/>
    <n v="0"/>
  </r>
  <r>
    <s v="Catalogo principalOPEN VALUE ENTIDADES NO CUALIFICADASYEG-00622"/>
    <s v="YEG-00622OPEN VALUE ENTIDADES NO CUALIFICADAS"/>
    <m/>
    <x v="4"/>
    <s v="YEG-00622"/>
    <x v="4"/>
    <s v="Catalogo principal"/>
    <s v="USD"/>
    <s v="N/A"/>
    <s v="Microsoft® SfB Server Plus CAL Single Language Software Assurance Open Value No Level 3 Years Acquired Year 1 AP for ECAL User CAL"/>
    <s v="Unidad"/>
    <s v="Und"/>
    <s v="Software Assurance"/>
    <s v="N/A"/>
    <s v="N/A"/>
    <s v="OPEN VALUE ENT. NO CUALIFICADAS"/>
    <s v="YEG-00622"/>
    <s v="Licencia"/>
    <n v="105"/>
    <n v="1"/>
    <n v="0"/>
    <n v="0"/>
    <n v="411966.44999999995"/>
    <n v="447789.62"/>
    <n v="0"/>
  </r>
  <r>
    <s v="Catalogo principalOPEN VALUE ENTIDADES NO CUALIFICADASYEG-01240"/>
    <s v="YEG-01240OPEN VALUE ENTIDADES NO CUALIFICADAS"/>
    <m/>
    <x v="4"/>
    <s v="YEG-01240"/>
    <x v="4"/>
    <s v="Catalogo principal"/>
    <s v="USD"/>
    <s v="N/A"/>
    <s v="Microsoft SfB Server Plus CAL All Languages License &amp; Software Assurance Open Value No Level 3 Years Acquired Year 1 Enterprise Device CAL"/>
    <s v="Unidad"/>
    <s v="Und"/>
    <s v="Producto"/>
    <s v="N/A"/>
    <s v="N/A"/>
    <s v="OPEN VALUE ENT. NO CUALIFICADAS"/>
    <s v="YEG-01240"/>
    <s v="Licencia"/>
    <n v="210"/>
    <n v="1"/>
    <n v="0"/>
    <n v="0"/>
    <n v="823932.89999999991"/>
    <n v="895579.24"/>
    <n v="0"/>
  </r>
  <r>
    <s v="Catalogo principalOPEN VALUE ENTIDADES NO CUALIFICADASYEG-01242"/>
    <s v="YEG-01242OPEN VALUE ENTIDADES NO CUALIFICADAS"/>
    <m/>
    <x v="4"/>
    <s v="YEG-01242"/>
    <x v="4"/>
    <s v="Catalogo principal"/>
    <s v="USD"/>
    <s v="N/A"/>
    <s v="Microsoft SfB Server Plus CAL All Languages License &amp; Software Assurance Open Value No Level 3 Years Acquired Year 1 Enterprise User CAL"/>
    <s v="Unidad"/>
    <s v="Und"/>
    <s v="Producto"/>
    <s v="N/A"/>
    <s v="N/A"/>
    <s v="OPEN VALUE ENT. NO CUALIFICADAS"/>
    <s v="YEG-01242"/>
    <s v="Licencia"/>
    <n v="270"/>
    <n v="1"/>
    <n v="0"/>
    <n v="0"/>
    <n v="1059342.3"/>
    <n v="1151459.02"/>
    <n v="0"/>
  </r>
  <r>
    <s v="Catalogo principalOPEN VALUE ENTIDADES NO CUALIFICADASYEG-01244"/>
    <s v="YEG-01244OPEN VALUE ENTIDADES NO CUALIFICADAS"/>
    <m/>
    <x v="4"/>
    <s v="YEG-01244"/>
    <x v="4"/>
    <s v="Catalogo principal"/>
    <s v="USD"/>
    <s v="N/A"/>
    <s v="Microsoft SfB Server Plus CAL All Languages Software Assurance Open Value No Level 3 Years Acquired Year 1 Enterprise Device CAL"/>
    <s v="Unidad"/>
    <s v="Und"/>
    <s v="Producto"/>
    <s v="N/A"/>
    <s v="N/A"/>
    <s v="OPEN VALUE ENT. NO CUALIFICADAS"/>
    <s v="YEG-01244"/>
    <s v="Licencia"/>
    <n v="94"/>
    <n v="1"/>
    <n v="0"/>
    <n v="0"/>
    <n v="368808.06"/>
    <n v="400878.33"/>
    <n v="0"/>
  </r>
  <r>
    <s v="Catalogo principalOPEN VALUE ENTIDADES NO CUALIFICADASYEG-01246"/>
    <s v="YEG-01246OPEN VALUE ENTIDADES NO CUALIFICADAS"/>
    <m/>
    <x v="4"/>
    <s v="YEG-01246"/>
    <x v="4"/>
    <s v="Catalogo principal"/>
    <s v="USD"/>
    <s v="N/A"/>
    <s v="Microsoft SfB Server Plus CAL All Languages Software Assurance Open Value No Level 3 Years Acquired Year 1 Enterprise User CAL"/>
    <s v="Unidad"/>
    <s v="Und"/>
    <s v="Producto"/>
    <s v="N/A"/>
    <s v="N/A"/>
    <s v="OPEN VALUE ENT. NO CUALIFICADAS"/>
    <s v="YEG-01246"/>
    <s v="Licencia"/>
    <n v="122"/>
    <n v="1"/>
    <n v="0"/>
    <n v="0"/>
    <n v="478665.77999999997"/>
    <n v="520288.89"/>
    <n v="0"/>
  </r>
  <r>
    <s v="Catalogo principalOPEN VALUE ENTIDADES NO CUALIFICADASYEG-01300"/>
    <s v="YEG-01300OPEN VALUE ENTIDADES NO CUALIFICADAS"/>
    <m/>
    <x v="4"/>
    <s v="YEG-01300"/>
    <x v="4"/>
    <s v="Catalogo principal"/>
    <s v="USD"/>
    <s v="N/A"/>
    <s v="Microsoft SfB Server Plus CAL All Languages License &amp; Software Assurance Open Value No Level 3 Years Acquired Year 1 Enterprise for ECAL Device CAL"/>
    <s v="Unidad"/>
    <s v="Und"/>
    <s v="Producto"/>
    <s v="N/A"/>
    <s v="N/A"/>
    <s v="OPEN VALUE ENT. NO CUALIFICADAS"/>
    <s v="YEG-01300"/>
    <s v="Licencia"/>
    <n v="165"/>
    <n v="1"/>
    <n v="0"/>
    <n v="0"/>
    <n v="647375.85"/>
    <n v="703669.4"/>
    <n v="0"/>
  </r>
  <r>
    <s v="Catalogo principalOPEN VALUE ENTIDADES NO CUALIFICADASYEG-01302"/>
    <s v="YEG-01302OPEN VALUE ENTIDADES NO CUALIFICADAS"/>
    <m/>
    <x v="4"/>
    <s v="YEG-01302"/>
    <x v="4"/>
    <s v="Catalogo principal"/>
    <s v="USD"/>
    <s v="N/A"/>
    <s v="Microsoft SfB Server Plus CAL All Languages License &amp; Software Assurance Open Value No Level 3 Years Acquired Year 1 Enterprise for ECAL User CAL"/>
    <s v="Unidad"/>
    <s v="Und"/>
    <s v="Producto"/>
    <s v="N/A"/>
    <s v="N/A"/>
    <s v="OPEN VALUE ENT. NO CUALIFICADAS"/>
    <s v="YEG-01302"/>
    <s v="Licencia"/>
    <n v="216"/>
    <n v="1"/>
    <n v="0"/>
    <n v="0"/>
    <n v="847473.84"/>
    <n v="921167.22"/>
    <n v="0"/>
  </r>
  <r>
    <s v="Catalogo principalOPEN VALUE ENTIDADES NO CUALIFICADASYEG-01304"/>
    <s v="YEG-01304OPEN VALUE ENTIDADES NO CUALIFICADAS"/>
    <m/>
    <x v="4"/>
    <s v="YEG-01304"/>
    <x v="4"/>
    <s v="Catalogo principal"/>
    <s v="USD"/>
    <s v="N/A"/>
    <s v="Microsoft SfB Server Plus CAL All Languages Software Assurance Open Value No Level 3 Years Acquired Year 1 Enterprise for ECAL Device CAL"/>
    <s v="Unidad"/>
    <s v="Und"/>
    <s v="Producto"/>
    <s v="N/A"/>
    <s v="N/A"/>
    <s v="OPEN VALUE ENT. NO CUALIFICADAS"/>
    <s v="YEG-01304"/>
    <s v="Licencia"/>
    <n v="75"/>
    <n v="1"/>
    <n v="0"/>
    <n v="0"/>
    <n v="294261.75"/>
    <n v="319849.73"/>
    <n v="0"/>
  </r>
  <r>
    <s v="Catalogo principalOPEN VALUE ENTIDADES NO CUALIFICADASYEG-01306"/>
    <s v="YEG-01306OPEN VALUE ENTIDADES NO CUALIFICADAS"/>
    <m/>
    <x v="4"/>
    <s v="YEG-01306"/>
    <x v="4"/>
    <s v="Catalogo principal"/>
    <s v="USD"/>
    <s v="N/A"/>
    <s v="Microsoft SfB Server Plus CAL All Languages Software Assurance Open Value No Level 3 Years Acquired Year 1 Enterprise for ECAL User CAL"/>
    <s v="Unidad"/>
    <s v="Und"/>
    <s v="Producto"/>
    <s v="N/A"/>
    <s v="N/A"/>
    <s v="OPEN VALUE ENT. NO CUALIFICADAS"/>
    <s v="YEG-01306"/>
    <s v="Licencia"/>
    <n v="97"/>
    <n v="1"/>
    <n v="0"/>
    <n v="0"/>
    <n v="380578.52999999997"/>
    <n v="413672.32"/>
    <n v="0"/>
  </r>
  <r>
    <s v="Catalogo principalCSP ENTIDADES NO CUALIFICADASDG7GMGF0D7FV-0001_NCLF"/>
    <s v="DG7GMGF0D7FV-0001_NCLFCSP ENTIDADES NO CUALIFICADAS"/>
    <m/>
    <x v="4"/>
    <s v="DG7GMGF0D7FV-0001_NCLF"/>
    <x v="5"/>
    <s v="Catalogo principal"/>
    <s v="USD"/>
    <s v="N/A"/>
    <s v="Access LTSC 2021_NCLF"/>
    <s v="Unidad"/>
    <s v="Und"/>
    <s v="Standard"/>
    <s v="N/A"/>
    <s v="N/A"/>
    <s v="CSP ENT. NO CUALIFICADAS"/>
    <s v="DG7GMGF0D7FV-0001_NCLF"/>
    <s v="Licencia"/>
    <n v="180"/>
    <n v="1"/>
    <n v="0"/>
    <n v="0"/>
    <n v="706228.2"/>
    <n v="767639.35"/>
    <n v="0"/>
  </r>
  <r>
    <s v="Catalogo principalCSP ENTIDADES NO CUALIFICADASDG7GMGF0G49Z-0002_NCLF"/>
    <s v="DG7GMGF0G49Z-0002_NCLFCSP ENTIDADES NO CUALIFICADAS"/>
    <m/>
    <x v="4"/>
    <s v="DG7GMGF0G49Z-0002_NCLF"/>
    <x v="5"/>
    <s v="Catalogo principal"/>
    <s v="USD"/>
    <s v="N/A"/>
    <s v="BizTalk Server 2020 Branch_NCLF"/>
    <s v="Unidad"/>
    <s v="Und"/>
    <s v="Standard"/>
    <s v="N/A"/>
    <s v="N/A"/>
    <s v="CSP ENT. NO CUALIFICADAS"/>
    <s v="DG7GMGF0G49Z-0002_NCLF"/>
    <s v="Licencia"/>
    <n v="1453"/>
    <n v="1"/>
    <n v="0"/>
    <n v="0"/>
    <n v="5700830.9699999997"/>
    <n v="6196555.4000000004"/>
    <n v="0"/>
  </r>
  <r>
    <s v="Catalogo principalCSP ENTIDADES NO CUALIFICADASDG7GMGF0G49X-0001_NCLF"/>
    <s v="DG7GMGF0G49X-0001_NCLFCSP ENTIDADES NO CUALIFICADAS"/>
    <m/>
    <x v="4"/>
    <s v="DG7GMGF0G49X-0001_NCLF"/>
    <x v="5"/>
    <s v="Catalogo principal"/>
    <s v="USD"/>
    <s v="N/A"/>
    <s v="BizTalk Server 2020 Enterprise_NCLF"/>
    <s v="Unidad"/>
    <s v="Und"/>
    <s v="Standard"/>
    <s v="N/A"/>
    <s v="N/A"/>
    <s v="CSP ENT. NO CUALIFICADAS"/>
    <s v="DG7GMGF0G49X-0001_NCLF"/>
    <s v="Licencia"/>
    <n v="25431"/>
    <n v="1"/>
    <n v="0"/>
    <n v="0"/>
    <n v="99778274.189999998"/>
    <n v="108454645.86"/>
    <n v="0"/>
  </r>
  <r>
    <s v="Catalogo principalCSP ENTIDADES NO CUALIFICADASDG7GMGF0G49W-0002_NCLF"/>
    <s v="DG7GMGF0G49W-0002_NCLFCSP ENTIDADES NO CUALIFICADAS"/>
    <m/>
    <x v="4"/>
    <s v="DG7GMGF0G49W-0002_NCLF"/>
    <x v="5"/>
    <s v="Catalogo principal"/>
    <s v="USD"/>
    <s v="N/A"/>
    <s v="BizTalk Server 2020 Standard_NCLF"/>
    <s v="Unidad"/>
    <s v="Und"/>
    <s v="Standard"/>
    <s v="N/A"/>
    <s v="N/A"/>
    <s v="CSP ENT. NO CUALIFICADAS"/>
    <s v="DG7GMGF0G49W-0002_NCLF"/>
    <s v="Licencia"/>
    <n v="5830"/>
    <n v="1"/>
    <n v="0"/>
    <n v="0"/>
    <n v="22873946.699999999"/>
    <n v="24862985.539999999"/>
    <n v="0"/>
  </r>
  <r>
    <s v="Catalogo principalCSP ENTIDADES NO CUALIFICADASDG7GMGF0F4MF-0003_NCLF"/>
    <s v="DG7GMGF0F4MF-0003_NCLFCSP ENTIDADES NO CUALIFICADAS"/>
    <m/>
    <x v="4"/>
    <s v="DG7GMGF0F4MF-0003_NCLF"/>
    <x v="5"/>
    <s v="Catalogo principal"/>
    <s v="USD"/>
    <s v="N/A"/>
    <s v="Exchange Server Enterprise 2019_NCLF"/>
    <s v="Unidad"/>
    <s v="Und"/>
    <s v="Standard"/>
    <s v="N/A"/>
    <s v="N/A"/>
    <s v="CSP ENT. NO CUALIFICADAS"/>
    <s v="DG7GMGF0F4MF-0003_NCLF"/>
    <s v="Licencia"/>
    <n v="5124"/>
    <n v="1"/>
    <n v="0"/>
    <n v="0"/>
    <n v="20103962.759999998"/>
    <n v="21852133.43"/>
    <n v="0"/>
  </r>
  <r>
    <s v="Catalogo principalCSP ENTIDADES NO CUALIFICADASDG7GMGF0F4MD-0005_NCLF"/>
    <s v="DG7GMGF0F4MD-0005_NCLFCSP ENTIDADES NO CUALIFICADAS"/>
    <m/>
    <x v="4"/>
    <s v="DG7GMGF0F4MD-0005_NCLF"/>
    <x v="5"/>
    <s v="Catalogo principal"/>
    <s v="USD"/>
    <s v="N/A"/>
    <s v="Exchange Server Enterprise 2019 Device CAL_NCLF"/>
    <s v="Unidad"/>
    <s v="Und"/>
    <s v="Standard"/>
    <s v="N/A"/>
    <s v="N/A"/>
    <s v="CSP ENT. NO CUALIFICADAS"/>
    <s v="DG7GMGF0F4MD-0005_NCLF"/>
    <s v="Licencia"/>
    <n v="54"/>
    <n v="1"/>
    <n v="0"/>
    <n v="0"/>
    <n v="211868.46"/>
    <n v="230291.8"/>
    <n v="0"/>
  </r>
  <r>
    <s v="Catalogo principalCSP ENTIDADES NO CUALIFICADASDG7GMGF0F4MD-0004_NCLF"/>
    <s v="DG7GMGF0F4MD-0004_NCLFCSP ENTIDADES NO CUALIFICADAS"/>
    <m/>
    <x v="4"/>
    <s v="DG7GMGF0F4MD-0004_NCLF"/>
    <x v="5"/>
    <s v="Catalogo principal"/>
    <s v="USD"/>
    <s v="N/A"/>
    <s v="Exchange Server Enterprise 2019 User CAL_NCLF"/>
    <s v="Unidad"/>
    <s v="Und"/>
    <s v="Standard"/>
    <s v="N/A"/>
    <s v="N/A"/>
    <s v="CSP ENT. NO CUALIFICADAS"/>
    <s v="DG7GMGF0F4MD-0004_NCLF"/>
    <s v="Licencia"/>
    <n v="69"/>
    <n v="1"/>
    <n v="0"/>
    <n v="0"/>
    <n v="270720.81"/>
    <n v="294261.75"/>
    <n v="0"/>
  </r>
  <r>
    <s v="Catalogo principalCSP ENTIDADES NO CUALIFICADASDG7GMGF0F4MC-0003_NCLF"/>
    <s v="DG7GMGF0F4MC-0003_NCLFCSP ENTIDADES NO CUALIFICADAS"/>
    <m/>
    <x v="4"/>
    <s v="DG7GMGF0F4MC-0003_NCLF"/>
    <x v="5"/>
    <s v="Catalogo principal"/>
    <s v="USD"/>
    <s v="N/A"/>
    <s v="Exchange Server Standard 2019_NCLF"/>
    <s v="Unidad"/>
    <s v="Und"/>
    <s v="Standard"/>
    <s v="N/A"/>
    <s v="N/A"/>
    <s v="CSP ENT. NO CUALIFICADAS"/>
    <s v="DG7GMGF0F4MC-0003_NCLF"/>
    <s v="Licencia"/>
    <n v="897"/>
    <n v="1"/>
    <n v="0"/>
    <n v="0"/>
    <n v="3519370.53"/>
    <n v="3825402.75"/>
    <n v="0"/>
  </r>
  <r>
    <s v="Catalogo principalCSP ENTIDADES NO CUALIFICADASDG7GMGF0F4MB-0005_NCLF"/>
    <s v="DG7GMGF0F4MB-0005_NCLFCSP ENTIDADES NO CUALIFICADAS"/>
    <m/>
    <x v="4"/>
    <s v="DG7GMGF0F4MB-0005_NCLF"/>
    <x v="5"/>
    <s v="Catalogo principal"/>
    <s v="USD"/>
    <s v="N/A"/>
    <s v="Exchange Server Standard 2019 Device CAL_NCLF"/>
    <s v="Unidad"/>
    <s v="Und"/>
    <s v="Standard"/>
    <s v="N/A"/>
    <s v="N/A"/>
    <s v="CSP ENT. NO CUALIFICADAS"/>
    <s v="DG7GMGF0F4MB-0005_NCLF"/>
    <s v="Licencia"/>
    <n v="86"/>
    <n v="1"/>
    <n v="0"/>
    <n v="0"/>
    <n v="337420.13999999996"/>
    <n v="366761.02"/>
    <n v="0"/>
  </r>
  <r>
    <s v="Catalogo principalCSP ENTIDADES NO CUALIFICADASDG7GMGF0F4MB-0004_NCLF"/>
    <s v="DG7GMGF0F4MB-0004_NCLFCSP ENTIDADES NO CUALIFICADAS"/>
    <m/>
    <x v="4"/>
    <s v="DG7GMGF0F4MB-0004_NCLF"/>
    <x v="5"/>
    <s v="Catalogo principal"/>
    <s v="USD"/>
    <s v="N/A"/>
    <s v="Exchange Server Standard 2019 User CAL_NCLF"/>
    <s v="Unidad"/>
    <s v="Und"/>
    <s v="Standard"/>
    <s v="N/A"/>
    <s v="N/A"/>
    <s v="CSP ENT. NO CUALIFICADAS"/>
    <s v="DG7GMGF0F4MB-0004_NCLF"/>
    <s v="Licencia"/>
    <n v="111"/>
    <n v="1"/>
    <n v="0"/>
    <n v="0"/>
    <n v="435507.38999999996"/>
    <n v="473377.6"/>
    <n v="0"/>
  </r>
  <r>
    <s v="Catalogo principalCSP ENTIDADES NO CUALIFICADASDG7GMGF0D7FX-0002_NCLF"/>
    <s v="DG7GMGF0D7FX-0002_NCLFCSP ENTIDADES NO CUALIFICADAS"/>
    <m/>
    <x v="4"/>
    <s v="DG7GMGF0D7FX-0002_NCLF"/>
    <x v="5"/>
    <s v="Catalogo principal"/>
    <s v="USD"/>
    <s v="N/A"/>
    <s v="Office LTSC Professional Plus 2021_NCLF"/>
    <s v="Unidad"/>
    <s v="Und"/>
    <s v="Standard"/>
    <s v="N/A"/>
    <s v="N/A"/>
    <s v="CSP ENT. NO CUALIFICADAS"/>
    <s v="DG7GMGF0D7FX-0002_NCLF"/>
    <s v="Licencia"/>
    <n v="707"/>
    <n v="1"/>
    <n v="0"/>
    <n v="0"/>
    <n v="2773907.4299999997"/>
    <n v="3015116.77"/>
    <n v="0"/>
  </r>
  <r>
    <s v="Catalogo principalCSP ENTIDADES NO CUALIFICADASDG7GMGF0D7FZ-0002_NCLF"/>
    <s v="DG7GMGF0D7FZ-0002_NCLFCSP ENTIDADES NO CUALIFICADAS"/>
    <m/>
    <x v="4"/>
    <s v="DG7GMGF0D7FZ-0002_NCLF"/>
    <x v="5"/>
    <s v="Catalogo principal"/>
    <s v="USD"/>
    <s v="N/A"/>
    <s v="Office LTSC Standard 2021_NCLF"/>
    <s v="Unidad"/>
    <s v="Und"/>
    <s v="Standard"/>
    <s v="N/A"/>
    <s v="N/A"/>
    <s v="CSP ENT. NO CUALIFICADAS"/>
    <s v="DG7GMGF0D7FZ-0002_NCLF"/>
    <s v="Licencia"/>
    <n v="518"/>
    <n v="1"/>
    <n v="0"/>
    <n v="0"/>
    <n v="2032367.8199999998"/>
    <n v="2209095.46"/>
    <n v="0"/>
  </r>
  <r>
    <s v="Catalogo principalCSP ENTIDADES NO CUALIFICADASDG7GMGF0D7D1-0002_NCLF"/>
    <s v="DG7GMGF0D7D1-0002_NCLFCSP ENTIDADES NO CUALIFICADAS"/>
    <m/>
    <x v="4"/>
    <s v="DG7GMGF0D7D1-0002_NCLF"/>
    <x v="5"/>
    <s v="Catalogo principal"/>
    <s v="USD"/>
    <s v="N/A"/>
    <s v="Office LTSC Standard for Mac 2021_NCLF"/>
    <s v="Unidad"/>
    <s v="Und"/>
    <s v="Standard"/>
    <s v="N/A"/>
    <s v="N/A"/>
    <s v="CSP ENT. NO CUALIFICADAS"/>
    <s v="DG7GMGF0D7D1-0002_NCLF"/>
    <s v="Licencia"/>
    <n v="518"/>
    <n v="1"/>
    <n v="0"/>
    <n v="0"/>
    <n v="2032367.8199999998"/>
    <n v="2209095.46"/>
    <n v="0"/>
  </r>
  <r>
    <s v="Catalogo principalCSP ENTIDADES NO CUALIFICADASDG7GMGF0D7D7-0001_NCLF"/>
    <s v="DG7GMGF0D7D7-0001_NCLFCSP ENTIDADES NO CUALIFICADAS"/>
    <m/>
    <x v="4"/>
    <s v="DG7GMGF0D7D7-0001_NCLF"/>
    <x v="5"/>
    <s v="Catalogo principal"/>
    <s v="USD"/>
    <s v="N/A"/>
    <s v="Project Professional 2021_NCLF"/>
    <s v="Unidad"/>
    <s v="Und"/>
    <s v="Standard"/>
    <s v="N/A"/>
    <s v="N/A"/>
    <s v="CSP ENT. NO CUALIFICADAS"/>
    <s v="DG7GMGF0D7D7-0001_NCLF"/>
    <s v="Licencia"/>
    <n v="1299"/>
    <n v="1"/>
    <n v="0"/>
    <n v="0"/>
    <n v="5096613.51"/>
    <n v="5539797.29"/>
    <n v="0"/>
  </r>
  <r>
    <s v="Catalogo principalCSP ENTIDADES NO CUALIFICADASDG7GMGF0F4MH-0003_NCLF"/>
    <s v="DG7GMGF0F4MH-0003_NCLFCSP ENTIDADES NO CUALIFICADAS"/>
    <m/>
    <x v="4"/>
    <s v="DG7GMGF0F4MH-0003_NCLF"/>
    <x v="5"/>
    <s v="Catalogo principal"/>
    <s v="USD"/>
    <s v="N/A"/>
    <s v="Project Server 2019_NCLF"/>
    <s v="Unidad"/>
    <s v="Und"/>
    <s v="Standard"/>
    <s v="N/A"/>
    <s v="N/A"/>
    <s v="CSP ENT. NO CUALIFICADAS"/>
    <s v="DG7GMGF0F4MH-0003_NCLF"/>
    <s v="Licencia"/>
    <n v="7166"/>
    <n v="1"/>
    <n v="0"/>
    <n v="0"/>
    <n v="28115729.34"/>
    <n v="30560575.370000001"/>
    <n v="0"/>
  </r>
  <r>
    <s v="Catalogo principalCSP ENTIDADES NO CUALIFICADASDG7GMGF0F4LF-0003_NCLF"/>
    <s v="DG7GMGF0F4LF-0003_NCLFCSP ENTIDADES NO CUALIFICADAS"/>
    <m/>
    <x v="4"/>
    <s v="DG7GMGF0F4LF-0003_NCLF"/>
    <x v="5"/>
    <s v="Catalogo principal"/>
    <s v="USD"/>
    <s v="N/A"/>
    <s v="Project Server 2019 Device CAL_NCLF"/>
    <s v="Unidad"/>
    <s v="Und"/>
    <s v="Standard"/>
    <s v="N/A"/>
    <s v="N/A"/>
    <s v="CSP ENT. NO CUALIFICADAS"/>
    <s v="DG7GMGF0F4LF-0003_NCLF"/>
    <s v="Licencia"/>
    <n v="213"/>
    <n v="1"/>
    <n v="0"/>
    <n v="0"/>
    <n v="835703.37"/>
    <n v="908373.23"/>
    <n v="0"/>
  </r>
  <r>
    <s v="Catalogo principalCSP ENTIDADES NO CUALIFICADASDG7GMGF0F4LF-0001_NCLF"/>
    <s v="DG7GMGF0F4LF-0001_NCLFCSP ENTIDADES NO CUALIFICADAS"/>
    <m/>
    <x v="4"/>
    <s v="DG7GMGF0F4LF-0001_NCLF"/>
    <x v="5"/>
    <s v="Catalogo principal"/>
    <s v="USD"/>
    <s v="N/A"/>
    <s v="Project Server 2019 User CAL_NCLF"/>
    <s v="Unidad"/>
    <s v="Und"/>
    <s v="Standard"/>
    <s v="N/A"/>
    <s v="N/A"/>
    <s v="CSP ENT. NO CUALIFICADAS"/>
    <s v="DG7GMGF0F4LF-0001_NCLF"/>
    <s v="Licencia"/>
    <n v="278"/>
    <n v="1"/>
    <n v="0"/>
    <n v="0"/>
    <n v="1090730.22"/>
    <n v="1185576.33"/>
    <n v="0"/>
  </r>
  <r>
    <s v="Catalogo principalCSP ENTIDADES NO CUALIFICADASDG7GMGF0D7D8-0001_NCLF"/>
    <s v="DG7GMGF0D7D8-0001_NCLFCSP ENTIDADES NO CUALIFICADAS"/>
    <m/>
    <x v="4"/>
    <s v="DG7GMGF0D7D8-0001_NCLF"/>
    <x v="5"/>
    <s v="Catalogo principal"/>
    <s v="USD"/>
    <s v="N/A"/>
    <s v="Project Standard 2021_NCLF"/>
    <s v="Unidad"/>
    <s v="Und"/>
    <s v="Standard"/>
    <s v="N/A"/>
    <s v="N/A"/>
    <s v="CSP ENT. NO CUALIFICADAS"/>
    <s v="DG7GMGF0D7D8-0001_NCLF"/>
    <s v="Licencia"/>
    <n v="782"/>
    <n v="1"/>
    <n v="0"/>
    <n v="0"/>
    <n v="3068169.1799999997"/>
    <n v="3334966.5"/>
    <n v="0"/>
  </r>
  <r>
    <s v="Catalogo principalCSP ENTIDADES NO CUALIFICADASDG7GMGF0F4LV-0003_NCLF"/>
    <s v="DG7GMGF0F4LV-0003_NCLFCSP ENTIDADES NO CUALIFICADAS"/>
    <m/>
    <x v="4"/>
    <s v="DG7GMGF0F4LV-0003_NCLF"/>
    <x v="5"/>
    <s v="Catalogo principal"/>
    <s v="USD"/>
    <s v="N/A"/>
    <s v="SharePoint Enterprise 2019 Device CAL_NCLF"/>
    <s v="Unidad"/>
    <s v="Und"/>
    <s v="Standard"/>
    <s v="N/A"/>
    <s v="N/A"/>
    <s v="CSP ENT. NO CUALIFICADAS"/>
    <s v="DG7GMGF0F4LV-0003_NCLF"/>
    <s v="Licencia"/>
    <n v="105"/>
    <n v="1"/>
    <n v="0"/>
    <n v="0"/>
    <n v="411966.44999999995"/>
    <n v="447789.62"/>
    <n v="0"/>
  </r>
  <r>
    <s v="Catalogo principalCSP ENTIDADES NO CUALIFICADASDG7GMGF0F4LV-0002_NCLF"/>
    <s v="DG7GMGF0F4LV-0002_NCLFCSP ENTIDADES NO CUALIFICADAS"/>
    <m/>
    <x v="4"/>
    <s v="DG7GMGF0F4LV-0002_NCLF"/>
    <x v="5"/>
    <s v="Catalogo principal"/>
    <s v="USD"/>
    <s v="N/A"/>
    <s v="SharePoint Enterprise 2019 User CAL_NCLF"/>
    <s v="Unidad"/>
    <s v="Und"/>
    <s v="Standard"/>
    <s v="N/A"/>
    <s v="N/A"/>
    <s v="CSP ENT. NO CUALIFICADAS"/>
    <s v="DG7GMGF0F4LV-0002_NCLF"/>
    <s v="Licencia"/>
    <n v="138"/>
    <n v="1"/>
    <n v="0"/>
    <n v="0"/>
    <n v="541441.62"/>
    <n v="588523.5"/>
    <n v="0"/>
  </r>
  <r>
    <s v="Catalogo principalCSP ENTIDADES NO CUALIFICADASDG7GMGF0F4LT-0002_NCLF"/>
    <s v="DG7GMGF0F4LT-0002_NCLFCSP ENTIDADES NO CUALIFICADAS"/>
    <m/>
    <x v="4"/>
    <s v="DG7GMGF0F4LT-0002_NCLF"/>
    <x v="5"/>
    <s v="Catalogo principal"/>
    <s v="USD"/>
    <s v="N/A"/>
    <s v="SharePoint Server 2019_NCLF"/>
    <s v="Unidad"/>
    <s v="Und"/>
    <s v="Standard"/>
    <s v="N/A"/>
    <s v="N/A"/>
    <s v="CSP ENT. NO CUALIFICADAS"/>
    <s v="DG7GMGF0F4LT-0002_NCLF"/>
    <s v="Licencia"/>
    <n v="8599"/>
    <n v="1"/>
    <n v="0"/>
    <n v="0"/>
    <n v="33738090.509999998"/>
    <n v="36671837.509999998"/>
    <n v="0"/>
  </r>
  <r>
    <s v="Catalogo principalCSP ENTIDADES NO CUALIFICADASDG7GMGF0F4LS-0003_NCLF"/>
    <s v="DG7GMGF0F4LS-0003_NCLFCSP ENTIDADES NO CUALIFICADAS"/>
    <m/>
    <x v="4"/>
    <s v="DG7GMGF0F4LS-0003_NCLF"/>
    <x v="5"/>
    <s v="Catalogo principal"/>
    <s v="USD"/>
    <s v="N/A"/>
    <s v="SharePoint Standard 2019 Device CAL_NCLF"/>
    <s v="Unidad"/>
    <s v="Und"/>
    <s v="Standard"/>
    <s v="N/A"/>
    <s v="N/A"/>
    <s v="CSP ENT. NO CUALIFICADAS"/>
    <s v="DG7GMGF0F4LS-0003_NCLF"/>
    <s v="Licencia"/>
    <n v="121"/>
    <n v="1"/>
    <n v="0"/>
    <n v="0"/>
    <n v="474742.29"/>
    <n v="516024.23"/>
    <n v="0"/>
  </r>
  <r>
    <s v="Catalogo principalCSP ENTIDADES NO CUALIFICADASDG7GMGF0F4LS-0002_NCLF"/>
    <s v="DG7GMGF0F4LS-0002_NCLFCSP ENTIDADES NO CUALIFICADAS"/>
    <m/>
    <x v="4"/>
    <s v="DG7GMGF0F4LS-0002_NCLF"/>
    <x v="5"/>
    <s v="Catalogo principal"/>
    <s v="USD"/>
    <s v="N/A"/>
    <s v="SharePoint Standard 2019 User CAL_NCLF"/>
    <s v="Unidad"/>
    <s v="Und"/>
    <s v="Standard"/>
    <s v="N/A"/>
    <s v="N/A"/>
    <s v="CSP ENT. NO CUALIFICADAS"/>
    <s v="DG7GMGF0F4LS-0002_NCLF"/>
    <s v="Licencia"/>
    <n v="155"/>
    <n v="1"/>
    <n v="0"/>
    <n v="0"/>
    <n v="608140.94999999995"/>
    <n v="661022.77"/>
    <n v="0"/>
  </r>
  <r>
    <s v="Catalogo principalCSP ENTIDADES NO CUALIFICADASDG7GMGF0F4LQ-0002_NCLF"/>
    <s v="DG7GMGF0F4LQ-0002_NCLFCSP ENTIDADES NO CUALIFICADAS"/>
    <m/>
    <x v="4"/>
    <s v="DG7GMGF0F4LQ-0002_NCLF"/>
    <x v="5"/>
    <s v="Catalogo principal"/>
    <s v="USD"/>
    <s v="N/A"/>
    <s v="Skype for Business Server 2019_NCLF"/>
    <s v="Unidad"/>
    <s v="Und"/>
    <s v="Standard"/>
    <s v="N/A"/>
    <s v="N/A"/>
    <s v="CSP ENT. NO CUALIFICADAS"/>
    <s v="DG7GMGF0F4LQ-0002_NCLF"/>
    <s v="Licencia"/>
    <n v="4612"/>
    <n v="1"/>
    <n v="0"/>
    <n v="0"/>
    <n v="18095135.879999999"/>
    <n v="19668625.960000001"/>
    <n v="0"/>
  </r>
  <r>
    <s v="Catalogo principalCSP ENTIDADES NO CUALIFICADASDG7GMGF0F4LP-0003_NCLF"/>
    <s v="DG7GMGF0F4LP-0003_NCLFCSP ENTIDADES NO CUALIFICADAS"/>
    <m/>
    <x v="4"/>
    <s v="DG7GMGF0F4LP-0003_NCLF"/>
    <x v="5"/>
    <s v="Catalogo principal"/>
    <s v="USD"/>
    <s v="N/A"/>
    <s v="Skype for Business Server Enterprise 2019 Device CAL_NCLF"/>
    <s v="Unidad"/>
    <s v="Und"/>
    <s v="Standard"/>
    <s v="N/A"/>
    <s v="N/A"/>
    <s v="CSP ENT. NO CUALIFICADAS"/>
    <s v="DG7GMGF0F4LP-0003_NCLF"/>
    <s v="Licencia"/>
    <n v="138"/>
    <n v="1"/>
    <n v="0"/>
    <n v="0"/>
    <n v="541441.62"/>
    <n v="588523.5"/>
    <n v="0"/>
  </r>
  <r>
    <s v="Catalogo principalCSP ENTIDADES NO CUALIFICADASDG7GMGF0F4LP-0002_NCLF"/>
    <s v="DG7GMGF0F4LP-0002_NCLFCSP ENTIDADES NO CUALIFICADAS"/>
    <m/>
    <x v="4"/>
    <s v="DG7GMGF0F4LP-0002_NCLF"/>
    <x v="5"/>
    <s v="Catalogo principal"/>
    <s v="USD"/>
    <s v="N/A"/>
    <s v="Skype for Business Server Enterprise 2019 User CAL_NCLF"/>
    <s v="Unidad"/>
    <s v="Und"/>
    <s v="Standard"/>
    <s v="N/A"/>
    <s v="N/A"/>
    <s v="CSP ENT. NO CUALIFICADAS"/>
    <s v="DG7GMGF0F4LP-0002_NCLF"/>
    <s v="Licencia"/>
    <n v="178"/>
    <n v="1"/>
    <n v="0"/>
    <n v="0"/>
    <n v="698381.22"/>
    <n v="759110.02"/>
    <n v="0"/>
  </r>
  <r>
    <s v="Catalogo principalCSP ENTIDADES NO CUALIFICADASDG7GMGF0F4LN-0003_NCLF"/>
    <s v="DG7GMGF0F4LN-0003_NCLFCSP ENTIDADES NO CUALIFICADAS"/>
    <m/>
    <x v="4"/>
    <s v="DG7GMGF0F4LN-0003_NCLF"/>
    <x v="5"/>
    <s v="Catalogo principal"/>
    <s v="USD"/>
    <s v="N/A"/>
    <s v="Skype for Business Server Plus 2019 Device CAL_NCLF"/>
    <s v="Unidad"/>
    <s v="Und"/>
    <s v="Standard"/>
    <s v="N/A"/>
    <s v="N/A"/>
    <s v="CSP ENT. NO CUALIFICADAS"/>
    <s v="DG7GMGF0F4LN-0003_NCLF"/>
    <s v="Licencia"/>
    <n v="138"/>
    <n v="1"/>
    <n v="0"/>
    <n v="0"/>
    <n v="541441.62"/>
    <n v="588523.5"/>
    <n v="0"/>
  </r>
  <r>
    <s v="Catalogo principalCSP ENTIDADES NO CUALIFICADASDG7GMGF0F4LN-0002_NCLF"/>
    <s v="DG7GMGF0F4LN-0002_NCLFCSP ENTIDADES NO CUALIFICADAS"/>
    <m/>
    <x v="4"/>
    <s v="DG7GMGF0F4LN-0002_NCLF"/>
    <x v="5"/>
    <s v="Catalogo principal"/>
    <s v="USD"/>
    <s v="N/A"/>
    <s v="Skype for Business Server Plus 2019 User CAL_NCLF"/>
    <s v="Unidad"/>
    <s v="Und"/>
    <s v="Standard"/>
    <s v="N/A"/>
    <s v="N/A"/>
    <s v="CSP ENT. NO CUALIFICADAS"/>
    <s v="DG7GMGF0F4LN-0002_NCLF"/>
    <s v="Licencia"/>
    <n v="178"/>
    <n v="1"/>
    <n v="0"/>
    <n v="0"/>
    <n v="698381.22"/>
    <n v="759110.02"/>
    <n v="0"/>
  </r>
  <r>
    <s v="Catalogo principalCSP ENTIDADES NO CUALIFICADASDG7GMGF0F4K1-0003_NCLF"/>
    <s v="DG7GMGF0F4K1-0003_NCLFCSP ENTIDADES NO CUALIFICADAS"/>
    <m/>
    <x v="4"/>
    <s v="DG7GMGF0F4K1-0003_NCLF"/>
    <x v="5"/>
    <s v="Catalogo principal"/>
    <s v="USD"/>
    <s v="N/A"/>
    <s v="Skype for Business Server Standard 2019 Device CAL_NCLF"/>
    <s v="Unidad"/>
    <s v="Und"/>
    <s v="Standard"/>
    <s v="N/A"/>
    <s v="N/A"/>
    <s v="CSP ENT. NO CUALIFICADAS"/>
    <s v="DG7GMGF0F4K1-0003_NCLF"/>
    <s v="Licencia"/>
    <n v="41"/>
    <n v="1"/>
    <n v="0"/>
    <n v="0"/>
    <n v="160863.09"/>
    <n v="174851.18"/>
    <n v="0"/>
  </r>
  <r>
    <s v="Catalogo principalCSP ENTIDADES NO CUALIFICADASDG7GMGF0F4K1-0002_NCLF"/>
    <s v="DG7GMGF0F4K1-0002_NCLFCSP ENTIDADES NO CUALIFICADAS"/>
    <m/>
    <x v="4"/>
    <s v="DG7GMGF0F4K1-0002_NCLF"/>
    <x v="5"/>
    <s v="Catalogo principal"/>
    <s v="USD"/>
    <s v="N/A"/>
    <s v="Skype for Business Server Standard 2019 User CAL_NCLF"/>
    <s v="Unidad"/>
    <s v="Und"/>
    <s v="Standard"/>
    <s v="N/A"/>
    <s v="N/A"/>
    <s v="CSP ENT. NO CUALIFICADAS"/>
    <s v="DG7GMGF0F4K1-0002_NCLF"/>
    <s v="Licencia"/>
    <n v="52"/>
    <n v="1"/>
    <n v="0"/>
    <n v="0"/>
    <n v="204021.47999999998"/>
    <n v="221762.48"/>
    <n v="0"/>
  </r>
  <r>
    <s v="Catalogo principalCSP ENTIDADES NO CUALIFICADASDG7GMGF0FKZW-0002_NCLF"/>
    <s v="DG7GMGF0FKZW-0002_NCLFCSP ENTIDADES NO CUALIFICADAS"/>
    <m/>
    <x v="4"/>
    <s v="DG7GMGF0FKZW-0002_NCLF"/>
    <x v="5"/>
    <s v="Catalogo principal"/>
    <s v="USD"/>
    <s v="N/A"/>
    <s v="SQL Server 2019 - 1 Device CAL_NCLF"/>
    <s v="Unidad"/>
    <s v="Und"/>
    <s v="Producto"/>
    <s v="N/A"/>
    <s v="N/A"/>
    <s v="CSP ENT. NO CUALIFICADAS"/>
    <s v="DG7GMGF0FKZW-0002_NCLF"/>
    <s v="Licencia"/>
    <n v="240"/>
    <n v="1"/>
    <n v="0"/>
    <n v="0"/>
    <n v="941637.6"/>
    <n v="1023519.13"/>
    <n v="0"/>
  </r>
  <r>
    <s v="Catalogo principalCSP ENTIDADES NO CUALIFICADASDG7GMGF0FKZW-0003_NCLF"/>
    <s v="DG7GMGF0FKZW-0003_NCLFCSP ENTIDADES NO CUALIFICADAS"/>
    <m/>
    <x v="4"/>
    <s v="DG7GMGF0FKZW-0003_NCLF"/>
    <x v="5"/>
    <s v="Catalogo principal"/>
    <s v="USD"/>
    <s v="N/A"/>
    <s v="SQL Server 2019 - 1 User CAL_NCLF"/>
    <s v="Unidad"/>
    <s v="Und"/>
    <s v="Producto"/>
    <s v="N/A"/>
    <s v="N/A"/>
    <s v="CSP ENT. NO CUALIFICADAS"/>
    <s v="DG7GMGF0FKZW-0003_NCLF"/>
    <s v="Licencia"/>
    <n v="240"/>
    <n v="1"/>
    <n v="0"/>
    <n v="0"/>
    <n v="941637.6"/>
    <n v="1023519.13"/>
    <n v="0"/>
  </r>
  <r>
    <s v="Catalogo principalCSP ENTIDADES NO CUALIFICADASDG7GMGF0FKZV-0001_NCLF"/>
    <s v="DG7GMGF0FKZV-0001_NCLFCSP ENTIDADES NO CUALIFICADAS"/>
    <m/>
    <x v="4"/>
    <s v="DG7GMGF0FKZV-0001_NCLF"/>
    <x v="5"/>
    <s v="Catalogo principal"/>
    <s v="USD"/>
    <s v="N/A"/>
    <s v="SQL Server 2019 Enterprise Core - 2 Core License Pack_NCLF"/>
    <s v="Unidad"/>
    <s v="Und"/>
    <s v="Producto"/>
    <s v="N/A"/>
    <s v="N/A"/>
    <s v="CSP ENT. NO CUALIFICADAS"/>
    <s v="DG7GMGF0FKZV-0001_NCLF"/>
    <s v="Licencia"/>
    <n v="15810"/>
    <n v="1"/>
    <n v="0"/>
    <n v="0"/>
    <n v="62030376.899999999"/>
    <n v="67424322.719999999"/>
    <n v="0"/>
  </r>
  <r>
    <s v="Catalogo principalCSP ENTIDADES NO CUALIFICADASDG7GMGF0FKX9-0003_NCLF"/>
    <s v="DG7GMGF0FKX9-0003_NCLFCSP ENTIDADES NO CUALIFICADAS"/>
    <m/>
    <x v="4"/>
    <s v="DG7GMGF0FKX9-0003_NCLF"/>
    <x v="5"/>
    <s v="Catalogo principal"/>
    <s v="USD"/>
    <s v="N/A"/>
    <s v="SQL Server 2019 Standard Edition_NCLF"/>
    <s v="Unidad"/>
    <s v="Und"/>
    <s v="Producto"/>
    <s v="N/A"/>
    <s v="N/A"/>
    <s v="CSP ENT. NO CUALIFICADAS"/>
    <s v="DG7GMGF0FKX9-0003_NCLF"/>
    <s v="Licencia"/>
    <n v="1032"/>
    <n v="1"/>
    <n v="0"/>
    <n v="0"/>
    <n v="4049041.6799999997"/>
    <n v="4401132.26"/>
    <n v="0"/>
  </r>
  <r>
    <s v="Catalogo principalCSP ENTIDADES NO CUALIFICADASDG7GMGF0FLR2-0002_NCLF"/>
    <s v="DG7GMGF0FLR2-0002_NCLFCSP ENTIDADES NO CUALIFICADAS"/>
    <m/>
    <x v="4"/>
    <s v="DG7GMGF0FLR2-0002_NCLF"/>
    <x v="5"/>
    <s v="Catalogo principal"/>
    <s v="USD"/>
    <s v="N/A"/>
    <s v="SQL Server 2019 Standard Core - 2 Core License Pack_NCLF"/>
    <s v="Unidad"/>
    <s v="Und"/>
    <s v="Producto"/>
    <s v="N/A"/>
    <s v="N/A"/>
    <s v="CSP ENT. NO CUALIFICADAS"/>
    <s v="DG7GMGF0FLR2-0002_NCLF"/>
    <s v="Licencia"/>
    <n v="4123"/>
    <n v="1"/>
    <n v="0"/>
    <n v="0"/>
    <n v="16176549.27"/>
    <n v="17583205.73"/>
    <n v="0"/>
  </r>
  <r>
    <s v="Catalogo principalCSP ENTIDADES NO CUALIFICADASDG7GMGF0D7D9-0002_NCLF"/>
    <s v="DG7GMGF0D7D9-0002_NCLFCSP ENTIDADES NO CUALIFICADAS"/>
    <m/>
    <x v="4"/>
    <s v="DG7GMGF0D7D9-0002_NCLF"/>
    <x v="5"/>
    <s v="Catalogo principal"/>
    <s v="USD"/>
    <s v="N/A"/>
    <s v="Visio LTSC Professional 2021_NCLF"/>
    <s v="Unidad"/>
    <s v="Und"/>
    <s v="Standard"/>
    <s v="N/A"/>
    <s v="N/A"/>
    <s v="CSP ENT. NO CUALIFICADAS"/>
    <s v="DG7GMGF0D7D9-0002_NCLF"/>
    <s v="Licencia"/>
    <n v="667"/>
    <n v="1"/>
    <n v="0"/>
    <n v="0"/>
    <n v="2616967.83"/>
    <n v="2844530.25"/>
    <n v="0"/>
  </r>
  <r>
    <s v="Catalogo principalCSP ENTIDADES NO CUALIFICADASDG7GMGF0D7DB-0002_NCLF"/>
    <s v="DG7GMGF0D7DB-0002_NCLFCSP ENTIDADES NO CUALIFICADAS"/>
    <m/>
    <x v="4"/>
    <s v="DG7GMGF0D7DB-0002_NCLF"/>
    <x v="5"/>
    <s v="Catalogo principal"/>
    <s v="USD"/>
    <s v="N/A"/>
    <s v="Visio LTSC Standard 2021_NCLF"/>
    <s v="Unidad"/>
    <s v="Und"/>
    <s v="Standard"/>
    <s v="N/A"/>
    <s v="N/A"/>
    <s v="CSP ENT. NO CUALIFICADAS"/>
    <s v="DG7GMGF0D7DB-0002_NCLF"/>
    <s v="Licencia"/>
    <n v="356"/>
    <n v="1"/>
    <n v="0"/>
    <n v="0"/>
    <n v="1396762.44"/>
    <n v="1518220.04"/>
    <n v="0"/>
  </r>
  <r>
    <s v="Catalogo principalCSP ENTIDADES NO CUALIFICADASDG7GMGF0D3SJ-0003_NCLF"/>
    <s v="DG7GMGF0D3SJ-0003_NCLFCSP ENTIDADES NO CUALIFICADAS"/>
    <m/>
    <x v="4"/>
    <s v="DG7GMGF0D3SJ-0003_NCLF"/>
    <x v="5"/>
    <s v="Catalogo principal"/>
    <s v="USD"/>
    <s v="N/A"/>
    <s v="Visual Studio Professional 2022_NCLF"/>
    <s v="Unidad"/>
    <s v="Und"/>
    <s v="Standard"/>
    <s v="N/A"/>
    <s v="N/A"/>
    <s v="CSP ENT. NO CUALIFICADAS"/>
    <s v="DG7GMGF0D3SJ-0003_NCLF"/>
    <s v="Licencia"/>
    <n v="424"/>
    <n v="1"/>
    <n v="0"/>
    <n v="0"/>
    <n v="1663559.76"/>
    <n v="1808217.13"/>
    <n v="0"/>
  </r>
  <r>
    <s v="Catalogo principalCSP ENTIDADES NO CUALIFICADASDG7GMGF0D19L-0001_NCLF"/>
    <s v="DG7GMGF0D19L-0001_NCLFCSP ENTIDADES NO CUALIFICADAS"/>
    <m/>
    <x v="4"/>
    <s v="DG7GMGF0D19L-0001_NCLF"/>
    <x v="5"/>
    <s v="Catalogo principal"/>
    <s v="USD"/>
    <s v="N/A"/>
    <s v="Windows 10 Enterprise LTSC 2021 Upgrade_NCLF"/>
    <s v="Unidad"/>
    <s v="Und"/>
    <s v="Standard"/>
    <s v="N/A"/>
    <s v="N/A"/>
    <s v="CSP ENT. NO CUALIFICADAS"/>
    <s v="DG7GMGF0D19L-0001_NCLF"/>
    <s v="Licencia"/>
    <n v="339"/>
    <n v="1"/>
    <n v="0"/>
    <n v="0"/>
    <n v="1330063.1099999999"/>
    <n v="1445720.77"/>
    <n v="0"/>
  </r>
  <r>
    <s v="Catalogo principalCSP ENTIDADES NO CUALIFICADASDG7GMGF0D19M-0001_NCLF"/>
    <s v="DG7GMGF0D19M-0001_NCLFCSP ENTIDADES NO CUALIFICADAS"/>
    <m/>
    <x v="4"/>
    <s v="DG7GMGF0D19M-0001_NCLF"/>
    <x v="5"/>
    <s v="Catalogo principal"/>
    <s v="USD"/>
    <s v="N/A"/>
    <s v="Windows 10 Enterprise N LTSC 2021 Upgrade_NCLF"/>
    <s v="Unidad"/>
    <s v="Und"/>
    <s v="Standard"/>
    <s v="N/A"/>
    <s v="N/A"/>
    <s v="CSP ENT. NO CUALIFICADAS"/>
    <s v="DG7GMGF0D19M-0001_NCLF"/>
    <s v="Licencia"/>
    <n v="339"/>
    <n v="1"/>
    <n v="0"/>
    <n v="0"/>
    <n v="1330063.1099999999"/>
    <n v="1445720.77"/>
    <n v="0"/>
  </r>
  <r>
    <s v="Catalogo principalCSP ENTIDADES NO CUALIFICADASDG7GMGF0D8H4-0002_NCLF"/>
    <s v="DG7GMGF0D8H4-0002_NCLFCSP ENTIDADES NO CUALIFICADAS"/>
    <m/>
    <x v="4"/>
    <s v="DG7GMGF0D8H4-0002_NCLF"/>
    <x v="5"/>
    <s v="Catalogo principal"/>
    <s v="USD"/>
    <s v="N/A"/>
    <s v="Windows 11 Home to Pro Upgrade for Microsoft 365 Business_NCLF"/>
    <s v="Unidad"/>
    <s v="Und"/>
    <s v="Standard"/>
    <s v="N/A"/>
    <s v="N/A"/>
    <s v="CSP ENT. NO CUALIFICADAS"/>
    <s v="DG7GMGF0D8H4-0002_NCLF"/>
    <s v="Licencia"/>
    <n v="56"/>
    <n v="1"/>
    <n v="0"/>
    <n v="0"/>
    <n v="219715.44"/>
    <n v="238821.13"/>
    <n v="0"/>
  </r>
  <r>
    <s v="Catalogo principalCSP ENTIDADES NO CUALIFICADASDG7GMGF0D8H3-0002_NCLF"/>
    <s v="DG7GMGF0D8H3-0002_NCLFCSP ENTIDADES NO CUALIFICADAS"/>
    <m/>
    <x v="4"/>
    <s v="DG7GMGF0D8H3-0002_NCLF"/>
    <x v="5"/>
    <s v="Catalogo principal"/>
    <s v="USD"/>
    <s v="N/A"/>
    <s v="Windows 11 Home N to Pro N Upgrade for Microsoft 365 Business_NCLF"/>
    <s v="Unidad"/>
    <s v="Und"/>
    <s v="Standard"/>
    <s v="N/A"/>
    <s v="N/A"/>
    <s v="CSP ENT. NO CUALIFICADAS"/>
    <s v="DG7GMGF0D8H3-0002_NCLF"/>
    <s v="Licencia"/>
    <n v="56"/>
    <n v="1"/>
    <n v="0"/>
    <n v="0"/>
    <n v="219715.44"/>
    <n v="238821.13"/>
    <n v="0"/>
  </r>
  <r>
    <s v="Catalogo principalCSP ENTIDADES NO CUALIFICADASDG7GMGF0D609-0002_NCLF"/>
    <s v="DG7GMGF0D609-0002_NCLFCSP ENTIDADES NO CUALIFICADAS"/>
    <m/>
    <x v="4"/>
    <s v="DG7GMGF0D609-0002_NCLF"/>
    <x v="5"/>
    <s v="Catalogo principal"/>
    <s v="USD"/>
    <s v="N/A"/>
    <s v="Windows Server 2022 Remote Desktop Services External Connector_NCLF"/>
    <s v="Unidad"/>
    <s v="Und"/>
    <s v="Standard"/>
    <s v="N/A"/>
    <s v="N/A"/>
    <s v="CSP ENT. NO CUALIFICADAS"/>
    <s v="DG7GMGF0D609-0002_NCLF"/>
    <s v="Licencia"/>
    <n v="16740"/>
    <n v="1"/>
    <n v="0"/>
    <n v="0"/>
    <n v="65679222.599999994"/>
    <n v="71390459.349999994"/>
    <n v="0"/>
  </r>
  <r>
    <s v="Catalogo principalCSP ENTIDADES NO CUALIFICADASDG7GMGF0D7HX-0006_NCLF"/>
    <s v="DG7GMGF0D7HX-0006_NCLFCSP ENTIDADES NO CUALIFICADAS"/>
    <m/>
    <x v="4"/>
    <s v="DG7GMGF0D7HX-0006_NCLF"/>
    <x v="5"/>
    <s v="Catalogo principal"/>
    <s v="USD"/>
    <s v="N/A"/>
    <s v="Windows Server 2022 Remote Desktop Services - 1 Device CAL_NCLF"/>
    <s v="Unidad"/>
    <s v="Und"/>
    <s v="Standard"/>
    <s v="N/A"/>
    <s v="N/A"/>
    <s v="CSP ENT. NO CUALIFICADAS"/>
    <s v="DG7GMGF0D7HX-0006_NCLF"/>
    <s v="Licencia"/>
    <n v="166"/>
    <n v="1"/>
    <n v="0"/>
    <n v="0"/>
    <n v="651299.34"/>
    <n v="707934.07"/>
    <n v="0"/>
  </r>
  <r>
    <s v="Catalogo principalCSP ENTIDADES NO CUALIFICADASDG7GMGF0D7HX-0009_NCLF"/>
    <s v="DG7GMGF0D7HX-0009_NCLFCSP ENTIDADES NO CUALIFICADAS"/>
    <m/>
    <x v="4"/>
    <s v="DG7GMGF0D7HX-0009_NCLF"/>
    <x v="5"/>
    <s v="Catalogo principal"/>
    <s v="USD"/>
    <s v="N/A"/>
    <s v="Windows Server 2022 Remote Desktop Services - 1 User CAL_NCLF"/>
    <s v="Unidad"/>
    <s v="Und"/>
    <s v="Standard"/>
    <s v="N/A"/>
    <s v="N/A"/>
    <s v="CSP ENT. NO CUALIFICADAS"/>
    <s v="DG7GMGF0D7HX-0009_NCLF"/>
    <s v="Licencia"/>
    <n v="166"/>
    <n v="1"/>
    <n v="0"/>
    <n v="0"/>
    <n v="651299.34"/>
    <n v="707934.07"/>
    <n v="0"/>
  </r>
  <r>
    <s v="Catalogo principalCSP ENTIDADES NO CUALIFICADASDG7GMGF0D5SL-0002_NCLF"/>
    <s v="DG7GMGF0D5SL-0002_NCLFCSP ENTIDADES NO CUALIFICADAS"/>
    <m/>
    <x v="4"/>
    <s v="DG7GMGF0D5SL-0002_NCLF"/>
    <x v="5"/>
    <s v="Catalogo principal"/>
    <s v="USD"/>
    <s v="N/A"/>
    <s v="Rights Management Services (RMS) 2022 CAL- 1 User_NCLF"/>
    <s v="Unidad"/>
    <s v="Und"/>
    <s v="Standard"/>
    <s v="N/A"/>
    <s v="N/A"/>
    <s v="CSP ENT. NO CUALIFICADAS"/>
    <s v="DG7GMGF0D5SL-0002_NCLF"/>
    <s v="Licencia"/>
    <n v="66"/>
    <n v="1"/>
    <n v="0"/>
    <n v="0"/>
    <n v="258950.34"/>
    <n v="281467.76"/>
    <n v="0"/>
  </r>
  <r>
    <s v="Catalogo principalCSP ENTIDADES NO CUALIFICADASDG7GMGF0D5SL-0007_NCLF"/>
    <s v="DG7GMGF0D5SL-0007_NCLFCSP ENTIDADES NO CUALIFICADAS"/>
    <m/>
    <x v="4"/>
    <s v="DG7GMGF0D5SL-0007_NCLF"/>
    <x v="5"/>
    <s v="Catalogo principal"/>
    <s v="USD"/>
    <s v="N/A"/>
    <s v="Rights Management Services (RMS) 2022 CAL-1 Device_NCLF"/>
    <s v="Unidad"/>
    <s v="Und"/>
    <s v="Standard"/>
    <s v="N/A"/>
    <s v="N/A"/>
    <s v="CSP ENT. NO CUALIFICADAS"/>
    <s v="DG7GMGF0D5SL-0007_NCLF"/>
    <s v="Licencia"/>
    <n v="51"/>
    <n v="1"/>
    <n v="0"/>
    <n v="0"/>
    <n v="200097.99"/>
    <n v="217497.82"/>
    <n v="0"/>
  </r>
  <r>
    <s v="Catalogo principalCSP ENTIDADES NO CUALIFICADASDG7GMGF0D515-0001_NCLF"/>
    <s v="DG7GMGF0D515-0001_NCLFCSP ENTIDADES NO CUALIFICADAS"/>
    <m/>
    <x v="4"/>
    <s v="DG7GMGF0D515-0001_NCLF"/>
    <x v="5"/>
    <s v="Catalogo principal"/>
    <s v="USD"/>
    <s v="N/A"/>
    <s v="Windows Server 2022 External Connector_NCLF"/>
    <s v="Unidad"/>
    <s v="Und"/>
    <s v="Standard"/>
    <s v="N/A"/>
    <s v="N/A"/>
    <s v="CSP ENT. NO CUALIFICADAS"/>
    <s v="DG7GMGF0D515-0001_NCLF"/>
    <s v="Licencia"/>
    <n v="2554"/>
    <n v="1"/>
    <n v="0"/>
    <n v="0"/>
    <n v="10020593.459999999"/>
    <n v="10891949.41"/>
    <n v="0"/>
  </r>
  <r>
    <s v="Catalogo principalCSP ENTIDADES NO CUALIFICADASDG7GMGF0D513-0001_NCLF"/>
    <s v="DG7GMGF0D513-0001_NCLFCSP ENTIDADES NO CUALIFICADAS"/>
    <m/>
    <x v="4"/>
    <s v="DG7GMGF0D513-0001_NCLF"/>
    <x v="5"/>
    <s v="Catalogo principal"/>
    <s v="USD"/>
    <s v="N/A"/>
    <s v="Windows Server 2022 Rights Management External Connector_NCLF"/>
    <s v="Unidad"/>
    <s v="Und"/>
    <s v="Standard"/>
    <s v="N/A"/>
    <s v="N/A"/>
    <s v="CSP ENT. NO CUALIFICADAS"/>
    <s v="DG7GMGF0D513-0001_NCLF"/>
    <s v="Licencia"/>
    <n v="23056"/>
    <n v="1"/>
    <n v="0"/>
    <n v="0"/>
    <n v="90459985.439999998"/>
    <n v="98326071.129999995"/>
    <n v="0"/>
  </r>
  <r>
    <s v="Catalogo principalCSP ENTIDADES NO CUALIFICADASDG7GMGF0D5VX-0006_NCLF"/>
    <s v="DG7GMGF0D5VX-0006_NCLFCSP ENTIDADES NO CUALIFICADAS"/>
    <m/>
    <x v="4"/>
    <s v="DG7GMGF0D5VX-0006_NCLF"/>
    <x v="5"/>
    <s v="Catalogo principal"/>
    <s v="USD"/>
    <s v="N/A"/>
    <s v="Windows Server 2022 - 1 Device CAL_NCLF"/>
    <s v="Unidad"/>
    <s v="Und"/>
    <s v="Standard"/>
    <s v="N/A"/>
    <s v="N/A"/>
    <s v="CSP ENT. NO CUALIFICADAS"/>
    <s v="DG7GMGF0D5VX-0006_NCLF"/>
    <s v="Licencia"/>
    <n v="41"/>
    <n v="1"/>
    <n v="0"/>
    <n v="0"/>
    <n v="160863.09"/>
    <n v="174851.18"/>
    <n v="0"/>
  </r>
  <r>
    <s v="Catalogo principalCSP ENTIDADES NO CUALIFICADASDG7GMGF0D5VX-0007_NCLF"/>
    <s v="DG7GMGF0D5VX-0007_NCLFCSP ENTIDADES NO CUALIFICADAS"/>
    <m/>
    <x v="4"/>
    <s v="DG7GMGF0D5VX-0007_NCLF"/>
    <x v="5"/>
    <s v="Catalogo principal"/>
    <s v="USD"/>
    <s v="N/A"/>
    <s v="Windows Server 2022 - 1 User CAL_NCLF"/>
    <s v="Unidad"/>
    <s v="Und"/>
    <s v="Standard"/>
    <s v="N/A"/>
    <s v="N/A"/>
    <s v="CSP ENT. NO CUALIFICADAS"/>
    <s v="DG7GMGF0D5VX-0007_NCLF"/>
    <s v="Licencia"/>
    <n v="52"/>
    <n v="1"/>
    <n v="0"/>
    <n v="0"/>
    <n v="204021.47999999998"/>
    <n v="221762.48"/>
    <n v="0"/>
  </r>
  <r>
    <s v="Catalogo principalCSP ENTIDADES NO CUALIFICADASDG7GMGF0D65N-0002_NCLF"/>
    <s v="DG7GMGF0D65N-0002_NCLFCSP ENTIDADES NO CUALIFICADAS"/>
    <m/>
    <x v="4"/>
    <s v="DG7GMGF0D65N-0002_NCLF"/>
    <x v="5"/>
    <s v="Catalogo principal"/>
    <s v="USD"/>
    <s v="N/A"/>
    <s v="Windows Server 2022 Datacenter - 16 Core_NCLF"/>
    <s v="Unidad"/>
    <s v="Und"/>
    <s v="Standard"/>
    <s v="N/A"/>
    <s v="N/A"/>
    <s v="CSP ENT. NO CUALIFICADAS"/>
    <s v="DG7GMGF0D65N-0002_NCLF"/>
    <s v="Licencia"/>
    <n v="7079"/>
    <n v="1"/>
    <n v="0"/>
    <n v="0"/>
    <n v="27774385.709999997"/>
    <n v="30189549.68"/>
    <n v="0"/>
  </r>
  <r>
    <s v="Catalogo principalCSP ENTIDADES NO CUALIFICADASDG7GMGF0D65N-0003_NCLF"/>
    <s v="DG7GMGF0D65N-0003_NCLFCSP ENTIDADES NO CUALIFICADAS"/>
    <m/>
    <x v="4"/>
    <s v="DG7GMGF0D65N-0003_NCLF"/>
    <x v="5"/>
    <s v="Catalogo principal"/>
    <s v="USD"/>
    <s v="N/A"/>
    <s v="Windows Server 2022 Datacenter - 2 Core_NCLF"/>
    <s v="Unidad"/>
    <s v="Und"/>
    <s v="Standard"/>
    <s v="N/A"/>
    <s v="N/A"/>
    <s v="CSP ENT. NO CUALIFICADAS"/>
    <s v="DG7GMGF0D65N-0003_NCLF"/>
    <s v="Licencia"/>
    <n v="885"/>
    <n v="1"/>
    <n v="0"/>
    <n v="0"/>
    <n v="3472288.65"/>
    <n v="3774226.79"/>
    <n v="0"/>
  </r>
  <r>
    <s v="Catalogo principalCSP ENTIDADES NO CUALIFICADASDG7GMGF0D5RK-0005_NCLF"/>
    <s v="DG7GMGF0D5RK-0005_NCLFCSP ENTIDADES NO CUALIFICADAS"/>
    <m/>
    <x v="4"/>
    <s v="DG7GMGF0D5RK-0005_NCLF"/>
    <x v="5"/>
    <s v="Catalogo principal"/>
    <s v="USD"/>
    <s v="N/A"/>
    <s v="Windows Server 2022 Standard - 16 Core License Pack_NCLF"/>
    <s v="Unidad"/>
    <s v="Und"/>
    <s v="Standard"/>
    <s v="N/A"/>
    <s v="N/A"/>
    <s v="CSP ENT. NO CUALIFICADAS"/>
    <s v="DG7GMGF0D5RK-0005_NCLF"/>
    <s v="Licencia"/>
    <n v="1229"/>
    <n v="1"/>
    <n v="0"/>
    <n v="0"/>
    <n v="4821969.21"/>
    <n v="5241270.88"/>
    <n v="0"/>
  </r>
  <r>
    <s v="Catalogo principalCSP ENTIDADES NO CUALIFICADASDG7GMGF0D5RK-0004_NCLF"/>
    <s v="DG7GMGF0D5RK-0004_NCLFCSP ENTIDADES NO CUALIFICADAS"/>
    <m/>
    <x v="4"/>
    <s v="DG7GMGF0D5RK-0004_NCLF"/>
    <x v="5"/>
    <s v="Catalogo principal"/>
    <s v="USD"/>
    <s v="N/A"/>
    <s v="Windows Server 2022 Standard - 2 Core License Pack_NCLF"/>
    <s v="Unidad"/>
    <s v="Und"/>
    <s v="Standard"/>
    <s v="N/A"/>
    <s v="N/A"/>
    <s v="CSP ENT. NO CUALIFICADAS"/>
    <s v="DG7GMGF0D5RK-0004_NCLF"/>
    <s v="Licencia"/>
    <n v="154"/>
    <n v="1"/>
    <n v="0"/>
    <n v="0"/>
    <n v="604217.46"/>
    <n v="656758.11"/>
    <n v="0"/>
  </r>
  <r>
    <s v="Catalogo principalOPEN VALUE ENTIDADES NO CUALIFICADAS077-03499"/>
    <s v="077-03499OPEN VALUE ENTIDADES NO CUALIFICADAS"/>
    <m/>
    <x v="4"/>
    <s v="077-03499"/>
    <x v="4"/>
    <s v="Catalogo principal"/>
    <s v="USD"/>
    <s v="N/A"/>
    <s v="Microsoft® Access Single Language License &amp; Software Assurance Open Value No Level 3 Years Acquired Year 1 Additional Product"/>
    <s v="Unidad"/>
    <s v="Und"/>
    <s v="License/Software Assurance "/>
    <s v="N/A"/>
    <s v="N/A"/>
    <s v="OPEN VALUE ENT. NO CUALIFICADAS"/>
    <s v="077-03499"/>
    <s v="Licencia"/>
    <n v="339"/>
    <n v="1"/>
    <n v="0"/>
    <n v="0"/>
    <n v="1330063.1099999999"/>
    <n v="1445720.77"/>
    <n v="0"/>
  </r>
  <r>
    <s v="Catalogo principalOPEN VALUE ENTIDADES NO CUALIFICADAS077-03504"/>
    <s v="077-03504OPEN VALUE ENTIDADES NO CUALIFICADAS"/>
    <m/>
    <x v="4"/>
    <s v="077-03504"/>
    <x v="4"/>
    <s v="Catalogo principal"/>
    <s v="USD"/>
    <s v="N/A"/>
    <s v="Microsoft® Access Single Language Software Assurance Open Value No Level 3 Years Acquired Year 1 Additional Product"/>
    <s v="Unidad"/>
    <s v="Und"/>
    <s v="Software Assurance"/>
    <s v="N/A"/>
    <s v="N/A"/>
    <s v="OPEN VALUE ENT. NO CUALIFICADAS"/>
    <s v="077-03504"/>
    <s v="Licencia"/>
    <n v="159"/>
    <n v="1"/>
    <n v="0"/>
    <n v="0"/>
    <n v="623834.90999999992"/>
    <n v="678081.42"/>
    <n v="0"/>
  </r>
  <r>
    <s v="Catalogo principalCSP ENTIDADES NO CUALIFICADASCFQ7TTC0HL8Z-0001_NCLF"/>
    <s v="CFQ7TTC0HL8Z-0001_NCLFCSP ENTIDADES NO CUALIFICADAS"/>
    <m/>
    <x v="4"/>
    <s v="CFQ7TTC0HL8Z-0001_NCLF"/>
    <x v="5"/>
    <s v="Catalogo principal"/>
    <s v="USD"/>
    <s v="N/A"/>
    <s v="10-Year Audit Log Retention Add On_NCLF"/>
    <s v="Unidad"/>
    <s v="Und"/>
    <s v="Monthly Subscriptions"/>
    <s v="N/A"/>
    <s v="N/A"/>
    <s v="CSP ENT. NO CUALIFICADAS"/>
    <s v="CFQ7TTC0HL8Z-0001_NCLF"/>
    <s v="Suscripción mensual con pago anual"/>
    <n v="2"/>
    <n v="1"/>
    <n v="0"/>
    <n v="0"/>
    <n v="7846.98"/>
    <n v="8529.33"/>
    <n v="0"/>
  </r>
  <r>
    <s v="Catalogo principalCSP ENTIDADES NO CUALIFICADASCFQ7TTC0HDK0-0001_NCLF"/>
    <s v="CFQ7TTC0HDK0-0001_NCLFCSP ENTIDADES NO CUALIFICADAS"/>
    <m/>
    <x v="4"/>
    <s v="CFQ7TTC0HDK0-0001_NCLF"/>
    <x v="5"/>
    <s v="Catalogo principal"/>
    <s v="USD"/>
    <s v="N/A"/>
    <s v="Advanced Communications_NCLF"/>
    <s v="Unidad"/>
    <s v="Und"/>
    <s v="Monthly Subscriptions"/>
    <s v="N/A"/>
    <s v="N/A"/>
    <s v="CSP ENT. NO CUALIFICADAS"/>
    <s v="CFQ7TTC0HDK0-0001_NCLF"/>
    <s v="Suscripción mensual con pago anual"/>
    <n v="12"/>
    <n v="1"/>
    <n v="0"/>
    <n v="0"/>
    <n v="47081.88"/>
    <n v="51175.96"/>
    <n v="0"/>
  </r>
  <r>
    <s v="Catalogo principalCSP ENTIDADES NO CUALIFICADASCFQ7TTC0LHQD-0001_NCLF"/>
    <s v="CFQ7TTC0LHQD-0001_NCLFCSP ENTIDADES NO CUALIFICADAS"/>
    <m/>
    <x v="4"/>
    <s v="CFQ7TTC0LHQD-0001_NCLF"/>
    <x v="5"/>
    <s v="Catalogo principal"/>
    <s v="USD"/>
    <s v="N/A"/>
    <s v="Advanced eDiscovery Storage_NCLF"/>
    <s v="Unidad"/>
    <s v="Und"/>
    <s v="Monthly Subscriptions"/>
    <s v="N/A"/>
    <s v="N/A"/>
    <s v="CSP ENT. NO CUALIFICADAS"/>
    <s v="CFQ7TTC0LHQD-0001_NCLF"/>
    <s v="Suscripción mensual con pago anual"/>
    <n v="100"/>
    <n v="1"/>
    <n v="0"/>
    <n v="0"/>
    <n v="392349"/>
    <n v="426466.3"/>
    <n v="0"/>
  </r>
  <r>
    <s v="Catalogo principalCSP ENTIDADES NO CUALIFICADASCFQ7TTC0LH0Z-0001_NCLF"/>
    <s v="CFQ7TTC0LH0Z-0001_NCLFCSP ENTIDADES NO CUALIFICADAS"/>
    <m/>
    <x v="4"/>
    <s v="CFQ7TTC0LH0Z-0001_NCLF"/>
    <x v="5"/>
    <s v="Catalogo principal"/>
    <s v="USD"/>
    <s v="N/A"/>
    <s v="AI Builder Capacity add-on_NCLF"/>
    <s v="Unidad"/>
    <s v="Und"/>
    <s v="Monthly Subscriptions"/>
    <s v="N/A"/>
    <s v="N/A"/>
    <s v="CSP ENT. NO CUALIFICADAS"/>
    <s v="CFQ7TTC0LH0Z-0001_NCLF"/>
    <s v="Suscripción mensual con pago anual"/>
    <n v="500"/>
    <n v="1"/>
    <n v="0"/>
    <n v="0"/>
    <n v="1961745"/>
    <n v="2132331.52"/>
    <n v="0"/>
  </r>
  <r>
    <s v="Catalogo principalCSP ENTIDADES NO CUALIFICADASCFQ7TTC0LFLS-0002_NCLF"/>
    <s v="CFQ7TTC0LFLS-0002_NCLFCSP ENTIDADES NO CUALIFICADAS"/>
    <m/>
    <x v="4"/>
    <s v="CFQ7TTC0LFLS-0002_NCLF"/>
    <x v="5"/>
    <s v="Catalogo principal"/>
    <s v="USD"/>
    <s v="N/A"/>
    <s v="Azure Active Directory Premium P1_NCLF"/>
    <s v="Unidad"/>
    <s v="Und"/>
    <s v="Monthly Subscriptions"/>
    <s v="N/A"/>
    <s v="N/A"/>
    <s v="CSP ENT. NO CUALIFICADAS"/>
    <s v="CFQ7TTC0LFLS-0002_NCLF"/>
    <s v="Suscripción mensual con pago anual"/>
    <n v="6"/>
    <n v="1"/>
    <n v="0"/>
    <n v="0"/>
    <n v="23540.94"/>
    <n v="25587.98"/>
    <n v="0"/>
  </r>
  <r>
    <s v="Catalogo principalCSP ENTIDADES NO CUALIFICADASCFQ7TTC0LFK5-0001_NCLF"/>
    <s v="CFQ7TTC0LFK5-0001_NCLFCSP ENTIDADES NO CUALIFICADAS"/>
    <m/>
    <x v="4"/>
    <s v="CFQ7TTC0LFK5-0001_NCLF"/>
    <x v="5"/>
    <s v="Catalogo principal"/>
    <s v="USD"/>
    <s v="N/A"/>
    <s v="Azure Active Directory Premium P2_NCLF"/>
    <s v="Unidad"/>
    <s v="Und"/>
    <s v="Monthly Subscriptions"/>
    <s v="N/A"/>
    <s v="N/A"/>
    <s v="CSP ENT. NO CUALIFICADAS"/>
    <s v="CFQ7TTC0LFK5-0001_NCLF"/>
    <s v="Suscripción mensual con pago anual"/>
    <n v="9"/>
    <n v="1"/>
    <n v="0"/>
    <n v="0"/>
    <n v="35311.409999999996"/>
    <n v="38381.97"/>
    <n v="0"/>
  </r>
  <r>
    <s v="Catalogo principalCSP ENTIDADES NO CUALIFICADASCFQ7TTC0LH9J-0001_NCLF"/>
    <s v="CFQ7TTC0LH9J-0001_NCLFCSP ENTIDADES NO CUALIFICADAS"/>
    <m/>
    <x v="4"/>
    <s v="CFQ7TTC0LH9J-0001_NCLF"/>
    <x v="5"/>
    <s v="Catalogo principal"/>
    <s v="USD"/>
    <s v="N/A"/>
    <s v="Azure Information Protection Premium P1_NCLF"/>
    <s v="Unidad"/>
    <s v="Und"/>
    <s v="Monthly Subscriptions"/>
    <s v="N/A"/>
    <s v="N/A"/>
    <s v="CSP ENT. NO CUALIFICADAS"/>
    <s v="CFQ7TTC0LH9J-0001_NCLF"/>
    <s v="Suscripción mensual con pago anual"/>
    <n v="2"/>
    <n v="1"/>
    <n v="0"/>
    <n v="0"/>
    <n v="7846.98"/>
    <n v="8529.33"/>
    <n v="0"/>
  </r>
  <r>
    <s v="Catalogo principalCSP ENTIDADES NO CUALIFICADASCFQ7TTC0LHT2-0001_NCLF"/>
    <s v="CFQ7TTC0LHT2-0001_NCLFCSP ENTIDADES NO CUALIFICADAS"/>
    <m/>
    <x v="4"/>
    <s v="CFQ7TTC0LHT2-0001_NCLF"/>
    <x v="5"/>
    <s v="Catalogo principal"/>
    <s v="USD"/>
    <s v="N/A"/>
    <s v="Chat session for Virtual Agent_NCLF"/>
    <s v="Unidad"/>
    <s v="Und"/>
    <s v="Monthly Subscriptions"/>
    <s v="N/A"/>
    <s v="N/A"/>
    <s v="CSP ENT. NO CUALIFICADAS"/>
    <s v="CFQ7TTC0LHT2-0001_NCLF"/>
    <s v="Suscripción mensual con pago anual"/>
    <n v="450"/>
    <n v="1"/>
    <n v="0"/>
    <n v="0"/>
    <n v="1765570.5"/>
    <n v="1919098.37"/>
    <n v="0"/>
  </r>
  <r>
    <s v="Catalogo principalCSP ENTIDADES NO CUALIFICADASCFQ7TTC0LH0V-0001_NCLF"/>
    <s v="CFQ7TTC0LH0V-0001_NCLFCSP ENTIDADES NO CUALIFICADAS"/>
    <m/>
    <x v="4"/>
    <s v="CFQ7TTC0LH0V-0001_NCLF"/>
    <x v="5"/>
    <s v="Catalogo principal"/>
    <s v="USD"/>
    <s v="N/A"/>
    <s v="Microsoft Teams Shared Devices_NCLF"/>
    <s v="Unidad"/>
    <s v="Und"/>
    <s v="Monthly Subscriptions"/>
    <s v="N/A"/>
    <s v="N/A"/>
    <s v="CSP ENT. NO CUALIFICADAS"/>
    <s v="CFQ7TTC0LH0V-0001_NCLF"/>
    <s v="Suscripción mensual con pago anual"/>
    <n v="8"/>
    <n v="1"/>
    <n v="0"/>
    <n v="0"/>
    <n v="31387.919999999998"/>
    <n v="34117.300000000003"/>
    <n v="0"/>
  </r>
  <r>
    <s v="Catalogo principalCSP ENTIDADES NO CUALIFICADASCFQ7TTC0LHRL-0002_NCLF"/>
    <s v="CFQ7TTC0LHRL-0002_NCLFCSP ENTIDADES NO CUALIFICADAS"/>
    <m/>
    <x v="4"/>
    <s v="CFQ7TTC0LHRL-0002_NCLF"/>
    <x v="5"/>
    <s v="Catalogo principal"/>
    <s v="USD"/>
    <s v="N/A"/>
    <s v="Common Data Service Database Capacity_NCLF"/>
    <s v="Unidad"/>
    <s v="Und"/>
    <s v="Monthly Subscriptions"/>
    <s v="N/A"/>
    <s v="N/A"/>
    <s v="CSP ENT. NO CUALIFICADAS"/>
    <s v="CFQ7TTC0LHRL-0002_NCLF"/>
    <s v="Suscripción mensual con pago anual"/>
    <n v="40"/>
    <n v="1"/>
    <n v="0"/>
    <n v="0"/>
    <n v="156939.59999999998"/>
    <n v="170586.52"/>
    <n v="0"/>
  </r>
  <r>
    <s v="Catalogo principalCSP ENTIDADES NO CUALIFICADASCFQ7TTC0LHQ3-0001_NCLF"/>
    <s v="CFQ7TTC0LHQ3-0001_NCLFCSP ENTIDADES NO CUALIFICADAS"/>
    <m/>
    <x v="4"/>
    <s v="CFQ7TTC0LHQ3-0001_NCLF"/>
    <x v="5"/>
    <s v="Catalogo principal"/>
    <s v="USD"/>
    <s v="N/A"/>
    <s v="Common Data Service File Capacity_NCLF"/>
    <s v="Unidad"/>
    <s v="Und"/>
    <s v="Monthly Subscriptions"/>
    <s v="N/A"/>
    <s v="N/A"/>
    <s v="CSP ENT. NO CUALIFICADAS"/>
    <s v="CFQ7TTC0LHQ3-0001_NCLF"/>
    <s v="Suscripción mensual con pago anual"/>
    <n v="2"/>
    <n v="1"/>
    <n v="0"/>
    <n v="0"/>
    <n v="7846.98"/>
    <n v="8529.33"/>
    <n v="0"/>
  </r>
  <r>
    <s v="Catalogo principalCSP ENTIDADES NO CUALIFICADASCFQ7TTC0HBSL-0001_NCLF"/>
    <s v="CFQ7TTC0HBSL-0001_NCLFCSP ENTIDADES NO CUALIFICADAS"/>
    <m/>
    <x v="4"/>
    <s v="CFQ7TTC0HBSL-0001_NCLF"/>
    <x v="5"/>
    <s v="Catalogo principal"/>
    <s v="USD"/>
    <s v="N/A"/>
    <s v="Common Data Service Log Capacity_NCLF"/>
    <s v="Unidad"/>
    <s v="Und"/>
    <s v="Monthly Subscriptions"/>
    <s v="N/A"/>
    <s v="N/A"/>
    <s v="CSP ENT. NO CUALIFICADAS"/>
    <s v="CFQ7TTC0HBSL-0001_NCLF"/>
    <s v="Suscripción mensual con pago anual"/>
    <n v="10"/>
    <n v="1"/>
    <n v="0"/>
    <n v="0"/>
    <n v="39234.899999999994"/>
    <n v="42646.63"/>
    <n v="0"/>
  </r>
  <r>
    <s v="Catalogo principalCSP ENTIDADES NO CUALIFICADASCFQ7TTC0LHXR-0001_NCLF"/>
    <s v="CFQ7TTC0LHXR-0001_NCLFCSP ENTIDADES NO CUALIFICADAS"/>
    <m/>
    <x v="4"/>
    <s v="CFQ7TTC0LHXR-0001_NCLF"/>
    <x v="5"/>
    <s v="Catalogo principal"/>
    <s v="USD"/>
    <s v="N/A"/>
    <s v="Dynamics 365  Operations – Order Lines_NCLF"/>
    <s v="Unidad"/>
    <s v="Und"/>
    <s v="Monthly Subscriptions"/>
    <s v="N/A"/>
    <s v="N/A"/>
    <s v="CSP ENT. NO CUALIFICADAS"/>
    <s v="CFQ7TTC0LHXR-0001_NCLF"/>
    <s v="Suscripción mensual con pago anual"/>
    <n v="500"/>
    <n v="1"/>
    <n v="0"/>
    <n v="0"/>
    <n v="1961745"/>
    <n v="2132331.52"/>
    <n v="0"/>
  </r>
  <r>
    <s v="Catalogo principalCSP ENTIDADES NO CUALIFICADASCFQ7TTC0LHWJ-0001_NCLF"/>
    <s v="CFQ7TTC0LHWJ-0001_NCLFCSP ENTIDADES NO CUALIFICADAS"/>
    <m/>
    <x v="4"/>
    <s v="CFQ7TTC0LHWJ-0001_NCLF"/>
    <x v="5"/>
    <s v="Catalogo principal"/>
    <s v="USD"/>
    <s v="N/A"/>
    <s v="Dynamics 365 Asset Management Addl Assets_NCLF"/>
    <s v="Unidad"/>
    <s v="Und"/>
    <s v="Monthly Subscriptions"/>
    <s v="N/A"/>
    <s v="N/A"/>
    <s v="CSP ENT. NO CUALIFICADAS"/>
    <s v="CFQ7TTC0LHWJ-0001_NCLF"/>
    <s v="Suscripción mensual con pago anual"/>
    <n v="100"/>
    <n v="1"/>
    <n v="0"/>
    <n v="0"/>
    <n v="392349"/>
    <n v="426466.3"/>
    <n v="0"/>
  </r>
  <r>
    <s v="Catalogo principalCSP ENTIDADES NO CUALIFICADASCFQ7TTC0HD7P-0001_NCLF"/>
    <s v="CFQ7TTC0HD7P-0001_NCLFCSP ENTIDADES NO CUALIFICADAS"/>
    <m/>
    <x v="4"/>
    <s v="CFQ7TTC0HD7P-0001_NCLF"/>
    <x v="5"/>
    <s v="Catalogo principal"/>
    <s v="USD"/>
    <s v="N/A"/>
    <s v="Dynamics 365 Business Central Additional Environment Addon_NCLF"/>
    <s v="Unidad"/>
    <s v="Und"/>
    <s v="Monthly Subscriptions"/>
    <s v="N/A"/>
    <s v="N/A"/>
    <s v="CSP ENT. NO CUALIFICADAS"/>
    <s v="CFQ7TTC0HD7P-0001_NCLF"/>
    <s v="Suscripción mensual con pago anual"/>
    <n v="300"/>
    <n v="1"/>
    <n v="0"/>
    <n v="0"/>
    <n v="1177047"/>
    <n v="1279398.9099999999"/>
    <n v="0"/>
  </r>
  <r>
    <s v="Catalogo principalCSP ENTIDADES NO CUALIFICADASCFQ7TTC0HD3R-0001_NCLF"/>
    <s v="CFQ7TTC0HD3R-0001_NCLFCSP ENTIDADES NO CUALIFICADAS"/>
    <m/>
    <x v="4"/>
    <s v="CFQ7TTC0HD3R-0001_NCLF"/>
    <x v="5"/>
    <s v="Catalogo principal"/>
    <s v="USD"/>
    <s v="N/A"/>
    <s v="Dynamics 365 Business Central Database Capacity_NCLF"/>
    <s v="Unidad"/>
    <s v="Und"/>
    <s v="Monthly Subscriptions"/>
    <s v="N/A"/>
    <s v="N/A"/>
    <s v="CSP ENT. NO CUALIFICADAS"/>
    <s v="CFQ7TTC0HD3R-0001_NCLF"/>
    <s v="Suscripción mensual con pago anual"/>
    <n v="10"/>
    <n v="1"/>
    <n v="0"/>
    <n v="0"/>
    <n v="39234.899999999994"/>
    <n v="42646.63"/>
    <n v="0"/>
  </r>
  <r>
    <s v="Catalogo principalCSP ENTIDADES NO CUALIFICADASCFQ7TTC0HD3R-0003_NCLF"/>
    <s v="CFQ7TTC0HD3R-0003_NCLFCSP ENTIDADES NO CUALIFICADAS"/>
    <m/>
    <x v="4"/>
    <s v="CFQ7TTC0HD3R-0003_NCLF"/>
    <x v="5"/>
    <s v="Catalogo principal"/>
    <s v="USD"/>
    <s v="N/A"/>
    <s v="Dynamics 365 Business Central Database Capacity Overage_NCLF"/>
    <s v="Unidad"/>
    <s v="Und"/>
    <s v="Monthly Subscriptions"/>
    <s v="N/A"/>
    <s v="N/A"/>
    <s v="CSP ENT. NO CUALIFICADAS"/>
    <s v="CFQ7TTC0HD3R-0003_NCLF"/>
    <s v="Suscripción mensual con pago anual"/>
    <n v="5"/>
    <n v="1"/>
    <n v="0"/>
    <n v="0"/>
    <n v="19617.449999999997"/>
    <n v="21323.32"/>
    <n v="0"/>
  </r>
  <r>
    <s v="Catalogo principalCSP ENTIDADES NO CUALIFICADASCFQ7TTC0HD3R-0002_NCLF"/>
    <s v="CFQ7TTC0HD3R-0002_NCLFCSP ENTIDADES NO CUALIFICADAS"/>
    <m/>
    <x v="4"/>
    <s v="CFQ7TTC0HD3R-0002_NCLF"/>
    <x v="5"/>
    <s v="Catalogo principal"/>
    <s v="USD"/>
    <s v="N/A"/>
    <s v="Dynamics 365 Business Central Database Capacity 100GB_NCLF"/>
    <s v="Unidad"/>
    <s v="Und"/>
    <s v="Monthly Subscriptions"/>
    <s v="N/A"/>
    <s v="N/A"/>
    <s v="CSP ENT. NO CUALIFICADAS"/>
    <s v="CFQ7TTC0HD3R-0002_NCLF"/>
    <s v="Suscripción mensual con pago anual"/>
    <n v="500"/>
    <n v="1"/>
    <n v="0"/>
    <n v="0"/>
    <n v="1961745"/>
    <n v="2132331.52"/>
    <n v="0"/>
  </r>
  <r>
    <s v="Catalogo principalCSP ENTIDADES NO CUALIFICADASCFQ7TTC0LH3F-0002_NCLF"/>
    <s v="CFQ7TTC0LH3F-0002_NCLFCSP ENTIDADES NO CUALIFICADAS"/>
    <m/>
    <x v="4"/>
    <s v="CFQ7TTC0LH3F-0002_NCLF"/>
    <x v="5"/>
    <s v="Catalogo principal"/>
    <s v="USD"/>
    <s v="N/A"/>
    <s v="Dynamics 365 Business Central Device_NCLF"/>
    <s v="Unidad"/>
    <s v="Und"/>
    <s v="Monthly Subscriptions"/>
    <s v="N/A"/>
    <s v="N/A"/>
    <s v="CSP ENT. NO CUALIFICADAS"/>
    <s v="CFQ7TTC0LH3F-0002_NCLF"/>
    <s v="Suscripción mensual con pago anual"/>
    <n v="40"/>
    <n v="1"/>
    <n v="0"/>
    <n v="0"/>
    <n v="156939.59999999998"/>
    <n v="170586.52"/>
    <n v="0"/>
  </r>
  <r>
    <s v="Catalogo principalCSP ENTIDADES NO CUALIFICADASCFQ7TTC0LH34-0001_NCLF"/>
    <s v="CFQ7TTC0LH34-0001_NCLFCSP ENTIDADES NO CUALIFICADAS"/>
    <m/>
    <x v="4"/>
    <s v="CFQ7TTC0LH34-0001_NCLF"/>
    <x v="5"/>
    <s v="Catalogo principal"/>
    <s v="USD"/>
    <s v="N/A"/>
    <s v="Dynamics 365 Business Central Essentials_NCLF"/>
    <s v="Unidad"/>
    <s v="Und"/>
    <s v="Monthly Subscriptions"/>
    <s v="N/A"/>
    <s v="N/A"/>
    <s v="CSP ENT. NO CUALIFICADAS"/>
    <s v="CFQ7TTC0LH34-0001_NCLF"/>
    <s v="Suscripción mensual con pago anual"/>
    <n v="70"/>
    <n v="1"/>
    <n v="0"/>
    <n v="0"/>
    <n v="274644.3"/>
    <n v="298526.40999999997"/>
    <n v="0"/>
  </r>
  <r>
    <s v="Catalogo principalCSP ENTIDADES NO CUALIFICADASCFQ7TTC0LH33-0001_NCLF"/>
    <s v="CFQ7TTC0LH33-0001_NCLFCSP ENTIDADES NO CUALIFICADAS"/>
    <m/>
    <x v="4"/>
    <s v="CFQ7TTC0LH33-0001_NCLF"/>
    <x v="5"/>
    <s v="Catalogo principal"/>
    <s v="USD"/>
    <s v="N/A"/>
    <s v="Dynamics 365 Business Central External Accountant_NCLF"/>
    <s v="Unidad"/>
    <s v="Und"/>
    <s v="Monthly Subscriptions"/>
    <s v="N/A"/>
    <s v="N/A"/>
    <s v="CSP ENT. NO CUALIFICADAS"/>
    <s v="CFQ7TTC0LH33-0001_NCLF"/>
    <s v="Suscripción mensual con pago anual"/>
    <n v="0"/>
    <n v="1"/>
    <n v="0"/>
    <n v="0"/>
    <n v="0"/>
    <n v="0"/>
    <n v="0"/>
  </r>
  <r>
    <s v="Catalogo principalCSP ENTIDADES NO CUALIFICADASCFQ7TTC0LH38-0001_NCLF"/>
    <s v="CFQ7TTC0LH38-0001_NCLFCSP ENTIDADES NO CUALIFICADAS"/>
    <m/>
    <x v="4"/>
    <s v="CFQ7TTC0LH38-0001_NCLF"/>
    <x v="5"/>
    <s v="Catalogo principal"/>
    <s v="USD"/>
    <s v="N/A"/>
    <s v="Dynamics 365 Business Central Premium_NCLF"/>
    <s v="Unidad"/>
    <s v="Und"/>
    <s v="Monthly Subscriptions"/>
    <s v="N/A"/>
    <s v="N/A"/>
    <s v="CSP ENT. NO CUALIFICADAS"/>
    <s v="CFQ7TTC0LH38-0001_NCLF"/>
    <s v="Suscripción mensual con pago anual"/>
    <n v="100"/>
    <n v="1"/>
    <n v="0"/>
    <n v="0"/>
    <n v="392349"/>
    <n v="426466.3"/>
    <n v="0"/>
  </r>
  <r>
    <s v="Catalogo principalCSP ENTIDADES NO CUALIFICADASCFQ7TTC0LH39-0002_NCLF"/>
    <s v="CFQ7TTC0LH39-0002_NCLFCSP ENTIDADES NO CUALIFICADAS"/>
    <m/>
    <x v="4"/>
    <s v="CFQ7TTC0LH39-0002_NCLF"/>
    <x v="5"/>
    <s v="Catalogo principal"/>
    <s v="USD"/>
    <s v="N/A"/>
    <s v="Dynamics 365 Business Central Team Members_NCLF"/>
    <s v="Unidad"/>
    <s v="Und"/>
    <s v="Monthly Subscriptions"/>
    <s v="N/A"/>
    <s v="N/A"/>
    <s v="CSP ENT. NO CUALIFICADAS"/>
    <s v="CFQ7TTC0LH39-0002_NCLF"/>
    <s v="Suscripción mensual con pago anual"/>
    <n v="8"/>
    <n v="1"/>
    <n v="0"/>
    <n v="0"/>
    <n v="31387.919999999998"/>
    <n v="34117.300000000003"/>
    <n v="0"/>
  </r>
  <r>
    <s v="Catalogo principalCSP ENTIDADES NO CUALIFICADASCFQ7TTC0LH2Z-0002_NCLF"/>
    <s v="CFQ7TTC0LH2Z-0002_NCLFCSP ENTIDADES NO CUALIFICADAS"/>
    <m/>
    <x v="4"/>
    <s v="CFQ7TTC0LH2Z-0002_NCLF"/>
    <x v="5"/>
    <s v="Catalogo principal"/>
    <s v="USD"/>
    <s v="N/A"/>
    <s v="Dynamics 365 Commerce_NCLF"/>
    <s v="Unidad"/>
    <s v="Und"/>
    <s v="Monthly Subscriptions"/>
    <s v="N/A"/>
    <s v="N/A"/>
    <s v="CSP ENT. NO CUALIFICADAS"/>
    <s v="CFQ7TTC0LH2Z-0002_NCLF"/>
    <s v="Suscripción mensual con pago anual"/>
    <n v="180"/>
    <n v="1"/>
    <n v="0"/>
    <n v="0"/>
    <n v="706228.2"/>
    <n v="767639.35"/>
    <n v="0"/>
  </r>
  <r>
    <s v="Catalogo principalCSP ENTIDADES NO CUALIFICADASCFQ7TTC0LH2Z-0001_NCLF"/>
    <s v="CFQ7TTC0LH2Z-0001_NCLFCSP ENTIDADES NO CUALIFICADAS"/>
    <m/>
    <x v="4"/>
    <s v="CFQ7TTC0LH2Z-0001_NCLF"/>
    <x v="5"/>
    <s v="Catalogo principal"/>
    <s v="USD"/>
    <s v="N/A"/>
    <s v="Dynamics 365 Commerce Attach to Qualifying Dynamics 365 Base Offer_NCLF"/>
    <s v="Unidad"/>
    <s v="Und"/>
    <s v="Monthly Subscriptions"/>
    <s v="N/A"/>
    <s v="N/A"/>
    <s v="CSP ENT. NO CUALIFICADAS"/>
    <s v="CFQ7TTC0LH2Z-0001_NCLF"/>
    <s v="Suscripción mensual con pago anual"/>
    <n v="30"/>
    <n v="1"/>
    <n v="0"/>
    <n v="0"/>
    <n v="117704.7"/>
    <n v="127939.89"/>
    <n v="0"/>
  </r>
  <r>
    <s v="Catalogo principalCSP ENTIDADES NO CUALIFICADASCFQ7TTC0HM0T-0012_NCLF"/>
    <s v="CFQ7TTC0HM0T-0012_NCLFCSP ENTIDADES NO CUALIFICADAS"/>
    <m/>
    <x v="4"/>
    <s v="CFQ7TTC0HM0T-0012_NCLF"/>
    <x v="5"/>
    <s v="Catalogo principal"/>
    <s v="USD"/>
    <s v="N/A"/>
    <s v="Dynamics 365 e-Commerce Tier 1 Band 5 Overage_NCLF"/>
    <s v="Unidad"/>
    <s v="Und"/>
    <s v="Monthly Subscriptions"/>
    <s v="N/A"/>
    <s v="N/A"/>
    <s v="CSP ENT. NO CUALIFICADAS"/>
    <s v="CFQ7TTC0HM0T-0012_NCLF"/>
    <s v="Suscripción mensual con pago anual"/>
    <n v="500"/>
    <n v="1"/>
    <n v="0"/>
    <n v="0"/>
    <n v="1961745"/>
    <n v="2132331.52"/>
    <n v="0"/>
  </r>
  <r>
    <s v="Catalogo principalCSP ENTIDADES NO CUALIFICADASCFQ7TTC0HM0T-0011_NCLF"/>
    <s v="CFQ7TTC0HM0T-0011_NCLFCSP ENTIDADES NO CUALIFICADAS"/>
    <m/>
    <x v="4"/>
    <s v="CFQ7TTC0HM0T-0011_NCLF"/>
    <x v="5"/>
    <s v="Catalogo principal"/>
    <s v="USD"/>
    <s v="N/A"/>
    <s v="Dynamics 365 e-Commerce Tier 1 Band 6_NCLF"/>
    <s v="Unidad"/>
    <s v="Und"/>
    <s v="Monthly Subscriptions"/>
    <s v="N/A"/>
    <s v="N/A"/>
    <s v="CSP ENT. NO CUALIFICADAS"/>
    <s v="CFQ7TTC0HM0T-0011_NCLF"/>
    <s v="Suscripción mensual con pago anual"/>
    <n v="4000"/>
    <n v="1"/>
    <n v="0"/>
    <n v="0"/>
    <n v="15693960"/>
    <n v="17058652.170000002"/>
    <n v="0"/>
  </r>
  <r>
    <s v="Catalogo principalCSP ENTIDADES NO CUALIFICADASCFQ7TTC0HM0T-0010_NCLF"/>
    <s v="CFQ7TTC0HM0T-0010_NCLFCSP ENTIDADES NO CUALIFICADAS"/>
    <m/>
    <x v="4"/>
    <s v="CFQ7TTC0HM0T-0010_NCLF"/>
    <x v="5"/>
    <s v="Catalogo principal"/>
    <s v="USD"/>
    <s v="N/A"/>
    <s v="Dynamics 365 e-Commerce Tier 1 Band 6 Overage_NCLF"/>
    <s v="Unidad"/>
    <s v="Und"/>
    <s v="Monthly Subscriptions"/>
    <s v="N/A"/>
    <s v="N/A"/>
    <s v="CSP ENT. NO CUALIFICADAS"/>
    <s v="CFQ7TTC0HM0T-0010_NCLF"/>
    <s v="Suscripción mensual con pago anual"/>
    <n v="500"/>
    <n v="1"/>
    <n v="0"/>
    <n v="0"/>
    <n v="1961745"/>
    <n v="2132331.52"/>
    <n v="0"/>
  </r>
  <r>
    <s v="Catalogo principalCSP ENTIDADES NO CUALIFICADASCFQ7TTC0HM0T-000Z_NCLF"/>
    <s v="CFQ7TTC0HM0T-000Z_NCLFCSP ENTIDADES NO CUALIFICADAS"/>
    <m/>
    <x v="4"/>
    <s v="CFQ7TTC0HM0T-000Z_NCLF"/>
    <x v="5"/>
    <s v="Catalogo principal"/>
    <s v="USD"/>
    <s v="N/A"/>
    <s v="Dynamics 365 e-Commerce Tier 2 Band 1_NCLF"/>
    <s v="Unidad"/>
    <s v="Und"/>
    <s v="Monthly Subscriptions"/>
    <s v="N/A"/>
    <s v="N/A"/>
    <s v="CSP ENT. NO CUALIFICADAS"/>
    <s v="CFQ7TTC0HM0T-000Z_NCLF"/>
    <s v="Suscripción mensual con pago anual"/>
    <n v="14500"/>
    <n v="1"/>
    <n v="0"/>
    <n v="0"/>
    <n v="56890605"/>
    <n v="61837614.130000003"/>
    <n v="0"/>
  </r>
  <r>
    <s v="Catalogo principalCSP ENTIDADES NO CUALIFICADASCFQ7TTC0HM0T-000X_NCLF"/>
    <s v="CFQ7TTC0HM0T-000X_NCLFCSP ENTIDADES NO CUALIFICADAS"/>
    <m/>
    <x v="4"/>
    <s v="CFQ7TTC0HM0T-000X_NCLF"/>
    <x v="5"/>
    <s v="Catalogo principal"/>
    <s v="USD"/>
    <s v="N/A"/>
    <s v="Dynamics 365 e-Commerce Tier 2 Band 1 Overage_NCLF"/>
    <s v="Unidad"/>
    <s v="Und"/>
    <s v="Monthly Subscriptions"/>
    <s v="N/A"/>
    <s v="N/A"/>
    <s v="CSP ENT. NO CUALIFICADAS"/>
    <s v="CFQ7TTC0HM0T-000X_NCLF"/>
    <s v="Suscripción mensual con pago anual"/>
    <n v="500"/>
    <n v="1"/>
    <n v="0"/>
    <n v="0"/>
    <n v="1961745"/>
    <n v="2132331.52"/>
    <n v="0"/>
  </r>
  <r>
    <s v="Catalogo principalCSP ENTIDADES NO CUALIFICADASCFQ7TTC0HM0T-000W_NCLF"/>
    <s v="CFQ7TTC0HM0T-000W_NCLFCSP ENTIDADES NO CUALIFICADAS"/>
    <m/>
    <x v="4"/>
    <s v="CFQ7TTC0HM0T-000W_NCLF"/>
    <x v="5"/>
    <s v="Catalogo principal"/>
    <s v="USD"/>
    <s v="N/A"/>
    <s v="Dynamics 365 e-Commerce Tier 2 Band 2_NCLF"/>
    <s v="Unidad"/>
    <s v="Und"/>
    <s v="Monthly Subscriptions"/>
    <s v="N/A"/>
    <s v="N/A"/>
    <s v="CSP ENT. NO CUALIFICADAS"/>
    <s v="CFQ7TTC0HM0T-000W_NCLF"/>
    <s v="Suscripción mensual con pago anual"/>
    <n v="14500"/>
    <n v="1"/>
    <n v="0"/>
    <n v="0"/>
    <n v="56890605"/>
    <n v="61837614.130000003"/>
    <n v="0"/>
  </r>
  <r>
    <s v="Catalogo principalCSP ENTIDADES NO CUALIFICADASCFQ7TTC0HM0T-000V_NCLF"/>
    <s v="CFQ7TTC0HM0T-000V_NCLFCSP ENTIDADES NO CUALIFICADAS"/>
    <m/>
    <x v="4"/>
    <s v="CFQ7TTC0HM0T-000V_NCLF"/>
    <x v="5"/>
    <s v="Catalogo principal"/>
    <s v="USD"/>
    <s v="N/A"/>
    <s v="Dynamics 365 e-Commerce Tier 2 Band 2 Overage_NCLF"/>
    <s v="Unidad"/>
    <s v="Und"/>
    <s v="Monthly Subscriptions"/>
    <s v="N/A"/>
    <s v="N/A"/>
    <s v="CSP ENT. NO CUALIFICADAS"/>
    <s v="CFQ7TTC0HM0T-000V_NCLF"/>
    <s v="Suscripción mensual con pago anual"/>
    <n v="500"/>
    <n v="1"/>
    <n v="0"/>
    <n v="0"/>
    <n v="1961745"/>
    <n v="2132331.52"/>
    <n v="0"/>
  </r>
  <r>
    <s v="Catalogo principalCSP ENTIDADES NO CUALIFICADASCFQ7TTC0HM0T-0016_NCLF"/>
    <s v="CFQ7TTC0HM0T-0016_NCLFCSP ENTIDADES NO CUALIFICADAS"/>
    <m/>
    <x v="4"/>
    <s v="CFQ7TTC0HM0T-0016_NCLF"/>
    <x v="5"/>
    <s v="Catalogo principal"/>
    <s v="USD"/>
    <s v="N/A"/>
    <s v="Dynamics 365 e-Commerce Tier 1 Band 2 Overage_NCLF"/>
    <s v="Unidad"/>
    <s v="Und"/>
    <s v="Monthly Subscriptions"/>
    <s v="N/A"/>
    <s v="N/A"/>
    <s v="CSP ENT. NO CUALIFICADAS"/>
    <s v="CFQ7TTC0HM0T-0016_NCLF"/>
    <s v="Suscripción mensual con pago anual"/>
    <n v="500"/>
    <n v="1"/>
    <n v="0"/>
    <n v="0"/>
    <n v="1961745"/>
    <n v="2132331.52"/>
    <n v="0"/>
  </r>
  <r>
    <s v="Catalogo principalCSP ENTIDADES NO CUALIFICADASCFQ7TTC0HM0T-000G_NCLF"/>
    <s v="CFQ7TTC0HM0T-000G_NCLFCSP ENTIDADES NO CUALIFICADAS"/>
    <m/>
    <x v="4"/>
    <s v="CFQ7TTC0HM0T-000G_NCLF"/>
    <x v="5"/>
    <s v="Catalogo principal"/>
    <s v="USD"/>
    <s v="N/A"/>
    <s v="Dynamics 365 e-Commerce Tier 3 Band 2 Overage_NCLF"/>
    <s v="Unidad"/>
    <s v="Und"/>
    <s v="Monthly Subscriptions"/>
    <s v="N/A"/>
    <s v="N/A"/>
    <s v="CSP ENT. NO CUALIFICADAS"/>
    <s v="CFQ7TTC0HM0T-000G_NCLF"/>
    <s v="Suscripción mensual con pago anual"/>
    <n v="500"/>
    <n v="1"/>
    <n v="0"/>
    <n v="0"/>
    <n v="1961745"/>
    <n v="2132331.52"/>
    <n v="0"/>
  </r>
  <r>
    <s v="Catalogo principalCSP ENTIDADES NO CUALIFICADASCFQ7TTC0HM0T-000F_NCLF"/>
    <s v="CFQ7TTC0HM0T-000F_NCLFCSP ENTIDADES NO CUALIFICADAS"/>
    <m/>
    <x v="4"/>
    <s v="CFQ7TTC0HM0T-000F_NCLF"/>
    <x v="5"/>
    <s v="Catalogo principal"/>
    <s v="USD"/>
    <s v="N/A"/>
    <s v="Dynamics 365 e-Commerce Tier 3 Band 3_NCLF"/>
    <s v="Unidad"/>
    <s v="Und"/>
    <s v="Monthly Subscriptions"/>
    <s v="N/A"/>
    <s v="N/A"/>
    <s v="CSP ENT. NO CUALIFICADAS"/>
    <s v="CFQ7TTC0HM0T-000F_NCLF"/>
    <s v="Suscripción mensual con pago anual"/>
    <n v="31000"/>
    <n v="1"/>
    <n v="0"/>
    <n v="0"/>
    <n v="121628190"/>
    <n v="132204554.34999999"/>
    <n v="0"/>
  </r>
  <r>
    <s v="Catalogo principalCSP ENTIDADES NO CUALIFICADASCFQ7TTC0HM0T-000D_NCLF"/>
    <s v="CFQ7TTC0HM0T-000D_NCLFCSP ENTIDADES NO CUALIFICADAS"/>
    <m/>
    <x v="4"/>
    <s v="CFQ7TTC0HM0T-000D_NCLF"/>
    <x v="5"/>
    <s v="Catalogo principal"/>
    <s v="USD"/>
    <s v="N/A"/>
    <s v="Dynamics 365 e-Commerce Tier 3 Band 3 Overage_NCLF"/>
    <s v="Unidad"/>
    <s v="Und"/>
    <s v="Monthly Subscriptions"/>
    <s v="N/A"/>
    <s v="N/A"/>
    <s v="CSP ENT. NO CUALIFICADAS"/>
    <s v="CFQ7TTC0HM0T-000D_NCLF"/>
    <s v="Suscripción mensual con pago anual"/>
    <n v="500"/>
    <n v="1"/>
    <n v="0"/>
    <n v="0"/>
    <n v="1961745"/>
    <n v="2132331.52"/>
    <n v="0"/>
  </r>
  <r>
    <s v="Catalogo principalCSP ENTIDADES NO CUALIFICADASCFQ7TTC0HM0T-000C_NCLF"/>
    <s v="CFQ7TTC0HM0T-000C_NCLFCSP ENTIDADES NO CUALIFICADAS"/>
    <m/>
    <x v="4"/>
    <s v="CFQ7TTC0HM0T-000C_NCLF"/>
    <x v="5"/>
    <s v="Catalogo principal"/>
    <s v="USD"/>
    <s v="N/A"/>
    <s v="Dynamics 365 e-Commerce Tier 1 Band 4_NCLF"/>
    <s v="Unidad"/>
    <s v="Und"/>
    <s v="Monthly Subscriptions"/>
    <s v="N/A"/>
    <s v="N/A"/>
    <s v="CSP ENT. NO CUALIFICADAS"/>
    <s v="CFQ7TTC0HM0T-000C_NCLF"/>
    <s v="Suscripción mensual con pago anual"/>
    <n v="4000"/>
    <n v="1"/>
    <n v="0"/>
    <n v="0"/>
    <n v="15693960"/>
    <n v="17058652.170000002"/>
    <n v="0"/>
  </r>
  <r>
    <s v="Catalogo principalCSP ENTIDADES NO CUALIFICADASCFQ7TTC0HM0T-000B_NCLF"/>
    <s v="CFQ7TTC0HM0T-000B_NCLFCSP ENTIDADES NO CUALIFICADAS"/>
    <m/>
    <x v="4"/>
    <s v="CFQ7TTC0HM0T-000B_NCLF"/>
    <x v="5"/>
    <s v="Catalogo principal"/>
    <s v="USD"/>
    <s v="N/A"/>
    <s v="Dynamics 365 e-Commerce Tier 1 Band 1 Overage_NCLF"/>
    <s v="Unidad"/>
    <s v="Und"/>
    <s v="Monthly Subscriptions"/>
    <s v="N/A"/>
    <s v="N/A"/>
    <s v="CSP ENT. NO CUALIFICADAS"/>
    <s v="CFQ7TTC0HM0T-000B_NCLF"/>
    <s v="Suscripción mensual con pago anual"/>
    <n v="500"/>
    <n v="1"/>
    <n v="0"/>
    <n v="0"/>
    <n v="1961745"/>
    <n v="2132331.52"/>
    <n v="0"/>
  </r>
  <r>
    <s v="Catalogo principalCSP ENTIDADES NO CUALIFICADASCFQ7TTC0HM0T-0009_NCLF"/>
    <s v="CFQ7TTC0HM0T-0009_NCLFCSP ENTIDADES NO CUALIFICADAS"/>
    <m/>
    <x v="4"/>
    <s v="CFQ7TTC0HM0T-0009_NCLF"/>
    <x v="5"/>
    <s v="Catalogo principal"/>
    <s v="USD"/>
    <s v="N/A"/>
    <s v="Dynamics 365 e-Commerce Tier 3 Band 6_NCLF"/>
    <s v="Unidad"/>
    <s v="Und"/>
    <s v="Monthly Subscriptions"/>
    <s v="N/A"/>
    <s v="N/A"/>
    <s v="CSP ENT. NO CUALIFICADAS"/>
    <s v="CFQ7TTC0HM0T-0009_NCLF"/>
    <s v="Suscripción mensual con pago anual"/>
    <n v="31000"/>
    <n v="1"/>
    <n v="0"/>
    <n v="0"/>
    <n v="121628190"/>
    <n v="132204554.34999999"/>
    <n v="0"/>
  </r>
  <r>
    <s v="Catalogo principalCSP ENTIDADES NO CUALIFICADASCFQ7TTC0HM0T-0008_NCLF"/>
    <s v="CFQ7TTC0HM0T-0008_NCLFCSP ENTIDADES NO CUALIFICADAS"/>
    <m/>
    <x v="4"/>
    <s v="CFQ7TTC0HM0T-0008_NCLF"/>
    <x v="5"/>
    <s v="Catalogo principal"/>
    <s v="USD"/>
    <s v="N/A"/>
    <s v="Dynamics 365 e-Commerce Tier 3 Band 6 Overage_NCLF"/>
    <s v="Unidad"/>
    <s v="Und"/>
    <s v="Monthly Subscriptions"/>
    <s v="N/A"/>
    <s v="N/A"/>
    <s v="CSP ENT. NO CUALIFICADAS"/>
    <s v="CFQ7TTC0HM0T-0008_NCLF"/>
    <s v="Suscripción mensual con pago anual"/>
    <n v="500"/>
    <n v="1"/>
    <n v="0"/>
    <n v="0"/>
    <n v="1961745"/>
    <n v="2132331.52"/>
    <n v="0"/>
  </r>
  <r>
    <s v="Catalogo principalCSP ENTIDADES NO CUALIFICADASCFQ7TTC0HM0T-0014_NCLF"/>
    <s v="CFQ7TTC0HM0T-0014_NCLFCSP ENTIDADES NO CUALIFICADAS"/>
    <m/>
    <x v="4"/>
    <s v="CFQ7TTC0HM0T-0014_NCLF"/>
    <x v="5"/>
    <s v="Catalogo principal"/>
    <s v="USD"/>
    <s v="N/A"/>
    <s v="Dynamics 365 e-Commerce Tier 1 Band 4 Overage_NCLF"/>
    <s v="Unidad"/>
    <s v="Und"/>
    <s v="Monthly Subscriptions"/>
    <s v="N/A"/>
    <s v="N/A"/>
    <s v="CSP ENT. NO CUALIFICADAS"/>
    <s v="CFQ7TTC0HM0T-0014_NCLF"/>
    <s v="Suscripción mensual con pago anual"/>
    <n v="500"/>
    <n v="1"/>
    <n v="0"/>
    <n v="0"/>
    <n v="1961745"/>
    <n v="2132331.52"/>
    <n v="0"/>
  </r>
  <r>
    <s v="Catalogo principalCSP ENTIDADES NO CUALIFICADASCFQ7TTC0HM0T-0013_NCLF"/>
    <s v="CFQ7TTC0HM0T-0013_NCLFCSP ENTIDADES NO CUALIFICADAS"/>
    <m/>
    <x v="4"/>
    <s v="CFQ7TTC0HM0T-0013_NCLF"/>
    <x v="5"/>
    <s v="Catalogo principal"/>
    <s v="USD"/>
    <s v="N/A"/>
    <s v="Dynamics 365 e-Commerce Tier 1 Band 5_NCLF"/>
    <s v="Unidad"/>
    <s v="Und"/>
    <s v="Monthly Subscriptions"/>
    <s v="N/A"/>
    <s v="N/A"/>
    <s v="CSP ENT. NO CUALIFICADAS"/>
    <s v="CFQ7TTC0HM0T-0013_NCLF"/>
    <s v="Suscripción mensual con pago anual"/>
    <n v="4000"/>
    <n v="1"/>
    <n v="0"/>
    <n v="0"/>
    <n v="15693960"/>
    <n v="17058652.170000002"/>
    <n v="0"/>
  </r>
  <r>
    <s v="Catalogo principalCSP ENTIDADES NO CUALIFICADASCFQ7TTC0HM0T-0007_NCLF"/>
    <s v="CFQ7TTC0HM0T-0007_NCLFCSP ENTIDADES NO CUALIFICADAS"/>
    <m/>
    <x v="4"/>
    <s v="CFQ7TTC0HM0T-0007_NCLF"/>
    <x v="5"/>
    <s v="Catalogo principal"/>
    <s v="USD"/>
    <s v="N/A"/>
    <s v="Dynamics 365 e-Commerce Tier 1 Band 3_NCLF"/>
    <s v="Unidad"/>
    <s v="Und"/>
    <s v="Monthly Subscriptions"/>
    <s v="N/A"/>
    <s v="N/A"/>
    <s v="CSP ENT. NO CUALIFICADAS"/>
    <s v="CFQ7TTC0HM0T-0007_NCLF"/>
    <s v="Suscripción mensual con pago anual"/>
    <n v="4000"/>
    <n v="1"/>
    <n v="0"/>
    <n v="0"/>
    <n v="15693960"/>
    <n v="17058652.170000002"/>
    <n v="0"/>
  </r>
  <r>
    <s v="Catalogo principalCSP ENTIDADES NO CUALIFICADASCFQ7TTC0HM0T-0006_NCLF"/>
    <s v="CFQ7TTC0HM0T-0006_NCLFCSP ENTIDADES NO CUALIFICADAS"/>
    <m/>
    <x v="4"/>
    <s v="CFQ7TTC0HM0T-0006_NCLF"/>
    <x v="5"/>
    <s v="Catalogo principal"/>
    <s v="USD"/>
    <s v="N/A"/>
    <s v="Dynamics 365 e-Commerce Tier 3 Band 5_NCLF"/>
    <s v="Unidad"/>
    <s v="Und"/>
    <s v="Monthly Subscriptions"/>
    <s v="N/A"/>
    <s v="N/A"/>
    <s v="CSP ENT. NO CUALIFICADAS"/>
    <s v="CFQ7TTC0HM0T-0006_NCLF"/>
    <s v="Suscripción mensual con pago anual"/>
    <n v="31000"/>
    <n v="1"/>
    <n v="0"/>
    <n v="0"/>
    <n v="121628190"/>
    <n v="132204554.34999999"/>
    <n v="0"/>
  </r>
  <r>
    <s v="Catalogo principalCSP ENTIDADES NO CUALIFICADASCFQ7TTC0HM0T-0005_NCLF"/>
    <s v="CFQ7TTC0HM0T-0005_NCLFCSP ENTIDADES NO CUALIFICADAS"/>
    <m/>
    <x v="4"/>
    <s v="CFQ7TTC0HM0T-0005_NCLF"/>
    <x v="5"/>
    <s v="Catalogo principal"/>
    <s v="USD"/>
    <s v="N/A"/>
    <s v="Dynamics 365 e-Commerce Tier 3 Band 4_NCLF"/>
    <s v="Unidad"/>
    <s v="Und"/>
    <s v="Monthly Subscriptions"/>
    <s v="N/A"/>
    <s v="N/A"/>
    <s v="CSP ENT. NO CUALIFICADAS"/>
    <s v="CFQ7TTC0HM0T-0005_NCLF"/>
    <s v="Suscripción mensual con pago anual"/>
    <n v="31000"/>
    <n v="1"/>
    <n v="0"/>
    <n v="0"/>
    <n v="121628190"/>
    <n v="132204554.34999999"/>
    <n v="0"/>
  </r>
  <r>
    <s v="Catalogo principalCSP ENTIDADES NO CUALIFICADASCFQ7TTC0HM0T-0002_NCLF"/>
    <s v="CFQ7TTC0HM0T-0002_NCLFCSP ENTIDADES NO CUALIFICADAS"/>
    <m/>
    <x v="4"/>
    <s v="CFQ7TTC0HM0T-0002_NCLF"/>
    <x v="5"/>
    <s v="Catalogo principal"/>
    <s v="USD"/>
    <s v="N/A"/>
    <s v="Dynamics 365 e-Commerce Tier 1 Band 2_NCLF"/>
    <s v="Unidad"/>
    <s v="Und"/>
    <s v="Monthly Subscriptions"/>
    <s v="N/A"/>
    <s v="N/A"/>
    <s v="CSP ENT. NO CUALIFICADAS"/>
    <s v="CFQ7TTC0HM0T-0002_NCLF"/>
    <s v="Suscripción mensual con pago anual"/>
    <n v="4000"/>
    <n v="1"/>
    <n v="0"/>
    <n v="0"/>
    <n v="15693960"/>
    <n v="17058652.170000002"/>
    <n v="0"/>
  </r>
  <r>
    <s v="Catalogo principalCSP ENTIDADES NO CUALIFICADASCFQ7TTC0HM0T-0001_NCLF"/>
    <s v="CFQ7TTC0HM0T-0001_NCLFCSP ENTIDADES NO CUALIFICADAS"/>
    <m/>
    <x v="4"/>
    <s v="CFQ7TTC0HM0T-0001_NCLF"/>
    <x v="5"/>
    <s v="Catalogo principal"/>
    <s v="USD"/>
    <s v="N/A"/>
    <s v="Dynamics 365 e-Commerce Tier 1 Band 1_NCLF"/>
    <s v="Unidad"/>
    <s v="Und"/>
    <s v="Monthly Subscriptions"/>
    <s v="N/A"/>
    <s v="N/A"/>
    <s v="CSP ENT. NO CUALIFICADAS"/>
    <s v="CFQ7TTC0HM0T-0001_NCLF"/>
    <s v="Suscripción mensual con pago anual"/>
    <n v="4000"/>
    <n v="1"/>
    <n v="0"/>
    <n v="0"/>
    <n v="15693960"/>
    <n v="17058652.170000002"/>
    <n v="0"/>
  </r>
  <r>
    <s v="Catalogo principalCSP ENTIDADES NO CUALIFICADASCFQ7TTC0HM0T-000P_NCLF"/>
    <s v="CFQ7TTC0HM0T-000P_NCLFCSP ENTIDADES NO CUALIFICADAS"/>
    <m/>
    <x v="4"/>
    <s v="CFQ7TTC0HM0T-000P_NCLF"/>
    <x v="5"/>
    <s v="Catalogo principal"/>
    <s v="USD"/>
    <s v="N/A"/>
    <s v="Dynamics 365 e-Commerce Tier 2 Band 5_NCLF"/>
    <s v="Unidad"/>
    <s v="Und"/>
    <s v="Monthly Subscriptions"/>
    <s v="N/A"/>
    <s v="N/A"/>
    <s v="CSP ENT. NO CUALIFICADAS"/>
    <s v="CFQ7TTC0HM0T-000P_NCLF"/>
    <s v="Suscripción mensual con pago anual"/>
    <n v="14500"/>
    <n v="1"/>
    <n v="0"/>
    <n v="0"/>
    <n v="56890605"/>
    <n v="61837614.130000003"/>
    <n v="0"/>
  </r>
  <r>
    <s v="Catalogo principalCSP ENTIDADES NO CUALIFICADASCFQ7TTC0HM0T-000N_NCLF"/>
    <s v="CFQ7TTC0HM0T-000N_NCLFCSP ENTIDADES NO CUALIFICADAS"/>
    <m/>
    <x v="4"/>
    <s v="CFQ7TTC0HM0T-000N_NCLF"/>
    <x v="5"/>
    <s v="Catalogo principal"/>
    <s v="USD"/>
    <s v="N/A"/>
    <s v="Dynamics 365 e-Commerce Tier 2 Band 5 Overage_NCLF"/>
    <s v="Unidad"/>
    <s v="Und"/>
    <s v="Monthly Subscriptions"/>
    <s v="N/A"/>
    <s v="N/A"/>
    <s v="CSP ENT. NO CUALIFICADAS"/>
    <s v="CFQ7TTC0HM0T-000N_NCLF"/>
    <s v="Suscripción mensual con pago anual"/>
    <n v="500"/>
    <n v="1"/>
    <n v="0"/>
    <n v="0"/>
    <n v="1961745"/>
    <n v="2132331.52"/>
    <n v="0"/>
  </r>
  <r>
    <s v="Catalogo principalCSP ENTIDADES NO CUALIFICADASCFQ7TTC0HM0T-000M_NCLF"/>
    <s v="CFQ7TTC0HM0T-000M_NCLFCSP ENTIDADES NO CUALIFICADAS"/>
    <m/>
    <x v="4"/>
    <s v="CFQ7TTC0HM0T-000M_NCLF"/>
    <x v="5"/>
    <s v="Catalogo principal"/>
    <s v="USD"/>
    <s v="N/A"/>
    <s v="Dynamics 365 e-Commerce Tier 2 Band 6_NCLF"/>
    <s v="Unidad"/>
    <s v="Und"/>
    <s v="Monthly Subscriptions"/>
    <s v="N/A"/>
    <s v="N/A"/>
    <s v="CSP ENT. NO CUALIFICADAS"/>
    <s v="CFQ7TTC0HM0T-000M_NCLF"/>
    <s v="Suscripción mensual con pago anual"/>
    <n v="14500"/>
    <n v="1"/>
    <n v="0"/>
    <n v="0"/>
    <n v="56890605"/>
    <n v="61837614.130000003"/>
    <n v="0"/>
  </r>
  <r>
    <s v="Catalogo principalCSP ENTIDADES NO CUALIFICADASCFQ7TTC0HM0T-000L_NCLF"/>
    <s v="CFQ7TTC0HM0T-000L_NCLFCSP ENTIDADES NO CUALIFICADAS"/>
    <m/>
    <x v="4"/>
    <s v="CFQ7TTC0HM0T-000L_NCLF"/>
    <x v="5"/>
    <s v="Catalogo principal"/>
    <s v="USD"/>
    <s v="N/A"/>
    <s v="Dynamics 365 e-Commerce Tier 2 Band 6 Overage_NCLF"/>
    <s v="Unidad"/>
    <s v="Und"/>
    <s v="Monthly Subscriptions"/>
    <s v="N/A"/>
    <s v="N/A"/>
    <s v="CSP ENT. NO CUALIFICADAS"/>
    <s v="CFQ7TTC0HM0T-000L_NCLF"/>
    <s v="Suscripción mensual con pago anual"/>
    <n v="500"/>
    <n v="1"/>
    <n v="0"/>
    <n v="0"/>
    <n v="1961745"/>
    <n v="2132331.52"/>
    <n v="0"/>
  </r>
  <r>
    <s v="Catalogo principalCSP ENTIDADES NO CUALIFICADASCFQ7TTC0HM0T-0004_NCLF"/>
    <s v="CFQ7TTC0HM0T-0004_NCLFCSP ENTIDADES NO CUALIFICADAS"/>
    <m/>
    <x v="4"/>
    <s v="CFQ7TTC0HM0T-0004_NCLF"/>
    <x v="5"/>
    <s v="Catalogo principal"/>
    <s v="USD"/>
    <s v="N/A"/>
    <s v="Dynamics 365 e-Commerce Tier 3 Band 5 Overage_NCLF"/>
    <s v="Unidad"/>
    <s v="Und"/>
    <s v="Monthly Subscriptions"/>
    <s v="N/A"/>
    <s v="N/A"/>
    <s v="CSP ENT. NO CUALIFICADAS"/>
    <s v="CFQ7TTC0HM0T-0004_NCLF"/>
    <s v="Suscripción mensual con pago anual"/>
    <n v="500"/>
    <n v="1"/>
    <n v="0"/>
    <n v="0"/>
    <n v="1961745"/>
    <n v="2132331.52"/>
    <n v="0"/>
  </r>
  <r>
    <s v="Catalogo principalCSP ENTIDADES NO CUALIFICADASCFQ7TTC0HM0T-0003_NCLF"/>
    <s v="CFQ7TTC0HM0T-0003_NCLFCSP ENTIDADES NO CUALIFICADAS"/>
    <m/>
    <x v="4"/>
    <s v="CFQ7TTC0HM0T-0003_NCLF"/>
    <x v="5"/>
    <s v="Catalogo principal"/>
    <s v="USD"/>
    <s v="N/A"/>
    <s v="Dynamics 365 e-Commerce Tier 3 Band 4 Overage_NCLF"/>
    <s v="Unidad"/>
    <s v="Und"/>
    <s v="Monthly Subscriptions"/>
    <s v="N/A"/>
    <s v="N/A"/>
    <s v="CSP ENT. NO CUALIFICADAS"/>
    <s v="CFQ7TTC0HM0T-0003_NCLF"/>
    <s v="Suscripción mensual con pago anual"/>
    <n v="500"/>
    <n v="1"/>
    <n v="0"/>
    <n v="0"/>
    <n v="1961745"/>
    <n v="2132331.52"/>
    <n v="0"/>
  </r>
  <r>
    <s v="Catalogo principalCSP ENTIDADES NO CUALIFICADASCFQ7TTC0HM0T-000T_NCLF"/>
    <s v="CFQ7TTC0HM0T-000T_NCLFCSP ENTIDADES NO CUALIFICADAS"/>
    <m/>
    <x v="4"/>
    <s v="CFQ7TTC0HM0T-000T_NCLF"/>
    <x v="5"/>
    <s v="Catalogo principal"/>
    <s v="USD"/>
    <s v="N/A"/>
    <s v="Dynamics 365 e-Commerce Tier 2 Band 3_NCLF"/>
    <s v="Unidad"/>
    <s v="Und"/>
    <s v="Monthly Subscriptions"/>
    <s v="N/A"/>
    <s v="N/A"/>
    <s v="CSP ENT. NO CUALIFICADAS"/>
    <s v="CFQ7TTC0HM0T-000T_NCLF"/>
    <s v="Suscripción mensual con pago anual"/>
    <n v="14500"/>
    <n v="1"/>
    <n v="0"/>
    <n v="0"/>
    <n v="56890605"/>
    <n v="61837614.130000003"/>
    <n v="0"/>
  </r>
  <r>
    <s v="Catalogo principalCSP ENTIDADES NO CUALIFICADASCFQ7TTC0HM0T-000S_NCLF"/>
    <s v="CFQ7TTC0HM0T-000S_NCLFCSP ENTIDADES NO CUALIFICADAS"/>
    <m/>
    <x v="4"/>
    <s v="CFQ7TTC0HM0T-000S_NCLF"/>
    <x v="5"/>
    <s v="Catalogo principal"/>
    <s v="USD"/>
    <s v="N/A"/>
    <s v="Dynamics 365 e-Commerce Tier 2 Band 3 Overage_NCLF"/>
    <s v="Unidad"/>
    <s v="Und"/>
    <s v="Monthly Subscriptions"/>
    <s v="N/A"/>
    <s v="N/A"/>
    <s v="CSP ENT. NO CUALIFICADAS"/>
    <s v="CFQ7TTC0HM0T-000S_NCLF"/>
    <s v="Suscripción mensual con pago anual"/>
    <n v="500"/>
    <n v="1"/>
    <n v="0"/>
    <n v="0"/>
    <n v="1961745"/>
    <n v="2132331.52"/>
    <n v="0"/>
  </r>
  <r>
    <s v="Catalogo principalCSP ENTIDADES NO CUALIFICADASCFQ7TTC0HM0T-000R_NCLF"/>
    <s v="CFQ7TTC0HM0T-000R_NCLFCSP ENTIDADES NO CUALIFICADAS"/>
    <m/>
    <x v="4"/>
    <s v="CFQ7TTC0HM0T-000R_NCLF"/>
    <x v="5"/>
    <s v="Catalogo principal"/>
    <s v="USD"/>
    <s v="N/A"/>
    <s v="Dynamics 365 e-Commerce Tier 2 Band 4_NCLF"/>
    <s v="Unidad"/>
    <s v="Und"/>
    <s v="Monthly Subscriptions"/>
    <s v="N/A"/>
    <s v="N/A"/>
    <s v="CSP ENT. NO CUALIFICADAS"/>
    <s v="CFQ7TTC0HM0T-000R_NCLF"/>
    <s v="Suscripción mensual con pago anual"/>
    <n v="14500"/>
    <n v="1"/>
    <n v="0"/>
    <n v="0"/>
    <n v="56890605"/>
    <n v="61837614.130000003"/>
    <n v="0"/>
  </r>
  <r>
    <s v="Catalogo principalCSP ENTIDADES NO CUALIFICADASCFQ7TTC0HM0T-000Q_NCLF"/>
    <s v="CFQ7TTC0HM0T-000Q_NCLFCSP ENTIDADES NO CUALIFICADAS"/>
    <m/>
    <x v="4"/>
    <s v="CFQ7TTC0HM0T-000Q_NCLF"/>
    <x v="5"/>
    <s v="Catalogo principal"/>
    <s v="USD"/>
    <s v="N/A"/>
    <s v="Dynamics 365 e-Commerce Tier 2 Band 4 Overage_NCLF"/>
    <s v="Unidad"/>
    <s v="Und"/>
    <s v="Monthly Subscriptions"/>
    <s v="N/A"/>
    <s v="N/A"/>
    <s v="CSP ENT. NO CUALIFICADAS"/>
    <s v="CFQ7TTC0HM0T-000Q_NCLF"/>
    <s v="Suscripción mensual con pago anual"/>
    <n v="500"/>
    <n v="1"/>
    <n v="0"/>
    <n v="0"/>
    <n v="1961745"/>
    <n v="2132331.52"/>
    <n v="0"/>
  </r>
  <r>
    <s v="Catalogo principalCSP ENTIDADES NO CUALIFICADASCFQ7TTC0HM0T-000J_NCLF"/>
    <s v="CFQ7TTC0HM0T-000J_NCLFCSP ENTIDADES NO CUALIFICADAS"/>
    <m/>
    <x v="4"/>
    <s v="CFQ7TTC0HM0T-000J_NCLF"/>
    <x v="5"/>
    <s v="Catalogo principal"/>
    <s v="USD"/>
    <s v="N/A"/>
    <s v="Dynamics 365 e-Commerce Tier 3 Band 1 Overage_NCLF"/>
    <s v="Unidad"/>
    <s v="Und"/>
    <s v="Monthly Subscriptions"/>
    <s v="N/A"/>
    <s v="N/A"/>
    <s v="CSP ENT. NO CUALIFICADAS"/>
    <s v="CFQ7TTC0HM0T-000J_NCLF"/>
    <s v="Suscripción mensual con pago anual"/>
    <n v="500"/>
    <n v="1"/>
    <n v="0"/>
    <n v="0"/>
    <n v="1961745"/>
    <n v="2132331.52"/>
    <n v="0"/>
  </r>
  <r>
    <s v="Catalogo principalCSP ENTIDADES NO CUALIFICADASCFQ7TTC0HM0T-000H_NCLF"/>
    <s v="CFQ7TTC0HM0T-000H_NCLFCSP ENTIDADES NO CUALIFICADAS"/>
    <m/>
    <x v="4"/>
    <s v="CFQ7TTC0HM0T-000H_NCLF"/>
    <x v="5"/>
    <s v="Catalogo principal"/>
    <s v="USD"/>
    <s v="N/A"/>
    <s v="Dynamics 365 e-Commerce Tier 3 Band 2_NCLF"/>
    <s v="Unidad"/>
    <s v="Und"/>
    <s v="Monthly Subscriptions"/>
    <s v="N/A"/>
    <s v="N/A"/>
    <s v="CSP ENT. NO CUALIFICADAS"/>
    <s v="CFQ7TTC0HM0T-000H_NCLF"/>
    <s v="Suscripción mensual con pago anual"/>
    <n v="31000"/>
    <n v="1"/>
    <n v="0"/>
    <n v="0"/>
    <n v="121628190"/>
    <n v="132204554.34999999"/>
    <n v="0"/>
  </r>
  <r>
    <s v="Catalogo principalCSP ENTIDADES NO CUALIFICADASCFQ7TTC0HM0T-0015_NCLF"/>
    <s v="CFQ7TTC0HM0T-0015_NCLFCSP ENTIDADES NO CUALIFICADAS"/>
    <m/>
    <x v="4"/>
    <s v="CFQ7TTC0HM0T-0015_NCLF"/>
    <x v="5"/>
    <s v="Catalogo principal"/>
    <s v="USD"/>
    <s v="N/A"/>
    <s v="Dynamics 365 e-Commerce Tier 1 Band 3 Overage_NCLF"/>
    <s v="Unidad"/>
    <s v="Und"/>
    <s v="Monthly Subscriptions"/>
    <s v="N/A"/>
    <s v="N/A"/>
    <s v="CSP ENT. NO CUALIFICADAS"/>
    <s v="CFQ7TTC0HM0T-0015_NCLF"/>
    <s v="Suscripción mensual con pago anual"/>
    <n v="500"/>
    <n v="1"/>
    <n v="0"/>
    <n v="0"/>
    <n v="1961745"/>
    <n v="2132331.52"/>
    <n v="0"/>
  </r>
  <r>
    <s v="Catalogo principalCSP ENTIDADES NO CUALIFICADASCFQ7TTC0HM0T-000K_NCLF"/>
    <s v="CFQ7TTC0HM0T-000K_NCLFCSP ENTIDADES NO CUALIFICADAS"/>
    <m/>
    <x v="4"/>
    <s v="CFQ7TTC0HM0T-000K_NCLF"/>
    <x v="5"/>
    <s v="Catalogo principal"/>
    <s v="USD"/>
    <s v="N/A"/>
    <s v="Dynamics 365 e-Commerce Tier 3 Band 1_NCLF"/>
    <s v="Unidad"/>
    <s v="Und"/>
    <s v="Monthly Subscriptions"/>
    <s v="N/A"/>
    <s v="N/A"/>
    <s v="CSP ENT. NO CUALIFICADAS"/>
    <s v="CFQ7TTC0HM0T-000K_NCLF"/>
    <s v="Suscripción mensual con pago anual"/>
    <n v="31000"/>
    <n v="1"/>
    <n v="0"/>
    <n v="0"/>
    <n v="121628190"/>
    <n v="132204554.34999999"/>
    <n v="0"/>
  </r>
  <r>
    <s v="Catalogo principalCSP ENTIDADES NO CUALIFICADASCFQ7TTC0LH3J-000F_NCLF"/>
    <s v="CFQ7TTC0LH3J-000F_NCLFCSP ENTIDADES NO CUALIFICADAS"/>
    <m/>
    <x v="4"/>
    <s v="CFQ7TTC0LH3J-000F_NCLF"/>
    <x v="5"/>
    <s v="Catalogo principal"/>
    <s v="USD"/>
    <s v="N/A"/>
    <s v="Dynamics 365 Customer Insights Accounts Add-on_NCLF"/>
    <s v="Unidad"/>
    <s v="Und"/>
    <s v="Monthly Subscriptions"/>
    <s v="N/A"/>
    <s v="N/A"/>
    <s v="CSP ENT. NO CUALIFICADAS"/>
    <s v="CFQ7TTC0LH3J-000F_NCLF"/>
    <s v="Suscripción mensual con pago anual"/>
    <n v="1000"/>
    <n v="1"/>
    <n v="0"/>
    <n v="0"/>
    <n v="3923490"/>
    <n v="4264663.04"/>
    <n v="0"/>
  </r>
  <r>
    <s v="Catalogo principalCSP ENTIDADES NO CUALIFICADASCFQ7TTC0LH3J-0003_NCLF"/>
    <s v="CFQ7TTC0LH3J-0003_NCLFCSP ENTIDADES NO CUALIFICADAS"/>
    <m/>
    <x v="4"/>
    <s v="CFQ7TTC0LH3J-0003_NCLF"/>
    <x v="5"/>
    <s v="Catalogo principal"/>
    <s v="USD"/>
    <s v="N/A"/>
    <s v="Dynamics 365 Customer Insights Attach_NCLF"/>
    <s v="Unidad"/>
    <s v="Und"/>
    <s v="Monthly Subscriptions"/>
    <s v="N/A"/>
    <s v="N/A"/>
    <s v="CSP ENT. NO CUALIFICADAS"/>
    <s v="CFQ7TTC0LH3J-0003_NCLF"/>
    <s v="Suscripción mensual con pago anual"/>
    <n v="1000"/>
    <n v="1"/>
    <n v="0"/>
    <n v="0"/>
    <n v="3923490"/>
    <n v="4264663.04"/>
    <n v="0"/>
  </r>
  <r>
    <s v="Catalogo principalCSP ENTIDADES NO CUALIFICADASCFQ7TTC0LH3J-0002_NCLF"/>
    <s v="CFQ7TTC0LH3J-0002_NCLFCSP ENTIDADES NO CUALIFICADAS"/>
    <m/>
    <x v="4"/>
    <s v="CFQ7TTC0LH3J-0002_NCLF"/>
    <x v="5"/>
    <s v="Catalogo principal"/>
    <s v="USD"/>
    <s v="N/A"/>
    <s v="Dynamics 365 Customer Insights_NCLF"/>
    <s v="Unidad"/>
    <s v="Und"/>
    <s v="Monthly Subscriptions"/>
    <s v="N/A"/>
    <s v="N/A"/>
    <s v="CSP ENT. NO CUALIFICADAS"/>
    <s v="CFQ7TTC0LH3J-0002_NCLF"/>
    <s v="Suscripción mensual con pago anual"/>
    <n v="1500"/>
    <n v="1"/>
    <n v="0"/>
    <n v="0"/>
    <n v="5885235"/>
    <n v="6396994.5700000003"/>
    <n v="0"/>
  </r>
  <r>
    <s v="Catalogo principalCSP ENTIDADES NO CUALIFICADASCFQ7TTC0LH3J-0001_NCLF"/>
    <s v="CFQ7TTC0LH3J-0001_NCLFCSP ENTIDADES NO CUALIFICADAS"/>
    <m/>
    <x v="4"/>
    <s v="CFQ7TTC0LH3J-0001_NCLF"/>
    <x v="5"/>
    <s v="Catalogo principal"/>
    <s v="USD"/>
    <s v="N/A"/>
    <s v="Dynamics 365 Customer Insights Profiles Add-on_NCLF"/>
    <s v="Unidad"/>
    <s v="Und"/>
    <s v="Monthly Subscriptions"/>
    <s v="N/A"/>
    <s v="N/A"/>
    <s v="CSP ENT. NO CUALIFICADAS"/>
    <s v="CFQ7TTC0LH3J-0001_NCLF"/>
    <s v="Suscripción mensual con pago anual"/>
    <n v="1000"/>
    <n v="1"/>
    <n v="0"/>
    <n v="0"/>
    <n v="3923490"/>
    <n v="4264663.04"/>
    <n v="0"/>
  </r>
  <r>
    <s v="Catalogo principalCSP ENTIDADES NO CUALIFICADASCFQ7TTC0J7C5-0001_NCLF"/>
    <s v="CFQ7TTC0J7C5-0001_NCLFCSP ENTIDADES NO CUALIFICADAS"/>
    <m/>
    <x v="4"/>
    <s v="CFQ7TTC0J7C5-0001_NCLF"/>
    <x v="5"/>
    <s v="Catalogo principal"/>
    <s v="USD"/>
    <s v="N/A"/>
    <s v="Dynamics 365 Customer Service Call Intelligence Minutes Add-on_NCLF"/>
    <s v="Unidad"/>
    <s v="Und"/>
    <s v="Monthly Subscriptions"/>
    <s v="N/A"/>
    <s v="N/A"/>
    <s v="CSP ENT. NO CUALIFICADAS"/>
    <s v="CFQ7TTC0J7C5-0001_NCLF"/>
    <s v="Suscripción mensual con pago anual"/>
    <n v="15"/>
    <n v="1"/>
    <n v="0"/>
    <n v="0"/>
    <n v="58852.35"/>
    <n v="63969.95"/>
    <n v="0"/>
  </r>
  <r>
    <s v="Catalogo principalCSP ENTIDADES NO CUALIFICADASCFQ7TTC0LHPZ-0001_NCLF"/>
    <s v="CFQ7TTC0LHPZ-0001_NCLFCSP ENTIDADES NO CUALIFICADAS"/>
    <m/>
    <x v="4"/>
    <s v="CFQ7TTC0LHPZ-0001_NCLF"/>
    <x v="5"/>
    <s v="Catalogo principal"/>
    <s v="USD"/>
    <s v="N/A"/>
    <s v="Dynamics 365 Customer Service Chat_NCLF"/>
    <s v="Unidad"/>
    <s v="Und"/>
    <s v="Monthly Subscriptions"/>
    <s v="N/A"/>
    <s v="N/A"/>
    <s v="CSP ENT. NO CUALIFICADAS"/>
    <s v="CFQ7TTC0LHPZ-0001_NCLF"/>
    <s v="Suscripción mensual con pago anual"/>
    <n v="60"/>
    <n v="1"/>
    <n v="0"/>
    <n v="0"/>
    <n v="235409.4"/>
    <n v="255879.78"/>
    <n v="0"/>
  </r>
  <r>
    <s v="Catalogo principalCSP ENTIDADES NO CUALIFICADASCFQ7TTC0LHXC-0001_NCLF"/>
    <s v="CFQ7TTC0LHXC-0001_NCLFCSP ENTIDADES NO CUALIFICADAS"/>
    <m/>
    <x v="4"/>
    <s v="CFQ7TTC0LHXC-0001_NCLF"/>
    <x v="5"/>
    <s v="Catalogo principal"/>
    <s v="USD"/>
    <s v="N/A"/>
    <s v="Dynamics 365 Customer Service Digital Messaging add-on_NCLF"/>
    <s v="Unidad"/>
    <s v="Und"/>
    <s v="Monthly Subscriptions"/>
    <s v="N/A"/>
    <s v="N/A"/>
    <s v="CSP ENT. NO CUALIFICADAS"/>
    <s v="CFQ7TTC0LHXC-0001_NCLF"/>
    <s v="Suscripción mensual con pago anual"/>
    <n v="75"/>
    <n v="1"/>
    <n v="0"/>
    <n v="0"/>
    <n v="294261.75"/>
    <n v="319849.73"/>
    <n v="0"/>
  </r>
  <r>
    <s v="Catalogo principalCSP ENTIDADES NO CUALIFICADASCFQ7TTC0J7BH-0001_NCLF"/>
    <s v="CFQ7TTC0J7BH-0001_NCLFCSP ENTIDADES NO CUALIFICADAS"/>
    <m/>
    <x v="4"/>
    <s v="CFQ7TTC0J7BH-0001_NCLF"/>
    <x v="5"/>
    <s v="Catalogo principal"/>
    <s v="USD"/>
    <s v="N/A"/>
    <s v="Dynamics 365 Customer Service Digital Messaging and Voice Add-in_NCLF"/>
    <s v="Unidad"/>
    <s v="Und"/>
    <s v="Monthly Subscriptions"/>
    <s v="N/A"/>
    <s v="N/A"/>
    <s v="CSP ENT. NO CUALIFICADAS"/>
    <s v="CFQ7TTC0J7BH-0001_NCLF"/>
    <s v="Suscripción mensual con pago anual"/>
    <n v="90"/>
    <n v="1"/>
    <n v="0"/>
    <n v="0"/>
    <n v="353114.1"/>
    <n v="383819.67"/>
    <n v="0"/>
  </r>
  <r>
    <s v="Catalogo principalCSP ENTIDADES NO CUALIFICADASCFQ7TTC0LFDZ-0007_NCLF"/>
    <s v="CFQ7TTC0LFDZ-0007_NCLFCSP ENTIDADES NO CUALIFICADAS"/>
    <m/>
    <x v="4"/>
    <s v="CFQ7TTC0LFDZ-0007_NCLF"/>
    <x v="5"/>
    <s v="Catalogo principal"/>
    <s v="USD"/>
    <s v="N/A"/>
    <s v="Dynamics 365 Customer Service unified routing add-on_NCLF"/>
    <s v="Unidad"/>
    <s v="Und"/>
    <s v="Monthly Subscriptions"/>
    <s v="N/A"/>
    <s v="N/A"/>
    <s v="CSP ENT. NO CUALIFICADAS"/>
    <s v="CFQ7TTC0LFDZ-0007_NCLF"/>
    <s v="Suscripción mensual con pago anual"/>
    <n v="800"/>
    <n v="1"/>
    <n v="0"/>
    <n v="0"/>
    <n v="3138792"/>
    <n v="3411730.43"/>
    <n v="0"/>
  </r>
  <r>
    <s v="Catalogo principalCSP ENTIDADES NO CUALIFICADASCFQ7TTC0LFDZ-0003_NCLF"/>
    <s v="CFQ7TTC0LFDZ-0003_NCLFCSP ENTIDADES NO CUALIFICADAS"/>
    <m/>
    <x v="4"/>
    <s v="CFQ7TTC0LFDZ-0003_NCLF"/>
    <x v="5"/>
    <s v="Catalogo principal"/>
    <s v="USD"/>
    <s v="N/A"/>
    <s v="Dynamics 365 Customer Service Enterprise Attach to Qualifying Dynamics 365 Base Offer_NCLF"/>
    <s v="Unidad"/>
    <s v="Und"/>
    <s v="Monthly Subscriptions"/>
    <s v="N/A"/>
    <s v="N/A"/>
    <s v="CSP ENT. NO CUALIFICADAS"/>
    <s v="CFQ7TTC0LFDZ-0003_NCLF"/>
    <s v="Suscripción mensual con pago anual"/>
    <n v="20"/>
    <n v="1"/>
    <n v="0"/>
    <n v="0"/>
    <n v="78469.799999999988"/>
    <n v="85293.26"/>
    <n v="0"/>
  </r>
  <r>
    <s v="Catalogo principalCSP ENTIDADES NO CUALIFICADASCFQ7TTC0LFDZ-0001_NCLF"/>
    <s v="CFQ7TTC0LFDZ-0001_NCLFCSP ENTIDADES NO CUALIFICADAS"/>
    <m/>
    <x v="4"/>
    <s v="CFQ7TTC0LFDZ-0001_NCLF"/>
    <x v="5"/>
    <s v="Catalogo principal"/>
    <s v="USD"/>
    <s v="N/A"/>
    <s v="Dynamics 365 Customer Service Enterprise_NCLF"/>
    <s v="Unidad"/>
    <s v="Und"/>
    <s v="Monthly Subscriptions"/>
    <s v="N/A"/>
    <s v="N/A"/>
    <s v="CSP ENT. NO CUALIFICADAS"/>
    <s v="CFQ7TTC0LFDZ-0001_NCLF"/>
    <s v="Suscripción mensual con pago anual"/>
    <n v="95"/>
    <n v="1"/>
    <n v="0"/>
    <n v="0"/>
    <n v="372731.55"/>
    <n v="405142.99"/>
    <n v="0"/>
  </r>
  <r>
    <s v="Catalogo principalCSP ENTIDADES NO CUALIFICADASCFQ7TTC0LFDZ-0006_NCLF"/>
    <s v="CFQ7TTC0LFDZ-0006_NCLFCSP ENTIDADES NO CUALIFICADAS"/>
    <m/>
    <x v="4"/>
    <s v="CFQ7TTC0LFDZ-0006_NCLF"/>
    <x v="5"/>
    <s v="Catalogo principal"/>
    <s v="USD"/>
    <s v="N/A"/>
    <s v="Dynamics 365 Customer Service Enterprise Device_NCLF"/>
    <s v="Unidad"/>
    <s v="Und"/>
    <s v="Monthly Subscriptions"/>
    <s v="N/A"/>
    <s v="N/A"/>
    <s v="CSP ENT. NO CUALIFICADAS"/>
    <s v="CFQ7TTC0LFDZ-0006_NCLF"/>
    <s v="Suscripción mensual con pago anual"/>
    <n v="145"/>
    <n v="1"/>
    <n v="0"/>
    <n v="0"/>
    <n v="568906.04999999993"/>
    <n v="618376.14"/>
    <n v="0"/>
  </r>
  <r>
    <s v="Catalogo principalCSP ENTIDADES NO CUALIFICADASCFQ7TTC0J7M0-0001_NCLF"/>
    <s v="CFQ7TTC0J7M0-0001_NCLFCSP ENTIDADES NO CUALIFICADAS"/>
    <m/>
    <x v="4"/>
    <s v="CFQ7TTC0J7M0-0001_NCLF"/>
    <x v="5"/>
    <s v="Catalogo principal"/>
    <s v="USD"/>
    <s v="N/A"/>
    <s v="Dynamics 365 Customer Service Intelligent Voicebot Minutes Add-on_NCLF"/>
    <s v="Unidad"/>
    <s v="Und"/>
    <s v="Monthly Subscriptions"/>
    <s v="N/A"/>
    <s v="N/A"/>
    <s v="CSP ENT. NO CUALIFICADAS"/>
    <s v="CFQ7TTC0J7M0-0001_NCLF"/>
    <s v="Suscripción mensual con pago anual"/>
    <n v="125"/>
    <n v="1"/>
    <n v="0"/>
    <n v="0"/>
    <n v="490436.25"/>
    <n v="533082.88"/>
    <n v="0"/>
  </r>
  <r>
    <s v="Catalogo principalCSP ENTIDADES NO CUALIFICADASCFQ7TTC0LFNK-0001_NCLF"/>
    <s v="CFQ7TTC0LFNK-0001_NCLFCSP ENTIDADES NO CUALIFICADAS"/>
    <m/>
    <x v="4"/>
    <s v="CFQ7TTC0LFNK-0001_NCLF"/>
    <x v="5"/>
    <s v="Catalogo principal"/>
    <s v="USD"/>
    <s v="N/A"/>
    <s v="Dynamics 365 Customer Service Professional_NCLF"/>
    <s v="Unidad"/>
    <s v="Und"/>
    <s v="Monthly Subscriptions"/>
    <s v="N/A"/>
    <s v="N/A"/>
    <s v="CSP ENT. NO CUALIFICADAS"/>
    <s v="CFQ7TTC0LFNK-0001_NCLF"/>
    <s v="Suscripción mensual con pago anual"/>
    <n v="50"/>
    <n v="1"/>
    <n v="0"/>
    <n v="0"/>
    <n v="196174.5"/>
    <n v="213233.15"/>
    <n v="0"/>
  </r>
  <r>
    <s v="Catalogo principalCSP ENTIDADES NO CUALIFICADASCFQ7TTC0LFNK-0003_NCLF"/>
    <s v="CFQ7TTC0LFNK-0003_NCLFCSP ENTIDADES NO CUALIFICADAS"/>
    <m/>
    <x v="4"/>
    <s v="CFQ7TTC0LFNK-0003_NCLF"/>
    <x v="5"/>
    <s v="Catalogo principal"/>
    <s v="USD"/>
    <s v="N/A"/>
    <s v="Dynamics 365 Customer Service Professional Attach to Qualifying Dynamics 365 Base Offer_NCLF"/>
    <s v="Unidad"/>
    <s v="Und"/>
    <s v="Monthly Subscriptions"/>
    <s v="N/A"/>
    <s v="N/A"/>
    <s v="CSP ENT. NO CUALIFICADAS"/>
    <s v="CFQ7TTC0LFNK-0003_NCLF"/>
    <s v="Suscripción mensual con pago anual"/>
    <n v="20"/>
    <n v="1"/>
    <n v="0"/>
    <n v="0"/>
    <n v="78469.799999999988"/>
    <n v="85293.26"/>
    <n v="0"/>
  </r>
  <r>
    <s v="Catalogo principalCSP ENTIDADES NO CUALIFICADASCFQ7TTC0J7N8-0001_NCLF"/>
    <s v="CFQ7TTC0J7N8-0001_NCLFCSP ENTIDADES NO CUALIFICADAS"/>
    <m/>
    <x v="4"/>
    <s v="CFQ7TTC0J7N8-0001_NCLF"/>
    <x v="5"/>
    <s v="Catalogo principal"/>
    <s v="USD"/>
    <s v="N/A"/>
    <s v="Dynamics 365 Customer Service Voice Channel Add-in_NCLF"/>
    <s v="Unidad"/>
    <s v="Und"/>
    <s v="Monthly Subscriptions"/>
    <s v="N/A"/>
    <s v="N/A"/>
    <s v="CSP ENT. NO CUALIFICADAS"/>
    <s v="CFQ7TTC0J7N8-0001_NCLF"/>
    <s v="Suscripción mensual con pago anual"/>
    <n v="75"/>
    <n v="1"/>
    <n v="0"/>
    <n v="0"/>
    <n v="294261.75"/>
    <n v="319849.73"/>
    <n v="0"/>
  </r>
  <r>
    <s v="Catalogo principalCSP ENTIDADES NO CUALIFICADASCFQ7TTC0HKJ7-0001_NCLF"/>
    <s v="CFQ7TTC0HKJ7-0001_NCLFCSP ENTIDADES NO CUALIFICADAS"/>
    <m/>
    <x v="4"/>
    <s v="CFQ7TTC0HKJ7-0001_NCLF"/>
    <x v="5"/>
    <s v="Catalogo principal"/>
    <s v="USD"/>
    <s v="N/A"/>
    <s v="Dynamics 365 Customer Voice_NCLF"/>
    <s v="Unidad"/>
    <s v="Und"/>
    <s v="Monthly Subscriptions"/>
    <s v="N/A"/>
    <s v="N/A"/>
    <s v="CSP ENT. NO CUALIFICADAS"/>
    <s v="CFQ7TTC0HKJ7-0001_NCLF"/>
    <s v="Suscripción mensual con pago anual"/>
    <n v="200"/>
    <n v="1"/>
    <n v="0"/>
    <n v="0"/>
    <n v="784698"/>
    <n v="852932.61"/>
    <n v="0"/>
  </r>
  <r>
    <s v="Catalogo principalCSP ENTIDADES NO CUALIFICADASCFQ7TTC0HKJ6-0001_NCLF"/>
    <s v="CFQ7TTC0HKJ6-0001_NCLFCSP ENTIDADES NO CUALIFICADAS"/>
    <m/>
    <x v="4"/>
    <s v="CFQ7TTC0HKJ6-0001_NCLF"/>
    <x v="5"/>
    <s v="Catalogo principal"/>
    <s v="USD"/>
    <s v="N/A"/>
    <s v="Dynamics 365 Customer Voice Additional Responses_NCLF"/>
    <s v="Unidad"/>
    <s v="Und"/>
    <s v="Monthly Subscriptions"/>
    <s v="N/A"/>
    <s v="N/A"/>
    <s v="CSP ENT. NO CUALIFICADAS"/>
    <s v="CFQ7TTC0HKJ6-0001_NCLF"/>
    <s v="Suscripción mensual con pago anual"/>
    <n v="100"/>
    <n v="1"/>
    <n v="0"/>
    <n v="0"/>
    <n v="392349"/>
    <n v="426466.3"/>
    <n v="0"/>
  </r>
  <r>
    <s v="Catalogo principalCSP ENTIDADES NO CUALIFICADASCFQ7TTC0HM43-0001_NCLF"/>
    <s v="CFQ7TTC0HM43-0001_NCLFCSP ENTIDADES NO CUALIFICADAS"/>
    <m/>
    <x v="4"/>
    <s v="CFQ7TTC0HM43-0001_NCLF"/>
    <x v="5"/>
    <s v="Catalogo principal"/>
    <s v="USD"/>
    <s v="N/A"/>
    <s v="Electronic Invoicing Add-on for Dynamics 365_NCLF"/>
    <s v="Unidad"/>
    <s v="Und"/>
    <s v="Monthly Subscriptions"/>
    <s v="N/A"/>
    <s v="N/A"/>
    <s v="CSP ENT. NO CUALIFICADAS"/>
    <s v="CFQ7TTC0HM43-0001_NCLF"/>
    <s v="Suscripción mensual con pago anual"/>
    <n v="300"/>
    <n v="1"/>
    <n v="0"/>
    <n v="0"/>
    <n v="1177047"/>
    <n v="1279398.9099999999"/>
    <n v="0"/>
  </r>
  <r>
    <s v="Catalogo principalCSP ENTIDADES NO CUALIFICADASCFQ7TTC0LFNL-0007_NCLF"/>
    <s v="CFQ7TTC0LFNL-0007_NCLFCSP ENTIDADES NO CUALIFICADAS"/>
    <m/>
    <x v="4"/>
    <s v="CFQ7TTC0LFNL-0007_NCLF"/>
    <x v="5"/>
    <s v="Catalogo principal"/>
    <s v="USD"/>
    <s v="N/A"/>
    <s v="Dynamics 365 Field Service Device_NCLF"/>
    <s v="Unidad"/>
    <s v="Und"/>
    <s v="Monthly Subscriptions"/>
    <s v="N/A"/>
    <s v="N/A"/>
    <s v="CSP ENT. NO CUALIFICADAS"/>
    <s v="CFQ7TTC0LFNL-0007_NCLF"/>
    <s v="Suscripción mensual con pago anual"/>
    <n v="145"/>
    <n v="1"/>
    <n v="0"/>
    <n v="0"/>
    <n v="568906.04999999993"/>
    <n v="618376.14"/>
    <n v="0"/>
  </r>
  <r>
    <s v="Catalogo principalCSP ENTIDADES NO CUALIFICADASCFQ7TTC0LFNL-0006_NCLF"/>
    <s v="CFQ7TTC0LFNL-0006_NCLFCSP ENTIDADES NO CUALIFICADAS"/>
    <m/>
    <x v="4"/>
    <s v="CFQ7TTC0LFNL-0006_NCLF"/>
    <x v="5"/>
    <s v="Catalogo principal"/>
    <s v="USD"/>
    <s v="N/A"/>
    <s v="Dynamics 365 Field Service Attach to Qualifying Dynamics 365 Base Offer_NCLF"/>
    <s v="Unidad"/>
    <s v="Und"/>
    <s v="Monthly Subscriptions"/>
    <s v="N/A"/>
    <s v="N/A"/>
    <s v="CSP ENT. NO CUALIFICADAS"/>
    <s v="CFQ7TTC0LFNL-0006_NCLF"/>
    <s v="Suscripción mensual con pago anual"/>
    <n v="20"/>
    <n v="1"/>
    <n v="0"/>
    <n v="0"/>
    <n v="78469.799999999988"/>
    <n v="85293.26"/>
    <n v="0"/>
  </r>
  <r>
    <s v="Catalogo principalCSP ENTIDADES NO CUALIFICADASCFQ7TTC0LFNL-0001_NCLF"/>
    <s v="CFQ7TTC0LFNL-0001_NCLFCSP ENTIDADES NO CUALIFICADAS"/>
    <m/>
    <x v="4"/>
    <s v="CFQ7TTC0LFNL-0001_NCLF"/>
    <x v="5"/>
    <s v="Catalogo principal"/>
    <s v="USD"/>
    <s v="N/A"/>
    <s v="Dynamics 365 Field Service_NCLF"/>
    <s v="Unidad"/>
    <s v="Und"/>
    <s v="Monthly Subscriptions"/>
    <s v="N/A"/>
    <s v="N/A"/>
    <s v="CSP ENT. NO CUALIFICADAS"/>
    <s v="CFQ7TTC0LFNL-0001_NCLF"/>
    <s v="Suscripción mensual con pago anual"/>
    <n v="95"/>
    <n v="1"/>
    <n v="0"/>
    <n v="0"/>
    <n v="372731.55"/>
    <n v="405142.99"/>
    <n v="0"/>
  </r>
  <r>
    <s v="Catalogo principalCSP ENTIDADES NO CUALIFICADASCFQ7TTC0LFDN-0001_NCLF"/>
    <s v="CFQ7TTC0LFDN-0001_NCLFCSP ENTIDADES NO CUALIFICADAS"/>
    <m/>
    <x v="4"/>
    <s v="CFQ7TTC0LFDN-0001_NCLF"/>
    <x v="5"/>
    <s v="Catalogo principal"/>
    <s v="USD"/>
    <s v="N/A"/>
    <s v="Dynamics 365 Field Service - Resource Scheduling Optimization_NCLF"/>
    <s v="Unidad"/>
    <s v="Und"/>
    <s v="Monthly Subscriptions"/>
    <s v="N/A"/>
    <s v="N/A"/>
    <s v="CSP ENT. NO CUALIFICADAS"/>
    <s v="CFQ7TTC0LFDN-0001_NCLF"/>
    <s v="Suscripción mensual con pago anual"/>
    <n v="30"/>
    <n v="1"/>
    <n v="0"/>
    <n v="0"/>
    <n v="117704.7"/>
    <n v="127939.89"/>
    <n v="0"/>
  </r>
  <r>
    <s v="Catalogo principalCSP ENTIDADES NO CUALIFICADASCFQ7TTC0LGV4-0002_NCLF"/>
    <s v="CFQ7TTC0LGV4-0002_NCLFCSP ENTIDADES NO CUALIFICADAS"/>
    <m/>
    <x v="4"/>
    <s v="CFQ7TTC0LGV4-0002_NCLF"/>
    <x v="5"/>
    <s v="Catalogo principal"/>
    <s v="USD"/>
    <s v="N/A"/>
    <s v="Dynamics 365 Finance Attach to Qualifying Dynamics 365 Base Offer_NCLF"/>
    <s v="Unidad"/>
    <s v="Und"/>
    <s v="Monthly Subscriptions"/>
    <s v="N/A"/>
    <s v="N/A"/>
    <s v="CSP ENT. NO CUALIFICADAS"/>
    <s v="CFQ7TTC0LGV4-0002_NCLF"/>
    <s v="Suscripción mensual con pago anual"/>
    <n v="30"/>
    <n v="1"/>
    <n v="0"/>
    <n v="0"/>
    <n v="117704.7"/>
    <n v="127939.89"/>
    <n v="0"/>
  </r>
  <r>
    <s v="Catalogo principalCSP ENTIDADES NO CUALIFICADASCFQ7TTC0LGV4-0001_NCLF"/>
    <s v="CFQ7TTC0LGV4-0001_NCLFCSP ENTIDADES NO CUALIFICADAS"/>
    <m/>
    <x v="4"/>
    <s v="CFQ7TTC0LGV4-0001_NCLF"/>
    <x v="5"/>
    <s v="Catalogo principal"/>
    <s v="USD"/>
    <s v="N/A"/>
    <s v="Dynamics 365 Finance_NCLF"/>
    <s v="Unidad"/>
    <s v="Und"/>
    <s v="Monthly Subscriptions"/>
    <s v="N/A"/>
    <s v="N/A"/>
    <s v="CSP ENT. NO CUALIFICADAS"/>
    <s v="CFQ7TTC0LGV4-0001_NCLF"/>
    <s v="Suscripción mensual con pago anual"/>
    <n v="180"/>
    <n v="1"/>
    <n v="0"/>
    <n v="0"/>
    <n v="706228.2"/>
    <n v="767639.35"/>
    <n v="0"/>
  </r>
  <r>
    <s v="Catalogo principalCSP ENTIDADES NO CUALIFICADASCFQ7TTC0HD41-0002_NCLF"/>
    <s v="CFQ7TTC0HD41-0002_NCLFCSP ENTIDADES NO CUALIFICADAS"/>
    <m/>
    <x v="4"/>
    <s v="CFQ7TTC0HD41-0002_NCLF"/>
    <x v="5"/>
    <s v="Catalogo principal"/>
    <s v="USD"/>
    <s v="N/A"/>
    <s v="Dynamics 365 Fraud Protection Account Protection_NCLF"/>
    <s v="Unidad"/>
    <s v="Und"/>
    <s v="Monthly Subscriptions"/>
    <s v="N/A"/>
    <s v="N/A"/>
    <s v="CSP ENT. NO CUALIFICADAS"/>
    <s v="CFQ7TTC0HD41-0002_NCLF"/>
    <s v="Suscripción mensual con pago anual"/>
    <n v="1000"/>
    <n v="1"/>
    <n v="0"/>
    <n v="0"/>
    <n v="3923490"/>
    <n v="4264663.04"/>
    <n v="0"/>
  </r>
  <r>
    <s v="Catalogo principalCSP ENTIDADES NO CUALIFICADASCFQ7TTC0HD41-0001_NCLF"/>
    <s v="CFQ7TTC0HD41-0001_NCLFCSP ENTIDADES NO CUALIFICADAS"/>
    <m/>
    <x v="4"/>
    <s v="CFQ7TTC0HD41-0001_NCLF"/>
    <x v="5"/>
    <s v="Catalogo principal"/>
    <s v="USD"/>
    <s v="N/A"/>
    <s v="Dynamics 365 Fraud Protection Account Protection Addon_NCLF"/>
    <s v="Unidad"/>
    <s v="Und"/>
    <s v="Monthly Subscriptions"/>
    <s v="N/A"/>
    <s v="N/A"/>
    <s v="CSP ENT. NO CUALIFICADAS"/>
    <s v="CFQ7TTC0HD41-0001_NCLF"/>
    <s v="Suscripción mensual con pago anual"/>
    <n v="150"/>
    <n v="1"/>
    <n v="0"/>
    <n v="0"/>
    <n v="588523.5"/>
    <n v="639699.46"/>
    <n v="0"/>
  </r>
  <r>
    <s v="Catalogo principalCSP ENTIDADES NO CUALIFICADASCFQ7TTC0HD40-0002_NCLF"/>
    <s v="CFQ7TTC0HD40-0002_NCLFCSP ENTIDADES NO CUALIFICADAS"/>
    <m/>
    <x v="4"/>
    <s v="CFQ7TTC0HD40-0002_NCLF"/>
    <x v="5"/>
    <s v="Catalogo principal"/>
    <s v="USD"/>
    <s v="N/A"/>
    <s v="Dynamics 365 Fraud Protection Loss Prevention Addon_NCLF"/>
    <s v="Unidad"/>
    <s v="Und"/>
    <s v="Monthly Subscriptions"/>
    <s v="N/A"/>
    <s v="N/A"/>
    <s v="CSP ENT. NO CUALIFICADAS"/>
    <s v="CFQ7TTC0HD40-0002_NCLF"/>
    <s v="Suscripción mensual con pago anual"/>
    <n v="150"/>
    <n v="1"/>
    <n v="0"/>
    <n v="0"/>
    <n v="588523.5"/>
    <n v="639699.46"/>
    <n v="0"/>
  </r>
  <r>
    <s v="Catalogo principalCSP ENTIDADES NO CUALIFICADASCFQ7TTC0HD40-0001_NCLF"/>
    <s v="CFQ7TTC0HD40-0001_NCLFCSP ENTIDADES NO CUALIFICADAS"/>
    <m/>
    <x v="4"/>
    <s v="CFQ7TTC0HD40-0001_NCLF"/>
    <x v="5"/>
    <s v="Catalogo principal"/>
    <s v="USD"/>
    <s v="N/A"/>
    <s v="Dynamics 365 Fraud Protection Loss Prevention_NCLF"/>
    <s v="Unidad"/>
    <s v="Und"/>
    <s v="Monthly Subscriptions"/>
    <s v="N/A"/>
    <s v="N/A"/>
    <s v="CSP ENT. NO CUALIFICADAS"/>
    <s v="CFQ7TTC0HD40-0001_NCLF"/>
    <s v="Suscripción mensual con pago anual"/>
    <n v="1000"/>
    <n v="1"/>
    <n v="0"/>
    <n v="0"/>
    <n v="3923490"/>
    <n v="4264663.04"/>
    <n v="0"/>
  </r>
  <r>
    <s v="Catalogo principalCSP ENTIDADES NO CUALIFICADASCFQ7TTC0HD4H-0002_NCLF"/>
    <s v="CFQ7TTC0HD4H-0002_NCLFCSP ENTIDADES NO CUALIFICADAS"/>
    <m/>
    <x v="4"/>
    <s v="CFQ7TTC0HD4H-0002_NCLF"/>
    <x v="5"/>
    <s v="Catalogo principal"/>
    <s v="USD"/>
    <s v="N/A"/>
    <s v="Dynamics 365 Fraud Protection Purchase Protection Addon_NCLF"/>
    <s v="Unidad"/>
    <s v="Und"/>
    <s v="Monthly Subscriptions"/>
    <s v="N/A"/>
    <s v="N/A"/>
    <s v="CSP ENT. NO CUALIFICADAS"/>
    <s v="CFQ7TTC0HD4H-0002_NCLF"/>
    <s v="Suscripción mensual con pago anual"/>
    <n v="150"/>
    <n v="1"/>
    <n v="0"/>
    <n v="0"/>
    <n v="588523.5"/>
    <n v="639699.46"/>
    <n v="0"/>
  </r>
  <r>
    <s v="Catalogo principalCSP ENTIDADES NO CUALIFICADASCFQ7TTC0HD4H-0001_NCLF"/>
    <s v="CFQ7TTC0HD4H-0001_NCLFCSP ENTIDADES NO CUALIFICADAS"/>
    <m/>
    <x v="4"/>
    <s v="CFQ7TTC0HD4H-0001_NCLF"/>
    <x v="5"/>
    <s v="Catalogo principal"/>
    <s v="USD"/>
    <s v="N/A"/>
    <s v="Dynamics 365 Fraud Protection Purchase Protection_NCLF"/>
    <s v="Unidad"/>
    <s v="Und"/>
    <s v="Monthly Subscriptions"/>
    <s v="N/A"/>
    <s v="N/A"/>
    <s v="CSP ENT. NO CUALIFICADAS"/>
    <s v="CFQ7TTC0HD4H-0001_NCLF"/>
    <s v="Suscripción mensual con pago anual"/>
    <n v="1000"/>
    <n v="1"/>
    <n v="0"/>
    <n v="0"/>
    <n v="3923490"/>
    <n v="4264663.04"/>
    <n v="0"/>
  </r>
  <r>
    <s v="Catalogo principalCSP ENTIDADES NO CUALIFICADASCFQ7TTC0LGV7-0001_NCLF"/>
    <s v="CFQ7TTC0LGV7-0001_NCLFCSP ENTIDADES NO CUALIFICADAS"/>
    <m/>
    <x v="4"/>
    <s v="CFQ7TTC0LGV7-0001_NCLF"/>
    <x v="5"/>
    <s v="Catalogo principal"/>
    <s v="USD"/>
    <s v="N/A"/>
    <s v="Dynamics 365 Guides_NCLF"/>
    <s v="Unidad"/>
    <s v="Und"/>
    <s v="Monthly Subscriptions"/>
    <s v="N/A"/>
    <s v="N/A"/>
    <s v="CSP ENT. NO CUALIFICADAS"/>
    <s v="CFQ7TTC0LGV7-0001_NCLF"/>
    <s v="Suscripción mensual con pago anual"/>
    <n v="65"/>
    <n v="1"/>
    <n v="0"/>
    <n v="0"/>
    <n v="255026.84999999998"/>
    <n v="277203.09999999998"/>
    <n v="0"/>
  </r>
  <r>
    <s v="Catalogo principalCSP ENTIDADES NO CUALIFICADASCFQ7TTC0HD4G-0004_NCLF"/>
    <s v="CFQ7TTC0HD4G-0004_NCLFCSP ENTIDADES NO CUALIFICADAS"/>
    <m/>
    <x v="4"/>
    <s v="CFQ7TTC0HD4G-0004_NCLF"/>
    <x v="5"/>
    <s v="Catalogo principal"/>
    <s v="USD"/>
    <s v="N/A"/>
    <s v="Dynamics 365 Human Resources Sandbox_NCLF"/>
    <s v="Unidad"/>
    <s v="Und"/>
    <s v="Monthly Subscriptions"/>
    <s v="N/A"/>
    <s v="N/A"/>
    <s v="CSP ENT. NO CUALIFICADAS"/>
    <s v="CFQ7TTC0HD4G-0004_NCLF"/>
    <s v="Suscripción mensual con pago anual"/>
    <n v="1400"/>
    <n v="1"/>
    <n v="0"/>
    <n v="0"/>
    <n v="5492886"/>
    <n v="5970528.2599999998"/>
    <n v="0"/>
  </r>
  <r>
    <s v="Catalogo principalCSP ENTIDADES NO CUALIFICADASCFQ7TTC0HD4G-0003_NCLF"/>
    <s v="CFQ7TTC0HD4G-0003_NCLFCSP ENTIDADES NO CUALIFICADAS"/>
    <m/>
    <x v="4"/>
    <s v="CFQ7TTC0HD4G-0003_NCLF"/>
    <x v="5"/>
    <s v="Catalogo principal"/>
    <s v="USD"/>
    <s v="N/A"/>
    <s v="Dynamics 365 Human Resources Attach to Qualifying Dynamics 365 Base Offer_NCLF"/>
    <s v="Unidad"/>
    <s v="Und"/>
    <s v="Monthly Subscriptions"/>
    <s v="N/A"/>
    <s v="N/A"/>
    <s v="CSP ENT. NO CUALIFICADAS"/>
    <s v="CFQ7TTC0HD4G-0003_NCLF"/>
    <s v="Suscripción mensual con pago anual"/>
    <n v="30"/>
    <n v="1"/>
    <n v="0"/>
    <n v="0"/>
    <n v="117704.7"/>
    <n v="127939.89"/>
    <n v="0"/>
  </r>
  <r>
    <s v="Catalogo principalCSP ENTIDADES NO CUALIFICADASCFQ7TTC0HD4G-0002_NCLF"/>
    <s v="CFQ7TTC0HD4G-0002_NCLFCSP ENTIDADES NO CUALIFICADAS"/>
    <m/>
    <x v="4"/>
    <s v="CFQ7TTC0HD4G-0002_NCLF"/>
    <x v="5"/>
    <s v="Catalogo principal"/>
    <s v="USD"/>
    <s v="N/A"/>
    <s v="Dynamics 365 Human Resources Self Service_NCLF"/>
    <s v="Unidad"/>
    <s v="Und"/>
    <s v="Monthly Subscriptions"/>
    <s v="N/A"/>
    <s v="N/A"/>
    <s v="CSP ENT. NO CUALIFICADAS"/>
    <s v="CFQ7TTC0HD4G-0002_NCLF"/>
    <s v="Suscripción mensual con pago anual"/>
    <n v="4"/>
    <n v="1"/>
    <n v="0"/>
    <n v="0"/>
    <n v="15693.96"/>
    <n v="17058.650000000001"/>
    <n v="0"/>
  </r>
  <r>
    <s v="Catalogo principalCSP ENTIDADES NO CUALIFICADASCFQ7TTC0HD4G-0001_NCLF"/>
    <s v="CFQ7TTC0HD4G-0001_NCLFCSP ENTIDADES NO CUALIFICADAS"/>
    <m/>
    <x v="4"/>
    <s v="CFQ7TTC0HD4G-0001_NCLF"/>
    <x v="5"/>
    <s v="Catalogo principal"/>
    <s v="USD"/>
    <s v="N/A"/>
    <s v="Dynamics 365 Human Resources_NCLF"/>
    <s v="Unidad"/>
    <s v="Und"/>
    <s v="Monthly Subscriptions"/>
    <s v="N/A"/>
    <s v="N/A"/>
    <s v="CSP ENT. NO CUALIFICADAS"/>
    <s v="CFQ7TTC0HD4G-0001_NCLF"/>
    <s v="Suscripción mensual con pago anual"/>
    <n v="120"/>
    <n v="1"/>
    <n v="0"/>
    <n v="0"/>
    <n v="470818.8"/>
    <n v="511759.57"/>
    <n v="0"/>
  </r>
  <r>
    <s v="Catalogo principalCSP ENTIDADES NO CUALIFICADASCFQ7TTC0J1XF-0004_NCLF"/>
    <s v="CFQ7TTC0J1XF-0004_NCLFCSP ENTIDADES NO CUALIFICADAS"/>
    <m/>
    <x v="4"/>
    <s v="CFQ7TTC0J1XF-0004_NCLF"/>
    <x v="5"/>
    <s v="Catalogo principal"/>
    <s v="USD"/>
    <s v="N/A"/>
    <s v="Dynamics 365 Intelligent Order Management USL_NCLF"/>
    <s v="Unidad"/>
    <s v="Und"/>
    <s v="Monthly Subscriptions"/>
    <s v="N/A"/>
    <s v="N/A"/>
    <s v="CSP ENT. NO CUALIFICADAS"/>
    <s v="CFQ7TTC0J1XF-0004_NCLF"/>
    <s v="Suscripción mensual con pago anual"/>
    <n v="0"/>
    <n v="1"/>
    <n v="0"/>
    <n v="0"/>
    <n v="0"/>
    <n v="0"/>
    <n v="0"/>
  </r>
  <r>
    <s v="Catalogo principalCSP ENTIDADES NO CUALIFICADASCFQ7TTC0J1XF-0003_NCLF"/>
    <s v="CFQ7TTC0J1XF-0003_NCLFCSP ENTIDADES NO CUALIFICADAS"/>
    <m/>
    <x v="4"/>
    <s v="CFQ7TTC0J1XF-0003_NCLF"/>
    <x v="5"/>
    <s v="Catalogo principal"/>
    <s v="USD"/>
    <s v="N/A"/>
    <s v="Dynamics 365 Intelligent Order Management_NCLF"/>
    <s v="Unidad"/>
    <s v="Und"/>
    <s v="Monthly Subscriptions"/>
    <s v="N/A"/>
    <s v="N/A"/>
    <s v="CSP ENT. NO CUALIFICADAS"/>
    <s v="CFQ7TTC0J1XF-0003_NCLF"/>
    <s v="Suscripción mensual con pago anual"/>
    <n v="300"/>
    <n v="1"/>
    <n v="0"/>
    <n v="0"/>
    <n v="1177047"/>
    <n v="1279398.9099999999"/>
    <n v="0"/>
  </r>
  <r>
    <s v="Catalogo principalCSP ENTIDADES NO CUALIFICADASCFQ7TTC0LH3N-0001_NCLF"/>
    <s v="CFQ7TTC0LH3N-0001_NCLFCSP ENTIDADES NO CUALIFICADAS"/>
    <m/>
    <x v="4"/>
    <s v="CFQ7TTC0LH3N-0001_NCLF"/>
    <x v="5"/>
    <s v="Catalogo principal"/>
    <s v="USD"/>
    <s v="N/A"/>
    <s v="Dynamics 365 Marketing_NCLF"/>
    <s v="Unidad"/>
    <s v="Und"/>
    <s v="Monthly Subscriptions"/>
    <s v="N/A"/>
    <s v="N/A"/>
    <s v="CSP ENT. NO CUALIFICADAS"/>
    <s v="CFQ7TTC0LH3N-0001_NCLF"/>
    <s v="Suscripción mensual con pago anual"/>
    <n v="1500"/>
    <n v="1"/>
    <n v="0"/>
    <n v="0"/>
    <n v="5885235"/>
    <n v="6396994.5700000003"/>
    <n v="0"/>
  </r>
  <r>
    <s v="Catalogo principalCSP ENTIDADES NO CUALIFICADASCFQ7TTC0HX6F-0001_NCLF"/>
    <s v="CFQ7TTC0HX6F-0001_NCLFCSP ENTIDADES NO CUALIFICADAS"/>
    <m/>
    <x v="4"/>
    <s v="CFQ7TTC0HX6F-0001_NCLF"/>
    <x v="5"/>
    <s v="Catalogo principal"/>
    <s v="USD"/>
    <s v="N/A"/>
    <s v="Dynamics 365 Marketing Interactions Add on pack: Tier 1_NCLF"/>
    <s v="Unidad"/>
    <s v="Und"/>
    <s v="Monthly Subscriptions"/>
    <s v="N/A"/>
    <s v="N/A"/>
    <s v="CSP ENT. NO CUALIFICADAS"/>
    <s v="CFQ7TTC0HX6F-0001_NCLF"/>
    <s v="Suscripción mensual con pago anual"/>
    <n v="225"/>
    <n v="1"/>
    <n v="0"/>
    <n v="0"/>
    <n v="882785.25"/>
    <n v="959549.18"/>
    <n v="0"/>
  </r>
  <r>
    <s v="Catalogo principalCSP ENTIDADES NO CUALIFICADASCFQ7TTC0LHVK-0001_NCLF"/>
    <s v="CFQ7TTC0LHVK-0001_NCLFCSP ENTIDADES NO CUALIFICADAS"/>
    <m/>
    <x v="4"/>
    <s v="CFQ7TTC0LHVK-0001_NCLF"/>
    <x v="5"/>
    <s v="Catalogo principal"/>
    <s v="USD"/>
    <s v="N/A"/>
    <s v="Dynamics 365 Marketing Additional Application_NCLF"/>
    <s v="Unidad"/>
    <s v="Und"/>
    <s v="Monthly Subscriptions"/>
    <s v="N/A"/>
    <s v="N/A"/>
    <s v="CSP ENT. NO CUALIFICADAS"/>
    <s v="CFQ7TTC0LHVK-0001_NCLF"/>
    <s v="Suscripción mensual con pago anual"/>
    <n v="500"/>
    <n v="1"/>
    <n v="0"/>
    <n v="0"/>
    <n v="1961745"/>
    <n v="2132331.52"/>
    <n v="0"/>
  </r>
  <r>
    <s v="Catalogo principalCSP ENTIDADES NO CUALIFICADASCFQ7TTC0LHWM-0001_NCLF"/>
    <s v="CFQ7TTC0LHWM-0001_NCLFCSP ENTIDADES NO CUALIFICADAS"/>
    <m/>
    <x v="4"/>
    <s v="CFQ7TTC0LHWM-0001_NCLF"/>
    <x v="5"/>
    <s v="Catalogo principal"/>
    <s v="USD"/>
    <s v="N/A"/>
    <s v="Dynamics 365 Marketing Additional Non-Prod Application_NCLF"/>
    <s v="Unidad"/>
    <s v="Und"/>
    <s v="Monthly Subscriptions"/>
    <s v="N/A"/>
    <s v="N/A"/>
    <s v="CSP ENT. NO CUALIFICADAS"/>
    <s v="CFQ7TTC0LHWM-0001_NCLF"/>
    <s v="Suscripción mensual con pago anual"/>
    <n v="250"/>
    <n v="1"/>
    <n v="0"/>
    <n v="0"/>
    <n v="980872.5"/>
    <n v="1066165.76"/>
    <n v="0"/>
  </r>
  <r>
    <s v="Catalogo principalCSP ENTIDADES NO CUALIFICADASCFQ7TTC0LHWQ-0006_NCLF"/>
    <s v="CFQ7TTC0LHWQ-0006_NCLFCSP ENTIDADES NO CUALIFICADAS"/>
    <m/>
    <x v="4"/>
    <s v="CFQ7TTC0LHWQ-0006_NCLF"/>
    <x v="5"/>
    <s v="Catalogo principal"/>
    <s v="USD"/>
    <s v="N/A"/>
    <s v="Dynamics 365 Marketing Addnl Contacts Tier 1 for CE Plan_NCLF"/>
    <s v="Unidad"/>
    <s v="Und"/>
    <s v="Monthly Subscriptions"/>
    <s v="N/A"/>
    <s v="N/A"/>
    <s v="CSP ENT. NO CUALIFICADAS"/>
    <s v="CFQ7TTC0LHWQ-0006_NCLF"/>
    <s v="Suscripción mensual con pago anual"/>
    <n v="600"/>
    <n v="1"/>
    <n v="0"/>
    <n v="0"/>
    <n v="2354094"/>
    <n v="2558797.83"/>
    <n v="0"/>
  </r>
  <r>
    <s v="Catalogo principalCSP ENTIDADES NO CUALIFICADASCFQ7TTC0LHWQ-0005_NCLF"/>
    <s v="CFQ7TTC0LHWQ-0005_NCLFCSP ENTIDADES NO CUALIFICADAS"/>
    <m/>
    <x v="4"/>
    <s v="CFQ7TTC0LHWQ-0005_NCLF"/>
    <x v="5"/>
    <s v="Catalogo principal"/>
    <s v="USD"/>
    <s v="N/A"/>
    <s v="Dynamics 365 Marketing Addnl Contacts Tier 4_NCLF"/>
    <s v="Unidad"/>
    <s v="Und"/>
    <s v="Monthly Subscriptions"/>
    <s v="N/A"/>
    <s v="N/A"/>
    <s v="CSP ENT. NO CUALIFICADAS"/>
    <s v="CFQ7TTC0LHWQ-0005_NCLF"/>
    <s v="Suscripción mensual con pago anual"/>
    <n v="750"/>
    <n v="1"/>
    <n v="0"/>
    <n v="0"/>
    <n v="2942617.5"/>
    <n v="3198497.28"/>
    <n v="0"/>
  </r>
  <r>
    <s v="Catalogo principalCSP ENTIDADES NO CUALIFICADASCFQ7TTC0LHWQ-0004_NCLF"/>
    <s v="CFQ7TTC0LHWQ-0004_NCLFCSP ENTIDADES NO CUALIFICADAS"/>
    <m/>
    <x v="4"/>
    <s v="CFQ7TTC0LHWQ-0004_NCLF"/>
    <x v="5"/>
    <s v="Catalogo principal"/>
    <s v="USD"/>
    <s v="N/A"/>
    <s v="Dynamics 365 Marketing Addnl Contacts Tier 3_NCLF"/>
    <s v="Unidad"/>
    <s v="Und"/>
    <s v="Monthly Subscriptions"/>
    <s v="N/A"/>
    <s v="N/A"/>
    <s v="CSP ENT. NO CUALIFICADAS"/>
    <s v="CFQ7TTC0LHWQ-0004_NCLF"/>
    <s v="Suscripción mensual con pago anual"/>
    <n v="1250"/>
    <n v="1"/>
    <n v="0"/>
    <n v="0"/>
    <n v="4904362.5"/>
    <n v="5330828.8"/>
    <n v="0"/>
  </r>
  <r>
    <s v="Catalogo principalCSP ENTIDADES NO CUALIFICADASCFQ7TTC0LHWQ-0003_NCLF"/>
    <s v="CFQ7TTC0LHWQ-0003_NCLFCSP ENTIDADES NO CUALIFICADAS"/>
    <m/>
    <x v="4"/>
    <s v="CFQ7TTC0LHWQ-0003_NCLF"/>
    <x v="5"/>
    <s v="Catalogo principal"/>
    <s v="USD"/>
    <s v="N/A"/>
    <s v="Dynamics 365 Marketing Addnl Contacts Tier 1_NCLF"/>
    <s v="Unidad"/>
    <s v="Und"/>
    <s v="Monthly Subscriptions"/>
    <s v="N/A"/>
    <s v="N/A"/>
    <s v="CSP ENT. NO CUALIFICADAS"/>
    <s v="CFQ7TTC0LHWQ-0003_NCLF"/>
    <s v="Suscripción mensual con pago anual"/>
    <n v="250"/>
    <n v="1"/>
    <n v="0"/>
    <n v="0"/>
    <n v="980872.5"/>
    <n v="1066165.76"/>
    <n v="0"/>
  </r>
  <r>
    <s v="Catalogo principalCSP ENTIDADES NO CUALIFICADASCFQ7TTC0LHWQ-0001_NCLF"/>
    <s v="CFQ7TTC0LHWQ-0001_NCLFCSP ENTIDADES NO CUALIFICADAS"/>
    <m/>
    <x v="4"/>
    <s v="CFQ7TTC0LHWQ-0001_NCLF"/>
    <x v="5"/>
    <s v="Catalogo principal"/>
    <s v="USD"/>
    <s v="N/A"/>
    <s v="Dynamics 365 Marketing Addnl Contacts Tier 5_NCLF"/>
    <s v="Unidad"/>
    <s v="Und"/>
    <s v="Monthly Subscriptions"/>
    <s v="N/A"/>
    <s v="N/A"/>
    <s v="CSP ENT. NO CUALIFICADAS"/>
    <s v="CFQ7TTC0LHWQ-0001_NCLF"/>
    <s v="Suscripción mensual con pago anual"/>
    <n v="500"/>
    <n v="1"/>
    <n v="0"/>
    <n v="0"/>
    <n v="1961745"/>
    <n v="2132331.52"/>
    <n v="0"/>
  </r>
  <r>
    <s v="Catalogo principalCSP ENTIDADES NO CUALIFICADASCFQ7TTC0LHWQ-0002_NCLF"/>
    <s v="CFQ7TTC0LHWQ-0002_NCLFCSP ENTIDADES NO CUALIFICADAS"/>
    <m/>
    <x v="4"/>
    <s v="CFQ7TTC0LHWQ-0002_NCLF"/>
    <x v="5"/>
    <s v="Catalogo principal"/>
    <s v="USD"/>
    <s v="N/A"/>
    <s v="Dynamics 365 Marketing Addnl Contacts Tier 2_NCLF"/>
    <s v="Unidad"/>
    <s v="Und"/>
    <s v="Monthly Subscriptions"/>
    <s v="N/A"/>
    <s v="N/A"/>
    <s v="CSP ENT. NO CUALIFICADAS"/>
    <s v="CFQ7TTC0LHWQ-0002_NCLF"/>
    <s v="Suscripción mensual con pago anual"/>
    <n v="1500"/>
    <n v="1"/>
    <n v="0"/>
    <n v="0"/>
    <n v="5885235"/>
    <n v="6396994.5700000003"/>
    <n v="0"/>
  </r>
  <r>
    <s v="Catalogo principalCSP ENTIDADES NO CUALIFICADASCFQ7TTC0LHWP-0001_NCLF"/>
    <s v="CFQ7TTC0LHWP-0001_NCLFCSP ENTIDADES NO CUALIFICADAS"/>
    <m/>
    <x v="4"/>
    <s v="CFQ7TTC0LHWP-0001_NCLF"/>
    <x v="5"/>
    <s v="Catalogo principal"/>
    <s v="USD"/>
    <s v="N/A"/>
    <s v="Dynamics 365 Marketing Attach_NCLF"/>
    <s v="Unidad"/>
    <s v="Und"/>
    <s v="Monthly Subscriptions"/>
    <s v="N/A"/>
    <s v="N/A"/>
    <s v="CSP ENT. NO CUALIFICADAS"/>
    <s v="CFQ7TTC0LHWP-0001_NCLF"/>
    <s v="Suscripción mensual con pago anual"/>
    <n v="750"/>
    <n v="1"/>
    <n v="0"/>
    <n v="0"/>
    <n v="2942617.5"/>
    <n v="3198497.28"/>
    <n v="0"/>
  </r>
  <r>
    <s v="Catalogo principalCSP ENTIDADES NO CUALIFICADASCFQ7TTC0LHX0-0001_NCLF"/>
    <s v="CFQ7TTC0LHX0-0001_NCLFCSP ENTIDADES NO CUALIFICADAS"/>
    <m/>
    <x v="4"/>
    <s v="CFQ7TTC0LHX0-0001_NCLF"/>
    <x v="5"/>
    <s v="Catalogo principal"/>
    <s v="USD"/>
    <s v="N/A"/>
    <s v="Dynamics 365 Operations – Activity_NCLF"/>
    <s v="Unidad"/>
    <s v="Und"/>
    <s v="Monthly Subscriptions"/>
    <s v="N/A"/>
    <s v="N/A"/>
    <s v="CSP ENT. NO CUALIFICADAS"/>
    <s v="CFQ7TTC0LHX0-0001_NCLF"/>
    <s v="Suscripción mensual con pago anual"/>
    <n v="50"/>
    <n v="1"/>
    <n v="0"/>
    <n v="0"/>
    <n v="196174.5"/>
    <n v="213233.15"/>
    <n v="0"/>
  </r>
  <r>
    <s v="Catalogo principalCSP ENTIDADES NO CUALIFICADASCFQ7TTC0LHXQ-0001_NCLF"/>
    <s v="CFQ7TTC0LHXQ-0001_NCLFCSP ENTIDADES NO CUALIFICADAS"/>
    <m/>
    <x v="4"/>
    <s v="CFQ7TTC0LHXQ-0001_NCLF"/>
    <x v="5"/>
    <s v="Catalogo principal"/>
    <s v="USD"/>
    <s v="N/A"/>
    <s v="Dynamics 365 Operations - Database Capacity_NCLF"/>
    <s v="Unidad"/>
    <s v="Und"/>
    <s v="Monthly Subscriptions"/>
    <s v="N/A"/>
    <s v="N/A"/>
    <s v="CSP ENT. NO CUALIFICADAS"/>
    <s v="CFQ7TTC0LHXQ-0001_NCLF"/>
    <s v="Suscripción mensual con pago anual"/>
    <n v="40"/>
    <n v="1"/>
    <n v="0"/>
    <n v="0"/>
    <n v="156939.59999999998"/>
    <n v="170586.52"/>
    <n v="0"/>
  </r>
  <r>
    <s v="Catalogo principalCSP ENTIDADES NO CUALIFICADASCFQ7TTC0LHVJ-0001_NCLF"/>
    <s v="CFQ7TTC0LHVJ-0001_NCLFCSP ENTIDADES NO CUALIFICADAS"/>
    <m/>
    <x v="4"/>
    <s v="CFQ7TTC0LHVJ-0001_NCLF"/>
    <x v="5"/>
    <s v="Catalogo principal"/>
    <s v="USD"/>
    <s v="N/A"/>
    <s v="Dynamics 365 Operations – Device_NCLF"/>
    <s v="Unidad"/>
    <s v="Und"/>
    <s v="Monthly Subscriptions"/>
    <s v="N/A"/>
    <s v="N/A"/>
    <s v="CSP ENT. NO CUALIFICADAS"/>
    <s v="CFQ7TTC0LHVJ-0001_NCLF"/>
    <s v="Suscripción mensual con pago anual"/>
    <n v="75"/>
    <n v="1"/>
    <n v="0"/>
    <n v="0"/>
    <n v="294261.75"/>
    <n v="319849.73"/>
    <n v="0"/>
  </r>
  <r>
    <s v="Catalogo principalCSP ENTIDADES NO CUALIFICADASCFQ7TTC0LHZ1-0001_NCLF"/>
    <s v="CFQ7TTC0LHZ1-0001_NCLFCSP ENTIDADES NO CUALIFICADAS"/>
    <m/>
    <x v="4"/>
    <s v="CFQ7TTC0LHZ1-0001_NCLF"/>
    <x v="5"/>
    <s v="Catalogo principal"/>
    <s v="USD"/>
    <s v="N/A"/>
    <s v="Dynamics 365 Operations - File Capacity_NCLF"/>
    <s v="Unidad"/>
    <s v="Und"/>
    <s v="Monthly Subscriptions"/>
    <s v="N/A"/>
    <s v="N/A"/>
    <s v="CSP ENT. NO CUALIFICADAS"/>
    <s v="CFQ7TTC0LHZ1-0001_NCLF"/>
    <s v="Suscripción mensual con pago anual"/>
    <n v="2"/>
    <n v="1"/>
    <n v="0"/>
    <n v="0"/>
    <n v="7846.98"/>
    <n v="8529.33"/>
    <n v="0"/>
  </r>
  <r>
    <s v="Catalogo principalCSP ENTIDADES NO CUALIFICADASCFQ7TTC0LHV9-0001_NCLF"/>
    <s v="CFQ7TTC0LHV9-0001_NCLFCSP ENTIDADES NO CUALIFICADAS"/>
    <m/>
    <x v="4"/>
    <s v="CFQ7TTC0LHV9-0001_NCLF"/>
    <x v="5"/>
    <s v="Catalogo principal"/>
    <s v="USD"/>
    <s v="N/A"/>
    <s v="Dynamics 365 Operations - Sandbox Tier 2:Standard Acceptance Testing_NCLF"/>
    <s v="Unidad"/>
    <s v="Und"/>
    <s v="Monthly Subscriptions"/>
    <s v="N/A"/>
    <s v="N/A"/>
    <s v="CSP ENT. NO CUALIFICADAS"/>
    <s v="CFQ7TTC0LHV9-0001_NCLF"/>
    <s v="Suscripción mensual con pago anual"/>
    <n v="1350"/>
    <n v="1"/>
    <n v="0"/>
    <n v="0"/>
    <n v="5296711.5"/>
    <n v="5757295.1100000003"/>
    <n v="0"/>
  </r>
  <r>
    <s v="Catalogo principalCSP ENTIDADES NO CUALIFICADASCFQ7TTC0LHVN-0001_NCLF"/>
    <s v="CFQ7TTC0LHVN-0001_NCLFCSP ENTIDADES NO CUALIFICADAS"/>
    <m/>
    <x v="4"/>
    <s v="CFQ7TTC0LHVN-0001_NCLF"/>
    <x v="5"/>
    <s v="Catalogo principal"/>
    <s v="USD"/>
    <s v="N/A"/>
    <s v="Dynamics 365 Operations - Sandbox Tier 3:Premier Acceptance Testing_NCLF"/>
    <s v="Unidad"/>
    <s v="Und"/>
    <s v="Monthly Subscriptions"/>
    <s v="N/A"/>
    <s v="N/A"/>
    <s v="CSP ENT. NO CUALIFICADAS"/>
    <s v="CFQ7TTC0LHVN-0001_NCLF"/>
    <s v="Suscripción mensual con pago anual"/>
    <n v="4050"/>
    <n v="1"/>
    <n v="0"/>
    <n v="0"/>
    <n v="15890134.5"/>
    <n v="17271885.329999998"/>
    <n v="0"/>
  </r>
  <r>
    <s v="Catalogo principalCSP ENTIDADES NO CUALIFICADASCFQ7TTC0LHXZ-0001_NCLF"/>
    <s v="CFQ7TTC0LHXZ-0001_NCLFCSP ENTIDADES NO CUALIFICADAS"/>
    <m/>
    <x v="4"/>
    <s v="CFQ7TTC0LHXZ-0001_NCLF"/>
    <x v="5"/>
    <s v="Catalogo principal"/>
    <s v="USD"/>
    <s v="N/A"/>
    <s v="Dynamics 365 Operations - Sandbox Tier 4:Standard Performance Testing_NCLF"/>
    <s v="Unidad"/>
    <s v="Und"/>
    <s v="Monthly Subscriptions"/>
    <s v="N/A"/>
    <s v="N/A"/>
    <s v="CSP ENT. NO CUALIFICADAS"/>
    <s v="CFQ7TTC0LHXZ-0001_NCLF"/>
    <s v="Suscripción mensual con pago anual"/>
    <n v="7900"/>
    <n v="1"/>
    <n v="0"/>
    <n v="0"/>
    <n v="30995571"/>
    <n v="33690838.039999999"/>
    <n v="0"/>
  </r>
  <r>
    <s v="Catalogo principalCSP ENTIDADES NO CUALIFICADASCFQ7TTC0LHVG-0001_NCLF"/>
    <s v="CFQ7TTC0LHVG-0001_NCLFCSP ENTIDADES NO CUALIFICADAS"/>
    <m/>
    <x v="4"/>
    <s v="CFQ7TTC0LHVG-0001_NCLF"/>
    <x v="5"/>
    <s v="Catalogo principal"/>
    <s v="USD"/>
    <s v="N/A"/>
    <s v="Dynamics 365 Operations - Sandbox Tier 5:Premier Performance Testing_NCLF"/>
    <s v="Unidad"/>
    <s v="Und"/>
    <s v="Monthly Subscriptions"/>
    <s v="N/A"/>
    <s v="N/A"/>
    <s v="CSP ENT. NO CUALIFICADAS"/>
    <s v="CFQ7TTC0LHVG-0001_NCLF"/>
    <s v="Suscripción mensual con pago anual"/>
    <n v="12000"/>
    <n v="1"/>
    <n v="0"/>
    <n v="0"/>
    <n v="47081880"/>
    <n v="51175956.520000003"/>
    <n v="0"/>
  </r>
  <r>
    <s v="Catalogo principalCSP ENTIDADES NO CUALIFICADASCFQ7TTC0HD4D-0002_NCLF"/>
    <s v="CFQ7TTC0HD4D-0002_NCLFCSP ENTIDADES NO CUALIFICADAS"/>
    <m/>
    <x v="4"/>
    <s v="CFQ7TTC0HD4D-0002_NCLF"/>
    <x v="5"/>
    <s v="Catalogo principal"/>
    <s v="USD"/>
    <s v="N/A"/>
    <s v="Dynamics 365 Project Operations Attach_NCLF"/>
    <s v="Unidad"/>
    <s v="Und"/>
    <s v="Monthly Subscriptions"/>
    <s v="N/A"/>
    <s v="N/A"/>
    <s v="CSP ENT. NO CUALIFICADAS"/>
    <s v="CFQ7TTC0HD4D-0002_NCLF"/>
    <s v="Suscripción mensual con pago anual"/>
    <n v="30"/>
    <n v="1"/>
    <n v="0"/>
    <n v="0"/>
    <n v="117704.7"/>
    <n v="127939.89"/>
    <n v="0"/>
  </r>
  <r>
    <s v="Catalogo principalCSP ENTIDADES NO CUALIFICADASCFQ7TTC0HD4D-0001_NCLF"/>
    <s v="CFQ7TTC0HD4D-0001_NCLFCSP ENTIDADES NO CUALIFICADAS"/>
    <m/>
    <x v="4"/>
    <s v="CFQ7TTC0HD4D-0001_NCLF"/>
    <x v="5"/>
    <s v="Catalogo principal"/>
    <s v="USD"/>
    <s v="N/A"/>
    <s v="Dynamics 365 Project Operations_NCLF"/>
    <s v="Unidad"/>
    <s v="Und"/>
    <s v="Monthly Subscriptions"/>
    <s v="N/A"/>
    <s v="N/A"/>
    <s v="CSP ENT. NO CUALIFICADAS"/>
    <s v="CFQ7TTC0HD4D-0001_NCLF"/>
    <s v="Suscripción mensual con pago anual"/>
    <n v="120"/>
    <n v="1"/>
    <n v="0"/>
    <n v="0"/>
    <n v="470818.8"/>
    <n v="511759.57"/>
    <n v="0"/>
  </r>
  <r>
    <s v="Catalogo principalCSP ENTIDADES NO CUALIFICADASCFQ7TTC0LF90-0002_NCLF"/>
    <s v="CFQ7TTC0LF90-0002_NCLFCSP ENTIDADES NO CUALIFICADAS"/>
    <m/>
    <x v="4"/>
    <s v="CFQ7TTC0LF90-0002_NCLF"/>
    <x v="5"/>
    <s v="Catalogo principal"/>
    <s v="USD"/>
    <s v="N/A"/>
    <s v="Dynamics 365 Remote Assist_NCLF"/>
    <s v="Unidad"/>
    <s v="Und"/>
    <s v="Monthly Subscriptions"/>
    <s v="N/A"/>
    <s v="N/A"/>
    <s v="CSP ENT. NO CUALIFICADAS"/>
    <s v="CFQ7TTC0LF90-0002_NCLF"/>
    <s v="Suscripción mensual con pago anual"/>
    <n v="65"/>
    <n v="1"/>
    <n v="0"/>
    <n v="0"/>
    <n v="255026.84999999998"/>
    <n v="277203.09999999998"/>
    <n v="0"/>
  </r>
  <r>
    <s v="Catalogo principalCSP ENTIDADES NO CUALIFICADASCFQ7TTC0LGV9-0001_NCLF"/>
    <s v="CFQ7TTC0LGV9-0001_NCLFCSP ENTIDADES NO CUALIFICADAS"/>
    <m/>
    <x v="4"/>
    <s v="CFQ7TTC0LGV9-0001_NCLF"/>
    <x v="5"/>
    <s v="Catalogo principal"/>
    <s v="USD"/>
    <s v="N/A"/>
    <s v="Dynamics 365 Remote Assist Attach_NCLF"/>
    <s v="Unidad"/>
    <s v="Und"/>
    <s v="Monthly Subscriptions"/>
    <s v="N/A"/>
    <s v="N/A"/>
    <s v="CSP ENT. NO CUALIFICADAS"/>
    <s v="CFQ7TTC0LGV9-0001_NCLF"/>
    <s v="Suscripción mensual con pago anual"/>
    <n v="20"/>
    <n v="1"/>
    <n v="0"/>
    <n v="0"/>
    <n v="78469.799999999988"/>
    <n v="85293.26"/>
    <n v="0"/>
  </r>
  <r>
    <s v="Catalogo principalCSP ENTIDADES NO CUALIFICADASCFQ7TTC0LHZ4-0001_NCLF"/>
    <s v="CFQ7TTC0LHZ4-0001_NCLFCSP ENTIDADES NO CUALIFICADAS"/>
    <m/>
    <x v="4"/>
    <s v="CFQ7TTC0LHZ4-0001_NCLF"/>
    <x v="5"/>
    <s v="Catalogo principal"/>
    <s v="USD"/>
    <s v="N/A"/>
    <s v="Dynamics 365 Sales Conversation Intelligence AddOn_NCLF"/>
    <s v="Unidad"/>
    <s v="Und"/>
    <s v="Producto"/>
    <s v="N/A"/>
    <s v="N/A"/>
    <s v="CSP ENT. NO CUALIFICADAS"/>
    <s v="CFQ7TTC0LHZ4-0001_NCLF"/>
    <s v="Suscripción mensual con pago anual"/>
    <n v="2000"/>
    <n v="1"/>
    <n v="0"/>
    <n v="0"/>
    <n v="7846980"/>
    <n v="8529326.0899999999"/>
    <n v="0"/>
  </r>
  <r>
    <s v="Catalogo principalCSP ENTIDADES NO CUALIFICADASCFQ7TTC0LFF1-0006_NCLF"/>
    <s v="CFQ7TTC0LFF1-0006_NCLFCSP ENTIDADES NO CUALIFICADAS"/>
    <m/>
    <x v="4"/>
    <s v="CFQ7TTC0LFF1-0006_NCLF"/>
    <x v="5"/>
    <s v="Catalogo principal"/>
    <s v="USD"/>
    <s v="N/A"/>
    <s v="Dynamics 365 Sales Enterprise Edition Device_NCLF"/>
    <s v="Unidad"/>
    <s v="Und"/>
    <s v="Monthly Subscriptions"/>
    <s v="N/A"/>
    <s v="N/A"/>
    <s v="CSP ENT. NO CUALIFICADAS"/>
    <s v="CFQ7TTC0LFF1-0006_NCLF"/>
    <s v="Suscripción mensual con pago anual"/>
    <n v="145"/>
    <n v="1"/>
    <n v="0"/>
    <n v="0"/>
    <n v="568906.04999999993"/>
    <n v="618376.14"/>
    <n v="0"/>
  </r>
  <r>
    <s v="Catalogo principalCSP ENTIDADES NO CUALIFICADASCFQ7TTC0LFF1-0003_NCLF"/>
    <s v="CFQ7TTC0LFF1-0003_NCLFCSP ENTIDADES NO CUALIFICADAS"/>
    <m/>
    <x v="4"/>
    <s v="CFQ7TTC0LFF1-0003_NCLF"/>
    <x v="5"/>
    <s v="Catalogo principal"/>
    <s v="USD"/>
    <s v="N/A"/>
    <s v="Dynamics 365 Sales Enterprise Attach to Qualifying Dynamics 365 Base Offer_NCLF"/>
    <s v="Unidad"/>
    <s v="Und"/>
    <s v="Monthly Subscriptions"/>
    <s v="N/A"/>
    <s v="N/A"/>
    <s v="CSP ENT. NO CUALIFICADAS"/>
    <s v="CFQ7TTC0LFF1-0003_NCLF"/>
    <s v="Suscripción mensual con pago anual"/>
    <n v="20"/>
    <n v="1"/>
    <n v="0"/>
    <n v="0"/>
    <n v="78469.799999999988"/>
    <n v="85293.26"/>
    <n v="0"/>
  </r>
  <r>
    <s v="Catalogo principalCSP ENTIDADES NO CUALIFICADASCFQ7TTC0LFF1-0001_NCLF"/>
    <s v="CFQ7TTC0LFF1-0001_NCLFCSP ENTIDADES NO CUALIFICADAS"/>
    <m/>
    <x v="4"/>
    <s v="CFQ7TTC0LFF1-0001_NCLF"/>
    <x v="5"/>
    <s v="Catalogo principal"/>
    <s v="USD"/>
    <s v="N/A"/>
    <s v="Dynamics 365 Sales Enterprise Edition_NCLF"/>
    <s v="Unidad"/>
    <s v="Und"/>
    <s v="Monthly Subscriptions"/>
    <s v="N/A"/>
    <s v="N/A"/>
    <s v="CSP ENT. NO CUALIFICADAS"/>
    <s v="CFQ7TTC0LFF1-0001_NCLF"/>
    <s v="Suscripción mensual con pago anual"/>
    <n v="95"/>
    <n v="1"/>
    <n v="0"/>
    <n v="0"/>
    <n v="372731.55"/>
    <n v="405142.99"/>
    <n v="0"/>
  </r>
  <r>
    <s v="Catalogo principalCSP ENTIDADES NO CUALIFICADASCFQ7TTC0LHZ3-0001_NCLF"/>
    <s v="CFQ7TTC0LHZ3-0001_NCLFCSP ENTIDADES NO CUALIFICADAS"/>
    <m/>
    <x v="4"/>
    <s v="CFQ7TTC0LHZ3-0001_NCLF"/>
    <x v="5"/>
    <s v="Catalogo principal"/>
    <s v="USD"/>
    <s v="N/A"/>
    <s v="Dynamics 365 Sales Insights_NCLF"/>
    <s v="Unidad"/>
    <s v="Und"/>
    <s v="Monthly Subscriptions"/>
    <s v="N/A"/>
    <s v="N/A"/>
    <s v="CSP ENT. NO CUALIFICADAS"/>
    <s v="CFQ7TTC0LHZ3-0001_NCLF"/>
    <s v="Suscripción mensual con pago anual"/>
    <n v="50"/>
    <n v="1"/>
    <n v="0"/>
    <n v="0"/>
    <n v="196174.5"/>
    <n v="213233.15"/>
    <n v="0"/>
  </r>
  <r>
    <s v="Catalogo principalCSP ENTIDADES NO CUALIFICADASCFQ7TTC0HBSJ-0001_NCLF"/>
    <s v="CFQ7TTC0HBSJ-0001_NCLFCSP ENTIDADES NO CUALIFICADAS"/>
    <m/>
    <x v="4"/>
    <s v="CFQ7TTC0HBSJ-0001_NCLF"/>
    <x v="5"/>
    <s v="Catalogo principal"/>
    <s v="USD"/>
    <s v="N/A"/>
    <s v="Dynamics 365 Sales Premium_NCLF"/>
    <s v="Unidad"/>
    <s v="Und"/>
    <s v="Monthly Subscriptions"/>
    <s v="N/A"/>
    <s v="N/A"/>
    <s v="CSP ENT. NO CUALIFICADAS"/>
    <s v="CFQ7TTC0HBSJ-0001_NCLF"/>
    <s v="Suscripción mensual con pago anual"/>
    <n v="135"/>
    <n v="1"/>
    <n v="0"/>
    <n v="0"/>
    <n v="529671.15"/>
    <n v="575729.51"/>
    <n v="0"/>
  </r>
  <r>
    <s v="Catalogo principalCSP ENTIDADES NO CUALIFICADASCFQ7TTC0LFN5-0004_NCLF"/>
    <s v="CFQ7TTC0LFN5-0004_NCLFCSP ENTIDADES NO CUALIFICADAS"/>
    <m/>
    <x v="4"/>
    <s v="CFQ7TTC0LFN5-0004_NCLF"/>
    <x v="5"/>
    <s v="Catalogo principal"/>
    <s v="USD"/>
    <s v="N/A"/>
    <s v="Dynamics 365 Sales Professional Attach to Qualifying Dynamics 365 Base Offer_NCLF"/>
    <s v="Unidad"/>
    <s v="Und"/>
    <s v="Monthly Subscriptions"/>
    <s v="N/A"/>
    <s v="N/A"/>
    <s v="CSP ENT. NO CUALIFICADAS"/>
    <s v="CFQ7TTC0LFN5-0004_NCLF"/>
    <s v="Suscripción mensual con pago anual"/>
    <n v="20"/>
    <n v="1"/>
    <n v="0"/>
    <n v="0"/>
    <n v="78469.799999999988"/>
    <n v="85293.26"/>
    <n v="0"/>
  </r>
  <r>
    <s v="Catalogo principalCSP ENTIDADES NO CUALIFICADASCFQ7TTC0LFN5-0002_NCLF"/>
    <s v="CFQ7TTC0LFN5-0002_NCLFCSP ENTIDADES NO CUALIFICADAS"/>
    <m/>
    <x v="4"/>
    <s v="CFQ7TTC0LFN5-0002_NCLF"/>
    <x v="5"/>
    <s v="Catalogo principal"/>
    <s v="USD"/>
    <s v="N/A"/>
    <s v="Dynamics 365 Sales Professional_NCLF"/>
    <s v="Unidad"/>
    <s v="Und"/>
    <s v="Monthly Subscriptions"/>
    <s v="N/A"/>
    <s v="N/A"/>
    <s v="CSP ENT. NO CUALIFICADAS"/>
    <s v="CFQ7TTC0LFN5-0002_NCLF"/>
    <s v="Suscripción mensual con pago anual"/>
    <n v="65"/>
    <n v="1"/>
    <n v="0"/>
    <n v="0"/>
    <n v="255026.84999999998"/>
    <n v="277203.09999999998"/>
    <n v="0"/>
  </r>
  <r>
    <s v="Catalogo principalCSP ENTIDADES NO CUALIFICADASCFQ7TTC0LH31-0009_NCLF"/>
    <s v="CFQ7TTC0LH31-0009_NCLFCSP ENTIDADES NO CUALIFICADAS"/>
    <m/>
    <x v="4"/>
    <s v="CFQ7TTC0LH31-0009_NCLF"/>
    <x v="5"/>
    <s v="Catalogo principal"/>
    <s v="USD"/>
    <s v="N/A"/>
    <s v="Standard Cloud Scale Unit Overage_NCLF"/>
    <s v="Unidad"/>
    <s v="Und"/>
    <s v="Producto"/>
    <s v="N/A"/>
    <s v="N/A"/>
    <s v="CSP ENT. NO CUALIFICADAS"/>
    <s v="CFQ7TTC0LH31-0009_NCLF"/>
    <s v="Suscripción mensual con pago anual"/>
    <n v="500"/>
    <n v="1"/>
    <n v="0"/>
    <n v="0"/>
    <n v="1961745"/>
    <n v="2132331.52"/>
    <n v="0"/>
  </r>
  <r>
    <s v="Catalogo principalCSP ENTIDADES NO CUALIFICADASCFQ7TTC0LH31-0008_NCLF"/>
    <s v="CFQ7TTC0LH31-0008_NCLFCSP ENTIDADES NO CUALIFICADAS"/>
    <m/>
    <x v="4"/>
    <s v="CFQ7TTC0LH31-0008_NCLF"/>
    <x v="5"/>
    <s v="Catalogo principal"/>
    <s v="USD"/>
    <s v="N/A"/>
    <s v="Basic Cloud Scale Unit add-in for Dynamics 365 Supply Chain Management_NCLF"/>
    <s v="Unidad"/>
    <s v="Und"/>
    <s v="Producto"/>
    <s v="N/A"/>
    <s v="N/A"/>
    <s v="CSP ENT. NO CUALIFICADAS"/>
    <s v="CFQ7TTC0LH31-0008_NCLF"/>
    <s v="Suscripción mensual con pago anual"/>
    <n v="4000"/>
    <n v="1"/>
    <n v="0"/>
    <n v="0"/>
    <n v="15693960"/>
    <n v="17058652.170000002"/>
    <n v="0"/>
  </r>
  <r>
    <s v="Catalogo principalCSP ENTIDADES NO CUALIFICADASCFQ7TTC0LH31-0007_NCLF"/>
    <s v="CFQ7TTC0LH31-0007_NCLFCSP ENTIDADES NO CUALIFICADAS"/>
    <m/>
    <x v="4"/>
    <s v="CFQ7TTC0LH31-0007_NCLF"/>
    <x v="5"/>
    <s v="Catalogo principal"/>
    <s v="USD"/>
    <s v="N/A"/>
    <s v="Basic Cloud Scale Unit Overage_NCLF"/>
    <s v="Unidad"/>
    <s v="Und"/>
    <s v="Producto"/>
    <s v="N/A"/>
    <s v="N/A"/>
    <s v="CSP ENT. NO CUALIFICADAS"/>
    <s v="CFQ7TTC0LH31-0007_NCLF"/>
    <s v="Suscripción mensual con pago anual"/>
    <n v="100"/>
    <n v="1"/>
    <n v="0"/>
    <n v="0"/>
    <n v="392349"/>
    <n v="426466.3"/>
    <n v="0"/>
  </r>
  <r>
    <s v="Catalogo principalCSP ENTIDADES NO CUALIFICADASCFQ7TTC0LH31-0005_NCLF"/>
    <s v="CFQ7TTC0LH31-0005_NCLFCSP ENTIDADES NO CUALIFICADAS"/>
    <m/>
    <x v="4"/>
    <s v="CFQ7TTC0LH31-0005_NCLF"/>
    <x v="5"/>
    <s v="Catalogo principal"/>
    <s v="USD"/>
    <s v="N/A"/>
    <s v="Standard Cloud Scale Unit add-in for Dynamics 365 Supply Chain Management_NCLF"/>
    <s v="Unidad"/>
    <s v="Und"/>
    <s v="Producto"/>
    <s v="N/A"/>
    <s v="N/A"/>
    <s v="CSP ENT. NO CUALIFICADAS"/>
    <s v="CFQ7TTC0LH31-0005_NCLF"/>
    <s v="Suscripción mensual con pago anual"/>
    <n v="12000"/>
    <n v="1"/>
    <n v="0"/>
    <n v="0"/>
    <n v="47081880"/>
    <n v="51175956.520000003"/>
    <n v="0"/>
  </r>
  <r>
    <s v="Catalogo principalCSP ENTIDADES NO CUALIFICADASCFQ7TTC0LH31-0002_NCLF"/>
    <s v="CFQ7TTC0LH31-0002_NCLFCSP ENTIDADES NO CUALIFICADAS"/>
    <m/>
    <x v="4"/>
    <s v="CFQ7TTC0LH31-0002_NCLF"/>
    <x v="5"/>
    <s v="Catalogo principal"/>
    <s v="USD"/>
    <s v="N/A"/>
    <s v="Dynamics 365 Supply Chain Management Attach to Qualifying Dynamics 365 Base Offer_NCLF"/>
    <s v="Unidad"/>
    <s v="Und"/>
    <s v="Monthly Subscriptions"/>
    <s v="N/A"/>
    <s v="N/A"/>
    <s v="CSP ENT. NO CUALIFICADAS"/>
    <s v="CFQ7TTC0LH31-0002_NCLF"/>
    <s v="Suscripción mensual con pago anual"/>
    <n v="30"/>
    <n v="1"/>
    <n v="0"/>
    <n v="0"/>
    <n v="117704.7"/>
    <n v="127939.89"/>
    <n v="0"/>
  </r>
  <r>
    <s v="Catalogo principalCSP ENTIDADES NO CUALIFICADASCFQ7TTC0LH31-001C_NCLF"/>
    <s v="CFQ7TTC0LH31-001C_NCLFCSP ENTIDADES NO CUALIFICADAS"/>
    <m/>
    <x v="4"/>
    <s v="CFQ7TTC0LH31-001C_NCLF"/>
    <x v="5"/>
    <s v="Catalogo principal"/>
    <s v="USD"/>
    <s v="N/A"/>
    <s v="Basic Edge Scale Unit add-in for Dynamics 365 Supply Chain Management_NCLF"/>
    <s v="Unidad"/>
    <s v="Und"/>
    <s v="Producto"/>
    <s v="N/A"/>
    <s v="N/A"/>
    <s v="CSP ENT. NO CUALIFICADAS"/>
    <s v="CFQ7TTC0LH31-001C_NCLF"/>
    <s v="Suscripción mensual con pago anual"/>
    <n v="2000"/>
    <n v="1"/>
    <n v="0"/>
    <n v="0"/>
    <n v="7846980"/>
    <n v="8529326.0899999999"/>
    <n v="0"/>
  </r>
  <r>
    <s v="Catalogo principalCSP ENTIDADES NO CUALIFICADASCFQ7TTC0LH31-001B_NCLF"/>
    <s v="CFQ7TTC0LH31-001B_NCLFCSP ENTIDADES NO CUALIFICADAS"/>
    <m/>
    <x v="4"/>
    <s v="CFQ7TTC0LH31-001B_NCLF"/>
    <x v="5"/>
    <s v="Catalogo principal"/>
    <s v="USD"/>
    <s v="N/A"/>
    <s v="Basic Edge Scale Unit Overage_NCLF"/>
    <s v="Unidad"/>
    <s v="Und"/>
    <s v="Producto"/>
    <s v="N/A"/>
    <s v="N/A"/>
    <s v="CSP ENT. NO CUALIFICADAS"/>
    <s v="CFQ7TTC0LH31-001B_NCLF"/>
    <s v="Suscripción mensual con pago anual"/>
    <n v="50"/>
    <n v="1"/>
    <n v="0"/>
    <n v="0"/>
    <n v="196174.5"/>
    <n v="213233.15"/>
    <n v="0"/>
  </r>
  <r>
    <s v="Catalogo principalCSP ENTIDADES NO CUALIFICADASCFQ7TTC0LH31-0019_NCLF"/>
    <s v="CFQ7TTC0LH31-0019_NCLFCSP ENTIDADES NO CUALIFICADAS"/>
    <m/>
    <x v="4"/>
    <s v="CFQ7TTC0LH31-0019_NCLF"/>
    <x v="5"/>
    <s v="Catalogo principal"/>
    <s v="USD"/>
    <s v="N/A"/>
    <s v="Standard Edge Scale Unit add-in for Dynamics 365 Supply Chain Management_NCLF"/>
    <s v="Unidad"/>
    <s v="Und"/>
    <s v="Producto"/>
    <s v="N/A"/>
    <s v="N/A"/>
    <s v="CSP ENT. NO CUALIFICADAS"/>
    <s v="CFQ7TTC0LH31-0019_NCLF"/>
    <s v="Suscripción mensual con pago anual"/>
    <n v="6000"/>
    <n v="1"/>
    <n v="0"/>
    <n v="0"/>
    <n v="23540940"/>
    <n v="25587978.260000002"/>
    <n v="0"/>
  </r>
  <r>
    <s v="Catalogo principalCSP ENTIDADES NO CUALIFICADASCFQ7TTC0LH31-0018_NCLF"/>
    <s v="CFQ7TTC0LH31-0018_NCLFCSP ENTIDADES NO CUALIFICADAS"/>
    <m/>
    <x v="4"/>
    <s v="CFQ7TTC0LH31-0018_NCLF"/>
    <x v="5"/>
    <s v="Catalogo principal"/>
    <s v="USD"/>
    <s v="N/A"/>
    <s v="Standard Edge Scale Unit Overage_NCLF"/>
    <s v="Unidad"/>
    <s v="Und"/>
    <s v="Producto"/>
    <s v="N/A"/>
    <s v="N/A"/>
    <s v="CSP ENT. NO CUALIFICADAS"/>
    <s v="CFQ7TTC0LH31-0018_NCLF"/>
    <s v="Suscripción mensual con pago anual"/>
    <n v="250"/>
    <n v="1"/>
    <n v="0"/>
    <n v="0"/>
    <n v="980872.5"/>
    <n v="1066165.76"/>
    <n v="0"/>
  </r>
  <r>
    <s v="Catalogo principalCSP ENTIDADES NO CUALIFICADASCFQ7TTC0LH31-0001_NCLF"/>
    <s v="CFQ7TTC0LH31-0001_NCLFCSP ENTIDADES NO CUALIFICADAS"/>
    <m/>
    <x v="4"/>
    <s v="CFQ7TTC0LH31-0001_NCLF"/>
    <x v="5"/>
    <s v="Catalogo principal"/>
    <s v="USD"/>
    <s v="N/A"/>
    <s v="Dynamics 365 Supply Chain Management_NCLF"/>
    <s v="Unidad"/>
    <s v="Und"/>
    <s v="Monthly Subscriptions"/>
    <s v="N/A"/>
    <s v="N/A"/>
    <s v="CSP ENT. NO CUALIFICADAS"/>
    <s v="CFQ7TTC0LH31-0001_NCLF"/>
    <s v="Suscripción mensual con pago anual"/>
    <n v="180"/>
    <n v="1"/>
    <n v="0"/>
    <n v="0"/>
    <n v="706228.2"/>
    <n v="767639.35"/>
    <n v="0"/>
  </r>
  <r>
    <s v="Catalogo principalCSP ENTIDADES NO CUALIFICADASCFQ7TTC0LFNJ-0001_NCLF"/>
    <s v="CFQ7TTC0LFNJ-0001_NCLFCSP ENTIDADES NO CUALIFICADAS"/>
    <m/>
    <x v="4"/>
    <s v="CFQ7TTC0LFNJ-0001_NCLF"/>
    <x v="5"/>
    <s v="Catalogo principal"/>
    <s v="USD"/>
    <s v="N/A"/>
    <s v="Dynamics 365 Team Members_NCLF"/>
    <s v="Unidad"/>
    <s v="Und"/>
    <s v="Monthly Subscriptions"/>
    <s v="N/A"/>
    <s v="N/A"/>
    <s v="CSP ENT. NO CUALIFICADAS"/>
    <s v="CFQ7TTC0LFNJ-0001_NCLF"/>
    <s v="Suscripción mensual con pago anual"/>
    <n v="8"/>
    <n v="1"/>
    <n v="0"/>
    <n v="0"/>
    <n v="31387.919999999998"/>
    <n v="34117.300000000003"/>
    <n v="0"/>
  </r>
  <r>
    <s v="Catalogo principalCSP ENTIDADES NO CUALIFICADASCFQ7TTC0HD42-000C_NCLF"/>
    <s v="CFQ7TTC0HD42-000C_NCLFCSP ENTIDADES NO CUALIFICADAS"/>
    <m/>
    <x v="4"/>
    <s v="CFQ7TTC0HD42-000C_NCLF"/>
    <x v="5"/>
    <s v="Catalogo principal"/>
    <s v="USD"/>
    <s v="N/A"/>
    <s v="Dynamics 365 Commerce Ratings and Reviews_NCLF"/>
    <s v="Unidad"/>
    <s v="Und"/>
    <s v="Monthly Subscriptions"/>
    <s v="N/A"/>
    <s v="N/A"/>
    <s v="CSP ENT. NO CUALIFICADAS"/>
    <s v="CFQ7TTC0HD42-000C_NCLF"/>
    <s v="Suscripción mensual con pago anual"/>
    <n v="750"/>
    <n v="1"/>
    <n v="0"/>
    <n v="0"/>
    <n v="2942617.5"/>
    <n v="3198497.28"/>
    <n v="0"/>
  </r>
  <r>
    <s v="Catalogo principalCSP ENTIDADES NO CUALIFICADASCFQ7TTC0HD42-000B_NCLF"/>
    <s v="CFQ7TTC0HD42-000B_NCLFCSP ENTIDADES NO CUALIFICADAS"/>
    <m/>
    <x v="4"/>
    <s v="CFQ7TTC0HD42-000B_NCLF"/>
    <x v="5"/>
    <s v="Catalogo principal"/>
    <s v="USD"/>
    <s v="N/A"/>
    <s v="Dynamics 365 Commerce Scale Unit Basic - Cloud_NCLF"/>
    <s v="Unidad"/>
    <s v="Und"/>
    <s v="Monthly Subscriptions"/>
    <s v="N/A"/>
    <s v="N/A"/>
    <s v="CSP ENT. NO CUALIFICADAS"/>
    <s v="CFQ7TTC0HD42-000B_NCLF"/>
    <s v="Suscripción mensual con pago anual"/>
    <n v="6000"/>
    <n v="1"/>
    <n v="0"/>
    <n v="0"/>
    <n v="23540940"/>
    <n v="25587978.260000002"/>
    <n v="0"/>
  </r>
  <r>
    <s v="Catalogo principalCSP ENTIDADES NO CUALIFICADASCFQ7TTC0HD42-0009_NCLF"/>
    <s v="CFQ7TTC0HD42-0009_NCLFCSP ENTIDADES NO CUALIFICADAS"/>
    <m/>
    <x v="4"/>
    <s v="CFQ7TTC0HD42-0009_NCLF"/>
    <x v="5"/>
    <s v="Catalogo principal"/>
    <s v="USD"/>
    <s v="N/A"/>
    <s v="Dynamics 365 Commerce Scale Unit Standard - Cloud_NCLF"/>
    <s v="Unidad"/>
    <s v="Und"/>
    <s v="Monthly Subscriptions"/>
    <s v="N/A"/>
    <s v="N/A"/>
    <s v="CSP ENT. NO CUALIFICADAS"/>
    <s v="CFQ7TTC0HD42-0009_NCLF"/>
    <s v="Suscripción mensual con pago anual"/>
    <n v="17000"/>
    <n v="1"/>
    <n v="0"/>
    <n v="0"/>
    <n v="66699330"/>
    <n v="72499271.739999995"/>
    <n v="0"/>
  </r>
  <r>
    <s v="Catalogo principalCSP ENTIDADES NO CUALIFICADASCFQ7TTC0HD42-0008_NCLF"/>
    <s v="CFQ7TTC0HD42-0008_NCLFCSP ENTIDADES NO CUALIFICADAS"/>
    <m/>
    <x v="4"/>
    <s v="CFQ7TTC0HD42-0008_NCLF"/>
    <x v="5"/>
    <s v="Catalogo principal"/>
    <s v="USD"/>
    <s v="N/A"/>
    <s v="Dynamics 365 Commerce Scale Unit Premium - Cloud_NCLF"/>
    <s v="Unidad"/>
    <s v="Und"/>
    <s v="Monthly Subscriptions"/>
    <s v="N/A"/>
    <s v="N/A"/>
    <s v="CSP ENT. NO CUALIFICADAS"/>
    <s v="CFQ7TTC0HD42-0008_NCLF"/>
    <s v="Suscripción mensual con pago anual"/>
    <n v="37000"/>
    <n v="1"/>
    <n v="0"/>
    <n v="0"/>
    <n v="145169130"/>
    <n v="157792532.61000001"/>
    <n v="0"/>
  </r>
  <r>
    <s v="Catalogo principalCSP ENTIDADES NO CUALIFICADASCFQ7TTC0HD42-0001_NCLF"/>
    <s v="CFQ7TTC0HD42-0001_NCLFCSP ENTIDADES NO CUALIFICADAS"/>
    <m/>
    <x v="4"/>
    <s v="CFQ7TTC0HD42-0001_NCLF"/>
    <x v="5"/>
    <s v="Catalogo principal"/>
    <s v="USD"/>
    <s v="N/A"/>
    <s v="Dynamics 365 Commerce Recommendations_NCLF"/>
    <s v="Unidad"/>
    <s v="Und"/>
    <s v="Monthly Subscriptions"/>
    <s v="N/A"/>
    <s v="N/A"/>
    <s v="CSP ENT. NO CUALIFICADAS"/>
    <s v="CFQ7TTC0HD42-0001_NCLF"/>
    <s v="Suscripción mensual con pago anual"/>
    <n v="3000"/>
    <n v="1"/>
    <n v="0"/>
    <n v="0"/>
    <n v="11770470"/>
    <n v="12793989.130000001"/>
    <n v="0"/>
  </r>
  <r>
    <s v="Catalogo principalCSP ENTIDADES NO CUALIFICADASCFQ7TTC0LHT4-0001_NCLF"/>
    <s v="CFQ7TTC0LHT4-0001_NCLFCSP ENTIDADES NO CUALIFICADAS"/>
    <m/>
    <x v="4"/>
    <s v="CFQ7TTC0LHT4-0001_NCLF"/>
    <x v="5"/>
    <s v="Catalogo principal"/>
    <s v="USD"/>
    <s v="N/A"/>
    <s v="Enterprise Mobility + Security E3_NCLF"/>
    <s v="Unidad"/>
    <s v="Und"/>
    <s v="Monthly Subscriptions"/>
    <s v="N/A"/>
    <s v="N/A"/>
    <s v="CSP ENT. NO CUALIFICADAS"/>
    <s v="CFQ7TTC0LHT4-0001_NCLF"/>
    <s v="Suscripción mensual con pago anual"/>
    <n v="10.6"/>
    <n v="1"/>
    <n v="0"/>
    <n v="0"/>
    <n v="41588.993999999999"/>
    <n v="45205.43"/>
    <n v="0"/>
  </r>
  <r>
    <s v="Catalogo principalCSP ENTIDADES NO CUALIFICADASCFQ7TTC0LFJ1-0001_NCLF"/>
    <s v="CFQ7TTC0LFJ1-0001_NCLFCSP ENTIDADES NO CUALIFICADAS"/>
    <m/>
    <x v="4"/>
    <s v="CFQ7TTC0LFJ1-0001_NCLF"/>
    <x v="5"/>
    <s v="Catalogo principal"/>
    <s v="USD"/>
    <s v="N/A"/>
    <s v="Enterprise Mobility + Security E5_NCLF"/>
    <s v="Unidad"/>
    <s v="Und"/>
    <s v="Monthly Subscriptions"/>
    <s v="N/A"/>
    <s v="N/A"/>
    <s v="CSP ENT. NO CUALIFICADAS"/>
    <s v="CFQ7TTC0LFJ1-0001_NCLF"/>
    <s v="Suscripción mensual con pago anual"/>
    <n v="16.399999999999999"/>
    <n v="1"/>
    <n v="0"/>
    <n v="0"/>
    <n v="64345.23599999999"/>
    <n v="69940.47"/>
    <n v="0"/>
  </r>
  <r>
    <s v="Catalogo principalCSP ENTIDADES NO CUALIFICADASCFQ7TTC0LH16-0001_NCLF"/>
    <s v="CFQ7TTC0LH16-0001_NCLFCSP ENTIDADES NO CUALIFICADAS"/>
    <m/>
    <x v="4"/>
    <s v="CFQ7TTC0LH16-0001_NCLF"/>
    <x v="5"/>
    <s v="Catalogo principal"/>
    <s v="USD"/>
    <s v="N/A"/>
    <s v="Exchange Online (Plan 1)_NCLF"/>
    <s v="Unidad"/>
    <s v="Und"/>
    <s v="Monthly Subscriptions"/>
    <s v="N/A"/>
    <s v="N/A"/>
    <s v="CSP ENT. NO CUALIFICADAS"/>
    <s v="CFQ7TTC0LH16-0001_NCLF"/>
    <s v="Suscripción mensual con pago anual"/>
    <n v="4"/>
    <n v="1"/>
    <n v="0"/>
    <n v="0"/>
    <n v="15693.96"/>
    <n v="17058.650000000001"/>
    <n v="0"/>
  </r>
  <r>
    <s v="Catalogo principalCSP ENTIDADES NO CUALIFICADASCFQ7TTC0LH1P-0001_NCLF"/>
    <s v="CFQ7TTC0LH1P-0001_NCLFCSP ENTIDADES NO CUALIFICADAS"/>
    <m/>
    <x v="4"/>
    <s v="CFQ7TTC0LH1P-0001_NCLF"/>
    <x v="5"/>
    <s v="Catalogo principal"/>
    <s v="USD"/>
    <s v="N/A"/>
    <s v="Exchange Online (Plan 2)_NCLF"/>
    <s v="Unidad"/>
    <s v="Und"/>
    <s v="Monthly Subscriptions"/>
    <s v="N/A"/>
    <s v="N/A"/>
    <s v="CSP ENT. NO CUALIFICADAS"/>
    <s v="CFQ7TTC0LH1P-0001_NCLF"/>
    <s v="Suscripción mensual con pago anual"/>
    <n v="8"/>
    <n v="1"/>
    <n v="0"/>
    <n v="0"/>
    <n v="31387.919999999998"/>
    <n v="34117.300000000003"/>
    <n v="0"/>
  </r>
  <r>
    <s v="Catalogo principalCSP ENTIDADES NO CUALIFICADASCFQ7TTC0LH0J-0001_NCLF"/>
    <s v="CFQ7TTC0LH0J-0001_NCLFCSP ENTIDADES NO CUALIFICADAS"/>
    <m/>
    <x v="4"/>
    <s v="CFQ7TTC0LH0J-0001_NCLF"/>
    <x v="5"/>
    <s v="Catalogo principal"/>
    <s v="USD"/>
    <s v="N/A"/>
    <s v="Exchange Online Archiving for Exchange Online_NCLF"/>
    <s v="Unidad"/>
    <s v="Und"/>
    <s v="Monthly Subscriptions"/>
    <s v="N/A"/>
    <s v="N/A"/>
    <s v="CSP ENT. NO CUALIFICADAS"/>
    <s v="CFQ7TTC0LH0J-0001_NCLF"/>
    <s v="Suscripción mensual con pago anual"/>
    <n v="3"/>
    <n v="1"/>
    <n v="0"/>
    <n v="0"/>
    <n v="11770.47"/>
    <n v="12793.99"/>
    <n v="0"/>
  </r>
  <r>
    <s v="Catalogo principalCSP ENTIDADES NO CUALIFICADASCFQ7TTC0LHQ5-0001_NCLF"/>
    <s v="CFQ7TTC0LHQ5-0001_NCLFCSP ENTIDADES NO CUALIFICADAS"/>
    <m/>
    <x v="4"/>
    <s v="CFQ7TTC0LHQ5-0001_NCLF"/>
    <x v="5"/>
    <s v="Catalogo principal"/>
    <s v="USD"/>
    <s v="N/A"/>
    <s v="Exchange Online Archiving for Exchange Server_NCLF"/>
    <s v="Unidad"/>
    <s v="Und"/>
    <s v="Monthly Subscriptions"/>
    <s v="N/A"/>
    <s v="N/A"/>
    <s v="CSP ENT. NO CUALIFICADAS"/>
    <s v="CFQ7TTC0LHQ5-0001_NCLF"/>
    <s v="Suscripción mensual con pago anual"/>
    <n v="3"/>
    <n v="1"/>
    <n v="0"/>
    <n v="0"/>
    <n v="11770.47"/>
    <n v="12793.99"/>
    <n v="0"/>
  </r>
  <r>
    <s v="Catalogo principalCSP ENTIDADES NO CUALIFICADASCFQ7TTC0LH0L-0001_NCLF"/>
    <s v="CFQ7TTC0LH0L-0001_NCLFCSP ENTIDADES NO CUALIFICADAS"/>
    <m/>
    <x v="4"/>
    <s v="CFQ7TTC0LH0L-0001_NCLF"/>
    <x v="5"/>
    <s v="Catalogo principal"/>
    <s v="USD"/>
    <s v="N/A"/>
    <s v="Exchange Online Kiosk_NCLF"/>
    <s v="Unidad"/>
    <s v="Und"/>
    <s v="Monthly Subscriptions"/>
    <s v="N/A"/>
    <s v="N/A"/>
    <s v="CSP ENT. NO CUALIFICADAS"/>
    <s v="CFQ7TTC0LH0L-0001_NCLF"/>
    <s v="Suscripción mensual con pago anual"/>
    <n v="2"/>
    <n v="1"/>
    <n v="0"/>
    <n v="0"/>
    <n v="7846.98"/>
    <n v="8529.33"/>
    <n v="0"/>
  </r>
  <r>
    <s v="Catalogo principalCSP ENTIDADES NO CUALIFICADASCFQ7TTC0LGZM-0001_NCLF"/>
    <s v="CFQ7TTC0LGZM-0001_NCLFCSP ENTIDADES NO CUALIFICADAS"/>
    <m/>
    <x v="4"/>
    <s v="CFQ7TTC0LGZM-0001_NCLF"/>
    <x v="5"/>
    <s v="Catalogo principal"/>
    <s v="USD"/>
    <s v="N/A"/>
    <s v="Exchange Online Protection_NCLF"/>
    <s v="Unidad"/>
    <s v="Und"/>
    <s v="Monthly Subscriptions"/>
    <s v="N/A"/>
    <s v="N/A"/>
    <s v="CSP ENT. NO CUALIFICADAS"/>
    <s v="CFQ7TTC0LGZM-0001_NCLF"/>
    <s v="Suscripción mensual con pago anual"/>
    <n v="1"/>
    <n v="1"/>
    <n v="0"/>
    <n v="0"/>
    <n v="3923.49"/>
    <n v="4264.66"/>
    <n v="0"/>
  </r>
  <r>
    <s v="Catalogo principalCSP ENTIDADES NO CUALIFICADASCFQ7TTC0HDJX-0001_NCLF"/>
    <s v="CFQ7TTC0HDJX-0001_NCLFCSP ENTIDADES NO CUALIFICADAS"/>
    <m/>
    <x v="4"/>
    <s v="CFQ7TTC0HDJX-0001_NCLF"/>
    <x v="5"/>
    <s v="Catalogo principal"/>
    <s v="USD"/>
    <s v="N/A"/>
    <s v="Extra Graph Connector Capacity_NCLF"/>
    <s v="Unidad"/>
    <s v="Und"/>
    <s v="Monthly Subscriptions"/>
    <s v="N/A"/>
    <s v="N/A"/>
    <s v="CSP ENT. NO CUALIFICADAS"/>
    <s v="CFQ7TTC0HDJX-0001_NCLF"/>
    <s v="Suscripción mensual con pago anual"/>
    <n v="1000"/>
    <n v="1"/>
    <n v="0"/>
    <n v="0"/>
    <n v="3923490"/>
    <n v="4264663.04"/>
    <n v="0"/>
  </r>
  <r>
    <s v="Catalogo principalCSP ENTIDADES NO CUALIFICADASCFQ7TTC0HD4F-0002_NCLF"/>
    <s v="CFQ7TTC0HD4F-0002_NCLFCSP ENTIDADES NO CUALIFICADAS"/>
    <m/>
    <x v="4"/>
    <s v="CFQ7TTC0HD4F-0002_NCLF"/>
    <x v="5"/>
    <s v="Catalogo principal"/>
    <s v="USD"/>
    <s v="N/A"/>
    <s v="Sensor Data Intelligence Additional Machines Add-in for Dynamics 365 Supply Chain Management_NCLF"/>
    <s v="Unidad"/>
    <s v="Und"/>
    <s v="Monthly Subscriptions"/>
    <s v="N/A"/>
    <s v="N/A"/>
    <s v="CSP ENT. NO CUALIFICADAS"/>
    <s v="CFQ7TTC0HD4F-0002_NCLF"/>
    <s v="Suscripción mensual con pago anual"/>
    <n v="250"/>
    <n v="1"/>
    <n v="0"/>
    <n v="0"/>
    <n v="980872.5"/>
    <n v="1066165.76"/>
    <n v="0"/>
  </r>
  <r>
    <s v="Catalogo principalCSP ENTIDADES NO CUALIFICADASCFQ7TTC0HD4F-0001_NCLF"/>
    <s v="CFQ7TTC0HD4F-0001_NCLFCSP ENTIDADES NO CUALIFICADAS"/>
    <m/>
    <x v="4"/>
    <s v="CFQ7TTC0HD4F-0001_NCLF"/>
    <x v="5"/>
    <s v="Catalogo principal"/>
    <s v="USD"/>
    <s v="N/A"/>
    <s v="Sensor Data Intelligence Scenario Add-in for Dynamics 365 Supply Chain Management_NCLF"/>
    <s v="Unidad"/>
    <s v="Und"/>
    <s v="Monthly Subscriptions"/>
    <s v="N/A"/>
    <s v="N/A"/>
    <s v="CSP ENT. NO CUALIFICADAS"/>
    <s v="CFQ7TTC0HD4F-0001_NCLF"/>
    <s v="Suscripción mensual con pago anual"/>
    <n v="1500"/>
    <n v="1"/>
    <n v="0"/>
    <n v="0"/>
    <n v="5885235"/>
    <n v="6396994.5700000003"/>
    <n v="0"/>
  </r>
  <r>
    <s v="Catalogo principalCSP ENTIDADES NO CUALIFICADASCFQ7TTC0LH1G-0001_NCLF"/>
    <s v="CFQ7TTC0LH1G-0001_NCLFCSP ENTIDADES NO CUALIFICADAS"/>
    <m/>
    <x v="4"/>
    <s v="CFQ7TTC0LH1G-0001_NCLF"/>
    <x v="5"/>
    <s v="Catalogo principal"/>
    <s v="USD"/>
    <s v="N/A"/>
    <s v="Microsoft 365 Apps for business_NCLF"/>
    <s v="Unidad"/>
    <s v="Und"/>
    <s v="Monthly Subscriptions"/>
    <s v="N/A"/>
    <s v="N/A"/>
    <s v="CSP ENT. NO CUALIFICADAS"/>
    <s v="CFQ7TTC0LH1G-0001_NCLF"/>
    <s v="Suscripción mensual con pago anual"/>
    <n v="8.3000000000000007"/>
    <n v="1"/>
    <n v="0"/>
    <n v="0"/>
    <n v="32564.967000000001"/>
    <n v="35396.699999999997"/>
    <n v="0"/>
  </r>
  <r>
    <s v="Catalogo principalCSP ENTIDADES NO CUALIFICADASCFQ7TTC0LGZT-0001_NCLF"/>
    <s v="CFQ7TTC0LGZT-0001_NCLFCSP ENTIDADES NO CUALIFICADAS"/>
    <m/>
    <x v="4"/>
    <s v="CFQ7TTC0LGZT-0001_NCLF"/>
    <x v="5"/>
    <s v="Catalogo principal"/>
    <s v="USD"/>
    <s v="N/A"/>
    <s v="Microsoft 365 Apps for enterprise_NCLF"/>
    <s v="Unidad"/>
    <s v="Und"/>
    <s v="Monthly Subscriptions"/>
    <s v="N/A"/>
    <s v="N/A"/>
    <s v="CSP ENT. NO CUALIFICADAS"/>
    <s v="CFQ7TTC0LGZT-0001_NCLF"/>
    <s v="Suscripción mensual con pago anual"/>
    <n v="12"/>
    <n v="1"/>
    <n v="0"/>
    <n v="0"/>
    <n v="47081.88"/>
    <n v="51175.96"/>
    <n v="0"/>
  </r>
  <r>
    <s v="Catalogo principalCSP ENTIDADES NO CUALIFICADASCFQ7TTC0LHSL-0008_NCLF"/>
    <s v="CFQ7TTC0LHSL-0008_NCLFCSP ENTIDADES NO CUALIFICADAS"/>
    <m/>
    <x v="4"/>
    <s v="CFQ7TTC0LHSL-0008_NCLF"/>
    <x v="5"/>
    <s v="Catalogo principal"/>
    <s v="USD"/>
    <s v="N/A"/>
    <s v="Operator Connect Conferencing_NCLF"/>
    <s v="Unidad"/>
    <s v="Und"/>
    <s v="Monthly Subscriptions"/>
    <s v="N/A"/>
    <s v="N/A"/>
    <s v="CSP ENT. NO CUALIFICADAS"/>
    <s v="CFQ7TTC0LHSL-0008_NCLF"/>
    <s v="Suscripción mensual con pago anual"/>
    <n v="0"/>
    <n v="1"/>
    <n v="0"/>
    <n v="0"/>
    <n v="0"/>
    <n v="0"/>
    <n v="0"/>
  </r>
  <r>
    <s v="Catalogo principalCSP ENTIDADES NO CUALIFICADASCFQ7TTC0LHSL-0002_NCLF"/>
    <s v="CFQ7TTC0LHSL-0002_NCLFCSP ENTIDADES NO CUALIFICADAS"/>
    <m/>
    <x v="4"/>
    <s v="CFQ7TTC0LHSL-0002_NCLF"/>
    <x v="5"/>
    <s v="Catalogo principal"/>
    <s v="USD"/>
    <s v="N/A"/>
    <s v="Extended Dial-out Minutes to USA/CAN_NCLF"/>
    <s v="Unidad"/>
    <s v="Und"/>
    <s v="Monthly Subscriptions"/>
    <s v="N/A"/>
    <s v="N/A"/>
    <s v="CSP ENT. NO CUALIFICADAS"/>
    <s v="CFQ7TTC0LHSL-0002_NCLF"/>
    <s v="Suscripción mensual con pago anual"/>
    <n v="4"/>
    <n v="1"/>
    <n v="0"/>
    <n v="0"/>
    <n v="15693.96"/>
    <n v="17058.650000000001"/>
    <n v="0"/>
  </r>
  <r>
    <s v="Catalogo principalCSP ENTIDADES NO CUALIFICADASCFQ7TTC0LHSL-0001_NCLF"/>
    <s v="CFQ7TTC0LHSL-0001_NCLFCSP ENTIDADES NO CUALIFICADAS"/>
    <m/>
    <x v="4"/>
    <s v="CFQ7TTC0LHSL-0001_NCLF"/>
    <x v="5"/>
    <s v="Catalogo principal"/>
    <s v="USD"/>
    <s v="N/A"/>
    <s v="Microsoft 365 Audio Conferencing_NCLF"/>
    <s v="Unidad"/>
    <s v="Und"/>
    <s v="Monthly Subscriptions"/>
    <s v="N/A"/>
    <s v="N/A"/>
    <s v="CSP ENT. NO CUALIFICADAS"/>
    <s v="CFQ7TTC0LHSL-0001_NCLF"/>
    <s v="Suscripción mensual con pago anual"/>
    <n v="2.5"/>
    <n v="1"/>
    <n v="0"/>
    <n v="0"/>
    <n v="9808.7249999999985"/>
    <n v="10661.66"/>
    <n v="0"/>
  </r>
  <r>
    <s v="Catalogo principalCSP ENTIDADES NO CUALIFICADASCFQ7TTC0LH18-0001_NCLF"/>
    <s v="CFQ7TTC0LH18-0001_NCLFCSP ENTIDADES NO CUALIFICADAS"/>
    <m/>
    <x v="4"/>
    <s v="CFQ7TTC0LH18-0001_NCLF"/>
    <x v="5"/>
    <s v="Catalogo principal"/>
    <s v="USD"/>
    <s v="N/A"/>
    <s v="Microsoft 365 Business Basic_NCLF"/>
    <s v="Unidad"/>
    <s v="Und"/>
    <s v="Monthly Subscriptions"/>
    <s v="N/A"/>
    <s v="N/A"/>
    <s v="CSP ENT. NO CUALIFICADAS"/>
    <s v="CFQ7TTC0LH18-0001_NCLF"/>
    <s v="Suscripción mensual con pago anual"/>
    <n v="6"/>
    <n v="1"/>
    <n v="0"/>
    <n v="0"/>
    <n v="23540.94"/>
    <n v="25587.98"/>
    <n v="0"/>
  </r>
  <r>
    <s v="Catalogo principalCSP ENTIDADES NO CUALIFICADASCFQ7TTC0LCHC-0002_NCLF"/>
    <s v="CFQ7TTC0LCHC-0002_NCLFCSP ENTIDADES NO CUALIFICADAS"/>
    <m/>
    <x v="4"/>
    <s v="CFQ7TTC0LCHC-0002_NCLF"/>
    <x v="5"/>
    <s v="Catalogo principal"/>
    <s v="USD"/>
    <s v="N/A"/>
    <s v="Microsoft 365 Business Premium_NCLF"/>
    <s v="Unidad"/>
    <s v="Und"/>
    <s v="Monthly Subscriptions"/>
    <s v="N/A"/>
    <s v="N/A"/>
    <s v="CSP ENT. NO CUALIFICADAS"/>
    <s v="CFQ7TTC0LCHC-0002_NCLF"/>
    <s v="Suscripción mensual con pago anual"/>
    <n v="22"/>
    <n v="1"/>
    <n v="0"/>
    <n v="0"/>
    <n v="86316.78"/>
    <n v="93822.59"/>
    <n v="0"/>
  </r>
  <r>
    <s v="Catalogo principalCSP ENTIDADES NO CUALIFICADASCFQ7TTC0LDPB-0001_NCLF"/>
    <s v="CFQ7TTC0LDPB-0001_NCLFCSP ENTIDADES NO CUALIFICADAS"/>
    <m/>
    <x v="4"/>
    <s v="CFQ7TTC0LDPB-0001_NCLF"/>
    <x v="5"/>
    <s v="Catalogo principal"/>
    <s v="USD"/>
    <s v="N/A"/>
    <s v="Microsoft 365 Business Standard_NCLF"/>
    <s v="Unidad"/>
    <s v="Und"/>
    <s v="Monthly Subscriptions"/>
    <s v="N/A"/>
    <s v="N/A"/>
    <s v="CSP ENT. NO CUALIFICADAS"/>
    <s v="CFQ7TTC0LDPB-0001_NCLF"/>
    <s v="Suscripción mensual con pago anual"/>
    <n v="12.5"/>
    <n v="1"/>
    <n v="0"/>
    <n v="0"/>
    <n v="49043.625"/>
    <n v="53308.29"/>
    <n v="0"/>
  </r>
  <r>
    <s v="Catalogo principalCSP ENTIDADES NO CUALIFICADASCFQ7TTC0LHXT-0001_NCLF"/>
    <s v="CFQ7TTC0LHXT-0001_NCLFCSP ENTIDADES NO CUALIFICADAS"/>
    <m/>
    <x v="4"/>
    <s v="CFQ7TTC0LHXT-0001_NCLF"/>
    <x v="5"/>
    <s v="Catalogo principal"/>
    <s v="USD"/>
    <s v="N/A"/>
    <s v="Microsoft Teams Domestic and International Calling Plan_NCLF"/>
    <s v="Unidad"/>
    <s v="Und"/>
    <s v="Monthly Subscriptions"/>
    <s v="N/A"/>
    <s v="N/A"/>
    <s v="CSP ENT. NO CUALIFICADAS"/>
    <s v="CFQ7TTC0LHXT-0001_NCLF"/>
    <s v="Suscripción mensual con pago anual"/>
    <n v="24"/>
    <n v="1"/>
    <n v="0"/>
    <n v="0"/>
    <n v="94163.76"/>
    <n v="102351.91"/>
    <n v="0"/>
  </r>
  <r>
    <s v="Catalogo principalCSP ENTIDADES NO CUALIFICADASCFQ7TTC0LHXJ-0003_NCLF"/>
    <s v="CFQ7TTC0LHXJ-0003_NCLFCSP ENTIDADES NO CUALIFICADAS"/>
    <m/>
    <x v="4"/>
    <s v="CFQ7TTC0LHXJ-0003_NCLF"/>
    <x v="5"/>
    <s v="Catalogo principal"/>
    <s v="USD"/>
    <s v="N/A"/>
    <s v="Microsoft Teams Domestic Calling Plan (120 min)_NCLF"/>
    <s v="Unidad"/>
    <s v="Und"/>
    <s v="Monthly Subscriptions"/>
    <s v="N/A"/>
    <s v="N/A"/>
    <s v="CSP ENT. NO CUALIFICADAS"/>
    <s v="CFQ7TTC0LHXJ-0003_NCLF"/>
    <s v="Suscripción mensual con pago anual"/>
    <n v="6"/>
    <n v="1"/>
    <n v="0"/>
    <n v="0"/>
    <n v="23540.94"/>
    <n v="25587.98"/>
    <n v="0"/>
  </r>
  <r>
    <s v="Catalogo principalCSP ENTIDADES NO CUALIFICADASCFQ7TTC0LHXJ-0001_NCLF"/>
    <s v="CFQ7TTC0LHXJ-0001_NCLFCSP ENTIDADES NO CUALIFICADAS"/>
    <m/>
    <x v="4"/>
    <s v="CFQ7TTC0LHXJ-0001_NCLF"/>
    <x v="5"/>
    <s v="Catalogo principal"/>
    <s v="USD"/>
    <s v="N/A"/>
    <s v="Microsoft Teams Domestic Calling Plan_NCLF"/>
    <s v="Unidad"/>
    <s v="Und"/>
    <s v="Monthly Subscriptions"/>
    <s v="N/A"/>
    <s v="N/A"/>
    <s v="CSP ENT. NO CUALIFICADAS"/>
    <s v="CFQ7TTC0LHXJ-0001_NCLF"/>
    <s v="Suscripción mensual con pago anual"/>
    <n v="12"/>
    <n v="1"/>
    <n v="0"/>
    <n v="0"/>
    <n v="47081.88"/>
    <n v="51175.96"/>
    <n v="0"/>
  </r>
  <r>
    <s v="Catalogo principalCSP ENTIDADES NO CUALIFICADASCFQ7TTC0LFLX-0003_NCLF"/>
    <s v="CFQ7TTC0LFLX-0003_NCLFCSP ENTIDADES NO CUALIFICADAS"/>
    <m/>
    <x v="4"/>
    <s v="CFQ7TTC0LFLX-0003_NCLF"/>
    <x v="5"/>
    <s v="Catalogo principal"/>
    <s v="USD"/>
    <s v="N/A"/>
    <s v="Microsoft 365 E3 - Unattended License_NCLF"/>
    <s v="Unidad"/>
    <s v="Und"/>
    <s v="Monthly Subscriptions"/>
    <s v="N/A"/>
    <s v="N/A"/>
    <s v="CSP ENT. NO CUALIFICADAS"/>
    <s v="CFQ7TTC0LFLX-0003_NCLF"/>
    <s v="Suscripción mensual con pago anual"/>
    <n v="36"/>
    <n v="1"/>
    <n v="0"/>
    <n v="0"/>
    <n v="141245.63999999998"/>
    <n v="153527.87"/>
    <n v="0"/>
  </r>
  <r>
    <s v="Catalogo principalCSP ENTIDADES NO CUALIFICADASCFQ7TTC0LFLX-0001_NCLF"/>
    <s v="CFQ7TTC0LFLX-0001_NCLFCSP ENTIDADES NO CUALIFICADAS"/>
    <m/>
    <x v="4"/>
    <s v="CFQ7TTC0LFLX-0001_NCLF"/>
    <x v="5"/>
    <s v="Catalogo principal"/>
    <s v="USD"/>
    <s v="N/A"/>
    <s v="Microsoft 365 E3_NCLF"/>
    <s v="Unidad"/>
    <s v="Und"/>
    <s v="Monthly Subscriptions"/>
    <s v="N/A"/>
    <s v="N/A"/>
    <s v="CSP ENT. NO CUALIFICADAS"/>
    <s v="CFQ7TTC0LFLX-0001_NCLF"/>
    <s v="Suscripción mensual con pago anual"/>
    <n v="36"/>
    <n v="1"/>
    <n v="0"/>
    <n v="0"/>
    <n v="141245.63999999998"/>
    <n v="153527.87"/>
    <n v="0"/>
  </r>
  <r>
    <s v="Catalogo principalCSP ENTIDADES NO CUALIFICADASCFQ7TTC0LFLZ-0003_NCLF"/>
    <s v="CFQ7TTC0LFLZ-0003_NCLFCSP ENTIDADES NO CUALIFICADAS"/>
    <m/>
    <x v="4"/>
    <s v="CFQ7TTC0LFLZ-0003_NCLF"/>
    <x v="5"/>
    <s v="Catalogo principal"/>
    <s v="USD"/>
    <s v="N/A"/>
    <s v="Microsoft 365 E5 without Audio Conferencing_NCLF"/>
    <s v="Unidad"/>
    <s v="Und"/>
    <s v="Monthly Subscriptions"/>
    <s v="N/A"/>
    <s v="N/A"/>
    <s v="CSP ENT. NO CUALIFICADAS"/>
    <s v="CFQ7TTC0LFLZ-0003_NCLF"/>
    <s v="Suscripción mensual con pago anual"/>
    <n v="57"/>
    <n v="1"/>
    <n v="0"/>
    <n v="0"/>
    <n v="223638.93"/>
    <n v="243085.79"/>
    <n v="0"/>
  </r>
  <r>
    <s v="Catalogo principalCSP ENTIDADES NO CUALIFICADASCFQ7TTC0LFLZ-0002_NCLF"/>
    <s v="CFQ7TTC0LFLZ-0002_NCLFCSP ENTIDADES NO CUALIFICADAS"/>
    <m/>
    <x v="4"/>
    <s v="CFQ7TTC0LFLZ-0002_NCLF"/>
    <x v="5"/>
    <s v="Catalogo principal"/>
    <s v="USD"/>
    <s v="N/A"/>
    <s v="Microsoft 365 E5_NCLF"/>
    <s v="Unidad"/>
    <s v="Und"/>
    <s v="Monthly Subscriptions"/>
    <s v="N/A"/>
    <s v="N/A"/>
    <s v="CSP ENT. NO CUALIFICADAS"/>
    <s v="CFQ7TTC0LFLZ-0002_NCLF"/>
    <s v="Suscripción mensual con pago anual"/>
    <n v="57"/>
    <n v="1"/>
    <n v="0"/>
    <n v="0"/>
    <n v="223638.93"/>
    <n v="243085.79"/>
    <n v="0"/>
  </r>
  <r>
    <s v="Catalogo principalCSP ENTIDADES NO CUALIFICADASCFQ7TTC0LHR4-0002_NCLF"/>
    <s v="CFQ7TTC0LHR4-0002_NCLFCSP ENTIDADES NO CUALIFICADAS"/>
    <m/>
    <x v="4"/>
    <s v="CFQ7TTC0LHR4-0002_NCLF"/>
    <x v="5"/>
    <s v="Catalogo principal"/>
    <s v="USD"/>
    <s v="N/A"/>
    <s v="Compliance Manager Premium Assessment Add-On_NCLF"/>
    <s v="Unidad"/>
    <s v="Und"/>
    <s v="Monthly Subscriptions"/>
    <s v="N/A"/>
    <s v="N/A"/>
    <s v="CSP ENT. NO CUALIFICADAS"/>
    <s v="CFQ7TTC0LHR4-0002_NCLF"/>
    <s v="Suscripción mensual con pago anual"/>
    <n v="500"/>
    <n v="1"/>
    <n v="0"/>
    <n v="0"/>
    <n v="1961745"/>
    <n v="2132331.52"/>
    <n v="0"/>
  </r>
  <r>
    <s v="Catalogo principalCSP ENTIDADES NO CUALIFICADASCFQ7TTC0LHR4-0001_NCLF"/>
    <s v="CFQ7TTC0LHR4-0001_NCLFCSP ENTIDADES NO CUALIFICADAS"/>
    <m/>
    <x v="4"/>
    <s v="CFQ7TTC0LHR4-0001_NCLF"/>
    <x v="5"/>
    <s v="Catalogo principal"/>
    <s v="USD"/>
    <s v="N/A"/>
    <s v="Microsoft 365 E5 Compliance_NCLF"/>
    <s v="Unidad"/>
    <s v="Und"/>
    <s v="Monthly Subscriptions"/>
    <s v="N/A"/>
    <s v="N/A"/>
    <s v="CSP ENT. NO CUALIFICADAS"/>
    <s v="CFQ7TTC0LHR4-0001_NCLF"/>
    <s v="Suscripción mensual con pago anual"/>
    <n v="12"/>
    <n v="1"/>
    <n v="0"/>
    <n v="0"/>
    <n v="47081.88"/>
    <n v="51175.96"/>
    <n v="0"/>
  </r>
  <r>
    <s v="Catalogo principalCSP ENTIDADES NO CUALIFICADASCFQ7TTC0HD6V-0001_NCLF"/>
    <s v="CFQ7TTC0HD6V-0001_NCLFCSP ENTIDADES NO CUALIFICADAS"/>
    <m/>
    <x v="4"/>
    <s v="CFQ7TTC0HD6V-0001_NCLF"/>
    <x v="5"/>
    <s v="Catalogo principal"/>
    <s v="USD"/>
    <s v="N/A"/>
    <s v="Microsoft 365 E5 eDiscovery and Audit_NCLF"/>
    <s v="Unidad"/>
    <s v="Und"/>
    <s v="Monthly Subscriptions"/>
    <s v="N/A"/>
    <s v="N/A"/>
    <s v="CSP ENT. NO CUALIFICADAS"/>
    <s v="CFQ7TTC0HD6V-0001_NCLF"/>
    <s v="Suscripción mensual con pago anual"/>
    <n v="6"/>
    <n v="1"/>
    <n v="0"/>
    <n v="0"/>
    <n v="23540.94"/>
    <n v="25587.98"/>
    <n v="0"/>
  </r>
  <r>
    <s v="Catalogo principalCSP ENTIDADES NO CUALIFICADASCFQ7TTC0HD6T-0001_NCLF"/>
    <s v="CFQ7TTC0HD6T-0001_NCLFCSP ENTIDADES NO CUALIFICADAS"/>
    <m/>
    <x v="4"/>
    <s v="CFQ7TTC0HD6T-0001_NCLF"/>
    <x v="5"/>
    <s v="Catalogo principal"/>
    <s v="USD"/>
    <s v="N/A"/>
    <s v="Microsoft 365 E5 Information Protection and Governance_NCLF"/>
    <s v="Unidad"/>
    <s v="Und"/>
    <s v="Monthly Subscriptions"/>
    <s v="N/A"/>
    <s v="N/A"/>
    <s v="CSP ENT. NO CUALIFICADAS"/>
    <s v="CFQ7TTC0HD6T-0001_NCLF"/>
    <s v="Suscripción mensual con pago anual"/>
    <n v="7"/>
    <n v="1"/>
    <n v="0"/>
    <n v="0"/>
    <n v="27464.43"/>
    <n v="29852.639999999999"/>
    <n v="0"/>
  </r>
  <r>
    <s v="Catalogo principalCSP ENTIDADES NO CUALIFICADASCFQ7TTC0HD6S-0001_NCLF"/>
    <s v="CFQ7TTC0HD6S-0001_NCLFCSP ENTIDADES NO CUALIFICADAS"/>
    <m/>
    <x v="4"/>
    <s v="CFQ7TTC0HD6S-0001_NCLF"/>
    <x v="5"/>
    <s v="Catalogo principal"/>
    <s v="USD"/>
    <s v="N/A"/>
    <s v="Microsoft 365 E5 Insider Risk Management_NCLF"/>
    <s v="Unidad"/>
    <s v="Und"/>
    <s v="Monthly Subscriptions"/>
    <s v="N/A"/>
    <s v="N/A"/>
    <s v="CSP ENT. NO CUALIFICADAS"/>
    <s v="CFQ7TTC0HD6S-0001_NCLF"/>
    <s v="Suscripción mensual con pago anual"/>
    <n v="6"/>
    <n v="1"/>
    <n v="0"/>
    <n v="0"/>
    <n v="23540.94"/>
    <n v="25587.98"/>
    <n v="0"/>
  </r>
  <r>
    <s v="Catalogo principalCSP ENTIDADES NO CUALIFICADASCFQ7TTC0LHQB-0001_NCLF"/>
    <s v="CFQ7TTC0LHQB-0001_NCLFCSP ENTIDADES NO CUALIFICADAS"/>
    <m/>
    <x v="4"/>
    <s v="CFQ7TTC0LHQB-0001_NCLF"/>
    <x v="5"/>
    <s v="Catalogo principal"/>
    <s v="USD"/>
    <s v="N/A"/>
    <s v="Microsoft 365 E5 Security_NCLF"/>
    <s v="Unidad"/>
    <s v="Und"/>
    <s v="Monthly Subscriptions"/>
    <s v="N/A"/>
    <s v="N/A"/>
    <s v="CSP ENT. NO CUALIFICADAS"/>
    <s v="CFQ7TTC0LHQB-0001_NCLF"/>
    <s v="Suscripción mensual con pago anual"/>
    <n v="12"/>
    <n v="1"/>
    <n v="0"/>
    <n v="0"/>
    <n v="47081.88"/>
    <n v="51175.96"/>
    <n v="0"/>
  </r>
  <r>
    <s v="Catalogo principalCSP ENTIDADES NO CUALIFICADASCFQ7TTC0MBMD-0007_NCLF"/>
    <s v="CFQ7TTC0MBMD-0007_NCLFCSP ENTIDADES NO CUALIFICADAS"/>
    <m/>
    <x v="4"/>
    <s v="CFQ7TTC0MBMD-0007_NCLF"/>
    <x v="5"/>
    <s v="Catalogo principal"/>
    <s v="USD"/>
    <s v="N/A"/>
    <s v="Microsoft 365 F5 Security + Compliance Add-on_NCLF"/>
    <s v="Unidad"/>
    <s v="Und"/>
    <s v="Monthly Subscriptions"/>
    <s v="N/A"/>
    <s v="N/A"/>
    <s v="CSP ENT. NO CUALIFICADAS"/>
    <s v="CFQ7TTC0MBMD-0007_NCLF"/>
    <s v="Suscripción mensual con pago anual"/>
    <n v="13"/>
    <n v="1"/>
    <n v="0"/>
    <n v="0"/>
    <n v="51005.369999999995"/>
    <n v="55440.62"/>
    <n v="0"/>
  </r>
  <r>
    <s v="Catalogo principalCSP ENTIDADES NO CUALIFICADASCFQ7TTC0MBMD-0006_NCLF"/>
    <s v="CFQ7TTC0MBMD-0006_NCLFCSP ENTIDADES NO CUALIFICADAS"/>
    <m/>
    <x v="4"/>
    <s v="CFQ7TTC0MBMD-0006_NCLF"/>
    <x v="5"/>
    <s v="Catalogo principal"/>
    <s v="USD"/>
    <s v="N/A"/>
    <s v="Microsoft 365 F5 Security Add-on_NCLF"/>
    <s v="Unidad"/>
    <s v="Und"/>
    <s v="Monthly Subscriptions"/>
    <s v="N/A"/>
    <s v="N/A"/>
    <s v="CSP ENT. NO CUALIFICADAS"/>
    <s v="CFQ7TTC0MBMD-0006_NCLF"/>
    <s v="Suscripción mensual con pago anual"/>
    <n v="8"/>
    <n v="1"/>
    <n v="0"/>
    <n v="0"/>
    <n v="31387.919999999998"/>
    <n v="34117.300000000003"/>
    <n v="0"/>
  </r>
  <r>
    <s v="Catalogo principalCSP ENTIDADES NO CUALIFICADASCFQ7TTC0MBMD-0005_NCLF"/>
    <s v="CFQ7TTC0MBMD-0005_NCLFCSP ENTIDADES NO CUALIFICADAS"/>
    <m/>
    <x v="4"/>
    <s v="CFQ7TTC0MBMD-0005_NCLF"/>
    <x v="5"/>
    <s v="Catalogo principal"/>
    <s v="USD"/>
    <s v="N/A"/>
    <s v="Microsoft 365 F5 Compliance Add-on_NCLF"/>
    <s v="Unidad"/>
    <s v="Und"/>
    <s v="Monthly Subscriptions"/>
    <s v="N/A"/>
    <s v="N/A"/>
    <s v="CSP ENT. NO CUALIFICADAS"/>
    <s v="CFQ7TTC0MBMD-0005_NCLF"/>
    <s v="Suscripción mensual con pago anual"/>
    <n v="8"/>
    <n v="1"/>
    <n v="0"/>
    <n v="0"/>
    <n v="31387.919999999998"/>
    <n v="34117.300000000003"/>
    <n v="0"/>
  </r>
  <r>
    <s v="Catalogo principalCSP ENTIDADES NO CUALIFICADASCFQ7TTC0MBMD-0002_NCLF"/>
    <s v="CFQ7TTC0MBMD-0002_NCLFCSP ENTIDADES NO CUALIFICADAS"/>
    <m/>
    <x v="4"/>
    <s v="CFQ7TTC0MBMD-0002_NCLF"/>
    <x v="5"/>
    <s v="Catalogo principal"/>
    <s v="USD"/>
    <s v="N/A"/>
    <s v="Microsoft 365 F1_NCLF"/>
    <s v="Unidad"/>
    <s v="Und"/>
    <s v="Monthly Subscriptions"/>
    <s v="N/A"/>
    <s v="N/A"/>
    <s v="CSP ENT. NO CUALIFICADAS"/>
    <s v="CFQ7TTC0MBMD-0002_NCLF"/>
    <s v="Suscripción mensual con pago anual"/>
    <n v="2.2999999999999998"/>
    <n v="1"/>
    <n v="0"/>
    <n v="0"/>
    <n v="9024.0269999999982"/>
    <n v="9808.73"/>
    <n v="0"/>
  </r>
  <r>
    <s v="Catalogo principalCSP ENTIDADES NO CUALIFICADASCFQ7TTC0LH05-0001_NCLF"/>
    <s v="CFQ7TTC0LH05-0001_NCLFCSP ENTIDADES NO CUALIFICADAS"/>
    <m/>
    <x v="4"/>
    <s v="CFQ7TTC0LH05-0001_NCLF"/>
    <x v="5"/>
    <s v="Catalogo principal"/>
    <s v="USD"/>
    <s v="N/A"/>
    <s v="Microsoft 365 F3_NCLF"/>
    <s v="Unidad"/>
    <s v="Und"/>
    <s v="Monthly Subscriptions"/>
    <s v="N/A"/>
    <s v="N/A"/>
    <s v="CSP ENT. NO CUALIFICADAS"/>
    <s v="CFQ7TTC0LH05-0001_NCLF"/>
    <s v="Suscripción mensual con pago anual"/>
    <n v="8"/>
    <n v="1"/>
    <n v="0"/>
    <n v="0"/>
    <n v="31387.919999999998"/>
    <n v="34117.300000000003"/>
    <n v="0"/>
  </r>
  <r>
    <s v="Catalogo principalCSP ENTIDADES NO CUALIFICADASCFQ7TTC0HC36-0001_NCLF"/>
    <s v="CFQ7TTC0HC36-0001_NCLFCSP ENTIDADES NO CUALIFICADAS"/>
    <m/>
    <x v="4"/>
    <s v="CFQ7TTC0HC36-0001_NCLF"/>
    <x v="5"/>
    <s v="Catalogo principal"/>
    <s v="USD"/>
    <s v="N/A"/>
    <s v="Microsoft 365 International Calling Plan_NCLF"/>
    <s v="Unidad"/>
    <s v="Und"/>
    <s v="Monthly Subscriptions"/>
    <s v="N/A"/>
    <s v="N/A"/>
    <s v="CSP ENT. NO CUALIFICADAS"/>
    <s v="CFQ7TTC0HC36-0001_NCLF"/>
    <s v="Suscripción mensual con pago anual"/>
    <n v="12"/>
    <n v="1"/>
    <n v="0"/>
    <n v="0"/>
    <n v="47081.88"/>
    <n v="51175.96"/>
    <n v="0"/>
  </r>
  <r>
    <s v="Catalogo principalCSP ENTIDADES NO CUALIFICADASCFQ7TTC0J7WF-0004_NCLF"/>
    <s v="CFQ7TTC0J7WF-0004_NCLFCSP ENTIDADES NO CUALIFICADAS"/>
    <m/>
    <x v="4"/>
    <s v="CFQ7TTC0J7WF-0004_NCLF"/>
    <x v="5"/>
    <s v="Catalogo principal"/>
    <s v="USD"/>
    <s v="N/A"/>
    <s v="App governance add-on to Microsoft Defender for Cloud Apps_NCLF"/>
    <s v="Unidad"/>
    <s v="Und"/>
    <s v="Monthly Subscriptions"/>
    <s v="N/A"/>
    <s v="N/A"/>
    <s v="CSP ENT. NO CUALIFICADAS"/>
    <s v="CFQ7TTC0J7WF-0004_NCLF"/>
    <s v="Suscripción mensual con pago anual"/>
    <n v="4"/>
    <n v="1"/>
    <n v="0"/>
    <n v="0"/>
    <n v="15693.96"/>
    <n v="17058.650000000001"/>
    <n v="0"/>
  </r>
  <r>
    <s v="Catalogo principalCSP ENTIDADES NO CUALIFICADASCFQ7TTC0LHRR-0001_NCLF"/>
    <s v="CFQ7TTC0LHRR-0001_NCLFCSP ENTIDADES NO CUALIFICADAS"/>
    <m/>
    <x v="4"/>
    <s v="CFQ7TTC0LHRR-0001_NCLF"/>
    <x v="5"/>
    <s v="Catalogo principal"/>
    <s v="USD"/>
    <s v="N/A"/>
    <s v="Microsoft Defender for Cloud Apps_NCLF"/>
    <s v="Unidad"/>
    <s v="Und"/>
    <s v="Monthly Subscriptions"/>
    <s v="N/A"/>
    <s v="N/A"/>
    <s v="CSP ENT. NO CUALIFICADAS"/>
    <s v="CFQ7TTC0LHRR-0001_NCLF"/>
    <s v="Suscripción mensual con pago anual"/>
    <n v="3.5"/>
    <n v="1"/>
    <n v="0"/>
    <n v="0"/>
    <n v="13732.215"/>
    <n v="14926.32"/>
    <n v="0"/>
  </r>
  <r>
    <s v="Catalogo principalCSP ENTIDADES NO CUALIFICADASCFQ7TTC0J1GB-0003_NCLF"/>
    <s v="CFQ7TTC0J1GB-0003_NCLFCSP ENTIDADES NO CUALIFICADAS"/>
    <m/>
    <x v="4"/>
    <s v="CFQ7TTC0J1GB-0003_NCLF"/>
    <x v="5"/>
    <s v="Catalogo principal"/>
    <s v="USD"/>
    <s v="N/A"/>
    <s v="Microsoft Defender for Endpoint P1_NCLF"/>
    <s v="Unidad"/>
    <s v="Und"/>
    <s v="Monthly Subscriptions"/>
    <s v="N/A"/>
    <s v="N/A"/>
    <s v="CSP ENT. NO CUALIFICADAS"/>
    <s v="CFQ7TTC0J1GB-0003_NCLF"/>
    <s v="Suscripción mensual con pago anual"/>
    <n v="3"/>
    <n v="1"/>
    <n v="0"/>
    <n v="0"/>
    <n v="11770.47"/>
    <n v="12793.99"/>
    <n v="0"/>
  </r>
  <r>
    <s v="Catalogo principalCSP ENTIDADES NO CUALIFICADASCFQ7TTC0LGV0-0001_NCLF"/>
    <s v="CFQ7TTC0LGV0-0001_NCLFCSP ENTIDADES NO CUALIFICADAS"/>
    <m/>
    <x v="4"/>
    <s v="CFQ7TTC0LGV0-0001_NCLF"/>
    <x v="5"/>
    <s v="Catalogo principal"/>
    <s v="USD"/>
    <s v="N/A"/>
    <s v="Microsoft Defender for Endpoint P2_NCLF"/>
    <s v="Unidad"/>
    <s v="Und"/>
    <s v="Monthly Subscriptions"/>
    <s v="N/A"/>
    <s v="N/A"/>
    <s v="CSP ENT. NO CUALIFICADAS"/>
    <s v="CFQ7TTC0LGV0-0001_NCLF"/>
    <s v="Suscripción mensual con pago anual"/>
    <n v="5.2"/>
    <n v="1"/>
    <n v="0"/>
    <n v="0"/>
    <n v="20402.148000000001"/>
    <n v="22176.25"/>
    <n v="0"/>
  </r>
  <r>
    <s v="Catalogo principalCSP ENTIDADES NO CUALIFICADASCFQ7TTC0LH0D-0001_NCLF"/>
    <s v="CFQ7TTC0LH0D-0001_NCLFCSP ENTIDADES NO CUALIFICADAS"/>
    <m/>
    <x v="4"/>
    <s v="CFQ7TTC0LH0D-0001_NCLF"/>
    <x v="5"/>
    <s v="Catalogo principal"/>
    <s v="USD"/>
    <s v="N/A"/>
    <s v="Microsoft Defender for Identity_NCLF"/>
    <s v="Unidad"/>
    <s v="Und"/>
    <s v="Monthly Subscriptions"/>
    <s v="N/A"/>
    <s v="N/A"/>
    <s v="CSP ENT. NO CUALIFICADAS"/>
    <s v="CFQ7TTC0LH0D-0001_NCLF"/>
    <s v="Suscripción mensual con pago anual"/>
    <n v="5.5"/>
    <n v="1"/>
    <n v="0"/>
    <n v="0"/>
    <n v="21579.195"/>
    <n v="23455.65"/>
    <n v="0"/>
  </r>
  <r>
    <s v="Catalogo principalCSP ENTIDADES NO CUALIFICADASCFQ7TTC0LH04-0001_NCLF"/>
    <s v="CFQ7TTC0LH04-0001_NCLFCSP ENTIDADES NO CUALIFICADAS"/>
    <m/>
    <x v="4"/>
    <s v="CFQ7TTC0LH04-0001_NCLF"/>
    <x v="5"/>
    <s v="Catalogo principal"/>
    <s v="USD"/>
    <s v="N/A"/>
    <s v="Microsoft Defender for Office 365 (Plan 1)_NCLF"/>
    <s v="Unidad"/>
    <s v="Und"/>
    <s v="Monthly Subscriptions"/>
    <s v="N/A"/>
    <s v="N/A"/>
    <s v="CSP ENT. NO CUALIFICADAS"/>
    <s v="CFQ7TTC0LH04-0001_NCLF"/>
    <s v="Suscripción mensual con pago anual"/>
    <n v="2"/>
    <n v="1"/>
    <n v="0"/>
    <n v="0"/>
    <n v="7846.98"/>
    <n v="8529.33"/>
    <n v="0"/>
  </r>
  <r>
    <s v="Catalogo principalCSP ENTIDADES NO CUALIFICADASCFQ7TTC0LHXH-0001_NCLF"/>
    <s v="CFQ7TTC0LHXH-0001_NCLFCSP ENTIDADES NO CUALIFICADAS"/>
    <m/>
    <x v="4"/>
    <s v="CFQ7TTC0LHXH-0001_NCLF"/>
    <x v="5"/>
    <s v="Catalogo principal"/>
    <s v="USD"/>
    <s v="N/A"/>
    <s v="Microsoft Defender for Office 365 (Plan 2)_NCLF"/>
    <s v="Unidad"/>
    <s v="Und"/>
    <s v="Monthly Subscriptions"/>
    <s v="N/A"/>
    <s v="N/A"/>
    <s v="CSP ENT. NO CUALIFICADAS"/>
    <s v="CFQ7TTC0LHXH-0001_NCLF"/>
    <s v="Suscripción mensual con pago anual"/>
    <n v="5"/>
    <n v="1"/>
    <n v="0"/>
    <n v="0"/>
    <n v="19617.449999999997"/>
    <n v="21323.32"/>
    <n v="0"/>
  </r>
  <r>
    <s v="Catalogo principalCSP ENTIDADES NO CUALIFICADASCFQ7TTC0Q17R-0001_NCLF"/>
    <s v="CFQ7TTC0Q17R-0001_NCLFCSP ENTIDADES NO CUALIFICADAS"/>
    <m/>
    <x v="4"/>
    <s v="CFQ7TTC0Q17R-0001_NCLF"/>
    <x v="5"/>
    <s v="Catalogo principal"/>
    <s v="USD"/>
    <s v="N/A"/>
    <s v="Remote Help Add On_NCLF"/>
    <s v="Unidad"/>
    <s v="Und"/>
    <s v="Monthly Subscriptions"/>
    <s v="N/A"/>
    <s v="N/A"/>
    <s v="CSP ENT. NO CUALIFICADAS"/>
    <s v="CFQ7TTC0Q17R-0001_NCLF"/>
    <s v="Suscripción mensual con pago anual"/>
    <n v="3.5"/>
    <n v="1"/>
    <n v="0"/>
    <n v="0"/>
    <n v="13732.215"/>
    <n v="14926.32"/>
    <n v="0"/>
  </r>
  <r>
    <s v="Catalogo principalCSP ENTIDADES NO CUALIFICADASCFQ7TTC0LCH4-0009_NCLF"/>
    <s v="CFQ7TTC0LCH4-0009_NCLFCSP ENTIDADES NO CUALIFICADAS"/>
    <m/>
    <x v="4"/>
    <s v="CFQ7TTC0LCH4-0009_NCLF"/>
    <x v="5"/>
    <s v="Catalogo principal"/>
    <s v="USD"/>
    <s v="N/A"/>
    <s v="Microsoft Intune Plan 1_NCLF"/>
    <s v="Unidad"/>
    <s v="Und"/>
    <s v="Monthly Subscriptions"/>
    <s v="N/A"/>
    <s v="N/A"/>
    <s v="CSP ENT. NO CUALIFICADAS"/>
    <s v="CFQ7TTC0LCH4-0009_NCLF"/>
    <s v="Suscripción mensual con pago anual"/>
    <n v="8"/>
    <n v="1"/>
    <n v="0"/>
    <n v="0"/>
    <n v="31387.919999999998"/>
    <n v="34117.300000000003"/>
    <n v="0"/>
  </r>
  <r>
    <s v="Catalogo principalCSP ENTIDADES NO CUALIFICADASCFQ7TTC0LCH4-0006_NCLF"/>
    <s v="CFQ7TTC0LCH4-0006_NCLFCSP ENTIDADES NO CUALIFICADAS"/>
    <m/>
    <x v="4"/>
    <s v="CFQ7TTC0LCH4-0006_NCLF"/>
    <x v="5"/>
    <s v="Catalogo principal"/>
    <s v="USD"/>
    <s v="N/A"/>
    <s v="Microsoft Intune Plan 1 Storage Add-On_NCLF"/>
    <s v="Unidad"/>
    <s v="Und"/>
    <s v="Monthly Subscriptions"/>
    <s v="N/A"/>
    <s v="N/A"/>
    <s v="CSP ENT. NO CUALIFICADAS"/>
    <s v="CFQ7TTC0LCH4-0006_NCLF"/>
    <s v="Suscripción mensual con pago anual"/>
    <n v="4"/>
    <n v="1"/>
    <n v="0"/>
    <n v="0"/>
    <n v="15693.96"/>
    <n v="17058.650000000001"/>
    <n v="0"/>
  </r>
  <r>
    <s v="Catalogo principalCSP ENTIDADES NO CUALIFICADASCFQ7TTC0LCH4-0004_NCLF"/>
    <s v="CFQ7TTC0LCH4-0004_NCLFCSP ENTIDADES NO CUALIFICADAS"/>
    <m/>
    <x v="4"/>
    <s v="CFQ7TTC0LCH4-0004_NCLF"/>
    <x v="5"/>
    <s v="Catalogo principal"/>
    <s v="USD"/>
    <s v="N/A"/>
    <s v="Microsoft Intune Plan 1 Device_NCLF"/>
    <s v="Unidad"/>
    <s v="Und"/>
    <s v="Monthly Subscriptions"/>
    <s v="N/A"/>
    <s v="N/A"/>
    <s v="CSP ENT. NO CUALIFICADAS"/>
    <s v="CFQ7TTC0LCH4-0004_NCLF"/>
    <s v="Suscripción mensual con pago anual"/>
    <n v="2.7"/>
    <n v="1"/>
    <n v="0"/>
    <n v="0"/>
    <n v="10593.423000000001"/>
    <n v="11514.59"/>
    <n v="0"/>
  </r>
  <r>
    <s v="Catalogo principalCSP ENTIDADES NO CUALIFICADASCFQ7TTC0LH0C-0001_NCLF"/>
    <s v="CFQ7TTC0LH0C-0001_NCLFCSP ENTIDADES NO CUALIFICADAS"/>
    <m/>
    <x v="4"/>
    <s v="CFQ7TTC0LH0C-0001_NCLF"/>
    <x v="5"/>
    <s v="Catalogo principal"/>
    <s v="USD"/>
    <s v="N/A"/>
    <s v="Microsoft Stream Plan 2 for Office 365 Add-On_NCLF"/>
    <s v="Unidad"/>
    <s v="Und"/>
    <s v="Monthly Subscriptions"/>
    <s v="N/A"/>
    <s v="N/A"/>
    <s v="CSP ENT. NO CUALIFICADAS"/>
    <s v="CFQ7TTC0LH0C-0001_NCLF"/>
    <s v="Suscripción mensual con pago anual"/>
    <n v="2"/>
    <n v="1"/>
    <n v="0"/>
    <n v="0"/>
    <n v="7846.98"/>
    <n v="8529.33"/>
    <n v="0"/>
  </r>
  <r>
    <s v="Catalogo principalCSP ENTIDADES NO CUALIFICADASCFQ7TTC0LHPG-0001_NCLF"/>
    <s v="CFQ7TTC0LHPG-0001_NCLFCSP ENTIDADES NO CUALIFICADAS"/>
    <m/>
    <x v="4"/>
    <s v="CFQ7TTC0LHPG-0001_NCLF"/>
    <x v="5"/>
    <s v="Catalogo principal"/>
    <s v="USD"/>
    <s v="N/A"/>
    <s v="Microsoft Stream Storage Add-On (500 GB)_NCLF"/>
    <s v="Unidad"/>
    <s v="Und"/>
    <s v="Monthly Subscriptions"/>
    <s v="N/A"/>
    <s v="N/A"/>
    <s v="CSP ENT. NO CUALIFICADAS"/>
    <s v="CFQ7TTC0LHPG-0001_NCLF"/>
    <s v="Suscripción mensual con pago anual"/>
    <n v="100"/>
    <n v="1"/>
    <n v="0"/>
    <n v="0"/>
    <n v="392349"/>
    <n v="426466.3"/>
    <n v="0"/>
  </r>
  <r>
    <s v="Catalogo principalCSP ENTIDADES NO CUALIFICADASCFQ7TTC0JXCZ-0004_NCLF"/>
    <s v="CFQ7TTC0JXCZ-0004_NCLFCSP ENTIDADES NO CUALIFICADAS"/>
    <m/>
    <x v="4"/>
    <s v="CFQ7TTC0JXCZ-0004_NCLF"/>
    <x v="5"/>
    <s v="Catalogo principal"/>
    <s v="USD"/>
    <s v="N/A"/>
    <s v="Microsoft Teams Audio Conferencing with dial-out to USA/CAN_NCLF"/>
    <s v="Unidad"/>
    <s v="Und"/>
    <s v="Monthly Subscriptions"/>
    <s v="N/A"/>
    <s v="N/A"/>
    <s v="CSP ENT. NO CUALIFICADAS"/>
    <s v="CFQ7TTC0JXCZ-0004_NCLF"/>
    <s v="Suscripción mensual con pago anual"/>
    <n v="0"/>
    <n v="1"/>
    <n v="0"/>
    <n v="0"/>
    <n v="0"/>
    <n v="0"/>
    <n v="0"/>
  </r>
  <r>
    <s v="Catalogo principalCSP ENTIDADES NO CUALIFICADASCFQ7TTC0JN4R-0002_NCLF"/>
    <s v="CFQ7TTC0JN4R-0002_NCLFCSP ENTIDADES NO CUALIFICADAS"/>
    <m/>
    <x v="4"/>
    <s v="CFQ7TTC0JN4R-0002_NCLF"/>
    <x v="5"/>
    <s v="Catalogo principal"/>
    <s v="USD"/>
    <s v="N/A"/>
    <s v="Microsoft Teams Essentials_NCLF"/>
    <s v="Unidad"/>
    <s v="Und"/>
    <s v="Monthly Subscriptions"/>
    <s v="N/A"/>
    <s v="N/A"/>
    <s v="CSP ENT. NO CUALIFICADAS"/>
    <s v="CFQ7TTC0JN4R-0002_NCLF"/>
    <s v="Suscripción mensual con pago anual"/>
    <n v="4"/>
    <n v="1"/>
    <n v="0"/>
    <n v="0"/>
    <n v="15693.96"/>
    <n v="17058.650000000001"/>
    <n v="0"/>
  </r>
  <r>
    <s v="Catalogo principalCSP ENTIDADES NO CUALIFICADASCFQ7TTC0LH0T-0001_NCLF"/>
    <s v="CFQ7TTC0LH0T-0001_NCLFCSP ENTIDADES NO CUALIFICADAS"/>
    <m/>
    <x v="4"/>
    <s v="CFQ7TTC0LH0T-0001_NCLF"/>
    <x v="5"/>
    <s v="Catalogo principal"/>
    <s v="USD"/>
    <s v="N/A"/>
    <s v="Microsoft Teams Phone Standard_NCLF"/>
    <s v="Unidad"/>
    <s v="Und"/>
    <s v="Monthly Subscriptions"/>
    <s v="N/A"/>
    <s v="N/A"/>
    <s v="CSP ENT. NO CUALIFICADAS"/>
    <s v="CFQ7TTC0LH0T-0001_NCLF"/>
    <s v="Suscripción mensual con pago anual"/>
    <n v="8"/>
    <n v="1"/>
    <n v="0"/>
    <n v="0"/>
    <n v="31387.919999999998"/>
    <n v="34117.300000000003"/>
    <n v="0"/>
  </r>
  <r>
    <s v="Catalogo principalCSP ENTIDADES NO CUALIFICADASCFQ7TTC0LH0R-0001_NCLF"/>
    <s v="CFQ7TTC0LH0R-0001_NCLFCSP ENTIDADES NO CUALIFICADAS"/>
    <m/>
    <x v="4"/>
    <s v="CFQ7TTC0LH0R-0001_NCLF"/>
    <x v="5"/>
    <s v="Catalogo principal"/>
    <s v="USD"/>
    <s v="N/A"/>
    <s v="Microsoft Teams Phone Resource Account_NCLF"/>
    <s v="Unidad"/>
    <s v="Und"/>
    <s v="Monthly Subscriptions"/>
    <s v="N/A"/>
    <s v="N/A"/>
    <s v="CSP ENT. NO CUALIFICADAS"/>
    <s v="CFQ7TTC0LH0R-0001_NCLF"/>
    <s v="Suscripción mensual con pago anual"/>
    <n v="0"/>
    <n v="1"/>
    <n v="0"/>
    <n v="0"/>
    <n v="0"/>
    <n v="0"/>
    <n v="0"/>
  </r>
  <r>
    <s v="Catalogo principalCSP ENTIDADES NO CUALIFICADASCFQ7TTC0HL73-0001_NCLF"/>
    <s v="CFQ7TTC0HL73-0001_NCLFCSP ENTIDADES NO CUALIFICADAS"/>
    <m/>
    <x v="4"/>
    <s v="CFQ7TTC0HL73-0001_NCLF"/>
    <x v="5"/>
    <s v="Catalogo principal"/>
    <s v="USD"/>
    <s v="N/A"/>
    <s v="Teams Phone with Calling Plan (country zone 1 - US)_NCLF"/>
    <s v="Unidad"/>
    <s v="Und"/>
    <s v="Monthly Subscriptions"/>
    <s v="N/A"/>
    <s v="N/A"/>
    <s v="CSP ENT. NO CUALIFICADAS"/>
    <s v="CFQ7TTC0HL73-0001_NCLF"/>
    <s v="Suscripción mensual con pago anual"/>
    <n v="20"/>
    <n v="1"/>
    <n v="0"/>
    <n v="0"/>
    <n v="78469.799999999988"/>
    <n v="85293.26"/>
    <n v="0"/>
  </r>
  <r>
    <s v="Catalogo principalCSP ENTIDADES NO CUALIFICADASCFQ7TTC0J7V7-0002_NCLF"/>
    <s v="CFQ7TTC0J7V7-0002_NCLFCSP ENTIDADES NO CUALIFICADAS"/>
    <m/>
    <x v="4"/>
    <s v="CFQ7TTC0J7V7-0002_NCLF"/>
    <x v="5"/>
    <s v="Catalogo principal"/>
    <s v="USD"/>
    <s v="N/A"/>
    <s v="Microsoft Viva Suite_NCLF"/>
    <s v="Unidad"/>
    <s v="Und"/>
    <s v="Monthly Subscriptions"/>
    <s v="N/A"/>
    <s v="N/A"/>
    <s v="CSP ENT. NO CUALIFICADAS"/>
    <s v="CFQ7TTC0J7V7-0002_NCLF"/>
    <s v="Suscripción mensual con pago anual"/>
    <n v="12"/>
    <n v="1"/>
    <n v="0"/>
    <n v="0"/>
    <n v="47081.88"/>
    <n v="51175.96"/>
    <n v="0"/>
  </r>
  <r>
    <s v="Catalogo principalCSP ENTIDADES NO CUALIFICADASCFQ7TTC0LHWF-0008_NCLF"/>
    <s v="CFQ7TTC0LHWF-0008_NCLFCSP ENTIDADES NO CUALIFICADAS"/>
    <m/>
    <x v="4"/>
    <s v="CFQ7TTC0LHWF-0008_NCLF"/>
    <x v="5"/>
    <s v="Catalogo principal"/>
    <s v="USD"/>
    <s v="N/A"/>
    <s v="Microsoft Viva Insights Capacity_NCLF"/>
    <s v="Unidad"/>
    <s v="Und"/>
    <s v="Monthly Subscriptions"/>
    <s v="N/A"/>
    <s v="N/A"/>
    <s v="CSP ENT. NO CUALIFICADAS"/>
    <s v="CFQ7TTC0LHWF-0008_NCLF"/>
    <s v="Suscripción mensual con pago anual"/>
    <n v="5000"/>
    <n v="1"/>
    <n v="0"/>
    <n v="0"/>
    <n v="19617450"/>
    <n v="21323315.219999999"/>
    <n v="0"/>
  </r>
  <r>
    <s v="Catalogo principalCSP ENTIDADES NO CUALIFICADASCFQ7TTC0LHWF-0001_NCLF"/>
    <s v="CFQ7TTC0LHWF-0001_NCLFCSP ENTIDADES NO CUALIFICADAS"/>
    <m/>
    <x v="4"/>
    <s v="CFQ7TTC0LHWF-0001_NCLF"/>
    <x v="5"/>
    <s v="Catalogo principal"/>
    <s v="USD"/>
    <s v="N/A"/>
    <s v="Microsoft Viva Insights_NCLF"/>
    <s v="Unidad"/>
    <s v="Und"/>
    <s v="Monthly Subscriptions"/>
    <s v="N/A"/>
    <s v="N/A"/>
    <s v="CSP ENT. NO CUALIFICADAS"/>
    <s v="CFQ7TTC0LHWF-0001_NCLF"/>
    <s v="Suscripción mensual con pago anual"/>
    <n v="4"/>
    <n v="1"/>
    <n v="0"/>
    <n v="0"/>
    <n v="15693.96"/>
    <n v="17058.650000000001"/>
    <n v="0"/>
  </r>
  <r>
    <s v="Catalogo principalCSP ENTIDADES NO CUALIFICADASCFQ7TTC0HDJW-0001_NCLF"/>
    <s v="CFQ7TTC0HDJW-0001_NCLFCSP ENTIDADES NO CUALIFICADAS"/>
    <m/>
    <x v="4"/>
    <s v="CFQ7TTC0HDJW-0001_NCLF"/>
    <x v="5"/>
    <s v="Catalogo principal"/>
    <s v="USD"/>
    <s v="N/A"/>
    <s v="Microsoft Viva Topics_NCLF"/>
    <s v="Unidad"/>
    <s v="Und"/>
    <s v="Monthly Subscriptions"/>
    <s v="N/A"/>
    <s v="N/A"/>
    <s v="CSP ENT. NO CUALIFICADAS"/>
    <s v="CFQ7TTC0HDJW-0001_NCLF"/>
    <s v="Suscripción mensual con pago anual"/>
    <n v="4"/>
    <n v="1"/>
    <n v="0"/>
    <n v="0"/>
    <n v="15693.96"/>
    <n v="17058.650000000001"/>
    <n v="0"/>
  </r>
  <r>
    <s v="Catalogo principalCSP ENTIDADES NO CUALIFICADASCFQ7TTC0LHSW-0001_NCLF"/>
    <s v="CFQ7TTC0LHSW-0001_NCLFCSP ENTIDADES NO CUALIFICADAS"/>
    <m/>
    <x v="4"/>
    <s v="CFQ7TTC0LHSW-0001_NCLF"/>
    <x v="5"/>
    <s v="Catalogo principal"/>
    <s v="USD"/>
    <s v="N/A"/>
    <s v="Office 365 Data Loss Prevention_NCLF"/>
    <s v="Unidad"/>
    <s v="Und"/>
    <s v="Monthly Subscriptions"/>
    <s v="N/A"/>
    <s v="N/A"/>
    <s v="CSP ENT. NO CUALIFICADAS"/>
    <s v="CFQ7TTC0LHSW-0001_NCLF"/>
    <s v="Suscripción mensual con pago anual"/>
    <n v="3"/>
    <n v="1"/>
    <n v="0"/>
    <n v="0"/>
    <n v="11770.47"/>
    <n v="12793.99"/>
    <n v="0"/>
  </r>
  <r>
    <s v="Catalogo principalCSP ENTIDADES NO CUALIFICADASCFQ7TTC0LF8Q-0001_NCLF"/>
    <s v="CFQ7TTC0LF8Q-0001_NCLFCSP ENTIDADES NO CUALIFICADAS"/>
    <m/>
    <x v="4"/>
    <s v="CFQ7TTC0LF8Q-0001_NCLF"/>
    <x v="5"/>
    <s v="Catalogo principal"/>
    <s v="USD"/>
    <s v="N/A"/>
    <s v="Office 365 E1_NCLF"/>
    <s v="Unidad"/>
    <s v="Und"/>
    <s v="Monthly Subscriptions"/>
    <s v="N/A"/>
    <s v="N/A"/>
    <s v="CSP ENT. NO CUALIFICADAS"/>
    <s v="CFQ7TTC0LF8Q-0001_NCLF"/>
    <s v="Suscripción mensual con pago anual"/>
    <n v="10"/>
    <n v="1"/>
    <n v="0"/>
    <n v="0"/>
    <n v="39234.899999999994"/>
    <n v="42646.63"/>
    <n v="0"/>
  </r>
  <r>
    <s v="Catalogo principalCSP ENTIDADES NO CUALIFICADASCFQ7TTC0LF8R-0001_NCLF"/>
    <s v="CFQ7TTC0LF8R-0001_NCLFCSP ENTIDADES NO CUALIFICADAS"/>
    <m/>
    <x v="4"/>
    <s v="CFQ7TTC0LF8R-0001_NCLF"/>
    <x v="5"/>
    <s v="Catalogo principal"/>
    <s v="USD"/>
    <s v="N/A"/>
    <s v="Office 365 E3_NCLF"/>
    <s v="Unidad"/>
    <s v="Und"/>
    <s v="Monthly Subscriptions"/>
    <s v="N/A"/>
    <s v="N/A"/>
    <s v="CSP ENT. NO CUALIFICADAS"/>
    <s v="CFQ7TTC0LF8R-0001_NCLF"/>
    <s v="Suscripción mensual con pago anual"/>
    <n v="23"/>
    <n v="1"/>
    <n v="0"/>
    <n v="0"/>
    <n v="90240.26999999999"/>
    <n v="98087.25"/>
    <n v="0"/>
  </r>
  <r>
    <s v="Catalogo principalCSP ENTIDADES NO CUALIFICADASCFQ7TTC0LF8S-0002_NCLF"/>
    <s v="CFQ7TTC0LF8S-0002_NCLFCSP ENTIDADES NO CUALIFICADAS"/>
    <m/>
    <x v="4"/>
    <s v="CFQ7TTC0LF8S-0002_NCLF"/>
    <x v="5"/>
    <s v="Catalogo principal"/>
    <s v="USD"/>
    <s v="N/A"/>
    <s v="Office 365 E5_NCLF"/>
    <s v="Unidad"/>
    <s v="Und"/>
    <s v="Monthly Subscriptions"/>
    <s v="N/A"/>
    <s v="N/A"/>
    <s v="CSP ENT. NO CUALIFICADAS"/>
    <s v="CFQ7TTC0LF8S-0002_NCLF"/>
    <s v="Suscripción mensual con pago anual"/>
    <n v="38"/>
    <n v="1"/>
    <n v="0"/>
    <n v="0"/>
    <n v="149092.62"/>
    <n v="162057.20000000001"/>
    <n v="0"/>
  </r>
  <r>
    <s v="Catalogo principalCSP ENTIDADES NO CUALIFICADASCFQ7TTC0LF8S-0001_NCLF"/>
    <s v="CFQ7TTC0LF8S-0001_NCLFCSP ENTIDADES NO CUALIFICADAS"/>
    <m/>
    <x v="4"/>
    <s v="CFQ7TTC0LF8S-0001_NCLF"/>
    <x v="5"/>
    <s v="Catalogo principal"/>
    <s v="USD"/>
    <s v="N/A"/>
    <s v="Office 365 E5 without Audio Conferencing_NCLF"/>
    <s v="Unidad"/>
    <s v="Und"/>
    <s v="Monthly Subscriptions"/>
    <s v="N/A"/>
    <s v="N/A"/>
    <s v="CSP ENT. NO CUALIFICADAS"/>
    <s v="CFQ7TTC0LF8S-0001_NCLF"/>
    <s v="Suscripción mensual con pago anual"/>
    <n v="38"/>
    <n v="1"/>
    <n v="0"/>
    <n v="0"/>
    <n v="149092.62"/>
    <n v="162057.20000000001"/>
    <n v="0"/>
  </r>
  <r>
    <s v="Catalogo principalCSP ENTIDADES NO CUALIFICADASCFQ7TTC0LHS9-0001_NCLF"/>
    <s v="CFQ7TTC0LHS9-0001_NCLFCSP ENTIDADES NO CUALIFICADAS"/>
    <m/>
    <x v="4"/>
    <s v="CFQ7TTC0LHS9-0001_NCLF"/>
    <x v="5"/>
    <s v="Catalogo principal"/>
    <s v="USD"/>
    <s v="N/A"/>
    <s v="Office 365 Extra File Storage_NCLF"/>
    <s v="Unidad"/>
    <s v="Und"/>
    <s v="Monthly Subscriptions"/>
    <s v="N/A"/>
    <s v="N/A"/>
    <s v="CSP ENT. NO CUALIFICADAS"/>
    <s v="CFQ7TTC0LHS9-0001_NCLF"/>
    <s v="Suscripción mensual con pago anual"/>
    <n v="0.2"/>
    <n v="1"/>
    <n v="0"/>
    <n v="0"/>
    <n v="784.69799999999998"/>
    <n v="852.93"/>
    <n v="0"/>
  </r>
  <r>
    <s v="Catalogo principalCSP ENTIDADES NO CUALIFICADASCFQ7TTC0LGZW-0001_NCLF"/>
    <s v="CFQ7TTC0LGZW-0001_NCLFCSP ENTIDADES NO CUALIFICADAS"/>
    <m/>
    <x v="4"/>
    <s v="CFQ7TTC0LGZW-0001_NCLF"/>
    <x v="5"/>
    <s v="Catalogo principal"/>
    <s v="USD"/>
    <s v="N/A"/>
    <s v="Office 365 F3_NCLF"/>
    <s v="Unidad"/>
    <s v="Und"/>
    <s v="Monthly Subscriptions"/>
    <s v="N/A"/>
    <s v="N/A"/>
    <s v="CSP ENT. NO CUALIFICADAS"/>
    <s v="CFQ7TTC0LGZW-0001_NCLF"/>
    <s v="Suscripción mensual con pago anual"/>
    <n v="4"/>
    <n v="1"/>
    <n v="0"/>
    <n v="0"/>
    <n v="15693.96"/>
    <n v="17058.650000000001"/>
    <n v="0"/>
  </r>
  <r>
    <s v="Catalogo principalCSP ENTIDADES NO CUALIFICADASCFQ7TTC0LHSV-0001_NCLF"/>
    <s v="CFQ7TTC0LHSV-0001_NCLFCSP ENTIDADES NO CUALIFICADAS"/>
    <m/>
    <x v="4"/>
    <s v="CFQ7TTC0LHSV-0001_NCLF"/>
    <x v="5"/>
    <s v="Catalogo principal"/>
    <s v="USD"/>
    <s v="N/A"/>
    <s v="OneDrive for business (Plan 1)_NCLF"/>
    <s v="Unidad"/>
    <s v="Und"/>
    <s v="Monthly Subscriptions"/>
    <s v="N/A"/>
    <s v="N/A"/>
    <s v="CSP ENT. NO CUALIFICADAS"/>
    <s v="CFQ7TTC0LHSV-0001_NCLF"/>
    <s v="Suscripción mensual con pago anual"/>
    <n v="5"/>
    <n v="1"/>
    <n v="0"/>
    <n v="0"/>
    <n v="19617.449999999997"/>
    <n v="21323.32"/>
    <n v="0"/>
  </r>
  <r>
    <s v="Catalogo principalCSP ENTIDADES NO CUALIFICADASCFQ7TTC0LH1M-0001_NCLF"/>
    <s v="CFQ7TTC0LH1M-0001_NCLFCSP ENTIDADES NO CUALIFICADAS"/>
    <m/>
    <x v="4"/>
    <s v="CFQ7TTC0LH1M-0001_NCLF"/>
    <x v="5"/>
    <s v="Catalogo principal"/>
    <s v="USD"/>
    <s v="N/A"/>
    <s v="OneDrive for business (Plan 2)_NCLF"/>
    <s v="Unidad"/>
    <s v="Und"/>
    <s v="Monthly Subscriptions"/>
    <s v="N/A"/>
    <s v="N/A"/>
    <s v="CSP ENT. NO CUALIFICADAS"/>
    <s v="CFQ7TTC0LH1M-0001_NCLF"/>
    <s v="Suscripción mensual con pago anual"/>
    <n v="10"/>
    <n v="1"/>
    <n v="0"/>
    <n v="0"/>
    <n v="39234.899999999994"/>
    <n v="42646.63"/>
    <n v="0"/>
  </r>
  <r>
    <s v="Catalogo principalCSP ENTIDADES NO CUALIFICADASCFQ7TTC0LH1S-0001_NCLF"/>
    <s v="CFQ7TTC0LH1S-0001_NCLFCSP ENTIDADES NO CUALIFICADAS"/>
    <m/>
    <x v="4"/>
    <s v="CFQ7TTC0LH1S-0001_NCLF"/>
    <x v="5"/>
    <s v="Catalogo principal"/>
    <s v="USD"/>
    <s v="N/A"/>
    <s v="Power Platform Requests add-on_NCLF"/>
    <s v="Unidad"/>
    <s v="Und"/>
    <s v="Monthly Subscriptions"/>
    <s v="N/A"/>
    <s v="N/A"/>
    <s v="CSP ENT. NO CUALIFICADAS"/>
    <s v="CFQ7TTC0LH1S-0001_NCLF"/>
    <s v="Suscripción mensual con pago anual"/>
    <n v="50"/>
    <n v="1"/>
    <n v="0"/>
    <n v="0"/>
    <n v="196174.5"/>
    <n v="213233.15"/>
    <n v="0"/>
  </r>
  <r>
    <s v="Catalogo principalCSP ENTIDADES NO CUALIFICADASCFQ7TTC0J4GS-0002_NCLF"/>
    <s v="CFQ7TTC0J4GS-0002_NCLFCSP ENTIDADES NO CUALIFICADAS"/>
    <m/>
    <x v="4"/>
    <s v="CFQ7TTC0J4GS-0002_NCLF"/>
    <x v="5"/>
    <s v="Catalogo principal"/>
    <s v="USD"/>
    <s v="N/A"/>
    <s v="Power Apps per app plan (1 app or website)_NCLF"/>
    <s v="Unidad"/>
    <s v="Und"/>
    <s v="Monthly Subscriptions"/>
    <s v="N/A"/>
    <s v="N/A"/>
    <s v="CSP ENT. NO CUALIFICADAS"/>
    <s v="CFQ7TTC0J4GS-0002_NCLF"/>
    <s v="Suscripción mensual con pago anual"/>
    <n v="5"/>
    <n v="1"/>
    <n v="0"/>
    <n v="0"/>
    <n v="19617.449999999997"/>
    <n v="21323.32"/>
    <n v="0"/>
  </r>
  <r>
    <s v="Catalogo principalCSP ENTIDADES NO CUALIFICADASCFQ7TTC0LHQM-0001_NCLF"/>
    <s v="CFQ7TTC0LHQM-0001_NCLFCSP ENTIDADES NO CUALIFICADAS"/>
    <m/>
    <x v="4"/>
    <s v="CFQ7TTC0LHQM-0001_NCLF"/>
    <x v="5"/>
    <s v="Catalogo principal"/>
    <s v="USD"/>
    <s v="N/A"/>
    <s v="Power Apps per app plan_NCLF"/>
    <s v="Unidad"/>
    <s v="Und"/>
    <s v="Monthly Subscriptions"/>
    <s v="N/A"/>
    <s v="N/A"/>
    <s v="CSP ENT. NO CUALIFICADAS"/>
    <s v="CFQ7TTC0LHQM-0001_NCLF"/>
    <s v="Suscripción mensual con pago anual"/>
    <n v="10"/>
    <n v="1"/>
    <n v="0"/>
    <n v="0"/>
    <n v="39234.899999999994"/>
    <n v="42646.63"/>
    <n v="0"/>
  </r>
  <r>
    <s v="Catalogo principalCSP ENTIDADES NO CUALIFICADASCFQ7TTC0LH2H-0002_NCLF"/>
    <s v="CFQ7TTC0LH2H-0002_NCLFCSP ENTIDADES NO CUALIFICADAS"/>
    <m/>
    <x v="4"/>
    <s v="CFQ7TTC0LH2H-0002_NCLF"/>
    <x v="5"/>
    <s v="Catalogo principal"/>
    <s v="USD"/>
    <s v="N/A"/>
    <s v="Power Apps per user plan_NCLF"/>
    <s v="Unidad"/>
    <s v="Und"/>
    <s v="Monthly Subscriptions"/>
    <s v="N/A"/>
    <s v="N/A"/>
    <s v="CSP ENT. NO CUALIFICADAS"/>
    <s v="CFQ7TTC0LH2H-0002_NCLF"/>
    <s v="Suscripción mensual con pago anual"/>
    <n v="20"/>
    <n v="1"/>
    <n v="0"/>
    <n v="0"/>
    <n v="78469.799999999988"/>
    <n v="85293.26"/>
    <n v="0"/>
  </r>
  <r>
    <s v="Catalogo principalCSP ENTIDADES NO CUALIFICADASCFQ7TTC0LHRX-0003_NCLF"/>
    <s v="CFQ7TTC0LHRX-0003_NCLFCSP ENTIDADES NO CUALIFICADAS"/>
    <m/>
    <x v="4"/>
    <s v="CFQ7TTC0LHRX-0003_NCLF"/>
    <x v="5"/>
    <s v="Catalogo principal"/>
    <s v="USD"/>
    <s v="N/A"/>
    <s v="Power Apps Portals login capacity add-on Tier 3 (50 unit min)_NCLF"/>
    <s v="Unidad"/>
    <s v="Und"/>
    <s v="Producto"/>
    <s v="N/A"/>
    <s v="N/A"/>
    <s v="CSP ENT. NO CUALIFICADAS"/>
    <s v="CFQ7TTC0LHRX-0003_NCLF"/>
    <s v="Suscripción mensual con pago anual"/>
    <n v="70"/>
    <n v="1"/>
    <n v="0"/>
    <n v="0"/>
    <n v="274644.3"/>
    <n v="298526.40999999997"/>
    <n v="0"/>
  </r>
  <r>
    <s v="Catalogo principalCSP ENTIDADES NO CUALIFICADASCFQ7TTC0LHRX-0002_NCLF"/>
    <s v="CFQ7TTC0LHRX-0002_NCLFCSP ENTIDADES NO CUALIFICADAS"/>
    <m/>
    <x v="4"/>
    <s v="CFQ7TTC0LHRX-0002_NCLF"/>
    <x v="5"/>
    <s v="Catalogo principal"/>
    <s v="USD"/>
    <s v="N/A"/>
    <s v="Power Apps Portals login capacity add-on Tier 2 (10 unit min)_NCLF"/>
    <s v="Unidad"/>
    <s v="Und"/>
    <s v="Producto"/>
    <s v="N/A"/>
    <s v="N/A"/>
    <s v="CSP ENT. NO CUALIFICADAS"/>
    <s v="CFQ7TTC0LHRX-0002_NCLF"/>
    <s v="Suscripción mensual con pago anual"/>
    <n v="100"/>
    <n v="1"/>
    <n v="0"/>
    <n v="0"/>
    <n v="392349"/>
    <n v="426466.3"/>
    <n v="0"/>
  </r>
  <r>
    <s v="Catalogo principalCSP ENTIDADES NO CUALIFICADASCFQ7TTC0LHRX-0001_NCLF"/>
    <s v="CFQ7TTC0LHRX-0001_NCLFCSP ENTIDADES NO CUALIFICADAS"/>
    <m/>
    <x v="4"/>
    <s v="CFQ7TTC0LHRX-0001_NCLF"/>
    <x v="5"/>
    <s v="Catalogo principal"/>
    <s v="USD"/>
    <s v="N/A"/>
    <s v="Power Apps Portals login capacity add-on_NCLF"/>
    <s v="Unidad"/>
    <s v="Und"/>
    <s v="Producto"/>
    <s v="N/A"/>
    <s v="N/A"/>
    <s v="CSP ENT. NO CUALIFICADAS"/>
    <s v="CFQ7TTC0LHRX-0001_NCLF"/>
    <s v="Suscripción mensual con pago anual"/>
    <n v="200"/>
    <n v="1"/>
    <n v="0"/>
    <n v="0"/>
    <n v="784698"/>
    <n v="852932.61"/>
    <n v="0"/>
  </r>
  <r>
    <s v="Catalogo principalCSP ENTIDADES NO CUALIFICADASCFQ7TTC0LH23-0001_NCLF"/>
    <s v="CFQ7TTC0LH23-0001_NCLFCSP ENTIDADES NO CUALIFICADAS"/>
    <m/>
    <x v="4"/>
    <s v="CFQ7TTC0LH23-0001_NCLF"/>
    <x v="5"/>
    <s v="Catalogo principal"/>
    <s v="USD"/>
    <s v="N/A"/>
    <s v="Power Apps Portals page view capacity add-on_NCLF"/>
    <s v="Unidad"/>
    <s v="Und"/>
    <s v="Producto"/>
    <s v="N/A"/>
    <s v="N/A"/>
    <s v="CSP ENT. NO CUALIFICADAS"/>
    <s v="CFQ7TTC0LH23-0001_NCLF"/>
    <s v="Suscripción mensual con pago anual"/>
    <n v="100"/>
    <n v="1"/>
    <n v="0"/>
    <n v="0"/>
    <n v="392349"/>
    <n v="426466.3"/>
    <n v="0"/>
  </r>
  <r>
    <s v="Catalogo principalCSP ENTIDADES NO CUALIFICADASCFQ7TTC0LH13-0001_NCLF"/>
    <s v="CFQ7TTC0LH13-0001_NCLFCSP ENTIDADES NO CUALIFICADAS"/>
    <m/>
    <x v="4"/>
    <s v="CFQ7TTC0LH13-0001_NCLF"/>
    <x v="5"/>
    <s v="Catalogo principal"/>
    <s v="USD"/>
    <s v="N/A"/>
    <s v="Power Automate per flow plan_NCLF"/>
    <s v="Unidad"/>
    <s v="Und"/>
    <s v="Monthly Subscriptions"/>
    <s v="N/A"/>
    <s v="N/A"/>
    <s v="CSP ENT. NO CUALIFICADAS"/>
    <s v="CFQ7TTC0LH13-0001_NCLF"/>
    <s v="Suscripción mensual con pago anual"/>
    <n v="100"/>
    <n v="1"/>
    <n v="0"/>
    <n v="0"/>
    <n v="392349"/>
    <n v="426466.3"/>
    <n v="0"/>
  </r>
  <r>
    <s v="Catalogo principalCSP ENTIDADES NO CUALIFICADASCFQ7TTC0LH3L-0001_NCLF"/>
    <s v="CFQ7TTC0LH3L-0001_NCLFCSP ENTIDADES NO CUALIFICADAS"/>
    <m/>
    <x v="4"/>
    <s v="CFQ7TTC0LH3L-0001_NCLF"/>
    <x v="5"/>
    <s v="Catalogo principal"/>
    <s v="USD"/>
    <s v="N/A"/>
    <s v="Power Automate per user plan_NCLF"/>
    <s v="Unidad"/>
    <s v="Und"/>
    <s v="Monthly Subscriptions"/>
    <s v="N/A"/>
    <s v="N/A"/>
    <s v="CSP ENT. NO CUALIFICADAS"/>
    <s v="CFQ7TTC0LH3L-0001_NCLF"/>
    <s v="Suscripción mensual con pago anual"/>
    <n v="15"/>
    <n v="1"/>
    <n v="0"/>
    <n v="0"/>
    <n v="58852.35"/>
    <n v="63969.95"/>
    <n v="0"/>
  </r>
  <r>
    <s v="Catalogo principalCSP ENTIDADES NO CUALIFICADASCFQ7TTC0LSGZ-0001_NCLF"/>
    <s v="CFQ7TTC0LSGZ-0001_NCLFCSP ENTIDADES NO CUALIFICADAS"/>
    <m/>
    <x v="4"/>
    <s v="CFQ7TTC0LSGZ-0001_NCLF"/>
    <x v="5"/>
    <s v="Catalogo principal"/>
    <s v="USD"/>
    <s v="N/A"/>
    <s v="Power Automate per user with attended RPA plan_NCLF"/>
    <s v="Unidad"/>
    <s v="Und"/>
    <s v="Monthly Subscriptions"/>
    <s v="N/A"/>
    <s v="N/A"/>
    <s v="CSP ENT. NO CUALIFICADAS"/>
    <s v="CFQ7TTC0LSGZ-0001_NCLF"/>
    <s v="Suscripción mensual con pago anual"/>
    <n v="40"/>
    <n v="1"/>
    <n v="0"/>
    <n v="0"/>
    <n v="156939.59999999998"/>
    <n v="170586.52"/>
    <n v="0"/>
  </r>
  <r>
    <s v="Catalogo principalCSP ENTIDADES NO CUALIFICADASCFQ7TTC0LSH0-0001_NCLF"/>
    <s v="CFQ7TTC0LSH0-0001_NCLFCSP ENTIDADES NO CUALIFICADAS"/>
    <m/>
    <x v="4"/>
    <s v="CFQ7TTC0LSH0-0001_NCLF"/>
    <x v="5"/>
    <s v="Catalogo principal"/>
    <s v="USD"/>
    <s v="N/A"/>
    <s v="Power Automate unattended RPA add-on_NCLF"/>
    <s v="Unidad"/>
    <s v="Und"/>
    <s v="Monthly Subscriptions"/>
    <s v="N/A"/>
    <s v="N/A"/>
    <s v="CSP ENT. NO CUALIFICADAS"/>
    <s v="CFQ7TTC0LSH0-0001_NCLF"/>
    <s v="Suscripción mensual con pago anual"/>
    <n v="150"/>
    <n v="1"/>
    <n v="0"/>
    <n v="0"/>
    <n v="588523.5"/>
    <n v="639699.46"/>
    <n v="0"/>
  </r>
  <r>
    <s v="Catalogo principalCSP ENTIDADES NO CUALIFICADASCFQ7TTC0HL8W-0001_NCLF"/>
    <s v="CFQ7TTC0HL8W-0001_NCLFCSP ENTIDADES NO CUALIFICADAS"/>
    <m/>
    <x v="4"/>
    <s v="CFQ7TTC0HL8W-0001_NCLF"/>
    <x v="5"/>
    <s v="Catalogo principal"/>
    <s v="USD"/>
    <s v="N/A"/>
    <s v="Power BI Premium Per User_NCLF"/>
    <s v="Unidad"/>
    <s v="Und"/>
    <s v="Monthly Subscriptions"/>
    <s v="N/A"/>
    <s v="N/A"/>
    <s v="CSP ENT. NO CUALIFICADAS"/>
    <s v="CFQ7TTC0HL8W-0001_NCLF"/>
    <s v="Suscripción mensual con pago anual"/>
    <n v="20"/>
    <n v="1"/>
    <n v="0"/>
    <n v="0"/>
    <n v="78469.799999999988"/>
    <n v="85293.26"/>
    <n v="0"/>
  </r>
  <r>
    <s v="Catalogo principalCSP ENTIDADES NO CUALIFICADASCFQ7TTC0HL8T-0001_NCLF"/>
    <s v="CFQ7TTC0HL8T-0001_NCLFCSP ENTIDADES NO CUALIFICADAS"/>
    <m/>
    <x v="4"/>
    <s v="CFQ7TTC0HL8T-0001_NCLF"/>
    <x v="5"/>
    <s v="Catalogo principal"/>
    <s v="USD"/>
    <s v="N/A"/>
    <s v="Power BI Premium Per User Add-On_NCLF"/>
    <s v="Unidad"/>
    <s v="Und"/>
    <s v="Monthly Subscriptions"/>
    <s v="N/A"/>
    <s v="N/A"/>
    <s v="CSP ENT. NO CUALIFICADAS"/>
    <s v="CFQ7TTC0HL8T-0001_NCLF"/>
    <s v="Suscripción mensual con pago anual"/>
    <n v="10"/>
    <n v="1"/>
    <n v="0"/>
    <n v="0"/>
    <n v="39234.899999999994"/>
    <n v="42646.63"/>
    <n v="0"/>
  </r>
  <r>
    <s v="Catalogo principalCSP ENTIDADES NO CUALIFICADASCFQ7TTC0LHQ2-0003_NCLF"/>
    <s v="CFQ7TTC0LHQ2-0003_NCLFCSP ENTIDADES NO CUALIFICADAS"/>
    <m/>
    <x v="4"/>
    <s v="CFQ7TTC0LHQ2-0003_NCLF"/>
    <x v="5"/>
    <s v="Catalogo principal"/>
    <s v="USD"/>
    <s v="N/A"/>
    <s v="Power BI Premium P1_NCLF"/>
    <s v="Unidad"/>
    <s v="Und"/>
    <s v="Monthly Subscriptions"/>
    <s v="N/A"/>
    <s v="N/A"/>
    <s v="CSP ENT. NO CUALIFICADAS"/>
    <s v="CFQ7TTC0LHQ2-0003_NCLF"/>
    <s v="Suscripción mensual con pago anual"/>
    <n v="4995"/>
    <n v="1"/>
    <n v="0"/>
    <n v="0"/>
    <n v="19597832.550000001"/>
    <n v="21301991.899999999"/>
    <n v="0"/>
  </r>
  <r>
    <s v="Catalogo principalCSP ENTIDADES NO CUALIFICADASCFQ7TTC0LHQ2-0005_NCLF"/>
    <s v="CFQ7TTC0LHQ2-0005_NCLFCSP ENTIDADES NO CUALIFICADAS"/>
    <m/>
    <x v="4"/>
    <s v="CFQ7TTC0LHQ2-0005_NCLF"/>
    <x v="5"/>
    <s v="Catalogo principal"/>
    <s v="USD"/>
    <s v="N/A"/>
    <s v="Power BI Premium P4_NCLF"/>
    <s v="Unidad"/>
    <s v="Und"/>
    <s v="Monthly Subscriptions"/>
    <s v="N/A"/>
    <s v="N/A"/>
    <s v="CSP ENT. NO CUALIFICADAS"/>
    <s v="CFQ7TTC0LHQ2-0005_NCLF"/>
    <s v="Suscripción mensual con pago anual"/>
    <n v="39995"/>
    <n v="1"/>
    <n v="0"/>
    <n v="0"/>
    <n v="156919982.54999998"/>
    <n v="170565198.41999999"/>
    <n v="0"/>
  </r>
  <r>
    <s v="Catalogo principalCSP ENTIDADES NO CUALIFICADASCFQ7TTC0LHQ2-0004_NCLF"/>
    <s v="CFQ7TTC0LHQ2-0004_NCLFCSP ENTIDADES NO CUALIFICADAS"/>
    <m/>
    <x v="4"/>
    <s v="CFQ7TTC0LHQ2-0004_NCLF"/>
    <x v="5"/>
    <s v="Catalogo principal"/>
    <s v="USD"/>
    <s v="N/A"/>
    <s v="Power BI Premium P3_NCLF"/>
    <s v="Unidad"/>
    <s v="Und"/>
    <s v="Monthly Subscriptions"/>
    <s v="N/A"/>
    <s v="N/A"/>
    <s v="CSP ENT. NO CUALIFICADAS"/>
    <s v="CFQ7TTC0LHQ2-0004_NCLF"/>
    <s v="Suscripción mensual con pago anual"/>
    <n v="19995"/>
    <n v="1"/>
    <n v="0"/>
    <n v="0"/>
    <n v="78450182.549999997"/>
    <n v="85271937.549999997"/>
    <n v="0"/>
  </r>
  <r>
    <s v="Catalogo principalCSP ENTIDADES NO CUALIFICADASCFQ7TTC0LHQ2-0002_NCLF"/>
    <s v="CFQ7TTC0LHQ2-0002_NCLFCSP ENTIDADES NO CUALIFICADAS"/>
    <m/>
    <x v="4"/>
    <s v="CFQ7TTC0LHQ2-0002_NCLF"/>
    <x v="5"/>
    <s v="Catalogo principal"/>
    <s v="USD"/>
    <s v="N/A"/>
    <s v="Power BI Premium P2_NCLF"/>
    <s v="Unidad"/>
    <s v="Und"/>
    <s v="Monthly Subscriptions"/>
    <s v="N/A"/>
    <s v="N/A"/>
    <s v="CSP ENT. NO CUALIFICADAS"/>
    <s v="CFQ7TTC0LHQ2-0002_NCLF"/>
    <s v="Suscripción mensual con pago anual"/>
    <n v="9995"/>
    <n v="1"/>
    <n v="0"/>
    <n v="0"/>
    <n v="39215282.549999997"/>
    <n v="42625307.119999997"/>
    <n v="0"/>
  </r>
  <r>
    <s v="Catalogo principalCSP ENTIDADES NO CUALIFICADASCFQ7TTC0LHQ2-0001_NCLF"/>
    <s v="CFQ7TTC0LHQ2-0001_NCLFCSP ENTIDADES NO CUALIFICADAS"/>
    <m/>
    <x v="4"/>
    <s v="CFQ7TTC0LHQ2-0001_NCLF"/>
    <x v="5"/>
    <s v="Catalogo principal"/>
    <s v="USD"/>
    <s v="N/A"/>
    <s v="Power BI Premium P5_NCLF"/>
    <s v="Unidad"/>
    <s v="Und"/>
    <s v="Monthly Subscriptions"/>
    <s v="N/A"/>
    <s v="N/A"/>
    <s v="CSP ENT. NO CUALIFICADAS"/>
    <s v="CFQ7TTC0LHQ2-0001_NCLF"/>
    <s v="Suscripción mensual con pago anual"/>
    <n v="79995"/>
    <n v="1"/>
    <n v="0"/>
    <n v="0"/>
    <n v="313859582.55000001"/>
    <n v="341151720.16000003"/>
    <n v="0"/>
  </r>
  <r>
    <s v="Catalogo principalCSP ENTIDADES NO CUALIFICADASCFQ7TTC0LHSF-0001_NCLF"/>
    <s v="CFQ7TTC0LHSF-0001_NCLFCSP ENTIDADES NO CUALIFICADAS"/>
    <m/>
    <x v="4"/>
    <s v="CFQ7TTC0LHSF-0001_NCLF"/>
    <x v="5"/>
    <s v="Catalogo principal"/>
    <s v="USD"/>
    <s v="N/A"/>
    <s v="Power BI Pro_NCLF"/>
    <s v="Unidad"/>
    <s v="Und"/>
    <s v="Monthly Subscriptions"/>
    <s v="N/A"/>
    <s v="N/A"/>
    <s v="CSP ENT. NO CUALIFICADAS"/>
    <s v="CFQ7TTC0LHSF-0001_NCLF"/>
    <s v="Suscripción mensual con pago anual"/>
    <n v="10"/>
    <n v="1"/>
    <n v="0"/>
    <n v="0"/>
    <n v="39234.899999999994"/>
    <n v="42646.63"/>
    <n v="0"/>
  </r>
  <r>
    <s v="Catalogo principalCSP ENTIDADES NO CUALIFICADASCFQ7TTC0LH1F-0002_NCLF"/>
    <s v="CFQ7TTC0LH1F-0002_NCLFCSP ENTIDADES NO CUALIFICADAS"/>
    <m/>
    <x v="4"/>
    <s v="CFQ7TTC0LH1F-0002_NCLF"/>
    <x v="5"/>
    <s v="Catalogo principal"/>
    <s v="USD"/>
    <s v="N/A"/>
    <s v="Power Virtual Agent_NCLF"/>
    <s v="Unidad"/>
    <s v="Und"/>
    <s v="Monthly Subscriptions"/>
    <s v="N/A"/>
    <s v="N/A"/>
    <s v="CSP ENT. NO CUALIFICADAS"/>
    <s v="CFQ7TTC0LH1F-0002_NCLF"/>
    <s v="Suscripción mensual con pago anual"/>
    <n v="1000"/>
    <n v="1"/>
    <n v="0"/>
    <n v="0"/>
    <n v="3923490"/>
    <n v="4264663.04"/>
    <n v="0"/>
  </r>
  <r>
    <s v="Catalogo principalCSP ENTIDADES NO CUALIFICADASCFQ7TTC0LH1F-0001_NCLF"/>
    <s v="CFQ7TTC0LH1F-0001_NCLFCSP ENTIDADES NO CUALIFICADAS"/>
    <m/>
    <x v="4"/>
    <s v="CFQ7TTC0LH1F-0001_NCLF"/>
    <x v="5"/>
    <s v="Catalogo principal"/>
    <s v="USD"/>
    <s v="N/A"/>
    <s v="Power Virtual Agent User License_NCLF"/>
    <s v="Unidad"/>
    <s v="Und"/>
    <s v="Monthly Subscriptions"/>
    <s v="N/A"/>
    <s v="N/A"/>
    <s v="CSP ENT. NO CUALIFICADAS"/>
    <s v="CFQ7TTC0LH1F-0001_NCLF"/>
    <s v="Suscripción mensual con pago anual"/>
    <n v="0"/>
    <n v="1"/>
    <n v="0"/>
    <n v="0"/>
    <n v="0"/>
    <n v="0"/>
    <n v="0"/>
  </r>
  <r>
    <s v="Catalogo principalCSP ENTIDADES NO CUALIFICADASCFQ7TTC0LHVD-0001_NCLF"/>
    <s v="CFQ7TTC0LHVD-0001_NCLFCSP ENTIDADES NO CUALIFICADAS"/>
    <m/>
    <x v="4"/>
    <s v="CFQ7TTC0LHVD-0001_NCLF"/>
    <x v="5"/>
    <s v="Catalogo principal"/>
    <s v="USD"/>
    <s v="N/A"/>
    <s v="Pro Direct Support for Dynamics 365 Operations_NCLF"/>
    <s v="Unidad"/>
    <s v="Und"/>
    <s v="Monthly Subscriptions"/>
    <s v="N/A"/>
    <s v="N/A"/>
    <s v="CSP ENT. NO CUALIFICADAS"/>
    <s v="CFQ7TTC0LHVD-0001_NCLF"/>
    <s v="Suscripción mensual con pago anual"/>
    <n v="9"/>
    <n v="1"/>
    <n v="0"/>
    <n v="0"/>
    <n v="35311.409999999996"/>
    <n v="38381.97"/>
    <n v="0"/>
  </r>
  <r>
    <s v="Catalogo principalCSP ENTIDADES NO CUALIFICADASCFQ7TTC0LHP3-0001_NCLF"/>
    <s v="CFQ7TTC0LHP3-0001_NCLFCSP ENTIDADES NO CUALIFICADAS"/>
    <m/>
    <x v="4"/>
    <s v="CFQ7TTC0LHP3-0001_NCLF"/>
    <x v="5"/>
    <s v="Catalogo principal"/>
    <s v="USD"/>
    <s v="N/A"/>
    <s v="Project Online Essentials_NCLF"/>
    <s v="Unidad"/>
    <s v="Und"/>
    <s v="Monthly Subscriptions"/>
    <s v="N/A"/>
    <s v="N/A"/>
    <s v="CSP ENT. NO CUALIFICADAS"/>
    <s v="CFQ7TTC0LHP3-0001_NCLF"/>
    <s v="Suscripción mensual con pago anual"/>
    <n v="7"/>
    <n v="1"/>
    <n v="0"/>
    <n v="0"/>
    <n v="27464.43"/>
    <n v="29852.639999999999"/>
    <n v="0"/>
  </r>
  <r>
    <s v="Catalogo principalCSP ENTIDADES NO CUALIFICADASCFQ7TTC0HDB1-0002_NCLF"/>
    <s v="CFQ7TTC0HDB1-0002_NCLFCSP ENTIDADES NO CUALIFICADAS"/>
    <m/>
    <x v="4"/>
    <s v="CFQ7TTC0HDB1-0002_NCLF"/>
    <x v="5"/>
    <s v="Catalogo principal"/>
    <s v="USD"/>
    <s v="N/A"/>
    <s v="Project Plan 1_NCLF"/>
    <s v="Unidad"/>
    <s v="Und"/>
    <s v="Monthly Subscriptions"/>
    <s v="N/A"/>
    <s v="N/A"/>
    <s v="CSP ENT. NO CUALIFICADAS"/>
    <s v="CFQ7TTC0HDB1-0002_NCLF"/>
    <s v="Suscripción mensual con pago anual"/>
    <n v="10"/>
    <n v="1"/>
    <n v="0"/>
    <n v="0"/>
    <n v="39234.899999999994"/>
    <n v="42646.63"/>
    <n v="0"/>
  </r>
  <r>
    <s v="Catalogo principalCSP ENTIDADES NO CUALIFICADASCFQ7TTC0HDB0-0002_NCLF"/>
    <s v="CFQ7TTC0HDB0-0002_NCLFCSP ENTIDADES NO CUALIFICADAS"/>
    <m/>
    <x v="4"/>
    <s v="CFQ7TTC0HDB0-0002_NCLF"/>
    <x v="5"/>
    <s v="Catalogo principal"/>
    <s v="USD"/>
    <s v="N/A"/>
    <s v="Project Plan 3_NCLF"/>
    <s v="Unidad"/>
    <s v="Und"/>
    <s v="Monthly Subscriptions"/>
    <s v="N/A"/>
    <s v="N/A"/>
    <s v="CSP ENT. NO CUALIFICADAS"/>
    <s v="CFQ7TTC0HDB0-0002_NCLF"/>
    <s v="Suscripción mensual con pago anual"/>
    <n v="30"/>
    <n v="1"/>
    <n v="0"/>
    <n v="0"/>
    <n v="117704.7"/>
    <n v="127939.89"/>
    <n v="0"/>
  </r>
  <r>
    <s v="Catalogo principalCSP ENTIDADES NO CUALIFICADASCFQ7TTC0HD9Z-0002_NCLF"/>
    <s v="CFQ7TTC0HD9Z-0002_NCLFCSP ENTIDADES NO CUALIFICADAS"/>
    <m/>
    <x v="4"/>
    <s v="CFQ7TTC0HD9Z-0002_NCLF"/>
    <x v="5"/>
    <s v="Catalogo principal"/>
    <s v="USD"/>
    <s v="N/A"/>
    <s v="Project Plan 5_NCLF"/>
    <s v="Unidad"/>
    <s v="Und"/>
    <s v="Monthly Subscriptions"/>
    <s v="N/A"/>
    <s v="N/A"/>
    <s v="CSP ENT. NO CUALIFICADAS"/>
    <s v="CFQ7TTC0HD9Z-0002_NCLF"/>
    <s v="Suscripción mensual con pago anual"/>
    <n v="55"/>
    <n v="1"/>
    <n v="0"/>
    <n v="0"/>
    <n v="215791.94999999998"/>
    <n v="234556.47"/>
    <n v="0"/>
  </r>
  <r>
    <s v="Catalogo principalCSP ENTIDADES NO CUALIFICADASCFQ7TTC0HL72-0001_NCLF"/>
    <s v="CFQ7TTC0HL72-0001_NCLFCSP ENTIDADES NO CUALIFICADAS"/>
    <m/>
    <x v="4"/>
    <s v="CFQ7TTC0HL72-0001_NCLF"/>
    <x v="5"/>
    <s v="Catalogo principal"/>
    <s v="USD"/>
    <s v="N/A"/>
    <s v="Scheduler_NCLF"/>
    <s v="Unidad"/>
    <s v="Und"/>
    <s v="Monthly Subscriptions"/>
    <s v="N/A"/>
    <s v="N/A"/>
    <s v="CSP ENT. NO CUALIFICADAS"/>
    <s v="CFQ7TTC0HL72-0001_NCLF"/>
    <s v="Suscripción mensual con pago anual"/>
    <n v="10"/>
    <n v="1"/>
    <n v="0"/>
    <n v="0"/>
    <n v="39234.899999999994"/>
    <n v="42646.63"/>
    <n v="0"/>
  </r>
  <r>
    <s v="Catalogo principalCSP ENTIDADES NO CUALIFICADASCFQ7TTC0LH0N-0001_NCLF"/>
    <s v="CFQ7TTC0LH0N-0001_NCLFCSP ENTIDADES NO CUALIFICADAS"/>
    <m/>
    <x v="4"/>
    <s v="CFQ7TTC0LH0N-0001_NCLF"/>
    <x v="5"/>
    <s v="Catalogo principal"/>
    <s v="USD"/>
    <s v="N/A"/>
    <s v="SharePoint (Plan 1)_NCLF"/>
    <s v="Unidad"/>
    <s v="Und"/>
    <s v="Monthly Subscriptions"/>
    <s v="N/A"/>
    <s v="N/A"/>
    <s v="CSP ENT. NO CUALIFICADAS"/>
    <s v="CFQ7TTC0LH0N-0001_NCLF"/>
    <s v="Suscripción mensual con pago anual"/>
    <n v="5"/>
    <n v="1"/>
    <n v="0"/>
    <n v="0"/>
    <n v="19617.449999999997"/>
    <n v="21323.32"/>
    <n v="0"/>
  </r>
  <r>
    <s v="Catalogo principalCSP ENTIDADES NO CUALIFICADASCFQ7TTC0LH14-0001_NCLF"/>
    <s v="CFQ7TTC0LH14-0001_NCLFCSP ENTIDADES NO CUALIFICADAS"/>
    <m/>
    <x v="4"/>
    <s v="CFQ7TTC0LH14-0001_NCLF"/>
    <x v="5"/>
    <s v="Catalogo principal"/>
    <s v="USD"/>
    <s v="N/A"/>
    <s v="SharePoint (Plan 2)_NCLF"/>
    <s v="Unidad"/>
    <s v="Und"/>
    <s v="Monthly Subscriptions"/>
    <s v="N/A"/>
    <s v="N/A"/>
    <s v="CSP ENT. NO CUALIFICADAS"/>
    <s v="CFQ7TTC0LH14-0001_NCLF"/>
    <s v="Suscripción mensual con pago anual"/>
    <n v="10"/>
    <n v="1"/>
    <n v="0"/>
    <n v="0"/>
    <n v="39234.899999999994"/>
    <n v="42646.63"/>
    <n v="0"/>
  </r>
  <r>
    <s v="Catalogo principalCSP ENTIDADES NO CUALIFICADASCFQ7TTC0HDK2-0001_NCLF"/>
    <s v="CFQ7TTC0HDK2-0001_NCLFCSP ENTIDADES NO CUALIFICADAS"/>
    <m/>
    <x v="4"/>
    <s v="CFQ7TTC0HDK2-0001_NCLF"/>
    <x v="5"/>
    <s v="Catalogo principal"/>
    <s v="USD"/>
    <s v="N/A"/>
    <s v="SharePoint Syntex_NCLF"/>
    <s v="Unidad"/>
    <s v="Und"/>
    <s v="Monthly Subscriptions"/>
    <s v="N/A"/>
    <s v="N/A"/>
    <s v="CSP ENT. NO CUALIFICADAS"/>
    <s v="CFQ7TTC0HDK2-0001_NCLF"/>
    <s v="Suscripción mensual con pago anual"/>
    <n v="5"/>
    <n v="1"/>
    <n v="0"/>
    <n v="0"/>
    <n v="19617.449999999997"/>
    <n v="21323.32"/>
    <n v="0"/>
  </r>
  <r>
    <s v="Catalogo principalCSP ENTIDADES NO CUALIFICADASCFQ7TTC0LHR5-0001_NCLF"/>
    <s v="CFQ7TTC0LHR5-0001_NCLFCSP ENTIDADES NO CUALIFICADAS"/>
    <m/>
    <x v="4"/>
    <s v="CFQ7TTC0LHR5-0001_NCLF"/>
    <x v="5"/>
    <s v="Catalogo principal"/>
    <s v="USD"/>
    <s v="N/A"/>
    <s v="Skype for Business Plus CAL_NCLF"/>
    <s v="Unidad"/>
    <s v="Und"/>
    <s v="Monthly Subscriptions"/>
    <s v="N/A"/>
    <s v="N/A"/>
    <s v="CSP ENT. NO CUALIFICADAS"/>
    <s v="CFQ7TTC0LHR5-0001_NCLF"/>
    <s v="Suscripción mensual con pago anual"/>
    <n v="2"/>
    <n v="1"/>
    <n v="0"/>
    <n v="0"/>
    <n v="7846.98"/>
    <n v="8529.33"/>
    <n v="0"/>
  </r>
  <r>
    <s v="Catalogo principalCSP ENTIDADES NO CUALIFICADASCFQ7TTC0HDJR-000C_NCLF"/>
    <s v="CFQ7TTC0HDJR-000C_NCLFCSP ENTIDADES NO CUALIFICADAS"/>
    <m/>
    <x v="4"/>
    <s v="CFQ7TTC0HDJR-000C_NCLF"/>
    <x v="5"/>
    <s v="Catalogo principal"/>
    <s v="USD"/>
    <s v="N/A"/>
    <s v="Universal Print Additional Capacity (10k) - Windows_NCLF"/>
    <s v="Unidad"/>
    <s v="Und"/>
    <s v="Producto"/>
    <s v="N/A"/>
    <s v="N/A"/>
    <s v="CSP ENT. NO CUALIFICADAS"/>
    <s v="CFQ7TTC0HDJR-000C_NCLF"/>
    <s v="Suscripción mensual con pago anual"/>
    <n v="300"/>
    <n v="1"/>
    <n v="0"/>
    <n v="0"/>
    <n v="1177047"/>
    <n v="1279398.9099999999"/>
    <n v="0"/>
  </r>
  <r>
    <s v="Catalogo principalCSP ENTIDADES NO CUALIFICADASCFQ7TTC0HDJR-0002_NCLF"/>
    <s v="CFQ7TTC0HDJR-0002_NCLFCSP ENTIDADES NO CUALIFICADAS"/>
    <m/>
    <x v="4"/>
    <s v="CFQ7TTC0HDJR-0002_NCLF"/>
    <x v="5"/>
    <s v="Catalogo principal"/>
    <s v="USD"/>
    <s v="N/A"/>
    <s v="Universal Print_NCLF"/>
    <s v="Unidad"/>
    <s v="Und"/>
    <s v="Monthly Subscriptions"/>
    <s v="N/A"/>
    <s v="N/A"/>
    <s v="CSP ENT. NO CUALIFICADAS"/>
    <s v="CFQ7TTC0HDJR-0002_NCLF"/>
    <s v="Suscripción mensual con pago anual"/>
    <n v="4"/>
    <n v="1"/>
    <n v="0"/>
    <n v="0"/>
    <n v="15693.96"/>
    <n v="17058.650000000001"/>
    <n v="0"/>
  </r>
  <r>
    <s v="Catalogo principalCSP ENTIDADES NO CUALIFICADASCFQ7TTC0HDJR-0001_NCLF"/>
    <s v="CFQ7TTC0HDJR-0001_NCLFCSP ENTIDADES NO CUALIFICADAS"/>
    <m/>
    <x v="4"/>
    <s v="CFQ7TTC0HDJR-0001_NCLF"/>
    <x v="5"/>
    <s v="Catalogo principal"/>
    <s v="USD"/>
    <s v="N/A"/>
    <s v="Universal Print volume add-on (500 jobs) - Windows_NCLF"/>
    <s v="Unidad"/>
    <s v="Und"/>
    <s v="Producto"/>
    <s v="N/A"/>
    <s v="N/A"/>
    <s v="CSP ENT. NO CUALIFICADAS"/>
    <s v="CFQ7TTC0HDJR-0001_NCLF"/>
    <s v="Suscripción mensual con pago anual"/>
    <n v="25"/>
    <n v="1"/>
    <n v="0"/>
    <n v="0"/>
    <n v="98087.25"/>
    <n v="106616.58"/>
    <n v="0"/>
  </r>
  <r>
    <s v="Catalogo principalCSP ENTIDADES NO CUALIFICADASCFQ7TTC0HL82-0006_NCLF"/>
    <s v="CFQ7TTC0HL82-0006_NCLFCSP ENTIDADES NO CUALIFICADAS"/>
    <m/>
    <x v="4"/>
    <s v="CFQ7TTC0HL82-0006_NCLF"/>
    <x v="5"/>
    <s v="Catalogo principal"/>
    <s v="USD"/>
    <s v="N/A"/>
    <s v="Universal Print Additional Capacity 10K_NCLF"/>
    <s v="Unidad"/>
    <s v="Und"/>
    <s v="Producto"/>
    <s v="N/A"/>
    <s v="N/A"/>
    <s v="CSP ENT. NO CUALIFICADAS"/>
    <s v="CFQ7TTC0HL82-0006_NCLF"/>
    <s v="Suscripción mensual con pago anual"/>
    <n v="300"/>
    <n v="1"/>
    <n v="0"/>
    <n v="0"/>
    <n v="1177047"/>
    <n v="1279398.9099999999"/>
    <n v="0"/>
  </r>
  <r>
    <s v="Catalogo principalCSP ENTIDADES NO CUALIFICADASCFQ7TTC0HL82-0001_NCLF"/>
    <s v="CFQ7TTC0HL82-0001_NCLFCSP ENTIDADES NO CUALIFICADAS"/>
    <m/>
    <x v="4"/>
    <s v="CFQ7TTC0HL82-0001_NCLF"/>
    <x v="5"/>
    <s v="Catalogo principal"/>
    <s v="USD"/>
    <s v="N/A"/>
    <s v="Universal Print volume add-on (500 jobs) - Microsoft 365_NCLF"/>
    <s v="Unidad"/>
    <s v="Und"/>
    <s v="Producto"/>
    <s v="N/A"/>
    <s v="N/A"/>
    <s v="CSP ENT. NO CUALIFICADAS"/>
    <s v="CFQ7TTC0HL82-0001_NCLF"/>
    <s v="Suscripción mensual con pago anual"/>
    <n v="25"/>
    <n v="1"/>
    <n v="0"/>
    <n v="0"/>
    <n v="98087.25"/>
    <n v="106616.58"/>
    <n v="0"/>
  </r>
  <r>
    <s v="Catalogo principalCSP ENTIDADES NO CUALIFICADASCFQ7TTC0HD33-0003_NCLF"/>
    <s v="CFQ7TTC0HD33-0003_NCLFCSP ENTIDADES NO CUALIFICADAS"/>
    <m/>
    <x v="4"/>
    <s v="CFQ7TTC0HD33-0003_NCLF"/>
    <x v="5"/>
    <s v="Catalogo principal"/>
    <s v="USD"/>
    <s v="N/A"/>
    <s v="Visio Plan 1_NCLF"/>
    <s v="Unidad"/>
    <s v="Und"/>
    <s v="Monthly Subscriptions"/>
    <s v="N/A"/>
    <s v="N/A"/>
    <s v="CSP ENT. NO CUALIFICADAS"/>
    <s v="CFQ7TTC0HD33-0003_NCLF"/>
    <s v="Suscripción mensual con pago anual"/>
    <n v="5"/>
    <n v="1"/>
    <n v="0"/>
    <n v="0"/>
    <n v="19617.449999999997"/>
    <n v="21323.32"/>
    <n v="0"/>
  </r>
  <r>
    <s v="Catalogo principalCSP ENTIDADES NO CUALIFICADASCFQ7TTC0HD32-0002_NCLF"/>
    <s v="CFQ7TTC0HD32-0002_NCLFCSP ENTIDADES NO CUALIFICADAS"/>
    <m/>
    <x v="4"/>
    <s v="CFQ7TTC0HD32-0002_NCLF"/>
    <x v="5"/>
    <s v="Catalogo principal"/>
    <s v="USD"/>
    <s v="N/A"/>
    <s v="Visio Plan 2_NCLF"/>
    <s v="Unidad"/>
    <s v="Und"/>
    <s v="Monthly Subscriptions"/>
    <s v="N/A"/>
    <s v="N/A"/>
    <s v="CSP ENT. NO CUALIFICADAS"/>
    <s v="CFQ7TTC0HD32-0002_NCLF"/>
    <s v="Suscripción mensual con pago anual"/>
    <n v="15"/>
    <n v="1"/>
    <n v="0"/>
    <n v="0"/>
    <n v="58852.35"/>
    <n v="63969.95"/>
    <n v="0"/>
  </r>
  <r>
    <s v="Catalogo principalCSP ENTIDADES NO CUALIFICADASCFQ7TTC0HVZG-0001_NCLF"/>
    <s v="CFQ7TTC0HVZG-0001_NCLFCSP ENTIDADES NO CUALIFICADAS"/>
    <m/>
    <x v="4"/>
    <s v="CFQ7TTC0HVZG-0001_NCLF"/>
    <x v="5"/>
    <s v="Catalogo principal"/>
    <s v="USD"/>
    <s v="N/A"/>
    <s v="Microsoft Viva Learning_NCLF"/>
    <s v="Unidad"/>
    <s v="Und"/>
    <s v="Monthly Subscriptions"/>
    <s v="N/A"/>
    <s v="N/A"/>
    <s v="CSP ENT. NO CUALIFICADAS"/>
    <s v="CFQ7TTC0HVZG-0001_NCLF"/>
    <s v="Suscripción mensual con pago anual"/>
    <n v="4"/>
    <n v="1"/>
    <n v="0"/>
    <n v="0"/>
    <n v="15693.96"/>
    <n v="17058.650000000001"/>
    <n v="0"/>
  </r>
  <r>
    <s v="Catalogo principalCSP ENTIDADES NO CUALIFICADASCFQ7TTC0LGTX-0004_NCLF"/>
    <s v="CFQ7TTC0LGTX-0004_NCLFCSP ENTIDADES NO CUALIFICADAS"/>
    <m/>
    <x v="4"/>
    <s v="CFQ7TTC0LGTX-0004_NCLF"/>
    <x v="5"/>
    <s v="Catalogo principal"/>
    <s v="USD"/>
    <s v="N/A"/>
    <s v="Windows 10/11 Enterprise E3_NCLF"/>
    <s v="Unidad"/>
    <s v="Und"/>
    <s v="Monthly Subscriptions"/>
    <s v="N/A"/>
    <s v="N/A"/>
    <s v="CSP ENT. NO CUALIFICADAS"/>
    <s v="CFQ7TTC0LGTX-0004_NCLF"/>
    <s v="Suscripción mensual con pago anual"/>
    <n v="7"/>
    <n v="1"/>
    <n v="0"/>
    <n v="0"/>
    <n v="27464.43"/>
    <n v="29852.639999999999"/>
    <n v="0"/>
  </r>
  <r>
    <s v="Catalogo principalCSP ENTIDADES NO CUALIFICADASCFQ7TTC0LGTX-0001_NCLF"/>
    <s v="CFQ7TTC0LGTX-0001_NCLFCSP ENTIDADES NO CUALIFICADAS"/>
    <m/>
    <x v="4"/>
    <s v="CFQ7TTC0LGTX-0001_NCLF"/>
    <x v="5"/>
    <s v="Catalogo principal"/>
    <s v="USD"/>
    <s v="N/A"/>
    <s v="Windows 10/11 Enterprise E3 VDA_NCLF"/>
    <s v="Unidad"/>
    <s v="Und"/>
    <s v="Monthly Subscriptions"/>
    <s v="N/A"/>
    <s v="N/A"/>
    <s v="CSP ENT. NO CUALIFICADAS"/>
    <s v="CFQ7TTC0LGTX-0001_NCLF"/>
    <s v="Suscripción mensual con pago anual"/>
    <n v="13.2"/>
    <n v="1"/>
    <n v="0"/>
    <n v="0"/>
    <n v="51790.067999999992"/>
    <n v="56293.55"/>
    <n v="0"/>
  </r>
  <r>
    <s v="Catalogo principalCSP ENTIDADES NO CUALIFICADASCFQ7TTC0LFNW-0002_NCLF"/>
    <s v="CFQ7TTC0LFNW-0002_NCLFCSP ENTIDADES NO CUALIFICADAS"/>
    <m/>
    <x v="4"/>
    <s v="CFQ7TTC0LFNW-0002_NCLF"/>
    <x v="5"/>
    <s v="Catalogo principal"/>
    <s v="USD"/>
    <s v="N/A"/>
    <s v="Windows 10/11 Enterprise E5_NCLF"/>
    <s v="Unidad"/>
    <s v="Und"/>
    <s v="Monthly Subscriptions"/>
    <s v="N/A"/>
    <s v="N/A"/>
    <s v="CSP ENT. NO CUALIFICADAS"/>
    <s v="CFQ7TTC0LFNW-0002_NCLF"/>
    <s v="Suscripción mensual con pago anual"/>
    <n v="11"/>
    <n v="1"/>
    <n v="0"/>
    <n v="0"/>
    <n v="43158.39"/>
    <n v="46911.29"/>
    <n v="0"/>
  </r>
  <r>
    <s v="Catalogo principalCSP ENTIDADES NO CUALIFICADASCFQ7TTC0HX99-000T_NCLF"/>
    <s v="CFQ7TTC0HX99-000T_NCLFCSP ENTIDADES NO CUALIFICADAS"/>
    <m/>
    <x v="4"/>
    <s v="CFQ7TTC0HX99-000T_NCLF"/>
    <x v="5"/>
    <s v="Catalogo principal"/>
    <s v="USD"/>
    <s v="N/A"/>
    <s v="Windows 365 Business 2 vCPU, 4 GB, 128 GB (with Windows Hybrid Benefit)_NCLF"/>
    <s v="Unidad"/>
    <s v="Und"/>
    <s v="Monthly Subscriptions"/>
    <s v="N/A"/>
    <s v="N/A"/>
    <s v="CSP ENT. NO CUALIFICADAS"/>
    <s v="CFQ7TTC0HX99-000T_NCLF"/>
    <s v="Suscripción mensual con pago anual"/>
    <n v="27.9"/>
    <n v="1"/>
    <n v="0"/>
    <n v="0"/>
    <n v="109465.37099999998"/>
    <n v="118984.1"/>
    <n v="0"/>
  </r>
  <r>
    <s v="Catalogo principalCSP ENTIDADES NO CUALIFICADASCFQ7TTC0HX99-000S_NCLF"/>
    <s v="CFQ7TTC0HX99-000S_NCLFCSP ENTIDADES NO CUALIFICADAS"/>
    <m/>
    <x v="4"/>
    <s v="CFQ7TTC0HX99-000S_NCLF"/>
    <x v="5"/>
    <s v="Catalogo principal"/>
    <s v="USD"/>
    <s v="N/A"/>
    <s v="Windows 365 Business 2 vCPU, 8 GB, 128 GB (with Windows Hybrid Benefit)_NCLF"/>
    <s v="Unidad"/>
    <s v="Und"/>
    <s v="Monthly Subscriptions"/>
    <s v="N/A"/>
    <s v="N/A"/>
    <s v="CSP ENT. NO CUALIFICADAS"/>
    <s v="CFQ7TTC0HX99-000S_NCLF"/>
    <s v="Suscripción mensual con pago anual"/>
    <n v="36.9"/>
    <n v="1"/>
    <n v="0"/>
    <n v="0"/>
    <n v="144776.78099999999"/>
    <n v="157366.07"/>
    <n v="0"/>
  </r>
  <r>
    <s v="Catalogo principalCSP ENTIDADES NO CUALIFICADASCFQ7TTC0HX99-000Q_NCLF"/>
    <s v="CFQ7TTC0HX99-000Q_NCLFCSP ENTIDADES NO CUALIFICADAS"/>
    <m/>
    <x v="4"/>
    <s v="CFQ7TTC0HX99-000Q_NCLF"/>
    <x v="5"/>
    <s v="Catalogo principal"/>
    <s v="USD"/>
    <s v="N/A"/>
    <s v="Windows 365 Business 2 vCPU, 8 GB, 256 GB (with Windows Hybrid Benefit)_NCLF"/>
    <s v="Unidad"/>
    <s v="Und"/>
    <s v="Monthly Subscriptions"/>
    <s v="N/A"/>
    <s v="N/A"/>
    <s v="CSP ENT. NO CUALIFICADAS"/>
    <s v="CFQ7TTC0HX99-000Q_NCLF"/>
    <s v="Suscripción mensual con pago anual"/>
    <n v="45"/>
    <n v="1"/>
    <n v="0"/>
    <n v="0"/>
    <n v="176557.05"/>
    <n v="191909.84"/>
    <n v="0"/>
  </r>
  <r>
    <s v="Catalogo principalCSP ENTIDADES NO CUALIFICADASCFQ7TTC0HX99-000P_NCLF"/>
    <s v="CFQ7TTC0HX99-000P_NCLFCSP ENTIDADES NO CUALIFICADAS"/>
    <m/>
    <x v="4"/>
    <s v="CFQ7TTC0HX99-000P_NCLF"/>
    <x v="5"/>
    <s v="Catalogo principal"/>
    <s v="USD"/>
    <s v="N/A"/>
    <s v="Windows 365 Business 8 vCPU, 32 GB, 512 GB (with Windows Hybrid Benefit)_NCLF"/>
    <s v="Unidad"/>
    <s v="Und"/>
    <s v="Monthly Subscriptions"/>
    <s v="N/A"/>
    <s v="N/A"/>
    <s v="CSP ENT. NO CUALIFICADAS"/>
    <s v="CFQ7TTC0HX99-000P_NCLF"/>
    <s v="Suscripción mensual con pago anual"/>
    <n v="142.19999999999999"/>
    <n v="1"/>
    <n v="0"/>
    <n v="0"/>
    <n v="557920.27799999993"/>
    <n v="606435.07999999996"/>
    <n v="0"/>
  </r>
  <r>
    <s v="Catalogo principalCSP ENTIDADES NO CUALIFICADASCFQ7TTC0HX99-000M_NCLF"/>
    <s v="CFQ7TTC0HX99-000M_NCLFCSP ENTIDADES NO CUALIFICADAS"/>
    <m/>
    <x v="4"/>
    <s v="CFQ7TTC0HX99-000M_NCLF"/>
    <x v="5"/>
    <s v="Catalogo principal"/>
    <s v="USD"/>
    <s v="N/A"/>
    <s v="Windows 365 Business 8 vCPU, 32 GB, 256 GB (with Windows Hybrid Benefit)_NCLF"/>
    <s v="Unidad"/>
    <s v="Und"/>
    <s v="Monthly Subscriptions"/>
    <s v="N/A"/>
    <s v="N/A"/>
    <s v="CSP ENT. NO CUALIFICADAS"/>
    <s v="CFQ7TTC0HX99-000M_NCLF"/>
    <s v="Suscripción mensual con pago anual"/>
    <n v="118.8"/>
    <n v="1"/>
    <n v="0"/>
    <n v="0"/>
    <n v="466110.61199999996"/>
    <n v="506641.97"/>
    <n v="0"/>
  </r>
  <r>
    <s v="Catalogo principalCSP ENTIDADES NO CUALIFICADASCFQ7TTC0HX99-000L_NCLF"/>
    <s v="CFQ7TTC0HX99-000L_NCLFCSP ENTIDADES NO CUALIFICADAS"/>
    <m/>
    <x v="4"/>
    <s v="CFQ7TTC0HX99-000L_NCLF"/>
    <x v="5"/>
    <s v="Catalogo principal"/>
    <s v="USD"/>
    <s v="N/A"/>
    <s v="Windows 365 Business 8 vCPU, 32 GB, 128 GB (with Windows Hybrid Benefit)_NCLF"/>
    <s v="Unidad"/>
    <s v="Und"/>
    <s v="Monthly Subscriptions"/>
    <s v="N/A"/>
    <s v="N/A"/>
    <s v="CSP ENT. NO CUALIFICADAS"/>
    <s v="CFQ7TTC0HX99-000L_NCLF"/>
    <s v="Suscripción mensual con pago anual"/>
    <n v="110.7"/>
    <n v="1"/>
    <n v="0"/>
    <n v="0"/>
    <n v="434330.34299999999"/>
    <n v="472098.2"/>
    <n v="0"/>
  </r>
  <r>
    <s v="Catalogo principalCSP ENTIDADES NO CUALIFICADASCFQ7TTC0HX99-000K_NCLF"/>
    <s v="CFQ7TTC0HX99-000K_NCLFCSP ENTIDADES NO CUALIFICADAS"/>
    <m/>
    <x v="4"/>
    <s v="CFQ7TTC0HX99-000K_NCLF"/>
    <x v="5"/>
    <s v="Catalogo principal"/>
    <s v="USD"/>
    <s v="N/A"/>
    <s v="Windows 365 Business 2 vCPU, 4 GB, 256 GB (with Windows Hybrid Benefit)_NCLF"/>
    <s v="Unidad"/>
    <s v="Und"/>
    <s v="Monthly Subscriptions"/>
    <s v="N/A"/>
    <s v="N/A"/>
    <s v="CSP ENT. NO CUALIFICADAS"/>
    <s v="CFQ7TTC0HX99-000K_NCLF"/>
    <s v="Suscripción mensual con pago anual"/>
    <n v="36"/>
    <n v="1"/>
    <n v="0"/>
    <n v="0"/>
    <n v="141245.63999999998"/>
    <n v="153527.87"/>
    <n v="0"/>
  </r>
  <r>
    <s v="Catalogo principalCSP ENTIDADES NO CUALIFICADASCFQ7TTC0HX99-000J_NCLF"/>
    <s v="CFQ7TTC0HX99-000J_NCLFCSP ENTIDADES NO CUALIFICADAS"/>
    <m/>
    <x v="4"/>
    <s v="CFQ7TTC0HX99-000J_NCLF"/>
    <x v="5"/>
    <s v="Catalogo principal"/>
    <s v="USD"/>
    <s v="N/A"/>
    <s v="Windows 365 Business 2 vCPU, 4 GB, 64 GB (with Windows Hybrid Benefit)_NCLF"/>
    <s v="Unidad"/>
    <s v="Und"/>
    <s v="Monthly Subscriptions"/>
    <s v="N/A"/>
    <s v="N/A"/>
    <s v="CSP ENT. NO CUALIFICADAS"/>
    <s v="CFQ7TTC0HX99-000J_NCLF"/>
    <s v="Suscripción mensual con pago anual"/>
    <n v="25.2"/>
    <n v="1"/>
    <n v="0"/>
    <n v="0"/>
    <n v="98871.947999999989"/>
    <n v="107469.51"/>
    <n v="0"/>
  </r>
  <r>
    <s v="Catalogo principalCSP ENTIDADES NO CUALIFICADASCFQ7TTC0HX99-000H_NCLF"/>
    <s v="CFQ7TTC0HX99-000H_NCLFCSP ENTIDADES NO CUALIFICADAS"/>
    <m/>
    <x v="4"/>
    <s v="CFQ7TTC0HX99-000H_NCLF"/>
    <x v="5"/>
    <s v="Catalogo principal"/>
    <s v="USD"/>
    <s v="N/A"/>
    <s v="Windows 365 Business 4 vCPU, 16 GB, 128 GB (with Windows Hybrid Benefit)_NCLF"/>
    <s v="Unidad"/>
    <s v="Und"/>
    <s v="Monthly Subscriptions"/>
    <s v="N/A"/>
    <s v="N/A"/>
    <s v="CSP ENT. NO CUALIFICADAS"/>
    <s v="CFQ7TTC0HX99-000H_NCLF"/>
    <s v="Suscripción mensual con pago anual"/>
    <n v="59.4"/>
    <n v="1"/>
    <n v="0"/>
    <n v="0"/>
    <n v="233055.30599999998"/>
    <n v="253320.98"/>
    <n v="0"/>
  </r>
  <r>
    <s v="Catalogo principalCSP ENTIDADES NO CUALIFICADASCFQ7TTC0HX99-000G_NCLF"/>
    <s v="CFQ7TTC0HX99-000G_NCLFCSP ENTIDADES NO CUALIFICADAS"/>
    <m/>
    <x v="4"/>
    <s v="CFQ7TTC0HX99-000G_NCLF"/>
    <x v="5"/>
    <s v="Catalogo principal"/>
    <s v="USD"/>
    <s v="N/A"/>
    <s v="Windows 365 Business 4 vCPU, 16 GB, 256 GB (with Windows Hybrid Benefit)_NCLF"/>
    <s v="Unidad"/>
    <s v="Und"/>
    <s v="Monthly Subscriptions"/>
    <s v="N/A"/>
    <s v="N/A"/>
    <s v="CSP ENT. NO CUALIFICADAS"/>
    <s v="CFQ7TTC0HX99-000G_NCLF"/>
    <s v="Suscripción mensual con pago anual"/>
    <n v="67.5"/>
    <n v="1"/>
    <n v="0"/>
    <n v="0"/>
    <n v="264835.57500000001"/>
    <n v="287864.76"/>
    <n v="0"/>
  </r>
  <r>
    <s v="Catalogo principalCSP ENTIDADES NO CUALIFICADASCFQ7TTC0HX99-000F_NCLF"/>
    <s v="CFQ7TTC0HX99-000F_NCLFCSP ENTIDADES NO CUALIFICADAS"/>
    <m/>
    <x v="4"/>
    <s v="CFQ7TTC0HX99-000F_NCLF"/>
    <x v="5"/>
    <s v="Catalogo principal"/>
    <s v="USD"/>
    <s v="N/A"/>
    <s v="Windows 365 Business 4 vCPU, 16 GB, 512 GB (with Windows Hybrid Benefit)_NCLF"/>
    <s v="Unidad"/>
    <s v="Und"/>
    <s v="Monthly Subscriptions"/>
    <s v="N/A"/>
    <s v="N/A"/>
    <s v="CSP ENT. NO CUALIFICADAS"/>
    <s v="CFQ7TTC0HX99-000F_NCLF"/>
    <s v="Suscripción mensual con pago anual"/>
    <n v="90.9"/>
    <n v="1"/>
    <n v="0"/>
    <n v="0"/>
    <n v="356645.24099999998"/>
    <n v="387657.87"/>
    <n v="0"/>
  </r>
  <r>
    <s v="Catalogo principalCSP ENTIDADES NO CUALIFICADASCFQ7TTC0HHS9-0010_NCLF"/>
    <s v="CFQ7TTC0HHS9-0010_NCLFCSP ENTIDADES NO CUALIFICADAS"/>
    <m/>
    <x v="4"/>
    <s v="CFQ7TTC0HHS9-0010_NCLF"/>
    <x v="5"/>
    <s v="Catalogo principal"/>
    <s v="USD"/>
    <s v="N/A"/>
    <s v="Windows 365 Enterprise 8 vCPU, 32 GB, 128 GB_NCLF"/>
    <s v="Unidad"/>
    <s v="Und"/>
    <s v="Monthly Subscriptions"/>
    <s v="N/A"/>
    <s v="N/A"/>
    <s v="CSP ENT. NO CUALIFICADAS"/>
    <s v="CFQ7TTC0HHS9-0010_NCLF"/>
    <s v="Suscripción mensual con pago anual"/>
    <n v="110.7"/>
    <n v="1"/>
    <n v="0"/>
    <n v="0"/>
    <n v="434330.34299999999"/>
    <n v="472098.2"/>
    <n v="0"/>
  </r>
  <r>
    <s v="Catalogo principalCSP ENTIDADES NO CUALIFICADASCFQ7TTC0HHS9-000Z_NCLF"/>
    <s v="CFQ7TTC0HHS9-000Z_NCLFCSP ENTIDADES NO CUALIFICADAS"/>
    <m/>
    <x v="4"/>
    <s v="CFQ7TTC0HHS9-000Z_NCLF"/>
    <x v="5"/>
    <s v="Catalogo principal"/>
    <s v="USD"/>
    <s v="N/A"/>
    <s v="Windows 365 Enterprise 4 vCPU, 16 GB, 128 GB_NCLF"/>
    <s v="Unidad"/>
    <s v="Und"/>
    <s v="Monthly Subscriptions"/>
    <s v="N/A"/>
    <s v="N/A"/>
    <s v="CSP ENT. NO CUALIFICADAS"/>
    <s v="CFQ7TTC0HHS9-000Z_NCLF"/>
    <s v="Suscripción mensual con pago anual"/>
    <n v="59.4"/>
    <n v="1"/>
    <n v="0"/>
    <n v="0"/>
    <n v="233055.30599999998"/>
    <n v="253320.98"/>
    <n v="0"/>
  </r>
  <r>
    <s v="Catalogo principalCSP ENTIDADES NO CUALIFICADASCFQ7TTC0HHS9-000X_NCLF"/>
    <s v="CFQ7TTC0HHS9-000X_NCLFCSP ENTIDADES NO CUALIFICADAS"/>
    <m/>
    <x v="4"/>
    <s v="CFQ7TTC0HHS9-000X_NCLF"/>
    <x v="5"/>
    <s v="Catalogo principal"/>
    <s v="USD"/>
    <s v="N/A"/>
    <s v="Windows 365 Enterprise 8 vCPU, 32 GB, 512 GB_NCLF"/>
    <s v="Unidad"/>
    <s v="Und"/>
    <s v="Monthly Subscriptions"/>
    <s v="N/A"/>
    <s v="N/A"/>
    <s v="CSP ENT. NO CUALIFICADAS"/>
    <s v="CFQ7TTC0HHS9-000X_NCLF"/>
    <s v="Suscripción mensual con pago anual"/>
    <n v="142.19999999999999"/>
    <n v="1"/>
    <n v="0"/>
    <n v="0"/>
    <n v="557920.27799999993"/>
    <n v="606435.07999999996"/>
    <n v="0"/>
  </r>
  <r>
    <s v="Catalogo principalCSP ENTIDADES NO CUALIFICADASCFQ7TTC0HHS9-000W_NCLF"/>
    <s v="CFQ7TTC0HHS9-000W_NCLFCSP ENTIDADES NO CUALIFICADAS"/>
    <m/>
    <x v="4"/>
    <s v="CFQ7TTC0HHS9-000W_NCLF"/>
    <x v="5"/>
    <s v="Catalogo principal"/>
    <s v="USD"/>
    <s v="N/A"/>
    <s v="Windows 365 Enterprise 4 vCPU, 16 GB, 512 GB_NCLF"/>
    <s v="Unidad"/>
    <s v="Und"/>
    <s v="Monthly Subscriptions"/>
    <s v="N/A"/>
    <s v="N/A"/>
    <s v="CSP ENT. NO CUALIFICADAS"/>
    <s v="CFQ7TTC0HHS9-000W_NCLF"/>
    <s v="Suscripción mensual con pago anual"/>
    <n v="90.9"/>
    <n v="1"/>
    <n v="0"/>
    <n v="0"/>
    <n v="356645.24099999998"/>
    <n v="387657.87"/>
    <n v="0"/>
  </r>
  <r>
    <s v="Catalogo principalCSP ENTIDADES NO CUALIFICADASCFQ7TTC0HHS9-000V_NCLF"/>
    <s v="CFQ7TTC0HHS9-000V_NCLFCSP ENTIDADES NO CUALIFICADAS"/>
    <m/>
    <x v="4"/>
    <s v="CFQ7TTC0HHS9-000V_NCLF"/>
    <x v="5"/>
    <s v="Catalogo principal"/>
    <s v="USD"/>
    <s v="N/A"/>
    <s v="Windows 365 Enterprise 8 vCPU, 32 GB, 256 GB_NCLF"/>
    <s v="Unidad"/>
    <s v="Und"/>
    <s v="Monthly Subscriptions"/>
    <s v="N/A"/>
    <s v="N/A"/>
    <s v="CSP ENT. NO CUALIFICADAS"/>
    <s v="CFQ7TTC0HHS9-000V_NCLF"/>
    <s v="Suscripción mensual con pago anual"/>
    <n v="118.8"/>
    <n v="1"/>
    <n v="0"/>
    <n v="0"/>
    <n v="466110.61199999996"/>
    <n v="506641.97"/>
    <n v="0"/>
  </r>
  <r>
    <s v="Catalogo principalCSP ENTIDADES NO CUALIFICADASCFQ7TTC0HHS9-000T_NCLF"/>
    <s v="CFQ7TTC0HHS9-000T_NCLFCSP ENTIDADES NO CUALIFICADAS"/>
    <m/>
    <x v="4"/>
    <s v="CFQ7TTC0HHS9-000T_NCLF"/>
    <x v="5"/>
    <s v="Catalogo principal"/>
    <s v="USD"/>
    <s v="N/A"/>
    <s v="Windows 365 Enterprise 4 vCPU, 16 GB, 256 GB_NCLF"/>
    <s v="Unidad"/>
    <s v="Und"/>
    <s v="Monthly Subscriptions"/>
    <s v="N/A"/>
    <s v="N/A"/>
    <s v="CSP ENT. NO CUALIFICADAS"/>
    <s v="CFQ7TTC0HHS9-000T_NCLF"/>
    <s v="Suscripción mensual con pago anual"/>
    <n v="67.5"/>
    <n v="1"/>
    <n v="0"/>
    <n v="0"/>
    <n v="264835.57500000001"/>
    <n v="287864.76"/>
    <n v="0"/>
  </r>
  <r>
    <s v="Catalogo principalCSP ENTIDADES NO CUALIFICADASCFQ7TTC0HHS9-0016_NCLF"/>
    <s v="CFQ7TTC0HHS9-0016_NCLFCSP ENTIDADES NO CUALIFICADAS"/>
    <m/>
    <x v="4"/>
    <s v="CFQ7TTC0HHS9-0016_NCLF"/>
    <x v="5"/>
    <s v="Catalogo principal"/>
    <s v="USD"/>
    <s v="N/A"/>
    <s v="Windows 365 Enterprise 2 vCPU, 8 GB, 256 GB_NCLF"/>
    <s v="Unidad"/>
    <s v="Und"/>
    <s v="Monthly Subscriptions"/>
    <s v="N/A"/>
    <s v="N/A"/>
    <s v="CSP ENT. NO CUALIFICADAS"/>
    <s v="CFQ7TTC0HHS9-0016_NCLF"/>
    <s v="Suscripción mensual con pago anual"/>
    <n v="45"/>
    <n v="1"/>
    <n v="0"/>
    <n v="0"/>
    <n v="176557.05"/>
    <n v="191909.84"/>
    <n v="0"/>
  </r>
  <r>
    <s v="Catalogo principalCSP ENTIDADES NO CUALIFICADASCFQ7TTC0HHS9-0015_NCLF"/>
    <s v="CFQ7TTC0HHS9-0015_NCLFCSP ENTIDADES NO CUALIFICADAS"/>
    <m/>
    <x v="4"/>
    <s v="CFQ7TTC0HHS9-0015_NCLF"/>
    <x v="5"/>
    <s v="Catalogo principal"/>
    <s v="USD"/>
    <s v="N/A"/>
    <s v="Windows 365 Enterprise 2 vCPU, 8 GB, 128 GB_NCLF"/>
    <s v="Unidad"/>
    <s v="Und"/>
    <s v="Monthly Subscriptions"/>
    <s v="N/A"/>
    <s v="N/A"/>
    <s v="CSP ENT. NO CUALIFICADAS"/>
    <s v="CFQ7TTC0HHS9-0015_NCLF"/>
    <s v="Suscripción mensual con pago anual"/>
    <n v="36.9"/>
    <n v="1"/>
    <n v="0"/>
    <n v="0"/>
    <n v="144776.78099999999"/>
    <n v="157366.07"/>
    <n v="0"/>
  </r>
  <r>
    <s v="Catalogo principalCSP ENTIDADES NO CUALIFICADASCFQ7TTC0HHS9-0014_NCLF"/>
    <s v="CFQ7TTC0HHS9-0014_NCLFCSP ENTIDADES NO CUALIFICADAS"/>
    <m/>
    <x v="4"/>
    <s v="CFQ7TTC0HHS9-0014_NCLF"/>
    <x v="5"/>
    <s v="Catalogo principal"/>
    <s v="USD"/>
    <s v="N/A"/>
    <s v="Windows 365 Enterprise 2 vCPU, 4 GB, 256 GB_NCLF"/>
    <s v="Unidad"/>
    <s v="Und"/>
    <s v="Monthly Subscriptions"/>
    <s v="N/A"/>
    <s v="N/A"/>
    <s v="CSP ENT. NO CUALIFICADAS"/>
    <s v="CFQ7TTC0HHS9-0014_NCLF"/>
    <s v="Suscripción mensual con pago anual"/>
    <n v="36"/>
    <n v="1"/>
    <n v="0"/>
    <n v="0"/>
    <n v="141245.63999999998"/>
    <n v="153527.87"/>
    <n v="0"/>
  </r>
  <r>
    <s v="Catalogo principalCSP ENTIDADES NO CUALIFICADASCFQ7TTC0HHS9-0013_NCLF"/>
    <s v="CFQ7TTC0HHS9-0013_NCLFCSP ENTIDADES NO CUALIFICADAS"/>
    <m/>
    <x v="4"/>
    <s v="CFQ7TTC0HHS9-0013_NCLF"/>
    <x v="5"/>
    <s v="Catalogo principal"/>
    <s v="USD"/>
    <s v="N/A"/>
    <s v="Windows 365 Enterprise 2 vCPU, 4 GB, 128 GB_NCLF"/>
    <s v="Unidad"/>
    <s v="Und"/>
    <s v="Monthly Subscriptions"/>
    <s v="N/A"/>
    <s v="N/A"/>
    <s v="CSP ENT. NO CUALIFICADAS"/>
    <s v="CFQ7TTC0HHS9-0013_NCLF"/>
    <s v="Suscripción mensual con pago anual"/>
    <n v="27.9"/>
    <n v="1"/>
    <n v="0"/>
    <n v="0"/>
    <n v="109465.37099999998"/>
    <n v="118984.1"/>
    <n v="0"/>
  </r>
  <r>
    <s v="Catalogo principalCSP ENTIDADES NO CUALIFICADASCFQ7TTC0HHS9-0012_NCLF"/>
    <s v="CFQ7TTC0HHS9-0012_NCLFCSP ENTIDADES NO CUALIFICADAS"/>
    <m/>
    <x v="4"/>
    <s v="CFQ7TTC0HHS9-0012_NCLF"/>
    <x v="5"/>
    <s v="Catalogo principal"/>
    <s v="USD"/>
    <s v="N/A"/>
    <s v="Windows 365 Enterprise 2 vCPU, 4 GB, 64 GB_NCLF"/>
    <s v="Unidad"/>
    <s v="Und"/>
    <s v="Monthly Subscriptions"/>
    <s v="N/A"/>
    <s v="N/A"/>
    <s v="CSP ENT. NO CUALIFICADAS"/>
    <s v="CFQ7TTC0HHS9-0012_NCLF"/>
    <s v="Suscripción mensual con pago anual"/>
    <n v="25.2"/>
    <n v="1"/>
    <n v="0"/>
    <n v="0"/>
    <n v="98871.947999999989"/>
    <n v="107469.51"/>
    <n v="0"/>
  </r>
  <r>
    <s v="Catalogo principalCSP ENTIDADES NO CUALIFICADASDG7GMGF0L4TL-0003_NCLF"/>
    <s v="DG7GMGF0L4TL-0003_NCLFCSP ENTIDADES NO CUALIFICADAS"/>
    <m/>
    <x v="4"/>
    <s v="DG7GMGF0L4TL-0003_NCLF"/>
    <x v="5"/>
    <s v="Catalogo principal"/>
    <s v="USD"/>
    <s v="N/A"/>
    <s v="Windows GGWA - Windows 11 Pro - Legalization Get Genuine_NCLF"/>
    <s v="Unidad"/>
    <s v="Und"/>
    <s v="Standard"/>
    <s v="N/A"/>
    <s v="N/A"/>
    <s v="CSP ENT. NO CUALIFICADAS"/>
    <s v="DG7GMGF0L4TL-0003_NCLF"/>
    <s v="Licencia"/>
    <n v="216"/>
    <n v="1"/>
    <n v="0"/>
    <n v="0"/>
    <n v="847473.84"/>
    <n v="921167.22"/>
    <n v="0"/>
  </r>
  <r>
    <s v="Catalogo principalCSP ENTIDADES NO CUALIFICADASDG7GMGF0L4TL-0001_NCLF"/>
    <s v="DG7GMGF0L4TL-0001_NCLFCSP ENTIDADES NO CUALIFICADAS"/>
    <m/>
    <x v="4"/>
    <s v="DG7GMGF0L4TL-0001_NCLF"/>
    <x v="5"/>
    <s v="Catalogo principal"/>
    <s v="USD"/>
    <s v="N/A"/>
    <s v="Windows GGWA - Windows 11 Pro N - Legalization Get Genuine_NCLF"/>
    <s v="Unidad"/>
    <s v="Und"/>
    <s v="Standard"/>
    <s v="N/A"/>
    <s v="N/A"/>
    <s v="CSP ENT. NO CUALIFICADAS"/>
    <s v="DG7GMGF0L4TL-0001_NCLF"/>
    <s v="Licencia"/>
    <n v="216"/>
    <n v="1"/>
    <n v="0"/>
    <n v="0"/>
    <n v="847473.84"/>
    <n v="921167.22"/>
    <n v="0"/>
  </r>
  <r>
    <s v="Catalogo principalCSP ENTIDADES NO CUALIFICADASDG7GMGF0D8H4-0004_NCLF"/>
    <s v="DG7GMGF0D8H4-0004_NCLFCSP ENTIDADES NO CUALIFICADAS"/>
    <m/>
    <x v="4"/>
    <s v="DG7GMGF0D8H4-0004_NCLF"/>
    <x v="5"/>
    <s v="Catalogo principal"/>
    <s v="USD"/>
    <s v="N/A"/>
    <s v="Windows 11 Pro Upgrade_NCLF"/>
    <s v="Unidad"/>
    <s v="Und"/>
    <s v="Standard"/>
    <s v="N/A"/>
    <s v="N/A"/>
    <s v="CSP ENT. NO CUALIFICADAS"/>
    <s v="DG7GMGF0D8H4-0004_NCLF"/>
    <s v="Licencia"/>
    <n v="215"/>
    <n v="1"/>
    <n v="0"/>
    <n v="0"/>
    <n v="843550.35"/>
    <n v="916902.55"/>
    <n v="0"/>
  </r>
  <r>
    <s v="Catalogo principalCSP ENTIDADES NO CUALIFICADASDG7GMGF0D8H3-0004_NCLF"/>
    <s v="DG7GMGF0D8H3-0004_NCLFCSP ENTIDADES NO CUALIFICADAS"/>
    <m/>
    <x v="4"/>
    <s v="DG7GMGF0D8H3-0004_NCLF"/>
    <x v="5"/>
    <s v="Catalogo principal"/>
    <s v="USD"/>
    <s v="N/A"/>
    <s v="Windows 11 Pro N Upgrade_NCLF"/>
    <s v="Unidad"/>
    <s v="Und"/>
    <s v="Standard"/>
    <s v="N/A"/>
    <s v="N/A"/>
    <s v="CSP ENT. NO CUALIFICADAS"/>
    <s v="DG7GMGF0D8H3-0004_NCLF"/>
    <s v="Licencia"/>
    <n v="215"/>
    <n v="1"/>
    <n v="0"/>
    <n v="0"/>
    <n v="843550.35"/>
    <n v="916902.55"/>
    <n v="0"/>
  </r>
  <r>
    <s v="Catalogo principalCSP ENTIDADES NO CUALIFICADASDG7GMGF0FL73-000D_NCLF"/>
    <s v="DG7GMGF0FL73-000D_NCLFCSP ENTIDADES NO CUALIFICADAS"/>
    <m/>
    <x v="4"/>
    <s v="DG7GMGF0FL73-000D_NCLF"/>
    <x v="5"/>
    <s v="Catalogo principal"/>
    <s v="USD"/>
    <s v="N/A"/>
    <s v="Windows 7 Extended Security Updates 2021_NCLF"/>
    <s v="Unidad"/>
    <s v="Und"/>
    <s v="Producto"/>
    <s v="N/A"/>
    <s v="N/A"/>
    <s v="CSP ENT. NO CUALIFICADAS"/>
    <s v="DG7GMGF0FL73-000D_NCLF"/>
    <s v="Licencia"/>
    <n v="140"/>
    <n v="1"/>
    <n v="0"/>
    <n v="0"/>
    <n v="549288.6"/>
    <n v="597052.82999999996"/>
    <n v="0"/>
  </r>
  <r>
    <s v="Catalogo principalCSP ENTIDADES NO CUALIFICADASDG7GMGF0FL73-000C_NCLF"/>
    <s v="DG7GMGF0FL73-000C_NCLFCSP ENTIDADES NO CUALIFICADAS"/>
    <m/>
    <x v="4"/>
    <s v="DG7GMGF0FL73-000C_NCLF"/>
    <x v="5"/>
    <s v="Catalogo principal"/>
    <s v="USD"/>
    <s v="N/A"/>
    <s v="Windows 7 Extended Security Updates 2020_NCLF"/>
    <s v="Unidad"/>
    <s v="Und"/>
    <s v="Producto"/>
    <s v="N/A"/>
    <s v="N/A"/>
    <s v="CSP ENT. NO CUALIFICADAS"/>
    <s v="DG7GMGF0FL73-000C_NCLF"/>
    <s v="Licencia"/>
    <n v="70"/>
    <n v="1"/>
    <n v="0"/>
    <n v="0"/>
    <n v="274644.3"/>
    <n v="298526.40999999997"/>
    <n v="0"/>
  </r>
  <r>
    <s v="Catalogo principalCSP ENTIDADES NO CUALIFICADASCFQ7TTC0LGV8-0001_NCLF"/>
    <s v="CFQ7TTC0LGV8-0001_NCLFCSP ENTIDADES NO CUALIFICADAS"/>
    <m/>
    <x v="4"/>
    <s v="CFQ7TTC0LGV8-0001_NCLF"/>
    <x v="5"/>
    <s v="Catalogo principal"/>
    <s v="USD"/>
    <s v="N/A"/>
    <s v="Dynamics 365 Guides Device_NCLF"/>
    <s v="Unidad"/>
    <s v="Und"/>
    <s v="Monthly Subscriptions"/>
    <s v="N/A"/>
    <s v="N/A"/>
    <s v="CSP ENT. NO CUALIFICADAS"/>
    <s v="CFQ7TTC0LGV8-0001_NCLF"/>
    <s v="Suscripción mensual con pago anual"/>
    <n v="650"/>
    <n v="1"/>
    <n v="0"/>
    <n v="0"/>
    <n v="2550268.5"/>
    <n v="2772030.98"/>
    <n v="0"/>
  </r>
  <r>
    <s v="Catalogo principalCSP ENTIDADES NO CUALIFICADASCFQ7TTC0J1ZX-0001_NCLF"/>
    <s v="CFQ7TTC0J1ZX-0001_NCLFCSP ENTIDADES NO CUALIFICADAS"/>
    <m/>
    <x v="4"/>
    <s v="CFQ7TTC0J1ZX-0001_NCLF"/>
    <x v="5"/>
    <s v="Catalogo principal"/>
    <s v="USD"/>
    <s v="N/A"/>
    <s v="Dynamics 365 Remote Assist Device_NCLF"/>
    <s v="Unidad"/>
    <s v="Und"/>
    <s v="Monthly Subscriptions"/>
    <s v="N/A"/>
    <s v="N/A"/>
    <s v="CSP ENT. NO CUALIFICADAS"/>
    <s v="CFQ7TTC0J1ZX-0001_NCLF"/>
    <s v="Suscripción mensual con pago anual"/>
    <n v="650"/>
    <n v="1"/>
    <n v="0"/>
    <n v="0"/>
    <n v="2550268.5"/>
    <n v="2772030.98"/>
    <n v="0"/>
  </r>
  <r>
    <s v="Catalogo principalCSP ENTIDADES NO CUALIFICADASCFQ7TTC0JSQ1-0002_NCLF"/>
    <s v="CFQ7TTC0JSQ1-0002_NCLFCSP ENTIDADES NO CUALIFICADAS"/>
    <m/>
    <x v="4"/>
    <s v="CFQ7TTC0JSQ1-0002_NCLF"/>
    <x v="5"/>
    <s v="Catalogo principal"/>
    <s v="USD"/>
    <s v="N/A"/>
    <s v="eCDN_NCLF"/>
    <s v="Unidad"/>
    <s v="Und"/>
    <s v="Monthly Subscriptions"/>
    <s v="N/A"/>
    <s v="N/A"/>
    <s v="CSP ENT. NO CUALIFICADAS"/>
    <s v="CFQ7TTC0JSQ1-0002_NCLF"/>
    <s v="Suscripción mensual con pago anual"/>
    <n v="0.5"/>
    <n v="1"/>
    <n v="0"/>
    <n v="0"/>
    <n v="1961.7449999999999"/>
    <n v="2132.33"/>
    <n v="0"/>
  </r>
  <r>
    <s v="Catalogo principalCSP ENTIDADES NO CUALIFICADASCFQ7TTC0QB4T-0001_NCLF"/>
    <s v="CFQ7TTC0QB4T-0001_NCLFCSP ENTIDADES NO CUALIFICADAS"/>
    <m/>
    <x v="4"/>
    <s v="CFQ7TTC0QB4T-0001_NCLF"/>
    <x v="5"/>
    <s v="Catalogo principal"/>
    <s v="USD"/>
    <s v="N/A"/>
    <s v="M365 F5 eDiscovery and Audit_NCLF"/>
    <s v="Unidad"/>
    <s v="Und"/>
    <s v="Monthly Subscriptions"/>
    <s v="N/A"/>
    <s v="N/A"/>
    <s v="CSP ENT. NO CUALIFICADAS"/>
    <s v="CFQ7TTC0QB4T-0001_NCLF"/>
    <s v="Suscripción mensual con pago anual"/>
    <n v="4"/>
    <n v="1"/>
    <n v="0"/>
    <n v="0"/>
    <n v="15693.96"/>
    <n v="17058.650000000001"/>
    <n v="0"/>
  </r>
  <r>
    <s v="Catalogo principalCSP ENTIDADES NO CUALIFICADASCFQ7TTC0QB3R-0001_NCLF"/>
    <s v="CFQ7TTC0QB3R-0001_NCLFCSP ENTIDADES NO CUALIFICADAS"/>
    <m/>
    <x v="4"/>
    <s v="CFQ7TTC0QB3R-0001_NCLF"/>
    <x v="5"/>
    <s v="Catalogo principal"/>
    <s v="USD"/>
    <s v="N/A"/>
    <s v="M365 F5 Information Protection and Governance_NCLF"/>
    <s v="Unidad"/>
    <s v="Und"/>
    <s v="Monthly Subscriptions"/>
    <s v="N/A"/>
    <s v="N/A"/>
    <s v="CSP ENT. NO CUALIFICADAS"/>
    <s v="CFQ7TTC0QB3R-0001_NCLF"/>
    <s v="Suscripción mensual con pago anual"/>
    <n v="5"/>
    <n v="1"/>
    <n v="0"/>
    <n v="0"/>
    <n v="19617.449999999997"/>
    <n v="21323.32"/>
    <n v="0"/>
  </r>
  <r>
    <s v="Catalogo principalCSP ENTIDADES NO CUALIFICADASCFQ7TTC0QB3G-0001_NCLF"/>
    <s v="CFQ7TTC0QB3G-0001_NCLFCSP ENTIDADES NO CUALIFICADAS"/>
    <m/>
    <x v="4"/>
    <s v="CFQ7TTC0QB3G-0001_NCLF"/>
    <x v="5"/>
    <s v="Catalogo principal"/>
    <s v="USD"/>
    <s v="N/A"/>
    <s v="M365 F5 Insider Risk Management_NCLF"/>
    <s v="Unidad"/>
    <s v="Und"/>
    <s v="Monthly Subscriptions"/>
    <s v="N/A"/>
    <s v="N/A"/>
    <s v="CSP ENT. NO CUALIFICADAS"/>
    <s v="CFQ7TTC0QB3G-0001_NCLF"/>
    <s v="Suscripción mensual con pago anual"/>
    <n v="4"/>
    <n v="1"/>
    <n v="0"/>
    <n v="0"/>
    <n v="15693.96"/>
    <n v="17058.650000000001"/>
    <n v="0"/>
  </r>
  <r>
    <s v="Catalogo principalCSP ENTIDADES NO CUALIFICADASCFQ7TTC0JLX1-0009_NCLF"/>
    <s v="CFQ7TTC0JLX1-0009_NCLFCSP ENTIDADES NO CUALIFICADAS"/>
    <m/>
    <x v="4"/>
    <s v="CFQ7TTC0JLX1-0009_NCLF"/>
    <x v="5"/>
    <s v="Catalogo principal"/>
    <s v="USD"/>
    <s v="N/A"/>
    <s v="Microsoft Cloud for Nonprofit - Standard P2 AddOn for Industry_NCLF"/>
    <s v="Unidad"/>
    <s v="Und"/>
    <s v="Monthly Subscriptions"/>
    <s v="N/A"/>
    <s v="N/A"/>
    <s v="CSP ENT. NO CUALIFICADAS"/>
    <s v="CFQ7TTC0JLX1-0009_NCLF"/>
    <s v="Suscripción mensual con pago anual"/>
    <n v="2000"/>
    <n v="1"/>
    <n v="0"/>
    <n v="0"/>
    <n v="7846980"/>
    <n v="8529326.0899999999"/>
    <n v="0"/>
  </r>
  <r>
    <s v="Catalogo principalCSP ENTIDADES NO CUALIFICADASCFQ7TTC0JLX1-0007_NCLF"/>
    <s v="CFQ7TTC0JLX1-0007_NCLFCSP ENTIDADES NO CUALIFICADAS"/>
    <m/>
    <x v="4"/>
    <s v="CFQ7TTC0JLX1-0007_NCLF"/>
    <x v="5"/>
    <s v="Catalogo principal"/>
    <s v="USD"/>
    <s v="N/A"/>
    <s v="Microsoft Cloud for Nonprofit - Standard P1 AddOn for Industry_NCLF"/>
    <s v="Unidad"/>
    <s v="Und"/>
    <s v="Monthly Subscriptions"/>
    <s v="N/A"/>
    <s v="N/A"/>
    <s v="CSP ENT. NO CUALIFICADAS"/>
    <s v="CFQ7TTC0JLX1-0007_NCLF"/>
    <s v="Suscripción mensual con pago anual"/>
    <n v="750"/>
    <n v="1"/>
    <n v="0"/>
    <n v="0"/>
    <n v="2942617.5"/>
    <n v="3198497.28"/>
    <n v="0"/>
  </r>
  <r>
    <s v="Catalogo principalCSP ENTIDADES NO CUALIFICADASCFQ7TTC0HX56-0002_NCLF"/>
    <s v="CFQ7TTC0HX56-0002_NCLFCSP ENTIDADES NO CUALIFICADAS"/>
    <m/>
    <x v="4"/>
    <s v="CFQ7TTC0HX56-0002_NCLF"/>
    <x v="5"/>
    <s v="Catalogo principal"/>
    <s v="USD"/>
    <s v="N/A"/>
    <s v="Microsoft Defender for Business_NCLF"/>
    <s v="Unidad"/>
    <s v="Und"/>
    <s v="Monthly Subscriptions"/>
    <s v="N/A"/>
    <s v="N/A"/>
    <s v="CSP ENT. NO CUALIFICADAS"/>
    <s v="CFQ7TTC0HX56-0002_NCLF"/>
    <s v="Suscripción mensual con pago anual"/>
    <n v="3"/>
    <n v="1"/>
    <n v="0"/>
    <n v="0"/>
    <n v="11770.47"/>
    <n v="12793.99"/>
    <n v="0"/>
  </r>
  <r>
    <s v="Catalogo principalCSP ENTIDADES NO CUALIFICADASCFQ7TTC0QQRV-0002_NCLF"/>
    <s v="CFQ7TTC0QQRV-0002_NCLFCSP ENTIDADES NO CUALIFICADAS"/>
    <m/>
    <x v="4"/>
    <s v="CFQ7TTC0QQRV-0002_NCLF"/>
    <x v="5"/>
    <s v="Catalogo principal"/>
    <s v="USD"/>
    <s v="N/A"/>
    <s v="Microsoft Entra Permissions Management_NCLF"/>
    <s v="Unidad"/>
    <s v="Und"/>
    <s v="Monthly Subscriptions"/>
    <s v="N/A"/>
    <s v="N/A"/>
    <s v="CSP ENT. NO CUALIFICADAS"/>
    <s v="CFQ7TTC0QQRV-0002_NCLF"/>
    <s v="Suscripción mensual con pago anual"/>
    <n v="10.4"/>
    <n v="1"/>
    <n v="0"/>
    <n v="0"/>
    <n v="40804.296000000002"/>
    <n v="44352.5"/>
    <n v="0"/>
  </r>
  <r>
    <s v="Catalogo principalCSP ENTIDADES NO CUALIFICADASCFQ7TTC0Q171-0004_NCLF"/>
    <s v="CFQ7TTC0Q171-0004_NCLFCSP ENTIDADES NO CUALIFICADAS"/>
    <m/>
    <x v="4"/>
    <s v="CFQ7TTC0Q171-0004_NCLF"/>
    <x v="5"/>
    <s v="Catalogo principal"/>
    <s v="USD"/>
    <s v="N/A"/>
    <s v="Microsoft Sustainability Manager_NCLF"/>
    <s v="Unidad"/>
    <s v="Und"/>
    <s v="Monthly Subscriptions"/>
    <s v="N/A"/>
    <s v="N/A"/>
    <s v="CSP ENT. NO CUALIFICADAS"/>
    <s v="CFQ7TTC0Q171-0004_NCLF"/>
    <s v="Suscripción mensual con pago anual"/>
    <n v="4000"/>
    <n v="1"/>
    <n v="0"/>
    <n v="0"/>
    <n v="15693960"/>
    <n v="17058652.170000002"/>
    <n v="0"/>
  </r>
  <r>
    <s v="Catalogo principalCSP ENTIDADES NO CUALIFICADASCFQ7TTC0Q171-0003_NCLF"/>
    <s v="CFQ7TTC0Q171-0003_NCLFCSP ENTIDADES NO CUALIFICADAS"/>
    <m/>
    <x v="4"/>
    <s v="CFQ7TTC0Q171-0003_NCLF"/>
    <x v="5"/>
    <s v="Catalogo principal"/>
    <s v="USD"/>
    <s v="N/A"/>
    <s v="Microsoft Sustainability Manager USL_NCLF"/>
    <s v="Unidad"/>
    <s v="Und"/>
    <s v="Monthly Subscriptions"/>
    <s v="N/A"/>
    <s v="N/A"/>
    <s v="CSP ENT. NO CUALIFICADAS"/>
    <s v="CFQ7TTC0Q171-0003_NCLF"/>
    <s v="Suscripción mensual con pago anual"/>
    <n v="0"/>
    <n v="1"/>
    <n v="0"/>
    <n v="0"/>
    <n v="0"/>
    <n v="0"/>
    <n v="0"/>
  </r>
  <r>
    <s v="Catalogo principalCSP ENTIDADES NO CUALIFICADASCFQ7TTC0JXCZ-0009_NCLF"/>
    <s v="CFQ7TTC0JXCZ-0009_NCLFCSP ENTIDADES NO CUALIFICADAS"/>
    <m/>
    <x v="4"/>
    <s v="CFQ7TTC0JXCZ-0009_NCLF"/>
    <x v="5"/>
    <s v="Catalogo principal"/>
    <s v="USD"/>
    <s v="N/A"/>
    <s v="Microsoft Teams Audio Conferencing with dial-out to USA/CAN for India-based users_NCLF"/>
    <s v="Unidad"/>
    <s v="Und"/>
    <s v="Monthly Subscriptions"/>
    <s v="N/A"/>
    <s v="N/A"/>
    <s v="CSP ENT. NO CUALIFICADAS"/>
    <s v="CFQ7TTC0JXCZ-0009_NCLF"/>
    <s v="Suscripción mensual con pago anual"/>
    <n v="2"/>
    <n v="1"/>
    <n v="0"/>
    <n v="0"/>
    <n v="7846.98"/>
    <n v="8529.33"/>
    <n v="0"/>
  </r>
  <r>
    <s v="Catalogo principalCSP ENTIDADES NO CUALIFICADASCFQ7TTC0QR79-0004_NCLF"/>
    <s v="CFQ7TTC0QR79-0004_NCLFCSP ENTIDADES NO CUALIFICADAS"/>
    <m/>
    <x v="4"/>
    <s v="CFQ7TTC0QR79-0004_NCLF"/>
    <x v="5"/>
    <s v="Catalogo principal"/>
    <s v="USD"/>
    <s v="N/A"/>
    <s v="Microsoft Teams Calling Plan pay-as-you-go (country zone 2)_NCLF"/>
    <s v="Unidad"/>
    <s v="Und"/>
    <s v="Monthly Subscriptions"/>
    <s v="N/A"/>
    <s v="N/A"/>
    <s v="CSP ENT. NO CUALIFICADAS"/>
    <s v="CFQ7TTC0QR79-0004_NCLF"/>
    <s v="Suscripción mensual con pago anual"/>
    <n v="3"/>
    <n v="1"/>
    <n v="0"/>
    <n v="0"/>
    <n v="11770.47"/>
    <n v="12793.99"/>
    <n v="0"/>
  </r>
  <r>
    <s v="Catalogo principalCSP ENTIDADES NO CUALIFICADASCFQ7TTC0QR79-0002_NCLF"/>
    <s v="CFQ7TTC0QR79-0002_NCLFCSP ENTIDADES NO CUALIFICADAS"/>
    <m/>
    <x v="4"/>
    <s v="CFQ7TTC0QR79-0002_NCLF"/>
    <x v="5"/>
    <s v="Catalogo principal"/>
    <s v="USD"/>
    <s v="N/A"/>
    <s v="Microsoft Teams Calling Plan pay-as-you-go (country zone 1)_NCLF"/>
    <s v="Unidad"/>
    <s v="Und"/>
    <s v="Monthly Subscriptions"/>
    <s v="N/A"/>
    <s v="N/A"/>
    <s v="CSP ENT. NO CUALIFICADAS"/>
    <s v="CFQ7TTC0QR79-0002_NCLF"/>
    <s v="Suscripción mensual con pago anual"/>
    <n v="2"/>
    <n v="1"/>
    <n v="0"/>
    <n v="0"/>
    <n v="7846.98"/>
    <n v="8529.33"/>
    <n v="0"/>
  </r>
  <r>
    <s v="Catalogo principalCSP ENTIDADES NO CUALIFICADASCFQ7TTC0HL73-0008_NCLF"/>
    <s v="CFQ7TTC0HL73-0008_NCLFCSP ENTIDADES NO CUALIFICADAS"/>
    <m/>
    <x v="4"/>
    <s v="CFQ7TTC0HL73-0008_NCLF"/>
    <x v="5"/>
    <s v="Catalogo principal"/>
    <s v="USD"/>
    <s v="N/A"/>
    <s v="Microsoft Teams Phone with Calling Plan (country zone 1 - UK/Canada)_NCLF"/>
    <s v="Unidad"/>
    <s v="Und"/>
    <s v="Monthly Subscriptions"/>
    <s v="N/A"/>
    <s v="N/A"/>
    <s v="CSP ENT. NO CUALIFICADAS"/>
    <s v="CFQ7TTC0HL73-0008_NCLF"/>
    <s v="Suscripción mensual con pago anual"/>
    <n v="15"/>
    <n v="1"/>
    <n v="0"/>
    <n v="0"/>
    <n v="58852.35"/>
    <n v="63969.95"/>
    <n v="0"/>
  </r>
  <r>
    <s v="Catalogo principalCSP ENTIDADES NO CUALIFICADASCFQ7TTC0HL73-000C_NCLF"/>
    <s v="CFQ7TTC0HL73-000C_NCLFCSP ENTIDADES NO CUALIFICADAS"/>
    <m/>
    <x v="4"/>
    <s v="CFQ7TTC0HL73-000C_NCLF"/>
    <x v="5"/>
    <s v="Catalogo principal"/>
    <s v="USD"/>
    <s v="N/A"/>
    <s v="Microsoft Teams Phone with Calling Plan (country zone 2)_NCLF"/>
    <s v="Unidad"/>
    <s v="Und"/>
    <s v="Monthly Subscriptions"/>
    <s v="N/A"/>
    <s v="N/A"/>
    <s v="CSP ENT. NO CUALIFICADAS"/>
    <s v="CFQ7TTC0HL73-000C_NCLF"/>
    <s v="Suscripción mensual con pago anual"/>
    <n v="20"/>
    <n v="1"/>
    <n v="0"/>
    <n v="0"/>
    <n v="78469.799999999988"/>
    <n v="85293.26"/>
    <n v="0"/>
  </r>
  <r>
    <s v="Catalogo principalCSP ENTIDADES NO CUALIFICADASCFQ7TTC0QW7C-0001_NCLF"/>
    <s v="CFQ7TTC0QW7C-0001_NCLFCSP ENTIDADES NO CUALIFICADAS"/>
    <m/>
    <x v="4"/>
    <s v="CFQ7TTC0QW7C-0001_NCLF"/>
    <x v="5"/>
    <s v="Catalogo principal"/>
    <s v="USD"/>
    <s v="N/A"/>
    <s v="Microsoft Teams Rooms Pro_NCLF"/>
    <s v="Unidad"/>
    <s v="Und"/>
    <s v="Monthly Subscriptions"/>
    <s v="N/A"/>
    <s v="N/A"/>
    <s v="CSP ENT. NO CUALIFICADAS"/>
    <s v="CFQ7TTC0QW7C-0001_NCLF"/>
    <s v="Suscripción mensual con pago anual"/>
    <n v="40"/>
    <n v="1"/>
    <n v="0"/>
    <n v="0"/>
    <n v="156939.59999999998"/>
    <n v="170586.52"/>
    <n v="0"/>
  </r>
  <r>
    <s v="Catalogo principalCSP ENTIDADES NO CUALIFICADASCFQ7TTC0QW7C-0006_NCLF"/>
    <s v="CFQ7TTC0QW7C-0006_NCLFCSP ENTIDADES NO CUALIFICADAS"/>
    <m/>
    <x v="4"/>
    <s v="CFQ7TTC0QW7C-0006_NCLF"/>
    <x v="5"/>
    <s v="Catalogo principal"/>
    <s v="USD"/>
    <s v="N/A"/>
    <s v="Microsoft Teams Rooms Pro without Audio Conferencing_NCLF"/>
    <s v="Unidad"/>
    <s v="Und"/>
    <s v="Monthly Subscriptions"/>
    <s v="N/A"/>
    <s v="N/A"/>
    <s v="CSP ENT. NO CUALIFICADAS"/>
    <s v="CFQ7TTC0QW7C-0006_NCLF"/>
    <s v="Suscripción mensual con pago anual"/>
    <n v="40"/>
    <n v="1"/>
    <n v="0"/>
    <n v="0"/>
    <n v="156939.59999999998"/>
    <n v="170586.52"/>
    <n v="0"/>
  </r>
  <r>
    <s v="Catalogo principalCSP ENTIDADES NO CUALIFICADASCFQ7TTC0PW0V-0001_NCLF"/>
    <s v="CFQ7TTC0PW0V-0001_NCLFCSP ENTIDADES NO CUALIFICADAS"/>
    <m/>
    <x v="4"/>
    <s v="CFQ7TTC0PW0V-0001_NCLF"/>
    <x v="5"/>
    <s v="Catalogo principal"/>
    <s v="USD"/>
    <s v="N/A"/>
    <s v="Microsoft Viva Goals_NCLF"/>
    <s v="Unidad"/>
    <s v="Und"/>
    <s v="Monthly Subscriptions"/>
    <s v="N/A"/>
    <s v="N/A"/>
    <s v="CSP ENT. NO CUALIFICADAS"/>
    <s v="CFQ7TTC0PW0V-0001_NCLF"/>
    <s v="Suscripción mensual con pago anual"/>
    <n v="6"/>
    <n v="1"/>
    <n v="0"/>
    <n v="0"/>
    <n v="23540.94"/>
    <n v="25587.98"/>
    <n v="0"/>
  </r>
  <r>
    <s v="Catalogo principalCSP ENTIDADES NO CUALIFICADASCFQ7TTC0R4JH-0001_NCLF"/>
    <s v="CFQ7TTC0R4JH-0001_NCLFCSP ENTIDADES NO CUALIFICADAS"/>
    <m/>
    <x v="4"/>
    <s v="CFQ7TTC0R4JH-0001_NCLF"/>
    <x v="5"/>
    <s v="Catalogo principal"/>
    <s v="USD"/>
    <s v="N/A"/>
    <s v="Microsoft Viva Sales_NCLF"/>
    <s v="Unidad"/>
    <s v="Und"/>
    <s v="Monthly Subscriptions"/>
    <s v="N/A"/>
    <s v="N/A"/>
    <s v="CSP ENT. NO CUALIFICADAS"/>
    <s v="CFQ7TTC0R4JH-0001_NCLF"/>
    <s v="Suscripción mensual con pago anual"/>
    <n v="40"/>
    <n v="1"/>
    <n v="0"/>
    <n v="0"/>
    <n v="156939.59999999998"/>
    <n v="170586.52"/>
    <n v="0"/>
  </r>
  <r>
    <s v="Catalogo principalCSP ENTIDADES NO CUALIFICADASCFQ7TTC0J1GC-0003_NCLF"/>
    <s v="CFQ7TTC0J1GC-0003_NCLFCSP ENTIDADES NO CUALIFICADAS"/>
    <m/>
    <x v="4"/>
    <s v="CFQ7TTC0J1GC-0003_NCLF"/>
    <x v="5"/>
    <s v="Catalogo principal"/>
    <s v="USD"/>
    <s v="N/A"/>
    <s v="Teams Phone Mobile_NCLF"/>
    <s v="Unidad"/>
    <s v="Und"/>
    <s v="Monthly Subscriptions"/>
    <s v="N/A"/>
    <s v="N/A"/>
    <s v="CSP ENT. NO CUALIFICADAS"/>
    <s v="CFQ7TTC0J1GC-0003_NCLF"/>
    <s v="Suscripción mensual con pago anual"/>
    <n v="0"/>
    <n v="1"/>
    <n v="0"/>
    <n v="0"/>
    <n v="0"/>
    <n v="0"/>
    <n v="0"/>
  </r>
  <r>
    <s v="Catalogo principalCSP ENTIDADES NO CUALIFICADASCFQ7TTC0LH2H-000X_NCLF"/>
    <s v="CFQ7TTC0LH2H-000X_NCLFCSP ENTIDADES NO CUALIFICADAS"/>
    <m/>
    <x v="4"/>
    <s v="CFQ7TTC0LH2H-000X_NCLF"/>
    <x v="5"/>
    <s v="Catalogo principal"/>
    <s v="USD"/>
    <s v="N/A"/>
    <s v="Power apps per user (2000 seat min)_NCLF"/>
    <s v="Unidad"/>
    <s v="Und"/>
    <s v="Monthly Subscriptions"/>
    <s v="N/A"/>
    <s v="N/A"/>
    <s v="CSP ENT. NO CUALIFICADAS"/>
    <s v="CFQ7TTC0LH2H-000X_NCLF"/>
    <s v="Suscripción mensual con pago anual"/>
    <n v="12"/>
    <n v="1"/>
    <n v="0"/>
    <n v="0"/>
    <n v="47081.88"/>
    <n v="51175.96"/>
    <n v="0"/>
  </r>
  <r>
    <s v="Catalogo principalCSP ENTIDADES NO CUALIFICADASCFQ7TTC0HVZW-000D_NCLF"/>
    <s v="CFQ7TTC0HVZW-000D_NCLFCSP ENTIDADES NO CUALIFICADAS"/>
    <m/>
    <x v="4"/>
    <s v="CFQ7TTC0HVZW-000D_NCLF"/>
    <x v="5"/>
    <s v="Catalogo principal"/>
    <s v="USD"/>
    <s v="N/A"/>
    <s v="Priva Privacy Risk Management_NCLF"/>
    <s v="Unidad"/>
    <s v="Und"/>
    <s v="Monthly Subscriptions"/>
    <s v="N/A"/>
    <s v="N/A"/>
    <s v="CSP ENT. NO CUALIFICADAS"/>
    <s v="CFQ7TTC0HVZW-000D_NCLF"/>
    <s v="Suscripción mensual con pago anual"/>
    <n v="5"/>
    <n v="1"/>
    <n v="0"/>
    <n v="0"/>
    <n v="19617.449999999997"/>
    <n v="21323.32"/>
    <n v="0"/>
  </r>
  <r>
    <s v="Catalogo principalCSP ENTIDADES NO CUALIFICADASCFQ7TTC0J203-000S_NCLF"/>
    <s v="CFQ7TTC0J203-000S_NCLFCSP ENTIDADES NO CUALIFICADAS"/>
    <m/>
    <x v="4"/>
    <s v="CFQ7TTC0J203-000S_NCLF"/>
    <x v="5"/>
    <s v="Catalogo principal"/>
    <s v="USD"/>
    <s v="N/A"/>
    <s v="Windows 365 Business 4 vCPU, 16 GB, 256 GB_NCLF"/>
    <s v="Unidad"/>
    <s v="Und"/>
    <s v="Monthly Subscriptions"/>
    <s v="N/A"/>
    <s v="N/A"/>
    <s v="CSP ENT. NO CUALIFICADAS"/>
    <s v="CFQ7TTC0J203-000S_NCLF"/>
    <s v="Suscripción mensual con pago anual"/>
    <n v="71.099999999999994"/>
    <n v="1"/>
    <n v="0"/>
    <n v="0"/>
    <n v="278960.13899999997"/>
    <n v="303217.53999999998"/>
    <n v="0"/>
  </r>
  <r>
    <s v="Catalogo principalCSP ENTIDADES NO CUALIFICADASCFQ7TTC0J203-000R_NCLF"/>
    <s v="CFQ7TTC0J203-000R_NCLFCSP ENTIDADES NO CUALIFICADAS"/>
    <m/>
    <x v="4"/>
    <s v="CFQ7TTC0J203-000R_NCLF"/>
    <x v="5"/>
    <s v="Catalogo principal"/>
    <s v="USD"/>
    <s v="N/A"/>
    <s v="Windows 365 Business 4 vCPU, 16 GB, 128 GB_NCLF"/>
    <s v="Unidad"/>
    <s v="Und"/>
    <s v="Monthly Subscriptions"/>
    <s v="N/A"/>
    <s v="N/A"/>
    <s v="CSP ENT. NO CUALIFICADAS"/>
    <s v="CFQ7TTC0J203-000R_NCLF"/>
    <s v="Suscripción mensual con pago anual"/>
    <n v="63"/>
    <n v="1"/>
    <n v="0"/>
    <n v="0"/>
    <n v="247179.87"/>
    <n v="268673.77"/>
    <n v="0"/>
  </r>
  <r>
    <s v="Catalogo principalCSP ENTIDADES NO CUALIFICADASCFQ7TTC0J203-0005_NCLF"/>
    <s v="CFQ7TTC0J203-0005_NCLFCSP ENTIDADES NO CUALIFICADAS"/>
    <m/>
    <x v="4"/>
    <s v="CFQ7TTC0J203-0005_NCLF"/>
    <x v="5"/>
    <s v="Catalogo principal"/>
    <s v="USD"/>
    <s v="N/A"/>
    <s v="Windows 365 Business 8 vCPU, 32 GB, 128 GB_NCLF"/>
    <s v="Unidad"/>
    <s v="Und"/>
    <s v="Monthly Subscriptions"/>
    <s v="N/A"/>
    <s v="N/A"/>
    <s v="CSP ENT. NO CUALIFICADAS"/>
    <s v="CFQ7TTC0J203-0005_NCLF"/>
    <s v="Suscripción mensual con pago anual"/>
    <n v="114.3"/>
    <n v="1"/>
    <n v="0"/>
    <n v="0"/>
    <n v="448454.90699999995"/>
    <n v="487450.99"/>
    <n v="0"/>
  </r>
  <r>
    <s v="Catalogo principalCSP ENTIDADES NO CUALIFICADASCFQ7TTC0J203-0004_NCLF"/>
    <s v="CFQ7TTC0J203-0004_NCLFCSP ENTIDADES NO CUALIFICADAS"/>
    <m/>
    <x v="4"/>
    <s v="CFQ7TTC0J203-0004_NCLF"/>
    <x v="5"/>
    <s v="Catalogo principal"/>
    <s v="USD"/>
    <s v="N/A"/>
    <s v="Windows 365 Business 8 vCPU, 32 GB, 256 GB_NCLF"/>
    <s v="Unidad"/>
    <s v="Und"/>
    <s v="Monthly Subscriptions"/>
    <s v="N/A"/>
    <s v="N/A"/>
    <s v="CSP ENT. NO CUALIFICADAS"/>
    <s v="CFQ7TTC0J203-0004_NCLF"/>
    <s v="Suscripción mensual con pago anual"/>
    <n v="122.4"/>
    <n v="1"/>
    <n v="0"/>
    <n v="0"/>
    <n v="480235.17599999998"/>
    <n v="521994.76"/>
    <n v="0"/>
  </r>
  <r>
    <s v="Catalogo principalCSP ENTIDADES NO CUALIFICADASCFQ7TTC0J203-0002_NCLF"/>
    <s v="CFQ7TTC0J203-0002_NCLFCSP ENTIDADES NO CUALIFICADAS"/>
    <m/>
    <x v="4"/>
    <s v="CFQ7TTC0J203-0002_NCLF"/>
    <x v="5"/>
    <s v="Catalogo principal"/>
    <s v="USD"/>
    <s v="N/A"/>
    <s v="Windows 365 Business 8 vCPU, 32 GB, 512 GB_NCLF"/>
    <s v="Unidad"/>
    <s v="Und"/>
    <s v="Monthly Subscriptions"/>
    <s v="N/A"/>
    <s v="N/A"/>
    <s v="CSP ENT. NO CUALIFICADAS"/>
    <s v="CFQ7TTC0J203-0002_NCLF"/>
    <s v="Suscripción mensual con pago anual"/>
    <n v="145.80000000000001"/>
    <n v="1"/>
    <n v="0"/>
    <n v="0"/>
    <n v="572044.84200000006"/>
    <n v="621787.87"/>
    <n v="0"/>
  </r>
  <r>
    <s v="Catalogo principalCSP ENTIDADES NO CUALIFICADASCFQ7TTC0J203-0001_NCLF"/>
    <s v="CFQ7TTC0J203-0001_NCLFCSP ENTIDADES NO CUALIFICADAS"/>
    <m/>
    <x v="4"/>
    <s v="CFQ7TTC0J203-0001_NCLF"/>
    <x v="5"/>
    <s v="Catalogo principal"/>
    <s v="USD"/>
    <s v="N/A"/>
    <s v="Windows 365 Business 4 vCPU, 16 GB, 512 GB_NCLF"/>
    <s v="Unidad"/>
    <s v="Und"/>
    <s v="Monthly Subscriptions"/>
    <s v="N/A"/>
    <s v="N/A"/>
    <s v="CSP ENT. NO CUALIFICADAS"/>
    <s v="CFQ7TTC0J203-0001_NCLF"/>
    <s v="Suscripción mensual con pago anual"/>
    <n v="94.5"/>
    <n v="1"/>
    <n v="0"/>
    <n v="0"/>
    <n v="370769.80499999999"/>
    <n v="403010.66"/>
    <n v="0"/>
  </r>
  <r>
    <s v="Catalogo principalCSP ENTIDADES NO CUALIFICADASCFQ7TTC0J203-000Q_NCLF"/>
    <s v="CFQ7TTC0J203-000Q_NCLFCSP ENTIDADES NO CUALIFICADAS"/>
    <m/>
    <x v="4"/>
    <s v="CFQ7TTC0J203-000Q_NCLF"/>
    <x v="5"/>
    <s v="Catalogo principal"/>
    <s v="USD"/>
    <s v="N/A"/>
    <s v="Windows 365 Business 2 vCPU, 8 GB, 256 GB_NCLF"/>
    <s v="Unidad"/>
    <s v="Und"/>
    <s v="Monthly Subscriptions"/>
    <s v="N/A"/>
    <s v="N/A"/>
    <s v="CSP ENT. NO CUALIFICADAS"/>
    <s v="CFQ7TTC0J203-000Q_NCLF"/>
    <s v="Suscripción mensual con pago anual"/>
    <n v="48.6"/>
    <n v="1"/>
    <n v="0"/>
    <n v="0"/>
    <n v="190681.614"/>
    <n v="207262.62"/>
    <n v="0"/>
  </r>
  <r>
    <s v="Catalogo principalCSP ENTIDADES NO CUALIFICADASCFQ7TTC0J203-000P_NCLF"/>
    <s v="CFQ7TTC0J203-000P_NCLFCSP ENTIDADES NO CUALIFICADAS"/>
    <m/>
    <x v="4"/>
    <s v="CFQ7TTC0J203-000P_NCLF"/>
    <x v="5"/>
    <s v="Catalogo principal"/>
    <s v="USD"/>
    <s v="N/A"/>
    <s v="Windows 365 Business 2 vCPU, 8 GB, 128 GB_NCLF"/>
    <s v="Unidad"/>
    <s v="Und"/>
    <s v="Monthly Subscriptions"/>
    <s v="N/A"/>
    <s v="N/A"/>
    <s v="CSP ENT. NO CUALIFICADAS"/>
    <s v="CFQ7TTC0J203-000P_NCLF"/>
    <s v="Suscripción mensual con pago anual"/>
    <n v="40.5"/>
    <n v="1"/>
    <n v="0"/>
    <n v="0"/>
    <n v="158901.345"/>
    <n v="172718.85"/>
    <n v="0"/>
  </r>
  <r>
    <s v="Catalogo principalCSP ENTIDADES NO CUALIFICADASCFQ7TTC0J203-000N_NCLF"/>
    <s v="CFQ7TTC0J203-000N_NCLFCSP ENTIDADES NO CUALIFICADAS"/>
    <m/>
    <x v="4"/>
    <s v="CFQ7TTC0J203-000N_NCLF"/>
    <x v="5"/>
    <s v="Catalogo principal"/>
    <s v="USD"/>
    <s v="N/A"/>
    <s v="Windows 365 Business 2 vCPU, 4 GB, 256 GB_NCLF"/>
    <s v="Unidad"/>
    <s v="Und"/>
    <s v="Monthly Subscriptions"/>
    <s v="N/A"/>
    <s v="N/A"/>
    <s v="CSP ENT. NO CUALIFICADAS"/>
    <s v="CFQ7TTC0J203-000N_NCLF"/>
    <s v="Suscripción mensual con pago anual"/>
    <n v="39.6"/>
    <n v="1"/>
    <n v="0"/>
    <n v="0"/>
    <n v="155370.204"/>
    <n v="168880.66"/>
    <n v="0"/>
  </r>
  <r>
    <s v="Catalogo principalCSP ENTIDADES NO CUALIFICADASCFQ7TTC0J203-000M_NCLF"/>
    <s v="CFQ7TTC0J203-000M_NCLFCSP ENTIDADES NO CUALIFICADAS"/>
    <m/>
    <x v="4"/>
    <s v="CFQ7TTC0J203-000M_NCLF"/>
    <x v="5"/>
    <s v="Catalogo principal"/>
    <s v="USD"/>
    <s v="N/A"/>
    <s v="Windows 365 Business 2 vCPU, 4 GB, 128 GB_NCLF"/>
    <s v="Unidad"/>
    <s v="Und"/>
    <s v="Monthly Subscriptions"/>
    <s v="N/A"/>
    <s v="N/A"/>
    <s v="CSP ENT. NO CUALIFICADAS"/>
    <s v="CFQ7TTC0J203-000M_NCLF"/>
    <s v="Suscripción mensual con pago anual"/>
    <n v="31.5"/>
    <n v="1"/>
    <n v="0"/>
    <n v="0"/>
    <n v="123589.935"/>
    <n v="134336.89000000001"/>
    <n v="0"/>
  </r>
  <r>
    <s v="Catalogo principalCSP ENTIDADES NO CUALIFICADASCFQ7TTC0J203-000L_NCLF"/>
    <s v="CFQ7TTC0J203-000L_NCLFCSP ENTIDADES NO CUALIFICADAS"/>
    <m/>
    <x v="4"/>
    <s v="CFQ7TTC0J203-000L_NCLF"/>
    <x v="5"/>
    <s v="Catalogo principal"/>
    <s v="USD"/>
    <s v="N/A"/>
    <s v="Windows 365 Business 2 vCPU, 4 GB, 64 GB_NCLF"/>
    <s v="Unidad"/>
    <s v="Und"/>
    <s v="Monthly Subscriptions"/>
    <s v="N/A"/>
    <s v="N/A"/>
    <s v="CSP ENT. NO CUALIFICADAS"/>
    <s v="CFQ7TTC0J203-000L_NCLF"/>
    <s v="Suscripción mensual con pago anual"/>
    <n v="28.8"/>
    <n v="1"/>
    <n v="0"/>
    <n v="0"/>
    <n v="112996.512"/>
    <n v="122822.3"/>
    <n v="0"/>
  </r>
  <r>
    <s v="Catalogo principalCSP ENTIDADES NO CUALIFICADASCFQ7TTC0R9QB-0002_NCLF"/>
    <s v="CFQ7TTC0R9QB-0002_NCLFCSP ENTIDADES NO CUALIFICADAS"/>
    <m/>
    <x v="4"/>
    <s v="CFQ7TTC0R9QB-0002_NCLF"/>
    <x v="5"/>
    <s v="Catalogo principal"/>
    <s v="USD"/>
    <s v="N/A"/>
    <s v="Workload Identities Premium_NCLF"/>
    <s v="Unidad"/>
    <s v="Und"/>
    <s v="Monthly Subscriptions"/>
    <s v="N/A"/>
    <s v="N/A"/>
    <s v="CSP ENT. NO CUALIFICADAS"/>
    <s v="CFQ7TTC0R9QB-0002_NCLF"/>
    <s v="Suscripción mensual con pago anual"/>
    <n v="3"/>
    <n v="1"/>
    <n v="0"/>
    <n v="0"/>
    <n v="11770.47"/>
    <n v="12793.99"/>
    <n v="0"/>
  </r>
  <r>
    <s v="Catalogo principalOPEN VALUE - CSP GOBIERNODG7GMGF0M7XV-0003"/>
    <s v="DG7GMGF0M7XV-0003OPEN VALUE - CSP GOBIERNO"/>
    <m/>
    <x v="4"/>
    <s v="DG7GMGF0M7XV-0003"/>
    <x v="3"/>
    <s v="Catalogo principal"/>
    <s v="USD"/>
    <s v="N/A"/>
    <s v="SQL Server 2022 Enterprise Core - 2 Core License Pack"/>
    <s v="Unidad"/>
    <s v="Und"/>
    <s v="Standard"/>
    <s v="N/A"/>
    <s v="N/A"/>
    <s v="CSP GOBIERNO"/>
    <s v="DG7GMGF0M7XV-0003"/>
    <s v="Licencia"/>
    <n v="17391"/>
    <n v="1"/>
    <n v="0"/>
    <n v="0"/>
    <n v="68233414.590000004"/>
    <n v="74166754.989999995"/>
    <n v="0"/>
  </r>
  <r>
    <s v="Catalogo principalOPEN VALUE - CSP GOBIERNODG7GMGF0M80J-0002"/>
    <s v="DG7GMGF0M80J-0002OPEN VALUE - CSP GOBIERNO"/>
    <m/>
    <x v="4"/>
    <s v="DG7GMGF0M80J-0002"/>
    <x v="3"/>
    <s v="Catalogo principal"/>
    <s v="USD"/>
    <s v="N/A"/>
    <s v="SQL Server 2022 Standard Edition"/>
    <s v="Unidad"/>
    <s v="Und"/>
    <s v="Standard"/>
    <s v="N/A"/>
    <s v="N/A"/>
    <s v="CSP GOBIERNO"/>
    <s v="DG7GMGF0M80J-0002"/>
    <s v="Licencia"/>
    <n v="1135"/>
    <n v="1"/>
    <n v="0"/>
    <n v="0"/>
    <n v="4453161.1499999994"/>
    <n v="4840392.55"/>
    <n v="0"/>
  </r>
  <r>
    <s v="Catalogo principalOPEN VALUE - CSP GOBIERNODG7GMGF0M7XW-0002"/>
    <s v="DG7GMGF0M7XW-0002OPEN VALUE - CSP GOBIERNO"/>
    <m/>
    <x v="4"/>
    <s v="DG7GMGF0M7XW-0002"/>
    <x v="3"/>
    <s v="Catalogo principal"/>
    <s v="USD"/>
    <s v="N/A"/>
    <s v="SQL Server 2022 Standard Core - 2 Core License Pack"/>
    <s v="Unidad"/>
    <s v="Und"/>
    <s v="Standard"/>
    <s v="N/A"/>
    <s v="N/A"/>
    <s v="CSP GOBIERNO"/>
    <s v="DG7GMGF0M7XW-0002"/>
    <s v="Licencia"/>
    <n v="4536"/>
    <n v="1"/>
    <n v="0"/>
    <n v="0"/>
    <n v="17796950.640000001"/>
    <n v="19344511.57"/>
    <n v="0"/>
  </r>
  <r>
    <s v="Catalogo principalCSP ACADEMICODG7GMGF0M7XV-0003EDU"/>
    <s v="DG7GMGF0M7XV-0003EDUCSP ACADEMICO"/>
    <m/>
    <x v="4"/>
    <s v="DG7GMGF0M7XV-0003EDU"/>
    <x v="2"/>
    <s v="Catalogo principal"/>
    <s v="USD"/>
    <s v="N/A"/>
    <s v="SQL Server 2022 Enterprise Core - 2 Core License Pack_EDU"/>
    <s v="Unidad"/>
    <s v="Und"/>
    <s v="Standard"/>
    <s v="N/A"/>
    <s v="N/A"/>
    <s v="CSP ACADEMICO"/>
    <s v="DG7GMGF0M7XV-0003EDU"/>
    <s v="Licencia"/>
    <n v="4347"/>
    <n v="1"/>
    <n v="0"/>
    <n v="0"/>
    <n v="17055411.029999997"/>
    <n v="18538490.25"/>
    <n v="0"/>
  </r>
  <r>
    <s v="Catalogo principalCSP ACADEMICODG7GMGF0M80J-0002EDU"/>
    <s v="DG7GMGF0M80J-0002EDUCSP ACADEMICO"/>
    <m/>
    <x v="4"/>
    <s v="DG7GMGF0M80J-0002EDU"/>
    <x v="2"/>
    <s v="Catalogo principal"/>
    <s v="USD"/>
    <s v="N/A"/>
    <s v="SQL Server 2022 Standard Edition_EDU"/>
    <s v="Unidad"/>
    <s v="Und"/>
    <s v="Standard"/>
    <s v="N/A"/>
    <s v="N/A"/>
    <s v="CSP ACADEMICO"/>
    <s v="DG7GMGF0M80J-0002EDU"/>
    <s v="Licencia"/>
    <n v="283"/>
    <n v="1"/>
    <n v="0"/>
    <n v="0"/>
    <n v="1110347.67"/>
    <n v="1206899.6399999999"/>
    <n v="0"/>
  </r>
  <r>
    <s v="Catalogo principalCSP ACADEMICODG7GMGF0M7XW-0002EDU"/>
    <s v="DG7GMGF0M7XW-0002EDUCSP ACADEMICO"/>
    <m/>
    <x v="4"/>
    <s v="DG7GMGF0M7XW-0002EDU"/>
    <x v="2"/>
    <s v="Catalogo principal"/>
    <s v="USD"/>
    <s v="N/A"/>
    <s v="SQL Server 2022 Standard Core - 2 Core License Pack_EDU"/>
    <s v="Unidad"/>
    <s v="Und"/>
    <s v="Standard"/>
    <s v="N/A"/>
    <s v="N/A"/>
    <s v="CSP ACADEMICO"/>
    <s v="DG7GMGF0M7XW-0002EDU"/>
    <s v="Licencia"/>
    <n v="1134"/>
    <n v="1"/>
    <n v="0"/>
    <n v="0"/>
    <n v="4449237.66"/>
    <n v="4836127.8899999997"/>
    <n v="0"/>
  </r>
  <r>
    <s v="Catalogo principalCSP ACADEMICODG7GMGF0D3SJ-0003EDU"/>
    <s v="DG7GMGF0D3SJ-0003EDUCSP ACADEMICO"/>
    <m/>
    <x v="4"/>
    <s v="DG7GMGF0D3SJ-0003EDU"/>
    <x v="2"/>
    <s v="Catalogo principal"/>
    <s v="USD"/>
    <s v="N/A"/>
    <s v="Visual Studio Professional 2022_EDU"/>
    <s v="Unidad"/>
    <s v="Und"/>
    <s v="Standard"/>
    <s v="N/A"/>
    <s v="N/A"/>
    <s v="CSP ACADEMICO"/>
    <s v="DG7GMGF0D3SJ-0003EDU"/>
    <s v="Licencia"/>
    <n v="63"/>
    <n v="1"/>
    <n v="0"/>
    <n v="0"/>
    <n v="247179.87"/>
    <n v="268673.77"/>
    <n v="0"/>
  </r>
  <r>
    <s v="Catalogo principalOPEN VALUE - CSP GOBIERNOCFQ7TTC0QKW2-0005"/>
    <s v="CFQ7TTC0QKW2-0005OPEN VALUE - CSP GOBIERNO"/>
    <m/>
    <x v="4"/>
    <s v="CFQ7TTC0QKW2-0005"/>
    <x v="3"/>
    <s v="Catalogo principal"/>
    <s v="USD"/>
    <s v="N/A"/>
    <s v="Microsoft Defender for Business servers"/>
    <s v="Unidad"/>
    <s v="Und"/>
    <s v="Monthly Subscriptions"/>
    <s v="N/A"/>
    <s v="N/A"/>
    <s v="CSP GOBIERNO"/>
    <s v="CFQ7TTC0QKW2-0005"/>
    <s v="Suscripción mensual con pago anual"/>
    <n v="3"/>
    <n v="1"/>
    <n v="0"/>
    <n v="0"/>
    <n v="11770.47"/>
    <n v="12793.99"/>
    <n v="0"/>
  </r>
  <r>
    <s v="Catalogo principalOPEN VALUE - CSP GOBIERNOCFQ7TTC0RHG8-0001"/>
    <s v="CFQ7TTC0RHG8-0001OPEN VALUE - CSP GOBIERNO"/>
    <m/>
    <x v="4"/>
    <s v="CFQ7TTC0RHG8-0001"/>
    <x v="3"/>
    <s v="Catalogo principal"/>
    <s v="USD"/>
    <s v="N/A"/>
    <s v="Power Automate hosted RPA"/>
    <s v="Unidad"/>
    <s v="Und"/>
    <s v="Monthly Subscriptions"/>
    <s v="N/A"/>
    <s v="N/A"/>
    <s v="CSP GOBIERNO"/>
    <s v="CFQ7TTC0RHG8-0001"/>
    <s v="Suscripción mensual con pago anual"/>
    <n v="215"/>
    <n v="1"/>
    <n v="0"/>
    <n v="0"/>
    <n v="843550.35"/>
    <n v="916902.55"/>
    <n v="0"/>
  </r>
  <r>
    <s v="Catalogo principalOPEN VALUE - CSP GOBIERNOCFQ7TTC0RJ8R-0003"/>
    <s v="CFQ7TTC0RJ8R-0003OPEN VALUE - CSP GOBIERNO"/>
    <m/>
    <x v="4"/>
    <s v="CFQ7TTC0RJ8R-0003"/>
    <x v="3"/>
    <s v="Catalogo principal"/>
    <s v="USD"/>
    <s v="N/A"/>
    <s v="Power Pages anonymous users T3 min 200 units - 500 users/per site/month capacity pack"/>
    <s v="Unidad"/>
    <s v="Und"/>
    <s v="Monthly Subscriptions"/>
    <s v="N/A"/>
    <s v="N/A"/>
    <s v="CSP GOBIERNO"/>
    <s v="CFQ7TTC0RJ8R-0003"/>
    <s v="Suscripción mensual con pago anual"/>
    <n v="25"/>
    <n v="1"/>
    <n v="0"/>
    <n v="0"/>
    <n v="98087.25"/>
    <n v="106616.58"/>
    <n v="0"/>
  </r>
  <r>
    <s v="Catalogo principalOPEN VALUE - CSP GOBIERNOCFQ7TTC0RJ8R-0002"/>
    <s v="CFQ7TTC0RJ8R-0002OPEN VALUE - CSP GOBIERNO"/>
    <m/>
    <x v="4"/>
    <s v="CFQ7TTC0RJ8R-0002"/>
    <x v="3"/>
    <s v="Catalogo principal"/>
    <s v="USD"/>
    <s v="N/A"/>
    <s v="Power Pages anonymous users T1 500 users/per site/month capacity pack"/>
    <s v="Unidad"/>
    <s v="Und"/>
    <s v="Monthly Subscriptions"/>
    <s v="N/A"/>
    <s v="N/A"/>
    <s v="CSP GOBIERNO"/>
    <s v="CFQ7TTC0RJ8R-0002"/>
    <s v="Suscripción mensual con pago anual"/>
    <n v="75"/>
    <n v="1"/>
    <n v="0"/>
    <n v="0"/>
    <n v="294261.75"/>
    <n v="319849.73"/>
    <n v="0"/>
  </r>
  <r>
    <s v="Catalogo principalOPEN VALUE - CSP GOBIERNOCFQ7TTC0RJ8R-0001"/>
    <s v="CFQ7TTC0RJ8R-0001OPEN VALUE - CSP GOBIERNO"/>
    <m/>
    <x v="4"/>
    <s v="CFQ7TTC0RJ8R-0001"/>
    <x v="3"/>
    <s v="Catalogo principal"/>
    <s v="USD"/>
    <s v="N/A"/>
    <s v="Power Pages anonymous users T2 min 20 units - 500 users/per site/month capacity pack"/>
    <s v="Unidad"/>
    <s v="Und"/>
    <s v="Monthly Subscriptions"/>
    <s v="N/A"/>
    <s v="N/A"/>
    <s v="CSP GOBIERNO"/>
    <s v="CFQ7TTC0RJ8R-0001"/>
    <s v="Suscripción mensual con pago anual"/>
    <n v="37.5"/>
    <n v="1"/>
    <n v="0"/>
    <n v="0"/>
    <n v="147130.875"/>
    <n v="159924.85999999999"/>
    <n v="0"/>
  </r>
  <r>
    <s v="Catalogo principalOPEN VALUE - CSP GOBIERNOCFQ7TTC0RJ8N-0003"/>
    <s v="CFQ7TTC0RJ8N-0003OPEN VALUE - CSP GOBIERNO"/>
    <m/>
    <x v="4"/>
    <s v="CFQ7TTC0RJ8N-0003"/>
    <x v="3"/>
    <s v="Catalogo principal"/>
    <s v="USD"/>
    <s v="N/A"/>
    <s v="Power Pages authenticated users T1 100 users/per site/month capacity pack"/>
    <s v="Unidad"/>
    <s v="Und"/>
    <s v="Monthly Subscriptions"/>
    <s v="N/A"/>
    <s v="N/A"/>
    <s v="CSP GOBIERNO"/>
    <s v="CFQ7TTC0RJ8N-0003"/>
    <s v="Suscripción mensual con pago anual"/>
    <n v="200"/>
    <n v="1"/>
    <n v="0"/>
    <n v="0"/>
    <n v="784698"/>
    <n v="852932.61"/>
    <n v="0"/>
  </r>
  <r>
    <s v="Catalogo principalOPEN VALUE - CSP GOBIERNOCFQ7TTC0RJ8N-0002"/>
    <s v="CFQ7TTC0RJ8N-0002OPEN VALUE - CSP GOBIERNO"/>
    <m/>
    <x v="4"/>
    <s v="CFQ7TTC0RJ8N-0002"/>
    <x v="3"/>
    <s v="Catalogo principal"/>
    <s v="USD"/>
    <s v="N/A"/>
    <s v="Power Pages authenticated users T3 min 1,000 units - 100 users/per site/month capacity pack"/>
    <s v="Unidad"/>
    <s v="Und"/>
    <s v="Monthly Subscriptions"/>
    <s v="N/A"/>
    <s v="N/A"/>
    <s v="CSP GOBIERNO"/>
    <s v="CFQ7TTC0RJ8N-0002"/>
    <s v="Suscripción mensual con pago anual"/>
    <n v="50"/>
    <n v="1"/>
    <n v="0"/>
    <n v="0"/>
    <n v="196174.5"/>
    <n v="213233.15"/>
    <n v="0"/>
  </r>
  <r>
    <s v="Catalogo principalOPEN VALUE - CSP GOBIERNOCFQ7TTC0RJ8N-0001"/>
    <s v="CFQ7TTC0RJ8N-0001OPEN VALUE - CSP GOBIERNO"/>
    <m/>
    <x v="4"/>
    <s v="CFQ7TTC0RJ8N-0001"/>
    <x v="3"/>
    <s v="Catalogo principal"/>
    <s v="USD"/>
    <s v="N/A"/>
    <s v="Power Pages authenticated users T2 min 100 units - 100 users/per site/month capacity pack"/>
    <s v="Unidad"/>
    <s v="Und"/>
    <s v="Monthly Subscriptions"/>
    <s v="N/A"/>
    <s v="N/A"/>
    <s v="CSP GOBIERNO"/>
    <s v="CFQ7TTC0RJ8N-0001"/>
    <s v="Suscripción mensual con pago anual"/>
    <n v="75"/>
    <n v="1"/>
    <n v="0"/>
    <n v="0"/>
    <n v="294261.75"/>
    <n v="319849.73"/>
    <n v="0"/>
  </r>
  <r>
    <s v="Catalogo principalCSP ACADEMICO0e031927-556d-4076-badc-8088fcc4534b"/>
    <s v="0e031927-556d-4076-badc-8088fcc4534bCSP ACADEMICO"/>
    <m/>
    <x v="4"/>
    <s v="0e031927-556d-4076-badc-8088fcc4534b"/>
    <x v="2"/>
    <s v="Catalogo principal"/>
    <s v="USD"/>
    <s v="N/A"/>
    <s v="Power Automate hosted RPA for Faculty_AddOn"/>
    <s v="Unidad"/>
    <s v="Und"/>
    <s v="Monthly Subscriptions"/>
    <s v="N/A"/>
    <s v="N/A"/>
    <s v="CSP ACADEMICO"/>
    <s v="0e031927-556d-4076-badc-8088fcc4534b"/>
    <s v="Suscripción mensual con pago anual"/>
    <n v="118.3"/>
    <n v="1"/>
    <n v="0"/>
    <n v="0"/>
    <n v="464148.86699999997"/>
    <n v="504509.64"/>
    <n v="0"/>
  </r>
  <r>
    <s v="Catalogo principalCSP ACADEMICOe0359ac9-c9e4-4d92-b716-f47990bdf7b0"/>
    <s v="e0359ac9-c9e4-4d92-b716-f47990bdf7b0CSP ACADEMICO"/>
    <m/>
    <x v="4"/>
    <s v="e0359ac9-c9e4-4d92-b716-f47990bdf7b0"/>
    <x v="2"/>
    <s v="Catalogo principal"/>
    <s v="USD"/>
    <s v="N/A"/>
    <s v="Power Automate hosted RPA for Students_AddOn"/>
    <s v="Unidad"/>
    <s v="Und"/>
    <s v="Monthly Subscriptions"/>
    <s v="N/A"/>
    <s v="N/A"/>
    <s v="CSP ACADEMICO"/>
    <s v="e0359ac9-c9e4-4d92-b716-f47990bdf7b0"/>
    <s v="Suscripción mensual con pago anual"/>
    <n v="86"/>
    <n v="1"/>
    <n v="0"/>
    <n v="0"/>
    <n v="337420.13999999996"/>
    <n v="366761.02"/>
    <n v="0"/>
  </r>
  <r>
    <s v="Catalogo principalCSP ACADEMICOca39b267-340d-43c6-b10f-e77bab2828c3"/>
    <s v="ca39b267-340d-43c6-b10f-e77bab2828c3CSP ACADEMICO"/>
    <m/>
    <x v="4"/>
    <s v="ca39b267-340d-43c6-b10f-e77bab2828c3"/>
    <x v="2"/>
    <s v="Catalogo principal"/>
    <s v="USD"/>
    <s v="N/A"/>
    <s v="Microsoft Teams Phone with Calling Plan (country zone 2) Facutly_AddOn"/>
    <s v="Unidad"/>
    <s v="Und"/>
    <s v="Monthly Subscriptions"/>
    <s v="N/A"/>
    <s v="N/A"/>
    <s v="CSP ACADEMICO"/>
    <s v="ca39b267-340d-43c6-b10f-e77bab2828c3"/>
    <s v="Suscripción mensual con pago anual"/>
    <n v="15"/>
    <n v="1"/>
    <n v="0"/>
    <n v="0"/>
    <n v="58852.35"/>
    <n v="63969.95"/>
    <n v="0"/>
  </r>
  <r>
    <s v="Catalogo principalCSP ACADEMICOff55641a-7a07-4958-9913-5ed0928369dc"/>
    <s v="ff55641a-7a07-4958-9913-5ed0928369dcCSP ACADEMICO"/>
    <m/>
    <x v="4"/>
    <s v="ff55641a-7a07-4958-9913-5ed0928369dc"/>
    <x v="2"/>
    <s v="Catalogo principal"/>
    <s v="USD"/>
    <s v="N/A"/>
    <s v="Microsoft Teams Phone with Calling Plan (country zone 2) Student_AddOn"/>
    <s v="Unidad"/>
    <s v="Und"/>
    <s v="Monthly Subscriptions"/>
    <s v="N/A"/>
    <s v="N/A"/>
    <s v="CSP ACADEMICO"/>
    <s v="ff55641a-7a07-4958-9913-5ed0928369dc"/>
    <s v="Suscripción mensual con pago anual"/>
    <n v="14.3"/>
    <n v="1"/>
    <n v="0"/>
    <n v="0"/>
    <n v="56105.906999999999"/>
    <n v="60984.68"/>
    <n v="0"/>
  </r>
  <r>
    <s v="Catalogo principalCSP ACADEMICO5ea26c59-765b-4859-9361-bbe7fc6716d6"/>
    <s v="5ea26c59-765b-4859-9361-bbe7fc6716d6CSP ACADEMICO"/>
    <m/>
    <x v="4"/>
    <s v="5ea26c59-765b-4859-9361-bbe7fc6716d6"/>
    <x v="2"/>
    <s v="Catalogo principal"/>
    <s v="USD"/>
    <s v="N/A"/>
    <s v="Power Pages anonymous users T1 500 users/per site/month capacity pack for Faculty"/>
    <s v="Unidad"/>
    <s v="Und"/>
    <s v="Monthly Subscriptions"/>
    <s v="N/A"/>
    <s v="N/A"/>
    <s v="CSP ACADEMICO"/>
    <s v="5ea26c59-765b-4859-9361-bbe7fc6716d6"/>
    <s v="Suscripción mensual con pago anual"/>
    <n v="41.3"/>
    <n v="1"/>
    <n v="0"/>
    <n v="0"/>
    <n v="162040.13699999999"/>
    <n v="176130.58"/>
    <n v="0"/>
  </r>
  <r>
    <s v="Catalogo principalCSP ACADEMICOcab48f3e-7e86-4905-893c-ca903915805d"/>
    <s v="cab48f3e-7e86-4905-893c-ca903915805dCSP ACADEMICO"/>
    <m/>
    <x v="4"/>
    <s v="cab48f3e-7e86-4905-893c-ca903915805d"/>
    <x v="2"/>
    <s v="Catalogo principal"/>
    <s v="USD"/>
    <s v="N/A"/>
    <s v="Power Pages anonymous users T1 500 users/per site/month capacity pack for Students"/>
    <s v="Unidad"/>
    <s v="Und"/>
    <s v="Monthly Subscriptions"/>
    <s v="N/A"/>
    <s v="N/A"/>
    <s v="CSP ACADEMICO"/>
    <s v="cab48f3e-7e86-4905-893c-ca903915805d"/>
    <s v="Suscripción mensual con pago anual"/>
    <n v="30"/>
    <n v="1"/>
    <n v="0"/>
    <n v="0"/>
    <n v="117704.7"/>
    <n v="127939.89"/>
    <n v="0"/>
  </r>
  <r>
    <s v="Catalogo principalCSP ACADEMICO9683ba56-af43-4e04-bd3d-bae2a6897926"/>
    <s v="9683ba56-af43-4e04-bd3d-bae2a6897926CSP ACADEMICO"/>
    <m/>
    <x v="4"/>
    <s v="9683ba56-af43-4e04-bd3d-bae2a6897926"/>
    <x v="2"/>
    <s v="Catalogo principal"/>
    <s v="USD"/>
    <s v="N/A"/>
    <s v="Power Pages anonymous users T2 min 20 units - 500 users/per site/month capacity pack for Faculty"/>
    <s v="Unidad"/>
    <s v="Und"/>
    <s v="Monthly Subscriptions"/>
    <s v="N/A"/>
    <s v="N/A"/>
    <s v="CSP ACADEMICO"/>
    <s v="9683ba56-af43-4e04-bd3d-bae2a6897926"/>
    <s v="Suscripción mensual con pago anual"/>
    <n v="20.6"/>
    <n v="1"/>
    <n v="0"/>
    <n v="0"/>
    <n v="80823.894"/>
    <n v="87852.06"/>
    <n v="0"/>
  </r>
  <r>
    <s v="Catalogo principalCSP ACADEMICOa219ac89-48c4-4a73-a9b6-f0535b7c0918"/>
    <s v="a219ac89-48c4-4a73-a9b6-f0535b7c0918CSP ACADEMICO"/>
    <m/>
    <x v="4"/>
    <s v="a219ac89-48c4-4a73-a9b6-f0535b7c0918"/>
    <x v="2"/>
    <s v="Catalogo principal"/>
    <s v="USD"/>
    <s v="N/A"/>
    <s v="Power Pages anonymous users T2 min 20 units - 500 users/per site/month capacity pack for Students"/>
    <s v="Unidad"/>
    <s v="Und"/>
    <s v="Monthly Subscriptions"/>
    <s v="N/A"/>
    <s v="N/A"/>
    <s v="CSP ACADEMICO"/>
    <s v="a219ac89-48c4-4a73-a9b6-f0535b7c0918"/>
    <s v="Suscripción mensual con pago anual"/>
    <n v="15"/>
    <n v="1"/>
    <n v="0"/>
    <n v="0"/>
    <n v="58852.35"/>
    <n v="63969.95"/>
    <n v="0"/>
  </r>
  <r>
    <s v="Catalogo principalCSP ACADEMICOdde6c93b-f511-4332-a6dc-e5545a729ba2"/>
    <s v="dde6c93b-f511-4332-a6dc-e5545a729ba2CSP ACADEMICO"/>
    <m/>
    <x v="4"/>
    <s v="dde6c93b-f511-4332-a6dc-e5545a729ba2"/>
    <x v="2"/>
    <s v="Catalogo principal"/>
    <s v="USD"/>
    <s v="N/A"/>
    <s v="Power Pages anonymous users T3 min 200 units - 500 users/per site/month capacity pack for Faculty"/>
    <s v="Unidad"/>
    <s v="Und"/>
    <s v="Monthly Subscriptions"/>
    <s v="N/A"/>
    <s v="N/A"/>
    <s v="CSP ACADEMICO"/>
    <s v="dde6c93b-f511-4332-a6dc-e5545a729ba2"/>
    <s v="Suscripción mensual con pago anual"/>
    <n v="13.8"/>
    <n v="1"/>
    <n v="0"/>
    <n v="0"/>
    <n v="54144.161999999997"/>
    <n v="58852.35"/>
    <n v="0"/>
  </r>
  <r>
    <s v="Catalogo principalCSP ACADEMICO35b42de2-6478-4f4e-9d6d-cafd9fb9b3b7"/>
    <s v="35b42de2-6478-4f4e-9d6d-cafd9fb9b3b7CSP ACADEMICO"/>
    <m/>
    <x v="4"/>
    <s v="35b42de2-6478-4f4e-9d6d-cafd9fb9b3b7"/>
    <x v="2"/>
    <s v="Catalogo principal"/>
    <s v="USD"/>
    <s v="N/A"/>
    <s v="Power Pages anonymous users T3 min 200 units - 500 users/per site/month capacity pack for Students"/>
    <s v="Unidad"/>
    <s v="Und"/>
    <s v="Monthly Subscriptions"/>
    <s v="N/A"/>
    <s v="N/A"/>
    <s v="CSP ACADEMICO"/>
    <s v="35b42de2-6478-4f4e-9d6d-cafd9fb9b3b7"/>
    <s v="Suscripción mensual con pago anual"/>
    <n v="10"/>
    <n v="1"/>
    <n v="0"/>
    <n v="0"/>
    <n v="39234.899999999994"/>
    <n v="42646.63"/>
    <n v="0"/>
  </r>
  <r>
    <s v="Catalogo principalCSP ACADEMICOc0c9cdac-915d-4772-9be7-27ee338fe0a9"/>
    <s v="c0c9cdac-915d-4772-9be7-27ee338fe0a9CSP ACADEMICO"/>
    <m/>
    <x v="4"/>
    <s v="c0c9cdac-915d-4772-9be7-27ee338fe0a9"/>
    <x v="2"/>
    <s v="Catalogo principal"/>
    <s v="USD"/>
    <s v="N/A"/>
    <s v="Power Pages authenticated users T1 100 users/per site/month capacity pack for Faculty"/>
    <s v="Unidad"/>
    <s v="Und"/>
    <s v="Monthly Subscriptions"/>
    <s v="N/A"/>
    <s v="N/A"/>
    <s v="CSP ACADEMICO"/>
    <s v="c0c9cdac-915d-4772-9be7-27ee338fe0a9"/>
    <s v="Suscripción mensual con pago anual"/>
    <n v="110"/>
    <n v="1"/>
    <n v="0"/>
    <n v="0"/>
    <n v="431583.89999999997"/>
    <n v="469112.93"/>
    <n v="0"/>
  </r>
  <r>
    <s v="Catalogo principalCSP ACADEMICOc875b083-9bb4-49e9-935f-ddd039c21d98"/>
    <s v="c875b083-9bb4-49e9-935f-ddd039c21d98CSP ACADEMICO"/>
    <m/>
    <x v="4"/>
    <s v="c875b083-9bb4-49e9-935f-ddd039c21d98"/>
    <x v="2"/>
    <s v="Catalogo principal"/>
    <s v="USD"/>
    <s v="N/A"/>
    <s v="Power Pages authenticated users T1 100 users/per site/month capacity pack for Students"/>
    <s v="Unidad"/>
    <s v="Und"/>
    <s v="Monthly Subscriptions"/>
    <s v="N/A"/>
    <s v="N/A"/>
    <s v="CSP ACADEMICO"/>
    <s v="c875b083-9bb4-49e9-935f-ddd039c21d98"/>
    <s v="Suscripción mensual con pago anual"/>
    <n v="80"/>
    <n v="1"/>
    <n v="0"/>
    <n v="0"/>
    <n v="313879.19999999995"/>
    <n v="341173.04"/>
    <n v="0"/>
  </r>
  <r>
    <s v="Catalogo principalCSP ACADEMICO1308e0dd-c250-4c88-ace1-a465bbb4a37c"/>
    <s v="1308e0dd-c250-4c88-ace1-a465bbb4a37cCSP ACADEMICO"/>
    <m/>
    <x v="4"/>
    <s v="1308e0dd-c250-4c88-ace1-a465bbb4a37c"/>
    <x v="2"/>
    <s v="Catalogo principal"/>
    <s v="USD"/>
    <s v="N/A"/>
    <s v="Power Pages authenticated users T2 min 100 units - 100 users/per site/month capacity pack for Faculty"/>
    <s v="Unidad"/>
    <s v="Und"/>
    <s v="Monthly Subscriptions"/>
    <s v="N/A"/>
    <s v="N/A"/>
    <s v="CSP ACADEMICO"/>
    <s v="1308e0dd-c250-4c88-ace1-a465bbb4a37c"/>
    <s v="Suscripción mensual con pago anual"/>
    <n v="15"/>
    <n v="1"/>
    <n v="0"/>
    <n v="0"/>
    <n v="58852.35"/>
    <n v="63969.95"/>
    <n v="0"/>
  </r>
  <r>
    <s v="Catalogo principalCSP ACADEMICOff202d17-e635-41b5-a570-2e7415b39666"/>
    <s v="ff202d17-e635-41b5-a570-2e7415b39666CSP ACADEMICO"/>
    <m/>
    <x v="4"/>
    <s v="ff202d17-e635-41b5-a570-2e7415b39666"/>
    <x v="2"/>
    <s v="Catalogo principal"/>
    <s v="USD"/>
    <s v="N/A"/>
    <s v="Power Pages authenticated users T2 min 100 units - 100 users/per site/month capacity pack for Students"/>
    <s v="Unidad"/>
    <s v="Und"/>
    <s v="Monthly Subscriptions"/>
    <s v="N/A"/>
    <s v="N/A"/>
    <s v="CSP ACADEMICO"/>
    <s v="ff202d17-e635-41b5-a570-2e7415b39666"/>
    <s v="Suscripción mensual con pago anual"/>
    <n v="11.3"/>
    <n v="1"/>
    <n v="0"/>
    <n v="0"/>
    <n v="44335.436999999998"/>
    <n v="48190.69"/>
    <n v="0"/>
  </r>
  <r>
    <s v="Catalogo principalCSP ACADEMICO93825efb-c865-4b9c-806f-4cd7c3bee034"/>
    <s v="93825efb-c865-4b9c-806f-4cd7c3bee034CSP ACADEMICO"/>
    <m/>
    <x v="4"/>
    <s v="93825efb-c865-4b9c-806f-4cd7c3bee034"/>
    <x v="2"/>
    <s v="Catalogo principal"/>
    <s v="USD"/>
    <s v="N/A"/>
    <s v="Teams Phone Mobile for EDU_AddOn"/>
    <s v="Unidad"/>
    <s v="Und"/>
    <s v="Monthly Subscriptions"/>
    <s v="N/A"/>
    <s v="N/A"/>
    <s v="CSP ACADEMICO"/>
    <s v="93825efb-c865-4b9c-806f-4cd7c3bee034"/>
    <s v="Suscripción mensual con pago anual"/>
    <n v="0"/>
    <n v="1"/>
    <n v="0"/>
    <n v="0"/>
    <n v="0"/>
    <n v="0"/>
    <n v="0"/>
  </r>
  <r>
    <s v="Catalogo principalCSP ENTIDADES NO CUALIFICADASDG7GMGF0M7XV-0003_NCLF"/>
    <s v="DG7GMGF0M7XV-0003_NCLFCSP ENTIDADES NO CUALIFICADAS"/>
    <m/>
    <x v="4"/>
    <s v="DG7GMGF0M7XV-0003_NCLF"/>
    <x v="5"/>
    <s v="Catalogo principal"/>
    <s v="USD"/>
    <s v="N/A"/>
    <s v="SQL Server 2022 Enterprise Core - 2 Core License Pack_NCLF"/>
    <s v="Unidad"/>
    <s v="Und"/>
    <s v="Monthly Subscriptions"/>
    <s v="N/A"/>
    <s v="N/A"/>
    <s v="CSP ENT. NO CUALIFICADAS"/>
    <s v="DG7GMGF0M7XV-0003_NCLF"/>
    <s v="Licencia"/>
    <n v="17391"/>
    <n v="1"/>
    <n v="0"/>
    <n v="0"/>
    <n v="68233414.590000004"/>
    <n v="74166754.989999995"/>
    <n v="0"/>
  </r>
  <r>
    <s v="Catalogo principalCSP ENTIDADES NO CUALIFICADASDG7GMGF0M80J-0002_NCLF"/>
    <s v="DG7GMGF0M80J-0002_NCLFCSP ENTIDADES NO CUALIFICADAS"/>
    <m/>
    <x v="4"/>
    <s v="DG7GMGF0M80J-0002_NCLF"/>
    <x v="5"/>
    <s v="Catalogo principal"/>
    <s v="USD"/>
    <s v="N/A"/>
    <s v="SQL Server 2022 Standard Edition_NCLF"/>
    <s v="Unidad"/>
    <s v="Und"/>
    <s v="Monthly Subscriptions"/>
    <s v="N/A"/>
    <s v="N/A"/>
    <s v="CSP ENT. NO CUALIFICADAS"/>
    <s v="DG7GMGF0M80J-0002_NCLF"/>
    <s v="Licencia"/>
    <n v="1135"/>
    <n v="1"/>
    <n v="0"/>
    <n v="0"/>
    <n v="4453161.1499999994"/>
    <n v="4840392.55"/>
    <n v="0"/>
  </r>
  <r>
    <s v="Catalogo principalCSP ENTIDADES NO CUALIFICADASDG7GMGF0M7XW-0002_NCLF"/>
    <s v="DG7GMGF0M7XW-0002_NCLFCSP ENTIDADES NO CUALIFICADAS"/>
    <m/>
    <x v="4"/>
    <s v="DG7GMGF0M7XW-0002_NCLF"/>
    <x v="5"/>
    <s v="Catalogo principal"/>
    <s v="USD"/>
    <s v="N/A"/>
    <s v="SQL Server 2022 Standard Core - 2 Core License Pack_NCLF"/>
    <s v="Unidad"/>
    <s v="Und"/>
    <s v="Monthly Subscriptions"/>
    <s v="N/A"/>
    <s v="N/A"/>
    <s v="CSP ENT. NO CUALIFICADAS"/>
    <s v="DG7GMGF0M7XW-0002_NCLF"/>
    <s v="Licencia"/>
    <n v="4536"/>
    <n v="1"/>
    <n v="0"/>
    <n v="0"/>
    <n v="17796950.640000001"/>
    <n v="19344511.57"/>
    <n v="0"/>
  </r>
  <r>
    <s v="Catalogo principalCSP ENTIDADES NO CUALIFICADASCFQ7TTC0QKW2-0005_NCLF"/>
    <s v="CFQ7TTC0QKW2-0005_NCLFCSP ENTIDADES NO CUALIFICADAS"/>
    <m/>
    <x v="4"/>
    <s v="CFQ7TTC0QKW2-0005_NCLF"/>
    <x v="5"/>
    <s v="Catalogo principal"/>
    <s v="USD"/>
    <s v="N/A"/>
    <s v="Microsoft Defender for Business servers_NCLF"/>
    <s v="Unidad"/>
    <s v="Und"/>
    <s v="Monthly Subscriptions"/>
    <s v="N/A"/>
    <s v="N/A"/>
    <s v="CSP ENT. NO CUALIFICADAS"/>
    <s v="CFQ7TTC0QKW2-0005_NCLF"/>
    <s v="Suscripción mensual con pago anual"/>
    <n v="3"/>
    <n v="1"/>
    <n v="0"/>
    <n v="0"/>
    <n v="11770.47"/>
    <n v="12793.99"/>
    <n v="0"/>
  </r>
  <r>
    <s v="Catalogo principalCSP ENTIDADES NO CUALIFICADASCFQ7TTC0RHG8-0001_NCLF"/>
    <s v="CFQ7TTC0RHG8-0001_NCLFCSP ENTIDADES NO CUALIFICADAS"/>
    <m/>
    <x v="4"/>
    <s v="CFQ7TTC0RHG8-0001_NCLF"/>
    <x v="5"/>
    <s v="Catalogo principal"/>
    <s v="USD"/>
    <s v="N/A"/>
    <s v="Power Automate hosted RPA_NCLF"/>
    <s v="Unidad"/>
    <s v="Und"/>
    <s v="Monthly Subscriptions"/>
    <s v="N/A"/>
    <s v="N/A"/>
    <s v="CSP ENT. NO CUALIFICADAS"/>
    <s v="CFQ7TTC0RHG8-0001_NCLF"/>
    <s v="Suscripción mensual con pago anual"/>
    <n v="215"/>
    <n v="1"/>
    <n v="0"/>
    <n v="0"/>
    <n v="843550.35"/>
    <n v="916902.55"/>
    <n v="0"/>
  </r>
  <r>
    <s v="Catalogo principalCSP ENTIDADES NO CUALIFICADASCFQ7TTC0RJ8R-0003_NCLF"/>
    <s v="CFQ7TTC0RJ8R-0003_NCLFCSP ENTIDADES NO CUALIFICADAS"/>
    <m/>
    <x v="4"/>
    <s v="CFQ7TTC0RJ8R-0003_NCLF"/>
    <x v="5"/>
    <s v="Catalogo principal"/>
    <s v="USD"/>
    <s v="N/A"/>
    <s v="Power Pages anonymous users T3 min 200 units - 500 users/per site/month capacity pack_NCLF"/>
    <s v="Unidad"/>
    <s v="Und"/>
    <s v="Monthly Subscriptions"/>
    <s v="N/A"/>
    <s v="N/A"/>
    <s v="CSP ENT. NO CUALIFICADAS"/>
    <s v="CFQ7TTC0RJ8R-0003_NCLF"/>
    <s v="Suscripción mensual con pago anual"/>
    <n v="25"/>
    <n v="1"/>
    <n v="0"/>
    <n v="0"/>
    <n v="98087.25"/>
    <n v="106616.58"/>
    <n v="0"/>
  </r>
  <r>
    <s v="Catalogo principalCSP ENTIDADES NO CUALIFICADASCFQ7TTC0RJ8R-0002_NCLF"/>
    <s v="CFQ7TTC0RJ8R-0002_NCLFCSP ENTIDADES NO CUALIFICADAS"/>
    <m/>
    <x v="4"/>
    <s v="CFQ7TTC0RJ8R-0002_NCLF"/>
    <x v="5"/>
    <s v="Catalogo principal"/>
    <s v="USD"/>
    <s v="N/A"/>
    <s v="Power Pages anonymous users T1 500 users/per site/month capacity pack_NCLF"/>
    <s v="Unidad"/>
    <s v="Und"/>
    <s v="Monthly Subscriptions"/>
    <s v="N/A"/>
    <s v="N/A"/>
    <s v="CSP ENT. NO CUALIFICADAS"/>
    <s v="CFQ7TTC0RJ8R-0002_NCLF"/>
    <s v="Suscripción mensual con pago anual"/>
    <n v="75"/>
    <n v="1"/>
    <n v="0"/>
    <n v="0"/>
    <n v="294261.75"/>
    <n v="319849.73"/>
    <n v="0"/>
  </r>
  <r>
    <s v="Catalogo principalCSP ENTIDADES NO CUALIFICADASCFQ7TTC0RJ8R-0001_NCLF"/>
    <s v="CFQ7TTC0RJ8R-0001_NCLFCSP ENTIDADES NO CUALIFICADAS"/>
    <m/>
    <x v="4"/>
    <s v="CFQ7TTC0RJ8R-0001_NCLF"/>
    <x v="5"/>
    <s v="Catalogo principal"/>
    <s v="USD"/>
    <s v="N/A"/>
    <s v="Power Pages anonymous users T2 min 20 units - 500 users/per site/month capacity pack_NCLF"/>
    <s v="Unidad"/>
    <s v="Und"/>
    <s v="Monthly Subscriptions"/>
    <s v="N/A"/>
    <s v="N/A"/>
    <s v="CSP ENT. NO CUALIFICADAS"/>
    <s v="CFQ7TTC0RJ8R-0001_NCLF"/>
    <s v="Suscripción mensual con pago anual"/>
    <n v="37.5"/>
    <n v="1"/>
    <n v="0"/>
    <n v="0"/>
    <n v="147130.875"/>
    <n v="159924.85999999999"/>
    <n v="0"/>
  </r>
  <r>
    <s v="Catalogo principalCSP ENTIDADES NO CUALIFICADASCFQ7TTC0RJ8N-0003_NCLF"/>
    <s v="CFQ7TTC0RJ8N-0003_NCLFCSP ENTIDADES NO CUALIFICADAS"/>
    <m/>
    <x v="4"/>
    <s v="CFQ7TTC0RJ8N-0003_NCLF"/>
    <x v="5"/>
    <s v="Catalogo principal"/>
    <s v="USD"/>
    <s v="N/A"/>
    <s v="Power Pages authenticated users T1 100 users/per site/month capacity pack_NCLF"/>
    <s v="Unidad"/>
    <s v="Und"/>
    <s v="Monthly Subscriptions"/>
    <s v="N/A"/>
    <s v="N/A"/>
    <s v="CSP ENT. NO CUALIFICADAS"/>
    <s v="CFQ7TTC0RJ8N-0003_NCLF"/>
    <s v="Suscripción mensual con pago anual"/>
    <n v="200"/>
    <n v="1"/>
    <n v="0"/>
    <n v="0"/>
    <n v="784698"/>
    <n v="852932.61"/>
    <n v="0"/>
  </r>
  <r>
    <s v="Catalogo principalCSP ENTIDADES NO CUALIFICADASCFQ7TTC0RJ8N-0002_NCLF"/>
    <s v="CFQ7TTC0RJ8N-0002_NCLFCSP ENTIDADES NO CUALIFICADAS"/>
    <m/>
    <x v="4"/>
    <s v="CFQ7TTC0RJ8N-0002_NCLF"/>
    <x v="5"/>
    <s v="Catalogo principal"/>
    <s v="USD"/>
    <s v="N/A"/>
    <s v="Power Pages authenticated users T3 min 1,000 units - 100 users/per site/month capacity pack_NCLF"/>
    <s v="Unidad"/>
    <s v="Und"/>
    <s v="Monthly Subscriptions"/>
    <s v="N/A"/>
    <s v="N/A"/>
    <s v="CSP ENT. NO CUALIFICADAS"/>
    <s v="CFQ7TTC0RJ8N-0002_NCLF"/>
    <s v="Suscripción mensual con pago anual"/>
    <n v="50"/>
    <n v="1"/>
    <n v="0"/>
    <n v="0"/>
    <n v="196174.5"/>
    <n v="213233.15"/>
    <n v="0"/>
  </r>
  <r>
    <s v="Catalogo principalCSP ENTIDADES NO CUALIFICADASCFQ7TTC0RJ8N-0001_NCLF"/>
    <s v="CFQ7TTC0RJ8N-0001_NCLFCSP ENTIDADES NO CUALIFICADAS"/>
    <m/>
    <x v="4"/>
    <s v="CFQ7TTC0RJ8N-0001_NCLF"/>
    <x v="5"/>
    <s v="Catalogo principal"/>
    <s v="USD"/>
    <s v="N/A"/>
    <s v="Power Pages authenticated users T2 min 100 units - 100 users/per site/month capacity pack_NCLF"/>
    <s v="Unidad"/>
    <s v="Und"/>
    <s v="Monthly Subscriptions"/>
    <s v="N/A"/>
    <s v="N/A"/>
    <s v="CSP ENT. NO CUALIFICADAS"/>
    <s v="CFQ7TTC0RJ8N-0001_NCLF"/>
    <s v="Suscripción mensual con pago anual"/>
    <n v="75"/>
    <n v="1"/>
    <n v="0"/>
    <n v="0"/>
    <n v="294261.75"/>
    <n v="319849.73"/>
    <n v="0"/>
  </r>
  <r>
    <s v="UT SOFT IG3CANALIT-SW-01-01"/>
    <s v="IT-SW-01-01CANAL"/>
    <m/>
    <x v="5"/>
    <s v="IT-SW-01-01"/>
    <x v="0"/>
    <s v="UT SOFT IG3"/>
    <s v="COP"/>
    <s v="N/A"/>
    <s v="Capacitación para usuario final - hasta 10 Personas.  "/>
    <s v="Por sesión de capacitación de 4 horas para un grupo de hasta 10 personas."/>
    <s v="Serv"/>
    <s v="Servicio"/>
    <s v="Zona 1"/>
    <s v="Remoto"/>
    <s v="Capacitador"/>
    <s v="IT-SW-01-01"/>
    <s v="Por sesión"/>
    <n v="418600"/>
    <n v="1"/>
    <n v="1"/>
    <n v="0"/>
    <n v="418600"/>
    <n v="455000"/>
    <n v="0"/>
  </r>
  <r>
    <s v="UT SOFT IG3CANALIT-SW-01-02"/>
    <s v="IT-SW-01-02CANAL"/>
    <m/>
    <x v="5"/>
    <s v="IT-SW-01-02"/>
    <x v="0"/>
    <s v="UT SOFT IG3"/>
    <s v="COP"/>
    <s v="N/A"/>
    <s v="Capacitación para usuario final - hasta 10 Personas.  "/>
    <s v="Por sesión de capacitación de 4 horas para un grupo de hasta 10 personas."/>
    <s v="Serv"/>
    <s v="Servicio"/>
    <s v="Zona 1"/>
    <s v="Sitio"/>
    <s v="Capacitador"/>
    <s v="IT-SW-01-02"/>
    <s v="Por sesión"/>
    <n v="522600"/>
    <n v="1"/>
    <n v="1"/>
    <n v="0"/>
    <n v="522600"/>
    <n v="568043.48"/>
    <n v="0"/>
  </r>
  <r>
    <s v="UT SOFT IG3CANALIT-SW-01-03"/>
    <s v="IT-SW-01-03CANAL"/>
    <m/>
    <x v="5"/>
    <s v="IT-SW-01-03"/>
    <x v="0"/>
    <s v="UT SOFT IG3"/>
    <s v="COP"/>
    <s v="N/A"/>
    <s v="Capacitación para usuario final - hasta 10 Personas.  "/>
    <s v="Por sesión de capacitación de 4 horas para un grupo de hasta 10 personas."/>
    <s v="Serv"/>
    <s v="Servicio"/>
    <s v="Zona 2"/>
    <s v="Remoto"/>
    <s v="Capacitador"/>
    <s v="IT-SW-01-03"/>
    <s v="Por sesión"/>
    <n v="418600"/>
    <n v="1"/>
    <n v="1"/>
    <n v="0"/>
    <n v="418600"/>
    <n v="455000"/>
    <n v="0"/>
  </r>
  <r>
    <s v="UT SOFT IG3CANALIT-SW-01-04"/>
    <s v="IT-SW-01-04CANAL"/>
    <m/>
    <x v="5"/>
    <s v="IT-SW-01-04"/>
    <x v="0"/>
    <s v="UT SOFT IG3"/>
    <s v="COP"/>
    <s v="N/A"/>
    <s v="Capacitación para usuario final - hasta 10 Personas.  "/>
    <s v="Por sesión de capacitación de 4 horas para un grupo de hasta 10 personas."/>
    <s v="Serv"/>
    <s v="Servicio"/>
    <s v="Zona 2"/>
    <s v="Sitio"/>
    <s v="Capacitador"/>
    <s v="IT-SW-01-04"/>
    <s v="Por sesión"/>
    <n v="626600"/>
    <n v="1"/>
    <n v="1"/>
    <n v="0"/>
    <n v="626600"/>
    <n v="681086.96"/>
    <n v="0"/>
  </r>
  <r>
    <s v="UT SOFT IG3CANALIT-SW-01-05"/>
    <s v="IT-SW-01-05CANAL"/>
    <m/>
    <x v="5"/>
    <s v="IT-SW-01-05"/>
    <x v="0"/>
    <s v="UT SOFT IG3"/>
    <s v="COP"/>
    <s v="N/A"/>
    <s v="Capacitación para usuario final - hasta 10 Personas.  "/>
    <s v="Por sesión de capacitación de 4 horas para un grupo de hasta 10 personas."/>
    <s v="Serv"/>
    <s v="Servicio"/>
    <s v="Zona 3"/>
    <s v="Remoto"/>
    <s v="Capacitador"/>
    <s v="IT-SW-01-05"/>
    <s v="Por sesión"/>
    <n v="418600"/>
    <n v="1"/>
    <n v="1"/>
    <n v="0"/>
    <n v="418600"/>
    <n v="455000"/>
    <n v="0"/>
  </r>
  <r>
    <s v="UT SOFT IG3CANALIT-SW-01-06"/>
    <s v="IT-SW-01-06CANAL"/>
    <m/>
    <x v="5"/>
    <s v="IT-SW-01-06"/>
    <x v="0"/>
    <s v="UT SOFT IG3"/>
    <s v="COP"/>
    <s v="N/A"/>
    <s v="Capacitación para usuario final - hasta 10 Personas.  "/>
    <s v="Por sesión de capacitación de 4 horas para un grupo de hasta 10 personas."/>
    <s v="Serv"/>
    <s v="Servicio"/>
    <s v="Zona 3"/>
    <s v="Sitio"/>
    <s v="Capacitador"/>
    <s v="IT-SW-01-06"/>
    <s v="Por sesión"/>
    <n v="731900"/>
    <n v="1"/>
    <n v="1"/>
    <n v="0"/>
    <n v="731900"/>
    <n v="795543.48"/>
    <n v="0"/>
  </r>
  <r>
    <s v="UT SOFT IG3CANALIT-SW-02-01"/>
    <s v="IT-SW-02-01CANAL"/>
    <m/>
    <x v="5"/>
    <s v="IT-SW-02-01"/>
    <x v="0"/>
    <s v="UT SOFT IG3"/>
    <s v="COP"/>
    <s v="N/A"/>
    <s v="Capacitación para usuario final hasta 20 Personas.  "/>
    <s v="Por sesión de capacitación de 4 horas para un grupo de hasta 20 personas."/>
    <s v="Serv"/>
    <s v="Servicio"/>
    <s v="Zona 1"/>
    <s v="Remoto"/>
    <s v="Capacitador"/>
    <s v="IT-SW-02-01"/>
    <s v="Por sesión"/>
    <n v="418600"/>
    <n v="1"/>
    <n v="1"/>
    <n v="0"/>
    <n v="418600"/>
    <n v="455000"/>
    <n v="0"/>
  </r>
  <r>
    <s v="UT SOFT IG3CANALIT-SW-02-02"/>
    <s v="IT-SW-02-02CANAL"/>
    <m/>
    <x v="5"/>
    <s v="IT-SW-02-02"/>
    <x v="0"/>
    <s v="UT SOFT IG3"/>
    <s v="COP"/>
    <s v="N/A"/>
    <s v="Capacitación para usuario final hasta 20 Personas.  "/>
    <s v="Por sesión de capacitación de 4 horas para un grupo de hasta 20 personas."/>
    <s v="Serv"/>
    <s v="Servicio"/>
    <s v="Zona 1"/>
    <s v="Sitio"/>
    <s v="Capacitador"/>
    <s v="IT-SW-02-02"/>
    <s v="Por sesión"/>
    <n v="522600"/>
    <n v="1"/>
    <n v="1"/>
    <n v="0"/>
    <n v="522600"/>
    <n v="568043.48"/>
    <n v="0"/>
  </r>
  <r>
    <s v="UT SOFT IG3CANALIT-SW-02-03"/>
    <s v="IT-SW-02-03CANAL"/>
    <m/>
    <x v="5"/>
    <s v="IT-SW-02-03"/>
    <x v="0"/>
    <s v="UT SOFT IG3"/>
    <s v="COP"/>
    <s v="N/A"/>
    <s v="Capacitación para usuario final hasta 20 Personas.  "/>
    <s v="Por sesión de capacitación de 4 horas para un grupo de hasta 20 personas."/>
    <s v="Serv"/>
    <s v="Servicio"/>
    <s v="Zona 2"/>
    <s v="Remoto"/>
    <s v="Capacitador"/>
    <s v="IT-SW-02-03"/>
    <s v="Por sesión"/>
    <n v="418600"/>
    <n v="1"/>
    <n v="1"/>
    <n v="0"/>
    <n v="418600"/>
    <n v="455000"/>
    <n v="0"/>
  </r>
  <r>
    <s v="UT SOFT IG3CANALIT-SW-02-04"/>
    <s v="IT-SW-02-04CANAL"/>
    <m/>
    <x v="5"/>
    <s v="IT-SW-02-04"/>
    <x v="0"/>
    <s v="UT SOFT IG3"/>
    <s v="COP"/>
    <s v="N/A"/>
    <s v="Capacitación para usuario final hasta 20 Personas.  "/>
    <s v="Por sesión de capacitación de 4 horas para un grupo de hasta 20 personas."/>
    <s v="Serv"/>
    <s v="Servicio"/>
    <s v="Zona 2"/>
    <s v="Sitio"/>
    <s v="Capacitador"/>
    <s v="IT-SW-02-04"/>
    <s v="Por sesión"/>
    <n v="626600"/>
    <n v="1"/>
    <n v="1"/>
    <n v="0"/>
    <n v="626600"/>
    <n v="681086.96"/>
    <n v="0"/>
  </r>
  <r>
    <s v="UT SOFT IG3CANALIT-SW-02-05"/>
    <s v="IT-SW-02-05CANAL"/>
    <m/>
    <x v="5"/>
    <s v="IT-SW-02-05"/>
    <x v="0"/>
    <s v="UT SOFT IG3"/>
    <s v="COP"/>
    <s v="N/A"/>
    <s v="Capacitación para usuario final hasta 20 Personas.  "/>
    <s v="Por sesión de capacitación de 4 horas para un grupo de hasta 20 personas."/>
    <s v="Serv"/>
    <s v="Servicio"/>
    <s v="Zona 3"/>
    <s v="Remoto"/>
    <s v="Capacitador"/>
    <s v="IT-SW-02-05"/>
    <s v="Por sesión"/>
    <n v="418600"/>
    <n v="1"/>
    <n v="1"/>
    <n v="0"/>
    <n v="418600"/>
    <n v="455000"/>
    <n v="0"/>
  </r>
  <r>
    <s v="UT SOFT IG3CANALIT-SW-02-06"/>
    <s v="IT-SW-02-06CANAL"/>
    <m/>
    <x v="5"/>
    <s v="IT-SW-02-06"/>
    <x v="0"/>
    <s v="UT SOFT IG3"/>
    <s v="COP"/>
    <s v="N/A"/>
    <s v="Capacitación para usuario final hasta 20 Personas.  "/>
    <s v="Por sesión de capacitación de 4 horas para un grupo de hasta 20 personas."/>
    <s v="Serv"/>
    <s v="Servicio"/>
    <s v="Zona 3"/>
    <s v="Sitio"/>
    <s v="Capacitador"/>
    <s v="IT-SW-02-06"/>
    <s v="Por sesión"/>
    <n v="731900"/>
    <n v="1"/>
    <n v="1"/>
    <n v="0"/>
    <n v="731900"/>
    <n v="795543.48"/>
    <n v="0"/>
  </r>
  <r>
    <s v="UT SOFT IG3CANALIT-SW-03-01"/>
    <s v="IT-SW-03-01CANAL"/>
    <m/>
    <x v="5"/>
    <s v="IT-SW-03-01"/>
    <x v="0"/>
    <s v="UT SOFT IG3"/>
    <s v="COP"/>
    <s v="N/A"/>
    <s v="Capacitación para usuario técnico o administrador - hasta 10 Personas.  "/>
    <s v="Por sesión de capacitación de 4 horas para un grupo de hasta 10 personas."/>
    <s v="Serv"/>
    <s v="Servicio"/>
    <s v="Zona 1"/>
    <s v="Remoto"/>
    <s v="Capacitador"/>
    <s v="IT-SW-03-01"/>
    <s v="Por sesión"/>
    <n v="522600"/>
    <n v="1"/>
    <n v="1"/>
    <n v="0"/>
    <n v="522600"/>
    <n v="568043.48"/>
    <n v="0"/>
  </r>
  <r>
    <s v="UT SOFT IG3CANALIT-SW-03-02"/>
    <s v="IT-SW-03-02CANAL"/>
    <m/>
    <x v="5"/>
    <s v="IT-SW-03-02"/>
    <x v="0"/>
    <s v="UT SOFT IG3"/>
    <s v="COP"/>
    <s v="N/A"/>
    <s v="Capacitación para usuario técnico o administrador - hasta 10 Personas.  "/>
    <s v="Por sesión de capacitación de 4 horas para un grupo de hasta 10 personas."/>
    <s v="Serv"/>
    <s v="Servicio"/>
    <s v="Zona 1"/>
    <s v="Sitio"/>
    <s v="Capacitador"/>
    <s v="IT-SW-03-02"/>
    <s v="Por sesión"/>
    <n v="626600"/>
    <n v="1"/>
    <n v="1"/>
    <n v="0"/>
    <n v="626600"/>
    <n v="681086.96"/>
    <n v="0"/>
  </r>
  <r>
    <s v="UT SOFT IG3CANALIT-SW-03-03"/>
    <s v="IT-SW-03-03CANAL"/>
    <m/>
    <x v="5"/>
    <s v="IT-SW-03-03"/>
    <x v="0"/>
    <s v="UT SOFT IG3"/>
    <s v="COP"/>
    <s v="N/A"/>
    <s v="Capacitación para usuario técnico o administrador - hasta 10 Personas.  "/>
    <s v="Por sesión de capacitación de 4 horas para un grupo de hasta 10 personas."/>
    <s v="Serv"/>
    <s v="Servicio"/>
    <s v="Zona 2"/>
    <s v="Remoto"/>
    <s v="Capacitador"/>
    <s v="IT-SW-03-03"/>
    <s v="Por sesión"/>
    <n v="522600"/>
    <n v="1"/>
    <n v="1"/>
    <n v="0"/>
    <n v="522600"/>
    <n v="568043.48"/>
    <n v="0"/>
  </r>
  <r>
    <s v="UT SOFT IG3CANALIT-SW-03-04"/>
    <s v="IT-SW-03-04CANAL"/>
    <m/>
    <x v="5"/>
    <s v="IT-SW-03-04"/>
    <x v="0"/>
    <s v="UT SOFT IG3"/>
    <s v="COP"/>
    <s v="N/A"/>
    <s v="Capacitación para usuario técnico o administrador - hasta 10 Personas.  "/>
    <s v="Por sesión de capacitación de 4 horas para un grupo de hasta 10 personas."/>
    <s v="Serv"/>
    <s v="Servicio"/>
    <s v="Zona 2"/>
    <s v="Sitio"/>
    <s v="Capacitador"/>
    <s v="IT-SW-03-04"/>
    <s v="Por sesión"/>
    <n v="731900"/>
    <n v="1"/>
    <n v="1"/>
    <n v="0"/>
    <n v="731900"/>
    <n v="795543.48"/>
    <n v="0"/>
  </r>
  <r>
    <s v="UT SOFT IG3CANALIT-SW-03-05"/>
    <s v="IT-SW-03-05CANAL"/>
    <m/>
    <x v="5"/>
    <s v="IT-SW-03-05"/>
    <x v="0"/>
    <s v="UT SOFT IG3"/>
    <s v="COP"/>
    <s v="N/A"/>
    <s v="Capacitación para usuario técnico o administrador - hasta 10 Personas.  "/>
    <s v="Por sesión de capacitación de 4 horas para un grupo de hasta 10 personas."/>
    <s v="Serv"/>
    <s v="Servicio"/>
    <s v="Zona 3"/>
    <s v="Remoto"/>
    <s v="Capacitador"/>
    <s v="IT-SW-03-05"/>
    <s v="Por sesión"/>
    <n v="522600"/>
    <n v="1"/>
    <n v="1"/>
    <n v="0"/>
    <n v="522600"/>
    <n v="568043.48"/>
    <n v="0"/>
  </r>
  <r>
    <s v="UT SOFT IG3CANALIT-SW-03-06"/>
    <s v="IT-SW-03-06CANAL"/>
    <m/>
    <x v="5"/>
    <s v="IT-SW-03-06"/>
    <x v="0"/>
    <s v="UT SOFT IG3"/>
    <s v="COP"/>
    <s v="N/A"/>
    <s v="Capacitación para usuario técnico o administrador - hasta 10 Personas.  "/>
    <s v="Por sesión de capacitación de 4 horas para un grupo de hasta 10 personas."/>
    <s v="Serv"/>
    <s v="Servicio"/>
    <s v="Zona 3"/>
    <s v="Sitio"/>
    <s v="Capacitador"/>
    <s v="IT-SW-03-06"/>
    <s v="Por sesión"/>
    <n v="835900"/>
    <n v="1"/>
    <n v="1"/>
    <n v="0"/>
    <n v="835900"/>
    <n v="908586.96"/>
    <n v="0"/>
  </r>
  <r>
    <s v="UT SOFT IG3CANALIT-SW-04-01"/>
    <s v="IT-SW-04-01CANAL"/>
    <m/>
    <x v="5"/>
    <s v="IT-SW-04-01"/>
    <x v="0"/>
    <s v="UT SOFT IG3"/>
    <s v="COP"/>
    <s v="N/A"/>
    <s v="Capacitación para usuario técnico o administrador hasta 20 Personas.  "/>
    <s v="Por sesión de capacitación de 4 horas para un grupo de hasta 20 personas."/>
    <s v="Serv"/>
    <s v="Servicio"/>
    <s v="Zona 1"/>
    <s v="Remoto"/>
    <s v="Capacitador"/>
    <s v="IT-SW-04-01"/>
    <s v="Por sesión"/>
    <n v="522600"/>
    <n v="1"/>
    <n v="1"/>
    <n v="0"/>
    <n v="522600"/>
    <n v="568043.48"/>
    <n v="0"/>
  </r>
  <r>
    <s v="UT SOFT IG3CANALIT-SW-04-02"/>
    <s v="IT-SW-04-02CANAL"/>
    <m/>
    <x v="5"/>
    <s v="IT-SW-04-02"/>
    <x v="0"/>
    <s v="UT SOFT IG3"/>
    <s v="COP"/>
    <s v="N/A"/>
    <s v="Capacitación para usuario técnico o administrador hasta 20 Personas.  "/>
    <s v="Por sesión de capacitación de 4 horas para un grupo de hasta 20 personas."/>
    <s v="Serv"/>
    <s v="Servicio"/>
    <s v="Zona 1"/>
    <s v="Sitio"/>
    <s v="Capacitador"/>
    <s v="IT-SW-04-02"/>
    <s v="Por sesión"/>
    <n v="626600"/>
    <n v="1"/>
    <n v="1"/>
    <n v="0"/>
    <n v="626600"/>
    <n v="681086.96"/>
    <n v="0"/>
  </r>
  <r>
    <s v="UT SOFT IG3CANALIT-SW-04-03"/>
    <s v="IT-SW-04-03CANAL"/>
    <m/>
    <x v="5"/>
    <s v="IT-SW-04-03"/>
    <x v="0"/>
    <s v="UT SOFT IG3"/>
    <s v="COP"/>
    <s v="N/A"/>
    <s v="Capacitación para usuario técnico o administrador hasta 20 Personas.  "/>
    <s v="Por sesión de capacitación de 4 horas para un grupo de hasta 20 personas."/>
    <s v="Serv"/>
    <s v="Servicio"/>
    <s v="Zona 2"/>
    <s v="Remoto"/>
    <s v="Capacitador"/>
    <s v="IT-SW-04-03"/>
    <s v="Por sesión"/>
    <n v="522600"/>
    <n v="1"/>
    <n v="1"/>
    <n v="0"/>
    <n v="522600"/>
    <n v="568043.48"/>
    <n v="0"/>
  </r>
  <r>
    <s v="UT SOFT IG3CANALIT-SW-04-04"/>
    <s v="IT-SW-04-04CANAL"/>
    <m/>
    <x v="5"/>
    <s v="IT-SW-04-04"/>
    <x v="0"/>
    <s v="UT SOFT IG3"/>
    <s v="COP"/>
    <s v="N/A"/>
    <s v="Capacitación para usuario técnico o administrador hasta 20 Personas.  "/>
    <s v="Por sesión de capacitación de 4 horas para un grupo de hasta 20 personas."/>
    <s v="Serv"/>
    <s v="Servicio"/>
    <s v="Zona 2"/>
    <s v="Sitio"/>
    <s v="Capacitador"/>
    <s v="IT-SW-04-04"/>
    <s v="Por sesión"/>
    <n v="731900"/>
    <n v="1"/>
    <n v="1"/>
    <n v="0"/>
    <n v="731900"/>
    <n v="795543.48"/>
    <n v="0"/>
  </r>
  <r>
    <s v="UT SOFT IG3CANALIT-SW-04-05"/>
    <s v="IT-SW-04-05CANAL"/>
    <m/>
    <x v="5"/>
    <s v="IT-SW-04-05"/>
    <x v="0"/>
    <s v="UT SOFT IG3"/>
    <s v="COP"/>
    <s v="N/A"/>
    <s v="Capacitación para usuario técnico o administrador hasta 20 Personas.  "/>
    <s v="Por sesión de capacitación de 4 horas para un grupo de hasta 20 personas."/>
    <s v="Serv"/>
    <s v="Servicio"/>
    <s v="Zona 3"/>
    <s v="Remoto"/>
    <s v="Capacitador"/>
    <s v="IT-SW-04-05"/>
    <s v="Por sesión"/>
    <n v="522600"/>
    <n v="1"/>
    <n v="1"/>
    <n v="0"/>
    <n v="522600"/>
    <n v="568043.48"/>
    <n v="0"/>
  </r>
  <r>
    <s v="UT SOFT IG3CANALIT-SW-04-06"/>
    <s v="IT-SW-04-06CANAL"/>
    <m/>
    <x v="5"/>
    <s v="IT-SW-04-06"/>
    <x v="0"/>
    <s v="UT SOFT IG3"/>
    <s v="COP"/>
    <s v="N/A"/>
    <s v="Capacitación para usuario técnico o administrador hasta 20 Personas.  "/>
    <s v="Por sesión de capacitación de 4 horas para un grupo de hasta 20 personas."/>
    <s v="Serv"/>
    <s v="Servicio"/>
    <s v="Zona 3"/>
    <s v="Sitio"/>
    <s v="Capacitador"/>
    <s v="IT-SW-04-06"/>
    <s v="Por sesión"/>
    <n v="835900"/>
    <n v="1"/>
    <n v="1"/>
    <n v="0"/>
    <n v="835900"/>
    <n v="908586.96"/>
    <n v="0"/>
  </r>
  <r>
    <s v="UT SOFT IG3CANALIT-SW-05-01"/>
    <s v="IT-SW-05-01CANAL"/>
    <m/>
    <x v="5"/>
    <s v="IT-SW-05-01"/>
    <x v="0"/>
    <s v="UT SOFT IG3"/>
    <s v="COP"/>
    <s v="N/A"/>
    <s v="Configuración y parametrización de los Productos "/>
    <s v="Hora"/>
    <s v="Serv"/>
    <s v="Servicio"/>
    <s v="Zona 1"/>
    <s v="Remoto"/>
    <s v="Profesional"/>
    <s v="IT-SW-05-01"/>
    <s v="Por hora"/>
    <n v="106250"/>
    <n v="1"/>
    <n v="1"/>
    <n v="0"/>
    <n v="106250"/>
    <n v="115489.13"/>
    <n v="0"/>
  </r>
  <r>
    <s v="UT SOFT IG3CANALIT-SW-05-02"/>
    <s v="IT-SW-05-02CANAL"/>
    <m/>
    <x v="5"/>
    <s v="IT-SW-05-02"/>
    <x v="0"/>
    <s v="UT SOFT IG3"/>
    <s v="COP"/>
    <s v="N/A"/>
    <s v="Configuración y parametrización de los Productos "/>
    <s v="Hora"/>
    <s v="Serv"/>
    <s v="Servicio"/>
    <s v="Zona 1"/>
    <s v="Sitio"/>
    <s v="Profesional"/>
    <s v="IT-SW-05-02"/>
    <s v="Por hora"/>
    <n v="112500"/>
    <n v="1"/>
    <n v="1"/>
    <n v="0"/>
    <n v="112500"/>
    <n v="122282.61"/>
    <n v="0"/>
  </r>
  <r>
    <s v="UT SOFT IG3CANALIT-SW-05-03"/>
    <s v="IT-SW-05-03CANAL"/>
    <m/>
    <x v="5"/>
    <s v="IT-SW-05-03"/>
    <x v="0"/>
    <s v="UT SOFT IG3"/>
    <s v="COP"/>
    <s v="N/A"/>
    <s v="Configuración y parametrización de los Productos "/>
    <s v="Hora"/>
    <s v="Serv"/>
    <s v="Servicio"/>
    <s v="Zona 2"/>
    <s v="Remoto"/>
    <s v="Profesional"/>
    <s v="IT-SW-05-03"/>
    <s v="Por hora"/>
    <n v="106250"/>
    <n v="1"/>
    <n v="1"/>
    <n v="0"/>
    <n v="106250"/>
    <n v="115489.13"/>
    <n v="0"/>
  </r>
  <r>
    <s v="UT SOFT IG3CANALIT-SW-05-04"/>
    <s v="IT-SW-05-04CANAL"/>
    <m/>
    <x v="5"/>
    <s v="IT-SW-05-04"/>
    <x v="0"/>
    <s v="UT SOFT IG3"/>
    <s v="COP"/>
    <s v="N/A"/>
    <s v="Configuración y parametrización de los Productos "/>
    <s v="Hora"/>
    <s v="Serv"/>
    <s v="Servicio"/>
    <s v="Zona 2"/>
    <s v="Sitio"/>
    <s v="Profesional"/>
    <s v="IT-SW-05-04"/>
    <s v="Por hora"/>
    <n v="113750"/>
    <n v="1"/>
    <n v="1"/>
    <n v="0"/>
    <n v="113750"/>
    <n v="123641.3"/>
    <n v="0"/>
  </r>
  <r>
    <s v="UT SOFT IG3CANALIT-SW-05-05"/>
    <s v="IT-SW-05-05CANAL"/>
    <m/>
    <x v="5"/>
    <s v="IT-SW-05-05"/>
    <x v="0"/>
    <s v="UT SOFT IG3"/>
    <s v="COP"/>
    <s v="N/A"/>
    <s v="Configuración y parametrización de los Productos "/>
    <s v="Hora"/>
    <s v="Serv"/>
    <s v="Servicio"/>
    <s v="Zona 3"/>
    <s v="Remoto"/>
    <s v="Profesional"/>
    <s v="IT-SW-05-05"/>
    <s v="Por hora"/>
    <n v="106250"/>
    <n v="1"/>
    <n v="1"/>
    <n v="0"/>
    <n v="106250"/>
    <n v="115489.13"/>
    <n v="0"/>
  </r>
  <r>
    <s v="UT SOFT IG3CANALIT-SW-05-06"/>
    <s v="IT-SW-05-06CANAL"/>
    <m/>
    <x v="5"/>
    <s v="IT-SW-05-06"/>
    <x v="0"/>
    <s v="UT SOFT IG3"/>
    <s v="COP"/>
    <s v="N/A"/>
    <s v="Configuración y parametrización de los Productos "/>
    <s v="Hora"/>
    <s v="Serv"/>
    <s v="Servicio"/>
    <s v="Zona 3"/>
    <s v="Sitio"/>
    <s v="Profesional"/>
    <s v="IT-SW-05-06"/>
    <s v="Por hora"/>
    <n v="117500"/>
    <n v="1"/>
    <n v="1"/>
    <n v="0"/>
    <n v="117500"/>
    <n v="127717.39"/>
    <n v="0"/>
  </r>
  <r>
    <s v="UT SOFT IG3CANALIT-SW-06-01"/>
    <s v="IT-SW-06-01CANAL"/>
    <m/>
    <x v="5"/>
    <s v="IT-SW-06-01"/>
    <x v="0"/>
    <s v="UT SOFT IG3"/>
    <s v="COP"/>
    <s v="N/A"/>
    <s v="Gerente de cuenta (soporte) "/>
    <s v="Mes"/>
    <s v="Serv"/>
    <s v="Servicio"/>
    <s v="Zona 1"/>
    <s v="Sitio"/>
    <s v="Profesional"/>
    <s v="IT-SW-06-01"/>
    <s v="Mensual"/>
    <n v="16690000"/>
    <n v="1"/>
    <n v="1"/>
    <n v="0"/>
    <n v="16690000"/>
    <n v="18141304.350000001"/>
    <n v="0"/>
  </r>
  <r>
    <s v="UT SOFT IG3CANALIT-SW-06-02"/>
    <s v="IT-SW-06-02CANAL"/>
    <m/>
    <x v="5"/>
    <s v="IT-SW-06-02"/>
    <x v="0"/>
    <s v="UT SOFT IG3"/>
    <s v="COP"/>
    <s v="N/A"/>
    <s v="Gerente de cuenta (soporte) "/>
    <s v="Mes"/>
    <s v="Serv"/>
    <s v="Servicio"/>
    <s v="Zona 2"/>
    <s v="Sitio"/>
    <s v="Profesional"/>
    <s v="IT-SW-06-02"/>
    <s v="Mensual"/>
    <n v="17524500"/>
    <n v="1"/>
    <n v="1"/>
    <n v="0"/>
    <n v="17524500"/>
    <n v="19048369.57"/>
    <n v="0"/>
  </r>
  <r>
    <s v="UT SOFT IG3CANALIT-SW-06-03"/>
    <s v="IT-SW-06-03CANAL"/>
    <m/>
    <x v="5"/>
    <s v="IT-SW-06-03"/>
    <x v="0"/>
    <s v="UT SOFT IG3"/>
    <s v="COP"/>
    <s v="N/A"/>
    <s v="Gerente de cuenta (soporte) "/>
    <s v="Mes"/>
    <s v="Serv"/>
    <s v="Servicio"/>
    <s v="Zona 3"/>
    <s v="Sitio"/>
    <s v="Profesional"/>
    <s v="IT-SW-06-03"/>
    <s v="Mensual"/>
    <n v="18359000"/>
    <n v="1"/>
    <n v="1"/>
    <n v="0"/>
    <n v="18359000"/>
    <n v="19955434.780000001"/>
    <n v="0"/>
  </r>
  <r>
    <s v="UT SOFT IG3CANALIT-SW-07-01"/>
    <s v="IT-SW-07-01CANAL"/>
    <m/>
    <x v="5"/>
    <s v="IT-SW-07-01"/>
    <x v="0"/>
    <s v="UT SOFT IG3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Por unidad"/>
    <n v="106250"/>
    <n v="1"/>
    <n v="1"/>
    <n v="0"/>
    <n v="106250"/>
    <n v="115489.13"/>
    <n v="0"/>
  </r>
  <r>
    <s v="UT SOFT IG3CANALIT-SW-07-02"/>
    <s v="IT-SW-07-02CANAL"/>
    <m/>
    <x v="5"/>
    <s v="IT-SW-07-02"/>
    <x v="0"/>
    <s v="UT SOFT IG3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Por unidad"/>
    <n v="112500"/>
    <n v="1"/>
    <n v="1"/>
    <n v="0"/>
    <n v="112500"/>
    <n v="122282.61"/>
    <n v="0"/>
  </r>
  <r>
    <s v="UT SOFT IG3CANALIT-SW-07-03"/>
    <s v="IT-SW-07-03CANAL"/>
    <m/>
    <x v="5"/>
    <s v="IT-SW-07-03"/>
    <x v="0"/>
    <s v="UT SOFT IG3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Por unidad"/>
    <n v="106250"/>
    <n v="1"/>
    <n v="1"/>
    <n v="0"/>
    <n v="106250"/>
    <n v="115489.13"/>
    <n v="0"/>
  </r>
  <r>
    <s v="UT SOFT IG3CANALIT-SW-07-04"/>
    <s v="IT-SW-07-04CANAL"/>
    <m/>
    <x v="5"/>
    <s v="IT-SW-07-04"/>
    <x v="0"/>
    <s v="UT SOFT IG3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Por unidad"/>
    <n v="113750"/>
    <n v="1"/>
    <n v="1"/>
    <n v="0"/>
    <n v="113750"/>
    <n v="123641.3"/>
    <n v="0"/>
  </r>
  <r>
    <s v="UT SOFT IG3CANALIT-SW-07-05"/>
    <s v="IT-SW-07-05CANAL"/>
    <m/>
    <x v="5"/>
    <s v="IT-SW-07-05"/>
    <x v="0"/>
    <s v="UT SOFT IG3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Por unidad"/>
    <n v="106250"/>
    <n v="1"/>
    <n v="1"/>
    <n v="0"/>
    <n v="106250"/>
    <n v="115489.13"/>
    <n v="0"/>
  </r>
  <r>
    <s v="UT SOFT IG3CANALIT-SW-07-06"/>
    <s v="IT-SW-07-06CANAL"/>
    <m/>
    <x v="5"/>
    <s v="IT-SW-07-06"/>
    <x v="0"/>
    <s v="UT SOFT IG3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Por unidad"/>
    <n v="117500"/>
    <n v="1"/>
    <n v="1"/>
    <n v="0"/>
    <n v="117500"/>
    <n v="127717.39"/>
    <n v="0"/>
  </r>
  <r>
    <s v="UT SOFT IG3CANALIT-SW-08-01"/>
    <s v="IT-SW-08-01CANAL"/>
    <m/>
    <x v="5"/>
    <s v="IT-SW-08-01"/>
    <x v="0"/>
    <s v="UT SOFT IG3"/>
    <s v="COP"/>
    <s v="N/A"/>
    <s v="Migración de información por volumen de datos almacenados "/>
    <s v="GB"/>
    <s v="Serv"/>
    <s v="Servicio"/>
    <s v="Zona 1"/>
    <s v="Remoto"/>
    <s v="Profesional"/>
    <s v="IT-SW-08-01"/>
    <s v="Por unidad"/>
    <n v="106250"/>
    <n v="1"/>
    <n v="1"/>
    <n v="0"/>
    <n v="106250"/>
    <n v="115489.13"/>
    <n v="0"/>
  </r>
  <r>
    <s v="UT SOFT IG3CANALIT-SW-08-02"/>
    <s v="IT-SW-08-02CANAL"/>
    <m/>
    <x v="5"/>
    <s v="IT-SW-08-02"/>
    <x v="0"/>
    <s v="UT SOFT IG3"/>
    <s v="COP"/>
    <s v="N/A"/>
    <s v="Migración de información por volumen de datos almacenados "/>
    <s v="GB"/>
    <s v="Serv"/>
    <s v="Servicio"/>
    <s v="Zona 1"/>
    <s v="Sitio"/>
    <s v="Profesional"/>
    <s v="IT-SW-08-02"/>
    <s v="Por unidad"/>
    <n v="112500"/>
    <n v="1"/>
    <n v="1"/>
    <n v="0"/>
    <n v="112500"/>
    <n v="122282.61"/>
    <n v="0"/>
  </r>
  <r>
    <s v="UT SOFT IG3CANALIT-SW-08-03"/>
    <s v="IT-SW-08-03CANAL"/>
    <m/>
    <x v="5"/>
    <s v="IT-SW-08-03"/>
    <x v="0"/>
    <s v="UT SOFT IG3"/>
    <s v="COP"/>
    <s v="N/A"/>
    <s v="Migración de información por volumen de datos almacenados "/>
    <s v="GB"/>
    <s v="Serv"/>
    <s v="Servicio"/>
    <s v="Zona 2"/>
    <s v="Remoto"/>
    <s v="Profesional"/>
    <s v="IT-SW-08-03"/>
    <s v="Por unidad"/>
    <n v="106250"/>
    <n v="1"/>
    <n v="1"/>
    <n v="0"/>
    <n v="106250"/>
    <n v="115489.13"/>
    <n v="0"/>
  </r>
  <r>
    <s v="UT SOFT IG3CANALIT-SW-08-04"/>
    <s v="IT-SW-08-04CANAL"/>
    <m/>
    <x v="5"/>
    <s v="IT-SW-08-04"/>
    <x v="0"/>
    <s v="UT SOFT IG3"/>
    <s v="COP"/>
    <s v="N/A"/>
    <s v="Migración de información por volumen de datos almacenados "/>
    <s v="GB"/>
    <s v="Serv"/>
    <s v="Servicio"/>
    <s v="Zona 2"/>
    <s v="Sitio"/>
    <s v="Profesional"/>
    <s v="IT-SW-08-04"/>
    <s v="Por unidad"/>
    <n v="113750"/>
    <n v="1"/>
    <n v="1"/>
    <n v="0"/>
    <n v="113750"/>
    <n v="123641.3"/>
    <n v="0"/>
  </r>
  <r>
    <s v="UT SOFT IG3CANALIT-SW-08-05"/>
    <s v="IT-SW-08-05CANAL"/>
    <m/>
    <x v="5"/>
    <s v="IT-SW-08-05"/>
    <x v="0"/>
    <s v="UT SOFT IG3"/>
    <s v="COP"/>
    <s v="N/A"/>
    <s v="Migración de información por volumen de datos almacenados "/>
    <s v="GB"/>
    <s v="Serv"/>
    <s v="Servicio"/>
    <s v="Zona 3"/>
    <s v="Remoto"/>
    <s v="Profesional"/>
    <s v="IT-SW-08-05"/>
    <s v="Por unidad"/>
    <n v="106250"/>
    <n v="1"/>
    <n v="1"/>
    <n v="0"/>
    <n v="106250"/>
    <n v="115489.13"/>
    <n v="0"/>
  </r>
  <r>
    <s v="UT SOFT IG3CANALIT-SW-08-06"/>
    <s v="IT-SW-08-06CANAL"/>
    <m/>
    <x v="5"/>
    <s v="IT-SW-08-06"/>
    <x v="0"/>
    <s v="UT SOFT IG3"/>
    <s v="COP"/>
    <s v="N/A"/>
    <s v="Migración de información por volumen de datos almacenados "/>
    <s v="GB"/>
    <s v="Serv"/>
    <s v="Servicio"/>
    <s v="Zona 3"/>
    <s v="Sitio"/>
    <s v="Profesional"/>
    <s v="IT-SW-08-06"/>
    <s v="Por unidad"/>
    <n v="117500"/>
    <n v="1"/>
    <n v="1"/>
    <n v="0"/>
    <n v="117500"/>
    <n v="127717.39"/>
    <n v="0"/>
  </r>
  <r>
    <s v="UT SOFT IG3CANALIT-SW-09-01"/>
    <s v="IT-SW-09-01CANAL"/>
    <m/>
    <x v="5"/>
    <s v="IT-SW-09-01"/>
    <x v="0"/>
    <s v="UT SOFT IG3"/>
    <s v="COP"/>
    <s v="N/A"/>
    <s v="Soporte técnico en sitio "/>
    <s v="Mes"/>
    <s v="Serv"/>
    <s v="Servicio"/>
    <s v="Zona 1"/>
    <s v="Sitio"/>
    <s v="Técnico/Tecnólogo ó Profesional"/>
    <s v="IT-SW-09-01"/>
    <s v="Mensual"/>
    <n v="16417000"/>
    <n v="1"/>
    <n v="1"/>
    <n v="0"/>
    <n v="16417000"/>
    <n v="17844565.219999999"/>
    <n v="0"/>
  </r>
  <r>
    <s v="UT SOFT IG3CANALIT-SW-09-02"/>
    <s v="IT-SW-09-02CANAL"/>
    <m/>
    <x v="5"/>
    <s v="IT-SW-09-02"/>
    <x v="0"/>
    <s v="UT SOFT IG3"/>
    <s v="COP"/>
    <s v="N/A"/>
    <s v="Soporte técnico en sitio "/>
    <s v="Mes"/>
    <s v="Serv"/>
    <s v="Servicio"/>
    <s v="Zona 2"/>
    <s v="Sitio"/>
    <s v="Técnico/Tecnólogo ó Profesional"/>
    <s v="IT-SW-09-02"/>
    <s v="Mensual"/>
    <n v="17237850"/>
    <n v="1"/>
    <n v="1"/>
    <n v="0"/>
    <n v="17237850"/>
    <n v="18736793.48"/>
    <n v="0"/>
  </r>
  <r>
    <s v="UT SOFT IG3CANALIT-SW-09-03"/>
    <s v="IT-SW-09-03CANAL"/>
    <m/>
    <x v="5"/>
    <s v="IT-SW-09-03"/>
    <x v="0"/>
    <s v="UT SOFT IG3"/>
    <s v="COP"/>
    <s v="N/A"/>
    <s v="Soporte técnico en sitio "/>
    <s v="Mes"/>
    <s v="Serv"/>
    <s v="Servicio"/>
    <s v="Zona 3"/>
    <s v="Sitio"/>
    <s v="Técnico/Tecnólogo ó Profesional"/>
    <s v="IT-SW-09-03"/>
    <s v="Mensual"/>
    <n v="18058700"/>
    <n v="1"/>
    <n v="1"/>
    <n v="0"/>
    <n v="18058700"/>
    <n v="19629021.739999998"/>
    <n v="0"/>
  </r>
  <r>
    <s v="UT SOFT IG3CANALIT-SW-10-01"/>
    <s v="IT-SW-10-01CANAL"/>
    <m/>
    <x v="5"/>
    <s v="IT-SW-10-01"/>
    <x v="0"/>
    <s v="UT SOFT IG3"/>
    <s v="COP"/>
    <s v="N/A"/>
    <s v="Soporte técnico proactivo "/>
    <s v="Hora"/>
    <s v="Serv"/>
    <s v="Servicio"/>
    <s v="Zona 2"/>
    <s v="Remoto"/>
    <s v="Técnico/Tecnólogo ó Profesional"/>
    <s v="IT-SW-10-01"/>
    <s v="Por hora"/>
    <n v="116250"/>
    <n v="1"/>
    <n v="1"/>
    <n v="0"/>
    <n v="116250"/>
    <n v="126358.7"/>
    <n v="0"/>
  </r>
  <r>
    <s v="UT SOFT IG3CANALIT-SW-10-02"/>
    <s v="IT-SW-10-02CANAL"/>
    <m/>
    <x v="5"/>
    <s v="IT-SW-10-02"/>
    <x v="0"/>
    <s v="UT SOFT IG3"/>
    <s v="COP"/>
    <s v="N/A"/>
    <s v="Soporte técnico proactivo "/>
    <s v="Hora"/>
    <s v="Serv"/>
    <s v="Servicio"/>
    <s v="Zona 2"/>
    <s v="Sitio"/>
    <s v="Técnico/Tecnólogo ó Profesional"/>
    <s v="IT-SW-10-02"/>
    <s v="Por hora"/>
    <n v="125000"/>
    <n v="1"/>
    <n v="1"/>
    <n v="0"/>
    <n v="125000"/>
    <n v="135869.57"/>
    <n v="0"/>
  </r>
  <r>
    <s v="UT SOFT IG3CANALIT-SW-10-03"/>
    <s v="IT-SW-10-03CANAL"/>
    <m/>
    <x v="5"/>
    <s v="IT-SW-10-03"/>
    <x v="0"/>
    <s v="UT SOFT IG3"/>
    <s v="COP"/>
    <s v="N/A"/>
    <s v="Soporte técnico proactivo "/>
    <s v="Hora"/>
    <s v="Serv"/>
    <s v="Servicio"/>
    <s v="Zona 1"/>
    <s v="Remoto"/>
    <s v="Técnico/Tecnólogo ó Profesional"/>
    <s v="IT-SW-10-03"/>
    <s v="Por hora"/>
    <n v="116250"/>
    <n v="1"/>
    <n v="1"/>
    <n v="0"/>
    <n v="116250"/>
    <n v="126358.7"/>
    <n v="0"/>
  </r>
  <r>
    <s v="UT SOFT IG3CANALIT-SW-10-04"/>
    <s v="IT-SW-10-04CANAL"/>
    <m/>
    <x v="5"/>
    <s v="IT-SW-10-04"/>
    <x v="0"/>
    <s v="UT SOFT IG3"/>
    <s v="COP"/>
    <s v="N/A"/>
    <s v="Soporte técnico proactivo "/>
    <s v="Hora"/>
    <s v="Serv"/>
    <s v="Servicio"/>
    <s v="Zona 3"/>
    <s v="Remoto"/>
    <s v="Técnico/Tecnólogo ó Profesional"/>
    <s v="IT-SW-10-04"/>
    <s v="Por hora"/>
    <n v="116250"/>
    <n v="1"/>
    <n v="1"/>
    <n v="0"/>
    <n v="116250"/>
    <n v="126358.7"/>
    <n v="0"/>
  </r>
  <r>
    <s v="UT SOFT IG3CANALIT-SW-10-05"/>
    <s v="IT-SW-10-05CANAL"/>
    <m/>
    <x v="5"/>
    <s v="IT-SW-10-05"/>
    <x v="0"/>
    <s v="UT SOFT IG3"/>
    <s v="COP"/>
    <s v="N/A"/>
    <s v="Soporte técnico proactivo "/>
    <s v="Hora"/>
    <s v="Serv"/>
    <s v="Servicio"/>
    <s v="Zona 3"/>
    <s v="Sitio"/>
    <s v="Técnico/Tecnólogo ó Profesional"/>
    <s v="IT-SW-10-05"/>
    <s v="Por hora"/>
    <n v="128750"/>
    <n v="1"/>
    <n v="1"/>
    <n v="0"/>
    <n v="128750"/>
    <n v="139945.65"/>
    <n v="0"/>
  </r>
  <r>
    <s v="UT SOFT IG3CANALIT-SW-10-06"/>
    <s v="IT-SW-10-06CANAL"/>
    <m/>
    <x v="5"/>
    <s v="IT-SW-10-06"/>
    <x v="0"/>
    <s v="UT SOFT IG3"/>
    <s v="COP"/>
    <s v="N/A"/>
    <s v="Soporte técnico proactivo "/>
    <s v="Hora"/>
    <s v="Serv"/>
    <s v="Servicio"/>
    <s v="Zona 1"/>
    <s v="Sitio"/>
    <s v="Técnico/Tecnólogo ó Profesional"/>
    <s v="IT-SW-10-06"/>
    <s v="Por hora"/>
    <n v="123750"/>
    <n v="1"/>
    <n v="1"/>
    <n v="0"/>
    <n v="123750"/>
    <n v="134510.87"/>
    <n v="0"/>
  </r>
  <r>
    <s v="UT SOFT IG3CANALIT-SW-11-01"/>
    <s v="IT-SW-11-01CANAL"/>
    <m/>
    <x v="5"/>
    <s v="IT-SW-11-01"/>
    <x v="0"/>
    <s v="UT SOFT IG3"/>
    <s v="COP"/>
    <s v="N/A"/>
    <s v="Soporte técnico reactivo "/>
    <s v="Hora"/>
    <s v="Serv"/>
    <s v="Servicio"/>
    <s v="Zona 1"/>
    <s v="Sitio"/>
    <s v="Técnico/Tecnólogo ó Profesional"/>
    <s v="IT-SW-11-01"/>
    <s v="Por hora"/>
    <n v="111250"/>
    <n v="1"/>
    <n v="1"/>
    <n v="0"/>
    <n v="111250"/>
    <n v="120923.91"/>
    <n v="0"/>
  </r>
  <r>
    <s v="UT SOFT IG3CANALIT-SW-11-02"/>
    <s v="IT-SW-11-02CANAL"/>
    <m/>
    <x v="5"/>
    <s v="IT-SW-11-02"/>
    <x v="0"/>
    <s v="UT SOFT IG3"/>
    <s v="COP"/>
    <s v="N/A"/>
    <s v="Soporte técnico reactivo "/>
    <s v="Hora"/>
    <s v="Serv"/>
    <s v="Servicio"/>
    <s v="Zona 2"/>
    <s v="Remoto"/>
    <s v="Técnico/Tecnólogo ó Profesional"/>
    <s v="IT-SW-11-02"/>
    <s v="Por hora"/>
    <n v="105000"/>
    <n v="1"/>
    <n v="1"/>
    <n v="0"/>
    <n v="105000"/>
    <n v="114130.43"/>
    <n v="0"/>
  </r>
  <r>
    <s v="UT SOFT IG3CANALIT-SW-11-03"/>
    <s v="IT-SW-11-03CANAL"/>
    <m/>
    <x v="5"/>
    <s v="IT-SW-11-03"/>
    <x v="0"/>
    <s v="UT SOFT IG3"/>
    <s v="COP"/>
    <s v="N/A"/>
    <s v="Soporte técnico reactivo "/>
    <s v="Hora"/>
    <s v="Serv"/>
    <s v="Servicio"/>
    <s v="Zona 2"/>
    <s v="Sitio"/>
    <s v="Técnico/Tecnólogo ó Profesional"/>
    <s v="IT-SW-11-03"/>
    <s v="Por hora"/>
    <n v="112500"/>
    <n v="1"/>
    <n v="1"/>
    <n v="0"/>
    <n v="112500"/>
    <n v="122282.61"/>
    <n v="0"/>
  </r>
  <r>
    <s v="UT SOFT IG3CANALIT-SW-11-04"/>
    <s v="IT-SW-11-04CANAL"/>
    <m/>
    <x v="5"/>
    <s v="IT-SW-11-04"/>
    <x v="0"/>
    <s v="UT SOFT IG3"/>
    <s v="COP"/>
    <s v="N/A"/>
    <s v="Soporte técnico reactivo "/>
    <s v="Hora"/>
    <s v="Serv"/>
    <s v="Servicio"/>
    <s v="Zona 3"/>
    <s v="Remoto"/>
    <s v="Técnico/Tecnólogo ó Profesional"/>
    <s v="IT-SW-11-04"/>
    <s v="Por hora"/>
    <n v="105000"/>
    <n v="1"/>
    <n v="1"/>
    <n v="0"/>
    <n v="105000"/>
    <n v="114130.43"/>
    <n v="0"/>
  </r>
  <r>
    <s v="UT SOFT IG3CANALIT-SW-11-05"/>
    <s v="IT-SW-11-05CANAL"/>
    <m/>
    <x v="5"/>
    <s v="IT-SW-11-05"/>
    <x v="0"/>
    <s v="UT SOFT IG3"/>
    <s v="COP"/>
    <s v="N/A"/>
    <s v="Soporte técnico reactivo "/>
    <s v="Hora"/>
    <s v="Serv"/>
    <s v="Servicio"/>
    <s v="Zona 3"/>
    <s v="Sitio"/>
    <s v="Técnico/Tecnólogo ó Profesional"/>
    <s v="IT-SW-11-05"/>
    <s v="Por hora"/>
    <n v="116250"/>
    <n v="1"/>
    <n v="1"/>
    <n v="0"/>
    <n v="116250"/>
    <n v="126358.7"/>
    <n v="0"/>
  </r>
  <r>
    <s v="UT SOFT IG3CANALIT-SW-11-06"/>
    <s v="IT-SW-11-06CANAL"/>
    <m/>
    <x v="5"/>
    <s v="IT-SW-11-06"/>
    <x v="0"/>
    <s v="UT SOFT IG3"/>
    <s v="COP"/>
    <s v="N/A"/>
    <s v="Soporte técnico reactivo "/>
    <s v="Hora"/>
    <s v="Serv"/>
    <s v="Servicio"/>
    <s v="Zona 1"/>
    <s v="Remoto"/>
    <s v="Técnico/Tecnólogo ó Profesional"/>
    <s v="IT-SW-11-06"/>
    <s v="Por hora"/>
    <n v="105000"/>
    <n v="1"/>
    <n v="1"/>
    <n v="0"/>
    <n v="105000"/>
    <n v="114130.43"/>
    <n v="0"/>
  </r>
  <r>
    <s v="Catalogo principalCSP ENTIDADES NO CUALIFICADASCFQ7TTC0HBSM-0001_NCLF"/>
    <s v="CFQ7TTC0HBSM-0001_NCLFCSP ENTIDADES NO CUALIFICADAS"/>
    <m/>
    <x v="4"/>
    <s v="CFQ7TTC0HBSM-0001_NCLF"/>
    <x v="5"/>
    <s v="Catalogo principal"/>
    <s v="USD"/>
    <s v="N/A"/>
    <s v="Dynamics 365 Customer Voice USL_NCLF"/>
    <s v="Unidad"/>
    <s v="Und"/>
    <s v="Monthly Subscriptions"/>
    <s v="N/A"/>
    <s v="N/A"/>
    <s v="CSP ENT. NO CUALIFICADAS"/>
    <s v="CFQ7TTC0HBSM-0001_NCLF"/>
    <s v="Suscripción mensual con pago anual"/>
    <n v="0"/>
    <n v="1"/>
    <n v="0"/>
    <n v="0"/>
    <n v="0"/>
    <n v="0"/>
    <n v="0"/>
  </r>
  <r>
    <s v="Catalogo principalCSP ENTIDADES NO CUALIFICADASCFQ7TTC0RWPR-0001_NCLF"/>
    <s v="CFQ7TTC0RWPR-0001_NCLFCSP ENTIDADES NO CUALIFICADAS"/>
    <m/>
    <x v="4"/>
    <s v="CFQ7TTC0RWPR-0001_NCLF"/>
    <x v="5"/>
    <s v="Catalogo principal"/>
    <s v="USD"/>
    <s v="N/A"/>
    <s v="Insider Risk Management Forensic Evidence 100GB Add-on_NCLF"/>
    <s v="Unidad"/>
    <s v="Und"/>
    <s v="Monthly Subscriptions"/>
    <s v="N/A"/>
    <s v="N/A"/>
    <s v="CSP ENT. NO CUALIFICADAS"/>
    <s v="CFQ7TTC0RWPR-0001_NCLF"/>
    <s v="Suscripción mensual con pago anual"/>
    <n v="75"/>
    <n v="1"/>
    <n v="0"/>
    <n v="0"/>
    <n v="294261.75"/>
    <n v="319849.73"/>
    <n v="0"/>
  </r>
  <r>
    <s v="Catalogo principalCSP ENTIDADES NO CUALIFICADASCFQ7TTC0QTFK-0002_NCLF"/>
    <s v="CFQ7TTC0QTFK-0002_NCLFCSP ENTIDADES NO CUALIFICADAS"/>
    <m/>
    <x v="4"/>
    <s v="CFQ7TTC0QTFK-0002_NCLF"/>
    <x v="5"/>
    <s v="Catalogo principal"/>
    <s v="USD"/>
    <s v="N/A"/>
    <s v="Defender Threat Intelligence_NCLF"/>
    <s v="Unidad"/>
    <s v="Und"/>
    <s v="Monthly Subscriptions"/>
    <s v="N/A"/>
    <s v="N/A"/>
    <s v="CSP ENT. NO CUALIFICADAS"/>
    <s v="CFQ7TTC0QTFK-0002_NCLF"/>
    <s v="Suscripción mensual con pago anual"/>
    <n v="4166.7"/>
    <n v="1"/>
    <n v="0"/>
    <n v="0"/>
    <n v="16348005.782999998"/>
    <n v="17769571.5"/>
    <n v="0"/>
  </r>
  <r>
    <s v="Catalogo principalCSP ENTIDADES NO CUALIFICADASCFQ7TTC0JPGV-0002_NCLF"/>
    <s v="CFQ7TTC0JPGV-0002_NCLFCSP ENTIDADES NO CUALIFICADAS"/>
    <m/>
    <x v="4"/>
    <s v="CFQ7TTC0JPGV-0002_NCLF"/>
    <x v="5"/>
    <s v="Catalogo principal"/>
    <s v="USD"/>
    <s v="N/A"/>
    <s v="Microsoft Defender Vulnerability Management Add-on_NCLF"/>
    <s v="Unidad"/>
    <s v="Und"/>
    <s v="Monthly Subscriptions"/>
    <s v="N/A"/>
    <s v="N/A"/>
    <s v="CSP ENT. NO CUALIFICADAS"/>
    <s v="CFQ7TTC0JPGV-0002_NCLF"/>
    <s v="Suscripción mensual con pago anual"/>
    <n v="2"/>
    <n v="1"/>
    <n v="0"/>
    <n v="0"/>
    <n v="7846.98"/>
    <n v="8529.33"/>
    <n v="0"/>
  </r>
  <r>
    <s v="Catalogo principalCSP ENTIDADES NO CUALIFICADASCFQ7TTC0RP6S-0001_NCLF"/>
    <s v="CFQ7TTC0RP6S-0001_NCLFCSP ENTIDADES NO CUALIFICADAS"/>
    <m/>
    <x v="4"/>
    <s v="CFQ7TTC0RP6S-0001_NCLF"/>
    <x v="5"/>
    <s v="Catalogo principal"/>
    <s v="USD"/>
    <s v="N/A"/>
    <s v="Microsoft Intune Endpoint Privilege Management_NCLF"/>
    <s v="Unidad"/>
    <s v="Und"/>
    <s v="Monthly Subscriptions"/>
    <s v="N/A"/>
    <s v="N/A"/>
    <s v="CSP ENT. NO CUALIFICADAS"/>
    <s v="CFQ7TTC0RP6S-0001_NCLF"/>
    <s v="Suscripción mensual con pago anual"/>
    <n v="3"/>
    <n v="1"/>
    <n v="0"/>
    <n v="0"/>
    <n v="11770.47"/>
    <n v="12793.99"/>
    <n v="0"/>
  </r>
  <r>
    <s v="Catalogo principalCSP ENTIDADES NO CUALIFICADASCFQ7TTC0RP76-0002_NCLF"/>
    <s v="CFQ7TTC0RP76-0002_NCLFCSP ENTIDADES NO CUALIFICADAS"/>
    <m/>
    <x v="4"/>
    <s v="CFQ7TTC0RP76-0002_NCLF"/>
    <x v="5"/>
    <s v="Catalogo principal"/>
    <s v="USD"/>
    <s v="N/A"/>
    <s v="Microsoft Intune Plan 2_NCLF"/>
    <s v="Unidad"/>
    <s v="Und"/>
    <s v="Monthly Subscriptions"/>
    <s v="N/A"/>
    <s v="N/A"/>
    <s v="CSP ENT. NO CUALIFICADAS"/>
    <s v="CFQ7TTC0RP76-0002_NCLF"/>
    <s v="Suscripción mensual con pago anual"/>
    <n v="4"/>
    <n v="1"/>
    <n v="0"/>
    <n v="0"/>
    <n v="15693.96"/>
    <n v="17058.650000000001"/>
    <n v="0"/>
  </r>
  <r>
    <s v="Catalogo principalCSP ENTIDADES NO CUALIFICADASCFQ7TTC0RZFJ-0001_NCLF"/>
    <s v="CFQ7TTC0RZFJ-0001_NCLFCSP ENTIDADES NO CUALIFICADAS"/>
    <m/>
    <x v="4"/>
    <s v="CFQ7TTC0RZFJ-0001_NCLF"/>
    <x v="5"/>
    <s v="Catalogo principal"/>
    <s v="USD"/>
    <s v="N/A"/>
    <s v="Microsoft Intune Suite_NCLF"/>
    <s v="Unidad"/>
    <s v="Und"/>
    <s v="Monthly Subscriptions"/>
    <s v="N/A"/>
    <s v="N/A"/>
    <s v="CSP ENT. NO CUALIFICADAS"/>
    <s v="CFQ7TTC0RZFJ-0001_NCLF"/>
    <s v="Suscripción mensual con pago anual"/>
    <n v="10"/>
    <n v="1"/>
    <n v="0"/>
    <n v="0"/>
    <n v="39234.899999999994"/>
    <n v="42646.63"/>
    <n v="0"/>
  </r>
  <r>
    <s v="Catalogo principalCSP ENTIDADES NO CUALIFICADASCFQ7TTC0HVZW-000H_NCLF"/>
    <s v="CFQ7TTC0HVZW-000H_NCLFCSP ENTIDADES NO CUALIFICADAS"/>
    <m/>
    <x v="4"/>
    <s v="CFQ7TTC0HVZW-000H_NCLF"/>
    <x v="5"/>
    <s v="Catalogo principal"/>
    <s v="USD"/>
    <s v="N/A"/>
    <s v="Priva Subject Rights Requests (100)_NCLF"/>
    <s v="Unidad"/>
    <s v="Und"/>
    <s v="Monthly Subscriptions"/>
    <s v="N/A"/>
    <s v="N/A"/>
    <s v="CSP ENT. NO CUALIFICADAS"/>
    <s v="CFQ7TTC0HVZW-000H_NCLF"/>
    <s v="Suscripción mensual con pago anual"/>
    <n v="1666.7"/>
    <n v="1"/>
    <n v="0"/>
    <n v="0"/>
    <n v="6539280.7829999998"/>
    <n v="7107913.8899999997"/>
    <n v="0"/>
  </r>
  <r>
    <s v="Catalogo principalCSP ENTIDADES NO CUALIFICADASCFQ7TTC0HVZW-000J_NCLF"/>
    <s v="CFQ7TTC0HVZW-000J_NCLFCSP ENTIDADES NO CUALIFICADAS"/>
    <m/>
    <x v="4"/>
    <s v="CFQ7TTC0HVZW-000J_NCLF"/>
    <x v="5"/>
    <s v="Catalogo principal"/>
    <s v="USD"/>
    <s v="N/A"/>
    <s v="Priva Subject Rights Requests (10)_NCLF"/>
    <s v="Unidad"/>
    <s v="Und"/>
    <s v="Monthly Subscriptions"/>
    <s v="N/A"/>
    <s v="N/A"/>
    <s v="CSP ENT. NO CUALIFICADAS"/>
    <s v="CFQ7TTC0HVZW-000J_NCLF"/>
    <s v="Suscripción mensual con pago anual"/>
    <n v="166.7"/>
    <n v="1"/>
    <n v="0"/>
    <n v="0"/>
    <n v="654045.78299999994"/>
    <n v="710919.33"/>
    <n v="0"/>
  </r>
  <r>
    <s v="Catalogo principalCSP ENTIDADES NO CUALIFICADASCFQ7TTC0HVZW-000K_NCLF"/>
    <s v="CFQ7TTC0HVZW-000K_NCLFCSP ENTIDADES NO CUALIFICADAS"/>
    <m/>
    <x v="4"/>
    <s v="CFQ7TTC0HVZW-000K_NCLF"/>
    <x v="5"/>
    <s v="Catalogo principal"/>
    <s v="USD"/>
    <s v="N/A"/>
    <s v="Priva Subject Rights Requests (1)_NCLF"/>
    <s v="Unidad"/>
    <s v="Und"/>
    <s v="Monthly Subscriptions"/>
    <s v="N/A"/>
    <s v="N/A"/>
    <s v="CSP ENT. NO CUALIFICADAS"/>
    <s v="CFQ7TTC0HVZW-000K_NCLF"/>
    <s v="Suscripción mensual con pago anual"/>
    <n v="16.7"/>
    <n v="1"/>
    <n v="0"/>
    <n v="0"/>
    <n v="65522.282999999996"/>
    <n v="71219.87"/>
    <n v="0"/>
  </r>
  <r>
    <s v="Catalogo principalCSP ENTIDADES NO CUALIFICADASCFQ7TTC0R551-0001_NCLF"/>
    <s v="CFQ7TTC0R551-0001_NCLFCSP ENTIDADES NO CUALIFICADAS"/>
    <m/>
    <x v="4"/>
    <s v="CFQ7TTC0R551-0001_NCLF"/>
    <x v="5"/>
    <s v="Catalogo principal"/>
    <s v="USD"/>
    <s v="N/A"/>
    <s v="SharePoint advanced management plan 1_NCLF"/>
    <s v="Unidad"/>
    <s v="Und"/>
    <s v="Monthly Subscriptions"/>
    <s v="N/A"/>
    <s v="N/A"/>
    <s v="CSP ENT. NO CUALIFICADAS"/>
    <s v="CFQ7TTC0R551-0001_NCLF"/>
    <s v="Suscripción mensual con pago anual"/>
    <n v="3"/>
    <n v="1"/>
    <n v="0"/>
    <n v="0"/>
    <n v="11770.47"/>
    <n v="12793.99"/>
    <n v="0"/>
  </r>
  <r>
    <s v="Catalogo principalCSP ENTIDADES NO CUALIFICADASCFQ7TTC0RM8K-0002_NCLF"/>
    <s v="CFQ7TTC0RM8K-0002_NCLFCSP ENTIDADES NO CUALIFICADAS"/>
    <m/>
    <x v="4"/>
    <s v="CFQ7TTC0RM8K-0002_NCLF"/>
    <x v="5"/>
    <s v="Catalogo principal"/>
    <s v="USD"/>
    <s v="N/A"/>
    <s v="Microsoft Teams Premium Introductory Pricing_NCLF"/>
    <s v="Unidad"/>
    <s v="Und"/>
    <s v="Monthly Subscriptions"/>
    <s v="N/A"/>
    <s v="N/A"/>
    <s v="CSP ENT. NO CUALIFICADAS"/>
    <s v="CFQ7TTC0RM8K-0002_NCLF"/>
    <s v="Suscripción mensual con pago anual"/>
    <n v="7"/>
    <n v="1"/>
    <n v="0"/>
    <n v="0"/>
    <n v="27464.43"/>
    <n v="29852.639999999999"/>
    <n v="0"/>
  </r>
  <r>
    <s v="Catalogo principalCSP ENTIDADES NO CUALIFICADASCFQ7TTC0HDJR-000F_NCLF"/>
    <s v="CFQ7TTC0HDJR-000F_NCLFCSP ENTIDADES NO CUALIFICADAS"/>
    <m/>
    <x v="4"/>
    <s v="CFQ7TTC0HDJR-000F_NCLF"/>
    <x v="5"/>
    <s v="Catalogo principal"/>
    <s v="USD"/>
    <s v="N/A"/>
    <s v="Universal Print volume add-on (10k jobs)_NCLF"/>
    <s v="Unidad"/>
    <s v="Und"/>
    <s v="Monthly Subscriptions"/>
    <s v="N/A"/>
    <s v="N/A"/>
    <s v="CSP ENT. NO CUALIFICADAS"/>
    <s v="CFQ7TTC0HDJR-000F_NCLF"/>
    <s v="Suscripción mensual con pago anual"/>
    <n v="300"/>
    <n v="1"/>
    <n v="0"/>
    <n v="0"/>
    <n v="1177047"/>
    <n v="1279398.9099999999"/>
    <n v="0"/>
  </r>
  <r>
    <s v="Catalogo principalCSP ENTIDADES NO CUALIFICADASCFQ7TTC0HDJR-000G_NCLF"/>
    <s v="CFQ7TTC0HDJR-000G_NCLFCSP ENTIDADES NO CUALIFICADAS"/>
    <m/>
    <x v="4"/>
    <s v="CFQ7TTC0HDJR-000G_NCLF"/>
    <x v="5"/>
    <s v="Catalogo principal"/>
    <s v="USD"/>
    <s v="N/A"/>
    <s v="Universal Print volume add-on (500 jobs)_NCLF"/>
    <s v="Unidad"/>
    <s v="Und"/>
    <s v="Monthly Subscriptions"/>
    <s v="N/A"/>
    <s v="N/A"/>
    <s v="CSP ENT. NO CUALIFICADAS"/>
    <s v="CFQ7TTC0HDJR-000G_NCLF"/>
    <s v="Suscripción mensual con pago anual"/>
    <n v="25"/>
    <n v="1"/>
    <n v="0"/>
    <n v="0"/>
    <n v="98087.25"/>
    <n v="106616.58"/>
    <n v="0"/>
  </r>
  <r>
    <s v="Catalogo principalCSP ENTIDADES NO CUALIFICADASCFQ7TTC0RV0H-0001_NCLF"/>
    <s v="CFQ7TTC0RV0H-0001_NCLFCSP ENTIDADES NO CUALIFICADAS"/>
    <m/>
    <x v="4"/>
    <s v="CFQ7TTC0RV0H-0001_NCLF"/>
    <x v="5"/>
    <s v="Catalogo principal"/>
    <s v="USD"/>
    <s v="N/A"/>
    <s v="Workload Identities for EPM customers_NCLF"/>
    <s v="Unidad"/>
    <s v="Und"/>
    <s v="Monthly Subscriptions"/>
    <s v="N/A"/>
    <s v="N/A"/>
    <s v="CSP ENT. NO CUALIFICADAS"/>
    <s v="CFQ7TTC0RV0H-0001_NCLF"/>
    <s v="Suscripción mensual con pago anual"/>
    <n v="0"/>
    <n v="1"/>
    <n v="0"/>
    <n v="0"/>
    <n v="0"/>
    <n v="0"/>
    <n v="0"/>
  </r>
  <r>
    <s v="Catalogo principalCSP ENTIDADES NO CUALIFICADASDG7GMGF0MF3T-0001_NCLF"/>
    <s v="DG7GMGF0MF3T-0001_NCLFCSP ENTIDADES NO CUALIFICADAS"/>
    <m/>
    <x v="4"/>
    <s v="DG7GMGF0MF3T-0001_NCLF"/>
    <x v="5"/>
    <s v="Catalogo principal"/>
    <s v="USD"/>
    <s v="N/A"/>
    <s v="SQL Server 2022 - 1 Device CAL_NCLF"/>
    <s v="Unidad"/>
    <s v="Und"/>
    <s v="Standard"/>
    <s v="N/A"/>
    <s v="N/A"/>
    <s v="CSP ENT. NO CUALIFICADAS"/>
    <s v="DG7GMGF0MF3T-0001_NCLF"/>
    <s v="Licencia"/>
    <n v="264"/>
    <n v="1"/>
    <n v="0"/>
    <n v="0"/>
    <n v="1035801.36"/>
    <n v="1125871.04"/>
    <n v="0"/>
  </r>
  <r>
    <s v="Catalogo principalCSP ENTIDADES NO CUALIFICADASDG7GMGF0MF3T-0002_NCLF"/>
    <s v="DG7GMGF0MF3T-0002_NCLFCSP ENTIDADES NO CUALIFICADAS"/>
    <m/>
    <x v="4"/>
    <s v="DG7GMGF0MF3T-0002_NCLF"/>
    <x v="5"/>
    <s v="Catalogo principal"/>
    <s v="USD"/>
    <s v="N/A"/>
    <s v="SQL Server 2022 - 1 User CAL_NCLF"/>
    <s v="Unidad"/>
    <s v="Und"/>
    <s v="Standard"/>
    <s v="N/A"/>
    <s v="N/A"/>
    <s v="CSP ENT. NO CUALIFICADAS"/>
    <s v="DG7GMGF0MF3T-0002_NCLF"/>
    <s v="Licencia"/>
    <n v="264"/>
    <n v="1"/>
    <n v="0"/>
    <n v="0"/>
    <n v="1035801.36"/>
    <n v="1125871.04"/>
    <n v="0"/>
  </r>
  <r>
    <s v="Catalogo principalOVS_ES ACADEMICOGUN-00001"/>
    <s v="GUN-00001OVS_ES ACADEMICO"/>
    <m/>
    <x v="4"/>
    <s v="GUN-00001"/>
    <x v="1"/>
    <s v="Catalogo principal"/>
    <s v="USD"/>
    <s v="N/A"/>
    <s v="Microsoft® Intune Device P1 Open Edu All Languages Fee Open Value Level E Each Academic AP"/>
    <s v="Unidad"/>
    <s v="Und"/>
    <s v="Fee"/>
    <s v="N/A"/>
    <s v="N/A"/>
    <s v="OVS_ES ACADEMICO"/>
    <s v="GUN-00001"/>
    <s v="Suscripción Anual"/>
    <n v="33"/>
    <n v="1"/>
    <n v="0"/>
    <n v="0"/>
    <n v="129475.17"/>
    <n v="140733.88"/>
    <n v="0"/>
  </r>
  <r>
    <s v="Catalogo principalOVS_ES ACADEMICOGUN-00002"/>
    <s v="GUN-00002OVS_ES ACADEMICO"/>
    <m/>
    <x v="4"/>
    <s v="GUN-00002"/>
    <x v="1"/>
    <s v="Catalogo principal"/>
    <s v="USD"/>
    <s v="N/A"/>
    <s v="Microsoft® Intune Device P1 Open Edu All Languages Fee Open Value Level F Each Academic AP"/>
    <s v="Unidad"/>
    <s v="Und"/>
    <s v="Fee"/>
    <s v="N/A"/>
    <s v="N/A"/>
    <s v="OVS_ES ACADEMICO"/>
    <s v="GUN-00002"/>
    <s v="Suscripción Anual"/>
    <n v="33"/>
    <n v="1"/>
    <n v="0"/>
    <n v="0"/>
    <n v="129475.17"/>
    <n v="140733.88"/>
    <n v="0"/>
  </r>
  <r>
    <s v="Catalogo principalOPEN VALUE - CSP GOBIERNOCFQ7TTC0HBSM-0001"/>
    <s v="CFQ7TTC0HBSM-0001OPEN VALUE - CSP GOBIERNO"/>
    <m/>
    <x v="4"/>
    <s v="CFQ7TTC0HBSM-0001"/>
    <x v="3"/>
    <s v="Catalogo principal"/>
    <s v="USD"/>
    <s v="N/A"/>
    <s v="Dynamics 365 Customer Voice USL"/>
    <s v="Unidad"/>
    <s v="Und"/>
    <s v="Monthly Subscriptions"/>
    <s v="N/A"/>
    <s v="N/A"/>
    <s v="CSP GOBIERNO"/>
    <s v="CFQ7TTC0HBSM-0001"/>
    <s v="Suscripción mensual con pago anual"/>
    <n v="0"/>
    <n v="1"/>
    <n v="0"/>
    <n v="0"/>
    <n v="0"/>
    <n v="0"/>
    <n v="0"/>
  </r>
  <r>
    <s v="Catalogo principalOPEN VALUE - CSP GOBIERNOCFQ7TTC0RWPR-0001"/>
    <s v="CFQ7TTC0RWPR-0001OPEN VALUE - CSP GOBIERNO"/>
    <m/>
    <x v="4"/>
    <s v="CFQ7TTC0RWPR-0001"/>
    <x v="3"/>
    <s v="Catalogo principal"/>
    <s v="USD"/>
    <s v="N/A"/>
    <s v="Insider Risk Management Forensic Evidence 100GB Add-on"/>
    <s v="Unidad"/>
    <s v="Und"/>
    <s v="Monthly Subscriptions"/>
    <s v="N/A"/>
    <s v="N/A"/>
    <s v="CSP GOBIERNO"/>
    <s v="CFQ7TTC0RWPR-0001"/>
    <s v="Suscripción mensual con pago anual"/>
    <n v="75"/>
    <n v="1"/>
    <n v="0"/>
    <n v="0"/>
    <n v="294261.75"/>
    <n v="319849.73"/>
    <n v="0"/>
  </r>
  <r>
    <s v="Catalogo principalOPEN VALUE - CSP GOBIERNOCFQ7TTC0JLX1-0007"/>
    <s v="CFQ7TTC0JLX1-0007OPEN VALUE - CSP GOBIERNO"/>
    <m/>
    <x v="4"/>
    <s v="CFQ7TTC0JLX1-0007"/>
    <x v="3"/>
    <s v="Catalogo principal"/>
    <s v="USD"/>
    <s v="N/A"/>
    <s v="Microsoft Cloud for Nonprofit - Standard P1 AddOn for Industry"/>
    <s v="Unidad"/>
    <s v="Und"/>
    <s v="Monthly Subscriptions"/>
    <s v="N/A"/>
    <s v="N/A"/>
    <s v="CSP GOBIERNO"/>
    <s v="CFQ7TTC0JLX1-0007"/>
    <s v="Suscripción mensual con pago anual"/>
    <n v="750"/>
    <n v="1"/>
    <n v="0"/>
    <n v="0"/>
    <n v="2942617.5"/>
    <n v="3198497.28"/>
    <n v="0"/>
  </r>
  <r>
    <s v="Catalogo principalOPEN VALUE - CSP GOBIERNOCFQ7TTC0JLX1-0009"/>
    <s v="CFQ7TTC0JLX1-0009OPEN VALUE - CSP GOBIERNO"/>
    <m/>
    <x v="4"/>
    <s v="CFQ7TTC0JLX1-0009"/>
    <x v="3"/>
    <s v="Catalogo principal"/>
    <s v="USD"/>
    <s v="N/A"/>
    <s v="Microsoft Cloud for Nonprofit - Standard P2 AddOn for Industry"/>
    <s v="Unidad"/>
    <s v="Und"/>
    <s v="Monthly Subscriptions"/>
    <s v="N/A"/>
    <s v="N/A"/>
    <s v="CSP GOBIERNO"/>
    <s v="CFQ7TTC0JLX1-0009"/>
    <s v="Suscripción mensual con pago anual"/>
    <n v="2000"/>
    <n v="1"/>
    <n v="0"/>
    <n v="0"/>
    <n v="7846980"/>
    <n v="8529326.0899999999"/>
    <n v="0"/>
  </r>
  <r>
    <s v="Catalogo principalOPEN VALUE - CSP GOBIERNOCFQ7TTC0QTFK-0002"/>
    <s v="CFQ7TTC0QTFK-0002OPEN VALUE - CSP GOBIERNO"/>
    <m/>
    <x v="4"/>
    <s v="CFQ7TTC0QTFK-0002"/>
    <x v="3"/>
    <s v="Catalogo principal"/>
    <s v="USD"/>
    <s v="N/A"/>
    <s v="Defender Threat Intelligence"/>
    <s v="Unidad"/>
    <s v="Und"/>
    <s v="Monthly Subscriptions"/>
    <s v="N/A"/>
    <s v="N/A"/>
    <s v="CSP GOBIERNO"/>
    <s v="CFQ7TTC0QTFK-0002"/>
    <s v="Suscripción mensual con pago anual"/>
    <n v="4166.7"/>
    <n v="1"/>
    <n v="0"/>
    <n v="0"/>
    <n v="16348005.782999998"/>
    <n v="17769571.5"/>
    <n v="0"/>
  </r>
  <r>
    <s v="Catalogo principalOPEN VALUE - CSP GOBIERNOCFQ7TTC0JPGV-0002"/>
    <s v="CFQ7TTC0JPGV-0002OPEN VALUE - CSP GOBIERNO"/>
    <m/>
    <x v="4"/>
    <s v="CFQ7TTC0JPGV-0002"/>
    <x v="3"/>
    <s v="Catalogo principal"/>
    <s v="USD"/>
    <s v="N/A"/>
    <s v="Microsoft Defender Vulnerability Management Add-on"/>
    <s v="Unidad"/>
    <s v="Und"/>
    <s v="Monthly Subscriptions"/>
    <s v="N/A"/>
    <s v="N/A"/>
    <s v="CSP GOBIERNO"/>
    <s v="CFQ7TTC0JPGV-0002"/>
    <s v="Suscripción mensual con pago anual"/>
    <n v="2"/>
    <n v="1"/>
    <n v="0"/>
    <n v="0"/>
    <n v="7846.98"/>
    <n v="8529.33"/>
    <n v="0"/>
  </r>
  <r>
    <s v="Catalogo principalOPEN VALUE - CSP GOBIERNOCFQ7TTC0RP6S-0001"/>
    <s v="CFQ7TTC0RP6S-0001OPEN VALUE - CSP GOBIERNO"/>
    <m/>
    <x v="4"/>
    <s v="CFQ7TTC0RP6S-0001"/>
    <x v="3"/>
    <s v="Catalogo principal"/>
    <s v="USD"/>
    <s v="N/A"/>
    <s v="Microsoft Intune Endpoint Privilege Management"/>
    <s v="Unidad"/>
    <s v="Und"/>
    <s v="Monthly Subscriptions"/>
    <s v="N/A"/>
    <s v="N/A"/>
    <s v="CSP GOBIERNO"/>
    <s v="CFQ7TTC0RP6S-0001"/>
    <s v="Suscripción mensual con pago anual"/>
    <n v="3"/>
    <n v="1"/>
    <n v="0"/>
    <n v="0"/>
    <n v="11770.47"/>
    <n v="12793.99"/>
    <n v="0"/>
  </r>
  <r>
    <s v="Catalogo principalOPEN VALUE - CSP GOBIERNOCFQ7TTC0RP76-0002"/>
    <s v="CFQ7TTC0RP76-0002OPEN VALUE - CSP GOBIERNO"/>
    <m/>
    <x v="4"/>
    <s v="CFQ7TTC0RP76-0002"/>
    <x v="3"/>
    <s v="Catalogo principal"/>
    <s v="USD"/>
    <s v="N/A"/>
    <s v="Microsoft Intune Plan 2"/>
    <s v="Unidad"/>
    <s v="Und"/>
    <s v="Monthly Subscriptions"/>
    <s v="N/A"/>
    <s v="N/A"/>
    <s v="CSP GOBIERNO"/>
    <s v="CFQ7TTC0RP76-0002"/>
    <s v="Suscripción mensual con pago anual"/>
    <n v="4"/>
    <n v="1"/>
    <n v="0"/>
    <n v="0"/>
    <n v="15693.96"/>
    <n v="17058.650000000001"/>
    <n v="0"/>
  </r>
  <r>
    <s v="Catalogo principalOPEN VALUE - CSP GOBIERNOCFQ7TTC0RZFJ-0001"/>
    <s v="CFQ7TTC0RZFJ-0001OPEN VALUE - CSP GOBIERNO"/>
    <m/>
    <x v="4"/>
    <s v="CFQ7TTC0RZFJ-0001"/>
    <x v="3"/>
    <s v="Catalogo principal"/>
    <s v="USD"/>
    <s v="N/A"/>
    <s v="Microsoft Intune Suite"/>
    <s v="Unidad"/>
    <s v="Und"/>
    <s v="Monthly Subscriptions"/>
    <s v="N/A"/>
    <s v="N/A"/>
    <s v="CSP GOBIERNO"/>
    <s v="CFQ7TTC0RZFJ-0001"/>
    <s v="Suscripción mensual con pago anual"/>
    <n v="10"/>
    <n v="1"/>
    <n v="0"/>
    <n v="0"/>
    <n v="39234.899999999994"/>
    <n v="42646.63"/>
    <n v="0"/>
  </r>
  <r>
    <s v="Catalogo principalOPEN VALUE - CSP GOBIERNOCFQ7TTC0HVZW-000H"/>
    <s v="CFQ7TTC0HVZW-000HOPEN VALUE - CSP GOBIERNO"/>
    <m/>
    <x v="4"/>
    <s v="CFQ7TTC0HVZW-000H"/>
    <x v="3"/>
    <s v="Catalogo principal"/>
    <s v="USD"/>
    <s v="N/A"/>
    <s v="Priva Subject Rights Requests (100)"/>
    <s v="Unidad"/>
    <s v="Und"/>
    <s v="Monthly Subscriptions"/>
    <s v="N/A"/>
    <s v="N/A"/>
    <s v="CSP GOBIERNO"/>
    <s v="CFQ7TTC0HVZW-000H"/>
    <s v="Suscripción mensual con pago anual"/>
    <n v="1666.7"/>
    <n v="1"/>
    <n v="0"/>
    <n v="0"/>
    <n v="6539280.7829999998"/>
    <n v="7107913.8899999997"/>
    <n v="0"/>
  </r>
  <r>
    <s v="Catalogo principalOPEN VALUE - CSP GOBIERNOCFQ7TTC0HVZW-000J"/>
    <s v="CFQ7TTC0HVZW-000JOPEN VALUE - CSP GOBIERNO"/>
    <m/>
    <x v="4"/>
    <s v="CFQ7TTC0HVZW-000J"/>
    <x v="3"/>
    <s v="Catalogo principal"/>
    <s v="USD"/>
    <s v="N/A"/>
    <s v="Priva Subject Rights Requests (10)"/>
    <s v="Unidad"/>
    <s v="Und"/>
    <s v="Monthly Subscriptions"/>
    <s v="N/A"/>
    <s v="N/A"/>
    <s v="CSP GOBIERNO"/>
    <s v="CFQ7TTC0HVZW-000J"/>
    <s v="Suscripción mensual con pago anual"/>
    <n v="166.7"/>
    <n v="1"/>
    <n v="0"/>
    <n v="0"/>
    <n v="654045.78299999994"/>
    <n v="710919.33"/>
    <n v="0"/>
  </r>
  <r>
    <s v="Catalogo principalOPEN VALUE - CSP GOBIERNOCFQ7TTC0HVZW-000K"/>
    <s v="CFQ7TTC0HVZW-000KOPEN VALUE - CSP GOBIERNO"/>
    <m/>
    <x v="4"/>
    <s v="CFQ7TTC0HVZW-000K"/>
    <x v="3"/>
    <s v="Catalogo principal"/>
    <s v="USD"/>
    <s v="N/A"/>
    <s v="Priva Subject Rights Requests (1)"/>
    <s v="Unidad"/>
    <s v="Und"/>
    <s v="Monthly Subscriptions"/>
    <s v="N/A"/>
    <s v="N/A"/>
    <s v="CSP GOBIERNO"/>
    <s v="CFQ7TTC0HVZW-000K"/>
    <s v="Suscripción mensual con pago anual"/>
    <n v="16.7"/>
    <n v="1"/>
    <n v="0"/>
    <n v="0"/>
    <n v="65522.282999999996"/>
    <n v="71219.87"/>
    <n v="0"/>
  </r>
  <r>
    <s v="Catalogo principalOPEN VALUE - CSP GOBIERNOCFQ7TTC0R551-0001"/>
    <s v="CFQ7TTC0R551-0001OPEN VALUE - CSP GOBIERNO"/>
    <m/>
    <x v="4"/>
    <s v="CFQ7TTC0R551-0001"/>
    <x v="3"/>
    <s v="Catalogo principal"/>
    <s v="USD"/>
    <s v="N/A"/>
    <s v="SharePoint advanced management plan 1"/>
    <s v="Unidad"/>
    <s v="Und"/>
    <s v="Monthly Subscriptions"/>
    <s v="N/A"/>
    <s v="N/A"/>
    <s v="CSP GOBIERNO"/>
    <s v="CFQ7TTC0R551-0001"/>
    <s v="Suscripción mensual con pago anual"/>
    <n v="3"/>
    <n v="1"/>
    <n v="0"/>
    <n v="0"/>
    <n v="11770.47"/>
    <n v="12793.99"/>
    <n v="0"/>
  </r>
  <r>
    <s v="Catalogo principalOPEN VALUE - CSP GOBIERNOCFQ7TTC0RM8K-0002"/>
    <s v="CFQ7TTC0RM8K-0002OPEN VALUE - CSP GOBIERNO"/>
    <m/>
    <x v="4"/>
    <s v="CFQ7TTC0RM8K-0002"/>
    <x v="3"/>
    <s v="Catalogo principal"/>
    <s v="USD"/>
    <s v="N/A"/>
    <s v="Microsoft Teams Premium Introductory Pricing"/>
    <s v="Unidad"/>
    <s v="Und"/>
    <s v="Monthly Subscriptions"/>
    <s v="N/A"/>
    <s v="N/A"/>
    <s v="CSP GOBIERNO"/>
    <s v="CFQ7TTC0RM8K-0002"/>
    <s v="Suscripción mensual con pago anual"/>
    <n v="7"/>
    <n v="1"/>
    <n v="0"/>
    <n v="0"/>
    <n v="27464.43"/>
    <n v="29852.639999999999"/>
    <n v="0"/>
  </r>
  <r>
    <s v="Catalogo principalOPEN VALUE - CSP GOBIERNOCFQ7TTC0HDJR-000F"/>
    <s v="CFQ7TTC0HDJR-000FOPEN VALUE - CSP GOBIERNO"/>
    <m/>
    <x v="4"/>
    <s v="CFQ7TTC0HDJR-000F"/>
    <x v="3"/>
    <s v="Catalogo principal"/>
    <s v="USD"/>
    <s v="N/A"/>
    <s v="Universal Print volume add-on (10k jobs)"/>
    <s v="Unidad"/>
    <s v="Und"/>
    <s v="Monthly Subscriptions"/>
    <s v="N/A"/>
    <s v="N/A"/>
    <s v="CSP GOBIERNO"/>
    <s v="CFQ7TTC0HDJR-000F"/>
    <s v="Suscripción mensual con pago anual"/>
    <n v="300"/>
    <n v="1"/>
    <n v="0"/>
    <n v="0"/>
    <n v="1177047"/>
    <n v="1279398.9099999999"/>
    <n v="0"/>
  </r>
  <r>
    <s v="Catalogo principalOPEN VALUE - CSP GOBIERNOCFQ7TTC0HDJR-000G"/>
    <s v="CFQ7TTC0HDJR-000GOPEN VALUE - CSP GOBIERNO"/>
    <m/>
    <x v="4"/>
    <s v="CFQ7TTC0HDJR-000G"/>
    <x v="3"/>
    <s v="Catalogo principal"/>
    <s v="USD"/>
    <s v="N/A"/>
    <s v="Universal Print volume add-on (500 jobs)"/>
    <s v="Unidad"/>
    <s v="Und"/>
    <s v="Monthly Subscriptions"/>
    <s v="N/A"/>
    <s v="N/A"/>
    <s v="CSP GOBIERNO"/>
    <s v="CFQ7TTC0HDJR-000G"/>
    <s v="Suscripción mensual con pago anual"/>
    <n v="25"/>
    <n v="1"/>
    <n v="0"/>
    <n v="0"/>
    <n v="98087.25"/>
    <n v="106616.58"/>
    <n v="0"/>
  </r>
  <r>
    <s v="Catalogo principalOPEN VALUE - CSP GOBIERNOCFQ7TTC0RV0H-0001"/>
    <s v="CFQ7TTC0RV0H-0001OPEN VALUE - CSP GOBIERNO"/>
    <m/>
    <x v="4"/>
    <s v="CFQ7TTC0RV0H-0001"/>
    <x v="3"/>
    <s v="Catalogo principal"/>
    <s v="USD"/>
    <s v="N/A"/>
    <s v="Workload Identities for EPM customers"/>
    <s v="Unidad"/>
    <s v="Und"/>
    <s v="Monthly Subscriptions"/>
    <s v="N/A"/>
    <s v="N/A"/>
    <s v="CSP GOBIERNO"/>
    <s v="CFQ7TTC0RV0H-0001"/>
    <s v="Suscripción mensual con pago anual"/>
    <n v="0"/>
    <n v="1"/>
    <n v="0"/>
    <n v="0"/>
    <n v="0"/>
    <n v="0"/>
    <n v="0"/>
  </r>
  <r>
    <s v="Catalogo principalOPEN VALUE - CSP GOBIERNODG7GMGF0MF3T-0001"/>
    <s v="DG7GMGF0MF3T-0001OPEN VALUE - CSP GOBIERNO"/>
    <m/>
    <x v="4"/>
    <s v="DG7GMGF0MF3T-0001"/>
    <x v="3"/>
    <s v="Catalogo principal"/>
    <s v="USD"/>
    <s v="N/A"/>
    <s v="SQL Server 2022 - 1 Device CAL"/>
    <s v="Unidad"/>
    <s v="Und"/>
    <s v="Standard"/>
    <s v="N/A"/>
    <s v="N/A"/>
    <s v="CSP GOBIERNO"/>
    <s v="DG7GMGF0MF3T-0001"/>
    <s v="Licencia"/>
    <n v="264"/>
    <n v="1"/>
    <n v="0"/>
    <n v="0"/>
    <n v="1035801.36"/>
    <n v="1125871.04"/>
    <n v="0"/>
  </r>
  <r>
    <s v="Catalogo principalOPEN VALUE - CSP GOBIERNODG7GMGF0MF3T-0002"/>
    <s v="DG7GMGF0MF3T-0002OPEN VALUE - CSP GOBIERNO"/>
    <m/>
    <x v="4"/>
    <s v="DG7GMGF0MF3T-0002"/>
    <x v="3"/>
    <s v="Catalogo principal"/>
    <s v="USD"/>
    <s v="N/A"/>
    <s v="SQL Server 2022 - 1 User CAL"/>
    <s v="Unidad"/>
    <s v="Und"/>
    <s v="Standard"/>
    <s v="N/A"/>
    <s v="N/A"/>
    <s v="CSP GOBIERNO"/>
    <s v="DG7GMGF0MF3T-0002"/>
    <s v="Licencia"/>
    <n v="264"/>
    <n v="1"/>
    <n v="0"/>
    <n v="0"/>
    <n v="1035801.36"/>
    <n v="1125871.04"/>
    <n v="0"/>
  </r>
  <r>
    <s v="Catalogo principalCSP ACADEMICODG7GMGF0MF3T-0001EDU"/>
    <s v="DG7GMGF0MF3T-0001EDUCSP ACADEMICO"/>
    <m/>
    <x v="4"/>
    <s v="DG7GMGF0MF3T-0001EDU"/>
    <x v="2"/>
    <s v="Catalogo principal"/>
    <s v="USD"/>
    <s v="N/A"/>
    <s v="SQL Server 2022 - 1 Device CAL_EDU"/>
    <s v="Unidad"/>
    <s v="Und"/>
    <s v="Standard"/>
    <s v="N/A"/>
    <s v="N/A"/>
    <s v="CSP ACADEMICO"/>
    <s v="DG7GMGF0MF3T-0001EDU"/>
    <s v="Licencia"/>
    <n v="66"/>
    <n v="1"/>
    <n v="0"/>
    <n v="0"/>
    <n v="258950.34"/>
    <n v="281467.76"/>
    <n v="0"/>
  </r>
  <r>
    <s v="Catalogo principalCSP ACADEMICODG7GMGF0MF3T-0002EDU"/>
    <s v="DG7GMGF0MF3T-0002EDUCSP ACADEMICO"/>
    <m/>
    <x v="4"/>
    <s v="DG7GMGF0MF3T-0002EDU"/>
    <x v="2"/>
    <s v="Catalogo principal"/>
    <s v="USD"/>
    <s v="N/A"/>
    <s v="SQL Server 2022 - 1 User CAL_EDU"/>
    <s v="Unidad"/>
    <s v="Und"/>
    <s v="Standard"/>
    <s v="N/A"/>
    <s v="N/A"/>
    <s v="CSP ACADEMICO"/>
    <s v="DG7GMGF0MF3T-0002EDU"/>
    <s v="Licencia"/>
    <n v="66"/>
    <n v="1"/>
    <n v="0"/>
    <n v="0"/>
    <n v="258950.34"/>
    <n v="281467.76"/>
    <n v="0"/>
  </r>
  <r>
    <s v="Catalogo principalCSP ACADEMICO0cda2c59-679b-41b8-ada1-1bd32bcff33a"/>
    <s v="0cda2c59-679b-41b8-ada1-1bd32bcff33aCSP ACADEMICO"/>
    <m/>
    <x v="4"/>
    <s v="0cda2c59-679b-41b8-ada1-1bd32bcff33a"/>
    <x v="2"/>
    <s v="Catalogo principal"/>
    <s v="USD"/>
    <s v="N/A"/>
    <s v="Microsoft Intune Endpoint Privilege Management for Faculty"/>
    <s v="Unidad"/>
    <s v="Und"/>
    <s v="Monthly Subscriptions"/>
    <s v="N/A"/>
    <s v="N/A"/>
    <s v="CSP ACADEMICO"/>
    <s v="0cda2c59-679b-41b8-ada1-1bd32bcff33a"/>
    <s v="Suscripción mensual con pago anual"/>
    <n v="0.6"/>
    <n v="1"/>
    <n v="0"/>
    <n v="0"/>
    <n v="2354.0939999999996"/>
    <n v="2558.8000000000002"/>
    <n v="0"/>
  </r>
  <r>
    <s v="Catalogo principalCSP ACADEMICO8747421a-825c-4df4-9e29-163478882348"/>
    <s v="8747421a-825c-4df4-9e29-163478882348CSP ACADEMICO"/>
    <m/>
    <x v="4"/>
    <s v="8747421a-825c-4df4-9e29-163478882348"/>
    <x v="2"/>
    <s v="Catalogo principal"/>
    <s v="USD"/>
    <s v="N/A"/>
    <s v="Microsoft Intune Endpoint Privilege Management for Students"/>
    <s v="Unidad"/>
    <s v="Und"/>
    <s v="Monthly Subscriptions"/>
    <s v="N/A"/>
    <s v="N/A"/>
    <s v="CSP ACADEMICO"/>
    <s v="8747421a-825c-4df4-9e29-163478882348"/>
    <s v="Suscripción mensual con pago anual"/>
    <n v="0.45"/>
    <n v="1"/>
    <n v="0"/>
    <n v="0"/>
    <n v="1765.5705"/>
    <n v="1919.1"/>
    <n v="0"/>
  </r>
  <r>
    <s v="Catalogo principalCSP ACADEMICO28edee39-78e1-4442-849f-30cbeb7da081"/>
    <s v="28edee39-78e1-4442-849f-30cbeb7da081CSP ACADEMICO"/>
    <m/>
    <x v="4"/>
    <s v="28edee39-78e1-4442-849f-30cbeb7da081"/>
    <x v="2"/>
    <s v="Catalogo principal"/>
    <s v="USD"/>
    <s v="N/A"/>
    <s v="Microsoft Sustainability Manager for Faculty"/>
    <s v="Unidad"/>
    <s v="Und"/>
    <s v="Monthly Subscriptions"/>
    <s v="N/A"/>
    <s v="N/A"/>
    <s v="CSP ACADEMICO"/>
    <s v="28edee39-78e1-4442-849f-30cbeb7da081"/>
    <s v="Suscripción mensual con pago anual"/>
    <n v="4000"/>
    <n v="1"/>
    <n v="0"/>
    <n v="0"/>
    <n v="15693960"/>
    <n v="17058652.170000002"/>
    <n v="0"/>
  </r>
  <r>
    <s v="Catalogo principalCSP ACADEMICO63a431a9-a638-4b3a-aef9-700f216b0b14"/>
    <s v="63a431a9-a638-4b3a-aef9-700f216b0b14CSP ACADEMICO"/>
    <m/>
    <x v="4"/>
    <s v="63a431a9-a638-4b3a-aef9-700f216b0b14"/>
    <x v="2"/>
    <s v="Catalogo principal"/>
    <s v="USD"/>
    <s v="N/A"/>
    <s v="Microsoft Sustainability Manager for Students"/>
    <s v="Unidad"/>
    <s v="Und"/>
    <s v="Monthly Subscriptions"/>
    <s v="N/A"/>
    <s v="N/A"/>
    <s v="CSP ACADEMICO"/>
    <s v="63a431a9-a638-4b3a-aef9-700f216b0b14"/>
    <s v="Suscripción mensual con pago anual"/>
    <n v="4000"/>
    <n v="1"/>
    <n v="0"/>
    <n v="0"/>
    <n v="15693960"/>
    <n v="17058652.170000002"/>
    <n v="0"/>
  </r>
  <r>
    <s v="Catalogo principalCSP ACADEMICO7cc2e2d2-5851-4b08-a773-3aa529379e9f"/>
    <s v="7cc2e2d2-5851-4b08-a773-3aa529379e9fCSP ACADEMICO"/>
    <m/>
    <x v="4"/>
    <s v="7cc2e2d2-5851-4b08-a773-3aa529379e9f"/>
    <x v="2"/>
    <s v="Catalogo principal"/>
    <s v="USD"/>
    <s v="N/A"/>
    <s v="Microsoft Sustainability Manager USL for Faculty_AddOn"/>
    <s v="Unidad"/>
    <s v="Und"/>
    <s v="Monthly Subscriptions"/>
    <s v="N/A"/>
    <s v="N/A"/>
    <s v="CSP ACADEMICO"/>
    <s v="7cc2e2d2-5851-4b08-a773-3aa529379e9f"/>
    <s v="Suscripción mensual con pago anual"/>
    <n v="0"/>
    <n v="1"/>
    <n v="0"/>
    <n v="0"/>
    <n v="0"/>
    <n v="0"/>
    <n v="0"/>
  </r>
  <r>
    <s v="Catalogo principalCSP ACADEMICO89c4379a-ed9d-4c9b-8869-de0e4802c18c"/>
    <s v="89c4379a-ed9d-4c9b-8869-de0e4802c18cCSP ACADEMICO"/>
    <m/>
    <x v="4"/>
    <s v="89c4379a-ed9d-4c9b-8869-de0e4802c18c"/>
    <x v="2"/>
    <s v="Catalogo principal"/>
    <s v="USD"/>
    <s v="N/A"/>
    <s v="Microsoft Sustainability Manager USL for Students_AddOn"/>
    <s v="Unidad"/>
    <s v="Und"/>
    <s v="Monthly Subscriptions"/>
    <s v="N/A"/>
    <s v="N/A"/>
    <s v="CSP ACADEMICO"/>
    <s v="89c4379a-ed9d-4c9b-8869-de0e4802c18c"/>
    <s v="Suscripción mensual con pago anual"/>
    <n v="0"/>
    <n v="1"/>
    <n v="0"/>
    <n v="0"/>
    <n v="0"/>
    <n v="0"/>
    <n v="0"/>
  </r>
  <r>
    <s v="Catalogo principalCSP ACADEMICOae326f5a-5340-47e6-bffc-bc66117d68cf"/>
    <s v="ae326f5a-5340-47e6-bffc-bc66117d68cfCSP ACADEMICO"/>
    <m/>
    <x v="4"/>
    <s v="ae326f5a-5340-47e6-bffc-bc66117d68cf"/>
    <x v="2"/>
    <s v="Catalogo principal"/>
    <s v="USD"/>
    <s v="N/A"/>
    <s v="Microsoft Defender Vulnerability Management Add-on Edu"/>
    <s v="Unidad"/>
    <s v="Und"/>
    <s v="Monthly Subscriptions"/>
    <s v="N/A"/>
    <s v="N/A"/>
    <s v="CSP ACADEMICO"/>
    <s v="ae326f5a-5340-47e6-bffc-bc66117d68cf"/>
    <s v="Suscripción mensual con pago anual"/>
    <n v="0.4"/>
    <n v="1"/>
    <n v="0"/>
    <n v="0"/>
    <n v="1569.396"/>
    <n v="1705.87"/>
    <n v="0"/>
  </r>
  <r>
    <s v="Catalogo principalCSP ACADEMICO61211bf1-58d9-4e2b-b463-5003be1ad2d1"/>
    <s v="61211bf1-58d9-4e2b-b463-5003be1ad2d1CSP ACADEMICO"/>
    <m/>
    <x v="4"/>
    <s v="61211bf1-58d9-4e2b-b463-5003be1ad2d1"/>
    <x v="2"/>
    <s v="Catalogo principal"/>
    <s v="USD"/>
    <s v="N/A"/>
    <s v="Microsoft Defender Vulnerability Management Add-on for Student"/>
    <s v="Unidad"/>
    <s v="Und"/>
    <s v="Monthly Subscriptions"/>
    <s v="N/A"/>
    <s v="N/A"/>
    <s v="CSP ACADEMICO"/>
    <s v="61211bf1-58d9-4e2b-b463-5003be1ad2d1"/>
    <s v="Suscripción mensual con pago anual"/>
    <n v="0.3"/>
    <n v="1"/>
    <n v="0"/>
    <n v="0"/>
    <n v="1177.0469999999998"/>
    <n v="1279.4000000000001"/>
    <n v="0"/>
  </r>
  <r>
    <s v="Catalogo principalCSP ACADEMICO85610de9-533b-4c38-b1a0-4924ff8b856a"/>
    <s v="85610de9-533b-4c38-b1a0-4924ff8b856aCSP ACADEMICO"/>
    <m/>
    <x v="4"/>
    <s v="85610de9-533b-4c38-b1a0-4924ff8b856a"/>
    <x v="2"/>
    <s v="Catalogo principal"/>
    <s v="USD"/>
    <s v="N/A"/>
    <s v="Microsoft Intune Plan 2 for Faculty"/>
    <s v="Unidad"/>
    <s v="Und"/>
    <s v="Monthly Subscriptions"/>
    <s v="N/A"/>
    <s v="N/A"/>
    <s v="CSP ACADEMICO"/>
    <s v="85610de9-533b-4c38-b1a0-4924ff8b856a"/>
    <s v="Suscripción mensual con pago anual"/>
    <n v="0.8"/>
    <n v="1"/>
    <n v="0"/>
    <n v="0"/>
    <n v="3138.7919999999999"/>
    <n v="3411.73"/>
    <n v="0"/>
  </r>
  <r>
    <s v="Catalogo principalCSP ACADEMICOa41550c0-e3fa-4c4a-a8e9-588779418f2d"/>
    <s v="a41550c0-e3fa-4c4a-a8e9-588779418f2dCSP ACADEMICO"/>
    <m/>
    <x v="4"/>
    <s v="a41550c0-e3fa-4c4a-a8e9-588779418f2d"/>
    <x v="2"/>
    <s v="Catalogo principal"/>
    <s v="USD"/>
    <s v="N/A"/>
    <s v="Microsoft Intune Plan 2 for Students"/>
    <s v="Unidad"/>
    <s v="Und"/>
    <s v="Monthly Subscriptions"/>
    <s v="N/A"/>
    <s v="N/A"/>
    <s v="CSP ACADEMICO"/>
    <s v="a41550c0-e3fa-4c4a-a8e9-588779418f2d"/>
    <s v="Suscripción mensual con pago anual"/>
    <n v="0.6"/>
    <n v="1"/>
    <n v="0"/>
    <n v="0"/>
    <n v="2354.0939999999996"/>
    <n v="2558.8000000000002"/>
    <n v="0"/>
  </r>
  <r>
    <s v="Catalogo principalCSP ACADEMICO64a2802b-20c0-40f6-aa5a-6942649fe4fa"/>
    <s v="64a2802b-20c0-40f6-aa5a-6942649fe4faCSP ACADEMICO"/>
    <m/>
    <x v="4"/>
    <s v="64a2802b-20c0-40f6-aa5a-6942649fe4fa"/>
    <x v="2"/>
    <s v="Catalogo principal"/>
    <s v="USD"/>
    <s v="N/A"/>
    <s v="Microsoft Intune Suite for Faculty"/>
    <s v="Unidad"/>
    <s v="Und"/>
    <s v="Monthly Subscriptions"/>
    <s v="N/A"/>
    <s v="N/A"/>
    <s v="CSP ACADEMICO"/>
    <s v="64a2802b-20c0-40f6-aa5a-6942649fe4fa"/>
    <s v="Suscripción mensual con pago anual"/>
    <n v="2"/>
    <n v="1"/>
    <n v="0"/>
    <n v="0"/>
    <n v="7846.98"/>
    <n v="8529.33"/>
    <n v="0"/>
  </r>
  <r>
    <s v="Catalogo principalCSP ACADEMICO65f60603-982a-4beb-8fa4-7dbd8119d106"/>
    <s v="65f60603-982a-4beb-8fa4-7dbd8119d106CSP ACADEMICO"/>
    <m/>
    <x v="4"/>
    <s v="65f60603-982a-4beb-8fa4-7dbd8119d106"/>
    <x v="2"/>
    <s v="Catalogo principal"/>
    <s v="USD"/>
    <s v="N/A"/>
    <s v="Microsoft Intune Suite for Students"/>
    <s v="Unidad"/>
    <s v="Und"/>
    <s v="Monthly Subscriptions"/>
    <s v="N/A"/>
    <s v="N/A"/>
    <s v="CSP ACADEMICO"/>
    <s v="65f60603-982a-4beb-8fa4-7dbd8119d106"/>
    <s v="Suscripción mensual con pago anual"/>
    <n v="1.5"/>
    <n v="1"/>
    <n v="0"/>
    <n v="0"/>
    <n v="5885.2349999999997"/>
    <n v="6396.99"/>
    <n v="0"/>
  </r>
  <r>
    <s v="Catalogo principalCSP ACADEMICOf45a7f3e-aff1-4f95-b393-c99660cb40b8"/>
    <s v="f45a7f3e-aff1-4f95-b393-c99660cb40b8CSP ACADEMICO"/>
    <m/>
    <x v="4"/>
    <s v="f45a7f3e-aff1-4f95-b393-c99660cb40b8"/>
    <x v="2"/>
    <s v="Catalogo principal"/>
    <s v="USD"/>
    <s v="N/A"/>
    <s v="SharePoint advanced management plan 1_AddOn"/>
    <s v="Unidad"/>
    <s v="Und"/>
    <s v="Monthly Subscriptions"/>
    <s v="N/A"/>
    <s v="N/A"/>
    <s v="CSP ACADEMICO"/>
    <s v="f45a7f3e-aff1-4f95-b393-c99660cb40b8"/>
    <s v="Suscripción mensual con pago anual"/>
    <n v="0.45"/>
    <n v="1"/>
    <n v="0"/>
    <n v="0"/>
    <n v="1765.5705"/>
    <n v="1919.1"/>
    <n v="0"/>
  </r>
  <r>
    <s v="Catalogo principalCSP ACADEMICO4efd74d8-60f2-48a2-9dcf-8e60423ccae3"/>
    <s v="4efd74d8-60f2-48a2-9dcf-8e60423ccae3CSP ACADEMICO"/>
    <m/>
    <x v="4"/>
    <s v="4efd74d8-60f2-48a2-9dcf-8e60423ccae3"/>
    <x v="2"/>
    <s v="Catalogo principal"/>
    <s v="USD"/>
    <s v="N/A"/>
    <s v="SharePoint advanced management plan 1_AddOn EDU"/>
    <s v="Unidad"/>
    <s v="Und"/>
    <s v="Monthly Subscriptions"/>
    <s v="N/A"/>
    <s v="N/A"/>
    <s v="CSP ACADEMICO"/>
    <s v="4efd74d8-60f2-48a2-9dcf-8e60423ccae3"/>
    <s v="Suscripción mensual con pago anual"/>
    <n v="0.6"/>
    <n v="1"/>
    <n v="0"/>
    <n v="0"/>
    <n v="2354.0939999999996"/>
    <n v="2558.8000000000002"/>
    <n v="0"/>
  </r>
  <r>
    <s v="Catalogo principalCSP ACADEMICO336288b4-a180-4290-8563-7a633300e276"/>
    <s v="336288b4-a180-4290-8563-7a633300e276CSP ACADEMICO"/>
    <m/>
    <x v="4"/>
    <s v="336288b4-a180-4290-8563-7a633300e276"/>
    <x v="2"/>
    <s v="Catalogo principal"/>
    <s v="USD"/>
    <s v="N/A"/>
    <s v="Universal Print volume add-on (10k jobs) EDU"/>
    <s v="Unidad"/>
    <s v="Und"/>
    <s v="Monthly Subscriptions"/>
    <s v="N/A"/>
    <s v="N/A"/>
    <s v="CSP ACADEMICO"/>
    <s v="336288b4-a180-4290-8563-7a633300e276"/>
    <s v="Suscripción mensual con pago anual"/>
    <n v="300"/>
    <n v="1"/>
    <n v="0"/>
    <n v="0"/>
    <n v="1177047"/>
    <n v="1279398.9099999999"/>
    <n v="0"/>
  </r>
  <r>
    <s v="Catalogo principalCSP ACADEMICO7f0aef59-ccb1-43f4-a761-ae871ae22ba7"/>
    <s v="7f0aef59-ccb1-43f4-a761-ae871ae22ba7CSP ACADEMICO"/>
    <m/>
    <x v="4"/>
    <s v="7f0aef59-ccb1-43f4-a761-ae871ae22ba7"/>
    <x v="2"/>
    <s v="Catalogo principal"/>
    <s v="USD"/>
    <s v="N/A"/>
    <s v="Universal Print volume add-on (500 jobs) EDU"/>
    <s v="Unidad"/>
    <s v="Und"/>
    <s v="Monthly Subscriptions"/>
    <s v="N/A"/>
    <s v="N/A"/>
    <s v="CSP ACADEMICO"/>
    <s v="7f0aef59-ccb1-43f4-a761-ae871ae22ba7"/>
    <s v="Suscripción mensual con pago anual"/>
    <n v="25"/>
    <n v="1"/>
    <n v="0"/>
    <n v="0"/>
    <n v="98087.25"/>
    <n v="106616.58"/>
    <n v="0"/>
  </r>
  <r>
    <s v="Servicios fabricante- Microsoft Soporte PremierMicrosoft Soporte PremierZYUW"/>
    <s v="ZYUWMicrosoft Soporte Premier"/>
    <m/>
    <x v="6"/>
    <s v="ZYUW"/>
    <x v="6"/>
    <s v="Servicios fabricante- Microsoft Soporte Premier"/>
    <s v="COP"/>
    <s v="N/A"/>
    <s v="WorkshopPLUS Remote - SQL Server: AlwaysOn Availability Groups and Failover Cluster Instances - Monitoring and Troubleshooting - Closed Workshop"/>
    <s v="Servicio"/>
    <s v="Serv"/>
    <s v="Servicio"/>
    <s v="Todas las zonas"/>
    <s v="Remoto"/>
    <s v="Profesional"/>
    <s v="ZYUW"/>
    <s v="Suscripción"/>
    <n v="101600000"/>
    <n v="1"/>
    <n v="1"/>
    <n v="0"/>
    <n v="101600000"/>
    <n v="110434782.61"/>
    <n v="0"/>
  </r>
  <r>
    <s v="Servicios fabricante- Microsoft Soporte PremierMicrosoft Soporte PremierZTFA"/>
    <s v="ZTFAMicrosoft Soporte Premier"/>
    <m/>
    <x v="6"/>
    <s v="ZTFA"/>
    <x v="6"/>
    <s v="Servicios fabricante- Microsoft Soporte Premier"/>
    <s v="COP"/>
    <s v="N/A"/>
    <s v="Zero Trust Foundations Assessment"/>
    <s v="Servicio"/>
    <s v="Serv"/>
    <s v="Servicio"/>
    <s v="Todas las zonas"/>
    <s v="Remoto"/>
    <s v="Profesional"/>
    <s v="ZTFA"/>
    <s v="Suscripción"/>
    <n v="17600000"/>
    <n v="1"/>
    <n v="1"/>
    <n v="0"/>
    <n v="17600000"/>
    <n v="19130434.780000001"/>
    <n v="0"/>
  </r>
  <r>
    <s v="Servicios fabricante- Microsoft Soporte PremierMicrosoft Soporte PremierZAQS"/>
    <s v="ZAQSMicrosoft Soporte Premier"/>
    <m/>
    <x v="6"/>
    <s v="ZAQS"/>
    <x v="6"/>
    <s v="Servicios fabricante- Microsoft Soporte Premier"/>
    <s v="COP"/>
    <s v="N/A"/>
    <s v="Custom Proactive for GitHub Remote 1"/>
    <s v="Servicio"/>
    <s v="Serv"/>
    <s v="Servicio"/>
    <s v="Todas las zonas"/>
    <s v="Remoto"/>
    <s v="Profesional"/>
    <s v="ZAQS"/>
    <s v="Suscripción"/>
    <n v="10632480"/>
    <n v="1"/>
    <n v="1"/>
    <n v="0"/>
    <n v="10632480"/>
    <n v="11557043.48"/>
    <n v="0"/>
  </r>
  <r>
    <s v="Servicios fabricante- Microsoft Soporte PremierMicrosoft Soporte PremierZAQR"/>
    <s v="ZAQRMicrosoft Soporte Premier"/>
    <m/>
    <x v="6"/>
    <s v="ZAQR"/>
    <x v="6"/>
    <s v="Servicios fabricante- Microsoft Soporte Premier"/>
    <s v="COP"/>
    <s v="N/A"/>
    <s v="Custom Proactive for GitHub Onsite 1"/>
    <s v="Servicio"/>
    <s v="Serv"/>
    <s v="Servicio"/>
    <s v="Todas las zonas"/>
    <s v="Remoto"/>
    <s v="Profesional"/>
    <s v="ZAQR"/>
    <s v="Suscripción"/>
    <n v="29395680"/>
    <n v="1"/>
    <n v="1"/>
    <n v="0"/>
    <n v="29395680"/>
    <n v="31951826.09"/>
    <n v="0"/>
  </r>
  <r>
    <s v="Servicios fabricante- Microsoft Soporte PremierMicrosoft Soporte PremierYWL8"/>
    <s v="YWL8Microsoft Soporte Premier"/>
    <m/>
    <x v="6"/>
    <s v="YWL8"/>
    <x v="6"/>
    <s v="Servicios fabricante- Microsoft Soporte Premier"/>
    <s v="COP"/>
    <s v="N/A"/>
    <s v="WorkshopPLUS Remote - Microsoft Azure: Hybrid Identity - Closed Workshop"/>
    <s v="Servicio"/>
    <s v="Serv"/>
    <s v="Servicio"/>
    <s v="Todas las zonas"/>
    <s v="Remoto"/>
    <s v="Profesional"/>
    <s v="YWL8"/>
    <s v="Suscripción"/>
    <n v="111600000"/>
    <n v="1"/>
    <n v="1"/>
    <n v="0"/>
    <n v="111600000"/>
    <n v="121304347.83"/>
    <n v="0"/>
  </r>
  <r>
    <s v="Servicios fabricante- Microsoft Soporte PremierMicrosoft Soporte PremierWSVT"/>
    <s v="WSVTMicrosoft Soporte Premier"/>
    <m/>
    <x v="6"/>
    <s v="WSVT"/>
    <x v="6"/>
    <s v="Servicios fabricante- Microsoft Soporte Premier"/>
    <s v="COP"/>
    <s v="N/A"/>
    <s v="WorkshopPLUS - Journey to Microsoft Viva Topics - Closed Workshop"/>
    <s v="Servicio"/>
    <s v="Serv"/>
    <s v="Servicio"/>
    <s v="Todas las zonas"/>
    <s v="Remoto/Sitio"/>
    <s v="Profesional"/>
    <s v="WSVT"/>
    <s v="Suscripción"/>
    <n v="17200000"/>
    <n v="1"/>
    <n v="1"/>
    <n v="0"/>
    <n v="17200000"/>
    <n v="18695652.170000002"/>
    <n v="0"/>
  </r>
  <r>
    <s v="Servicios fabricante- Microsoft Soporte PremierMicrosoft Soporte PremierWSTU"/>
    <s v="WSTUMicrosoft Soporte Premier"/>
    <m/>
    <x v="6"/>
    <s v="WSTU"/>
    <x v="6"/>
    <s v="Servicios fabricante- Microsoft Soporte Premier"/>
    <s v="COP"/>
    <s v="N/A"/>
    <s v="WorkshopPLUS - Power Platform Technical Update Briefing: Dedicated Session 1 Day - Closed Workshop"/>
    <s v="Servicio"/>
    <s v="Serv"/>
    <s v="Servicio"/>
    <s v="Todas las zonas"/>
    <s v="Remoto/Sitio"/>
    <s v="Profesional"/>
    <s v="WSTU"/>
    <s v="Suscripción"/>
    <n v="17200000"/>
    <n v="1"/>
    <n v="1"/>
    <n v="0"/>
    <n v="17200000"/>
    <n v="18695652.170000002"/>
    <n v="0"/>
  </r>
  <r>
    <s v="Servicios fabricante- Microsoft Soporte PremierMicrosoft Soporte PremierWSPP2"/>
    <s v="WSPP2Microsoft Soporte Premier"/>
    <m/>
    <x v="6"/>
    <s v="WSPP2"/>
    <x v="6"/>
    <s v="Servicios fabricante- Microsoft Soporte Premier"/>
    <s v="COP"/>
    <s v="N/A"/>
    <s v="WorkshopPLUS Remote - Microsoft Power Platform for Administrators -Closed Workshop"/>
    <s v="Servicio"/>
    <s v="Serv"/>
    <s v="Servicio"/>
    <s v="Todas las zonas"/>
    <s v="Remoto"/>
    <s v="Profesional"/>
    <s v="WSPP2"/>
    <s v="Suscripción"/>
    <n v="101600000"/>
    <n v="1"/>
    <n v="1"/>
    <n v="0"/>
    <n v="101600000"/>
    <n v="110434782.61"/>
    <n v="0"/>
  </r>
  <r>
    <s v="Servicios fabricante- Microsoft Soporte PremierMicrosoft Soporte PremierWRSQLHT"/>
    <s v="WRSQLHTMicrosoft Soporte Premier"/>
    <m/>
    <x v="6"/>
    <s v="WRSQLHT"/>
    <x v="6"/>
    <s v="Servicios fabricante- Microsoft Soporte Premier"/>
    <s v="COP"/>
    <s v="N/A"/>
    <s v="WorkshopPLUS Remote - SQL Server: Hands-on Troubleshooting - Closed Workshop"/>
    <s v="Servicio"/>
    <s v="Serv"/>
    <s v="Servicio"/>
    <s v="Todas las zonas"/>
    <s v="Remoto"/>
    <s v="Profesional"/>
    <s v="WRSQLHT"/>
    <s v="Suscripción"/>
    <n v="101600000"/>
    <n v="1"/>
    <n v="1"/>
    <n v="0"/>
    <n v="101600000"/>
    <n v="110434782.61"/>
    <n v="0"/>
  </r>
  <r>
    <s v="Servicios fabricante- Microsoft Soporte PremierMicrosoft Soporte PremierWRMTEU"/>
    <s v="WRMTEUMicrosoft Soporte Premier"/>
    <m/>
    <x v="6"/>
    <s v="WRMTEU"/>
    <x v="6"/>
    <s v="Servicios fabricante- Microsoft Soporte Premier"/>
    <s v="COP"/>
    <s v="N/A"/>
    <s v="WorkshopPLUS Remote- Microsoft Teams: End User 1 Day with Lab -Closed Workshop"/>
    <s v="Servicio"/>
    <s v="Serv"/>
    <s v="Servicio"/>
    <s v="Todas las zonas"/>
    <s v="Remoto"/>
    <s v="Profesional"/>
    <s v="WRMTEU"/>
    <s v="Suscripción"/>
    <n v="25600000"/>
    <n v="1"/>
    <n v="1"/>
    <n v="0"/>
    <n v="25600000"/>
    <n v="27826086.960000001"/>
    <n v="0"/>
  </r>
  <r>
    <s v="Servicios fabricante- Microsoft Soporte PremierMicrosoft Soporte PremierWRMSC"/>
    <s v="WRMSCMicrosoft Soporte Premier"/>
    <m/>
    <x v="6"/>
    <s v="WRMSC"/>
    <x v="6"/>
    <s v="Servicios fabricante- Microsoft Soporte Premier"/>
    <s v="COP"/>
    <s v="N/A"/>
    <s v="WorkshopPLUS Remote - Microsoft 365 Security and Compliance: Security Center - Closed Workshop"/>
    <s v="Servicio"/>
    <s v="Serv"/>
    <s v="Servicio"/>
    <s v="Todas las zonas"/>
    <s v="Remoto"/>
    <s v="Profesional"/>
    <s v="WRMSC"/>
    <s v="Suscripción"/>
    <n v="52000000"/>
    <n v="1"/>
    <n v="1"/>
    <n v="0"/>
    <n v="52000000"/>
    <n v="56521739.130000003"/>
    <n v="0"/>
  </r>
  <r>
    <s v="Servicios fabricante- Microsoft Soporte PremierMicrosoft Soporte PremierWREMD"/>
    <s v="WREMDMicrosoft Soporte Premier"/>
    <m/>
    <x v="6"/>
    <s v="WREMD"/>
    <x v="6"/>
    <s v="Servicios fabricante- Microsoft Soporte Premier"/>
    <s v="COP"/>
    <s v="N/A"/>
    <s v="WorkshopPLUS Remote - Enterprise Mobile Device Management with Microsoft Intune - Closed Workshop"/>
    <s v="Servicio"/>
    <s v="Serv"/>
    <s v="Servicio"/>
    <s v="Todas las zonas"/>
    <s v="Remoto"/>
    <s v="Profesional"/>
    <s v="WREMD"/>
    <s v="Suscripción"/>
    <n v="101600000"/>
    <n v="1"/>
    <n v="1"/>
    <n v="0"/>
    <n v="101600000"/>
    <n v="110434782.61"/>
    <n v="0"/>
  </r>
  <r>
    <s v="Servicios fabricante- Microsoft Soporte PremierMicrosoft Soporte PremierWPSWSV"/>
    <s v="WPSWSVMicrosoft Soporte Premier"/>
    <m/>
    <x v="6"/>
    <s v="WPSWSV"/>
    <x v="6"/>
    <s v="Servicios fabricante- Microsoft Soporte Premier"/>
    <s v="COP"/>
    <s v="N/A"/>
    <s v="WorkshopPLUS Remote - Windows Server: Vital Signs - Part 2 - Closed Workshop"/>
    <s v="Servicio"/>
    <s v="Serv"/>
    <s v="Servicio"/>
    <s v="Todas las zonas"/>
    <s v="Remoto"/>
    <s v="Profesional"/>
    <s v="WPSWSV"/>
    <s v="Suscripción"/>
    <n v="101600000"/>
    <n v="1"/>
    <n v="1"/>
    <n v="0"/>
    <n v="101600000"/>
    <n v="110434782.61"/>
    <n v="0"/>
  </r>
  <r>
    <s v="Servicios fabricante- Microsoft Soporte PremierMicrosoft Soporte PremierWPSP"/>
    <s v="WPSPMicrosoft Soporte Premier"/>
    <m/>
    <x v="6"/>
    <s v="WPSP"/>
    <x v="6"/>
    <s v="Servicios fabricante- Microsoft Soporte Premier"/>
    <s v="COP"/>
    <s v="N/A"/>
    <s v="WorkshopPLUS Remote - SharePoint 2016: Developer - Closed Workshop"/>
    <s v="Servicio"/>
    <s v="Serv"/>
    <s v="Servicio"/>
    <s v="Todas las zonas"/>
    <s v="Remoto"/>
    <s v="Profesional"/>
    <s v="WPSP"/>
    <s v="Suscripción"/>
    <n v="90800000"/>
    <n v="1"/>
    <n v="1"/>
    <n v="0"/>
    <n v="90800000"/>
    <n v="98695652.170000002"/>
    <n v="0"/>
  </r>
  <r>
    <s v="Servicios fabricante- Microsoft Soporte PremierMicrosoft Soporte PremierWPRWSAC"/>
    <s v="WPRWSACMicrosoft Soporte Premier"/>
    <m/>
    <x v="6"/>
    <s v="WPRWSAC"/>
    <x v="6"/>
    <s v="Servicios fabricante- Microsoft Soporte Premier"/>
    <s v="COP"/>
    <s v="N/A"/>
    <s v="WorkshopPLUS Remote - Windows Server 2022 and Azure Hybrid Features - Closed Workshop"/>
    <s v="Servicio"/>
    <s v="Serv"/>
    <s v="Servicio"/>
    <s v="Todas las zonas"/>
    <s v="Remoto"/>
    <s v="Profesional"/>
    <s v="WPRWSAC"/>
    <s v="Suscripción"/>
    <n v="101600000"/>
    <n v="1"/>
    <n v="1"/>
    <n v="0"/>
    <n v="101600000"/>
    <n v="110434782.61"/>
    <n v="0"/>
  </r>
  <r>
    <s v="Servicios fabricante- Microsoft Soporte PremierMicrosoft Soporte PremierWPROST"/>
    <s v="WPROSTMicrosoft Soporte Premier"/>
    <m/>
    <x v="6"/>
    <s v="WPROST"/>
    <x v="6"/>
    <s v="Servicios fabricante- Microsoft Soporte Premier"/>
    <s v="COP"/>
    <s v="N/A"/>
    <s v="WorkshopPLUS Remote - Office 365: SharePoint Online Troubleshooting -Closed Workshop"/>
    <s v="Servicio"/>
    <s v="Serv"/>
    <s v="Servicio"/>
    <s v="Todas las zonas"/>
    <s v="Remoto"/>
    <s v="Profesional"/>
    <s v="WPROST"/>
    <s v="Suscripción"/>
    <n v="52000000"/>
    <n v="1"/>
    <n v="1"/>
    <n v="0"/>
    <n v="52000000"/>
    <n v="56521739.130000003"/>
    <n v="0"/>
  </r>
  <r>
    <s v="Servicios fabricante- Microsoft Soporte PremierMicrosoft Soporte PremierWPPPC"/>
    <s v="WPPPCMicrosoft Soporte Premier"/>
    <m/>
    <x v="6"/>
    <s v="WPPPC"/>
    <x v="6"/>
    <s v="Servicios fabricante- Microsoft Soporte Premier"/>
    <s v="COP"/>
    <s v="N/A"/>
    <s v="WorkshopPLUS Remote - Power Platform - PowerApps for Power User 1 Day with Lab - Closed Workshop"/>
    <s v="Servicio"/>
    <s v="Serv"/>
    <s v="Servicio"/>
    <s v="Todas las zonas"/>
    <s v="Remoto"/>
    <s v="Profesional"/>
    <s v="WPPPC"/>
    <s v="Suscripción"/>
    <n v="25600000"/>
    <n v="1"/>
    <n v="1"/>
    <n v="0"/>
    <n v="25600000"/>
    <n v="27826086.960000001"/>
    <n v="0"/>
  </r>
  <r>
    <s v="Servicios fabricante- Microsoft Soporte PremierMicrosoft Soporte PremierWPPP1"/>
    <s v="WPPP1Microsoft Soporte Premier"/>
    <m/>
    <x v="6"/>
    <s v="WPPP1"/>
    <x v="6"/>
    <s v="Servicios fabricante- Microsoft Soporte Premier"/>
    <s v="COP"/>
    <s v="N/A"/>
    <s v="WorkshopPLUS Remote - Microsoft Power Platform for Administrators 1 Day - Closed Workshop"/>
    <s v="Servicio"/>
    <s v="Serv"/>
    <s v="Servicio"/>
    <s v="Todas las zonas"/>
    <s v="Remoto"/>
    <s v="Profesional"/>
    <s v="WPPP1"/>
    <s v="Suscripción"/>
    <n v="14400000"/>
    <n v="1"/>
    <n v="1"/>
    <n v="0"/>
    <n v="14400000"/>
    <n v="15652173.91"/>
    <n v="0"/>
  </r>
  <r>
    <s v="Servicios fabricante- Microsoft Soporte PremierMicrosoft Soporte PremierWPPDPC"/>
    <s v="WPPDPCMicrosoft Soporte Premier"/>
    <m/>
    <x v="6"/>
    <s v="WPPDPC"/>
    <x v="6"/>
    <s v="Servicios fabricante- Microsoft Soporte Premier"/>
    <s v="COP"/>
    <s v="N/A"/>
    <s v="WorkshopPLUS - Power Platform: DevOps for Power Apps 1 Day - Closed Workshop"/>
    <s v="Servicio"/>
    <s v="Serv"/>
    <s v="Servicio"/>
    <s v="Todas las zonas"/>
    <s v="Remoto"/>
    <s v="Profesional"/>
    <s v="WPPDPC"/>
    <s v="Suscripción"/>
    <n v="13600000"/>
    <n v="1"/>
    <n v="1"/>
    <n v="0"/>
    <n v="13600000"/>
    <n v="14782608.699999999"/>
    <n v="0"/>
  </r>
  <r>
    <s v="Servicios fabricante- Microsoft Soporte PremierMicrosoft Soporte PremierWPPCC"/>
    <s v="WPPCCMicrosoft Soporte Premier"/>
    <m/>
    <x v="6"/>
    <s v="WPPCC"/>
    <x v="6"/>
    <s v="Servicios fabricante- Microsoft Soporte Premier"/>
    <s v="COP"/>
    <s v="N/A"/>
    <s v="WorkshopPLUS Remote - SCVMM 2016: Private Cloud Implementation and Management - Closed Workshop"/>
    <s v="Servicio"/>
    <s v="Serv"/>
    <s v="Servicio"/>
    <s v="Todas las zonas"/>
    <s v="Remoto"/>
    <s v="Profesional"/>
    <s v="WPPCC"/>
    <s v="Suscripción"/>
    <n v="99600000"/>
    <n v="1"/>
    <n v="1"/>
    <n v="0"/>
    <n v="99600000"/>
    <n v="108260869.56999999"/>
    <n v="0"/>
  </r>
  <r>
    <s v="Servicios fabricante- Microsoft Soporte PremierMicrosoft Soporte PremierWPOB"/>
    <s v="WPOBMicrosoft Soporte Premier"/>
    <m/>
    <x v="6"/>
    <s v="WPOB"/>
    <x v="6"/>
    <s v="Servicios fabricante- Microsoft Soporte Premier"/>
    <s v="COP"/>
    <s v="N/A"/>
    <s v="WorkshopPLUS Remote - OneDrive for Business: Administration 1 Day - Closed Workshop"/>
    <s v="Servicio"/>
    <s v="Serv"/>
    <s v="Servicio"/>
    <s v="Todas las zonas"/>
    <s v="Remoto"/>
    <s v="Profesional"/>
    <s v="WPOB"/>
    <s v="Suscripción"/>
    <n v="14400000"/>
    <n v="1"/>
    <n v="1"/>
    <n v="0"/>
    <n v="14400000"/>
    <n v="15652173.91"/>
    <n v="0"/>
  </r>
  <r>
    <s v="Servicios fabricante- Microsoft Soporte PremierMicrosoft Soporte PremierWPMW"/>
    <s v="WPMWMicrosoft Soporte Premier"/>
    <m/>
    <x v="6"/>
    <s v="WPMW"/>
    <x v="6"/>
    <s v="Servicios fabricante- Microsoft Soporte Premier"/>
    <s v="COP"/>
    <s v="N/A"/>
    <s v="WorkshopPLUS - Managing Windows 11 Devices with Microsoft Intune and Autopilot - Closed Workshop"/>
    <s v="Servicio"/>
    <s v="Serv"/>
    <s v="Servicio"/>
    <s v="Todas las zonas"/>
    <s v="Remoto/Sitio"/>
    <s v="Profesional"/>
    <s v="WPMW"/>
    <s v="Suscripción"/>
    <n v="111600000"/>
    <n v="1"/>
    <n v="1"/>
    <n v="0"/>
    <n v="111600000"/>
    <n v="121304347.83"/>
    <n v="0"/>
  </r>
  <r>
    <s v="Servicios fabricante- Microsoft Soporte PremierMicrosoft Soporte PremierWPMECM"/>
    <s v="WPMECMMicrosoft Soporte Premier"/>
    <m/>
    <x v="6"/>
    <s v="WPMECM"/>
    <x v="6"/>
    <s v="Servicios fabricante- Microsoft Soporte Premier"/>
    <s v="COP"/>
    <s v="N/A"/>
    <s v="WorkshopPLUS - Microsoft Endpoint Configuration Manager: Operating System Deployment - Closed Workshop"/>
    <s v="Servicio"/>
    <s v="Serv"/>
    <s v="Servicio"/>
    <s v="Todas las zonas"/>
    <s v="Remoto"/>
    <s v="Profesional"/>
    <s v="WPMECM"/>
    <s v="Suscripción"/>
    <n v="141600000"/>
    <n v="1"/>
    <n v="1"/>
    <n v="0"/>
    <n v="141600000"/>
    <n v="153913043.47999999"/>
    <n v="0"/>
  </r>
  <r>
    <s v="Servicios fabricante- Microsoft Soporte PremierMicrosoft Soporte PremierWPMA"/>
    <s v="WPMAMicrosoft Soporte Premier"/>
    <m/>
    <x v="6"/>
    <s v="WPMA"/>
    <x v="6"/>
    <s v="Servicios fabricante- Microsoft Soporte Premier"/>
    <s v="COP"/>
    <s v="N/A"/>
    <s v="WorkshopPLUS Remote - Security: Modern Authentication and Authorization - Closed Workshop"/>
    <s v="Servicio"/>
    <s v="Serv"/>
    <s v="Servicio"/>
    <s v="Todas las zonas"/>
    <s v="Remoto"/>
    <s v="Profesional"/>
    <s v="WPMA"/>
    <s v="Suscripción"/>
    <n v="101600000"/>
    <n v="1"/>
    <n v="1"/>
    <n v="0"/>
    <n v="101600000"/>
    <n v="110434782.61"/>
    <n v="0"/>
  </r>
  <r>
    <s v="Servicios fabricante- Microsoft Soporte PremierMicrosoft Soporte PremierWPLUS8"/>
    <s v="WPLUS8Microsoft Soporte Premier"/>
    <m/>
    <x v="6"/>
    <s v="WPLUS8"/>
    <x v="6"/>
    <s v="Servicios fabricante- Microsoft Soporte Premier"/>
    <s v="COP"/>
    <s v="N/A"/>
    <s v="WorkshopPLUS Remote - Data AI: Advanced Data Analytics with Power BI - Closed Workshop"/>
    <s v="Servicio"/>
    <s v="Serv"/>
    <s v="Servicio"/>
    <s v="Todas las zonas"/>
    <s v="Remoto"/>
    <s v="Profesional"/>
    <s v="WPLUS8"/>
    <s v="Suscripción"/>
    <n v="101600000"/>
    <n v="1"/>
    <n v="1"/>
    <n v="0"/>
    <n v="101600000"/>
    <n v="110434782.61"/>
    <n v="0"/>
  </r>
  <r>
    <s v="Servicios fabricante- Microsoft Soporte PremierMicrosoft Soporte PremierWPLUS6"/>
    <s v="WPLUS6Microsoft Soporte Premier"/>
    <m/>
    <x v="6"/>
    <s v="WPLUS6"/>
    <x v="6"/>
    <s v="Servicios fabricante- Microsoft Soporte Premier"/>
    <s v="COP"/>
    <s v="N/A"/>
    <s v="WorkshopPLUS - Building Cloud-native Applications using Microservices Architecture - 3 Day Closed Workshop"/>
    <s v="Servicio"/>
    <s v="Serv"/>
    <s v="Servicio"/>
    <s v="Todas las zonas"/>
    <s v="Remoto"/>
    <s v="Profesional"/>
    <s v="WPLUS6"/>
    <s v="Suscripción"/>
    <n v="127600000"/>
    <n v="1"/>
    <n v="1"/>
    <n v="0"/>
    <n v="127600000"/>
    <n v="138695652.16999999"/>
    <n v="0"/>
  </r>
  <r>
    <s v="Servicios fabricante- Microsoft Soporte PremierMicrosoft Soporte PremierWPLUS42"/>
    <s v="WPLUS42Microsoft Soporte Premier"/>
    <m/>
    <x v="6"/>
    <s v="WPLUS42"/>
    <x v="6"/>
    <s v="Servicios fabricante- Microsoft Soporte Premier"/>
    <s v="COP"/>
    <s v="N/A"/>
    <s v="WorkshopPLUS Remote - Office 365: Microsoft Teams Administration 1 Day - Closed Workshop"/>
    <s v="Servicio"/>
    <s v="Serv"/>
    <s v="Servicio"/>
    <s v="Todas las zonas"/>
    <s v="Remoto"/>
    <s v="Profesional"/>
    <s v="WPLUS42"/>
    <s v="Suscripción"/>
    <n v="14400000"/>
    <n v="1"/>
    <n v="1"/>
    <n v="0"/>
    <n v="14400000"/>
    <n v="15652173.91"/>
    <n v="0"/>
  </r>
  <r>
    <s v="Servicios fabricante- Microsoft Soporte PremierMicrosoft Soporte PremierWPLUS40"/>
    <s v="WPLUS40Microsoft Soporte Premier"/>
    <m/>
    <x v="6"/>
    <s v="WPLUS40"/>
    <x v="6"/>
    <s v="Servicios fabricante- Microsoft Soporte Premier"/>
    <s v="COP"/>
    <s v="N/A"/>
    <s v="WorkshopPLUS Remote - Microsoft Power Automate: Power User 1 Day with Lab - Closed Workshop"/>
    <s v="Servicio"/>
    <s v="Serv"/>
    <s v="Servicio"/>
    <s v="Todas las zonas"/>
    <s v="Remoto"/>
    <s v="Profesional"/>
    <s v="WPLUS40"/>
    <s v="Suscripción"/>
    <n v="25600000"/>
    <n v="1"/>
    <n v="1"/>
    <n v="0"/>
    <n v="25600000"/>
    <n v="27826086.960000001"/>
    <n v="0"/>
  </r>
  <r>
    <s v="Servicios fabricante- Microsoft Soporte PremierMicrosoft Soporte PremierWPLUS4"/>
    <s v="WPLUS4Microsoft Soporte Premier"/>
    <m/>
    <x v="6"/>
    <s v="WPLUS4"/>
    <x v="6"/>
    <s v="Servicios fabricante- Microsoft Soporte Premier"/>
    <s v="COP"/>
    <s v="N/A"/>
    <s v="WorkshopPLUS Remote - Azure: Modern Monitoring and Management - Closed Workshop"/>
    <s v="Servicio"/>
    <s v="Serv"/>
    <s v="Servicio"/>
    <s v="Todas las zonas"/>
    <s v="Remoto"/>
    <s v="Profesional"/>
    <s v="WPLUS4"/>
    <s v="Suscripción"/>
    <n v="101600000"/>
    <n v="1"/>
    <n v="1"/>
    <n v="0"/>
    <n v="101600000"/>
    <n v="110434782.61"/>
    <n v="0"/>
  </r>
  <r>
    <s v="Servicios fabricante- Microsoft Soporte PremierMicrosoft Soporte PremierWPLUS39"/>
    <s v="WPLUS39Microsoft Soporte Premier"/>
    <m/>
    <x v="6"/>
    <s v="WPLUS39"/>
    <x v="6"/>
    <s v="Servicios fabricante- Microsoft Soporte Premier"/>
    <s v="COP"/>
    <s v="N/A"/>
    <s v="WorkshopPLUS Remote - Microsoft Endpoint Configuration Manager: Troubleshooting Infrastructure - Closed Workshop"/>
    <s v="Servicio"/>
    <s v="Serv"/>
    <s v="Servicio"/>
    <s v="Todas las zonas"/>
    <s v="Remoto"/>
    <s v="Profesional"/>
    <s v="WPLUS39"/>
    <s v="Suscripción"/>
    <n v="111600000"/>
    <n v="1"/>
    <n v="1"/>
    <n v="0"/>
    <n v="111600000"/>
    <n v="121304347.83"/>
    <n v="0"/>
  </r>
  <r>
    <s v="Servicios fabricante- Microsoft Soporte PremierMicrosoft Soporte PremierWPLUS37"/>
    <s v="WPLUS37Microsoft Soporte Premier"/>
    <m/>
    <x v="6"/>
    <s v="WPLUS37"/>
    <x v="6"/>
    <s v="Servicios fabricante- Microsoft Soporte Premier"/>
    <s v="COP"/>
    <s v="N/A"/>
    <s v="WorkshopPLUS Remote - Microsoft Endpoint Configuration Manager: Troubleshooting Client Features - Closed Workshop"/>
    <s v="Servicio"/>
    <s v="Serv"/>
    <s v="Servicio"/>
    <s v="Todas las zonas"/>
    <s v="Remoto"/>
    <s v="Profesional"/>
    <s v="WPLUS37"/>
    <s v="Suscripción"/>
    <n v="111600000"/>
    <n v="1"/>
    <n v="1"/>
    <n v="0"/>
    <n v="111600000"/>
    <n v="121304347.83"/>
    <n v="0"/>
  </r>
  <r>
    <s v="Servicios fabricante- Microsoft Soporte PremierMicrosoft Soporte PremierWPLUS35"/>
    <s v="WPLUS35Microsoft Soporte Premier"/>
    <m/>
    <x v="6"/>
    <s v="WPLUS35"/>
    <x v="6"/>
    <s v="Servicios fabricante- Microsoft Soporte Premier"/>
    <s v="COP"/>
    <s v="N/A"/>
    <s v="WorkshopPLUS Remote - Microsoft Azure: Security Best Practices - Closed Workshop"/>
    <s v="Servicio"/>
    <s v="Serv"/>
    <s v="Servicio"/>
    <s v="Todas las zonas"/>
    <s v="Remoto"/>
    <s v="Profesional"/>
    <s v="WPLUS35"/>
    <s v="Suscripción"/>
    <n v="101600000"/>
    <n v="1"/>
    <n v="1"/>
    <n v="0"/>
    <n v="101600000"/>
    <n v="110434782.61"/>
    <n v="0"/>
  </r>
  <r>
    <s v="Servicios fabricante- Microsoft Soporte PremierMicrosoft Soporte PremierWPLUS33"/>
    <s v="WPLUS33Microsoft Soporte Premier"/>
    <m/>
    <x v="6"/>
    <s v="WPLUS33"/>
    <x v="6"/>
    <s v="Servicios fabricante- Microsoft Soporte Premier"/>
    <s v="COP"/>
    <s v="N/A"/>
    <s v="WorkshopPLUS Remote - Microsoft Azure: Identity 1 Day - Closed Workshop"/>
    <s v="Servicio"/>
    <s v="Serv"/>
    <s v="Servicio"/>
    <s v="Todas las zonas"/>
    <s v="Remoto"/>
    <s v="Profesional"/>
    <s v="WPLUS33"/>
    <s v="Suscripción"/>
    <n v="14400000"/>
    <n v="1"/>
    <n v="1"/>
    <n v="0"/>
    <n v="14400000"/>
    <n v="15652173.91"/>
    <n v="0"/>
  </r>
  <r>
    <s v="Servicios fabricante- Microsoft Soporte PremierMicrosoft Soporte PremierWPLUS32"/>
    <s v="WPLUS32Microsoft Soporte Premier"/>
    <m/>
    <x v="6"/>
    <s v="WPLUS32"/>
    <x v="6"/>
    <s v="Servicios fabricante- Microsoft Soporte Premier"/>
    <s v="COP"/>
    <s v="N/A"/>
    <s v="WorkshopPLUS Remote - Microsoft Azure: Azure Monitor Introduction 1 day - Closed Workshop"/>
    <s v="Servicio"/>
    <s v="Serv"/>
    <s v="Servicio"/>
    <s v="Todas las zonas"/>
    <s v="Remoto"/>
    <s v="Profesional"/>
    <s v="WPLUS32"/>
    <s v="Suscripción"/>
    <n v="14400000"/>
    <n v="1"/>
    <n v="1"/>
    <n v="0"/>
    <n v="14400000"/>
    <n v="15652173.91"/>
    <n v="0"/>
  </r>
  <r>
    <s v="Servicios fabricante- Microsoft Soporte PremierMicrosoft Soporte PremierWPLUS3"/>
    <s v="WPLUS3Microsoft Soporte Premier"/>
    <m/>
    <x v="6"/>
    <s v="WPLUS3"/>
    <x v="6"/>
    <s v="Servicios fabricante- Microsoft Soporte Premier"/>
    <s v="COP"/>
    <s v="N/A"/>
    <s v="WorkshopPLUS Remote - Advanced Support for Microsoft Teams 1 Day - Closed Workshop"/>
    <s v="Servicio"/>
    <s v="Serv"/>
    <s v="Servicio"/>
    <s v="Todas las zonas"/>
    <s v="Remoto"/>
    <s v="Profesional"/>
    <s v="WPLUS3"/>
    <s v="Suscripción"/>
    <n v="14400000"/>
    <n v="1"/>
    <n v="1"/>
    <n v="0"/>
    <n v="14400000"/>
    <n v="15652173.91"/>
    <n v="0"/>
  </r>
  <r>
    <s v="Servicios fabricante- Microsoft Soporte PremierMicrosoft Soporte PremierWPLUS28"/>
    <s v="WPLUS28Microsoft Soporte Premier"/>
    <m/>
    <x v="6"/>
    <s v="WPLUS28"/>
    <x v="6"/>
    <s v="Servicios fabricante- Microsoft Soporte Premier"/>
    <s v="COP"/>
    <s v="N/A"/>
    <s v="WorkshopPLUS Remote - Microsoft 365 Security and Compliance: Microsoft Purview - Closed Workshop"/>
    <s v="Servicio"/>
    <s v="Serv"/>
    <s v="Servicio"/>
    <s v="Todas las zonas"/>
    <s v="Remoto"/>
    <s v="Profesional"/>
    <s v="WPLUS28"/>
    <s v="Suscripción"/>
    <n v="101600000"/>
    <n v="1"/>
    <n v="1"/>
    <n v="0"/>
    <n v="101600000"/>
    <n v="110434782.61"/>
    <n v="0"/>
  </r>
  <r>
    <s v="Servicios fabricante- Microsoft Soporte PremierMicrosoft Soporte PremierWPLUS27"/>
    <s v="WPLUS27Microsoft Soporte Premier"/>
    <m/>
    <x v="6"/>
    <s v="WPLUS27"/>
    <x v="6"/>
    <s v="Servicios fabricante- Microsoft Soporte Premier"/>
    <s v="COP"/>
    <s v="N/A"/>
    <s v="WorkshopPLUS - Microsoft 365 Security and Compliance: Microsoft Purview - Closed Workshop"/>
    <s v="Servicio"/>
    <s v="Serv"/>
    <s v="Servicio"/>
    <s v="Todas las zonas"/>
    <s v="Remoto"/>
    <s v="Profesional"/>
    <s v="WPLUS27"/>
    <s v="Suscripción"/>
    <n v="111600000"/>
    <n v="1"/>
    <n v="1"/>
    <n v="0"/>
    <n v="111600000"/>
    <n v="121304347.83"/>
    <n v="0"/>
  </r>
  <r>
    <s v="Servicios fabricante- Microsoft Soporte PremierMicrosoft Soporte PremierWPLUS26"/>
    <s v="WPLUS26Microsoft Soporte Premier"/>
    <m/>
    <x v="6"/>
    <s v="WPLUS26"/>
    <x v="6"/>
    <s v="Servicios fabricante- Microsoft Soporte Premier"/>
    <s v="COP"/>
    <s v="N/A"/>
    <s v="WorkshopPLUS - Microsoft 365 Security and Compliance Technical Update Briefing: Dedicated Session 1 Day - Closed Workshop"/>
    <s v="Servicio"/>
    <s v="Serv"/>
    <s v="Servicio"/>
    <s v="Todas las zonas"/>
    <s v="Remoto"/>
    <s v="Profesional"/>
    <s v="WPLUS26"/>
    <s v="Suscripción"/>
    <n v="15200000"/>
    <n v="1"/>
    <n v="1"/>
    <n v="0"/>
    <n v="15200000"/>
    <n v="16521739.130000001"/>
    <n v="0"/>
  </r>
  <r>
    <s v="Servicios fabricante- Microsoft Soporte PremierMicrosoft Soporte PremierWPLUS24"/>
    <s v="WPLUS24Microsoft Soporte Premier"/>
    <m/>
    <x v="6"/>
    <s v="WPLUS24"/>
    <x v="6"/>
    <s v="Servicios fabricante- Microsoft Soporte Premier"/>
    <s v="COP"/>
    <s v="N/A"/>
    <s v="WorkshopPLUS - Machine Learning in a Day - Closed Workshop"/>
    <s v="Servicio"/>
    <s v="Serv"/>
    <s v="Servicio"/>
    <s v="Todas las zonas"/>
    <s v="Remoto"/>
    <s v="Profesional"/>
    <s v="WPLUS24"/>
    <s v="Suscripción"/>
    <n v="17200000"/>
    <n v="1"/>
    <n v="1"/>
    <n v="0"/>
    <n v="17200000"/>
    <n v="18695652.170000002"/>
    <n v="0"/>
  </r>
  <r>
    <s v="Servicios fabricante- Microsoft Soporte PremierMicrosoft Soporte PremierWPLUS22"/>
    <s v="WPLUS22Microsoft Soporte Premier"/>
    <m/>
    <x v="6"/>
    <s v="WPLUS22"/>
    <x v="6"/>
    <s v="Servicios fabricante- Microsoft Soporte Premier"/>
    <s v="COP"/>
    <s v="N/A"/>
    <s v="WorkshopPLUS - Journey to Microsoft Viva Learning - Closed Workshop"/>
    <s v="Servicio"/>
    <s v="Serv"/>
    <s v="Servicio"/>
    <s v="Todas las zonas"/>
    <s v="Remoto"/>
    <s v="Profesional"/>
    <s v="WPLUS22"/>
    <s v="Suscripción"/>
    <n v="17200000"/>
    <n v="1"/>
    <n v="1"/>
    <n v="0"/>
    <n v="17200000"/>
    <n v="18695652.170000002"/>
    <n v="0"/>
  </r>
  <r>
    <s v="Servicios fabricante- Microsoft Soporte PremierMicrosoft Soporte PremierWPLUS20"/>
    <s v="WPLUS20Microsoft Soporte Premier"/>
    <m/>
    <x v="6"/>
    <s v="WPLUS20"/>
    <x v="6"/>
    <s v="Servicios fabricante- Microsoft Soporte Premier"/>
    <s v="COP"/>
    <s v="N/A"/>
    <s v="WorkshopPLUS - Journey to Microsoft Viva Insights 1 Day - Closed Workshop"/>
    <s v="Servicio"/>
    <s v="Serv"/>
    <s v="Servicio"/>
    <s v="Todas las zonas"/>
    <s v="Remoto"/>
    <s v="Profesional"/>
    <s v="WPLUS20"/>
    <s v="Suscripción"/>
    <n v="17200000"/>
    <n v="1"/>
    <n v="1"/>
    <n v="0"/>
    <n v="17200000"/>
    <n v="18695652.170000002"/>
    <n v="0"/>
  </r>
  <r>
    <s v="Servicios fabricante- Microsoft Soporte PremierMicrosoft Soporte PremierWPLUS19"/>
    <s v="WPLUS19Microsoft Soporte Premier"/>
    <m/>
    <x v="6"/>
    <s v="WPLUS19"/>
    <x v="6"/>
    <s v="Servicios fabricante- Microsoft Soporte Premier"/>
    <s v="COP"/>
    <s v="N/A"/>
    <s v="WorkshopPLUS - Journey to Microsoft Viva Engage 1 Day - Closed Workshop"/>
    <s v="Servicio"/>
    <s v="Serv"/>
    <s v="Servicio"/>
    <s v="Todas las zonas"/>
    <s v="Remoto"/>
    <s v="Profesional"/>
    <s v="WPLUS19"/>
    <s v="Suscripción"/>
    <n v="17200000"/>
    <n v="1"/>
    <n v="1"/>
    <n v="0"/>
    <n v="17200000"/>
    <n v="18695652.170000002"/>
    <n v="0"/>
  </r>
  <r>
    <s v="Servicios fabricante- Microsoft Soporte PremierMicrosoft Soporte PremierWPLUS15"/>
    <s v="WPLUS15Microsoft Soporte Premier"/>
    <m/>
    <x v="6"/>
    <s v="WPLUS15"/>
    <x v="6"/>
    <s v="Servicios fabricante- Microsoft Soporte Premier"/>
    <s v="COP"/>
    <s v="N/A"/>
    <s v="WorkshopPLUS - Essentials on Azure DevOps Services and GitHub - Closed Workshop"/>
    <s v="Servicio"/>
    <s v="Serv"/>
    <s v="Servicio"/>
    <s v="Todas las zonas"/>
    <s v="Remoto"/>
    <s v="Profesional"/>
    <s v="WPLUS15"/>
    <s v="Suscripción"/>
    <n v="111600000"/>
    <n v="1"/>
    <n v="1"/>
    <n v="0"/>
    <n v="111600000"/>
    <n v="121304347.83"/>
    <n v="0"/>
  </r>
  <r>
    <s v="Servicios fabricante- Microsoft Soporte PremierMicrosoft Soporte PremierWPLUS14"/>
    <s v="WPLUS14Microsoft Soporte Premier"/>
    <m/>
    <x v="6"/>
    <s v="WPLUS14"/>
    <x v="6"/>
    <s v="Servicios fabricante- Microsoft Soporte Premier"/>
    <s v="COP"/>
    <s v="N/A"/>
    <s v="WorkshopPLUS Remote - Essentials on Azure DevOps Services and GitHub - Closed Workshop"/>
    <s v="Servicio"/>
    <s v="Serv"/>
    <s v="Servicio"/>
    <s v="Todas las zonas"/>
    <s v="Remoto"/>
    <s v="Profesional"/>
    <s v="WPLUS14"/>
    <s v="Suscripción"/>
    <n v="101600000"/>
    <n v="1"/>
    <n v="1"/>
    <n v="0"/>
    <n v="101600000"/>
    <n v="110434782.61"/>
    <n v="0"/>
  </r>
  <r>
    <s v="Servicios fabricante- Microsoft Soporte PremierMicrosoft Soporte PremierWPLUS13"/>
    <s v="WPLUS13Microsoft Soporte Premier"/>
    <m/>
    <x v="6"/>
    <s v="WPLUS13"/>
    <x v="6"/>
    <s v="Servicios fabricante- Microsoft Soporte Premier"/>
    <s v="COP"/>
    <s v="N/A"/>
    <s v="WorkshopPLUS - Dynamics 365 Customer Engagement: Administration and Troubleshooting for On-Premises Deployments with Labs - Closed Workshop"/>
    <s v="Servicio"/>
    <s v="Serv"/>
    <s v="Servicio"/>
    <s v="Todas las zonas"/>
    <s v="Remoto"/>
    <s v="Profesional"/>
    <s v="WPLUS13"/>
    <s v="Suscripción"/>
    <n v="111600000"/>
    <n v="1"/>
    <n v="1"/>
    <n v="0"/>
    <n v="111600000"/>
    <n v="121304347.83"/>
    <n v="0"/>
  </r>
  <r>
    <s v="Servicios fabricante- Microsoft Soporte PremierMicrosoft Soporte PremierWPLUS11"/>
    <s v="WPLUS11Microsoft Soporte Premier"/>
    <m/>
    <x v="6"/>
    <s v="WPLUS11"/>
    <x v="6"/>
    <s v="Servicios fabricante- Microsoft Soporte Premier"/>
    <s v="COP"/>
    <s v="N/A"/>
    <s v="WorkshopPLUS - Dynamics 365 Customer Engagement : Teams and Outlook collaboration - Closed Workshop"/>
    <s v="Servicio"/>
    <s v="Serv"/>
    <s v="Servicio"/>
    <s v="Todas las zonas"/>
    <s v="Remoto"/>
    <s v="Profesional"/>
    <s v="WPLUS11"/>
    <s v="Suscripción"/>
    <n v="17200000"/>
    <n v="1"/>
    <n v="1"/>
    <n v="0"/>
    <n v="17200000"/>
    <n v="18695652.170000002"/>
    <n v="0"/>
  </r>
  <r>
    <s v="Servicios fabricante- Microsoft Soporte PremierMicrosoft Soporte PremierWPKT"/>
    <s v="WPKTMicrosoft Soporte Premier"/>
    <m/>
    <x v="6"/>
    <s v="WPKT"/>
    <x v="6"/>
    <s v="Servicios fabricante- Microsoft Soporte Premier"/>
    <s v="COP"/>
    <s v="N/A"/>
    <s v="WorkshopPLUS - Kubernetes: Technical Briefing with Labs - Closed Workshop - 2 Day"/>
    <s v="Servicio"/>
    <s v="Serv"/>
    <s v="Servicio"/>
    <s v="Todas las zonas"/>
    <s v="Remoto/Sitio"/>
    <s v="Profesional"/>
    <s v="WPKT"/>
    <s v="Suscripción"/>
    <n v="87600000"/>
    <n v="1"/>
    <n v="1"/>
    <n v="0"/>
    <n v="87600000"/>
    <n v="95217391.299999997"/>
    <n v="0"/>
  </r>
  <r>
    <s v="Servicios fabricante- Microsoft Soporte PremierMicrosoft Soporte PremierWPHT"/>
    <s v="WPHTMicrosoft Soporte Premier"/>
    <m/>
    <x v="6"/>
    <s v="WPHT"/>
    <x v="6"/>
    <s v="Servicios fabricante- Microsoft Soporte Premier"/>
    <s v="COP"/>
    <s v="N/A"/>
    <s v="WorkshopPLUS Remote - Office 365: Helpdesk Troubleshooting 1 Day -Closed Workshop"/>
    <s v="Servicio"/>
    <s v="Serv"/>
    <s v="Servicio"/>
    <s v="Todas las zonas"/>
    <s v="Remoto"/>
    <s v="Profesional"/>
    <s v="WPHT"/>
    <s v="Suscripción"/>
    <n v="14400000"/>
    <n v="1"/>
    <n v="1"/>
    <n v="0"/>
    <n v="14400000"/>
    <n v="15652173.91"/>
    <n v="0"/>
  </r>
  <r>
    <s v="Servicios fabricante- Microsoft Soporte PremierMicrosoft Soporte PremierWPDPDE"/>
    <s v="WPDPDEMicrosoft Soporte Premier"/>
    <m/>
    <x v="6"/>
    <s v="WPDPDE"/>
    <x v="6"/>
    <s v="Servicios fabricante- Microsoft Soporte Premier"/>
    <s v="COP"/>
    <s v="N/A"/>
    <s v="WorkshopPLUS Remote - Device Protection with Microsoft Endpoint Manager and Microsoft Defender for Endpoint - Closed Workshop"/>
    <s v="Servicio"/>
    <s v="Serv"/>
    <s v="Servicio"/>
    <s v="Todas las zonas"/>
    <s v="Remoto"/>
    <s v="Profesional"/>
    <s v="WPDPDE"/>
    <s v="Suscripción"/>
    <n v="101600000"/>
    <n v="1"/>
    <n v="1"/>
    <n v="0"/>
    <n v="101600000"/>
    <n v="110434782.61"/>
    <n v="0"/>
  </r>
  <r>
    <s v="Servicios fabricante- Microsoft Soporte PremierMicrosoft Soporte PremierWPDD1"/>
    <s v="WPDD1Microsoft Soporte Premier"/>
    <m/>
    <x v="6"/>
    <s v="WPDD1"/>
    <x v="6"/>
    <s v="Servicios fabricante- Microsoft Soporte Premier"/>
    <s v="COP"/>
    <s v="N/A"/>
    <s v="WorkshopPLUS - Power Platform: Dynamics 365 and Dataverse Reporting - Closed Workshop"/>
    <s v="Servicio"/>
    <s v="Serv"/>
    <s v="Servicio"/>
    <s v="Todas las zonas"/>
    <s v="Remoto/Sitio"/>
    <s v="Profesional"/>
    <s v="WPDD1"/>
    <s v="Suscripción"/>
    <n v="13600000"/>
    <n v="1"/>
    <n v="1"/>
    <n v="0"/>
    <n v="13600000"/>
    <n v="14782608.699999999"/>
    <n v="0"/>
  </r>
  <r>
    <s v="Servicios fabricante- Microsoft Soporte PremierMicrosoft Soporte PremierWPDD"/>
    <s v="WPDDMicrosoft Soporte Premier"/>
    <m/>
    <x v="6"/>
    <s v="WPDD"/>
    <x v="6"/>
    <s v="Servicios fabricante- Microsoft Soporte Premier"/>
    <s v="COP"/>
    <s v="N/A"/>
    <s v="WorkshopPLUS - Power Platform: Dynamics 365 and Dataverse Troubleshooting - Closed Workshop"/>
    <s v="Servicio"/>
    <s v="Serv"/>
    <s v="Servicio"/>
    <s v="Todas las zonas"/>
    <s v="Remoto"/>
    <s v="Profesional"/>
    <s v="WPDD"/>
    <s v="Suscripción"/>
    <n v="15200000"/>
    <n v="1"/>
    <n v="1"/>
    <n v="0"/>
    <n v="15200000"/>
    <n v="16521739.130000001"/>
    <n v="0"/>
  </r>
  <r>
    <s v="Servicios fabricante- Microsoft Soporte PremierMicrosoft Soporte PremierWPDC"/>
    <s v="WPDCMicrosoft Soporte Premier"/>
    <m/>
    <x v="6"/>
    <s v="WPDC"/>
    <x v="6"/>
    <s v="Servicios fabricante- Microsoft Soporte Premier"/>
    <s v="COP"/>
    <s v="N/A"/>
    <s v="WorkshopPLUS - Dynamics 365 : Remote Assist 1 Day - Closed Workshop"/>
    <s v="Servicio"/>
    <s v="Serv"/>
    <s v="Servicio"/>
    <s v="Todas las zonas"/>
    <s v="Remoto"/>
    <s v="Profesional"/>
    <s v="WPDC"/>
    <s v="Suscripción"/>
    <n v="17200000"/>
    <n v="1"/>
    <n v="1"/>
    <n v="0"/>
    <n v="17200000"/>
    <n v="18695652.170000002"/>
    <n v="0"/>
  </r>
  <r>
    <s v="Servicios fabricante- Microsoft Soporte PremierMicrosoft Soporte PremierWPCTC"/>
    <s v="WPCTCMicrosoft Soporte Premier"/>
    <m/>
    <x v="6"/>
    <s v="WPCTC"/>
    <x v="6"/>
    <s v="Servicios fabricante- Microsoft Soporte Premier"/>
    <s v="COP"/>
    <s v="N/A"/>
    <s v="WorkshopPLUS - Microsoft 365: Collaboration in Microsoft Teams 1 Day with Lab - Closed Workshop"/>
    <s v="Servicio"/>
    <s v="Serv"/>
    <s v="Servicio"/>
    <s v="Todas las zonas"/>
    <s v="Remoto"/>
    <s v="Profesional"/>
    <s v="WPCTC"/>
    <s v="Suscripción"/>
    <n v="28800000"/>
    <n v="1"/>
    <n v="1"/>
    <n v="0"/>
    <n v="28800000"/>
    <n v="31304347.829999998"/>
    <n v="0"/>
  </r>
  <r>
    <s v="Servicios fabricante- Microsoft Soporte PremierMicrosoft Soporte PremierWPCIC"/>
    <s v="WPCICMicrosoft Soporte Premier"/>
    <m/>
    <x v="6"/>
    <s v="WPCIC"/>
    <x v="6"/>
    <s v="Servicios fabricante- Microsoft Soporte Premier"/>
    <s v="COP"/>
    <s v="N/A"/>
    <s v="WorkshopPLUS - Dynamics 365 Customer Insights 1 Day with Lab - Closed Workshop"/>
    <s v="Servicio"/>
    <s v="Serv"/>
    <s v="Servicio"/>
    <s v="Todas las zonas"/>
    <s v="Remoto"/>
    <s v="Profesional"/>
    <s v="WPCIC"/>
    <s v="Suscripción"/>
    <n v="25600000"/>
    <n v="1"/>
    <n v="1"/>
    <n v="0"/>
    <n v="25600000"/>
    <n v="27826086.960000001"/>
    <n v="0"/>
  </r>
  <r>
    <s v="Servicios fabricante- Microsoft Soporte PremierMicrosoft Soporte PremierWPBITC"/>
    <s v="WPBITCMicrosoft Soporte Premier"/>
    <m/>
    <x v="6"/>
    <s v="WPBITC"/>
    <x v="6"/>
    <s v="Servicios fabricante- Microsoft Soporte Premier"/>
    <s v="COP"/>
    <s v="N/A"/>
    <s v="WorkshopPLUS - Power BI in Microsoft Teams for End Users - Closed Workshop"/>
    <s v="Servicio"/>
    <s v="Serv"/>
    <s v="Servicio"/>
    <s v="Todas las zonas"/>
    <s v="Remoto"/>
    <s v="Profesional"/>
    <s v="WPBITC"/>
    <s v="Suscripción"/>
    <n v="17200000"/>
    <n v="1"/>
    <n v="1"/>
    <n v="0"/>
    <n v="17200000"/>
    <n v="18695652.170000002"/>
    <n v="0"/>
  </r>
  <r>
    <s v="Servicios fabricante- Microsoft Soporte PremierMicrosoft Soporte PremierWPAVSC"/>
    <s v="WPAVSCMicrosoft Soporte Premier"/>
    <m/>
    <x v="6"/>
    <s v="WPAVSC"/>
    <x v="6"/>
    <s v="Servicios fabricante- Microsoft Soporte Premier"/>
    <s v="COP"/>
    <s v="N/A"/>
    <s v="WorkshopPLUS Remote - Windows Server: Vital Signs - Part 1 -Closed Workshop"/>
    <s v="Servicio"/>
    <s v="Serv"/>
    <s v="Servicio"/>
    <s v="Todas las zonas"/>
    <s v="Remoto"/>
    <s v="Profesional"/>
    <s v="WPAVSC"/>
    <s v="Suscripción"/>
    <n v="101600000"/>
    <n v="1"/>
    <n v="1"/>
    <n v="0"/>
    <n v="101600000"/>
    <n v="110434782.61"/>
    <n v="0"/>
  </r>
  <r>
    <s v="Servicios fabricante- Microsoft Soporte PremierMicrosoft Soporte PremierWPAV"/>
    <s v="WPAVMicrosoft Soporte Premier"/>
    <m/>
    <x v="6"/>
    <s v="WPAV"/>
    <x v="6"/>
    <s v="Servicios fabricante- Microsoft Soporte Premier"/>
    <s v="COP"/>
    <s v="N/A"/>
    <s v="WorkshopPLUS - Microsoft 365: Azure Virtual Desktop - Closed Workshop"/>
    <s v="Servicio"/>
    <s v="Serv"/>
    <s v="Servicio"/>
    <s v="Todas las zonas"/>
    <s v="Remoto/Sitio"/>
    <s v="Profesional"/>
    <s v="WPAV"/>
    <s v="Suscripción"/>
    <n v="123600000"/>
    <n v="1"/>
    <n v="1"/>
    <n v="0"/>
    <n v="123600000"/>
    <n v="134347826.09"/>
    <n v="0"/>
  </r>
  <r>
    <s v="Servicios fabricante- Microsoft Soporte PremierMicrosoft Soporte PremierWPAT"/>
    <s v="WPATMicrosoft Soporte Premier"/>
    <m/>
    <x v="6"/>
    <s v="WPAT"/>
    <x v="6"/>
    <s v="Servicios fabricante- Microsoft Soporte Premier"/>
    <s v="COP"/>
    <s v="N/A"/>
    <s v="WorkshopPLUS - Azure Technical Update Briefing - Closed Workshop"/>
    <s v="Servicio"/>
    <s v="Serv"/>
    <s v="Servicio"/>
    <s v="Todas las zonas"/>
    <s v="Remoto"/>
    <s v="Profesional"/>
    <s v="WPAT"/>
    <s v="Suscripción"/>
    <n v="15200000"/>
    <n v="1"/>
    <n v="1"/>
    <n v="0"/>
    <n v="15200000"/>
    <n v="16521739.130000001"/>
    <n v="0"/>
  </r>
  <r>
    <s v="Servicios fabricante- Microsoft Soporte PremierMicrosoft Soporte PremierWPAMW"/>
    <s v="WPAMWMicrosoft Soporte Premier"/>
    <m/>
    <x v="6"/>
    <s v="WPAMW"/>
    <x v="6"/>
    <s v="Servicios fabricante- Microsoft Soporte Premier"/>
    <s v="COP"/>
    <s v="N/A"/>
    <s v="WorkshopPLUS - Deploying and Managing Windows 365 Cloud PC - Closed Workshop"/>
    <s v="Servicio"/>
    <s v="Serv"/>
    <s v="Servicio"/>
    <s v="Todas las zonas"/>
    <s v="Remoto/Sitio"/>
    <s v="Profesional"/>
    <s v="WPAMW"/>
    <s v="Suscripción"/>
    <n v="111600000"/>
    <n v="1"/>
    <n v="1"/>
    <n v="0"/>
    <n v="111600000"/>
    <n v="121304347.83"/>
    <n v="0"/>
  </r>
  <r>
    <s v="Servicios fabricante- Microsoft Soporte PremierMicrosoft Soporte PremierWPAM"/>
    <s v="WPAMMicrosoft Soporte Premier"/>
    <m/>
    <x v="6"/>
    <s v="WPAM"/>
    <x v="6"/>
    <s v="Servicios fabricante- Microsoft Soporte Premier"/>
    <s v="COP"/>
    <s v="N/A"/>
    <s v="WorkshopPLUS Remote - Microsoft Azure: Azure Monitor Visualization 1 day - Closed Workshop"/>
    <s v="Servicio"/>
    <s v="Serv"/>
    <s v="Servicio"/>
    <s v="Todas las zonas"/>
    <s v="Remoto"/>
    <s v="Profesional"/>
    <s v="WPAM"/>
    <s v="Suscripción"/>
    <n v="14400000"/>
    <n v="1"/>
    <n v="1"/>
    <n v="0"/>
    <n v="14400000"/>
    <n v="15652173.91"/>
    <n v="0"/>
  </r>
  <r>
    <s v="Servicios fabricante- Microsoft Soporte PremierMicrosoft Soporte PremierWPAHFC"/>
    <s v="WPAHFCMicrosoft Soporte Premier"/>
    <m/>
    <x v="6"/>
    <s v="WPAHFC"/>
    <x v="6"/>
    <s v="Servicios fabricante- Microsoft Soporte Premier"/>
    <s v="COP"/>
    <s v="N/A"/>
    <s v="WorkshopPLUS - Windows Server 2022 and Azure Hybrid Features - Closed Workshop"/>
    <s v="Servicio"/>
    <s v="Serv"/>
    <s v="Servicio"/>
    <s v="Todas las zonas"/>
    <s v="Remoto"/>
    <s v="Profesional"/>
    <s v="WPAHFC"/>
    <s v="Suscripción"/>
    <n v="111600000"/>
    <n v="1"/>
    <n v="1"/>
    <n v="0"/>
    <n v="111600000"/>
    <n v="121304347.83"/>
    <n v="0"/>
  </r>
  <r>
    <s v="Servicios fabricante- Microsoft Soporte PremierMicrosoft Soporte PremierWPACCC"/>
    <s v="WPACCCMicrosoft Soporte Premier"/>
    <m/>
    <x v="6"/>
    <s v="WPACCC"/>
    <x v="6"/>
    <s v="Servicios fabricante- Microsoft Soporte Premier"/>
    <s v="COP"/>
    <s v="N/A"/>
    <s v="WorkshopPLUS - Windows 11: Administration and Configuration - Closed Workshop"/>
    <s v="Servicio"/>
    <s v="Serv"/>
    <s v="Servicio"/>
    <s v="Todas las zonas"/>
    <s v="Remoto"/>
    <s v="Profesional"/>
    <s v="WPACCC"/>
    <s v="Suscripción"/>
    <n v="111600000"/>
    <n v="1"/>
    <n v="1"/>
    <n v="0"/>
    <n v="111600000"/>
    <n v="121304347.83"/>
    <n v="0"/>
  </r>
  <r>
    <s v="Servicios fabricante- Microsoft Soporte PremierMicrosoft Soporte PremierWMCMOP"/>
    <s v="WMCMOPMicrosoft Soporte Premier"/>
    <m/>
    <x v="6"/>
    <s v="WMCMOP"/>
    <x v="6"/>
    <s v="Servicios fabricante- Microsoft Soporte Premier"/>
    <s v="COP"/>
    <s v="N/A"/>
    <s v="WorkshopPLUS Remote - Microsoft Endpoint Configuration Manager: Operating System Deployment - Closed Workshop"/>
    <s v="Servicio"/>
    <s v="Serv"/>
    <s v="Servicio"/>
    <s v="Todas las zonas"/>
    <s v="Remoto"/>
    <s v="Profesional"/>
    <s v="WMCMOP"/>
    <s v="Suscripción"/>
    <n v="111600000"/>
    <n v="1"/>
    <n v="1"/>
    <n v="0"/>
    <n v="111600000"/>
    <n v="121304347.83"/>
    <n v="0"/>
  </r>
  <r>
    <s v="Servicios fabricante- Microsoft Soporte PremierMicrosoft Soporte PremierWKTB"/>
    <s v="WKTBMicrosoft Soporte Premier"/>
    <m/>
    <x v="6"/>
    <s v="WKTB"/>
    <x v="6"/>
    <s v="Servicios fabricante- Microsoft Soporte Premier"/>
    <s v="COP"/>
    <s v="N/A"/>
    <s v="WorkshopPLUS - Kubernetes: Technical Briefing with Labs - 1 Day Closed Workshop"/>
    <s v="Servicio"/>
    <s v="Serv"/>
    <s v="Servicio"/>
    <s v="Todas las zonas"/>
    <s v="Remoto/Sitio"/>
    <s v="Profesional"/>
    <s v="WKTB"/>
    <s v="Suscripción"/>
    <n v="28800000"/>
    <n v="1"/>
    <n v="1"/>
    <n v="0"/>
    <n v="28800000"/>
    <n v="31304347.829999998"/>
    <n v="0"/>
  </r>
  <r>
    <s v="Servicios fabricante- Microsoft Soporte PremierMicrosoft Soporte PremierWGATSC"/>
    <s v="WGATSCMicrosoft Soporte Premier"/>
    <m/>
    <x v="6"/>
    <s v="WGATSC"/>
    <x v="6"/>
    <s v="Servicios fabricante- Microsoft Soporte Premier"/>
    <s v="COP"/>
    <s v="N/A"/>
    <s v="Workshop - GitHub - Admin Training (GitHub Enterprise Server) - Closed workshop"/>
    <s v="Servicio"/>
    <s v="Serv"/>
    <s v="Servicio"/>
    <s v="Todas las zonas"/>
    <s v="Remoto"/>
    <s v="Profesional"/>
    <s v="WGATSC"/>
    <s v="Suscripción"/>
    <n v="21264960"/>
    <n v="1"/>
    <n v="1"/>
    <n v="0"/>
    <n v="21264960"/>
    <n v="23114086.960000001"/>
    <n v="0"/>
  </r>
  <r>
    <s v="Servicios fabricante- Microsoft Soporte PremierMicrosoft Soporte PremierWGATCC"/>
    <s v="WGATCCMicrosoft Soporte Premier"/>
    <m/>
    <x v="6"/>
    <s v="WGATCC"/>
    <x v="6"/>
    <s v="Servicios fabricante- Microsoft Soporte Premier"/>
    <s v="COP"/>
    <s v="N/A"/>
    <s v="Workshop - GitHub - Admin Training (GitHub Enterprise Cloud) - Closed Workshop"/>
    <s v="Servicio"/>
    <s v="Serv"/>
    <s v="Servicio"/>
    <s v="Todas las zonas"/>
    <s v="Remoto"/>
    <s v="Profesional"/>
    <s v="WGATCC"/>
    <s v="Suscripción"/>
    <n v="21264960"/>
    <n v="1"/>
    <n v="1"/>
    <n v="0"/>
    <n v="21264960"/>
    <n v="23114086.960000001"/>
    <n v="0"/>
  </r>
  <r>
    <s v="Servicios fabricante- Microsoft Soporte PremierMicrosoft Soporte PremierWGACR"/>
    <s v="WGACRMicrosoft Soporte Premier"/>
    <m/>
    <x v="6"/>
    <s v="WGACR"/>
    <x v="6"/>
    <s v="Servicios fabricante- Microsoft Soporte Premier"/>
    <s v="COP"/>
    <s v="N/A"/>
    <s v="Workshop - GitHub - Actions Training - Closed Remote"/>
    <s v="Servicio"/>
    <s v="Serv"/>
    <s v="Servicio"/>
    <s v="Todas las zonas"/>
    <s v="Remoto"/>
    <s v="Profesional"/>
    <s v="WGACR"/>
    <s v="Suscripción"/>
    <n v="28144800"/>
    <n v="1"/>
    <n v="1"/>
    <n v="0"/>
    <n v="28144800"/>
    <n v="30592173.91"/>
    <n v="0"/>
  </r>
  <r>
    <s v="Servicios fabricante- Microsoft Soporte PremierMicrosoft Soporte PremierWGACO"/>
    <s v="WGACOMicrosoft Soporte Premier"/>
    <m/>
    <x v="6"/>
    <s v="WGACO"/>
    <x v="6"/>
    <s v="Servicios fabricante- Microsoft Soporte Premier"/>
    <s v="COP"/>
    <s v="N/A"/>
    <s v="Workshop - GitHub - Actions Training - Closed Onsite"/>
    <s v="Servicio"/>
    <s v="Serv"/>
    <s v="Servicio"/>
    <s v="Todas las zonas"/>
    <s v="Sitio"/>
    <s v="Profesional"/>
    <s v="WGACO"/>
    <s v="Suscripción"/>
    <n v="46908000"/>
    <n v="1"/>
    <n v="1"/>
    <n v="0"/>
    <n v="46908000"/>
    <n v="50986956.520000003"/>
    <n v="0"/>
  </r>
  <r>
    <s v="Servicios fabricante- Microsoft Soporte PremierMicrosoft Soporte PremierWEMTP"/>
    <s v="WEMTPMicrosoft Soporte Premier"/>
    <m/>
    <x v="6"/>
    <s v="WEMTP"/>
    <x v="6"/>
    <s v="Servicios fabricante- Microsoft Soporte Premier"/>
    <s v="COP"/>
    <s v="N/A"/>
    <s v="WorkshopPLUS - Endpoint Management Technical Update Briefing: Dedicated Session 1 day - Closed Workshop"/>
    <s v="Servicio"/>
    <s v="Serv"/>
    <s v="Servicio"/>
    <s v="Todas las zonas"/>
    <s v="Remoto/Sitio"/>
    <s v="Profesional"/>
    <s v="WEMTP"/>
    <s v="Suscripción"/>
    <n v="15200000"/>
    <n v="1"/>
    <n v="1"/>
    <n v="0"/>
    <n v="15200000"/>
    <n v="16521739.130000001"/>
    <n v="0"/>
  </r>
  <r>
    <s v="Servicios fabricante- Microsoft Soporte PremierMicrosoft Soporte PremierWEFF9"/>
    <s v="WEFF9Microsoft Soporte Premier"/>
    <m/>
    <x v="6"/>
    <s v="WEFF9"/>
    <x v="6"/>
    <s v="Servicios fabricante- Microsoft Soporte Premier"/>
    <s v="COP"/>
    <s v="N/A"/>
    <s v="Workload Expansion for Modernizing Apps with Azure Managed Services for Databases and Apps"/>
    <s v="Servicio"/>
    <s v="Serv"/>
    <s v="Servicio"/>
    <s v="Todas las zonas"/>
    <s v="Remoto"/>
    <s v="Profesional"/>
    <s v="WEFF9"/>
    <s v="Suscripción"/>
    <n v="17600000"/>
    <n v="1"/>
    <n v="1"/>
    <n v="0"/>
    <n v="17600000"/>
    <n v="19130434.780000001"/>
    <n v="0"/>
  </r>
  <r>
    <s v="Servicios fabricante- Microsoft Soporte PremierMicrosoft Soporte PremierWEFF8"/>
    <s v="WEFF8Microsoft Soporte Premier"/>
    <m/>
    <x v="6"/>
    <s v="WEFF8"/>
    <x v="6"/>
    <s v="Servicios fabricante- Microsoft Soporte Premier"/>
    <s v="COP"/>
    <s v="N/A"/>
    <s v="Workload Expansion for Migration to Azure SQL from VMs"/>
    <s v="Servicio"/>
    <s v="Serv"/>
    <s v="Servicio"/>
    <s v="Todas las zonas"/>
    <s v="Remoto"/>
    <s v="Profesional"/>
    <s v="WEFF8"/>
    <s v="Suscripción"/>
    <n v="17600000"/>
    <n v="1"/>
    <n v="1"/>
    <n v="0"/>
    <n v="17600000"/>
    <n v="19130434.780000001"/>
    <n v="0"/>
  </r>
  <r>
    <s v="Servicios fabricante- Microsoft Soporte PremierMicrosoft Soporte PremierWEFF7"/>
    <s v="WEFF7Microsoft Soporte Premier"/>
    <m/>
    <x v="6"/>
    <s v="WEFF7"/>
    <x v="6"/>
    <s v="Servicios fabricante- Microsoft Soporte Premier"/>
    <s v="COP"/>
    <s v="N/A"/>
    <s v="Workload Expansion for Migration to Azure SQL or Arc-Enabled Data Services"/>
    <s v="Servicio"/>
    <s v="Serv"/>
    <s v="Servicio"/>
    <s v="Todas las zonas"/>
    <s v="Remoto"/>
    <s v="Profesional"/>
    <s v="WEFF7"/>
    <s v="Suscripción"/>
    <n v="15600000"/>
    <n v="1"/>
    <n v="1"/>
    <n v="0"/>
    <n v="15600000"/>
    <n v="16956521.739999998"/>
    <n v="0"/>
  </r>
  <r>
    <s v="Servicios fabricante- Microsoft Soporte PremierMicrosoft Soporte PremierWEFF6"/>
    <s v="WEFF6Microsoft Soporte Premier"/>
    <m/>
    <x v="6"/>
    <s v="WEFF6"/>
    <x v="6"/>
    <s v="Servicios fabricante- Microsoft Soporte Premier"/>
    <s v="COP"/>
    <s v="N/A"/>
    <s v="Workload Expansion for Migration to Azure Open Source Databases"/>
    <s v="Servicio"/>
    <s v="Serv"/>
    <s v="Servicio"/>
    <s v="Todas las zonas"/>
    <s v="Remoto"/>
    <s v="Profesional"/>
    <s v="WEFF6"/>
    <s v="Suscripción"/>
    <n v="17600000"/>
    <n v="1"/>
    <n v="1"/>
    <n v="0"/>
    <n v="17600000"/>
    <n v="19130434.780000001"/>
    <n v="0"/>
  </r>
  <r>
    <s v="Servicios fabricante- Microsoft Soporte PremierMicrosoft Soporte PremierWEFF5"/>
    <s v="WEFF5Microsoft Soporte Premier"/>
    <m/>
    <x v="6"/>
    <s v="WEFF5"/>
    <x v="6"/>
    <s v="Servicios fabricante- Microsoft Soporte Premier"/>
    <s v="COP"/>
    <s v="N/A"/>
    <s v="Workload Expansion for Migration to Azure Synapse"/>
    <s v="Servicio"/>
    <s v="Serv"/>
    <s v="Servicio"/>
    <s v="Todas las zonas"/>
    <s v="Remoto"/>
    <s v="Profesional"/>
    <s v="WEFF5"/>
    <s v="Suscripción"/>
    <n v="17600000"/>
    <n v="1"/>
    <n v="1"/>
    <n v="0"/>
    <n v="17600000"/>
    <n v="19130434.780000001"/>
    <n v="0"/>
  </r>
  <r>
    <s v="Servicios fabricante- Microsoft Soporte PremierMicrosoft Soporte PremierWEFF4"/>
    <s v="WEFF4Microsoft Soporte Premier"/>
    <m/>
    <x v="6"/>
    <s v="WEFF4"/>
    <x v="6"/>
    <s v="Servicios fabricante- Microsoft Soporte Premier"/>
    <s v="COP"/>
    <s v="N/A"/>
    <s v="Workload Expansion for Migration to Databricks"/>
    <s v="Servicio"/>
    <s v="Serv"/>
    <s v="Servicio"/>
    <s v="Todas las zonas"/>
    <s v="Remoto"/>
    <s v="Profesional"/>
    <s v="WEFF4"/>
    <s v="Suscripción"/>
    <n v="17600000"/>
    <n v="1"/>
    <n v="1"/>
    <n v="0"/>
    <n v="17600000"/>
    <n v="19130434.780000001"/>
    <n v="0"/>
  </r>
  <r>
    <s v="Servicios fabricante- Microsoft Soporte PremierMicrosoft Soporte PremierWEFF3"/>
    <s v="WEFF3Microsoft Soporte Premier"/>
    <m/>
    <x v="6"/>
    <s v="WEFF3"/>
    <x v="6"/>
    <s v="Servicios fabricante- Microsoft Soporte Premier"/>
    <s v="COP"/>
    <s v="N/A"/>
    <s v="Workload Expansion for Data Governance"/>
    <s v="Servicio"/>
    <s v="Serv"/>
    <s v="Servicio"/>
    <s v="Todas las zonas"/>
    <s v="Remoto"/>
    <s v="Profesional"/>
    <s v="WEFF3"/>
    <s v="Suscripción"/>
    <n v="17600000"/>
    <n v="1"/>
    <n v="1"/>
    <n v="0"/>
    <n v="17600000"/>
    <n v="19130434.780000001"/>
    <n v="0"/>
  </r>
  <r>
    <s v="Servicios fabricante- Microsoft Soporte PremierMicrosoft Soporte PremierWEFF2"/>
    <s v="WEFF2Microsoft Soporte Premier"/>
    <m/>
    <x v="6"/>
    <s v="WEFF2"/>
    <x v="6"/>
    <s v="Servicios fabricante- Microsoft Soporte Premier"/>
    <s v="COP"/>
    <s v="N/A"/>
    <s v="Workload Expansion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WEFF2"/>
    <s v="Suscripción"/>
    <n v="17600000"/>
    <n v="1"/>
    <n v="1"/>
    <n v="0"/>
    <n v="17600000"/>
    <n v="19130434.780000001"/>
    <n v="0"/>
  </r>
  <r>
    <s v="Servicios fabricante- Microsoft Soporte PremierMicrosoft Soporte PremierWEFF10"/>
    <s v="WEFF10Microsoft Soporte Premier"/>
    <m/>
    <x v="6"/>
    <s v="WEFF10"/>
    <x v="6"/>
    <s v="Servicios fabricante- Microsoft Soporte Premier"/>
    <s v="COP"/>
    <s v="N/A"/>
    <s v="Workload Expansion for Synapse Link and PBI Analytics"/>
    <s v="Servicio"/>
    <s v="Serv"/>
    <s v="Servicio"/>
    <s v="Todas las zonas"/>
    <s v="Remoto"/>
    <s v="Profesional"/>
    <s v="WEFF10"/>
    <s v="Suscripción"/>
    <n v="17600000"/>
    <n v="1"/>
    <n v="1"/>
    <n v="0"/>
    <n v="17600000"/>
    <n v="19130434.780000001"/>
    <n v="0"/>
  </r>
  <r>
    <s v="Servicios fabricante- Microsoft Soporte PremierMicrosoft Soporte PremierWEFF1"/>
    <s v="WEFF1Microsoft Soporte Premier"/>
    <m/>
    <x v="6"/>
    <s v="WEFF1"/>
    <x v="6"/>
    <s v="Servicios fabricante- Microsoft Soporte Premier"/>
    <s v="COP"/>
    <s v="N/A"/>
    <s v="Workload Expansion for Azure Analytics &amp; Azure Machine Learning"/>
    <s v="Servicio"/>
    <s v="Serv"/>
    <s v="Servicio"/>
    <s v="Todas las zonas"/>
    <s v="Remoto"/>
    <s v="Profesional"/>
    <s v="WEFF1"/>
    <s v="Suscripción"/>
    <n v="17600000"/>
    <n v="1"/>
    <n v="1"/>
    <n v="0"/>
    <n v="17600000"/>
    <n v="19130434.780000001"/>
    <n v="0"/>
  </r>
  <r>
    <s v="Servicios fabricante- Microsoft Soporte PremierMicrosoft Soporte PremierWEFF"/>
    <s v="WEFFMicrosoft Soporte Premier"/>
    <m/>
    <x v="6"/>
    <s v="WEFF"/>
    <x v="6"/>
    <s v="Servicios fabricante- Microsoft Soporte Premier"/>
    <s v="COP"/>
    <s v="N/A"/>
    <s v="Workload Expansion for Dynamics 365 Sales, Service, and Marketing"/>
    <s v="Servicio"/>
    <s v="Serv"/>
    <s v="Servicio"/>
    <s v="Todas las zonas"/>
    <s v="Remoto"/>
    <s v="Profesional"/>
    <s v="WEFF"/>
    <s v="Suscripción"/>
    <n v="171600000"/>
    <n v="1"/>
    <n v="1"/>
    <n v="0"/>
    <n v="171600000"/>
    <n v="186521739.13"/>
    <n v="0"/>
  </r>
  <r>
    <s v="Servicios fabricante- Microsoft Soporte PremierMicrosoft Soporte PremierWEFDF"/>
    <s v="WEFDFMicrosoft Soporte Premier"/>
    <m/>
    <x v="6"/>
    <s v="WEFDF"/>
    <x v="6"/>
    <s v="Servicios fabricante- Microsoft Soporte Premier"/>
    <s v="COP"/>
    <s v="N/A"/>
    <s v="Workload Expansion for Dynamics 365 Finance and Supply Chain Management"/>
    <s v="Servicio"/>
    <s v="Serv"/>
    <s v="Servicio"/>
    <s v="Todas las zonas"/>
    <s v="Remoto/Sitio"/>
    <s v="Profesional"/>
    <s v="WEFDF"/>
    <s v="Suscripción"/>
    <n v="88400000"/>
    <n v="1"/>
    <n v="1"/>
    <n v="0"/>
    <n v="88400000"/>
    <n v="96086956.519999996"/>
    <n v="0"/>
  </r>
  <r>
    <s v="Servicios fabricante- Microsoft Soporte PremierMicrosoft Soporte PremierWEDFL"/>
    <s v="WEDFLMicrosoft Soporte Premier"/>
    <m/>
    <x v="6"/>
    <s v="WEDFL"/>
    <x v="6"/>
    <s v="Servicios fabricante- Microsoft Soporte Premier"/>
    <s v="COP"/>
    <s v="N/A"/>
    <s v="Workload Expansion for Dynamics 365 Low Code"/>
    <s v="Servicio"/>
    <s v="Serv"/>
    <s v="Servicio"/>
    <s v="Todas las zonas"/>
    <s v="Remoto/Sitio"/>
    <s v="Profesional"/>
    <s v="WEDFL"/>
    <s v="Suscripción"/>
    <n v="88400000"/>
    <n v="1"/>
    <n v="1"/>
    <n v="0"/>
    <n v="88400000"/>
    <n v="96086956.519999996"/>
    <n v="0"/>
  </r>
  <r>
    <s v="Servicios fabricante- Microsoft Soporte PremierMicrosoft Soporte PremierWDMDP"/>
    <s v="WDMDPMicrosoft Soporte Premier"/>
    <m/>
    <x v="6"/>
    <s v="WDMDP"/>
    <x v="6"/>
    <s v="Servicios fabricante- Microsoft Soporte Premier"/>
    <s v="COP"/>
    <s v="N/A"/>
    <s v="WorkshopPLUS - Dynamics 365 Marketing: 1 Day with Lab - Closed Workshop"/>
    <s v="Servicio"/>
    <s v="Serv"/>
    <s v="Servicio"/>
    <s v="Todas las zonas"/>
    <s v="Remoto"/>
    <s v="Profesional"/>
    <s v="WDMDP"/>
    <s v="Suscripción"/>
    <n v="28800000"/>
    <n v="1"/>
    <n v="1"/>
    <n v="0"/>
    <n v="28800000"/>
    <n v="31304347.829999998"/>
    <n v="0"/>
  </r>
  <r>
    <s v="Servicios fabricante- Microsoft Soporte PremierMicrosoft Soporte PremierWDFOC"/>
    <s v="WDFOCMicrosoft Soporte Premier"/>
    <m/>
    <x v="6"/>
    <s v="WDFOC"/>
    <x v="6"/>
    <s v="Servicios fabricante- Microsoft Soporte Premier"/>
    <s v="COP"/>
    <s v="N/A"/>
    <s v="WorkshopPLUS - Dynamics 365 Finance and Operations: Test Automation - Closed Workshop"/>
    <s v="Servicio"/>
    <s v="Serv"/>
    <s v="Servicio"/>
    <s v="Todas las zonas"/>
    <s v="Remoto"/>
    <s v="Profesional"/>
    <s v="WDFOC"/>
    <s v="Suscripción"/>
    <n v="87600000"/>
    <n v="1"/>
    <n v="1"/>
    <n v="0"/>
    <n v="87600000"/>
    <n v="95217391.299999997"/>
    <n v="0"/>
  </r>
  <r>
    <s v="Servicios fabricante- Microsoft Soporte PremierMicrosoft Soporte PremierWBCNA"/>
    <s v="WBCNAMicrosoft Soporte Premier"/>
    <m/>
    <x v="6"/>
    <s v="WBCNA"/>
    <x v="6"/>
    <s v="Servicios fabricante- Microsoft Soporte Premier"/>
    <s v="COP"/>
    <s v="N/A"/>
    <s v="WorkshopPLUS - Building Cloud-native Applications using Microservices Architecture - 1 Day Closed Workshop"/>
    <s v="Servicio"/>
    <s v="Serv"/>
    <s v="Servicio"/>
    <s v="Todas las zonas"/>
    <s v="Remoto/Sitio"/>
    <s v="Profesional"/>
    <s v="WBCNA"/>
    <s v="Suscripción"/>
    <n v="17200000"/>
    <n v="1"/>
    <n v="1"/>
    <n v="0"/>
    <n v="17200000"/>
    <n v="18695652.170000002"/>
    <n v="0"/>
  </r>
  <r>
    <s v="Servicios fabricante- Microsoft Soporte PremierMicrosoft Soporte PremierWASTM"/>
    <s v="WASTMMicrosoft Soporte Premier"/>
    <m/>
    <x v="6"/>
    <s v="WASTM"/>
    <x v="6"/>
    <s v="Servicios fabricante- Microsoft Soporte Premier"/>
    <s v="COP"/>
    <s v="N/A"/>
    <s v="Well-Architected Security - Threat Modeling"/>
    <s v="Servicio"/>
    <s v="Serv"/>
    <s v="Servicio"/>
    <s v="Todas las zonas"/>
    <s v="Remoto/Sitio"/>
    <s v="Profesional"/>
    <s v="WASTM"/>
    <s v="Suscripción"/>
    <n v="56800000"/>
    <n v="1"/>
    <n v="1"/>
    <n v="0"/>
    <n v="56800000"/>
    <n v="61739130.43"/>
    <n v="0"/>
  </r>
  <r>
    <s v="Servicios fabricante- Microsoft Soporte PremierMicrosoft Soporte PremierWASAL"/>
    <s v="WASALMicrosoft Soporte Premier"/>
    <m/>
    <x v="6"/>
    <s v="WASAL"/>
    <x v="6"/>
    <s v="Servicios fabricante- Microsoft Soporte Premier"/>
    <s v="COP"/>
    <s v="N/A"/>
    <s v="Well-Architected Security: Least Privilege Access Design and Implementation"/>
    <s v="Servicio"/>
    <s v="Serv"/>
    <s v="Servicio"/>
    <s v="Todas las zonas"/>
    <s v="Remoto"/>
    <s v="Profesional"/>
    <s v="WASAL"/>
    <s v="Suscripción"/>
    <n v="0"/>
    <n v="1"/>
    <n v="1"/>
    <n v="0"/>
    <n v="0"/>
    <n v="0"/>
    <n v="0"/>
  </r>
  <r>
    <s v="Servicios fabricante- Microsoft Soporte PremierMicrosoft Soporte PremierWASA"/>
    <s v="WASAMicrosoft Soporte Premier"/>
    <m/>
    <x v="6"/>
    <s v="WASA"/>
    <x v="6"/>
    <s v="Servicios fabricante- Microsoft Soporte Premier"/>
    <s v="COP"/>
    <s v="N/A"/>
    <s v="Well-Architected Security: Azure Networking Design and Implementation"/>
    <s v="Servicio"/>
    <s v="Serv"/>
    <s v="Servicio"/>
    <s v="Todas las zonas"/>
    <s v="Remoto"/>
    <s v="Profesional"/>
    <s v="WASA"/>
    <s v="Suscripción"/>
    <n v="0"/>
    <n v="1"/>
    <n v="1"/>
    <n v="0"/>
    <n v="0"/>
    <n v="0"/>
    <n v="0"/>
  </r>
  <r>
    <s v="Servicios fabricante- Microsoft Soporte PremierMicrosoft Soporte PremierWARRD"/>
    <s v="WARRDMicrosoft Soporte Premier"/>
    <m/>
    <x v="6"/>
    <s v="WARRD"/>
    <x v="6"/>
    <s v="Servicios fabricante- Microsoft Soporte Premier"/>
    <s v="COP"/>
    <s v="N/A"/>
    <s v="Well-Architected Reliability Recovery Design and Implement"/>
    <s v="Servicio"/>
    <s v="Serv"/>
    <s v="Servicio"/>
    <s v="Todas las zonas"/>
    <s v="Remoto"/>
    <s v="Profesional"/>
    <s v="WARRD"/>
    <s v="Suscripción"/>
    <n v="52000000"/>
    <n v="1"/>
    <n v="1"/>
    <n v="0"/>
    <n v="52000000"/>
    <n v="56521739.130000003"/>
    <n v="0"/>
  </r>
  <r>
    <s v="Servicios fabricante- Microsoft Soporte PremierMicrosoft Soporte PremierWARM"/>
    <s v="WARMMicrosoft Soporte Premier"/>
    <m/>
    <x v="6"/>
    <s v="WARM"/>
    <x v="6"/>
    <s v="Servicios fabricante- Microsoft Soporte Premier"/>
    <s v="COP"/>
    <s v="N/A"/>
    <s v="Well-Architected Reliability Monitor Design and Implement"/>
    <s v="Servicio"/>
    <s v="Serv"/>
    <s v="Servicio"/>
    <s v="Todas las zonas"/>
    <s v="Remoto"/>
    <s v="Profesional"/>
    <s v="WARM"/>
    <s v="Suscripción"/>
    <n v="0"/>
    <n v="1"/>
    <n v="1"/>
    <n v="0"/>
    <n v="0"/>
    <n v="0"/>
    <n v="0"/>
  </r>
  <r>
    <s v="Servicios fabricante- Microsoft Soporte PremierMicrosoft Soporte PremierWARDC"/>
    <s v="WARDCMicrosoft Soporte Premier"/>
    <m/>
    <x v="6"/>
    <s v="WARDC"/>
    <x v="6"/>
    <s v="Servicios fabricante- Microsoft Soporte Premier"/>
    <s v="COP"/>
    <s v="N/A"/>
    <s v="Well-Architected Reliability Design - Chaos Engineering"/>
    <s v="Servicio"/>
    <s v="Serv"/>
    <s v="Servicio"/>
    <s v="Todas las zonas"/>
    <s v="Remoto"/>
    <s v="Profesional"/>
    <s v="WARDC"/>
    <s v="Suscripción"/>
    <n v="47200000"/>
    <n v="1"/>
    <n v="1"/>
    <n v="0"/>
    <n v="47200000"/>
    <n v="51304347.829999998"/>
    <n v="0"/>
  </r>
  <r>
    <s v="Servicios fabricante- Microsoft Soporte PremierMicrosoft Soporte PremierWAPEA"/>
    <s v="WAPEAMicrosoft Soporte Premier"/>
    <m/>
    <x v="6"/>
    <s v="WAPEA"/>
    <x v="6"/>
    <s v="Servicios fabricante- Microsoft Soporte Premier"/>
    <s v="COP"/>
    <s v="N/A"/>
    <s v="Well-Architected Performance Efficiency Assessment"/>
    <s v="Servicio"/>
    <s v="Serv"/>
    <s v="Servicio"/>
    <s v="Todas las zonas"/>
    <s v="Remoto/Sitio"/>
    <s v="Profesional"/>
    <s v="WAPEA"/>
    <s v="Suscripción"/>
    <n v="62400000"/>
    <n v="1"/>
    <n v="1"/>
    <n v="0"/>
    <n v="62400000"/>
    <n v="67826086.959999993"/>
    <n v="0"/>
  </r>
  <r>
    <s v="Servicios fabricante- Microsoft Soporte PremierMicrosoft Soporte PremierWACOW"/>
    <s v="WACOWMicrosoft Soporte Premier"/>
    <m/>
    <x v="6"/>
    <s v="WACOW"/>
    <x v="6"/>
    <s v="Servicios fabricante- Microsoft Soporte Premier"/>
    <s v="COP"/>
    <s v="N/A"/>
    <s v="Well-Architected Cost Optimization: Waste Reduction"/>
    <s v="Servicio"/>
    <s v="Serv"/>
    <s v="Servicio"/>
    <s v="Todas las zonas"/>
    <s v="Remoto/Sitio"/>
    <s v="Profesional"/>
    <s v="WACOW"/>
    <s v="Suscripción"/>
    <n v="34000000"/>
    <n v="1"/>
    <n v="1"/>
    <n v="0"/>
    <n v="34000000"/>
    <n v="36956521.740000002"/>
    <n v="0"/>
  </r>
  <r>
    <s v="Servicios fabricante- Microsoft Soporte PremierMicrosoft Soporte PremierWACOI"/>
    <s v="WACOIMicrosoft Soporte Premier"/>
    <m/>
    <x v="6"/>
    <s v="WACOI"/>
    <x v="6"/>
    <s v="Servicios fabricante- Microsoft Soporte Premier"/>
    <s v="COP"/>
    <s v="N/A"/>
    <s v="Well-Architected Cost Optimization Implementation"/>
    <s v="Servicio"/>
    <s v="Serv"/>
    <s v="Servicio"/>
    <s v="Todas las zonas"/>
    <s v="Remoto/Sitio"/>
    <s v="Profesional"/>
    <s v="WACOI"/>
    <s v="Suscripción"/>
    <n v="56800000"/>
    <n v="1"/>
    <n v="1"/>
    <n v="0"/>
    <n v="56800000"/>
    <n v="61739130.43"/>
    <n v="0"/>
  </r>
  <r>
    <s v="Servicios fabricante- Microsoft Soporte PremierMicrosoft Soporte PremierWACG"/>
    <s v="WACGMicrosoft Soporte Premier"/>
    <m/>
    <x v="6"/>
    <s v="WACG"/>
    <x v="6"/>
    <s v="Servicios fabricante- Microsoft Soporte Premier"/>
    <s v="COP"/>
    <s v="N/A"/>
    <s v="Well-Architected Cost Governance Implementation"/>
    <s v="Servicio"/>
    <s v="Serv"/>
    <s v="Servicio"/>
    <s v="Todas las zonas"/>
    <s v="Remoto"/>
    <s v="Profesional"/>
    <s v="WACG"/>
    <s v="Suscripción"/>
    <n v="0"/>
    <n v="1"/>
    <n v="1"/>
    <n v="0"/>
    <n v="0"/>
    <n v="0"/>
    <n v="0"/>
  </r>
  <r>
    <s v="Servicios fabricante- Microsoft Soporte PremierMicrosoft Soporte PremierWAAFA3"/>
    <s v="WAAFA3Microsoft Soporte Premier"/>
    <m/>
    <x v="6"/>
    <s v="WAAFA3"/>
    <x v="6"/>
    <s v="Servicios fabricante- Microsoft Soporte Premier"/>
    <s v="COP"/>
    <s v="N/A"/>
    <s v="Well-Architected Assessment for IoT"/>
    <s v="Servicio"/>
    <s v="Serv"/>
    <s v="Servicio"/>
    <s v="Todas las zonas"/>
    <s v="Remoto"/>
    <s v="Profesional"/>
    <s v="WAAFA3"/>
    <s v="Suscripción"/>
    <n v="62400000"/>
    <n v="1"/>
    <n v="1"/>
    <n v="0"/>
    <n v="62400000"/>
    <n v="67826086.959999993"/>
    <n v="0"/>
  </r>
  <r>
    <s v="Servicios fabricante- Microsoft Soporte PremierMicrosoft Soporte PremierVWUT"/>
    <s v="VWUTMicrosoft Soporte Premier"/>
    <m/>
    <x v="6"/>
    <s v="VWUT"/>
    <x v="6"/>
    <s v="Servicios fabricante- Microsoft Soporte Premier"/>
    <s v="COP"/>
    <s v="N/A"/>
    <s v="WorkshopPLUS - Data AI: Azure Machine Learning - Closed Workshop"/>
    <s v="Servicio"/>
    <s v="Serv"/>
    <s v="Servicio"/>
    <s v="Todas las zonas"/>
    <s v="Remoto/Sitio"/>
    <s v="Profesional"/>
    <s v="VWUT"/>
    <s v="Suscripción"/>
    <n v="111600000"/>
    <n v="1"/>
    <n v="1"/>
    <n v="0"/>
    <n v="111600000"/>
    <n v="121304347.83"/>
    <n v="0"/>
  </r>
  <r>
    <s v="Servicios fabricante- Microsoft Soporte PremierMicrosoft Soporte PremierVWUL"/>
    <s v="VWULMicrosoft Soporte Premier"/>
    <m/>
    <x v="6"/>
    <s v="VWUL"/>
    <x v="6"/>
    <s v="Servicios fabricante- Microsoft Soporte Premier"/>
    <s v="COP"/>
    <s v="N/A"/>
    <s v="WorkshopPLUS - SQL Server: AlwaysOn Availability Groups and Failover Cluster Instances - Monitoring and Troubleshooting - Closed Workshop"/>
    <s v="Servicio"/>
    <s v="Serv"/>
    <s v="Servicio"/>
    <s v="Todas las zonas"/>
    <s v="Remoto/Sitio"/>
    <s v="Profesional"/>
    <s v="VWUL"/>
    <s v="Suscripción"/>
    <n v="111600000"/>
    <n v="1"/>
    <n v="1"/>
    <n v="0"/>
    <n v="111600000"/>
    <n v="121304347.83"/>
    <n v="0"/>
  </r>
  <r>
    <s v="Servicios fabricante- Microsoft Soporte PremierMicrosoft Soporte PremierVWLL"/>
    <s v="VWLLMicrosoft Soporte Premier"/>
    <m/>
    <x v="6"/>
    <s v="VWLL"/>
    <x v="6"/>
    <s v="Servicios fabricante- Microsoft Soporte Premier"/>
    <s v="COP"/>
    <s v="N/A"/>
    <s v="WorkshopPLUS - SQL Server: AlwaysOn Availability Groups and Failover Cluster Instances - Setup and Configuration - Closed Workshop"/>
    <s v="Servicio"/>
    <s v="Serv"/>
    <s v="Servicio"/>
    <s v="Todas las zonas"/>
    <s v="Remoto/Sitio"/>
    <s v="Profesional"/>
    <s v="VWLL"/>
    <s v="Suscripción"/>
    <n v="111600000"/>
    <n v="1"/>
    <n v="1"/>
    <n v="0"/>
    <n v="111600000"/>
    <n v="121304347.83"/>
    <n v="0"/>
  </r>
  <r>
    <s v="Servicios fabricante- Microsoft Soporte PremierMicrosoft Soporte PremierVUKA"/>
    <s v="VUKAMicrosoft Soporte Premier"/>
    <m/>
    <x v="6"/>
    <s v="VUKA"/>
    <x v="6"/>
    <s v="Servicios fabricante- Microsoft Soporte Premier"/>
    <s v="COP"/>
    <s v="N/A"/>
    <s v="WorkshopPLUS - Data AI: Azure Databricks Essentials - Closed Workshop"/>
    <s v="Servicio"/>
    <s v="Serv"/>
    <s v="Servicio"/>
    <s v="Todas las zonas"/>
    <s v="Remoto/Sitio"/>
    <s v="Profesional"/>
    <s v="VUKA"/>
    <s v="Suscripción"/>
    <n v="99600000"/>
    <n v="1"/>
    <n v="1"/>
    <n v="0"/>
    <n v="99600000"/>
    <n v="108260869.56999999"/>
    <n v="0"/>
  </r>
  <r>
    <s v="Servicios fabricante- Microsoft Soporte PremierMicrosoft Soporte PremierVSWU"/>
    <s v="VSWUMicrosoft Soporte Premier"/>
    <m/>
    <x v="6"/>
    <s v="VSWU"/>
    <x v="6"/>
    <s v="Servicios fabricante- Microsoft Soporte Premier"/>
    <s v="COP"/>
    <s v="N/A"/>
    <s v="Workshop - GitHub - InnerSource Workshop - Closed Onsite"/>
    <s v="Servicio"/>
    <s v="Serv"/>
    <s v="Servicio"/>
    <s v="Todas las zonas"/>
    <s v="Remoto/Sitio"/>
    <s v="Profesional"/>
    <s v="VSWU"/>
    <s v="Suscripción"/>
    <n v="40028160"/>
    <n v="1"/>
    <n v="1"/>
    <n v="0"/>
    <n v="40028160"/>
    <n v="43508869.57"/>
    <n v="0"/>
  </r>
  <r>
    <s v="Servicios fabricante- Microsoft Soporte PremierMicrosoft Soporte PremierVSWH"/>
    <s v="VSWHMicrosoft Soporte Premier"/>
    <m/>
    <x v="6"/>
    <s v="VSWH"/>
    <x v="6"/>
    <s v="Servicios fabricante- Microsoft Soporte Premier"/>
    <s v="COP"/>
    <s v="N/A"/>
    <s v="Workshop - GitHub - InnerSource Workshop - Closed Remote"/>
    <s v="Servicio"/>
    <s v="Serv"/>
    <s v="Servicio"/>
    <s v="Todas las zonas"/>
    <s v="Remoto"/>
    <s v="Profesional"/>
    <s v="VSWH"/>
    <s v="Suscripción"/>
    <n v="21264960"/>
    <n v="1"/>
    <n v="1"/>
    <n v="0"/>
    <n v="21264960"/>
    <n v="23114086.960000001"/>
    <n v="0"/>
  </r>
  <r>
    <s v="Servicios fabricante- Microsoft Soporte PremierMicrosoft Soporte PremierVSUO"/>
    <s v="VSUOMicrosoft Soporte Premier"/>
    <m/>
    <x v="6"/>
    <s v="VSUO"/>
    <x v="6"/>
    <s v="Servicios fabricante- Microsoft Soporte Premier"/>
    <s v="COP"/>
    <s v="N/A"/>
    <s v="WorkshopPLUS - Windows PowerShell: Foundation Skills - Closed Workshop"/>
    <s v="Servicio"/>
    <s v="Serv"/>
    <s v="Servicio"/>
    <s v="Todas las zonas"/>
    <s v="Remoto/Sitio"/>
    <s v="Profesional"/>
    <s v="VSUO"/>
    <s v="Suscripción"/>
    <n v="141600000"/>
    <n v="1"/>
    <n v="1"/>
    <n v="0"/>
    <n v="141600000"/>
    <n v="153913043.47999999"/>
    <n v="0"/>
  </r>
  <r>
    <s v="Servicios fabricante- Microsoft Soporte PremierMicrosoft Soporte PremierVSUF"/>
    <s v="VSUFMicrosoft Soporte Premier"/>
    <m/>
    <x v="6"/>
    <s v="VSUF"/>
    <x v="6"/>
    <s v="Servicios fabricante- Microsoft Soporte Premier"/>
    <s v="COP"/>
    <s v="N/A"/>
    <s v="WorkshopPLUS - Microsoft Azure: Automation 1 Day with Lab - Closed Workshop"/>
    <s v="Servicio"/>
    <s v="Serv"/>
    <s v="Servicio"/>
    <s v="Todas las zonas"/>
    <s v="Remoto/Sitio"/>
    <s v="Profesional"/>
    <s v="VSUF"/>
    <s v="Suscripción"/>
    <n v="30400000"/>
    <n v="1"/>
    <n v="1"/>
    <n v="0"/>
    <n v="30400000"/>
    <n v="33043478.260000002"/>
    <n v="0"/>
  </r>
  <r>
    <s v="Servicios fabricante- Microsoft Soporte PremierMicrosoft Soporte PremierVSSG"/>
    <s v="VSSGMicrosoft Soporte Premier"/>
    <m/>
    <x v="6"/>
    <s v="VSSG"/>
    <x v="6"/>
    <s v="Servicios fabricante- Microsoft Soporte Premier"/>
    <s v="COP"/>
    <s v="N/A"/>
    <s v="Workshop - Developing Web Apps - React - Closed Workshop"/>
    <s v="Servicio"/>
    <s v="Serv"/>
    <s v="Servicio"/>
    <s v="Todas las zonas"/>
    <s v="Remoto/Sitio"/>
    <s v="Profesional"/>
    <s v="VSSG"/>
    <s v="Suscripción"/>
    <n v="26407855.300000001"/>
    <n v="1"/>
    <n v="1"/>
    <n v="0"/>
    <n v="26407855.300000001"/>
    <n v="28704190.539999999"/>
    <n v="0"/>
  </r>
  <r>
    <s v="Servicios fabricante- Microsoft Soporte PremierMicrosoft Soporte PremierVSRG"/>
    <s v="VSRGMicrosoft Soporte Premier"/>
    <m/>
    <x v="6"/>
    <s v="VSRG"/>
    <x v="6"/>
    <s v="Servicios fabricante- Microsoft Soporte Premier"/>
    <s v="COP"/>
    <s v="N/A"/>
    <s v="Workshop - GitHub - GitHub OpenSource Workshop - Closed Remote"/>
    <s v="Servicio"/>
    <s v="Serv"/>
    <s v="Servicio"/>
    <s v="Todas las zonas"/>
    <s v="Remoto"/>
    <s v="Profesional"/>
    <s v="VSRG"/>
    <s v="Suscripción"/>
    <n v="36456897.600000001"/>
    <n v="1"/>
    <n v="1"/>
    <n v="0"/>
    <n v="36456897.600000001"/>
    <n v="39627062.609999999"/>
    <n v="0"/>
  </r>
  <r>
    <s v="Servicios fabricante- Microsoft Soporte PremierMicrosoft Soporte PremierVSPV"/>
    <s v="VSPVMicrosoft Soporte Premier"/>
    <m/>
    <x v="6"/>
    <s v="VSPV"/>
    <x v="6"/>
    <s v="Servicios fabricante- Microsoft Soporte Premier"/>
    <s v="COP"/>
    <s v="N/A"/>
    <s v="WorkshopPLUS - Advanced Support for Microsoft Teams 1 Day - Closed Workshop"/>
    <s v="Servicio"/>
    <s v="Serv"/>
    <s v="Servicio"/>
    <s v="Todas las zonas"/>
    <s v="Remoto/Sitio"/>
    <s v="Profesional"/>
    <s v="VSPV"/>
    <s v="Suscripción"/>
    <n v="15200000"/>
    <n v="1"/>
    <n v="1"/>
    <n v="0"/>
    <n v="15200000"/>
    <n v="16521739.130000001"/>
    <n v="0"/>
  </r>
  <r>
    <s v="Servicios fabricante- Microsoft Soporte PremierMicrosoft Soporte PremierVSOH"/>
    <s v="VSOHMicrosoft Soporte Premier"/>
    <m/>
    <x v="6"/>
    <s v="VSOH"/>
    <x v="6"/>
    <s v="Servicios fabricante- Microsoft Soporte Premier"/>
    <s v="COP"/>
    <s v="N/A"/>
    <s v="Workshop - GitHub - GitHub for Non-Developers - Closed Remote"/>
    <s v="Servicio"/>
    <s v="Serv"/>
    <s v="Servicio"/>
    <s v="Todas las zonas"/>
    <s v="Remoto"/>
    <s v="Profesional"/>
    <s v="VSOH"/>
    <s v="Suscripción"/>
    <n v="33773760"/>
    <n v="1"/>
    <n v="1"/>
    <n v="0"/>
    <n v="33773760"/>
    <n v="36710608.700000003"/>
    <n v="0"/>
  </r>
  <r>
    <s v="Servicios fabricante- Microsoft Soporte PremierMicrosoft Soporte PremierVSOG"/>
    <s v="VSOGMicrosoft Soporte Premier"/>
    <m/>
    <x v="6"/>
    <s v="VSOG"/>
    <x v="6"/>
    <s v="Servicios fabricante- Microsoft Soporte Premier"/>
    <s v="COP"/>
    <s v="N/A"/>
    <s v="Workshop - GitHub - GitHub for Non-Developers - Closed Onsite"/>
    <s v="Servicio"/>
    <s v="Serv"/>
    <s v="Servicio"/>
    <s v="Todas las zonas"/>
    <s v="Remoto/Sitio"/>
    <s v="Profesional"/>
    <s v="VSOG"/>
    <s v="Suscripción"/>
    <n v="52536960"/>
    <n v="1"/>
    <n v="1"/>
    <n v="0"/>
    <n v="52536960"/>
    <n v="57105391.299999997"/>
    <n v="0"/>
  </r>
  <r>
    <s v="Servicios fabricante- Microsoft Soporte PremierMicrosoft Soporte PremierVSOB"/>
    <s v="VSOBMicrosoft Soporte Premier"/>
    <m/>
    <x v="6"/>
    <s v="VSOB"/>
    <x v="6"/>
    <s v="Servicios fabricante- Microsoft Soporte Premier"/>
    <s v="COP"/>
    <s v="N/A"/>
    <s v="Workshop - GitHub - GitHub OpenSource Workshop - Closed Onsite"/>
    <s v="Servicio"/>
    <s v="Serv"/>
    <s v="Servicio"/>
    <s v="Todas las zonas"/>
    <s v="Remoto/Sitio"/>
    <s v="Profesional"/>
    <s v="VSOB"/>
    <s v="Suscripción"/>
    <n v="55220097.600000001"/>
    <n v="1"/>
    <n v="1"/>
    <n v="0"/>
    <n v="55220097.600000001"/>
    <n v="60021845.219999999"/>
    <n v="0"/>
  </r>
  <r>
    <s v="Servicios fabricante- Microsoft Soporte PremierMicrosoft Soporte PremierVSKT"/>
    <s v="VSKTMicrosoft Soporte Premier"/>
    <m/>
    <x v="6"/>
    <s v="VSKT"/>
    <x v="6"/>
    <s v="Servicios fabricante- Microsoft Soporte Premier"/>
    <s v="COP"/>
    <s v="N/A"/>
    <s v="WorkshopPLUS - Data AI: SQL Security Essentials - Closed Workshop"/>
    <s v="Servicio"/>
    <s v="Serv"/>
    <s v="Servicio"/>
    <s v="Todas las zonas"/>
    <s v="Remoto/Sitio"/>
    <s v="Profesional"/>
    <s v="VSKT"/>
    <s v="Suscripción"/>
    <n v="111600000"/>
    <n v="1"/>
    <n v="1"/>
    <n v="0"/>
    <n v="111600000"/>
    <n v="121304347.83"/>
    <n v="0"/>
  </r>
  <r>
    <s v="Servicios fabricante- Microsoft Soporte PremierMicrosoft Soporte PremierVSAU5"/>
    <s v="VSAU5Microsoft Soporte Premier"/>
    <m/>
    <x v="6"/>
    <s v="VSAU5"/>
    <x v="6"/>
    <s v="Servicios fabricante- Microsoft Soporte Premier"/>
    <s v="COP"/>
    <s v="N/A"/>
    <s v="Designated Support Engineering Modern Identity (1 hora)"/>
    <s v="Hora"/>
    <s v="Serv"/>
    <s v="Servicio"/>
    <s v="Todas las zonas"/>
    <s v="Remoto/Sitio"/>
    <s v="Profesional"/>
    <s v="VSAU5"/>
    <s v="Suscripción"/>
    <n v="0"/>
    <n v="1"/>
    <n v="1"/>
    <n v="0"/>
    <n v="0"/>
    <n v="0"/>
    <n v="0"/>
  </r>
  <r>
    <s v="Servicios fabricante- Microsoft Soporte PremierMicrosoft Soporte PremierVSAU4"/>
    <s v="VSAU4Microsoft Soporte Premier"/>
    <m/>
    <x v="6"/>
    <s v="VSAU4"/>
    <x v="6"/>
    <s v="Servicios fabricante- Microsoft Soporte Premier"/>
    <s v="COP"/>
    <s v="N/A"/>
    <s v="Designated Support Engineering Modern Identity (1600 horas)"/>
    <s v="Paquete"/>
    <s v="Serv"/>
    <s v="Servicio"/>
    <s v="Todas las zonas"/>
    <s v="Remoto/Sitio"/>
    <s v="Profesional"/>
    <s v="VSAU4"/>
    <s v="Suscripción"/>
    <n v="1506070896"/>
    <n v="1"/>
    <n v="1"/>
    <n v="0"/>
    <n v="1506070896"/>
    <n v="1637033582.6099999"/>
    <n v="0"/>
  </r>
  <r>
    <s v="Servicios fabricante- Microsoft Soporte PremierMicrosoft Soporte PremierVSAU3"/>
    <s v="VSAU3Microsoft Soporte Premier"/>
    <m/>
    <x v="6"/>
    <s v="VSAU3"/>
    <x v="6"/>
    <s v="Servicios fabricante- Microsoft Soporte Premier"/>
    <s v="COP"/>
    <s v="N/A"/>
    <s v="Designated Support Engineering Modern Identity (1200 horas)"/>
    <s v="Paquete"/>
    <s v="Serv"/>
    <s v="Servicio"/>
    <s v="Todas las zonas"/>
    <s v="Remoto/Sitio"/>
    <s v="Profesional"/>
    <s v="VSAU3"/>
    <s v="Suscripción"/>
    <n v="1137632284.8"/>
    <n v="1"/>
    <n v="1"/>
    <n v="0"/>
    <n v="1137632284.8"/>
    <n v="1236556831.3"/>
    <n v="0"/>
  </r>
  <r>
    <s v="Servicios fabricante- Microsoft Soporte PremierMicrosoft Soporte PremierVSAU2"/>
    <s v="VSAU2Microsoft Soporte Premier"/>
    <m/>
    <x v="6"/>
    <s v="VSAU2"/>
    <x v="6"/>
    <s v="Servicios fabricante- Microsoft Soporte Premier"/>
    <s v="COP"/>
    <s v="N/A"/>
    <s v="Designated Support Engineering Modern Identity (800 horas)"/>
    <s v="Paquete"/>
    <s v="Serv"/>
    <s v="Servicio"/>
    <s v="Todas las zonas"/>
    <s v="Remoto/Sitio"/>
    <s v="Profesional"/>
    <s v="VSAU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VSAU1"/>
    <s v="VSAU1Microsoft Soporte Premier"/>
    <m/>
    <x v="6"/>
    <s v="VSAU1"/>
    <x v="6"/>
    <s v="Servicios fabricante- Microsoft Soporte Premier"/>
    <s v="COP"/>
    <s v="N/A"/>
    <s v="Designated Support Engineering Modern Identity (400 horas)"/>
    <s v="Paquete"/>
    <s v="Serv"/>
    <s v="Servicio"/>
    <s v="Todas las zonas"/>
    <s v="Remoto/Sitio"/>
    <s v="Profesional"/>
    <s v="VSAU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VRUI"/>
    <s v="VRUIMicrosoft Soporte Premier"/>
    <m/>
    <x v="6"/>
    <s v="VRUI"/>
    <x v="6"/>
    <s v="Servicios fabricante- Microsoft Soporte Premier"/>
    <s v="COP"/>
    <s v="N/A"/>
    <s v="WorkshopPLUS - Dynamics 365 for Finance and Operations: Regression Suite Automation Tool 1 Day with Lab - Closed Workshop"/>
    <s v="Servicio"/>
    <s v="Serv"/>
    <s v="Servicio"/>
    <s v="Todas las zonas"/>
    <s v="Remoto/Sitio"/>
    <s v="Profesional"/>
    <s v="VRUI"/>
    <s v="Suscripción"/>
    <n v="22800000"/>
    <n v="1"/>
    <n v="1"/>
    <n v="0"/>
    <n v="22800000"/>
    <n v="24782608.699999999"/>
    <n v="0"/>
  </r>
  <r>
    <s v="Servicios fabricante- Microsoft Soporte PremierMicrosoft Soporte PremierVRLN"/>
    <s v="VRLNMicrosoft Soporte Premier"/>
    <m/>
    <x v="6"/>
    <s v="VRLN"/>
    <x v="6"/>
    <s v="Servicios fabricante- Microsoft Soporte Premier"/>
    <s v="COP"/>
    <s v="N/A"/>
    <s v="WorkshopPLUS - OneDrive for Business: Administration 1 Day - Closed Workshop"/>
    <s v="Servicio"/>
    <s v="Serv"/>
    <s v="Servicio"/>
    <s v="Todas las zonas"/>
    <s v="Remoto/Sitio"/>
    <s v="Profesional"/>
    <s v="VRLN"/>
    <s v="Suscripción"/>
    <n v="17200000"/>
    <n v="1"/>
    <n v="1"/>
    <n v="0"/>
    <n v="17200000"/>
    <n v="18695652.170000002"/>
    <n v="0"/>
  </r>
  <r>
    <s v="Servicios fabricante- Microsoft Soporte PremierMicrosoft Soporte PremierVPWF"/>
    <s v="VPWFMicrosoft Soporte Premier"/>
    <m/>
    <x v="6"/>
    <s v="VPWF"/>
    <x v="6"/>
    <s v="Servicios fabricante- Microsoft Soporte Premier"/>
    <s v="COP"/>
    <s v="N/A"/>
    <s v="Workshop - Office 365 Project Online - End User - Closed Workshop"/>
    <s v="Servicio"/>
    <s v="Serv"/>
    <s v="Servicio"/>
    <s v="Todas las zonas"/>
    <s v="Remoto/Sitio"/>
    <s v="Profesional"/>
    <s v="VPWF"/>
    <s v="Suscripción"/>
    <n v="108800000"/>
    <n v="1"/>
    <n v="1"/>
    <n v="0"/>
    <n v="108800000"/>
    <n v="118260869.56999999"/>
    <n v="0"/>
  </r>
  <r>
    <s v="Servicios fabricante- Microsoft Soporte PremierMicrosoft Soporte PremierVPUN"/>
    <s v="VPUNMicrosoft Soporte Premier"/>
    <m/>
    <x v="6"/>
    <s v="VPUN"/>
    <x v="6"/>
    <s v="Servicios fabricante- Microsoft Soporte Premier"/>
    <s v="COP"/>
    <s v="N/A"/>
    <s v="WorkshopPLUS Remote - Office 365 Exchange Online: Administration and Configuration - Closed Workshop"/>
    <s v="Servicio"/>
    <s v="Serv"/>
    <s v="Servicio"/>
    <s v="Todas las zonas"/>
    <s v="Remoto"/>
    <s v="Profesional"/>
    <s v="VPUN"/>
    <s v="Suscripción"/>
    <n v="111600000"/>
    <n v="1"/>
    <n v="1"/>
    <n v="0"/>
    <n v="111600000"/>
    <n v="121304347.83"/>
    <n v="0"/>
  </r>
  <r>
    <s v="Servicios fabricante- Microsoft Soporte PremierMicrosoft Soporte PremierVPUI"/>
    <s v="VPUIMicrosoft Soporte Premier"/>
    <m/>
    <x v="6"/>
    <s v="VPUI"/>
    <x v="6"/>
    <s v="Servicios fabricante- Microsoft Soporte Premier"/>
    <s v="COP"/>
    <s v="N/A"/>
    <s v="WorkshopPLUS - Office 365: Helpdesk Troubleshooting 1 Day - Closed Workshop"/>
    <s v="Servicio"/>
    <s v="Serv"/>
    <s v="Servicio"/>
    <s v="Todas las zonas"/>
    <s v="Remoto/Sitio"/>
    <s v="Profesional"/>
    <s v="VPUI"/>
    <s v="Suscripción"/>
    <n v="17200000"/>
    <n v="1"/>
    <n v="1"/>
    <n v="0"/>
    <n v="17200000"/>
    <n v="18695652.170000002"/>
    <n v="0"/>
  </r>
  <r>
    <s v="Servicios fabricante- Microsoft Soporte PremierMicrosoft Soporte PremierVPPM"/>
    <s v="VPPMMicrosoft Soporte Premier"/>
    <m/>
    <x v="6"/>
    <s v="VPPM"/>
    <x v="6"/>
    <s v="Servicios fabricante- Microsoft Soporte Premier"/>
    <s v="COP"/>
    <s v="N/A"/>
    <s v="WorkshopPLUS Remote - Windows Server 2019: New Features and Upgrade - Closed Workshop"/>
    <s v="Servicio"/>
    <s v="Serv"/>
    <s v="Servicio"/>
    <s v="Todas las zonas"/>
    <s v="Remoto"/>
    <s v="Profesional"/>
    <s v="VPPM"/>
    <s v="Suscripción"/>
    <n v="99600000"/>
    <n v="1"/>
    <n v="1"/>
    <n v="0"/>
    <n v="99600000"/>
    <n v="108260869.56999999"/>
    <n v="0"/>
  </r>
  <r>
    <s v="Servicios fabricante- Microsoft Soporte PremierMicrosoft Soporte PremierVPPI"/>
    <s v="VPPIMicrosoft Soporte Premier"/>
    <m/>
    <x v="6"/>
    <s v="VPPI"/>
    <x v="6"/>
    <s v="Servicios fabricante- Microsoft Soporte Premier"/>
    <s v="COP"/>
    <s v="N/A"/>
    <s v="WorkshopPLUS - Office 365: Usage Reporting - Closed Workshop"/>
    <s v="Servicio"/>
    <s v="Serv"/>
    <s v="Servicio"/>
    <s v="Todas las zonas"/>
    <s v="Remoto/Sitio"/>
    <s v="Profesional"/>
    <s v="VPPI"/>
    <s v="Suscripción"/>
    <n v="111600000"/>
    <n v="1"/>
    <n v="1"/>
    <n v="0"/>
    <n v="111600000"/>
    <n v="121304347.83"/>
    <n v="0"/>
  </r>
  <r>
    <s v="Servicios fabricante- Microsoft Soporte PremierMicrosoft Soporte PremierVPOR"/>
    <s v="VPORMicrosoft Soporte Premier"/>
    <m/>
    <x v="6"/>
    <s v="VPOR"/>
    <x v="6"/>
    <s v="Servicios fabricante- Microsoft Soporte Premier"/>
    <s v="COP"/>
    <s v="N/A"/>
    <s v="WorkshopPLUS - SharePoint Server: Administration - Closed Workshop"/>
    <s v="Servicio"/>
    <s v="Serv"/>
    <s v="Servicio"/>
    <s v="Todas las zonas"/>
    <s v="Remoto/Sitio"/>
    <s v="Profesional"/>
    <s v="VPOR"/>
    <s v="Suscripción"/>
    <n v="127600000"/>
    <n v="1"/>
    <n v="1"/>
    <n v="0"/>
    <n v="127600000"/>
    <n v="138695652.16999999"/>
    <n v="0"/>
  </r>
  <r>
    <s v="Servicios fabricante- Microsoft Soporte PremierMicrosoft Soporte PremierVPOF"/>
    <s v="VPOFMicrosoft Soporte Premier"/>
    <m/>
    <x v="6"/>
    <s v="VPOF"/>
    <x v="6"/>
    <s v="Servicios fabricante- Microsoft Soporte Premier"/>
    <s v="COP"/>
    <s v="N/A"/>
    <s v="Workshop - Office 365 - Digital Workplace Ideation - Closed Workshop"/>
    <s v="Servicio"/>
    <s v="Serv"/>
    <s v="Servicio"/>
    <s v="Todas las zonas"/>
    <s v="Remoto/Sitio"/>
    <s v="Profesional"/>
    <s v="VPOF"/>
    <s v="Suscripción"/>
    <n v="160000000"/>
    <n v="1"/>
    <n v="1"/>
    <n v="0"/>
    <n v="160000000"/>
    <n v="173913043.47999999"/>
    <n v="0"/>
  </r>
  <r>
    <s v="Servicios fabricante- Microsoft Soporte PremierMicrosoft Soporte PremierVPOC"/>
    <s v="VPOCMicrosoft Soporte Premier"/>
    <m/>
    <x v="6"/>
    <s v="VPOC"/>
    <x v="6"/>
    <s v="Servicios fabricante- Microsoft Soporte Premier"/>
    <s v="COP"/>
    <s v="N/A"/>
    <s v="Workshop - Office 365 Project Online - Administration - Closed Workshop"/>
    <s v="Servicio"/>
    <s v="Serv"/>
    <s v="Servicio"/>
    <s v="Todas las zonas"/>
    <s v="Remoto/Sitio"/>
    <s v="Profesional"/>
    <s v="VPOC"/>
    <s v="Suscripción"/>
    <n v="52800000"/>
    <n v="1"/>
    <n v="1"/>
    <n v="0"/>
    <n v="52800000"/>
    <n v="57391304.350000001"/>
    <n v="0"/>
  </r>
  <r>
    <s v="Servicios fabricante- Microsoft Soporte PremierMicrosoft Soporte PremierVPLI"/>
    <s v="VPLIMicrosoft Soporte Premier"/>
    <m/>
    <x v="6"/>
    <s v="VPLI"/>
    <x v="6"/>
    <s v="Servicios fabricante- Microsoft Soporte Premier"/>
    <s v="COP"/>
    <s v="N/A"/>
    <s v="WorkshopPLUS - Office 365: Content Search and eDiscovery Case Management 1 Day - Closed Workshop"/>
    <s v="Servicio"/>
    <s v="Serv"/>
    <s v="Servicio"/>
    <s v="Todas las zonas"/>
    <s v="Remoto/Sitio"/>
    <s v="Profesional"/>
    <s v="VPLI"/>
    <s v="Suscripción"/>
    <n v="17200000"/>
    <n v="1"/>
    <n v="1"/>
    <n v="0"/>
    <n v="17200000"/>
    <n v="18695652.170000002"/>
    <n v="0"/>
  </r>
  <r>
    <s v="Servicios fabricante- Microsoft Soporte PremierMicrosoft Soporte PremierVPLE"/>
    <s v="VPLEMicrosoft Soporte Premier"/>
    <m/>
    <x v="6"/>
    <s v="VPLE"/>
    <x v="6"/>
    <s v="Servicios fabricante- Microsoft Soporte Premier"/>
    <s v="COP"/>
    <s v="N/A"/>
    <s v="WorkshopPLUS - Office 365: SharePoint Online Troubleshooting - Closed Workshop"/>
    <s v="Servicio"/>
    <s v="Serv"/>
    <s v="Servicio"/>
    <s v="Todas las zonas"/>
    <s v="Remoto/Sitio"/>
    <s v="Profesional"/>
    <s v="VPLE"/>
    <s v="Suscripción"/>
    <n v="87600000"/>
    <n v="1"/>
    <n v="1"/>
    <n v="0"/>
    <n v="87600000"/>
    <n v="95217391.299999997"/>
    <n v="0"/>
  </r>
  <r>
    <s v="Servicios fabricante- Microsoft Soporte PremierMicrosoft Soporte PremierVPHR"/>
    <s v="VPHRMicrosoft Soporte Premier"/>
    <m/>
    <x v="6"/>
    <s v="VPHR"/>
    <x v="6"/>
    <s v="Servicios fabricante- Microsoft Soporte Premier"/>
    <s v="COP"/>
    <s v="N/A"/>
    <s v="WorkshopPLUS - Power Platform - PowerApps for Power User 1 Day with Lab - Closed Workshop"/>
    <s v="Servicio"/>
    <s v="Serv"/>
    <s v="Servicio"/>
    <s v="Todas las zonas"/>
    <s v="Remoto/Sitio"/>
    <s v="Profesional"/>
    <s v="VPHR"/>
    <s v="Suscripción"/>
    <n v="28800000"/>
    <n v="1"/>
    <n v="1"/>
    <n v="0"/>
    <n v="28800000"/>
    <n v="31304347.829999998"/>
    <n v="0"/>
  </r>
  <r>
    <s v="Servicios fabricante- Microsoft Soporte PremierMicrosoft Soporte PremierVPAA"/>
    <s v="VPAAMicrosoft Soporte Premier"/>
    <m/>
    <x v="6"/>
    <s v="VPAA"/>
    <x v="6"/>
    <s v="Servicios fabricante- Microsoft Soporte Premier"/>
    <s v="COP"/>
    <s v="N/A"/>
    <s v="RAP as a Service Plus for Active Directory Security"/>
    <s v="Servicio"/>
    <s v="Serv"/>
    <s v="Servicio"/>
    <s v="Todas las zonas"/>
    <s v="Remoto/Sitio"/>
    <s v="Profesional"/>
    <s v="VPAA"/>
    <s v="Suscripción"/>
    <n v="80000000"/>
    <n v="1"/>
    <n v="1"/>
    <n v="0"/>
    <n v="80000000"/>
    <n v="86956521.739999995"/>
    <n v="0"/>
  </r>
  <r>
    <s v="Servicios fabricante- Microsoft Soporte PremierMicrosoft Soporte PremierVOWW"/>
    <s v="VOWWMicrosoft Soporte Premier"/>
    <m/>
    <x v="6"/>
    <s v="VOWW"/>
    <x v="6"/>
    <s v="Servicios fabricante- Microsoft Soporte Premier"/>
    <s v="COP"/>
    <s v="N/A"/>
    <s v="Value Optimization Workshop"/>
    <s v="Servicio"/>
    <s v="Serv"/>
    <s v="Servicio"/>
    <s v="Todas las zonas"/>
    <s v="Remoto"/>
    <s v="Profesional"/>
    <s v="VOWW"/>
    <s v="Suscripción"/>
    <n v="78400000"/>
    <n v="1"/>
    <n v="1"/>
    <n v="0"/>
    <n v="78400000"/>
    <n v="85217391.299999997"/>
    <n v="0"/>
  </r>
  <r>
    <s v="Servicios fabricante- Microsoft Soporte PremierMicrosoft Soporte PremierVOUS"/>
    <s v="VOUSMicrosoft Soporte Premier"/>
    <m/>
    <x v="6"/>
    <s v="VOUS"/>
    <x v="6"/>
    <s v="Servicios fabricante- Microsoft Soporte Premier"/>
    <s v="COP"/>
    <s v="N/A"/>
    <s v="WorkshopPLUS - Dynamics 365 Customer Engagement: Development - Closed Workshop"/>
    <s v="Servicio"/>
    <s v="Serv"/>
    <s v="Servicio"/>
    <s v="Todas las zonas"/>
    <s v="Remoto/Sitio"/>
    <s v="Profesional"/>
    <s v="VOUS"/>
    <s v="Suscripción"/>
    <n v="99600000"/>
    <n v="1"/>
    <n v="1"/>
    <n v="0"/>
    <n v="99600000"/>
    <n v="108260869.56999999"/>
    <n v="0"/>
  </r>
  <r>
    <s v="Servicios fabricante- Microsoft Soporte PremierMicrosoft Soporte PremierVOUN"/>
    <s v="VOUNMicrosoft Soporte Premier"/>
    <m/>
    <x v="6"/>
    <s v="VOUN"/>
    <x v="6"/>
    <s v="Servicios fabricante- Microsoft Soporte Premier"/>
    <s v="COP"/>
    <s v="N/A"/>
    <s v="WorkshopPLUS - Dynamics 365 Customer Engagement: Administration and Troubleshooting for On-Premises Deployments - Closed Workshop"/>
    <s v="Servicio"/>
    <s v="Serv"/>
    <s v="Servicio"/>
    <s v="Todas las zonas"/>
    <s v="Remoto/Sitio"/>
    <s v="Profesional"/>
    <s v="VOUN"/>
    <s v="Suscripción"/>
    <n v="99600000"/>
    <n v="1"/>
    <n v="1"/>
    <n v="0"/>
    <n v="99600000"/>
    <n v="108260869.56999999"/>
    <n v="0"/>
  </r>
  <r>
    <s v="Servicios fabricante- Microsoft Soporte PremierMicrosoft Soporte PremierVOKZ"/>
    <s v="VOKZMicrosoft Soporte Premier"/>
    <m/>
    <x v="6"/>
    <s v="VOKZ"/>
    <x v="6"/>
    <s v="Servicios fabricante- Microsoft Soporte Premier"/>
    <s v="COP"/>
    <s v="N/A"/>
    <s v="WorkshopPLUS - Azure DevOps Services: Essentials - Closed Workshop"/>
    <s v="Servicio"/>
    <s v="Serv"/>
    <s v="Servicio"/>
    <s v="Todas las zonas"/>
    <s v="Remoto/Sitio"/>
    <s v="Profesional"/>
    <s v="VOKZ"/>
    <s v="Suscripción"/>
    <n v="99600000"/>
    <n v="1"/>
    <n v="1"/>
    <n v="0"/>
    <n v="99600000"/>
    <n v="108260869.56999999"/>
    <n v="0"/>
  </r>
  <r>
    <s v="Servicios fabricante- Microsoft Soporte PremierMicrosoft Soporte PremierVOIT"/>
    <s v="VOITMicrosoft Soporte Premier"/>
    <m/>
    <x v="6"/>
    <s v="VOIT"/>
    <x v="6"/>
    <s v="Servicios fabricante- Microsoft Soporte Premier"/>
    <s v="COP"/>
    <s v="N/A"/>
    <s v="Onboarding Accelerator - Office 365 ProPlus Deployment - Base"/>
    <s v="Servicio"/>
    <s v="Serv"/>
    <s v="Servicio"/>
    <s v="Todas las zonas"/>
    <s v="Remoto/Sitio"/>
    <s v="Profesional"/>
    <s v="VOIT"/>
    <s v="Suscripción"/>
    <n v="69200000"/>
    <n v="1"/>
    <n v="1"/>
    <n v="0"/>
    <n v="69200000"/>
    <n v="75217391.299999997"/>
    <n v="0"/>
  </r>
  <r>
    <s v="Servicios fabricante- Microsoft Soporte PremierMicrosoft Soporte PremierVOIO"/>
    <s v="VOIOMicrosoft Soporte Premier"/>
    <m/>
    <x v="6"/>
    <s v="VOIO"/>
    <x v="6"/>
    <s v="Servicios fabricante- Microsoft Soporte Premier"/>
    <s v="COP"/>
    <s v="N/A"/>
    <s v="Onboarding Accelerator - Office 365 ProPlus Deployment - Premium"/>
    <s v="Servicio"/>
    <s v="Serv"/>
    <s v="Servicio"/>
    <s v="Todas las zonas"/>
    <s v="Remoto/Sitio"/>
    <s v="Profesional"/>
    <s v="VOIO"/>
    <s v="Suscripción"/>
    <n v="154800000"/>
    <n v="1"/>
    <n v="1"/>
    <n v="0"/>
    <n v="154800000"/>
    <n v="168260869.56999999"/>
    <n v="0"/>
  </r>
  <r>
    <s v="Servicios fabricante- Microsoft Soporte PremierMicrosoft Soporte PremierVOGT"/>
    <s v="VOGTMicrosoft Soporte Premier"/>
    <m/>
    <x v="6"/>
    <s v="VOGT"/>
    <x v="6"/>
    <s v="Servicios fabricante- Microsoft Soporte Premier"/>
    <s v="COP"/>
    <s v="N/A"/>
    <s v="Onboarding Accelerator - Software Update Management Technical Implementation Base"/>
    <s v="Servicio"/>
    <s v="Serv"/>
    <s v="Servicio"/>
    <s v="Todas las zonas"/>
    <s v="Remoto"/>
    <s v="Profesional"/>
    <s v="VOGT"/>
    <s v="Suscripción"/>
    <n v="31600000"/>
    <n v="1"/>
    <n v="1"/>
    <n v="0"/>
    <n v="31600000"/>
    <n v="34347826.090000004"/>
    <n v="0"/>
  </r>
  <r>
    <s v="Servicios fabricante- Microsoft Soporte PremierMicrosoft Soporte PremierVOGR"/>
    <s v="VOGRMicrosoft Soporte Premier"/>
    <m/>
    <x v="6"/>
    <s v="VOGR"/>
    <x v="6"/>
    <s v="Servicios fabricante- Microsoft Soporte Premier"/>
    <s v="COP"/>
    <s v="N/A"/>
    <s v="Onboarding Accelerator - Software Update Management Technical Implementation Add On"/>
    <s v="Servicio"/>
    <s v="Serv"/>
    <s v="Servicio"/>
    <s v="Todas las zonas"/>
    <s v="Remoto"/>
    <s v="Profesional"/>
    <s v="VOGR"/>
    <s v="Suscripción"/>
    <n v="15600000"/>
    <n v="1"/>
    <n v="1"/>
    <n v="0"/>
    <n v="15600000"/>
    <n v="16956521.739999998"/>
    <n v="0"/>
  </r>
  <r>
    <s v="Servicios fabricante- Microsoft Soporte PremierMicrosoft Soporte PremierVOGO"/>
    <s v="VOGOMicrosoft Soporte Premier"/>
    <m/>
    <x v="6"/>
    <s v="VOGO"/>
    <x v="6"/>
    <s v="Servicios fabricante- Microsoft Soporte Premier"/>
    <s v="COP"/>
    <s v="N/A"/>
    <s v="Onboarding Accelerator - Software Update Management Technical Implementation Premium"/>
    <s v="Servicio"/>
    <s v="Serv"/>
    <s v="Servicio"/>
    <s v="Todas las zonas"/>
    <s v="Remoto"/>
    <s v="Profesional"/>
    <s v="VOGO"/>
    <s v="Suscripción"/>
    <n v="86400000"/>
    <n v="1"/>
    <n v="1"/>
    <n v="0"/>
    <n v="86400000"/>
    <n v="93913043.480000004"/>
    <n v="0"/>
  </r>
  <r>
    <s v="Servicios fabricante- Microsoft Soporte PremierMicrosoft Soporte PremierVOGL"/>
    <s v="VOGLMicrosoft Soporte Premier"/>
    <m/>
    <x v="6"/>
    <s v="VOGL"/>
    <x v="6"/>
    <s v="Servicios fabricante- Microsoft Soporte Premier"/>
    <s v="COP"/>
    <s v="N/A"/>
    <s v="Onboarding Accelerator - Securing Lateral Account Movement"/>
    <s v="Servicio"/>
    <s v="Serv"/>
    <s v="Servicio"/>
    <s v="Todas las zonas"/>
    <s v="Remoto"/>
    <s v="Profesional"/>
    <s v="VOGL"/>
    <s v="Suscripción"/>
    <n v="69200000"/>
    <n v="1"/>
    <n v="1"/>
    <n v="0"/>
    <n v="69200000"/>
    <n v="75217391.299999997"/>
    <n v="0"/>
  </r>
  <r>
    <s v="Servicios fabricante- Microsoft Soporte PremierMicrosoft Soporte PremierVOGE"/>
    <s v="VOGEMicrosoft Soporte Premier"/>
    <m/>
    <x v="6"/>
    <s v="VOGE"/>
    <x v="6"/>
    <s v="Servicios fabricante- Microsoft Soporte Premier"/>
    <s v="COP"/>
    <s v="N/A"/>
    <s v="Onboarding Accelerator - Deployment and Migration Assistance for Microsoft Endpoint Configuration Manager Premium"/>
    <s v="Servicio"/>
    <s v="Serv"/>
    <s v="Servicio"/>
    <s v="Todas las zonas"/>
    <s v="Remoto"/>
    <s v="Profesional"/>
    <s v="VOGE"/>
    <s v="Suscripción"/>
    <n v="171600000"/>
    <n v="1"/>
    <n v="1"/>
    <n v="0"/>
    <n v="171600000"/>
    <n v="186521739.13"/>
    <n v="0"/>
  </r>
  <r>
    <s v="Servicios fabricante- Microsoft Soporte PremierMicrosoft Soporte PremierVOGD"/>
    <s v="VOGDMicrosoft Soporte Premier"/>
    <m/>
    <x v="6"/>
    <s v="VOGD"/>
    <x v="6"/>
    <s v="Servicios fabricante- Microsoft Soporte Premier"/>
    <s v="COP"/>
    <s v="N/A"/>
    <s v="Onboarding Accelerator - Deployment and Migration Assistance for Microsoft Endpoint Configuration Manager Add On"/>
    <s v="Servicio"/>
    <s v="Serv"/>
    <s v="Servicio"/>
    <s v="Todas las zonas"/>
    <s v="Remoto"/>
    <s v="Profesional"/>
    <s v="VOGD"/>
    <s v="Suscripción"/>
    <n v="86400000"/>
    <n v="1"/>
    <n v="1"/>
    <n v="0"/>
    <n v="86400000"/>
    <n v="93913043.480000004"/>
    <n v="0"/>
  </r>
  <r>
    <s v="Servicios fabricante- Microsoft Soporte PremierMicrosoft Soporte PremierVOGC"/>
    <s v="VOGCMicrosoft Soporte Premier"/>
    <m/>
    <x v="6"/>
    <s v="VOGC"/>
    <x v="6"/>
    <s v="Servicios fabricante- Microsoft Soporte Premier"/>
    <s v="COP"/>
    <s v="N/A"/>
    <s v="Onboarding Accelerator - Deployment and Migration Assistance for Microsoft Endpoint Configuration Manager Base"/>
    <s v="Servicio"/>
    <s v="Serv"/>
    <s v="Servicio"/>
    <s v="Todas las zonas"/>
    <s v="Remoto"/>
    <s v="Profesional"/>
    <s v="VOGC"/>
    <s v="Suscripción"/>
    <n v="86400000"/>
    <n v="1"/>
    <n v="1"/>
    <n v="0"/>
    <n v="86400000"/>
    <n v="93913043.480000004"/>
    <n v="0"/>
  </r>
  <r>
    <s v="Servicios fabricante- Microsoft Soporte PremierMicrosoft Soporte PremierVOGA"/>
    <s v="VOGAMicrosoft Soporte Premier"/>
    <m/>
    <x v="6"/>
    <s v="VOGA"/>
    <x v="6"/>
    <s v="Servicios fabricante- Microsoft Soporte Premier"/>
    <s v="COP"/>
    <s v="N/A"/>
    <s v="Onboarding Accelerator - Deployment and Migration Assistance for Azure Kubernetes Service"/>
    <s v="Servicio"/>
    <s v="Serv"/>
    <s v="Servicio"/>
    <s v="Todas las zonas"/>
    <s v="Remoto/Sitio"/>
    <s v="Profesional"/>
    <s v="VOGA"/>
    <s v="Suscripción"/>
    <n v="61600000"/>
    <n v="1"/>
    <n v="1"/>
    <n v="0"/>
    <n v="61600000"/>
    <n v="66956521.740000002"/>
    <n v="0"/>
  </r>
  <r>
    <s v="Servicios fabricante- Microsoft Soporte PremierMicrosoft Soporte PremierVODL"/>
    <s v="VODLMicrosoft Soporte Premier"/>
    <m/>
    <x v="6"/>
    <s v="VODL"/>
    <x v="6"/>
    <s v="Servicios fabricante- Microsoft Soporte Premier"/>
    <s v="COP"/>
    <s v="N/A"/>
    <s v="Onboarding Accelerator - Azure Active Directory: Features Deployment - Base"/>
    <s v="Servicio"/>
    <s v="Serv"/>
    <s v="Servicio"/>
    <s v="Todas las zonas"/>
    <s v="Remoto/Sitio"/>
    <s v="Profesional"/>
    <s v="VODL"/>
    <s v="Suscripción"/>
    <n v="17600000"/>
    <n v="1"/>
    <n v="1"/>
    <n v="0"/>
    <n v="17600000"/>
    <n v="19130434.780000001"/>
    <n v="0"/>
  </r>
  <r>
    <s v="Servicios fabricante- Microsoft Soporte PremierMicrosoft Soporte PremierVODC"/>
    <s v="VODCMicrosoft Soporte Premier"/>
    <m/>
    <x v="6"/>
    <s v="VODC"/>
    <x v="6"/>
    <s v="Servicios fabricante- Microsoft Soporte Premier"/>
    <s v="COP"/>
    <s v="N/A"/>
    <s v="Onboarding Accelerator - Azure Active Directory: Features Deployment - Add On"/>
    <s v="Servicio"/>
    <s v="Serv"/>
    <s v="Servicio"/>
    <s v="Todas las zonas"/>
    <s v="Remoto/Sitio"/>
    <s v="Profesional"/>
    <s v="VODC"/>
    <s v="Suscripción"/>
    <n v="17600000"/>
    <n v="1"/>
    <n v="1"/>
    <n v="0"/>
    <n v="17600000"/>
    <n v="19130434.780000001"/>
    <n v="0"/>
  </r>
  <r>
    <s v="Servicios fabricante- Microsoft Soporte PremierMicrosoft Soporte PremierVLWT"/>
    <s v="VLWTMicrosoft Soporte Premier"/>
    <m/>
    <x v="6"/>
    <s v="VLWT"/>
    <x v="6"/>
    <s v="Servicios fabricante- Microsoft Soporte Premier"/>
    <s v="COP"/>
    <s v="N/A"/>
    <s v="WorkshopPLUS Remote - Active Directory: Troubleshooting - Closed Workshop"/>
    <s v="Servicio"/>
    <s v="Serv"/>
    <s v="Servicio"/>
    <s v="Todas las zonas"/>
    <s v="Remoto"/>
    <s v="Profesional"/>
    <s v="VLWT"/>
    <s v="Suscripción"/>
    <n v="111600000"/>
    <n v="1"/>
    <n v="1"/>
    <n v="0"/>
    <n v="111600000"/>
    <n v="121304347.83"/>
    <n v="0"/>
  </r>
  <r>
    <s v="Servicios fabricante- Microsoft Soporte PremierMicrosoft Soporte PremierVLWR"/>
    <s v="VLWRMicrosoft Soporte Premier"/>
    <m/>
    <x v="6"/>
    <s v="VLWR"/>
    <x v="6"/>
    <s v="Servicios fabricante- Microsoft Soporte Premier"/>
    <s v="COP"/>
    <s v="N/A"/>
    <s v="WorkshopPLUS Remote - Office 365 SharePoint Online: Administration and Configuration - Closed Workshop"/>
    <s v="Servicio"/>
    <s v="Serv"/>
    <s v="Servicio"/>
    <s v="Todas las zonas"/>
    <s v="Remoto"/>
    <s v="Profesional"/>
    <s v="VLWR"/>
    <s v="Suscripción"/>
    <n v="101600000"/>
    <n v="1"/>
    <n v="1"/>
    <n v="0"/>
    <n v="101600000"/>
    <n v="110434782.61"/>
    <n v="0"/>
  </r>
  <r>
    <s v="Servicios fabricante- Microsoft Soporte PremierMicrosoft Soporte PremierVLWF"/>
    <s v="VLWFMicrosoft Soporte Premier"/>
    <m/>
    <x v="6"/>
    <s v="VLWF"/>
    <x v="6"/>
    <s v="Servicios fabricante- Microsoft Soporte Premier"/>
    <s v="COP"/>
    <s v="N/A"/>
    <s v="WorkshopPLUS - Office 365: Microsoft Teams Administration 1 Day - Closed Workshop"/>
    <s v="Servicio"/>
    <s v="Serv"/>
    <s v="Servicio"/>
    <s v="Todas las zonas"/>
    <s v="Remoto/Sitio"/>
    <s v="Profesional"/>
    <s v="VLWF"/>
    <s v="Suscripción"/>
    <n v="17200000"/>
    <n v="1"/>
    <n v="1"/>
    <n v="0"/>
    <n v="17200000"/>
    <n v="18695652.170000002"/>
    <n v="0"/>
  </r>
  <r>
    <s v="Servicios fabricante- Microsoft Soporte PremierMicrosoft Soporte PremierVLWD"/>
    <s v="VLWDMicrosoft Soporte Premier"/>
    <m/>
    <x v="6"/>
    <s v="VLWD"/>
    <x v="6"/>
    <s v="Servicios fabricante- Microsoft Soporte Premier"/>
    <s v="COP"/>
    <s v="N/A"/>
    <s v="WorkshopPLUS - Adoption Change Management: Enable Remote Worker - Closed Workshop"/>
    <s v="Servicio"/>
    <s v="Serv"/>
    <s v="Servicio"/>
    <s v="Todas las zonas"/>
    <s v="Remoto"/>
    <s v="Profesional"/>
    <s v="VLWD"/>
    <s v="Suscripción"/>
    <n v="87600000"/>
    <n v="1"/>
    <n v="1"/>
    <n v="0"/>
    <n v="87600000"/>
    <n v="95217391.299999997"/>
    <n v="0"/>
  </r>
  <r>
    <s v="Servicios fabricante- Microsoft Soporte PremierMicrosoft Soporte PremierVLST"/>
    <s v="VLSTMicrosoft Soporte Premier"/>
    <m/>
    <x v="6"/>
    <s v="VLST"/>
    <x v="6"/>
    <s v="Servicios fabricante- Microsoft Soporte Premier"/>
    <s v="COP"/>
    <s v="N/A"/>
    <s v="WorkshopPLUS Remote - Windows PowerShell: Foundation Skills - Closed Workshop"/>
    <s v="Servicio"/>
    <s v="Serv"/>
    <s v="Servicio"/>
    <s v="Todas las zonas"/>
    <s v="Remoto"/>
    <s v="Profesional"/>
    <s v="VLST"/>
    <s v="Suscripción"/>
    <n v="111600000"/>
    <n v="1"/>
    <n v="1"/>
    <n v="0"/>
    <n v="111600000"/>
    <n v="121304347.83"/>
    <n v="0"/>
  </r>
  <r>
    <s v="Servicios fabricante- Microsoft Soporte PremierMicrosoft Soporte PremierVLSS"/>
    <s v="VLSSMicrosoft Soporte Premier"/>
    <m/>
    <x v="6"/>
    <s v="VLSS"/>
    <x v="6"/>
    <s v="Servicios fabricante- Microsoft Soporte Premier"/>
    <s v="COP"/>
    <s v="N/A"/>
    <s v="WorkshopPLUS - Secure DevOps: Application Security Principles and Practices - Closed Workshop"/>
    <s v="Servicio"/>
    <s v="Serv"/>
    <s v="Servicio"/>
    <s v="Todas las zonas"/>
    <s v="Remoto/Sitio"/>
    <s v="Profesional"/>
    <s v="VLSS"/>
    <s v="Suscripción"/>
    <n v="87600000"/>
    <n v="1"/>
    <n v="1"/>
    <n v="0"/>
    <n v="87600000"/>
    <n v="95217391.299999997"/>
    <n v="0"/>
  </r>
  <r>
    <s v="Servicios fabricante- Microsoft Soporte PremierMicrosoft Soporte PremierVLSE"/>
    <s v="VLSEMicrosoft Soporte Premier"/>
    <m/>
    <x v="6"/>
    <s v="VLSE"/>
    <x v="6"/>
    <s v="Servicios fabricante- Microsoft Soporte Premier"/>
    <s v="COP"/>
    <s v="N/A"/>
    <s v="WorkshopPLUS Remote - System Center Operations Manager: Configuration and Administration - Closed Workshop"/>
    <s v="Servicio"/>
    <s v="Serv"/>
    <s v="Servicio"/>
    <s v="Todas las zonas"/>
    <s v="Remoto"/>
    <s v="Profesional"/>
    <s v="VLSE"/>
    <s v="Suscripción"/>
    <n v="101600000"/>
    <n v="1"/>
    <n v="1"/>
    <n v="0"/>
    <n v="101600000"/>
    <n v="110434782.61"/>
    <n v="0"/>
  </r>
  <r>
    <s v="Servicios fabricante- Microsoft Soporte PremierMicrosoft Soporte PremierVLRR"/>
    <s v="VLRRMicrosoft Soporte Premier"/>
    <m/>
    <x v="6"/>
    <s v="VLRR"/>
    <x v="6"/>
    <s v="Servicios fabricante- Microsoft Soporte Premier"/>
    <s v="COP"/>
    <s v="N/A"/>
    <s v="WorkshopPLUS Remote - Active Directory Federation Services: Deployment, Administration and Troubleshooting - Closed Workshop"/>
    <s v="Servicio"/>
    <s v="Serv"/>
    <s v="Servicio"/>
    <s v="Todas las zonas"/>
    <s v="Remoto"/>
    <s v="Profesional"/>
    <s v="VLRR"/>
    <s v="Suscripción"/>
    <n v="101600000"/>
    <n v="1"/>
    <n v="1"/>
    <n v="0"/>
    <n v="101600000"/>
    <n v="110434782.61"/>
    <n v="0"/>
  </r>
  <r>
    <s v="Servicios fabricante- Microsoft Soporte PremierMicrosoft Soporte PremierVLRF"/>
    <s v="VLRFMicrosoft Soporte Premier"/>
    <m/>
    <x v="6"/>
    <s v="VLRF"/>
    <x v="6"/>
    <s v="Servicios fabricante- Microsoft Soporte Premier"/>
    <s v="COP"/>
    <s v="N/A"/>
    <s v="WorkshopPLUS - Office 365 Technical Update Briefing: Dedicated Session 1 Day - Closed Workshop"/>
    <s v="Servicio"/>
    <s v="Serv"/>
    <s v="Servicio"/>
    <s v="Todas las zonas"/>
    <s v="Remoto/Sitio"/>
    <s v="Profesional"/>
    <s v="VLRF"/>
    <s v="Suscripción"/>
    <n v="17200000"/>
    <n v="1"/>
    <n v="1"/>
    <n v="0"/>
    <n v="17200000"/>
    <n v="18695652.170000002"/>
    <n v="0"/>
  </r>
  <r>
    <s v="Servicios fabricante- Microsoft Soporte PremierMicrosoft Soporte PremierVLPO"/>
    <s v="VLPOMicrosoft Soporte Premier"/>
    <m/>
    <x v="6"/>
    <s v="VLPO"/>
    <x v="6"/>
    <s v="Servicios fabricante- Microsoft Soporte Premier"/>
    <s v="COP"/>
    <s v="N/A"/>
    <s v="WorkshopPLUS Remote - Data AI: Business Analytics with Power BI - Closed Workshop"/>
    <s v="Servicio"/>
    <s v="Serv"/>
    <s v="Servicio"/>
    <s v="Todas las zonas"/>
    <s v="Remoto"/>
    <s v="Profesional"/>
    <s v="VLPO"/>
    <s v="Suscripción"/>
    <n v="101600000"/>
    <n v="1"/>
    <n v="1"/>
    <n v="0"/>
    <n v="101600000"/>
    <n v="110434782.61"/>
    <n v="0"/>
  </r>
  <r>
    <s v="Servicios fabricante- Microsoft Soporte PremierMicrosoft Soporte PremierVLOE"/>
    <s v="VLOEMicrosoft Soporte Premier"/>
    <m/>
    <x v="6"/>
    <s v="VLOE"/>
    <x v="6"/>
    <s v="Servicios fabricante- Microsoft Soporte Premier"/>
    <s v="COP"/>
    <s v="N/A"/>
    <s v="WorkshopPLUS Remote - Microsoft Azure: Infrastructure as a Service - Closed Workshop"/>
    <s v="Servicio"/>
    <s v="Serv"/>
    <s v="Servicio"/>
    <s v="Todas las zonas"/>
    <s v="Remoto"/>
    <s v="Profesional"/>
    <s v="VLOE"/>
    <s v="Suscripción"/>
    <n v="101600000"/>
    <n v="1"/>
    <n v="1"/>
    <n v="0"/>
    <n v="101600000"/>
    <n v="110434782.61"/>
    <n v="0"/>
  </r>
  <r>
    <s v="Servicios fabricante- Microsoft Soporte PremierMicrosoft Soporte PremierVLOA"/>
    <s v="VLOAMicrosoft Soporte Premier"/>
    <m/>
    <x v="6"/>
    <s v="VLOA"/>
    <x v="6"/>
    <s v="Servicios fabricante- Microsoft Soporte Premier"/>
    <s v="COP"/>
    <s v="N/A"/>
    <s v="WorkshopPLUS Remote - Office 365 Exchange Online: Troubleshooting - Closed Workshop"/>
    <s v="Servicio"/>
    <s v="Serv"/>
    <s v="Servicio"/>
    <s v="Todas las zonas"/>
    <s v="Remoto"/>
    <s v="Profesional"/>
    <s v="VLOA"/>
    <s v="Suscripción"/>
    <n v="101600000"/>
    <n v="1"/>
    <n v="1"/>
    <n v="0"/>
    <n v="101600000"/>
    <n v="110434782.61"/>
    <n v="0"/>
  </r>
  <r>
    <s v="Servicios fabricante- Microsoft Soporte PremierMicrosoft Soporte PremierVLKR"/>
    <s v="VLKRMicrosoft Soporte Premier"/>
    <m/>
    <x v="6"/>
    <s v="VLKR"/>
    <x v="6"/>
    <s v="Servicios fabricante- Microsoft Soporte Premier"/>
    <s v="COP"/>
    <s v="N/A"/>
    <s v="WorkshopPLUS Remote - Windows Server: Managing and Supporting Active Directory Certificate Services - Closed Workshop"/>
    <s v="Servicio"/>
    <s v="Serv"/>
    <s v="Servicio"/>
    <s v="Todas las zonas"/>
    <s v="Remoto"/>
    <s v="Profesional"/>
    <s v="VLKR"/>
    <s v="Suscripción"/>
    <n v="101600000"/>
    <n v="1"/>
    <n v="1"/>
    <n v="0"/>
    <n v="101600000"/>
    <n v="110434782.61"/>
    <n v="0"/>
  </r>
  <r>
    <s v="Servicios fabricante- Microsoft Soporte PremierMicrosoft Soporte PremierVLKO"/>
    <s v="VLKOMicrosoft Soporte Premier"/>
    <m/>
    <x v="6"/>
    <s v="VLKO"/>
    <x v="6"/>
    <s v="Servicios fabricante- Microsoft Soporte Premier"/>
    <s v="COP"/>
    <s v="N/A"/>
    <s v="WorkshopPLUS Remote - Data AI: Azure SQL Database Essentials - Closed Workshop"/>
    <s v="Servicio"/>
    <s v="Serv"/>
    <s v="Servicio"/>
    <s v="Todas las zonas"/>
    <s v="Remoto"/>
    <s v="Profesional"/>
    <s v="VLKO"/>
    <s v="Suscripción"/>
    <n v="101600000"/>
    <n v="1"/>
    <n v="1"/>
    <n v="0"/>
    <n v="101600000"/>
    <n v="110434782.61"/>
    <n v="0"/>
  </r>
  <r>
    <s v="Servicios fabricante- Microsoft Soporte PremierMicrosoft Soporte PremierVLHO"/>
    <s v="VLHOMicrosoft Soporte Premier"/>
    <m/>
    <x v="6"/>
    <s v="VLHO"/>
    <x v="6"/>
    <s v="Servicios fabricante- Microsoft Soporte Premier"/>
    <s v="COP"/>
    <s v="N/A"/>
    <s v="WorkshopPLUS Remote - SQL Server: AlwaysOn Availability Groups and Failover Cluster Instances - Setup and Configuration - Closed Workshop"/>
    <s v="Servicio"/>
    <s v="Serv"/>
    <s v="Servicio"/>
    <s v="Todas las zonas"/>
    <s v="Remoto"/>
    <s v="Profesional"/>
    <s v="VLHO"/>
    <s v="Suscripción"/>
    <n v="101600000"/>
    <n v="1"/>
    <n v="1"/>
    <n v="0"/>
    <n v="101600000"/>
    <n v="110434782.61"/>
    <n v="0"/>
  </r>
  <r>
    <s v="Servicios fabricante- Microsoft Soporte PremierMicrosoft Soporte PremierVKUA"/>
    <s v="VKUAMicrosoft Soporte Premier"/>
    <m/>
    <x v="6"/>
    <s v="VKUA"/>
    <x v="6"/>
    <s v="Servicios fabricante- Microsoft Soporte Premier"/>
    <s v="COP"/>
    <s v="N/A"/>
    <s v="WorkshopPLUS - Data AI: Business Analytics with Power BI - Closed Workshop"/>
    <s v="Servicio"/>
    <s v="Serv"/>
    <s v="Servicio"/>
    <s v="Todas las zonas"/>
    <s v="Remoto/Sitio"/>
    <s v="Profesional"/>
    <s v="VKUA"/>
    <s v="Suscripción"/>
    <n v="111600000"/>
    <n v="1"/>
    <n v="1"/>
    <n v="0"/>
    <n v="111600000"/>
    <n v="121304347.83"/>
    <n v="0"/>
  </r>
  <r>
    <s v="Servicios fabricante- Microsoft Soporte PremierMicrosoft Soporte PremierVKSF"/>
    <s v="VKSFMicrosoft Soporte Premier"/>
    <m/>
    <x v="6"/>
    <s v="VKSF"/>
    <x v="6"/>
    <s v="Servicios fabricante- Microsoft Soporte Premier"/>
    <s v="COP"/>
    <s v="N/A"/>
    <s v="Workshop - Office Client: Deployment - Closed Workshop"/>
    <s v="Servicio"/>
    <s v="Serv"/>
    <s v="Servicio"/>
    <s v="Todas las zonas"/>
    <s v="Remoto/Sitio"/>
    <s v="Profesional"/>
    <s v="VKSF"/>
    <s v="Suscripción"/>
    <n v="50000000"/>
    <n v="1"/>
    <n v="1"/>
    <n v="0"/>
    <n v="50000000"/>
    <n v="54347826.090000004"/>
    <n v="0"/>
  </r>
  <r>
    <s v="Servicios fabricante- Microsoft Soporte PremierMicrosoft Soporte PremierVKPU"/>
    <s v="VKPUMicrosoft Soporte Premier"/>
    <m/>
    <x v="6"/>
    <s v="VKPU"/>
    <x v="6"/>
    <s v="Servicios fabricante- Microsoft Soporte Premier"/>
    <s v="COP"/>
    <s v="N/A"/>
    <s v="Workshop - GitHub - GitHub for Developers - Closed Remote"/>
    <s v="Servicio"/>
    <s v="Serv"/>
    <s v="Servicio"/>
    <s v="Todas las zonas"/>
    <s v="Remoto"/>
    <s v="Profesional"/>
    <s v="VKPU"/>
    <s v="Suscripción"/>
    <n v="33773760"/>
    <n v="1"/>
    <n v="1"/>
    <n v="0"/>
    <n v="33773760"/>
    <n v="36710608.700000003"/>
    <n v="0"/>
  </r>
  <r>
    <s v="Servicios fabricante- Microsoft Soporte PremierMicrosoft Soporte PremierVKPB"/>
    <s v="VKPBMicrosoft Soporte Premier"/>
    <m/>
    <x v="6"/>
    <s v="VKPB"/>
    <x v="6"/>
    <s v="Servicios fabricante- Microsoft Soporte Premier"/>
    <s v="COP"/>
    <s v="N/A"/>
    <s v="Workshop - GitHub - GitHub for Developers - Closed Onsite"/>
    <s v="Servicio"/>
    <s v="Serv"/>
    <s v="Servicio"/>
    <s v="Todas las zonas"/>
    <s v="Remoto/Sitio"/>
    <s v="Profesional"/>
    <s v="VKPB"/>
    <s v="Suscripción"/>
    <n v="52536960"/>
    <n v="1"/>
    <n v="1"/>
    <n v="0"/>
    <n v="52536960"/>
    <n v="57105391.299999997"/>
    <n v="0"/>
  </r>
  <r>
    <s v="Servicios fabricante- Microsoft Soporte PremierMicrosoft Soporte PremierVKLM"/>
    <s v="VKLMMicrosoft Soporte Premier"/>
    <m/>
    <x v="6"/>
    <s v="VKLM"/>
    <x v="6"/>
    <s v="Servicios fabricante- Microsoft Soporte Premier"/>
    <s v="COP"/>
    <s v="N/A"/>
    <s v="WorkshopPLUS Remote - Exchange Server: Administration and Troubleshooting - Closed Workshop"/>
    <s v="Servicio"/>
    <s v="Serv"/>
    <s v="Servicio"/>
    <s v="Todas las zonas"/>
    <s v="Remoto"/>
    <s v="Profesional"/>
    <s v="VKLM"/>
    <s v="Suscripción"/>
    <n v="101600000"/>
    <n v="1"/>
    <n v="1"/>
    <n v="0"/>
    <n v="101600000"/>
    <n v="110434782.61"/>
    <n v="0"/>
  </r>
  <r>
    <s v="Servicios fabricante- Microsoft Soporte PremierMicrosoft Soporte PremierVIPS"/>
    <s v="VIPSMicrosoft Soporte Premier"/>
    <m/>
    <x v="6"/>
    <s v="VIPS"/>
    <x v="6"/>
    <s v="Servicios fabricante- Microsoft Soporte Premier"/>
    <s v="COP"/>
    <s v="N/A"/>
    <s v="Rap as a Service Plus Complex for SQL Server"/>
    <s v="Servicio"/>
    <s v="Serv"/>
    <s v="Servicio"/>
    <s v="Todas las zonas"/>
    <s v="Remoto/Sitio"/>
    <s v="Profesional"/>
    <s v="VIPS"/>
    <s v="Suscripción"/>
    <n v="192400000"/>
    <n v="1"/>
    <n v="1"/>
    <n v="0"/>
    <n v="192400000"/>
    <n v="209130434.78"/>
    <n v="0"/>
  </r>
  <r>
    <s v="Servicios fabricante- Microsoft Soporte PremierMicrosoft Soporte PremierVIIP5"/>
    <s v="VIIP5Microsoft Soporte Premier"/>
    <m/>
    <x v="6"/>
    <s v="VIIP5"/>
    <x v="6"/>
    <s v="Servicios fabricante- Microsoft Soporte Premier"/>
    <s v="COP"/>
    <s v="N/A"/>
    <s v="Designated Support Engineering Microsoft 365 (1 hora)"/>
    <s v="Hora"/>
    <s v="Serv"/>
    <s v="Servicio"/>
    <s v="Todas las zonas"/>
    <s v="Remoto/Sitio"/>
    <s v="Profesional"/>
    <s v="VIIP5"/>
    <s v="Suscripción"/>
    <n v="0"/>
    <n v="1"/>
    <n v="1"/>
    <n v="0"/>
    <n v="0"/>
    <n v="0"/>
    <n v="0"/>
  </r>
  <r>
    <s v="Servicios fabricante- Microsoft Soporte PremierMicrosoft Soporte PremierVIIP4"/>
    <s v="VIIP4Microsoft Soporte Premier"/>
    <m/>
    <x v="6"/>
    <s v="VIIP4"/>
    <x v="6"/>
    <s v="Servicios fabricante- Microsoft Soporte Premier"/>
    <s v="COP"/>
    <s v="N/A"/>
    <s v="Designated Support Engineering Microsoft 365 (1600 horas)"/>
    <s v="Paquete"/>
    <s v="Serv"/>
    <s v="Servicio"/>
    <s v="Todas las zonas"/>
    <s v="Remoto/Sitio"/>
    <s v="Profesional"/>
    <s v="VIIP4"/>
    <s v="Suscripción"/>
    <n v="1506070896"/>
    <n v="1"/>
    <n v="1"/>
    <n v="0"/>
    <n v="1506070896"/>
    <n v="1637033582.6099999"/>
    <n v="0"/>
  </r>
  <r>
    <s v="Servicios fabricante- Microsoft Soporte PremierMicrosoft Soporte PremierVIIP3"/>
    <s v="VIIP3Microsoft Soporte Premier"/>
    <m/>
    <x v="6"/>
    <s v="VIIP3"/>
    <x v="6"/>
    <s v="Servicios fabricante- Microsoft Soporte Premier"/>
    <s v="COP"/>
    <s v="N/A"/>
    <s v="Designated Support Engineering Microsoft 365 (1200 horas)"/>
    <s v="Paquete"/>
    <s v="Serv"/>
    <s v="Servicio"/>
    <s v="Todas las zonas"/>
    <s v="Remoto/Sitio"/>
    <s v="Profesional"/>
    <s v="VIIP3"/>
    <s v="Suscripción"/>
    <n v="1137632284.8"/>
    <n v="1"/>
    <n v="1"/>
    <n v="0"/>
    <n v="1137632284.8"/>
    <n v="1236556831.3"/>
    <n v="0"/>
  </r>
  <r>
    <s v="Servicios fabricante- Microsoft Soporte PremierMicrosoft Soporte PremierVIIP2"/>
    <s v="VIIP2Microsoft Soporte Premier"/>
    <m/>
    <x v="6"/>
    <s v="VIIP2"/>
    <x v="6"/>
    <s v="Servicios fabricante- Microsoft Soporte Premier"/>
    <s v="COP"/>
    <s v="N/A"/>
    <s v="Designated Support Engineering Microsoft 365 (800 horas)"/>
    <s v="Paquete"/>
    <s v="Serv"/>
    <s v="Servicio"/>
    <s v="Todas las zonas"/>
    <s v="Remoto/Sitio"/>
    <s v="Profesional"/>
    <s v="VIIP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VIIP1"/>
    <s v="VIIP1Microsoft Soporte Premier"/>
    <m/>
    <x v="6"/>
    <s v="VIIP1"/>
    <x v="6"/>
    <s v="Servicios fabricante- Microsoft Soporte Premier"/>
    <s v="COP"/>
    <s v="N/A"/>
    <s v="Designated Support Engineering Microsoft 365 (400 horas)"/>
    <s v="Paquete"/>
    <s v="Serv"/>
    <s v="Servicio"/>
    <s v="Todas las zonas"/>
    <s v="Remoto/Sitio"/>
    <s v="Profesional"/>
    <s v="VIIP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VIGR5"/>
    <s v="VIGR5Microsoft Soporte Premier"/>
    <m/>
    <x v="6"/>
    <s v="VIGR5"/>
    <x v="6"/>
    <s v="Servicios fabricante- Microsoft Soporte Premier"/>
    <s v="COP"/>
    <s v="N/A"/>
    <s v="Designated Support Engineering AI (1 hora)"/>
    <s v="Hora"/>
    <s v="Serv"/>
    <s v="Servicio"/>
    <s v="Todas las zonas"/>
    <s v="Remoto/Sitio"/>
    <s v="Profesional"/>
    <s v="VIGR5"/>
    <s v="Suscripción"/>
    <n v="0"/>
    <n v="1"/>
    <n v="1"/>
    <n v="0"/>
    <n v="0"/>
    <n v="0"/>
    <n v="0"/>
  </r>
  <r>
    <s v="Servicios fabricante- Microsoft Soporte PremierMicrosoft Soporte PremierVIGR4"/>
    <s v="VIGR4Microsoft Soporte Premier"/>
    <m/>
    <x v="6"/>
    <s v="VIGR4"/>
    <x v="6"/>
    <s v="Servicios fabricante- Microsoft Soporte Premier"/>
    <s v="COP"/>
    <s v="N/A"/>
    <s v="Designated Support Engineering AI (1600 horas)"/>
    <s v="Paquete"/>
    <s v="Serv"/>
    <s v="Servicio"/>
    <s v="Todas las zonas"/>
    <s v="Remoto/Sitio"/>
    <s v="Profesional"/>
    <s v="VIGR4"/>
    <s v="Suscripción"/>
    <n v="1506070896"/>
    <n v="1"/>
    <n v="1"/>
    <n v="0"/>
    <n v="1506070896"/>
    <n v="1637033582.6099999"/>
    <n v="0"/>
  </r>
  <r>
    <s v="Servicios fabricante- Microsoft Soporte PremierMicrosoft Soporte PremierVIGR3"/>
    <s v="VIGR3Microsoft Soporte Premier"/>
    <m/>
    <x v="6"/>
    <s v="VIGR3"/>
    <x v="6"/>
    <s v="Servicios fabricante- Microsoft Soporte Premier"/>
    <s v="COP"/>
    <s v="N/A"/>
    <s v="Designated Support Engineering AI (1200 horas)"/>
    <s v="Paquete"/>
    <s v="Serv"/>
    <s v="Servicio"/>
    <s v="Todas las zonas"/>
    <s v="Remoto/Sitio"/>
    <s v="Profesional"/>
    <s v="VIGR3"/>
    <s v="Suscripción"/>
    <n v="1137632284.8"/>
    <n v="1"/>
    <n v="1"/>
    <n v="0"/>
    <n v="1137632284.8"/>
    <n v="1236556831.3"/>
    <n v="0"/>
  </r>
  <r>
    <s v="Servicios fabricante- Microsoft Soporte PremierMicrosoft Soporte PremierVIGR2"/>
    <s v="VIGR2Microsoft Soporte Premier"/>
    <m/>
    <x v="6"/>
    <s v="VIGR2"/>
    <x v="6"/>
    <s v="Servicios fabricante- Microsoft Soporte Premier"/>
    <s v="COP"/>
    <s v="N/A"/>
    <s v="Designated Support Engineering AI (800 horas)"/>
    <s v="Paquete"/>
    <s v="Serv"/>
    <s v="Servicio"/>
    <s v="Todas las zonas"/>
    <s v="Remoto/Sitio"/>
    <s v="Profesional"/>
    <s v="VIGR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VIGR1"/>
    <s v="VIGR1Microsoft Soporte Premier"/>
    <m/>
    <x v="6"/>
    <s v="VIGR1"/>
    <x v="6"/>
    <s v="Servicios fabricante- Microsoft Soporte Premier"/>
    <s v="COP"/>
    <s v="N/A"/>
    <s v="Designated Support Engineering AI (400 horas)"/>
    <s v="Paquete"/>
    <s v="Serv"/>
    <s v="Servicio"/>
    <s v="Todas las zonas"/>
    <s v="Remoto/Sitio"/>
    <s v="Profesional"/>
    <s v="VIGR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VIER5"/>
    <s v="VIER5Microsoft Soporte Premier"/>
    <m/>
    <x v="6"/>
    <s v="VIER5"/>
    <x v="6"/>
    <s v="Servicios fabricante- Microsoft Soporte Premier"/>
    <s v="COP"/>
    <s v="N/A"/>
    <s v="Designated Support Engineering Azure PaaS (1 hora)"/>
    <s v="Hora"/>
    <s v="Serv"/>
    <s v="Servicio"/>
    <s v="Todas las zonas"/>
    <s v="Remoto/Sitio"/>
    <s v="Profesional"/>
    <s v="VIER5"/>
    <s v="Suscripción"/>
    <n v="0"/>
    <n v="1"/>
    <n v="1"/>
    <n v="0"/>
    <n v="0"/>
    <n v="0"/>
    <n v="0"/>
  </r>
  <r>
    <s v="Servicios fabricante- Microsoft Soporte PremierMicrosoft Soporte PremierVIER4"/>
    <s v="VIER4Microsoft Soporte Premier"/>
    <m/>
    <x v="6"/>
    <s v="VIER4"/>
    <x v="6"/>
    <s v="Servicios fabricante- Microsoft Soporte Premier"/>
    <s v="COP"/>
    <s v="N/A"/>
    <s v="Designated Support Engineering Azure PaaS (1600 horas)"/>
    <s v="Paquete"/>
    <s v="Serv"/>
    <s v="Servicio"/>
    <s v="Todas las zonas"/>
    <s v="Remoto/Sitio"/>
    <s v="Profesional"/>
    <s v="VIER4"/>
    <s v="Suscripción"/>
    <n v="1506070896"/>
    <n v="1"/>
    <n v="1"/>
    <n v="0"/>
    <n v="1506070896"/>
    <n v="1637033582.6099999"/>
    <n v="0"/>
  </r>
  <r>
    <s v="Servicios fabricante- Microsoft Soporte PremierMicrosoft Soporte PremierVIER3"/>
    <s v="VIER3Microsoft Soporte Premier"/>
    <m/>
    <x v="6"/>
    <s v="VIER3"/>
    <x v="6"/>
    <s v="Servicios fabricante- Microsoft Soporte Premier"/>
    <s v="COP"/>
    <s v="N/A"/>
    <s v="Designated Support Engineering Azure PaaS (1200 horas)"/>
    <s v="Paquete"/>
    <s v="Serv"/>
    <s v="Servicio"/>
    <s v="Todas las zonas"/>
    <s v="Remoto/Sitio"/>
    <s v="Profesional"/>
    <s v="VIER3"/>
    <s v="Suscripción"/>
    <n v="1137632284.8"/>
    <n v="1"/>
    <n v="1"/>
    <n v="0"/>
    <n v="1137632284.8"/>
    <n v="1236556831.3"/>
    <n v="0"/>
  </r>
  <r>
    <s v="Servicios fabricante- Microsoft Soporte PremierMicrosoft Soporte PremierVIER2"/>
    <s v="VIER2Microsoft Soporte Premier"/>
    <m/>
    <x v="6"/>
    <s v="VIER2"/>
    <x v="6"/>
    <s v="Servicios fabricante- Microsoft Soporte Premier"/>
    <s v="COP"/>
    <s v="N/A"/>
    <s v="Designated Support Engineering Azure PaaS (800 horas)"/>
    <s v="Paquete"/>
    <s v="Serv"/>
    <s v="Servicio"/>
    <s v="Todas las zonas"/>
    <s v="Remoto/Sitio"/>
    <s v="Profesional"/>
    <s v="VIER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VIER1"/>
    <s v="VIER1Microsoft Soporte Premier"/>
    <m/>
    <x v="6"/>
    <s v="VIER1"/>
    <x v="6"/>
    <s v="Servicios fabricante- Microsoft Soporte Premier"/>
    <s v="COP"/>
    <s v="N/A"/>
    <s v="Designated Support Engineering Azure PaaS (400 horas)"/>
    <s v="Paquete"/>
    <s v="Serv"/>
    <s v="Servicio"/>
    <s v="Todas las zonas"/>
    <s v="Remoto/Sitio"/>
    <s v="Profesional"/>
    <s v="VIER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VIDU5"/>
    <s v="VIDU5Microsoft Soporte Premier"/>
    <m/>
    <x v="6"/>
    <s v="VIDU5"/>
    <x v="6"/>
    <s v="Servicios fabricante- Microsoft Soporte Premier"/>
    <s v="COP"/>
    <s v="N/A"/>
    <s v="Designated Support Engineering Skype and Teams (1 hora)"/>
    <s v="Hora"/>
    <s v="Serv"/>
    <s v="Servicio"/>
    <s v="Todas las zonas"/>
    <s v="Remoto/Sitio"/>
    <s v="Profesional"/>
    <s v="VIDU5"/>
    <s v="Suscripción"/>
    <n v="0"/>
    <n v="1"/>
    <n v="1"/>
    <n v="0"/>
    <n v="0"/>
    <n v="0"/>
    <n v="0"/>
  </r>
  <r>
    <s v="Servicios fabricante- Microsoft Soporte PremierMicrosoft Soporte PremierVIDU4"/>
    <s v="VIDU4Microsoft Soporte Premier"/>
    <m/>
    <x v="6"/>
    <s v="VIDU4"/>
    <x v="6"/>
    <s v="Servicios fabricante- Microsoft Soporte Premier"/>
    <s v="COP"/>
    <s v="N/A"/>
    <s v="Designated Support Engineering Skype and Teams (1600 horas)"/>
    <s v="Paquete"/>
    <s v="Serv"/>
    <s v="Servicio"/>
    <s v="Todas las zonas"/>
    <s v="Remoto/Sitio"/>
    <s v="Profesional"/>
    <s v="VIDU4"/>
    <s v="Suscripción"/>
    <n v="1506070896"/>
    <n v="1"/>
    <n v="1"/>
    <n v="0"/>
    <n v="1506070896"/>
    <n v="1637033582.6099999"/>
    <n v="0"/>
  </r>
  <r>
    <s v="Servicios fabricante- Microsoft Soporte PremierMicrosoft Soporte PremierVIDU3"/>
    <s v="VIDU3Microsoft Soporte Premier"/>
    <m/>
    <x v="6"/>
    <s v="VIDU3"/>
    <x v="6"/>
    <s v="Servicios fabricante- Microsoft Soporte Premier"/>
    <s v="COP"/>
    <s v="N/A"/>
    <s v="Designated Support Engineering Skype and Teams (1200 horas)"/>
    <s v="Paquete"/>
    <s v="Serv"/>
    <s v="Servicio"/>
    <s v="Todas las zonas"/>
    <s v="Remoto/Sitio"/>
    <s v="Profesional"/>
    <s v="VIDU3"/>
    <s v="Suscripción"/>
    <n v="1137632284.8"/>
    <n v="1"/>
    <n v="1"/>
    <n v="0"/>
    <n v="1137632284.8"/>
    <n v="1236556831.3"/>
    <n v="0"/>
  </r>
  <r>
    <s v="Servicios fabricante- Microsoft Soporte PremierMicrosoft Soporte PremierVIDU2"/>
    <s v="VIDU2Microsoft Soporte Premier"/>
    <m/>
    <x v="6"/>
    <s v="VIDU2"/>
    <x v="6"/>
    <s v="Servicios fabricante- Microsoft Soporte Premier"/>
    <s v="COP"/>
    <s v="N/A"/>
    <s v="Designated Support Engineering Skype and Teams (800 horas)"/>
    <s v="Paquete"/>
    <s v="Serv"/>
    <s v="Servicio"/>
    <s v="Todas las zonas"/>
    <s v="Remoto/Sitio"/>
    <s v="Profesional"/>
    <s v="VIDU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VIDU1"/>
    <s v="VIDU1Microsoft Soporte Premier"/>
    <m/>
    <x v="6"/>
    <s v="VIDU1"/>
    <x v="6"/>
    <s v="Servicios fabricante- Microsoft Soporte Premier"/>
    <s v="COP"/>
    <s v="N/A"/>
    <s v="Designated Support Engineering Skype and Teams (400 horas)"/>
    <s v="Paquete"/>
    <s v="Serv"/>
    <s v="Servicio"/>
    <s v="Todas las zonas"/>
    <s v="Remoto/Sitio"/>
    <s v="Profesional"/>
    <s v="VIDU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VHWR"/>
    <s v="VHWRMicrosoft Soporte Premier"/>
    <m/>
    <x v="6"/>
    <s v="VHWR"/>
    <x v="6"/>
    <s v="Servicios fabricante- Microsoft Soporte Premier"/>
    <s v="COP"/>
    <s v="N/A"/>
    <s v="WorkshopPLUS - Microsoft Azure: Backup 1 Day with Lab - Closed Workshop"/>
    <s v="Servicio"/>
    <s v="Serv"/>
    <s v="Servicio"/>
    <s v="Todas las zonas"/>
    <s v="Remoto/Sitio"/>
    <s v="Profesional"/>
    <s v="VHWR"/>
    <s v="Suscripción"/>
    <n v="30400000"/>
    <n v="1"/>
    <n v="1"/>
    <n v="0"/>
    <n v="30400000"/>
    <n v="33043478.260000002"/>
    <n v="0"/>
  </r>
  <r>
    <s v="Servicios fabricante- Microsoft Soporte PremierMicrosoft Soporte PremierVHSO"/>
    <s v="VHSOMicrosoft Soporte Premier"/>
    <m/>
    <x v="6"/>
    <s v="VHSO"/>
    <x v="6"/>
    <s v="Servicios fabricante- Microsoft Soporte Premier"/>
    <s v="COP"/>
    <s v="N/A"/>
    <s v="WorkshopPLUS - Microsoft Azure: Resource Manager 1 Day with Lab - Closed Workshop"/>
    <s v="Servicio"/>
    <s v="Serv"/>
    <s v="Servicio"/>
    <s v="Todas las zonas"/>
    <s v="Remoto/Sitio"/>
    <s v="Profesional"/>
    <s v="VHSO"/>
    <s v="Suscripción"/>
    <n v="30400000"/>
    <n v="1"/>
    <n v="1"/>
    <n v="0"/>
    <n v="30400000"/>
    <n v="33043478.260000002"/>
    <n v="0"/>
  </r>
  <r>
    <s v="Servicios fabricante- Microsoft Soporte PremierMicrosoft Soporte PremierVHSN"/>
    <s v="VHSNMicrosoft Soporte Premier"/>
    <m/>
    <x v="6"/>
    <s v="VHSN"/>
    <x v="6"/>
    <s v="Servicios fabricante- Microsoft Soporte Premier"/>
    <s v="COP"/>
    <s v="N/A"/>
    <s v="WorkshopPLUS - Dynamics 365 Customer Engagement: Email and Collaboration 1 Day with Lab - Closed Workshop"/>
    <s v="Servicio"/>
    <s v="Serv"/>
    <s v="Servicio"/>
    <s v="Todas las zonas"/>
    <s v="Remoto/Sitio"/>
    <s v="Profesional"/>
    <s v="VHSN"/>
    <s v="Suscripción"/>
    <n v="22800000"/>
    <n v="1"/>
    <n v="1"/>
    <n v="0"/>
    <n v="22800000"/>
    <n v="24782608.699999999"/>
    <n v="0"/>
  </r>
  <r>
    <s v="Servicios fabricante- Microsoft Soporte PremierMicrosoft Soporte PremierVHRR"/>
    <s v="VHRRMicrosoft Soporte Premier"/>
    <m/>
    <x v="6"/>
    <s v="VHRR"/>
    <x v="6"/>
    <s v="Servicios fabricante- Microsoft Soporte Premier"/>
    <s v="COP"/>
    <s v="N/A"/>
    <s v="WorkshopPLUS - Microsoft Azure: Identity 1 Day - Closed Workshop"/>
    <s v="Servicio"/>
    <s v="Serv"/>
    <s v="Servicio"/>
    <s v="Todas las zonas"/>
    <s v="Remoto/Sitio"/>
    <s v="Profesional"/>
    <s v="VHRR"/>
    <s v="Suscripción"/>
    <n v="14400000"/>
    <n v="1"/>
    <n v="1"/>
    <n v="0"/>
    <n v="14400000"/>
    <n v="15652173.91"/>
    <n v="0"/>
  </r>
  <r>
    <s v="Servicios fabricante- Microsoft Soporte PremierMicrosoft Soporte PremierVHPF"/>
    <s v="VHPFMicrosoft Soporte Premier"/>
    <m/>
    <x v="6"/>
    <s v="VHPF"/>
    <x v="6"/>
    <s v="Servicios fabricante- Microsoft Soporte Premier"/>
    <s v="COP"/>
    <s v="N/A"/>
    <s v="Workshop - Microsoft Azure Service Fabric for Developers - Closed Workshop"/>
    <s v="Servicio"/>
    <s v="Serv"/>
    <s v="Servicio"/>
    <s v="Todas las zonas"/>
    <s v="Remoto/Sitio"/>
    <s v="Profesional"/>
    <s v="VHPF"/>
    <s v="Suscripción"/>
    <n v="71200000"/>
    <n v="1"/>
    <n v="1"/>
    <n v="0"/>
    <n v="71200000"/>
    <n v="77391304.349999994"/>
    <n v="0"/>
  </r>
  <r>
    <s v="Servicios fabricante- Microsoft Soporte PremierMicrosoft Soporte PremierVHOT"/>
    <s v="VHOTMicrosoft Soporte Premier"/>
    <m/>
    <x v="6"/>
    <s v="VHOT"/>
    <x v="6"/>
    <s v="Servicios fabricante- Microsoft Soporte Premier"/>
    <s v="COP"/>
    <s v="N/A"/>
    <s v="WorkshopPLUS - Microsoft Azure: IaaS Overview 1 Day - Closed Workshop"/>
    <s v="Servicio"/>
    <s v="Serv"/>
    <s v="Servicio"/>
    <s v="Todas las zonas"/>
    <s v="Remoto/Sitio"/>
    <s v="Profesional"/>
    <s v="VHOT"/>
    <s v="Suscripción"/>
    <n v="17200000"/>
    <n v="1"/>
    <n v="1"/>
    <n v="0"/>
    <n v="17200000"/>
    <n v="18695652.170000002"/>
    <n v="0"/>
  </r>
  <r>
    <s v="Servicios fabricante- Microsoft Soporte PremierMicrosoft Soporte PremierVHKM"/>
    <s v="VHKMMicrosoft Soporte Premier"/>
    <m/>
    <x v="6"/>
    <s v="VHKM"/>
    <x v="6"/>
    <s v="Servicios fabricante- Microsoft Soporte Premier"/>
    <s v="COP"/>
    <s v="N/A"/>
    <s v="WorkshopPLUS - Microsoft Azure: Management 1 Day with Lab - Closed Workshop"/>
    <s v="Servicio"/>
    <s v="Serv"/>
    <s v="Servicio"/>
    <s v="Todas las zonas"/>
    <s v="Remoto/Sitio"/>
    <s v="Profesional"/>
    <s v="VHKM"/>
    <s v="Suscripción"/>
    <n v="30400000"/>
    <n v="1"/>
    <n v="1"/>
    <n v="0"/>
    <n v="30400000"/>
    <n v="33043478.260000002"/>
    <n v="0"/>
  </r>
  <r>
    <s v="Servicios fabricante- Microsoft Soporte PremierMicrosoft Soporte PremierVHKF"/>
    <s v="VHKFMicrosoft Soporte Premier"/>
    <m/>
    <x v="6"/>
    <s v="VHKF"/>
    <x v="6"/>
    <s v="Servicios fabricante- Microsoft Soporte Premier"/>
    <s v="COP"/>
    <s v="N/A"/>
    <s v="WorkshopPLUS - Microsoft Azure: Networking 1 Day with Lab - Closed Workshop"/>
    <s v="Servicio"/>
    <s v="Serv"/>
    <s v="Servicio"/>
    <s v="Todas las zonas"/>
    <s v="Remoto/Sitio"/>
    <s v="Profesional"/>
    <s v="VHKF"/>
    <s v="Suscripción"/>
    <n v="30400000"/>
    <n v="1"/>
    <n v="1"/>
    <n v="0"/>
    <n v="30400000"/>
    <n v="33043478.260000002"/>
    <n v="0"/>
  </r>
  <r>
    <s v="Servicios fabricante- Microsoft Soporte PremierMicrosoft Soporte PremierVHHN"/>
    <s v="VHHNMicrosoft Soporte Premier"/>
    <m/>
    <x v="6"/>
    <s v="VHHN"/>
    <x v="6"/>
    <s v="Servicios fabricante- Microsoft Soporte Premier"/>
    <s v="COP"/>
    <s v="N/A"/>
    <s v="WorkshopPLUS - Dynamics 365: Adoption Scenario Workshop - Closed Workshop"/>
    <s v="Servicio"/>
    <s v="Serv"/>
    <s v="Servicio"/>
    <s v="Todas las zonas"/>
    <s v="Remoto/Sitio"/>
    <s v="Profesional"/>
    <s v="VHHN"/>
    <s v="Suscripción"/>
    <n v="127600000"/>
    <n v="1"/>
    <n v="1"/>
    <n v="0"/>
    <n v="127600000"/>
    <n v="138695652.16999999"/>
    <n v="0"/>
  </r>
  <r>
    <s v="Servicios fabricante- Microsoft Soporte PremierMicrosoft Soporte PremierVHHM"/>
    <s v="VHHMMicrosoft Soporte Premier"/>
    <m/>
    <x v="6"/>
    <s v="VHHM"/>
    <x v="6"/>
    <s v="Servicios fabricante- Microsoft Soporte Premier"/>
    <s v="COP"/>
    <s v="N/A"/>
    <s v="WorkshopPLUS - Microsoft Azure: Storage 1 Day with Lab - Closed Workshop"/>
    <s v="Servicio"/>
    <s v="Serv"/>
    <s v="Servicio"/>
    <s v="Todas las zonas"/>
    <s v="Remoto/Sitio"/>
    <s v="Profesional"/>
    <s v="VHHM"/>
    <s v="Suscripción"/>
    <n v="30400000"/>
    <n v="1"/>
    <n v="1"/>
    <n v="0"/>
    <n v="30400000"/>
    <n v="33043478.260000002"/>
    <n v="0"/>
  </r>
  <r>
    <s v="Servicios fabricante- Microsoft Soporte PremierMicrosoft Soporte PremierVHHF"/>
    <s v="VHHFMicrosoft Soporte Premier"/>
    <m/>
    <x v="6"/>
    <s v="VHHF"/>
    <x v="6"/>
    <s v="Servicios fabricante- Microsoft Soporte Premier"/>
    <s v="COP"/>
    <s v="N/A"/>
    <s v="WorkshopPLUS - Microsoft Azure: Virtual Machines 1 Day with Lab - Closed Workshop"/>
    <s v="Servicio"/>
    <s v="Serv"/>
    <s v="Servicio"/>
    <s v="Todas las zonas"/>
    <s v="Remoto/Sitio"/>
    <s v="Profesional"/>
    <s v="VHHF"/>
    <s v="Suscripción"/>
    <n v="30400000"/>
    <n v="1"/>
    <n v="1"/>
    <n v="0"/>
    <n v="30400000"/>
    <n v="33043478.260000002"/>
    <n v="0"/>
  </r>
  <r>
    <s v="Servicios fabricante- Microsoft Soporte PremierMicrosoft Soporte PremierVCRS"/>
    <s v="VCRSMicrosoft Soporte Premier"/>
    <m/>
    <x v="6"/>
    <s v="VCRS"/>
    <x v="6"/>
    <s v="Servicios fabricante- Microsoft Soporte Premier"/>
    <s v="COP"/>
    <s v="N/A"/>
    <s v="RAP as a Service PLUS for Office 365 Exchange"/>
    <s v="Servicio"/>
    <s v="Serv"/>
    <s v="Servicio"/>
    <s v="Todas las zonas"/>
    <s v="Remoto/Sitio"/>
    <s v="Profesional"/>
    <s v="VCRS"/>
    <s v="Suscripción"/>
    <n v="80000000"/>
    <n v="1"/>
    <n v="1"/>
    <n v="0"/>
    <n v="80000000"/>
    <n v="86956521.739999995"/>
    <n v="0"/>
  </r>
  <r>
    <s v="Servicios fabricante- Microsoft Soporte PremierMicrosoft Soporte PremierVCRA"/>
    <s v="VCRAMicrosoft Soporte Premier"/>
    <m/>
    <x v="6"/>
    <s v="VCRA"/>
    <x v="6"/>
    <s v="Servicios fabricante- Microsoft Soporte Premier"/>
    <s v="COP"/>
    <s v="N/A"/>
    <s v="RAP as a Service PLUS for Office 365 SharePoint"/>
    <s v="Servicio"/>
    <s v="Serv"/>
    <s v="Servicio"/>
    <s v="Todas las zonas"/>
    <s v="Remoto/Sitio"/>
    <s v="Profesional"/>
    <s v="VCRA"/>
    <s v="Suscripción"/>
    <n v="80000000"/>
    <n v="1"/>
    <n v="1"/>
    <n v="0"/>
    <n v="80000000"/>
    <n v="86956521.739999995"/>
    <n v="0"/>
  </r>
  <r>
    <s v="Servicios fabricante- Microsoft Soporte PremierMicrosoft Soporte PremierVCPS"/>
    <s v="VCPSMicrosoft Soporte Premier"/>
    <m/>
    <x v="6"/>
    <s v="VCPS"/>
    <x v="6"/>
    <s v="Servicios fabricante- Microsoft Soporte Premier"/>
    <s v="COP"/>
    <s v="N/A"/>
    <s v="RAP as a Service Plus for Microsoft Endpoint Manager"/>
    <s v="Servicio"/>
    <s v="Serv"/>
    <s v="Servicio"/>
    <s v="Todas las zonas"/>
    <s v="Remoto"/>
    <s v="Profesional"/>
    <s v="VCPS"/>
    <s v="Suscripción"/>
    <n v="80000000"/>
    <n v="1"/>
    <n v="1"/>
    <n v="0"/>
    <n v="80000000"/>
    <n v="86956521.739999995"/>
    <n v="0"/>
  </r>
  <r>
    <s v="Servicios fabricante- Microsoft Soporte PremierMicrosoft Soporte PremierVCPA"/>
    <s v="VCPAMicrosoft Soporte Premier"/>
    <m/>
    <x v="6"/>
    <s v="VCPA"/>
    <x v="6"/>
    <s v="Servicios fabricante- Microsoft Soporte Premier"/>
    <s v="COP"/>
    <s v="N/A"/>
    <s v="RAP as a Service Plus for Azure Active Directory"/>
    <s v="Servicio"/>
    <s v="Serv"/>
    <s v="Servicio"/>
    <s v="Todas las zonas"/>
    <s v="Remoto/Sitio"/>
    <s v="Profesional"/>
    <s v="VCPA"/>
    <s v="Suscripción"/>
    <n v="80000000"/>
    <n v="1"/>
    <n v="1"/>
    <n v="0"/>
    <n v="80000000"/>
    <n v="86956521.739999995"/>
    <n v="0"/>
  </r>
  <r>
    <s v="Servicios fabricante- Microsoft Soporte PremierMicrosoft Soporte PremierVARS"/>
    <s v="VARSMicrosoft Soporte Premier"/>
    <m/>
    <x v="6"/>
    <s v="VARS"/>
    <x v="6"/>
    <s v="Servicios fabricante- Microsoft Soporte Premier"/>
    <s v="COP"/>
    <s v="N/A"/>
    <s v="RAP as a Service for Lync/Skype for Business Server"/>
    <s v="Servicio"/>
    <s v="Serv"/>
    <s v="Servicio"/>
    <s v="Todas las zonas"/>
    <s v="Remoto"/>
    <s v="Profesional"/>
    <s v="VARS"/>
    <s v="Suscripción"/>
    <n v="48400000"/>
    <n v="1"/>
    <n v="1"/>
    <n v="0"/>
    <n v="48400000"/>
    <n v="52608695.649999999"/>
    <n v="0"/>
  </r>
  <r>
    <s v="Servicios fabricante- Microsoft Soporte PremierMicrosoft Soporte PremierVAHT"/>
    <s v="VAHTMicrosoft Soporte Premier"/>
    <m/>
    <x v="6"/>
    <s v="VAHT"/>
    <x v="6"/>
    <s v="Servicios fabricante- Microsoft Soporte Premier"/>
    <s v="COP"/>
    <s v="N/A"/>
    <s v="Chalk Talk - Office 365: Guide to Troubleshooting"/>
    <s v="Servicio"/>
    <s v="Serv"/>
    <s v="Servicio"/>
    <s v="Todas las zonas"/>
    <s v="Remoto/Sitio"/>
    <s v="Profesional"/>
    <s v="VAHT"/>
    <s v="Suscripción"/>
    <n v="28800000"/>
    <n v="1"/>
    <n v="1"/>
    <n v="0"/>
    <n v="28800000"/>
    <n v="31304347.829999998"/>
    <n v="0"/>
  </r>
  <r>
    <s v="Servicios fabricante- Microsoft Soporte PremierMicrosoft Soporte PremierVAAA"/>
    <s v="VAAAMicrosoft Soporte Premier"/>
    <m/>
    <x v="6"/>
    <s v="VAAA"/>
    <x v="6"/>
    <s v="Servicios fabricante- Microsoft Soporte Premier"/>
    <s v="COP"/>
    <s v="N/A"/>
    <s v="RAP as a Service Plus for Lync/Skype for Business Server"/>
    <s v="Servicio"/>
    <s v="Serv"/>
    <s v="Servicio"/>
    <s v="Todas las zonas"/>
    <s v="Remoto/Sitio"/>
    <s v="Profesional"/>
    <s v="VAAA"/>
    <s v="Suscripción"/>
    <n v="80000000"/>
    <n v="1"/>
    <n v="1"/>
    <n v="0"/>
    <n v="80000000"/>
    <n v="86956521.739999995"/>
    <n v="0"/>
  </r>
  <r>
    <s v="Servicios fabricante- Microsoft Soporte PremierMicrosoft Soporte PremierUPAEFR"/>
    <s v="UPAEFRMicrosoft Soporte Premier"/>
    <m/>
    <x v="6"/>
    <s v="UPAEFR"/>
    <x v="6"/>
    <s v="Servicios fabricante- Microsoft Soporte Premier"/>
    <s v="COP"/>
    <s v="N/A"/>
    <s v="Upskilling Plan and Execution for Rapidly Build Apps"/>
    <s v="Servicio"/>
    <s v="Serv"/>
    <s v="Servicio"/>
    <s v="Todas las zonas"/>
    <s v="Remoto/Sitio"/>
    <s v="Profesional"/>
    <s v="UPAEFR"/>
    <s v="Suscripción"/>
    <n v="181200000"/>
    <n v="1"/>
    <n v="1"/>
    <n v="0"/>
    <n v="181200000"/>
    <n v="196956521.74000001"/>
    <n v="0"/>
  </r>
  <r>
    <s v="Servicios fabricante- Microsoft Soporte PremierMicrosoft Soporte PremierUPAEFE"/>
    <s v="UPAEFEMicrosoft Soporte Premier"/>
    <m/>
    <x v="6"/>
    <s v="UPAEFE"/>
    <x v="6"/>
    <s v="Servicios fabricante- Microsoft Soporte Premier"/>
    <s v="COP"/>
    <s v="N/A"/>
    <s v="Upskilling Plan and Execution for Enable Everyone to Innovate"/>
    <s v="Servicio"/>
    <s v="Serv"/>
    <s v="Servicio"/>
    <s v="Todas las zonas"/>
    <s v="Remoto/Sitio"/>
    <s v="Profesional"/>
    <s v="UPAEFE"/>
    <s v="Suscripción"/>
    <n v="181200000"/>
    <n v="1"/>
    <n v="1"/>
    <n v="0"/>
    <n v="181200000"/>
    <n v="196956521.74000001"/>
    <n v="0"/>
  </r>
  <r>
    <s v="Servicios fabricante- Microsoft Soporte PremierMicrosoft Soporte PremierUPAEFA"/>
    <s v="UPAEFAMicrosoft Soporte Premier"/>
    <m/>
    <x v="6"/>
    <s v="UPAEFA"/>
    <x v="6"/>
    <s v="Servicios fabricante- Microsoft Soporte Premier"/>
    <s v="COP"/>
    <s v="N/A"/>
    <s v="Upskilling Plan and Execution for Automated Business Processes"/>
    <s v="Servicio"/>
    <s v="Serv"/>
    <s v="Servicio"/>
    <s v="Todas las zonas"/>
    <s v="Remoto/Sitio"/>
    <s v="Profesional"/>
    <s v="UPAEFA"/>
    <s v="Suscripción"/>
    <n v="181200000"/>
    <n v="1"/>
    <n v="1"/>
    <n v="0"/>
    <n v="181200000"/>
    <n v="196956521.74000001"/>
    <n v="0"/>
  </r>
  <r>
    <s v="Servicios fabricante- Microsoft Soporte PremierMicrosoft Soporte PremierUPAEF9"/>
    <s v="UPAEF9Microsoft Soporte Premier"/>
    <m/>
    <x v="6"/>
    <s v="UPAEF9"/>
    <x v="6"/>
    <s v="Servicios fabricante- Microsoft Soporte Premier"/>
    <s v="COP"/>
    <s v="N/A"/>
    <s v="Upskilling Plan and Execution for Migration to Azure Synapse"/>
    <s v="Servicio"/>
    <s v="Serv"/>
    <s v="Servicio"/>
    <s v="Todas las zonas"/>
    <s v="Remoto"/>
    <s v="Profesional"/>
    <s v="UPAEF9"/>
    <s v="Suscripción"/>
    <n v="181200000"/>
    <n v="1"/>
    <n v="1"/>
    <n v="0"/>
    <n v="181200000"/>
    <n v="196956521.74000001"/>
    <n v="0"/>
  </r>
  <r>
    <s v="Servicios fabricante- Microsoft Soporte PremierMicrosoft Soporte PremierUPAEF8"/>
    <s v="UPAEF8Microsoft Soporte Premier"/>
    <m/>
    <x v="6"/>
    <s v="UPAEF8"/>
    <x v="6"/>
    <s v="Servicios fabricante- Microsoft Soporte Premier"/>
    <s v="COP"/>
    <s v="N/A"/>
    <s v="Upskilling Plan and Execution for Migration and modernizing Virtual Machines to Azure"/>
    <s v="Servicio"/>
    <s v="Serv"/>
    <s v="Servicio"/>
    <s v="Todas las zonas"/>
    <s v="Remoto"/>
    <s v="Profesional"/>
    <s v="UPAEF8"/>
    <s v="Suscripción"/>
    <n v="17200000"/>
    <n v="1"/>
    <n v="1"/>
    <n v="0"/>
    <n v="17200000"/>
    <n v="18695652.170000002"/>
    <n v="0"/>
  </r>
  <r>
    <s v="Servicios fabricante- Microsoft Soporte PremierMicrosoft Soporte PremierUPAEF7"/>
    <s v="UPAEF7Microsoft Soporte Premier"/>
    <m/>
    <x v="6"/>
    <s v="UPAEF7"/>
    <x v="6"/>
    <s v="Servicios fabricante- Microsoft Soporte Premier"/>
    <s v="COP"/>
    <s v="N/A"/>
    <s v="Upskilling Plan and Execution for Migration to Databricks"/>
    <s v="Servicio"/>
    <s v="Serv"/>
    <s v="Servicio"/>
    <s v="Todas las zonas"/>
    <s v="Remoto"/>
    <s v="Profesional"/>
    <s v="UPAEF7"/>
    <s v="Suscripción"/>
    <n v="181200000"/>
    <n v="1"/>
    <n v="1"/>
    <n v="0"/>
    <n v="181200000"/>
    <n v="196956521.74000001"/>
    <n v="0"/>
  </r>
  <r>
    <s v="Servicios fabricante- Microsoft Soporte PremierMicrosoft Soporte PremierUPAEF6"/>
    <s v="UPAEF6Microsoft Soporte Premier"/>
    <m/>
    <x v="6"/>
    <s v="UPAEF6"/>
    <x v="6"/>
    <s v="Servicios fabricante- Microsoft Soporte Premier"/>
    <s v="COP"/>
    <s v="N/A"/>
    <s v="Upskilling Plan and Execution for Data Governance"/>
    <s v="Servicio"/>
    <s v="Serv"/>
    <s v="Servicio"/>
    <s v="Todas las zonas"/>
    <s v="Remoto"/>
    <s v="Profesional"/>
    <s v="UPAEF6"/>
    <s v="Suscripción"/>
    <n v="181200000"/>
    <n v="1"/>
    <n v="1"/>
    <n v="0"/>
    <n v="181200000"/>
    <n v="196956521.74000001"/>
    <n v="0"/>
  </r>
  <r>
    <s v="Servicios fabricante- Microsoft Soporte PremierMicrosoft Soporte PremierUPAEF5"/>
    <s v="UPAEF5Microsoft Soporte Premier"/>
    <m/>
    <x v="6"/>
    <s v="UPAEF5"/>
    <x v="6"/>
    <s v="Servicios fabricante- Microsoft Soporte Premier"/>
    <s v="COP"/>
    <s v="N/A"/>
    <s v="Upskilling Plan and Execution for Building and Modernizing Line of Business Applications"/>
    <s v="Servicio"/>
    <s v="Serv"/>
    <s v="Servicio"/>
    <s v="Todas las zonas"/>
    <s v="Remoto"/>
    <s v="Profesional"/>
    <s v="UPAEF5"/>
    <s v="Suscripción"/>
    <n v="181200000"/>
    <n v="1"/>
    <n v="1"/>
    <n v="0"/>
    <n v="181200000"/>
    <n v="196956521.74000001"/>
    <n v="0"/>
  </r>
  <r>
    <s v="Servicios fabricante- Microsoft Soporte PremierMicrosoft Soporte PremierUPAEF4"/>
    <s v="UPAEF4Microsoft Soporte Premier"/>
    <m/>
    <x v="6"/>
    <s v="UPAEF4"/>
    <x v="6"/>
    <s v="Servicios fabricante- Microsoft Soporte Premier"/>
    <s v="COP"/>
    <s v="N/A"/>
    <s v="Upskilling Plan and Execution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UPAEF4"/>
    <s v="Suscripción"/>
    <n v="181200000"/>
    <n v="1"/>
    <n v="1"/>
    <n v="0"/>
    <n v="181200000"/>
    <n v="196956521.74000001"/>
    <n v="0"/>
  </r>
  <r>
    <s v="Servicios fabricante- Microsoft Soporte PremierMicrosoft Soporte PremierUPAEF3"/>
    <s v="UPAEF3Microsoft Soporte Premier"/>
    <m/>
    <x v="6"/>
    <s v="UPAEF3"/>
    <x v="6"/>
    <s v="Servicios fabricante- Microsoft Soporte Premier"/>
    <s v="COP"/>
    <s v="N/A"/>
    <s v="Upskilling Plan and Execution for Attaching Monitor, Storage, Networking, and Security to Azure Workloads"/>
    <s v="Servicio"/>
    <s v="Serv"/>
    <s v="Servicio"/>
    <s v="Todas las zonas"/>
    <s v="Remoto"/>
    <s v="Profesional"/>
    <s v="UPAEF3"/>
    <s v="Suscripción"/>
    <n v="17200000"/>
    <n v="1"/>
    <n v="1"/>
    <n v="0"/>
    <n v="17200000"/>
    <n v="18695652.170000002"/>
    <n v="0"/>
  </r>
  <r>
    <s v="Servicios fabricante- Microsoft Soporte PremierMicrosoft Soporte PremierUPAEF24"/>
    <s v="UPAEF24Microsoft Soporte Premier"/>
    <m/>
    <x v="6"/>
    <s v="UPAEF24"/>
    <x v="6"/>
    <s v="Servicios fabricante- Microsoft Soporte Premier"/>
    <s v="COP"/>
    <s v="N/A"/>
    <s v="Upskilling Plan and Execution for Securing Workloads"/>
    <s v="Servicio"/>
    <s v="Serv"/>
    <s v="Servicio"/>
    <s v="Todas las zonas"/>
    <s v="Remoto/Sitio"/>
    <s v="Profesional"/>
    <s v="UPAEF24"/>
    <s v="Suscripción"/>
    <n v="17200000"/>
    <n v="1"/>
    <n v="1"/>
    <n v="0"/>
    <n v="17200000"/>
    <n v="18695652.170000002"/>
    <n v="0"/>
  </r>
  <r>
    <s v="Servicios fabricante- Microsoft Soporte PremierMicrosoft Soporte PremierUPAEF23"/>
    <s v="UPAEF23Microsoft Soporte Premier"/>
    <m/>
    <x v="6"/>
    <s v="UPAEF23"/>
    <x v="6"/>
    <s v="Servicios fabricante- Microsoft Soporte Premier"/>
    <s v="COP"/>
    <s v="N/A"/>
    <s v="Upskilling Plan and Execution for Monitoring Workloads"/>
    <s v="Servicio"/>
    <s v="Serv"/>
    <s v="Servicio"/>
    <s v="Todas las zonas"/>
    <s v="Remoto/Sitio"/>
    <s v="Profesional"/>
    <s v="UPAEF23"/>
    <s v="Suscripción"/>
    <n v="17200000"/>
    <n v="1"/>
    <n v="1"/>
    <n v="0"/>
    <n v="17200000"/>
    <n v="18695652.170000002"/>
    <n v="0"/>
  </r>
  <r>
    <s v="Servicios fabricante- Microsoft Soporte PremierMicrosoft Soporte PremierUPAEF22"/>
    <s v="UPAEF22Microsoft Soporte Premier"/>
    <m/>
    <x v="6"/>
    <s v="UPAEF22"/>
    <x v="6"/>
    <s v="Servicios fabricante- Microsoft Soporte Premier"/>
    <s v="COP"/>
    <s v="N/A"/>
    <s v="WorkshopPLUS - Journey to Microsoft Viva Goals 1 Day - Closed Workshop"/>
    <s v="Servicio"/>
    <s v="Serv"/>
    <s v="Servicio"/>
    <s v="Todas las zonas"/>
    <s v="Remoto/Sitio"/>
    <s v="Profesional"/>
    <s v="UPAEF22"/>
    <s v="Suscripción"/>
    <n v="17200000"/>
    <n v="1"/>
    <n v="1"/>
    <n v="0"/>
    <n v="17200000"/>
    <n v="18695652.170000002"/>
    <n v="0"/>
  </r>
  <r>
    <s v="Servicios fabricante- Microsoft Soporte PremierMicrosoft Soporte PremierUPAEF21"/>
    <s v="UPAEF21Microsoft Soporte Premier"/>
    <m/>
    <x v="6"/>
    <s v="UPAEF21"/>
    <x v="6"/>
    <s v="Servicios fabricante- Microsoft Soporte Premier"/>
    <s v="COP"/>
    <s v="N/A"/>
    <s v="Upskilling Plan &amp; Execution for Zero Trust Journey with Entra"/>
    <s v="Servicio"/>
    <s v="Serv"/>
    <s v="Servicio"/>
    <s v="Todas las zonas"/>
    <s v="Remoto/Sitio"/>
    <s v="Profesional"/>
    <s v="UPAEF21"/>
    <s v="Suscripción"/>
    <n v="17200000"/>
    <n v="1"/>
    <n v="1"/>
    <n v="0"/>
    <n v="17200000"/>
    <n v="18695652.170000002"/>
    <n v="0"/>
  </r>
  <r>
    <s v="Servicios fabricante- Microsoft Soporte PremierMicrosoft Soporte PremierUPAEF20"/>
    <s v="UPAEF20Microsoft Soporte Premier"/>
    <m/>
    <x v="6"/>
    <s v="UPAEF20"/>
    <x v="6"/>
    <s v="Servicios fabricante- Microsoft Soporte Premier"/>
    <s v="COP"/>
    <s v="N/A"/>
    <s v="Upskilling Plan &amp; Execution for Modernize and Extend VDI to AVD"/>
    <s v="Servicio"/>
    <s v="Serv"/>
    <s v="Servicio"/>
    <s v="Todas las zonas"/>
    <s v="Remoto/Sitio"/>
    <s v="Profesional"/>
    <s v="UPAEF20"/>
    <s v="Suscripción"/>
    <n v="17200000"/>
    <n v="1"/>
    <n v="1"/>
    <n v="0"/>
    <n v="17200000"/>
    <n v="18695652.170000002"/>
    <n v="0"/>
  </r>
  <r>
    <s v="Servicios fabricante- Microsoft Soporte PremierMicrosoft Soporte PremierUPAEF2"/>
    <s v="UPAEF2Microsoft Soporte Premier"/>
    <m/>
    <x v="6"/>
    <s v="UPAEF2"/>
    <x v="6"/>
    <s v="Servicios fabricante- Microsoft Soporte Premier"/>
    <s v="COP"/>
    <s v="N/A"/>
    <s v="Upskilling Plan and Execution for Attaching Azure Backup and Azure Site Recovery to Virtual Machines"/>
    <s v="Servicio"/>
    <s v="Serv"/>
    <s v="Servicio"/>
    <s v="Todas las zonas"/>
    <s v="Remoto"/>
    <s v="Profesional"/>
    <s v="UPAEF2"/>
    <s v="Suscripción"/>
    <n v="17200000"/>
    <n v="1"/>
    <n v="1"/>
    <n v="0"/>
    <n v="17200000"/>
    <n v="18695652.170000002"/>
    <n v="0"/>
  </r>
  <r>
    <s v="Servicios fabricante- Microsoft Soporte PremierMicrosoft Soporte PremierUPAEF19"/>
    <s v="UPAEF19Microsoft Soporte Premier"/>
    <m/>
    <x v="6"/>
    <s v="UPAEF19"/>
    <x v="6"/>
    <s v="Servicios fabricante- Microsoft Soporte Premier"/>
    <s v="COP"/>
    <s v="N/A"/>
    <s v="Upskilling and Execution Plan for Operate Cloud native applications in your Hybrid and Multi-cloud environment"/>
    <s v="Servicio"/>
    <s v="Serv"/>
    <s v="Servicio"/>
    <s v="Todas las zonas"/>
    <s v="Remoto/Sitio"/>
    <s v="Profesional"/>
    <s v="UPAEF19"/>
    <s v="Suscripción"/>
    <n v="17200000"/>
    <n v="1"/>
    <n v="1"/>
    <n v="0"/>
    <n v="17200000"/>
    <n v="18695652.170000002"/>
    <n v="0"/>
  </r>
  <r>
    <s v="Servicios fabricante- Microsoft Soporte PremierMicrosoft Soporte PremierUPAEF18"/>
    <s v="UPAEF18Microsoft Soporte Premier"/>
    <m/>
    <x v="6"/>
    <s v="UPAEF18"/>
    <x v="6"/>
    <s v="Servicios fabricante- Microsoft Soporte Premier"/>
    <s v="COP"/>
    <s v="N/A"/>
    <s v="Upskilling Plan &amp; Execution for Secure and Govern your Hybrid and Multi-Cloud environment"/>
    <s v="Servicio"/>
    <s v="Serv"/>
    <s v="Servicio"/>
    <s v="Todas las zonas"/>
    <s v="Remoto/Sitio"/>
    <s v="Profesional"/>
    <s v="UPAEF18"/>
    <s v="Suscripción"/>
    <n v="17200000"/>
    <n v="1"/>
    <n v="1"/>
    <n v="0"/>
    <n v="17200000"/>
    <n v="18695652.170000002"/>
    <n v="0"/>
  </r>
  <r>
    <s v="Servicios fabricante- Microsoft Soporte PremierMicrosoft Soporte PremierUPAEF17"/>
    <s v="UPAEF17Microsoft Soporte Premier"/>
    <m/>
    <x v="6"/>
    <s v="UPAEF17"/>
    <x v="6"/>
    <s v="Servicios fabricante- Microsoft Soporte Premier"/>
    <s v="COP"/>
    <s v="N/A"/>
    <s v="Upskilling and Execution Plan for Migrating and modernizing to S/4HANA with Azure native"/>
    <s v="Servicio"/>
    <s v="Serv"/>
    <s v="Servicio"/>
    <s v="Todas las zonas"/>
    <s v="Remoto"/>
    <s v="Profesional"/>
    <s v="UPAEF17"/>
    <s v="Suscripción"/>
    <n v="17200000"/>
    <n v="1"/>
    <n v="1"/>
    <n v="0"/>
    <n v="17200000"/>
    <n v="18695652.170000002"/>
    <n v="0"/>
  </r>
  <r>
    <s v="Servicios fabricante- Microsoft Soporte PremierMicrosoft Soporte PremierUPAEF16"/>
    <s v="UPAEF16Microsoft Soporte Premier"/>
    <m/>
    <x v="6"/>
    <s v="UPAEF16"/>
    <x v="6"/>
    <s v="Servicios fabricante- Microsoft Soporte Premier"/>
    <s v="COP"/>
    <s v="N/A"/>
    <s v="Upskilling and Execution Plan for Back up on-prem data and SaaS data to Azure"/>
    <s v="Servicio"/>
    <s v="Serv"/>
    <s v="Servicio"/>
    <s v="Todas las zonas"/>
    <s v="Remoto"/>
    <s v="Profesional"/>
    <s v="UPAEF16"/>
    <s v="Suscripción"/>
    <n v="17200000"/>
    <n v="1"/>
    <n v="1"/>
    <n v="0"/>
    <n v="17200000"/>
    <n v="18695652.170000002"/>
    <n v="0"/>
  </r>
  <r>
    <s v="Servicios fabricante- Microsoft Soporte PremierMicrosoft Soporte PremierUPAEF15"/>
    <s v="UPAEF15Microsoft Soporte Premier"/>
    <m/>
    <x v="6"/>
    <s v="UPAEF15"/>
    <x v="6"/>
    <s v="Servicios fabricante- Microsoft Soporte Premier"/>
    <s v="COP"/>
    <s v="N/A"/>
    <s v="Upskilling Plan and Execution for Securing Identities"/>
    <s v="Servicio"/>
    <s v="Serv"/>
    <s v="Servicio"/>
    <s v="Todas las zonas"/>
    <s v="Remoto"/>
    <s v="Profesional"/>
    <s v="UPAEF15"/>
    <s v="Suscripción"/>
    <n v="15200000"/>
    <n v="1"/>
    <n v="1"/>
    <n v="0"/>
    <n v="15200000"/>
    <n v="16521739.130000001"/>
    <n v="0"/>
  </r>
  <r>
    <s v="Servicios fabricante- Microsoft Soporte PremierMicrosoft Soporte PremierUPAEF14"/>
    <s v="UPAEF14Microsoft Soporte Premier"/>
    <m/>
    <x v="6"/>
    <s v="UPAEF14"/>
    <x v="6"/>
    <s v="Servicios fabricante- Microsoft Soporte Premier"/>
    <s v="COP"/>
    <s v="N/A"/>
    <s v="Upskilling Plan and Execution for Synapse Link and PBI Analytics"/>
    <s v="Servicio"/>
    <s v="Serv"/>
    <s v="Servicio"/>
    <s v="Todas las zonas"/>
    <s v="Remoto"/>
    <s v="Profesional"/>
    <s v="UPAEF14"/>
    <s v="Suscripción"/>
    <n v="181200000"/>
    <n v="1"/>
    <n v="1"/>
    <n v="0"/>
    <n v="181200000"/>
    <n v="196956521.74000001"/>
    <n v="0"/>
  </r>
  <r>
    <s v="Servicios fabricante- Microsoft Soporte PremierMicrosoft Soporte PremierUPAEF13"/>
    <s v="UPAEF13Microsoft Soporte Premier"/>
    <m/>
    <x v="6"/>
    <s v="UPAEF13"/>
    <x v="6"/>
    <s v="Servicios fabricante- Microsoft Soporte Premier"/>
    <s v="COP"/>
    <s v="N/A"/>
    <s v="Upskilling Plan and Execution for Modernizing Apps with Azure Managed Services for Databases and Apps"/>
    <s v="Servicio"/>
    <s v="Serv"/>
    <s v="Servicio"/>
    <s v="Todas las zonas"/>
    <s v="Remoto"/>
    <s v="Profesional"/>
    <s v="UPAEF13"/>
    <s v="Suscripción"/>
    <n v="181200000"/>
    <n v="1"/>
    <n v="1"/>
    <n v="0"/>
    <n v="181200000"/>
    <n v="196956521.74000001"/>
    <n v="0"/>
  </r>
  <r>
    <s v="Servicios fabricante- Microsoft Soporte PremierMicrosoft Soporte PremierUPAEF12"/>
    <s v="UPAEF12Microsoft Soporte Premier"/>
    <m/>
    <x v="6"/>
    <s v="UPAEF12"/>
    <x v="6"/>
    <s v="Servicios fabricante- Microsoft Soporte Premier"/>
    <s v="COP"/>
    <s v="N/A"/>
    <s v="Upskilling Plan and Execution for Migration to Azure SQL from VMs"/>
    <s v="Servicio"/>
    <s v="Serv"/>
    <s v="Servicio"/>
    <s v="Todas las zonas"/>
    <s v="Remoto"/>
    <s v="Profesional"/>
    <s v="UPAEF12"/>
    <s v="Suscripción"/>
    <n v="181200000"/>
    <n v="1"/>
    <n v="1"/>
    <n v="0"/>
    <n v="181200000"/>
    <n v="196956521.74000001"/>
    <n v="0"/>
  </r>
  <r>
    <s v="Servicios fabricante- Microsoft Soporte PremierMicrosoft Soporte PremierUPAEF11"/>
    <s v="UPAEF11Microsoft Soporte Premier"/>
    <m/>
    <x v="6"/>
    <s v="UPAEF11"/>
    <x v="6"/>
    <s v="Servicios fabricante- Microsoft Soporte Premier"/>
    <s v="COP"/>
    <s v="N/A"/>
    <s v="Upskilling Plan and Execution for Migration to Azure SQL or Arc-Enabled Data Services"/>
    <s v="Servicio"/>
    <s v="Serv"/>
    <s v="Servicio"/>
    <s v="Todas las zonas"/>
    <s v="Remoto"/>
    <s v="Profesional"/>
    <s v="UPAEF11"/>
    <s v="Suscripción"/>
    <n v="149600000"/>
    <n v="1"/>
    <n v="1"/>
    <n v="0"/>
    <n v="149600000"/>
    <n v="162608695.65000001"/>
    <n v="0"/>
  </r>
  <r>
    <s v="Servicios fabricante- Microsoft Soporte PremierMicrosoft Soporte PremierUPAEF10"/>
    <s v="UPAEF10Microsoft Soporte Premier"/>
    <m/>
    <x v="6"/>
    <s v="UPAEF10"/>
    <x v="6"/>
    <s v="Servicios fabricante- Microsoft Soporte Premier"/>
    <s v="COP"/>
    <s v="N/A"/>
    <s v="Upskilling Plan and Execution for Migration to Azure Open Source Databases"/>
    <s v="Servicio"/>
    <s v="Serv"/>
    <s v="Servicio"/>
    <s v="Todas las zonas"/>
    <s v="Remoto"/>
    <s v="Profesional"/>
    <s v="UPAEF10"/>
    <s v="Suscripción"/>
    <n v="181200000"/>
    <n v="1"/>
    <n v="1"/>
    <n v="0"/>
    <n v="181200000"/>
    <n v="196956521.74000001"/>
    <n v="0"/>
  </r>
  <r>
    <s v="Servicios fabricante- Microsoft Soporte PremierMicrosoft Soporte PremierUPAEF1"/>
    <s v="UPAEF1Microsoft Soporte Premier"/>
    <m/>
    <x v="6"/>
    <s v="UPAEF1"/>
    <x v="6"/>
    <s v="Servicios fabricante- Microsoft Soporte Premier"/>
    <s v="COP"/>
    <s v="N/A"/>
    <s v="Upskilling Plan and Execution for Azure Analytics &amp; Azure Machine Learning"/>
    <s v="Servicio"/>
    <s v="Serv"/>
    <s v="Servicio"/>
    <s v="Todas las zonas"/>
    <s v="Remoto"/>
    <s v="Profesional"/>
    <s v="UPAEF1"/>
    <s v="Suscripción"/>
    <n v="181200000"/>
    <n v="1"/>
    <n v="1"/>
    <n v="0"/>
    <n v="181200000"/>
    <n v="196956521.74000001"/>
    <n v="0"/>
  </r>
  <r>
    <s v="Servicios fabricante- Microsoft Soporte PremierMicrosoft Soporte PremierUN-ODWC1"/>
    <s v="UN-ODWC1Microsoft Soporte Premier"/>
    <m/>
    <x v="6"/>
    <s v="UN-ODWC1"/>
    <x v="6"/>
    <s v="Servicios fabricante- Microsoft Soporte Premier"/>
    <s v="COP"/>
    <s v="N/A"/>
    <s v="On-Demand Assessment - Windows Client: Remote Engineer"/>
    <s v="Servicio"/>
    <s v="Serv"/>
    <s v="Servicio"/>
    <s v="Todas las zonas"/>
    <s v="Remoto"/>
    <s v="Profesional"/>
    <s v="UN-ODWC1"/>
    <s v="Suscripción"/>
    <n v="16800000"/>
    <n v="1"/>
    <n v="1"/>
    <n v="0"/>
    <n v="16800000"/>
    <n v="18260869.57"/>
    <n v="0"/>
  </r>
  <r>
    <s v="Servicios fabricante- Microsoft Soporte PremierMicrosoft Soporte PremierUN-ODWC"/>
    <s v="UN-ODWCMicrosoft Soporte Premier"/>
    <m/>
    <x v="6"/>
    <s v="UN-ODWC"/>
    <x v="6"/>
    <s v="Servicios fabricante- Microsoft Soporte Premier"/>
    <s v="COP"/>
    <s v="N/A"/>
    <s v="On-Demand Assessment - Windows Client: Onsite Engineer"/>
    <s v="Servicio"/>
    <s v="Serv"/>
    <s v="Servicio"/>
    <s v="Todas las zonas"/>
    <s v="Sitio"/>
    <s v="Profesional"/>
    <s v="UN-ODWC"/>
    <s v="Suscripción"/>
    <n v="43600000"/>
    <n v="1"/>
    <n v="1"/>
    <n v="0"/>
    <n v="43600000"/>
    <n v="47391304.350000001"/>
    <n v="0"/>
  </r>
  <r>
    <s v="Servicios fabricante- Microsoft Soporte PremierMicrosoft Soporte PremierUN-ODSS3"/>
    <s v="UN-ODSS3Microsoft Soporte Premier"/>
    <m/>
    <x v="6"/>
    <s v="UN-ODSS3"/>
    <x v="6"/>
    <s v="Servicios fabricante- Microsoft Soporte Premier"/>
    <s v="COP"/>
    <s v="N/A"/>
    <s v="On-Demand Assessment - SharePoint Server: Onsite Engineer"/>
    <s v="Servicio"/>
    <s v="Serv"/>
    <s v="Servicio"/>
    <s v="Todas las zonas"/>
    <s v="Sitio"/>
    <s v="Profesional"/>
    <s v="UN-ODSS3"/>
    <s v="Suscripción"/>
    <n v="43600000"/>
    <n v="1"/>
    <n v="1"/>
    <n v="0"/>
    <n v="43600000"/>
    <n v="47391304.350000001"/>
    <n v="0"/>
  </r>
  <r>
    <s v="Servicios fabricante- Microsoft Soporte PremierMicrosoft Soporte PremierUN-ODSS2"/>
    <s v="UN-ODSS2Microsoft Soporte Premier"/>
    <m/>
    <x v="6"/>
    <s v="UN-ODSS2"/>
    <x v="6"/>
    <s v="Servicios fabricante- Microsoft Soporte Premier"/>
    <s v="COP"/>
    <s v="N/A"/>
    <s v="On-Demand Assessment - SQL Server: Remote Engineer"/>
    <s v="Servicio"/>
    <s v="Serv"/>
    <s v="Servicio"/>
    <s v="Todas las zonas"/>
    <s v="Remoto"/>
    <s v="Profesional"/>
    <s v="UN-ODSS2"/>
    <s v="Suscripción"/>
    <n v="16800000"/>
    <n v="1"/>
    <n v="1"/>
    <n v="0"/>
    <n v="16800000"/>
    <n v="18260869.57"/>
    <n v="0"/>
  </r>
  <r>
    <s v="Servicios fabricante- Microsoft Soporte PremierMicrosoft Soporte PremierUN-ODSS1"/>
    <s v="UN-ODSS1Microsoft Soporte Premier"/>
    <m/>
    <x v="6"/>
    <s v="UN-ODSS1"/>
    <x v="6"/>
    <s v="Servicios fabricante- Microsoft Soporte Premier"/>
    <s v="COP"/>
    <s v="N/A"/>
    <s v="On-Demand Assessment - SQL Server: Onsite Engineer"/>
    <s v="Servicio"/>
    <s v="Serv"/>
    <s v="Servicio"/>
    <s v="Todas las zonas"/>
    <s v="Sitio"/>
    <s v="Profesional"/>
    <s v="UN-ODSS1"/>
    <s v="Suscripción"/>
    <n v="43600000"/>
    <n v="1"/>
    <n v="1"/>
    <n v="0"/>
    <n v="43600000"/>
    <n v="47391304.350000001"/>
    <n v="0"/>
  </r>
  <r>
    <s v="Servicios fabricante- Microsoft Soporte PremierMicrosoft Soporte PremierUN-ODSS"/>
    <s v="UN-ODSSMicrosoft Soporte Premier"/>
    <m/>
    <x v="6"/>
    <s v="UN-ODSS"/>
    <x v="6"/>
    <s v="Servicios fabricante- Microsoft Soporte Premier"/>
    <s v="COP"/>
    <s v="N/A"/>
    <s v="On-Demand Assessment - SharePoint Server: Remote Engineer"/>
    <s v="Servicio"/>
    <s v="Serv"/>
    <s v="Servicio"/>
    <s v="Todas las zonas"/>
    <s v="Remoto"/>
    <s v="Profesional"/>
    <s v="UN-ODSS"/>
    <s v="Suscripción"/>
    <n v="16800000"/>
    <n v="1"/>
    <n v="1"/>
    <n v="0"/>
    <n v="16800000"/>
    <n v="18260869.57"/>
    <n v="0"/>
  </r>
  <r>
    <s v="Servicios fabricante- Microsoft Soporte PremierMicrosoft Soporte PremierUN-ODSC1"/>
    <s v="UN-ODSC1Microsoft Soporte Premier"/>
    <m/>
    <x v="6"/>
    <s v="UN-ODSC1"/>
    <x v="6"/>
    <s v="Servicios fabricante- Microsoft Soporte Premier"/>
    <s v="COP"/>
    <s v="N/A"/>
    <s v="On-Demand Assessment - System Center Operations Manager: Remote Engineer"/>
    <s v="Servicio"/>
    <s v="Serv"/>
    <s v="Servicio"/>
    <s v="Todas las zonas"/>
    <s v="Remoto"/>
    <s v="Profesional"/>
    <s v="UN-ODSC1"/>
    <s v="Suscripción"/>
    <n v="16800000"/>
    <n v="1"/>
    <n v="1"/>
    <n v="0"/>
    <n v="16800000"/>
    <n v="18260869.57"/>
    <n v="0"/>
  </r>
  <r>
    <s v="Servicios fabricante- Microsoft Soporte PremierMicrosoft Soporte PremierUN-ODSC"/>
    <s v="UN-ODSCMicrosoft Soporte Premier"/>
    <m/>
    <x v="6"/>
    <s v="UN-ODSC"/>
    <x v="6"/>
    <s v="Servicios fabricante- Microsoft Soporte Premier"/>
    <s v="COP"/>
    <s v="N/A"/>
    <s v="On-Demand Assessment - Setup and Config Service Add-On"/>
    <s v="Servicio"/>
    <s v="Serv"/>
    <s v="Servicio"/>
    <s v="Todas las zonas"/>
    <s v="Remoto"/>
    <s v="Profesional"/>
    <s v="UN-ODSC"/>
    <s v="Suscripción"/>
    <n v="4000000"/>
    <n v="1"/>
    <n v="1"/>
    <n v="0"/>
    <n v="4000000"/>
    <n v="4347826.09"/>
    <n v="0"/>
  </r>
  <r>
    <s v="Servicios fabricante- Microsoft Soporte PremierMicrosoft Soporte PremierUN-ODOS1"/>
    <s v="UN-ODOS1Microsoft Soporte Premier"/>
    <m/>
    <x v="6"/>
    <s v="UN-ODOS1"/>
    <x v="6"/>
    <s v="Servicios fabricante- Microsoft Soporte Premier"/>
    <s v="COP"/>
    <s v="N/A"/>
    <s v="On-Demand Assessment - Office 365 SharePoint: Onsite Engineer"/>
    <s v="Servicio"/>
    <s v="Serv"/>
    <s v="Servicio"/>
    <s v="Todas las zonas"/>
    <s v="Sitio"/>
    <s v="Profesional"/>
    <s v="UN-ODOS1"/>
    <s v="Suscripción"/>
    <n v="43600000"/>
    <n v="1"/>
    <n v="1"/>
    <n v="0"/>
    <n v="43600000"/>
    <n v="47391304.350000001"/>
    <n v="0"/>
  </r>
  <r>
    <s v="Servicios fabricante- Microsoft Soporte PremierMicrosoft Soporte PremierUN-ODOS"/>
    <s v="UN-ODOSMicrosoft Soporte Premier"/>
    <m/>
    <x v="6"/>
    <s v="UN-ODOS"/>
    <x v="6"/>
    <s v="Servicios fabricante- Microsoft Soporte Premier"/>
    <s v="COP"/>
    <s v="N/A"/>
    <s v="On-Demand Assessment - Office 365 SharePoint: Remote Engineer"/>
    <s v="Servicio"/>
    <s v="Serv"/>
    <s v="Servicio"/>
    <s v="Todas las zonas"/>
    <s v="Remoto"/>
    <s v="Profesional"/>
    <s v="UN-ODOS"/>
    <s v="Suscripción"/>
    <n v="16800000"/>
    <n v="1"/>
    <n v="1"/>
    <n v="0"/>
    <n v="16800000"/>
    <n v="18260869.57"/>
    <n v="0"/>
  </r>
  <r>
    <s v="Servicios fabricante- Microsoft Soporte PremierMicrosoft Soporte PremierUN-ODOE1"/>
    <s v="UN-ODOE1Microsoft Soporte Premier"/>
    <m/>
    <x v="6"/>
    <s v="UN-ODOE1"/>
    <x v="6"/>
    <s v="Servicios fabricante- Microsoft Soporte Premier"/>
    <s v="COP"/>
    <s v="N/A"/>
    <s v="On-Demand Assessment - Office 365 Exchange: Remote Engineer"/>
    <s v="Servicio"/>
    <s v="Serv"/>
    <s v="Servicio"/>
    <s v="Todas las zonas"/>
    <s v="Remoto"/>
    <s v="Profesional"/>
    <s v="UN-ODOE1"/>
    <s v="Suscripción"/>
    <n v="16800000"/>
    <n v="1"/>
    <n v="1"/>
    <n v="0"/>
    <n v="16800000"/>
    <n v="18260869.57"/>
    <n v="0"/>
  </r>
  <r>
    <s v="Servicios fabricante- Microsoft Soporte PremierMicrosoft Soporte PremierUN-ODOE"/>
    <s v="UN-ODOEMicrosoft Soporte Premier"/>
    <m/>
    <x v="6"/>
    <s v="UN-ODOE"/>
    <x v="6"/>
    <s v="Servicios fabricante- Microsoft Soporte Premier"/>
    <s v="COP"/>
    <s v="N/A"/>
    <s v="On-Demand Assessment - Office 365 Exchange: Onsite Engineer"/>
    <s v="Servicio"/>
    <s v="Serv"/>
    <s v="Servicio"/>
    <s v="Todas las zonas"/>
    <s v="Sitio"/>
    <s v="Profesional"/>
    <s v="UN-ODOE"/>
    <s v="Suscripción"/>
    <n v="43600000"/>
    <n v="1"/>
    <n v="1"/>
    <n v="0"/>
    <n v="43600000"/>
    <n v="47391304.350000001"/>
    <n v="0"/>
  </r>
  <r>
    <s v="Servicios fabricante- Microsoft Soporte PremierMicrosoft Soporte PremierUN-ODMM1"/>
    <s v="UN-ODMM1Microsoft Soporte Premier"/>
    <m/>
    <x v="6"/>
    <s v="UN-ODMM1"/>
    <x v="6"/>
    <s v="Servicios fabricante- Microsoft Soporte Premier"/>
    <s v="COP"/>
    <s v="N/A"/>
    <s v="On-Demand Assessment - Microsoft Endpoint Manager: Remote Engineer"/>
    <s v="Servicio"/>
    <s v="Serv"/>
    <s v="Servicio"/>
    <s v="Todas las zonas"/>
    <s v="Remoto"/>
    <s v="Profesional"/>
    <s v="UN-ODMM1"/>
    <s v="Suscripción"/>
    <n v="16800000"/>
    <n v="1"/>
    <n v="1"/>
    <n v="0"/>
    <n v="16800000"/>
    <n v="18260869.57"/>
    <n v="0"/>
  </r>
  <r>
    <s v="Servicios fabricante- Microsoft Soporte PremierMicrosoft Soporte PremierUN-ODMM"/>
    <s v="UN-ODMMMicrosoft Soporte Premier"/>
    <m/>
    <x v="6"/>
    <s v="UN-ODMM"/>
    <x v="6"/>
    <s v="Servicios fabricante- Microsoft Soporte Premier"/>
    <s v="COP"/>
    <s v="N/A"/>
    <s v="On-Demand Assessment - Microsoft Endpoint Manager: Onsite Engineer"/>
    <s v="Servicio"/>
    <s v="Serv"/>
    <s v="Servicio"/>
    <s v="Todas las zonas"/>
    <s v="Sitio"/>
    <s v="Profesional"/>
    <s v="UN-ODMM"/>
    <s v="Suscripción"/>
    <n v="43600000"/>
    <n v="1"/>
    <n v="1"/>
    <n v="0"/>
    <n v="43600000"/>
    <n v="47391304.350000001"/>
    <n v="0"/>
  </r>
  <r>
    <s v="Servicios fabricante- Microsoft Soporte PremierMicrosoft Soporte PremierUN-ODLB1"/>
    <s v="UN-ODLB1Microsoft Soporte Premier"/>
    <m/>
    <x v="6"/>
    <s v="UN-ODLB1"/>
    <x v="6"/>
    <s v="Servicios fabricante- Microsoft Soporte Premier"/>
    <s v="COP"/>
    <s v="N/A"/>
    <s v="On-Demand Assessment - Lync/Skype for Business Server: Onsite Engineer"/>
    <s v="Servicio"/>
    <s v="Serv"/>
    <s v="Servicio"/>
    <s v="Todas las zonas"/>
    <s v="Sitio"/>
    <s v="Profesional"/>
    <s v="UN-ODLB1"/>
    <s v="Suscripción"/>
    <n v="43600000"/>
    <n v="1"/>
    <n v="1"/>
    <n v="0"/>
    <n v="43600000"/>
    <n v="47391304.350000001"/>
    <n v="0"/>
  </r>
  <r>
    <s v="Servicios fabricante- Microsoft Soporte PremierMicrosoft Soporte PremierUN-ODLB"/>
    <s v="UN-ODLBMicrosoft Soporte Premier"/>
    <m/>
    <x v="6"/>
    <s v="UN-ODLB"/>
    <x v="6"/>
    <s v="Servicios fabricante- Microsoft Soporte Premier"/>
    <s v="COP"/>
    <s v="N/A"/>
    <s v="On-Demand Assessment - Lync/Skype for Business Server: Remote Engineer"/>
    <s v="Servicio"/>
    <s v="Serv"/>
    <s v="Servicio"/>
    <s v="Todas las zonas"/>
    <s v="Remoto"/>
    <s v="Profesional"/>
    <s v="UN-ODLB"/>
    <s v="Suscripción"/>
    <n v="16800000"/>
    <n v="1"/>
    <n v="1"/>
    <n v="0"/>
    <n v="16800000"/>
    <n v="18260869.57"/>
    <n v="0"/>
  </r>
  <r>
    <s v="Servicios fabricante- Microsoft Soporte PremierMicrosoft Soporte PremierUN-ODII1"/>
    <s v="UN-ODII1Microsoft Soporte Premier"/>
    <m/>
    <x v="6"/>
    <s v="UN-ODII1"/>
    <x v="6"/>
    <s v="Servicios fabricante- Microsoft Soporte Premier"/>
    <s v="COP"/>
    <s v="N/A"/>
    <s v="On-Demand Assessment - Internet Information Services: Remote Engineer"/>
    <s v="Servicio"/>
    <s v="Serv"/>
    <s v="Servicio"/>
    <s v="Todas las zonas"/>
    <s v="Remoto"/>
    <s v="Profesional"/>
    <s v="UN-ODII1"/>
    <s v="Suscripción"/>
    <n v="14800000"/>
    <n v="1"/>
    <n v="1"/>
    <n v="0"/>
    <n v="14800000"/>
    <n v="16086956.52"/>
    <n v="0"/>
  </r>
  <r>
    <s v="Servicios fabricante- Microsoft Soporte PremierMicrosoft Soporte PremierUN-ODII"/>
    <s v="UN-ODIIMicrosoft Soporte Premier"/>
    <m/>
    <x v="6"/>
    <s v="UN-ODII"/>
    <x v="6"/>
    <s v="Servicios fabricante- Microsoft Soporte Premier"/>
    <s v="COP"/>
    <s v="N/A"/>
    <s v="On-Demand Assessment - Internet Information Services: Onsite Engineer"/>
    <s v="Servicio"/>
    <s v="Serv"/>
    <s v="Servicio"/>
    <s v="Todas las zonas"/>
    <s v="Sitio"/>
    <s v="Profesional"/>
    <s v="UN-ODII"/>
    <s v="Suscripción"/>
    <n v="38800000"/>
    <n v="1"/>
    <n v="1"/>
    <n v="0"/>
    <n v="38800000"/>
    <n v="42173913.039999999"/>
    <n v="0"/>
  </r>
  <r>
    <s v="Servicios fabricante- Microsoft Soporte PremierMicrosoft Soporte PremierUN-ODGR"/>
    <s v="UN-ODGRMicrosoft Soporte Premier"/>
    <m/>
    <x v="6"/>
    <s v="UN-ODGR"/>
    <x v="6"/>
    <s v="Servicios fabricante- Microsoft Soporte Premier"/>
    <s v="COP"/>
    <s v="N/A"/>
    <s v="On-Demand Assessment - Generic - Remote Engineer"/>
    <s v="Servicio"/>
    <s v="Serv"/>
    <s v="Servicio"/>
    <s v="Todas las zonas"/>
    <s v="Remoto"/>
    <s v="Profesional"/>
    <s v="UN-ODGR"/>
    <s v="Suscripción"/>
    <n v="12800000"/>
    <n v="1"/>
    <n v="1"/>
    <n v="0"/>
    <n v="12800000"/>
    <n v="13913043.48"/>
    <n v="0"/>
  </r>
  <r>
    <s v="Servicios fabricante- Microsoft Soporte PremierMicrosoft Soporte PremierUN-ODGE1"/>
    <s v="UN-ODGE1Microsoft Soporte Premier"/>
    <m/>
    <x v="6"/>
    <s v="UN-ODGE1"/>
    <x v="6"/>
    <s v="Servicios fabricante- Microsoft Soporte Premier"/>
    <s v="COP"/>
    <s v="N/A"/>
    <s v="On-Demand Assessment - Generic - Onsite Engineer"/>
    <s v="Servicio"/>
    <s v="Serv"/>
    <s v="Servicio"/>
    <s v="Todas las zonas"/>
    <s v="Sitio"/>
    <s v="Profesional"/>
    <s v="UN-ODGE1"/>
    <s v="Suscripción"/>
    <n v="43600000"/>
    <n v="1"/>
    <n v="1"/>
    <n v="0"/>
    <n v="43600000"/>
    <n v="47391304.350000001"/>
    <n v="0"/>
  </r>
  <r>
    <s v="Servicios fabricante- Microsoft Soporte PremierMicrosoft Soporte PremierUN-ODES1"/>
    <s v="UN-ODES1Microsoft Soporte Premier"/>
    <m/>
    <x v="6"/>
    <s v="UN-ODES1"/>
    <x v="6"/>
    <s v="Servicios fabricante- Microsoft Soporte Premier"/>
    <s v="COP"/>
    <s v="N/A"/>
    <s v="On-Demand Assessment - Exchange Server: Remote Engineer"/>
    <s v="Servicio"/>
    <s v="Serv"/>
    <s v="Servicio"/>
    <s v="Todas las zonas"/>
    <s v="Remoto"/>
    <s v="Profesional"/>
    <s v="UN-ODES1"/>
    <s v="Suscripción"/>
    <n v="16800000"/>
    <n v="1"/>
    <n v="1"/>
    <n v="0"/>
    <n v="16800000"/>
    <n v="18260869.57"/>
    <n v="0"/>
  </r>
  <r>
    <s v="Servicios fabricante- Microsoft Soporte PremierMicrosoft Soporte PremierUN-ODES"/>
    <s v="UN-ODESMicrosoft Soporte Premier"/>
    <m/>
    <x v="6"/>
    <s v="UN-ODES"/>
    <x v="6"/>
    <s v="Servicios fabricante- Microsoft Soporte Premier"/>
    <s v="COP"/>
    <s v="N/A"/>
    <s v="On-Demand Assessment - Exchange Server: Onsite Engineer"/>
    <s v="Servicio"/>
    <s v="Serv"/>
    <s v="Servicio"/>
    <s v="Todas las zonas"/>
    <s v="Sitio"/>
    <s v="Profesional"/>
    <s v="UN-ODES"/>
    <s v="Suscripción"/>
    <n v="43600000"/>
    <n v="1"/>
    <n v="1"/>
    <n v="0"/>
    <n v="43600000"/>
    <n v="47391304.350000001"/>
    <n v="0"/>
  </r>
  <r>
    <s v="Servicios fabricante- Microsoft Soporte PremierMicrosoft Soporte PremierUN-ODAD4"/>
    <s v="UN-ODAD4Microsoft Soporte Premier"/>
    <m/>
    <x v="6"/>
    <s v="UN-ODAD4"/>
    <x v="6"/>
    <s v="Servicios fabricante- Microsoft Soporte Premier"/>
    <s v="COP"/>
    <s v="N/A"/>
    <s v="On-Demand Assessment - Azure Active Directory: Onsite Engineer"/>
    <s v="Servicio"/>
    <s v="Serv"/>
    <s v="Servicio"/>
    <s v="Todas las zonas"/>
    <s v="Sitio"/>
    <s v="Profesional"/>
    <s v="UN-ODAD4"/>
    <s v="Suscripción"/>
    <n v="43600000"/>
    <n v="1"/>
    <n v="1"/>
    <n v="0"/>
    <n v="43600000"/>
    <n v="47391304.350000001"/>
    <n v="0"/>
  </r>
  <r>
    <s v="Servicios fabricante- Microsoft Soporte PremierMicrosoft Soporte PremierUN-ODAD3"/>
    <s v="UN-ODAD3Microsoft Soporte Premier"/>
    <m/>
    <x v="6"/>
    <s v="UN-ODAD3"/>
    <x v="6"/>
    <s v="Servicios fabricante- Microsoft Soporte Premier"/>
    <s v="COP"/>
    <s v="N/A"/>
    <s v="On-Demand Assessment - Active Directory: Onsite Engineer"/>
    <s v="Servicio"/>
    <s v="Serv"/>
    <s v="Servicio"/>
    <s v="Todas las zonas"/>
    <s v="Sitio"/>
    <s v="Profesional"/>
    <s v="UN-ODAD3"/>
    <s v="Suscripción"/>
    <n v="43600000"/>
    <n v="1"/>
    <n v="1"/>
    <n v="0"/>
    <n v="43600000"/>
    <n v="47391304.350000001"/>
    <n v="0"/>
  </r>
  <r>
    <s v="Servicios fabricante- Microsoft Soporte PremierMicrosoft Soporte PremierUN-ODAD2"/>
    <s v="UN-ODAD2Microsoft Soporte Premier"/>
    <m/>
    <x v="6"/>
    <s v="UN-ODAD2"/>
    <x v="6"/>
    <s v="Servicios fabricante- Microsoft Soporte Premier"/>
    <s v="COP"/>
    <s v="N/A"/>
    <s v="On-Demand Assessment - Active Directory Security: Remote Engineer"/>
    <s v="Servicio"/>
    <s v="Serv"/>
    <s v="Servicio"/>
    <s v="Todas las zonas"/>
    <s v="Remoto"/>
    <s v="Profesional"/>
    <s v="UN-ODAD2"/>
    <s v="Suscripción"/>
    <n v="16800000"/>
    <n v="1"/>
    <n v="1"/>
    <n v="0"/>
    <n v="16800000"/>
    <n v="18260869.57"/>
    <n v="0"/>
  </r>
  <r>
    <s v="Servicios fabricante- Microsoft Soporte PremierMicrosoft Soporte PremierUN-ODAD1"/>
    <s v="UN-ODAD1Microsoft Soporte Premier"/>
    <m/>
    <x v="6"/>
    <s v="UN-ODAD1"/>
    <x v="6"/>
    <s v="Servicios fabricante- Microsoft Soporte Premier"/>
    <s v="COP"/>
    <s v="N/A"/>
    <s v="On-Demand Assessment - Active Directory: Remote Engineer"/>
    <s v="Servicio"/>
    <s v="Serv"/>
    <s v="Servicio"/>
    <s v="Todas las zonas"/>
    <s v="Remoto"/>
    <s v="Profesional"/>
    <s v="UN-ODAD1"/>
    <s v="Suscripción"/>
    <n v="16800000"/>
    <n v="1"/>
    <n v="1"/>
    <n v="0"/>
    <n v="16800000"/>
    <n v="18260869.57"/>
    <n v="0"/>
  </r>
  <r>
    <s v="Servicios fabricante- Microsoft Soporte PremierMicrosoft Soporte PremierUN-ODAD"/>
    <s v="UN-ODADMicrosoft Soporte Premier"/>
    <m/>
    <x v="6"/>
    <s v="UN-ODAD"/>
    <x v="6"/>
    <s v="Servicios fabricante- Microsoft Soporte Premier"/>
    <s v="COP"/>
    <s v="N/A"/>
    <s v="On-Demand Assessment - Azure Active Directory: Remote Engineer"/>
    <s v="Servicio"/>
    <s v="Serv"/>
    <s v="Servicio"/>
    <s v="Todas las zonas"/>
    <s v="Remoto"/>
    <s v="Profesional"/>
    <s v="UN-ODAD"/>
    <s v="Suscripción"/>
    <n v="16800000"/>
    <n v="1"/>
    <n v="1"/>
    <n v="0"/>
    <n v="16800000"/>
    <n v="18260869.57"/>
    <n v="0"/>
  </r>
  <r>
    <s v="Servicios fabricante- Microsoft Soporte PremierMicrosoft Soporte PremierUEMMVMW"/>
    <s v="UEMMVMWMicrosoft Soporte Premier"/>
    <m/>
    <x v="6"/>
    <s v="UEMMVMW"/>
    <x v="6"/>
    <s v="Servicios fabricante- Microsoft Soporte Premier"/>
    <s v="COP"/>
    <s v="N/A"/>
    <s v="Upskilling and Execution Plan for Migrating and modernizingVMware to Azure VMware Solution"/>
    <s v="Servicio"/>
    <s v="Serv"/>
    <s v="Servicio"/>
    <s v="Todas las zonas"/>
    <s v="Remoto"/>
    <s v="Profesional"/>
    <s v="UEMMVMW"/>
    <s v="Suscripción"/>
    <n v="17200000"/>
    <n v="1"/>
    <n v="1"/>
    <n v="0"/>
    <n v="17200000"/>
    <n v="18695652.170000002"/>
    <n v="0"/>
  </r>
  <r>
    <s v="Servicios fabricante- Microsoft Soporte PremierMicrosoft Soporte PremierUAHB"/>
    <s v="UAHBMicrosoft Soporte Premier"/>
    <m/>
    <x v="6"/>
    <s v="UAHB"/>
    <x v="6"/>
    <s v="Servicios fabricante- Microsoft Soporte Premier"/>
    <s v="COP"/>
    <s v="N/A"/>
    <s v="Well-Architected Operational Excellence Assessment"/>
    <s v="Servicio"/>
    <s v="Serv"/>
    <s v="Servicio"/>
    <s v="Todas las zonas"/>
    <s v="Remoto"/>
    <s v="Profesional"/>
    <s v="UAHB"/>
    <s v="Suscripción"/>
    <n v="92400000"/>
    <n v="1"/>
    <n v="1"/>
    <n v="0"/>
    <n v="92400000"/>
    <n v="100434782.61"/>
    <n v="0"/>
  </r>
  <r>
    <s v="Servicios fabricante- Microsoft Soporte PremierMicrosoft Soporte PremierTOEX"/>
    <s v="TOEXMicrosoft Soporte Premier"/>
    <m/>
    <x v="6"/>
    <s v="TOEX"/>
    <x v="6"/>
    <s v="Servicios fabricante- Microsoft Soporte Premier"/>
    <s v="COP"/>
    <s v="N/A"/>
    <s v="Microsoft Teams Collaborative Experiences"/>
    <s v="Servicio"/>
    <s v="Serv"/>
    <s v="Servicio"/>
    <s v="Todas las zonas"/>
    <s v="Remoto/Sitio"/>
    <s v="Profesional"/>
    <s v="TOEX"/>
    <s v="Suscripción"/>
    <n v="8000000"/>
    <n v="1"/>
    <n v="1"/>
    <n v="0"/>
    <n v="8000000"/>
    <n v="8695652.1699999999"/>
    <n v="0"/>
  </r>
  <r>
    <s v="Servicios fabricante- Microsoft Soporte PremierMicrosoft Soporte PremierTOEE"/>
    <s v="TOEEMicrosoft Soporte Premier"/>
    <m/>
    <x v="6"/>
    <s v="TOEE"/>
    <x v="6"/>
    <s v="Servicios fabricante- Microsoft Soporte Premier"/>
    <s v="COP"/>
    <s v="N/A"/>
    <s v="Microsoft Teams Optimized Experiences"/>
    <s v="Servicio"/>
    <s v="Serv"/>
    <s v="Servicio"/>
    <s v="Todas las zonas"/>
    <s v="Remoto"/>
    <s v="Profesional"/>
    <s v="TOEE"/>
    <s v="Suscripción"/>
    <n v="8000000"/>
    <n v="1"/>
    <n v="1"/>
    <n v="0"/>
    <n v="8000000"/>
    <n v="8695652.1699999999"/>
    <n v="0"/>
  </r>
  <r>
    <s v="Servicios fabricante- Microsoft Soporte PremierMicrosoft Soporte PremierTEAR"/>
    <s v="TEARMicrosoft Soporte Premier"/>
    <m/>
    <x v="6"/>
    <s v="TEAR"/>
    <x v="6"/>
    <s v="Servicios fabricante- Microsoft Soporte Premier"/>
    <s v="COP"/>
    <s v="N/A"/>
    <s v="Microsoft Teams Enablement Assessment: Microsoft Teams Rooms"/>
    <s v="Servicio"/>
    <s v="Serv"/>
    <s v="Servicio"/>
    <s v="Todas las zonas"/>
    <s v="Remoto"/>
    <s v="Profesional"/>
    <s v="TEAR"/>
    <s v="Suscripción"/>
    <n v="41600000"/>
    <n v="1"/>
    <n v="1"/>
    <n v="0"/>
    <n v="41600000"/>
    <n v="45217391.299999997"/>
    <n v="0"/>
  </r>
  <r>
    <s v="Servicios fabricante- Microsoft Soporte PremierMicrosoft Soporte PremierTBMZTR"/>
    <s v="TBMZTRMicrosoft Soporte Premier"/>
    <m/>
    <x v="6"/>
    <s v="TBMZTR"/>
    <x v="6"/>
    <s v="Servicios fabricante- Microsoft Soporte Premier"/>
    <s v="COP"/>
    <s v="N/A"/>
    <s v="Technical Blocker Mitigation for Zero Trust Journey with Entra"/>
    <s v="Servicio"/>
    <s v="Serv"/>
    <s v="Servicio"/>
    <s v="Todas las zonas"/>
    <s v="Remoto/Sitio"/>
    <s v="Profesional"/>
    <s v="TBMZTR"/>
    <s v="Suscripción"/>
    <n v="23200000"/>
    <n v="1"/>
    <n v="1"/>
    <n v="0"/>
    <n v="23200000"/>
    <n v="25217391.300000001"/>
    <n v="0"/>
  </r>
  <r>
    <s v="Servicios fabricante- Microsoft Soporte PremierMicrosoft Soporte PremierTBMVDI"/>
    <s v="TBMVDIMicrosoft Soporte Premier"/>
    <m/>
    <x v="6"/>
    <s v="TBMVDI"/>
    <x v="6"/>
    <s v="Servicios fabricante- Microsoft Soporte Premier"/>
    <s v="COP"/>
    <s v="N/A"/>
    <s v="Technical blocker mitigation for Modernize and Extend VDI to AVD"/>
    <s v="Servicio"/>
    <s v="Serv"/>
    <s v="Servicio"/>
    <s v="Todas las zonas"/>
    <s v="Remoto/Sitio"/>
    <s v="Profesional"/>
    <s v="TBMVDI"/>
    <s v="Suscripción"/>
    <n v="56800000"/>
    <n v="1"/>
    <n v="1"/>
    <n v="0"/>
    <n v="56800000"/>
    <n v="61739130.43"/>
    <n v="0"/>
  </r>
  <r>
    <s v="Servicios fabricante- Microsoft Soporte PremierMicrosoft Soporte PremierTBMSW"/>
    <s v="TBMSWMicrosoft Soporte Premier"/>
    <m/>
    <x v="6"/>
    <s v="TBMSW"/>
    <x v="6"/>
    <s v="Servicios fabricante- Microsoft Soporte Premier"/>
    <s v="COP"/>
    <s v="N/A"/>
    <s v="Technical Blocker Mitigation for Securing Workloads"/>
    <s v="Servicio"/>
    <s v="Serv"/>
    <s v="Servicio"/>
    <s v="Todas las zonas"/>
    <s v="Remoto/Sitio"/>
    <s v="Profesional"/>
    <s v="TBMSW"/>
    <s v="Suscripción"/>
    <n v="34400000"/>
    <n v="1"/>
    <n v="1"/>
    <n v="0"/>
    <n v="34400000"/>
    <n v="37391304.350000001"/>
    <n v="0"/>
  </r>
  <r>
    <s v="Servicios fabricante- Microsoft Soporte PremierMicrosoft Soporte PremierTBMSI"/>
    <s v="TBMSIMicrosoft Soporte Premier"/>
    <m/>
    <x v="6"/>
    <s v="TBMSI"/>
    <x v="6"/>
    <s v="Servicios fabricante- Microsoft Soporte Premier"/>
    <s v="COP"/>
    <s v="N/A"/>
    <s v="Technical Blocker Mitigation for Securing Identities with Entra"/>
    <s v="Servicio"/>
    <s v="Serv"/>
    <s v="Servicio"/>
    <s v="Todas las zonas"/>
    <s v="Remoto/Sitio"/>
    <s v="Profesional"/>
    <s v="TBMSI"/>
    <s v="Suscripción"/>
    <n v="23200000"/>
    <n v="1"/>
    <n v="1"/>
    <n v="0"/>
    <n v="23200000"/>
    <n v="25217391.300000001"/>
    <n v="0"/>
  </r>
  <r>
    <s v="Servicios fabricante- Microsoft Soporte PremierMicrosoft Soporte PremierTBMSG"/>
    <s v="TBMSGMicrosoft Soporte Premier"/>
    <m/>
    <x v="6"/>
    <s v="TBMSG"/>
    <x v="6"/>
    <s v="Servicios fabricante- Microsoft Soporte Premier"/>
    <s v="COP"/>
    <s v="N/A"/>
    <s v="Technical blocker mitigation for Secure and Govern your Hybrid and Multi-Cloud environment"/>
    <s v="Servicio"/>
    <s v="Serv"/>
    <s v="Servicio"/>
    <s v="Todas las zonas"/>
    <s v="Remoto/Sitio"/>
    <s v="Profesional"/>
    <s v="TBMSG"/>
    <s v="Suscripción"/>
    <n v="56800000"/>
    <n v="1"/>
    <n v="1"/>
    <n v="0"/>
    <n v="56800000"/>
    <n v="61739130.43"/>
    <n v="0"/>
  </r>
  <r>
    <s v="Servicios fabricante- Microsoft Soporte PremierMicrosoft Soporte PremierTBMHM"/>
    <s v="TBMHMMicrosoft Soporte Premier"/>
    <m/>
    <x v="6"/>
    <s v="TBMHM"/>
    <x v="6"/>
    <s v="Servicios fabricante- Microsoft Soporte Premier"/>
    <s v="COP"/>
    <s v="N/A"/>
    <s v="Technical Blocker Mitigation for Operate Cloud native applications in your Hybrid and Multi-cloud environment"/>
    <s v="Servicio"/>
    <s v="Serv"/>
    <s v="Servicio"/>
    <s v="Todas las zonas"/>
    <s v="Remoto/Sitio"/>
    <s v="Profesional"/>
    <s v="TBMHM"/>
    <s v="Suscripción"/>
    <n v="56800000"/>
    <n v="1"/>
    <n v="1"/>
    <n v="0"/>
    <n v="56800000"/>
    <n v="61739130.43"/>
    <n v="0"/>
  </r>
  <r>
    <s v="Servicios fabricante- Microsoft Soporte PremierMicrosoft Soporte PremierTBMFF9"/>
    <s v="TBMFF9Microsoft Soporte Premier"/>
    <m/>
    <x v="6"/>
    <s v="TBMFF9"/>
    <x v="6"/>
    <s v="Servicios fabricante- Microsoft Soporte Premier"/>
    <s v="COP"/>
    <s v="N/A"/>
    <s v="Technical Blocker Mitigation for Migration and modernizing Virtual Machines to Azure"/>
    <s v="Servicio"/>
    <s v="Serv"/>
    <s v="Servicio"/>
    <s v="Todas las zonas"/>
    <s v="Remoto"/>
    <s v="Profesional"/>
    <s v="TBMFF9"/>
    <s v="Suscripción"/>
    <n v="56800000"/>
    <n v="1"/>
    <n v="1"/>
    <n v="0"/>
    <n v="56800000"/>
    <n v="61739130.43"/>
    <n v="0"/>
  </r>
  <r>
    <s v="Servicios fabricante- Microsoft Soporte PremierMicrosoft Soporte PremierTBMFF8"/>
    <s v="TBMFF8Microsoft Soporte Premier"/>
    <m/>
    <x v="6"/>
    <s v="TBMFF8"/>
    <x v="6"/>
    <s v="Servicios fabricante- Microsoft Soporte Premier"/>
    <s v="COP"/>
    <s v="N/A"/>
    <s v="Technical Blocker Mitigation for Migrating and modernizing to S/4HANA with Azure native"/>
    <s v="Servicio"/>
    <s v="Serv"/>
    <s v="Servicio"/>
    <s v="Todas las zonas"/>
    <s v="Remoto"/>
    <s v="Profesional"/>
    <s v="TBMFF8"/>
    <s v="Suscripción"/>
    <n v="56800000"/>
    <n v="1"/>
    <n v="1"/>
    <n v="0"/>
    <n v="56800000"/>
    <n v="61739130.43"/>
    <n v="0"/>
  </r>
  <r>
    <s v="Servicios fabricante- Microsoft Soporte PremierMicrosoft Soporte PremierTBMFF7"/>
    <s v="TBMFF7Microsoft Soporte Premier"/>
    <m/>
    <x v="6"/>
    <s v="TBMFF7"/>
    <x v="6"/>
    <s v="Servicios fabricante- Microsoft Soporte Premier"/>
    <s v="COP"/>
    <s v="N/A"/>
    <s v="Technical Blocker Mitigation for Migration to Databricks"/>
    <s v="Servicio"/>
    <s v="Serv"/>
    <s v="Servicio"/>
    <s v="Todas las zonas"/>
    <s v="Remoto"/>
    <s v="Profesional"/>
    <s v="TBMFF7"/>
    <s v="Suscripción"/>
    <n v="92800000"/>
    <n v="1"/>
    <n v="1"/>
    <n v="0"/>
    <n v="92800000"/>
    <n v="100869565.22"/>
    <n v="0"/>
  </r>
  <r>
    <s v="Servicios fabricante- Microsoft Soporte PremierMicrosoft Soporte PremierTBMFF6"/>
    <s v="TBMFF6Microsoft Soporte Premier"/>
    <m/>
    <x v="6"/>
    <s v="TBMFF6"/>
    <x v="6"/>
    <s v="Servicios fabricante- Microsoft Soporte Premier"/>
    <s v="COP"/>
    <s v="N/A"/>
    <s v="Technical Blocker Mitigation for Data Governance"/>
    <s v="Servicio"/>
    <s v="Serv"/>
    <s v="Servicio"/>
    <s v="Todas las zonas"/>
    <s v="Remoto"/>
    <s v="Profesional"/>
    <s v="TBMFF6"/>
    <s v="Suscripción"/>
    <n v="92800000"/>
    <n v="1"/>
    <n v="1"/>
    <n v="0"/>
    <n v="92800000"/>
    <n v="100869565.22"/>
    <n v="0"/>
  </r>
  <r>
    <s v="Servicios fabricante- Microsoft Soporte PremierMicrosoft Soporte PremierTBMFF5"/>
    <s v="TBMFF5Microsoft Soporte Premier"/>
    <m/>
    <x v="6"/>
    <s v="TBMFF5"/>
    <x v="6"/>
    <s v="Servicios fabricante- Microsoft Soporte Premier"/>
    <s v="COP"/>
    <s v="N/A"/>
    <s v="Technical Blocker Mitigation for Dynamics 365 Sales, Service, and Marketing"/>
    <s v="Servicio"/>
    <s v="Serv"/>
    <s v="Servicio"/>
    <s v="Todas las zonas"/>
    <s v="Remoto"/>
    <s v="Profesional"/>
    <s v="TBMFF5"/>
    <s v="Suscripción"/>
    <n v="92800000"/>
    <n v="1"/>
    <n v="1"/>
    <n v="0"/>
    <n v="92800000"/>
    <n v="100869565.22"/>
    <n v="0"/>
  </r>
  <r>
    <s v="Servicios fabricante- Microsoft Soporte PremierMicrosoft Soporte PremierTBMFF4"/>
    <s v="TBMFF4Microsoft Soporte Premier"/>
    <m/>
    <x v="6"/>
    <s v="TBMFF4"/>
    <x v="6"/>
    <s v="Servicios fabricante- Microsoft Soporte Premier"/>
    <s v="COP"/>
    <s v="N/A"/>
    <s v="Technical Blocker Mitigation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TBMFF4"/>
    <s v="Suscripción"/>
    <n v="92800000"/>
    <n v="1"/>
    <n v="1"/>
    <n v="0"/>
    <n v="92800000"/>
    <n v="100869565.22"/>
    <n v="0"/>
  </r>
  <r>
    <s v="Servicios fabricante- Microsoft Soporte PremierMicrosoft Soporte PremierTBMFF3"/>
    <s v="TBMFF3Microsoft Soporte Premier"/>
    <m/>
    <x v="6"/>
    <s v="TBMFF3"/>
    <x v="6"/>
    <s v="Servicios fabricante- Microsoft Soporte Premier"/>
    <s v="COP"/>
    <s v="N/A"/>
    <s v="Technical Blocker Mitigation for Back up on-prem data and SaaS data to Azure"/>
    <s v="Servicio"/>
    <s v="Serv"/>
    <s v="Servicio"/>
    <s v="Todas las zonas"/>
    <s v="Remoto"/>
    <s v="Profesional"/>
    <s v="TBMFF3"/>
    <s v="Suscripción"/>
    <n v="56800000"/>
    <n v="1"/>
    <n v="1"/>
    <n v="0"/>
    <n v="56800000"/>
    <n v="61739130.43"/>
    <n v="0"/>
  </r>
  <r>
    <s v="Servicios fabricante- Microsoft Soporte PremierMicrosoft Soporte PremierTBMFF2"/>
    <s v="TBMFF2Microsoft Soporte Premier"/>
    <m/>
    <x v="6"/>
    <s v="TBMFF2"/>
    <x v="6"/>
    <s v="Servicios fabricante- Microsoft Soporte Premier"/>
    <s v="COP"/>
    <s v="N/A"/>
    <s v="Technical Blocker Mitigation for Attaching Monitor, Storage, Networking, and Security to Azure Workloads"/>
    <s v="Servicio"/>
    <s v="Serv"/>
    <s v="Servicio"/>
    <s v="Todas las zonas"/>
    <s v="Remoto"/>
    <s v="Profesional"/>
    <s v="TBMFF2"/>
    <s v="Suscripción"/>
    <n v="56800000"/>
    <n v="1"/>
    <n v="1"/>
    <n v="0"/>
    <n v="56800000"/>
    <n v="61739130.43"/>
    <n v="0"/>
  </r>
  <r>
    <s v="Servicios fabricante- Microsoft Soporte PremierMicrosoft Soporte PremierTBMFF17"/>
    <s v="TBMFF17Microsoft Soporte Premier"/>
    <m/>
    <x v="6"/>
    <s v="TBMFF17"/>
    <x v="6"/>
    <s v="Servicios fabricante- Microsoft Soporte Premier"/>
    <s v="COP"/>
    <s v="N/A"/>
    <s v="Technical blocker mitigation for Migration and Modernization of VMware to Azure VMware Solution"/>
    <s v="Servicio"/>
    <s v="Serv"/>
    <s v="Servicio"/>
    <s v="Todas las zonas"/>
    <s v="Remoto"/>
    <s v="Profesional"/>
    <s v="TBMFF17"/>
    <s v="Suscripción"/>
    <n v="56800000"/>
    <n v="1"/>
    <n v="1"/>
    <n v="0"/>
    <n v="56800000"/>
    <n v="61739130.43"/>
    <n v="0"/>
  </r>
  <r>
    <s v="Servicios fabricante- Microsoft Soporte PremierMicrosoft Soporte PremierTBMFF15"/>
    <s v="TBMFF15Microsoft Soporte Premier"/>
    <m/>
    <x v="6"/>
    <s v="TBMFF15"/>
    <x v="6"/>
    <s v="Servicios fabricante- Microsoft Soporte Premier"/>
    <s v="COP"/>
    <s v="N/A"/>
    <s v="Technical Blocker Mitigation for Synapse Link and PBI Analytics"/>
    <s v="Servicio"/>
    <s v="Serv"/>
    <s v="Servicio"/>
    <s v="Todas las zonas"/>
    <s v="Remoto"/>
    <s v="Profesional"/>
    <s v="TBMFF15"/>
    <s v="Suscripción"/>
    <n v="92800000"/>
    <n v="1"/>
    <n v="1"/>
    <n v="0"/>
    <n v="92800000"/>
    <n v="100869565.22"/>
    <n v="0"/>
  </r>
  <r>
    <s v="Servicios fabricante- Microsoft Soporte PremierMicrosoft Soporte PremierTBMFF14"/>
    <s v="TBMFF14Microsoft Soporte Premier"/>
    <m/>
    <x v="6"/>
    <s v="TBMFF14"/>
    <x v="6"/>
    <s v="Servicios fabricante- Microsoft Soporte Premier"/>
    <s v="COP"/>
    <s v="N/A"/>
    <s v="Technical Blocker Mitigation for Modernizing Apps with Azure Managed Services for Databases and Apps"/>
    <s v="Servicio"/>
    <s v="Serv"/>
    <s v="Servicio"/>
    <s v="Todas las zonas"/>
    <s v="Remoto"/>
    <s v="Profesional"/>
    <s v="TBMFF14"/>
    <s v="Suscripción"/>
    <n v="92800000"/>
    <n v="1"/>
    <n v="1"/>
    <n v="0"/>
    <n v="92800000"/>
    <n v="100869565.22"/>
    <n v="0"/>
  </r>
  <r>
    <s v="Servicios fabricante- Microsoft Soporte PremierMicrosoft Soporte PremierTBMFF13"/>
    <s v="TBMFF13Microsoft Soporte Premier"/>
    <m/>
    <x v="6"/>
    <s v="TBMFF13"/>
    <x v="6"/>
    <s v="Servicios fabricante- Microsoft Soporte Premier"/>
    <s v="COP"/>
    <s v="N/A"/>
    <s v="Technical Blocker Mitigation for Migration to Azure SQL from VMs"/>
    <s v="Servicio"/>
    <s v="Serv"/>
    <s v="Servicio"/>
    <s v="Todas las zonas"/>
    <s v="Remoto"/>
    <s v="Profesional"/>
    <s v="TBMFF13"/>
    <s v="Suscripción"/>
    <n v="92800000"/>
    <n v="1"/>
    <n v="1"/>
    <n v="0"/>
    <n v="92800000"/>
    <n v="100869565.22"/>
    <n v="0"/>
  </r>
  <r>
    <s v="Servicios fabricante- Microsoft Soporte PremierMicrosoft Soporte PremierTBMFF12"/>
    <s v="TBMFF12Microsoft Soporte Premier"/>
    <m/>
    <x v="6"/>
    <s v="TBMFF12"/>
    <x v="6"/>
    <s v="Servicios fabricante- Microsoft Soporte Premier"/>
    <s v="COP"/>
    <s v="N/A"/>
    <s v="Technical Blocker Mitigation for Migration to Azure SQL or Arc-Enabled Data Services"/>
    <s v="Servicio"/>
    <s v="Serv"/>
    <s v="Servicio"/>
    <s v="Todas las zonas"/>
    <s v="Remoto"/>
    <s v="Profesional"/>
    <s v="TBMFF12"/>
    <s v="Suscripción"/>
    <n v="92800000"/>
    <n v="1"/>
    <n v="1"/>
    <n v="0"/>
    <n v="92800000"/>
    <n v="100869565.22"/>
    <n v="0"/>
  </r>
  <r>
    <s v="Servicios fabricante- Microsoft Soporte PremierMicrosoft Soporte PremierTBMFF11"/>
    <s v="TBMFF11Microsoft Soporte Premier"/>
    <m/>
    <x v="6"/>
    <s v="TBMFF11"/>
    <x v="6"/>
    <s v="Servicios fabricante- Microsoft Soporte Premier"/>
    <s v="COP"/>
    <s v="N/A"/>
    <s v="Technical Blocker Mitigation for Migration to Azure Open Source Databases"/>
    <s v="Servicio"/>
    <s v="Serv"/>
    <s v="Servicio"/>
    <s v="Todas las zonas"/>
    <s v="Remoto"/>
    <s v="Profesional"/>
    <s v="TBMFF11"/>
    <s v="Suscripción"/>
    <n v="92800000"/>
    <n v="1"/>
    <n v="1"/>
    <n v="0"/>
    <n v="92800000"/>
    <n v="100869565.22"/>
    <n v="0"/>
  </r>
  <r>
    <s v="Servicios fabricante- Microsoft Soporte PremierMicrosoft Soporte PremierTBMFF10"/>
    <s v="TBMFF10Microsoft Soporte Premier"/>
    <m/>
    <x v="6"/>
    <s v="TBMFF10"/>
    <x v="6"/>
    <s v="Servicios fabricante- Microsoft Soporte Premier"/>
    <s v="COP"/>
    <s v="N/A"/>
    <s v="Technical Blocker Mitigation for Migration to Azure Synapse"/>
    <s v="Servicio"/>
    <s v="Serv"/>
    <s v="Servicio"/>
    <s v="Todas las zonas"/>
    <s v="Remoto"/>
    <s v="Profesional"/>
    <s v="TBMFF10"/>
    <s v="Suscripción"/>
    <n v="92800000"/>
    <n v="1"/>
    <n v="1"/>
    <n v="0"/>
    <n v="92800000"/>
    <n v="100869565.22"/>
    <n v="0"/>
  </r>
  <r>
    <s v="Servicios fabricante- Microsoft Soporte PremierMicrosoft Soporte PremierTBMFF1"/>
    <s v="TBMFF1Microsoft Soporte Premier"/>
    <m/>
    <x v="6"/>
    <s v="TBMFF1"/>
    <x v="6"/>
    <s v="Servicios fabricante- Microsoft Soporte Premier"/>
    <s v="COP"/>
    <s v="N/A"/>
    <s v="Technical Blocker Mitigation for Attaching Azure Backup and Azure Site Recovery to Virtual Machines"/>
    <s v="Servicio"/>
    <s v="Serv"/>
    <s v="Servicio"/>
    <s v="Todas las zonas"/>
    <s v="Remoto"/>
    <s v="Profesional"/>
    <s v="TBMFF1"/>
    <s v="Suscripción"/>
    <n v="56800000"/>
    <n v="1"/>
    <n v="1"/>
    <n v="0"/>
    <n v="56800000"/>
    <n v="61739130.43"/>
    <n v="0"/>
  </r>
  <r>
    <s v="Servicios fabricante- Microsoft Soporte PremierMicrosoft Soporte PremierTBMFF"/>
    <s v="TBMFFMicrosoft Soporte Premier"/>
    <m/>
    <x v="6"/>
    <s v="TBMFF"/>
    <x v="6"/>
    <s v="Servicios fabricante- Microsoft Soporte Premier"/>
    <s v="COP"/>
    <s v="N/A"/>
    <s v="Technical Blocker Mitigation for Azure Analytics &amp; Azure Machine Learning"/>
    <s v="Servicio"/>
    <s v="Serv"/>
    <s v="Servicio"/>
    <s v="Todas las zonas"/>
    <s v="Remoto"/>
    <s v="Profesional"/>
    <s v="TBMFF"/>
    <s v="Suscripción"/>
    <n v="92800000"/>
    <n v="1"/>
    <n v="1"/>
    <n v="0"/>
    <n v="92800000"/>
    <n v="100869565.22"/>
    <n v="0"/>
  </r>
  <r>
    <s v="Servicios fabricante- Microsoft Soporte PremierMicrosoft Soporte PremierTBMFD"/>
    <s v="TBMFDMicrosoft Soporte Premier"/>
    <m/>
    <x v="6"/>
    <s v="TBMFD"/>
    <x v="6"/>
    <s v="Servicios fabricante- Microsoft Soporte Premier"/>
    <s v="COP"/>
    <s v="N/A"/>
    <s v="Technical Blocker Mitigation for Dynamics 365 Finance and Supply Chain Management"/>
    <s v="Servicio"/>
    <s v="Serv"/>
    <s v="Servicio"/>
    <s v="Todas las zonas"/>
    <s v="Remoto/Sitio"/>
    <s v="Profesional"/>
    <s v="TBMFD"/>
    <s v="Suscripción"/>
    <n v="92800000"/>
    <n v="1"/>
    <n v="1"/>
    <n v="0"/>
    <n v="92800000"/>
    <n v="100869565.22"/>
    <n v="0"/>
  </r>
  <r>
    <s v="Servicios fabricante- Microsoft Soporte PremierMicrosoft Soporte PremierTBMDL"/>
    <s v="TBMDLMicrosoft Soporte Premier"/>
    <m/>
    <x v="6"/>
    <s v="TBMDL"/>
    <x v="6"/>
    <s v="Servicios fabricante- Microsoft Soporte Premier"/>
    <s v="COP"/>
    <s v="N/A"/>
    <s v="Technical Blocker Mitigation for Dynamics 365 Low Code"/>
    <s v="Servicio"/>
    <s v="Serv"/>
    <s v="Servicio"/>
    <s v="Todas las zonas"/>
    <s v="Remoto/Sitio"/>
    <s v="Profesional"/>
    <s v="TBMDL"/>
    <s v="Suscripción"/>
    <n v="92800000"/>
    <n v="1"/>
    <n v="1"/>
    <n v="0"/>
    <n v="92800000"/>
    <n v="100869565.22"/>
    <n v="0"/>
  </r>
  <r>
    <s v="Servicios fabricante- Microsoft Soporte PremierMicrosoft Soporte PremierTBMDE"/>
    <s v="TBMDEMicrosoft Soporte Premier"/>
    <m/>
    <x v="6"/>
    <s v="TBMDE"/>
    <x v="6"/>
    <s v="Servicios fabricante- Microsoft Soporte Premier"/>
    <s v="COP"/>
    <s v="N/A"/>
    <s v="Technical Blocker Mitigation for Microsoft Defender for Endpoint"/>
    <s v="Servicio"/>
    <s v="Serv"/>
    <s v="Servicio"/>
    <s v="Todas las zonas"/>
    <s v="Remoto/Sitio"/>
    <s v="Profesional"/>
    <s v="TBMDE"/>
    <s v="Suscripción"/>
    <n v="23200000"/>
    <n v="1"/>
    <n v="1"/>
    <n v="0"/>
    <n v="23200000"/>
    <n v="25217391.300000001"/>
    <n v="0"/>
  </r>
  <r>
    <s v="Servicios fabricante- Microsoft Soporte PremierMicrosoft Soporte PremierTBMCSO"/>
    <s v="TBMCSOMicrosoft Soporte Premier"/>
    <m/>
    <x v="6"/>
    <s v="TBMCSO"/>
    <x v="6"/>
    <s v="Servicios fabricante- Microsoft Soporte Premier"/>
    <s v="COP"/>
    <s v="N/A"/>
    <s v="Technical Blocker Mitigation for Modern Security Operations with Sentinel and Defender XDR"/>
    <s v="Servicio"/>
    <s v="Serv"/>
    <s v="Servicio"/>
    <s v="Todas las zonas"/>
    <s v="Remoto/Sitio"/>
    <s v="Profesional"/>
    <s v="TBMCSO"/>
    <s v="Suscripción"/>
    <n v="23200000"/>
    <n v="1"/>
    <n v="1"/>
    <n v="0"/>
    <n v="23200000"/>
    <n v="25217391.300000001"/>
    <n v="0"/>
  </r>
  <r>
    <s v="Servicios fabricante- Microsoft Soporte PremierMicrosoft Soporte PremierTBMCSM"/>
    <s v="TBMCSMMicrosoft Soporte Premier"/>
    <m/>
    <x v="6"/>
    <s v="TBMCSM"/>
    <x v="6"/>
    <s v="Servicios fabricante- Microsoft Soporte Premier"/>
    <s v="COP"/>
    <s v="N/A"/>
    <s v="Technical Blocker Mitigation for Cloud Security Posture Management with Defender for Cloud"/>
    <s v="Servicio"/>
    <s v="Serv"/>
    <s v="Servicio"/>
    <s v="Todas las zonas"/>
    <s v="Remoto/Sitio"/>
    <s v="Profesional"/>
    <s v="TBMCSM"/>
    <s v="Suscripción"/>
    <n v="23200000"/>
    <n v="1"/>
    <n v="1"/>
    <n v="0"/>
    <n v="23200000"/>
    <n v="25217391.300000001"/>
    <n v="0"/>
  </r>
  <r>
    <s v="Servicios fabricante- Microsoft Soporte PremierMicrosoft Soporte PremierTBMCE"/>
    <s v="TBMCEMicrosoft Soporte Premier"/>
    <m/>
    <x v="6"/>
    <s v="TBMCE"/>
    <x v="6"/>
    <s v="Servicios fabricante- Microsoft Soporte Premier"/>
    <s v="COP"/>
    <s v="N/A"/>
    <s v="Technical Blocker Mitigation for Secure Collaboration with Defender for Office 365"/>
    <s v="Servicio"/>
    <s v="Serv"/>
    <s v="Servicio"/>
    <s v="Todas las zonas"/>
    <s v="Remoto/Sitio"/>
    <s v="Profesional"/>
    <s v="TBMCE"/>
    <s v="Suscripción"/>
    <n v="23200000"/>
    <n v="1"/>
    <n v="1"/>
    <n v="0"/>
    <n v="23200000"/>
    <n v="25217391.300000001"/>
    <n v="0"/>
  </r>
  <r>
    <s v="Servicios fabricante- Microsoft Soporte PremierMicrosoft Soporte PremierT1CW"/>
    <s v="T1CWMicrosoft Soporte Premier"/>
    <m/>
    <x v="6"/>
    <s v="T1CW"/>
    <x v="6"/>
    <s v="Servicios fabricante- Microsoft Soporte Premier"/>
    <s v="COP"/>
    <s v="N/A"/>
    <s v="WorkshopPLUS Remote - Support for Microsoft Teams 1 Day - Closed Workshop"/>
    <s v="Servicio"/>
    <s v="Serv"/>
    <s v="Servicio"/>
    <s v="Todas las zonas"/>
    <s v="Remoto"/>
    <s v="Profesional"/>
    <s v="T1CW"/>
    <s v="Suscripción"/>
    <n v="14400000"/>
    <n v="1"/>
    <n v="1"/>
    <n v="0"/>
    <n v="14400000"/>
    <n v="15652173.91"/>
    <n v="0"/>
  </r>
  <r>
    <s v="Servicios fabricante- Microsoft Soporte PremierMicrosoft Soporte PremierSZZX"/>
    <s v="SZZXMicrosoft Soporte Premier"/>
    <m/>
    <x v="6"/>
    <s v="SZZX"/>
    <x v="6"/>
    <s v="Servicios fabricante- Microsoft Soporte Premier"/>
    <s v="COP"/>
    <s v="N/A"/>
    <s v="Microsoft Teams Return to Office Outreach"/>
    <s v="Servicio"/>
    <s v="Serv"/>
    <s v="Servicio"/>
    <s v="Todas las zonas"/>
    <s v="Remoto"/>
    <s v="Profesional"/>
    <s v="SZZX"/>
    <s v="Suscripción"/>
    <n v="8000000"/>
    <n v="1"/>
    <n v="1"/>
    <n v="0"/>
    <n v="8000000"/>
    <n v="8695652.1699999999"/>
    <n v="0"/>
  </r>
  <r>
    <s v="Servicios fabricante- Microsoft Soporte PremierMicrosoft Soporte PremierSZZT"/>
    <s v="SZZTMicrosoft Soporte Premier"/>
    <m/>
    <x v="6"/>
    <s v="SZZT"/>
    <x v="6"/>
    <s v="Servicios fabricante- Microsoft Soporte Premier"/>
    <s v="COP"/>
    <s v="N/A"/>
    <s v="WorkshopPLUS - Journey to Microsoft Viva Connections - Closed Workshop"/>
    <s v="Servicio"/>
    <s v="Serv"/>
    <s v="Servicio"/>
    <s v="Todas las zonas"/>
    <s v="Remoto/Sitio"/>
    <s v="Profesional"/>
    <s v="SZZT"/>
    <s v="Suscripción"/>
    <n v="17200000"/>
    <n v="1"/>
    <n v="1"/>
    <n v="0"/>
    <n v="17200000"/>
    <n v="18695652.170000002"/>
    <n v="0"/>
  </r>
  <r>
    <s v="Servicios fabricante- Microsoft Soporte PremierMicrosoft Soporte PremierSZZP"/>
    <s v="SZZPMicrosoft Soporte Premier"/>
    <m/>
    <x v="6"/>
    <s v="SZZP"/>
    <x v="6"/>
    <s v="Servicios fabricante- Microsoft Soporte Premier"/>
    <s v="COP"/>
    <s v="N/A"/>
    <s v="WorkshopPLUS - Dynamics 365 Sales Insights: 1 Day with Lab - Closed Workshop"/>
    <s v="Servicio"/>
    <s v="Serv"/>
    <s v="Servicio"/>
    <s v="Todas las zonas"/>
    <s v="Remoto/Sitio"/>
    <s v="Profesional"/>
    <s v="SZZP"/>
    <s v="Suscripción"/>
    <n v="25600000"/>
    <n v="1"/>
    <n v="1"/>
    <n v="0"/>
    <n v="25600000"/>
    <n v="27826086.960000001"/>
    <n v="0"/>
  </r>
  <r>
    <s v="Servicios fabricante- Microsoft Soporte PremierMicrosoft Soporte PremierSZYU5"/>
    <s v="SZYU5Microsoft Soporte Premier"/>
    <m/>
    <x v="6"/>
    <s v="SZYU5"/>
    <x v="6"/>
    <s v="Servicios fabricante- Microsoft Soporte Premier"/>
    <s v="COP"/>
    <s v="N/A"/>
    <s v="Designated Support Engineering Azure Data ( 1 hora)"/>
    <s v="Hora"/>
    <s v="Serv"/>
    <s v="Servicio"/>
    <s v="Todas las zonas"/>
    <s v="Remoto/Sitio"/>
    <s v="Profesional"/>
    <s v="SZYU5"/>
    <s v="Suscripción"/>
    <n v="0"/>
    <n v="1"/>
    <n v="1"/>
    <n v="0"/>
    <n v="0"/>
    <n v="0"/>
    <n v="0"/>
  </r>
  <r>
    <s v="Servicios fabricante- Microsoft Soporte PremierMicrosoft Soporte PremierSZYU4"/>
    <s v="SZYU4Microsoft Soporte Premier"/>
    <m/>
    <x v="6"/>
    <s v="SZYU4"/>
    <x v="6"/>
    <s v="Servicios fabricante- Microsoft Soporte Premier"/>
    <s v="COP"/>
    <s v="N/A"/>
    <s v="Designated Support Engineering Azure Data (1600 horas)"/>
    <s v="Paquete"/>
    <s v="Serv"/>
    <s v="Servicio"/>
    <s v="Todas las zonas"/>
    <s v="Remoto/Sitio"/>
    <s v="Profesional"/>
    <s v="SZYU4"/>
    <s v="Suscripción"/>
    <n v="1506070896"/>
    <n v="1"/>
    <n v="1"/>
    <n v="0"/>
    <n v="1506070896"/>
    <n v="1637033582.6099999"/>
    <n v="0"/>
  </r>
  <r>
    <s v="Servicios fabricante- Microsoft Soporte PremierMicrosoft Soporte PremierSZYU3"/>
    <s v="SZYU3Microsoft Soporte Premier"/>
    <m/>
    <x v="6"/>
    <s v="SZYU3"/>
    <x v="6"/>
    <s v="Servicios fabricante- Microsoft Soporte Premier"/>
    <s v="COP"/>
    <s v="N/A"/>
    <s v="Designated Support Engineering Azure Data (1200 horas)"/>
    <s v="Paquete"/>
    <s v="Serv"/>
    <s v="Servicio"/>
    <s v="Todas las zonas"/>
    <s v="Remoto/Sitio"/>
    <s v="Profesional"/>
    <s v="SZYU3"/>
    <s v="Suscripción"/>
    <n v="1137632284.8"/>
    <n v="1"/>
    <n v="1"/>
    <n v="0"/>
    <n v="1137632284.8"/>
    <n v="1236556831.3"/>
    <n v="0"/>
  </r>
  <r>
    <s v="Servicios fabricante- Microsoft Soporte PremierMicrosoft Soporte PremierSZYU2"/>
    <s v="SZYU2Microsoft Soporte Premier"/>
    <m/>
    <x v="6"/>
    <s v="SZYU2"/>
    <x v="6"/>
    <s v="Servicios fabricante- Microsoft Soporte Premier"/>
    <s v="COP"/>
    <s v="N/A"/>
    <s v="Designated Support Engineering Azure Data (800 horas)"/>
    <s v="Paquete"/>
    <s v="Serv"/>
    <s v="Servicio"/>
    <s v="Todas las zonas"/>
    <s v="Remoto/Sitio"/>
    <s v="Profesional"/>
    <s v="SZYU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ZYU1"/>
    <s v="SZYU1Microsoft Soporte Premier"/>
    <m/>
    <x v="6"/>
    <s v="SZYU1"/>
    <x v="6"/>
    <s v="Servicios fabricante- Microsoft Soporte Premier"/>
    <s v="COP"/>
    <s v="N/A"/>
    <s v="Designated Support Engineering Azure Data (400 horas)"/>
    <s v="Paquete"/>
    <s v="Serv"/>
    <s v="Servicio"/>
    <s v="Todas las zonas"/>
    <s v="Remoto/Sitio"/>
    <s v="Profesional"/>
    <s v="SZYU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ZYF"/>
    <s v="SZYFMicrosoft Soporte Premier"/>
    <m/>
    <x v="6"/>
    <s v="SZYF"/>
    <x v="6"/>
    <s v="Servicios fabricante- Microsoft Soporte Premier"/>
    <s v="COP"/>
    <s v="N/A"/>
    <s v="Activate - Microsoft Viva Connections and Modern Intranets"/>
    <s v="Servicio"/>
    <s v="Serv"/>
    <s v="Servicio"/>
    <s v="Todas las zonas"/>
    <s v="Remoto"/>
    <s v="Profesional"/>
    <s v="SZYF"/>
    <s v="Suscripción"/>
    <n v="32400000"/>
    <n v="1"/>
    <n v="1"/>
    <n v="0"/>
    <n v="32400000"/>
    <n v="35217391.299999997"/>
    <n v="0"/>
  </r>
  <r>
    <s v="Servicios fabricante- Microsoft Soporte PremierMicrosoft Soporte PremierSZAY"/>
    <s v="SZAYMicrosoft Soporte Premier"/>
    <m/>
    <x v="6"/>
    <s v="SZAY"/>
    <x v="6"/>
    <s v="Servicios fabricante- Microsoft Soporte Premier"/>
    <s v="COP"/>
    <s v="N/A"/>
    <s v="Power Platform : Dataverse Storage Capacity Assessment"/>
    <s v="Servicio"/>
    <s v="Serv"/>
    <s v="Servicio"/>
    <s v="Todas las zonas"/>
    <s v="Remoto"/>
    <s v="Profesional"/>
    <s v="SZAY"/>
    <s v="Suscripción"/>
    <n v="39600000"/>
    <n v="1"/>
    <n v="1"/>
    <n v="0"/>
    <n v="39600000"/>
    <n v="43043478.259999998"/>
    <n v="0"/>
  </r>
  <r>
    <s v="Servicios fabricante- Microsoft Soporte PremierMicrosoft Soporte PremierSZAX"/>
    <s v="SZAXMicrosoft Soporte Premier"/>
    <m/>
    <x v="6"/>
    <s v="SZAX"/>
    <x v="6"/>
    <s v="Servicios fabricante- Microsoft Soporte Premier"/>
    <s v="COP"/>
    <s v="N/A"/>
    <s v="Activate Office 365 Threat Investigation and Response Tools"/>
    <s v="Servicio"/>
    <s v="Serv"/>
    <s v="Servicio"/>
    <s v="Todas las zonas"/>
    <s v="Remoto"/>
    <s v="Profesional"/>
    <s v="SZAX"/>
    <s v="Suscripción"/>
    <n v="32400000"/>
    <n v="1"/>
    <n v="1"/>
    <n v="0"/>
    <n v="32400000"/>
    <n v="35217391.299999997"/>
    <n v="0"/>
  </r>
  <r>
    <s v="Servicios fabricante- Microsoft Soporte PremierMicrosoft Soporte PremierSZAS"/>
    <s v="SZASMicrosoft Soporte Premier"/>
    <m/>
    <x v="6"/>
    <s v="SZAS"/>
    <x v="6"/>
    <s v="Servicios fabricante- Microsoft Soporte Premier"/>
    <s v="COP"/>
    <s v="N/A"/>
    <s v="Azure Synapse SQL Pool - Health Check"/>
    <s v="Servicio"/>
    <s v="Serv"/>
    <s v="Servicio"/>
    <s v="Todas las zonas"/>
    <s v="Remoto"/>
    <s v="Profesional"/>
    <s v="SZAS"/>
    <s v="Suscripción"/>
    <n v="62400000"/>
    <n v="1"/>
    <n v="1"/>
    <n v="0"/>
    <n v="62400000"/>
    <n v="67826086.959999993"/>
    <n v="0"/>
  </r>
  <r>
    <s v="Servicios fabricante- Microsoft Soporte PremierMicrosoft Soporte PremierSZAL"/>
    <s v="SZALMicrosoft Soporte Premier"/>
    <m/>
    <x v="6"/>
    <s v="SZAL"/>
    <x v="6"/>
    <s v="Servicios fabricante- Microsoft Soporte Premier"/>
    <s v="COP"/>
    <s v="N/A"/>
    <s v="Microsoft Teams Enablement Assessment - Phone System"/>
    <s v="Servicio"/>
    <s v="Serv"/>
    <s v="Servicio"/>
    <s v="Todas las zonas"/>
    <s v="Remoto"/>
    <s v="Profesional"/>
    <s v="SZAL"/>
    <s v="Suscripción"/>
    <n v="41600000"/>
    <n v="1"/>
    <n v="1"/>
    <n v="0"/>
    <n v="41600000"/>
    <n v="45217391.299999997"/>
    <n v="0"/>
  </r>
  <r>
    <s v="Servicios fabricante- Microsoft Soporte PremierMicrosoft Soporte PremierSZAK"/>
    <s v="SZAKMicrosoft Soporte Premier"/>
    <m/>
    <x v="6"/>
    <s v="SZAK"/>
    <x v="6"/>
    <s v="Servicios fabricante- Microsoft Soporte Premier"/>
    <s v="COP"/>
    <s v="N/A"/>
    <s v="Cloud Identity Planning Assessment"/>
    <s v="Servicio"/>
    <s v="Serv"/>
    <s v="Servicio"/>
    <s v="Todas las zonas"/>
    <s v="Remoto"/>
    <s v="Profesional"/>
    <s v="SZAK"/>
    <s v="Suscripción"/>
    <n v="18400000"/>
    <n v="1"/>
    <n v="1"/>
    <n v="0"/>
    <n v="18400000"/>
    <n v="20000000"/>
    <n v="0"/>
  </r>
  <r>
    <s v="Servicios fabricante- Microsoft Soporte PremierMicrosoft Soporte PremierSZAJ"/>
    <s v="SZAJMicrosoft Soporte Premier"/>
    <m/>
    <x v="6"/>
    <s v="SZAJ"/>
    <x v="6"/>
    <s v="Servicios fabricante- Microsoft Soporte Premier"/>
    <s v="COP"/>
    <s v="N/A"/>
    <s v="Building Solutions with Microsoft Dataverse for Teams"/>
    <s v="Servicio"/>
    <s v="Serv"/>
    <s v="Servicio"/>
    <s v="Todas las zonas"/>
    <s v="Remoto"/>
    <s v="Profesional"/>
    <s v="SZAJ"/>
    <s v="Suscripción"/>
    <n v="38000000"/>
    <n v="1"/>
    <n v="1"/>
    <n v="0"/>
    <n v="38000000"/>
    <n v="41304347.829999998"/>
    <n v="0"/>
  </r>
  <r>
    <s v="Servicios fabricante- Microsoft Soporte PremierMicrosoft Soporte PremierSYVC"/>
    <s v="SYVCMicrosoft Soporte Premier"/>
    <m/>
    <x v="6"/>
    <s v="SYVC"/>
    <x v="6"/>
    <s v="Servicios fabricante- Microsoft Soporte Premier"/>
    <s v="COP"/>
    <s v="N/A"/>
    <s v="GitHub Advanced Security Foundations"/>
    <s v="Servicio"/>
    <s v="Serv"/>
    <s v="Servicio"/>
    <s v="Todas las zonas"/>
    <s v="Remoto"/>
    <s v="Profesional"/>
    <s v="SYVC"/>
    <s v="Suscripción"/>
    <n v="53162400"/>
    <n v="1"/>
    <n v="1"/>
    <n v="0"/>
    <n v="53162400"/>
    <n v="57785217.390000001"/>
    <n v="0"/>
  </r>
  <r>
    <s v="Servicios fabricante- Microsoft Soporte PremierMicrosoft Soporte PremierSXMO"/>
    <s v="SXMOMicrosoft Soporte Premier"/>
    <m/>
    <x v="6"/>
    <s v="SXMO"/>
    <x v="6"/>
    <s v="Servicios fabricante- Microsoft Soporte Premier"/>
    <s v="COP"/>
    <s v="N/A"/>
    <s v="Microsoft Teams for Business Scenarios"/>
    <s v="Servicio"/>
    <s v="Serv"/>
    <s v="Servicio"/>
    <s v="Todas las zonas"/>
    <s v="Remoto"/>
    <s v="Profesional"/>
    <s v="SXMO"/>
    <s v="Suscripción"/>
    <n v="23200000"/>
    <n v="1"/>
    <n v="1"/>
    <n v="0"/>
    <n v="23200000"/>
    <n v="25217391.300000001"/>
    <n v="0"/>
  </r>
  <r>
    <s v="Servicios fabricante- Microsoft Soporte PremierMicrosoft Soporte PremierSWYZ"/>
    <s v="SWYZMicrosoft Soporte Premier"/>
    <m/>
    <x v="6"/>
    <s v="SWYZ"/>
    <x v="6"/>
    <s v="Servicios fabricante- Microsoft Soporte Premier"/>
    <s v="COP"/>
    <s v="N/A"/>
    <s v="WorkshopPLUS - Microsoft Power Platform for Administrators 1 Day- Closed Workshop"/>
    <s v="Servicio"/>
    <s v="Serv"/>
    <s v="Servicio"/>
    <s v="Todas las zonas"/>
    <s v="Remoto/Sitio"/>
    <s v="Profesional"/>
    <s v="SWYZ"/>
    <s v="Suscripción"/>
    <n v="17200000"/>
    <n v="1"/>
    <n v="1"/>
    <n v="0"/>
    <n v="17200000"/>
    <n v="18695652.170000002"/>
    <n v="0"/>
  </r>
  <r>
    <s v="Servicios fabricante- Microsoft Soporte PremierMicrosoft Soporte PremierSWXX"/>
    <s v="SWXXMicrosoft Soporte Premier"/>
    <m/>
    <x v="6"/>
    <s v="SWXX"/>
    <x v="6"/>
    <s v="Servicios fabricante- Microsoft Soporte Premier"/>
    <s v="COP"/>
    <s v="N/A"/>
    <s v="WorkshopPLUS - Office 365: Microsoft Defender for Office 365 1 Day - Closed Workshop"/>
    <s v="Servicio"/>
    <s v="Serv"/>
    <s v="Servicio"/>
    <s v="Todas las zonas"/>
    <s v="Remoto"/>
    <s v="Profesional"/>
    <s v="SWXX"/>
    <s v="Suscripción"/>
    <n v="17200000"/>
    <n v="1"/>
    <n v="1"/>
    <n v="0"/>
    <n v="17200000"/>
    <n v="18695652.170000002"/>
    <n v="0"/>
  </r>
  <r>
    <s v="Servicios fabricante- Microsoft Soporte PremierMicrosoft Soporte PremierSWXT"/>
    <s v="SWXTMicrosoft Soporte Premier"/>
    <m/>
    <x v="6"/>
    <s v="SWXT"/>
    <x v="6"/>
    <s v="Servicios fabricante- Microsoft Soporte Premier"/>
    <s v="COP"/>
    <s v="N/A"/>
    <s v="WorkshopPLUS - Dynamics 365 Customer Engagement: Power Apps &amp; Power Automate 1 Day with Lab - Closed Workshop"/>
    <s v="Servicio"/>
    <s v="Serv"/>
    <s v="Servicio"/>
    <s v="Todas las zonas"/>
    <s v="Remoto"/>
    <s v="Profesional"/>
    <s v="SWXT"/>
    <s v="Suscripción"/>
    <n v="25600000"/>
    <n v="1"/>
    <n v="1"/>
    <n v="0"/>
    <n v="25600000"/>
    <n v="27826086.960000001"/>
    <n v="0"/>
  </r>
  <r>
    <s v="Servicios fabricante- Microsoft Soporte PremierMicrosoft Soporte PremierSWXP"/>
    <s v="SWXPMicrosoft Soporte Premier"/>
    <m/>
    <x v="6"/>
    <s v="SWXP"/>
    <x v="6"/>
    <s v="Servicios fabricante- Microsoft Soporte Premier"/>
    <s v="COP"/>
    <s v="N/A"/>
    <s v="WorkshopPLUS - Device Protection with Microsoft Endpoint Manager and Microsoft Defender for Endpoint - Closed Workshop"/>
    <s v="Servicio"/>
    <s v="Serv"/>
    <s v="Servicio"/>
    <s v="Todas las zonas"/>
    <s v="Remoto"/>
    <s v="Profesional"/>
    <s v="SWXP"/>
    <s v="Suscripción"/>
    <n v="111600000"/>
    <n v="1"/>
    <n v="1"/>
    <n v="0"/>
    <n v="111600000"/>
    <n v="121304347.83"/>
    <n v="0"/>
  </r>
  <r>
    <s v="Servicios fabricante- Microsoft Soporte PremierMicrosoft Soporte PremierSWXK"/>
    <s v="SWXKMicrosoft Soporte Premier"/>
    <m/>
    <x v="6"/>
    <s v="SWXK"/>
    <x v="6"/>
    <s v="Servicios fabricante- Microsoft Soporte Premier"/>
    <s v="COP"/>
    <s v="N/A"/>
    <s v="WorkshopPLUS - Microsoft Endpoint Configuration Manager: Troubleshooting Client Features - Closed Workshop"/>
    <s v="Servicio"/>
    <s v="Serv"/>
    <s v="Servicio"/>
    <s v="Todas las zonas"/>
    <s v="Remoto"/>
    <s v="Profesional"/>
    <s v="SWXK"/>
    <s v="Suscripción"/>
    <n v="123600000"/>
    <n v="1"/>
    <n v="1"/>
    <n v="0"/>
    <n v="123600000"/>
    <n v="134347826.09"/>
    <n v="0"/>
  </r>
  <r>
    <s v="Servicios fabricante- Microsoft Soporte PremierMicrosoft Soporte PremierSWXH"/>
    <s v="SWXHMicrosoft Soporte Premier"/>
    <m/>
    <x v="6"/>
    <s v="SWXH"/>
    <x v="6"/>
    <s v="Servicios fabricante- Microsoft Soporte Premier"/>
    <s v="COP"/>
    <s v="N/A"/>
    <s v="WorkshopPLUS - Microsoft Endpoint Configuration Manager: Troubleshooting Infrastructure - Closed Workshop"/>
    <s v="Servicio"/>
    <s v="Serv"/>
    <s v="Servicio"/>
    <s v="Todas las zonas"/>
    <s v="Remoto"/>
    <s v="Profesional"/>
    <s v="SWXH"/>
    <s v="Suscripción"/>
    <n v="123600000"/>
    <n v="1"/>
    <n v="1"/>
    <n v="0"/>
    <n v="123600000"/>
    <n v="134347826.09"/>
    <n v="0"/>
  </r>
  <r>
    <s v="Servicios fabricante- Microsoft Soporte PremierMicrosoft Soporte PremierSWXC"/>
    <s v="SWXCMicrosoft Soporte Premier"/>
    <m/>
    <x v="6"/>
    <s v="SWXC"/>
    <x v="6"/>
    <s v="Servicios fabricante- Microsoft Soporte Premier"/>
    <s v="COP"/>
    <s v="N/A"/>
    <s v="WorkshopPLUS - Microsoft Teams Apps Governance, Security and Compliance 1 Day - Closed Workshop"/>
    <s v="Servicio"/>
    <s v="Serv"/>
    <s v="Servicio"/>
    <s v="Todas las zonas"/>
    <s v="Remoto"/>
    <s v="Profesional"/>
    <s v="SWXC"/>
    <s v="Suscripción"/>
    <n v="17200000"/>
    <n v="1"/>
    <n v="1"/>
    <n v="0"/>
    <n v="17200000"/>
    <n v="18695652.170000002"/>
    <n v="0"/>
  </r>
  <r>
    <s v="Servicios fabricante- Microsoft Soporte PremierMicrosoft Soporte PremierSWTPA"/>
    <s v="SWTPAMicrosoft Soporte Premier"/>
    <m/>
    <x v="6"/>
    <s v="SWTPA"/>
    <x v="6"/>
    <s v="Servicios fabricante- Microsoft Soporte Premier"/>
    <s v="COP"/>
    <s v="N/A"/>
    <s v="Activate - SharePoint Workflow transformation to Power Automate"/>
    <s v="Servicio"/>
    <s v="Serv"/>
    <s v="Servicio"/>
    <s v="Todas las zonas"/>
    <s v="Sitio"/>
    <s v="Profesional"/>
    <s v="SWTPA"/>
    <s v="Suscripción"/>
    <n v="32400000"/>
    <n v="1"/>
    <n v="1"/>
    <n v="0"/>
    <n v="32400000"/>
    <n v="35217391.299999997"/>
    <n v="0"/>
  </r>
  <r>
    <s v="Servicios fabricante- Microsoft Soporte PremierMicrosoft Soporte PremierSWJC"/>
    <s v="SWJCMicrosoft Soporte Premier"/>
    <m/>
    <x v="6"/>
    <s v="SWJC"/>
    <x v="6"/>
    <s v="Servicios fabricante- Microsoft Soporte Premier"/>
    <s v="COP"/>
    <s v="N/A"/>
    <s v="WorkshopPLUS - Power Platform: Rapid Screening Solution with PowerApps with Lab - Closed Workshop"/>
    <s v="Servicio"/>
    <s v="Serv"/>
    <s v="Servicio"/>
    <s v="Todas las zonas"/>
    <s v="Remoto/Sitio"/>
    <s v="Profesional"/>
    <s v="SWJC"/>
    <s v="Suscripción"/>
    <n v="15200000"/>
    <n v="1"/>
    <n v="1"/>
    <n v="0"/>
    <n v="15200000"/>
    <n v="16521739.130000001"/>
    <n v="0"/>
  </r>
  <r>
    <s v="Servicios fabricante- Microsoft Soporte PremierMicrosoft Soporte PremierSWDJ"/>
    <s v="SWDJMicrosoft Soporte Premier"/>
    <m/>
    <x v="6"/>
    <s v="SWDJ"/>
    <x v="6"/>
    <s v="Servicios fabricante- Microsoft Soporte Premier"/>
    <s v="COP"/>
    <s v="N/A"/>
    <s v="WorkshopPLUS - Detect, Respond and Recover Office 365 Security Incident - Closed workshop"/>
    <s v="Paquete"/>
    <s v="Serv"/>
    <s v="Servicio"/>
    <s v="Todas las zonas"/>
    <s v="Remoto/Sitio"/>
    <s v="Profesional"/>
    <s v="SWDJ"/>
    <s v="Suscripción"/>
    <n v="111600000"/>
    <n v="1"/>
    <n v="1"/>
    <n v="0"/>
    <n v="111600000"/>
    <n v="121304347.83"/>
    <n v="0"/>
  </r>
  <r>
    <s v="Servicios fabricante- Microsoft Soporte PremierMicrosoft Soporte PremierSVRS"/>
    <s v="SVRSMicrosoft Soporte Premier"/>
    <m/>
    <x v="6"/>
    <s v="SVRS"/>
    <x v="6"/>
    <s v="Servicios fabricante- Microsoft Soporte Premier"/>
    <s v="COP"/>
    <s v="N/A"/>
    <s v="RAP as a Service for SharePoint Server"/>
    <s v="Servicio"/>
    <s v="Serv"/>
    <s v="Servicio"/>
    <s v="Todas las zonas"/>
    <s v="Remoto"/>
    <s v="Profesional"/>
    <s v="SVRS"/>
    <s v="Suscripción"/>
    <n v="48400000"/>
    <n v="1"/>
    <n v="1"/>
    <n v="0"/>
    <n v="48400000"/>
    <n v="52608695.649999999"/>
    <n v="0"/>
  </r>
  <r>
    <s v="Servicios fabricante- Microsoft Soporte PremierMicrosoft Soporte PremierSVPS"/>
    <s v="SVPSMicrosoft Soporte Premier"/>
    <m/>
    <x v="6"/>
    <s v="SVPS"/>
    <x v="6"/>
    <s v="Servicios fabricante- Microsoft Soporte Premier"/>
    <s v="COP"/>
    <s v="N/A"/>
    <s v="RAP as a Service for Windows Desktop"/>
    <s v="Servicio"/>
    <s v="Serv"/>
    <s v="Servicio"/>
    <s v="Todas las zonas"/>
    <s v="Remoto"/>
    <s v="Profesional"/>
    <s v="SVPS"/>
    <s v="Suscripción"/>
    <n v="48400000"/>
    <n v="1"/>
    <n v="1"/>
    <n v="0"/>
    <n v="48400000"/>
    <n v="52608695.649999999"/>
    <n v="0"/>
  </r>
  <r>
    <s v="Servicios fabricante- Microsoft Soporte PremierMicrosoft Soporte PremierSVAA"/>
    <s v="SVAAMicrosoft Soporte Premier"/>
    <m/>
    <x v="6"/>
    <s v="SVAA"/>
    <x v="6"/>
    <s v="Servicios fabricante- Microsoft Soporte Premier"/>
    <s v="COP"/>
    <s v="N/A"/>
    <s v="RAP as a Service for System Center Operations Manager"/>
    <s v="Servicio"/>
    <s v="Serv"/>
    <s v="Servicio"/>
    <s v="Todas las zonas"/>
    <s v="Remoto"/>
    <s v="Profesional"/>
    <s v="SVAA"/>
    <s v="Suscripción"/>
    <n v="52000000"/>
    <n v="1"/>
    <n v="1"/>
    <n v="0"/>
    <n v="52000000"/>
    <n v="56521739.130000003"/>
    <n v="0"/>
  </r>
  <r>
    <s v="Servicios fabricante- Microsoft Soporte PremierMicrosoft Soporte PremierSUWQ"/>
    <s v="SUWQMicrosoft Soporte Premier"/>
    <m/>
    <x v="6"/>
    <s v="SUWQ"/>
    <x v="6"/>
    <s v="Servicios fabricante- Microsoft Soporte Premier"/>
    <s v="COP"/>
    <s v="N/A"/>
    <s v="WorkshopPLUS - SQL Server: Features and Administration - Closed Workshop"/>
    <s v="Servicio"/>
    <s v="Serv"/>
    <s v="Servicio"/>
    <s v="Todas las zonas"/>
    <s v="Remoto/Sitio"/>
    <s v="Profesional"/>
    <s v="SUWQ"/>
    <s v="Suscripción"/>
    <n v="111600000"/>
    <n v="1"/>
    <n v="1"/>
    <n v="0"/>
    <n v="111600000"/>
    <n v="121304347.83"/>
    <n v="0"/>
  </r>
  <r>
    <s v="Servicios fabricante- Microsoft Soporte PremierMicrosoft Soporte PremierSUPY"/>
    <s v="SUPYMicrosoft Soporte Premier"/>
    <m/>
    <x v="6"/>
    <s v="SUPY"/>
    <x v="6"/>
    <s v="Servicios fabricante- Microsoft Soporte Premier"/>
    <s v="COP"/>
    <s v="N/A"/>
    <s v="WorkshopPLUS - System Center Operations Manager: Configuration and Administration - Closed Workshop"/>
    <s v="Servicio"/>
    <s v="Serv"/>
    <s v="Servicio"/>
    <s v="Todas las zonas"/>
    <s v="Remoto/Sitio"/>
    <s v="Profesional"/>
    <s v="SUPY"/>
    <s v="Suscripción"/>
    <n v="127600000"/>
    <n v="1"/>
    <n v="1"/>
    <n v="0"/>
    <n v="127600000"/>
    <n v="138695652.16999999"/>
    <n v="0"/>
  </r>
  <r>
    <s v="Servicios fabricante- Microsoft Soporte PremierMicrosoft Soporte PremierSUPU"/>
    <s v="SUPUMicrosoft Soporte Premier"/>
    <m/>
    <x v="6"/>
    <s v="SUPU"/>
    <x v="6"/>
    <s v="Servicios fabricante- Microsoft Soporte Premier"/>
    <s v="COP"/>
    <s v="N/A"/>
    <s v="WorkshopPLUS - Support for Microsoft Teams 1 Day- Closed Workshop"/>
    <s v="Servicio"/>
    <s v="Serv"/>
    <s v="Servicio"/>
    <s v="Todas las zonas"/>
    <s v="Remoto/Sitio"/>
    <s v="Profesional"/>
    <s v="SUPU"/>
    <s v="Suscripción"/>
    <n v="15200000"/>
    <n v="1"/>
    <n v="1"/>
    <n v="0"/>
    <n v="15200000"/>
    <n v="16521739.130000001"/>
    <n v="0"/>
  </r>
  <r>
    <s v="Servicios fabricante- Microsoft Soporte PremierMicrosoft Soporte PremierSUOT"/>
    <s v="SUOTMicrosoft Soporte Premier"/>
    <m/>
    <x v="6"/>
    <s v="SUOT"/>
    <x v="6"/>
    <s v="Servicios fabricante- Microsoft Soporte Premier"/>
    <s v="COP"/>
    <s v="N/A"/>
    <s v="WorkshopPLUS - .NET Core: Developing Cross-Platform Web Apps with ASP.NET Core - Closed Workshop"/>
    <s v="Servicio"/>
    <s v="Serv"/>
    <s v="Servicio"/>
    <s v="Todas las zonas"/>
    <s v="Remoto/Sitio"/>
    <s v="Profesional"/>
    <s v="SUOT"/>
    <s v="Suscripción"/>
    <n v="123600000"/>
    <n v="1"/>
    <n v="1"/>
    <n v="0"/>
    <n v="123600000"/>
    <n v="134347826.09"/>
    <n v="0"/>
  </r>
  <r>
    <s v="Servicios fabricante- Microsoft Soporte PremierMicrosoft Soporte PremierSUOL"/>
    <s v="SUOLMicrosoft Soporte Premier"/>
    <m/>
    <x v="6"/>
    <s v="SUOL"/>
    <x v="6"/>
    <s v="Servicios fabricante- Microsoft Soporte Premier"/>
    <s v="COP"/>
    <s v="N/A"/>
    <s v="WorkshopPLUS - SQL Server: Performance Tuning and Optimization - Closed Workshop"/>
    <s v="Servicio"/>
    <s v="Serv"/>
    <s v="Servicio"/>
    <s v="Todas las zonas"/>
    <s v="Remoto/Sitio"/>
    <s v="Profesional"/>
    <s v="SUOL"/>
    <s v="Suscripción"/>
    <n v="141600000"/>
    <n v="1"/>
    <n v="1"/>
    <n v="0"/>
    <n v="141600000"/>
    <n v="153913043.47999999"/>
    <n v="0"/>
  </r>
  <r>
    <s v="Servicios fabricante- Microsoft Soporte PremierMicrosoft Soporte PremierSULA"/>
    <s v="SULAMicrosoft Soporte Premier"/>
    <m/>
    <x v="6"/>
    <s v="SULA"/>
    <x v="6"/>
    <s v="Servicios fabricante- Microsoft Soporte Premier"/>
    <s v="COP"/>
    <s v="N/A"/>
    <s v="WorkshopPLUS - Dynamics 365 for Finance and Operations: Administration and Troubleshooting - Closed Workshop"/>
    <s v="Servicio"/>
    <s v="Serv"/>
    <s v="Servicio"/>
    <s v="Todas las zonas"/>
    <s v="Remoto/Sitio"/>
    <s v="Profesional"/>
    <s v="SULA"/>
    <s v="Suscripción"/>
    <n v="111600000"/>
    <n v="1"/>
    <n v="1"/>
    <n v="0"/>
    <n v="111600000"/>
    <n v="121304347.83"/>
    <n v="0"/>
  </r>
  <r>
    <s v="Servicios fabricante- Microsoft Soporte PremierMicrosoft Soporte PremierSUKW"/>
    <s v="SUKWMicrosoft Soporte Premier"/>
    <m/>
    <x v="6"/>
    <s v="SUKW"/>
    <x v="6"/>
    <s v="Servicios fabricante- Microsoft Soporte Premier"/>
    <s v="COP"/>
    <s v="N/A"/>
    <s v="WorkshopPLUS - Windows Server: Vital Signs - Part 1 - Closed Workshop"/>
    <s v="Servicio"/>
    <s v="Serv"/>
    <s v="Servicio"/>
    <s v="Todas las zonas"/>
    <s v="Remoto/Sitio"/>
    <s v="Profesional"/>
    <s v="SUKW"/>
    <s v="Suscripción"/>
    <n v="111600000"/>
    <n v="1"/>
    <n v="1"/>
    <n v="0"/>
    <n v="111600000"/>
    <n v="121304347.83"/>
    <n v="0"/>
  </r>
  <r>
    <s v="Servicios fabricante- Microsoft Soporte PremierMicrosoft Soporte PremierSUKD"/>
    <s v="SUKDMicrosoft Soporte Premier"/>
    <m/>
    <x v="6"/>
    <s v="SUKD"/>
    <x v="6"/>
    <s v="Servicios fabricante- Microsoft Soporte Premier"/>
    <s v="COP"/>
    <s v="N/A"/>
    <s v="WorkshopPLUS - Windows Server: Vital Signs - Part 2 - Closed Workshop"/>
    <s v="Servicio"/>
    <s v="Serv"/>
    <s v="Servicio"/>
    <s v="Todas las zonas"/>
    <s v="Remoto/Sitio"/>
    <s v="Profesional"/>
    <s v="SUKD"/>
    <s v="Suscripción"/>
    <n v="111600000"/>
    <n v="1"/>
    <n v="1"/>
    <n v="0"/>
    <n v="111600000"/>
    <n v="121304347.83"/>
    <n v="0"/>
  </r>
  <r>
    <s v="Servicios fabricante- Microsoft Soporte PremierMicrosoft Soporte PremierSUDU5"/>
    <s v="SUDU5Microsoft Soporte Premier"/>
    <m/>
    <x v="6"/>
    <s v="SUDU5"/>
    <x v="6"/>
    <s v="Servicios fabricante- Microsoft Soporte Premier"/>
    <s v="COP"/>
    <s v="N/A"/>
    <s v="Designated Support Engineering Culture and Cloud Experience (1 hora )"/>
    <s v="Hora"/>
    <s v="Serv"/>
    <s v="Servicio"/>
    <s v="Todas las zonas"/>
    <s v="Remoto/Sitio"/>
    <s v="Profesional"/>
    <s v="SUDU5"/>
    <s v="Suscripción"/>
    <n v="0"/>
    <n v="1"/>
    <n v="1"/>
    <n v="0"/>
    <n v="0"/>
    <n v="0"/>
    <n v="0"/>
  </r>
  <r>
    <s v="Servicios fabricante- Microsoft Soporte PremierMicrosoft Soporte PremierSUDU4"/>
    <s v="SUDU4Microsoft Soporte Premier"/>
    <m/>
    <x v="6"/>
    <s v="SUDU4"/>
    <x v="6"/>
    <s v="Servicios fabricante- Microsoft Soporte Premier"/>
    <s v="COP"/>
    <s v="N/A"/>
    <s v="Designated Support Engineering Culture and Cloud Experience (1600 horas)"/>
    <s v="Paquete"/>
    <s v="Serv"/>
    <s v="Servicio"/>
    <s v="Todas las zonas"/>
    <s v="Remoto/Sitio"/>
    <s v="Profesional"/>
    <s v="SUDU4"/>
    <s v="Suscripción"/>
    <n v="1506070896"/>
    <n v="1"/>
    <n v="1"/>
    <n v="0"/>
    <n v="1506070896"/>
    <n v="1637033582.6099999"/>
    <n v="0"/>
  </r>
  <r>
    <s v="Servicios fabricante- Microsoft Soporte PremierMicrosoft Soporte PremierSUDU3"/>
    <s v="SUDU3Microsoft Soporte Premier"/>
    <m/>
    <x v="6"/>
    <s v="SUDU3"/>
    <x v="6"/>
    <s v="Servicios fabricante- Microsoft Soporte Premier"/>
    <s v="COP"/>
    <s v="N/A"/>
    <s v="Designated Support Engineering Culture and Cloud Experience (1200 horas)"/>
    <s v="Paquete"/>
    <s v="Serv"/>
    <s v="Servicio"/>
    <s v="Todas las zonas"/>
    <s v="Remoto/Sitio"/>
    <s v="Profesional"/>
    <s v="SUDU3"/>
    <s v="Suscripción"/>
    <n v="1137632284.8"/>
    <n v="1"/>
    <n v="1"/>
    <n v="0"/>
    <n v="1137632284.8"/>
    <n v="1236556831.3"/>
    <n v="0"/>
  </r>
  <r>
    <s v="Servicios fabricante- Microsoft Soporte PremierMicrosoft Soporte PremierSUDU2"/>
    <s v="SUDU2Microsoft Soporte Premier"/>
    <m/>
    <x v="6"/>
    <s v="SUDU2"/>
    <x v="6"/>
    <s v="Servicios fabricante- Microsoft Soporte Premier"/>
    <s v="COP"/>
    <s v="N/A"/>
    <s v="Designated Support Engineering Culture and Cloud Experience (800 horas)"/>
    <s v="Paquete"/>
    <s v="Serv"/>
    <s v="Servicio"/>
    <s v="Todas las zonas"/>
    <s v="Remoto/Sitio"/>
    <s v="Profesional"/>
    <s v="SUDU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UDU1"/>
    <s v="SUDU1Microsoft Soporte Premier"/>
    <m/>
    <x v="6"/>
    <s v="SUDU1"/>
    <x v="6"/>
    <s v="Servicios fabricante- Microsoft Soporte Premier"/>
    <s v="COP"/>
    <s v="N/A"/>
    <s v="Designated Support Engineering Culture and Cloud Experience (400 horas)"/>
    <s v="Paquete"/>
    <s v="Serv"/>
    <s v="Servicio"/>
    <s v="Todas las zonas"/>
    <s v="Remoto/Sitio"/>
    <s v="Profesional"/>
    <s v="SUDU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UDF"/>
    <s v="SUDFMicrosoft Soporte Premier"/>
    <m/>
    <x v="6"/>
    <s v="SUDF"/>
    <x v="6"/>
    <s v="Servicios fabricante- Microsoft Soporte Premier"/>
    <s v="COP"/>
    <s v="N/A"/>
    <s v="OED Fee"/>
    <s v="Servicio"/>
    <s v="Serv"/>
    <s v="Servicio"/>
    <s v="Todas las zonas"/>
    <s v="Remoto/Sitio"/>
    <s v="Profesional"/>
    <s v="SUDF"/>
    <s v="Suscripción"/>
    <n v="0"/>
    <n v="1"/>
    <n v="1"/>
    <n v="0"/>
    <n v="0"/>
    <n v="0"/>
    <n v="0"/>
  </r>
  <r>
    <s v="Servicios fabricante- Microsoft Soporte PremierMicrosoft Soporte PremierSUAA"/>
    <s v="SUAAMicrosoft Soporte Premier"/>
    <m/>
    <x v="6"/>
    <s v="SUAA"/>
    <x v="6"/>
    <s v="Servicios fabricante- Microsoft Soporte Premier"/>
    <s v="COP"/>
    <s v="N/A"/>
    <s v="RAP as a Service Plus for Internet Information Services"/>
    <s v="Servicio"/>
    <s v="Serv"/>
    <s v="Servicio"/>
    <s v="Todas las zonas"/>
    <s v="Remoto/Sitio"/>
    <s v="Profesional"/>
    <s v="SUAA"/>
    <s v="Suscripción"/>
    <n v="71200000"/>
    <n v="1"/>
    <n v="1"/>
    <n v="0"/>
    <n v="71200000"/>
    <n v="77391304.349999994"/>
    <n v="0"/>
  </r>
  <r>
    <s v="Servicios fabricante- Microsoft Soporte PremierMicrosoft Soporte PremierSTPR"/>
    <s v="STPRMicrosoft Soporte Premier"/>
    <m/>
    <x v="6"/>
    <s v="STPR"/>
    <x v="6"/>
    <s v="Servicios fabricante- Microsoft Soporte Premier"/>
    <s v="COP"/>
    <s v="N/A"/>
    <s v="Mission Critical Proactive Service - Generic"/>
    <s v="Servicio"/>
    <s v="Serv"/>
    <s v="Servicio"/>
    <s v="Todas las zonas"/>
    <s v="Remoto/Sitio"/>
    <s v="Profesional"/>
    <s v="STPR"/>
    <s v="Suscripción"/>
    <n v="33300000"/>
    <n v="1"/>
    <n v="1"/>
    <n v="0"/>
    <n v="33300000"/>
    <n v="36195652.170000002"/>
    <n v="0"/>
  </r>
  <r>
    <s v="Servicios fabricante- Microsoft Soporte PremierMicrosoft Soporte PremierSTAZT"/>
    <s v="STAZTMicrosoft Soporte Premier"/>
    <m/>
    <x v="6"/>
    <s v="STAZT"/>
    <x v="6"/>
    <s v="Servicios fabricante- Microsoft Soporte Premier"/>
    <s v="COP"/>
    <s v="N/A"/>
    <s v="Show Technical Ability for Zero Trust Journey with Entra"/>
    <s v="Servicio"/>
    <s v="Serv"/>
    <s v="Servicio"/>
    <s v="Todas las zonas"/>
    <s v="Remoto/Sitio"/>
    <s v="Profesional"/>
    <s v="STAZT"/>
    <s v="Suscripción"/>
    <n v="11200000"/>
    <n v="1"/>
    <n v="1"/>
    <n v="0"/>
    <n v="11200000"/>
    <n v="12173913.039999999"/>
    <n v="0"/>
  </r>
  <r>
    <s v="Servicios fabricante- Microsoft Soporte PremierMicrosoft Soporte PremierSTASCD"/>
    <s v="STASCDMicrosoft Soporte Premier"/>
    <m/>
    <x v="6"/>
    <s v="STASCD"/>
    <x v="6"/>
    <s v="Servicios fabricante- Microsoft Soporte Premier"/>
    <s v="COP"/>
    <s v="N/A"/>
    <s v="Show Technical Ability for Secure Collaboration with Defender for Office 365"/>
    <s v="Servicio"/>
    <s v="Serv"/>
    <s v="Servicio"/>
    <s v="Todas las zonas"/>
    <s v="Remoto/Sitio"/>
    <s v="Profesional"/>
    <s v="STASCD"/>
    <s v="Suscripción"/>
    <n v="11200000"/>
    <n v="1"/>
    <n v="1"/>
    <n v="0"/>
    <n v="11200000"/>
    <n v="12173913.039999999"/>
    <n v="0"/>
  </r>
  <r>
    <s v="Servicios fabricante- Microsoft Soporte PremierMicrosoft Soporte PremierSTAMSO"/>
    <s v="STAMSOMicrosoft Soporte Premier"/>
    <m/>
    <x v="6"/>
    <s v="STAMSO"/>
    <x v="6"/>
    <s v="Servicios fabricante- Microsoft Soporte Premier"/>
    <s v="COP"/>
    <s v="N/A"/>
    <s v="Show Technical Ability for Modern Security Operations with Sentinel and Defender XDR"/>
    <s v="Servicio"/>
    <s v="Serv"/>
    <s v="Servicio"/>
    <s v="Todas las zonas"/>
    <s v="Remoto/Sitio"/>
    <s v="Profesional"/>
    <s v="STAMSO"/>
    <s v="Suscripción"/>
    <n v="11200000"/>
    <n v="1"/>
    <n v="1"/>
    <n v="0"/>
    <n v="11200000"/>
    <n v="12173913.039999999"/>
    <n v="0"/>
  </r>
  <r>
    <s v="Servicios fabricante- Microsoft Soporte PremierMicrosoft Soporte PremierSTAMSI"/>
    <s v="STAMSIMicrosoft Soporte Premier"/>
    <m/>
    <x v="6"/>
    <s v="STAMSI"/>
    <x v="6"/>
    <s v="Servicios fabricante- Microsoft Soporte Premier"/>
    <s v="COP"/>
    <s v="N/A"/>
    <s v="Show Technical Ability for Securing Identities with Entra"/>
    <s v="Servicio"/>
    <s v="Serv"/>
    <s v="Servicio"/>
    <s v="Todas las zonas"/>
    <s v="Remoto/Sitio"/>
    <s v="Profesional"/>
    <s v="STAMSI"/>
    <s v="Suscripción"/>
    <n v="11200000"/>
    <n v="1"/>
    <n v="1"/>
    <n v="0"/>
    <n v="11200000"/>
    <n v="12173913.039999999"/>
    <n v="0"/>
  </r>
  <r>
    <s v="Servicios fabricante- Microsoft Soporte PremierMicrosoft Soporte PremierSTAMD"/>
    <s v="STAMDMicrosoft Soporte Premier"/>
    <m/>
    <x v="6"/>
    <s v="STAMD"/>
    <x v="6"/>
    <s v="Servicios fabricante- Microsoft Soporte Premier"/>
    <s v="COP"/>
    <s v="N/A"/>
    <s v="Show Technical Ability for Microsoft Defender for Endpoint"/>
    <s v="Servicio"/>
    <s v="Serv"/>
    <s v="Servicio"/>
    <s v="Todas las zonas"/>
    <s v="Remoto/Sitio"/>
    <s v="Profesional"/>
    <s v="STAMD"/>
    <s v="Suscripción"/>
    <n v="11200000"/>
    <n v="1"/>
    <n v="1"/>
    <n v="0"/>
    <n v="11200000"/>
    <n v="12173913.039999999"/>
    <n v="0"/>
  </r>
  <r>
    <s v="Servicios fabricante- Microsoft Soporte PremierMicrosoft Soporte PremierSTACS"/>
    <s v="STACSMicrosoft Soporte Premier"/>
    <m/>
    <x v="6"/>
    <s v="STACS"/>
    <x v="6"/>
    <s v="Servicios fabricante- Microsoft Soporte Premier"/>
    <s v="COP"/>
    <s v="N/A"/>
    <s v="Show Technical Ability for Cloud Security Posture Management with Defender for Cloud"/>
    <s v="Servicio"/>
    <s v="Serv"/>
    <s v="Servicio"/>
    <s v="Todas las zonas"/>
    <s v="Remoto/Sitio"/>
    <s v="Profesional"/>
    <s v="STACS"/>
    <s v="Suscripción"/>
    <n v="11200000"/>
    <n v="1"/>
    <n v="1"/>
    <n v="0"/>
    <n v="11200000"/>
    <n v="12173913.039999999"/>
    <n v="0"/>
  </r>
  <r>
    <s v="Servicios fabricante- Microsoft Soporte PremierMicrosoft Soporte PremierSSZR"/>
    <s v="SSZRMicrosoft Soporte Premier"/>
    <m/>
    <x v="6"/>
    <s v="SSZR"/>
    <x v="6"/>
    <s v="Servicios fabricante- Microsoft Soporte Premier"/>
    <s v="COP"/>
    <s v="N/A"/>
    <s v="Azure Rapid Response Fee"/>
    <s v="Servicio"/>
    <s v="Serv"/>
    <s v="Servicio"/>
    <s v="Todas las zonas"/>
    <s v="Remoto/Sitio"/>
    <s v="Profesional"/>
    <s v="SSZR"/>
    <s v="Suscripción"/>
    <n v="0"/>
    <n v="1"/>
    <n v="1"/>
    <n v="0"/>
    <n v="0"/>
    <n v="0"/>
    <n v="0"/>
  </r>
  <r>
    <s v="Servicios fabricante- Microsoft Soporte PremierMicrosoft Soporte PremierSSZM"/>
    <s v="SSZMMicrosoft Soporte Premier"/>
    <m/>
    <x v="6"/>
    <s v="SSZM"/>
    <x v="6"/>
    <s v="Servicios fabricante- Microsoft Soporte Premier"/>
    <s v="COP"/>
    <s v="N/A"/>
    <s v="Azure Gaming Fee"/>
    <s v="Servicio"/>
    <s v="Serv"/>
    <s v="Servicio"/>
    <s v="Todas las zonas"/>
    <s v="Remoto"/>
    <s v="Profesional"/>
    <s v="SSZM"/>
    <s v="Suscripción"/>
    <n v="0"/>
    <n v="1"/>
    <n v="1"/>
    <n v="0"/>
    <n v="0"/>
    <n v="0"/>
    <n v="0"/>
  </r>
  <r>
    <s v="Servicios fabricante- Microsoft Soporte PremierMicrosoft Soporte PremierSSUE"/>
    <s v="SSUEMicrosoft Soporte Premier"/>
    <m/>
    <x v="6"/>
    <s v="SSUE"/>
    <x v="6"/>
    <s v="Servicios fabricante- Microsoft Soporte Premier"/>
    <s v="COP"/>
    <s v="N/A"/>
    <s v="Support Assistance"/>
    <s v="Hora"/>
    <s v="Serv"/>
    <s v="Servicio"/>
    <s v="Todas las zonas"/>
    <s v="Remoto/Sitio"/>
    <s v="Profesional"/>
    <s v="SSUE"/>
    <s v="Suscripción"/>
    <n v="1282540.8"/>
    <n v="1"/>
    <n v="1"/>
    <n v="0"/>
    <n v="1282540.8"/>
    <n v="1394066.09"/>
    <n v="0"/>
  </r>
  <r>
    <s v="Servicios fabricante- Microsoft Soporte PremierMicrosoft Soporte PremierSSUA"/>
    <s v="SSUAMicrosoft Soporte Premier"/>
    <m/>
    <x v="6"/>
    <s v="SSUA"/>
    <x v="6"/>
    <s v="Servicios fabricante- Microsoft Soporte Premier"/>
    <s v="COP"/>
    <s v="N/A"/>
    <s v="Support Assistance Hours - 10 Pack"/>
    <s v="Paquete"/>
    <s v="Serv"/>
    <s v="Servicio"/>
    <s v="Todas las zonas"/>
    <s v="Remoto/Sitio"/>
    <s v="Profesional"/>
    <s v="SSUA"/>
    <s v="Suscripción"/>
    <n v="12825408"/>
    <n v="1"/>
    <n v="1"/>
    <n v="0"/>
    <n v="12825408"/>
    <n v="13940660.869999999"/>
    <n v="0"/>
  </r>
  <r>
    <s v="Servicios fabricante- Microsoft Soporte PremierMicrosoft Soporte PremierSSTR5"/>
    <s v="SSTR5Microsoft Soporte Premier"/>
    <m/>
    <x v="6"/>
    <s v="SSTR5"/>
    <x v="6"/>
    <s v="Servicios fabricante- Microsoft Soporte Premier"/>
    <s v="COP"/>
    <s v="N/A"/>
    <s v="Designated Support Engineering SCSM (1 hora)"/>
    <s v="Hora"/>
    <s v="Serv"/>
    <s v="Servicio"/>
    <s v="Todas las zonas"/>
    <s v="Remoto/Sitio"/>
    <s v="Profesional"/>
    <s v="SSTR5"/>
    <s v="Suscripción"/>
    <n v="0"/>
    <n v="1"/>
    <n v="1"/>
    <n v="0"/>
    <n v="0"/>
    <n v="0"/>
    <n v="0"/>
  </r>
  <r>
    <s v="Servicios fabricante- Microsoft Soporte PremierMicrosoft Soporte PremierSSTR4"/>
    <s v="SSTR4Microsoft Soporte Premier"/>
    <m/>
    <x v="6"/>
    <s v="SSTR4"/>
    <x v="6"/>
    <s v="Servicios fabricante- Microsoft Soporte Premier"/>
    <s v="COP"/>
    <s v="N/A"/>
    <s v="Designated Support Engineering SCSM (1600 horas)"/>
    <s v="Paquete"/>
    <s v="Serv"/>
    <s v="Servicio"/>
    <s v="Todas las zonas"/>
    <s v="Remoto/Sitio"/>
    <s v="Profesional"/>
    <s v="SSTR4"/>
    <s v="Suscripción"/>
    <n v="1506070896"/>
    <n v="1"/>
    <n v="1"/>
    <n v="0"/>
    <n v="1506070896"/>
    <n v="1637033582.6099999"/>
    <n v="0"/>
  </r>
  <r>
    <s v="Servicios fabricante- Microsoft Soporte PremierMicrosoft Soporte PremierSSTR3"/>
    <s v="SSTR3Microsoft Soporte Premier"/>
    <m/>
    <x v="6"/>
    <s v="SSTR3"/>
    <x v="6"/>
    <s v="Servicios fabricante- Microsoft Soporte Premier"/>
    <s v="COP"/>
    <s v="N/A"/>
    <s v="Designated Support Engineering SCSM (1200 horas)"/>
    <s v="Paquete"/>
    <s v="Serv"/>
    <s v="Servicio"/>
    <s v="Todas las zonas"/>
    <s v="Remoto/Sitio"/>
    <s v="Profesional"/>
    <s v="SSTR3"/>
    <s v="Suscripción"/>
    <n v="1137632284.8"/>
    <n v="1"/>
    <n v="1"/>
    <n v="0"/>
    <n v="1137632284.8"/>
    <n v="1236556831.3"/>
    <n v="0"/>
  </r>
  <r>
    <s v="Servicios fabricante- Microsoft Soporte PremierMicrosoft Soporte PremierSSTR2"/>
    <s v="SSTR2Microsoft Soporte Premier"/>
    <m/>
    <x v="6"/>
    <s v="SSTR2"/>
    <x v="6"/>
    <s v="Servicios fabricante- Microsoft Soporte Premier"/>
    <s v="COP"/>
    <s v="N/A"/>
    <s v="Designated Support Engineering SCSM (800 horas)"/>
    <s v="Paquete"/>
    <s v="Serv"/>
    <s v="Servicio"/>
    <s v="Todas las zonas"/>
    <s v="Remoto/Sitio"/>
    <s v="Profesional"/>
    <s v="SSTR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STR1"/>
    <s v="SSTR1Microsoft Soporte Premier"/>
    <m/>
    <x v="6"/>
    <s v="SSTR1"/>
    <x v="6"/>
    <s v="Servicios fabricante- Microsoft Soporte Premier"/>
    <s v="COP"/>
    <s v="N/A"/>
    <s v="Designated Support Engineering SCSM (400 horas)"/>
    <s v="Paquete"/>
    <s v="Serv"/>
    <s v="Servicio"/>
    <s v="Todas las zonas"/>
    <s v="Remoto/Sitio"/>
    <s v="Profesional"/>
    <s v="SSTR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SPA"/>
    <s v="SSPAMicrosoft Soporte Premier"/>
    <m/>
    <x v="6"/>
    <s v="SSPA"/>
    <x v="6"/>
    <s v="Servicios fabricante- Microsoft Soporte Premier"/>
    <s v="COP"/>
    <s v="N/A"/>
    <s v="RAP as a Service for Internet Information Services"/>
    <s v="Servicio"/>
    <s v="Serv"/>
    <s v="Servicio"/>
    <s v="Todas las zonas"/>
    <s v="Remoto"/>
    <s v="Profesional"/>
    <s v="SSPA"/>
    <s v="Suscripción"/>
    <n v="43200000"/>
    <n v="1"/>
    <n v="1"/>
    <n v="0"/>
    <n v="43200000"/>
    <n v="46956521.740000002"/>
    <n v="0"/>
  </r>
  <r>
    <s v="Servicios fabricante- Microsoft Soporte PremierMicrosoft Soporte PremierSSO6"/>
    <s v="SSO6Microsoft Soporte Premier"/>
    <m/>
    <x v="6"/>
    <s v="SSO6"/>
    <x v="6"/>
    <s v="Servicios fabricante- Microsoft Soporte Premier"/>
    <s v="COP"/>
    <s v="N/A"/>
    <s v="Office 365 Engineering Direct in Mission Critical"/>
    <s v="Servicio"/>
    <s v="Serv"/>
    <s v="Servicio"/>
    <s v="Todas las zonas"/>
    <s v="Remoto/Sitio"/>
    <s v="Profesional"/>
    <s v="SSO6"/>
    <s v="Suscripción"/>
    <n v="0"/>
    <n v="1"/>
    <n v="1"/>
    <n v="0"/>
    <n v="0"/>
    <n v="0"/>
    <n v="0"/>
  </r>
  <r>
    <s v="Servicios fabricante- Microsoft Soporte PremierMicrosoft Soporte PremierSSMU"/>
    <s v="SSMUMicrosoft Soporte Premier"/>
    <m/>
    <x v="6"/>
    <s v="SSMU"/>
    <x v="6"/>
    <s v="Servicios fabricante- Microsoft Soporte Premier"/>
    <s v="COP"/>
    <s v="N/A"/>
    <s v="Mission Critical Solution Team"/>
    <s v="Servicio"/>
    <s v="Serv"/>
    <s v="Servicio"/>
    <s v="Todas las zonas"/>
    <s v="Remoto/Sitio"/>
    <s v="Profesional"/>
    <s v="SSMU"/>
    <s v="Suscripción"/>
    <n v="0"/>
    <n v="1"/>
    <n v="1"/>
    <n v="0"/>
    <n v="0"/>
    <n v="0"/>
    <n v="0"/>
  </r>
  <r>
    <s v="Servicios fabricante- Microsoft Soporte PremierMicrosoft Soporte PremierSSGP5"/>
    <s v="SSGP5Microsoft Soporte Premier"/>
    <m/>
    <x v="6"/>
    <s v="SSGP5"/>
    <x v="6"/>
    <s v="Servicios fabricante- Microsoft Soporte Premier"/>
    <s v="COP"/>
    <s v="N/A"/>
    <s v="Designated Support Engineering SharePoint (1 hora)"/>
    <s v="Hora"/>
    <s v="Serv"/>
    <s v="Servicio"/>
    <s v="Todas las zonas"/>
    <s v="Remoto/Sitio"/>
    <s v="Profesional"/>
    <s v="SSGP5"/>
    <s v="Suscripción"/>
    <n v="0"/>
    <n v="1"/>
    <n v="1"/>
    <n v="0"/>
    <n v="0"/>
    <n v="0"/>
    <n v="0"/>
  </r>
  <r>
    <s v="Servicios fabricante- Microsoft Soporte PremierMicrosoft Soporte PremierSSGP4"/>
    <s v="SSGP4Microsoft Soporte Premier"/>
    <m/>
    <x v="6"/>
    <s v="SSGP4"/>
    <x v="6"/>
    <s v="Servicios fabricante- Microsoft Soporte Premier"/>
    <s v="COP"/>
    <s v="N/A"/>
    <s v="Designated Support Engineering SharePoint (1600 horas)"/>
    <s v="Paquete"/>
    <s v="Serv"/>
    <s v="Servicio"/>
    <s v="Todas las zonas"/>
    <s v="Remoto/Sitio"/>
    <s v="Profesional"/>
    <s v="SSGP4"/>
    <s v="Suscripción"/>
    <n v="1506070896"/>
    <n v="1"/>
    <n v="1"/>
    <n v="0"/>
    <n v="1506070896"/>
    <n v="1637033582.6099999"/>
    <n v="0"/>
  </r>
  <r>
    <s v="Servicios fabricante- Microsoft Soporte PremierMicrosoft Soporte PremierSSGP3"/>
    <s v="SSGP3Microsoft Soporte Premier"/>
    <m/>
    <x v="6"/>
    <s v="SSGP3"/>
    <x v="6"/>
    <s v="Servicios fabricante- Microsoft Soporte Premier"/>
    <s v="COP"/>
    <s v="N/A"/>
    <s v="Designated Support Engineering SharePoint (1200 horas)"/>
    <s v="Paquete"/>
    <s v="Serv"/>
    <s v="Servicio"/>
    <s v="Todas las zonas"/>
    <s v="Remoto/Sitio"/>
    <s v="Profesional"/>
    <s v="SSGP3"/>
    <s v="Suscripción"/>
    <n v="1137632284.8"/>
    <n v="1"/>
    <n v="1"/>
    <n v="0"/>
    <n v="1137632284.8"/>
    <n v="1236556831.3"/>
    <n v="0"/>
  </r>
  <r>
    <s v="Servicios fabricante- Microsoft Soporte PremierMicrosoft Soporte PremierSSGP2"/>
    <s v="SSGP2Microsoft Soporte Premier"/>
    <m/>
    <x v="6"/>
    <s v="SSGP2"/>
    <x v="6"/>
    <s v="Servicios fabricante- Microsoft Soporte Premier"/>
    <s v="COP"/>
    <s v="N/A"/>
    <s v="Designated Support Engineering SharePoint (800 horas)"/>
    <s v="Paquete"/>
    <s v="Serv"/>
    <s v="Servicio"/>
    <s v="Todas las zonas"/>
    <s v="Remoto/Sitio"/>
    <s v="Profesional"/>
    <s v="SSGP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SGP1"/>
    <s v="SSGP1Microsoft Soporte Premier"/>
    <m/>
    <x v="6"/>
    <s v="SSGP1"/>
    <x v="6"/>
    <s v="Servicios fabricante- Microsoft Soporte Premier"/>
    <s v="COP"/>
    <s v="N/A"/>
    <s v="Designated Support Engineering SharePoint (400 horas)"/>
    <s v="Paquete"/>
    <s v="Serv"/>
    <s v="Servicio"/>
    <s v="Todas las zonas"/>
    <s v="Remoto/Sitio"/>
    <s v="Profesional"/>
    <s v="SSGP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SD3"/>
    <s v="SSD3Microsoft Soporte Premier"/>
    <m/>
    <x v="6"/>
    <s v="SSD3"/>
    <x v="6"/>
    <s v="Servicios fabricante- Microsoft Soporte Premier"/>
    <s v="COP"/>
    <s v="N/A"/>
    <s v="Dynamics 365 Engineering Direct in Mission Critical"/>
    <s v="Servicio"/>
    <s v="Serv"/>
    <s v="Servicio"/>
    <s v="Todas las zonas"/>
    <s v="Remoto/Sitio"/>
    <s v="Profesional"/>
    <s v="SSD3"/>
    <s v="Suscripción"/>
    <n v="0"/>
    <n v="1"/>
    <n v="1"/>
    <n v="0"/>
    <n v="0"/>
    <n v="0"/>
    <n v="0"/>
  </r>
  <r>
    <s v="Servicios fabricante- Microsoft Soporte PremierMicrosoft Soporte PremierSSCN"/>
    <s v="SSCNMicrosoft Soporte Premier"/>
    <m/>
    <x v="6"/>
    <s v="SSCN"/>
    <x v="6"/>
    <s v="Servicios fabricante- Microsoft Soporte Premier"/>
    <s v="COP"/>
    <s v="N/A"/>
    <s v="Cybersecurity Incident Response - Additional Week"/>
    <s v="Servicio"/>
    <s v="Serv"/>
    <s v="Servicio"/>
    <s v="Todas las zonas"/>
    <s v="Remoto/Sitio"/>
    <s v="Profesional"/>
    <s v="SSCN"/>
    <s v="Suscripción"/>
    <n v="668800000"/>
    <n v="1"/>
    <n v="1"/>
    <n v="0"/>
    <n v="668800000"/>
    <n v="726956521.74000001"/>
    <n v="0"/>
  </r>
  <r>
    <s v="Servicios fabricante- Microsoft Soporte PremierMicrosoft Soporte PremierSSCC"/>
    <s v="SSCCMicrosoft Soporte Premier"/>
    <m/>
    <x v="6"/>
    <s v="SSCC"/>
    <x v="6"/>
    <s v="Servicios fabricante- Microsoft Soporte Premier"/>
    <s v="COP"/>
    <s v="N/A"/>
    <s v="Cybersecurity Incident Response"/>
    <s v="Servicio"/>
    <s v="Serv"/>
    <s v="Servicio"/>
    <s v="Todas las zonas"/>
    <s v="Remoto/Sitio"/>
    <s v="Profesional"/>
    <s v="SSCC"/>
    <s v="Suscripción"/>
    <n v="746800000"/>
    <n v="1"/>
    <n v="1"/>
    <n v="0"/>
    <n v="746800000"/>
    <n v="811739130.42999995"/>
    <n v="0"/>
  </r>
  <r>
    <s v="Servicios fabricante- Microsoft Soporte PremierMicrosoft Soporte PremierSSBP"/>
    <s v="SSBPMicrosoft Soporte Premier"/>
    <m/>
    <x v="6"/>
    <s v="SSBP"/>
    <x v="6"/>
    <s v="Servicios fabricante- Microsoft Soporte Premier"/>
    <s v="COP"/>
    <s v="N/A"/>
    <s v="Cybersecurity Operations Service"/>
    <s v="Servicio"/>
    <s v="Serv"/>
    <s v="Servicio"/>
    <s v="Todas las zonas"/>
    <s v="Remoto/Sitio"/>
    <s v="Profesional"/>
    <s v="SSBP"/>
    <s v="Suscripción"/>
    <n v="585600000"/>
    <n v="1"/>
    <n v="1"/>
    <n v="0"/>
    <n v="585600000"/>
    <n v="636521739.13"/>
    <n v="0"/>
  </r>
  <r>
    <s v="Servicios fabricante- Microsoft Soporte PremierMicrosoft Soporte PremierSSBI"/>
    <s v="SSBIMicrosoft Soporte Premier"/>
    <m/>
    <x v="6"/>
    <s v="SSBI"/>
    <x v="6"/>
    <s v="Servicios fabricante- Microsoft Soporte Premier"/>
    <s v="COP"/>
    <s v="N/A"/>
    <s v="Cybersecurity Incident Response Plus - Additional Week"/>
    <s v="Servicio"/>
    <s v="Serv"/>
    <s v="Servicio"/>
    <s v="Todas las zonas"/>
    <s v="Remoto/Sitio"/>
    <s v="Profesional"/>
    <s v="SSBI"/>
    <s v="Suscripción"/>
    <n v="874000000"/>
    <n v="1"/>
    <n v="1"/>
    <n v="0"/>
    <n v="874000000"/>
    <n v="950000000"/>
    <n v="0"/>
  </r>
  <r>
    <s v="Servicios fabricante- Microsoft Soporte PremierMicrosoft Soporte PremierSSBE"/>
    <s v="SSBEMicrosoft Soporte Premier"/>
    <m/>
    <x v="6"/>
    <s v="SSBE"/>
    <x v="6"/>
    <s v="Servicios fabricante- Microsoft Soporte Premier"/>
    <s v="COP"/>
    <s v="N/A"/>
    <s v="Cybersecurity Operations Service - Additional Week"/>
    <s v="Servicio"/>
    <s v="Serv"/>
    <s v="Servicio"/>
    <s v="Todas las zonas"/>
    <s v="Remoto/Sitio"/>
    <s v="Profesional"/>
    <s v="SSBE"/>
    <s v="Suscripción"/>
    <n v="567200000"/>
    <n v="1"/>
    <n v="1"/>
    <n v="0"/>
    <n v="567200000"/>
    <n v="616521739.13"/>
    <n v="0"/>
  </r>
  <r>
    <s v="Servicios fabricante- Microsoft Soporte PremierMicrosoft Soporte PremierSSAA"/>
    <s v="SSAAMicrosoft Soporte Premier"/>
    <m/>
    <x v="6"/>
    <s v="SSAA"/>
    <x v="6"/>
    <s v="Servicios fabricante- Microsoft Soporte Premier"/>
    <s v="COP"/>
    <s v="N/A"/>
    <s v="RAP as a Service for Active Directory Security"/>
    <s v="Servicio"/>
    <s v="Serv"/>
    <s v="Servicio"/>
    <s v="Todas las zonas"/>
    <s v="Remoto"/>
    <s v="Profesional"/>
    <s v="SSAA"/>
    <s v="Suscripción"/>
    <n v="48400000"/>
    <n v="1"/>
    <n v="1"/>
    <n v="0"/>
    <n v="48400000"/>
    <n v="52608695.649999999"/>
    <n v="0"/>
  </r>
  <r>
    <s v="Servicios fabricante- Microsoft Soporte PremierMicrosoft Soporte PremierSRVT"/>
    <s v="SRVTMicrosoft Soporte Premier"/>
    <m/>
    <x v="6"/>
    <s v="SRVT"/>
    <x v="6"/>
    <s v="Servicios fabricante- Microsoft Soporte Premier"/>
    <s v="COP"/>
    <s v="N/A"/>
    <s v="Activate Data Warehouse Migration and Modernization - Azure Synapse SQL pool"/>
    <s v="Servicio"/>
    <s v="Serv"/>
    <s v="Servicio"/>
    <s v="Todas las zonas"/>
    <s v="Remoto"/>
    <s v="Profesional"/>
    <s v="SRVT"/>
    <s v="Suscripción"/>
    <n v="34400000"/>
    <n v="1"/>
    <n v="1"/>
    <n v="0"/>
    <n v="34400000"/>
    <n v="37391304.350000001"/>
    <n v="0"/>
  </r>
  <r>
    <s v="Servicios fabricante- Microsoft Soporte PremierMicrosoft Soporte PremierSRTD"/>
    <s v="SRTDMicrosoft Soporte Premier"/>
    <m/>
    <x v="6"/>
    <s v="SRTD"/>
    <x v="6"/>
    <s v="Servicios fabricante- Microsoft Soporte Premier"/>
    <s v="COP"/>
    <s v="N/A"/>
    <s v="Remediation - Side by Side"/>
    <s v="Servicio"/>
    <s v="Serv"/>
    <s v="Servicio"/>
    <s v="Todas las zonas"/>
    <s v="Remoto/Sitio"/>
    <s v="Profesional"/>
    <s v="SRTD"/>
    <s v="Suscripción"/>
    <n v="28000000"/>
    <n v="1"/>
    <n v="1"/>
    <n v="0"/>
    <n v="28000000"/>
    <n v="30434782.609999999"/>
    <n v="0"/>
  </r>
  <r>
    <s v="Servicios fabricante- Microsoft Soporte PremierMicrosoft Soporte PremierSRMU"/>
    <s v="SRMUMicrosoft Soporte Premier"/>
    <m/>
    <x v="6"/>
    <s v="SRMU"/>
    <x v="6"/>
    <s v="Servicios fabricante- Microsoft Soporte Premier"/>
    <s v="COP"/>
    <s v="N/A"/>
    <s v="Mission Critical Unlimited RAP as a Service"/>
    <s v="Servicio"/>
    <s v="Serv"/>
    <s v="Servicio"/>
    <s v="Todas las zonas"/>
    <s v="Remoto/Sitio"/>
    <s v="Profesional"/>
    <s v="SRMU"/>
    <s v="Suscripción"/>
    <n v="51200000"/>
    <n v="1"/>
    <n v="1"/>
    <n v="0"/>
    <n v="51200000"/>
    <n v="55652173.909999996"/>
    <n v="0"/>
  </r>
  <r>
    <s v="Servicios fabricante- Microsoft Soporte PremierMicrosoft Soporte PremierSRGL"/>
    <s v="SRGLMicrosoft Soporte Premier"/>
    <m/>
    <x v="6"/>
    <s v="SRGL"/>
    <x v="6"/>
    <s v="Servicios fabricante- Microsoft Soporte Premier"/>
    <s v="COP"/>
    <s v="N/A"/>
    <s v="Onboarding Accelerator - Implementing Security Baselines - Add On"/>
    <s v="Servicio"/>
    <s v="Serv"/>
    <s v="Servicio"/>
    <s v="Todas las zonas"/>
    <s v="Remoto/Sitio"/>
    <s v="Profesional"/>
    <s v="SRGL"/>
    <s v="Suscripción"/>
    <n v="86000000"/>
    <n v="1"/>
    <n v="1"/>
    <n v="0"/>
    <n v="86000000"/>
    <n v="93478260.870000005"/>
    <n v="0"/>
  </r>
  <r>
    <s v="Servicios fabricante- Microsoft Soporte PremierMicrosoft Soporte PremierSREB"/>
    <s v="SREBMicrosoft Soporte Premier"/>
    <m/>
    <x v="6"/>
    <s v="SREB"/>
    <x v="6"/>
    <s v="Servicios fabricante- Microsoft Soporte Premier"/>
    <s v="COP"/>
    <s v="N/A"/>
    <s v="Power BI Clinic"/>
    <s v="Servicio"/>
    <s v="Serv"/>
    <s v="Servicio"/>
    <s v="Todas las zonas"/>
    <s v="Remoto/Sitio"/>
    <s v="Profesional"/>
    <s v="SREB"/>
    <s v="Suscripción"/>
    <n v="56800000"/>
    <n v="1"/>
    <n v="1"/>
    <n v="0"/>
    <n v="56800000"/>
    <n v="61739130.43"/>
    <n v="0"/>
  </r>
  <r>
    <s v="Servicios fabricante- Microsoft Soporte PremierMicrosoft Soporte PremierSQTA"/>
    <s v="SQTAMicrosoft Soporte Premier"/>
    <m/>
    <x v="6"/>
    <s v="SQTA"/>
    <x v="6"/>
    <s v="Servicios fabricante- Microsoft Soporte Premier"/>
    <s v="COP"/>
    <s v="N/A"/>
    <s v="WorkshopPLUS - Power Platform: Building Model-Driven Power Apps and Customizing Dynamics 365 Apps - Closed Workshop"/>
    <s v="Servicio"/>
    <s v="Serv"/>
    <s v="Servicio"/>
    <s v="Todas las zonas"/>
    <s v="Remoto/Sitio"/>
    <s v="Profesional"/>
    <s v="SQTA"/>
    <s v="Suscripción"/>
    <n v="15200000"/>
    <n v="1"/>
    <n v="1"/>
    <n v="0"/>
    <n v="15200000"/>
    <n v="16521739.130000001"/>
    <n v="0"/>
  </r>
  <r>
    <s v="Servicios fabricante- Microsoft Soporte PremierMicrosoft Soporte PremierSQMT"/>
    <s v="SQMTMicrosoft Soporte Premier"/>
    <m/>
    <x v="6"/>
    <s v="SQMT"/>
    <x v="6"/>
    <s v="Servicios fabricante- Microsoft Soporte Premier"/>
    <s v="COP"/>
    <s v="N/A"/>
    <s v="Microsoft Teams App Template Deployment Premium"/>
    <s v="Servicio"/>
    <s v="Serv"/>
    <s v="Servicio"/>
    <s v="Todas las zonas"/>
    <s v="Remoto"/>
    <s v="Profesional"/>
    <s v="SQMT"/>
    <s v="Suscripción"/>
    <n v="76000000"/>
    <n v="1"/>
    <n v="1"/>
    <n v="0"/>
    <n v="76000000"/>
    <n v="82608695.650000006"/>
    <n v="0"/>
  </r>
  <r>
    <s v="Servicios fabricante- Microsoft Soporte PremierMicrosoft Soporte PremierSQMS"/>
    <s v="SQMSMicrosoft Soporte Premier"/>
    <m/>
    <x v="6"/>
    <s v="SQMS"/>
    <x v="6"/>
    <s v="Servicios fabricante- Microsoft Soporte Premier"/>
    <s v="COP"/>
    <s v="N/A"/>
    <s v="Modern Service Management Governance for Power Platform"/>
    <s v="Servicio"/>
    <s v="Serv"/>
    <s v="Servicio"/>
    <s v="Todas las zonas"/>
    <s v="Remoto"/>
    <s v="Profesional"/>
    <s v="SQMS"/>
    <s v="Suscripción"/>
    <n v="86000000"/>
    <n v="1"/>
    <n v="1"/>
    <n v="0"/>
    <n v="86000000"/>
    <n v="93478260.870000005"/>
    <n v="0"/>
  </r>
  <r>
    <s v="Servicios fabricante- Microsoft Soporte PremierMicrosoft Soporte PremierSQAP"/>
    <s v="SQAPMicrosoft Soporte Premier"/>
    <m/>
    <x v="6"/>
    <s v="SQAP"/>
    <x v="6"/>
    <s v="Servicios fabricante- Microsoft Soporte Premier"/>
    <s v="COP"/>
    <s v="N/A"/>
    <s v="Activate Azure SQL Availability and Business Continuity"/>
    <s v="Servicio"/>
    <s v="Serv"/>
    <s v="Servicio"/>
    <s v="Todas las zonas"/>
    <s v="Remoto"/>
    <s v="Profesional"/>
    <s v="SQAP"/>
    <s v="Suscripción"/>
    <n v="34400000"/>
    <n v="1"/>
    <n v="1"/>
    <n v="0"/>
    <n v="34400000"/>
    <n v="37391304.350000001"/>
    <n v="0"/>
  </r>
  <r>
    <s v="Servicios fabricante- Microsoft Soporte PremierMicrosoft Soporte PremierSPZY"/>
    <s v="SPZYMicrosoft Soporte Premier"/>
    <m/>
    <x v="6"/>
    <s v="SPZY"/>
    <x v="6"/>
    <s v="Servicios fabricante- Microsoft Soporte Premier"/>
    <s v="COP"/>
    <s v="N/A"/>
    <s v="Accessibility and Inclusion in Teams Meetings"/>
    <s v="Paquete"/>
    <s v="Serv"/>
    <s v="Servicio"/>
    <s v="Todas las zonas"/>
    <s v="Remoto/Sitio"/>
    <s v="Profesional"/>
    <s v="SPZY"/>
    <s v="Suscripción"/>
    <n v="8000000"/>
    <n v="1"/>
    <n v="1"/>
    <n v="0"/>
    <n v="8000000"/>
    <n v="8695652.1699999999"/>
    <n v="0"/>
  </r>
  <r>
    <s v="Servicios fabricante- Microsoft Soporte PremierMicrosoft Soporte PremierSPZX"/>
    <s v="SPZXMicrosoft Soporte Premier"/>
    <m/>
    <x v="6"/>
    <s v="SPZX"/>
    <x v="6"/>
    <s v="Servicios fabricante- Microsoft Soporte Premier"/>
    <s v="COP"/>
    <s v="N/A"/>
    <s v="Activate Microsoft Defender for Office 365"/>
    <s v="Servicio"/>
    <s v="Serv"/>
    <s v="Servicio"/>
    <s v="Todas las zonas"/>
    <s v="Remoto"/>
    <s v="Profesional"/>
    <s v="SPZX"/>
    <s v="Suscripción"/>
    <n v="32400000"/>
    <n v="1"/>
    <n v="1"/>
    <n v="0"/>
    <n v="32400000"/>
    <n v="35217391.299999997"/>
    <n v="0"/>
  </r>
  <r>
    <s v="Servicios fabricante- Microsoft Soporte PremierMicrosoft Soporte PremierSPZV"/>
    <s v="SPZVMicrosoft Soporte Premier"/>
    <m/>
    <x v="6"/>
    <s v="SPZV"/>
    <x v="6"/>
    <s v="Servicios fabricante- Microsoft Soporte Premier"/>
    <s v="COP"/>
    <s v="N/A"/>
    <s v="Azure Event"/>
    <s v="Servicio"/>
    <s v="Serv"/>
    <s v="Servicio"/>
    <s v="Todas las zonas"/>
    <s v="Remoto/Sitio"/>
    <s v="Profesional"/>
    <s v="SPZV"/>
    <s v="Suscripción"/>
    <n v="62544000"/>
    <n v="1"/>
    <n v="1"/>
    <n v="0"/>
    <n v="62544000"/>
    <n v="67982608.700000003"/>
    <n v="0"/>
  </r>
  <r>
    <s v="Servicios fabricante- Microsoft Soporte PremierMicrosoft Soporte PremierSPYY"/>
    <s v="SPYYMicrosoft Soporte Premier"/>
    <m/>
    <x v="6"/>
    <s v="SPYY"/>
    <x v="6"/>
    <s v="Servicios fabricante- Microsoft Soporte Premier"/>
    <s v="COP"/>
    <s v="N/A"/>
    <s v="Security: Identity Delegation - Fundamentals"/>
    <s v="Servicio"/>
    <s v="Serv"/>
    <s v="Servicio"/>
    <s v="Todas las zonas"/>
    <s v="Remoto"/>
    <s v="Profesional"/>
    <s v="SPYY"/>
    <s v="Suscripción"/>
    <n v="92800000"/>
    <n v="1"/>
    <n v="1"/>
    <n v="0"/>
    <n v="92800000"/>
    <n v="100869565.22"/>
    <n v="0"/>
  </r>
  <r>
    <s v="Servicios fabricante- Microsoft Soporte PremierMicrosoft Soporte PremierSPYD"/>
    <s v="SPYDMicrosoft Soporte Premier"/>
    <m/>
    <x v="6"/>
    <s v="SPYD"/>
    <x v="6"/>
    <s v="Servicios fabricante- Microsoft Soporte Premier"/>
    <s v="COP"/>
    <s v="N/A"/>
    <s v="Security: Modern Workplace Threat Protection - Fundamentals"/>
    <s v="Servicio"/>
    <s v="Serv"/>
    <s v="Servicio"/>
    <s v="Todas las zonas"/>
    <s v="Remoto/Sitio"/>
    <s v="Profesional"/>
    <s v="SPYD"/>
    <s v="Suscripción"/>
    <n v="63600000"/>
    <n v="1"/>
    <n v="1"/>
    <n v="0"/>
    <n v="63600000"/>
    <n v="69130434.780000001"/>
    <n v="0"/>
  </r>
  <r>
    <s v="Servicios fabricante- Microsoft Soporte PremierMicrosoft Soporte PremierSPY5"/>
    <s v="SPY5Microsoft Soporte Premier"/>
    <m/>
    <x v="6"/>
    <s v="SPY5"/>
    <x v="6"/>
    <s v="Servicios fabricante- Microsoft Soporte Premier"/>
    <s v="COP"/>
    <s v="N/A"/>
    <s v="Dynamics 365 for Finance and Operations: Business Intelligence Hands on Lab"/>
    <s v="Servicio"/>
    <s v="Serv"/>
    <s v="Servicio"/>
    <s v="Todas las zonas"/>
    <s v="Remoto/Sitio"/>
    <s v="Profesional"/>
    <s v="SPY5"/>
    <s v="Suscripción"/>
    <n v="56800000"/>
    <n v="1"/>
    <n v="1"/>
    <n v="0"/>
    <n v="56800000"/>
    <n v="61739130.43"/>
    <n v="0"/>
  </r>
  <r>
    <s v="Servicios fabricante- Microsoft Soporte PremierMicrosoft Soporte PremierSPXV"/>
    <s v="SPXVMicrosoft Soporte Premier"/>
    <m/>
    <x v="6"/>
    <s v="SPXV"/>
    <x v="6"/>
    <s v="Servicios fabricante- Microsoft Soporte Premier"/>
    <s v="COP"/>
    <s v="N/A"/>
    <s v="Microsoft Viva Overview"/>
    <s v="Servicio"/>
    <s v="Serv"/>
    <s v="Servicio"/>
    <s v="Todas las zonas"/>
    <s v="Remoto"/>
    <s v="Profesional"/>
    <s v="SPXV"/>
    <s v="Suscripción"/>
    <n v="15600000"/>
    <n v="1"/>
    <n v="1"/>
    <n v="0"/>
    <n v="15600000"/>
    <n v="16956521.739999998"/>
    <n v="0"/>
  </r>
  <r>
    <s v="Servicios fabricante- Microsoft Soporte PremierMicrosoft Soporte PremierSPXP"/>
    <s v="SPXPMicrosoft Soporte Premier"/>
    <m/>
    <x v="6"/>
    <s v="SPXP"/>
    <x v="6"/>
    <s v="Servicios fabricante- Microsoft Soporte Premier"/>
    <s v="COP"/>
    <s v="N/A"/>
    <s v="Activate - Power Platform : Power Apps Portals"/>
    <s v="Servicio"/>
    <s v="Serv"/>
    <s v="Servicio"/>
    <s v="Todas las zonas"/>
    <s v="Remoto"/>
    <s v="Profesional"/>
    <s v="SPXP"/>
    <s v="Suscripción"/>
    <n v="72800000"/>
    <n v="1"/>
    <n v="1"/>
    <n v="0"/>
    <n v="72800000"/>
    <n v="79130434.780000001"/>
    <n v="0"/>
  </r>
  <r>
    <s v="Servicios fabricante- Microsoft Soporte PremierMicrosoft Soporte PremierSPWG"/>
    <s v="SPWGMicrosoft Soporte Premier"/>
    <m/>
    <x v="6"/>
    <s v="SPWG"/>
    <x v="6"/>
    <s v="Servicios fabricante- Microsoft Soporte Premier"/>
    <s v="COP"/>
    <s v="N/A"/>
    <s v="Workshop - Generic 5 Day - Closed Workshop"/>
    <s v="Servicio"/>
    <s v="Serv"/>
    <s v="Servicio"/>
    <s v="Todas las zonas"/>
    <s v="Remoto/Sitio"/>
    <s v="Profesional"/>
    <s v="SPWG"/>
    <s v="Suscripción"/>
    <n v="142000000"/>
    <n v="1"/>
    <n v="1"/>
    <n v="0"/>
    <n v="142000000"/>
    <n v="154347826.09"/>
    <n v="0"/>
  </r>
  <r>
    <s v="Servicios fabricante- Microsoft Soporte PremierMicrosoft Soporte PremierSPVO"/>
    <s v="SPVOMicrosoft Soporte Premier"/>
    <m/>
    <x v="6"/>
    <s v="SPVO"/>
    <x v="6"/>
    <s v="Servicios fabricante- Microsoft Soporte Premier"/>
    <s v="COP"/>
    <s v="N/A"/>
    <s v="Active Directory Recovery Execution Service Remote"/>
    <s v="Servicio"/>
    <s v="Serv"/>
    <s v="Servicio"/>
    <s v="Todas las zonas"/>
    <s v="Remoto"/>
    <s v="Profesional"/>
    <s v="SPVO"/>
    <s v="Suscripción"/>
    <n v="15600000"/>
    <n v="1"/>
    <n v="1"/>
    <n v="0"/>
    <n v="15600000"/>
    <n v="16956521.739999998"/>
    <n v="0"/>
  </r>
  <r>
    <s v="Servicios fabricante- Microsoft Soporte PremierMicrosoft Soporte PremierSPVN"/>
    <s v="SPVNMicrosoft Soporte Premier"/>
    <m/>
    <x v="6"/>
    <s v="SPVN"/>
    <x v="6"/>
    <s v="Servicios fabricante- Microsoft Soporte Premier"/>
    <s v="COP"/>
    <s v="N/A"/>
    <s v="Activate Windows Hello for Business"/>
    <s v="Servicio"/>
    <s v="Serv"/>
    <s v="Servicio"/>
    <s v="Todas las zonas"/>
    <s v="Remoto/Sitio"/>
    <s v="Profesional"/>
    <s v="SPVN"/>
    <s v="Suscripción"/>
    <n v="34400000"/>
    <n v="1"/>
    <n v="1"/>
    <n v="0"/>
    <n v="34400000"/>
    <n v="37391304.350000001"/>
    <n v="0"/>
  </r>
  <r>
    <s v="Servicios fabricante- Microsoft Soporte PremierMicrosoft Soporte PremierSPVM"/>
    <s v="SPVMMicrosoft Soporte Premier"/>
    <m/>
    <x v="6"/>
    <s v="SPVM"/>
    <x v="6"/>
    <s v="Servicios fabricante- Microsoft Soporte Premier"/>
    <s v="COP"/>
    <s v="N/A"/>
    <s v="Activate Modern SharePoint"/>
    <s v="Servicio"/>
    <s v="Serv"/>
    <s v="Servicio"/>
    <s v="Todas las zonas"/>
    <s v="Remoto/Sitio"/>
    <s v="Profesional"/>
    <s v="SPVM"/>
    <s v="Suscripción"/>
    <n v="28800000"/>
    <n v="1"/>
    <n v="1"/>
    <n v="0"/>
    <n v="28800000"/>
    <n v="31304347.829999998"/>
    <n v="0"/>
  </r>
  <r>
    <s v="Servicios fabricante- Microsoft Soporte PremierMicrosoft Soporte PremierSPVH"/>
    <s v="SPVHMicrosoft Soporte Premier"/>
    <m/>
    <x v="6"/>
    <s v="SPVH"/>
    <x v="6"/>
    <s v="Servicios fabricante- Microsoft Soporte Premier"/>
    <s v="COP"/>
    <s v="N/A"/>
    <s v="Activate SharePoint Online Migration"/>
    <s v="Servicio"/>
    <s v="Serv"/>
    <s v="Servicio"/>
    <s v="Todas las zonas"/>
    <s v="Remoto/Sitio"/>
    <s v="Profesional"/>
    <s v="SPVH"/>
    <s v="Suscripción"/>
    <n v="34400000"/>
    <n v="1"/>
    <n v="1"/>
    <n v="0"/>
    <n v="34400000"/>
    <n v="37391304.350000001"/>
    <n v="0"/>
  </r>
  <r>
    <s v="Servicios fabricante- Microsoft Soporte PremierMicrosoft Soporte PremierSPVF"/>
    <s v="SPVFMicrosoft Soporte Premier"/>
    <m/>
    <x v="6"/>
    <s v="SPVF"/>
    <x v="6"/>
    <s v="Servicios fabricante- Microsoft Soporte Premier"/>
    <s v="COP"/>
    <s v="N/A"/>
    <s v="Activate Microsoft Graph for Office 365"/>
    <s v="Servicio"/>
    <s v="Serv"/>
    <s v="Servicio"/>
    <s v="Todas las zonas"/>
    <s v="Remoto/Sitio"/>
    <s v="Profesional"/>
    <s v="SPVF"/>
    <s v="Suscripción"/>
    <n v="32400000"/>
    <n v="1"/>
    <n v="1"/>
    <n v="0"/>
    <n v="32400000"/>
    <n v="35217391.299999997"/>
    <n v="0"/>
  </r>
  <r>
    <s v="Servicios fabricante- Microsoft Soporte PremierMicrosoft Soporte PremierSPVE"/>
    <s v="SPVEMicrosoft Soporte Premier"/>
    <m/>
    <x v="6"/>
    <s v="SPVE"/>
    <x v="6"/>
    <s v="Servicios fabricante- Microsoft Soporte Premier"/>
    <s v="COP"/>
    <s v="N/A"/>
    <s v="Activate Enterprise Mobility + Security"/>
    <s v="Servicio"/>
    <s v="Serv"/>
    <s v="Servicio"/>
    <s v="Todas las zonas"/>
    <s v="Remoto/Sitio"/>
    <s v="Profesional"/>
    <s v="SPVE"/>
    <s v="Suscripción"/>
    <n v="72800000"/>
    <n v="1"/>
    <n v="1"/>
    <n v="0"/>
    <n v="72800000"/>
    <n v="79130434.780000001"/>
    <n v="0"/>
  </r>
  <r>
    <s v="Servicios fabricante- Microsoft Soporte PremierMicrosoft Soporte PremierSPVD"/>
    <s v="SPVDMicrosoft Soporte Premier"/>
    <m/>
    <x v="6"/>
    <s v="SPVD"/>
    <x v="6"/>
    <s v="Servicios fabricante- Microsoft Soporte Premier"/>
    <s v="COP"/>
    <s v="N/A"/>
    <s v="Activate Data Platform Modernization for OpenSource"/>
    <s v="Servicio"/>
    <s v="Serv"/>
    <s v="Servicio"/>
    <s v="Todas las zonas"/>
    <s v="Remoto/Sitio"/>
    <s v="Profesional"/>
    <s v="SPVD"/>
    <s v="Suscripción"/>
    <n v="34400000"/>
    <n v="1"/>
    <n v="1"/>
    <n v="0"/>
    <n v="34400000"/>
    <n v="37391304.350000001"/>
    <n v="0"/>
  </r>
  <r>
    <s v="Servicios fabricante- Microsoft Soporte PremierMicrosoft Soporte PremierSPUZ"/>
    <s v="SPUZMicrosoft Soporte Premier"/>
    <m/>
    <x v="6"/>
    <s v="SPUZ"/>
    <x v="6"/>
    <s v="Servicios fabricante- Microsoft Soporte Premier"/>
    <s v="COP"/>
    <s v="N/A"/>
    <s v="Security: Azure Information Protection - Fundamentals"/>
    <s v="Servicio"/>
    <s v="Serv"/>
    <s v="Servicio"/>
    <s v="Todas las zonas"/>
    <s v="Remoto/Sitio"/>
    <s v="Profesional"/>
    <s v="SPUZ"/>
    <s v="Suscripción"/>
    <n v="74800000"/>
    <n v="1"/>
    <n v="1"/>
    <n v="0"/>
    <n v="74800000"/>
    <n v="81304347.829999998"/>
    <n v="0"/>
  </r>
  <r>
    <s v="Servicios fabricante- Microsoft Soporte PremierMicrosoft Soporte PremierSPUP"/>
    <s v="SPUPMicrosoft Soporte Premier"/>
    <m/>
    <x v="6"/>
    <s v="SPUP"/>
    <x v="6"/>
    <s v="Servicios fabricante- Microsoft Soporte Premier"/>
    <s v="COP"/>
    <s v="N/A"/>
    <s v="WorkshopPLUS - Enterprise Mobile Device Management with Microsoft Intune - Closed Workshop"/>
    <s v="Servicio"/>
    <s v="Serv"/>
    <s v="Servicio"/>
    <s v="Todas las zonas"/>
    <s v="Remoto/Sitio"/>
    <s v="Profesional"/>
    <s v="SPUP"/>
    <s v="Suscripción"/>
    <n v="111600000"/>
    <n v="1"/>
    <n v="1"/>
    <n v="0"/>
    <n v="111600000"/>
    <n v="121304347.83"/>
    <n v="0"/>
  </r>
  <r>
    <s v="Servicios fabricante- Microsoft Soporte PremierMicrosoft Soporte PremierSPTP"/>
    <s v="SPTPMicrosoft Soporte Premier"/>
    <m/>
    <x v="6"/>
    <s v="SPTP"/>
    <x v="6"/>
    <s v="Servicios fabricante- Microsoft Soporte Premier"/>
    <s v="COP"/>
    <s v="N/A"/>
    <s v="T-SQL Patterns and Practices Review"/>
    <s v="Servicio"/>
    <s v="Serv"/>
    <s v="Servicio"/>
    <s v="Todas las zonas"/>
    <s v="Remoto/Sitio"/>
    <s v="Profesional"/>
    <s v="SPTP"/>
    <s v="Suscripción"/>
    <n v="74800000"/>
    <n v="1"/>
    <n v="1"/>
    <n v="0"/>
    <n v="74800000"/>
    <n v="81304347.829999998"/>
    <n v="0"/>
  </r>
  <r>
    <s v="Servicios fabricante- Microsoft Soporte PremierMicrosoft Soporte PremierSPTM"/>
    <s v="SPTMMicrosoft Soporte Premier"/>
    <m/>
    <x v="6"/>
    <s v="SPTM"/>
    <x v="6"/>
    <s v="Servicios fabricante- Microsoft Soporte Premier"/>
    <s v="COP"/>
    <s v="N/A"/>
    <s v="Accelerate - Microsoft Teams Governance, Security and Compliance"/>
    <s v="Servicio"/>
    <s v="Serv"/>
    <s v="Servicio"/>
    <s v="Todas las zonas"/>
    <s v="Remoto/Sitio"/>
    <s v="Profesional"/>
    <s v="SPTM"/>
    <s v="Suscripción"/>
    <n v="34400000"/>
    <n v="1"/>
    <n v="1"/>
    <n v="0"/>
    <n v="34400000"/>
    <n v="37391304.350000001"/>
    <n v="0"/>
  </r>
  <r>
    <s v="Servicios fabricante- Microsoft Soporte PremierMicrosoft Soporte PremierSPTL"/>
    <s v="SPTLMicrosoft Soporte Premier"/>
    <m/>
    <x v="6"/>
    <s v="SPTL"/>
    <x v="6"/>
    <s v="Servicios fabricante- Microsoft Soporte Premier"/>
    <s v="COP"/>
    <s v="N/A"/>
    <s v="Data Platform Modernization Migration Support for SQL"/>
    <s v="Servicio"/>
    <s v="Serv"/>
    <s v="Servicio"/>
    <s v="Todas las zonas"/>
    <s v="Remoto/Sitio"/>
    <s v="Profesional"/>
    <s v="SPTL"/>
    <s v="Suscripción"/>
    <n v="38000000"/>
    <n v="1"/>
    <n v="1"/>
    <n v="0"/>
    <n v="38000000"/>
    <n v="41304347.829999998"/>
    <n v="0"/>
  </r>
  <r>
    <s v="Servicios fabricante- Microsoft Soporte PremierMicrosoft Soporte PremierSPTB"/>
    <s v="SPTBMicrosoft Soporte Premier"/>
    <m/>
    <x v="6"/>
    <s v="SPTB"/>
    <x v="6"/>
    <s v="Servicios fabricante- Microsoft Soporte Premier"/>
    <s v="COP"/>
    <s v="N/A"/>
    <s v="Activate Accessibility in the Modern Workplace"/>
    <s v="Servicio"/>
    <s v="Serv"/>
    <s v="Servicio"/>
    <s v="Todas las zonas"/>
    <s v="Remoto"/>
    <s v="Profesional"/>
    <s v="SPTB"/>
    <s v="Suscripción"/>
    <n v="32400000"/>
    <n v="1"/>
    <n v="1"/>
    <n v="0"/>
    <n v="32400000"/>
    <n v="35217391.299999997"/>
    <n v="0"/>
  </r>
  <r>
    <s v="Servicios fabricante- Microsoft Soporte PremierMicrosoft Soporte PremierSPSR"/>
    <s v="SPSRMicrosoft Soporte Premier"/>
    <m/>
    <x v="6"/>
    <s v="SPSR"/>
    <x v="6"/>
    <s v="Servicios fabricante- Microsoft Soporte Premier"/>
    <s v="COP"/>
    <s v="N/A"/>
    <s v="WorkshopPLUS - Microsoft Azure: Infrastructure as a Service - Closed Workshop"/>
    <s v="Servicio"/>
    <s v="Serv"/>
    <s v="Servicio"/>
    <s v="Todas las zonas"/>
    <s v="Remoto/Sitio"/>
    <s v="Profesional"/>
    <s v="SPSR"/>
    <s v="Suscripción"/>
    <n v="127600000"/>
    <n v="1"/>
    <n v="1"/>
    <n v="0"/>
    <n v="127600000"/>
    <n v="138695652.16999999"/>
    <n v="0"/>
  </r>
  <r>
    <s v="Servicios fabricante- Microsoft Soporte PremierMicrosoft Soporte PremierSPSE"/>
    <s v="SPSEMicrosoft Soporte Premier"/>
    <m/>
    <x v="6"/>
    <s v="SPSE"/>
    <x v="6"/>
    <s v="Servicios fabricante- Microsoft Soporte Premier"/>
    <s v="COP"/>
    <s v="N/A"/>
    <s v="SQL Server Recovery Execution Service"/>
    <s v="Servicio"/>
    <s v="Serv"/>
    <s v="Servicio"/>
    <s v="Todas las zonas"/>
    <s v="Remoto/Sitio"/>
    <s v="Profesional"/>
    <s v="SPSE"/>
    <s v="Suscripción"/>
    <n v="63600000"/>
    <n v="1"/>
    <n v="1"/>
    <n v="0"/>
    <n v="63600000"/>
    <n v="69130434.780000001"/>
    <n v="0"/>
  </r>
  <r>
    <s v="Servicios fabricante- Microsoft Soporte PremierMicrosoft Soporte PremierSPRJ"/>
    <s v="SPRJMicrosoft Soporte Premier"/>
    <m/>
    <x v="6"/>
    <s v="SPRJ"/>
    <x v="6"/>
    <s v="Servicios fabricante- Microsoft Soporte Premier"/>
    <s v="COP"/>
    <s v="N/A"/>
    <s v="Security: Microsoft Defender for Identity - Fundamentals - 3 Day"/>
    <s v="Servicio"/>
    <s v="Serv"/>
    <s v="Servicio"/>
    <s v="Todas las zonas"/>
    <s v="Remoto"/>
    <s v="Profesional"/>
    <s v="SPRJ"/>
    <s v="Suscripción"/>
    <n v="34400000"/>
    <n v="1"/>
    <n v="1"/>
    <n v="0"/>
    <n v="34400000"/>
    <n v="37391304.350000001"/>
    <n v="0"/>
  </r>
  <r>
    <s v="Servicios fabricante- Microsoft Soporte PremierMicrosoft Soporte PremierSPR3"/>
    <s v="SPR3Microsoft Soporte Premier"/>
    <m/>
    <x v="6"/>
    <s v="SPR3"/>
    <x v="6"/>
    <s v="Servicios fabricante- Microsoft Soporte Premier"/>
    <s v="COP"/>
    <s v="N/A"/>
    <s v="Microsoft 365 Live Events"/>
    <s v="Servicio"/>
    <s v="Serv"/>
    <s v="Servicio"/>
    <s v="Todas las zonas"/>
    <s v="Remoto"/>
    <s v="Profesional"/>
    <s v="SPR3"/>
    <s v="Suscripción"/>
    <n v="38000000"/>
    <n v="1"/>
    <n v="1"/>
    <n v="0"/>
    <n v="38000000"/>
    <n v="41304347.829999998"/>
    <n v="0"/>
  </r>
  <r>
    <s v="Servicios fabricante- Microsoft Soporte PremierMicrosoft Soporte PremierSPPW"/>
    <s v="SPPWMicrosoft Soporte Premier"/>
    <m/>
    <x v="6"/>
    <s v="SPPW"/>
    <x v="6"/>
    <s v="Servicios fabricante- Microsoft Soporte Premier"/>
    <s v="COP"/>
    <s v="N/A"/>
    <s v="POP - Windows Client BootXRay"/>
    <s v="Servicio"/>
    <s v="Serv"/>
    <s v="Servicio"/>
    <s v="Todas las zonas"/>
    <s v="Remoto/Sitio"/>
    <s v="Profesional"/>
    <s v="SPPW"/>
    <s v="Suscripción"/>
    <n v="66800000"/>
    <n v="1"/>
    <n v="1"/>
    <n v="0"/>
    <n v="66800000"/>
    <n v="72608695.650000006"/>
    <n v="0"/>
  </r>
  <r>
    <s v="Servicios fabricante- Microsoft Soporte PremierMicrosoft Soporte PremierSPPU"/>
    <s v="SPPUMicrosoft Soporte Premier"/>
    <m/>
    <x v="6"/>
    <s v="SPPU"/>
    <x v="6"/>
    <s v="Servicios fabricante- Microsoft Soporte Premier"/>
    <s v="COP"/>
    <s v="N/A"/>
    <s v="Problem Resolution Hours"/>
    <s v="Hora"/>
    <s v="Serv"/>
    <s v="Servicio"/>
    <s v="Todas las zonas"/>
    <s v="Remoto"/>
    <s v="Profesional"/>
    <s v="SPPU"/>
    <s v="Suscripción"/>
    <n v="1282540.8"/>
    <n v="1"/>
    <n v="1"/>
    <n v="0"/>
    <n v="1282540.8"/>
    <n v="1394066.09"/>
    <n v="0"/>
  </r>
  <r>
    <s v="Servicios fabricante- Microsoft Soporte PremierMicrosoft Soporte PremierSPPL"/>
    <s v="SPPLMicrosoft Soporte Premier"/>
    <m/>
    <x v="6"/>
    <s v="SPPL"/>
    <x v="6"/>
    <s v="Servicios fabricante- Microsoft Soporte Premier"/>
    <s v="COP"/>
    <s v="N/A"/>
    <s v="Problem Resolution Hours - 10 Pack"/>
    <s v="Paquete"/>
    <s v="Serv"/>
    <s v="Servicio"/>
    <s v="Todas las zonas"/>
    <s v="Remoto/Sitio"/>
    <s v="Profesional"/>
    <s v="SPPL"/>
    <s v="Suscripción"/>
    <n v="12825408"/>
    <n v="1"/>
    <n v="1"/>
    <n v="0"/>
    <n v="12825408"/>
    <n v="13940660.869999999"/>
    <n v="0"/>
  </r>
  <r>
    <s v="Servicios fabricante- Microsoft Soporte PremierMicrosoft Soporte PremierSPPB"/>
    <s v="SPPBMicrosoft Soporte Premier"/>
    <m/>
    <x v="6"/>
    <s v="SPPB"/>
    <x v="6"/>
    <s v="Servicios fabricante- Microsoft Soporte Premier"/>
    <s v="COP"/>
    <s v="N/A"/>
    <s v="Mission Critical Problem Resolution As-needed"/>
    <s v="Servicio"/>
    <s v="Serv"/>
    <s v="Servicio"/>
    <s v="Todas las zonas"/>
    <s v="Remoto/Sitio"/>
    <s v="Profesional"/>
    <s v="SPPB"/>
    <s v="Suscripción"/>
    <n v="0"/>
    <n v="1"/>
    <n v="1"/>
    <n v="0"/>
    <n v="0"/>
    <n v="0"/>
    <n v="0"/>
  </r>
  <r>
    <s v="Servicios fabricante- Microsoft Soporte PremierMicrosoft Soporte PremierSPPA"/>
    <s v="SPPAMicrosoft Soporte Premier"/>
    <m/>
    <x v="6"/>
    <s v="SPPA"/>
    <x v="6"/>
    <s v="Servicios fabricante- Microsoft Soporte Premier"/>
    <s v="COP"/>
    <s v="N/A"/>
    <s v="RAP as a Service PLUS for SQL Server"/>
    <s v="Servicio"/>
    <s v="Serv"/>
    <s v="Servicio"/>
    <s v="Todas las zonas"/>
    <s v="Remoto/Sitio"/>
    <s v="Profesional"/>
    <s v="SPPA"/>
    <s v="Suscripción"/>
    <n v="80000000"/>
    <n v="1"/>
    <n v="1"/>
    <n v="0"/>
    <n v="80000000"/>
    <n v="86956521.739999995"/>
    <n v="0"/>
  </r>
  <r>
    <s v="Servicios fabricante- Microsoft Soporte PremierMicrosoft Soporte PremierSPON"/>
    <s v="SPONMicrosoft Soporte Premier"/>
    <m/>
    <x v="6"/>
    <s v="SPON"/>
    <x v="6"/>
    <s v="Servicios fabricante- Microsoft Soporte Premier"/>
    <s v="COP"/>
    <s v="N/A"/>
    <s v="Workshop - Windows Server: Troubleshooting Windows Applications with DebugDiag - Closed Workshop"/>
    <s v="Servicio"/>
    <s v="Serv"/>
    <s v="Servicio"/>
    <s v="Todas las zonas"/>
    <s v="Remoto/Sitio"/>
    <s v="Profesional"/>
    <s v="SPON"/>
    <s v="Suscripción"/>
    <n v="48000000"/>
    <n v="1"/>
    <n v="1"/>
    <n v="0"/>
    <n v="48000000"/>
    <n v="52173913.039999999"/>
    <n v="0"/>
  </r>
  <r>
    <s v="Servicios fabricante- Microsoft Soporte PremierMicrosoft Soporte PremierSPOG"/>
    <s v="SPOGMicrosoft Soporte Premier"/>
    <m/>
    <x v="6"/>
    <s v="SPOG"/>
    <x v="6"/>
    <s v="Servicios fabricante- Microsoft Soporte Premier"/>
    <s v="COP"/>
    <s v="N/A"/>
    <s v="POP - Generic"/>
    <s v="Servicio"/>
    <s v="Serv"/>
    <s v="Servicio"/>
    <s v="Todas las zonas"/>
    <s v="Remoto/Sitio"/>
    <s v="Profesional"/>
    <s v="SPOG"/>
    <s v="Suscripción"/>
    <n v="63600000"/>
    <n v="1"/>
    <n v="1"/>
    <n v="0"/>
    <n v="63600000"/>
    <n v="69130434.780000001"/>
    <n v="0"/>
  </r>
  <r>
    <s v="Servicios fabricante- Microsoft Soporte PremierMicrosoft Soporte PremierSPOC"/>
    <s v="SPOCMicrosoft Soporte Premier"/>
    <m/>
    <x v="6"/>
    <s v="SPOC"/>
    <x v="6"/>
    <s v="Servicios fabricante- Microsoft Soporte Premier"/>
    <s v="COP"/>
    <s v="N/A"/>
    <s v="POP - Securing Lateral Account Movement (SLAM)"/>
    <s v="Servicio"/>
    <s v="Serv"/>
    <s v="Servicio"/>
    <s v="Todas las zonas"/>
    <s v="Remoto/Sitio"/>
    <s v="Profesional"/>
    <s v="SPOC"/>
    <s v="Suscripción"/>
    <n v="56400000"/>
    <n v="1"/>
    <n v="1"/>
    <n v="0"/>
    <n v="56400000"/>
    <n v="61304347.829999998"/>
    <n v="0"/>
  </r>
  <r>
    <s v="Servicios fabricante- Microsoft Soporte PremierMicrosoft Soporte PremierSPO7"/>
    <s v="SPO7Microsoft Soporte Premier"/>
    <m/>
    <x v="6"/>
    <s v="SPO7"/>
    <x v="6"/>
    <s v="Servicios fabricante- Microsoft Soporte Premier"/>
    <s v="COP"/>
    <s v="N/A"/>
    <s v="Office 365 Security Optimization Assessment Remediation"/>
    <s v="Servicio"/>
    <s v="Serv"/>
    <s v="Servicio"/>
    <s v="Todas las zonas"/>
    <s v="Remoto"/>
    <s v="Profesional"/>
    <s v="SPO7"/>
    <s v="Suscripción"/>
    <n v="82800000"/>
    <n v="1"/>
    <n v="1"/>
    <n v="0"/>
    <n v="82800000"/>
    <n v="90000000"/>
    <n v="0"/>
  </r>
  <r>
    <s v="Servicios fabricante- Microsoft Soporte PremierMicrosoft Soporte PremierSPNQ"/>
    <s v="SPNQMicrosoft Soporte Premier"/>
    <m/>
    <x v="6"/>
    <s v="SPNQ"/>
    <x v="6"/>
    <s v="Servicios fabricante- Microsoft Soporte Premier"/>
    <s v="COP"/>
    <s v="N/A"/>
    <s v="Accelerate Microsoft Teams Direct Routing"/>
    <s v="Paquete"/>
    <s v="Serv"/>
    <s v="Servicio"/>
    <s v="Todas las zonas"/>
    <s v="Remoto/Sitio"/>
    <s v="Profesional"/>
    <s v="SPNQ"/>
    <s v="Suscripción"/>
    <n v="38000000"/>
    <n v="1"/>
    <n v="1"/>
    <n v="0"/>
    <n v="38000000"/>
    <n v="41304347.829999998"/>
    <n v="0"/>
  </r>
  <r>
    <s v="Servicios fabricante- Microsoft Soporte PremierMicrosoft Soporte PremierSPNE"/>
    <s v="SPNEMicrosoft Soporte Premier"/>
    <m/>
    <x v="6"/>
    <s v="SPNE"/>
    <x v="6"/>
    <s v="Servicios fabricante- Microsoft Soporte Premier"/>
    <s v="COP"/>
    <s v="N/A"/>
    <s v=".NET Performance Tuning and Optimization"/>
    <s v="Servicio"/>
    <s v="Serv"/>
    <s v="Servicio"/>
    <s v="Todas las zonas"/>
    <s v="Remoto/Sitio"/>
    <s v="Profesional"/>
    <s v="SPNE"/>
    <s v="Suscripción"/>
    <n v="92800000"/>
    <n v="1"/>
    <n v="1"/>
    <n v="0"/>
    <n v="92800000"/>
    <n v="100869565.22"/>
    <n v="0"/>
  </r>
  <r>
    <s v="Servicios fabricante- Microsoft Soporte PremierMicrosoft Soporte PremierSPND"/>
    <s v="SPNDMicrosoft Soporte Premier"/>
    <m/>
    <x v="6"/>
    <s v="SPND"/>
    <x v="6"/>
    <s v="Servicios fabricante- Microsoft Soporte Premier"/>
    <s v="COP"/>
    <s v="N/A"/>
    <s v=".NET Code Review - Add-on"/>
    <s v="Servicio"/>
    <s v="Serv"/>
    <s v="Servicio"/>
    <s v="Todas las zonas"/>
    <s v="Remoto/Sitio"/>
    <s v="Profesional"/>
    <s v="SPND"/>
    <s v="Suscripción"/>
    <n v="18800000"/>
    <n v="1"/>
    <n v="1"/>
    <n v="0"/>
    <n v="18800000"/>
    <n v="20434782.609999999"/>
    <n v="0"/>
  </r>
  <r>
    <s v="Servicios fabricante- Microsoft Soporte PremierMicrosoft Soporte PremierSPN6"/>
    <s v="SPN6Microsoft Soporte Premier"/>
    <m/>
    <x v="6"/>
    <s v="SPN6"/>
    <x v="6"/>
    <s v="Servicios fabricante- Microsoft Soporte Premier"/>
    <s v="COP"/>
    <s v="N/A"/>
    <s v="Dynamics 365 Customer Engagement: Performance Review"/>
    <s v="Servicio"/>
    <s v="Serv"/>
    <s v="Servicio"/>
    <s v="Todas las zonas"/>
    <s v="Remoto/Sitio"/>
    <s v="Profesional"/>
    <s v="SPN6"/>
    <s v="Suscripción"/>
    <n v="78400000"/>
    <n v="1"/>
    <n v="1"/>
    <n v="0"/>
    <n v="78400000"/>
    <n v="85217391.299999997"/>
    <n v="0"/>
  </r>
  <r>
    <s v="Servicios fabricante- Microsoft Soporte PremierMicrosoft Soporte PremierSPMQ"/>
    <s v="SPMQMicrosoft Soporte Premier"/>
    <m/>
    <x v="6"/>
    <s v="SPMQ"/>
    <x v="6"/>
    <s v="Servicios fabricante- Microsoft Soporte Premier"/>
    <s v="COP"/>
    <s v="N/A"/>
    <s v="Microsoft Endpoint Configuration Manager: Advanced Dashboards"/>
    <s v="Servicio"/>
    <s v="Serv"/>
    <s v="Servicio"/>
    <s v="Todas las zonas"/>
    <s v="Remoto"/>
    <s v="Profesional"/>
    <s v="SPMQ"/>
    <s v="Suscripción"/>
    <n v="23200000"/>
    <n v="1"/>
    <n v="1"/>
    <n v="0"/>
    <n v="23200000"/>
    <n v="25217391.300000001"/>
    <n v="0"/>
  </r>
  <r>
    <s v="Servicios fabricante- Microsoft Soporte PremierMicrosoft Soporte PremierSPMG"/>
    <s v="SPMGMicrosoft Soporte Premier"/>
    <m/>
    <x v="6"/>
    <s v="SPMG"/>
    <x v="6"/>
    <s v="Servicios fabricante- Microsoft Soporte Premier"/>
    <s v="COP"/>
    <s v="N/A"/>
    <s v="Microsoft Endpoint Manager: Update Compliance Dashboard"/>
    <s v="Servicio"/>
    <s v="Serv"/>
    <s v="Servicio"/>
    <s v="Todas las zonas"/>
    <s v="Remoto"/>
    <s v="Profesional"/>
    <s v="SPMG"/>
    <s v="Suscripción"/>
    <n v="62400000"/>
    <n v="1"/>
    <n v="1"/>
    <n v="0"/>
    <n v="62400000"/>
    <n v="67826086.959999993"/>
    <n v="0"/>
  </r>
  <r>
    <s v="Servicios fabricante- Microsoft Soporte PremierMicrosoft Soporte PremierSPM9"/>
    <s v="SPM9Microsoft Soporte Premier"/>
    <m/>
    <x v="6"/>
    <s v="SPM9"/>
    <x v="6"/>
    <s v="Servicios fabricante- Microsoft Soporte Premier"/>
    <s v="COP"/>
    <s v="N/A"/>
    <s v="Microsoft Endpoint Manager: PowerBI Dashboard Integration Premium"/>
    <s v="Servicio"/>
    <s v="Serv"/>
    <s v="Servicio"/>
    <s v="Todas las zonas"/>
    <s v="Remoto"/>
    <s v="Profesional"/>
    <s v="SPM9"/>
    <s v="Suscripción"/>
    <n v="76000000"/>
    <n v="1"/>
    <n v="1"/>
    <n v="0"/>
    <n v="76000000"/>
    <n v="82608695.650000006"/>
    <n v="0"/>
  </r>
  <r>
    <s v="Servicios fabricante- Microsoft Soporte PremierMicrosoft Soporte PremierSPM7"/>
    <s v="SPM7Microsoft Soporte Premier"/>
    <m/>
    <x v="6"/>
    <s v="SPM7"/>
    <x v="6"/>
    <s v="Servicios fabricante- Microsoft Soporte Premier"/>
    <s v="COP"/>
    <s v="N/A"/>
    <s v="Microsoft Endpoint Manager: PowerBI Dashboard Integration Base"/>
    <s v="Servicio"/>
    <s v="Serv"/>
    <s v="Servicio"/>
    <s v="Todas las zonas"/>
    <s v="Remoto"/>
    <s v="Profesional"/>
    <s v="SPM7"/>
    <s v="Suscripción"/>
    <n v="15600000"/>
    <n v="1"/>
    <n v="1"/>
    <n v="0"/>
    <n v="15600000"/>
    <n v="16956521.739999998"/>
    <n v="0"/>
  </r>
  <r>
    <s v="Servicios fabricante- Microsoft Soporte PremierMicrosoft Soporte PremierSPLM"/>
    <s v="SPLMMicrosoft Soporte Premier"/>
    <m/>
    <x v="6"/>
    <s v="SPLM"/>
    <x v="6"/>
    <s v="Servicios fabricante- Microsoft Soporte Premier"/>
    <s v="COP"/>
    <s v="N/A"/>
    <s v="WorkshopPLUS - SCVMM 2016: Private Cloud Implementation and Management - Closed Workshop"/>
    <s v="Servicio"/>
    <s v="Serv"/>
    <s v="Servicio"/>
    <s v="Todas las zonas"/>
    <s v="Remoto/Sitio"/>
    <s v="Profesional"/>
    <s v="SPLM"/>
    <s v="Suscripción"/>
    <n v="126400000"/>
    <n v="1"/>
    <n v="1"/>
    <n v="0"/>
    <n v="126400000"/>
    <n v="137391304.34999999"/>
    <n v="0"/>
  </r>
  <r>
    <s v="Servicios fabricante- Microsoft Soporte PremierMicrosoft Soporte PremierSPLF"/>
    <s v="SPLFMicrosoft Soporte Premier"/>
    <m/>
    <x v="6"/>
    <s v="SPLF"/>
    <x v="6"/>
    <s v="Servicios fabricante- Microsoft Soporte Premier"/>
    <s v="COP"/>
    <s v="N/A"/>
    <s v="WorkshopPLUS - Office 365 Exchange Online: Troubleshooting - Closed Workshop"/>
    <s v="Servicio"/>
    <s v="Serv"/>
    <s v="Servicio"/>
    <s v="Todas las zonas"/>
    <s v="Remoto/Sitio"/>
    <s v="Profesional"/>
    <s v="SPLF"/>
    <s v="Suscripción"/>
    <n v="127600000"/>
    <n v="1"/>
    <n v="1"/>
    <n v="0"/>
    <n v="127600000"/>
    <n v="138695652.16999999"/>
    <n v="0"/>
  </r>
  <r>
    <s v="Servicios fabricante- Microsoft Soporte PremierMicrosoft Soporte PremierSPKK"/>
    <s v="SPKKMicrosoft Soporte Premier"/>
    <m/>
    <x v="6"/>
    <s v="SPKK"/>
    <x v="6"/>
    <s v="Servicios fabricante- Microsoft Soporte Premier"/>
    <s v="COP"/>
    <s v="N/A"/>
    <s v="Activate Microsoft 365 Security and Compliance : Sensitivity Labels"/>
    <s v="Servicio"/>
    <s v="Serv"/>
    <s v="Servicio"/>
    <s v="Todas las zonas"/>
    <s v="Remoto"/>
    <s v="Profesional"/>
    <s v="SPKK"/>
    <s v="Suscripción"/>
    <n v="32400000"/>
    <n v="1"/>
    <n v="1"/>
    <n v="0"/>
    <n v="32400000"/>
    <n v="35217391.299999997"/>
    <n v="0"/>
  </r>
  <r>
    <s v="Servicios fabricante- Microsoft Soporte PremierMicrosoft Soporte PremierSPKF"/>
    <s v="SPKFMicrosoft Soporte Premier"/>
    <m/>
    <x v="6"/>
    <s v="SPKF"/>
    <x v="6"/>
    <s v="Servicios fabricante- Microsoft Soporte Premier"/>
    <s v="COP"/>
    <s v="N/A"/>
    <s v="WorkshopPLUS - Office 365 Exchange Online: Administration and Configuration - Closed Workshop"/>
    <s v="Servicio"/>
    <s v="Serv"/>
    <s v="Servicio"/>
    <s v="Todas las zonas"/>
    <s v="Remoto/Sitio"/>
    <s v="Profesional"/>
    <s v="SPKF"/>
    <s v="Suscripción"/>
    <n v="141600000"/>
    <n v="1"/>
    <n v="1"/>
    <n v="0"/>
    <n v="141600000"/>
    <n v="153913043.47999999"/>
    <n v="0"/>
  </r>
  <r>
    <s v="Servicios fabricante- Microsoft Soporte PremierMicrosoft Soporte PremierSPIG"/>
    <s v="SPIGMicrosoft Soporte Premier"/>
    <m/>
    <x v="6"/>
    <s v="SPIG"/>
    <x v="6"/>
    <s v="Servicios fabricante- Microsoft Soporte Premier"/>
    <s v="COP"/>
    <s v="N/A"/>
    <s v="Activate - Migrating InfoPath Forms to PowerApps"/>
    <s v="Servicio"/>
    <s v="Serv"/>
    <s v="Servicio"/>
    <s v="Todas las zonas"/>
    <s v="Remoto"/>
    <s v="Profesional"/>
    <s v="SPIG"/>
    <s v="Suscripción"/>
    <n v="38000000"/>
    <n v="1"/>
    <n v="1"/>
    <n v="0"/>
    <n v="38000000"/>
    <n v="41304347.829999998"/>
    <n v="0"/>
  </r>
  <r>
    <s v="Servicios fabricante- Microsoft Soporte PremierMicrosoft Soporte PremierSPI3"/>
    <s v="SPI3Microsoft Soporte Premier"/>
    <m/>
    <x v="6"/>
    <s v="SPI3"/>
    <x v="6"/>
    <s v="Servicios fabricante- Microsoft Soporte Premier"/>
    <s v="COP"/>
    <s v="N/A"/>
    <s v="Dynamics 365 for Finance and Operations: Code Review"/>
    <s v="Servicio"/>
    <s v="Serv"/>
    <s v="Servicio"/>
    <s v="Todas las zonas"/>
    <s v="Remoto/Sitio"/>
    <s v="Profesional"/>
    <s v="SPI3"/>
    <s v="Suscripción"/>
    <n v="78400000"/>
    <n v="1"/>
    <n v="1"/>
    <n v="0"/>
    <n v="78400000"/>
    <n v="85217391.299999997"/>
    <n v="0"/>
  </r>
  <r>
    <s v="Servicios fabricante- Microsoft Soporte PremierMicrosoft Soporte PremierSPHZ"/>
    <s v="SPHZMicrosoft Soporte Premier"/>
    <m/>
    <x v="6"/>
    <s v="SPHZ"/>
    <x v="6"/>
    <s v="Servicios fabricante- Microsoft Soporte Premier"/>
    <s v="COP"/>
    <s v="N/A"/>
    <s v="WorkshopPLUS - Azure: Modern Monitoring and Management - Closed Workshop"/>
    <s v="Servicio"/>
    <s v="Serv"/>
    <s v="Servicio"/>
    <s v="Todas las zonas"/>
    <s v="Remoto/Sitio"/>
    <s v="Profesional"/>
    <s v="SPHZ"/>
    <s v="Suscripción"/>
    <n v="111600000"/>
    <n v="1"/>
    <n v="1"/>
    <n v="0"/>
    <n v="111600000"/>
    <n v="121304347.83"/>
    <n v="0"/>
  </r>
  <r>
    <s v="Servicios fabricante- Microsoft Soporte PremierMicrosoft Soporte PremierSPHG"/>
    <s v="SPHGMicrosoft Soporte Premier"/>
    <m/>
    <x v="6"/>
    <s v="SPHG"/>
    <x v="6"/>
    <s v="Servicios fabricante- Microsoft Soporte Premier"/>
    <s v="COP"/>
    <s v="N/A"/>
    <s v="WorkshopPLUS - Exchange Server: Administration and Troubleshooting - Closed Workshop"/>
    <s v="Servicio"/>
    <s v="Serv"/>
    <s v="Servicio"/>
    <s v="Todas las zonas"/>
    <s v="Remoto/Sitio"/>
    <s v="Profesional"/>
    <s v="SPHG"/>
    <s v="Suscripción"/>
    <n v="127600000"/>
    <n v="1"/>
    <n v="1"/>
    <n v="0"/>
    <n v="127600000"/>
    <n v="138695652.16999999"/>
    <n v="0"/>
  </r>
  <r>
    <s v="Servicios fabricante- Microsoft Soporte PremierMicrosoft Soporte PremierSPHF"/>
    <s v="SPHFMicrosoft Soporte Premier"/>
    <m/>
    <x v="6"/>
    <s v="SPHF"/>
    <x v="6"/>
    <s v="Servicios fabricante- Microsoft Soporte Premier"/>
    <s v="COP"/>
    <s v="N/A"/>
    <s v="WorkshopPLUS - Office 365 SharePoint Online: Administration and Configuration - Closed Workshop"/>
    <s v="Servicio"/>
    <s v="Serv"/>
    <s v="Servicio"/>
    <s v="Todas las zonas"/>
    <s v="Remoto/Sitio"/>
    <s v="Profesional"/>
    <s v="SPHF"/>
    <s v="Suscripción"/>
    <n v="127600000"/>
    <n v="1"/>
    <n v="1"/>
    <n v="0"/>
    <n v="127600000"/>
    <n v="138695652.16999999"/>
    <n v="0"/>
  </r>
  <r>
    <s v="Servicios fabricante- Microsoft Soporte PremierMicrosoft Soporte PremierSPGO5"/>
    <s v="SPGO5Microsoft Soporte Premier"/>
    <m/>
    <x v="6"/>
    <s v="SPGO5"/>
    <x v="6"/>
    <s v="Servicios fabricante- Microsoft Soporte Premier"/>
    <s v="COP"/>
    <s v="N/A"/>
    <s v="Designated Support Engineering Dynamics 365 finance and operations ( 1 hora)"/>
    <s v="Hora"/>
    <s v="Serv"/>
    <s v="Servicio"/>
    <s v="Todas las zonas"/>
    <s v="Remoto/Sitio"/>
    <s v="Profesional"/>
    <s v="SPGO5"/>
    <s v="Suscripción"/>
    <n v="0"/>
    <n v="1"/>
    <n v="1"/>
    <n v="0"/>
    <n v="0"/>
    <n v="0"/>
    <n v="0"/>
  </r>
  <r>
    <s v="Servicios fabricante- Microsoft Soporte PremierMicrosoft Soporte PremierSPGO4"/>
    <s v="SPGO4Microsoft Soporte Premier"/>
    <m/>
    <x v="6"/>
    <s v="SPGO4"/>
    <x v="6"/>
    <s v="Servicios fabricante- Microsoft Soporte Premier"/>
    <s v="COP"/>
    <s v="N/A"/>
    <s v="Designated Support Engineering Dynamics 365 finance and operations (1600 horas)"/>
    <s v="Paquete"/>
    <s v="Serv"/>
    <s v="Servicio"/>
    <s v="Todas las zonas"/>
    <s v="Remoto/Sitio"/>
    <s v="Profesional"/>
    <s v="SPGO4"/>
    <s v="Suscripción"/>
    <n v="1506070896"/>
    <n v="1"/>
    <n v="1"/>
    <n v="0"/>
    <n v="1506070896"/>
    <n v="1637033582.6099999"/>
    <n v="0"/>
  </r>
  <r>
    <s v="Servicios fabricante- Microsoft Soporte PremierMicrosoft Soporte PremierSPGO3"/>
    <s v="SPGO3Microsoft Soporte Premier"/>
    <m/>
    <x v="6"/>
    <s v="SPGO3"/>
    <x v="6"/>
    <s v="Servicios fabricante- Microsoft Soporte Premier"/>
    <s v="COP"/>
    <s v="N/A"/>
    <s v="Designated Support Engineering Dynamics 365 finance and operations (1200 horas)"/>
    <s v="Paquete"/>
    <s v="Serv"/>
    <s v="Servicio"/>
    <s v="Todas las zonas"/>
    <s v="Remoto/Sitio"/>
    <s v="Profesional"/>
    <s v="SPGO3"/>
    <s v="Suscripción"/>
    <n v="1137632284.8"/>
    <n v="1"/>
    <n v="1"/>
    <n v="0"/>
    <n v="1137632284.8"/>
    <n v="1236556831.3"/>
    <n v="0"/>
  </r>
  <r>
    <s v="Servicios fabricante- Microsoft Soporte PremierMicrosoft Soporte PremierSPGO2"/>
    <s v="SPGO2Microsoft Soporte Premier"/>
    <m/>
    <x v="6"/>
    <s v="SPGO2"/>
    <x v="6"/>
    <s v="Servicios fabricante- Microsoft Soporte Premier"/>
    <s v="COP"/>
    <s v="N/A"/>
    <s v="Designated Support Engineering Dynamics 365 finance and operations (800 horas)"/>
    <s v="Paquete"/>
    <s v="Serv"/>
    <s v="Servicio"/>
    <s v="Todas las zonas"/>
    <s v="Remoto/Sitio"/>
    <s v="Profesional"/>
    <s v="SPGO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PGO1"/>
    <s v="SPGO1Microsoft Soporte Premier"/>
    <m/>
    <x v="6"/>
    <s v="SPGO1"/>
    <x v="6"/>
    <s v="Servicios fabricante- Microsoft Soporte Premier"/>
    <s v="COP"/>
    <s v="N/A"/>
    <s v="Designated Support Engineering Dynamics 365 finance and operations (400 horas)"/>
    <s v="Paquete"/>
    <s v="Serv"/>
    <s v="Servicio"/>
    <s v="Todas las zonas"/>
    <s v="Remoto/Sitio"/>
    <s v="Profesional"/>
    <s v="SPGO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PGL"/>
    <s v="SPGLMicrosoft Soporte Premier"/>
    <m/>
    <x v="6"/>
    <s v="SPGL"/>
    <x v="6"/>
    <s v="Servicios fabricante- Microsoft Soporte Premier"/>
    <s v="COP"/>
    <s v="N/A"/>
    <s v="Optimize Azure Synapse SQL Pools"/>
    <s v="Servicio"/>
    <s v="Serv"/>
    <s v="Servicio"/>
    <s v="Todas las zonas"/>
    <s v="Remoto"/>
    <s v="Profesional"/>
    <s v="SPGL"/>
    <s v="Suscripción"/>
    <n v="34400000"/>
    <n v="1"/>
    <n v="1"/>
    <n v="0"/>
    <n v="34400000"/>
    <n v="37391304.350000001"/>
    <n v="0"/>
  </r>
  <r>
    <s v="Servicios fabricante- Microsoft Soporte PremierMicrosoft Soporte PremierSPGK"/>
    <s v="SPGKMicrosoft Soporte Premier"/>
    <m/>
    <x v="6"/>
    <s v="SPGK"/>
    <x v="6"/>
    <s v="Servicios fabricante- Microsoft Soporte Premier"/>
    <s v="COP"/>
    <s v="N/A"/>
    <s v="Onboarding Accelerator - Implementing and Operating Microsoft Defender for Identity"/>
    <s v="Servicio"/>
    <s v="Serv"/>
    <s v="Servicio"/>
    <s v="Todas las zonas"/>
    <s v="Remoto"/>
    <s v="Profesional"/>
    <s v="SPGK"/>
    <s v="Suscripción"/>
    <n v="86400000"/>
    <n v="1"/>
    <n v="1"/>
    <n v="0"/>
    <n v="86400000"/>
    <n v="93913043.480000004"/>
    <n v="0"/>
  </r>
  <r>
    <s v="Servicios fabricante- Microsoft Soporte PremierMicrosoft Soporte PremierSPGJ"/>
    <s v="SPGJMicrosoft Soporte Premier"/>
    <m/>
    <x v="6"/>
    <s v="SPGJ"/>
    <x v="6"/>
    <s v="Servicios fabricante- Microsoft Soporte Premier"/>
    <s v="COP"/>
    <s v="N/A"/>
    <s v="Data Platform Modernization Migration Support for OpenSource"/>
    <s v="Servicio"/>
    <s v="Serv"/>
    <s v="Servicio"/>
    <s v="Todas las zonas"/>
    <s v="Remoto"/>
    <s v="Profesional"/>
    <s v="SPGJ"/>
    <s v="Suscripción"/>
    <n v="38000000"/>
    <n v="1"/>
    <n v="1"/>
    <n v="0"/>
    <n v="38000000"/>
    <n v="41304347.829999998"/>
    <n v="0"/>
  </r>
  <r>
    <s v="Servicios fabricante- Microsoft Soporte PremierMicrosoft Soporte PremierSPGF"/>
    <s v="SPGFMicrosoft Soporte Premier"/>
    <m/>
    <x v="6"/>
    <s v="SPGF"/>
    <x v="6"/>
    <s v="Servicios fabricante- Microsoft Soporte Premier"/>
    <s v="COP"/>
    <s v="N/A"/>
    <s v="Activate SQL Server Big Data Clusters"/>
    <s v="Servicio"/>
    <s v="Serv"/>
    <s v="Servicio"/>
    <s v="Todas las zonas"/>
    <s v="Remoto"/>
    <s v="Profesional"/>
    <s v="SPGF"/>
    <s v="Suscripción"/>
    <n v="28800000"/>
    <n v="1"/>
    <n v="1"/>
    <n v="0"/>
    <n v="28800000"/>
    <n v="31304347.829999998"/>
    <n v="0"/>
  </r>
  <r>
    <s v="Servicios fabricante- Microsoft Soporte PremierMicrosoft Soporte PremierSPGD"/>
    <s v="SPGDMicrosoft Soporte Premier"/>
    <m/>
    <x v="6"/>
    <s v="SPGD"/>
    <x v="6"/>
    <s v="Servicios fabricante- Microsoft Soporte Premier"/>
    <s v="COP"/>
    <s v="N/A"/>
    <s v="Activate Optimize SQL Databases in Azure with CI/CD Pipelines"/>
    <s v="Servicio"/>
    <s v="Serv"/>
    <s v="Servicio"/>
    <s v="Todas las zonas"/>
    <s v="Remoto"/>
    <s v="Profesional"/>
    <s v="SPGD"/>
    <s v="Suscripción"/>
    <n v="63600000"/>
    <n v="1"/>
    <n v="1"/>
    <n v="0"/>
    <n v="63600000"/>
    <n v="69130434.780000001"/>
    <n v="0"/>
  </r>
  <r>
    <s v="Servicios fabricante- Microsoft Soporte PremierMicrosoft Soporte PremierSPFD"/>
    <s v="SPFDMicrosoft Soporte Premier"/>
    <m/>
    <x v="6"/>
    <s v="SPFD"/>
    <x v="6"/>
    <s v="Servicios fabricante- Microsoft Soporte Premier"/>
    <s v="COP"/>
    <s v="N/A"/>
    <s v="Security: Microsoft Defender for Endpoint - Fundamentals"/>
    <s v="Servicio"/>
    <s v="Serv"/>
    <s v="Servicio"/>
    <s v="Todas las zonas"/>
    <s v="Remoto"/>
    <s v="Profesional"/>
    <s v="SPFD"/>
    <s v="Suscripción"/>
    <n v="74800000"/>
    <n v="1"/>
    <n v="1"/>
    <n v="0"/>
    <n v="74800000"/>
    <n v="81304347.829999998"/>
    <n v="0"/>
  </r>
  <r>
    <s v="Servicios fabricante- Microsoft Soporte PremierMicrosoft Soporte PremierSPER"/>
    <s v="SPERMicrosoft Soporte Premier"/>
    <m/>
    <x v="6"/>
    <s v="SPER"/>
    <x v="6"/>
    <s v="Servicios fabricante- Microsoft Soporte Premier"/>
    <s v="COP"/>
    <s v="N/A"/>
    <s v="Exchange Recovery Execution Service (ExRES) - Foundation"/>
    <s v="Servicio"/>
    <s v="Serv"/>
    <s v="Servicio"/>
    <s v="Todas las zonas"/>
    <s v="Remoto/Sitio"/>
    <s v="Profesional"/>
    <s v="SPER"/>
    <s v="Suscripción"/>
    <n v="92800000"/>
    <n v="1"/>
    <n v="1"/>
    <n v="0"/>
    <n v="92800000"/>
    <n v="100869565.22"/>
    <n v="0"/>
  </r>
  <r>
    <s v="Servicios fabricante- Microsoft Soporte PremierMicrosoft Soporte PremierSPEE"/>
    <s v="SPEEMicrosoft Soporte Premier"/>
    <m/>
    <x v="6"/>
    <s v="SPEE"/>
    <x v="6"/>
    <s v="Servicios fabricante- Microsoft Soporte Premier"/>
    <s v="COP"/>
    <s v="N/A"/>
    <s v="Exchange Recovery Execution Service (ExRES) - Premium"/>
    <s v="Servicio"/>
    <s v="Serv"/>
    <s v="Servicio"/>
    <s v="Todas las zonas"/>
    <s v="Remoto/Sitio"/>
    <s v="Profesional"/>
    <s v="SPEE"/>
    <s v="Suscripción"/>
    <n v="188000000"/>
    <n v="1"/>
    <n v="1"/>
    <n v="0"/>
    <n v="188000000"/>
    <n v="204347826.09"/>
    <n v="0"/>
  </r>
  <r>
    <s v="Servicios fabricante- Microsoft Soporte PremierMicrosoft Soporte PremierSPCX"/>
    <s v="SPCXMicrosoft Soporte Premier"/>
    <m/>
    <x v="6"/>
    <s v="SPCX"/>
    <x v="6"/>
    <s v="Servicios fabricante- Microsoft Soporte Premier"/>
    <s v="COP"/>
    <s v="N/A"/>
    <s v="Activate Exchange Online Protection"/>
    <s v="Servicio"/>
    <s v="Serv"/>
    <s v="Servicio"/>
    <s v="Todas las zonas"/>
    <s v="Remoto"/>
    <s v="Profesional"/>
    <s v="SPCX"/>
    <s v="Suscripción"/>
    <n v="32400000"/>
    <n v="1"/>
    <n v="1"/>
    <n v="0"/>
    <n v="32400000"/>
    <n v="35217391.299999997"/>
    <n v="0"/>
  </r>
  <r>
    <s v="Servicios fabricante- Microsoft Soporte PremierMicrosoft Soporte PremierSPCA"/>
    <s v="SPCAMicrosoft Soporte Premier"/>
    <m/>
    <x v="6"/>
    <s v="SPCA"/>
    <x v="6"/>
    <s v="Servicios fabricante- Microsoft Soporte Premier"/>
    <s v="COP"/>
    <s v="N/A"/>
    <s v="Mission Critical ARR Problem Resolution As-needed"/>
    <s v="Servicio"/>
    <s v="Serv"/>
    <s v="Servicio"/>
    <s v="Todas las zonas"/>
    <s v="Remoto/Sitio"/>
    <s v="Profesional"/>
    <s v="SPCA"/>
    <s v="Suscripción"/>
    <n v="0"/>
    <n v="1"/>
    <n v="1"/>
    <n v="0"/>
    <n v="0"/>
    <n v="0"/>
    <n v="0"/>
  </r>
  <r>
    <s v="Servicios fabricante- Microsoft Soporte PremierMicrosoft Soporte PremierSPC6"/>
    <s v="SPC6Microsoft Soporte Premier"/>
    <m/>
    <x v="6"/>
    <s v="SPC6"/>
    <x v="6"/>
    <s v="Servicios fabricante- Microsoft Soporte Premier"/>
    <s v="COP"/>
    <s v="N/A"/>
    <s v="Office 365 Advanced Analytics and Insights"/>
    <s v="Servicio"/>
    <s v="Serv"/>
    <s v="Servicio"/>
    <s v="Todas las zonas"/>
    <s v="Remoto/Sitio"/>
    <s v="Profesional"/>
    <s v="SPC6"/>
    <s v="Suscripción"/>
    <n v="56800000"/>
    <n v="1"/>
    <n v="1"/>
    <n v="0"/>
    <n v="56800000"/>
    <n v="61739130.43"/>
    <n v="0"/>
  </r>
  <r>
    <s v="Servicios fabricante- Microsoft Soporte PremierMicrosoft Soporte PremierSPC5"/>
    <s v="SPC5Microsoft Soporte Premier"/>
    <m/>
    <x v="6"/>
    <s v="SPC5"/>
    <x v="6"/>
    <s v="Servicios fabricante- Microsoft Soporte Premier"/>
    <s v="COP"/>
    <s v="N/A"/>
    <s v="Dynamics 365 Customer Engagement: Benchmark Assessment"/>
    <s v="Servicio"/>
    <s v="Serv"/>
    <s v="Servicio"/>
    <s v="Todas las zonas"/>
    <s v="Remoto"/>
    <s v="Profesional"/>
    <s v="SPC5"/>
    <s v="Suscripción"/>
    <n v="125200000"/>
    <n v="1"/>
    <n v="1"/>
    <n v="0"/>
    <n v="125200000"/>
    <n v="136086956.52000001"/>
    <n v="0"/>
  </r>
  <r>
    <s v="Servicios fabricante- Microsoft Soporte PremierMicrosoft Soporte PremierSPBQ"/>
    <s v="SPBQMicrosoft Soporte Premier"/>
    <m/>
    <x v="6"/>
    <s v="SPBQ"/>
    <x v="6"/>
    <s v="Servicios fabricante- Microsoft Soporte Premier"/>
    <s v="COP"/>
    <s v="N/A"/>
    <s v="Activate - Power Platform: Governance with COE"/>
    <s v="Servicio"/>
    <s v="Serv"/>
    <s v="Servicio"/>
    <s v="Todas las zonas"/>
    <s v="Remoto"/>
    <s v="Profesional"/>
    <s v="SPBQ"/>
    <s v="Suscripción"/>
    <n v="32400000"/>
    <n v="1"/>
    <n v="1"/>
    <n v="0"/>
    <n v="32400000"/>
    <n v="35217391.299999997"/>
    <n v="0"/>
  </r>
  <r>
    <s v="Servicios fabricante- Microsoft Soporte PremierMicrosoft Soporte PremierSPAX"/>
    <s v="SPAXMicrosoft Soporte Premier"/>
    <m/>
    <x v="6"/>
    <s v="SPAX"/>
    <x v="6"/>
    <s v="Servicios fabricante- Microsoft Soporte Premier"/>
    <s v="COP"/>
    <s v="N/A"/>
    <s v="Dynamics AX: Performance Review"/>
    <s v="Servicio"/>
    <s v="Serv"/>
    <s v="Servicio"/>
    <s v="Todas las zonas"/>
    <s v="Remoto/Sitio"/>
    <s v="Profesional"/>
    <s v="SPAX"/>
    <s v="Suscripción"/>
    <n v="92800000"/>
    <n v="1"/>
    <n v="1"/>
    <n v="0"/>
    <n v="92800000"/>
    <n v="100869565.22"/>
    <n v="0"/>
  </r>
  <r>
    <s v="Servicios fabricante- Microsoft Soporte PremierMicrosoft Soporte PremierSPAU"/>
    <s v="SPAUMicrosoft Soporte Premier"/>
    <m/>
    <x v="6"/>
    <s v="SPAU"/>
    <x v="6"/>
    <s v="Servicios fabricante- Microsoft Soporte Premier"/>
    <s v="COP"/>
    <s v="N/A"/>
    <s v="Activate Azure with DevOps - 4 Day"/>
    <s v="Servicio"/>
    <s v="Serv"/>
    <s v="Servicio"/>
    <s v="Todas las zonas"/>
    <s v="Remoto/Sitio"/>
    <s v="Profesional"/>
    <s v="SPAU"/>
    <s v="Suscripción"/>
    <n v="63600000"/>
    <n v="1"/>
    <n v="1"/>
    <n v="0"/>
    <n v="63600000"/>
    <n v="69130434.780000001"/>
    <n v="0"/>
  </r>
  <r>
    <s v="Servicios fabricante- Microsoft Soporte PremierMicrosoft Soporte PremierSPAS"/>
    <s v="SPASMicrosoft Soporte Premier"/>
    <m/>
    <x v="6"/>
    <s v="SPAS"/>
    <x v="6"/>
    <s v="Servicios fabricante- Microsoft Soporte Premier"/>
    <s v="COP"/>
    <s v="N/A"/>
    <s v="RAP as a Service PLUS for Active Directory"/>
    <s v="Servicio"/>
    <s v="Serv"/>
    <s v="Servicio"/>
    <s v="Todas las zonas"/>
    <s v="Remoto/Sitio"/>
    <s v="Profesional"/>
    <s v="SPAS"/>
    <s v="Suscripción"/>
    <n v="80000000"/>
    <n v="1"/>
    <n v="1"/>
    <n v="0"/>
    <n v="80000000"/>
    <n v="86956521.739999995"/>
    <n v="0"/>
  </r>
  <r>
    <s v="Servicios fabricante- Microsoft Soporte PremierMicrosoft Soporte PremierSPAP"/>
    <s v="SPAPMicrosoft Soporte Premier"/>
    <m/>
    <x v="6"/>
    <s v="SPAP"/>
    <x v="6"/>
    <s v="Servicios fabricante- Microsoft Soporte Premier"/>
    <s v="COP"/>
    <s v="N/A"/>
    <s v="ARR Problem Resolution As-Needed"/>
    <s v="Servicio"/>
    <s v="Serv"/>
    <s v="Servicio"/>
    <s v="Todas las zonas"/>
    <s v="Remoto"/>
    <s v="Profesional"/>
    <s v="SPAP"/>
    <s v="Suscripción"/>
    <n v="0"/>
    <n v="1"/>
    <n v="1"/>
    <n v="0"/>
    <n v="0"/>
    <n v="0"/>
    <n v="0"/>
  </r>
  <r>
    <s v="Servicios fabricante- Microsoft Soporte PremierMicrosoft Soporte PremierSPAH"/>
    <s v="SPAHMicrosoft Soporte Premier"/>
    <m/>
    <x v="6"/>
    <s v="SPAH"/>
    <x v="6"/>
    <s v="Servicios fabricante- Microsoft Soporte Premier"/>
    <s v="COP"/>
    <s v="N/A"/>
    <s v="SharePoint Search Health Reports Dashboard"/>
    <s v="Servicio"/>
    <s v="Serv"/>
    <s v="Servicio"/>
    <s v="Todas las zonas"/>
    <s v="Remoto/Sitio"/>
    <s v="Profesional"/>
    <s v="SPAH"/>
    <s v="Suscripción"/>
    <n v="135200000"/>
    <n v="1"/>
    <n v="1"/>
    <n v="0"/>
    <n v="135200000"/>
    <n v="146956521.74000001"/>
    <n v="0"/>
  </r>
  <r>
    <s v="Servicios fabricante- Microsoft Soporte PremierMicrosoft Soporte PremierSPAB"/>
    <s v="SPABMicrosoft Soporte Premier"/>
    <m/>
    <x v="6"/>
    <s v="SPAB"/>
    <x v="6"/>
    <s v="Servicios fabricante- Microsoft Soporte Premier"/>
    <s v="COP"/>
    <s v="N/A"/>
    <s v="Activate Business Analytics with Power BI"/>
    <s v="Servicio"/>
    <s v="Serv"/>
    <s v="Servicio"/>
    <s v="Todas las zonas"/>
    <s v="Remoto/Sitio"/>
    <s v="Profesional"/>
    <s v="SPAB"/>
    <s v="Suscripción"/>
    <n v="34400000"/>
    <n v="1"/>
    <n v="1"/>
    <n v="0"/>
    <n v="34400000"/>
    <n v="37391304.350000001"/>
    <n v="0"/>
  </r>
  <r>
    <s v="Servicios fabricante- Microsoft Soporte PremierMicrosoft Soporte PremierSPA6"/>
    <s v="SPA6Microsoft Soporte Premier"/>
    <m/>
    <x v="6"/>
    <s v="SPA6"/>
    <x v="6"/>
    <s v="Servicios fabricante- Microsoft Soporte Premier"/>
    <s v="COP"/>
    <s v="N/A"/>
    <s v="Dynamics 365 Customer Engagement: Code Review Premium"/>
    <s v="Servicio"/>
    <s v="Serv"/>
    <s v="Servicio"/>
    <s v="Todas las zonas"/>
    <s v="Remoto/Sitio"/>
    <s v="Profesional"/>
    <s v="SPA6"/>
    <s v="Suscripción"/>
    <n v="92800000"/>
    <n v="1"/>
    <n v="1"/>
    <n v="0"/>
    <n v="92800000"/>
    <n v="100869565.22"/>
    <n v="0"/>
  </r>
  <r>
    <s v="Servicios fabricante- Microsoft Soporte PremierMicrosoft Soporte PremierSPA5"/>
    <s v="SPA5Microsoft Soporte Premier"/>
    <m/>
    <x v="6"/>
    <s v="SPA5"/>
    <x v="6"/>
    <s v="Servicios fabricante- Microsoft Soporte Premier"/>
    <s v="COP"/>
    <s v="N/A"/>
    <s v="Dynamics 365 for Finance and Operations: Performance Review"/>
    <s v="Servicio"/>
    <s v="Serv"/>
    <s v="Servicio"/>
    <s v="Todas las zonas"/>
    <s v="Remoto/Sitio"/>
    <s v="Profesional"/>
    <s v="SPA5"/>
    <s v="Suscripción"/>
    <n v="78400000"/>
    <n v="1"/>
    <n v="1"/>
    <n v="0"/>
    <n v="78400000"/>
    <n v="85217391.299999997"/>
    <n v="0"/>
  </r>
  <r>
    <s v="Servicios fabricante- Microsoft Soporte PremierMicrosoft Soporte PremierSPA3"/>
    <s v="SPA3Microsoft Soporte Premier"/>
    <m/>
    <x v="6"/>
    <s v="SPA3"/>
    <x v="6"/>
    <s v="Servicios fabricante- Microsoft Soporte Premier"/>
    <s v="COP"/>
    <s v="N/A"/>
    <s v="Dynamics 365 Customer Engagement: Code Review"/>
    <s v="Servicio"/>
    <s v="Serv"/>
    <s v="Servicio"/>
    <s v="Todas las zonas"/>
    <s v="Remoto/Sitio"/>
    <s v="Profesional"/>
    <s v="SPA3"/>
    <s v="Suscripción"/>
    <n v="34400000"/>
    <n v="1"/>
    <n v="1"/>
    <n v="0"/>
    <n v="34400000"/>
    <n v="37391304.350000001"/>
    <n v="0"/>
  </r>
  <r>
    <s v="Servicios fabricante- Microsoft Soporte PremierMicrosoft Soporte PremierSORB"/>
    <s v="SORBMicrosoft Soporte Premier"/>
    <m/>
    <x v="6"/>
    <s v="SORB"/>
    <x v="6"/>
    <s v="Servicios fabricante- Microsoft Soporte Premier"/>
    <s v="COP"/>
    <s v="N/A"/>
    <s v="Workshop Library on-demand Subscription"/>
    <s v="Servicio"/>
    <s v="Serv"/>
    <s v="Servicio"/>
    <s v="Todas las zonas"/>
    <s v="Remoto/Sitio"/>
    <s v="Profesional"/>
    <s v="SORB"/>
    <s v="Suscripción"/>
    <n v="18800000"/>
    <n v="1"/>
    <n v="1"/>
    <n v="0"/>
    <n v="18800000"/>
    <n v="20434782.609999999"/>
    <n v="0"/>
  </r>
  <r>
    <s v="Servicios fabricante- Microsoft Soporte PremierMicrosoft Soporte PremierSOQB"/>
    <s v="SOQBMicrosoft Soporte Premier"/>
    <m/>
    <x v="6"/>
    <s v="SOQB"/>
    <x v="6"/>
    <s v="Servicios fabricante- Microsoft Soporte Premier"/>
    <s v="COP"/>
    <s v="N/A"/>
    <s v="On-Demand Assessment - Setup and Config Service Add-On"/>
    <s v="Servicio"/>
    <s v="Serv"/>
    <s v="Servicio"/>
    <s v="Todas las zonas"/>
    <s v="Remoto"/>
    <s v="Profesional"/>
    <s v="SOQB"/>
    <s v="Suscripción"/>
    <n v="4000000"/>
    <n v="1"/>
    <n v="1"/>
    <n v="0"/>
    <n v="4000000"/>
    <n v="4347826.09"/>
    <n v="0"/>
  </r>
  <r>
    <s v="Servicios fabricante- Microsoft Soporte PremierMicrosoft Soporte PremierSONT"/>
    <s v="SONTMicrosoft Soporte Premier"/>
    <m/>
    <x v="6"/>
    <s v="SONT"/>
    <x v="6"/>
    <s v="Servicios fabricante- Microsoft Soporte Premier"/>
    <s v="COP"/>
    <s v="N/A"/>
    <s v="Offline Assessment for SharePoint Server"/>
    <s v="Servicio"/>
    <s v="Serv"/>
    <s v="Servicio"/>
    <s v="Todas las zonas"/>
    <s v="Remoto"/>
    <s v="Profesional"/>
    <s v="SONT"/>
    <s v="Suscripción"/>
    <n v="96000000"/>
    <n v="1"/>
    <n v="1"/>
    <n v="0"/>
    <n v="96000000"/>
    <n v="104347826.09"/>
    <n v="0"/>
  </r>
  <r>
    <s v="Servicios fabricante- Microsoft Soporte PremierMicrosoft Soporte PremierSONF"/>
    <s v="SONFMicrosoft Soporte Premier"/>
    <m/>
    <x v="6"/>
    <s v="SONF"/>
    <x v="6"/>
    <s v="Servicios fabricante- Microsoft Soporte Premier"/>
    <s v="COP"/>
    <s v="N/A"/>
    <s v="Analytics Platform System Upgrade"/>
    <s v="Servicio"/>
    <s v="Serv"/>
    <s v="Servicio"/>
    <s v="Todas las zonas"/>
    <s v="Remoto/Sitio"/>
    <s v="Profesional"/>
    <s v="SONF"/>
    <s v="Suscripción"/>
    <n v="59600000"/>
    <n v="1"/>
    <n v="1"/>
    <n v="0"/>
    <n v="59600000"/>
    <n v="64782608.700000003"/>
    <n v="0"/>
  </r>
  <r>
    <s v="Servicios fabricante- Microsoft Soporte PremierMicrosoft Soporte PremierSONE"/>
    <s v="SONEMicrosoft Soporte Premier"/>
    <m/>
    <x v="6"/>
    <s v="SONE"/>
    <x v="6"/>
    <s v="Servicios fabricante- Microsoft Soporte Premier"/>
    <s v="COP"/>
    <s v="N/A"/>
    <s v="Offline Assessment for Exchange Server"/>
    <s v="Servicio"/>
    <s v="Serv"/>
    <s v="Servicio"/>
    <s v="Todas las zonas"/>
    <s v="Remoto"/>
    <s v="Profesional"/>
    <s v="SONE"/>
    <s v="Suscripción"/>
    <n v="96000000"/>
    <n v="1"/>
    <n v="1"/>
    <n v="0"/>
    <n v="96000000"/>
    <n v="104347826.09"/>
    <n v="0"/>
  </r>
  <r>
    <s v="Servicios fabricante- Microsoft Soporte PremierMicrosoft Soporte PremierSONA"/>
    <s v="SONAMicrosoft Soporte Premier"/>
    <m/>
    <x v="6"/>
    <s v="SONA"/>
    <x v="6"/>
    <s v="Servicios fabricante- Microsoft Soporte Premier"/>
    <s v="COP"/>
    <s v="N/A"/>
    <s v="Offline Assessment for Active Directory"/>
    <s v="Servicio"/>
    <s v="Serv"/>
    <s v="Servicio"/>
    <s v="Todas las zonas"/>
    <s v="Remoto"/>
    <s v="Profesional"/>
    <s v="SONA"/>
    <s v="Suscripción"/>
    <n v="96000000"/>
    <n v="1"/>
    <n v="1"/>
    <n v="0"/>
    <n v="96000000"/>
    <n v="104347826.09"/>
    <n v="0"/>
  </r>
  <r>
    <s v="Servicios fabricante- Microsoft Soporte PremierMicrosoft Soporte PremierSOMSC"/>
    <s v="SOMSCMicrosoft Soporte Premier"/>
    <m/>
    <x v="6"/>
    <s v="SOMSC"/>
    <x v="6"/>
    <s v="Servicios fabricante- Microsoft Soporte Premier"/>
    <s v="COP"/>
    <s v="N/A"/>
    <s v="Solution Optimization for Modern Security Operations - 1 Day"/>
    <s v="Servicio"/>
    <s v="Serv"/>
    <s v="Servicio"/>
    <s v="Todas las zonas"/>
    <s v="Remoto/Sitio"/>
    <s v="Profesional"/>
    <s v="SOMSC"/>
    <s v="Suscripción"/>
    <n v="23200000"/>
    <n v="1"/>
    <n v="1"/>
    <n v="0"/>
    <n v="23200000"/>
    <n v="25217391.300000001"/>
    <n v="0"/>
  </r>
  <r>
    <s v="Servicios fabricante- Microsoft Soporte PremierMicrosoft Soporte PremierSOMO"/>
    <s v="SOMOMicrosoft Soporte Premier"/>
    <m/>
    <x v="6"/>
    <s v="SOMO"/>
    <x v="6"/>
    <s v="Servicios fabricante- Microsoft Soporte Premier"/>
    <s v="COP"/>
    <s v="N/A"/>
    <s v="Mission Critical Onsite Visits"/>
    <s v="Servicio"/>
    <s v="Serv"/>
    <s v="Servicio"/>
    <s v="Todas las zonas"/>
    <s v="Remoto/Sitio"/>
    <s v="Profesional"/>
    <s v="SOMO"/>
    <s v="Suscripción"/>
    <n v="41328000"/>
    <n v="1"/>
    <n v="1"/>
    <n v="0"/>
    <n v="41328000"/>
    <n v="44921739.130000003"/>
    <n v="0"/>
  </r>
  <r>
    <s v="Servicios fabricante- Microsoft Soporte PremierMicrosoft Soporte PremierSOMD"/>
    <s v="SOMDMicrosoft Soporte Premier"/>
    <m/>
    <x v="6"/>
    <s v="SOMD"/>
    <x v="6"/>
    <s v="Servicios fabricante- Microsoft Soporte Premier"/>
    <s v="COP"/>
    <s v="N/A"/>
    <s v="Major Incident Response Plan (MIRP)"/>
    <s v="Servicio"/>
    <s v="Serv"/>
    <s v="Servicio"/>
    <s v="Todas las zonas"/>
    <s v="Remoto/Sitio"/>
    <s v="Profesional"/>
    <s v="SOMD"/>
    <s v="Suscripción"/>
    <n v="8800000"/>
    <n v="1"/>
    <n v="1"/>
    <n v="0"/>
    <n v="8800000"/>
    <n v="9565217.3900000006"/>
    <n v="0"/>
  </r>
  <r>
    <s v="Servicios fabricante- Microsoft Soporte PremierMicrosoft Soporte PremierSOMAZQL"/>
    <s v="SOMAZQLMicrosoft Soporte Premier"/>
    <m/>
    <x v="6"/>
    <s v="SOMAZQL"/>
    <x v="6"/>
    <s v="Servicios fabricante- Microsoft Soporte Premier"/>
    <s v="COP"/>
    <s v="N/A"/>
    <s v="Solution Optimization for Migration to Azure SQL from VMs"/>
    <s v="Servicio"/>
    <s v="Serv"/>
    <s v="Servicio"/>
    <s v="Todas las zonas"/>
    <s v="Remoto/Sitio"/>
    <s v="Profesional"/>
    <s v="SOMAZQL"/>
    <s v="Suscripción"/>
    <n v="74800000"/>
    <n v="1"/>
    <n v="1"/>
    <n v="0"/>
    <n v="74800000"/>
    <n v="81304347.829999998"/>
    <n v="0"/>
  </r>
  <r>
    <s v="Servicios fabricante- Microsoft Soporte PremierMicrosoft Soporte PremierSOMASY"/>
    <s v="SOMASYMicrosoft Soporte Premier"/>
    <m/>
    <x v="6"/>
    <s v="SOMASY"/>
    <x v="6"/>
    <s v="Servicios fabricante- Microsoft Soporte Premier"/>
    <s v="COP"/>
    <s v="N/A"/>
    <s v="Solution Optimization for Migration to Azure Synapse"/>
    <s v="Servicio"/>
    <s v="Serv"/>
    <s v="Servicio"/>
    <s v="Todas las zonas"/>
    <s v="Remoto/Sitio"/>
    <s v="Profesional"/>
    <s v="SOMASY"/>
    <s v="Suscripción"/>
    <n v="74800000"/>
    <n v="1"/>
    <n v="1"/>
    <n v="0"/>
    <n v="74800000"/>
    <n v="81304347.829999998"/>
    <n v="0"/>
  </r>
  <r>
    <s v="Servicios fabricante- Microsoft Soporte PremierMicrosoft Soporte PremierSOFU"/>
    <s v="SOFUMicrosoft Soporte Premier"/>
    <m/>
    <x v="6"/>
    <s v="SOFU"/>
    <x v="6"/>
    <s v="Servicios fabricante- Microsoft Soporte Premier"/>
    <s v="COP"/>
    <s v="N/A"/>
    <s v="Software Assurance Transfer"/>
    <s v="Servicio"/>
    <s v="Serv"/>
    <s v="Servicio"/>
    <s v="Todas las zonas"/>
    <s v="Remoto/Sitio"/>
    <s v="Profesional"/>
    <s v="SOFU"/>
    <s v="Suscripción"/>
    <n v="0"/>
    <n v="1"/>
    <n v="1"/>
    <n v="0"/>
    <n v="0"/>
    <n v="0"/>
    <n v="0"/>
  </r>
  <r>
    <s v="Servicios fabricante- Microsoft Soporte PremierMicrosoft Soporte PremierSOFSL"/>
    <s v="SOFSLMicrosoft Soporte Premier"/>
    <m/>
    <x v="6"/>
    <s v="SOFSL"/>
    <x v="6"/>
    <s v="Servicios fabricante- Microsoft Soporte Premier"/>
    <s v="COP"/>
    <s v="N/A"/>
    <s v="Solution Optimization for Synapse Link and PBI Analytics"/>
    <s v="Servicio"/>
    <s v="Serv"/>
    <s v="Servicio"/>
    <s v="Todas las zonas"/>
    <s v="Remoto/Sitio"/>
    <s v="Profesional"/>
    <s v="SOFSL"/>
    <s v="Suscripción"/>
    <n v="74800000"/>
    <n v="1"/>
    <n v="1"/>
    <n v="0"/>
    <n v="74800000"/>
    <n v="81304347.829999998"/>
    <n v="0"/>
  </r>
  <r>
    <s v="Servicios fabricante- Microsoft Soporte PremierMicrosoft Soporte PremierSOFMMA"/>
    <s v="SOFMMAMicrosoft Soporte Premier"/>
    <m/>
    <x v="6"/>
    <s v="SOFMMA"/>
    <x v="6"/>
    <s v="Servicios fabricante- Microsoft Soporte Premier"/>
    <s v="COP"/>
    <s v="N/A"/>
    <s v="Solution Optimization for Modernizing Apps with Azure Managed Services for Databases and Apps"/>
    <s v="Servicio"/>
    <s v="Serv"/>
    <s v="Servicio"/>
    <s v="Todas las zonas"/>
    <s v="Remoto/Sitio"/>
    <s v="Profesional"/>
    <s v="SOFMMA"/>
    <s v="Suscripción"/>
    <n v="74800000"/>
    <n v="1"/>
    <n v="1"/>
    <n v="0"/>
    <n v="74800000"/>
    <n v="81304347.829999998"/>
    <n v="0"/>
  </r>
  <r>
    <s v="Servicios fabricante- Microsoft Soporte PremierMicrosoft Soporte PremierSOFF13"/>
    <s v="SOFF13Microsoft Soporte Premier"/>
    <m/>
    <x v="6"/>
    <s v="SOFF13"/>
    <x v="6"/>
    <s v="Servicios fabricante- Microsoft Soporte Premier"/>
    <s v="COP"/>
    <s v="N/A"/>
    <s v="Solution Optimization for Cloud Security Posture Management and Workload Protection"/>
    <s v="Servicio"/>
    <s v="Serv"/>
    <s v="Servicio"/>
    <s v="Todas las zonas"/>
    <s v="Remoto"/>
    <s v="Profesional"/>
    <s v="SOFF13"/>
    <s v="Suscripción"/>
    <n v="47200000"/>
    <n v="1"/>
    <n v="1"/>
    <n v="0"/>
    <n v="47200000"/>
    <n v="51304347.829999998"/>
    <n v="0"/>
  </r>
  <r>
    <s v="Servicios fabricante- Microsoft Soporte PremierMicrosoft Soporte PremierSOFF10"/>
    <s v="SOFF10Microsoft Soporte Premier"/>
    <m/>
    <x v="6"/>
    <s v="SOFF10"/>
    <x v="6"/>
    <s v="Servicios fabricante- Microsoft Soporte Premier"/>
    <s v="COP"/>
    <s v="N/A"/>
    <s v="Solution Optimization for Modern Security Operations - 2 Day"/>
    <s v="Servicio"/>
    <s v="Serv"/>
    <s v="Servicio"/>
    <s v="Todas las zonas"/>
    <s v="Remoto"/>
    <s v="Profesional"/>
    <s v="SOFF10"/>
    <s v="Suscripción"/>
    <n v="28000000"/>
    <n v="1"/>
    <n v="1"/>
    <n v="0"/>
    <n v="28000000"/>
    <n v="30434782.609999999"/>
    <n v="0"/>
  </r>
  <r>
    <s v="Servicios fabricante- Microsoft Soporte PremierMicrosoft Soporte PremierSOFF1"/>
    <s v="SOFF1Microsoft Soporte Premier"/>
    <m/>
    <x v="6"/>
    <s v="SOFF1"/>
    <x v="6"/>
    <s v="Servicios fabricante- Microsoft Soporte Premier"/>
    <s v="COP"/>
    <s v="N/A"/>
    <s v="Solution Optimization for Dynamics 365 Sales, Service, and Marketing"/>
    <s v="Servicio"/>
    <s v="Serv"/>
    <s v="Servicio"/>
    <s v="Todas las zonas"/>
    <s v="Remoto"/>
    <s v="Profesional"/>
    <s v="SOFF1"/>
    <s v="Suscripción"/>
    <n v="92800000"/>
    <n v="1"/>
    <n v="1"/>
    <n v="0"/>
    <n v="92800000"/>
    <n v="100869565.22"/>
    <n v="0"/>
  </r>
  <r>
    <s v="Servicios fabricante- Microsoft Soporte PremierMicrosoft Soporte PremierSOFD"/>
    <s v="SOFDMicrosoft Soporte Premier"/>
    <m/>
    <x v="6"/>
    <s v="SOFD"/>
    <x v="6"/>
    <s v="Servicios fabricante- Microsoft Soporte Premier"/>
    <s v="COP"/>
    <s v="N/A"/>
    <s v="Solution Optimization for Dynamics 365 Finance and Supply Chain Management"/>
    <s v="Servicio"/>
    <s v="Serv"/>
    <s v="Servicio"/>
    <s v="Todas las zonas"/>
    <s v="Remoto/Sitio"/>
    <s v="Profesional"/>
    <s v="SOFD"/>
    <s v="Suscripción"/>
    <n v="92800000"/>
    <n v="1"/>
    <n v="1"/>
    <n v="0"/>
    <n v="92800000"/>
    <n v="100869565.22"/>
    <n v="0"/>
  </r>
  <r>
    <s v="Servicios fabricante- Microsoft Soporte PremierMicrosoft Soporte PremierSOEN"/>
    <s v="SOENMicrosoft Soporte Premier"/>
    <m/>
    <x v="6"/>
    <s v="SOEN"/>
    <x v="6"/>
    <s v="Servicios fabricante- Microsoft Soporte Premier"/>
    <s v="COP"/>
    <s v="N/A"/>
    <s v="Offline Assessment for SQL Server"/>
    <s v="Servicio"/>
    <s v="Serv"/>
    <s v="Servicio"/>
    <s v="Todas las zonas"/>
    <s v="Remoto"/>
    <s v="Profesional"/>
    <s v="SOEN"/>
    <s v="Suscripción"/>
    <n v="96000000"/>
    <n v="1"/>
    <n v="1"/>
    <n v="0"/>
    <n v="96000000"/>
    <n v="104347826.09"/>
    <n v="0"/>
  </r>
  <r>
    <s v="Servicios fabricante- Microsoft Soporte PremierMicrosoft Soporte PremierSODMSQL"/>
    <s v="SODMSQLMicrosoft Soporte Premier"/>
    <m/>
    <x v="6"/>
    <s v="SODMSQL"/>
    <x v="6"/>
    <s v="Servicios fabricante- Microsoft Soporte Premier"/>
    <s v="COP"/>
    <s v="N/A"/>
    <s v="Solution Optimization for Migration to Azure SQL or Arc-Enabled Data Services"/>
    <s v="Servicio"/>
    <s v="Serv"/>
    <s v="Servicio"/>
    <s v="Todas las zonas"/>
    <s v="Remoto/Sitio"/>
    <s v="Profesional"/>
    <s v="SODMSQL"/>
    <s v="Suscripción"/>
    <n v="74800000"/>
    <n v="1"/>
    <n v="1"/>
    <n v="0"/>
    <n v="74800000"/>
    <n v="81304347.829999998"/>
    <n v="0"/>
  </r>
  <r>
    <s v="Servicios fabricante- Microsoft Soporte PremierMicrosoft Soporte PremierSODLWCD"/>
    <s v="SODLWCDMicrosoft Soporte Premier"/>
    <m/>
    <x v="6"/>
    <s v="SODLWCD"/>
    <x v="6"/>
    <s v="Servicios fabricante- Microsoft Soporte Premier"/>
    <s v="COP"/>
    <s v="N/A"/>
    <s v="Solution Optimization for Dynamics 365 Low Code"/>
    <s v="Servicio"/>
    <s v="Serv"/>
    <s v="Servicio"/>
    <s v="Todas las zonas"/>
    <s v="Remoto/Sitio"/>
    <s v="Profesional"/>
    <s v="SODLWCD"/>
    <s v="Suscripción"/>
    <n v="92800000"/>
    <n v="1"/>
    <n v="1"/>
    <n v="0"/>
    <n v="92800000"/>
    <n v="100869565.22"/>
    <n v="0"/>
  </r>
  <r>
    <s v="Servicios fabricante- Microsoft Soporte PremierMicrosoft Soporte PremierSOBT"/>
    <s v="SOBTMicrosoft Soporte Premier"/>
    <m/>
    <x v="6"/>
    <s v="SOBT"/>
    <x v="6"/>
    <s v="Servicios fabricante- Microsoft Soporte Premier"/>
    <s v="COP"/>
    <s v="N/A"/>
    <s v="Onboarding Accelerator - Deployment and Migration Assistance for Exchange Server Add On"/>
    <s v="Servicio"/>
    <s v="Serv"/>
    <s v="Servicio"/>
    <s v="Todas las zonas"/>
    <s v="Remoto/Sitio"/>
    <s v="Profesional"/>
    <s v="SOBT"/>
    <s v="Suscripción"/>
    <n v="86000000"/>
    <n v="1"/>
    <n v="1"/>
    <n v="0"/>
    <n v="86000000"/>
    <n v="93478260.870000005"/>
    <n v="0"/>
  </r>
  <r>
    <s v="Servicios fabricante- Microsoft Soporte PremierMicrosoft Soporte PremierSOBO"/>
    <s v="SOBOMicrosoft Soporte Premier"/>
    <m/>
    <x v="6"/>
    <s v="SOBO"/>
    <x v="6"/>
    <s v="Servicios fabricante- Microsoft Soporte Premier"/>
    <s v="COP"/>
    <s v="N/A"/>
    <s v="Onboarding Accelerator - Deployment and Migration Assistance for Exchange Server Base"/>
    <s v="Servicio"/>
    <s v="Serv"/>
    <s v="Servicio"/>
    <s v="Todas las zonas"/>
    <s v="Remoto/Sitio"/>
    <s v="Profesional"/>
    <s v="SOBO"/>
    <s v="Suscripción"/>
    <n v="88400000"/>
    <n v="1"/>
    <n v="1"/>
    <n v="0"/>
    <n v="88400000"/>
    <n v="96086956.519999996"/>
    <n v="0"/>
  </r>
  <r>
    <s v="Servicios fabricante- Microsoft Soporte PremierMicrosoft Soporte PremierSOAFM"/>
    <s v="SOAFMMicrosoft Soporte Premier"/>
    <m/>
    <x v="6"/>
    <s v="SOAFM"/>
    <x v="6"/>
    <s v="Servicios fabricante- Microsoft Soporte Premier"/>
    <s v="COP"/>
    <s v="N/A"/>
    <s v="Solution Optimization for Migration to Databricks"/>
    <s v="Servicio"/>
    <s v="Serv"/>
    <s v="Servicio"/>
    <s v="Todas las zonas"/>
    <s v="Remoto/Sitio"/>
    <s v="Profesional"/>
    <s v="SOAFM"/>
    <s v="Suscripción"/>
    <n v="74800000"/>
    <n v="1"/>
    <n v="1"/>
    <n v="0"/>
    <n v="74800000"/>
    <n v="81304347.829999998"/>
    <n v="0"/>
  </r>
  <r>
    <s v="Servicios fabricante- Microsoft Soporte PremierMicrosoft Soporte PremierSOAFB"/>
    <s v="SOAFBMicrosoft Soporte Premier"/>
    <m/>
    <x v="6"/>
    <s v="SOAFB"/>
    <x v="6"/>
    <s v="Servicios fabricante- Microsoft Soporte Premier"/>
    <s v="COP"/>
    <s v="N/A"/>
    <s v="Solution Optimization for Building Apps with Azure AI"/>
    <s v="Servicio"/>
    <s v="Serv"/>
    <s v="Servicio"/>
    <s v="Todas las zonas"/>
    <s v="Remoto/Sitio"/>
    <s v="Profesional"/>
    <s v="SOAFB"/>
    <s v="Suscripción"/>
    <n v="74800000"/>
    <n v="1"/>
    <n v="1"/>
    <n v="0"/>
    <n v="74800000"/>
    <n v="81304347.829999998"/>
    <n v="0"/>
  </r>
  <r>
    <s v="Servicios fabricante- Microsoft Soporte PremierMicrosoft Soporte PremierSOAFA"/>
    <s v="SOAFAMicrosoft Soporte Premier"/>
    <m/>
    <x v="6"/>
    <s v="SOAFA"/>
    <x v="6"/>
    <s v="Servicios fabricante- Microsoft Soporte Premier"/>
    <s v="COP"/>
    <s v="N/A"/>
    <s v="Solution Optimization for Azure Analytics &amp; Azure Machine Learning"/>
    <s v="Servicio"/>
    <s v="Serv"/>
    <s v="Servicio"/>
    <s v="Todas las zonas"/>
    <s v="Remoto/Sitio"/>
    <s v="Profesional"/>
    <s v="SOAFA"/>
    <s v="Suscripción"/>
    <n v="74800000"/>
    <n v="1"/>
    <n v="1"/>
    <n v="0"/>
    <n v="74800000"/>
    <n v="81304347.829999998"/>
    <n v="0"/>
  </r>
  <r>
    <s v="Servicios fabricante- Microsoft Soporte PremierMicrosoft Soporte PremierSNRT"/>
    <s v="SNRTMicrosoft Soporte Premier"/>
    <m/>
    <x v="6"/>
    <s v="SNRT"/>
    <x v="6"/>
    <s v="Servicios fabricante- Microsoft Soporte Premier"/>
    <s v="COP"/>
    <s v="N/A"/>
    <s v="Onboarding Accelerator - Deployment and Migration Assistance for Exchange Server Lite"/>
    <s v="Servicio"/>
    <s v="Serv"/>
    <s v="Servicio"/>
    <s v="Todas las zonas"/>
    <s v="Remoto/Sitio"/>
    <s v="Profesional"/>
    <s v="SNRT"/>
    <s v="Suscripción"/>
    <n v="171600000"/>
    <n v="1"/>
    <n v="1"/>
    <n v="0"/>
    <n v="171600000"/>
    <n v="186521739.13"/>
    <n v="0"/>
  </r>
  <r>
    <s v="Servicios fabricante- Microsoft Soporte PremierMicrosoft Soporte PremierSNRO"/>
    <s v="SNROMicrosoft Soporte Premier"/>
    <m/>
    <x v="6"/>
    <s v="SNRO"/>
    <x v="6"/>
    <s v="Servicios fabricante- Microsoft Soporte Premier"/>
    <s v="COP"/>
    <s v="N/A"/>
    <s v="Onboarding Accelerator - Deployment and Migration Assistance for Windows Client Lite"/>
    <s v="Servicio"/>
    <s v="Serv"/>
    <s v="Servicio"/>
    <s v="Todas las zonas"/>
    <s v="Remoto/Sitio"/>
    <s v="Profesional"/>
    <s v="SNRO"/>
    <s v="Suscripción"/>
    <n v="86000000"/>
    <n v="1"/>
    <n v="1"/>
    <n v="0"/>
    <n v="86000000"/>
    <n v="93478260.870000005"/>
    <n v="0"/>
  </r>
  <r>
    <s v="Servicios fabricante- Microsoft Soporte PremierMicrosoft Soporte PremierSNRL"/>
    <s v="SNRLMicrosoft Soporte Premier"/>
    <m/>
    <x v="6"/>
    <s v="SNRL"/>
    <x v="6"/>
    <s v="Servicios fabricante- Microsoft Soporte Premier"/>
    <s v="COP"/>
    <s v="N/A"/>
    <s v="Onboarding Accelerator - Deployment and Migration Assistance for Windows Client Premium"/>
    <s v="Servicio"/>
    <s v="Serv"/>
    <s v="Servicio"/>
    <s v="Todas las zonas"/>
    <s v="Remoto/Sitio"/>
    <s v="Profesional"/>
    <s v="SNRL"/>
    <s v="Suscripción"/>
    <n v="306400000"/>
    <n v="1"/>
    <n v="1"/>
    <n v="0"/>
    <n v="306400000"/>
    <n v="333043478.25999999"/>
    <n v="0"/>
  </r>
  <r>
    <s v="Servicios fabricante- Microsoft Soporte PremierMicrosoft Soporte PremierSNRE"/>
    <s v="SNREMicrosoft Soporte Premier"/>
    <m/>
    <x v="6"/>
    <s v="SNRE"/>
    <x v="6"/>
    <s v="Servicios fabricante- Microsoft Soporte Premier"/>
    <s v="COP"/>
    <s v="N/A"/>
    <s v="Onboarding Accelerator - Deployment and Migration Assistance for Windows Client Base"/>
    <s v="Servicio"/>
    <s v="Serv"/>
    <s v="Servicio"/>
    <s v="Todas las zonas"/>
    <s v="Remoto/Sitio"/>
    <s v="Profesional"/>
    <s v="SNRE"/>
    <s v="Suscripción"/>
    <n v="86000000"/>
    <n v="1"/>
    <n v="1"/>
    <n v="0"/>
    <n v="86000000"/>
    <n v="93478260.870000005"/>
    <n v="0"/>
  </r>
  <r>
    <s v="Servicios fabricante- Microsoft Soporte PremierMicrosoft Soporte PremierSNRC"/>
    <s v="SNRCMicrosoft Soporte Premier"/>
    <m/>
    <x v="6"/>
    <s v="SNRC"/>
    <x v="6"/>
    <s v="Servicios fabricante- Microsoft Soporte Premier"/>
    <s v="COP"/>
    <s v="N/A"/>
    <s v="Onboarding Accelerator - Deployment and Migration Assistance for Windows Client Add On"/>
    <s v="Servicio"/>
    <s v="Serv"/>
    <s v="Servicio"/>
    <s v="Todas las zonas"/>
    <s v="Remoto/Sitio"/>
    <s v="Profesional"/>
    <s v="SNRC"/>
    <s v="Suscripción"/>
    <n v="76800000"/>
    <n v="1"/>
    <n v="1"/>
    <n v="0"/>
    <n v="76800000"/>
    <n v="83478260.870000005"/>
    <n v="0"/>
  </r>
  <r>
    <s v="Servicios fabricante- Microsoft Soporte PremierMicrosoft Soporte PremierSNRA"/>
    <s v="SNRAMicrosoft Soporte Premier"/>
    <m/>
    <x v="6"/>
    <s v="SNRA"/>
    <x v="6"/>
    <s v="Servicios fabricante- Microsoft Soporte Premier"/>
    <s v="COP"/>
    <s v="N/A"/>
    <s v="Onboarding Accelerator - Deployment and Migration Assistance for Active Directory Lite"/>
    <s v="Servicio"/>
    <s v="Serv"/>
    <s v="Servicio"/>
    <s v="Todas las zonas"/>
    <s v="Remoto/Sitio"/>
    <s v="Profesional"/>
    <s v="SNRA"/>
    <s v="Suscripción"/>
    <n v="86000000"/>
    <n v="1"/>
    <n v="1"/>
    <n v="0"/>
    <n v="86000000"/>
    <n v="93478260.870000005"/>
    <n v="0"/>
  </r>
  <r>
    <s v="Servicios fabricante- Microsoft Soporte PremierMicrosoft Soporte PremierSNNP5"/>
    <s v="SNNP5Microsoft Soporte Premier"/>
    <m/>
    <x v="6"/>
    <s v="SNNP5"/>
    <x v="6"/>
    <s v="Servicios fabricante- Microsoft Soporte Premier"/>
    <s v="COP"/>
    <s v="N/A"/>
    <s v="Designated Support Engineering Cybersecurity (1 hora)"/>
    <s v="Hora"/>
    <s v="Serv"/>
    <s v="Servicio"/>
    <s v="Todas las zonas"/>
    <s v="Remoto/Sitio"/>
    <s v="Profesional"/>
    <s v="SNNP5"/>
    <s v="Suscripción"/>
    <n v="0"/>
    <n v="1"/>
    <n v="1"/>
    <n v="0"/>
    <n v="0"/>
    <n v="0"/>
    <n v="0"/>
  </r>
  <r>
    <s v="Servicios fabricante- Microsoft Soporte PremierMicrosoft Soporte PremierSNNP4"/>
    <s v="SNNP4Microsoft Soporte Premier"/>
    <m/>
    <x v="6"/>
    <s v="SNNP4"/>
    <x v="6"/>
    <s v="Servicios fabricante- Microsoft Soporte Premier"/>
    <s v="COP"/>
    <s v="N/A"/>
    <s v="Designated Support Engineering Cybersecurity (1600 horas)"/>
    <s v="Paquete"/>
    <s v="Serv"/>
    <s v="Servicio"/>
    <s v="Todas las zonas"/>
    <s v="Remoto/Sitio"/>
    <s v="Profesional"/>
    <s v="SNNP4"/>
    <s v="Suscripción"/>
    <n v="1506070896"/>
    <n v="1"/>
    <n v="1"/>
    <n v="0"/>
    <n v="1506070896"/>
    <n v="1637033582.6099999"/>
    <n v="0"/>
  </r>
  <r>
    <s v="Servicios fabricante- Microsoft Soporte PremierMicrosoft Soporte PremierSNNP3"/>
    <s v="SNNP3Microsoft Soporte Premier"/>
    <m/>
    <x v="6"/>
    <s v="SNNP3"/>
    <x v="6"/>
    <s v="Servicios fabricante- Microsoft Soporte Premier"/>
    <s v="COP"/>
    <s v="N/A"/>
    <s v="Designated Support Engineering Cybersecurity (1200 horas)"/>
    <s v="Paquete"/>
    <s v="Serv"/>
    <s v="Servicio"/>
    <s v="Todas las zonas"/>
    <s v="Remoto/Sitio"/>
    <s v="Profesional"/>
    <s v="SNNP3"/>
    <s v="Suscripción"/>
    <n v="1137632284.8"/>
    <n v="1"/>
    <n v="1"/>
    <n v="0"/>
    <n v="1137632284.8"/>
    <n v="1236556831.3"/>
    <n v="0"/>
  </r>
  <r>
    <s v="Servicios fabricante- Microsoft Soporte PremierMicrosoft Soporte PremierSNNP2"/>
    <s v="SNNP2Microsoft Soporte Premier"/>
    <m/>
    <x v="6"/>
    <s v="SNNP2"/>
    <x v="6"/>
    <s v="Servicios fabricante- Microsoft Soporte Premier"/>
    <s v="COP"/>
    <s v="N/A"/>
    <s v="Designated Support Engineering Cybersecurity (800 horas)"/>
    <s v="Paquete"/>
    <s v="Serv"/>
    <s v="Servicio"/>
    <s v="Todas las zonas"/>
    <s v="Remoto/Sitio"/>
    <s v="Profesional"/>
    <s v="SNNP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NNP1"/>
    <s v="SNNP1Microsoft Soporte Premier"/>
    <m/>
    <x v="6"/>
    <s v="SNNP1"/>
    <x v="6"/>
    <s v="Servicios fabricante- Microsoft Soporte Premier"/>
    <s v="COP"/>
    <s v="N/A"/>
    <s v="Designated Support Engineering Cybersecurity (400 horas)"/>
    <s v="Paquete"/>
    <s v="Serv"/>
    <s v="Servicio"/>
    <s v="Todas las zonas"/>
    <s v="Remoto/Sitio"/>
    <s v="Profesional"/>
    <s v="SNNP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NIR"/>
    <s v="SNIRMicrosoft Soporte Premier"/>
    <m/>
    <x v="6"/>
    <s v="SNIR"/>
    <x v="6"/>
    <s v="Servicios fabricante- Microsoft Soporte Premier"/>
    <s v="COP"/>
    <s v="N/A"/>
    <s v="Onboarding Accelerator - Deployment and Migration Assistance for Active Directory Certificate Services Base"/>
    <s v="Servicio"/>
    <s v="Serv"/>
    <s v="Servicio"/>
    <s v="Todas las zonas"/>
    <s v="Remoto/Sitio"/>
    <s v="Profesional"/>
    <s v="SNIR"/>
    <s v="Suscripción"/>
    <n v="86000000"/>
    <n v="1"/>
    <n v="1"/>
    <n v="0"/>
    <n v="86000000"/>
    <n v="93478260.870000005"/>
    <n v="0"/>
  </r>
  <r>
    <s v="Servicios fabricante- Microsoft Soporte PremierMicrosoft Soporte PremierSNGP5"/>
    <s v="SNGP5Microsoft Soporte Premier"/>
    <m/>
    <x v="6"/>
    <s v="SNGP5"/>
    <x v="6"/>
    <s v="Servicios fabricante- Microsoft Soporte Premier"/>
    <s v="COP"/>
    <s v="N/A"/>
    <s v="Designated Support Engineering Azure IaaS (1 hora )"/>
    <s v="Hora"/>
    <s v="Serv"/>
    <s v="Servicio"/>
    <s v="Todas las zonas"/>
    <s v="Remoto/Sitio"/>
    <s v="Profesional"/>
    <s v="SNGP5"/>
    <s v="Suscripción"/>
    <n v="0"/>
    <n v="1"/>
    <n v="1"/>
    <n v="0"/>
    <n v="0"/>
    <n v="0"/>
    <n v="0"/>
  </r>
  <r>
    <s v="Servicios fabricante- Microsoft Soporte PremierMicrosoft Soporte PremierSNGP4"/>
    <s v="SNGP4Microsoft Soporte Premier"/>
    <m/>
    <x v="6"/>
    <s v="SNGP4"/>
    <x v="6"/>
    <s v="Servicios fabricante- Microsoft Soporte Premier"/>
    <s v="COP"/>
    <s v="N/A"/>
    <s v="Designated Support Engineering Azure IaaS (1600 horas)"/>
    <s v="Paquete"/>
    <s v="Serv"/>
    <s v="Servicio"/>
    <s v="Todas las zonas"/>
    <s v="Remoto/Sitio"/>
    <s v="Profesional"/>
    <s v="SNGP4"/>
    <s v="Suscripción"/>
    <n v="1506070896"/>
    <n v="1"/>
    <n v="1"/>
    <n v="0"/>
    <n v="1506070896"/>
    <n v="1637033582.6099999"/>
    <n v="0"/>
  </r>
  <r>
    <s v="Servicios fabricante- Microsoft Soporte PremierMicrosoft Soporte PremierSNGP3"/>
    <s v="SNGP3Microsoft Soporte Premier"/>
    <m/>
    <x v="6"/>
    <s v="SNGP3"/>
    <x v="6"/>
    <s v="Servicios fabricante- Microsoft Soporte Premier"/>
    <s v="COP"/>
    <s v="N/A"/>
    <s v="Designated Support Engineering Azure IaaS (1200 horas)"/>
    <s v="Paquete"/>
    <s v="Serv"/>
    <s v="Servicio"/>
    <s v="Todas las zonas"/>
    <s v="Remoto/Sitio"/>
    <s v="Profesional"/>
    <s v="SNGP3"/>
    <s v="Suscripción"/>
    <n v="1137632284.8"/>
    <n v="1"/>
    <n v="1"/>
    <n v="0"/>
    <n v="1137632284.8"/>
    <n v="1236556831.3"/>
    <n v="0"/>
  </r>
  <r>
    <s v="Servicios fabricante- Microsoft Soporte PremierMicrosoft Soporte PremierSNGP2"/>
    <s v="SNGP2Microsoft Soporte Premier"/>
    <m/>
    <x v="6"/>
    <s v="SNGP2"/>
    <x v="6"/>
    <s v="Servicios fabricante- Microsoft Soporte Premier"/>
    <s v="COP"/>
    <s v="N/A"/>
    <s v="Designated Support Engineering Azure IaaS (800 horas)"/>
    <s v="Paquete"/>
    <s v="Serv"/>
    <s v="Servicio"/>
    <s v="Todas las zonas"/>
    <s v="Remoto/Sitio"/>
    <s v="Profesional"/>
    <s v="SNGP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NGP1"/>
    <s v="SNGP1Microsoft Soporte Premier"/>
    <m/>
    <x v="6"/>
    <s v="SNGP1"/>
    <x v="6"/>
    <s v="Servicios fabricante- Microsoft Soporte Premier"/>
    <s v="COP"/>
    <s v="N/A"/>
    <s v="Designated Support Engineering Azure IaaS (400 horas)"/>
    <s v="Paquete"/>
    <s v="Serv"/>
    <s v="Servicio"/>
    <s v="Todas las zonas"/>
    <s v="Remoto/Sitio"/>
    <s v="Profesional"/>
    <s v="SNGP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NGO5"/>
    <s v="SNGO5Microsoft Soporte Premier"/>
    <m/>
    <x v="6"/>
    <s v="SNGO5"/>
    <x v="6"/>
    <s v="Servicios fabricante- Microsoft Soporte Premier"/>
    <s v="COP"/>
    <s v="N/A"/>
    <s v="Designated Support Engineering Office 365 (1 hora)"/>
    <s v="Hora"/>
    <s v="Serv"/>
    <s v="Servicio"/>
    <s v="Todas las zonas"/>
    <s v="Remoto/Sitio"/>
    <s v="Profesional"/>
    <s v="SNGO5"/>
    <s v="Suscripción"/>
    <n v="0"/>
    <n v="1"/>
    <n v="1"/>
    <n v="0"/>
    <n v="0"/>
    <n v="0"/>
    <n v="0"/>
  </r>
  <r>
    <s v="Servicios fabricante- Microsoft Soporte PremierMicrosoft Soporte PremierSNGO4"/>
    <s v="SNGO4Microsoft Soporte Premier"/>
    <m/>
    <x v="6"/>
    <s v="SNGO4"/>
    <x v="6"/>
    <s v="Servicios fabricante- Microsoft Soporte Premier"/>
    <s v="COP"/>
    <s v="N/A"/>
    <s v="Designated Support Engineering Office 365 (1600 horas)"/>
    <s v="Paquete"/>
    <s v="Serv"/>
    <s v="Servicio"/>
    <s v="Todas las zonas"/>
    <s v="Remoto/Sitio"/>
    <s v="Profesional"/>
    <s v="SNGO4"/>
    <s v="Suscripción"/>
    <n v="1506070896"/>
    <n v="1"/>
    <n v="1"/>
    <n v="0"/>
    <n v="1506070896"/>
    <n v="1637033582.6099999"/>
    <n v="0"/>
  </r>
  <r>
    <s v="Servicios fabricante- Microsoft Soporte PremierMicrosoft Soporte PremierSNGO3"/>
    <s v="SNGO3Microsoft Soporte Premier"/>
    <m/>
    <x v="6"/>
    <s v="SNGO3"/>
    <x v="6"/>
    <s v="Servicios fabricante- Microsoft Soporte Premier"/>
    <s v="COP"/>
    <s v="N/A"/>
    <s v="Designated Support Engineering Office 365 (1200 horas)"/>
    <s v="Paquete"/>
    <s v="Serv"/>
    <s v="Servicio"/>
    <s v="Todas las zonas"/>
    <s v="Remoto/Sitio"/>
    <s v="Profesional"/>
    <s v="SNGO3"/>
    <s v="Suscripción"/>
    <n v="1137632284.8"/>
    <n v="1"/>
    <n v="1"/>
    <n v="0"/>
    <n v="1137632284.8"/>
    <n v="1236556831.3"/>
    <n v="0"/>
  </r>
  <r>
    <s v="Servicios fabricante- Microsoft Soporte PremierMicrosoft Soporte PremierSNGO2"/>
    <s v="SNGO2Microsoft Soporte Premier"/>
    <m/>
    <x v="6"/>
    <s v="SNGO2"/>
    <x v="6"/>
    <s v="Servicios fabricante- Microsoft Soporte Premier"/>
    <s v="COP"/>
    <s v="N/A"/>
    <s v="Designated Support Engineering Office 365 (800 horas)"/>
    <s v="Paquete"/>
    <s v="Serv"/>
    <s v="Servicio"/>
    <s v="Todas las zonas"/>
    <s v="Remoto/Sitio"/>
    <s v="Profesional"/>
    <s v="SNGO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NGO1"/>
    <s v="SNGO1Microsoft Soporte Premier"/>
    <m/>
    <x v="6"/>
    <s v="SNGO1"/>
    <x v="6"/>
    <s v="Servicios fabricante- Microsoft Soporte Premier"/>
    <s v="COP"/>
    <s v="N/A"/>
    <s v="Designated Support Engineering Office 365 (400 horas)"/>
    <s v="Paquete"/>
    <s v="Serv"/>
    <s v="Servicio"/>
    <s v="Todas las zonas"/>
    <s v="Remoto/Sitio"/>
    <s v="Profesional"/>
    <s v="SNGO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NGL"/>
    <s v="SNGLMicrosoft Soporte Premier"/>
    <m/>
    <x v="6"/>
    <s v="SNGL"/>
    <x v="6"/>
    <s v="Servicios fabricante- Microsoft Soporte Premier"/>
    <s v="COP"/>
    <s v="N/A"/>
    <s v="Onboarding Accelerator - Deployment and Migration Assistance for System Center Service Manager Base"/>
    <s v="Servicio"/>
    <s v="Serv"/>
    <s v="Servicio"/>
    <s v="Todas las zonas"/>
    <s v="Remoto/Sitio"/>
    <s v="Profesional"/>
    <s v="SNGL"/>
    <s v="Suscripción"/>
    <n v="112800000"/>
    <n v="1"/>
    <n v="1"/>
    <n v="0"/>
    <n v="112800000"/>
    <n v="122608695.65000001"/>
    <n v="0"/>
  </r>
  <r>
    <s v="Servicios fabricante- Microsoft Soporte PremierMicrosoft Soporte PremierSNGE"/>
    <s v="SNGEMicrosoft Soporte Premier"/>
    <m/>
    <x v="6"/>
    <s v="SNGE"/>
    <x v="6"/>
    <s v="Servicios fabricante- Microsoft Soporte Premier"/>
    <s v="COP"/>
    <s v="N/A"/>
    <s v="Onboarding Accelerator - Deployment and Migration Assistance for System Center Service Manager Premium"/>
    <s v="Servicio"/>
    <s v="Serv"/>
    <s v="Servicio"/>
    <s v="Todas las zonas"/>
    <s v="Remoto/Sitio"/>
    <s v="Profesional"/>
    <s v="SNGE"/>
    <s v="Suscripción"/>
    <n v="339200000"/>
    <n v="1"/>
    <n v="1"/>
    <n v="0"/>
    <n v="339200000"/>
    <n v="368695652.17000002"/>
    <n v="0"/>
  </r>
  <r>
    <s v="Servicios fabricante- Microsoft Soporte PremierMicrosoft Soporte PremierSNGC"/>
    <s v="SNGCMicrosoft Soporte Premier"/>
    <m/>
    <x v="6"/>
    <s v="SNGC"/>
    <x v="6"/>
    <s v="Servicios fabricante- Microsoft Soporte Premier"/>
    <s v="COP"/>
    <s v="N/A"/>
    <s v="Onboarding Accelerator - Deployment and Migration Assistance for System Center Service Manager Add On"/>
    <s v="Servicio"/>
    <s v="Serv"/>
    <s v="Servicio"/>
    <s v="Todas las zonas"/>
    <s v="Remoto/Sitio"/>
    <s v="Profesional"/>
    <s v="SNGC"/>
    <s v="Suscripción"/>
    <n v="56800000"/>
    <n v="1"/>
    <n v="1"/>
    <n v="0"/>
    <n v="56800000"/>
    <n v="61739130.43"/>
    <n v="0"/>
  </r>
  <r>
    <s v="Servicios fabricante- Microsoft Soporte PremierMicrosoft Soporte PremierSNGA"/>
    <s v="SNGAMicrosoft Soporte Premier"/>
    <m/>
    <x v="6"/>
    <s v="SNGA"/>
    <x v="6"/>
    <s v="Servicios fabricante- Microsoft Soporte Premier"/>
    <s v="COP"/>
    <s v="N/A"/>
    <s v="Onboarding Accelerator - Deployment and Migration Assistance for System Center Operations Manager Lite"/>
    <s v="Servicio"/>
    <s v="Serv"/>
    <s v="Servicio"/>
    <s v="Todas las zonas"/>
    <s v="Remoto/Sitio"/>
    <s v="Profesional"/>
    <s v="SNGA"/>
    <s v="Suscripción"/>
    <n v="86000000"/>
    <n v="1"/>
    <n v="1"/>
    <n v="0"/>
    <n v="86000000"/>
    <n v="93478260.870000005"/>
    <n v="0"/>
  </r>
  <r>
    <s v="Servicios fabricante- Microsoft Soporte PremierMicrosoft Soporte PremierSNBT"/>
    <s v="SNBTMicrosoft Soporte Premier"/>
    <m/>
    <x v="6"/>
    <s v="SNBT"/>
    <x v="6"/>
    <s v="Servicios fabricante- Microsoft Soporte Premier"/>
    <s v="COP"/>
    <s v="N/A"/>
    <s v="Onboarding Accelerator - Deployment and Migration Assistance for System Center Operations Manager Base"/>
    <s v="Servicio"/>
    <s v="Serv"/>
    <s v="Servicio"/>
    <s v="Todas las zonas"/>
    <s v="Remoto/Sitio"/>
    <s v="Profesional"/>
    <s v="SNBT"/>
    <s v="Suscripción"/>
    <n v="86000000"/>
    <n v="1"/>
    <n v="1"/>
    <n v="0"/>
    <n v="86000000"/>
    <n v="93478260.870000005"/>
    <n v="0"/>
  </r>
  <r>
    <s v="Servicios fabricante- Microsoft Soporte PremierMicrosoft Soporte PremierSNBR"/>
    <s v="SNBRMicrosoft Soporte Premier"/>
    <m/>
    <x v="6"/>
    <s v="SNBR"/>
    <x v="6"/>
    <s v="Servicios fabricante- Microsoft Soporte Premier"/>
    <s v="COP"/>
    <s v="N/A"/>
    <s v="Onboarding Accelerator - Deployment and Migration Assistance for System Center Operations Manager Add On"/>
    <s v="Servicio"/>
    <s v="Serv"/>
    <s v="Servicio"/>
    <s v="Todas las zonas"/>
    <s v="Remoto/Sitio"/>
    <s v="Profesional"/>
    <s v="SNBR"/>
    <s v="Suscripción"/>
    <n v="86000000"/>
    <n v="1"/>
    <n v="1"/>
    <n v="0"/>
    <n v="86000000"/>
    <n v="93478260.870000005"/>
    <n v="0"/>
  </r>
  <r>
    <s v="Servicios fabricante- Microsoft Soporte PremierMicrosoft Soporte PremierSNBO"/>
    <s v="SNBOMicrosoft Soporte Premier"/>
    <m/>
    <x v="6"/>
    <s v="SNBO"/>
    <x v="6"/>
    <s v="Servicios fabricante- Microsoft Soporte Premier"/>
    <s v="COP"/>
    <s v="N/A"/>
    <s v="Onboarding Accelerator - Deployment and Migration Assistance for System Center Operations Manager Premium"/>
    <s v="Servicio"/>
    <s v="Serv"/>
    <s v="Servicio"/>
    <s v="Todas las zonas"/>
    <s v="Remoto/Sitio"/>
    <s v="Profesional"/>
    <s v="SNBO"/>
    <s v="Suscripción"/>
    <n v="343200000"/>
    <n v="1"/>
    <n v="1"/>
    <n v="0"/>
    <n v="343200000"/>
    <n v="373043478.25999999"/>
    <n v="0"/>
  </r>
  <r>
    <s v="Servicios fabricante- Microsoft Soporte PremierMicrosoft Soporte PremierSNBE"/>
    <s v="SNBEMicrosoft Soporte Premier"/>
    <m/>
    <x v="6"/>
    <s v="SNBE"/>
    <x v="6"/>
    <s v="Servicios fabricante- Microsoft Soporte Premier"/>
    <s v="COP"/>
    <s v="N/A"/>
    <s v="Onboarding Accelerator - Deployment and Migration Assistance for Active Directory Add On"/>
    <s v="Servicio"/>
    <s v="Serv"/>
    <s v="Servicio"/>
    <s v="Todas las zonas"/>
    <s v="Remoto/Sitio"/>
    <s v="Profesional"/>
    <s v="SNBE"/>
    <s v="Suscripción"/>
    <n v="86000000"/>
    <n v="1"/>
    <n v="1"/>
    <n v="0"/>
    <n v="86000000"/>
    <n v="93478260.870000005"/>
    <n v="0"/>
  </r>
  <r>
    <s v="Servicios fabricante- Microsoft Soporte PremierMicrosoft Soporte PremierSNBC"/>
    <s v="SNBCMicrosoft Soporte Premier"/>
    <m/>
    <x v="6"/>
    <s v="SNBC"/>
    <x v="6"/>
    <s v="Servicios fabricante- Microsoft Soporte Premier"/>
    <s v="COP"/>
    <s v="N/A"/>
    <s v="Onboarding Accelerator - Deployment and Migration Assistance for Active Directory Base"/>
    <s v="Servicio"/>
    <s v="Serv"/>
    <s v="Servicio"/>
    <s v="Todas las zonas"/>
    <s v="Remoto/Sitio"/>
    <s v="Profesional"/>
    <s v="SNBC"/>
    <s v="Suscripción"/>
    <n v="86000000"/>
    <n v="1"/>
    <n v="1"/>
    <n v="0"/>
    <n v="86000000"/>
    <n v="93478260.870000005"/>
    <n v="0"/>
  </r>
  <r>
    <s v="Servicios fabricante- Microsoft Soporte PremierMicrosoft Soporte PremierSNBA"/>
    <s v="SNBAMicrosoft Soporte Premier"/>
    <m/>
    <x v="6"/>
    <s v="SNBA"/>
    <x v="6"/>
    <s v="Servicios fabricante- Microsoft Soporte Premier"/>
    <s v="COP"/>
    <s v="N/A"/>
    <s v="Onboarding Accelerator - Deployment and Migration Assistance for Active Directory Certificate Services Add On"/>
    <s v="Servicio"/>
    <s v="Serv"/>
    <s v="Servicio"/>
    <s v="Todas las zonas"/>
    <s v="Remoto/Sitio"/>
    <s v="Profesional"/>
    <s v="SNBA"/>
    <s v="Suscripción"/>
    <n v="35200000"/>
    <n v="1"/>
    <n v="1"/>
    <n v="0"/>
    <n v="35200000"/>
    <n v="38260869.57"/>
    <n v="0"/>
  </r>
  <r>
    <s v="Servicios fabricante- Microsoft Soporte PremierMicrosoft Soporte PremierSMUR"/>
    <s v="SMURMicrosoft Soporte Premier"/>
    <m/>
    <x v="6"/>
    <s v="SMUR"/>
    <x v="6"/>
    <s v="Servicios fabricante- Microsoft Soporte Premier"/>
    <s v="COP"/>
    <s v="N/A"/>
    <s v="Custom Proactive Remote 2"/>
    <s v="Servicio"/>
    <s v="Serv"/>
    <s v="Servicio"/>
    <s v="Todas las zonas"/>
    <s v="Remoto"/>
    <s v="Profesional"/>
    <s v="SMUR"/>
    <s v="Suscripción"/>
    <n v="19200000"/>
    <n v="1"/>
    <n v="1"/>
    <n v="0"/>
    <n v="19200000"/>
    <n v="20869565.219999999"/>
    <n v="0"/>
  </r>
  <r>
    <s v="Servicios fabricante- Microsoft Soporte PremierMicrosoft Soporte PremierSMUP"/>
    <s v="SMUPMicrosoft Soporte Premier"/>
    <m/>
    <x v="6"/>
    <s v="SMUP"/>
    <x v="6"/>
    <s v="Servicios fabricante- Microsoft Soporte Premier"/>
    <s v="COP"/>
    <s v="N/A"/>
    <s v="Custom Proactive Remote 1"/>
    <s v="Servicio"/>
    <s v="Serv"/>
    <s v="Servicio"/>
    <s v="Todas las zonas"/>
    <s v="Remoto"/>
    <s v="Profesional"/>
    <s v="SMUP"/>
    <s v="Suscripción"/>
    <n v="10800000"/>
    <n v="1"/>
    <n v="1"/>
    <n v="0"/>
    <n v="10800000"/>
    <n v="11739130.43"/>
    <n v="0"/>
  </r>
  <r>
    <s v="Servicios fabricante- Microsoft Soporte PremierMicrosoft Soporte PremierSMUO"/>
    <s v="SMUOMicrosoft Soporte Premier"/>
    <m/>
    <x v="6"/>
    <s v="SMUO"/>
    <x v="6"/>
    <s v="Servicios fabricante- Microsoft Soporte Premier"/>
    <s v="COP"/>
    <s v="N/A"/>
    <s v="Custom Proactive Remote 3"/>
    <s v="Servicio"/>
    <s v="Serv"/>
    <s v="Servicio"/>
    <s v="Todas las zonas"/>
    <s v="Remoto"/>
    <s v="Profesional"/>
    <s v="SMUO"/>
    <s v="Suscripción"/>
    <n v="28400000"/>
    <n v="1"/>
    <n v="1"/>
    <n v="0"/>
    <n v="28400000"/>
    <n v="30869565.219999999"/>
    <n v="0"/>
  </r>
  <r>
    <s v="Servicios fabricante- Microsoft Soporte PremierMicrosoft Soporte PremierSMUI"/>
    <s v="SMUIMicrosoft Soporte Premier"/>
    <m/>
    <x v="6"/>
    <s v="SMUI"/>
    <x v="6"/>
    <s v="Servicios fabricante- Microsoft Soporte Premier"/>
    <s v="COP"/>
    <s v="N/A"/>
    <s v="Custom Proactive Remote - 1/2"/>
    <s v="Servicio"/>
    <s v="Serv"/>
    <s v="Servicio"/>
    <s v="Todas las zonas"/>
    <s v="Remoto"/>
    <s v="Profesional"/>
    <s v="SMUI"/>
    <s v="Suscripción"/>
    <n v="6000000"/>
    <n v="1"/>
    <n v="1"/>
    <n v="0"/>
    <n v="6000000"/>
    <n v="6521739.1299999999"/>
    <n v="0"/>
  </r>
  <r>
    <s v="Servicios fabricante- Microsoft Soporte PremierMicrosoft Soporte PremierSMUC"/>
    <s v="SMUCMicrosoft Soporte Premier"/>
    <m/>
    <x v="6"/>
    <s v="SMUC"/>
    <x v="6"/>
    <s v="Servicios fabricante- Microsoft Soporte Premier"/>
    <s v="COP"/>
    <s v="N/A"/>
    <s v="Custom Proactive Remote 5"/>
    <s v="Servicio"/>
    <s v="Serv"/>
    <s v="Servicio"/>
    <s v="Todas las zonas"/>
    <s v="Remoto"/>
    <s v="Profesional"/>
    <s v="SMUC"/>
    <s v="Suscripción"/>
    <n v="46800000"/>
    <n v="1"/>
    <n v="1"/>
    <n v="0"/>
    <n v="46800000"/>
    <n v="50869565.219999999"/>
    <n v="0"/>
  </r>
  <r>
    <s v="Servicios fabricante- Microsoft Soporte PremierMicrosoft Soporte PremierSMUA"/>
    <s v="SMUAMicrosoft Soporte Premier"/>
    <m/>
    <x v="6"/>
    <s v="SMUA"/>
    <x v="6"/>
    <s v="Servicios fabricante- Microsoft Soporte Premier"/>
    <s v="COP"/>
    <s v="N/A"/>
    <s v="Custom Proactive Remote 4"/>
    <s v="Servicio"/>
    <s v="Serv"/>
    <s v="Servicio"/>
    <s v="Todas las zonas"/>
    <s v="Remoto"/>
    <s v="Profesional"/>
    <s v="SMUA"/>
    <s v="Suscripción"/>
    <n v="37600000"/>
    <n v="1"/>
    <n v="1"/>
    <n v="0"/>
    <n v="37600000"/>
    <n v="40869565.219999999"/>
    <n v="0"/>
  </r>
  <r>
    <s v="Servicios fabricante- Microsoft Soporte PremierMicrosoft Soporte PremierSMTT"/>
    <s v="SMTTMicrosoft Soporte Premier"/>
    <m/>
    <x v="6"/>
    <s v="SMTT"/>
    <x v="6"/>
    <s v="Servicios fabricante- Microsoft Soporte Premier"/>
    <s v="COP"/>
    <s v="N/A"/>
    <s v="Microsoft Teams and Power Platform"/>
    <s v="Servicio"/>
    <s v="Serv"/>
    <s v="Servicio"/>
    <s v="Todas las zonas"/>
    <s v="Remoto"/>
    <s v="Profesional"/>
    <s v="SMTT"/>
    <s v="Suscripción"/>
    <n v="15600000"/>
    <n v="1"/>
    <n v="1"/>
    <n v="0"/>
    <n v="15600000"/>
    <n v="16956521.739999998"/>
    <n v="0"/>
  </r>
  <r>
    <s v="Servicios fabricante- Microsoft Soporte PremierMicrosoft Soporte PremierSMOR"/>
    <s v="SMORMicrosoft Soporte Premier"/>
    <m/>
    <x v="6"/>
    <s v="SMOR"/>
    <x v="6"/>
    <s v="Servicios fabricante- Microsoft Soporte Premier"/>
    <s v="COP"/>
    <s v="N/A"/>
    <s v="Modern Service Management Governance for Office 365"/>
    <s v="Servicio"/>
    <s v="Serv"/>
    <s v="Servicio"/>
    <s v="Todas las zonas"/>
    <s v="Remoto/Sitio"/>
    <s v="Profesional"/>
    <s v="SMOR"/>
    <s v="Suscripción"/>
    <n v="86000000"/>
    <n v="1"/>
    <n v="1"/>
    <n v="0"/>
    <n v="86000000"/>
    <n v="93478260.870000005"/>
    <n v="0"/>
  </r>
  <r>
    <s v="Servicios fabricante- Microsoft Soporte PremierMicrosoft Soporte PremierSMDR"/>
    <s v="SMDRMicrosoft Soporte Premier"/>
    <m/>
    <x v="6"/>
    <s v="SMDR"/>
    <x v="6"/>
    <s v="Servicios fabricante- Microsoft Soporte Premier"/>
    <s v="COP"/>
    <s v="N/A"/>
    <s v="Modern Service Management Value Stream Mapping for IT Services"/>
    <s v="Servicio"/>
    <s v="Serv"/>
    <s v="Servicio"/>
    <s v="Todas las zonas"/>
    <s v="Remoto/Sitio"/>
    <s v="Profesional"/>
    <s v="SMDR"/>
    <s v="Suscripción"/>
    <n v="86000000"/>
    <n v="1"/>
    <n v="1"/>
    <n v="0"/>
    <n v="86000000"/>
    <n v="93478260.870000005"/>
    <n v="0"/>
  </r>
  <r>
    <s v="Servicios fabricante- Microsoft Soporte PremierMicrosoft Soporte PremierSMDFI"/>
    <s v="SMDFIMicrosoft Soporte Premier"/>
    <m/>
    <x v="6"/>
    <s v="SMDFI"/>
    <x v="6"/>
    <s v="Servicios fabricante- Microsoft Soporte Premier"/>
    <s v="COP"/>
    <s v="N/A"/>
    <s v="Security: Microsoft Defender for Identity - Fundamentals - 1 Day"/>
    <s v="Servicio"/>
    <s v="Serv"/>
    <s v="Servicio"/>
    <s v="Todas las zonas"/>
    <s v="Remoto/Sitio"/>
    <s v="Profesional"/>
    <s v="SMDFI"/>
    <s v="Suscripción"/>
    <n v="23200000"/>
    <n v="1"/>
    <n v="1"/>
    <n v="0"/>
    <n v="23200000"/>
    <n v="25217391.300000001"/>
    <n v="0"/>
  </r>
  <r>
    <s v="Servicios fabricante- Microsoft Soporte PremierMicrosoft Soporte PremierSMDFC"/>
    <s v="SMDFCMicrosoft Soporte Premier"/>
    <m/>
    <x v="6"/>
    <s v="SMDFC"/>
    <x v="6"/>
    <s v="Servicios fabricante- Microsoft Soporte Premier"/>
    <s v="COP"/>
    <s v="N/A"/>
    <s v="Security: Microsoft Defender for Cloud Apps - Fundamentals - 1 Day"/>
    <s v="Servicio"/>
    <s v="Serv"/>
    <s v="Servicio"/>
    <s v="Todas las zonas"/>
    <s v="Remoto/Sitio"/>
    <s v="Profesional"/>
    <s v="SMDFC"/>
    <s v="Suscripción"/>
    <n v="23200000"/>
    <n v="1"/>
    <n v="1"/>
    <n v="0"/>
    <n v="23200000"/>
    <n v="25217391.300000001"/>
    <n v="0"/>
  </r>
  <r>
    <s v="Servicios fabricante- Microsoft Soporte PremierMicrosoft Soporte PremierSMDC"/>
    <s v="SMDCMicrosoft Soporte Premier"/>
    <m/>
    <x v="6"/>
    <s v="SMDC"/>
    <x v="6"/>
    <s v="Servicios fabricante- Microsoft Soporte Premier"/>
    <s v="COP"/>
    <s v="N/A"/>
    <s v="Modern Service Management Cloud Success Plan for Dynamics 365"/>
    <s v="Servicio"/>
    <s v="Serv"/>
    <s v="Servicio"/>
    <s v="Todas las zonas"/>
    <s v="Remoto/Sitio"/>
    <s v="Profesional"/>
    <s v="SMDC"/>
    <s v="Suscripción"/>
    <n v="43200000"/>
    <n v="1"/>
    <n v="1"/>
    <n v="0"/>
    <n v="43200000"/>
    <n v="46956521.740000002"/>
    <n v="0"/>
  </r>
  <r>
    <s v="Servicios fabricante- Microsoft Soporte PremierMicrosoft Soporte PremierSMCV"/>
    <s v="SMCVMicrosoft Soporte Premier"/>
    <m/>
    <x v="6"/>
    <s v="SMCV"/>
    <x v="6"/>
    <s v="Servicios fabricante- Microsoft Soporte Premier"/>
    <s v="COP"/>
    <s v="N/A"/>
    <s v="Custom Proactive Onsite 4"/>
    <s v="Servicio"/>
    <s v="Serv"/>
    <s v="Servicio"/>
    <s v="Todas las zonas"/>
    <s v="Remoto/Sitio"/>
    <s v="Profesional"/>
    <s v="SMCV"/>
    <s v="Suscripción"/>
    <n v="41600000"/>
    <n v="1"/>
    <n v="1"/>
    <n v="0"/>
    <n v="41600000"/>
    <n v="45217391.299999997"/>
    <n v="0"/>
  </r>
  <r>
    <s v="Servicios fabricante- Microsoft Soporte PremierMicrosoft Soporte PremierSMCT"/>
    <s v="SMCTMicrosoft Soporte Premier"/>
    <m/>
    <x v="6"/>
    <s v="SMCT"/>
    <x v="6"/>
    <s v="Servicios fabricante- Microsoft Soporte Premier"/>
    <s v="COP"/>
    <s v="N/A"/>
    <s v="Custom Proactive Onsite 2"/>
    <s v="Servicio"/>
    <s v="Serv"/>
    <s v="Servicio"/>
    <s v="Todas las zonas"/>
    <s v="Remoto/Sitio"/>
    <s v="Profesional"/>
    <s v="SMCT"/>
    <s v="Suscripción"/>
    <n v="22000000"/>
    <n v="1"/>
    <n v="1"/>
    <n v="0"/>
    <n v="22000000"/>
    <n v="23913043.48"/>
    <n v="0"/>
  </r>
  <r>
    <s v="Servicios fabricante- Microsoft Soporte PremierMicrosoft Soporte PremierSMCI"/>
    <s v="SMCIMicrosoft Soporte Premier"/>
    <m/>
    <x v="6"/>
    <s v="SMCI"/>
    <x v="6"/>
    <s v="Servicios fabricante- Microsoft Soporte Premier"/>
    <s v="COP"/>
    <s v="N/A"/>
    <s v="Custom Proactive Onsite 3"/>
    <s v="Servicio"/>
    <s v="Serv"/>
    <s v="Servicio"/>
    <s v="Todas las zonas"/>
    <s v="Remoto/Sitio"/>
    <s v="Profesional"/>
    <s v="SMCI"/>
    <s v="Suscripción"/>
    <n v="31600000"/>
    <n v="1"/>
    <n v="1"/>
    <n v="0"/>
    <n v="31600000"/>
    <n v="34347826.090000004"/>
    <n v="0"/>
  </r>
  <r>
    <s v="Servicios fabricante- Microsoft Soporte PremierMicrosoft Soporte PremierSMCE"/>
    <s v="SMCEMicrosoft Soporte Premier"/>
    <m/>
    <x v="6"/>
    <s v="SMCE"/>
    <x v="6"/>
    <s v="Servicios fabricante- Microsoft Soporte Premier"/>
    <s v="COP"/>
    <s v="N/A"/>
    <s v="Custom Proactive Onsite 5"/>
    <s v="Servicio"/>
    <s v="Serv"/>
    <s v="Servicio"/>
    <s v="Todas las zonas"/>
    <s v="Remoto/Sitio"/>
    <s v="Profesional"/>
    <s v="SMCE"/>
    <s v="Suscripción"/>
    <n v="51600000"/>
    <n v="1"/>
    <n v="1"/>
    <n v="0"/>
    <n v="51600000"/>
    <n v="56086956.520000003"/>
    <n v="0"/>
  </r>
  <r>
    <s v="Servicios fabricante- Microsoft Soporte PremierMicrosoft Soporte PremierSMCC"/>
    <s v="SMCCMicrosoft Soporte Premier"/>
    <m/>
    <x v="6"/>
    <s v="SMCC"/>
    <x v="6"/>
    <s v="Servicios fabricante- Microsoft Soporte Premier"/>
    <s v="COP"/>
    <s v="N/A"/>
    <s v="Custom Proactive Onsite 1"/>
    <s v="Servicio"/>
    <s v="Serv"/>
    <s v="Servicio"/>
    <s v="Todas las zonas"/>
    <s v="Remoto/Sitio"/>
    <s v="Profesional"/>
    <s v="SMCC"/>
    <s v="Suscripción"/>
    <n v="12000000"/>
    <n v="1"/>
    <n v="1"/>
    <n v="0"/>
    <n v="12000000"/>
    <n v="13043478.26"/>
    <n v="0"/>
  </r>
  <r>
    <s v="Servicios fabricante- Microsoft Soporte PremierMicrosoft Soporte PremierSLVL"/>
    <s v="SLVLMicrosoft Soporte Premier"/>
    <m/>
    <x v="6"/>
    <s v="SLVL"/>
    <x v="6"/>
    <s v="Servicios fabricante- Microsoft Soporte Premier"/>
    <s v="COP"/>
    <s v="N/A"/>
    <s v="Activate Building and Deploying Machine Learning Models"/>
    <s v="Servicio"/>
    <s v="Serv"/>
    <s v="Servicio"/>
    <s v="Todas las zonas"/>
    <s v="Remoto/Sitio"/>
    <s v="Profesional"/>
    <s v="SLVL"/>
    <s v="Suscripción"/>
    <n v="48000000"/>
    <n v="1"/>
    <n v="1"/>
    <n v="0"/>
    <n v="48000000"/>
    <n v="52173913.039999999"/>
    <n v="0"/>
  </r>
  <r>
    <s v="Servicios fabricante- Microsoft Soporte PremierMicrosoft Soporte PremierSLUU"/>
    <s v="SLUUMicrosoft Soporte Premier"/>
    <m/>
    <x v="6"/>
    <s v="SLUU"/>
    <x v="6"/>
    <s v="Servicios fabricante- Microsoft Soporte Premier"/>
    <s v="COP"/>
    <s v="N/A"/>
    <s v="WorkshopPLUS - Security: Modern Authentication and Authorization - Closed Workshop"/>
    <s v="Servicio"/>
    <s v="Serv"/>
    <s v="Servicio"/>
    <s v="Todas las zonas"/>
    <s v="Remoto/Sitio"/>
    <s v="Profesional"/>
    <s v="SLUU"/>
    <s v="Suscripción"/>
    <n v="111600000"/>
    <n v="1"/>
    <n v="1"/>
    <n v="0"/>
    <n v="111600000"/>
    <n v="121304347.83"/>
    <n v="0"/>
  </r>
  <r>
    <s v="Servicios fabricante- Microsoft Soporte PremierMicrosoft Soporte PremierSLTE"/>
    <s v="SLTEMicrosoft Soporte Premier"/>
    <m/>
    <x v="6"/>
    <s v="SLTE"/>
    <x v="6"/>
    <s v="Servicios fabricante- Microsoft Soporte Premier"/>
    <s v="COP"/>
    <s v="N/A"/>
    <s v="Testing Services Labs - Custom Services"/>
    <s v="Servicio"/>
    <s v="Serv"/>
    <s v="Servicio"/>
    <s v="Todas las zonas"/>
    <s v="Remoto/Sitio"/>
    <s v="Profesional"/>
    <s v="SLTE"/>
    <s v="Suscripción"/>
    <n v="101600000"/>
    <n v="1"/>
    <n v="1"/>
    <n v="0"/>
    <n v="101600000"/>
    <n v="110434782.61"/>
    <n v="0"/>
  </r>
  <r>
    <s v="Servicios fabricante- Microsoft Soporte PremierMicrosoft Soporte PremierSLRR"/>
    <s v="SLRRMicrosoft Soporte Premier"/>
    <m/>
    <x v="6"/>
    <s v="SLRR"/>
    <x v="6"/>
    <s v="Servicios fabricante- Microsoft Soporte Premier"/>
    <s v="COP"/>
    <s v="N/A"/>
    <s v="WorkshopPLUS - Microsoft Azure: Application, Monitoring and Diagnostics for IT Professionals - Closed Workshop"/>
    <s v="Servicio"/>
    <s v="Serv"/>
    <s v="Servicio"/>
    <s v="Todas las zonas"/>
    <s v="Remoto/Sitio"/>
    <s v="Profesional"/>
    <s v="SLRR"/>
    <s v="Suscripción"/>
    <n v="111600000"/>
    <n v="1"/>
    <n v="1"/>
    <n v="0"/>
    <n v="111600000"/>
    <n v="121304347.83"/>
    <n v="0"/>
  </r>
  <r>
    <s v="Servicios fabricante- Microsoft Soporte PremierMicrosoft Soporte PremierSLRO"/>
    <s v="SLROMicrosoft Soporte Premier"/>
    <m/>
    <x v="6"/>
    <s v="SLRO"/>
    <x v="6"/>
    <s v="Servicios fabricante- Microsoft Soporte Premier"/>
    <s v="COP"/>
    <s v="N/A"/>
    <s v="WorkshopPLUS - Windows Client: Supporting and Troubleshooting - Closed Workshop"/>
    <s v="Servicio"/>
    <s v="Serv"/>
    <s v="Servicio"/>
    <s v="Todas las zonas"/>
    <s v="Remoto/Sitio"/>
    <s v="Profesional"/>
    <s v="SLRO"/>
    <s v="Suscripción"/>
    <n v="127600000"/>
    <n v="1"/>
    <n v="1"/>
    <n v="0"/>
    <n v="127600000"/>
    <n v="138695652.16999999"/>
    <n v="0"/>
  </r>
  <r>
    <s v="Servicios fabricante- Microsoft Soporte PremierMicrosoft Soporte PremierSLQA"/>
    <s v="SLQAMicrosoft Soporte Premier"/>
    <m/>
    <x v="6"/>
    <s v="SLQA"/>
    <x v="6"/>
    <s v="Servicios fabricante- Microsoft Soporte Premier"/>
    <s v="COP"/>
    <s v="N/A"/>
    <s v="Quality Advisory Service - Lite"/>
    <s v="Servicio"/>
    <s v="Serv"/>
    <s v="Servicio"/>
    <s v="Todas las zonas"/>
    <s v="Remoto/Sitio"/>
    <s v="Profesional"/>
    <s v="SLQA"/>
    <s v="Suscripción"/>
    <n v="21200000"/>
    <n v="1"/>
    <n v="1"/>
    <n v="0"/>
    <n v="21200000"/>
    <n v="23043478.260000002"/>
    <n v="0"/>
  </r>
  <r>
    <s v="Servicios fabricante- Microsoft Soporte PremierMicrosoft Soporte PremierSLPDI"/>
    <s v="SLPDIMicrosoft Soporte Premier"/>
    <m/>
    <x v="6"/>
    <s v="SLPDI"/>
    <x v="6"/>
    <s v="Servicios fabricante- Microsoft Soporte Premier"/>
    <s v="COP"/>
    <s v="N/A"/>
    <s v="Security: Least Privilege Access Design and Implementation"/>
    <s v="Servicio"/>
    <s v="Serv"/>
    <s v="Servicio"/>
    <s v="Todas las zonas"/>
    <s v="Remoto"/>
    <s v="Profesional"/>
    <s v="SLPDI"/>
    <s v="Suscripción"/>
    <n v="74800000"/>
    <n v="1"/>
    <n v="1"/>
    <n v="0"/>
    <n v="74800000"/>
    <n v="81304347.829999998"/>
    <n v="0"/>
  </r>
  <r>
    <s v="Servicios fabricante- Microsoft Soporte PremierMicrosoft Soporte PremierSLPC"/>
    <s v="SLPCMicrosoft Soporte Premier"/>
    <m/>
    <x v="6"/>
    <s v="SLPC"/>
    <x v="6"/>
    <s v="Servicios fabricante- Microsoft Soporte Premier"/>
    <s v="COP"/>
    <s v="N/A"/>
    <s v="WorkshopPLUS - Office 365: Networking Foundations - Closed Workshop"/>
    <s v="Servicio"/>
    <s v="Serv"/>
    <s v="Servicio"/>
    <s v="Todas las zonas"/>
    <s v="Remoto/Sitio"/>
    <s v="Profesional"/>
    <s v="SLPC"/>
    <s v="Suscripción"/>
    <n v="87600000"/>
    <n v="1"/>
    <n v="1"/>
    <n v="0"/>
    <n v="87600000"/>
    <n v="95217391.299999997"/>
    <n v="0"/>
  </r>
  <r>
    <s v="Servicios fabricante- Microsoft Soporte PremierMicrosoft Soporte PremierSLLF"/>
    <s v="SLLFMicrosoft Soporte Premier"/>
    <m/>
    <x v="6"/>
    <s v="SLLF"/>
    <x v="6"/>
    <s v="Servicios fabricante- Microsoft Soporte Premier"/>
    <s v="COP"/>
    <s v="N/A"/>
    <s v="WorkshopPLUS - Microsoft Azure: Security Best Practices - Closed Workshop"/>
    <s v="Servicio"/>
    <s v="Serv"/>
    <s v="Servicio"/>
    <s v="Todas las zonas"/>
    <s v="Remoto/Sitio"/>
    <s v="Profesional"/>
    <s v="SLLF"/>
    <s v="Suscripción"/>
    <n v="111600000"/>
    <n v="1"/>
    <n v="1"/>
    <n v="0"/>
    <n v="111600000"/>
    <n v="121304347.83"/>
    <n v="0"/>
  </r>
  <r>
    <s v="Servicios fabricante- Microsoft Soporte PremierMicrosoft Soporte PremierSLKS"/>
    <s v="SLKSMicrosoft Soporte Premier"/>
    <m/>
    <x v="6"/>
    <s v="SLKS"/>
    <x v="6"/>
    <s v="Servicios fabricante- Microsoft Soporte Premier"/>
    <s v="COP"/>
    <s v="N/A"/>
    <s v="WorkshopPLUS - Windows Server: Managing and Supporting Active Directory Certificate Services - Closed Workshop"/>
    <s v="Servicio"/>
    <s v="Serv"/>
    <s v="Servicio"/>
    <s v="Todas las zonas"/>
    <s v="Remoto/Sitio"/>
    <s v="Profesional"/>
    <s v="SLKS"/>
    <s v="Suscripción"/>
    <n v="127600000"/>
    <n v="1"/>
    <n v="1"/>
    <n v="0"/>
    <n v="127600000"/>
    <n v="138695652.16999999"/>
    <n v="0"/>
  </r>
  <r>
    <s v="Servicios fabricante- Microsoft Soporte PremierMicrosoft Soporte PremierSLKI"/>
    <s v="SLKIMicrosoft Soporte Premier"/>
    <m/>
    <x v="6"/>
    <s v="SLKI"/>
    <x v="6"/>
    <s v="Servicios fabricante- Microsoft Soporte Premier"/>
    <s v="COP"/>
    <s v="N/A"/>
    <s v="WorkshopPLUS - Windows PowerShell: Desired State Configuration - Closed Workshop"/>
    <s v="Servicio"/>
    <s v="Serv"/>
    <s v="Servicio"/>
    <s v="Todas las zonas"/>
    <s v="Remoto/Sitio"/>
    <s v="Profesional"/>
    <s v="SLKI"/>
    <s v="Suscripción"/>
    <n v="111600000"/>
    <n v="1"/>
    <n v="1"/>
    <n v="0"/>
    <n v="111600000"/>
    <n v="121304347.83"/>
    <n v="0"/>
  </r>
  <r>
    <s v="Servicios fabricante- Microsoft Soporte PremierMicrosoft Soporte PremierSLFA"/>
    <s v="SLFAMicrosoft Soporte Premier"/>
    <m/>
    <x v="6"/>
    <s v="SLFA"/>
    <x v="6"/>
    <s v="Servicios fabricante- Microsoft Soporte Premier"/>
    <s v="COP"/>
    <s v="N/A"/>
    <s v="Offline Assessment for Lync/Skype for Business Server"/>
    <s v="Servicio"/>
    <s v="Serv"/>
    <s v="Servicio"/>
    <s v="Todas las zonas"/>
    <s v="Remoto/Sitio"/>
    <s v="Profesional"/>
    <s v="SLFA"/>
    <s v="Suscripción"/>
    <n v="96000000"/>
    <n v="1"/>
    <n v="1"/>
    <n v="0"/>
    <n v="96000000"/>
    <n v="104347826.09"/>
    <n v="0"/>
  </r>
  <r>
    <s v="Servicios fabricante- Microsoft Soporte PremierMicrosoft Soporte PremierSLAS"/>
    <s v="SLASMicrosoft Soporte Premier"/>
    <m/>
    <x v="6"/>
    <s v="SLAS"/>
    <x v="6"/>
    <s v="Servicios fabricante- Microsoft Soporte Premier"/>
    <s v="COP"/>
    <s v="N/A"/>
    <s v="RAP as a Service Plus for System Center Operations Manager"/>
    <s v="Servicio"/>
    <s v="Serv"/>
    <s v="Servicio"/>
    <s v="Todas las zonas"/>
    <s v="Remoto/Sitio"/>
    <s v="Profesional"/>
    <s v="SLAS"/>
    <s v="Suscripción"/>
    <n v="80000000"/>
    <n v="1"/>
    <n v="1"/>
    <n v="0"/>
    <n v="80000000"/>
    <n v="86956521.739999995"/>
    <n v="0"/>
  </r>
  <r>
    <s v="Servicios fabricante- Microsoft Soporte PremierMicrosoft Soporte PremierSKUA"/>
    <s v="SKUAMicrosoft Soporte Premier"/>
    <m/>
    <x v="6"/>
    <s v="SKUA"/>
    <x v="6"/>
    <s v="Servicios fabricante- Microsoft Soporte Premier"/>
    <s v="COP"/>
    <s v="N/A"/>
    <s v="WorkshopPLUS - Active Directory: Troubleshooting - Closed Workshop"/>
    <s v="Servicio"/>
    <s v="Serv"/>
    <s v="Servicio"/>
    <s v="Todas las zonas"/>
    <s v="Remoto"/>
    <s v="Profesional"/>
    <s v="SKUA"/>
    <s v="Suscripción"/>
    <n v="141600000"/>
    <n v="1"/>
    <n v="1"/>
    <n v="0"/>
    <n v="141600000"/>
    <n v="153913043.47999999"/>
    <n v="0"/>
  </r>
  <r>
    <s v="Servicios fabricante- Microsoft Soporte PremierMicrosoft Soporte PremierSKSN"/>
    <s v="SKSNMicrosoft Soporte Premier"/>
    <m/>
    <x v="6"/>
    <s v="SKSN"/>
    <x v="6"/>
    <s v="Servicios fabricante- Microsoft Soporte Premier"/>
    <s v="COP"/>
    <s v="N/A"/>
    <s v="Workshop - .NET Advanced Production Level Debugging - Closed Workshop"/>
    <s v="Servicio"/>
    <s v="Serv"/>
    <s v="Servicio"/>
    <s v="Todas las zonas"/>
    <s v="Remoto"/>
    <s v="Profesional"/>
    <s v="SKSN"/>
    <s v="Suscripción"/>
    <n v="71200000"/>
    <n v="1"/>
    <n v="1"/>
    <n v="0"/>
    <n v="71200000"/>
    <n v="77391304.349999994"/>
    <n v="0"/>
  </r>
  <r>
    <s v="Servicios fabricante- Microsoft Soporte PremierMicrosoft Soporte PremierSITS5"/>
    <s v="SITS5Microsoft Soporte Premier"/>
    <m/>
    <x v="6"/>
    <s v="SITS5"/>
    <x v="6"/>
    <s v="Servicios fabricante- Microsoft Soporte Premier"/>
    <s v="COP"/>
    <s v="N/A"/>
    <s v="Designated Support Engineering SQL (1 hora)"/>
    <s v="Hora"/>
    <s v="Serv"/>
    <s v="Servicio"/>
    <s v="Todas las zonas"/>
    <s v="Remoto/Sitio"/>
    <s v="Profesional"/>
    <s v="SITS5"/>
    <s v="Suscripción"/>
    <n v="0"/>
    <n v="1"/>
    <n v="1"/>
    <n v="0"/>
    <n v="0"/>
    <n v="0"/>
    <n v="0"/>
  </r>
  <r>
    <s v="Servicios fabricante- Microsoft Soporte PremierMicrosoft Soporte PremierSITS4"/>
    <s v="SITS4Microsoft Soporte Premier"/>
    <m/>
    <x v="6"/>
    <s v="SITS4"/>
    <x v="6"/>
    <s v="Servicios fabricante- Microsoft Soporte Premier"/>
    <s v="COP"/>
    <s v="N/A"/>
    <s v="Designated Support Engineering SQL (1600 horas)"/>
    <s v="Paquete"/>
    <s v="Serv"/>
    <s v="Servicio"/>
    <s v="Todas las zonas"/>
    <s v="Remoto/Sitio"/>
    <s v="Profesional"/>
    <s v="SITS4"/>
    <s v="Suscripción"/>
    <n v="1506070896"/>
    <n v="1"/>
    <n v="1"/>
    <n v="0"/>
    <n v="1506070896"/>
    <n v="1637033582.6099999"/>
    <n v="0"/>
  </r>
  <r>
    <s v="Servicios fabricante- Microsoft Soporte PremierMicrosoft Soporte PremierSITS3"/>
    <s v="SITS3Microsoft Soporte Premier"/>
    <m/>
    <x v="6"/>
    <s v="SITS3"/>
    <x v="6"/>
    <s v="Servicios fabricante- Microsoft Soporte Premier"/>
    <s v="COP"/>
    <s v="N/A"/>
    <s v="Designated Support Engineering SQL (1200 horas)"/>
    <s v="Paquete"/>
    <s v="Serv"/>
    <s v="Servicio"/>
    <s v="Todas las zonas"/>
    <s v="Remoto/Sitio"/>
    <s v="Profesional"/>
    <s v="SITS3"/>
    <s v="Suscripción"/>
    <n v="1137632284.8"/>
    <n v="1"/>
    <n v="1"/>
    <n v="0"/>
    <n v="1137632284.8"/>
    <n v="1236556831.3"/>
    <n v="0"/>
  </r>
  <r>
    <s v="Servicios fabricante- Microsoft Soporte PremierMicrosoft Soporte PremierSITS2"/>
    <s v="SITS2Microsoft Soporte Premier"/>
    <m/>
    <x v="6"/>
    <s v="SITS2"/>
    <x v="6"/>
    <s v="Servicios fabricante- Microsoft Soporte Premier"/>
    <s v="COP"/>
    <s v="N/A"/>
    <s v="Designated Support Engineering SQL (800 horas)"/>
    <s v="Paquete"/>
    <s v="Serv"/>
    <s v="Servicio"/>
    <s v="Todas las zonas"/>
    <s v="Remoto/Sitio"/>
    <s v="Profesional"/>
    <s v="SITS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ITS1"/>
    <s v="SITS1Microsoft Soporte Premier"/>
    <m/>
    <x v="6"/>
    <s v="SITS1"/>
    <x v="6"/>
    <s v="Servicios fabricante- Microsoft Soporte Premier"/>
    <s v="COP"/>
    <s v="N/A"/>
    <s v="Designated Support Engineering SQL (400 horas)"/>
    <s v="Paquete"/>
    <s v="Serv"/>
    <s v="Servicio"/>
    <s v="Todas las zonas"/>
    <s v="Remoto/Sitio"/>
    <s v="Profesional"/>
    <s v="SITS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IST5"/>
    <s v="SIST5Microsoft Soporte Premier"/>
    <m/>
    <x v="6"/>
    <s v="SIST5"/>
    <x v="6"/>
    <s v="Servicios fabricante- Microsoft Soporte Premier"/>
    <s v="COP"/>
    <s v="N/A"/>
    <s v="Designated Support Engineering MOM/SCOM (1 hora)"/>
    <s v="Hora"/>
    <s v="Serv"/>
    <s v="Servicio"/>
    <s v="Todas las zonas"/>
    <s v="Remoto/Sitio"/>
    <s v="Profesional"/>
    <s v="SIST5"/>
    <s v="Suscripción"/>
    <n v="0"/>
    <n v="1"/>
    <n v="1"/>
    <n v="0"/>
    <n v="0"/>
    <n v="0"/>
    <n v="0"/>
  </r>
  <r>
    <s v="Servicios fabricante- Microsoft Soporte PremierMicrosoft Soporte PremierSIST4"/>
    <s v="SIST4Microsoft Soporte Premier"/>
    <m/>
    <x v="6"/>
    <s v="SIST4"/>
    <x v="6"/>
    <s v="Servicios fabricante- Microsoft Soporte Premier"/>
    <s v="COP"/>
    <s v="N/A"/>
    <s v="Designated Support Engineering MOM/SCOM (1600 horas)"/>
    <s v="Paquete"/>
    <s v="Serv"/>
    <s v="Servicio"/>
    <s v="Todas las zonas"/>
    <s v="Remoto/Sitio"/>
    <s v="Profesional"/>
    <s v="SIST4"/>
    <s v="Suscripción"/>
    <n v="1506070896"/>
    <n v="1"/>
    <n v="1"/>
    <n v="0"/>
    <n v="1506070896"/>
    <n v="1637033582.6099999"/>
    <n v="0"/>
  </r>
  <r>
    <s v="Servicios fabricante- Microsoft Soporte PremierMicrosoft Soporte PremierSIST3"/>
    <s v="SIST3Microsoft Soporte Premier"/>
    <m/>
    <x v="6"/>
    <s v="SIST3"/>
    <x v="6"/>
    <s v="Servicios fabricante- Microsoft Soporte Premier"/>
    <s v="COP"/>
    <s v="N/A"/>
    <s v="Designated Support Engineering MOM/SCOM (1200 horas)"/>
    <s v="Paquete"/>
    <s v="Serv"/>
    <s v="Servicio"/>
    <s v="Todas las zonas"/>
    <s v="Remoto/Sitio"/>
    <s v="Profesional"/>
    <s v="SIST3"/>
    <s v="Suscripción"/>
    <n v="1137632284.8"/>
    <n v="1"/>
    <n v="1"/>
    <n v="0"/>
    <n v="1137632284.8"/>
    <n v="1236556831.3"/>
    <n v="0"/>
  </r>
  <r>
    <s v="Servicios fabricante- Microsoft Soporte PremierMicrosoft Soporte PremierSIST2"/>
    <s v="SIST2Microsoft Soporte Premier"/>
    <m/>
    <x v="6"/>
    <s v="SIST2"/>
    <x v="6"/>
    <s v="Servicios fabricante- Microsoft Soporte Premier"/>
    <s v="COP"/>
    <s v="N/A"/>
    <s v="Designated Support Engineering MOM/SCOM (800 horas)"/>
    <s v="Paquete"/>
    <s v="Serv"/>
    <s v="Servicio"/>
    <s v="Todas las zonas"/>
    <s v="Remoto/Sitio"/>
    <s v="Profesional"/>
    <s v="SIST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IST1"/>
    <s v="SIST1Microsoft Soporte Premier"/>
    <m/>
    <x v="6"/>
    <s v="SIST1"/>
    <x v="6"/>
    <s v="Servicios fabricante- Microsoft Soporte Premier"/>
    <s v="COP"/>
    <s v="N/A"/>
    <s v="Designated Support Engineering MOM/SCOM (400 horas)"/>
    <s v="Paquete"/>
    <s v="Serv"/>
    <s v="Servicio"/>
    <s v="Todas las zonas"/>
    <s v="Remoto/Sitio"/>
    <s v="Profesional"/>
    <s v="SIST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ISR5"/>
    <s v="SISR5Microsoft Soporte Premier"/>
    <m/>
    <x v="6"/>
    <s v="SISR5"/>
    <x v="6"/>
    <s v="Servicios fabricante- Microsoft Soporte Premier"/>
    <s v="COP"/>
    <s v="N/A"/>
    <s v="Designated Support Engineering Messaging (1 hora)"/>
    <s v="Hora"/>
    <s v="Serv"/>
    <s v="Servicio"/>
    <s v="Todas las zonas"/>
    <s v="Remoto/Sitio"/>
    <s v="Profesional"/>
    <s v="SISR5"/>
    <s v="Suscripción"/>
    <n v="0"/>
    <n v="1"/>
    <n v="1"/>
    <n v="0"/>
    <n v="0"/>
    <n v="0"/>
    <n v="0"/>
  </r>
  <r>
    <s v="Servicios fabricante- Microsoft Soporte PremierMicrosoft Soporte PremierSISR4"/>
    <s v="SISR4Microsoft Soporte Premier"/>
    <m/>
    <x v="6"/>
    <s v="SISR4"/>
    <x v="6"/>
    <s v="Servicios fabricante- Microsoft Soporte Premier"/>
    <s v="COP"/>
    <s v="N/A"/>
    <s v="Designated Support Engineering Messaging (1600 horas)"/>
    <s v="Paquete"/>
    <s v="Serv"/>
    <s v="Servicio"/>
    <s v="Todas las zonas"/>
    <s v="Remoto/Sitio"/>
    <s v="Profesional"/>
    <s v="SISR4"/>
    <s v="Suscripción"/>
    <n v="1506070896"/>
    <n v="1"/>
    <n v="1"/>
    <n v="0"/>
    <n v="1506070896"/>
    <n v="1637033582.6099999"/>
    <n v="0"/>
  </r>
  <r>
    <s v="Servicios fabricante- Microsoft Soporte PremierMicrosoft Soporte PremierSISR3"/>
    <s v="SISR3Microsoft Soporte Premier"/>
    <m/>
    <x v="6"/>
    <s v="SISR3"/>
    <x v="6"/>
    <s v="Servicios fabricante- Microsoft Soporte Premier"/>
    <s v="COP"/>
    <s v="N/A"/>
    <s v="Designated Support Engineering Messaging (1200 horas)"/>
    <s v="Paquete"/>
    <s v="Serv"/>
    <s v="Servicio"/>
    <s v="Todas las zonas"/>
    <s v="Remoto/Sitio"/>
    <s v="Profesional"/>
    <s v="SISR3"/>
    <s v="Suscripción"/>
    <n v="1137632284.8"/>
    <n v="1"/>
    <n v="1"/>
    <n v="0"/>
    <n v="1137632284.8"/>
    <n v="1236556831.3"/>
    <n v="0"/>
  </r>
  <r>
    <s v="Servicios fabricante- Microsoft Soporte PremierMicrosoft Soporte PremierSISR2"/>
    <s v="SISR2Microsoft Soporte Premier"/>
    <m/>
    <x v="6"/>
    <s v="SISR2"/>
    <x v="6"/>
    <s v="Servicios fabricante- Microsoft Soporte Premier"/>
    <s v="COP"/>
    <s v="N/A"/>
    <s v="Designated Support Engineering Messaging (800 horas)"/>
    <s v="Paquete"/>
    <s v="Serv"/>
    <s v="Servicio"/>
    <s v="Todas las zonas"/>
    <s v="Remoto/Sitio"/>
    <s v="Profesional"/>
    <s v="SISR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ISR1"/>
    <s v="SISR1Microsoft Soporte Premier"/>
    <m/>
    <x v="6"/>
    <s v="SISR1"/>
    <x v="6"/>
    <s v="Servicios fabricante- Microsoft Soporte Premier"/>
    <s v="COP"/>
    <s v="N/A"/>
    <s v="Designated Support Engineering Messaging (400 horas)"/>
    <s v="Paquete"/>
    <s v="Serv"/>
    <s v="Servicio"/>
    <s v="Todas las zonas"/>
    <s v="Remoto/Sitio"/>
    <s v="Profesional"/>
    <s v="SISR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IRV"/>
    <s v="SIRVMicrosoft Soporte Premier"/>
    <m/>
    <x v="6"/>
    <s v="SIRV"/>
    <x v="6"/>
    <s v="Servicios fabricante- Microsoft Soporte Premier"/>
    <s v="COP"/>
    <s v="N/A"/>
    <s v="Modern Service Management Operational Roles and Tasks for Azure"/>
    <s v="Servicio"/>
    <s v="Serv"/>
    <s v="Servicio"/>
    <s v="Todas las zonas"/>
    <s v="Remoto/Sitio"/>
    <s v="Profesional"/>
    <s v="SIRV"/>
    <s v="Suscripción"/>
    <n v="86000000"/>
    <n v="1"/>
    <n v="1"/>
    <n v="0"/>
    <n v="86000000"/>
    <n v="93478260.870000005"/>
    <n v="0"/>
  </r>
  <r>
    <s v="Servicios fabricante- Microsoft Soporte PremierMicrosoft Soporte PremierSIRS"/>
    <s v="SIRSMicrosoft Soporte Premier"/>
    <m/>
    <x v="6"/>
    <s v="SIRS"/>
    <x v="6"/>
    <s v="Servicios fabricante- Microsoft Soporte Premier"/>
    <s v="COP"/>
    <s v="N/A"/>
    <s v="RAP as a Service for Exchange Server"/>
    <s v="Servicio"/>
    <s v="Serv"/>
    <s v="Servicio"/>
    <s v="Todas las zonas"/>
    <s v="Remoto"/>
    <s v="Profesional"/>
    <s v="SIRS"/>
    <s v="Suscripción"/>
    <n v="48400000"/>
    <n v="1"/>
    <n v="1"/>
    <n v="0"/>
    <n v="48400000"/>
    <n v="52608695.649999999"/>
    <n v="0"/>
  </r>
  <r>
    <s v="Servicios fabricante- Microsoft Soporte PremierMicrosoft Soporte PremierSIRC"/>
    <s v="SIRCMicrosoft Soporte Premier"/>
    <m/>
    <x v="6"/>
    <s v="SIRC"/>
    <x v="6"/>
    <s v="Servicios fabricante- Microsoft Soporte Premier"/>
    <s v="COP"/>
    <s v="N/A"/>
    <s v="Modern Service Management Operational Roles and Tasks for Office 365"/>
    <s v="Servicio"/>
    <s v="Serv"/>
    <s v="Servicio"/>
    <s v="Todas las zonas"/>
    <s v="Remoto/Sitio"/>
    <s v="Profesional"/>
    <s v="SIRC"/>
    <s v="Suscripción"/>
    <n v="86000000"/>
    <n v="1"/>
    <n v="1"/>
    <n v="0"/>
    <n v="86000000"/>
    <n v="93478260.870000005"/>
    <n v="0"/>
  </r>
  <r>
    <s v="Servicios fabricante- Microsoft Soporte PremierMicrosoft Soporte PremierSINV"/>
    <s v="SINVMicrosoft Soporte Premier"/>
    <m/>
    <x v="6"/>
    <s v="SINV"/>
    <x v="6"/>
    <s v="Servicios fabricante- Microsoft Soporte Premier"/>
    <s v="COP"/>
    <s v="N/A"/>
    <s v="Modern Service Management Cloud Success Plan for Azure"/>
    <s v="Servicio"/>
    <s v="Serv"/>
    <s v="Servicio"/>
    <s v="Todas las zonas"/>
    <s v="Remoto/Sitio"/>
    <s v="Profesional"/>
    <s v="SINV"/>
    <s v="Suscripción"/>
    <n v="43200000"/>
    <n v="1"/>
    <n v="1"/>
    <n v="0"/>
    <n v="43200000"/>
    <n v="46956521.740000002"/>
    <n v="0"/>
  </r>
  <r>
    <s v="Servicios fabricante- Microsoft Soporte PremierMicrosoft Soporte PremierSINR5"/>
    <s v="SINR5Microsoft Soporte Premier"/>
    <m/>
    <x v="6"/>
    <s v="SINR5"/>
    <x v="6"/>
    <s v="Servicios fabricante- Microsoft Soporte Premier"/>
    <s v="COP"/>
    <s v="N/A"/>
    <s v="Designated Support Engineering Dynamics CRM (1 hora)"/>
    <s v="Hora"/>
    <s v="Serv"/>
    <s v="Servicio"/>
    <s v="Todas las zonas"/>
    <s v="Remoto/Sitio"/>
    <s v="Profesional"/>
    <s v="SINR5"/>
    <s v="Suscripción"/>
    <n v="0"/>
    <n v="1"/>
    <n v="1"/>
    <n v="0"/>
    <n v="0"/>
    <n v="0"/>
    <n v="0"/>
  </r>
  <r>
    <s v="Servicios fabricante- Microsoft Soporte PremierMicrosoft Soporte PremierSINR4"/>
    <s v="SINR4Microsoft Soporte Premier"/>
    <m/>
    <x v="6"/>
    <s v="SINR4"/>
    <x v="6"/>
    <s v="Servicios fabricante- Microsoft Soporte Premier"/>
    <s v="COP"/>
    <s v="N/A"/>
    <s v="Designated Support Engineering Dynamics CRM (1600 horas)"/>
    <s v="Paquete"/>
    <s v="Serv"/>
    <s v="Servicio"/>
    <s v="Todas las zonas"/>
    <s v="Remoto/Sitio"/>
    <s v="Profesional"/>
    <s v="SINR4"/>
    <s v="Suscripción"/>
    <n v="1506070896"/>
    <n v="1"/>
    <n v="1"/>
    <n v="0"/>
    <n v="1506070896"/>
    <n v="1637033582.6099999"/>
    <n v="0"/>
  </r>
  <r>
    <s v="Servicios fabricante- Microsoft Soporte PremierMicrosoft Soporte PremierSINR3"/>
    <s v="SINR3Microsoft Soporte Premier"/>
    <m/>
    <x v="6"/>
    <s v="SINR3"/>
    <x v="6"/>
    <s v="Servicios fabricante- Microsoft Soporte Premier"/>
    <s v="COP"/>
    <s v="N/A"/>
    <s v="Designated Support Engineering Dynamics CRM (1200 horas)"/>
    <s v="Paquete"/>
    <s v="Serv"/>
    <s v="Servicio"/>
    <s v="Todas las zonas"/>
    <s v="Remoto/Sitio"/>
    <s v="Profesional"/>
    <s v="SINR3"/>
    <s v="Suscripción"/>
    <n v="1137632284.8"/>
    <n v="1"/>
    <n v="1"/>
    <n v="0"/>
    <n v="1137632284.8"/>
    <n v="1236556831.3"/>
    <n v="0"/>
  </r>
  <r>
    <s v="Servicios fabricante- Microsoft Soporte PremierMicrosoft Soporte PremierSINR2"/>
    <s v="SINR2Microsoft Soporte Premier"/>
    <m/>
    <x v="6"/>
    <s v="SINR2"/>
    <x v="6"/>
    <s v="Servicios fabricante- Microsoft Soporte Premier"/>
    <s v="COP"/>
    <s v="N/A"/>
    <s v="Designated Support Engineering Dynamics CRM (800 horas)"/>
    <s v="Paquete"/>
    <s v="Serv"/>
    <s v="Servicio"/>
    <s v="Todas las zonas"/>
    <s v="Remoto/Sitio"/>
    <s v="Profesional"/>
    <s v="SINR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INR1"/>
    <s v="SINR1Microsoft Soporte Premier"/>
    <m/>
    <x v="6"/>
    <s v="SINR1"/>
    <x v="6"/>
    <s v="Servicios fabricante- Microsoft Soporte Premier"/>
    <s v="COP"/>
    <s v="N/A"/>
    <s v="Designated Support Engineering Dynamics CRM (400 horas)"/>
    <s v="Paquete"/>
    <s v="Serv"/>
    <s v="Servicio"/>
    <s v="Todas las zonas"/>
    <s v="Remoto/Sitio"/>
    <s v="Profesional"/>
    <s v="SINR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INO5"/>
    <s v="SINO5Microsoft Soporte Premier"/>
    <m/>
    <x v="6"/>
    <s v="SINO5"/>
    <x v="6"/>
    <s v="Servicios fabricante- Microsoft Soporte Premier"/>
    <s v="COP"/>
    <s v="N/A"/>
    <s v="Designated Support Engineering Platforms (1 hora)"/>
    <s v="Hora"/>
    <s v="Serv"/>
    <s v="Servicio"/>
    <s v="Todas las zonas"/>
    <s v="Remoto/Sitio"/>
    <s v="Profesional"/>
    <s v="SINO5"/>
    <s v="Suscripción"/>
    <n v="0"/>
    <n v="1"/>
    <n v="1"/>
    <n v="0"/>
    <n v="0"/>
    <n v="0"/>
    <n v="0"/>
  </r>
  <r>
    <s v="Servicios fabricante- Microsoft Soporte PremierMicrosoft Soporte PremierSINO4"/>
    <s v="SINO4Microsoft Soporte Premier"/>
    <m/>
    <x v="6"/>
    <s v="SINO4"/>
    <x v="6"/>
    <s v="Servicios fabricante- Microsoft Soporte Premier"/>
    <s v="COP"/>
    <s v="N/A"/>
    <s v="Designated Support Engineering Platforms (1600 horas)"/>
    <s v="Paquete"/>
    <s v="Serv"/>
    <s v="Servicio"/>
    <s v="Todas las zonas"/>
    <s v="Remoto/Sitio"/>
    <s v="Profesional"/>
    <s v="SINO4"/>
    <s v="Suscripción"/>
    <n v="1506070896"/>
    <n v="1"/>
    <n v="1"/>
    <n v="0"/>
    <n v="1506070896"/>
    <n v="1637033582.6099999"/>
    <n v="0"/>
  </r>
  <r>
    <s v="Servicios fabricante- Microsoft Soporte PremierMicrosoft Soporte PremierSINO3"/>
    <s v="SINO3Microsoft Soporte Premier"/>
    <m/>
    <x v="6"/>
    <s v="SINO3"/>
    <x v="6"/>
    <s v="Servicios fabricante- Microsoft Soporte Premier"/>
    <s v="COP"/>
    <s v="N/A"/>
    <s v="Designated Support Engineering Platforms (1200 horas)"/>
    <s v="Paquete"/>
    <s v="Serv"/>
    <s v="Servicio"/>
    <s v="Todas las zonas"/>
    <s v="Remoto/Sitio"/>
    <s v="Profesional"/>
    <s v="SINO3"/>
    <s v="Suscripción"/>
    <n v="1137632284.8"/>
    <n v="1"/>
    <n v="1"/>
    <n v="0"/>
    <n v="1137632284.8"/>
    <n v="1236556831.3"/>
    <n v="0"/>
  </r>
  <r>
    <s v="Servicios fabricante- Microsoft Soporte PremierMicrosoft Soporte PremierSINO2"/>
    <s v="SINO2Microsoft Soporte Premier"/>
    <m/>
    <x v="6"/>
    <s v="SINO2"/>
    <x v="6"/>
    <s v="Servicios fabricante- Microsoft Soporte Premier"/>
    <s v="COP"/>
    <s v="N/A"/>
    <s v="Designated Support Engineering Platforms (800 horas)"/>
    <s v="Paquete"/>
    <s v="Serv"/>
    <s v="Servicio"/>
    <s v="Todas las zonas"/>
    <s v="Remoto/Sitio"/>
    <s v="Profesional"/>
    <s v="SINO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INO1"/>
    <s v="SINO1Microsoft Soporte Premier"/>
    <m/>
    <x v="6"/>
    <s v="SINO1"/>
    <x v="6"/>
    <s v="Servicios fabricante- Microsoft Soporte Premier"/>
    <s v="COP"/>
    <s v="N/A"/>
    <s v="Designated Support Engineering Platforms (400 horas)"/>
    <s v="Paquete"/>
    <s v="Serv"/>
    <s v="Servicio"/>
    <s v="Todas las zonas"/>
    <s v="Remoto/Sitio"/>
    <s v="Profesional"/>
    <s v="SINO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IFS"/>
    <s v="SIFSMicrosoft Soporte Premier"/>
    <m/>
    <x v="6"/>
    <s v="SIFS"/>
    <x v="6"/>
    <s v="Servicios fabricante- Microsoft Soporte Premier"/>
    <s v="COP"/>
    <s v="N/A"/>
    <s v="Offline Assessment for Microsoft Endpoint Manager"/>
    <s v="Servicio"/>
    <s v="Serv"/>
    <s v="Servicio"/>
    <s v="Todas las zonas"/>
    <s v="Remoto/Sitio"/>
    <s v="Profesional"/>
    <s v="SIFS"/>
    <s v="Suscripción"/>
    <n v="96000000"/>
    <n v="1"/>
    <n v="1"/>
    <n v="0"/>
    <n v="96000000"/>
    <n v="104347826.09"/>
    <n v="0"/>
  </r>
  <r>
    <s v="Servicios fabricante- Microsoft Soporte PremierMicrosoft Soporte PremierSIFA"/>
    <s v="SIFAMicrosoft Soporte Premier"/>
    <m/>
    <x v="6"/>
    <s v="SIFA"/>
    <x v="6"/>
    <s v="Servicios fabricante- Microsoft Soporte Premier"/>
    <s v="COP"/>
    <s v="N/A"/>
    <s v="Offline Assessment Complex for SQL Server"/>
    <s v="Servicio"/>
    <s v="Serv"/>
    <s v="Servicio"/>
    <s v="Todas las zonas"/>
    <s v="Remoto/Sitio"/>
    <s v="Profesional"/>
    <s v="SIFA"/>
    <s v="Suscripción"/>
    <n v="229200000"/>
    <n v="1"/>
    <n v="1"/>
    <n v="0"/>
    <n v="229200000"/>
    <n v="249130434.78"/>
    <n v="0"/>
  </r>
  <r>
    <s v="Servicios fabricante- Microsoft Soporte PremierMicrosoft Soporte PremierSICS"/>
    <s v="SICSMicrosoft Soporte Premier"/>
    <m/>
    <x v="6"/>
    <s v="SICS"/>
    <x v="6"/>
    <s v="Servicios fabricante- Microsoft Soporte Premier"/>
    <s v="COP"/>
    <s v="N/A"/>
    <s v="Cloud Service Dependency Mapping - Overview (CSDM)"/>
    <s v="Servicio"/>
    <s v="Serv"/>
    <s v="Servicio"/>
    <s v="Todas las zonas"/>
    <s v="Remoto/Sitio"/>
    <s v="Profesional"/>
    <s v="SICS"/>
    <s v="Suscripción"/>
    <n v="12000000"/>
    <n v="1"/>
    <n v="1"/>
    <n v="0"/>
    <n v="12000000"/>
    <n v="13043478.26"/>
    <n v="0"/>
  </r>
  <r>
    <s v="Servicios fabricante- Microsoft Soporte PremierMicrosoft Soporte PremierSIAA"/>
    <s v="SIAAMicrosoft Soporte Premier"/>
    <m/>
    <x v="6"/>
    <s v="SIAA"/>
    <x v="6"/>
    <s v="Servicios fabricante- Microsoft Soporte Premier"/>
    <s v="COP"/>
    <s v="N/A"/>
    <s v="RAP as a Service - Generic"/>
    <s v="Servicio"/>
    <s v="Serv"/>
    <s v="Servicio"/>
    <s v="Todas las zonas"/>
    <s v="Remoto"/>
    <s v="Profesional"/>
    <s v="SIAA"/>
    <s v="Suscripción"/>
    <n v="51200000"/>
    <n v="1"/>
    <n v="1"/>
    <n v="0"/>
    <n v="51200000"/>
    <n v="55652173.909999996"/>
    <n v="0"/>
  </r>
  <r>
    <s v="Servicios fabricante- Microsoft Soporte PremierMicrosoft Soporte PremierSHVD"/>
    <s v="SHVDMicrosoft Soporte Premier"/>
    <m/>
    <x v="6"/>
    <s v="SHVD"/>
    <x v="6"/>
    <s v="Servicios fabricante- Microsoft Soporte Premier"/>
    <s v="COP"/>
    <s v="N/A"/>
    <s v="Active Directory Federation Services Assessment"/>
    <s v="Servicio"/>
    <s v="Serv"/>
    <s v="Servicio"/>
    <s v="Todas las zonas"/>
    <s v="Remoto/Sitio"/>
    <s v="Profesional"/>
    <s v="SHVD"/>
    <s v="Suscripción"/>
    <n v="62400000"/>
    <n v="1"/>
    <n v="1"/>
    <n v="0"/>
    <n v="62400000"/>
    <n v="67826086.959999993"/>
    <n v="0"/>
  </r>
  <r>
    <s v="Servicios fabricante- Microsoft Soporte PremierMicrosoft Soporte PremierSHUG"/>
    <s v="SHUGMicrosoft Soporte Premier"/>
    <m/>
    <x v="6"/>
    <s v="SHUG"/>
    <x v="6"/>
    <s v="Servicios fabricante- Microsoft Soporte Premier"/>
    <s v="COP"/>
    <s v="N/A"/>
    <s v="WorkshopPLUS - Securing Windows Active Directory - Closed Workshop"/>
    <s v="Servicio"/>
    <s v="Serv"/>
    <s v="Servicio"/>
    <s v="Todas las zonas"/>
    <s v="Remoto/Sitio"/>
    <s v="Profesional"/>
    <s v="SHUG"/>
    <s v="Suscripción"/>
    <n v="127600000"/>
    <n v="1"/>
    <n v="1"/>
    <n v="0"/>
    <n v="127600000"/>
    <n v="138695652.16999999"/>
    <n v="0"/>
  </r>
  <r>
    <s v="Servicios fabricante- Microsoft Soporte PremierMicrosoft Soporte PremierSHUB"/>
    <s v="SHUBMicrosoft Soporte Premier"/>
    <m/>
    <x v="6"/>
    <s v="SHUB"/>
    <x v="6"/>
    <s v="Servicios fabricante- Microsoft Soporte Premier"/>
    <s v="COP"/>
    <s v="N/A"/>
    <s v="WorkshopPLUS - Accessibility in the Modern Workplace 1 Day with Lab - Closed Workshop"/>
    <s v="Servicio"/>
    <s v="Serv"/>
    <s v="Servicio"/>
    <s v="Todas las zonas"/>
    <s v="Remoto/Sitio"/>
    <s v="Profesional"/>
    <s v="SHUB"/>
    <s v="Suscripción"/>
    <n v="28800000"/>
    <n v="1"/>
    <n v="1"/>
    <n v="0"/>
    <n v="28800000"/>
    <n v="31304347.829999998"/>
    <n v="0"/>
  </r>
  <r>
    <s v="Servicios fabricante- Microsoft Soporte PremierMicrosoft Soporte PremierSHUA"/>
    <s v="SHUAMicrosoft Soporte Premier"/>
    <m/>
    <x v="6"/>
    <s v="SHUA"/>
    <x v="6"/>
    <s v="Servicios fabricante- Microsoft Soporte Premier"/>
    <s v="COP"/>
    <s v="N/A"/>
    <s v="WorkshopPLUS - Active Directory Federation Services: Deployment, Administration and Troubleshooting - Closed Workshop"/>
    <s v="Servicio"/>
    <s v="Serv"/>
    <s v="Servicio"/>
    <s v="Todas las zonas"/>
    <s v="Remoto/Sitio"/>
    <s v="Profesional"/>
    <s v="SHUA"/>
    <s v="Suscripción"/>
    <n v="127600000"/>
    <n v="1"/>
    <n v="1"/>
    <n v="0"/>
    <n v="127600000"/>
    <n v="138695652.16999999"/>
    <n v="0"/>
  </r>
  <r>
    <s v="Servicios fabricante- Microsoft Soporte PremierMicrosoft Soporte PremierSHSR"/>
    <s v="SHSRMicrosoft Soporte Premier"/>
    <m/>
    <x v="6"/>
    <s v="SHSR"/>
    <x v="6"/>
    <s v="Servicios fabricante- Microsoft Soporte Premier"/>
    <s v="COP"/>
    <s v="N/A"/>
    <s v="SQL Server Analysis Services Health Check (SSASHC)"/>
    <s v="Servicio"/>
    <s v="Serv"/>
    <s v="Servicio"/>
    <s v="Todas las zonas"/>
    <s v="Remoto/Sitio"/>
    <s v="Profesional"/>
    <s v="SHSR"/>
    <s v="Suscripción"/>
    <n v="56000000"/>
    <n v="1"/>
    <n v="1"/>
    <n v="0"/>
    <n v="56000000"/>
    <n v="60869565.219999999"/>
    <n v="0"/>
  </r>
  <r>
    <s v="Servicios fabricante- Microsoft Soporte PremierMicrosoft Soporte PremierSHRL"/>
    <s v="SHRLMicrosoft Soporte Premier"/>
    <m/>
    <x v="6"/>
    <s v="SHRL"/>
    <x v="6"/>
    <s v="Servicios fabricante- Microsoft Soporte Premier"/>
    <s v="COP"/>
    <s v="N/A"/>
    <s v="WorkshopPLUS - SQL Server: Hands-on Troubleshooting - Closed Workshop"/>
    <s v="Servicio"/>
    <s v="Serv"/>
    <s v="Servicio"/>
    <s v="Todas las zonas"/>
    <s v="Remoto/Sitio"/>
    <s v="Profesional"/>
    <s v="SHRL"/>
    <s v="Suscripción"/>
    <n v="111600000"/>
    <n v="1"/>
    <n v="1"/>
    <n v="0"/>
    <n v="111600000"/>
    <n v="121304347.83"/>
    <n v="0"/>
  </r>
  <r>
    <s v="Servicios fabricante- Microsoft Soporte PremierMicrosoft Soporte PremierSHQV"/>
    <s v="SHQVMicrosoft Soporte Premier"/>
    <m/>
    <x v="6"/>
    <s v="SHQV"/>
    <x v="6"/>
    <s v="Servicios fabricante- Microsoft Soporte Premier"/>
    <s v="COP"/>
    <s v="N/A"/>
    <s v="SQL Server Analytics Platform System Appliance Health Check"/>
    <s v="Servicio"/>
    <s v="Serv"/>
    <s v="Servicio"/>
    <s v="Todas las zonas"/>
    <s v="Remoto/Sitio"/>
    <s v="Profesional"/>
    <s v="SHQV"/>
    <s v="Suscripción"/>
    <n v="58000000"/>
    <n v="1"/>
    <n v="1"/>
    <n v="0"/>
    <n v="58000000"/>
    <n v="63043478.259999998"/>
    <n v="0"/>
  </r>
  <r>
    <s v="Servicios fabricante- Microsoft Soporte PremierMicrosoft Soporte PremierSHPR"/>
    <s v="SHPRMicrosoft Soporte Premier"/>
    <m/>
    <x v="6"/>
    <s v="SHPR"/>
    <x v="6"/>
    <s v="Servicios fabricante- Microsoft Soporte Premier"/>
    <s v="COP"/>
    <s v="N/A"/>
    <s v="Workshop - Generic 4 Day - Closed Workshop"/>
    <s v="Servicio"/>
    <s v="Serv"/>
    <s v="Servicio"/>
    <s v="Todas las zonas"/>
    <s v="Remoto/Sitio"/>
    <s v="Profesional"/>
    <s v="SHPR"/>
    <s v="Suscripción"/>
    <n v="123600000"/>
    <n v="1"/>
    <n v="1"/>
    <n v="0"/>
    <n v="123600000"/>
    <n v="134347826.09"/>
    <n v="0"/>
  </r>
  <r>
    <s v="Servicios fabricante- Microsoft Soporte PremierMicrosoft Soporte PremierSHPE"/>
    <s v="SHPEMicrosoft Soporte Premier"/>
    <m/>
    <x v="6"/>
    <s v="SHPE"/>
    <x v="6"/>
    <s v="Servicios fabricante- Microsoft Soporte Premier"/>
    <s v="COP"/>
    <s v="N/A"/>
    <s v="Workshop - Generic 4 Day - Open Workshop"/>
    <s v="Servicio"/>
    <s v="Serv"/>
    <s v="Servicio"/>
    <s v="Todas las zonas"/>
    <s v="Remoto"/>
    <s v="Profesional"/>
    <s v="SHPE"/>
    <s v="Suscripción"/>
    <n v="18000000"/>
    <n v="1"/>
    <n v="1"/>
    <n v="0"/>
    <n v="18000000"/>
    <n v="19565217.390000001"/>
    <n v="0"/>
  </r>
  <r>
    <s v="Servicios fabricante- Microsoft Soporte PremierMicrosoft Soporte PremierSHPC"/>
    <s v="SHPCMicrosoft Soporte Premier"/>
    <m/>
    <x v="6"/>
    <s v="SHPC"/>
    <x v="6"/>
    <s v="Servicios fabricante- Microsoft Soporte Premier"/>
    <s v="COP"/>
    <s v="N/A"/>
    <s v="Workshop - Generic 5 Day - Open Workshop"/>
    <s v="Servicio"/>
    <s v="Serv"/>
    <s v="Servicio"/>
    <s v="Todas las zonas"/>
    <s v="Remoto"/>
    <s v="Profesional"/>
    <s v="SHPC"/>
    <s v="Suscripción"/>
    <n v="21600000"/>
    <n v="1"/>
    <n v="1"/>
    <n v="0"/>
    <n v="21600000"/>
    <n v="23478260.870000001"/>
    <n v="0"/>
  </r>
  <r>
    <s v="Servicios fabricante- Microsoft Soporte PremierMicrosoft Soporte PremierSHKC"/>
    <s v="SHKCMicrosoft Soporte Premier"/>
    <m/>
    <x v="6"/>
    <s v="SHKC"/>
    <x v="6"/>
    <s v="Servicios fabricante- Microsoft Soporte Premier"/>
    <s v="COP"/>
    <s v="N/A"/>
    <s v="Workshop - Generic 2 Day - Open Workshop"/>
    <s v="Servicio"/>
    <s v="Serv"/>
    <s v="Servicio"/>
    <s v="Todas las zonas"/>
    <s v="Remoto"/>
    <s v="Profesional"/>
    <s v="SHKC"/>
    <s v="Suscripción"/>
    <n v="12800000"/>
    <n v="1"/>
    <n v="1"/>
    <n v="0"/>
    <n v="12800000"/>
    <n v="13913043.48"/>
    <n v="0"/>
  </r>
  <r>
    <s v="Servicios fabricante- Microsoft Soporte PremierMicrosoft Soporte PremierSHHR"/>
    <s v="SHHRMicrosoft Soporte Premier"/>
    <m/>
    <x v="6"/>
    <s v="SHHR"/>
    <x v="6"/>
    <s v="Servicios fabricante- Microsoft Soporte Premier"/>
    <s v="COP"/>
    <s v="N/A"/>
    <s v="Workshop - Generic 3 Day - Open Workshop"/>
    <s v="Servicio"/>
    <s v="Serv"/>
    <s v="Servicio"/>
    <s v="Todas las zonas"/>
    <s v="Remoto"/>
    <s v="Profesional"/>
    <s v="SHHR"/>
    <s v="Suscripción"/>
    <n v="15200000"/>
    <n v="1"/>
    <n v="1"/>
    <n v="0"/>
    <n v="15200000"/>
    <n v="16521739.130000001"/>
    <n v="0"/>
  </r>
  <r>
    <s v="Servicios fabricante- Microsoft Soporte PremierMicrosoft Soporte PremierSHHL"/>
    <s v="SHHLMicrosoft Soporte Premier"/>
    <m/>
    <x v="6"/>
    <s v="SHHL"/>
    <x v="6"/>
    <s v="Servicios fabricante- Microsoft Soporte Premier"/>
    <s v="COP"/>
    <s v="N/A"/>
    <s v="Chalk Talk - Windows Client 8.1: Application Consult"/>
    <s v="Servicio"/>
    <s v="Serv"/>
    <s v="Servicio"/>
    <s v="Todas las zonas"/>
    <s v="Remoto/Sitio"/>
    <s v="Profesional"/>
    <s v="SHHL"/>
    <s v="Suscripción"/>
    <n v="28800000"/>
    <n v="1"/>
    <n v="1"/>
    <n v="0"/>
    <n v="28800000"/>
    <n v="31304347.829999998"/>
    <n v="0"/>
  </r>
  <r>
    <s v="Servicios fabricante- Microsoft Soporte PremierMicrosoft Soporte PremierSHBE"/>
    <s v="SHBEMicrosoft Soporte Premier"/>
    <m/>
    <x v="6"/>
    <s v="SHBE"/>
    <x v="6"/>
    <s v="Servicios fabricante- Microsoft Soporte Premier"/>
    <s v="COP"/>
    <s v="N/A"/>
    <s v="BizTalk Server Health Check"/>
    <s v="Servicio"/>
    <s v="Serv"/>
    <s v="Servicio"/>
    <s v="Todas las zonas"/>
    <s v="Remoto/Sitio"/>
    <s v="Profesional"/>
    <s v="SHBE"/>
    <s v="Suscripción"/>
    <n v="74800000"/>
    <n v="1"/>
    <n v="1"/>
    <n v="0"/>
    <n v="74800000"/>
    <n v="81304347.829999998"/>
    <n v="0"/>
  </r>
  <r>
    <s v="Servicios fabricante- Microsoft Soporte PremierMicrosoft Soporte PremierSHBC"/>
    <s v="SHBCMicrosoft Soporte Premier"/>
    <m/>
    <x v="6"/>
    <s v="SHBC"/>
    <x v="6"/>
    <s v="Servicios fabricante- Microsoft Soporte Premier"/>
    <s v="COP"/>
    <s v="N/A"/>
    <s v="Activate Azure SQL Security and Governance"/>
    <s v="Servicio"/>
    <s v="Serv"/>
    <s v="Servicio"/>
    <s v="Todas las zonas"/>
    <s v="Remoto"/>
    <s v="Profesional"/>
    <s v="SHBC"/>
    <s v="Suscripción"/>
    <n v="63600000"/>
    <n v="1"/>
    <n v="1"/>
    <n v="0"/>
    <n v="63600000"/>
    <n v="69130434.780000001"/>
    <n v="0"/>
  </r>
  <r>
    <s v="Servicios fabricante- Microsoft Soporte PremierMicrosoft Soporte PremierSHAF"/>
    <s v="SHAFMicrosoft Soporte Premier"/>
    <m/>
    <x v="6"/>
    <s v="SHAF"/>
    <x v="6"/>
    <s v="Servicios fabricante- Microsoft Soporte Premier"/>
    <s v="COP"/>
    <s v="N/A"/>
    <s v="Application Lifecycle Management (ALM) Assessment"/>
    <s v="Servicio"/>
    <s v="Serv"/>
    <s v="Servicio"/>
    <s v="Todas las zonas"/>
    <s v="Remoto/Sitio"/>
    <s v="Profesional"/>
    <s v="SHAF"/>
    <s v="Suscripción"/>
    <n v="51600000"/>
    <n v="1"/>
    <n v="1"/>
    <n v="0"/>
    <n v="51600000"/>
    <n v="56086956.520000003"/>
    <n v="0"/>
  </r>
  <r>
    <s v="Servicios fabricante- Microsoft Soporte PremierMicrosoft Soporte PremierSGTY"/>
    <s v="SGTYMicrosoft Soporte Premier"/>
    <m/>
    <x v="6"/>
    <s v="SGTY"/>
    <x v="6"/>
    <s v="Servicios fabricante- Microsoft Soporte Premier"/>
    <s v="COP"/>
    <s v="N/A"/>
    <s v="Activate Azure SQL Performance Tuning and Optimization"/>
    <s v="Servicio"/>
    <s v="Serv"/>
    <s v="Servicio"/>
    <s v="Todas las zonas"/>
    <s v="Remoto"/>
    <s v="Profesional"/>
    <s v="SGTY"/>
    <s v="Suscripción"/>
    <n v="63600000"/>
    <n v="1"/>
    <n v="1"/>
    <n v="0"/>
    <n v="63600000"/>
    <n v="69130434.780000001"/>
    <n v="0"/>
  </r>
  <r>
    <s v="Servicios fabricante- Microsoft Soporte PremierMicrosoft Soporte PremierSGER5"/>
    <s v="SGER5Microsoft Soporte Premier"/>
    <m/>
    <x v="6"/>
    <s v="SGER5"/>
    <x v="6"/>
    <s v="Servicios fabricante- Microsoft Soporte Premier"/>
    <s v="COP"/>
    <s v="N/A"/>
    <s v="Designated Support Engineering Desktop (1 hora)"/>
    <s v="Hora"/>
    <s v="Serv"/>
    <s v="Servicio"/>
    <s v="Todas las zonas"/>
    <s v="Remoto/Sitio"/>
    <s v="Profesional"/>
    <s v="SGER5"/>
    <s v="Suscripción"/>
    <n v="0"/>
    <n v="1"/>
    <n v="1"/>
    <n v="0"/>
    <n v="0"/>
    <n v="0"/>
    <n v="0"/>
  </r>
  <r>
    <s v="Servicios fabricante- Microsoft Soporte PremierMicrosoft Soporte PremierSGER4"/>
    <s v="SGER4Microsoft Soporte Premier"/>
    <m/>
    <x v="6"/>
    <s v="SGER4"/>
    <x v="6"/>
    <s v="Servicios fabricante- Microsoft Soporte Premier"/>
    <s v="COP"/>
    <s v="N/A"/>
    <s v="Designated Support Engineering Desktop (1600 horas)"/>
    <s v="Paquete"/>
    <s v="Serv"/>
    <s v="Servicio"/>
    <s v="Todas las zonas"/>
    <s v="Remoto/Sitio"/>
    <s v="Profesional"/>
    <s v="SGER4"/>
    <s v="Suscripción"/>
    <n v="1506070896"/>
    <n v="1"/>
    <n v="1"/>
    <n v="0"/>
    <n v="1506070896"/>
    <n v="1637033582.6099999"/>
    <n v="0"/>
  </r>
  <r>
    <s v="Servicios fabricante- Microsoft Soporte PremierMicrosoft Soporte PremierSGER3"/>
    <s v="SGER3Microsoft Soporte Premier"/>
    <m/>
    <x v="6"/>
    <s v="SGER3"/>
    <x v="6"/>
    <s v="Servicios fabricante- Microsoft Soporte Premier"/>
    <s v="COP"/>
    <s v="N/A"/>
    <s v="Designated Support Engineering Desktop (1200 horas)"/>
    <s v="Paquete"/>
    <s v="Serv"/>
    <s v="Servicio"/>
    <s v="Todas las zonas"/>
    <s v="Remoto/Sitio"/>
    <s v="Profesional"/>
    <s v="SGER3"/>
    <s v="Suscripción"/>
    <n v="1137632284.8"/>
    <n v="1"/>
    <n v="1"/>
    <n v="0"/>
    <n v="1137632284.8"/>
    <n v="1236556831.3"/>
    <n v="0"/>
  </r>
  <r>
    <s v="Servicios fabricante- Microsoft Soporte PremierMicrosoft Soporte PremierSGER2"/>
    <s v="SGER2Microsoft Soporte Premier"/>
    <m/>
    <x v="6"/>
    <s v="SGER2"/>
    <x v="6"/>
    <s v="Servicios fabricante- Microsoft Soporte Premier"/>
    <s v="COP"/>
    <s v="N/A"/>
    <s v="Designated Support Engineering Desktop (800 horas)"/>
    <s v="Paquete"/>
    <s v="Serv"/>
    <s v="Servicio"/>
    <s v="Todas las zonas"/>
    <s v="Remoto/Sitio"/>
    <s v="Profesional"/>
    <s v="SGER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GER1"/>
    <s v="SGER1Microsoft Soporte Premier"/>
    <m/>
    <x v="6"/>
    <s v="SGER1"/>
    <x v="6"/>
    <s v="Servicios fabricante- Microsoft Soporte Premier"/>
    <s v="COP"/>
    <s v="N/A"/>
    <s v="Designated Support Engineering Desktop (400 horas)"/>
    <s v="Paquete"/>
    <s v="Serv"/>
    <s v="Servicio"/>
    <s v="Todas las zonas"/>
    <s v="Remoto/Sitio"/>
    <s v="Profesional"/>
    <s v="SGER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FVU"/>
    <s v="SFVUMicrosoft Soporte Premier"/>
    <m/>
    <x v="6"/>
    <s v="SFVU"/>
    <x v="6"/>
    <s v="Servicios fabricante- Microsoft Soporte Premier"/>
    <s v="COP"/>
    <s v="N/A"/>
    <s v="Activate Azure with Application Insights"/>
    <s v="Servicio"/>
    <s v="Serv"/>
    <s v="Servicio"/>
    <s v="Todas las zonas"/>
    <s v="Remoto/Sitio"/>
    <s v="Profesional"/>
    <s v="SFVU"/>
    <s v="Suscripción"/>
    <n v="34400000"/>
    <n v="1"/>
    <n v="1"/>
    <n v="0"/>
    <n v="34400000"/>
    <n v="37391304.350000001"/>
    <n v="0"/>
  </r>
  <r>
    <s v="Servicios fabricante- Microsoft Soporte PremierMicrosoft Soporte PremierSFTZ"/>
    <s v="SFTZMicrosoft Soporte Premier"/>
    <m/>
    <x v="6"/>
    <s v="SFTZ"/>
    <x v="6"/>
    <s v="Servicios fabricante- Microsoft Soporte Premier"/>
    <s v="COP"/>
    <s v="N/A"/>
    <s v="Activate Azure with Administration &amp; Governance"/>
    <s v="Servicio"/>
    <s v="Serv"/>
    <s v="Servicio"/>
    <s v="Todas las zonas"/>
    <s v="Remoto/Sitio"/>
    <s v="Profesional"/>
    <s v="SFTZ"/>
    <s v="Suscripción"/>
    <n v="63600000"/>
    <n v="1"/>
    <n v="1"/>
    <n v="0"/>
    <n v="63600000"/>
    <n v="69130434.780000001"/>
    <n v="0"/>
  </r>
  <r>
    <s v="Servicios fabricante- Microsoft Soporte PremierMicrosoft Soporte PremierSFTW"/>
    <s v="SFTWMicrosoft Soporte Premier"/>
    <m/>
    <x v="6"/>
    <s v="SFTW"/>
    <x v="6"/>
    <s v="Servicios fabricante- Microsoft Soporte Premier"/>
    <s v="COP"/>
    <s v="N/A"/>
    <s v="Activate - Power Platform: AI Builder"/>
    <s v="Servicio"/>
    <s v="Serv"/>
    <s v="Servicio"/>
    <s v="Todas las zonas"/>
    <s v="Remoto"/>
    <s v="Profesional"/>
    <s v="SFTW"/>
    <s v="Suscripción"/>
    <n v="32400000"/>
    <n v="1"/>
    <n v="1"/>
    <n v="0"/>
    <n v="32400000"/>
    <n v="35217391.299999997"/>
    <n v="0"/>
  </r>
  <r>
    <s v="Servicios fabricante- Microsoft Soporte PremierMicrosoft Soporte PremierSFTO"/>
    <s v="SFTOMicrosoft Soporte Premier"/>
    <m/>
    <x v="6"/>
    <s v="SFTO"/>
    <x v="6"/>
    <s v="Servicios fabricante- Microsoft Soporte Premier"/>
    <s v="COP"/>
    <s v="N/A"/>
    <s v="Activate - Power Platform: Building a Power App"/>
    <s v="Servicio"/>
    <s v="Serv"/>
    <s v="Servicio"/>
    <s v="Todas las zonas"/>
    <s v="Remoto/Sitio"/>
    <s v="Profesional"/>
    <s v="SFTO"/>
    <s v="Suscripción"/>
    <n v="32400000"/>
    <n v="1"/>
    <n v="1"/>
    <n v="0"/>
    <n v="32400000"/>
    <n v="35217391.299999997"/>
    <n v="0"/>
  </r>
  <r>
    <s v="Servicios fabricante- Microsoft Soporte PremierMicrosoft Soporte PremierSFTE"/>
    <s v="SFTEMicrosoft Soporte Premier"/>
    <m/>
    <x v="6"/>
    <s v="SFTE"/>
    <x v="6"/>
    <s v="Servicios fabricante- Microsoft Soporte Premier"/>
    <s v="COP"/>
    <s v="N/A"/>
    <s v="Activate Azure with Enterprise-grade Networking"/>
    <s v="Servicio"/>
    <s v="Serv"/>
    <s v="Servicio"/>
    <s v="Todas las zonas"/>
    <s v="Remoto/Sitio"/>
    <s v="Profesional"/>
    <s v="SFTE"/>
    <s v="Suscripción"/>
    <n v="34400000"/>
    <n v="1"/>
    <n v="1"/>
    <n v="0"/>
    <n v="34400000"/>
    <n v="37391304.350000001"/>
    <n v="0"/>
  </r>
  <r>
    <s v="Servicios fabricante- Microsoft Soporte PremierMicrosoft Soporte PremierSFOM"/>
    <s v="SFOMMicrosoft Soporte Premier"/>
    <m/>
    <x v="6"/>
    <s v="SFOM"/>
    <x v="6"/>
    <s v="Servicios fabricante- Microsoft Soporte Premier"/>
    <s v="COP"/>
    <s v="N/A"/>
    <s v="Offline Assessment for Windows Desktop"/>
    <s v="Servicio"/>
    <s v="Serv"/>
    <s v="Servicio"/>
    <s v="Todas las zonas"/>
    <s v="Remoto"/>
    <s v="Profesional"/>
    <s v="SFOM"/>
    <s v="Suscripción"/>
    <n v="96000000"/>
    <n v="1"/>
    <n v="1"/>
    <n v="0"/>
    <n v="96000000"/>
    <n v="104347826.09"/>
    <n v="0"/>
  </r>
  <r>
    <s v="Servicios fabricante- Microsoft Soporte PremierMicrosoft Soporte PremierSFIS"/>
    <s v="SFISMicrosoft Soporte Premier"/>
    <m/>
    <x v="6"/>
    <s v="SFIS"/>
    <x v="6"/>
    <s v="Servicios fabricante- Microsoft Soporte Premier"/>
    <s v="COP"/>
    <s v="N/A"/>
    <s v="Offline Assessment for Internet Information Services"/>
    <s v="Servicio"/>
    <s v="Serv"/>
    <s v="Servicio"/>
    <s v="Todas las zonas"/>
    <s v="Remoto/Sitio"/>
    <s v="Profesional"/>
    <s v="SFIS"/>
    <s v="Suscripción"/>
    <n v="85600000"/>
    <n v="1"/>
    <n v="1"/>
    <n v="0"/>
    <n v="85600000"/>
    <n v="93043478.260000005"/>
    <n v="0"/>
  </r>
  <r>
    <s v="Servicios fabricante- Microsoft Soporte PremierMicrosoft Soporte PremierSFFT"/>
    <s v="SFFTMicrosoft Soporte Premier"/>
    <m/>
    <x v="6"/>
    <s v="SFFT"/>
    <x v="6"/>
    <s v="Servicios fabricante- Microsoft Soporte Premier"/>
    <s v="COP"/>
    <s v="N/A"/>
    <s v="Offline Assessment for System Center Operations Manager"/>
    <s v="Servicio"/>
    <s v="Serv"/>
    <s v="Servicio"/>
    <s v="Todas las zonas"/>
    <s v="Remoto/Sitio"/>
    <s v="Profesional"/>
    <s v="SFFT"/>
    <s v="Suscripción"/>
    <n v="96000000"/>
    <n v="1"/>
    <n v="1"/>
    <n v="0"/>
    <n v="96000000"/>
    <n v="104347826.09"/>
    <n v="0"/>
  </r>
  <r>
    <s v="Servicios fabricante- Microsoft Soporte PremierMicrosoft Soporte PremierSFFS"/>
    <s v="SFFSMicrosoft Soporte Premier"/>
    <m/>
    <x v="6"/>
    <s v="SFFS"/>
    <x v="6"/>
    <s v="Servicios fabricante- Microsoft Soporte Premier"/>
    <s v="COP"/>
    <s v="N/A"/>
    <s v="Offline Assessment for Active Directory Security"/>
    <s v="Servicio"/>
    <s v="Serv"/>
    <s v="Servicio"/>
    <s v="Todas las zonas"/>
    <s v="Remoto/Sitio"/>
    <s v="Profesional"/>
    <s v="SFFS"/>
    <s v="Suscripción"/>
    <n v="96000000"/>
    <n v="1"/>
    <n v="1"/>
    <n v="0"/>
    <n v="96000000"/>
    <n v="104347826.09"/>
    <n v="0"/>
  </r>
  <r>
    <s v="Servicios fabricante- Microsoft Soporte PremierMicrosoft Soporte PremierSFEU"/>
    <s v="SFEUMicrosoft Soporte Premier"/>
    <m/>
    <x v="6"/>
    <s v="SFEU"/>
    <x v="6"/>
    <s v="Servicios fabricante- Microsoft Soporte Premier"/>
    <s v="COP"/>
    <s v="N/A"/>
    <s v="Activate Azure with Advanced PaaS Development"/>
    <s v="Servicio"/>
    <s v="Serv"/>
    <s v="Servicio"/>
    <s v="Todas las zonas"/>
    <s v="Remoto/Sitio"/>
    <s v="Profesional"/>
    <s v="SFEU"/>
    <s v="Suscripción"/>
    <n v="34400000"/>
    <n v="1"/>
    <n v="1"/>
    <n v="0"/>
    <n v="34400000"/>
    <n v="37391304.350000001"/>
    <n v="0"/>
  </r>
  <r>
    <s v="Servicios fabricante- Microsoft Soporte PremierMicrosoft Soporte PremierSFET"/>
    <s v="SFETMicrosoft Soporte Premier"/>
    <m/>
    <x v="6"/>
    <s v="SFET"/>
    <x v="6"/>
    <s v="Servicios fabricante- Microsoft Soporte Premier"/>
    <s v="COP"/>
    <s v="N/A"/>
    <s v="Offline Assessment - Generic"/>
    <s v="Servicio"/>
    <s v="Serv"/>
    <s v="Servicio"/>
    <s v="Todas las zonas"/>
    <s v="Remoto/Sitio"/>
    <s v="Profesional"/>
    <s v="SFET"/>
    <s v="Suscripción"/>
    <n v="96000000"/>
    <n v="1"/>
    <n v="1"/>
    <n v="0"/>
    <n v="96000000"/>
    <n v="104347826.09"/>
    <n v="0"/>
  </r>
  <r>
    <s v="Servicios fabricante- Microsoft Soporte PremierMicrosoft Soporte PremierSFAC"/>
    <s v="SFACMicrosoft Soporte Premier"/>
    <m/>
    <x v="6"/>
    <s v="SFAC"/>
    <x v="6"/>
    <s v="Servicios fabricante- Microsoft Soporte Premier"/>
    <s v="COP"/>
    <s v="N/A"/>
    <s v="Activate Microsoft Teams Bots and Apps"/>
    <s v="Servicio"/>
    <s v="Serv"/>
    <s v="Servicio"/>
    <s v="Todas las zonas"/>
    <s v="Remoto/Sitio"/>
    <s v="Profesional"/>
    <s v="SFAC"/>
    <s v="Suscripción"/>
    <n v="32400000"/>
    <n v="1"/>
    <n v="1"/>
    <n v="0"/>
    <n v="32400000"/>
    <n v="35217391.299999997"/>
    <n v="0"/>
  </r>
  <r>
    <s v="Servicios fabricante- Microsoft Soporte PremierMicrosoft Soporte PremierSEZTMD"/>
    <s v="SEZTMDMicrosoft Soporte Premier"/>
    <m/>
    <x v="6"/>
    <s v="SEZTMD"/>
    <x v="6"/>
    <s v="Servicios fabricante- Microsoft Soporte Premier"/>
    <s v="COP"/>
    <s v="N/A"/>
    <s v="Secure Endpoints with Zero Trust: Microsoft Defender for Endpoint - 4 Day"/>
    <s v="Servicio"/>
    <s v="Serv"/>
    <s v="Servicio"/>
    <s v="Todas las zonas"/>
    <s v="Remoto/Sitio"/>
    <s v="Profesional"/>
    <s v="SEZTMD"/>
    <s v="Suscripción"/>
    <n v="74800000"/>
    <n v="1"/>
    <n v="1"/>
    <n v="0"/>
    <n v="74800000"/>
    <n v="81304347.829999998"/>
    <n v="0"/>
  </r>
  <r>
    <s v="Servicios fabricante- Microsoft Soporte PremierMicrosoft Soporte PremierSEWZTI"/>
    <s v="SEWZTIMicrosoft Soporte Premier"/>
    <m/>
    <x v="6"/>
    <s v="SEWZTI"/>
    <x v="6"/>
    <s v="Servicios fabricante- Microsoft Soporte Premier"/>
    <s v="COP"/>
    <s v="N/A"/>
    <s v="Secure Endpoints with Zero Trust: Microsoft Intune - 1 Day"/>
    <s v="Servicio"/>
    <s v="Serv"/>
    <s v="Servicio"/>
    <s v="Todas las zonas"/>
    <s v="Remoto/Sitio"/>
    <s v="Profesional"/>
    <s v="SEWZTI"/>
    <s v="Suscripción"/>
    <n v="23200000"/>
    <n v="1"/>
    <n v="1"/>
    <n v="0"/>
    <n v="23200000"/>
    <n v="25217391.300000001"/>
    <n v="0"/>
  </r>
  <r>
    <s v="Servicios fabricante- Microsoft Soporte PremierMicrosoft Soporte PremierSEWZTE"/>
    <s v="SEWZTEMicrosoft Soporte Premier"/>
    <m/>
    <x v="6"/>
    <s v="SEWZTE"/>
    <x v="6"/>
    <s v="Servicios fabricante- Microsoft Soporte Premier"/>
    <s v="COP"/>
    <s v="N/A"/>
    <s v="Secure Endpoints with Zero Trust: Microsoft Defender for Endpoint - 1 day"/>
    <s v="Servicio"/>
    <s v="Serv"/>
    <s v="Servicio"/>
    <s v="Todas las zonas"/>
    <s v="Remoto/Sitio"/>
    <s v="Profesional"/>
    <s v="SEWZTE"/>
    <s v="Suscripción"/>
    <n v="23200000"/>
    <n v="1"/>
    <n v="1"/>
    <n v="0"/>
    <n v="23200000"/>
    <n v="25217391.300000001"/>
    <n v="0"/>
  </r>
  <r>
    <s v="Servicios fabricante- Microsoft Soporte PremierMicrosoft Soporte PremierSEWZT"/>
    <s v="SEWZTMicrosoft Soporte Premier"/>
    <m/>
    <x v="6"/>
    <s v="SEWZT"/>
    <x v="6"/>
    <s v="Servicios fabricante- Microsoft Soporte Premier"/>
    <s v="COP"/>
    <s v="N/A"/>
    <s v="Secure Endpoints with Zero Trust: Microsoft Intune - 4 Day"/>
    <s v="Servicio"/>
    <s v="Serv"/>
    <s v="Servicio"/>
    <s v="Todas las zonas"/>
    <s v="Remoto/Sitio"/>
    <s v="Profesional"/>
    <s v="SEWZT"/>
    <s v="Suscripción"/>
    <n v="74800000"/>
    <n v="1"/>
    <n v="1"/>
    <n v="0"/>
    <n v="74800000"/>
    <n v="81304347.829999998"/>
    <n v="0"/>
  </r>
  <r>
    <s v="Servicios fabricante- Microsoft Soporte PremierMicrosoft Soporte PremierSETU5"/>
    <s v="SETU5Microsoft Soporte Premier"/>
    <m/>
    <x v="6"/>
    <s v="SETU5"/>
    <x v="6"/>
    <s v="Servicios fabricante- Microsoft Soporte Premier"/>
    <s v="COP"/>
    <s v="N/A"/>
    <s v="Designated Support Engineering Development (1 hora)"/>
    <s v="Hora"/>
    <s v="Serv"/>
    <s v="Servicio"/>
    <s v="Todas las zonas"/>
    <s v="Remoto/Sitio"/>
    <s v="Profesional"/>
    <s v="SETU5"/>
    <s v="Suscripción"/>
    <n v="0"/>
    <n v="1"/>
    <n v="1"/>
    <n v="0"/>
    <n v="0"/>
    <n v="0"/>
    <n v="0"/>
  </r>
  <r>
    <s v="Servicios fabricante- Microsoft Soporte PremierMicrosoft Soporte PremierSETU4"/>
    <s v="SETU4Microsoft Soporte Premier"/>
    <m/>
    <x v="6"/>
    <s v="SETU4"/>
    <x v="6"/>
    <s v="Servicios fabricante- Microsoft Soporte Premier"/>
    <s v="COP"/>
    <s v="N/A"/>
    <s v="Designated Support Engineering Development (1600 horas)"/>
    <s v="Paquete"/>
    <s v="Serv"/>
    <s v="Servicio"/>
    <s v="Todas las zonas"/>
    <s v="Remoto/Sitio"/>
    <s v="Profesional"/>
    <s v="SETU4"/>
    <s v="Suscripción"/>
    <n v="1506070896"/>
    <n v="1"/>
    <n v="1"/>
    <n v="0"/>
    <n v="1506070896"/>
    <n v="1637033582.6099999"/>
    <n v="0"/>
  </r>
  <r>
    <s v="Servicios fabricante- Microsoft Soporte PremierMicrosoft Soporte PremierSETU3"/>
    <s v="SETU3Microsoft Soporte Premier"/>
    <m/>
    <x v="6"/>
    <s v="SETU3"/>
    <x v="6"/>
    <s v="Servicios fabricante- Microsoft Soporte Premier"/>
    <s v="COP"/>
    <s v="N/A"/>
    <s v="Designated Support Engineering Development (1200 horas)"/>
    <s v="Paquete"/>
    <s v="Serv"/>
    <s v="Servicio"/>
    <s v="Todas las zonas"/>
    <s v="Remoto/Sitio"/>
    <s v="Profesional"/>
    <s v="SETU3"/>
    <s v="Suscripción"/>
    <n v="1137632284.8"/>
    <n v="1"/>
    <n v="1"/>
    <n v="0"/>
    <n v="1137632284.8"/>
    <n v="1236556831.3"/>
    <n v="0"/>
  </r>
  <r>
    <s v="Servicios fabricante- Microsoft Soporte PremierMicrosoft Soporte PremierSETU2"/>
    <s v="SETU2Microsoft Soporte Premier"/>
    <m/>
    <x v="6"/>
    <s v="SETU2"/>
    <x v="6"/>
    <s v="Servicios fabricante- Microsoft Soporte Premier"/>
    <s v="COP"/>
    <s v="N/A"/>
    <s v="Designated Support Engineering Development (800 horas)"/>
    <s v="Paquete"/>
    <s v="Serv"/>
    <s v="Servicio"/>
    <s v="Todas las zonas"/>
    <s v="Remoto/Sitio"/>
    <s v="Profesional"/>
    <s v="SETU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ETU1"/>
    <s v="SETU1Microsoft Soporte Premier"/>
    <m/>
    <x v="6"/>
    <s v="SETU1"/>
    <x v="6"/>
    <s v="Servicios fabricante- Microsoft Soporte Premier"/>
    <s v="COP"/>
    <s v="N/A"/>
    <s v="Designated Support Engineering Development (400 horas)"/>
    <s v="Paquete"/>
    <s v="Serv"/>
    <s v="Servicio"/>
    <s v="Todas las zonas"/>
    <s v="Remoto/Sitio"/>
    <s v="Profesional"/>
    <s v="SETU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ETP5"/>
    <s v="SETP5Microsoft Soporte Premier"/>
    <m/>
    <x v="6"/>
    <s v="SETP5"/>
    <x v="6"/>
    <s v="Servicios fabricante- Microsoft Soporte Premier"/>
    <s v="COP"/>
    <s v="N/A"/>
    <s v="Designated Support Engineering SMS/SCCM (1 hora)"/>
    <s v="Hora"/>
    <s v="Serv"/>
    <s v="Servicio"/>
    <s v="Todas las zonas"/>
    <s v="Remoto/Sitio"/>
    <s v="Profesional"/>
    <s v="SETP5"/>
    <s v="Suscripción"/>
    <n v="0"/>
    <n v="1"/>
    <n v="1"/>
    <n v="0"/>
    <n v="0"/>
    <n v="0"/>
    <n v="0"/>
  </r>
  <r>
    <s v="Servicios fabricante- Microsoft Soporte PremierMicrosoft Soporte PremierSETP4"/>
    <s v="SETP4Microsoft Soporte Premier"/>
    <m/>
    <x v="6"/>
    <s v="SETP4"/>
    <x v="6"/>
    <s v="Servicios fabricante- Microsoft Soporte Premier"/>
    <s v="COP"/>
    <s v="N/A"/>
    <s v="Designated Support Engineering SMS/SCCM (1600 horas)"/>
    <s v="Paquete"/>
    <s v="Serv"/>
    <s v="Servicio"/>
    <s v="Todas las zonas"/>
    <s v="Remoto/Sitio"/>
    <s v="Profesional"/>
    <s v="SETP4"/>
    <s v="Suscripción"/>
    <n v="1506070896"/>
    <n v="1"/>
    <n v="1"/>
    <n v="0"/>
    <n v="1506070896"/>
    <n v="1637033582.6099999"/>
    <n v="0"/>
  </r>
  <r>
    <s v="Servicios fabricante- Microsoft Soporte PremierMicrosoft Soporte PremierSETP3"/>
    <s v="SETP3Microsoft Soporte Premier"/>
    <m/>
    <x v="6"/>
    <s v="SETP3"/>
    <x v="6"/>
    <s v="Servicios fabricante- Microsoft Soporte Premier"/>
    <s v="COP"/>
    <s v="N/A"/>
    <s v="Designated Support Engineering SMS/SCCM (1200 horas)"/>
    <s v="Paquete"/>
    <s v="Serv"/>
    <s v="Servicio"/>
    <s v="Todas las zonas"/>
    <s v="Remoto/Sitio"/>
    <s v="Profesional"/>
    <s v="SETP3"/>
    <s v="Suscripción"/>
    <n v="1137632284.8"/>
    <n v="1"/>
    <n v="1"/>
    <n v="0"/>
    <n v="1137632284.8"/>
    <n v="1236556831.3"/>
    <n v="0"/>
  </r>
  <r>
    <s v="Servicios fabricante- Microsoft Soporte PremierMicrosoft Soporte PremierSETP2"/>
    <s v="SETP2Microsoft Soporte Premier"/>
    <m/>
    <x v="6"/>
    <s v="SETP2"/>
    <x v="6"/>
    <s v="Servicios fabricante- Microsoft Soporte Premier"/>
    <s v="COP"/>
    <s v="N/A"/>
    <s v="Designated Support Engineering SMS/SCCM (800 horas)"/>
    <s v="Paquete"/>
    <s v="Serv"/>
    <s v="Servicio"/>
    <s v="Todas las zonas"/>
    <s v="Remoto/Sitio"/>
    <s v="Profesional"/>
    <s v="SETP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ETP1"/>
    <s v="SETP1Microsoft Soporte Premier"/>
    <m/>
    <x v="6"/>
    <s v="SETP1"/>
    <x v="6"/>
    <s v="Servicios fabricante- Microsoft Soporte Premier"/>
    <s v="COP"/>
    <s v="N/A"/>
    <s v="Designated Support Engineering SMS/SCCM (400 horas)"/>
    <s v="Paquete"/>
    <s v="Serv"/>
    <s v="Servicio"/>
    <s v="Todas las zonas"/>
    <s v="Remoto/Sitio"/>
    <s v="Profesional"/>
    <s v="SETP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ETC"/>
    <s v="SETCMicrosoft Soporte Premier"/>
    <m/>
    <x v="6"/>
    <s v="SETC"/>
    <x v="6"/>
    <s v="Servicios fabricante- Microsoft Soporte Premier"/>
    <s v="COP"/>
    <s v="N/A"/>
    <s v="Microsoft Endpoint Manager: Configuration Manager Client Health"/>
    <s v="Servicio"/>
    <s v="Serv"/>
    <s v="Servicio"/>
    <s v="Todas las zonas"/>
    <s v="Remoto/Sitio"/>
    <s v="Profesional"/>
    <s v="SETC"/>
    <s v="Suscripción"/>
    <n v="59600000"/>
    <n v="1"/>
    <n v="1"/>
    <n v="0"/>
    <n v="59600000"/>
    <n v="64782608.700000003"/>
    <n v="0"/>
  </r>
  <r>
    <s v="Servicios fabricante- Microsoft Soporte PremierMicrosoft Soporte PremierSERV"/>
    <s v="SERVMicrosoft Soporte Premier"/>
    <m/>
    <x v="6"/>
    <s v="SERV"/>
    <x v="6"/>
    <s v="Servicios fabricante- Microsoft Soporte Premier"/>
    <s v="COP"/>
    <s v="N/A"/>
    <s v="Architectural Services - Generic"/>
    <s v="Servicio"/>
    <s v="Serv"/>
    <s v="Servicio"/>
    <s v="Todas las zonas"/>
    <s v="Remoto/Sitio"/>
    <s v="Profesional"/>
    <s v="SERV"/>
    <s v="Suscripción"/>
    <n v="27600000"/>
    <n v="1"/>
    <n v="1"/>
    <n v="0"/>
    <n v="27600000"/>
    <n v="30000000"/>
    <n v="0"/>
  </r>
  <r>
    <s v="Servicios fabricante- Microsoft Soporte PremierMicrosoft Soporte PremierSEPS"/>
    <s v="SEPSMicrosoft Soporte Premier"/>
    <m/>
    <x v="6"/>
    <s v="SEPS"/>
    <x v="6"/>
    <s v="Servicios fabricante- Microsoft Soporte Premier"/>
    <s v="COP"/>
    <s v="N/A"/>
    <s v="RAP as a Service for SQL Server"/>
    <s v="Servicio"/>
    <s v="Serv"/>
    <s v="Servicio"/>
    <s v="Todas las zonas"/>
    <s v="Remoto"/>
    <s v="Profesional"/>
    <s v="SEPS"/>
    <s v="Suscripción"/>
    <n v="48400000"/>
    <n v="1"/>
    <n v="1"/>
    <n v="0"/>
    <n v="48400000"/>
    <n v="52608695.649999999"/>
    <n v="0"/>
  </r>
  <r>
    <s v="Servicios fabricante- Microsoft Soporte PremierMicrosoft Soporte PremierSEO5"/>
    <s v="SEO5Microsoft Soporte Premier"/>
    <m/>
    <x v="6"/>
    <s v="SEO5"/>
    <x v="6"/>
    <s v="Servicios fabricante- Microsoft Soporte Premier"/>
    <s v="COP"/>
    <s v="N/A"/>
    <s v="Office 365 - Incident Response"/>
    <s v="Servicio"/>
    <s v="Serv"/>
    <s v="Servicio"/>
    <s v="Todas las zonas"/>
    <s v="Remoto/Sitio"/>
    <s v="Profesional"/>
    <s v="SEO5"/>
    <s v="Suscripción"/>
    <n v="474800000"/>
    <n v="1"/>
    <n v="1"/>
    <n v="0"/>
    <n v="474800000"/>
    <n v="516086956.51999998"/>
    <n v="0"/>
  </r>
  <r>
    <s v="Servicios fabricante- Microsoft Soporte PremierMicrosoft Soporte PremierSENV"/>
    <s v="SENVMicrosoft Soporte Premier"/>
    <m/>
    <x v="6"/>
    <s v="SENV"/>
    <x v="6"/>
    <s v="Servicios fabricante- Microsoft Soporte Premier"/>
    <s v="COP"/>
    <s v="N/A"/>
    <s v="Modern Service Management Operational Roles and Tasks for Dynamics 365"/>
    <s v="Servicio"/>
    <s v="Serv"/>
    <s v="Servicio"/>
    <s v="Todas las zonas"/>
    <s v="Remoto/Sitio"/>
    <s v="Profesional"/>
    <s v="SENV"/>
    <s v="Suscripción"/>
    <n v="86000000"/>
    <n v="1"/>
    <n v="1"/>
    <n v="0"/>
    <n v="86000000"/>
    <n v="93478260.870000005"/>
    <n v="0"/>
  </r>
  <r>
    <s v="Servicios fabricante- Microsoft Soporte PremierMicrosoft Soporte PremierSEMV"/>
    <s v="SEMVMicrosoft Soporte Premier"/>
    <m/>
    <x v="6"/>
    <s v="SEMV"/>
    <x v="6"/>
    <s v="Servicios fabricante- Microsoft Soporte Premier"/>
    <s v="COP"/>
    <s v="N/A"/>
    <s v="Modern Service Management Cloud Success Plan for Office 365"/>
    <s v="Servicio"/>
    <s v="Serv"/>
    <s v="Servicio"/>
    <s v="Todas las zonas"/>
    <s v="Remoto/Sitio"/>
    <s v="Profesional"/>
    <s v="SEMV"/>
    <s v="Suscripción"/>
    <n v="43200000"/>
    <n v="1"/>
    <n v="1"/>
    <n v="0"/>
    <n v="43200000"/>
    <n v="46956521.740000002"/>
    <n v="0"/>
  </r>
  <r>
    <s v="Servicios fabricante- Microsoft Soporte PremierMicrosoft Soporte PremierSEGP5"/>
    <s v="SEGP5Microsoft Soporte Premier"/>
    <m/>
    <x v="6"/>
    <s v="SEGP5"/>
    <x v="6"/>
    <s v="Servicios fabricante- Microsoft Soporte Premier"/>
    <s v="COP"/>
    <s v="N/A"/>
    <s v="Designated Support Engineering Dynamics AX (1 hora)"/>
    <s v="Hora"/>
    <s v="Serv"/>
    <s v="Servicio"/>
    <s v="Todas las zonas"/>
    <s v="Remoto/Sitio"/>
    <s v="Profesional"/>
    <s v="SEGP5"/>
    <s v="Suscripción"/>
    <n v="0"/>
    <n v="1"/>
    <n v="1"/>
    <n v="0"/>
    <n v="0"/>
    <n v="0"/>
    <n v="0"/>
  </r>
  <r>
    <s v="Servicios fabricante- Microsoft Soporte PremierMicrosoft Soporte PremierSEGP4"/>
    <s v="SEGP4Microsoft Soporte Premier"/>
    <m/>
    <x v="6"/>
    <s v="SEGP4"/>
    <x v="6"/>
    <s v="Servicios fabricante- Microsoft Soporte Premier"/>
    <s v="COP"/>
    <s v="N/A"/>
    <s v="Designated Support Engineering Dynamics AX (1600 horas)"/>
    <s v="Paquete"/>
    <s v="Serv"/>
    <s v="Servicio"/>
    <s v="Todas las zonas"/>
    <s v="Remoto/Sitio"/>
    <s v="Profesional"/>
    <s v="SEGP4"/>
    <s v="Suscripción"/>
    <n v="1506070896"/>
    <n v="1"/>
    <n v="1"/>
    <n v="0"/>
    <n v="1506070896"/>
    <n v="1637033582.6099999"/>
    <n v="0"/>
  </r>
  <r>
    <s v="Servicios fabricante- Microsoft Soporte PremierMicrosoft Soporte PremierSEGP3"/>
    <s v="SEGP3Microsoft Soporte Premier"/>
    <m/>
    <x v="6"/>
    <s v="SEGP3"/>
    <x v="6"/>
    <s v="Servicios fabricante- Microsoft Soporte Premier"/>
    <s v="COP"/>
    <s v="N/A"/>
    <s v="Designated Support Engineering Dynamics AX (1200 horas)"/>
    <s v="Paquete"/>
    <s v="Serv"/>
    <s v="Servicio"/>
    <s v="Todas las zonas"/>
    <s v="Remoto/Sitio"/>
    <s v="Profesional"/>
    <s v="SEGP3"/>
    <s v="Suscripción"/>
    <n v="1137632284.8"/>
    <n v="1"/>
    <n v="1"/>
    <n v="0"/>
    <n v="1137632284.8"/>
    <n v="1236556831.3"/>
    <n v="0"/>
  </r>
  <r>
    <s v="Servicios fabricante- Microsoft Soporte PremierMicrosoft Soporte PremierSEGP2"/>
    <s v="SEGP2Microsoft Soporte Premier"/>
    <m/>
    <x v="6"/>
    <s v="SEGP2"/>
    <x v="6"/>
    <s v="Servicios fabricante- Microsoft Soporte Premier"/>
    <s v="COP"/>
    <s v="N/A"/>
    <s v="Designated Support Engineering Dynamics AX (800 horas)"/>
    <s v="Paquete"/>
    <s v="Serv"/>
    <s v="Servicio"/>
    <s v="Todas las zonas"/>
    <s v="Remoto/Sitio"/>
    <s v="Profesional"/>
    <s v="SEGP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EGP1"/>
    <s v="SEGP1Microsoft Soporte Premier"/>
    <m/>
    <x v="6"/>
    <s v="SEGP1"/>
    <x v="6"/>
    <s v="Servicios fabricante- Microsoft Soporte Premier"/>
    <s v="COP"/>
    <s v="N/A"/>
    <s v="Designated Support Engineering Dynamics AX (400 horas)"/>
    <s v="Paquete"/>
    <s v="Serv"/>
    <s v="Servicio"/>
    <s v="Todas las zonas"/>
    <s v="Remoto/Sitio"/>
    <s v="Profesional"/>
    <s v="SEGP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EGO5"/>
    <s v="SEGO5Microsoft Soporte Premier"/>
    <m/>
    <x v="6"/>
    <s v="SEGO5"/>
    <x v="6"/>
    <s v="Servicios fabricante- Microsoft Soporte Premier"/>
    <s v="COP"/>
    <s v="N/A"/>
    <s v="Designated Support Engineering BizTalk (1 hora )"/>
    <s v="Hora"/>
    <s v="Serv"/>
    <s v="Servicio"/>
    <s v="Todas las zonas"/>
    <s v="Remoto/Sitio"/>
    <s v="Profesional"/>
    <s v="SEGO5"/>
    <s v="Suscripción"/>
    <n v="0"/>
    <n v="1"/>
    <n v="1"/>
    <n v="0"/>
    <n v="0"/>
    <n v="0"/>
    <n v="0"/>
  </r>
  <r>
    <s v="Servicios fabricante- Microsoft Soporte PremierMicrosoft Soporte PremierSEGO4"/>
    <s v="SEGO4Microsoft Soporte Premier"/>
    <m/>
    <x v="6"/>
    <s v="SEGO4"/>
    <x v="6"/>
    <s v="Servicios fabricante- Microsoft Soporte Premier"/>
    <s v="COP"/>
    <s v="N/A"/>
    <s v="Designated Support Engineering BizTalk (1600 horas)"/>
    <s v="Paquete"/>
    <s v="Serv"/>
    <s v="Servicio"/>
    <s v="Todas las zonas"/>
    <s v="Remoto/Sitio"/>
    <s v="Profesional"/>
    <s v="SEGO4"/>
    <s v="Suscripción"/>
    <n v="1506070896"/>
    <n v="1"/>
    <n v="1"/>
    <n v="0"/>
    <n v="1506070896"/>
    <n v="1637033582.6099999"/>
    <n v="0"/>
  </r>
  <r>
    <s v="Servicios fabricante- Microsoft Soporte PremierMicrosoft Soporte PremierSEGO3"/>
    <s v="SEGO3Microsoft Soporte Premier"/>
    <m/>
    <x v="6"/>
    <s v="SEGO3"/>
    <x v="6"/>
    <s v="Servicios fabricante- Microsoft Soporte Premier"/>
    <s v="COP"/>
    <s v="N/A"/>
    <s v="Designated Support Engineering BizTalk (1200 horas)"/>
    <s v="Paquete"/>
    <s v="Serv"/>
    <s v="Servicio"/>
    <s v="Todas las zonas"/>
    <s v="Remoto/Sitio"/>
    <s v="Profesional"/>
    <s v="SEGO3"/>
    <s v="Suscripción"/>
    <n v="1137632284.8"/>
    <n v="1"/>
    <n v="1"/>
    <n v="0"/>
    <n v="1137632284.8"/>
    <n v="1236556831.3"/>
    <n v="0"/>
  </r>
  <r>
    <s v="Servicios fabricante- Microsoft Soporte PremierMicrosoft Soporte PremierSEGO2"/>
    <s v="SEGO2Microsoft Soporte Premier"/>
    <m/>
    <x v="6"/>
    <s v="SEGO2"/>
    <x v="6"/>
    <s v="Servicios fabricante- Microsoft Soporte Premier"/>
    <s v="COP"/>
    <s v="N/A"/>
    <s v="Designated Support Engineering BizTalk (800 horas)"/>
    <s v="Paquete"/>
    <s v="Serv"/>
    <s v="Servicio"/>
    <s v="Todas las zonas"/>
    <s v="Remoto/Sitio"/>
    <s v="Profesional"/>
    <s v="SEGO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EGO1"/>
    <s v="SEGO1Microsoft Soporte Premier"/>
    <m/>
    <x v="6"/>
    <s v="SEGO1"/>
    <x v="6"/>
    <s v="Servicios fabricante- Microsoft Soporte Premier"/>
    <s v="COP"/>
    <s v="N/A"/>
    <s v="Designated Support Engineering BizTalk (400 horas)"/>
    <s v="Paquete"/>
    <s v="Serv"/>
    <s v="Servicio"/>
    <s v="Todas las zonas"/>
    <s v="Remoto/Sitio"/>
    <s v="Profesional"/>
    <s v="SEGO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EET5"/>
    <s v="SEET5Microsoft Soporte Premier"/>
    <m/>
    <x v="6"/>
    <s v="SEET5"/>
    <x v="6"/>
    <s v="Servicios fabricante- Microsoft Soporte Premier"/>
    <s v="COP"/>
    <s v="N/A"/>
    <s v="Designated Support Engineering Project Server (1 hora)"/>
    <s v="Hora"/>
    <s v="Serv"/>
    <s v="Servicio"/>
    <s v="Todas las zonas"/>
    <s v="Remoto/Sitio"/>
    <s v="Profesional"/>
    <s v="SEET5"/>
    <s v="Suscripción"/>
    <n v="0"/>
    <n v="1"/>
    <n v="1"/>
    <n v="0"/>
    <n v="0"/>
    <n v="0"/>
    <n v="0"/>
  </r>
  <r>
    <s v="Servicios fabricante- Microsoft Soporte PremierMicrosoft Soporte PremierSEET4"/>
    <s v="SEET4Microsoft Soporte Premier"/>
    <m/>
    <x v="6"/>
    <s v="SEET4"/>
    <x v="6"/>
    <s v="Servicios fabricante- Microsoft Soporte Premier"/>
    <s v="COP"/>
    <s v="N/A"/>
    <s v="Designated Support Engineering Project Server (1600 horas)"/>
    <s v="Paquete"/>
    <s v="Serv"/>
    <s v="Servicio"/>
    <s v="Todas las zonas"/>
    <s v="Remoto/Sitio"/>
    <s v="Profesional"/>
    <s v="SEET4"/>
    <s v="Suscripción"/>
    <n v="1506070896"/>
    <n v="1"/>
    <n v="1"/>
    <n v="0"/>
    <n v="1506070896"/>
    <n v="1637033582.6099999"/>
    <n v="0"/>
  </r>
  <r>
    <s v="Servicios fabricante- Microsoft Soporte PremierMicrosoft Soporte PremierSEET3"/>
    <s v="SEET3Microsoft Soporte Premier"/>
    <m/>
    <x v="6"/>
    <s v="SEET3"/>
    <x v="6"/>
    <s v="Servicios fabricante- Microsoft Soporte Premier"/>
    <s v="COP"/>
    <s v="N/A"/>
    <s v="Designated Support Engineering Project Server (1200 horas)"/>
    <s v="Paquete"/>
    <s v="Serv"/>
    <s v="Servicio"/>
    <s v="Todas las zonas"/>
    <s v="Remoto/Sitio"/>
    <s v="Profesional"/>
    <s v="SEET3"/>
    <s v="Suscripción"/>
    <n v="1137632284.8"/>
    <n v="1"/>
    <n v="1"/>
    <n v="0"/>
    <n v="1137632284.8"/>
    <n v="1236556831.3"/>
    <n v="0"/>
  </r>
  <r>
    <s v="Servicios fabricante- Microsoft Soporte PremierMicrosoft Soporte PremierSEET2"/>
    <s v="SEET2Microsoft Soporte Premier"/>
    <m/>
    <x v="6"/>
    <s v="SEET2"/>
    <x v="6"/>
    <s v="Servicios fabricante- Microsoft Soporte Premier"/>
    <s v="COP"/>
    <s v="N/A"/>
    <s v="Designated Support Engineering Project Server (800 horas)"/>
    <s v="Paquete"/>
    <s v="Serv"/>
    <s v="Servicio"/>
    <s v="Todas las zonas"/>
    <s v="Remoto/Sitio"/>
    <s v="Profesional"/>
    <s v="SEET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EET1"/>
    <s v="SEET1Microsoft Soporte Premier"/>
    <m/>
    <x v="6"/>
    <s v="SEET1"/>
    <x v="6"/>
    <s v="Servicios fabricante- Microsoft Soporte Premier"/>
    <s v="COP"/>
    <s v="N/A"/>
    <s v="Designated Support Engineering Project Server (400 horas)"/>
    <s v="Paquete"/>
    <s v="Serv"/>
    <s v="Servicio"/>
    <s v="Todas las zonas"/>
    <s v="Remoto/Sitio"/>
    <s v="Profesional"/>
    <s v="SEET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EER5"/>
    <s v="SEER5Microsoft Soporte Premier"/>
    <m/>
    <x v="6"/>
    <s v="SEER5"/>
    <x v="6"/>
    <s v="Servicios fabricante- Microsoft Soporte Premier"/>
    <s v="COP"/>
    <s v="N/A"/>
    <s v="Designated Support Engineering Analytics Platform System (1 hora)"/>
    <s v="Hora"/>
    <s v="Serv"/>
    <s v="Servicio"/>
    <s v="Todas las zonas"/>
    <s v="Remoto/Sitio"/>
    <s v="Profesional"/>
    <s v="SEER5"/>
    <s v="Suscripción"/>
    <n v="0"/>
    <n v="1"/>
    <n v="1"/>
    <n v="0"/>
    <n v="0"/>
    <n v="0"/>
    <n v="0"/>
  </r>
  <r>
    <s v="Servicios fabricante- Microsoft Soporte PremierMicrosoft Soporte PremierSEER4"/>
    <s v="SEER4Microsoft Soporte Premier"/>
    <m/>
    <x v="6"/>
    <s v="SEER4"/>
    <x v="6"/>
    <s v="Servicios fabricante- Microsoft Soporte Premier"/>
    <s v="COP"/>
    <s v="N/A"/>
    <s v="Designated Support Engineering Analytics Platform System (1600 horas)"/>
    <s v="Paquete"/>
    <s v="Serv"/>
    <s v="Servicio"/>
    <s v="Todas las zonas"/>
    <s v="Remoto/Sitio"/>
    <s v="Profesional"/>
    <s v="SEER4"/>
    <s v="Suscripción"/>
    <n v="1506070896"/>
    <n v="1"/>
    <n v="1"/>
    <n v="0"/>
    <n v="1506070896"/>
    <n v="1637033582.6099999"/>
    <n v="0"/>
  </r>
  <r>
    <s v="Servicios fabricante- Microsoft Soporte PremierMicrosoft Soporte PremierSEER3"/>
    <s v="SEER3Microsoft Soporte Premier"/>
    <m/>
    <x v="6"/>
    <s v="SEER3"/>
    <x v="6"/>
    <s v="Servicios fabricante- Microsoft Soporte Premier"/>
    <s v="COP"/>
    <s v="N/A"/>
    <s v="Designated Support Engineering Analytics Platform System (1200 horas)"/>
    <s v="Paquete"/>
    <s v="Serv"/>
    <s v="Servicio"/>
    <s v="Todas las zonas"/>
    <s v="Remoto/Sitio"/>
    <s v="Profesional"/>
    <s v="SEER3"/>
    <s v="Suscripción"/>
    <n v="1137632284.8"/>
    <n v="1"/>
    <n v="1"/>
    <n v="0"/>
    <n v="1137632284.8"/>
    <n v="1236556831.3"/>
    <n v="0"/>
  </r>
  <r>
    <s v="Servicios fabricante- Microsoft Soporte PremierMicrosoft Soporte PremierSEER2"/>
    <s v="SEER2Microsoft Soporte Premier"/>
    <m/>
    <x v="6"/>
    <s v="SEER2"/>
    <x v="6"/>
    <s v="Servicios fabricante- Microsoft Soporte Premier"/>
    <s v="COP"/>
    <s v="N/A"/>
    <s v="Designated Support Engineering Analytics Platform System (800 horas)"/>
    <s v="Paquete"/>
    <s v="Serv"/>
    <s v="Servicio"/>
    <s v="Todas las zonas"/>
    <s v="Remoto/Sitio"/>
    <s v="Profesional"/>
    <s v="SEER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EER1"/>
    <s v="SEER1Microsoft Soporte Premier"/>
    <m/>
    <x v="6"/>
    <s v="SEER1"/>
    <x v="6"/>
    <s v="Servicios fabricante- Microsoft Soporte Premier"/>
    <s v="COP"/>
    <s v="N/A"/>
    <s v="Designated Support Engineering Analytics Platform System (400 horas)"/>
    <s v="Paquete"/>
    <s v="Serv"/>
    <s v="Servicio"/>
    <s v="Todas las zonas"/>
    <s v="Remoto/Sitio"/>
    <s v="Profesional"/>
    <s v="SEER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EDP5"/>
    <s v="SEDP5Microsoft Soporte Premier"/>
    <m/>
    <x v="6"/>
    <s v="SEDP5"/>
    <x v="6"/>
    <s v="Servicios fabricante- Microsoft Soporte Premier"/>
    <s v="COP"/>
    <s v="N/A"/>
    <s v="Designated Support Engineering Office (1 hora)"/>
    <s v="Hora"/>
    <s v="Serv"/>
    <s v="Servicio"/>
    <s v="Todas las zonas"/>
    <s v="Remoto/Sitio"/>
    <s v="Profesional"/>
    <s v="SEDP5"/>
    <s v="Suscripción"/>
    <n v="0"/>
    <n v="1"/>
    <n v="1"/>
    <n v="0"/>
    <n v="0"/>
    <n v="0"/>
    <n v="0"/>
  </r>
  <r>
    <s v="Servicios fabricante- Microsoft Soporte PremierMicrosoft Soporte PremierSEDP4"/>
    <s v="SEDP4Microsoft Soporte Premier"/>
    <m/>
    <x v="6"/>
    <s v="SEDP4"/>
    <x v="6"/>
    <s v="Servicios fabricante- Microsoft Soporte Premier"/>
    <s v="COP"/>
    <s v="N/A"/>
    <s v="Designated Support Engineering Office (1600 horas)"/>
    <s v="Paquete"/>
    <s v="Serv"/>
    <s v="Servicio"/>
    <s v="Todas las zonas"/>
    <s v="Remoto/Sitio"/>
    <s v="Profesional"/>
    <s v="SEDP4"/>
    <s v="Suscripción"/>
    <n v="1506070896"/>
    <n v="1"/>
    <n v="1"/>
    <n v="0"/>
    <n v="1506070896"/>
    <n v="1637033582.6099999"/>
    <n v="0"/>
  </r>
  <r>
    <s v="Servicios fabricante- Microsoft Soporte PremierMicrosoft Soporte PremierSEDP3"/>
    <s v="SEDP3Microsoft Soporte Premier"/>
    <m/>
    <x v="6"/>
    <s v="SEDP3"/>
    <x v="6"/>
    <s v="Servicios fabricante- Microsoft Soporte Premier"/>
    <s v="COP"/>
    <s v="N/A"/>
    <s v="Designated Support Engineering Office (1200 horas)"/>
    <s v="Paquete"/>
    <s v="Serv"/>
    <s v="Servicio"/>
    <s v="Todas las zonas"/>
    <s v="Remoto/Sitio"/>
    <s v="Profesional"/>
    <s v="SEDP3"/>
    <s v="Suscripción"/>
    <n v="1137632284.8"/>
    <n v="1"/>
    <n v="1"/>
    <n v="0"/>
    <n v="1137632284.8"/>
    <n v="1236556831.3"/>
    <n v="0"/>
  </r>
  <r>
    <s v="Servicios fabricante- Microsoft Soporte PremierMicrosoft Soporte PremierSEDP2"/>
    <s v="SEDP2Microsoft Soporte Premier"/>
    <m/>
    <x v="6"/>
    <s v="SEDP2"/>
    <x v="6"/>
    <s v="Servicios fabricante- Microsoft Soporte Premier"/>
    <s v="COP"/>
    <s v="N/A"/>
    <s v="Designated Support Engineering Office (800 horas)"/>
    <s v="Paquete"/>
    <s v="Serv"/>
    <s v="Servicio"/>
    <s v="Todas las zonas"/>
    <s v="Remoto/Sitio"/>
    <s v="Profesional"/>
    <s v="SEDP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EDP1"/>
    <s v="SEDP1Microsoft Soporte Premier"/>
    <m/>
    <x v="6"/>
    <s v="SEDP1"/>
    <x v="6"/>
    <s v="Servicios fabricante- Microsoft Soporte Premier"/>
    <s v="COP"/>
    <s v="N/A"/>
    <s v="Designated Support Engineering Office (400 horas)"/>
    <s v="Paquete"/>
    <s v="Serv"/>
    <s v="Servicio"/>
    <s v="Todas las zonas"/>
    <s v="Remoto/Sitio"/>
    <s v="Profesional"/>
    <s v="SEDP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EAW"/>
    <s v="SEAWMicrosoft Soporte Premier"/>
    <m/>
    <x v="6"/>
    <s v="SEAW"/>
    <x v="6"/>
    <s v="Servicios fabricante- Microsoft Soporte Premier"/>
    <s v="COP"/>
    <s v="N/A"/>
    <s v="Security Architecture Workshop"/>
    <s v="Servicio"/>
    <s v="Serv"/>
    <s v="Servicio"/>
    <s v="Todas las zonas"/>
    <s v="Remoto"/>
    <s v="Profesional"/>
    <s v="SEAW"/>
    <s v="Suscripción"/>
    <n v="16400000"/>
    <n v="1"/>
    <n v="1"/>
    <n v="0"/>
    <n v="16400000"/>
    <n v="17826086.960000001"/>
    <n v="0"/>
  </r>
  <r>
    <s v="Servicios fabricante- Microsoft Soporte PremierMicrosoft Soporte PremierSEAA"/>
    <s v="SEAAMicrosoft Soporte Premier"/>
    <m/>
    <x v="6"/>
    <s v="SEAA"/>
    <x v="6"/>
    <s v="Servicios fabricante- Microsoft Soporte Premier"/>
    <s v="COP"/>
    <s v="N/A"/>
    <s v="RAP as a Service for Active Directory"/>
    <s v="Servicio"/>
    <s v="Serv"/>
    <s v="Servicio"/>
    <s v="Todas las zonas"/>
    <s v="Remoto"/>
    <s v="Profesional"/>
    <s v="SEAA"/>
    <s v="Suscripción"/>
    <n v="48400000"/>
    <n v="1"/>
    <n v="1"/>
    <n v="0"/>
    <n v="48400000"/>
    <n v="52608695.649999999"/>
    <n v="0"/>
  </r>
  <r>
    <s v="Servicios fabricante- Microsoft Soporte PremierMicrosoft Soporte PremierSDZG"/>
    <s v="SDZGMicrosoft Soporte Premier"/>
    <m/>
    <x v="6"/>
    <s v="SDZG"/>
    <x v="6"/>
    <s v="Servicios fabricante- Microsoft Soporte Premier"/>
    <s v="COP"/>
    <s v="N/A"/>
    <s v="Azure Gaming Advisor"/>
    <s v="Servicio"/>
    <s v="Serv"/>
    <s v="Servicio"/>
    <s v="Todas las zonas"/>
    <s v="Remoto"/>
    <s v="Profesional"/>
    <s v="SDZG"/>
    <s v="Suscripción"/>
    <n v="0"/>
    <n v="1"/>
    <n v="1"/>
    <n v="0"/>
    <n v="0"/>
    <n v="0"/>
    <n v="0"/>
  </r>
  <r>
    <s v="Servicios fabricante- Microsoft Soporte PremierMicrosoft Soporte PremierSDWA"/>
    <s v="SDWAMicrosoft Soporte Premier"/>
    <m/>
    <x v="6"/>
    <s v="SDWA"/>
    <x v="6"/>
    <s v="Servicios fabricante- Microsoft Soporte Premier"/>
    <s v="COP"/>
    <s v="N/A"/>
    <s v="Web Application Load and Stress Test Review"/>
    <s v="Servicio"/>
    <s v="Serv"/>
    <s v="Servicio"/>
    <s v="Todas las zonas"/>
    <s v="Remoto/Sitio"/>
    <s v="Profesional"/>
    <s v="SDWA"/>
    <s v="Suscripción"/>
    <n v="45200000"/>
    <n v="1"/>
    <n v="1"/>
    <n v="0"/>
    <n v="45200000"/>
    <n v="49130434.780000001"/>
    <n v="0"/>
  </r>
  <r>
    <s v="Servicios fabricante- Microsoft Soporte PremierMicrosoft Soporte PremierSDOO"/>
    <s v="SDOOMicrosoft Soporte Premier"/>
    <m/>
    <x v="6"/>
    <s v="SDOO"/>
    <x v="6"/>
    <s v="Servicios fabricante- Microsoft Soporte Premier"/>
    <s v="COP"/>
    <s v="N/A"/>
    <s v="Onboarding Accelerator - Deployment and Migration Assistance for Azure DevOps Services"/>
    <s v="Servicio"/>
    <s v="Serv"/>
    <s v="Servicio"/>
    <s v="Todas las zonas"/>
    <s v="Remoto/Sitio"/>
    <s v="Profesional"/>
    <s v="SDOO"/>
    <s v="Suscripción"/>
    <n v="86000000"/>
    <n v="1"/>
    <n v="1"/>
    <n v="0"/>
    <n v="86000000"/>
    <n v="93478260.870000005"/>
    <n v="0"/>
  </r>
  <r>
    <s v="Servicios fabricante- Microsoft Soporte PremierMicrosoft Soporte PremierSDOL"/>
    <s v="SDOLMicrosoft Soporte Premier"/>
    <m/>
    <x v="6"/>
    <s v="SDOL"/>
    <x v="6"/>
    <s v="Servicios fabricante- Microsoft Soporte Premier"/>
    <s v="COP"/>
    <s v="N/A"/>
    <s v="Onboarding Accelerator - Implementing Security Baselines - Premium"/>
    <s v="Servicio"/>
    <s v="Serv"/>
    <s v="Servicio"/>
    <s v="Todas las zonas"/>
    <s v="Remoto/Sitio"/>
    <s v="Profesional"/>
    <s v="SDOL"/>
    <s v="Suscripción"/>
    <n v="171600000"/>
    <n v="1"/>
    <n v="1"/>
    <n v="0"/>
    <n v="171600000"/>
    <n v="186521739.13"/>
    <n v="0"/>
  </r>
  <r>
    <s v="Servicios fabricante- Microsoft Soporte PremierMicrosoft Soporte PremierSDOC"/>
    <s v="SDOCMicrosoft Soporte Premier"/>
    <m/>
    <x v="6"/>
    <s v="SDOC"/>
    <x v="6"/>
    <s v="Servicios fabricante- Microsoft Soporte Premier"/>
    <s v="COP"/>
    <s v="N/A"/>
    <s v="Onboarding Accelerator - Implementing Security Baselines - Base"/>
    <s v="Servicio"/>
    <s v="Serv"/>
    <s v="Servicio"/>
    <s v="Todas las zonas"/>
    <s v="Remoto/Sitio"/>
    <s v="Profesional"/>
    <s v="SDOC"/>
    <s v="Suscripción"/>
    <n v="70800000"/>
    <n v="1"/>
    <n v="1"/>
    <n v="0"/>
    <n v="70800000"/>
    <n v="76956521.739999995"/>
    <n v="0"/>
  </r>
  <r>
    <s v="Servicios fabricante- Microsoft Soporte PremierMicrosoft Soporte PremierSDEI"/>
    <s v="SDEIMicrosoft Soporte Premier"/>
    <m/>
    <x v="6"/>
    <s v="SDEI"/>
    <x v="6"/>
    <s v="Servicios fabricante- Microsoft Soporte Premier"/>
    <s v="COP"/>
    <s v="N/A"/>
    <s v="Developer Advisory - Windows Azure Applications"/>
    <s v="Servicio"/>
    <s v="Serv"/>
    <s v="Servicio"/>
    <s v="Todas las zonas"/>
    <s v="Remoto/Sitio"/>
    <s v="Profesional"/>
    <s v="SDEI"/>
    <s v="Suscripción"/>
    <n v="10400000"/>
    <n v="1"/>
    <n v="1"/>
    <n v="0"/>
    <n v="10400000"/>
    <n v="11304347.83"/>
    <n v="0"/>
  </r>
  <r>
    <s v="Servicios fabricante- Microsoft Soporte PremierMicrosoft Soporte PremierSDED"/>
    <s v="SDEDMicrosoft Soporte Premier"/>
    <m/>
    <x v="6"/>
    <s v="SDED"/>
    <x v="6"/>
    <s v="Servicios fabricante- Microsoft Soporte Premier"/>
    <s v="COP"/>
    <s v="N/A"/>
    <s v="Developer Advisory - Web Applications and Web Services"/>
    <s v="Servicio"/>
    <s v="Serv"/>
    <s v="Servicio"/>
    <s v="Todas las zonas"/>
    <s v="Remoto/Sitio"/>
    <s v="Profesional"/>
    <s v="SDED"/>
    <s v="Suscripción"/>
    <n v="38800000"/>
    <n v="1"/>
    <n v="1"/>
    <n v="0"/>
    <n v="38800000"/>
    <n v="42173913.039999999"/>
    <n v="0"/>
  </r>
  <r>
    <s v="Servicios fabricante- Microsoft Soporte PremierMicrosoft Soporte PremierSDEA"/>
    <s v="SDEAMicrosoft Soporte Premier"/>
    <m/>
    <x v="6"/>
    <s v="SDEA"/>
    <x v="6"/>
    <s v="Servicios fabricante- Microsoft Soporte Premier"/>
    <s v="COP"/>
    <s v="N/A"/>
    <s v="Developer Advisory - Visual Studio ALM for Team Foundation Server"/>
    <s v="Servicio"/>
    <s v="Serv"/>
    <s v="Servicio"/>
    <s v="Todas las zonas"/>
    <s v="Remoto/Sitio"/>
    <s v="Profesional"/>
    <s v="SDEA"/>
    <s v="Suscripción"/>
    <n v="59600000"/>
    <n v="1"/>
    <n v="1"/>
    <n v="0"/>
    <n v="59600000"/>
    <n v="64782608.700000003"/>
    <n v="0"/>
  </r>
  <r>
    <s v="Servicios fabricante- Microsoft Soporte PremierMicrosoft Soporte PremierSDDI"/>
    <s v="SDDIMicrosoft Soporte Premier"/>
    <m/>
    <x v="6"/>
    <s v="SDDI"/>
    <x v="6"/>
    <s v="Servicios fabricante- Microsoft Soporte Premier"/>
    <s v="COP"/>
    <s v="N/A"/>
    <s v="Developer Advisory - Desktop Applications"/>
    <s v="Servicio"/>
    <s v="Serv"/>
    <s v="Servicio"/>
    <s v="Todas las zonas"/>
    <s v="Remoto/Sitio"/>
    <s v="Profesional"/>
    <s v="SDDI"/>
    <s v="Suscripción"/>
    <n v="18400000"/>
    <n v="1"/>
    <n v="1"/>
    <n v="0"/>
    <n v="18400000"/>
    <n v="20000000"/>
    <n v="0"/>
  </r>
  <r>
    <s v="Servicios fabricante- Microsoft Soporte PremierMicrosoft Soporte PremierSDBT"/>
    <s v="SDBTMicrosoft Soporte Premier"/>
    <m/>
    <x v="6"/>
    <s v="SDBT"/>
    <x v="6"/>
    <s v="Servicios fabricante- Microsoft Soporte Premier"/>
    <s v="COP"/>
    <s v="N/A"/>
    <s v="Onboarding Accelerator - Azure Active Directory: Auditing - Base"/>
    <s v="Servicio"/>
    <s v="Serv"/>
    <s v="Servicio"/>
    <s v="Todas las zonas"/>
    <s v="Remoto/Sitio"/>
    <s v="Profesional"/>
    <s v="SDBT"/>
    <s v="Suscripción"/>
    <n v="15600000"/>
    <n v="1"/>
    <n v="1"/>
    <n v="0"/>
    <n v="15600000"/>
    <n v="16956521.739999998"/>
    <n v="0"/>
  </r>
  <r>
    <s v="Servicios fabricante- Microsoft Soporte PremierMicrosoft Soporte PremierSDBR"/>
    <s v="SDBRMicrosoft Soporte Premier"/>
    <m/>
    <x v="6"/>
    <s v="SDBR"/>
    <x v="6"/>
    <s v="Servicios fabricante- Microsoft Soporte Premier"/>
    <s v="COP"/>
    <s v="N/A"/>
    <s v="Onboarding Accelerator - Azure Active Directory: Auditing - Add On"/>
    <s v="Servicio"/>
    <s v="Serv"/>
    <s v="Servicio"/>
    <s v="Todas las zonas"/>
    <s v="Remoto/Sitio"/>
    <s v="Profesional"/>
    <s v="SDBR"/>
    <s v="Suscripción"/>
    <n v="15600000"/>
    <n v="1"/>
    <n v="1"/>
    <n v="0"/>
    <n v="15600000"/>
    <n v="16956521.739999998"/>
    <n v="0"/>
  </r>
  <r>
    <s v="Servicios fabricante- Microsoft Soporte PremierMicrosoft Soporte PremierSDBL"/>
    <s v="SDBLMicrosoft Soporte Premier"/>
    <m/>
    <x v="6"/>
    <s v="SDBL"/>
    <x v="6"/>
    <s v="Servicios fabricante- Microsoft Soporte Premier"/>
    <s v="COP"/>
    <s v="N/A"/>
    <s v="Onboarding Accelerator - Implementing Microsoft Intune Features Premium"/>
    <s v="Servicio"/>
    <s v="Serv"/>
    <s v="Servicio"/>
    <s v="Todas las zonas"/>
    <s v="Remoto/Sitio"/>
    <s v="Profesional"/>
    <s v="SDBL"/>
    <s v="Suscripción"/>
    <n v="86400000"/>
    <n v="1"/>
    <n v="1"/>
    <n v="0"/>
    <n v="86400000"/>
    <n v="93913043.480000004"/>
    <n v="0"/>
  </r>
  <r>
    <s v="Servicios fabricante- Microsoft Soporte PremierMicrosoft Soporte PremierSDBE"/>
    <s v="SDBEMicrosoft Soporte Premier"/>
    <m/>
    <x v="6"/>
    <s v="SDBE"/>
    <x v="6"/>
    <s v="Servicios fabricante- Microsoft Soporte Premier"/>
    <s v="COP"/>
    <s v="N/A"/>
    <s v="Onboarding Accelerator - Implementing Microsoft Intune Features Base"/>
    <s v="Servicio"/>
    <s v="Serv"/>
    <s v="Servicio"/>
    <s v="Todas las zonas"/>
    <s v="Remoto/Sitio"/>
    <s v="Profesional"/>
    <s v="SDBE"/>
    <s v="Suscripción"/>
    <n v="31600000"/>
    <n v="1"/>
    <n v="1"/>
    <n v="0"/>
    <n v="31600000"/>
    <n v="34347826.090000004"/>
    <n v="0"/>
  </r>
  <r>
    <s v="Servicios fabricante- Microsoft Soporte PremierMicrosoft Soporte PremierSDBC"/>
    <s v="SDBCMicrosoft Soporte Premier"/>
    <m/>
    <x v="6"/>
    <s v="SDBC"/>
    <x v="6"/>
    <s v="Servicios fabricante- Microsoft Soporte Premier"/>
    <s v="COP"/>
    <s v="N/A"/>
    <s v="Onboarding Accelerator - Implementing Microsoft Intune Features Add On"/>
    <s v="Servicio"/>
    <s v="Serv"/>
    <s v="Servicio"/>
    <s v="Todas las zonas"/>
    <s v="Remoto/Sitio"/>
    <s v="Profesional"/>
    <s v="SDBC"/>
    <s v="Suscripción"/>
    <n v="15600000"/>
    <n v="1"/>
    <n v="1"/>
    <n v="0"/>
    <n v="15600000"/>
    <n v="16956521.739999998"/>
    <n v="0"/>
  </r>
  <r>
    <s v="Servicios fabricante- Microsoft Soporte PremierMicrosoft Soporte PremierSCRA"/>
    <s v="SCRAMicrosoft Soporte Premier"/>
    <m/>
    <x v="6"/>
    <s v="SCRA"/>
    <x v="6"/>
    <s v="Servicios fabricante- Microsoft Soporte Premier"/>
    <s v="COP"/>
    <s v="N/A"/>
    <s v="RAP as a Service PLUS - Generic"/>
    <s v="Servicio"/>
    <s v="Serv"/>
    <s v="Servicio"/>
    <s v="Todas las zonas"/>
    <s v="Remoto/Sitio"/>
    <s v="Profesional"/>
    <s v="SCRA"/>
    <s v="Suscripción"/>
    <n v="80000000"/>
    <n v="1"/>
    <n v="1"/>
    <n v="0"/>
    <n v="80000000"/>
    <n v="86956521.739999995"/>
    <n v="0"/>
  </r>
  <r>
    <s v="Servicios fabricante- Microsoft Soporte PremierMicrosoft Soporte PremierSCPS"/>
    <s v="SCPSMicrosoft Soporte Premier"/>
    <m/>
    <x v="6"/>
    <s v="SCPS"/>
    <x v="6"/>
    <s v="Servicios fabricante- Microsoft Soporte Premier"/>
    <s v="COP"/>
    <s v="N/A"/>
    <s v="RAP as a Service Complex for SQL Server"/>
    <s v="Servicio"/>
    <s v="Serv"/>
    <s v="Servicio"/>
    <s v="Todas las zonas"/>
    <s v="Remoto"/>
    <s v="Profesional"/>
    <s v="SCPS"/>
    <s v="Suscripción"/>
    <n v="121200000"/>
    <n v="1"/>
    <n v="1"/>
    <n v="0"/>
    <n v="121200000"/>
    <n v="131739130.43000001"/>
    <n v="0"/>
  </r>
  <r>
    <s v="Servicios fabricante- Microsoft Soporte PremierMicrosoft Soporte PremierSCKT"/>
    <s v="SCKTMicrosoft Soporte Premier"/>
    <m/>
    <x v="6"/>
    <s v="SCKT"/>
    <x v="6"/>
    <s v="Servicios fabricante- Microsoft Soporte Premier"/>
    <s v="COP"/>
    <s v="N/A"/>
    <s v="Chalk Talk - Office 365 Exchange Online: Advanced Administration using PowerShell"/>
    <s v="Servicio"/>
    <s v="Serv"/>
    <s v="Servicio"/>
    <s v="Todas las zonas"/>
    <s v="Remoto/Sitio"/>
    <s v="Profesional"/>
    <s v="SCKT"/>
    <s v="Suscripción"/>
    <n v="28800000"/>
    <n v="1"/>
    <n v="1"/>
    <n v="0"/>
    <n v="28800000"/>
    <n v="31304347.829999998"/>
    <n v="0"/>
  </r>
  <r>
    <s v="Servicios fabricante- Microsoft Soporte PremierMicrosoft Soporte PremierSCAU"/>
    <s v="SCAUMicrosoft Soporte Premier"/>
    <m/>
    <x v="6"/>
    <s v="SCAU"/>
    <x v="6"/>
    <s v="Servicios fabricante- Microsoft Soporte Premier"/>
    <s v="COP"/>
    <s v="N/A"/>
    <s v="Activate Azure with Multi-Factor Authentication and Conditional Access"/>
    <s v="Servicio"/>
    <s v="Serv"/>
    <s v="Servicio"/>
    <s v="Todas las zonas"/>
    <s v="Remoto"/>
    <s v="Profesional"/>
    <s v="SCAU"/>
    <s v="Suscripción"/>
    <n v="34400000"/>
    <n v="1"/>
    <n v="1"/>
    <n v="0"/>
    <n v="34400000"/>
    <n v="37391304.350000001"/>
    <n v="0"/>
  </r>
  <r>
    <s v="Servicios fabricante- Microsoft Soporte PremierMicrosoft Soporte PremierSCAR"/>
    <s v="SCARMicrosoft Soporte Premier"/>
    <m/>
    <x v="6"/>
    <s v="SCAR"/>
    <x v="6"/>
    <s v="Servicios fabricante- Microsoft Soporte Premier"/>
    <s v="COP"/>
    <s v="N/A"/>
    <s v="Activate Azure with Multi-Factor Authentication and Conditional Access - Add on"/>
    <s v="Servicio"/>
    <s v="Serv"/>
    <s v="Servicio"/>
    <s v="Todas las zonas"/>
    <s v="Remoto"/>
    <s v="Profesional"/>
    <s v="SCAR"/>
    <s v="Suscripción"/>
    <n v="15600000"/>
    <n v="1"/>
    <n v="1"/>
    <n v="0"/>
    <n v="15600000"/>
    <n v="16956521.739999998"/>
    <n v="0"/>
  </r>
  <r>
    <s v="Servicios fabricante- Microsoft Soporte PremierMicrosoft Soporte PremierSBRL"/>
    <s v="SBRLMicrosoft Soporte Premier"/>
    <m/>
    <x v="6"/>
    <s v="SBRL"/>
    <x v="6"/>
    <s v="Servicios fabricante- Microsoft Soporte Premier"/>
    <s v="COP"/>
    <s v="N/A"/>
    <s v="Onboarding Accelerator - Password-less Authentication"/>
    <s v="Servicio"/>
    <s v="Serv"/>
    <s v="Servicio"/>
    <s v="Todas las zonas"/>
    <s v="Remoto/Sitio"/>
    <s v="Profesional"/>
    <s v="SBRL"/>
    <s v="Suscripción"/>
    <n v="86400000"/>
    <n v="1"/>
    <n v="1"/>
    <n v="0"/>
    <n v="86400000"/>
    <n v="93913043.480000004"/>
    <n v="0"/>
  </r>
  <r>
    <s v="Servicios fabricante- Microsoft Soporte PremierMicrosoft Soporte PremierSBOR"/>
    <s v="SBORMicrosoft Soporte Premier"/>
    <m/>
    <x v="6"/>
    <s v="SBOR"/>
    <x v="6"/>
    <s v="Servicios fabricante- Microsoft Soporte Premier"/>
    <s v="COP"/>
    <s v="N/A"/>
    <s v="Onboarding Accelerator - Deployment and Migration Assistance for SharePoint Server - Base"/>
    <s v="Servicio"/>
    <s v="Serv"/>
    <s v="Servicio"/>
    <s v="Todas las zonas"/>
    <s v="Remoto/Sitio"/>
    <s v="Profesional"/>
    <s v="SBOR"/>
    <s v="Suscripción"/>
    <n v="86000000"/>
    <n v="1"/>
    <n v="1"/>
    <n v="0"/>
    <n v="86000000"/>
    <n v="93478260.870000005"/>
    <n v="0"/>
  </r>
  <r>
    <s v="Servicios fabricante- Microsoft Soporte PremierMicrosoft Soporte PremierSBOM"/>
    <s v="SBOMMicrosoft Soporte Premier"/>
    <m/>
    <x v="6"/>
    <s v="SBOM"/>
    <x v="6"/>
    <s v="Servicios fabricante- Microsoft Soporte Premier"/>
    <s v="COP"/>
    <s v="N/A"/>
    <s v="Microsoft Teams App Template Deployment"/>
    <s v="Servicio"/>
    <s v="Serv"/>
    <s v="Servicio"/>
    <s v="Todas las zonas"/>
    <s v="Remoto"/>
    <s v="Profesional"/>
    <s v="SBOM"/>
    <s v="Suscripción"/>
    <n v="15600000"/>
    <n v="1"/>
    <n v="1"/>
    <n v="0"/>
    <n v="15600000"/>
    <n v="16956521.739999998"/>
    <n v="0"/>
  </r>
  <r>
    <s v="Servicios fabricante- Microsoft Soporte PremierMicrosoft Soporte PremierSBOL"/>
    <s v="SBOLMicrosoft Soporte Premier"/>
    <m/>
    <x v="6"/>
    <s v="SBOL"/>
    <x v="6"/>
    <s v="Servicios fabricante- Microsoft Soporte Premier"/>
    <s v="COP"/>
    <s v="N/A"/>
    <s v="Onboarding Accelerator - Deployment and Migration Assistance for SharePoint Server - Premium"/>
    <s v="Servicio"/>
    <s v="Serv"/>
    <s v="Servicio"/>
    <s v="Todas las zonas"/>
    <s v="Remoto/Sitio"/>
    <s v="Profesional"/>
    <s v="SBOL"/>
    <s v="Suscripción"/>
    <n v="257200000"/>
    <n v="1"/>
    <n v="1"/>
    <n v="0"/>
    <n v="257200000"/>
    <n v="279565217.38999999"/>
    <n v="0"/>
  </r>
  <r>
    <s v="Servicios fabricante- Microsoft Soporte PremierMicrosoft Soporte PremierSBOE"/>
    <s v="SBOEMicrosoft Soporte Premier"/>
    <m/>
    <x v="6"/>
    <s v="SBOE"/>
    <x v="6"/>
    <s v="Servicios fabricante- Microsoft Soporte Premier"/>
    <s v="COP"/>
    <s v="N/A"/>
    <s v="Onboarding Accelerator - Deployment and Migration Assistance for SharePoint Server - Add On"/>
    <s v="Servicio"/>
    <s v="Serv"/>
    <s v="Servicio"/>
    <s v="Todas las zonas"/>
    <s v="Remoto/Sitio"/>
    <s v="Profesional"/>
    <s v="SBOE"/>
    <s v="Suscripción"/>
    <n v="86000000"/>
    <n v="1"/>
    <n v="1"/>
    <n v="0"/>
    <n v="86000000"/>
    <n v="93478260.870000005"/>
    <n v="0"/>
  </r>
  <r>
    <s v="Servicios fabricante- Microsoft Soporte PremierMicrosoft Soporte PremierSBNA"/>
    <s v="SBNAMicrosoft Soporte Premier"/>
    <m/>
    <x v="6"/>
    <s v="SBNA"/>
    <x v="6"/>
    <s v="Servicios fabricante- Microsoft Soporte Premier"/>
    <s v="COP"/>
    <s v="N/A"/>
    <s v="Onboarding Accelerator - Deployment and Migration Assistance for Active Directory - Premium"/>
    <s v="Servicio"/>
    <s v="Serv"/>
    <s v="Servicio"/>
    <s v="Todas las zonas"/>
    <s v="Remoto/Sitio"/>
    <s v="Profesional"/>
    <s v="SBNA"/>
    <s v="Suscripción"/>
    <n v="257200000"/>
    <n v="1"/>
    <n v="1"/>
    <n v="0"/>
    <n v="257200000"/>
    <n v="279565217.38999999"/>
    <n v="0"/>
  </r>
  <r>
    <s v="Servicios fabricante- Microsoft Soporte PremierMicrosoft Soporte PremierSBDY"/>
    <s v="SBDYMicrosoft Soporte Premier"/>
    <m/>
    <x v="6"/>
    <s v="SBDY"/>
    <x v="6"/>
    <s v="Servicios fabricante- Microsoft Soporte Premier"/>
    <s v="COP"/>
    <s v="N/A"/>
    <s v="Activate Microsoft 365 Security and Compliance : Data Loss Prevention"/>
    <s v="Servicio"/>
    <s v="Serv"/>
    <s v="Servicio"/>
    <s v="Todas las zonas"/>
    <s v="Remoto"/>
    <s v="Profesional"/>
    <s v="SBDY"/>
    <s v="Suscripción"/>
    <n v="28800000"/>
    <n v="1"/>
    <n v="1"/>
    <n v="0"/>
    <n v="28800000"/>
    <n v="31304347.829999998"/>
    <n v="0"/>
  </r>
  <r>
    <s v="Servicios fabricante- Microsoft Soporte PremierMicrosoft Soporte PremierSBDE"/>
    <s v="SBDEMicrosoft Soporte Premier"/>
    <m/>
    <x v="6"/>
    <s v="SBDE"/>
    <x v="6"/>
    <s v="Servicios fabricante- Microsoft Soporte Premier"/>
    <s v="COP"/>
    <s v="N/A"/>
    <s v="Onboarding Accelerator - Azure Identity Service for Applications Premium"/>
    <s v="Servicio"/>
    <s v="Serv"/>
    <s v="Servicio"/>
    <s v="Todas las zonas"/>
    <s v="Remoto/Sitio"/>
    <s v="Profesional"/>
    <s v="SBDE"/>
    <s v="Suscripción"/>
    <n v="138000000"/>
    <n v="1"/>
    <n v="1"/>
    <n v="0"/>
    <n v="138000000"/>
    <n v="150000000"/>
    <n v="0"/>
  </r>
  <r>
    <s v="Servicios fabricante- Microsoft Soporte PremierMicrosoft Soporte PremierSBDC"/>
    <s v="SBDCMicrosoft Soporte Premier"/>
    <m/>
    <x v="6"/>
    <s v="SBDC"/>
    <x v="6"/>
    <s v="Servicios fabricante- Microsoft Soporte Premier"/>
    <s v="COP"/>
    <s v="N/A"/>
    <s v="Onboarding Accelerator - Azure Identity Service for Applications Base"/>
    <s v="Servicio"/>
    <s v="Serv"/>
    <s v="Servicio"/>
    <s v="Todas las zonas"/>
    <s v="Remoto/Sitio"/>
    <s v="Profesional"/>
    <s v="SBDC"/>
    <s v="Suscripción"/>
    <n v="61600000"/>
    <n v="1"/>
    <n v="1"/>
    <n v="0"/>
    <n v="61600000"/>
    <n v="66956521.740000002"/>
    <n v="0"/>
  </r>
  <r>
    <s v="Servicios fabricante- Microsoft Soporte PremierMicrosoft Soporte PremierSBDA"/>
    <s v="SBDAMicrosoft Soporte Premier"/>
    <m/>
    <x v="6"/>
    <s v="SBDA"/>
    <x v="6"/>
    <s v="Servicios fabricante- Microsoft Soporte Premier"/>
    <s v="COP"/>
    <s v="N/A"/>
    <s v="Onboarding Accelerator - Azure Identity Service for Applications Add On"/>
    <s v="Servicio"/>
    <s v="Serv"/>
    <s v="Servicio"/>
    <s v="Todas las zonas"/>
    <s v="Remoto/Sitio"/>
    <s v="Profesional"/>
    <s v="SBDA"/>
    <s v="Suscripción"/>
    <n v="76800000"/>
    <n v="1"/>
    <n v="1"/>
    <n v="0"/>
    <n v="76800000"/>
    <n v="83478260.870000005"/>
    <n v="0"/>
  </r>
  <r>
    <s v="Servicios fabricante- Microsoft Soporte PremierMicrosoft Soporte PremierSBBC"/>
    <s v="SBBCMicrosoft Soporte Premier"/>
    <m/>
    <x v="6"/>
    <s v="SBBC"/>
    <x v="6"/>
    <s v="Servicios fabricante- Microsoft Soporte Premier"/>
    <s v="COP"/>
    <s v="N/A"/>
    <s v="Cybersecurity Incident Response Plus"/>
    <s v="Servicio"/>
    <s v="Serv"/>
    <s v="Servicio"/>
    <s v="Todas las zonas"/>
    <s v="Remoto/Sitio"/>
    <s v="Profesional"/>
    <s v="SBBC"/>
    <s v="Suscripción"/>
    <n v="985200000"/>
    <n v="1"/>
    <n v="1"/>
    <n v="0"/>
    <n v="985200000"/>
    <n v="1070869565.22"/>
    <n v="0"/>
  </r>
  <r>
    <s v="Servicios fabricante- Microsoft Soporte PremierMicrosoft Soporte PremierSBAT"/>
    <s v="SBATMicrosoft Soporte Premier"/>
    <m/>
    <x v="6"/>
    <s v="SBAT"/>
    <x v="6"/>
    <s v="Servicios fabricante- Microsoft Soporte Premier"/>
    <s v="COP"/>
    <s v="N/A"/>
    <s v="Onboarding Accelerator - Implementing Modern Device Management Base"/>
    <s v="Servicio"/>
    <s v="Serv"/>
    <s v="Servicio"/>
    <s v="Todas las zonas"/>
    <s v="Remoto/Sitio"/>
    <s v="Profesional"/>
    <s v="SBAT"/>
    <s v="Suscripción"/>
    <n v="31600000"/>
    <n v="1"/>
    <n v="1"/>
    <n v="0"/>
    <n v="31600000"/>
    <n v="34347826.090000004"/>
    <n v="0"/>
  </r>
  <r>
    <s v="Servicios fabricante- Microsoft Soporte PremierMicrosoft Soporte PremierSBAR"/>
    <s v="SBARMicrosoft Soporte Premier"/>
    <m/>
    <x v="6"/>
    <s v="SBAR"/>
    <x v="6"/>
    <s v="Servicios fabricante- Microsoft Soporte Premier"/>
    <s v="COP"/>
    <s v="N/A"/>
    <s v="Onboarding Accelerator - Implementing Modern Device Management Add On"/>
    <s v="Servicio"/>
    <s v="Serv"/>
    <s v="Servicio"/>
    <s v="Todas las zonas"/>
    <s v="Remoto/Sitio"/>
    <s v="Profesional"/>
    <s v="SBAR"/>
    <s v="Suscripción"/>
    <n v="15600000"/>
    <n v="1"/>
    <n v="1"/>
    <n v="0"/>
    <n v="15600000"/>
    <n v="16956521.739999998"/>
    <n v="0"/>
  </r>
  <r>
    <s v="Servicios fabricante- Microsoft Soporte PremierMicrosoft Soporte PremierSBAO"/>
    <s v="SBAOMicrosoft Soporte Premier"/>
    <m/>
    <x v="6"/>
    <s v="SBAO"/>
    <x v="6"/>
    <s v="Servicios fabricante- Microsoft Soporte Premier"/>
    <s v="COP"/>
    <s v="N/A"/>
    <s v="Onboarding Accelerator - Implementing Modern Device Management Premium"/>
    <s v="Servicio"/>
    <s v="Serv"/>
    <s v="Servicio"/>
    <s v="Todas las zonas"/>
    <s v="Remoto/Sitio"/>
    <s v="Profesional"/>
    <s v="SBAO"/>
    <s v="Suscripción"/>
    <n v="86400000"/>
    <n v="1"/>
    <n v="1"/>
    <n v="0"/>
    <n v="86400000"/>
    <n v="93913043.480000004"/>
    <n v="0"/>
  </r>
  <r>
    <s v="Servicios fabricante- Microsoft Soporte PremierMicrosoft Soporte PremierSAZV"/>
    <s v="SAZVMicrosoft Soporte Premier"/>
    <m/>
    <x v="6"/>
    <s v="SAZV"/>
    <x v="6"/>
    <s v="Servicios fabricante- Microsoft Soporte Premier"/>
    <s v="COP"/>
    <s v="N/A"/>
    <s v="Azure Event Management Risk Assessment"/>
    <s v="Servicio"/>
    <s v="Serv"/>
    <s v="Servicio"/>
    <s v="Todas las zonas"/>
    <s v="Remoto/Sitio"/>
    <s v="Profesional"/>
    <s v="SAZV"/>
    <s v="Suscripción"/>
    <n v="62544000"/>
    <n v="1"/>
    <n v="1"/>
    <n v="0"/>
    <n v="62544000"/>
    <n v="67982608.700000003"/>
    <n v="0"/>
  </r>
  <r>
    <s v="Servicios fabricante- Microsoft Soporte PremierMicrosoft Soporte PremierSAY5"/>
    <s v="SAY5Microsoft Soporte Premier"/>
    <m/>
    <x v="6"/>
    <s v="SAY5"/>
    <x v="6"/>
    <s v="Servicios fabricante- Microsoft Soporte Premier"/>
    <s v="COP"/>
    <s v="N/A"/>
    <s v="Dynamics 365 Customer Engagement - Assessment for On-Premises Deployments"/>
    <s v="Servicio"/>
    <s v="Serv"/>
    <s v="Servicio"/>
    <s v="Todas las zonas"/>
    <s v="Remoto/Sitio"/>
    <s v="Profesional"/>
    <s v="SAY5"/>
    <s v="Suscripción"/>
    <n v="7600000"/>
    <n v="1"/>
    <n v="1"/>
    <n v="0"/>
    <n v="7600000"/>
    <n v="8260869.5700000003"/>
    <n v="0"/>
  </r>
  <r>
    <s v="Servicios fabricante- Microsoft Soporte PremierMicrosoft Soporte PremierSAWV"/>
    <s v="SAWVMicrosoft Soporte Premier"/>
    <m/>
    <x v="6"/>
    <s v="SAWV"/>
    <x v="6"/>
    <s v="Servicios fabricante- Microsoft Soporte Premier"/>
    <s v="COP"/>
    <s v="N/A"/>
    <s v="WorkshopPLUS - Power Platform: Power Apps Portals 1 Day - Closed Workshop"/>
    <s v="Servicio"/>
    <s v="Serv"/>
    <s v="Servicio"/>
    <s v="Todas las zonas"/>
    <s v="Remoto/Sitio"/>
    <s v="Profesional"/>
    <s v="SAWV"/>
    <s v="Suscripción"/>
    <n v="15200000"/>
    <n v="1"/>
    <n v="1"/>
    <n v="0"/>
    <n v="15200000"/>
    <n v="16521739.130000001"/>
    <n v="0"/>
  </r>
  <r>
    <s v="Servicios fabricante- Microsoft Soporte PremierMicrosoft Soporte PremierSAWU"/>
    <s v="SAWUMicrosoft Soporte Premier"/>
    <m/>
    <x v="6"/>
    <s v="SAWU"/>
    <x v="6"/>
    <s v="Servicios fabricante- Microsoft Soporte Premier"/>
    <s v="COP"/>
    <s v="N/A"/>
    <s v="Secure Work from Home"/>
    <s v="Servicio"/>
    <s v="Serv"/>
    <s v="Servicio"/>
    <s v="Todas las zonas"/>
    <s v="Remoto"/>
    <s v="Profesional"/>
    <s v="SAWU"/>
    <s v="Suscripción"/>
    <n v="20800000"/>
    <n v="1"/>
    <n v="1"/>
    <n v="0"/>
    <n v="20800000"/>
    <n v="22608695.649999999"/>
    <n v="0"/>
  </r>
  <r>
    <s v="Servicios fabricante- Microsoft Soporte PremierMicrosoft Soporte PremierSAWS"/>
    <s v="SAWSMicrosoft Soporte Premier"/>
    <m/>
    <x v="6"/>
    <s v="SAWS"/>
    <x v="6"/>
    <s v="Servicios fabricante- Microsoft Soporte Premier"/>
    <s v="COP"/>
    <s v="N/A"/>
    <s v="Well-Architected Security Assessment"/>
    <s v="Servicio"/>
    <s v="Serv"/>
    <s v="Servicio"/>
    <s v="Todas las zonas"/>
    <s v="Remoto"/>
    <s v="Profesional"/>
    <s v="SAWS"/>
    <s v="Suscripción"/>
    <n v="92400000"/>
    <n v="1"/>
    <n v="1"/>
    <n v="0"/>
    <n v="92400000"/>
    <n v="100434782.61"/>
    <n v="0"/>
  </r>
  <r>
    <s v="Servicios fabricante- Microsoft Soporte PremierMicrosoft Soporte PremierSAWQ"/>
    <s v="SAWQMicrosoft Soporte Premier"/>
    <m/>
    <x v="6"/>
    <s v="SAWQ"/>
    <x v="6"/>
    <s v="Servicios fabricante- Microsoft Soporte Premier"/>
    <s v="COP"/>
    <s v="N/A"/>
    <s v="Well-Architected Reliability Assessment"/>
    <s v="Servicio"/>
    <s v="Serv"/>
    <s v="Servicio"/>
    <s v="Todas las zonas"/>
    <s v="Remoto"/>
    <s v="Profesional"/>
    <s v="SAWQ"/>
    <s v="Suscripción"/>
    <n v="92400000"/>
    <n v="1"/>
    <n v="1"/>
    <n v="0"/>
    <n v="92400000"/>
    <n v="100434782.61"/>
    <n v="0"/>
  </r>
  <r>
    <s v="Servicios fabricante- Microsoft Soporte PremierMicrosoft Soporte PremierSAWJ"/>
    <s v="SAWJMicrosoft Soporte Premier"/>
    <m/>
    <x v="6"/>
    <s v="SAWJ"/>
    <x v="6"/>
    <s v="Servicios fabricante- Microsoft Soporte Premier"/>
    <s v="COP"/>
    <s v="N/A"/>
    <s v="Well-Architected Cost Optimization Assessment"/>
    <s v="Servicio"/>
    <s v="Serv"/>
    <s v="Servicio"/>
    <s v="Todas las zonas"/>
    <s v="Remoto"/>
    <s v="Profesional"/>
    <s v="SAWJ"/>
    <s v="Suscripción"/>
    <n v="92400000"/>
    <n v="1"/>
    <n v="1"/>
    <n v="0"/>
    <n v="92400000"/>
    <n v="100434782.61"/>
    <n v="0"/>
  </r>
  <r>
    <s v="Servicios fabricante- Microsoft Soporte PremierMicrosoft Soporte PremierSAWG"/>
    <s v="SAWGMicrosoft Soporte Premier"/>
    <m/>
    <x v="6"/>
    <s v="SAWG"/>
    <x v="6"/>
    <s v="Servicios fabricante- Microsoft Soporte Premier"/>
    <s v="COP"/>
    <s v="N/A"/>
    <s v="Well-Architected Go-Live Assessment"/>
    <s v="Servicio"/>
    <s v="Serv"/>
    <s v="Servicio"/>
    <s v="Todas las zonas"/>
    <s v="Remoto"/>
    <s v="Profesional"/>
    <s v="SAWG"/>
    <s v="Suscripción"/>
    <n v="62400000"/>
    <n v="1"/>
    <n v="1"/>
    <n v="0"/>
    <n v="62400000"/>
    <n v="67826086.959999993"/>
    <n v="0"/>
  </r>
  <r>
    <s v="Servicios fabricante- Microsoft Soporte PremierMicrosoft Soporte PremierSAWB"/>
    <s v="SAWBMicrosoft Soporte Premier"/>
    <m/>
    <x v="6"/>
    <s v="SAWB"/>
    <x v="6"/>
    <s v="Servicios fabricante- Microsoft Soporte Premier"/>
    <s v="COP"/>
    <s v="N/A"/>
    <s v="Power BI Assessment"/>
    <s v="Servicio"/>
    <s v="Serv"/>
    <s v="Servicio"/>
    <s v="Todas las zonas"/>
    <s v="Remoto/Sitio"/>
    <s v="Profesional"/>
    <s v="SAWB"/>
    <s v="Suscripción"/>
    <n v="41600000"/>
    <n v="1"/>
    <n v="1"/>
    <n v="0"/>
    <n v="41600000"/>
    <n v="45217391.299999997"/>
    <n v="0"/>
  </r>
  <r>
    <s v="Servicios fabricante- Microsoft Soporte PremierMicrosoft Soporte PremierSATU5"/>
    <s v="SATU5Microsoft Soporte Premier"/>
    <m/>
    <x v="6"/>
    <s v="SATU5"/>
    <x v="6"/>
    <s v="Servicios fabricante- Microsoft Soporte Premier"/>
    <s v="COP"/>
    <s v="N/A"/>
    <s v="Designated Support Engineering Data Analytics (1 hora)"/>
    <s v="Hora"/>
    <s v="Serv"/>
    <s v="Servicio"/>
    <s v="Todas las zonas"/>
    <s v="Remoto/Sitio"/>
    <s v="Profesional"/>
    <s v="SATU5"/>
    <s v="Suscripción"/>
    <n v="0"/>
    <n v="1"/>
    <n v="1"/>
    <n v="0"/>
    <n v="0"/>
    <n v="0"/>
    <n v="0"/>
  </r>
  <r>
    <s v="Servicios fabricante- Microsoft Soporte PremierMicrosoft Soporte PremierSATU4"/>
    <s v="SATU4Microsoft Soporte Premier"/>
    <m/>
    <x v="6"/>
    <s v="SATU4"/>
    <x v="6"/>
    <s v="Servicios fabricante- Microsoft Soporte Premier"/>
    <s v="COP"/>
    <s v="N/A"/>
    <s v="Designated Support Engineering Data Analytics (1600 horas)"/>
    <s v="Paquete"/>
    <s v="Serv"/>
    <s v="Servicio"/>
    <s v="Todas las zonas"/>
    <s v="Remoto/Sitio"/>
    <s v="Profesional"/>
    <s v="SATU4"/>
    <s v="Suscripción"/>
    <n v="1506070896"/>
    <n v="1"/>
    <n v="1"/>
    <n v="0"/>
    <n v="1506070896"/>
    <n v="1637033582.6099999"/>
    <n v="0"/>
  </r>
  <r>
    <s v="Servicios fabricante- Microsoft Soporte PremierMicrosoft Soporte PremierSATU3"/>
    <s v="SATU3Microsoft Soporte Premier"/>
    <m/>
    <x v="6"/>
    <s v="SATU3"/>
    <x v="6"/>
    <s v="Servicios fabricante- Microsoft Soporte Premier"/>
    <s v="COP"/>
    <s v="N/A"/>
    <s v="Designated Support Engineering Data Analytics (1200 horas)"/>
    <s v="Paquete"/>
    <s v="Serv"/>
    <s v="Servicio"/>
    <s v="Todas las zonas"/>
    <s v="Remoto/Sitio"/>
    <s v="Profesional"/>
    <s v="SATU3"/>
    <s v="Suscripción"/>
    <n v="1137632284.8"/>
    <n v="1"/>
    <n v="1"/>
    <n v="0"/>
    <n v="1137632284.8"/>
    <n v="1236556831.3"/>
    <n v="0"/>
  </r>
  <r>
    <s v="Servicios fabricante- Microsoft Soporte PremierMicrosoft Soporte PremierSATU2"/>
    <s v="SATU2Microsoft Soporte Premier"/>
    <m/>
    <x v="6"/>
    <s v="SATU2"/>
    <x v="6"/>
    <s v="Servicios fabricante- Microsoft Soporte Premier"/>
    <s v="COP"/>
    <s v="N/A"/>
    <s v="Designated Support Engineering Data Analytics (800 horas)"/>
    <s v="Paquete"/>
    <s v="Serv"/>
    <s v="Servicio"/>
    <s v="Todas las zonas"/>
    <s v="Remoto/Sitio"/>
    <s v="Profesional"/>
    <s v="SATU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ATU1"/>
    <s v="SATU1Microsoft Soporte Premier"/>
    <m/>
    <x v="6"/>
    <s v="SATU1"/>
    <x v="6"/>
    <s v="Servicios fabricante- Microsoft Soporte Premier"/>
    <s v="COP"/>
    <s v="N/A"/>
    <s v="Designated Support Engineering Data Analytics (400 horas)"/>
    <s v="Paquete"/>
    <s v="Serv"/>
    <s v="Servicio"/>
    <s v="Todas las zonas"/>
    <s v="Remoto/Sitio"/>
    <s v="Profesional"/>
    <s v="SATU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ATO"/>
    <s v="SATOMicrosoft Soporte Premier"/>
    <m/>
    <x v="6"/>
    <s v="SATO"/>
    <x v="6"/>
    <s v="Servicios fabricante- Microsoft Soporte Premier"/>
    <s v="COP"/>
    <s v="N/A"/>
    <s v=".NET Code Review (Remote) - Tier 1"/>
    <s v="Servicio"/>
    <s v="Serv"/>
    <s v="Servicio"/>
    <s v="Todas las zonas"/>
    <s v="Remoto"/>
    <s v="Profesional"/>
    <s v="SATO"/>
    <s v="Suscripción"/>
    <n v="28000000"/>
    <n v="1"/>
    <n v="1"/>
    <n v="0"/>
    <n v="28000000"/>
    <n v="30434782.609999999"/>
    <n v="0"/>
  </r>
  <r>
    <s v="Servicios fabricante- Microsoft Soporte PremierMicrosoft Soporte PremierSATD"/>
    <s v="SATDMicrosoft Soporte Premier"/>
    <m/>
    <x v="6"/>
    <s v="SATD"/>
    <x v="6"/>
    <s v="Servicios fabricante- Microsoft Soporte Premier"/>
    <s v="COP"/>
    <s v="N/A"/>
    <s v=".NET Code Review - Tier 3"/>
    <s v="Servicio"/>
    <s v="Serv"/>
    <s v="Servicio"/>
    <s v="Todas las zonas"/>
    <s v="Remoto/Sitio"/>
    <s v="Profesional"/>
    <s v="SATD"/>
    <s v="Suscripción"/>
    <n v="92800000"/>
    <n v="1"/>
    <n v="1"/>
    <n v="0"/>
    <n v="92800000"/>
    <n v="100869565.22"/>
    <n v="0"/>
  </r>
  <r>
    <s v="Servicios fabricante- Microsoft Soporte PremierMicrosoft Soporte PremierSATC"/>
    <s v="SATCMicrosoft Soporte Premier"/>
    <m/>
    <x v="6"/>
    <s v="SATC"/>
    <x v="6"/>
    <s v="Servicios fabricante- Microsoft Soporte Premier"/>
    <s v="COP"/>
    <s v="N/A"/>
    <s v=".NET Code Review - Tier 2"/>
    <s v="Servicio"/>
    <s v="Serv"/>
    <s v="Servicio"/>
    <s v="Todas las zonas"/>
    <s v="Remoto/Sitio"/>
    <s v="Profesional"/>
    <s v="SATC"/>
    <s v="Suscripción"/>
    <n v="74800000"/>
    <n v="1"/>
    <n v="1"/>
    <n v="0"/>
    <n v="74800000"/>
    <n v="81304347.829999998"/>
    <n v="0"/>
  </r>
  <r>
    <s v="Servicios fabricante- Microsoft Soporte PremierMicrosoft Soporte PremierSASV"/>
    <s v="SASVMicrosoft Soporte Premier"/>
    <m/>
    <x v="6"/>
    <s v="SASV"/>
    <x v="6"/>
    <s v="Servicios fabricante- Microsoft Soporte Premier"/>
    <s v="COP"/>
    <s v="N/A"/>
    <s v="SQL Server Monitoring Solution"/>
    <s v="Servicio"/>
    <s v="Serv"/>
    <s v="Servicio"/>
    <s v="Todas las zonas"/>
    <s v="Remoto/Sitio"/>
    <s v="Profesional"/>
    <s v="SASV"/>
    <s v="Suscripción"/>
    <n v="56800000"/>
    <n v="1"/>
    <n v="1"/>
    <n v="0"/>
    <n v="56800000"/>
    <n v="61739130.43"/>
    <n v="0"/>
  </r>
  <r>
    <s v="Servicios fabricante- Microsoft Soporte PremierMicrosoft Soporte PremierSAPZ"/>
    <s v="SAPZMicrosoft Soporte Premier"/>
    <m/>
    <x v="6"/>
    <s v="SAPZ"/>
    <x v="6"/>
    <s v="Servicios fabricante- Microsoft Soporte Premier"/>
    <s v="COP"/>
    <s v="N/A"/>
    <s v="Mission Critical Optimization Assessment - M2 New"/>
    <s v="Servicio"/>
    <s v="Serv"/>
    <s v="Servicio"/>
    <s v="Todas las zonas"/>
    <s v="Remoto/Sitio"/>
    <s v="Profesional"/>
    <s v="SAPZ"/>
    <s v="Suscripción"/>
    <n v="82800000"/>
    <n v="1"/>
    <n v="1"/>
    <n v="0"/>
    <n v="82800000"/>
    <n v="90000000"/>
    <n v="0"/>
  </r>
  <r>
    <s v="Servicios fabricante- Microsoft Soporte PremierMicrosoft Soporte PremierSAPY"/>
    <s v="SAPYMicrosoft Soporte Premier"/>
    <m/>
    <x v="6"/>
    <s v="SAPY"/>
    <x v="6"/>
    <s v="Servicios fabricante- Microsoft Soporte Premier"/>
    <s v="COP"/>
    <s v="N/A"/>
    <s v="Mission Critical Discovery Assessment - H2 New"/>
    <s v="Servicio"/>
    <s v="Serv"/>
    <s v="Servicio"/>
    <s v="Todas las zonas"/>
    <s v="Remoto/Sitio"/>
    <s v="Profesional"/>
    <s v="SAPY"/>
    <s v="Suscripción"/>
    <n v="82800000"/>
    <n v="1"/>
    <n v="1"/>
    <n v="0"/>
    <n v="82800000"/>
    <n v="90000000"/>
    <n v="0"/>
  </r>
  <r>
    <s v="Servicios fabricante- Microsoft Soporte PremierMicrosoft Soporte PremierSAPV"/>
    <s v="SAPVMicrosoft Soporte Premier"/>
    <m/>
    <x v="6"/>
    <s v="SAPV"/>
    <x v="6"/>
    <s v="Servicios fabricante- Microsoft Soporte Premier"/>
    <s v="COP"/>
    <s v="N/A"/>
    <s v="Mission Critical Discovery Assessment - M1 New"/>
    <s v="Servicio"/>
    <s v="Serv"/>
    <s v="Servicio"/>
    <s v="Todas las zonas"/>
    <s v="Remoto/Sitio"/>
    <s v="Profesional"/>
    <s v="SAPV"/>
    <s v="Suscripción"/>
    <n v="62400000"/>
    <n v="1"/>
    <n v="1"/>
    <n v="0"/>
    <n v="62400000"/>
    <n v="67826086.959999993"/>
    <n v="0"/>
  </r>
  <r>
    <s v="Servicios fabricante- Microsoft Soporte PremierMicrosoft Soporte PremierSAPT"/>
    <s v="SAPTMicrosoft Soporte Premier"/>
    <m/>
    <x v="6"/>
    <s v="SAPT"/>
    <x v="6"/>
    <s v="Servicios fabricante- Microsoft Soporte Premier"/>
    <s v="COP"/>
    <s v="N/A"/>
    <s v="Mission Critical Optimization Assessment - L2 New"/>
    <s v="Servicio"/>
    <s v="Serv"/>
    <s v="Servicio"/>
    <s v="Todas las zonas"/>
    <s v="Remoto/Sitio"/>
    <s v="Profesional"/>
    <s v="SAPT"/>
    <s v="Suscripción"/>
    <n v="62400000"/>
    <n v="1"/>
    <n v="1"/>
    <n v="0"/>
    <n v="62400000"/>
    <n v="67826086.959999993"/>
    <n v="0"/>
  </r>
  <r>
    <s v="Servicios fabricante- Microsoft Soporte PremierMicrosoft Soporte PremierSAPR"/>
    <s v="SAPRMicrosoft Soporte Premier"/>
    <m/>
    <x v="6"/>
    <s v="SAPR"/>
    <x v="6"/>
    <s v="Servicios fabricante- Microsoft Soporte Premier"/>
    <s v="COP"/>
    <s v="N/A"/>
    <s v="Mission Critical Discovery Assessment - H1 New"/>
    <s v="Servicio"/>
    <s v="Serv"/>
    <s v="Servicio"/>
    <s v="Todas las zonas"/>
    <s v="Remoto/Sitio"/>
    <s v="Profesional"/>
    <s v="SAPR"/>
    <s v="Suscripción"/>
    <n v="82800000"/>
    <n v="1"/>
    <n v="1"/>
    <n v="0"/>
    <n v="82800000"/>
    <n v="90000000"/>
    <n v="0"/>
  </r>
  <r>
    <s v="Servicios fabricante- Microsoft Soporte PremierMicrosoft Soporte PremierSAPP"/>
    <s v="SAPPMicrosoft Soporte Premier"/>
    <m/>
    <x v="6"/>
    <s v="SAPP"/>
    <x v="6"/>
    <s v="Servicios fabricante- Microsoft Soporte Premier"/>
    <s v="COP"/>
    <s v="N/A"/>
    <s v="Mission Critical Optimization Assessment - L1 New"/>
    <s v="Servicio"/>
    <s v="Serv"/>
    <s v="Servicio"/>
    <s v="Todas las zonas"/>
    <s v="Remoto/Sitio"/>
    <s v="Profesional"/>
    <s v="SAPP"/>
    <s v="Suscripción"/>
    <n v="62400000"/>
    <n v="1"/>
    <n v="1"/>
    <n v="0"/>
    <n v="62400000"/>
    <n v="67826086.959999993"/>
    <n v="0"/>
  </r>
  <r>
    <s v="Servicios fabricante- Microsoft Soporte PremierMicrosoft Soporte PremierSAPN"/>
    <s v="SAPNMicrosoft Soporte Premier"/>
    <m/>
    <x v="6"/>
    <s v="SAPN"/>
    <x v="6"/>
    <s v="Servicios fabricante- Microsoft Soporte Premier"/>
    <s v="COP"/>
    <s v="N/A"/>
    <s v="Mission Critical Optimization Assessment - H1 New"/>
    <s v="Servicio"/>
    <s v="Serv"/>
    <s v="Servicio"/>
    <s v="Todas las zonas"/>
    <s v="Remoto/Sitio"/>
    <s v="Profesional"/>
    <s v="SAPN"/>
    <s v="Suscripción"/>
    <n v="103600000"/>
    <n v="1"/>
    <n v="1"/>
    <n v="0"/>
    <n v="103600000"/>
    <n v="112608695.65000001"/>
    <n v="0"/>
  </r>
  <r>
    <s v="Servicios fabricante- Microsoft Soporte PremierMicrosoft Soporte PremierSAPM"/>
    <s v="SAPMMicrosoft Soporte Premier"/>
    <m/>
    <x v="6"/>
    <s v="SAPM"/>
    <x v="6"/>
    <s v="Servicios fabricante- Microsoft Soporte Premier"/>
    <s v="COP"/>
    <s v="N/A"/>
    <s v="Mission Critical Optimization Assessment - M1 New"/>
    <s v="Servicio"/>
    <s v="Serv"/>
    <s v="Servicio"/>
    <s v="Todas las zonas"/>
    <s v="Remoto/Sitio"/>
    <s v="Profesional"/>
    <s v="SAPM"/>
    <s v="Suscripción"/>
    <n v="82800000"/>
    <n v="1"/>
    <n v="1"/>
    <n v="0"/>
    <n v="82800000"/>
    <n v="90000000"/>
    <n v="0"/>
  </r>
  <r>
    <s v="Servicios fabricante- Microsoft Soporte PremierMicrosoft Soporte PremierSAPL"/>
    <s v="SAPLMicrosoft Soporte Premier"/>
    <m/>
    <x v="6"/>
    <s v="SAPL"/>
    <x v="6"/>
    <s v="Servicios fabricante- Microsoft Soporte Premier"/>
    <s v="COP"/>
    <s v="N/A"/>
    <s v="Mission Critical Supportability Assessment - L1 New"/>
    <s v="Servicio"/>
    <s v="Serv"/>
    <s v="Servicio"/>
    <s v="Todas las zonas"/>
    <s v="Remoto/Sitio"/>
    <s v="Profesional"/>
    <s v="SAPL"/>
    <s v="Suscripción"/>
    <n v="62400000"/>
    <n v="1"/>
    <n v="1"/>
    <n v="0"/>
    <n v="62400000"/>
    <n v="67826086.959999993"/>
    <n v="0"/>
  </r>
  <r>
    <s v="Servicios fabricante- Microsoft Soporte PremierMicrosoft Soporte PremierSAPE"/>
    <s v="SAPEMicrosoft Soporte Premier"/>
    <m/>
    <x v="6"/>
    <s v="SAPE"/>
    <x v="6"/>
    <s v="Servicios fabricante- Microsoft Soporte Premier"/>
    <s v="COP"/>
    <s v="N/A"/>
    <s v="Mission Critical Discovery Assessment - M2 New"/>
    <s v="Servicio"/>
    <s v="Serv"/>
    <s v="Servicio"/>
    <s v="Todas las zonas"/>
    <s v="Remoto/Sitio"/>
    <s v="Profesional"/>
    <s v="SAPE"/>
    <s v="Suscripción"/>
    <n v="62400000"/>
    <n v="1"/>
    <n v="1"/>
    <n v="0"/>
    <n v="62400000"/>
    <n v="67826086.959999993"/>
    <n v="0"/>
  </r>
  <r>
    <s v="Servicios fabricante- Microsoft Soporte PremierMicrosoft Soporte PremierSAPC"/>
    <s v="SAPCMicrosoft Soporte Premier"/>
    <m/>
    <x v="6"/>
    <s v="SAPC"/>
    <x v="6"/>
    <s v="Servicios fabricante- Microsoft Soporte Premier"/>
    <s v="COP"/>
    <s v="N/A"/>
    <s v="Mission Critical Discovery Assessment - L2 New"/>
    <s v="Servicio"/>
    <s v="Serv"/>
    <s v="Servicio"/>
    <s v="Todas las zonas"/>
    <s v="Remoto/Sitio"/>
    <s v="Profesional"/>
    <s v="SAPC"/>
    <s v="Suscripción"/>
    <n v="41600000"/>
    <n v="1"/>
    <n v="1"/>
    <n v="0"/>
    <n v="41600000"/>
    <n v="45217391.299999997"/>
    <n v="0"/>
  </r>
  <r>
    <s v="Servicios fabricante- Microsoft Soporte PremierMicrosoft Soporte PremierSAPB"/>
    <s v="SAPBMicrosoft Soporte Premier"/>
    <m/>
    <x v="6"/>
    <s v="SAPB"/>
    <x v="6"/>
    <s v="Servicios fabricante- Microsoft Soporte Premier"/>
    <s v="COP"/>
    <s v="N/A"/>
    <s v="Mission Critical Supportability Assessment"/>
    <s v="Servicio"/>
    <s v="Serv"/>
    <s v="Servicio"/>
    <s v="Todas las zonas"/>
    <s v="Remoto/Sitio"/>
    <s v="Profesional"/>
    <s v="SAPB"/>
    <s v="Suscripción"/>
    <n v="62400000"/>
    <n v="1"/>
    <n v="1"/>
    <n v="0"/>
    <n v="62400000"/>
    <n v="67826086.959999993"/>
    <n v="0"/>
  </r>
  <r>
    <s v="Servicios fabricante- Microsoft Soporte PremierMicrosoft Soporte PremierSAPA"/>
    <s v="SAPAMicrosoft Soporte Premier"/>
    <m/>
    <x v="6"/>
    <s v="SAPA"/>
    <x v="6"/>
    <s v="Servicios fabricante- Microsoft Soporte Premier"/>
    <s v="COP"/>
    <s v="N/A"/>
    <s v="RAP as a Service PLUS for Windows Desktop"/>
    <s v="Servicio"/>
    <s v="Serv"/>
    <s v="Servicio"/>
    <s v="Todas las zonas"/>
    <s v="Remoto/Sitio"/>
    <s v="Profesional"/>
    <s v="SAPA"/>
    <s v="Suscripción"/>
    <n v="80000000"/>
    <n v="1"/>
    <n v="1"/>
    <n v="0"/>
    <n v="80000000"/>
    <n v="86956521.739999995"/>
    <n v="0"/>
  </r>
  <r>
    <s v="Servicios fabricante- Microsoft Soporte PremierMicrosoft Soporte PremierSAOG"/>
    <s v="SAOGMicrosoft Soporte Premier"/>
    <m/>
    <x v="6"/>
    <s v="SAOG"/>
    <x v="6"/>
    <s v="Servicios fabricante- Microsoft Soporte Premier"/>
    <s v="COP"/>
    <s v="N/A"/>
    <s v="POP - Privileged Access Workstation (PAW): Fundamentals"/>
    <s v="Servicio"/>
    <s v="Serv"/>
    <s v="Servicio"/>
    <s v="Todas las zonas"/>
    <s v="Remoto/Sitio"/>
    <s v="Profesional"/>
    <s v="SAOG"/>
    <s v="Suscripción"/>
    <n v="74800000"/>
    <n v="1"/>
    <n v="1"/>
    <n v="0"/>
    <n v="74800000"/>
    <n v="81304347.829999998"/>
    <n v="0"/>
  </r>
  <r>
    <s v="Servicios fabricante- Microsoft Soporte PremierMicrosoft Soporte PremierSAO3"/>
    <s v="SAO3Microsoft Soporte Premier"/>
    <m/>
    <x v="6"/>
    <s v="SAO3"/>
    <x v="6"/>
    <s v="Servicios fabricante- Microsoft Soporte Premier"/>
    <s v="COP"/>
    <s v="N/A"/>
    <s v="Office 365 Network Performance Assessment"/>
    <s v="Servicio"/>
    <s v="Serv"/>
    <s v="Servicio"/>
    <s v="Todas las zonas"/>
    <s v="Remoto/Sitio"/>
    <s v="Profesional"/>
    <s v="SAO3"/>
    <s v="Suscripción"/>
    <n v="82800000"/>
    <n v="1"/>
    <n v="1"/>
    <n v="0"/>
    <n v="82800000"/>
    <n v="90000000"/>
    <n v="0"/>
  </r>
  <r>
    <s v="Servicios fabricante- Microsoft Soporte PremierMicrosoft Soporte PremierSANW"/>
    <s v="SANWMicrosoft Soporte Premier"/>
    <m/>
    <x v="6"/>
    <s v="SANW"/>
    <x v="6"/>
    <s v="Servicios fabricante- Microsoft Soporte Premier"/>
    <s v="COP"/>
    <s v="N/A"/>
    <s v="Security: Azure Networking Design &amp; Implementation"/>
    <s v="Servicio"/>
    <s v="Serv"/>
    <s v="Servicio"/>
    <s v="Todas las zonas"/>
    <s v="Remoto"/>
    <s v="Profesional"/>
    <s v="SANW"/>
    <s v="Suscripción"/>
    <n v="69200000"/>
    <n v="1"/>
    <n v="1"/>
    <n v="0"/>
    <n v="69200000"/>
    <n v="75217391.299999997"/>
    <n v="0"/>
  </r>
  <r>
    <s v="Servicios fabricante- Microsoft Soporte PremierMicrosoft Soporte PremierSANO"/>
    <s v="SANOMicrosoft Soporte Premier"/>
    <m/>
    <x v="6"/>
    <s v="SANO"/>
    <x v="6"/>
    <s v="Servicios fabricante- Microsoft Soporte Premier"/>
    <s v="COP"/>
    <s v="N/A"/>
    <s v=".NET Code Review - Tier 1"/>
    <s v="Servicio"/>
    <s v="Serv"/>
    <s v="Servicio"/>
    <s v="Todas las zonas"/>
    <s v="Remoto/Sitio"/>
    <s v="Profesional"/>
    <s v="SANO"/>
    <s v="Suscripción"/>
    <n v="38000000"/>
    <n v="1"/>
    <n v="1"/>
    <n v="0"/>
    <n v="38000000"/>
    <n v="41304347.829999998"/>
    <n v="0"/>
  </r>
  <r>
    <s v="Servicios fabricante- Microsoft Soporte PremierMicrosoft Soporte PremierSANE"/>
    <s v="SANEMicrosoft Soporte Premier"/>
    <m/>
    <x v="6"/>
    <s v="SANE"/>
    <x v="6"/>
    <s v="Servicios fabricante- Microsoft Soporte Premier"/>
    <s v="COP"/>
    <s v="N/A"/>
    <s v="Enterprise Access Reporting Solution - Complex"/>
    <s v="Servicio"/>
    <s v="Serv"/>
    <s v="Servicio"/>
    <s v="Todas las zonas"/>
    <s v="Remoto/Sitio"/>
    <s v="Profesional"/>
    <s v="SANE"/>
    <s v="Suscripción"/>
    <n v="167200000"/>
    <n v="1"/>
    <n v="1"/>
    <n v="0"/>
    <n v="167200000"/>
    <n v="181739130.43000001"/>
    <n v="0"/>
  </r>
  <r>
    <s v="Servicios fabricante- Microsoft Soporte PremierMicrosoft Soporte PremierSANC"/>
    <s v="SANCMicrosoft Soporte Premier"/>
    <m/>
    <x v="6"/>
    <s v="SANC"/>
    <x v="6"/>
    <s v="Servicios fabricante- Microsoft Soporte Premier"/>
    <s v="COP"/>
    <s v="N/A"/>
    <s v=".NET Code Review (Remote) - Tier 3"/>
    <s v="Servicio"/>
    <s v="Serv"/>
    <s v="Servicio"/>
    <s v="Todas las zonas"/>
    <s v="Remoto"/>
    <s v="Profesional"/>
    <s v="SANC"/>
    <s v="Suscripción"/>
    <n v="78400000"/>
    <n v="1"/>
    <n v="1"/>
    <n v="0"/>
    <n v="78400000"/>
    <n v="85217391.299999997"/>
    <n v="0"/>
  </r>
  <r>
    <s v="Servicios fabricante- Microsoft Soporte PremierMicrosoft Soporte PremierSAN6"/>
    <s v="SAN6Microsoft Soporte Premier"/>
    <m/>
    <x v="6"/>
    <s v="SAN6"/>
    <x v="6"/>
    <s v="Servicios fabricante- Microsoft Soporte Premier"/>
    <s v="COP"/>
    <s v="N/A"/>
    <s v="Dynamics 365 for Finance and Operations Migration Assessment"/>
    <s v="Servicio"/>
    <s v="Serv"/>
    <s v="Servicio"/>
    <s v="Todas las zonas"/>
    <s v="Remoto"/>
    <s v="Profesional"/>
    <s v="SAN6"/>
    <s v="Suscripción"/>
    <n v="68800000"/>
    <n v="1"/>
    <n v="1"/>
    <n v="0"/>
    <n v="68800000"/>
    <n v="74782608.700000003"/>
    <n v="0"/>
  </r>
  <r>
    <s v="Servicios fabricante- Microsoft Soporte PremierMicrosoft Soporte PremierSAN3"/>
    <s v="SAN3Microsoft Soporte Premier"/>
    <m/>
    <x v="6"/>
    <s v="SAN3"/>
    <x v="6"/>
    <s v="Servicios fabricante- Microsoft Soporte Premier"/>
    <s v="COP"/>
    <s v="N/A"/>
    <s v="Dynamics 365 Customer Engagement Migration Assessment"/>
    <s v="Servicio"/>
    <s v="Serv"/>
    <s v="Servicio"/>
    <s v="Todas las zonas"/>
    <s v="Remoto"/>
    <s v="Profesional"/>
    <s v="SAN3"/>
    <s v="Suscripción"/>
    <n v="51600000"/>
    <n v="1"/>
    <n v="1"/>
    <n v="0"/>
    <n v="51600000"/>
    <n v="56086956.520000003"/>
    <n v="0"/>
  </r>
  <r>
    <s v="Servicios fabricante- Microsoft Soporte PremierMicrosoft Soporte PremierSAMZ"/>
    <s v="SAMZMicrosoft Soporte Premier"/>
    <m/>
    <x v="6"/>
    <s v="SAMZ"/>
    <x v="6"/>
    <s v="Servicios fabricante- Microsoft Soporte Premier"/>
    <s v="COP"/>
    <s v="N/A"/>
    <s v="Mission Critical Optimization Assessment - M1 Renew"/>
    <s v="Servicio"/>
    <s v="Serv"/>
    <s v="Servicio"/>
    <s v="Todas las zonas"/>
    <s v="Remoto/Sitio"/>
    <s v="Profesional"/>
    <s v="SAMZ"/>
    <s v="Suscripción"/>
    <n v="20800000"/>
    <n v="1"/>
    <n v="1"/>
    <n v="0"/>
    <n v="20800000"/>
    <n v="22608695.649999999"/>
    <n v="0"/>
  </r>
  <r>
    <s v="Servicios fabricante- Microsoft Soporte PremierMicrosoft Soporte PremierSAMY"/>
    <s v="SAMYMicrosoft Soporte Premier"/>
    <m/>
    <x v="6"/>
    <s v="SAMY"/>
    <x v="6"/>
    <s v="Servicios fabricante- Microsoft Soporte Premier"/>
    <s v="COP"/>
    <s v="N/A"/>
    <s v="Mission Critical Supportability Assessment - H2 New"/>
    <s v="Servicio"/>
    <s v="Serv"/>
    <s v="Servicio"/>
    <s v="Todas las zonas"/>
    <s v="Remoto/Sitio"/>
    <s v="Profesional"/>
    <s v="SAMY"/>
    <s v="Suscripción"/>
    <n v="103600000"/>
    <n v="1"/>
    <n v="1"/>
    <n v="0"/>
    <n v="103600000"/>
    <n v="112608695.65000001"/>
    <n v="0"/>
  </r>
  <r>
    <s v="Servicios fabricante- Microsoft Soporte PremierMicrosoft Soporte PremierSAMX"/>
    <s v="SAMXMicrosoft Soporte Premier"/>
    <m/>
    <x v="6"/>
    <s v="SAMX"/>
    <x v="6"/>
    <s v="Servicios fabricante- Microsoft Soporte Premier"/>
    <s v="COP"/>
    <s v="N/A"/>
    <s v="Dynamics AX Assessment"/>
    <s v="Servicio"/>
    <s v="Serv"/>
    <s v="Servicio"/>
    <s v="Todas las zonas"/>
    <s v="Remoto/Sitio"/>
    <s v="Profesional"/>
    <s v="SAMX"/>
    <s v="Suscripción"/>
    <n v="8800000"/>
    <n v="1"/>
    <n v="1"/>
    <n v="0"/>
    <n v="8800000"/>
    <n v="9565217.3900000006"/>
    <n v="0"/>
  </r>
  <r>
    <s v="Servicios fabricante- Microsoft Soporte PremierMicrosoft Soporte PremierSAMV"/>
    <s v="SAMVMicrosoft Soporte Premier"/>
    <m/>
    <x v="6"/>
    <s v="SAMV"/>
    <x v="6"/>
    <s v="Servicios fabricante- Microsoft Soporte Premier"/>
    <s v="COP"/>
    <s v="N/A"/>
    <s v="Mission Critical Discovery Assessment - H2 Renew"/>
    <s v="Servicio"/>
    <s v="Serv"/>
    <s v="Servicio"/>
    <s v="Todas las zonas"/>
    <s v="Remoto/Sitio"/>
    <s v="Profesional"/>
    <s v="SAMV"/>
    <s v="Suscripción"/>
    <n v="82800000"/>
    <n v="1"/>
    <n v="1"/>
    <n v="0"/>
    <n v="82800000"/>
    <n v="90000000"/>
    <n v="0"/>
  </r>
  <r>
    <s v="Servicios fabricante- Microsoft Soporte PremierMicrosoft Soporte PremierSAMU"/>
    <s v="SAMUMicrosoft Soporte Premier"/>
    <m/>
    <x v="6"/>
    <s v="SAMU"/>
    <x v="6"/>
    <s v="Servicios fabricante- Microsoft Soporte Premier"/>
    <s v="COP"/>
    <s v="N/A"/>
    <s v="Mission Critical Supportability Assessment - L2 New"/>
    <s v="Servicio"/>
    <s v="Serv"/>
    <s v="Servicio"/>
    <s v="Todas las zonas"/>
    <s v="Remoto/Sitio"/>
    <s v="Profesional"/>
    <s v="SAMU"/>
    <s v="Suscripción"/>
    <n v="62400000"/>
    <n v="1"/>
    <n v="1"/>
    <n v="0"/>
    <n v="62400000"/>
    <n v="67826086.959999993"/>
    <n v="0"/>
  </r>
  <r>
    <s v="Servicios fabricante- Microsoft Soporte PremierMicrosoft Soporte PremierSAMT"/>
    <s v="SAMTMicrosoft Soporte Premier"/>
    <m/>
    <x v="6"/>
    <s v="SAMT"/>
    <x v="6"/>
    <s v="Servicios fabricante- Microsoft Soporte Premier"/>
    <s v="COP"/>
    <s v="N/A"/>
    <s v="Mission Critical Optimization Assessment - L1 Renew"/>
    <s v="Servicio"/>
    <s v="Serv"/>
    <s v="Servicio"/>
    <s v="Todas las zonas"/>
    <s v="Remoto/Sitio"/>
    <s v="Profesional"/>
    <s v="SAMT"/>
    <s v="Suscripción"/>
    <n v="20800000"/>
    <n v="1"/>
    <n v="1"/>
    <n v="0"/>
    <n v="20800000"/>
    <n v="22608695.649999999"/>
    <n v="0"/>
  </r>
  <r>
    <s v="Servicios fabricante- Microsoft Soporte PremierMicrosoft Soporte PremierSAMS"/>
    <s v="SAMSMicrosoft Soporte Premier"/>
    <m/>
    <x v="6"/>
    <s v="SAMS"/>
    <x v="6"/>
    <s v="Servicios fabricante- Microsoft Soporte Premier"/>
    <s v="COP"/>
    <s v="N/A"/>
    <s v="Mission Critical Discovery Assessment - M1 Renew"/>
    <s v="Servicio"/>
    <s v="Serv"/>
    <s v="Servicio"/>
    <s v="Todas las zonas"/>
    <s v="Remoto/Sitio"/>
    <s v="Profesional"/>
    <s v="SAMS"/>
    <s v="Suscripción"/>
    <n v="62400000"/>
    <n v="1"/>
    <n v="1"/>
    <n v="0"/>
    <n v="62400000"/>
    <n v="67826086.959999993"/>
    <n v="0"/>
  </r>
  <r>
    <s v="Servicios fabricante- Microsoft Soporte PremierMicrosoft Soporte PremierSAMR"/>
    <s v="SAMRMicrosoft Soporte Premier"/>
    <m/>
    <x v="6"/>
    <s v="SAMR"/>
    <x v="6"/>
    <s v="Servicios fabricante- Microsoft Soporte Premier"/>
    <s v="COP"/>
    <s v="N/A"/>
    <s v="Mission Critical Supportability Assessment - M1 New"/>
    <s v="Servicio"/>
    <s v="Serv"/>
    <s v="Servicio"/>
    <s v="Todas las zonas"/>
    <s v="Remoto/Sitio"/>
    <s v="Profesional"/>
    <s v="SAMR"/>
    <s v="Suscripción"/>
    <n v="82800000"/>
    <n v="1"/>
    <n v="1"/>
    <n v="0"/>
    <n v="82800000"/>
    <n v="90000000"/>
    <n v="0"/>
  </r>
  <r>
    <s v="Servicios fabricante- Microsoft Soporte PremierMicrosoft Soporte PremierSAMP"/>
    <s v="SAMPMicrosoft Soporte Premier"/>
    <m/>
    <x v="6"/>
    <s v="SAMP"/>
    <x v="6"/>
    <s v="Servicios fabricante- Microsoft Soporte Premier"/>
    <s v="COP"/>
    <s v="N/A"/>
    <s v="Mission Critical Optimization Assessment - H2 New"/>
    <s v="Servicio"/>
    <s v="Serv"/>
    <s v="Servicio"/>
    <s v="Todas las zonas"/>
    <s v="Remoto/Sitio"/>
    <s v="Profesional"/>
    <s v="SAMP"/>
    <s v="Suscripción"/>
    <n v="103600000"/>
    <n v="1"/>
    <n v="1"/>
    <n v="0"/>
    <n v="103600000"/>
    <n v="112608695.65000001"/>
    <n v="0"/>
  </r>
  <r>
    <s v="Servicios fabricante- Microsoft Soporte PremierMicrosoft Soporte PremierSAMO"/>
    <s v="SAMOMicrosoft Soporte Premier"/>
    <m/>
    <x v="6"/>
    <s v="SAMO"/>
    <x v="6"/>
    <s v="Servicios fabricante- Microsoft Soporte Premier"/>
    <s v="COP"/>
    <s v="N/A"/>
    <s v="Mission Critical Discovery Assessment - H1 Renew"/>
    <s v="Servicio"/>
    <s v="Serv"/>
    <s v="Servicio"/>
    <s v="Todas las zonas"/>
    <s v="Remoto/Sitio"/>
    <s v="Profesional"/>
    <s v="SAMO"/>
    <s v="Suscripción"/>
    <n v="82800000"/>
    <n v="1"/>
    <n v="1"/>
    <n v="0"/>
    <n v="82800000"/>
    <n v="90000000"/>
    <n v="0"/>
  </r>
  <r>
    <s v="Servicios fabricante- Microsoft Soporte PremierMicrosoft Soporte PremierSAMN"/>
    <s v="SAMNMicrosoft Soporte Premier"/>
    <m/>
    <x v="6"/>
    <s v="SAMN"/>
    <x v="6"/>
    <s v="Servicios fabricante- Microsoft Soporte Premier"/>
    <s v="COP"/>
    <s v="N/A"/>
    <s v="Mission Critical Optimization Assessment - H1 Renew"/>
    <s v="Servicio"/>
    <s v="Serv"/>
    <s v="Servicio"/>
    <s v="Todas las zonas"/>
    <s v="Remoto/Sitio"/>
    <s v="Profesional"/>
    <s v="SAMN"/>
    <s v="Suscripción"/>
    <n v="20800000"/>
    <n v="1"/>
    <n v="1"/>
    <n v="0"/>
    <n v="20800000"/>
    <n v="22608695.649999999"/>
    <n v="0"/>
  </r>
  <r>
    <s v="Servicios fabricante- Microsoft Soporte PremierMicrosoft Soporte PremierSAMM"/>
    <s v="SAMMMicrosoft Soporte Premier"/>
    <m/>
    <x v="6"/>
    <s v="SAMM"/>
    <x v="6"/>
    <s v="Servicios fabricante- Microsoft Soporte Premier"/>
    <s v="COP"/>
    <s v="N/A"/>
    <s v="Mission Critical Optimization Assessment - L2 Renew"/>
    <s v="Servicio"/>
    <s v="Serv"/>
    <s v="Servicio"/>
    <s v="Todas las zonas"/>
    <s v="Remoto/Sitio"/>
    <s v="Profesional"/>
    <s v="SAMM"/>
    <s v="Suscripción"/>
    <n v="20800000"/>
    <n v="1"/>
    <n v="1"/>
    <n v="0"/>
    <n v="20800000"/>
    <n v="22608695.649999999"/>
    <n v="0"/>
  </r>
  <r>
    <s v="Servicios fabricante- Microsoft Soporte PremierMicrosoft Soporte PremierSAML"/>
    <s v="SAMLMicrosoft Soporte Premier"/>
    <m/>
    <x v="6"/>
    <s v="SAML"/>
    <x v="6"/>
    <s v="Servicios fabricante- Microsoft Soporte Premier"/>
    <s v="COP"/>
    <s v="N/A"/>
    <s v="Mission Critical Supportability Assessment - H1 New"/>
    <s v="Servicio"/>
    <s v="Serv"/>
    <s v="Servicio"/>
    <s v="Todas las zonas"/>
    <s v="Remoto/Sitio"/>
    <s v="Profesional"/>
    <s v="SAML"/>
    <s v="Suscripción"/>
    <n v="103600000"/>
    <n v="1"/>
    <n v="1"/>
    <n v="0"/>
    <n v="103600000"/>
    <n v="112608695.65000001"/>
    <n v="0"/>
  </r>
  <r>
    <s v="Servicios fabricante- Microsoft Soporte PremierMicrosoft Soporte PremierSAMI"/>
    <s v="SAMIMicrosoft Soporte Premier"/>
    <m/>
    <x v="6"/>
    <s v="SAMI"/>
    <x v="6"/>
    <s v="Servicios fabricante- Microsoft Soporte Premier"/>
    <s v="COP"/>
    <s v="N/A"/>
    <s v="Mission Critical Discovery Assessment - L2 Renew"/>
    <s v="Servicio"/>
    <s v="Serv"/>
    <s v="Servicio"/>
    <s v="Todas las zonas"/>
    <s v="Remoto/Sitio"/>
    <s v="Profesional"/>
    <s v="SAMI"/>
    <s v="Suscripción"/>
    <n v="41600000"/>
    <n v="1"/>
    <n v="1"/>
    <n v="0"/>
    <n v="41600000"/>
    <n v="45217391.299999997"/>
    <n v="0"/>
  </r>
  <r>
    <s v="Servicios fabricante- Microsoft Soporte PremierMicrosoft Soporte PremierSAME"/>
    <s v="SAMEMicrosoft Soporte Premier"/>
    <m/>
    <x v="6"/>
    <s v="SAME"/>
    <x v="6"/>
    <s v="Servicios fabricante- Microsoft Soporte Premier"/>
    <s v="COP"/>
    <s v="N/A"/>
    <s v="Mission Critical Discovery Assessment - L1 New"/>
    <s v="Servicio"/>
    <s v="Serv"/>
    <s v="Servicio"/>
    <s v="Todas las zonas"/>
    <s v="Remoto/Sitio"/>
    <s v="Profesional"/>
    <s v="SAME"/>
    <s v="Suscripción"/>
    <n v="41600000"/>
    <n v="1"/>
    <n v="1"/>
    <n v="0"/>
    <n v="41600000"/>
    <n v="45217391.299999997"/>
    <n v="0"/>
  </r>
  <r>
    <s v="Servicios fabricante- Microsoft Soporte PremierMicrosoft Soporte PremierSAMD"/>
    <s v="SAMDMicrosoft Soporte Premier"/>
    <m/>
    <x v="6"/>
    <s v="SAMD"/>
    <x v="6"/>
    <s v="Servicios fabricante- Microsoft Soporte Premier"/>
    <s v="COP"/>
    <s v="N/A"/>
    <s v="Mission Critical Discovery Assessment - L1 Renew"/>
    <s v="Servicio"/>
    <s v="Serv"/>
    <s v="Servicio"/>
    <s v="Todas las zonas"/>
    <s v="Remoto/Sitio"/>
    <s v="Profesional"/>
    <s v="SAMD"/>
    <s v="Suscripción"/>
    <n v="41600000"/>
    <n v="1"/>
    <n v="1"/>
    <n v="0"/>
    <n v="41600000"/>
    <n v="45217391.299999997"/>
    <n v="0"/>
  </r>
  <r>
    <s v="Servicios fabricante- Microsoft Soporte PremierMicrosoft Soporte PremierSAMC"/>
    <s v="SAMCMicrosoft Soporte Premier"/>
    <m/>
    <x v="6"/>
    <s v="SAMC"/>
    <x v="6"/>
    <s v="Servicios fabricante- Microsoft Soporte Premier"/>
    <s v="COP"/>
    <s v="N/A"/>
    <s v="Mission Critical Discovery Assessment - M2 Renew"/>
    <s v="Servicio"/>
    <s v="Serv"/>
    <s v="Servicio"/>
    <s v="Todas las zonas"/>
    <s v="Remoto/Sitio"/>
    <s v="Profesional"/>
    <s v="SAMC"/>
    <s v="Suscripción"/>
    <n v="62400000"/>
    <n v="1"/>
    <n v="1"/>
    <n v="0"/>
    <n v="62400000"/>
    <n v="67826086.959999993"/>
    <n v="0"/>
  </r>
  <r>
    <s v="Servicios fabricante- Microsoft Soporte PremierMicrosoft Soporte PremierSAMB"/>
    <s v="SAMBMicrosoft Soporte Premier"/>
    <m/>
    <x v="6"/>
    <s v="SAMB"/>
    <x v="6"/>
    <s v="Servicios fabricante- Microsoft Soporte Premier"/>
    <s v="COP"/>
    <s v="N/A"/>
    <s v="Mission Critical Supportability Assessment - M2 New"/>
    <s v="Servicio"/>
    <s v="Serv"/>
    <s v="Servicio"/>
    <s v="Todas las zonas"/>
    <s v="Remoto/Sitio"/>
    <s v="Profesional"/>
    <s v="SAMB"/>
    <s v="Suscripción"/>
    <n v="82800000"/>
    <n v="1"/>
    <n v="1"/>
    <n v="0"/>
    <n v="82800000"/>
    <n v="90000000"/>
    <n v="0"/>
  </r>
  <r>
    <s v="Servicios fabricante- Microsoft Soporte PremierMicrosoft Soporte PremierSAMA"/>
    <s v="SAMAMicrosoft Soporte Premier"/>
    <m/>
    <x v="6"/>
    <s v="SAMA"/>
    <x v="6"/>
    <s v="Servicios fabricante- Microsoft Soporte Premier"/>
    <s v="COP"/>
    <s v="N/A"/>
    <s v="Mission Critical Optimization Assessment - M2 Renew"/>
    <s v="Servicio"/>
    <s v="Serv"/>
    <s v="Servicio"/>
    <s v="Todas las zonas"/>
    <s v="Remoto/Sitio"/>
    <s v="Profesional"/>
    <s v="SAMA"/>
    <s v="Suscripción"/>
    <n v="20800000"/>
    <n v="1"/>
    <n v="1"/>
    <n v="0"/>
    <n v="20800000"/>
    <n v="22608695.649999999"/>
    <n v="0"/>
  </r>
  <r>
    <s v="Servicios fabricante- Microsoft Soporte PremierMicrosoft Soporte PremierSAM6"/>
    <s v="SAM6Microsoft Soporte Premier"/>
    <m/>
    <x v="6"/>
    <s v="SAM6"/>
    <x v="6"/>
    <s v="Servicios fabricante- Microsoft Soporte Premier"/>
    <s v="COP"/>
    <s v="N/A"/>
    <s v="Microsoft 365 Assessment for IT Decision Makers"/>
    <s v="Servicio"/>
    <s v="Serv"/>
    <s v="Servicio"/>
    <s v="Todas las zonas"/>
    <s v="Remoto/Sitio"/>
    <s v="Profesional"/>
    <s v="SAM6"/>
    <s v="Suscripción"/>
    <n v="41600000"/>
    <n v="1"/>
    <n v="1"/>
    <n v="0"/>
    <n v="41600000"/>
    <n v="45217391.299999997"/>
    <n v="0"/>
  </r>
  <r>
    <s v="Servicios fabricante- Microsoft Soporte PremierMicrosoft Soporte PremierSAM3"/>
    <s v="SAM3Microsoft Soporte Premier"/>
    <m/>
    <x v="6"/>
    <s v="SAM3"/>
    <x v="6"/>
    <s v="Servicios fabricante- Microsoft Soporte Premier"/>
    <s v="COP"/>
    <s v="N/A"/>
    <s v="Microsoft 365 Capability Assessment"/>
    <s v="Servicio"/>
    <s v="Serv"/>
    <s v="Servicio"/>
    <s v="Todas las zonas"/>
    <s v="Remoto"/>
    <s v="Profesional"/>
    <s v="SAM3"/>
    <s v="Suscripción"/>
    <n v="20800000"/>
    <n v="1"/>
    <n v="1"/>
    <n v="0"/>
    <n v="20800000"/>
    <n v="22608695.649999999"/>
    <n v="0"/>
  </r>
  <r>
    <s v="Servicios fabricante- Microsoft Soporte PremierMicrosoft Soporte PremierSALO"/>
    <s v="SALOMicrosoft Soporte Premier"/>
    <m/>
    <x v="6"/>
    <s v="SALO"/>
    <x v="6"/>
    <s v="Servicios fabricante- Microsoft Soporte Premier"/>
    <s v="COP"/>
    <s v="N/A"/>
    <s v="Applied Adoption Support - Half"/>
    <s v="Servicio"/>
    <s v="Serv"/>
    <s v="Servicio"/>
    <s v="Todas las zonas"/>
    <s v="Remoto/Sitio"/>
    <s v="Profesional"/>
    <s v="SALO"/>
    <s v="Suscripción"/>
    <n v="391600000"/>
    <n v="1"/>
    <n v="1"/>
    <n v="0"/>
    <n v="391600000"/>
    <n v="425652173.91000003"/>
    <n v="0"/>
  </r>
  <r>
    <s v="Servicios fabricante- Microsoft Soporte PremierMicrosoft Soporte PremierSALD"/>
    <s v="SALDMicrosoft Soporte Premier"/>
    <m/>
    <x v="6"/>
    <s v="SALD"/>
    <x v="6"/>
    <s v="Servicios fabricante- Microsoft Soporte Premier"/>
    <s v="COP"/>
    <s v="N/A"/>
    <s v="Applied Adoption Support - Full"/>
    <s v="Servicio"/>
    <s v="Serv"/>
    <s v="Servicio"/>
    <s v="Todas las zonas"/>
    <s v="Remoto/Sitio"/>
    <s v="Profesional"/>
    <s v="SALD"/>
    <s v="Suscripción"/>
    <n v="607200000"/>
    <n v="1"/>
    <n v="1"/>
    <n v="0"/>
    <n v="607200000"/>
    <n v="660000000"/>
    <n v="0"/>
  </r>
  <r>
    <s v="Servicios fabricante- Microsoft Soporte PremierMicrosoft Soporte PremierSAIM"/>
    <s v="SAIMMicrosoft Soporte Premier"/>
    <m/>
    <x v="6"/>
    <s v="SAIM"/>
    <x v="6"/>
    <s v="Servicios fabricante- Microsoft Soporte Premier"/>
    <s v="COP"/>
    <s v="N/A"/>
    <s v="Microsoft Teams Media Quality Assessment"/>
    <s v="Servicio"/>
    <s v="Serv"/>
    <s v="Servicio"/>
    <s v="Todas las zonas"/>
    <s v="Remoto/Sitio"/>
    <s v="Profesional"/>
    <s v="SAIM"/>
    <s v="Suscripción"/>
    <n v="74000000"/>
    <n v="1"/>
    <n v="1"/>
    <n v="0"/>
    <n v="74000000"/>
    <n v="80434782.609999999"/>
    <n v="0"/>
  </r>
  <r>
    <s v="Servicios fabricante- Microsoft Soporte PremierMicrosoft Soporte PremierSAII"/>
    <s v="SAIIMicrosoft Soporte Premier"/>
    <m/>
    <x v="6"/>
    <s v="SAII"/>
    <x v="6"/>
    <s v="Servicios fabricante- Microsoft Soporte Premier"/>
    <s v="COP"/>
    <s v="N/A"/>
    <s v="Mission Critical Advisory Support Hours"/>
    <s v="Servicio"/>
    <s v="Serv"/>
    <s v="Servicio"/>
    <s v="Todas las zonas"/>
    <s v="Remoto/Sitio"/>
    <s v="Profesional"/>
    <s v="SAII"/>
    <s v="Suscripción"/>
    <n v="0"/>
    <n v="1"/>
    <n v="1"/>
    <n v="0"/>
    <n v="0"/>
    <n v="0"/>
    <n v="0"/>
  </r>
  <r>
    <s v="Servicios fabricante- Microsoft Soporte PremierMicrosoft Soporte PremierSAI3"/>
    <s v="SAI3Microsoft Soporte Premier"/>
    <m/>
    <x v="6"/>
    <s v="SAI3"/>
    <x v="6"/>
    <s v="Servicios fabricante- Microsoft Soporte Premier"/>
    <s v="COP"/>
    <s v="N/A"/>
    <s v="Office 365: Security Optimization Assessment as a Service"/>
    <s v="Servicio"/>
    <s v="Serv"/>
    <s v="Servicio"/>
    <s v="Todas las zonas"/>
    <s v="Remoto/Sitio"/>
    <s v="Profesional"/>
    <s v="SAI3"/>
    <s v="Suscripción"/>
    <n v="247200000"/>
    <n v="1"/>
    <n v="1"/>
    <n v="0"/>
    <n v="247200000"/>
    <n v="268695652.17000002"/>
    <n v="0"/>
  </r>
  <r>
    <s v="Servicios fabricante- Microsoft Soporte PremierMicrosoft Soporte PremierSAHS"/>
    <s v="SAHSMicrosoft Soporte Premier"/>
    <m/>
    <x v="6"/>
    <s v="SAHS"/>
    <x v="6"/>
    <s v="Servicios fabricante- Microsoft Soporte Premier"/>
    <s v="COP"/>
    <s v="N/A"/>
    <s v="Architectural Service - Azure Active Directory: Designing a Secure Cloud Identity"/>
    <s v="Servicio"/>
    <s v="Serv"/>
    <s v="Servicio"/>
    <s v="Todas las zonas"/>
    <s v="Remoto/Sitio"/>
    <s v="Profesional"/>
    <s v="SAHS"/>
    <s v="Suscripción"/>
    <n v="48000000"/>
    <n v="1"/>
    <n v="1"/>
    <n v="0"/>
    <n v="48000000"/>
    <n v="52173913.039999999"/>
    <n v="0"/>
  </r>
  <r>
    <s v="Servicios fabricante- Microsoft Soporte PremierMicrosoft Soporte PremierSAHR"/>
    <s v="SAHRMicrosoft Soporte Premier"/>
    <m/>
    <x v="6"/>
    <s v="SAHR"/>
    <x v="6"/>
    <s v="Servicios fabricante- Microsoft Soporte Premier"/>
    <s v="COP"/>
    <s v="N/A"/>
    <s v="Change Readiness Assessment"/>
    <s v="Servicio"/>
    <s v="Serv"/>
    <s v="Servicio"/>
    <s v="Todas las zonas"/>
    <s v="Remoto/Sitio"/>
    <s v="Profesional"/>
    <s v="SAHR"/>
    <s v="Suscripción"/>
    <n v="83200000"/>
    <n v="1"/>
    <n v="1"/>
    <n v="0"/>
    <n v="83200000"/>
    <n v="90434782.609999999"/>
    <n v="0"/>
  </r>
  <r>
    <s v="Servicios fabricante- Microsoft Soporte PremierMicrosoft Soporte PremierSAFT"/>
    <s v="SAFTMicrosoft Soporte Premier"/>
    <m/>
    <x v="6"/>
    <s v="SAFT"/>
    <x v="6"/>
    <s v="Servicios fabricante- Microsoft Soporte Premier"/>
    <s v="COP"/>
    <s v="N/A"/>
    <s v="Microsoft Teams Enablement Assessment"/>
    <s v="Servicio"/>
    <s v="Serv"/>
    <s v="Servicio"/>
    <s v="Todas las zonas"/>
    <s v="Remoto"/>
    <s v="Profesional"/>
    <s v="SAFT"/>
    <s v="Suscripción"/>
    <n v="41600000"/>
    <n v="1"/>
    <n v="1"/>
    <n v="0"/>
    <n v="41600000"/>
    <n v="45217391.299999997"/>
    <n v="0"/>
  </r>
  <r>
    <s v="Servicios fabricante- Microsoft Soporte PremierMicrosoft Soporte PremierSAFE"/>
    <s v="SAFEMicrosoft Soporte Premier"/>
    <m/>
    <x v="6"/>
    <s v="SAFE"/>
    <x v="6"/>
    <s v="Servicios fabricante- Microsoft Soporte Premier"/>
    <s v="COP"/>
    <s v="N/A"/>
    <s v="Microsoft Teams Rooms"/>
    <s v="Servicio"/>
    <s v="Serv"/>
    <s v="Servicio"/>
    <s v="Todas las zonas"/>
    <s v="Remoto"/>
    <s v="Profesional"/>
    <s v="SAFE"/>
    <s v="Suscripción"/>
    <n v="38000000"/>
    <n v="1"/>
    <n v="1"/>
    <n v="0"/>
    <n v="38000000"/>
    <n v="41304347.829999998"/>
    <n v="0"/>
  </r>
  <r>
    <s v="Servicios fabricante- Microsoft Soporte PremierMicrosoft Soporte PremierSAF6"/>
    <s v="SAF6Microsoft Soporte Premier"/>
    <m/>
    <x v="6"/>
    <s v="SAF6"/>
    <x v="6"/>
    <s v="Servicios fabricante- Microsoft Soporte Premier"/>
    <s v="COP"/>
    <s v="N/A"/>
    <s v="Office 365: Security Optimization Assessment"/>
    <s v="Servicio"/>
    <s v="Serv"/>
    <s v="Servicio"/>
    <s v="Todas las zonas"/>
    <s v="Remoto/Sitio"/>
    <s v="Profesional"/>
    <s v="SAF6"/>
    <s v="Suscripción"/>
    <n v="82800000"/>
    <n v="1"/>
    <n v="1"/>
    <n v="0"/>
    <n v="82800000"/>
    <n v="90000000"/>
    <n v="0"/>
  </r>
  <r>
    <s v="Servicios fabricante- Microsoft Soporte PremierMicrosoft Soporte PremierSAF5"/>
    <s v="SAF5Microsoft Soporte Premier"/>
    <m/>
    <x v="6"/>
    <s v="SAF5"/>
    <x v="6"/>
    <s v="Servicios fabricante- Microsoft Soporte Premier"/>
    <s v="COP"/>
    <s v="N/A"/>
    <s v="Office 365 - Hybrid Configuration Assessment for Exchange"/>
    <s v="Servicio"/>
    <s v="Serv"/>
    <s v="Servicio"/>
    <s v="Todas las zonas"/>
    <s v="Remoto/Sitio"/>
    <s v="Profesional"/>
    <s v="SAF5"/>
    <s v="Suscripción"/>
    <n v="62400000"/>
    <n v="1"/>
    <n v="1"/>
    <n v="0"/>
    <n v="62400000"/>
    <n v="67826086.959999993"/>
    <n v="0"/>
  </r>
  <r>
    <s v="Servicios fabricante- Microsoft Soporte PremierMicrosoft Soporte PremierSAEO"/>
    <s v="SAEOMicrosoft Soporte Premier"/>
    <m/>
    <x v="6"/>
    <s v="SAEO"/>
    <x v="6"/>
    <s v="Servicios fabricante- Microsoft Soporte Premier"/>
    <s v="COP"/>
    <s v="N/A"/>
    <s v=".NET Code Review (Remote) - Tier 2"/>
    <s v="Servicio"/>
    <s v="Serv"/>
    <s v="Servicio"/>
    <s v="Todas las zonas"/>
    <s v="Remoto"/>
    <s v="Profesional"/>
    <s v="SAEO"/>
    <s v="Suscripción"/>
    <n v="54800000"/>
    <n v="1"/>
    <n v="1"/>
    <n v="0"/>
    <n v="54800000"/>
    <n v="59565217.390000001"/>
    <n v="0"/>
  </r>
  <r>
    <s v="Servicios fabricante- Microsoft Soporte PremierMicrosoft Soporte PremierSAED"/>
    <s v="SAEDMicrosoft Soporte Premier"/>
    <m/>
    <x v="6"/>
    <s v="SAED"/>
    <x v="6"/>
    <s v="Servicios fabricante- Microsoft Soporte Premier"/>
    <s v="COP"/>
    <s v="N/A"/>
    <s v=".NET Code Review (Remote) - Add-on"/>
    <s v="Servicio"/>
    <s v="Serv"/>
    <s v="Servicio"/>
    <s v="Todas las zonas"/>
    <s v="Remoto"/>
    <s v="Profesional"/>
    <s v="SAED"/>
    <s v="Suscripción"/>
    <n v="15600000"/>
    <n v="1"/>
    <n v="1"/>
    <n v="0"/>
    <n v="15600000"/>
    <n v="16956521.739999998"/>
    <n v="0"/>
  </r>
  <r>
    <s v="Servicios fabricante- Microsoft Soporte PremierMicrosoft Soporte PremierSADY"/>
    <s v="SADYMicrosoft Soporte Premier"/>
    <m/>
    <x v="6"/>
    <s v="SADY"/>
    <x v="6"/>
    <s v="Servicios fabricante- Microsoft Soporte Premier"/>
    <s v="COP"/>
    <s v="N/A"/>
    <s v="DevOps Capability Assessment - 2 Day"/>
    <s v="Servicio"/>
    <s v="Serv"/>
    <s v="Servicio"/>
    <s v="Todas las zonas"/>
    <s v="Remoto/Sitio"/>
    <s v="Profesional"/>
    <s v="SADY"/>
    <s v="Suscripción"/>
    <n v="39600000"/>
    <n v="1"/>
    <n v="1"/>
    <n v="0"/>
    <n v="39600000"/>
    <n v="43043478.259999998"/>
    <n v="0"/>
  </r>
  <r>
    <s v="Servicios fabricante- Microsoft Soporte PremierMicrosoft Soporte PremierSADP5"/>
    <s v="SADP5Microsoft Soporte Premier"/>
    <m/>
    <x v="6"/>
    <s v="SADP5"/>
    <x v="6"/>
    <s v="Servicios fabricante- Microsoft Soporte Premier"/>
    <s v="COP"/>
    <s v="N/A"/>
    <s v="Designated Support Engineering Dynamics 365 Customer Engagement (1 hora)"/>
    <s v="Hora"/>
    <s v="Serv"/>
    <s v="Servicio"/>
    <s v="Todas las zonas"/>
    <s v="Remoto/Sitio"/>
    <s v="Profesional"/>
    <s v="SADP5"/>
    <s v="Suscripción"/>
    <n v="0"/>
    <n v="1"/>
    <n v="1"/>
    <n v="0"/>
    <n v="0"/>
    <n v="0"/>
    <n v="0"/>
  </r>
  <r>
    <s v="Servicios fabricante- Microsoft Soporte PremierMicrosoft Soporte PremierSADP4"/>
    <s v="SADP4Microsoft Soporte Premier"/>
    <m/>
    <x v="6"/>
    <s v="SADP4"/>
    <x v="6"/>
    <s v="Servicios fabricante- Microsoft Soporte Premier"/>
    <s v="COP"/>
    <s v="N/A"/>
    <s v="Designated Support Engineering Dynamics 365 Customer Engagement (1600 horas)"/>
    <s v="Paquete"/>
    <s v="Serv"/>
    <s v="Servicio"/>
    <s v="Todas las zonas"/>
    <s v="Remoto/Sitio"/>
    <s v="Profesional"/>
    <s v="SADP4"/>
    <s v="Suscripción"/>
    <n v="1506070896"/>
    <n v="1"/>
    <n v="1"/>
    <n v="0"/>
    <n v="1506070896"/>
    <n v="1637033582.6099999"/>
    <n v="0"/>
  </r>
  <r>
    <s v="Servicios fabricante- Microsoft Soporte PremierMicrosoft Soporte PremierSADP3"/>
    <s v="SADP3Microsoft Soporte Premier"/>
    <m/>
    <x v="6"/>
    <s v="SADP3"/>
    <x v="6"/>
    <s v="Servicios fabricante- Microsoft Soporte Premier"/>
    <s v="COP"/>
    <s v="N/A"/>
    <s v="Designated Support Engineering Dynamics 365 Customer Engagement (1200 horas)"/>
    <s v="Paquete"/>
    <s v="Serv"/>
    <s v="Servicio"/>
    <s v="Todas las zonas"/>
    <s v="Remoto/Sitio"/>
    <s v="Profesional"/>
    <s v="SADP3"/>
    <s v="Suscripción"/>
    <n v="1137632284.8"/>
    <n v="1"/>
    <n v="1"/>
    <n v="0"/>
    <n v="1137632284.8"/>
    <n v="1236556831.3"/>
    <n v="0"/>
  </r>
  <r>
    <s v="Servicios fabricante- Microsoft Soporte PremierMicrosoft Soporte PremierSADP2"/>
    <s v="SADP2Microsoft Soporte Premier"/>
    <m/>
    <x v="6"/>
    <s v="SADP2"/>
    <x v="6"/>
    <s v="Servicios fabricante- Microsoft Soporte Premier"/>
    <s v="COP"/>
    <s v="N/A"/>
    <s v="Designated Support Engineering Dynamics 365 Customer Engagement (800 horas)"/>
    <s v="Paquete"/>
    <s v="Serv"/>
    <s v="Servicio"/>
    <s v="Todas las zonas"/>
    <s v="Remoto/Sitio"/>
    <s v="Profesional"/>
    <s v="SADP2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SADP1"/>
    <s v="SADP1Microsoft Soporte Premier"/>
    <m/>
    <x v="6"/>
    <s v="SADP1"/>
    <x v="6"/>
    <s v="Servicios fabricante- Microsoft Soporte Premier"/>
    <s v="COP"/>
    <s v="N/A"/>
    <s v="Designated Support Engineering Dynamics 365 Customer Engagement (400 horas)"/>
    <s v="Paquete"/>
    <s v="Serv"/>
    <s v="Servicio"/>
    <s v="Todas las zonas"/>
    <s v="Remoto/Sitio"/>
    <s v="Profesional"/>
    <s v="SADP1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SADL"/>
    <s v="SADLMicrosoft Soporte Premier"/>
    <m/>
    <x v="6"/>
    <s v="SADL"/>
    <x v="6"/>
    <s v="Servicios fabricante- Microsoft Soporte Premier"/>
    <s v="COP"/>
    <s v="N/A"/>
    <s v="Data Platform Modernization Assessment for OpenSource"/>
    <s v="Servicio"/>
    <s v="Serv"/>
    <s v="Servicio"/>
    <s v="Todas las zonas"/>
    <s v="Remoto/Sitio"/>
    <s v="Profesional"/>
    <s v="SADL"/>
    <s v="Suscripción"/>
    <n v="20800000"/>
    <n v="1"/>
    <n v="1"/>
    <n v="0"/>
    <n v="20800000"/>
    <n v="22608695.649999999"/>
    <n v="0"/>
  </r>
  <r>
    <s v="Servicios fabricante- Microsoft Soporte PremierMicrosoft Soporte PremierSADI"/>
    <s v="SADIMicrosoft Soporte Premier"/>
    <m/>
    <x v="6"/>
    <s v="SADI"/>
    <x v="6"/>
    <s v="Servicios fabricante- Microsoft Soporte Premier"/>
    <s v="COP"/>
    <s v="N/A"/>
    <s v="Adoption Coaching"/>
    <s v="Servicio"/>
    <s v="Serv"/>
    <s v="Servicio"/>
    <s v="Todas las zonas"/>
    <s v="Remoto/Sitio"/>
    <s v="Profesional"/>
    <s v="SADI"/>
    <s v="Suscripción"/>
    <n v="241600000"/>
    <n v="1"/>
    <n v="1"/>
    <n v="0"/>
    <n v="241600000"/>
    <n v="262608695.65000001"/>
    <n v="0"/>
  </r>
  <r>
    <s v="Servicios fabricante- Microsoft Soporte PremierMicrosoft Soporte PremierSAD5"/>
    <s v="SAD5Microsoft Soporte Premier"/>
    <m/>
    <x v="6"/>
    <s v="SAD5"/>
    <x v="6"/>
    <s v="Servicios fabricante- Microsoft Soporte Premier"/>
    <s v="COP"/>
    <s v="N/A"/>
    <s v="Dynamics 365 Customer Engagement Assessment"/>
    <s v="Servicio"/>
    <s v="Serv"/>
    <s v="Servicio"/>
    <s v="Todas las zonas"/>
    <s v="Remoto/Sitio"/>
    <s v="Profesional"/>
    <s v="SAD5"/>
    <s v="Suscripción"/>
    <n v="51600000"/>
    <n v="1"/>
    <n v="1"/>
    <n v="0"/>
    <n v="51600000"/>
    <n v="56086956.520000003"/>
    <n v="0"/>
  </r>
  <r>
    <s v="Servicios fabricante- Microsoft Soporte PremierMicrosoft Soporte PremierSACU"/>
    <s v="SACUMicrosoft Soporte Premier"/>
    <m/>
    <x v="6"/>
    <s v="SACU"/>
    <x v="6"/>
    <s v="Servicios fabricante- Microsoft Soporte Premier"/>
    <s v="COP"/>
    <s v="N/A"/>
    <s v="Mission Critical Supportability Assessment - L2 Renew"/>
    <s v="Servicio"/>
    <s v="Serv"/>
    <s v="Servicio"/>
    <s v="Todas las zonas"/>
    <s v="Remoto/Sitio"/>
    <s v="Profesional"/>
    <s v="SACU"/>
    <s v="Suscripción"/>
    <n v="20800000"/>
    <n v="1"/>
    <n v="1"/>
    <n v="0"/>
    <n v="20800000"/>
    <n v="22608695.649999999"/>
    <n v="0"/>
  </r>
  <r>
    <s v="Servicios fabricante- Microsoft Soporte PremierMicrosoft Soporte PremierSACT"/>
    <s v="SACTMicrosoft Soporte Premier"/>
    <m/>
    <x v="6"/>
    <s v="SACT"/>
    <x v="6"/>
    <s v="Servicios fabricante- Microsoft Soporte Premier"/>
    <s v="COP"/>
    <s v="N/A"/>
    <s v="Mission Critical Supportability Assessment - M2 Renew"/>
    <s v="Servicio"/>
    <s v="Serv"/>
    <s v="Servicio"/>
    <s v="Todas las zonas"/>
    <s v="Remoto/Sitio"/>
    <s v="Profesional"/>
    <s v="SACT"/>
    <s v="Suscripción"/>
    <n v="20800000"/>
    <n v="1"/>
    <n v="1"/>
    <n v="0"/>
    <n v="20800000"/>
    <n v="22608695.649999999"/>
    <n v="0"/>
  </r>
  <r>
    <s v="Servicios fabricante- Microsoft Soporte PremierMicrosoft Soporte PremierSACS"/>
    <s v="SACSMicrosoft Soporte Premier"/>
    <m/>
    <x v="6"/>
    <s v="SACS"/>
    <x v="6"/>
    <s v="Servicios fabricante- Microsoft Soporte Premier"/>
    <s v="COP"/>
    <s v="N/A"/>
    <s v="Mission Critical Supportability Assessment - L1 Renew"/>
    <s v="Servicio"/>
    <s v="Serv"/>
    <s v="Servicio"/>
    <s v="Todas las zonas"/>
    <s v="Remoto/Sitio"/>
    <s v="Profesional"/>
    <s v="SACS"/>
    <s v="Suscripción"/>
    <n v="20800000"/>
    <n v="1"/>
    <n v="1"/>
    <n v="0"/>
    <n v="20800000"/>
    <n v="22608695.649999999"/>
    <n v="0"/>
  </r>
  <r>
    <s v="Servicios fabricante- Microsoft Soporte PremierMicrosoft Soporte PremierSACR"/>
    <s v="SACRMicrosoft Soporte Premier"/>
    <m/>
    <x v="6"/>
    <s v="SACR"/>
    <x v="6"/>
    <s v="Servicios fabricante- Microsoft Soporte Premier"/>
    <s v="COP"/>
    <s v="N/A"/>
    <s v="Mission Critical Supportability Assessment - M1 Renew"/>
    <s v="Servicio"/>
    <s v="Serv"/>
    <s v="Servicio"/>
    <s v="Todas las zonas"/>
    <s v="Remoto/Sitio"/>
    <s v="Profesional"/>
    <s v="SACR"/>
    <s v="Suscripción"/>
    <n v="20800000"/>
    <n v="1"/>
    <n v="1"/>
    <n v="0"/>
    <n v="20800000"/>
    <n v="22608695.649999999"/>
    <n v="0"/>
  </r>
  <r>
    <s v="Servicios fabricante- Microsoft Soporte PremierMicrosoft Soporte PremierSACQ"/>
    <s v="SACQMicrosoft Soporte Premier"/>
    <m/>
    <x v="6"/>
    <s v="SACQ"/>
    <x v="6"/>
    <s v="Servicios fabricante- Microsoft Soporte Premier"/>
    <s v="COP"/>
    <s v="N/A"/>
    <s v="Cloud Adoption Framework Landing Zone Assessment"/>
    <s v="Servicio"/>
    <s v="Serv"/>
    <s v="Servicio"/>
    <s v="Todas las zonas"/>
    <s v="Remoto"/>
    <s v="Profesional"/>
    <s v="SACQ"/>
    <s v="Suscripción"/>
    <n v="92400000"/>
    <n v="1"/>
    <n v="1"/>
    <n v="0"/>
    <n v="92400000"/>
    <n v="100434782.61"/>
    <n v="0"/>
  </r>
  <r>
    <s v="Servicios fabricante- Microsoft Soporte PremierMicrosoft Soporte PremierSACP"/>
    <s v="SACPMicrosoft Soporte Premier"/>
    <m/>
    <x v="6"/>
    <s v="SACP"/>
    <x v="6"/>
    <s v="Servicios fabricante- Microsoft Soporte Premier"/>
    <s v="COP"/>
    <s v="N/A"/>
    <s v="Mission Critical Optimization Assessment"/>
    <s v="Servicio"/>
    <s v="Serv"/>
    <s v="Servicio"/>
    <s v="Todas las zonas"/>
    <s v="Remoto/Sitio"/>
    <s v="Profesional"/>
    <s v="SACP"/>
    <s v="Suscripción"/>
    <n v="41600000"/>
    <n v="1"/>
    <n v="1"/>
    <n v="0"/>
    <n v="41600000"/>
    <n v="45217391.299999997"/>
    <n v="0"/>
  </r>
  <r>
    <s v="Servicios fabricante- Microsoft Soporte PremierMicrosoft Soporte PremierSACO"/>
    <s v="SACOMicrosoft Soporte Premier"/>
    <m/>
    <x v="6"/>
    <s v="SACO"/>
    <x v="6"/>
    <s v="Servicios fabricante- Microsoft Soporte Premier"/>
    <s v="COP"/>
    <s v="N/A"/>
    <s v="Mission Critical Optimization Assessment - H2 Renew"/>
    <s v="Servicio"/>
    <s v="Serv"/>
    <s v="Servicio"/>
    <s v="Todas las zonas"/>
    <s v="Remoto/Sitio"/>
    <s v="Profesional"/>
    <s v="SACO"/>
    <s v="Suscripción"/>
    <n v="20800000"/>
    <n v="1"/>
    <n v="1"/>
    <n v="0"/>
    <n v="20800000"/>
    <n v="22608695.649999999"/>
    <n v="0"/>
  </r>
  <r>
    <s v="Servicios fabricante- Microsoft Soporte PremierMicrosoft Soporte PremierSACB"/>
    <s v="SACBMicrosoft Soporte Premier"/>
    <m/>
    <x v="6"/>
    <s v="SACB"/>
    <x v="6"/>
    <s v="Servicios fabricante- Microsoft Soporte Premier"/>
    <s v="COP"/>
    <s v="N/A"/>
    <s v="Mission Critical Supportability Assessment - H2 Renew"/>
    <s v="Servicio"/>
    <s v="Serv"/>
    <s v="Servicio"/>
    <s v="Todas las zonas"/>
    <s v="Remoto/Sitio"/>
    <s v="Profesional"/>
    <s v="SACB"/>
    <s v="Suscripción"/>
    <n v="20800000"/>
    <n v="1"/>
    <n v="1"/>
    <n v="0"/>
    <n v="20800000"/>
    <n v="22608695.649999999"/>
    <n v="0"/>
  </r>
  <r>
    <s v="Servicios fabricante- Microsoft Soporte PremierMicrosoft Soporte PremierSACA"/>
    <s v="SACAMicrosoft Soporte Premier"/>
    <m/>
    <x v="6"/>
    <s v="SACA"/>
    <x v="6"/>
    <s v="Servicios fabricante- Microsoft Soporte Premier"/>
    <s v="COP"/>
    <s v="N/A"/>
    <s v="Mission Critical Supportability Assessment - H1 Renew"/>
    <s v="Servicio"/>
    <s v="Serv"/>
    <s v="Servicio"/>
    <s v="Todas las zonas"/>
    <s v="Remoto/Sitio"/>
    <s v="Profesional"/>
    <s v="SACA"/>
    <s v="Suscripción"/>
    <n v="20800000"/>
    <n v="1"/>
    <n v="1"/>
    <n v="0"/>
    <n v="20800000"/>
    <n v="22608695.649999999"/>
    <n v="0"/>
  </r>
  <r>
    <s v="Servicios fabricante- Microsoft Soporte PremierMicrosoft Soporte PremierSAAV"/>
    <s v="SAAVMicrosoft Soporte Premier"/>
    <m/>
    <x v="6"/>
    <s v="SAAV"/>
    <x v="6"/>
    <s v="Servicios fabricante- Microsoft Soporte Premier"/>
    <s v="COP"/>
    <s v="N/A"/>
    <s v="Advisory Services Hourly"/>
    <s v="Hora"/>
    <s v="Serv"/>
    <s v="Servicio"/>
    <s v="Todas las zonas"/>
    <s v="Remoto"/>
    <s v="Profesional"/>
    <s v="SAAV"/>
    <s v="Suscripción"/>
    <n v="1282540.8"/>
    <n v="1"/>
    <n v="1"/>
    <n v="0"/>
    <n v="1282540.8"/>
    <n v="1394066.09"/>
    <n v="0"/>
  </r>
  <r>
    <s v="Servicios fabricante- Microsoft Soporte PremierMicrosoft Soporte PremierSAAS"/>
    <s v="SAASMicrosoft Soporte Premier"/>
    <m/>
    <x v="6"/>
    <s v="SAAS"/>
    <x v="6"/>
    <s v="Servicios fabricante- Microsoft Soporte Premier"/>
    <s v="COP"/>
    <s v="N/A"/>
    <s v="RAP as a Service PLUS for SharePoint"/>
    <s v="Servicio"/>
    <s v="Serv"/>
    <s v="Servicio"/>
    <s v="Todas las zonas"/>
    <s v="Remoto/Sitio"/>
    <s v="Profesional"/>
    <s v="SAAS"/>
    <s v="Suscripción"/>
    <n v="80000000"/>
    <n v="1"/>
    <n v="1"/>
    <n v="0"/>
    <n v="80000000"/>
    <n v="86956521.739999995"/>
    <n v="0"/>
  </r>
  <r>
    <s v="Servicios fabricante- Microsoft Soporte PremierMicrosoft Soporte PremierSAAD"/>
    <s v="SAADMicrosoft Soporte Premier"/>
    <m/>
    <x v="6"/>
    <s v="SAAD"/>
    <x v="6"/>
    <s v="Servicios fabricante- Microsoft Soporte Premier"/>
    <s v="COP"/>
    <s v="N/A"/>
    <s v="Active Directory Certificate Services Assessment"/>
    <s v="Servicio"/>
    <s v="Serv"/>
    <s v="Servicio"/>
    <s v="Todas las zonas"/>
    <s v="Remoto/Sitio"/>
    <s v="Profesional"/>
    <s v="SAAD"/>
    <s v="Suscripción"/>
    <n v="62400000"/>
    <n v="1"/>
    <n v="1"/>
    <n v="0"/>
    <n v="62400000"/>
    <n v="67826086.959999993"/>
    <n v="0"/>
  </r>
  <r>
    <s v="Servicios fabricante- Microsoft Soporte PremierMicrosoft Soporte PremierSAAC"/>
    <s v="SAACMicrosoft Soporte Premier"/>
    <m/>
    <x v="6"/>
    <s v="SAAC"/>
    <x v="6"/>
    <s v="Servicios fabricante- Microsoft Soporte Premier"/>
    <s v="COP"/>
    <s v="N/A"/>
    <s v="Advisory Services Hours - 10 Pack"/>
    <s v="Paquete"/>
    <s v="Serv"/>
    <s v="Servicio"/>
    <s v="Todas las zonas"/>
    <s v="Remoto"/>
    <s v="Profesional"/>
    <s v="SAAC"/>
    <s v="Suscripción"/>
    <n v="12825408"/>
    <n v="1"/>
    <n v="1"/>
    <n v="0"/>
    <n v="12825408"/>
    <n v="13940660.869999999"/>
    <n v="0"/>
  </r>
  <r>
    <s v="Servicios fabricante- Microsoft Soporte PremierMicrosoft Soporte PremierSAAB"/>
    <s v="SAABMicrosoft Soporte Premier"/>
    <m/>
    <x v="6"/>
    <s v="SAAB"/>
    <x v="6"/>
    <s v="Servicios fabricante- Microsoft Soporte Premier"/>
    <s v="COP"/>
    <s v="N/A"/>
    <s v="Activate Microsoft Teams"/>
    <s v="Servicio"/>
    <s v="Serv"/>
    <s v="Servicio"/>
    <s v="Todas las zonas"/>
    <s v="Remoto/Sitio"/>
    <s v="Profesional"/>
    <s v="SAAB"/>
    <s v="Suscripción"/>
    <n v="48000000"/>
    <n v="1"/>
    <n v="1"/>
    <n v="0"/>
    <n v="48000000"/>
    <n v="52173913.039999999"/>
    <n v="0"/>
  </r>
  <r>
    <s v="Servicios fabricante- Microsoft Soporte PremierMicrosoft Soporte PremierSAAA"/>
    <s v="SAAAMicrosoft Soporte Premier"/>
    <m/>
    <x v="6"/>
    <s v="SAAA"/>
    <x v="6"/>
    <s v="Servicios fabricante- Microsoft Soporte Premier"/>
    <s v="COP"/>
    <s v="N/A"/>
    <s v="RAP as a Service PLUS for Exchange"/>
    <s v="Servicio"/>
    <s v="Serv"/>
    <s v="Servicio"/>
    <s v="Todas las zonas"/>
    <s v="Remoto/Sitio"/>
    <s v="Profesional"/>
    <s v="SAAA"/>
    <s v="Suscripción"/>
    <n v="80000000"/>
    <n v="1"/>
    <n v="1"/>
    <n v="0"/>
    <n v="80000000"/>
    <n v="86956521.739999995"/>
    <n v="0"/>
  </r>
  <r>
    <s v="Servicios fabricante- Microsoft Soporte PremierMicrosoft Soporte PremierPS12"/>
    <s v="PS12Microsoft Soporte Premier"/>
    <m/>
    <x v="6"/>
    <s v="PS12"/>
    <x v="6"/>
    <s v="Servicios fabricante- Microsoft Soporte Premier"/>
    <s v="COP"/>
    <s v="N/A"/>
    <s v="Production Deployment of Solution for Migration and Modernization of VMware to Azure VMware Solution"/>
    <s v="Servicio"/>
    <s v="Serv"/>
    <s v="Servicio"/>
    <s v="Todas las zonas"/>
    <s v="Remoto"/>
    <s v="Profesional"/>
    <s v="PS12"/>
    <s v="Suscripción"/>
    <n v="52000000"/>
    <n v="1"/>
    <n v="1"/>
    <n v="0"/>
    <n v="52000000"/>
    <n v="56521739.130000003"/>
    <n v="0"/>
  </r>
  <r>
    <s v="Servicios fabricante- Microsoft Soporte PremierMicrosoft Soporte PremierPPRP2"/>
    <s v="PPRP2Microsoft Soporte Premier"/>
    <m/>
    <x v="6"/>
    <s v="PPRP2"/>
    <x v="6"/>
    <s v="Servicios fabricante- Microsoft Soporte Premier"/>
    <s v="COP"/>
    <s v="N/A"/>
    <s v="Activate - Power Platform: Robotic Process Automation (RPA) for Power Users"/>
    <s v="Servicio"/>
    <s v="Serv"/>
    <s v="Servicio"/>
    <s v="Todas las zonas"/>
    <s v="Remoto"/>
    <s v="Profesional"/>
    <s v="PPRP2"/>
    <s v="Suscripción"/>
    <n v="32400000"/>
    <n v="1"/>
    <n v="1"/>
    <n v="0"/>
    <n v="32400000"/>
    <n v="35217391.299999997"/>
    <n v="0"/>
  </r>
  <r>
    <s v="Servicios fabricante- Microsoft Soporte PremierMicrosoft Soporte PremierPPGT"/>
    <s v="PPGTMicrosoft Soporte Premier"/>
    <m/>
    <x v="6"/>
    <s v="PPGT"/>
    <x v="6"/>
    <s v="Servicios fabricante- Microsoft Soporte Premier"/>
    <s v="COP"/>
    <s v="N/A"/>
    <s v="Gamify Teams Adoption - Private Preview"/>
    <s v="Servicio"/>
    <s v="Serv"/>
    <s v="Servicio"/>
    <s v="Todas las zonas"/>
    <s v="Remoto"/>
    <s v="Profesional"/>
    <s v="PPGT"/>
    <s v="Suscripción"/>
    <n v="48000000"/>
    <n v="1"/>
    <n v="1"/>
    <n v="0"/>
    <n v="48000000"/>
    <n v="52173913.039999999"/>
    <n v="0"/>
  </r>
  <r>
    <s v="Servicios fabricante- Microsoft Soporte PremierMicrosoft Soporte PremierPOCSGOV"/>
    <s v="POCSGOVMicrosoft Soporte Premier"/>
    <m/>
    <x v="6"/>
    <s v="POCSGOV"/>
    <x v="6"/>
    <s v="Servicios fabricante- Microsoft Soporte Premier"/>
    <s v="COP"/>
    <s v="N/A"/>
    <s v="Proof of Concept/Rapid Prototype for Secure and Govern your Hybrid and Multi-Cloud environment"/>
    <s v="Servicio"/>
    <s v="Serv"/>
    <s v="Servicio"/>
    <s v="Todas las zonas"/>
    <s v="Remoto/Sitio"/>
    <s v="Profesional"/>
    <s v="POCSGOV"/>
    <s v="Suscripción"/>
    <n v="34400000"/>
    <n v="1"/>
    <n v="1"/>
    <n v="0"/>
    <n v="34400000"/>
    <n v="37391304.350000001"/>
    <n v="0"/>
  </r>
  <r>
    <s v="Servicios fabricante- Microsoft Soporte PremierMicrosoft Soporte PremierPFCR"/>
    <s v="PFCRMicrosoft Soporte Premier"/>
    <m/>
    <x v="6"/>
    <s v="PFCR"/>
    <x v="6"/>
    <s v="Servicios fabricante- Microsoft Soporte Premier"/>
    <s v="COP"/>
    <s v="N/A"/>
    <s v="Proof of Concept for Rapidly Build Apps"/>
    <s v="Servicio"/>
    <s v="Serv"/>
    <s v="Servicio"/>
    <s v="Todas las zonas"/>
    <s v="Remoto/Sitio"/>
    <s v="Profesional"/>
    <s v="PFCR"/>
    <s v="Suscripción"/>
    <n v="72800000"/>
    <n v="1"/>
    <n v="1"/>
    <n v="0"/>
    <n v="72800000"/>
    <n v="79130434.780000001"/>
    <n v="0"/>
  </r>
  <r>
    <s v="Servicios fabricante- Microsoft Soporte PremierMicrosoft Soporte PremierPFCLC"/>
    <s v="PFCLCMicrosoft Soporte Premier"/>
    <m/>
    <x v="6"/>
    <s v="PFCLC"/>
    <x v="6"/>
    <s v="Servicios fabricante- Microsoft Soporte Premier"/>
    <s v="COP"/>
    <s v="N/A"/>
    <s v="Proof of Concept for Dynamics 365 Low Code"/>
    <s v="Servicio"/>
    <s v="Serv"/>
    <s v="Servicio"/>
    <s v="Todas las zonas"/>
    <s v="Remoto/Sitio"/>
    <s v="Profesional"/>
    <s v="PFCLC"/>
    <s v="Suscripción"/>
    <n v="72800000"/>
    <n v="1"/>
    <n v="1"/>
    <n v="0"/>
    <n v="72800000"/>
    <n v="79130434.780000001"/>
    <n v="0"/>
  </r>
  <r>
    <s v="Servicios fabricante- Microsoft Soporte PremierMicrosoft Soporte PremierPFCE"/>
    <s v="PFCEMicrosoft Soporte Premier"/>
    <m/>
    <x v="6"/>
    <s v="PFCE"/>
    <x v="6"/>
    <s v="Servicios fabricante- Microsoft Soporte Premier"/>
    <s v="COP"/>
    <s v="N/A"/>
    <s v="Proof of Concept for Enable Everyone to Innovate"/>
    <s v="Servicio"/>
    <s v="Serv"/>
    <s v="Servicio"/>
    <s v="Todas las zonas"/>
    <s v="Remoto/Sitio"/>
    <s v="Profesional"/>
    <s v="PFCE"/>
    <s v="Suscripción"/>
    <n v="72800000"/>
    <n v="1"/>
    <n v="1"/>
    <n v="0"/>
    <n v="72800000"/>
    <n v="79130434.780000001"/>
    <n v="0"/>
  </r>
  <r>
    <s v="Servicios fabricante- Microsoft Soporte PremierMicrosoft Soporte PremierPFCD"/>
    <s v="PFCDMicrosoft Soporte Premier"/>
    <m/>
    <x v="6"/>
    <s v="PFCD"/>
    <x v="6"/>
    <s v="Servicios fabricante- Microsoft Soporte Premier"/>
    <s v="COP"/>
    <s v="N/A"/>
    <s v="Proof of Concept for Dynamics 365 Finance and Supply Chain Management"/>
    <s v="Servicio"/>
    <s v="Serv"/>
    <s v="Servicio"/>
    <s v="Todas las zonas"/>
    <s v="Remoto/Sitio"/>
    <s v="Profesional"/>
    <s v="PFCD"/>
    <s v="Suscripción"/>
    <n v="72800000"/>
    <n v="1"/>
    <n v="1"/>
    <n v="0"/>
    <n v="72800000"/>
    <n v="79130434.780000001"/>
    <n v="0"/>
  </r>
  <r>
    <s v="Servicios fabricante- Microsoft Soporte PremierMicrosoft Soporte PremierPFCA"/>
    <s v="PFCAMicrosoft Soporte Premier"/>
    <m/>
    <x v="6"/>
    <s v="PFCA"/>
    <x v="6"/>
    <s v="Servicios fabricante- Microsoft Soporte Premier"/>
    <s v="COP"/>
    <s v="N/A"/>
    <s v="Proof of Concept for Automated Business Processes"/>
    <s v="Servicio"/>
    <s v="Serv"/>
    <s v="Servicio"/>
    <s v="Todas las zonas"/>
    <s v="Remoto/Sitio"/>
    <s v="Profesional"/>
    <s v="PFCA"/>
    <s v="Suscripción"/>
    <n v="72800000"/>
    <n v="1"/>
    <n v="1"/>
    <n v="0"/>
    <n v="72800000"/>
    <n v="79130434.780000001"/>
    <n v="0"/>
  </r>
  <r>
    <s v="Servicios fabricante- Microsoft Soporte PremierMicrosoft Soporte PremierPDSEE"/>
    <s v="PDSEEMicrosoft Soporte Premier"/>
    <m/>
    <x v="6"/>
    <s v="PDSEE"/>
    <x v="6"/>
    <s v="Servicios fabricante- Microsoft Soporte Premier"/>
    <s v="COP"/>
    <s v="N/A"/>
    <s v="Production Deployment of Solution for Enable Everyone to Innovate"/>
    <s v="Servicio"/>
    <s v="Serv"/>
    <s v="Servicio"/>
    <s v="Todas las zonas"/>
    <s v="Remoto/Sitio"/>
    <s v="Profesional"/>
    <s v="PDSEE"/>
    <s v="Suscripción"/>
    <n v="52000000"/>
    <n v="1"/>
    <n v="1"/>
    <n v="0"/>
    <n v="52000000"/>
    <n v="56521739.130000003"/>
    <n v="0"/>
  </r>
  <r>
    <s v="Servicios fabricante- Microsoft Soporte PremierMicrosoft Soporte PremierPDRBA"/>
    <s v="PDRBAMicrosoft Soporte Premier"/>
    <m/>
    <x v="6"/>
    <s v="PDRBA"/>
    <x v="6"/>
    <s v="Servicios fabricante- Microsoft Soporte Premier"/>
    <s v="COP"/>
    <s v="N/A"/>
    <s v="Production Deployment of Solution for Rapidly Build Apps"/>
    <s v="Servicio"/>
    <s v="Serv"/>
    <s v="Servicio"/>
    <s v="Todas las zonas"/>
    <s v="Remoto/Sitio"/>
    <s v="Profesional"/>
    <s v="PDRBA"/>
    <s v="Suscripción"/>
    <n v="52000000"/>
    <n v="1"/>
    <n v="1"/>
    <n v="0"/>
    <n v="52000000"/>
    <n v="56521739.130000003"/>
    <n v="0"/>
  </r>
  <r>
    <s v="Servicios fabricante- Microsoft Soporte PremierMicrosoft Soporte PremierPDPPC"/>
    <s v="PDPPCMicrosoft Soporte Premier"/>
    <m/>
    <x v="6"/>
    <s v="PDPPC"/>
    <x v="6"/>
    <s v="Servicios fabricante- Microsoft Soporte Premier"/>
    <s v="COP"/>
    <s v="N/A"/>
    <s v="Production Deployment Oversight for Operate Cloud native applications in your Hybrid and Multi-cloud environment"/>
    <s v="Servicio"/>
    <s v="Serv"/>
    <s v="Servicio"/>
    <s v="Todas las zonas"/>
    <s v="Remoto/Sitio"/>
    <s v="Profesional"/>
    <s v="PDPPC"/>
    <s v="Suscripción"/>
    <n v="52000000"/>
    <n v="1"/>
    <n v="1"/>
    <n v="0"/>
    <n v="52000000"/>
    <n v="56521739.130000003"/>
    <n v="0"/>
  </r>
  <r>
    <s v="Servicios fabricante- Microsoft Soporte PremierMicrosoft Soporte PremierPDPME"/>
    <s v="PDPMEMicrosoft Soporte Premier"/>
    <m/>
    <x v="6"/>
    <s v="PDPME"/>
    <x v="6"/>
    <s v="Servicios fabricante- Microsoft Soporte Premier"/>
    <s v="COP"/>
    <s v="N/A"/>
    <s v="Production Deployment Oversight for Modernizing Enterprise Integration"/>
    <s v="Servicio"/>
    <s v="Serv"/>
    <s v="Servicio"/>
    <s v="Todas las zonas"/>
    <s v="Remoto/Sitio"/>
    <s v="Profesional"/>
    <s v="PDPME"/>
    <s v="Suscripción"/>
    <n v="52000000"/>
    <n v="1"/>
    <n v="1"/>
    <n v="0"/>
    <n v="52000000"/>
    <n v="56521739.130000003"/>
    <n v="0"/>
  </r>
  <r>
    <s v="Servicios fabricante- Microsoft Soporte PremierMicrosoft Soporte PremierPDOSW"/>
    <s v="PDOSWMicrosoft Soporte Premier"/>
    <m/>
    <x v="6"/>
    <s v="PDOSW"/>
    <x v="6"/>
    <s v="Servicios fabricante- Microsoft Soporte Premier"/>
    <s v="COP"/>
    <s v="N/A"/>
    <s v="Production Deployment Oversight for Securing Workloads"/>
    <s v="Servicio"/>
    <s v="Serv"/>
    <s v="Servicio"/>
    <s v="Todas las zonas"/>
    <s v="Remoto/Sitio"/>
    <s v="Profesional"/>
    <s v="PDOSW"/>
    <s v="Suscripción"/>
    <n v="52000000"/>
    <n v="1"/>
    <n v="1"/>
    <n v="0"/>
    <n v="52000000"/>
    <n v="56521739.130000003"/>
    <n v="0"/>
  </r>
  <r>
    <s v="Servicios fabricante- Microsoft Soporte PremierMicrosoft Soporte PremierPDOSA"/>
    <s v="PDOSAMicrosoft Soporte Premier"/>
    <m/>
    <x v="6"/>
    <s v="PDOSA"/>
    <x v="6"/>
    <s v="Servicios fabricante- Microsoft Soporte Premier"/>
    <s v="COP"/>
    <s v="N/A"/>
    <s v="Production Deployment of Solution for Automated Business Processes"/>
    <s v="Servicio"/>
    <s v="Serv"/>
    <s v="Servicio"/>
    <s v="Todas las zonas"/>
    <s v="Remoto/Sitio"/>
    <s v="Profesional"/>
    <s v="PDOSA"/>
    <s v="Suscripción"/>
    <n v="52000000"/>
    <n v="1"/>
    <n v="1"/>
    <n v="0"/>
    <n v="52000000"/>
    <n v="56521739.130000003"/>
    <n v="0"/>
  </r>
  <r>
    <s v="Servicios fabricante- Microsoft Soporte PremierMicrosoft Soporte PremierPDOMW"/>
    <s v="PDOMWMicrosoft Soporte Premier"/>
    <m/>
    <x v="6"/>
    <s v="PDOMW"/>
    <x v="6"/>
    <s v="Servicios fabricante- Microsoft Soporte Premier"/>
    <s v="COP"/>
    <s v="N/A"/>
    <s v="Production Deployment Oversight for Monitoring Workloads"/>
    <s v="Servicio"/>
    <s v="Serv"/>
    <s v="Servicio"/>
    <s v="Todas las zonas"/>
    <s v="Remoto/Sitio"/>
    <s v="Profesional"/>
    <s v="PDOMW"/>
    <s v="Suscripción"/>
    <n v="52000000"/>
    <n v="1"/>
    <n v="1"/>
    <n v="0"/>
    <n v="52000000"/>
    <n v="56521739.130000003"/>
    <n v="0"/>
  </r>
  <r>
    <s v="Servicios fabricante- Microsoft Soporte PremierMicrosoft Soporte PremierPDOM"/>
    <s v="PDOMMicrosoft Soporte Premier"/>
    <m/>
    <x v="6"/>
    <s v="PDOM"/>
    <x v="6"/>
    <s v="Servicios fabricante- Microsoft Soporte Premier"/>
    <s v="COP"/>
    <s v="N/A"/>
    <s v="Production Deployment Oversight for Modernizing .NET Apps with Data"/>
    <s v="Servicio"/>
    <s v="Serv"/>
    <s v="Servicio"/>
    <s v="Todas las zonas"/>
    <s v="Remoto/Sitio"/>
    <s v="Profesional"/>
    <s v="PDOM"/>
    <s v="Suscripción"/>
    <n v="52000000"/>
    <n v="1"/>
    <n v="1"/>
    <n v="0"/>
    <n v="52000000"/>
    <n v="56521739.130000003"/>
    <n v="0"/>
  </r>
  <r>
    <s v="Servicios fabricante- Microsoft Soporte PremierMicrosoft Soporte PremierPDOFM"/>
    <s v="PDOFMMicrosoft Soporte Premier"/>
    <m/>
    <x v="6"/>
    <s v="PDOFM"/>
    <x v="6"/>
    <s v="Servicios fabricante- Microsoft Soporte Premier"/>
    <s v="COP"/>
    <s v="N/A"/>
    <s v="Production Deployment Oversight for Modernizing Java Apps with Data"/>
    <s v="Servicio"/>
    <s v="Serv"/>
    <s v="Servicio"/>
    <s v="Todas las zonas"/>
    <s v="Remoto/Sitio"/>
    <s v="Profesional"/>
    <s v="PDOFM"/>
    <s v="Suscripción"/>
    <n v="86000000"/>
    <n v="1"/>
    <n v="1"/>
    <n v="0"/>
    <n v="86000000"/>
    <n v="93478260.870000005"/>
    <n v="0"/>
  </r>
  <r>
    <s v="Servicios fabricante- Microsoft Soporte PremierMicrosoft Soporte PremierPDOF9"/>
    <s v="PDOF9Microsoft Soporte Premier"/>
    <m/>
    <x v="6"/>
    <s v="PDOF9"/>
    <x v="6"/>
    <s v="Servicios fabricante- Microsoft Soporte Premier"/>
    <s v="COP"/>
    <s v="N/A"/>
    <s v="Production Deployment Oversight for Data Governance"/>
    <s v="Servicio"/>
    <s v="Serv"/>
    <s v="Servicio"/>
    <s v="Todas las zonas"/>
    <s v="Remoto"/>
    <s v="Profesional"/>
    <s v="PDOF9"/>
    <s v="Suscripción"/>
    <n v="86400000"/>
    <n v="1"/>
    <n v="1"/>
    <n v="0"/>
    <n v="86400000"/>
    <n v="93913043.480000004"/>
    <n v="0"/>
  </r>
  <r>
    <s v="Servicios fabricante- Microsoft Soporte PremierMicrosoft Soporte PremierPDOF8"/>
    <s v="PDOF8Microsoft Soporte Premier"/>
    <m/>
    <x v="6"/>
    <s v="PDOF8"/>
    <x v="6"/>
    <s v="Servicios fabricante- Microsoft Soporte Premier"/>
    <s v="COP"/>
    <s v="N/A"/>
    <s v="Production Deployment Oversight for Building cloud-native apps with Kubernetes, Serverless and data - 3 Day"/>
    <s v="Servicio"/>
    <s v="Serv"/>
    <s v="Servicio"/>
    <s v="Todas las zonas"/>
    <s v="Remoto"/>
    <s v="Profesional"/>
    <s v="PDOF8"/>
    <s v="Suscripción"/>
    <n v="52000000"/>
    <n v="1"/>
    <n v="1"/>
    <n v="0"/>
    <n v="52000000"/>
    <n v="56521739.130000003"/>
    <n v="0"/>
  </r>
  <r>
    <s v="Servicios fabricante- Microsoft Soporte PremierMicrosoft Soporte PremierPDOF7"/>
    <s v="PDOF7Microsoft Soporte Premier"/>
    <m/>
    <x v="6"/>
    <s v="PDOF7"/>
    <x v="6"/>
    <s v="Servicios fabricante- Microsoft Soporte Premier"/>
    <s v="COP"/>
    <s v="N/A"/>
    <s v="Production Deployment Oversight for Building and Modernizing Line of Business Applications"/>
    <s v="Servicio"/>
    <s v="Serv"/>
    <s v="Servicio"/>
    <s v="Todas las zonas"/>
    <s v="Remoto"/>
    <s v="Profesional"/>
    <s v="PDOF7"/>
    <s v="Suscripción"/>
    <n v="52000000"/>
    <n v="1"/>
    <n v="1"/>
    <n v="0"/>
    <n v="52000000"/>
    <n v="56521739.130000003"/>
    <n v="0"/>
  </r>
  <r>
    <s v="Servicios fabricante- Microsoft Soporte PremierMicrosoft Soporte PremierPDOF6"/>
    <s v="PDOF6Microsoft Soporte Premier"/>
    <m/>
    <x v="6"/>
    <s v="PDOF6"/>
    <x v="6"/>
    <s v="Servicios fabricante- Microsoft Soporte Premier"/>
    <s v="COP"/>
    <s v="N/A"/>
    <s v="Production Deployment Oversight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PDOF6"/>
    <s v="Suscripción"/>
    <n v="86400000"/>
    <n v="1"/>
    <n v="1"/>
    <n v="0"/>
    <n v="86400000"/>
    <n v="93913043.480000004"/>
    <n v="0"/>
  </r>
  <r>
    <s v="Servicios fabricante- Microsoft Soporte PremierMicrosoft Soporte PremierPDOF5"/>
    <s v="PDOF5Microsoft Soporte Premier"/>
    <m/>
    <x v="6"/>
    <s v="PDOF5"/>
    <x v="6"/>
    <s v="Servicios fabricante- Microsoft Soporte Premier"/>
    <s v="COP"/>
    <s v="N/A"/>
    <s v="Production Deployment Oversight for Back up on-prem data and SaaS data to Azure"/>
    <s v="Servicio"/>
    <s v="Serv"/>
    <s v="Servicio"/>
    <s v="Todas las zonas"/>
    <s v="Remoto"/>
    <s v="Profesional"/>
    <s v="PDOF5"/>
    <s v="Suscripción"/>
    <n v="52000000"/>
    <n v="1"/>
    <n v="1"/>
    <n v="0"/>
    <n v="52000000"/>
    <n v="56521739.130000003"/>
    <n v="0"/>
  </r>
  <r>
    <s v="Servicios fabricante- Microsoft Soporte PremierMicrosoft Soporte PremierPDOF4"/>
    <s v="PDOF4Microsoft Soporte Premier"/>
    <m/>
    <x v="6"/>
    <s v="PDOF4"/>
    <x v="6"/>
    <s v="Servicios fabricante- Microsoft Soporte Premier"/>
    <s v="COP"/>
    <s v="N/A"/>
    <s v="Production Deployment Oversight for Attaching Monitor, Storage, Networking, and Security to Azure Workloads"/>
    <s v="Servicio"/>
    <s v="Serv"/>
    <s v="Servicio"/>
    <s v="Todas las zonas"/>
    <s v="Remoto"/>
    <s v="Profesional"/>
    <s v="PDOF4"/>
    <s v="Suscripción"/>
    <n v="52000000"/>
    <n v="1"/>
    <n v="1"/>
    <n v="0"/>
    <n v="52000000"/>
    <n v="56521739.130000003"/>
    <n v="0"/>
  </r>
  <r>
    <s v="Servicios fabricante- Microsoft Soporte PremierMicrosoft Soporte PremierPDOF3"/>
    <s v="PDOF3Microsoft Soporte Premier"/>
    <m/>
    <x v="6"/>
    <s v="PDOF3"/>
    <x v="6"/>
    <s v="Servicios fabricante- Microsoft Soporte Premier"/>
    <s v="COP"/>
    <s v="N/A"/>
    <s v="Production Deployment Oversight for Attaching Azure Backup and Azure Site Recovery to Virtual Machines"/>
    <s v="Servicio"/>
    <s v="Serv"/>
    <s v="Servicio"/>
    <s v="Todas las zonas"/>
    <s v="Remoto"/>
    <s v="Profesional"/>
    <s v="PDOF3"/>
    <s v="Suscripción"/>
    <n v="52000000"/>
    <n v="1"/>
    <n v="1"/>
    <n v="0"/>
    <n v="52000000"/>
    <n v="56521739.130000003"/>
    <n v="0"/>
  </r>
  <r>
    <s v="Servicios fabricante- Microsoft Soporte PremierMicrosoft Soporte PremierPDOF2"/>
    <s v="PDOF2Microsoft Soporte Premier"/>
    <m/>
    <x v="6"/>
    <s v="PDOF2"/>
    <x v="6"/>
    <s v="Servicios fabricante- Microsoft Soporte Premier"/>
    <s v="COP"/>
    <s v="N/A"/>
    <s v="Production Deployment Oversight for Azure Analytics &amp; Azure Machine Learning"/>
    <s v="Servicio"/>
    <s v="Serv"/>
    <s v="Servicio"/>
    <s v="Todas las zonas"/>
    <s v="Remoto"/>
    <s v="Profesional"/>
    <s v="PDOF2"/>
    <s v="Suscripción"/>
    <n v="86400000"/>
    <n v="1"/>
    <n v="1"/>
    <n v="0"/>
    <n v="86400000"/>
    <n v="93913043.480000004"/>
    <n v="0"/>
  </r>
  <r>
    <s v="Servicios fabricante- Microsoft Soporte PremierMicrosoft Soporte PremierPDOF18"/>
    <s v="PDOF18Microsoft Soporte Premier"/>
    <m/>
    <x v="6"/>
    <s v="PDOF18"/>
    <x v="6"/>
    <s v="Servicios fabricante- Microsoft Soporte Premier"/>
    <s v="COP"/>
    <s v="N/A"/>
    <s v="Production Deployment Oversight for Synapse Link and PBI Analytics"/>
    <s v="Servicio"/>
    <s v="Serv"/>
    <s v="Servicio"/>
    <s v="Todas las zonas"/>
    <s v="Remoto"/>
    <s v="Profesional"/>
    <s v="PDOF18"/>
    <s v="Suscripción"/>
    <n v="86400000"/>
    <n v="1"/>
    <n v="1"/>
    <n v="0"/>
    <n v="86400000"/>
    <n v="93913043.480000004"/>
    <n v="0"/>
  </r>
  <r>
    <s v="Servicios fabricante- Microsoft Soporte PremierMicrosoft Soporte PremierPDOF17"/>
    <s v="PDOF17Microsoft Soporte Premier"/>
    <m/>
    <x v="6"/>
    <s v="PDOF17"/>
    <x v="6"/>
    <s v="Servicios fabricante- Microsoft Soporte Premier"/>
    <s v="COP"/>
    <s v="N/A"/>
    <s v="Production Deployment Oversight for Modernizing Apps with Azure Managed Services for Databases and Apps"/>
    <s v="Servicio"/>
    <s v="Serv"/>
    <s v="Servicio"/>
    <s v="Todas las zonas"/>
    <s v="Remoto"/>
    <s v="Profesional"/>
    <s v="PDOF17"/>
    <s v="Suscripción"/>
    <n v="86400000"/>
    <n v="1"/>
    <n v="1"/>
    <n v="0"/>
    <n v="86400000"/>
    <n v="93913043.480000004"/>
    <n v="0"/>
  </r>
  <r>
    <s v="Servicios fabricante- Microsoft Soporte PremierMicrosoft Soporte PremierPDOF16"/>
    <s v="PDOF16Microsoft Soporte Premier"/>
    <m/>
    <x v="6"/>
    <s v="PDOF16"/>
    <x v="6"/>
    <s v="Servicios fabricante- Microsoft Soporte Premier"/>
    <s v="COP"/>
    <s v="N/A"/>
    <s v="Production Deployment Oversight for Migration to Azure SQL from VMs"/>
    <s v="Servicio"/>
    <s v="Serv"/>
    <s v="Servicio"/>
    <s v="Todas las zonas"/>
    <s v="Remoto"/>
    <s v="Profesional"/>
    <s v="PDOF16"/>
    <s v="Suscripción"/>
    <n v="86400000"/>
    <n v="1"/>
    <n v="1"/>
    <n v="0"/>
    <n v="86400000"/>
    <n v="93913043.480000004"/>
    <n v="0"/>
  </r>
  <r>
    <s v="Servicios fabricante- Microsoft Soporte PremierMicrosoft Soporte PremierPDOF15"/>
    <s v="PDOF15Microsoft Soporte Premier"/>
    <m/>
    <x v="6"/>
    <s v="PDOF15"/>
    <x v="6"/>
    <s v="Servicios fabricante- Microsoft Soporte Premier"/>
    <s v="COP"/>
    <s v="N/A"/>
    <s v="Production Deployment Oversight for Migration to Azure SQL or Arc-Enabled Data Services"/>
    <s v="Servicio"/>
    <s v="Serv"/>
    <s v="Servicio"/>
    <s v="Todas las zonas"/>
    <s v="Remoto"/>
    <s v="Profesional"/>
    <s v="PDOF15"/>
    <s v="Suscripción"/>
    <n v="86400000"/>
    <n v="1"/>
    <n v="1"/>
    <n v="0"/>
    <n v="86400000"/>
    <n v="93913043.480000004"/>
    <n v="0"/>
  </r>
  <r>
    <s v="Servicios fabricante- Microsoft Soporte PremierMicrosoft Soporte PremierPDOF14"/>
    <s v="PDOF14Microsoft Soporte Premier"/>
    <m/>
    <x v="6"/>
    <s v="PDOF14"/>
    <x v="6"/>
    <s v="Servicios fabricante- Microsoft Soporte Premier"/>
    <s v="COP"/>
    <s v="N/A"/>
    <s v="Production Deployment Oversight for Migration to Azure Open Source Databases"/>
    <s v="Servicio"/>
    <s v="Serv"/>
    <s v="Servicio"/>
    <s v="Todas las zonas"/>
    <s v="Remoto"/>
    <s v="Profesional"/>
    <s v="PDOF14"/>
    <s v="Suscripción"/>
    <n v="86400000"/>
    <n v="1"/>
    <n v="1"/>
    <n v="0"/>
    <n v="86400000"/>
    <n v="93913043.480000004"/>
    <n v="0"/>
  </r>
  <r>
    <s v="Servicios fabricante- Microsoft Soporte PremierMicrosoft Soporte PremierPDOF13"/>
    <s v="PDOF13Microsoft Soporte Premier"/>
    <m/>
    <x v="6"/>
    <s v="PDOF13"/>
    <x v="6"/>
    <s v="Servicios fabricante- Microsoft Soporte Premier"/>
    <s v="COP"/>
    <s v="N/A"/>
    <s v="Production Deployment Oversight for Migration to Azure Synapse"/>
    <s v="Servicio"/>
    <s v="Serv"/>
    <s v="Servicio"/>
    <s v="Todas las zonas"/>
    <s v="Remoto"/>
    <s v="Profesional"/>
    <s v="PDOF13"/>
    <s v="Suscripción"/>
    <n v="86400000"/>
    <n v="1"/>
    <n v="1"/>
    <n v="0"/>
    <n v="86400000"/>
    <n v="93913043.480000004"/>
    <n v="0"/>
  </r>
  <r>
    <s v="Servicios fabricante- Microsoft Soporte PremierMicrosoft Soporte PremierPDOF12"/>
    <s v="PDOF12Microsoft Soporte Premier"/>
    <m/>
    <x v="6"/>
    <s v="PDOF12"/>
    <x v="6"/>
    <s v="Servicios fabricante- Microsoft Soporte Premier"/>
    <s v="COP"/>
    <s v="N/A"/>
    <s v="Production Deployment Oversight for Migration and modernizing Virtual Machines to Azure"/>
    <s v="Servicio"/>
    <s v="Serv"/>
    <s v="Servicio"/>
    <s v="Todas las zonas"/>
    <s v="Remoto"/>
    <s v="Profesional"/>
    <s v="PDOF12"/>
    <s v="Suscripción"/>
    <n v="52000000"/>
    <n v="1"/>
    <n v="1"/>
    <n v="0"/>
    <n v="52000000"/>
    <n v="56521739.130000003"/>
    <n v="0"/>
  </r>
  <r>
    <s v="Servicios fabricante- Microsoft Soporte PremierMicrosoft Soporte PremierPDOF11"/>
    <s v="PDOF11Microsoft Soporte Premier"/>
    <m/>
    <x v="6"/>
    <s v="PDOF11"/>
    <x v="6"/>
    <s v="Servicios fabricante- Microsoft Soporte Premier"/>
    <s v="COP"/>
    <s v="N/A"/>
    <s v="Production Deployment Oversight for Migrating and modernizing to S/4HANA with Azure native"/>
    <s v="Servicio"/>
    <s v="Serv"/>
    <s v="Servicio"/>
    <s v="Todas las zonas"/>
    <s v="Remoto"/>
    <s v="Profesional"/>
    <s v="PDOF11"/>
    <s v="Suscripción"/>
    <n v="52000000"/>
    <n v="1"/>
    <n v="1"/>
    <n v="0"/>
    <n v="52000000"/>
    <n v="56521739.130000003"/>
    <n v="0"/>
  </r>
  <r>
    <s v="Servicios fabricante- Microsoft Soporte PremierMicrosoft Soporte PremierPDOF10"/>
    <s v="PDOF10Microsoft Soporte Premier"/>
    <m/>
    <x v="6"/>
    <s v="PDOF10"/>
    <x v="6"/>
    <s v="Servicios fabricante- Microsoft Soporte Premier"/>
    <s v="COP"/>
    <s v="N/A"/>
    <s v="Production Deployment Oversight for Migration to Databricks"/>
    <s v="Servicio"/>
    <s v="Serv"/>
    <s v="Servicio"/>
    <s v="Todas las zonas"/>
    <s v="Remoto"/>
    <s v="Profesional"/>
    <s v="PDOF10"/>
    <s v="Suscripción"/>
    <n v="86400000"/>
    <n v="1"/>
    <n v="1"/>
    <n v="0"/>
    <n v="86400000"/>
    <n v="93913043.480000004"/>
    <n v="0"/>
  </r>
  <r>
    <s v="Servicios fabricante- Microsoft Soporte PremierMicrosoft Soporte PremierPDOF1"/>
    <s v="PDOF1Microsoft Soporte Premier"/>
    <m/>
    <x v="6"/>
    <s v="PDOF1"/>
    <x v="6"/>
    <s v="Servicios fabricante- Microsoft Soporte Premier"/>
    <s v="COP"/>
    <s v="N/A"/>
    <s v="Production Deployment Oversight for Accelerating software delivery through DevSecOps with GitHub and Visual Studio - 2 Day"/>
    <s v="Servicio"/>
    <s v="Serv"/>
    <s v="Servicio"/>
    <s v="Todas las zonas"/>
    <s v="Remoto"/>
    <s v="Profesional"/>
    <s v="PDOF1"/>
    <s v="Suscripción"/>
    <n v="31600000"/>
    <n v="1"/>
    <n v="1"/>
    <n v="0"/>
    <n v="31600000"/>
    <n v="34347826.090000004"/>
    <n v="0"/>
  </r>
  <r>
    <s v="Servicios fabricante- Microsoft Soporte PremierMicrosoft Soporte PremierPDOBC"/>
    <s v="PDOBCMicrosoft Soporte Premier"/>
    <m/>
    <x v="6"/>
    <s v="PDOBC"/>
    <x v="6"/>
    <s v="Servicios fabricante- Microsoft Soporte Premier"/>
    <s v="COP"/>
    <s v="N/A"/>
    <s v="Production Deployment Oversight for Building cloud-native apps with Kubernetes, Serverless and data - 1 Day"/>
    <s v="Servicio"/>
    <s v="Serv"/>
    <s v="Servicio"/>
    <s v="Todas las zonas"/>
    <s v="Remoto/Sitio"/>
    <s v="Profesional"/>
    <s v="PDOBC"/>
    <s v="Suscripción"/>
    <n v="17600000"/>
    <n v="1"/>
    <n v="1"/>
    <n v="0"/>
    <n v="17600000"/>
    <n v="19130434.780000001"/>
    <n v="0"/>
  </r>
  <r>
    <s v="Servicios fabricante- Microsoft Soporte PremierMicrosoft Soporte PremierPDOAS"/>
    <s v="PDOASMicrosoft Soporte Premier"/>
    <m/>
    <x v="6"/>
    <s v="PDOAS"/>
    <x v="6"/>
    <s v="Servicios fabricante- Microsoft Soporte Premier"/>
    <s v="COP"/>
    <s v="N/A"/>
    <s v="Production Deployment Oversight for Accelerating software delivery through DevSecOps with GitHub and Visual Studio - 1 Day"/>
    <s v="Servicio"/>
    <s v="Serv"/>
    <s v="Servicio"/>
    <s v="Todas las zonas"/>
    <s v="Remoto/Sitio"/>
    <s v="Profesional"/>
    <s v="PDOAS"/>
    <s v="Suscripción"/>
    <n v="17600000"/>
    <n v="1"/>
    <n v="1"/>
    <n v="0"/>
    <n v="17600000"/>
    <n v="19130434.780000001"/>
    <n v="0"/>
  </r>
  <r>
    <s v="Servicios fabricante- Microsoft Soporte PremierMicrosoft Soporte PremierPCPC"/>
    <s v="PCPCMicrosoft Soporte Premier"/>
    <m/>
    <x v="6"/>
    <s v="PCPC"/>
    <x v="6"/>
    <s v="Servicios fabricante- Microsoft Soporte Premier"/>
    <s v="COP"/>
    <s v="N/A"/>
    <s v="Proactive credits"/>
    <s v="Servicio"/>
    <s v="Serv"/>
    <s v="Servicio"/>
    <s v="Todas las zonas"/>
    <s v="Remoto/Sitio"/>
    <s v="Profesional"/>
    <s v="PCPC"/>
    <s v="Suscripción"/>
    <n v="400000"/>
    <n v="1"/>
    <n v="1"/>
    <n v="0"/>
    <n v="400000"/>
    <n v="434782.61"/>
    <n v="0"/>
  </r>
  <r>
    <s v="Servicios fabricante- Microsoft Soporte PremierMicrosoft Soporte PremierPCFF9"/>
    <s v="PCFF9Microsoft Soporte Premier"/>
    <m/>
    <x v="6"/>
    <s v="PCFF9"/>
    <x v="6"/>
    <s v="Servicios fabricante- Microsoft Soporte Premier"/>
    <s v="COP"/>
    <s v="N/A"/>
    <s v="Proof of Concept for Building cloud-native apps with Kubernetes, Serverless and data - 2 Day"/>
    <s v="Servicio"/>
    <s v="Serv"/>
    <s v="Servicio"/>
    <s v="Todas las zonas"/>
    <s v="Remoto"/>
    <s v="Profesional"/>
    <s v="PCFF9"/>
    <s v="Suscripción"/>
    <n v="32400000"/>
    <n v="1"/>
    <n v="1"/>
    <n v="0"/>
    <n v="32400000"/>
    <n v="35217391.299999997"/>
    <n v="0"/>
  </r>
  <r>
    <s v="Servicios fabricante- Microsoft Soporte PremierMicrosoft Soporte PremierPCFF8"/>
    <s v="PCFF8Microsoft Soporte Premier"/>
    <m/>
    <x v="6"/>
    <s v="PCFF8"/>
    <x v="6"/>
    <s v="Servicios fabricante- Microsoft Soporte Premier"/>
    <s v="COP"/>
    <s v="N/A"/>
    <s v="Proof of Concept for Building and Modernizing Line of Business Applications"/>
    <s v="Servicio"/>
    <s v="Serv"/>
    <s v="Servicio"/>
    <s v="Todas las zonas"/>
    <s v="Remoto"/>
    <s v="Profesional"/>
    <s v="PCFF8"/>
    <s v="Suscripción"/>
    <n v="32400000"/>
    <n v="1"/>
    <n v="1"/>
    <n v="0"/>
    <n v="32400000"/>
    <n v="35217391.299999997"/>
    <n v="0"/>
  </r>
  <r>
    <s v="Servicios fabricante- Microsoft Soporte PremierMicrosoft Soporte PremierPCFF7"/>
    <s v="PCFF7Microsoft Soporte Premier"/>
    <m/>
    <x v="6"/>
    <s v="PCFF7"/>
    <x v="6"/>
    <s v="Servicios fabricante- Microsoft Soporte Premier"/>
    <s v="COP"/>
    <s v="N/A"/>
    <s v="Proof of Concept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PCFF7"/>
    <s v="Suscripción"/>
    <n v="34400000"/>
    <n v="1"/>
    <n v="1"/>
    <n v="0"/>
    <n v="34400000"/>
    <n v="37391304.350000001"/>
    <n v="0"/>
  </r>
  <r>
    <s v="Servicios fabricante- Microsoft Soporte PremierMicrosoft Soporte PremierPCFF6"/>
    <s v="PCFF6Microsoft Soporte Premier"/>
    <m/>
    <x v="6"/>
    <s v="PCFF6"/>
    <x v="6"/>
    <s v="Servicios fabricante- Microsoft Soporte Premier"/>
    <s v="COP"/>
    <s v="N/A"/>
    <s v="Proof of Concept for Back up on-prem data and SaaS data to Azure"/>
    <s v="Servicio"/>
    <s v="Serv"/>
    <s v="Servicio"/>
    <s v="Todas las zonas"/>
    <s v="Remoto"/>
    <s v="Profesional"/>
    <s v="PCFF6"/>
    <s v="Suscripción"/>
    <n v="34400000"/>
    <n v="1"/>
    <n v="1"/>
    <n v="0"/>
    <n v="34400000"/>
    <n v="37391304.350000001"/>
    <n v="0"/>
  </r>
  <r>
    <s v="Servicios fabricante- Microsoft Soporte PremierMicrosoft Soporte PremierPCFF5"/>
    <s v="PCFF5Microsoft Soporte Premier"/>
    <m/>
    <x v="6"/>
    <s v="PCFF5"/>
    <x v="6"/>
    <s v="Servicios fabricante- Microsoft Soporte Premier"/>
    <s v="COP"/>
    <s v="N/A"/>
    <s v="Proof of Concept for Attaching Monitor, Storage, Networking, and Security to Azure Workloads"/>
    <s v="Servicio"/>
    <s v="Serv"/>
    <s v="Servicio"/>
    <s v="Todas las zonas"/>
    <s v="Remoto"/>
    <s v="Profesional"/>
    <s v="PCFF5"/>
    <s v="Suscripción"/>
    <n v="34400000"/>
    <n v="1"/>
    <n v="1"/>
    <n v="0"/>
    <n v="34400000"/>
    <n v="37391304.350000001"/>
    <n v="0"/>
  </r>
  <r>
    <s v="Servicios fabricante- Microsoft Soporte PremierMicrosoft Soporte PremierPCFF4"/>
    <s v="PCFF4Microsoft Soporte Premier"/>
    <m/>
    <x v="6"/>
    <s v="PCFF4"/>
    <x v="6"/>
    <s v="Servicios fabricante- Microsoft Soporte Premier"/>
    <s v="COP"/>
    <s v="N/A"/>
    <s v="Proof of Concept for Attaching Azure Backup and Azure Site Recovery to Virtual Machines"/>
    <s v="Servicio"/>
    <s v="Serv"/>
    <s v="Servicio"/>
    <s v="Todas las zonas"/>
    <s v="Remoto"/>
    <s v="Profesional"/>
    <s v="PCFF4"/>
    <s v="Suscripción"/>
    <n v="34400000"/>
    <n v="1"/>
    <n v="1"/>
    <n v="0"/>
    <n v="34400000"/>
    <n v="37391304.350000001"/>
    <n v="0"/>
  </r>
  <r>
    <s v="Servicios fabricante- Microsoft Soporte PremierMicrosoft Soporte PremierPCFF32"/>
    <s v="PCFF32Microsoft Soporte Premier"/>
    <m/>
    <x v="6"/>
    <s v="PCFF32"/>
    <x v="6"/>
    <s v="Servicios fabricante- Microsoft Soporte Premier"/>
    <s v="COP"/>
    <s v="N/A"/>
    <s v="Proof of Concept for Monitoring Workloads"/>
    <s v="Servicio"/>
    <s v="Serv"/>
    <s v="Servicio"/>
    <s v="Todas las zonas"/>
    <s v="Remoto/Sitio"/>
    <s v="Profesional"/>
    <s v="PCFF32"/>
    <s v="Suscripción"/>
    <n v="34400000"/>
    <n v="1"/>
    <n v="1"/>
    <n v="0"/>
    <n v="34400000"/>
    <n v="37391304.350000001"/>
    <n v="0"/>
  </r>
  <r>
    <s v="Servicios fabricante- Microsoft Soporte PremierMicrosoft Soporte PremierPCFF31"/>
    <s v="PCFF31Microsoft Soporte Premier"/>
    <m/>
    <x v="6"/>
    <s v="PCFF31"/>
    <x v="6"/>
    <s v="Servicios fabricante- Microsoft Soporte Premier"/>
    <s v="COP"/>
    <s v="N/A"/>
    <s v="Proof of Concept for Securing Workloads"/>
    <s v="Servicio"/>
    <s v="Serv"/>
    <s v="Servicio"/>
    <s v="Todas las zonas"/>
    <s v="Remoto/Sitio"/>
    <s v="Profesional"/>
    <s v="PCFF31"/>
    <s v="Suscripción"/>
    <n v="34400000"/>
    <n v="1"/>
    <n v="1"/>
    <n v="0"/>
    <n v="34400000"/>
    <n v="37391304.350000001"/>
    <n v="0"/>
  </r>
  <r>
    <s v="Servicios fabricante- Microsoft Soporte PremierMicrosoft Soporte PremierPCFF30"/>
    <s v="PCFF30Microsoft Soporte Premier"/>
    <m/>
    <x v="6"/>
    <s v="PCFF30"/>
    <x v="6"/>
    <s v="Servicios fabricante- Microsoft Soporte Premier"/>
    <s v="COP"/>
    <s v="N/A"/>
    <s v="Technical Blocker Mitigation for Monitoring Workloads"/>
    <s v="Servicio"/>
    <s v="Serv"/>
    <s v="Servicio"/>
    <s v="Todas las zonas"/>
    <s v="Remoto/Sitio"/>
    <s v="Profesional"/>
    <s v="PCFF30"/>
    <s v="Suscripción"/>
    <n v="34400000"/>
    <n v="1"/>
    <n v="1"/>
    <n v="0"/>
    <n v="34400000"/>
    <n v="37391304.350000001"/>
    <n v="0"/>
  </r>
  <r>
    <s v="Servicios fabricante- Microsoft Soporte PremierMicrosoft Soporte PremierPCFF3"/>
    <s v="PCFF3Microsoft Soporte Premier"/>
    <m/>
    <x v="6"/>
    <s v="PCFF3"/>
    <x v="6"/>
    <s v="Servicios fabricante- Microsoft Soporte Premier"/>
    <s v="COP"/>
    <s v="N/A"/>
    <s v="Proof of Concept for Azure Analytics &amp; Azure Machine Learning"/>
    <s v="Servicio"/>
    <s v="Serv"/>
    <s v="Servicio"/>
    <s v="Todas las zonas"/>
    <s v="Remoto"/>
    <s v="Profesional"/>
    <s v="PCFF3"/>
    <s v="Suscripción"/>
    <n v="34400000"/>
    <n v="1"/>
    <n v="1"/>
    <n v="0"/>
    <n v="34400000"/>
    <n v="37391304.350000001"/>
    <n v="0"/>
  </r>
  <r>
    <s v="Servicios fabricante- Microsoft Soporte PremierMicrosoft Soporte PremierPCFF29"/>
    <s v="PCFF29Microsoft Soporte Premier"/>
    <m/>
    <x v="6"/>
    <s v="PCFF29"/>
    <x v="6"/>
    <s v="Servicios fabricante- Microsoft Soporte Premier"/>
    <s v="COP"/>
    <s v="N/A"/>
    <s v="Proof of Concept for Modernizing Enterprise Integration"/>
    <s v="Servicio"/>
    <s v="Serv"/>
    <s v="Servicio"/>
    <s v="Todas las zonas"/>
    <s v="Remoto/Sitio"/>
    <s v="Profesional"/>
    <s v="PCFF29"/>
    <s v="Suscripción"/>
    <n v="34400000"/>
    <n v="1"/>
    <n v="1"/>
    <n v="0"/>
    <n v="34400000"/>
    <n v="37391304.350000001"/>
    <n v="0"/>
  </r>
  <r>
    <s v="Servicios fabricante- Microsoft Soporte PremierMicrosoft Soporte PremierPCFF28"/>
    <s v="PCFF28Microsoft Soporte Premier"/>
    <m/>
    <x v="6"/>
    <s v="PCFF28"/>
    <x v="6"/>
    <s v="Servicios fabricante- Microsoft Soporte Premier"/>
    <s v="COP"/>
    <s v="N/A"/>
    <s v="Security: Microsoft Defender for Endpoint - Vulnerability Reporting with Power BI"/>
    <s v="Servicio"/>
    <s v="Serv"/>
    <s v="Servicio"/>
    <s v="Todas las zonas"/>
    <s v="Remoto/Sitio"/>
    <s v="Profesional"/>
    <s v="PCFF28"/>
    <s v="Suscripción"/>
    <n v="34400000"/>
    <n v="1"/>
    <n v="1"/>
    <n v="0"/>
    <n v="34400000"/>
    <n v="37391304.350000001"/>
    <n v="0"/>
  </r>
  <r>
    <s v="Servicios fabricante- Microsoft Soporte PremierMicrosoft Soporte PremierPCFF27"/>
    <s v="PCFF27Microsoft Soporte Premier"/>
    <m/>
    <x v="6"/>
    <s v="PCFF27"/>
    <x v="6"/>
    <s v="Servicios fabricante- Microsoft Soporte Premier"/>
    <s v="COP"/>
    <s v="N/A"/>
    <s v="Solution Optimization for Zero Trust Journey with Entra"/>
    <s v="Servicio"/>
    <s v="Serv"/>
    <s v="Servicio"/>
    <s v="Todas las zonas"/>
    <s v="Remoto/Sitio"/>
    <s v="Profesional"/>
    <s v="PCFF27"/>
    <s v="Suscripción"/>
    <n v="34400000"/>
    <n v="1"/>
    <n v="1"/>
    <n v="0"/>
    <n v="34400000"/>
    <n v="37391304.350000001"/>
    <n v="0"/>
  </r>
  <r>
    <s v="Servicios fabricante- Microsoft Soporte PremierMicrosoft Soporte PremierPCFF26"/>
    <s v="PCFF26Microsoft Soporte Premier"/>
    <m/>
    <x v="6"/>
    <s v="PCFF26"/>
    <x v="6"/>
    <s v="Servicios fabricante- Microsoft Soporte Premier"/>
    <s v="COP"/>
    <s v="N/A"/>
    <s v="Proof of Concept for Zero Trust Journey with Entra"/>
    <s v="Servicio"/>
    <s v="Serv"/>
    <s v="Servicio"/>
    <s v="Todas las zonas"/>
    <s v="Remoto/Sitio"/>
    <s v="Profesional"/>
    <s v="PCFF26"/>
    <s v="Suscripción"/>
    <n v="34400000"/>
    <n v="1"/>
    <n v="1"/>
    <n v="0"/>
    <n v="34400000"/>
    <n v="37391304.350000001"/>
    <n v="0"/>
  </r>
  <r>
    <s v="Servicios fabricante- Microsoft Soporte PremierMicrosoft Soporte PremierPCFF25"/>
    <s v="PCFF25Microsoft Soporte Premier"/>
    <m/>
    <x v="6"/>
    <s v="PCFF25"/>
    <x v="6"/>
    <s v="Servicios fabricante- Microsoft Soporte Premier"/>
    <s v="COP"/>
    <s v="N/A"/>
    <s v="Proof of Concept for Modernizing Java Apps with Data"/>
    <s v="Servicio"/>
    <s v="Serv"/>
    <s v="Servicio"/>
    <s v="Todas las zonas"/>
    <s v="Remoto/Sitio"/>
    <s v="Profesional"/>
    <s v="PCFF25"/>
    <s v="Suscripción"/>
    <n v="34400000"/>
    <n v="1"/>
    <n v="1"/>
    <n v="0"/>
    <n v="34400000"/>
    <n v="37391304.350000001"/>
    <n v="0"/>
  </r>
  <r>
    <s v="Servicios fabricante- Microsoft Soporte PremierMicrosoft Soporte PremierPCFF24"/>
    <s v="PCFF24Microsoft Soporte Premier"/>
    <m/>
    <x v="6"/>
    <s v="PCFF24"/>
    <x v="6"/>
    <s v="Servicios fabricante- Microsoft Soporte Premier"/>
    <s v="COP"/>
    <s v="N/A"/>
    <s v="Proof of Concept for Modernizing .NET Apps with Data"/>
    <s v="Servicio"/>
    <s v="Serv"/>
    <s v="Servicio"/>
    <s v="Todas las zonas"/>
    <s v="Remoto/Sitio"/>
    <s v="Profesional"/>
    <s v="PCFF24"/>
    <s v="Suscripción"/>
    <n v="34400000"/>
    <n v="1"/>
    <n v="1"/>
    <n v="0"/>
    <n v="34400000"/>
    <n v="37391304.350000001"/>
    <n v="0"/>
  </r>
  <r>
    <s v="Servicios fabricante- Microsoft Soporte PremierMicrosoft Soporte PremierPCFF23"/>
    <s v="PCFF23Microsoft Soporte Premier"/>
    <m/>
    <x v="6"/>
    <s v="PCFF23"/>
    <x v="6"/>
    <s v="Servicios fabricante- Microsoft Soporte Premier"/>
    <s v="COP"/>
    <s v="N/A"/>
    <s v="Proof of Concept for Operate Cloud native applications in your Hybrid and Multi-cloud environment"/>
    <s v="Servicio"/>
    <s v="Serv"/>
    <s v="Servicio"/>
    <s v="Todas las zonas"/>
    <s v="Remoto/Sitio"/>
    <s v="Profesional"/>
    <s v="PCFF23"/>
    <s v="Suscripción"/>
    <n v="34400000"/>
    <n v="1"/>
    <n v="1"/>
    <n v="0"/>
    <n v="34400000"/>
    <n v="37391304.350000001"/>
    <n v="0"/>
  </r>
  <r>
    <s v="Servicios fabricante- Microsoft Soporte PremierMicrosoft Soporte PremierPCFF22"/>
    <s v="PCFF22Microsoft Soporte Premier"/>
    <m/>
    <x v="6"/>
    <s v="PCFF22"/>
    <x v="6"/>
    <s v="Servicios fabricante- Microsoft Soporte Premier"/>
    <s v="COP"/>
    <s v="N/A"/>
    <s v="Proof of Concept Rapid Prototype for Modernize and Extend VDI to AVD"/>
    <s v="Servicio"/>
    <s v="Serv"/>
    <s v="Servicio"/>
    <s v="Todas las zonas"/>
    <s v="Remoto/Sitio"/>
    <s v="Profesional"/>
    <s v="PCFF22"/>
    <s v="Suscripción"/>
    <n v="34400000"/>
    <n v="1"/>
    <n v="1"/>
    <n v="0"/>
    <n v="34400000"/>
    <n v="37391304.350000001"/>
    <n v="0"/>
  </r>
  <r>
    <s v="Servicios fabricante- Microsoft Soporte PremierMicrosoft Soporte PremierPCFF21"/>
    <s v="PCFF21Microsoft Soporte Premier"/>
    <m/>
    <x v="6"/>
    <s v="PCFF21"/>
    <x v="6"/>
    <s v="Servicios fabricante- Microsoft Soporte Premier"/>
    <s v="COP"/>
    <s v="N/A"/>
    <s v="Proof of Concept for Securing Identities"/>
    <s v="Servicio"/>
    <s v="Serv"/>
    <s v="Servicio"/>
    <s v="Todas las zonas"/>
    <s v="Remoto"/>
    <s v="Profesional"/>
    <s v="PCFF21"/>
    <s v="Suscripción"/>
    <n v="15600000"/>
    <n v="1"/>
    <n v="1"/>
    <n v="0"/>
    <n v="15600000"/>
    <n v="16956521.739999998"/>
    <n v="0"/>
  </r>
  <r>
    <s v="Servicios fabricante- Microsoft Soporte PremierMicrosoft Soporte PremierPCFF20"/>
    <s v="PCFF20Microsoft Soporte Premier"/>
    <m/>
    <x v="6"/>
    <s v="PCFF20"/>
    <x v="6"/>
    <s v="Servicios fabricante- Microsoft Soporte Premier"/>
    <s v="COP"/>
    <s v="N/A"/>
    <s v="Proof of Concept for Synapse Link and PBI Analytics"/>
    <s v="Servicio"/>
    <s v="Serv"/>
    <s v="Servicio"/>
    <s v="Todas las zonas"/>
    <s v="Remoto"/>
    <s v="Profesional"/>
    <s v="PCFF20"/>
    <s v="Suscripción"/>
    <n v="34400000"/>
    <n v="1"/>
    <n v="1"/>
    <n v="0"/>
    <n v="34400000"/>
    <n v="37391304.350000001"/>
    <n v="0"/>
  </r>
  <r>
    <s v="Servicios fabricante- Microsoft Soporte PremierMicrosoft Soporte PremierPCFF2"/>
    <s v="PCFF2Microsoft Soporte Premier"/>
    <m/>
    <x v="6"/>
    <s v="PCFF2"/>
    <x v="6"/>
    <s v="Servicios fabricante- Microsoft Soporte Premier"/>
    <s v="COP"/>
    <s v="N/A"/>
    <s v="Proof of Concept for Dynamics 365 Sales, Service, and Marketing"/>
    <s v="Servicio"/>
    <s v="Serv"/>
    <s v="Servicio"/>
    <s v="Todas las zonas"/>
    <s v="Remoto"/>
    <s v="Profesional"/>
    <s v="PCFF2"/>
    <s v="Suscripción"/>
    <n v="72800000"/>
    <n v="1"/>
    <n v="1"/>
    <n v="0"/>
    <n v="72800000"/>
    <n v="79130434.780000001"/>
    <n v="0"/>
  </r>
  <r>
    <s v="Servicios fabricante- Microsoft Soporte PremierMicrosoft Soporte PremierPCFF19"/>
    <s v="PCFF19Microsoft Soporte Premier"/>
    <m/>
    <x v="6"/>
    <s v="PCFF19"/>
    <x v="6"/>
    <s v="Servicios fabricante- Microsoft Soporte Premier"/>
    <s v="COP"/>
    <s v="N/A"/>
    <s v="Proof of Concept for Modernizing Apps with Azure Managed Services for Databases and Apps"/>
    <s v="Servicio"/>
    <s v="Serv"/>
    <s v="Servicio"/>
    <s v="Todas las zonas"/>
    <s v="Remoto"/>
    <s v="Profesional"/>
    <s v="PCFF19"/>
    <s v="Suscripción"/>
    <n v="34400000"/>
    <n v="1"/>
    <n v="1"/>
    <n v="0"/>
    <n v="34400000"/>
    <n v="37391304.350000001"/>
    <n v="0"/>
  </r>
  <r>
    <s v="Servicios fabricante- Microsoft Soporte PremierMicrosoft Soporte PremierPCFF18"/>
    <s v="PCFF18Microsoft Soporte Premier"/>
    <m/>
    <x v="6"/>
    <s v="PCFF18"/>
    <x v="6"/>
    <s v="Servicios fabricante- Microsoft Soporte Premier"/>
    <s v="COP"/>
    <s v="N/A"/>
    <s v="Proof of Concept for Migration to Azure SQL from VMs"/>
    <s v="Servicio"/>
    <s v="Serv"/>
    <s v="Servicio"/>
    <s v="Todas las zonas"/>
    <s v="Remoto"/>
    <s v="Profesional"/>
    <s v="PCFF18"/>
    <s v="Suscripción"/>
    <n v="48000000"/>
    <n v="1"/>
    <n v="1"/>
    <n v="0"/>
    <n v="48000000"/>
    <n v="52173913.039999999"/>
    <n v="0"/>
  </r>
  <r>
    <s v="Servicios fabricante- Microsoft Soporte PremierMicrosoft Soporte PremierPCFF17"/>
    <s v="PCFF17Microsoft Soporte Premier"/>
    <m/>
    <x v="6"/>
    <s v="PCFF17"/>
    <x v="6"/>
    <s v="Servicios fabricante- Microsoft Soporte Premier"/>
    <s v="COP"/>
    <s v="N/A"/>
    <s v="Proof of Concept for Migration to Azure SQL or Arc-Enabled Data Services"/>
    <s v="Servicio"/>
    <s v="Serv"/>
    <s v="Servicio"/>
    <s v="Todas las zonas"/>
    <s v="Remoto"/>
    <s v="Profesional"/>
    <s v="PCFF17"/>
    <s v="Suscripción"/>
    <n v="39600000"/>
    <n v="1"/>
    <n v="1"/>
    <n v="0"/>
    <n v="39600000"/>
    <n v="43043478.259999998"/>
    <n v="0"/>
  </r>
  <r>
    <s v="Servicios fabricante- Microsoft Soporte PremierMicrosoft Soporte PremierPCFF16"/>
    <s v="PCFF16Microsoft Soporte Premier"/>
    <m/>
    <x v="6"/>
    <s v="PCFF16"/>
    <x v="6"/>
    <s v="Servicios fabricante- Microsoft Soporte Premier"/>
    <s v="COP"/>
    <s v="N/A"/>
    <s v="Proof of Concept for Migration to Azure Open Source Databases"/>
    <s v="Servicio"/>
    <s v="Serv"/>
    <s v="Servicio"/>
    <s v="Todas las zonas"/>
    <s v="Remoto"/>
    <s v="Profesional"/>
    <s v="PCFF16"/>
    <s v="Suscripción"/>
    <n v="34400000"/>
    <n v="1"/>
    <n v="1"/>
    <n v="0"/>
    <n v="34400000"/>
    <n v="37391304.350000001"/>
    <n v="0"/>
  </r>
  <r>
    <s v="Servicios fabricante- Microsoft Soporte PremierMicrosoft Soporte PremierPCFF15"/>
    <s v="PCFF15Microsoft Soporte Premier"/>
    <m/>
    <x v="6"/>
    <s v="PCFF15"/>
    <x v="6"/>
    <s v="Servicios fabricante- Microsoft Soporte Premier"/>
    <s v="COP"/>
    <s v="N/A"/>
    <s v="Proof of Concept for Migration to Azure Synapse"/>
    <s v="Servicio"/>
    <s v="Serv"/>
    <s v="Servicio"/>
    <s v="Todas las zonas"/>
    <s v="Remoto"/>
    <s v="Profesional"/>
    <s v="PCFF15"/>
    <s v="Suscripción"/>
    <n v="48000000"/>
    <n v="1"/>
    <n v="1"/>
    <n v="0"/>
    <n v="48000000"/>
    <n v="52173913.039999999"/>
    <n v="0"/>
  </r>
  <r>
    <s v="Servicios fabricante- Microsoft Soporte PremierMicrosoft Soporte PremierPCFF14"/>
    <s v="PCFF14Microsoft Soporte Premier"/>
    <m/>
    <x v="6"/>
    <s v="PCFF14"/>
    <x v="6"/>
    <s v="Servicios fabricante- Microsoft Soporte Premier"/>
    <s v="COP"/>
    <s v="N/A"/>
    <s v="Proof of Concept for Migration and modernizing Virtual Machines to Azure"/>
    <s v="Servicio"/>
    <s v="Serv"/>
    <s v="Servicio"/>
    <s v="Todas las zonas"/>
    <s v="Remoto"/>
    <s v="Profesional"/>
    <s v="PCFF14"/>
    <s v="Suscripción"/>
    <n v="34400000"/>
    <n v="1"/>
    <n v="1"/>
    <n v="0"/>
    <n v="34400000"/>
    <n v="37391304.350000001"/>
    <n v="0"/>
  </r>
  <r>
    <s v="Servicios fabricante- Microsoft Soporte PremierMicrosoft Soporte PremierPCFF13"/>
    <s v="PCFF13Microsoft Soporte Premier"/>
    <m/>
    <x v="6"/>
    <s v="PCFF13"/>
    <x v="6"/>
    <s v="Servicios fabricante- Microsoft Soporte Premier"/>
    <s v="COP"/>
    <s v="N/A"/>
    <s v="Proof of Concept for Migrating and modernizing to S/4HANA with Azure native"/>
    <s v="Servicio"/>
    <s v="Serv"/>
    <s v="Servicio"/>
    <s v="Todas las zonas"/>
    <s v="Remoto"/>
    <s v="Profesional"/>
    <s v="PCFF13"/>
    <s v="Suscripción"/>
    <n v="34400000"/>
    <n v="1"/>
    <n v="1"/>
    <n v="0"/>
    <n v="34400000"/>
    <n v="37391304.350000001"/>
    <n v="0"/>
  </r>
  <r>
    <s v="Servicios fabricante- Microsoft Soporte PremierMicrosoft Soporte PremierPCFF12"/>
    <s v="PCFF12Microsoft Soporte Premier"/>
    <m/>
    <x v="6"/>
    <s v="PCFF12"/>
    <x v="6"/>
    <s v="Servicios fabricante- Microsoft Soporte Premier"/>
    <s v="COP"/>
    <s v="N/A"/>
    <s v="Proof of Concept for Migrating and modernizing VMware to Azure VMware Solution"/>
    <s v="Servicio"/>
    <s v="Serv"/>
    <s v="Servicio"/>
    <s v="Todas las zonas"/>
    <s v="Remoto"/>
    <s v="Profesional"/>
    <s v="PCFF12"/>
    <s v="Suscripción"/>
    <n v="34400000"/>
    <n v="1"/>
    <n v="1"/>
    <n v="0"/>
    <n v="34400000"/>
    <n v="37391304.350000001"/>
    <n v="0"/>
  </r>
  <r>
    <s v="Servicios fabricante- Microsoft Soporte PremierMicrosoft Soporte PremierPCFF11"/>
    <s v="PCFF11Microsoft Soporte Premier"/>
    <m/>
    <x v="6"/>
    <s v="PCFF11"/>
    <x v="6"/>
    <s v="Servicios fabricante- Microsoft Soporte Premier"/>
    <s v="COP"/>
    <s v="N/A"/>
    <s v="Proof of Concept for Migration to Databricks"/>
    <s v="Servicio"/>
    <s v="Serv"/>
    <s v="Servicio"/>
    <s v="Todas las zonas"/>
    <s v="Remoto"/>
    <s v="Profesional"/>
    <s v="PCFF11"/>
    <s v="Suscripción"/>
    <n v="34400000"/>
    <n v="1"/>
    <n v="1"/>
    <n v="0"/>
    <n v="34400000"/>
    <n v="37391304.350000001"/>
    <n v="0"/>
  </r>
  <r>
    <s v="Servicios fabricante- Microsoft Soporte PremierMicrosoft Soporte PremierPCFF10"/>
    <s v="PCFF10Microsoft Soporte Premier"/>
    <m/>
    <x v="6"/>
    <s v="PCFF10"/>
    <x v="6"/>
    <s v="Servicios fabricante- Microsoft Soporte Premier"/>
    <s v="COP"/>
    <s v="N/A"/>
    <s v="Proof of Concept for Data Governance"/>
    <s v="Servicio"/>
    <s v="Serv"/>
    <s v="Servicio"/>
    <s v="Todas las zonas"/>
    <s v="Remoto"/>
    <s v="Profesional"/>
    <s v="PCFF10"/>
    <s v="Suscripción"/>
    <n v="34400000"/>
    <n v="1"/>
    <n v="1"/>
    <n v="0"/>
    <n v="34400000"/>
    <n v="37391304.350000001"/>
    <n v="0"/>
  </r>
  <r>
    <s v="Servicios fabricante- Microsoft Soporte PremierMicrosoft Soporte PremierPCFF1"/>
    <s v="PCFF1Microsoft Soporte Premier"/>
    <m/>
    <x v="6"/>
    <s v="PCFF1"/>
    <x v="6"/>
    <s v="Servicios fabricante- Microsoft Soporte Premier"/>
    <s v="COP"/>
    <s v="N/A"/>
    <s v="Proof Of Concept for Accelerating software delivery through DevSecOps with GitHub and Visual Studio - 2 Day"/>
    <s v="Servicio"/>
    <s v="Serv"/>
    <s v="Servicio"/>
    <s v="Todas las zonas"/>
    <s v="Remoto"/>
    <s v="Profesional"/>
    <s v="PCFF1"/>
    <s v="Suscripción"/>
    <n v="32400000"/>
    <n v="1"/>
    <n v="1"/>
    <n v="0"/>
    <n v="32400000"/>
    <n v="35217391.299999997"/>
    <n v="0"/>
  </r>
  <r>
    <s v="Servicios fabricante- Microsoft Soporte PremierMicrosoft Soporte PremierPCFBCN"/>
    <s v="PCFBCNMicrosoft Soporte Premier"/>
    <m/>
    <x v="6"/>
    <s v="PCFBCN"/>
    <x v="6"/>
    <s v="Servicios fabricante- Microsoft Soporte Premier"/>
    <s v="COP"/>
    <s v="N/A"/>
    <s v="Proof of Concept for Building cloud-native apps with Kubernetes, Serverless and data - 1 Day"/>
    <s v="Servicio"/>
    <s v="Serv"/>
    <s v="Servicio"/>
    <s v="Todas las zonas"/>
    <s v="Remoto/Sitio"/>
    <s v="Profesional"/>
    <s v="PCFBCN"/>
    <s v="Suscripción"/>
    <n v="15600000"/>
    <n v="1"/>
    <n v="1"/>
    <n v="0"/>
    <n v="15600000"/>
    <n v="16956521.739999998"/>
    <n v="0"/>
  </r>
  <r>
    <s v="Servicios fabricante- Microsoft Soporte PremierMicrosoft Soporte PremierPCFADS"/>
    <s v="PCFADSMicrosoft Soporte Premier"/>
    <m/>
    <x v="6"/>
    <s v="PCFADS"/>
    <x v="6"/>
    <s v="Servicios fabricante- Microsoft Soporte Premier"/>
    <s v="COP"/>
    <s v="N/A"/>
    <s v="Proof of Concept for Accelerating software delivery through DevSecOps with GitHub and Visual Studio - 1 Day"/>
    <s v="Servicio"/>
    <s v="Serv"/>
    <s v="Servicio"/>
    <s v="Todas las zonas"/>
    <s v="Remoto/Sitio"/>
    <s v="Profesional"/>
    <s v="PCFADS"/>
    <s v="Suscripción"/>
    <n v="15600000"/>
    <n v="1"/>
    <n v="1"/>
    <n v="0"/>
    <n v="15600000"/>
    <n v="16956521.739999998"/>
    <n v="0"/>
  </r>
  <r>
    <s v="Servicios fabricante- Microsoft Soporte PremierMicrosoft Soporte PremierPAN4"/>
    <s v="PAN4Microsoft Soporte Premier"/>
    <m/>
    <x v="6"/>
    <s v="PAN4"/>
    <x v="6"/>
    <s v="Servicios fabricante- Microsoft Soporte Premier"/>
    <s v="COP"/>
    <s v="N/A"/>
    <s v="Proactive Accelerator .Net Modernization Tier 2 - Generic"/>
    <s v="Servicio"/>
    <s v="Serv"/>
    <s v="Servicio"/>
    <s v="Todas las zonas"/>
    <s v="Remoto"/>
    <s v="Profesional"/>
    <s v="PAN4"/>
    <s v="Suscripción"/>
    <n v="59880240"/>
    <n v="1"/>
    <n v="1"/>
    <n v="0"/>
    <n v="59880240"/>
    <n v="65087217.390000001"/>
    <n v="0"/>
  </r>
  <r>
    <s v="Servicios fabricante- Microsoft Soporte PremierMicrosoft Soporte PremierPAN3"/>
    <s v="PAN3Microsoft Soporte Premier"/>
    <m/>
    <x v="6"/>
    <s v="PAN3"/>
    <x v="6"/>
    <s v="Servicios fabricante- Microsoft Soporte Premier"/>
    <s v="COP"/>
    <s v="N/A"/>
    <s v="Proactive Accelerator .Net Modernization Tier 1 - Generic"/>
    <s v="Servicio"/>
    <s v="Serv"/>
    <s v="Servicio"/>
    <s v="Todas las zonas"/>
    <s v="Remoto"/>
    <s v="Profesional"/>
    <s v="PAN3"/>
    <s v="Suscripción"/>
    <n v="59880240"/>
    <n v="1"/>
    <n v="1"/>
    <n v="0"/>
    <n v="59880240"/>
    <n v="65087217.390000001"/>
    <n v="0"/>
  </r>
  <r>
    <s v="Servicios fabricante- Microsoft Soporte PremierMicrosoft Soporte PremierPAN2"/>
    <s v="PAN2Microsoft Soporte Premier"/>
    <m/>
    <x v="6"/>
    <s v="PAN2"/>
    <x v="6"/>
    <s v="Servicios fabricante- Microsoft Soporte Premier"/>
    <s v="COP"/>
    <s v="N/A"/>
    <s v="Proactive Accelerator .Net Modernization - Tier 2"/>
    <s v="Servicio"/>
    <s v="Serv"/>
    <s v="Servicio"/>
    <s v="Todas las zonas"/>
    <s v="Remoto"/>
    <s v="Profesional"/>
    <s v="PAN2"/>
    <s v="Suscripción"/>
    <n v="59880240"/>
    <n v="1"/>
    <n v="1"/>
    <n v="0"/>
    <n v="59880240"/>
    <n v="65087217.390000001"/>
    <n v="0"/>
  </r>
  <r>
    <s v="Servicios fabricante- Microsoft Soporte PremierMicrosoft Soporte PremierPAN1"/>
    <s v="PAN1Microsoft Soporte Premier"/>
    <m/>
    <x v="6"/>
    <s v="PAN1"/>
    <x v="6"/>
    <s v="Servicios fabricante- Microsoft Soporte Premier"/>
    <s v="COP"/>
    <s v="N/A"/>
    <s v="Proactive Accelerator .Net Modernization - Tier 1"/>
    <s v="Servicio"/>
    <s v="Serv"/>
    <s v="Servicio"/>
    <s v="Todas las zonas"/>
    <s v="Remoto"/>
    <s v="Profesional"/>
    <s v="PAN1"/>
    <s v="Suscripción"/>
    <n v="59880240"/>
    <n v="1"/>
    <n v="1"/>
    <n v="0"/>
    <n v="59880240"/>
    <n v="65087217.390000001"/>
    <n v="0"/>
  </r>
  <r>
    <s v="Servicios fabricante- Microsoft Soporte PremierMicrosoft Soporte PremierPAML"/>
    <s v="PAMLMicrosoft Soporte Premier"/>
    <m/>
    <x v="6"/>
    <s v="PAML"/>
    <x v="6"/>
    <s v="Servicios fabricante- Microsoft Soporte Premier"/>
    <s v="COP"/>
    <s v="N/A"/>
    <s v="WorkshopPLUS - Power Platform: Model-Driven Power Apps for Makers with Labs - Closed Workshop"/>
    <s v="Servicio"/>
    <s v="Serv"/>
    <s v="Servicio"/>
    <s v="Todas las zonas"/>
    <s v="Remoto"/>
    <s v="Profesional"/>
    <s v="PAML"/>
    <s v="Suscripción"/>
    <n v="28800000"/>
    <n v="1"/>
    <n v="1"/>
    <n v="0"/>
    <n v="28800000"/>
    <n v="31304347.829999998"/>
    <n v="0"/>
  </r>
  <r>
    <s v="Servicios fabricante- Microsoft Soporte PremierMicrosoft Soporte PremierPAD1"/>
    <s v="PAD1Microsoft Soporte Premier"/>
    <m/>
    <x v="6"/>
    <s v="PAD1"/>
    <x v="6"/>
    <s v="Servicios fabricante- Microsoft Soporte Premier"/>
    <s v="COP"/>
    <s v="N/A"/>
    <s v="Proactive Accelerator Delivery Planning .Net Modernization"/>
    <s v="Servicio"/>
    <s v="Serv"/>
    <s v="Servicio"/>
    <s v="Todas las zonas"/>
    <s v="Remoto"/>
    <s v="Profesional"/>
    <s v="PAD1"/>
    <s v="Suscripción"/>
    <n v="1976048"/>
    <n v="1"/>
    <n v="1"/>
    <n v="0"/>
    <n v="1976048"/>
    <n v="2147878.2599999998"/>
    <n v="0"/>
  </r>
  <r>
    <s v="Servicios fabricante- Microsoft Soporte PremierMicrosoft Soporte PremierOPDSM"/>
    <s v="OPDSMMicrosoft Soporte Premier"/>
    <m/>
    <x v="6"/>
    <s v="OPDSM"/>
    <x v="6"/>
    <s v="Servicios fabricante- Microsoft Soporte Premier"/>
    <s v="COP"/>
    <s v="N/A"/>
    <s v="Oversight Production Deployment of Solution for Modernize and Extend VDI to AVD"/>
    <s v="Servicio"/>
    <s v="Serv"/>
    <s v="Servicio"/>
    <s v="Todas las zonas"/>
    <s v="Remoto/Sitio"/>
    <s v="Profesional"/>
    <s v="OPDSM"/>
    <s v="Suscripción"/>
    <n v="52000000"/>
    <n v="1"/>
    <n v="1"/>
    <n v="0"/>
    <n v="52000000"/>
    <n v="56521739.130000003"/>
    <n v="0"/>
  </r>
  <r>
    <s v="Servicios fabricante- Microsoft Soporte PremierMicrosoft Soporte PremierOPDOFS"/>
    <s v="OPDOFSMicrosoft Soporte Premier"/>
    <m/>
    <x v="6"/>
    <s v="OPDOFS"/>
    <x v="6"/>
    <s v="Servicios fabricante- Microsoft Soporte Premier"/>
    <s v="COP"/>
    <s v="N/A"/>
    <s v="Oversight Production Deployment of Solution for Secure and Govern your Hybrid and Multi-Cloud environment"/>
    <s v="Servicio"/>
    <s v="Serv"/>
    <s v="Servicio"/>
    <s v="Todas las zonas"/>
    <s v="Remoto/Sitio"/>
    <s v="Profesional"/>
    <s v="OPDOFS"/>
    <s v="Suscripción"/>
    <n v="52000000"/>
    <n v="1"/>
    <n v="1"/>
    <n v="0"/>
    <n v="52000000"/>
    <n v="56521739.130000003"/>
    <n v="0"/>
  </r>
  <r>
    <s v="Servicios fabricante- Microsoft Soporte PremierMicrosoft Soporte PremierONCO"/>
    <s v="ONCOMicrosoft Soporte Premier"/>
    <m/>
    <x v="6"/>
    <s v="ONCO"/>
    <x v="6"/>
    <s v="Servicios fabricante- Microsoft Soporte Premier"/>
    <s v="COP"/>
    <s v="N/A"/>
    <s v="Office 365 Network Connectivity Optimization Service"/>
    <s v="Servicio"/>
    <s v="Serv"/>
    <s v="Servicio"/>
    <s v="Todas las zonas"/>
    <s v="Remoto/Sitio"/>
    <s v="Profesional"/>
    <s v="ONCO"/>
    <s v="Suscripción"/>
    <n v="103600000"/>
    <n v="1"/>
    <n v="1"/>
    <n v="0"/>
    <n v="103600000"/>
    <n v="112608695.65000001"/>
    <n v="0"/>
  </r>
  <r>
    <s v="Servicios fabricante- Microsoft Soporte PremierMicrosoft Soporte PremierOMSAA"/>
    <s v="OMSAAMicrosoft Soporte Premier"/>
    <m/>
    <x v="6"/>
    <s v="OMSAA"/>
    <x v="6"/>
    <s v="Servicios fabricante- Microsoft Soporte Premier"/>
    <s v="COP"/>
    <s v="N/A"/>
    <s v="Onboarding Accelerator - Migrate Single Sign-On Applications to Azure Active Directory"/>
    <s v="Servicio"/>
    <s v="Serv"/>
    <s v="Servicio"/>
    <s v="Todas las zonas"/>
    <s v="Remoto/Sitio"/>
    <s v="Profesional"/>
    <s v="OMSAA"/>
    <s v="Suscripción"/>
    <n v="69200000"/>
    <n v="1"/>
    <n v="1"/>
    <n v="0"/>
    <n v="69200000"/>
    <n v="75217391.299999997"/>
    <n v="0"/>
  </r>
  <r>
    <s v="Servicios fabricante- Microsoft Soporte PremierMicrosoft Soporte PremierODSCOMO"/>
    <s v="ODSCOMOMicrosoft Soporte Premier"/>
    <m/>
    <x v="6"/>
    <s v="ODSCOMO"/>
    <x v="6"/>
    <s v="Servicios fabricante- Microsoft Soporte Premier"/>
    <s v="COP"/>
    <s v="N/A"/>
    <s v="On-Demand Assessment - System Center Operations Manager: Onsite Engineer"/>
    <s v="Servicio"/>
    <s v="Serv"/>
    <s v="Servicio"/>
    <s v="Todas las zonas"/>
    <s v="Sitio"/>
    <s v="Profesional"/>
    <s v="ODSCOMO"/>
    <s v="Suscripción"/>
    <n v="43600000"/>
    <n v="1"/>
    <n v="1"/>
    <n v="0"/>
    <n v="43600000"/>
    <n v="47391304.350000001"/>
    <n v="0"/>
  </r>
  <r>
    <s v="Servicios fabricante- Microsoft Soporte PremierMicrosoft Soporte PremierODFOB"/>
    <s v="ODFOBMicrosoft Soporte Premier"/>
    <m/>
    <x v="6"/>
    <s v="ODFOB"/>
    <x v="6"/>
    <s v="Servicios fabricante- Microsoft Soporte Premier"/>
    <s v="COP"/>
    <s v="N/A"/>
    <s v="Onboarding Accelerator - Dynamics 365 Finance and Operations: Build and Deployment Automation"/>
    <s v="Servicio"/>
    <s v="Serv"/>
    <s v="Servicio"/>
    <s v="Todas las zonas"/>
    <s v="Remoto"/>
    <s v="Profesional"/>
    <s v="ODFOB"/>
    <s v="Suscripción"/>
    <n v="31600000"/>
    <n v="1"/>
    <n v="1"/>
    <n v="0"/>
    <n v="31600000"/>
    <n v="34347826.090000004"/>
    <n v="0"/>
  </r>
  <r>
    <s v="Servicios fabricante- Microsoft Soporte PremierMicrosoft Soporte PremierODFDOT"/>
    <s v="ODFDOTMicrosoft Soporte Premier"/>
    <m/>
    <x v="6"/>
    <s v="ODFDOT"/>
    <x v="6"/>
    <s v="Servicios fabricante- Microsoft Soporte Premier"/>
    <s v="COP"/>
    <s v="N/A"/>
    <s v="Onboarding Accelerator - Dynamics 365 Finance and Operations: Test Automation"/>
    <s v="Servicio"/>
    <s v="Serv"/>
    <s v="Servicio"/>
    <s v="Todas las zonas"/>
    <s v="Remoto"/>
    <s v="Profesional"/>
    <s v="ODFDOT"/>
    <s v="Suscripción"/>
    <n v="31600000"/>
    <n v="1"/>
    <n v="1"/>
    <n v="0"/>
    <n v="31600000"/>
    <n v="34347826.090000004"/>
    <n v="0"/>
  </r>
  <r>
    <s v="Servicios fabricante- Microsoft Soporte PremierMicrosoft Soporte PremierODAKS"/>
    <s v="ODAKSMicrosoft Soporte Premier"/>
    <m/>
    <x v="6"/>
    <s v="ODAKS"/>
    <x v="6"/>
    <s v="Servicios fabricante- Microsoft Soporte Premier"/>
    <s v="COP"/>
    <s v="N/A"/>
    <s v="Onboarding Accelerator Deploy with Azure Kubernetes Service"/>
    <s v="Servicio"/>
    <s v="Serv"/>
    <s v="Servicio"/>
    <s v="Todas las zonas"/>
    <s v="Remoto/Sitio"/>
    <s v="Profesional"/>
    <s v="ODAKS"/>
    <s v="Suscripción"/>
    <n v="46400000"/>
    <n v="1"/>
    <n v="1"/>
    <n v="0"/>
    <n v="46400000"/>
    <n v="50434782.609999999"/>
    <n v="0"/>
  </r>
  <r>
    <s v="Servicios fabricante- Microsoft Soporte PremierMicrosoft Soporte PremierODADSOE"/>
    <s v="ODADSOEMicrosoft Soporte Premier"/>
    <m/>
    <x v="6"/>
    <s v="ODADSOE"/>
    <x v="6"/>
    <s v="Servicios fabricante- Microsoft Soporte Premier"/>
    <s v="COP"/>
    <s v="N/A"/>
    <s v="On-Demand Assessment - Active Directory Security: Onsite Engineer"/>
    <s v="Servicio"/>
    <s v="Serv"/>
    <s v="Servicio"/>
    <s v="Todas las zonas"/>
    <s v="Sitio"/>
    <s v="Profesional"/>
    <s v="ODADSOE"/>
    <s v="Suscripción"/>
    <n v="43600000"/>
    <n v="1"/>
    <n v="1"/>
    <n v="0"/>
    <n v="43600000"/>
    <n v="47391304.350000001"/>
    <n v="0"/>
  </r>
  <r>
    <s v="Servicios fabricante- Microsoft Soporte PremierMicrosoft Soporte PremierOCZTS"/>
    <s v="OCZTSMicrosoft Soporte Premier"/>
    <m/>
    <x v="6"/>
    <s v="OCZTS"/>
    <x v="6"/>
    <s v="Servicios fabricante- Microsoft Soporte Premier"/>
    <s v="COP"/>
    <s v="N/A"/>
    <s v="Onboarding Accelerator - Zero Trust Security for Identity"/>
    <s v="Servicio"/>
    <s v="Serv"/>
    <s v="Servicio"/>
    <s v="Todas las zonas"/>
    <s v="Remoto/Sitio"/>
    <s v="Profesional"/>
    <s v="OCZTS"/>
    <s v="Suscripción"/>
    <n v="77200000"/>
    <n v="1"/>
    <n v="1"/>
    <n v="0"/>
    <n v="77200000"/>
    <n v="83913043.480000004"/>
    <n v="0"/>
  </r>
  <r>
    <s v="Servicios fabricante- Microsoft Soporte PremierMicrosoft Soporte PremierOADMAEX"/>
    <s v="OADMAEXMicrosoft Soporte Premier"/>
    <m/>
    <x v="6"/>
    <s v="OADMAEX"/>
    <x v="6"/>
    <s v="Servicios fabricante- Microsoft Soporte Premier"/>
    <s v="COP"/>
    <s v="N/A"/>
    <s v="Onboarding Accelerator - Deployment and Migration Assistance for Exchange Server Premium"/>
    <s v="Servicio"/>
    <s v="Serv"/>
    <s v="Servicio"/>
    <s v="Todas las zonas"/>
    <s v="Remoto/Sitio"/>
    <s v="Profesional"/>
    <s v="OADMAEX"/>
    <s v="Suscripción"/>
    <n v="514800000"/>
    <n v="1"/>
    <n v="1"/>
    <n v="0"/>
    <n v="514800000"/>
    <n v="559565217.38999999"/>
    <n v="0"/>
  </r>
  <r>
    <s v="Servicios fabricante- Microsoft Soporte PremierMicrosoft Soporte PremierOADCF"/>
    <s v="OADCFMicrosoft Soporte Premier"/>
    <m/>
    <x v="6"/>
    <s v="OADCF"/>
    <x v="6"/>
    <s v="Servicios fabricante- Microsoft Soporte Premier"/>
    <s v="COP"/>
    <s v="N/A"/>
    <s v="Onboarding- Accelerator - Azure Virtual Desktop with Cloud Adoption Framework Add-On"/>
    <s v="Servicio"/>
    <s v="Serv"/>
    <s v="Servicio"/>
    <s v="Todas las zonas"/>
    <s v="Remoto/Sitio"/>
    <s v="Profesional"/>
    <s v="OADCF"/>
    <s v="Suscripción"/>
    <n v="15600000"/>
    <n v="1"/>
    <n v="1"/>
    <n v="0"/>
    <n v="15600000"/>
    <n v="16956521.739999998"/>
    <n v="0"/>
  </r>
  <r>
    <s v="Servicios fabricante- Microsoft Soporte PremierMicrosoft Soporte PremierOADAKST"/>
    <s v="OADAKSTMicrosoft Soporte Premier"/>
    <m/>
    <x v="6"/>
    <s v="OADAKST"/>
    <x v="6"/>
    <s v="Servicios fabricante- Microsoft Soporte Premier"/>
    <s v="COP"/>
    <s v="N/A"/>
    <s v="Onboarding Accelerator - Deploy with Azure Kubernetes Service - 3 Day"/>
    <s v="Servicio"/>
    <s v="Serv"/>
    <s v="Servicio"/>
    <s v="Todas las zonas"/>
    <s v="Remoto"/>
    <s v="Profesional"/>
    <s v="OADAKST"/>
    <s v="Suscripción"/>
    <n v="52000000"/>
    <n v="1"/>
    <n v="1"/>
    <n v="0"/>
    <n v="52000000"/>
    <n v="56521739.130000003"/>
    <n v="0"/>
  </r>
  <r>
    <s v="Servicios fabricante- Microsoft Soporte PremierMicrosoft Soporte PremierOADAKSO"/>
    <s v="OADAKSOMicrosoft Soporte Premier"/>
    <m/>
    <x v="6"/>
    <s v="OADAKSO"/>
    <x v="6"/>
    <s v="Servicios fabricante- Microsoft Soporte Premier"/>
    <s v="COP"/>
    <s v="N/A"/>
    <s v="Onboarding Accelerator - Deploy with Azure Kubernetes Service - 1 Day"/>
    <s v="Servicio"/>
    <s v="Serv"/>
    <s v="Servicio"/>
    <s v="Todas las zonas"/>
    <s v="Remoto/Sitio"/>
    <s v="Profesional"/>
    <s v="OADAKSO"/>
    <s v="Suscripción"/>
    <n v="17600000"/>
    <n v="1"/>
    <n v="1"/>
    <n v="0"/>
    <n v="17600000"/>
    <n v="19130434.780000001"/>
    <n v="0"/>
  </r>
  <r>
    <s v="Servicios fabricante- Microsoft Soporte PremierMicrosoft Soporte PremierOAD2"/>
    <s v="OAD2Microsoft Soporte Premier"/>
    <m/>
    <x v="6"/>
    <s v="OAD2"/>
    <x v="6"/>
    <s v="Servicios fabricante- Microsoft Soporte Premier"/>
    <s v="COP"/>
    <s v="N/A"/>
    <s v="Onboarding Accelerator - Dynamics 365 Finance: Finance Insights"/>
    <s v="Servicio"/>
    <s v="Serv"/>
    <s v="Servicio"/>
    <s v="Todas las zonas"/>
    <s v="Remoto"/>
    <s v="Profesional"/>
    <s v="OAD2"/>
    <s v="Suscripción"/>
    <n v="31600000"/>
    <n v="1"/>
    <n v="1"/>
    <n v="0"/>
    <n v="31600000"/>
    <n v="34347826.090000004"/>
    <n v="0"/>
  </r>
  <r>
    <s v="Servicios fabricante- Microsoft Soporte PremierMicrosoft Soporte PremierOAD1"/>
    <s v="OAD1Microsoft Soporte Premier"/>
    <m/>
    <x v="6"/>
    <s v="OAD1"/>
    <x v="6"/>
    <s v="Servicios fabricante- Microsoft Soporte Premier"/>
    <s v="COP"/>
    <s v="N/A"/>
    <s v="Onboarding Accelerator - Dynamics 365 Finance and Operations: Integration"/>
    <s v="Servicio"/>
    <s v="Serv"/>
    <s v="Servicio"/>
    <s v="Todas las zonas"/>
    <s v="Remoto"/>
    <s v="Profesional"/>
    <s v="OAD1"/>
    <s v="Suscripción"/>
    <n v="15600000"/>
    <n v="1"/>
    <n v="1"/>
    <n v="0"/>
    <n v="15600000"/>
    <n v="16956521.739999998"/>
    <n v="0"/>
  </r>
  <r>
    <s v="Servicios fabricante- Microsoft Soporte PremierMicrosoft Soporte PremierOAAVDP"/>
    <s v="OAAVDPMicrosoft Soporte Premier"/>
    <m/>
    <x v="6"/>
    <s v="OAAVDP"/>
    <x v="6"/>
    <s v="Servicios fabricante- Microsoft Soporte Premier"/>
    <s v="COP"/>
    <s v="N/A"/>
    <s v="Onboarding- Accelerator - Azure Virtual Desktop with Cloud Adoption Framework Premium"/>
    <s v="Servicio"/>
    <s v="Serv"/>
    <s v="Servicio"/>
    <s v="Todas las zonas"/>
    <s v="Remoto/Sitio"/>
    <s v="Profesional"/>
    <s v="OAAVDP"/>
    <s v="Suscripción"/>
    <n v="76800000"/>
    <n v="1"/>
    <n v="1"/>
    <n v="0"/>
    <n v="76800000"/>
    <n v="83478260.870000005"/>
    <n v="0"/>
  </r>
  <r>
    <s v="Servicios fabricante- Microsoft Soporte PremierMicrosoft Soporte PremierOAAVD4"/>
    <s v="OAAVD4Microsoft Soporte Premier"/>
    <m/>
    <x v="6"/>
    <s v="OAAVD4"/>
    <x v="6"/>
    <s v="Servicios fabricante- Microsoft Soporte Premier"/>
    <s v="COP"/>
    <s v="N/A"/>
    <s v="Onboarding Accelerator - Azure Virtual Desktop with Cloud Adoption Framework Premium"/>
    <s v="Servicio"/>
    <s v="Serv"/>
    <s v="Servicio"/>
    <s v="Todas las zonas"/>
    <s v="Remoto"/>
    <s v="Profesional"/>
    <s v="OAAVD4"/>
    <s v="Suscripción"/>
    <n v="86000000"/>
    <n v="1"/>
    <n v="1"/>
    <n v="0"/>
    <n v="86000000"/>
    <n v="93478260.870000005"/>
    <n v="0"/>
  </r>
  <r>
    <s v="Servicios fabricante- Microsoft Soporte PremierMicrosoft Soporte PremierOAAVD3"/>
    <s v="OAAVD3Microsoft Soporte Premier"/>
    <m/>
    <x v="6"/>
    <s v="OAAVD3"/>
    <x v="6"/>
    <s v="Servicios fabricante- Microsoft Soporte Premier"/>
    <s v="COP"/>
    <s v="N/A"/>
    <s v="Onboarding Accelerator - Azure Virtual Desktop with Cloud Adoption Framework Lite"/>
    <s v="Servicio"/>
    <s v="Serv"/>
    <s v="Servicio"/>
    <s v="Todas las zonas"/>
    <s v="Remoto"/>
    <s v="Profesional"/>
    <s v="OAAVD3"/>
    <s v="Suscripción"/>
    <n v="69200000"/>
    <n v="1"/>
    <n v="1"/>
    <n v="0"/>
    <n v="69200000"/>
    <n v="75217391.299999997"/>
    <n v="0"/>
  </r>
  <r>
    <s v="Servicios fabricante- Microsoft Soporte PremierMicrosoft Soporte PremierOAAVD2"/>
    <s v="OAAVD2Microsoft Soporte Premier"/>
    <m/>
    <x v="6"/>
    <s v="OAAVD2"/>
    <x v="6"/>
    <s v="Servicios fabricante- Microsoft Soporte Premier"/>
    <s v="COP"/>
    <s v="N/A"/>
    <s v="Onboarding Accelerator - Azure Virtual Desktop with Cloud Adoption Framework Base"/>
    <s v="Servicio"/>
    <s v="Serv"/>
    <s v="Servicio"/>
    <s v="Todas las zonas"/>
    <s v="Remoto"/>
    <s v="Profesional"/>
    <s v="OAAVD2"/>
    <s v="Suscripción"/>
    <n v="31600000"/>
    <n v="1"/>
    <n v="1"/>
    <n v="0"/>
    <n v="31600000"/>
    <n v="34347826.090000004"/>
    <n v="0"/>
  </r>
  <r>
    <s v="Servicios fabricante- Microsoft Soporte PremierMicrosoft Soporte PremierOAAVD1"/>
    <s v="OAAVD1Microsoft Soporte Premier"/>
    <m/>
    <x v="6"/>
    <s v="OAAVD1"/>
    <x v="6"/>
    <s v="Servicios fabricante- Microsoft Soporte Premier"/>
    <s v="COP"/>
    <s v="N/A"/>
    <s v="Onboarding Accelerator - Azure Virtual Desktop with Cloud Adoption Framework Add-On"/>
    <s v="Servicio"/>
    <s v="Serv"/>
    <s v="Servicio"/>
    <s v="Todas las zonas"/>
    <s v="Remoto"/>
    <s v="Profesional"/>
    <s v="OAAVD1"/>
    <s v="Suscripción"/>
    <n v="17600000"/>
    <n v="1"/>
    <n v="1"/>
    <n v="0"/>
    <n v="17600000"/>
    <n v="19130434.780000001"/>
    <n v="0"/>
  </r>
  <r>
    <s v="Servicios fabricante- Microsoft Soporte PremierMicrosoft Soporte PremierOAAVD"/>
    <s v="OAAVDMicrosoft Soporte Premier"/>
    <m/>
    <x v="6"/>
    <s v="OAAVD"/>
    <x v="6"/>
    <s v="Servicios fabricante- Microsoft Soporte Premier"/>
    <s v="COP"/>
    <s v="N/A"/>
    <s v="Onboarding- Accelerator - Azure Virtual Desktop with Cloud Adoption Framework Lite"/>
    <s v="Servicio"/>
    <s v="Serv"/>
    <s v="Servicio"/>
    <s v="Todas las zonas"/>
    <s v="Remoto/Sitio"/>
    <s v="Profesional"/>
    <s v="OAAVD"/>
    <s v="Suscripción"/>
    <n v="61600000"/>
    <n v="1"/>
    <n v="1"/>
    <n v="0"/>
    <n v="61600000"/>
    <n v="66956521.740000002"/>
    <n v="0"/>
  </r>
  <r>
    <s v="Servicios fabricante- Microsoft Soporte PremierMicrosoft Soporte PremierOAADC"/>
    <s v="OAADCMicrosoft Soporte Premier"/>
    <m/>
    <x v="6"/>
    <s v="OAADC"/>
    <x v="6"/>
    <s v="Servicios fabricante- Microsoft Soporte Premier"/>
    <s v="COP"/>
    <s v="N/A"/>
    <s v="Onboarding- Accelerator - Azure Virtual Desktop with Cloud Adoption Framework Base"/>
    <s v="Servicio"/>
    <s v="Serv"/>
    <s v="Servicio"/>
    <s v="Todas las zonas"/>
    <s v="Remoto/Sitio"/>
    <s v="Profesional"/>
    <s v="OAADC"/>
    <s v="Suscripción"/>
    <n v="28000000"/>
    <n v="1"/>
    <n v="1"/>
    <n v="0"/>
    <n v="28000000"/>
    <n v="30434782.609999999"/>
    <n v="0"/>
  </r>
  <r>
    <s v="Servicios fabricante- Microsoft Soporte PremierMicrosoft Soporte PremierO5NZ"/>
    <s v="O5NZMicrosoft Soporte Premier"/>
    <m/>
    <x v="6"/>
    <s v="O5NZ"/>
    <x v="6"/>
    <s v="Servicios fabricante- Microsoft Soporte Premier"/>
    <s v="COP"/>
    <s v="N/A"/>
    <s v="WorkshopPLUS Remote - Windows Client: Technical Update Briefing 1 Day - Closed Workshop"/>
    <s v="Servicio"/>
    <s v="Serv"/>
    <s v="Servicio"/>
    <s v="Todas las zonas"/>
    <s v="Remoto"/>
    <s v="Profesional"/>
    <s v="O5NZ"/>
    <s v="Suscripción"/>
    <n v="14400000"/>
    <n v="1"/>
    <n v="1"/>
    <n v="0"/>
    <n v="14400000"/>
    <n v="15652173.91"/>
    <n v="0"/>
  </r>
  <r>
    <s v="Servicios fabricante- Microsoft Soporte PremierMicrosoft Soporte PremierO365VM"/>
    <s v="O365VMMicrosoft Soporte Premier"/>
    <m/>
    <x v="6"/>
    <s v="O365VM"/>
    <x v="6"/>
    <s v="Servicios fabricante- Microsoft Soporte Premier"/>
    <s v="COP"/>
    <s v="N/A"/>
    <s v="Office 365: Value Realization Monitoring"/>
    <s v="Servicio"/>
    <s v="Serv"/>
    <s v="Servicio"/>
    <s v="Todas las zonas"/>
    <s v="Remoto"/>
    <s v="Profesional"/>
    <s v="O365VM"/>
    <s v="Suscripción"/>
    <n v="138000000"/>
    <n v="1"/>
    <n v="1"/>
    <n v="0"/>
    <n v="138000000"/>
    <n v="150000000"/>
    <n v="0"/>
  </r>
  <r>
    <s v="Servicios fabricante- Microsoft Soporte PremierMicrosoft Soporte PremierNMA"/>
    <s v="NMAMicrosoft Soporte Premier"/>
    <m/>
    <x v="6"/>
    <s v="NMA"/>
    <x v="6"/>
    <s v="Servicios fabricante- Microsoft Soporte Premier"/>
    <s v="COP"/>
    <s v="N/A"/>
    <s v=".NET Modernization Assessment"/>
    <s v="Servicio"/>
    <s v="Serv"/>
    <s v="Servicio"/>
    <s v="Todas las zonas"/>
    <s v="Remoto/Sitio"/>
    <s v="Profesional"/>
    <s v="NMA"/>
    <s v="Suscripción"/>
    <n v="62400000"/>
    <n v="1"/>
    <n v="1"/>
    <n v="0"/>
    <n v="62400000"/>
    <n v="67826086.959999993"/>
    <n v="0"/>
  </r>
  <r>
    <s v="Servicios fabricante- Microsoft Soporte PremierMicrosoft Soporte PremierNAVY"/>
    <s v="NAVYMicrosoft Soporte Premier"/>
    <m/>
    <x v="6"/>
    <s v="NAVY"/>
    <x v="6"/>
    <s v="Servicios fabricante- Microsoft Soporte Premier"/>
    <s v="COP"/>
    <s v="N/A"/>
    <s v="WorkshopPLUS - Synapse in a Day - Closed Workshop"/>
    <s v="Servicio"/>
    <s v="Serv"/>
    <s v="Servicio"/>
    <s v="Todas las zonas"/>
    <s v="Remoto/Sitio"/>
    <s v="Profesional"/>
    <s v="NAVY"/>
    <s v="Suscripción"/>
    <n v="17200000"/>
    <n v="1"/>
    <n v="1"/>
    <n v="0"/>
    <n v="17200000"/>
    <n v="18695652.170000002"/>
    <n v="0"/>
  </r>
  <r>
    <s v="Servicios fabricante- Microsoft Soporte PremierMicrosoft Soporte PremierMVT1"/>
    <s v="MVT1Microsoft Soporte Premier"/>
    <m/>
    <x v="6"/>
    <s v="MVT1"/>
    <x v="6"/>
    <s v="Servicios fabricante- Microsoft Soporte Premier"/>
    <s v="COP"/>
    <s v="N/A"/>
    <s v="Activate - Microsoft Viva Topics"/>
    <s v="Servicio"/>
    <s v="Serv"/>
    <s v="Servicio"/>
    <s v="Todas las zonas"/>
    <s v="Remoto"/>
    <s v="Profesional"/>
    <s v="MVT1"/>
    <s v="Suscripción"/>
    <n v="32400000"/>
    <n v="1"/>
    <n v="1"/>
    <n v="0"/>
    <n v="32400000"/>
    <n v="35217391.299999997"/>
    <n v="0"/>
  </r>
  <r>
    <s v="Servicios fabricante- Microsoft Soporte PremierMicrosoft Soporte PremierMTPS"/>
    <s v="MTPSMicrosoft Soporte Premier"/>
    <m/>
    <x v="6"/>
    <s v="MTPS"/>
    <x v="6"/>
    <s v="Servicios fabricante- Microsoft Soporte Premier"/>
    <s v="COP"/>
    <s v="N/A"/>
    <s v="Microsoft Teams Phone System Foundation"/>
    <s v="Servicio"/>
    <s v="Serv"/>
    <s v="Servicio"/>
    <s v="Todas las zonas"/>
    <s v="Remoto/Sitio"/>
    <s v="Profesional"/>
    <s v="MTPS"/>
    <s v="Suscripción"/>
    <n v="23200000"/>
    <n v="1"/>
    <n v="1"/>
    <n v="0"/>
    <n v="23200000"/>
    <n v="25217391.300000001"/>
    <n v="0"/>
  </r>
  <r>
    <s v="Servicios fabricante- Microsoft Soporte PremierMicrosoft Soporte PremierMTMQ"/>
    <s v="MTMQMicrosoft Soporte Premier"/>
    <m/>
    <x v="6"/>
    <s v="MTMQ"/>
    <x v="6"/>
    <s v="Servicios fabricante- Microsoft Soporte Premier"/>
    <s v="COP"/>
    <s v="N/A"/>
    <s v="Microsoft Teams Media Quality Foundation"/>
    <s v="Servicio"/>
    <s v="Serv"/>
    <s v="Servicio"/>
    <s v="Todas las zonas"/>
    <s v="Remoto"/>
    <s v="Profesional"/>
    <s v="MTMQ"/>
    <s v="Suscripción"/>
    <n v="38000000"/>
    <n v="1"/>
    <n v="1"/>
    <n v="0"/>
    <n v="38000000"/>
    <n v="41304347.829999998"/>
    <n v="0"/>
  </r>
  <r>
    <s v="Servicios fabricante- Microsoft Soporte PremierMicrosoft Soporte PremierMSFS"/>
    <s v="MSFSMicrosoft Soporte Premier"/>
    <m/>
    <x v="6"/>
    <s v="MSFS"/>
    <x v="6"/>
    <s v="Servicios fabricante- Microsoft Soporte Premier"/>
    <s v="COP"/>
    <s v="N/A"/>
    <s v="Security: Microsoft Sentinel - Fundamentals"/>
    <s v="Servicio"/>
    <s v="Serv"/>
    <s v="Servicio"/>
    <s v="Todas las zonas"/>
    <s v="Remoto/Sitio"/>
    <s v="Profesional"/>
    <s v="MSFS"/>
    <s v="Suscripción"/>
    <n v="74800000"/>
    <n v="1"/>
    <n v="1"/>
    <n v="0"/>
    <n v="74800000"/>
    <n v="81304347.829999998"/>
    <n v="0"/>
  </r>
  <r>
    <s v="Servicios fabricante- Microsoft Soporte PremierMicrosoft Soporte PremierMSCTT"/>
    <s v="MSCTTMicrosoft Soporte Premier"/>
    <m/>
    <x v="6"/>
    <s v="MSCTT"/>
    <x v="6"/>
    <s v="Servicios fabricante- Microsoft Soporte Premier"/>
    <s v="COP"/>
    <s v="N/A"/>
    <s v="Sustainability Foundations with the Microsoft Cloud"/>
    <s v="Servicio"/>
    <s v="Serv"/>
    <s v="Servicio"/>
    <s v="Todas las zonas"/>
    <s v="Remoto"/>
    <s v="Profesional"/>
    <s v="MSCTT"/>
    <s v="Suscripción"/>
    <n v="33200000"/>
    <n v="1"/>
    <n v="1"/>
    <n v="0"/>
    <n v="33200000"/>
    <n v="36086956.520000003"/>
    <n v="0"/>
  </r>
  <r>
    <s v="Servicios fabricante- Microsoft Soporte PremierMicrosoft Soporte PremierMPSDLC"/>
    <s v="MPSDLCMicrosoft Soporte Premier"/>
    <m/>
    <x v="6"/>
    <s v="MPSDLC"/>
    <x v="6"/>
    <s v="Servicios fabricante- Microsoft Soporte Premier"/>
    <s v="COP"/>
    <s v="N/A"/>
    <s v="Maintain Principles of Success by Design for Dynamics 365 Low Code"/>
    <s v="Servicio"/>
    <s v="Serv"/>
    <s v="Servicio"/>
    <s v="Todas las zonas"/>
    <s v="Remoto/Sitio"/>
    <s v="Profesional"/>
    <s v="MPSDLC"/>
    <s v="Suscripción"/>
    <n v="20800000"/>
    <n v="1"/>
    <n v="1"/>
    <n v="0"/>
    <n v="20800000"/>
    <n v="22608695.649999999"/>
    <n v="0"/>
  </r>
  <r>
    <s v="Servicios fabricante- Microsoft Soporte PremierMicrosoft Soporte PremierMPSDFS"/>
    <s v="MPSDFSMicrosoft Soporte Premier"/>
    <m/>
    <x v="6"/>
    <s v="MPSDFS"/>
    <x v="6"/>
    <s v="Servicios fabricante- Microsoft Soporte Premier"/>
    <s v="COP"/>
    <s v="N/A"/>
    <s v="Maintain Principles of Success by Design for Dynamics 365 Finance and Supply Chain Management"/>
    <s v="Servicio"/>
    <s v="Serv"/>
    <s v="Servicio"/>
    <s v="Todas las zonas"/>
    <s v="Remoto/Sitio"/>
    <s v="Profesional"/>
    <s v="MPSDFS"/>
    <s v="Suscripción"/>
    <n v="20800000"/>
    <n v="1"/>
    <n v="1"/>
    <n v="0"/>
    <n v="20800000"/>
    <n v="22608695.649999999"/>
    <n v="0"/>
  </r>
  <r>
    <s v="Servicios fabricante- Microsoft Soporte PremierMicrosoft Soporte PremierMPSD"/>
    <s v="MPSDMicrosoft Soporte Premier"/>
    <m/>
    <x v="6"/>
    <s v="MPSD"/>
    <x v="6"/>
    <s v="Servicios fabricante- Microsoft Soporte Premier"/>
    <s v="COP"/>
    <s v="N/A"/>
    <s v="Maintain Principles of Success by Design for Dynamics 365 Sales, Service, and Marketing"/>
    <s v="Servicio"/>
    <s v="Serv"/>
    <s v="Servicio"/>
    <s v="Todas las zonas"/>
    <s v="Remoto"/>
    <s v="Profesional"/>
    <s v="MPSD"/>
    <s v="Suscripción"/>
    <n v="20800000"/>
    <n v="1"/>
    <n v="1"/>
    <n v="0"/>
    <n v="20800000"/>
    <n v="22608695.649999999"/>
    <n v="0"/>
  </r>
  <r>
    <s v="Servicios fabricante- Microsoft Soporte PremierMicrosoft Soporte PremierMPCOA"/>
    <s v="MPCOAMicrosoft Soporte Premier"/>
    <m/>
    <x v="6"/>
    <s v="MPCOA"/>
    <x v="6"/>
    <s v="Servicios fabricante- Microsoft Soporte Premier"/>
    <s v="COP"/>
    <s v="N/A"/>
    <s v="Microsoft Purview Compliance Optimization Assessment"/>
    <s v="Servicio"/>
    <s v="Serv"/>
    <s v="Servicio"/>
    <s v="Todas las zonas"/>
    <s v="Remoto"/>
    <s v="Profesional"/>
    <s v="MPCOA"/>
    <s v="Suscripción"/>
    <n v="62400000"/>
    <n v="1"/>
    <n v="1"/>
    <n v="0"/>
    <n v="62400000"/>
    <n v="67826086.959999993"/>
    <n v="0"/>
  </r>
  <r>
    <s v="Servicios fabricante- Microsoft Soporte PremierMicrosoft Soporte PremierMLEQ"/>
    <s v="MLEQMicrosoft Soporte Premier"/>
    <m/>
    <x v="6"/>
    <s v="MLEQ"/>
    <x v="6"/>
    <s v="Servicios fabricante- Microsoft Soporte Premier"/>
    <s v="COP"/>
    <s v="N/A"/>
    <s v="Microsoft 365 Live Events - Quick Start (Tech Consulting)"/>
    <s v="Servicio"/>
    <s v="Serv"/>
    <s v="Servicio"/>
    <s v="Todas las zonas"/>
    <s v="Remoto/Sitio"/>
    <s v="Profesional"/>
    <s v="MLEQ"/>
    <s v="Suscripción"/>
    <n v="38000000"/>
    <n v="1"/>
    <n v="1"/>
    <n v="0"/>
    <n v="38000000"/>
    <n v="41304347.829999998"/>
    <n v="0"/>
  </r>
  <r>
    <s v="Servicios fabricante- Microsoft Soporte PremierMicrosoft Soporte PremierMLEAR"/>
    <s v="MLEARMicrosoft Soporte Premier"/>
    <m/>
    <x v="6"/>
    <s v="MLEAR"/>
    <x v="6"/>
    <s v="Servicios fabricante- Microsoft Soporte Premier"/>
    <s v="COP"/>
    <s v="N/A"/>
    <s v="Microsoft 365 Live Events - Art of the Possible"/>
    <s v="Servicio"/>
    <s v="Serv"/>
    <s v="Servicio"/>
    <s v="Todas las zonas"/>
    <s v="Remoto/Sitio"/>
    <s v="Profesional"/>
    <s v="MLEAR"/>
    <s v="Suscripción"/>
    <n v="4800000"/>
    <n v="1"/>
    <n v="1"/>
    <n v="0"/>
    <n v="4800000"/>
    <n v="5217391.3"/>
    <n v="0"/>
  </r>
  <r>
    <s v="Servicios fabricante- Microsoft Soporte PremierMicrosoft Soporte PremierMF11"/>
    <s v="MF11Microsoft Soporte Premier"/>
    <m/>
    <x v="6"/>
    <s v="MF11"/>
    <x v="6"/>
    <s v="Servicios fabricante- Microsoft Soporte Premier"/>
    <s v="COP"/>
    <s v="N/A"/>
    <s v="WorkshopPLUS - Microsoft 365 Security and Compliance: Compliance Center - Closed Workshop"/>
    <s v="Servicio"/>
    <s v="Serv"/>
    <s v="Servicio"/>
    <s v="Todas las zonas"/>
    <s v="Remoto/Sitio"/>
    <s v="Profesional"/>
    <s v="MF11"/>
    <s v="Suscripción"/>
    <n v="99600000"/>
    <n v="1"/>
    <n v="1"/>
    <n v="0"/>
    <n v="99600000"/>
    <n v="108260869.56999999"/>
    <n v="0"/>
  </r>
  <r>
    <s v="Servicios fabricante- Microsoft Soporte PremierMicrosoft Soporte PremierMDFCF"/>
    <s v="MDFCFMicrosoft Soporte Premier"/>
    <m/>
    <x v="6"/>
    <s v="MDFCF"/>
    <x v="6"/>
    <s v="Servicios fabricante- Microsoft Soporte Premier"/>
    <s v="COP"/>
    <s v="N/A"/>
    <s v="Security: Microsoft Defender for Cloud - Fundamentals"/>
    <s v="Servicio"/>
    <s v="Serv"/>
    <s v="Servicio"/>
    <s v="Todas las zonas"/>
    <s v="Remoto/Sitio"/>
    <s v="Profesional"/>
    <s v="MDFCF"/>
    <s v="Suscripción"/>
    <n v="74800000"/>
    <n v="1"/>
    <n v="1"/>
    <n v="0"/>
    <n v="74800000"/>
    <n v="81304347.829999998"/>
    <n v="0"/>
  </r>
  <r>
    <s v="Servicios fabricante- Microsoft Soporte PremierMicrosoft Soporte PremierMDFCA"/>
    <s v="MDFCAMicrosoft Soporte Premier"/>
    <m/>
    <x v="6"/>
    <s v="MDFCA"/>
    <x v="6"/>
    <s v="Servicios fabricante- Microsoft Soporte Premier"/>
    <s v="COP"/>
    <s v="N/A"/>
    <s v="Security: Microsoft Defender for Cloud Apps - Fundamentals - 3 Day"/>
    <s v="Servicio"/>
    <s v="Serv"/>
    <s v="Servicio"/>
    <s v="Todas las zonas"/>
    <s v="Remoto/Sitio"/>
    <s v="Profesional"/>
    <s v="MDFCA"/>
    <s v="Suscripción"/>
    <n v="56800000"/>
    <n v="1"/>
    <n v="1"/>
    <n v="0"/>
    <n v="56800000"/>
    <n v="61739130.43"/>
    <n v="0"/>
  </r>
  <r>
    <s v="Servicios fabricante- Microsoft Soporte PremierMicrosoft Soporte PremierMDDLC"/>
    <s v="MDDLCMicrosoft Soporte Premier"/>
    <m/>
    <x v="6"/>
    <s v="MDDLC"/>
    <x v="6"/>
    <s v="Servicios fabricante- Microsoft Soporte Premier"/>
    <s v="COP"/>
    <s v="N/A"/>
    <s v="WorkshopPLUS - Power Platform: Model-Driven Apps and Dataverse Administration with Labs - Closed Workshop"/>
    <s v="Servicio"/>
    <s v="Serv"/>
    <s v="Servicio"/>
    <s v="Todas las zonas"/>
    <s v="Remoto"/>
    <s v="Profesional"/>
    <s v="MDDLC"/>
    <s v="Suscripción"/>
    <n v="25600000"/>
    <n v="1"/>
    <n v="1"/>
    <n v="0"/>
    <n v="25600000"/>
    <n v="27826086.960000001"/>
    <n v="0"/>
  </r>
  <r>
    <s v="Servicios fabricante- Microsoft Soporte PremierMicrosoft Soporte PremierMCOF"/>
    <s v="MCOFMicrosoft Soporte Premier"/>
    <m/>
    <x v="6"/>
    <s v="MCOF"/>
    <x v="6"/>
    <s v="Servicios fabricante- Microsoft Soporte Premier"/>
    <s v="COP"/>
    <s v="N/A"/>
    <s v="Microsoft Cloud Operational Foundations"/>
    <s v="Servicio"/>
    <s v="Serv"/>
    <s v="Servicio"/>
    <s v="Todas las zonas"/>
    <s v="Remoto/Sitio"/>
    <s v="Profesional"/>
    <s v="MCOF"/>
    <s v="Suscripción"/>
    <n v="86000000"/>
    <n v="1"/>
    <n v="1"/>
    <n v="0"/>
    <n v="86000000"/>
    <n v="93478260.870000005"/>
    <n v="0"/>
  </r>
  <r>
    <s v="Servicios fabricante- Microsoft Soporte PremierMicrosoft Soporte PremierMCGD"/>
    <s v="MCGDMicrosoft Soporte Premier"/>
    <m/>
    <x v="6"/>
    <s v="MCGD"/>
    <x v="6"/>
    <s v="Servicios fabricante- Microsoft Soporte Premier"/>
    <s v="COP"/>
    <s v="N/A"/>
    <s v="Microsoft Cloud Governance Design"/>
    <s v="Servicio"/>
    <s v="Serv"/>
    <s v="Servicio"/>
    <s v="Todas las zonas"/>
    <s v="Remoto/Sitio"/>
    <s v="Profesional"/>
    <s v="MCGD"/>
    <s v="Suscripción"/>
    <n v="86000000"/>
    <n v="1"/>
    <n v="1"/>
    <n v="0"/>
    <n v="86000000"/>
    <n v="93478260.870000005"/>
    <n v="0"/>
  </r>
  <r>
    <s v="Servicios fabricante- Microsoft Soporte PremierMicrosoft Soporte PremierMCAS"/>
    <s v="MCASMicrosoft Soporte Premier"/>
    <m/>
    <x v="6"/>
    <s v="MCAS"/>
    <x v="6"/>
    <s v="Servicios fabricante- Microsoft Soporte Premier"/>
    <s v="COP"/>
    <s v="N/A"/>
    <s v="Microsoft Cloud Adoption Analysis"/>
    <s v="Servicio"/>
    <s v="Serv"/>
    <s v="Servicio"/>
    <s v="Todas las zonas"/>
    <s v="Remoto/Sitio"/>
    <s v="Profesional"/>
    <s v="MCAS"/>
    <s v="Suscripción"/>
    <n v="83200000"/>
    <n v="1"/>
    <n v="1"/>
    <n v="0"/>
    <n v="83200000"/>
    <n v="90434782.609999999"/>
    <n v="0"/>
  </r>
  <r>
    <s v="Servicios fabricante- Microsoft Soporte PremierMicrosoft Soporte PremierMAHR"/>
    <s v="MAHRMicrosoft Soporte Premier"/>
    <m/>
    <x v="6"/>
    <s v="MAHR"/>
    <x v="6"/>
    <s v="Servicios fabricante- Microsoft Soporte Premier"/>
    <s v="COP"/>
    <s v="N/A"/>
    <s v="M365 Apps Health Review"/>
    <s v="Servicio"/>
    <s v="Serv"/>
    <s v="Servicio"/>
    <s v="Todas las zonas"/>
    <s v="Remoto/Sitio"/>
    <s v="Profesional"/>
    <s v="MAHR"/>
    <s v="Suscripción"/>
    <n v="23200000"/>
    <n v="1"/>
    <n v="1"/>
    <n v="0"/>
    <n v="23200000"/>
    <n v="25217391.300000001"/>
    <n v="0"/>
  </r>
  <r>
    <s v="Servicios fabricante- Microsoft Soporte PremierMicrosoft Soporte PremierISWP"/>
    <s v="ISWPMicrosoft Soporte Premier"/>
    <m/>
    <x v="6"/>
    <s v="ISWP"/>
    <x v="6"/>
    <s v="Servicios fabricante- Microsoft Soporte Premier"/>
    <s v="COP"/>
    <s v="N/A"/>
    <s v="WorkshopPLUS Remote - Microsoft Endpoint Configuration Manager: Admin Concepts and Cloud Services - Closed Workshop"/>
    <s v="Servicio"/>
    <s v="Serv"/>
    <s v="Servicio"/>
    <s v="Todas las zonas"/>
    <s v="Remoto"/>
    <s v="Profesional"/>
    <s v="ISWP"/>
    <s v="Suscripción"/>
    <n v="111600000"/>
    <n v="1"/>
    <n v="1"/>
    <n v="0"/>
    <n v="111600000"/>
    <n v="121304347.83"/>
    <n v="0"/>
  </r>
  <r>
    <s v="Servicios fabricante- Microsoft Soporte PremierMicrosoft Soporte PremierHUAF"/>
    <s v="HUAFMicrosoft Soporte Premier"/>
    <m/>
    <x v="6"/>
    <s v="HUAF"/>
    <x v="6"/>
    <s v="Servicios fabricante- Microsoft Soporte Premier"/>
    <s v="COP"/>
    <s v="N/A"/>
    <s v="WorkshopPLUS - Power Platform: Power Automate with Dataverse &amp; Dynamics 365 - Closed Workshop"/>
    <s v="Servicio"/>
    <s v="Serv"/>
    <s v="Servicio"/>
    <s v="Todas las zonas"/>
    <s v="Remoto/Sitio"/>
    <s v="Profesional"/>
    <s v="HUAF"/>
    <s v="Suscripción"/>
    <n v="15200000"/>
    <n v="1"/>
    <n v="1"/>
    <n v="0"/>
    <n v="15200000"/>
    <n v="16521739.130000001"/>
    <n v="0"/>
  </r>
  <r>
    <s v="Servicios fabricante- Microsoft Soporte PremierMicrosoft Soporte PremierHESS"/>
    <s v="HESSMicrosoft Soporte Premier"/>
    <m/>
    <x v="6"/>
    <s v="HESS"/>
    <x v="6"/>
    <s v="Servicios fabricante- Microsoft Soporte Premier"/>
    <s v="COP"/>
    <s v="N/A"/>
    <s v="Health Enablement Service for Microsoft Teams"/>
    <s v="Servicio"/>
    <s v="Serv"/>
    <s v="Servicio"/>
    <s v="Todas las zonas"/>
    <s v="Remoto"/>
    <s v="Profesional"/>
    <s v="HESS"/>
    <s v="Suscripción"/>
    <n v="85600000"/>
    <n v="1"/>
    <n v="1"/>
    <n v="0"/>
    <n v="85600000"/>
    <n v="93043478.260000005"/>
    <n v="0"/>
  </r>
  <r>
    <s v="Servicios fabricante- Microsoft Soporte PremierMicrosoft Soporte PremierHESMT"/>
    <s v="HESMTMicrosoft Soporte Premier"/>
    <m/>
    <x v="6"/>
    <s v="HESMT"/>
    <x v="6"/>
    <s v="Servicios fabricante- Microsoft Soporte Premier"/>
    <s v="COP"/>
    <s v="N/A"/>
    <s v="Health Enablement Service for MS Teams"/>
    <s v="Servicio"/>
    <s v="Serv"/>
    <s v="Servicio"/>
    <s v="Todas las zonas"/>
    <s v="Remoto"/>
    <s v="Profesional"/>
    <s v="HESMT"/>
    <s v="Suscripción"/>
    <n v="76400000"/>
    <n v="1"/>
    <n v="1"/>
    <n v="0"/>
    <n v="76400000"/>
    <n v="83043478.260000005"/>
    <n v="0"/>
  </r>
  <r>
    <s v="Servicios fabricante- Microsoft Soporte PremierMicrosoft Soporte PremierHAUV"/>
    <s v="HAUVMicrosoft Soporte Premier"/>
    <m/>
    <x v="6"/>
    <s v="HAUV"/>
    <x v="6"/>
    <s v="Servicios fabricante- Microsoft Soporte Premier"/>
    <s v="COP"/>
    <s v="N/A"/>
    <s v="WorkshopPLUS - Power Platform: Dynamics 365 and Dataverse Administration - Closed Workshop"/>
    <s v="Servicio"/>
    <s v="Serv"/>
    <s v="Servicio"/>
    <s v="Todas las zonas"/>
    <s v="Remoto/Sitio"/>
    <s v="Profesional"/>
    <s v="HAUV"/>
    <s v="Suscripción"/>
    <n v="13600000"/>
    <n v="1"/>
    <n v="1"/>
    <n v="0"/>
    <n v="13600000"/>
    <n v="14782608.699999999"/>
    <n v="0"/>
  </r>
  <r>
    <s v="Servicios fabricante- Microsoft Soporte PremierMicrosoft Soporte PremierHAMA"/>
    <s v="HAMAMicrosoft Soporte Premier"/>
    <m/>
    <x v="6"/>
    <s v="HAMA"/>
    <x v="6"/>
    <s v="Servicios fabricante- Microsoft Soporte Premier"/>
    <s v="COP"/>
    <s v="N/A"/>
    <s v="Hadoop to Azure Migration Assessment"/>
    <s v="Servicio"/>
    <s v="Serv"/>
    <s v="Servicio"/>
    <s v="Todas las zonas"/>
    <s v="Remoto/Sitio"/>
    <s v="Profesional"/>
    <s v="HAMA"/>
    <s v="Suscripción"/>
    <n v="62400000"/>
    <n v="1"/>
    <n v="1"/>
    <n v="0"/>
    <n v="62400000"/>
    <n v="67826086.959999993"/>
    <n v="0"/>
  </r>
  <r>
    <s v="Servicios fabricante- Microsoft Soporte PremierMicrosoft Soporte PremierGLAFW"/>
    <s v="GLAFWMicrosoft Soporte Premier"/>
    <m/>
    <x v="6"/>
    <s v="GLAFW"/>
    <x v="6"/>
    <s v="Servicios fabricante- Microsoft Soporte Premier"/>
    <s v="COP"/>
    <s v="N/A"/>
    <s v="Go-Live Assessment for Securing Workloads"/>
    <s v="Servicio"/>
    <s v="Serv"/>
    <s v="Servicio"/>
    <s v="Todas las zonas"/>
    <s v="Remoto/Sitio"/>
    <s v="Profesional"/>
    <s v="GLAFW"/>
    <s v="Suscripción"/>
    <n v="62400000"/>
    <n v="1"/>
    <n v="1"/>
    <n v="0"/>
    <n v="62400000"/>
    <n v="67826086.959999993"/>
    <n v="0"/>
  </r>
  <r>
    <s v="Servicios fabricante- Microsoft Soporte PremierMicrosoft Soporte PremierGLAFS"/>
    <s v="GLAFSMicrosoft Soporte Premier"/>
    <m/>
    <x v="6"/>
    <s v="GLAFS"/>
    <x v="6"/>
    <s v="Servicios fabricante- Microsoft Soporte Premier"/>
    <s v="COP"/>
    <s v="N/A"/>
    <s v="Go-Live Assessment for Secure and Govern your Hybrid and Multi-Cloud environment"/>
    <s v="Servicio"/>
    <s v="Serv"/>
    <s v="Servicio"/>
    <s v="Todas las zonas"/>
    <s v="Remoto/Sitio"/>
    <s v="Profesional"/>
    <s v="GLAFS"/>
    <s v="Suscripción"/>
    <n v="62400000"/>
    <n v="1"/>
    <n v="1"/>
    <n v="0"/>
    <n v="62400000"/>
    <n v="67826086.959999993"/>
    <n v="0"/>
  </r>
  <r>
    <s v="Servicios fabricante- Microsoft Soporte PremierMicrosoft Soporte PremierGLAFO"/>
    <s v="GLAFOMicrosoft Soporte Premier"/>
    <m/>
    <x v="6"/>
    <s v="GLAFO"/>
    <x v="6"/>
    <s v="Servicios fabricante- Microsoft Soporte Premier"/>
    <s v="COP"/>
    <s v="N/A"/>
    <s v="Go-Live Assessment for Operate Cloud native applications in your Hybrid and Multi-cloud environment"/>
    <s v="Servicio"/>
    <s v="Serv"/>
    <s v="Servicio"/>
    <s v="Todas las zonas"/>
    <s v="Remoto/Sitio"/>
    <s v="Profesional"/>
    <s v="GLAFO"/>
    <s v="Suscripción"/>
    <n v="62400000"/>
    <n v="1"/>
    <n v="1"/>
    <n v="0"/>
    <n v="62400000"/>
    <n v="67826086.959999993"/>
    <n v="0"/>
  </r>
  <r>
    <s v="Servicios fabricante- Microsoft Soporte PremierMicrosoft Soporte PremierGLAFMW"/>
    <s v="GLAFMWMicrosoft Soporte Premier"/>
    <m/>
    <x v="6"/>
    <s v="GLAFMW"/>
    <x v="6"/>
    <s v="Servicios fabricante- Microsoft Soporte Premier"/>
    <s v="COP"/>
    <s v="N/A"/>
    <s v="Go-Live Assessment for Monitoring Workloads"/>
    <s v="Servicio"/>
    <s v="Serv"/>
    <s v="Servicio"/>
    <s v="Todas las zonas"/>
    <s v="Remoto/Sitio"/>
    <s v="Profesional"/>
    <s v="GLAFMW"/>
    <s v="Suscripción"/>
    <n v="62400000"/>
    <n v="1"/>
    <n v="1"/>
    <n v="0"/>
    <n v="62400000"/>
    <n v="67826086.959999993"/>
    <n v="0"/>
  </r>
  <r>
    <s v="Servicios fabricante- Microsoft Soporte PremierMicrosoft Soporte PremierGLAFME"/>
    <s v="GLAFMEMicrosoft Soporte Premier"/>
    <m/>
    <x v="6"/>
    <s v="GLAFME"/>
    <x v="6"/>
    <s v="Servicios fabricante- Microsoft Soporte Premier"/>
    <s v="COP"/>
    <s v="N/A"/>
    <s v="Go-Live Assessment for Modernize and Extend VDI to AVD"/>
    <s v="Servicio"/>
    <s v="Serv"/>
    <s v="Servicio"/>
    <s v="Todas las zonas"/>
    <s v="Remoto/Sitio"/>
    <s v="Profesional"/>
    <s v="GLAFME"/>
    <s v="Suscripción"/>
    <n v="62400000"/>
    <n v="1"/>
    <n v="1"/>
    <n v="0"/>
    <n v="62400000"/>
    <n v="67826086.959999993"/>
    <n v="0"/>
  </r>
  <r>
    <s v="Servicios fabricante- Microsoft Soporte PremierMicrosoft Soporte PremierGLAFDS"/>
    <s v="GLAFDSMicrosoft Soporte Premier"/>
    <m/>
    <x v="6"/>
    <s v="GLAFDS"/>
    <x v="6"/>
    <s v="Servicios fabricante- Microsoft Soporte Premier"/>
    <s v="COP"/>
    <s v="N/A"/>
    <s v="Go-Live Assessment for Dynamics 365 Sales, Service, and Marketing"/>
    <s v="Servicio"/>
    <s v="Serv"/>
    <s v="Servicio"/>
    <s v="Todas las zonas"/>
    <s v="Remoto/Sitio"/>
    <s v="Profesional"/>
    <s v="GLAFDS"/>
    <s v="Suscripción"/>
    <n v="126800000"/>
    <n v="1"/>
    <n v="1"/>
    <n v="0"/>
    <n v="126800000"/>
    <n v="137826086.96000001"/>
    <n v="0"/>
  </r>
  <r>
    <s v="Servicios fabricante- Microsoft Soporte PremierMicrosoft Soporte PremierGLAFDL"/>
    <s v="GLAFDLMicrosoft Soporte Premier"/>
    <m/>
    <x v="6"/>
    <s v="GLAFDL"/>
    <x v="6"/>
    <s v="Servicios fabricante- Microsoft Soporte Premier"/>
    <s v="COP"/>
    <s v="N/A"/>
    <s v="Go-Live Assessment for Dynamics 365 Low Code"/>
    <s v="Servicio"/>
    <s v="Serv"/>
    <s v="Servicio"/>
    <s v="Todas las zonas"/>
    <s v="Remoto/Sitio"/>
    <s v="Profesional"/>
    <s v="GLAFDL"/>
    <s v="Suscripción"/>
    <n v="164800000"/>
    <n v="1"/>
    <n v="1"/>
    <n v="0"/>
    <n v="164800000"/>
    <n v="179130434.78"/>
    <n v="0"/>
  </r>
  <r>
    <s v="Servicios fabricante- Microsoft Soporte PremierMicrosoft Soporte PremierGLAFDF"/>
    <s v="GLAFDFMicrosoft Soporte Premier"/>
    <m/>
    <x v="6"/>
    <s v="GLAFDF"/>
    <x v="6"/>
    <s v="Servicios fabricante- Microsoft Soporte Premier"/>
    <s v="COP"/>
    <s v="N/A"/>
    <s v="Go-Live Assessment for Dynamics 365 Finance and Supply Chain Management"/>
    <s v="Servicio"/>
    <s v="Serv"/>
    <s v="Servicio"/>
    <s v="Todas las zonas"/>
    <s v="Remoto/Sitio"/>
    <s v="Profesional"/>
    <s v="GLAFDF"/>
    <s v="Suscripción"/>
    <n v="164800000"/>
    <n v="1"/>
    <n v="1"/>
    <n v="0"/>
    <n v="164800000"/>
    <n v="179130434.78"/>
    <n v="0"/>
  </r>
  <r>
    <s v="Servicios fabricante- Microsoft Soporte PremierMicrosoft Soporte PremierGLAF9"/>
    <s v="GLAF9Microsoft Soporte Premier"/>
    <m/>
    <x v="6"/>
    <s v="GLAF9"/>
    <x v="6"/>
    <s v="Servicios fabricante- Microsoft Soporte Premier"/>
    <s v="COP"/>
    <s v="N/A"/>
    <s v="Go-Live Assessment for Migration and Modernization of VMware to Azure VMware Solution"/>
    <s v="Servicio"/>
    <s v="Serv"/>
    <s v="Servicio"/>
    <s v="Todas las zonas"/>
    <s v="Remoto"/>
    <s v="Profesional"/>
    <s v="GLAF9"/>
    <s v="Suscripción"/>
    <n v="62400000"/>
    <n v="1"/>
    <n v="1"/>
    <n v="0"/>
    <n v="62400000"/>
    <n v="67826086.959999993"/>
    <n v="0"/>
  </r>
  <r>
    <s v="Servicios fabricante- Microsoft Soporte PremierMicrosoft Soporte PremierGLAF8"/>
    <s v="GLAF8Microsoft Soporte Premier"/>
    <m/>
    <x v="6"/>
    <s v="GLAF8"/>
    <x v="6"/>
    <s v="Servicios fabricante- Microsoft Soporte Premier"/>
    <s v="COP"/>
    <s v="N/A"/>
    <s v="Go-Live Assessment for Migrating and modernizing to S/4HANA with Azure native"/>
    <s v="Servicio"/>
    <s v="Serv"/>
    <s v="Servicio"/>
    <s v="Todas las zonas"/>
    <s v="Remoto"/>
    <s v="Profesional"/>
    <s v="GLAF8"/>
    <s v="Suscripción"/>
    <n v="62400000"/>
    <n v="1"/>
    <n v="1"/>
    <n v="0"/>
    <n v="62400000"/>
    <n v="67826086.959999993"/>
    <n v="0"/>
  </r>
  <r>
    <s v="Servicios fabricante- Microsoft Soporte PremierMicrosoft Soporte PremierGLAF7"/>
    <s v="GLAF7Microsoft Soporte Premier"/>
    <m/>
    <x v="6"/>
    <s v="GLAF7"/>
    <x v="6"/>
    <s v="Servicios fabricante- Microsoft Soporte Premier"/>
    <s v="COP"/>
    <s v="N/A"/>
    <s v="Go-Live Assessment for Migration to Databricks"/>
    <s v="Servicio"/>
    <s v="Serv"/>
    <s v="Servicio"/>
    <s v="Todas las zonas"/>
    <s v="Remoto"/>
    <s v="Profesional"/>
    <s v="GLAF7"/>
    <s v="Suscripción"/>
    <n v="62400000"/>
    <n v="1"/>
    <n v="1"/>
    <n v="0"/>
    <n v="62400000"/>
    <n v="67826086.959999993"/>
    <n v="0"/>
  </r>
  <r>
    <s v="Servicios fabricante- Microsoft Soporte PremierMicrosoft Soporte PremierGLAF6"/>
    <s v="GLAF6Microsoft Soporte Premier"/>
    <m/>
    <x v="6"/>
    <s v="GLAF6"/>
    <x v="6"/>
    <s v="Servicios fabricante- Microsoft Soporte Premier"/>
    <s v="COP"/>
    <s v="N/A"/>
    <s v="Go-Live Assessment for Data Governance"/>
    <s v="Servicio"/>
    <s v="Serv"/>
    <s v="Servicio"/>
    <s v="Todas las zonas"/>
    <s v="Remoto"/>
    <s v="Profesional"/>
    <s v="GLAF6"/>
    <s v="Suscripción"/>
    <n v="62400000"/>
    <n v="1"/>
    <n v="1"/>
    <n v="0"/>
    <n v="62400000"/>
    <n v="67826086.959999993"/>
    <n v="0"/>
  </r>
  <r>
    <s v="Servicios fabricante- Microsoft Soporte PremierMicrosoft Soporte PremierGLAF5"/>
    <s v="GLAF5Microsoft Soporte Premier"/>
    <m/>
    <x v="6"/>
    <s v="GLAF5"/>
    <x v="6"/>
    <s v="Servicios fabricante- Microsoft Soporte Premier"/>
    <s v="COP"/>
    <s v="N/A"/>
    <s v="Go-Live Assessment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GLAF5"/>
    <s v="Suscripción"/>
    <n v="62400000"/>
    <n v="1"/>
    <n v="1"/>
    <n v="0"/>
    <n v="62400000"/>
    <n v="67826086.959999993"/>
    <n v="0"/>
  </r>
  <r>
    <s v="Servicios fabricante- Microsoft Soporte PremierMicrosoft Soporte PremierGLAF4"/>
    <s v="GLAF4Microsoft Soporte Premier"/>
    <m/>
    <x v="6"/>
    <s v="GLAF4"/>
    <x v="6"/>
    <s v="Servicios fabricante- Microsoft Soporte Premier"/>
    <s v="COP"/>
    <s v="N/A"/>
    <s v="Go-Live Assessment for Back up on-prem data and SaaS data to Azure"/>
    <s v="Servicio"/>
    <s v="Serv"/>
    <s v="Servicio"/>
    <s v="Todas las zonas"/>
    <s v="Remoto"/>
    <s v="Profesional"/>
    <s v="GLAF4"/>
    <s v="Suscripción"/>
    <n v="62400000"/>
    <n v="1"/>
    <n v="1"/>
    <n v="0"/>
    <n v="62400000"/>
    <n v="67826086.959999993"/>
    <n v="0"/>
  </r>
  <r>
    <s v="Servicios fabricante- Microsoft Soporte PremierMicrosoft Soporte PremierGLAF3"/>
    <s v="GLAF3Microsoft Soporte Premier"/>
    <m/>
    <x v="6"/>
    <s v="GLAF3"/>
    <x v="6"/>
    <s v="Servicios fabricante- Microsoft Soporte Premier"/>
    <s v="COP"/>
    <s v="N/A"/>
    <s v="Go-Live Assessment for Attaching Monitor, Storage, Networking, and Security to Azure Workloads"/>
    <s v="Servicio"/>
    <s v="Serv"/>
    <s v="Servicio"/>
    <s v="Todas las zonas"/>
    <s v="Remoto"/>
    <s v="Profesional"/>
    <s v="GLAF3"/>
    <s v="Suscripción"/>
    <n v="62400000"/>
    <n v="1"/>
    <n v="1"/>
    <n v="0"/>
    <n v="62400000"/>
    <n v="67826086.959999993"/>
    <n v="0"/>
  </r>
  <r>
    <s v="Servicios fabricante- Microsoft Soporte PremierMicrosoft Soporte PremierGLAF2"/>
    <s v="GLAF2Microsoft Soporte Premier"/>
    <m/>
    <x v="6"/>
    <s v="GLAF2"/>
    <x v="6"/>
    <s v="Servicios fabricante- Microsoft Soporte Premier"/>
    <s v="COP"/>
    <s v="N/A"/>
    <s v="Go-Live Assessment for Attaching Azure Backup and Azure Site Recovery to Virtual Machines"/>
    <s v="Servicio"/>
    <s v="Serv"/>
    <s v="Servicio"/>
    <s v="Todas las zonas"/>
    <s v="Remoto"/>
    <s v="Profesional"/>
    <s v="GLAF2"/>
    <s v="Suscripción"/>
    <n v="62400000"/>
    <n v="1"/>
    <n v="1"/>
    <n v="0"/>
    <n v="62400000"/>
    <n v="67826086.959999993"/>
    <n v="0"/>
  </r>
  <r>
    <s v="Servicios fabricante- Microsoft Soporte PremierMicrosoft Soporte PremierGLAF16"/>
    <s v="GLAF16Microsoft Soporte Premier"/>
    <m/>
    <x v="6"/>
    <s v="GLAF16"/>
    <x v="6"/>
    <s v="Servicios fabricante- Microsoft Soporte Premier"/>
    <s v="COP"/>
    <s v="N/A"/>
    <s v="Go-Live Assessment for Synapse Link and PBI Analytics"/>
    <s v="Servicio"/>
    <s v="Serv"/>
    <s v="Servicio"/>
    <s v="Todas las zonas"/>
    <s v="Remoto"/>
    <s v="Profesional"/>
    <s v="GLAF16"/>
    <s v="Suscripción"/>
    <n v="62400000"/>
    <n v="1"/>
    <n v="1"/>
    <n v="0"/>
    <n v="62400000"/>
    <n v="67826086.959999993"/>
    <n v="0"/>
  </r>
  <r>
    <s v="Servicios fabricante- Microsoft Soporte PremierMicrosoft Soporte PremierGLAF15"/>
    <s v="GLAF15Microsoft Soporte Premier"/>
    <m/>
    <x v="6"/>
    <s v="GLAF15"/>
    <x v="6"/>
    <s v="Servicios fabricante- Microsoft Soporte Premier"/>
    <s v="COP"/>
    <s v="N/A"/>
    <s v="Go-Live Assessment for Modernizing Apps with Azure Managed Services for Databases and Apps"/>
    <s v="Servicio"/>
    <s v="Serv"/>
    <s v="Servicio"/>
    <s v="Todas las zonas"/>
    <s v="Remoto"/>
    <s v="Profesional"/>
    <s v="GLAF15"/>
    <s v="Suscripción"/>
    <n v="62400000"/>
    <n v="1"/>
    <n v="1"/>
    <n v="0"/>
    <n v="62400000"/>
    <n v="67826086.959999993"/>
    <n v="0"/>
  </r>
  <r>
    <s v="Servicios fabricante- Microsoft Soporte PremierMicrosoft Soporte PremierGLAF14"/>
    <s v="GLAF14Microsoft Soporte Premier"/>
    <m/>
    <x v="6"/>
    <s v="GLAF14"/>
    <x v="6"/>
    <s v="Servicios fabricante- Microsoft Soporte Premier"/>
    <s v="COP"/>
    <s v="N/A"/>
    <s v="Go-Live Assessment for Migration to Azure SQL from VMs"/>
    <s v="Servicio"/>
    <s v="Serv"/>
    <s v="Servicio"/>
    <s v="Todas las zonas"/>
    <s v="Remoto"/>
    <s v="Profesional"/>
    <s v="GLAF14"/>
    <s v="Suscripción"/>
    <n v="62400000"/>
    <n v="1"/>
    <n v="1"/>
    <n v="0"/>
    <n v="62400000"/>
    <n v="67826086.959999993"/>
    <n v="0"/>
  </r>
  <r>
    <s v="Servicios fabricante- Microsoft Soporte PremierMicrosoft Soporte PremierGLAF13"/>
    <s v="GLAF13Microsoft Soporte Premier"/>
    <m/>
    <x v="6"/>
    <s v="GLAF13"/>
    <x v="6"/>
    <s v="Servicios fabricante- Microsoft Soporte Premier"/>
    <s v="COP"/>
    <s v="N/A"/>
    <s v="Go-Live Assessment for Migration to Azure SQL or Arc-Enabled Data Services"/>
    <s v="Servicio"/>
    <s v="Serv"/>
    <s v="Servicio"/>
    <s v="Todas las zonas"/>
    <s v="Remoto"/>
    <s v="Profesional"/>
    <s v="GLAF13"/>
    <s v="Suscripción"/>
    <n v="62400000"/>
    <n v="1"/>
    <n v="1"/>
    <n v="0"/>
    <n v="62400000"/>
    <n v="67826086.959999993"/>
    <n v="0"/>
  </r>
  <r>
    <s v="Servicios fabricante- Microsoft Soporte PremierMicrosoft Soporte PremierGLAF12"/>
    <s v="GLAF12Microsoft Soporte Premier"/>
    <m/>
    <x v="6"/>
    <s v="GLAF12"/>
    <x v="6"/>
    <s v="Servicios fabricante- Microsoft Soporte Premier"/>
    <s v="COP"/>
    <s v="N/A"/>
    <s v="Go-Live Assessment for Migration to Azure Open Source Databases"/>
    <s v="Servicio"/>
    <s v="Serv"/>
    <s v="Servicio"/>
    <s v="Todas las zonas"/>
    <s v="Remoto"/>
    <s v="Profesional"/>
    <s v="GLAF12"/>
    <s v="Suscripción"/>
    <n v="62400000"/>
    <n v="1"/>
    <n v="1"/>
    <n v="0"/>
    <n v="62400000"/>
    <n v="67826086.959999993"/>
    <n v="0"/>
  </r>
  <r>
    <s v="Servicios fabricante- Microsoft Soporte PremierMicrosoft Soporte PremierGLAF11"/>
    <s v="GLAF11Microsoft Soporte Premier"/>
    <m/>
    <x v="6"/>
    <s v="GLAF11"/>
    <x v="6"/>
    <s v="Servicios fabricante- Microsoft Soporte Premier"/>
    <s v="COP"/>
    <s v="N/A"/>
    <s v="Go-Live Assessment for Migration to Azure Synapse"/>
    <s v="Servicio"/>
    <s v="Serv"/>
    <s v="Servicio"/>
    <s v="Todas las zonas"/>
    <s v="Remoto"/>
    <s v="Profesional"/>
    <s v="GLAF11"/>
    <s v="Suscripción"/>
    <n v="62400000"/>
    <n v="1"/>
    <n v="1"/>
    <n v="0"/>
    <n v="62400000"/>
    <n v="67826086.959999993"/>
    <n v="0"/>
  </r>
  <r>
    <s v="Servicios fabricante- Microsoft Soporte PremierMicrosoft Soporte PremierGLAF10"/>
    <s v="GLAF10Microsoft Soporte Premier"/>
    <m/>
    <x v="6"/>
    <s v="GLAF10"/>
    <x v="6"/>
    <s v="Servicios fabricante- Microsoft Soporte Premier"/>
    <s v="COP"/>
    <s v="N/A"/>
    <s v="Go-Live Assessment for Migration and modernizing Virtual Machines to Azure"/>
    <s v="Servicio"/>
    <s v="Serv"/>
    <s v="Servicio"/>
    <s v="Todas las zonas"/>
    <s v="Remoto"/>
    <s v="Profesional"/>
    <s v="GLAF10"/>
    <s v="Suscripción"/>
    <n v="62400000"/>
    <n v="1"/>
    <n v="1"/>
    <n v="0"/>
    <n v="62400000"/>
    <n v="67826086.959999993"/>
    <n v="0"/>
  </r>
  <r>
    <s v="Servicios fabricante- Microsoft Soporte PremierMicrosoft Soporte PremierGLAF1"/>
    <s v="GLAF1Microsoft Soporte Premier"/>
    <m/>
    <x v="6"/>
    <s v="GLAF1"/>
    <x v="6"/>
    <s v="Servicios fabricante- Microsoft Soporte Premier"/>
    <s v="COP"/>
    <s v="N/A"/>
    <s v="Go-Live Assessment for Azure Analytics &amp; Azure Machine Learning"/>
    <s v="Servicio"/>
    <s v="Serv"/>
    <s v="Servicio"/>
    <s v="Todas las zonas"/>
    <s v="Remoto"/>
    <s v="Profesional"/>
    <s v="GLAF1"/>
    <s v="Suscripción"/>
    <n v="62400000"/>
    <n v="1"/>
    <n v="1"/>
    <n v="0"/>
    <n v="62400000"/>
    <n v="67826086.959999993"/>
    <n v="0"/>
  </r>
  <r>
    <s v="Servicios fabricante- Microsoft Soporte PremierMicrosoft Soporte PremierFDHN5"/>
    <s v="FDHN5Microsoft Soporte Premier"/>
    <m/>
    <x v="6"/>
    <s v="FDHN5"/>
    <x v="6"/>
    <s v="Servicios fabricante- Microsoft Soporte Premier"/>
    <s v="COP"/>
    <s v="N/A"/>
    <s v="Designated Support Engineering Power Platform (1600 horas)"/>
    <s v="Paquete"/>
    <s v="Serv"/>
    <s v="Servicio"/>
    <s v="Todas las zonas"/>
    <s v="Remoto/Sitio"/>
    <s v="Profesional"/>
    <s v="FDHN5"/>
    <s v="Suscripción"/>
    <n v="1506070896"/>
    <n v="1"/>
    <n v="1"/>
    <n v="0"/>
    <n v="1506070896"/>
    <n v="1637033582.6099999"/>
    <n v="0"/>
  </r>
  <r>
    <s v="Servicios fabricante- Microsoft Soporte PremierMicrosoft Soporte PremierFDHN4"/>
    <s v="FDHN4Microsoft Soporte Premier"/>
    <m/>
    <x v="6"/>
    <s v="FDHN4"/>
    <x v="6"/>
    <s v="Servicios fabricante- Microsoft Soporte Premier"/>
    <s v="COP"/>
    <s v="N/A"/>
    <s v="Designated Support Engineering Power Platform (1200 horas)"/>
    <s v="Paquete"/>
    <s v="Serv"/>
    <s v="Servicio"/>
    <s v="Todas las zonas"/>
    <s v="Remoto/Sitio"/>
    <s v="Profesional"/>
    <s v="FDHN4"/>
    <s v="Suscripción"/>
    <n v="1137632284.8"/>
    <n v="1"/>
    <n v="1"/>
    <n v="0"/>
    <n v="1137632284.8"/>
    <n v="1236556831.3"/>
    <n v="0"/>
  </r>
  <r>
    <s v="Servicios fabricante- Microsoft Soporte PremierMicrosoft Soporte PremierFDHN3"/>
    <s v="FDHN3Microsoft Soporte Premier"/>
    <m/>
    <x v="6"/>
    <s v="FDHN3"/>
    <x v="6"/>
    <s v="Servicios fabricante- Microsoft Soporte Premier"/>
    <s v="COP"/>
    <s v="N/A"/>
    <s v="Designated Support Engineering Power Platform (800 horas)"/>
    <s v="Paquete"/>
    <s v="Serv"/>
    <s v="Servicio"/>
    <s v="Todas las zonas"/>
    <s v="Remoto/Sitio"/>
    <s v="Profesional"/>
    <s v="FDHN3"/>
    <s v="Suscripción"/>
    <n v="762895478.39999998"/>
    <n v="1"/>
    <n v="1"/>
    <n v="0"/>
    <n v="762895478.39999998"/>
    <n v="829234215.64999998"/>
    <n v="0"/>
  </r>
  <r>
    <s v="Servicios fabricante- Microsoft Soporte PremierMicrosoft Soporte PremierFDHN2"/>
    <s v="FDHN2Microsoft Soporte Premier"/>
    <m/>
    <x v="6"/>
    <s v="FDHN2"/>
    <x v="6"/>
    <s v="Servicios fabricante- Microsoft Soporte Premier"/>
    <s v="COP"/>
    <s v="N/A"/>
    <s v="Designated Support Engineering Power Platform (400 horas)"/>
    <s v="Paquete"/>
    <s v="Serv"/>
    <s v="Servicio"/>
    <s v="Todas las zonas"/>
    <s v="Remoto/Sitio"/>
    <s v="Profesional"/>
    <s v="FDHN2"/>
    <s v="Suscripción"/>
    <n v="381860476.80000001"/>
    <n v="1"/>
    <n v="1"/>
    <n v="0"/>
    <n v="381860476.80000001"/>
    <n v="415065735.64999998"/>
    <n v="0"/>
  </r>
  <r>
    <s v="Servicios fabricante- Microsoft Soporte PremierMicrosoft Soporte PremierFDHN1"/>
    <s v="FDHN1Microsoft Soporte Premier"/>
    <m/>
    <x v="6"/>
    <s v="FDHN1"/>
    <x v="6"/>
    <s v="Servicios fabricante- Microsoft Soporte Premier"/>
    <s v="COP"/>
    <s v="N/A"/>
    <s v="Designated Support Engineering Power Platform (1 hora)"/>
    <s v="Paquete"/>
    <s v="Serv"/>
    <s v="Servicio"/>
    <s v="Todas las zonas"/>
    <s v="Remoto/Sitio"/>
    <s v="Profesional"/>
    <s v="FDHN1"/>
    <s v="Suscripción"/>
    <n v="0"/>
    <n v="1"/>
    <n v="1"/>
    <n v="0"/>
    <n v="0"/>
    <n v="0"/>
    <n v="0"/>
  </r>
  <r>
    <s v="Servicios fabricante- Microsoft Soporte PremierMicrosoft Soporte PremierFDHJ"/>
    <s v="FDHJMicrosoft Soporte Premier"/>
    <m/>
    <x v="6"/>
    <s v="FDHJ"/>
    <x v="6"/>
    <s v="Servicios fabricante- Microsoft Soporte Premier"/>
    <s v="COP"/>
    <s v="N/A"/>
    <s v="Designated Support Engineering Generic (1 hora)"/>
    <s v="Paquete"/>
    <s v="Serv"/>
    <s v="Servicio"/>
    <s v="Todas las zonas"/>
    <s v="Remoto/Sitio"/>
    <s v="Profesional"/>
    <s v="FDHJ"/>
    <s v="Suscripción"/>
    <n v="0"/>
    <n v="1"/>
    <n v="1"/>
    <n v="0"/>
    <n v="0"/>
    <n v="0"/>
    <n v="0"/>
  </r>
  <r>
    <s v="Servicios fabricante- Microsoft Soporte PremierMicrosoft Soporte PremierEWEES"/>
    <s v="EWEESMicrosoft Soporte Premier"/>
    <m/>
    <x v="6"/>
    <s v="EWEES"/>
    <x v="6"/>
    <s v="Servicios fabricante- Microsoft Soporte Premier"/>
    <s v="COP"/>
    <s v="N/A"/>
    <s v="Envision Workshop for End-to-End Security"/>
    <s v="Servicio"/>
    <s v="Serv"/>
    <s v="Servicio"/>
    <s v="Todas las zonas"/>
    <s v="Remoto"/>
    <s v="Profesional"/>
    <s v="EWEES"/>
    <s v="Suscripción"/>
    <n v="17200000"/>
    <n v="1"/>
    <n v="1"/>
    <n v="0"/>
    <n v="17200000"/>
    <n v="18695652.170000002"/>
    <n v="0"/>
  </r>
  <r>
    <s v="Servicios fabricante- Microsoft Soporte PremierMicrosoft Soporte PremierEWAF9"/>
    <s v="EWAF9Microsoft Soporte Premier"/>
    <m/>
    <x v="6"/>
    <s v="EWAF9"/>
    <x v="6"/>
    <s v="Servicios fabricante- Microsoft Soporte Premier"/>
    <s v="COP"/>
    <s v="N/A"/>
    <s v="Establish Well-Architected for Modernizing Apps with Azure Managed Services for Databases and Apps"/>
    <s v="Servicio"/>
    <s v="Serv"/>
    <s v="Servicio"/>
    <s v="Todas las zonas"/>
    <s v="Remoto"/>
    <s v="Profesional"/>
    <s v="EWAF9"/>
    <s v="Suscripción"/>
    <n v="103600000"/>
    <n v="1"/>
    <n v="1"/>
    <n v="0"/>
    <n v="103600000"/>
    <n v="112608695.65000001"/>
    <n v="0"/>
  </r>
  <r>
    <s v="Servicios fabricante- Microsoft Soporte PremierMicrosoft Soporte PremierEWAF8"/>
    <s v="EWAF8Microsoft Soporte Premier"/>
    <m/>
    <x v="6"/>
    <s v="EWAF8"/>
    <x v="6"/>
    <s v="Servicios fabricante- Microsoft Soporte Premier"/>
    <s v="COP"/>
    <s v="N/A"/>
    <s v="Establish Well-Architected for Migration to Azure SQL from VMs"/>
    <s v="Servicio"/>
    <s v="Serv"/>
    <s v="Servicio"/>
    <s v="Todas las zonas"/>
    <s v="Remoto"/>
    <s v="Profesional"/>
    <s v="EWAF8"/>
    <s v="Suscripción"/>
    <n v="103600000"/>
    <n v="1"/>
    <n v="1"/>
    <n v="0"/>
    <n v="103600000"/>
    <n v="112608695.65000001"/>
    <n v="0"/>
  </r>
  <r>
    <s v="Servicios fabricante- Microsoft Soporte PremierMicrosoft Soporte PremierEWAF7"/>
    <s v="EWAF7Microsoft Soporte Premier"/>
    <m/>
    <x v="6"/>
    <s v="EWAF7"/>
    <x v="6"/>
    <s v="Servicios fabricante- Microsoft Soporte Premier"/>
    <s v="COP"/>
    <s v="N/A"/>
    <s v="Establish Well-Architected for Migration to Azure SQL or Arc-Enabled Data Services"/>
    <s v="Servicio"/>
    <s v="Serv"/>
    <s v="Servicio"/>
    <s v="Todas las zonas"/>
    <s v="Remoto"/>
    <s v="Profesional"/>
    <s v="EWAF7"/>
    <s v="Suscripción"/>
    <n v="103600000"/>
    <n v="1"/>
    <n v="1"/>
    <n v="0"/>
    <n v="103600000"/>
    <n v="112608695.65000001"/>
    <n v="0"/>
  </r>
  <r>
    <s v="Servicios fabricante- Microsoft Soporte PremierMicrosoft Soporte PremierEWAF6"/>
    <s v="EWAF6Microsoft Soporte Premier"/>
    <m/>
    <x v="6"/>
    <s v="EWAF6"/>
    <x v="6"/>
    <s v="Servicios fabricante- Microsoft Soporte Premier"/>
    <s v="COP"/>
    <s v="N/A"/>
    <s v="Establish Well-Architected for Migration to Azure Open Source Databases"/>
    <s v="Servicio"/>
    <s v="Serv"/>
    <s v="Servicio"/>
    <s v="Todas las zonas"/>
    <s v="Remoto"/>
    <s v="Profesional"/>
    <s v="EWAF6"/>
    <s v="Suscripción"/>
    <n v="103600000"/>
    <n v="1"/>
    <n v="1"/>
    <n v="0"/>
    <n v="103600000"/>
    <n v="112608695.65000001"/>
    <n v="0"/>
  </r>
  <r>
    <s v="Servicios fabricante- Microsoft Soporte PremierMicrosoft Soporte PremierEWAF5"/>
    <s v="EWAF5Microsoft Soporte Premier"/>
    <m/>
    <x v="6"/>
    <s v="EWAF5"/>
    <x v="6"/>
    <s v="Servicios fabricante- Microsoft Soporte Premier"/>
    <s v="COP"/>
    <s v="N/A"/>
    <s v="Establish Well-Architected for Migration to Azure Synapse"/>
    <s v="Servicio"/>
    <s v="Serv"/>
    <s v="Servicio"/>
    <s v="Todas las zonas"/>
    <s v="Remoto"/>
    <s v="Profesional"/>
    <s v="EWAF5"/>
    <s v="Suscripción"/>
    <n v="103600000"/>
    <n v="1"/>
    <n v="1"/>
    <n v="0"/>
    <n v="103600000"/>
    <n v="112608695.65000001"/>
    <n v="0"/>
  </r>
  <r>
    <s v="Servicios fabricante- Microsoft Soporte PremierMicrosoft Soporte PremierEWAF4"/>
    <s v="EWAF4Microsoft Soporte Premier"/>
    <m/>
    <x v="6"/>
    <s v="EWAF4"/>
    <x v="6"/>
    <s v="Servicios fabricante- Microsoft Soporte Premier"/>
    <s v="COP"/>
    <s v="N/A"/>
    <s v="Establish Well-Architected for Migration to Databricks"/>
    <s v="Servicio"/>
    <s v="Serv"/>
    <s v="Servicio"/>
    <s v="Todas las zonas"/>
    <s v="Remoto"/>
    <s v="Profesional"/>
    <s v="EWAF4"/>
    <s v="Suscripción"/>
    <n v="103600000"/>
    <n v="1"/>
    <n v="1"/>
    <n v="0"/>
    <n v="103600000"/>
    <n v="112608695.65000001"/>
    <n v="0"/>
  </r>
  <r>
    <s v="Servicios fabricante- Microsoft Soporte PremierMicrosoft Soporte PremierEWAF3"/>
    <s v="EWAF3Microsoft Soporte Premier"/>
    <m/>
    <x v="6"/>
    <s v="EWAF3"/>
    <x v="6"/>
    <s v="Servicios fabricante- Microsoft Soporte Premier"/>
    <s v="COP"/>
    <s v="N/A"/>
    <s v="Establish Well-Architected for Data Governance"/>
    <s v="Servicio"/>
    <s v="Serv"/>
    <s v="Servicio"/>
    <s v="Todas las zonas"/>
    <s v="Remoto"/>
    <s v="Profesional"/>
    <s v="EWAF3"/>
    <s v="Suscripción"/>
    <n v="103600000"/>
    <n v="1"/>
    <n v="1"/>
    <n v="0"/>
    <n v="103600000"/>
    <n v="112608695.65000001"/>
    <n v="0"/>
  </r>
  <r>
    <s v="Servicios fabricante- Microsoft Soporte PremierMicrosoft Soporte PremierEWAF2"/>
    <s v="EWAF2Microsoft Soporte Premier"/>
    <m/>
    <x v="6"/>
    <s v="EWAF2"/>
    <x v="6"/>
    <s v="Servicios fabricante- Microsoft Soporte Premier"/>
    <s v="COP"/>
    <s v="N/A"/>
    <s v="Establish Well-Architected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EWAF2"/>
    <s v="Suscripción"/>
    <n v="103600000"/>
    <n v="1"/>
    <n v="1"/>
    <n v="0"/>
    <n v="103600000"/>
    <n v="112608695.65000001"/>
    <n v="0"/>
  </r>
  <r>
    <s v="Servicios fabricante- Microsoft Soporte PremierMicrosoft Soporte PremierEWAF10"/>
    <s v="EWAF10Microsoft Soporte Premier"/>
    <m/>
    <x v="6"/>
    <s v="EWAF10"/>
    <x v="6"/>
    <s v="Servicios fabricante- Microsoft Soporte Premier"/>
    <s v="COP"/>
    <s v="N/A"/>
    <s v="Establish Well-Architected for Synapse Link and PBI Analytics"/>
    <s v="Servicio"/>
    <s v="Serv"/>
    <s v="Servicio"/>
    <s v="Todas las zonas"/>
    <s v="Remoto"/>
    <s v="Profesional"/>
    <s v="EWAF10"/>
    <s v="Suscripción"/>
    <n v="103600000"/>
    <n v="1"/>
    <n v="1"/>
    <n v="0"/>
    <n v="103600000"/>
    <n v="112608695.65000001"/>
    <n v="0"/>
  </r>
  <r>
    <s v="Servicios fabricante- Microsoft Soporte PremierMicrosoft Soporte PremierEWAF1"/>
    <s v="EWAF1Microsoft Soporte Premier"/>
    <m/>
    <x v="6"/>
    <s v="EWAF1"/>
    <x v="6"/>
    <s v="Servicios fabricante- Microsoft Soporte Premier"/>
    <s v="COP"/>
    <s v="N/A"/>
    <s v="Establish Well-Architected for Azure Analytics &amp; Azure Machine Learning"/>
    <s v="Servicio"/>
    <s v="Serv"/>
    <s v="Servicio"/>
    <s v="Todas las zonas"/>
    <s v="Remoto"/>
    <s v="Profesional"/>
    <s v="EWAF1"/>
    <s v="Suscripción"/>
    <n v="103600000"/>
    <n v="1"/>
    <n v="1"/>
    <n v="0"/>
    <n v="103600000"/>
    <n v="112608695.65000001"/>
    <n v="0"/>
  </r>
  <r>
    <s v="Servicios fabricante- Microsoft Soporte PremierMicrosoft Soporte PremierEU1"/>
    <s v="EU1Microsoft Soporte Premier"/>
    <m/>
    <x v="6"/>
    <s v="EU1"/>
    <x v="6"/>
    <s v="Servicios fabricante- Microsoft Soporte Premier"/>
    <s v="COP"/>
    <s v="N/A"/>
    <s v="WorkshopPLUS - Power Platform : Email Integration for Dataverse 1 Day with Lab - Closed Workshop"/>
    <s v="Servicio"/>
    <s v="Serv"/>
    <s v="Servicio"/>
    <s v="Todas las zonas"/>
    <s v="Remoto"/>
    <s v="Profesional"/>
    <s v="EU1"/>
    <s v="Suscripción"/>
    <n v="25600000"/>
    <n v="1"/>
    <n v="1"/>
    <n v="0"/>
    <n v="25600000"/>
    <n v="27826086.960000001"/>
    <n v="0"/>
  </r>
  <r>
    <s v="Servicios fabricante- Microsoft Soporte PremierMicrosoft Soporte PremierEPPM"/>
    <s v="EPPMMicrosoft Soporte Premier"/>
    <m/>
    <x v="6"/>
    <s v="EPPM"/>
    <x v="6"/>
    <s v="Servicios fabricante- Microsoft Soporte Premier"/>
    <s v="COP"/>
    <s v="N/A"/>
    <s v="Entra Permissions Management"/>
    <s v="Servicio"/>
    <s v="Serv"/>
    <s v="Servicio"/>
    <s v="Todas las zonas"/>
    <s v="Remoto"/>
    <s v="Profesional"/>
    <s v="EPPM"/>
    <s v="Suscripción"/>
    <n v="38000000"/>
    <n v="1"/>
    <n v="1"/>
    <n v="0"/>
    <n v="38000000"/>
    <n v="41304347.829999998"/>
    <n v="0"/>
  </r>
  <r>
    <s v="Servicios fabricante- Microsoft Soporte PremierMicrosoft Soporte PremierE"/>
    <s v="EMicrosoft Soporte Premier"/>
    <m/>
    <x v="6"/>
    <s v="E"/>
    <x v="6"/>
    <s v="Servicios fabricante- Microsoft Soporte Premier"/>
    <s v="COP"/>
    <s v="N/A"/>
    <s v="Unified Enterprise Support (Sujeto a aprobación)"/>
    <s v="Paquete Base"/>
    <s v="Serv"/>
    <s v="Servicio"/>
    <s v="Todas las zonas"/>
    <s v="Remoto/Sitio"/>
    <s v="Profesional"/>
    <s v="E"/>
    <s v="Suscripción"/>
    <n v="0"/>
    <n v="1"/>
    <n v="1"/>
    <n v="0"/>
    <n v="0"/>
    <n v="0"/>
    <n v="0"/>
  </r>
  <r>
    <s v="Servicios fabricante- Microsoft Soporte PremierMicrosoft Soporte PremierDVASS1"/>
    <s v="DVASS1Microsoft Soporte Premier"/>
    <m/>
    <x v="6"/>
    <s v="DVASS1"/>
    <x v="6"/>
    <s v="Servicios fabricante- Microsoft Soporte Premier"/>
    <s v="COP"/>
    <s v="N/A"/>
    <s v="Developer Velocity Assessment - 1 Day"/>
    <s v="Servicio"/>
    <s v="Serv"/>
    <s v="Servicio"/>
    <s v="Todas las zonas"/>
    <s v="Remoto/Sitio"/>
    <s v="Profesional"/>
    <s v="DVASS1"/>
    <s v="Suscripción"/>
    <n v="20800000"/>
    <n v="1"/>
    <n v="1"/>
    <n v="0"/>
    <n v="20800000"/>
    <n v="22608695.649999999"/>
    <n v="0"/>
  </r>
  <r>
    <s v="Servicios fabricante- Microsoft Soporte PremierMicrosoft Soporte PremierDVAA"/>
    <s v="DVAAMicrosoft Soporte Premier"/>
    <m/>
    <x v="6"/>
    <s v="DVAA"/>
    <x v="6"/>
    <s v="Servicios fabricante- Microsoft Soporte Premier"/>
    <s v="COP"/>
    <s v="N/A"/>
    <s v="Developer Velocity Assessment - 2 Day"/>
    <s v="Servicio"/>
    <s v="Serv"/>
    <s v="Servicio"/>
    <s v="Todas las zonas"/>
    <s v="Remoto/Sitio"/>
    <s v="Profesional"/>
    <s v="DVAA"/>
    <s v="Suscripción"/>
    <n v="41600000"/>
    <n v="1"/>
    <n v="1"/>
    <n v="0"/>
    <n v="41600000"/>
    <n v="45217391.299999997"/>
    <n v="0"/>
  </r>
  <r>
    <s v="Servicios fabricante- Microsoft Soporte PremierMicrosoft Soporte PremierDVA2"/>
    <s v="DVA2Microsoft Soporte Premier"/>
    <m/>
    <x v="6"/>
    <s v="DVA2"/>
    <x v="6"/>
    <s v="Servicios fabricante- Microsoft Soporte Premier"/>
    <s v="COP"/>
    <s v="N/A"/>
    <s v="Developer Velocity Assessment - 2 Day"/>
    <s v="Servicio"/>
    <s v="Serv"/>
    <s v="Servicio"/>
    <s v="Todas las zonas"/>
    <s v="Remoto/Sitio"/>
    <s v="Profesional"/>
    <s v="DVA2"/>
    <s v="Suscripción"/>
    <n v="41600000"/>
    <n v="1"/>
    <n v="1"/>
    <n v="0"/>
    <n v="41600000"/>
    <n v="45217391.299999997"/>
    <n v="0"/>
  </r>
  <r>
    <s v="Servicios fabricante- Microsoft Soporte PremierMicrosoft Soporte PremierDOAFD"/>
    <s v="DOAFDMicrosoft Soporte Premier"/>
    <m/>
    <x v="6"/>
    <s v="DOAFD"/>
    <x v="6"/>
    <s v="Servicios fabricante- Microsoft Soporte Premier"/>
    <s v="COP"/>
    <s v="N/A"/>
    <s v="Solution Optimization for Data Governance"/>
    <s v="Servicio"/>
    <s v="Serv"/>
    <s v="Servicio"/>
    <s v="Todas las zonas"/>
    <s v="Remoto/Sitio"/>
    <s v="Profesional"/>
    <s v="DOAFD"/>
    <s v="Suscripción"/>
    <n v="74800000"/>
    <n v="1"/>
    <n v="1"/>
    <n v="0"/>
    <n v="74800000"/>
    <n v="81304347.829999998"/>
    <n v="0"/>
  </r>
  <r>
    <s v="Servicios fabricante- Microsoft Soporte PremierMicrosoft Soporte PremierDLEDC"/>
    <s v="DLEDCMicrosoft Soporte Premier"/>
    <m/>
    <x v="6"/>
    <s v="DLEDC"/>
    <x v="6"/>
    <s v="Servicios fabricante- Microsoft Soporte Premier"/>
    <s v="COP"/>
    <s v="N/A"/>
    <s v="WorkshopPLUS - Power Platform: Extended Development on Dataverse with Labs - Closed Workshop"/>
    <s v="Servicio"/>
    <s v="Serv"/>
    <s v="Servicio"/>
    <s v="Todas las zonas"/>
    <s v="Remoto"/>
    <s v="Profesional"/>
    <s v="DLEDC"/>
    <s v="Suscripción"/>
    <n v="111600000"/>
    <n v="1"/>
    <n v="1"/>
    <n v="0"/>
    <n v="111600000"/>
    <n v="121304347.83"/>
    <n v="0"/>
  </r>
  <r>
    <s v="Servicios fabricante- Microsoft Soporte PremierMicrosoft Soporte PremierDFODO"/>
    <s v="DFODOMicrosoft Soporte Premier"/>
    <m/>
    <x v="6"/>
    <s v="DFODO"/>
    <x v="6"/>
    <s v="Servicios fabricante- Microsoft Soporte Premier"/>
    <s v="COP"/>
    <s v="N/A"/>
    <s v="Dynamics 365 Finance and Operations DevOps Optimization Assessment"/>
    <s v="Servicio"/>
    <s v="Serv"/>
    <s v="Servicio"/>
    <s v="Todas las zonas"/>
    <s v="Remoto"/>
    <s v="Profesional"/>
    <s v="DFODO"/>
    <s v="Suscripción"/>
    <n v="39600000"/>
    <n v="1"/>
    <n v="1"/>
    <n v="0"/>
    <n v="39600000"/>
    <n v="43043478.259999998"/>
    <n v="0"/>
  </r>
  <r>
    <s v="Servicios fabricante- Microsoft Soporte PremierMicrosoft Soporte PremierDFOA"/>
    <s v="DFOAMicrosoft Soporte Premier"/>
    <m/>
    <x v="6"/>
    <s v="DFOA"/>
    <x v="6"/>
    <s v="Servicios fabricante- Microsoft Soporte Premier"/>
    <s v="COP"/>
    <s v="N/A"/>
    <s v="Dynamics 365 Finance and Operations Assessment"/>
    <s v="Servicio"/>
    <s v="Serv"/>
    <s v="Servicio"/>
    <s v="Todas las zonas"/>
    <s v="Remoto/Sitio"/>
    <s v="Profesional"/>
    <s v="DFOA"/>
    <s v="Suscripción"/>
    <n v="39600000"/>
    <n v="1"/>
    <n v="1"/>
    <n v="0"/>
    <n v="39600000"/>
    <n v="43043478.259999998"/>
    <n v="0"/>
  </r>
  <r>
    <s v="Servicios fabricante- Microsoft Soporte PremierMicrosoft Soporte PremierDETWC"/>
    <s v="DETWCMicrosoft Soporte Premier"/>
    <m/>
    <x v="6"/>
    <s v="DETWC"/>
    <x v="6"/>
    <s v="Servicios fabricante- Microsoft Soporte Premier"/>
    <s v="COP"/>
    <s v="N/A"/>
    <s v="Designated Engineering Time Windows Client"/>
    <s v="Hora"/>
    <s v="Serv"/>
    <s v="Servicio"/>
    <s v="Todas las zonas"/>
    <s v="Remoto/Sitio"/>
    <s v="Profesional"/>
    <s v="DETWC"/>
    <s v="Suscripción"/>
    <n v="0"/>
    <n v="1"/>
    <n v="1"/>
    <n v="0"/>
    <n v="0"/>
    <n v="0"/>
    <n v="0"/>
  </r>
  <r>
    <s v="Servicios fabricante- Microsoft Soporte PremierMicrosoft Soporte PremierDETTP"/>
    <s v="DETTPMicrosoft Soporte Premier"/>
    <m/>
    <x v="6"/>
    <s v="DETTP"/>
    <x v="6"/>
    <s v="Servicios fabricante- Microsoft Soporte Premier"/>
    <s v="COP"/>
    <s v="N/A"/>
    <s v="Designated Engineering Time Teams Phone"/>
    <s v="Hora"/>
    <s v="Serv"/>
    <s v="Servicio"/>
    <s v="Todas las zonas"/>
    <s v="Remoto/Sitio"/>
    <s v="Profesional"/>
    <s v="DETTP"/>
    <s v="Suscripción"/>
    <n v="0"/>
    <n v="1"/>
    <n v="1"/>
    <n v="0"/>
    <n v="0"/>
    <n v="0"/>
    <n v="0"/>
  </r>
  <r>
    <s v="Servicios fabricante- Microsoft Soporte PremierMicrosoft Soporte PremierDETSQ"/>
    <s v="DETSQMicrosoft Soporte Premier"/>
    <m/>
    <x v="6"/>
    <s v="DETSQ"/>
    <x v="6"/>
    <s v="Servicios fabricante- Microsoft Soporte Premier"/>
    <s v="COP"/>
    <s v="N/A"/>
    <s v="Designated Engineering Time Project Quality Advisory for Dynamics 365"/>
    <s v="Hora"/>
    <s v="Serv"/>
    <s v="Servicio"/>
    <s v="Todas las zonas"/>
    <s v="Remoto/Sitio"/>
    <s v="Profesional"/>
    <s v="DETSQ"/>
    <s v="Suscripción"/>
    <n v="0"/>
    <n v="1"/>
    <n v="1"/>
    <n v="0"/>
    <n v="0"/>
    <n v="0"/>
    <n v="0"/>
  </r>
  <r>
    <s v="Servicios fabricante- Microsoft Soporte PremierMicrosoft Soporte PremierDETSO"/>
    <s v="DETSOMicrosoft Soporte Premier"/>
    <m/>
    <x v="6"/>
    <s v="DETSO"/>
    <x v="6"/>
    <s v="Servicios fabricante- Microsoft Soporte Premier"/>
    <s v="COP"/>
    <s v="N/A"/>
    <s v="Designated Engineering Time Solution Optimization for Dynamics 365"/>
    <s v="Hora"/>
    <s v="Serv"/>
    <s v="Servicio"/>
    <s v="Todas las zonas"/>
    <s v="Remoto/Sitio"/>
    <s v="Profesional"/>
    <s v="DETSO"/>
    <s v="Suscripción"/>
    <n v="0"/>
    <n v="1"/>
    <n v="1"/>
    <n v="0"/>
    <n v="0"/>
    <n v="0"/>
    <n v="0"/>
  </r>
  <r>
    <s v="Servicios fabricante- Microsoft Soporte PremierMicrosoft Soporte PremierDETSC"/>
    <s v="DETSCMicrosoft Soporte Premier"/>
    <m/>
    <x v="6"/>
    <s v="DETSC"/>
    <x v="6"/>
    <s v="Servicios fabricante- Microsoft Soporte Premier"/>
    <s v="COP"/>
    <s v="N/A"/>
    <s v="Designated Engineering Time Security and Compliance"/>
    <s v="Hora"/>
    <s v="Serv"/>
    <s v="Servicio"/>
    <s v="Todas las zonas"/>
    <s v="Remoto/Sitio"/>
    <s v="Profesional"/>
    <s v="DETSC"/>
    <s v="Suscripción"/>
    <n v="0"/>
    <n v="1"/>
    <n v="1"/>
    <n v="0"/>
    <n v="0"/>
    <n v="0"/>
    <n v="0"/>
  </r>
  <r>
    <s v="Servicios fabricante- Microsoft Soporte PremierMicrosoft Soporte PremierDETPP"/>
    <s v="DETPPMicrosoft Soporte Premier"/>
    <m/>
    <x v="6"/>
    <s v="DETPP"/>
    <x v="6"/>
    <s v="Servicios fabricante- Microsoft Soporte Premier"/>
    <s v="COP"/>
    <s v="N/A"/>
    <s v="Designated Engineering Time Power Platform"/>
    <s v="Hora"/>
    <s v="Serv"/>
    <s v="Servicio"/>
    <s v="Todas las zonas"/>
    <s v="Remoto/Sitio"/>
    <s v="Profesional"/>
    <s v="DETPP"/>
    <s v="Suscripción"/>
    <n v="0"/>
    <n v="1"/>
    <n v="1"/>
    <n v="0"/>
    <n v="0"/>
    <n v="0"/>
    <n v="0"/>
  </r>
  <r>
    <s v="Servicios fabricante- Microsoft Soporte PremierMicrosoft Soporte PremierDETPGS"/>
    <s v="DETPGSMicrosoft Soporte Premier"/>
    <m/>
    <x v="6"/>
    <s v="DETPGS"/>
    <x v="6"/>
    <s v="Servicios fabricante- Microsoft Soporte Premier"/>
    <s v="COP"/>
    <s v="N/A"/>
    <s v="Designated Engineering Time Protect and Govern Sensitive Data"/>
    <s v="Hora"/>
    <s v="Serv"/>
    <s v="Servicio"/>
    <s v="Todas las zonas"/>
    <s v="Remoto/Sitio"/>
    <s v="Profesional"/>
    <s v="DETPGS"/>
    <s v="Suscripción"/>
    <n v="0"/>
    <n v="1"/>
    <n v="1"/>
    <n v="0"/>
    <n v="0"/>
    <n v="0"/>
    <n v="0"/>
  </r>
  <r>
    <s v="Servicios fabricante- Microsoft Soporte PremierMicrosoft Soporte PremierDETMT"/>
    <s v="DETMTMicrosoft Soporte Premier"/>
    <m/>
    <x v="6"/>
    <s v="DETMT"/>
    <x v="6"/>
    <s v="Servicios fabricante- Microsoft Soporte Premier"/>
    <s v="COP"/>
    <s v="N/A"/>
    <s v="Designated Engineering Time Microsoft Teams"/>
    <s v="Hora"/>
    <s v="Serv"/>
    <s v="Servicio"/>
    <s v="Todas las zonas"/>
    <s v="Remoto/Sitio"/>
    <s v="Profesional"/>
    <s v="DETMT"/>
    <s v="Suscripción"/>
    <n v="0"/>
    <n v="1"/>
    <n v="1"/>
    <n v="0"/>
    <n v="0"/>
    <n v="0"/>
    <n v="0"/>
  </r>
  <r>
    <s v="Servicios fabricante- Microsoft Soporte PremierMicrosoft Soporte PremierDETMM"/>
    <s v="DETMMMicrosoft Soporte Premier"/>
    <m/>
    <x v="6"/>
    <s v="DETMM"/>
    <x v="6"/>
    <s v="Servicios fabricante- Microsoft Soporte Premier"/>
    <s v="COP"/>
    <s v="N/A"/>
    <s v="Designated Engineering Time Migrate and Modernize your Data Estate"/>
    <s v="Hora"/>
    <s v="Serv"/>
    <s v="Servicio"/>
    <s v="Todas las zonas"/>
    <s v="Remoto/Sitio"/>
    <s v="Profesional"/>
    <s v="DETMM"/>
    <s v="Suscripción"/>
    <n v="0"/>
    <n v="1"/>
    <n v="1"/>
    <n v="0"/>
    <n v="0"/>
    <n v="0"/>
    <n v="0"/>
  </r>
  <r>
    <s v="Servicios fabricante- Microsoft Soporte PremierMicrosoft Soporte PremierDETEAD"/>
    <s v="DETEADMicrosoft Soporte Premier"/>
    <m/>
    <x v="6"/>
    <s v="DETEAD"/>
    <x v="6"/>
    <s v="Servicios fabricante- Microsoft Soporte Premier"/>
    <s v="COP"/>
    <s v="N/A"/>
    <s v="Designated Engineering Time Enable and Accelerate Developer Productivity"/>
    <s v="Hora"/>
    <s v="Serv"/>
    <s v="Servicio"/>
    <s v="Todas las zonas"/>
    <s v="Remoto/Sitio"/>
    <s v="Profesional"/>
    <s v="DETEAD"/>
    <s v="Suscripción"/>
    <n v="0"/>
    <n v="1"/>
    <n v="1"/>
    <n v="0"/>
    <n v="0"/>
    <n v="0"/>
    <n v="0"/>
  </r>
  <r>
    <s v="Servicios fabricante- Microsoft Soporte PremierMicrosoft Soporte PremierDETDFO"/>
    <s v="DETDFOMicrosoft Soporte Premier"/>
    <m/>
    <x v="6"/>
    <s v="DETDFO"/>
    <x v="6"/>
    <s v="Servicios fabricante- Microsoft Soporte Premier"/>
    <s v="COP"/>
    <s v="N/A"/>
    <s v="Designated Engineering Time Dynamics 365 Finance and Operations"/>
    <s v="Hora"/>
    <s v="Serv"/>
    <s v="Servicio"/>
    <s v="Todas las zonas"/>
    <s v="Remoto/Sitio"/>
    <s v="Profesional"/>
    <s v="DETDFO"/>
    <s v="Suscripción"/>
    <n v="0"/>
    <n v="1"/>
    <n v="1"/>
    <n v="0"/>
    <n v="0"/>
    <n v="0"/>
    <n v="0"/>
  </r>
  <r>
    <s v="Servicios fabricante- Microsoft Soporte PremierMicrosoft Soporte PremierDET7"/>
    <s v="DET7Microsoft Soporte Premier"/>
    <m/>
    <x v="6"/>
    <s v="DET7"/>
    <x v="6"/>
    <s v="Servicios fabricante- Microsoft Soporte Premier"/>
    <s v="COP"/>
    <s v="N/A"/>
    <s v="Enhanced Designated Engineering GitHub  (1 hora)"/>
    <s v="Hora"/>
    <s v="Serv"/>
    <s v="Servicio"/>
    <s v="Todas las zonas"/>
    <s v="Remoto/Sitio"/>
    <s v="Profesional"/>
    <s v="DET7"/>
    <s v="Suscripción"/>
    <n v="0"/>
    <n v="1"/>
    <n v="1"/>
    <n v="0"/>
    <n v="0"/>
    <n v="0"/>
    <n v="0"/>
  </r>
  <r>
    <s v="Servicios fabricante- Microsoft Soporte PremierMicrosoft Soporte PremierDET6"/>
    <s v="DET6Microsoft Soporte Premier"/>
    <m/>
    <x v="6"/>
    <s v="DET6"/>
    <x v="6"/>
    <s v="Servicios fabricante- Microsoft Soporte Premier"/>
    <s v="COP"/>
    <s v="N/A"/>
    <s v="Designated Engineering Time Zero Trust"/>
    <s v="Hora"/>
    <s v="Serv"/>
    <s v="Servicio"/>
    <s v="Todas las zonas"/>
    <s v="Remoto/Sitio"/>
    <s v="Profesional"/>
    <s v="DET6"/>
    <s v="Suscripción"/>
    <n v="0"/>
    <n v="1"/>
    <n v="1"/>
    <n v="0"/>
    <n v="0"/>
    <n v="0"/>
    <n v="0"/>
  </r>
  <r>
    <s v="Servicios fabricante- Microsoft Soporte PremierMicrosoft Soporte PremierDET5"/>
    <s v="DET5Microsoft Soporte Premier"/>
    <m/>
    <x v="6"/>
    <s v="DET5"/>
    <x v="6"/>
    <s v="Servicios fabricante- Microsoft Soporte Premier"/>
    <s v="COP"/>
    <s v="N/A"/>
    <s v="Designated Engineering Time Power Business Decisions with Cloud Scale Analytics"/>
    <s v="Hora"/>
    <s v="Serv"/>
    <s v="Servicio"/>
    <s v="Todas las zonas"/>
    <s v="Remoto/Sitio"/>
    <s v="Profesional"/>
    <s v="DET5"/>
    <s v="Suscripción"/>
    <n v="0"/>
    <n v="1"/>
    <n v="1"/>
    <n v="0"/>
    <n v="0"/>
    <n v="0"/>
    <n v="0"/>
  </r>
  <r>
    <s v="Servicios fabricante- Microsoft Soporte PremierMicrosoft Soporte PremierDET4"/>
    <s v="DET4Microsoft Soporte Premier"/>
    <m/>
    <x v="6"/>
    <s v="DET4"/>
    <x v="6"/>
    <s v="Servicios fabricante- Microsoft Soporte Premier"/>
    <s v="COP"/>
    <s v="N/A"/>
    <s v="Designated Engineering Time Migrate and Modernize Infra &amp; Workloads"/>
    <s v="Hora"/>
    <s v="Serv"/>
    <s v="Servicio"/>
    <s v="Todas las zonas"/>
    <s v="Remoto/Sitio"/>
    <s v="Profesional"/>
    <s v="DET4"/>
    <s v="Suscripción"/>
    <n v="0"/>
    <n v="1"/>
    <n v="1"/>
    <n v="0"/>
    <n v="0"/>
    <n v="0"/>
    <n v="0"/>
  </r>
  <r>
    <s v="Servicios fabricante- Microsoft Soporte PremierMicrosoft Soporte PremierDET3"/>
    <s v="DET3Microsoft Soporte Premier"/>
    <m/>
    <x v="6"/>
    <s v="DET3"/>
    <x v="6"/>
    <s v="Servicios fabricante- Microsoft Soporte Premier"/>
    <s v="COP"/>
    <s v="N/A"/>
    <s v="Designated Engineering Time Innovate and Scale with Cloud Native Apps"/>
    <s v="Hora"/>
    <s v="Serv"/>
    <s v="Servicio"/>
    <s v="Todas las zonas"/>
    <s v="Remoto/Sitio"/>
    <s v="Profesional"/>
    <s v="DET3"/>
    <s v="Suscripción"/>
    <n v="0"/>
    <n v="1"/>
    <n v="1"/>
    <n v="0"/>
    <n v="0"/>
    <n v="0"/>
    <n v="0"/>
  </r>
  <r>
    <s v="Servicios fabricante- Microsoft Soporte PremierMicrosoft Soporte PremierDET2"/>
    <s v="DET2Microsoft Soporte Premier"/>
    <m/>
    <x v="6"/>
    <s v="DET2"/>
    <x v="6"/>
    <s v="Servicios fabricante- Microsoft Soporte Premier"/>
    <s v="COP"/>
    <s v="N/A"/>
    <s v="Designated Engineering Time Employee Experience"/>
    <s v="Hora"/>
    <s v="Serv"/>
    <s v="Servicio"/>
    <s v="Todas las zonas"/>
    <s v="Remoto/Sitio"/>
    <s v="Profesional"/>
    <s v="DET2"/>
    <s v="Suscripción"/>
    <n v="0"/>
    <n v="1"/>
    <n v="1"/>
    <n v="0"/>
    <n v="0"/>
    <n v="0"/>
    <n v="0"/>
  </r>
  <r>
    <s v="Servicios fabricante- Microsoft Soporte PremierMicrosoft Soporte PremierDET1"/>
    <s v="DET1Microsoft Soporte Premier"/>
    <m/>
    <x v="6"/>
    <s v="DET1"/>
    <x v="6"/>
    <s v="Servicios fabricante- Microsoft Soporte Premier"/>
    <s v="COP"/>
    <s v="N/A"/>
    <s v="Designated Engineering Time Dynamics 365 Customer Engagement"/>
    <s v="Hora"/>
    <s v="Serv"/>
    <s v="Servicio"/>
    <s v="Todas las zonas"/>
    <s v="Remoto/Sitio"/>
    <s v="Profesional"/>
    <s v="DET1"/>
    <s v="Suscripción"/>
    <n v="0"/>
    <n v="1"/>
    <n v="1"/>
    <n v="0"/>
    <n v="0"/>
    <n v="0"/>
    <n v="0"/>
  </r>
  <r>
    <s v="Servicios fabricante- Microsoft Soporte PremierMicrosoft Soporte PremierDEP9"/>
    <s v="DEP9Microsoft Soporte Premier"/>
    <m/>
    <x v="6"/>
    <s v="DEP9"/>
    <x v="6"/>
    <s v="Servicios fabricante- Microsoft Soporte Premier"/>
    <s v="COP"/>
    <s v="N/A"/>
    <s v="Designated Engineering Proactive Power Business Decisions with Cloud Scale Analytics"/>
    <s v="Servicio"/>
    <s v="Serv"/>
    <s v="Servicio"/>
    <s v="Todas las zonas"/>
    <s v="Remoto/Sitio"/>
    <s v="Profesional"/>
    <s v="DEP9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8"/>
    <s v="DEP8Microsoft Soporte Premier"/>
    <m/>
    <x v="6"/>
    <s v="DEP8"/>
    <x v="6"/>
    <s v="Servicios fabricante- Microsoft Soporte Premier"/>
    <s v="COP"/>
    <s v="N/A"/>
    <s v="Designated Engineering Proactive Migrate and Modernize Infra &amp; Workloads - Generic"/>
    <s v="Servicio"/>
    <s v="Serv"/>
    <s v="Servicio"/>
    <s v="Todas las zonas"/>
    <s v="Remoto/Sitio"/>
    <s v="Profesional"/>
    <s v="DEP8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7"/>
    <s v="DEP7Microsoft Soporte Premier"/>
    <m/>
    <x v="6"/>
    <s v="DEP7"/>
    <x v="6"/>
    <s v="Servicios fabricante- Microsoft Soporte Premier"/>
    <s v="COP"/>
    <s v="N/A"/>
    <s v="Designated Engineering Proactive Migrate and Modernize Infra &amp; Workloads"/>
    <s v="Servicio"/>
    <s v="Serv"/>
    <s v="Servicio"/>
    <s v="Todas las zonas"/>
    <s v="Remoto/Sitio"/>
    <s v="Profesional"/>
    <s v="DEP7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6"/>
    <s v="DEP6Microsoft Soporte Premier"/>
    <m/>
    <x v="6"/>
    <s v="DEP6"/>
    <x v="6"/>
    <s v="Servicios fabricante- Microsoft Soporte Premier"/>
    <s v="COP"/>
    <s v="N/A"/>
    <s v="Designated Engineering Proactive Innovate and Scale with Cloud Native Apps - Generic"/>
    <s v="Servicio"/>
    <s v="Serv"/>
    <s v="Servicio"/>
    <s v="Todas las zonas"/>
    <s v="Remoto/Sitio"/>
    <s v="Profesional"/>
    <s v="DEP6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5"/>
    <s v="DEP5Microsoft Soporte Premier"/>
    <m/>
    <x v="6"/>
    <s v="DEP5"/>
    <x v="6"/>
    <s v="Servicios fabricante- Microsoft Soporte Premier"/>
    <s v="COP"/>
    <s v="N/A"/>
    <s v="Designated Engineering Proactive Innovate and Scale with Cloud Native Apps"/>
    <s v="Servicio"/>
    <s v="Serv"/>
    <s v="Servicio"/>
    <s v="Todas las zonas"/>
    <s v="Remoto/Sitio"/>
    <s v="Profesional"/>
    <s v="DEP5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42"/>
    <s v="DEP42Microsoft Soporte Premier"/>
    <m/>
    <x v="6"/>
    <s v="DEP42"/>
    <x v="6"/>
    <s v="Servicios fabricante- Microsoft Soporte Premier"/>
    <s v="COP"/>
    <s v="N/A"/>
    <s v="Designated Engineering Proactive Solution Optimization for Dynamics 365 Tier 1"/>
    <s v="Servicio"/>
    <s v="Serv"/>
    <s v="Servicio"/>
    <s v="Todas las zonas"/>
    <s v="Remoto/Sitio"/>
    <s v="Profesional"/>
    <s v="DEP42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41"/>
    <s v="DEP41Microsoft Soporte Premier"/>
    <m/>
    <x v="6"/>
    <s v="DEP41"/>
    <x v="6"/>
    <s v="Servicios fabricante- Microsoft Soporte Premier"/>
    <s v="COP"/>
    <s v="N/A"/>
    <s v="Designated Engineering Proactive Solution Optimization for Dynamics 365 Tier 2"/>
    <s v="Servicio"/>
    <s v="Serv"/>
    <s v="Servicio"/>
    <s v="Todas las zonas"/>
    <s v="Remoto/Sitio"/>
    <s v="Profesional"/>
    <s v="DEP41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40"/>
    <s v="DEP40Microsoft Soporte Premier"/>
    <m/>
    <x v="6"/>
    <s v="DEP40"/>
    <x v="6"/>
    <s v="Servicios fabricante- Microsoft Soporte Premier"/>
    <s v="COP"/>
    <s v="N/A"/>
    <s v="Designated Engineering Proactive Solution Optimization for Dynamics 365 Tier 3 - Generic"/>
    <s v="Servicio"/>
    <s v="Serv"/>
    <s v="Servicio"/>
    <s v="Todas las zonas"/>
    <s v="Remoto/Sitio"/>
    <s v="Profesional"/>
    <s v="DEP40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4"/>
    <s v="DEP4Microsoft Soporte Premier"/>
    <m/>
    <x v="6"/>
    <s v="DEP4"/>
    <x v="6"/>
    <s v="Servicios fabricante- Microsoft Soporte Premier"/>
    <s v="COP"/>
    <s v="N/A"/>
    <s v="Designated Engineering Proactive Employee Experience - Generic"/>
    <s v="Servicio"/>
    <s v="Serv"/>
    <s v="Servicio"/>
    <s v="Todas las zonas"/>
    <s v="Remoto/Sitio"/>
    <s v="Profesional"/>
    <s v="DEP4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9"/>
    <s v="DEP39Microsoft Soporte Premier"/>
    <m/>
    <x v="6"/>
    <s v="DEP39"/>
    <x v="6"/>
    <s v="Servicios fabricante- Microsoft Soporte Premier"/>
    <s v="COP"/>
    <s v="N/A"/>
    <s v="Designated Engineering Proactive Solution Optimization for Dynamics 365 Tier 1 - Generic"/>
    <s v="Servicio"/>
    <s v="Serv"/>
    <s v="Servicio"/>
    <s v="Todas las zonas"/>
    <s v="Remoto/Sitio"/>
    <s v="Profesional"/>
    <s v="DEP39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8"/>
    <s v="DEP38Microsoft Soporte Premier"/>
    <m/>
    <x v="6"/>
    <s v="DEP38"/>
    <x v="6"/>
    <s v="Servicios fabricante- Microsoft Soporte Premier"/>
    <s v="COP"/>
    <s v="N/A"/>
    <s v="Designated Engineering Proactive Solution Optimization for Dynamics 365 Tier 2 - Generic"/>
    <s v="Servicio"/>
    <s v="Serv"/>
    <s v="Servicio"/>
    <s v="Todas las zonas"/>
    <s v="Remoto/Sitio"/>
    <s v="Profesional"/>
    <s v="DEP38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7"/>
    <s v="DEP37Microsoft Soporte Premier"/>
    <m/>
    <x v="6"/>
    <s v="DEP37"/>
    <x v="6"/>
    <s v="Servicios fabricante- Microsoft Soporte Premier"/>
    <s v="COP"/>
    <s v="N/A"/>
    <s v="Designated Engineering Proactive Solution Optimization for Dynamics 365 Tier 3"/>
    <s v="Servicio"/>
    <s v="Serv"/>
    <s v="Servicio"/>
    <s v="Todas las zonas"/>
    <s v="Remoto/Sitio"/>
    <s v="Profesional"/>
    <s v="DEP37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6"/>
    <s v="DEP36Microsoft Soporte Premier"/>
    <m/>
    <x v="6"/>
    <s v="DEP36"/>
    <x v="6"/>
    <s v="Servicios fabricante- Microsoft Soporte Premier"/>
    <s v="COP"/>
    <s v="N/A"/>
    <s v="Designated Engineering Proactive Project Quality Advisory for Dynamics 365 Tier 3 - Generic"/>
    <s v="Servicio"/>
    <s v="Serv"/>
    <s v="Servicio"/>
    <s v="Todas las zonas"/>
    <s v="Remoto/Sitio"/>
    <s v="Profesional"/>
    <s v="DEP36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5"/>
    <s v="DEP35Microsoft Soporte Premier"/>
    <m/>
    <x v="6"/>
    <s v="DEP35"/>
    <x v="6"/>
    <s v="Servicios fabricante- Microsoft Soporte Premier"/>
    <s v="COP"/>
    <s v="N/A"/>
    <s v="Designated Engineering Proactive Project Quality Advisory for Dynamics 365 Tier 3"/>
    <s v="Servicio"/>
    <s v="Serv"/>
    <s v="Servicio"/>
    <s v="Todas las zonas"/>
    <s v="Remoto/Sitio"/>
    <s v="Profesional"/>
    <s v="DEP35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4"/>
    <s v="DEP34Microsoft Soporte Premier"/>
    <m/>
    <x v="6"/>
    <s v="DEP34"/>
    <x v="6"/>
    <s v="Servicios fabricante- Microsoft Soporte Premier"/>
    <s v="COP"/>
    <s v="N/A"/>
    <s v="Designated Engineering Proactive Project Quality Advisory for Dynamics 365 Tier 2 - Generic"/>
    <s v="Servicio"/>
    <s v="Serv"/>
    <s v="Servicio"/>
    <s v="Todas las zonas"/>
    <s v="Remoto/Sitio"/>
    <s v="Profesional"/>
    <s v="DEP34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3"/>
    <s v="DEP33Microsoft Soporte Premier"/>
    <m/>
    <x v="6"/>
    <s v="DEP33"/>
    <x v="6"/>
    <s v="Servicios fabricante- Microsoft Soporte Premier"/>
    <s v="COP"/>
    <s v="N/A"/>
    <s v="Designated Engineering Proactive Project Quality Advisory for Dynamics 365 Tier 2"/>
    <s v="Servicio"/>
    <s v="Serv"/>
    <s v="Servicio"/>
    <s v="Todas las zonas"/>
    <s v="Remoto/Sitio"/>
    <s v="Profesional"/>
    <s v="DEP33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2"/>
    <s v="DEP32Microsoft Soporte Premier"/>
    <m/>
    <x v="6"/>
    <s v="DEP32"/>
    <x v="6"/>
    <s v="Servicios fabricante- Microsoft Soporte Premier"/>
    <s v="COP"/>
    <s v="N/A"/>
    <s v="Designated Engineering Proactive Project Quality Advisory for Dynamics 365 Tier 1 - Generic"/>
    <s v="Servicio"/>
    <s v="Serv"/>
    <s v="Servicio"/>
    <s v="Todas las zonas"/>
    <s v="Remoto/Sitio"/>
    <s v="Profesional"/>
    <s v="DEP32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1"/>
    <s v="DEP31Microsoft Soporte Premier"/>
    <m/>
    <x v="6"/>
    <s v="DEP31"/>
    <x v="6"/>
    <s v="Servicios fabricante- Microsoft Soporte Premier"/>
    <s v="COP"/>
    <s v="N/A"/>
    <s v="Designated Engineering Proactive Project Quality Advisory for Dynamics 365 Tier 1"/>
    <s v="Servicio"/>
    <s v="Serv"/>
    <s v="Servicio"/>
    <s v="Todas las zonas"/>
    <s v="Remoto/Sitio"/>
    <s v="Profesional"/>
    <s v="DEP31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0"/>
    <s v="DEP30Microsoft Soporte Premier"/>
    <m/>
    <x v="6"/>
    <s v="DEP30"/>
    <x v="6"/>
    <s v="Servicios fabricante- Microsoft Soporte Premier"/>
    <s v="COP"/>
    <s v="N/A"/>
    <s v="Designated Engineering Proactive Protect and Govern Sensitive Data - Generic"/>
    <s v="Servicio"/>
    <s v="Serv"/>
    <s v="Servicio"/>
    <s v="Todas las zonas"/>
    <s v="Remoto/Sitio"/>
    <s v="Profesional"/>
    <s v="DEP30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3"/>
    <s v="DEP3Microsoft Soporte Premier"/>
    <m/>
    <x v="6"/>
    <s v="DEP3"/>
    <x v="6"/>
    <s v="Servicios fabricante- Microsoft Soporte Premier"/>
    <s v="COP"/>
    <s v="N/A"/>
    <s v="Designated Engineering Proactive Employee Experience"/>
    <s v="Servicio"/>
    <s v="Serv"/>
    <s v="Servicio"/>
    <s v="Todas las zonas"/>
    <s v="Remoto/Sitio"/>
    <s v="Profesional"/>
    <s v="DEP3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9"/>
    <s v="DEP29Microsoft Soporte Premier"/>
    <m/>
    <x v="6"/>
    <s v="DEP29"/>
    <x v="6"/>
    <s v="Servicios fabricante- Microsoft Soporte Premier"/>
    <s v="COP"/>
    <s v="N/A"/>
    <s v="Designated Engineering Proactive Teams Phone - Generic"/>
    <s v="Servicio"/>
    <s v="Serv"/>
    <s v="Servicio"/>
    <s v="Todas las zonas"/>
    <s v="Remoto/Sitio"/>
    <s v="Profesional"/>
    <s v="DEP29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8"/>
    <s v="DEP28Microsoft Soporte Premier"/>
    <m/>
    <x v="6"/>
    <s v="DEP28"/>
    <x v="6"/>
    <s v="Servicios fabricante- Microsoft Soporte Premier"/>
    <s v="COP"/>
    <s v="N/A"/>
    <s v="Designated Engineering Proactive Teams Phone"/>
    <s v="Servicio"/>
    <s v="Serv"/>
    <s v="Servicio"/>
    <s v="Todas las zonas"/>
    <s v="Remoto/Sitio"/>
    <s v="Profesional"/>
    <s v="DEP28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7"/>
    <s v="DEP27Microsoft Soporte Premier"/>
    <m/>
    <x v="6"/>
    <s v="DEP27"/>
    <x v="6"/>
    <s v="Servicios fabricante- Microsoft Soporte Premier"/>
    <s v="COP"/>
    <s v="N/A"/>
    <s v="Designated Engineering Proactive Microsoft Teams - Generic"/>
    <s v="Servicio"/>
    <s v="Serv"/>
    <s v="Servicio"/>
    <s v="Todas las zonas"/>
    <s v="Remoto/Sitio"/>
    <s v="Profesional"/>
    <s v="DEP27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6"/>
    <s v="DEP26Microsoft Soporte Premier"/>
    <m/>
    <x v="6"/>
    <s v="DEP26"/>
    <x v="6"/>
    <s v="Servicios fabricante- Microsoft Soporte Premier"/>
    <s v="COP"/>
    <s v="N/A"/>
    <s v="Designated Engineering Proactive Microsoft Teams"/>
    <s v="Servicio"/>
    <s v="Serv"/>
    <s v="Servicio"/>
    <s v="Todas las zonas"/>
    <s v="Remoto/Sitio"/>
    <s v="Profesional"/>
    <s v="DEP26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5"/>
    <s v="DEP25Microsoft Soporte Premier"/>
    <m/>
    <x v="6"/>
    <s v="DEP25"/>
    <x v="6"/>
    <s v="Servicios fabricante- Microsoft Soporte Premier"/>
    <s v="COP"/>
    <s v="N/A"/>
    <s v="Designated Engineering Proactive Security and Compliance - Generic"/>
    <s v="Servicio"/>
    <s v="Serv"/>
    <s v="Servicio"/>
    <s v="Todas las zonas"/>
    <s v="Remoto/Sitio"/>
    <s v="Profesional"/>
    <s v="DEP25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4"/>
    <s v="DEP24Microsoft Soporte Premier"/>
    <m/>
    <x v="6"/>
    <s v="DEP24"/>
    <x v="6"/>
    <s v="Servicios fabricante- Microsoft Soporte Premier"/>
    <s v="COP"/>
    <s v="N/A"/>
    <s v="Designated Engineering Proactive Security and Compliance"/>
    <s v="Servicio"/>
    <s v="Serv"/>
    <s v="Servicio"/>
    <s v="Todas las zonas"/>
    <s v="Remoto/Sitio"/>
    <s v="Profesional"/>
    <s v="DEP24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3"/>
    <s v="DEP23Microsoft Soporte Premier"/>
    <m/>
    <x v="6"/>
    <s v="DEP23"/>
    <x v="6"/>
    <s v="Servicios fabricante- Microsoft Soporte Premier"/>
    <s v="COP"/>
    <s v="N/A"/>
    <s v="Designated Engineering Proactive Power Platform - Generic"/>
    <s v="Servicio"/>
    <s v="Serv"/>
    <s v="Servicio"/>
    <s v="Todas las zonas"/>
    <s v="Remoto/Sitio"/>
    <s v="Profesional"/>
    <s v="DEP23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2"/>
    <s v="DEP22Microsoft Soporte Premier"/>
    <m/>
    <x v="6"/>
    <s v="DEP22"/>
    <x v="6"/>
    <s v="Servicios fabricante- Microsoft Soporte Premier"/>
    <s v="COP"/>
    <s v="N/A"/>
    <s v="Designated Engineering Proactive Power Platform"/>
    <s v="Servicio"/>
    <s v="Serv"/>
    <s v="Servicio"/>
    <s v="Todas las zonas"/>
    <s v="Remoto/Sitio"/>
    <s v="Profesional"/>
    <s v="DEP22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1"/>
    <s v="DEP21Microsoft Soporte Premier"/>
    <m/>
    <x v="6"/>
    <s v="DEP21"/>
    <x v="6"/>
    <s v="Servicios fabricante- Microsoft Soporte Premier"/>
    <s v="COP"/>
    <s v="N/A"/>
    <s v="Designated Engineering Proactive Windows Client - Generic"/>
    <s v="Servicio"/>
    <s v="Serv"/>
    <s v="Servicio"/>
    <s v="Todas las zonas"/>
    <s v="Remoto/Sitio"/>
    <s v="Profesional"/>
    <s v="DEP21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0"/>
    <s v="DEP20Microsoft Soporte Premier"/>
    <m/>
    <x v="6"/>
    <s v="DEP20"/>
    <x v="6"/>
    <s v="Servicios fabricante- Microsoft Soporte Premier"/>
    <s v="COP"/>
    <s v="N/A"/>
    <s v="Designated Engineering Proactive Windows Client"/>
    <s v="Servicio"/>
    <s v="Serv"/>
    <s v="Servicio"/>
    <s v="Todas las zonas"/>
    <s v="Remoto/Sitio"/>
    <s v="Profesional"/>
    <s v="DEP20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2"/>
    <s v="DEP2Microsoft Soporte Premier"/>
    <m/>
    <x v="6"/>
    <s v="DEP2"/>
    <x v="6"/>
    <s v="Servicios fabricante- Microsoft Soporte Premier"/>
    <s v="COP"/>
    <s v="N/A"/>
    <s v="Designated Engineering Proactive Dynamics 365 Customer Engagement - Generic"/>
    <s v="Servicio"/>
    <s v="Serv"/>
    <s v="Servicio"/>
    <s v="Todas las zonas"/>
    <s v="Remoto/Sitio"/>
    <s v="Profesional"/>
    <s v="DEP2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9"/>
    <s v="DEP19Microsoft Soporte Premier"/>
    <m/>
    <x v="6"/>
    <s v="DEP19"/>
    <x v="6"/>
    <s v="Servicios fabricante- Microsoft Soporte Premier"/>
    <s v="COP"/>
    <s v="N/A"/>
    <s v="Designated Engineering Proactive Enable and Accelerate Developer Productivity - Generic"/>
    <s v="Servicio"/>
    <s v="Serv"/>
    <s v="Servicio"/>
    <s v="Todas las zonas"/>
    <s v="Remoto/Sitio"/>
    <s v="Profesional"/>
    <s v="DEP19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8"/>
    <s v="DEP18Microsoft Soporte Premier"/>
    <m/>
    <x v="6"/>
    <s v="DEP18"/>
    <x v="6"/>
    <s v="Servicios fabricante- Microsoft Soporte Premier"/>
    <s v="COP"/>
    <s v="N/A"/>
    <s v="Designated Engineering Proactive Enable and Accelerate Developer Productivity"/>
    <s v="Servicio"/>
    <s v="Serv"/>
    <s v="Servicio"/>
    <s v="Todas las zonas"/>
    <s v="Remoto/Sitio"/>
    <s v="Profesional"/>
    <s v="DEP18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7"/>
    <s v="DEP17Microsoft Soporte Premier"/>
    <m/>
    <x v="6"/>
    <s v="DEP17"/>
    <x v="6"/>
    <s v="Servicios fabricante- Microsoft Soporte Premier"/>
    <s v="COP"/>
    <s v="N/A"/>
    <s v="Designated Engineering Proactive Protect and Govern Sensitive Data"/>
    <s v="Servicio"/>
    <s v="Serv"/>
    <s v="Servicio"/>
    <s v="Todas las zonas"/>
    <s v="Remoto/Sitio"/>
    <s v="Profesional"/>
    <s v="DEP17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6"/>
    <s v="DEP16Microsoft Soporte Premier"/>
    <m/>
    <x v="6"/>
    <s v="DEP16"/>
    <x v="6"/>
    <s v="Servicios fabricante- Microsoft Soporte Premier"/>
    <s v="COP"/>
    <s v="N/A"/>
    <s v="Designated Engineering Proactive Migrate and Modernize your Data Estate - Generic"/>
    <s v="Servicio"/>
    <s v="Serv"/>
    <s v="Servicio"/>
    <s v="Todas las zonas"/>
    <s v="Remoto/Sitio"/>
    <s v="Profesional"/>
    <s v="DEP16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5"/>
    <s v="DEP15Microsoft Soporte Premier"/>
    <m/>
    <x v="6"/>
    <s v="DEP15"/>
    <x v="6"/>
    <s v="Servicios fabricante- Microsoft Soporte Premier"/>
    <s v="COP"/>
    <s v="N/A"/>
    <s v="Designated Engineering Proactive Migrate and Modernize your Data Estate"/>
    <s v="Servicio"/>
    <s v="Serv"/>
    <s v="Servicio"/>
    <s v="Todas las zonas"/>
    <s v="Remoto/Sitio"/>
    <s v="Profesional"/>
    <s v="DEP15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4"/>
    <s v="DEP14Microsoft Soporte Premier"/>
    <m/>
    <x v="6"/>
    <s v="DEP14"/>
    <x v="6"/>
    <s v="Servicios fabricante- Microsoft Soporte Premier"/>
    <s v="COP"/>
    <s v="N/A"/>
    <s v="Designated Engineering Proactive Dynamics 365 Finance and Operations - Generic"/>
    <s v="Servicio"/>
    <s v="Serv"/>
    <s v="Servicio"/>
    <s v="Todas las zonas"/>
    <s v="Remoto/Sitio"/>
    <s v="Profesional"/>
    <s v="DEP14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3"/>
    <s v="DEP13Microsoft Soporte Premier"/>
    <m/>
    <x v="6"/>
    <s v="DEP13"/>
    <x v="6"/>
    <s v="Servicios fabricante- Microsoft Soporte Premier"/>
    <s v="COP"/>
    <s v="N/A"/>
    <s v="Designated Engineering Proactive Dynamics 365 Finance and Operations"/>
    <s v="Servicio"/>
    <s v="Serv"/>
    <s v="Servicio"/>
    <s v="Todas las zonas"/>
    <s v="Remoto/Sitio"/>
    <s v="Profesional"/>
    <s v="DEP13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2"/>
    <s v="DEP12Microsoft Soporte Premier"/>
    <m/>
    <x v="6"/>
    <s v="DEP12"/>
    <x v="6"/>
    <s v="Servicios fabricante- Microsoft Soporte Premier"/>
    <s v="COP"/>
    <s v="N/A"/>
    <s v="Designated Engineering Proactive Zero Trust - Generic"/>
    <s v="Servicio"/>
    <s v="Serv"/>
    <s v="Servicio"/>
    <s v="Todas las zonas"/>
    <s v="Remoto/Sitio"/>
    <s v="Profesional"/>
    <s v="DEP12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1"/>
    <s v="DEP11Microsoft Soporte Premier"/>
    <m/>
    <x v="6"/>
    <s v="DEP11"/>
    <x v="6"/>
    <s v="Servicios fabricante- Microsoft Soporte Premier"/>
    <s v="COP"/>
    <s v="N/A"/>
    <s v="Designated Engineering Proactive Zero Trust"/>
    <s v="Servicio"/>
    <s v="Serv"/>
    <s v="Servicio"/>
    <s v="Todas las zonas"/>
    <s v="Remoto/Sitio"/>
    <s v="Profesional"/>
    <s v="DEP11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0"/>
    <s v="DEP10Microsoft Soporte Premier"/>
    <m/>
    <x v="6"/>
    <s v="DEP10"/>
    <x v="6"/>
    <s v="Servicios fabricante- Microsoft Soporte Premier"/>
    <s v="COP"/>
    <s v="N/A"/>
    <s v="Designated Engineering Proactive Power Business Decisions with Cloud Scale Analytics - Generic"/>
    <s v="Servicio"/>
    <s v="Serv"/>
    <s v="Servicio"/>
    <s v="Todas las zonas"/>
    <s v="Remoto/Sitio"/>
    <s v="Profesional"/>
    <s v="DEP10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EP1"/>
    <s v="DEP1Microsoft Soporte Premier"/>
    <m/>
    <x v="6"/>
    <s v="DEP1"/>
    <x v="6"/>
    <s v="Servicios fabricante- Microsoft Soporte Premier"/>
    <s v="COP"/>
    <s v="N/A"/>
    <s v="Designated Engineering Proactive Dynamics 365 Customer Engagement"/>
    <s v="Servicio"/>
    <s v="Serv"/>
    <s v="Servicio"/>
    <s v="Todas las zonas"/>
    <s v="Remoto/Sitio"/>
    <s v="Profesional"/>
    <s v="DEP1"/>
    <s v="Suscripción"/>
    <n v="41041305.600000001"/>
    <n v="1"/>
    <n v="1"/>
    <n v="0"/>
    <n v="41041305.600000001"/>
    <n v="44610114.780000001"/>
    <n v="0"/>
  </r>
  <r>
    <s v="Servicios fabricante- Microsoft Soporte PremierMicrosoft Soporte PremierDDCW"/>
    <s v="DDCWMicrosoft Soporte Premier"/>
    <m/>
    <x v="6"/>
    <s v="DDCW"/>
    <x v="6"/>
    <s v="Servicios fabricante- Microsoft Soporte Premier"/>
    <s v="COP"/>
    <s v="N/A"/>
    <s v="WorkshopPLUS - Power Platform: Visualizing Data with Dataverse with Labs - Closed Workshop"/>
    <s v="Servicio"/>
    <s v="Serv"/>
    <s v="Servicio"/>
    <s v="Todas las zonas"/>
    <s v="Remoto"/>
    <s v="Profesional"/>
    <s v="DDCW"/>
    <s v="Suscripción"/>
    <n v="25600000"/>
    <n v="1"/>
    <n v="1"/>
    <n v="0"/>
    <n v="25600000"/>
    <n v="27826086.960000001"/>
    <n v="0"/>
  </r>
  <r>
    <s v="Servicios fabricante- Microsoft Soporte PremierMicrosoft Soporte PremierDCASS"/>
    <s v="DCASSMicrosoft Soporte Premier"/>
    <m/>
    <x v="6"/>
    <s v="DCASS"/>
    <x v="6"/>
    <s v="Servicios fabricante- Microsoft Soporte Premier"/>
    <s v="COP"/>
    <s v="N/A"/>
    <s v="DevOps Capability Assessment - 1 Day"/>
    <s v="Servicio"/>
    <s v="Serv"/>
    <s v="Servicio"/>
    <s v="Todas las zonas"/>
    <s v="Remoto/Sitio"/>
    <s v="Profesional"/>
    <s v="DCASS"/>
    <s v="Suscripción"/>
    <n v="17600000"/>
    <n v="1"/>
    <n v="1"/>
    <n v="0"/>
    <n v="17600000"/>
    <n v="19130434.780000001"/>
    <n v="0"/>
  </r>
  <r>
    <s v="Servicios fabricante- Microsoft Soporte PremierMicrosoft Soporte PremierD365C"/>
    <s v="D365CMicrosoft Soporte Premier"/>
    <m/>
    <x v="6"/>
    <s v="D365C"/>
    <x v="6"/>
    <s v="Servicios fabricante- Microsoft Soporte Premier"/>
    <s v="COP"/>
    <s v="N/A"/>
    <s v="Dynamics 365 Commerce Assessment"/>
    <s v="Servicio"/>
    <s v="Serv"/>
    <s v="Servicio"/>
    <s v="Todas las zonas"/>
    <s v="Remoto"/>
    <s v="Profesional"/>
    <s v="D365C"/>
    <s v="Suscripción"/>
    <n v="39600000"/>
    <n v="1"/>
    <n v="1"/>
    <n v="0"/>
    <n v="39600000"/>
    <n v="43043478.259999998"/>
    <n v="0"/>
  </r>
  <r>
    <s v="Servicios fabricante- Microsoft Soporte PremierMicrosoft Soporte PremierD"/>
    <s v="DMicrosoft Soporte Premier"/>
    <m/>
    <x v="6"/>
    <s v="D"/>
    <x v="6"/>
    <s v="Servicios fabricante- Microsoft Soporte Premier"/>
    <s v="COP"/>
    <s v="N/A"/>
    <s v="Emergencial. (Sujeto a aprobación)_x000a_Horas Reactivas: 40 horas _x000a_Horas Proactivas: 30 horas _x000a_Gestión de Entrega de los Servicios"/>
    <s v="Paquete Base"/>
    <s v="Serv"/>
    <s v="Servicio"/>
    <s v="Todas las zonas"/>
    <s v="Remoto/Sitio"/>
    <s v="Profesional"/>
    <s v="D"/>
    <s v="Suscripción"/>
    <n v="96940037.450000003"/>
    <n v="1"/>
    <n v="1"/>
    <n v="0"/>
    <n v="96940037.450000003"/>
    <n v="105369605.92"/>
    <n v="0"/>
  </r>
  <r>
    <s v="Servicios fabricante- Microsoft Soporte PremierMicrosoft Soporte PremierCWSA"/>
    <s v="CWSAMicrosoft Soporte Premier"/>
    <m/>
    <x v="6"/>
    <s v="CWSA"/>
    <x v="6"/>
    <s v="Servicios fabricante- Microsoft Soporte Premier"/>
    <s v="COP"/>
    <s v="N/A"/>
    <s v="WorkshopPLUS - Data AI: Orchestrating Data with Azure Data Factory - Closed Workshop"/>
    <s v="Servicio"/>
    <s v="Serv"/>
    <s v="Servicio"/>
    <s v="Todas las zonas"/>
    <s v="Remoto/Sitio"/>
    <s v="Profesional"/>
    <s v="CWSA"/>
    <s v="Suscripción"/>
    <n v="111600000"/>
    <n v="1"/>
    <n v="1"/>
    <n v="0"/>
    <n v="111600000"/>
    <n v="121304347.83"/>
    <n v="0"/>
  </r>
  <r>
    <s v="Servicios fabricante- Microsoft Soporte PremierMicrosoft Soporte PremierCWPD"/>
    <s v="CWPDMicrosoft Soporte Premier"/>
    <m/>
    <x v="6"/>
    <s v="CWPD"/>
    <x v="6"/>
    <s v="Servicios fabricante- Microsoft Soporte Premier"/>
    <s v="COP"/>
    <s v="N/A"/>
    <s v="WorkshopPLUS - Windows PowerShell: IT Management - Closed Workshop"/>
    <s v="Servicio"/>
    <s v="Serv"/>
    <s v="Servicio"/>
    <s v="Todas las zonas"/>
    <s v="Remoto/Sitio"/>
    <s v="Profesional"/>
    <s v="CWPD"/>
    <s v="Suscripción"/>
    <n v="127600000"/>
    <n v="1"/>
    <n v="1"/>
    <n v="0"/>
    <n v="127600000"/>
    <n v="138695652.16999999"/>
    <n v="0"/>
  </r>
  <r>
    <s v="Servicios fabricante- Microsoft Soporte PremierMicrosoft Soporte PremierCWOA"/>
    <s v="CWOAMicrosoft Soporte Premier"/>
    <m/>
    <x v="6"/>
    <s v="CWOA"/>
    <x v="6"/>
    <s v="Servicios fabricante- Microsoft Soporte Premier"/>
    <s v="COP"/>
    <s v="N/A"/>
    <s v="WorkshopPLUS - Data AI: Data Analytics with Python - Closed Workshop"/>
    <s v="Servicio"/>
    <s v="Serv"/>
    <s v="Servicio"/>
    <s v="Todas las zonas"/>
    <s v="Remoto/Sitio"/>
    <s v="Profesional"/>
    <s v="CWOA"/>
    <s v="Suscripción"/>
    <n v="111600000"/>
    <n v="1"/>
    <n v="1"/>
    <n v="0"/>
    <n v="111600000"/>
    <n v="121304347.83"/>
    <n v="0"/>
  </r>
  <r>
    <s v="Servicios fabricante- Microsoft Soporte PremierMicrosoft Soporte PremierCWF7"/>
    <s v="CWF7Microsoft Soporte Premier"/>
    <m/>
    <x v="6"/>
    <s v="CWF7"/>
    <x v="6"/>
    <s v="Servicios fabricante- Microsoft Soporte Premier"/>
    <s v="COP"/>
    <s v="N/A"/>
    <s v="Customized Workshop for Migration to Databricks"/>
    <s v="Servicio"/>
    <s v="Serv"/>
    <s v="Servicio"/>
    <s v="Todas las zonas"/>
    <s v="Remoto"/>
    <s v="Profesional"/>
    <s v="CWF7"/>
    <s v="Suscripción"/>
    <n v="111600000"/>
    <n v="1"/>
    <n v="1"/>
    <n v="0"/>
    <n v="111600000"/>
    <n v="121304347.83"/>
    <n v="0"/>
  </r>
  <r>
    <s v="Servicios fabricante- Microsoft Soporte PremierMicrosoft Soporte PremierCWF6"/>
    <s v="CWF6Microsoft Soporte Premier"/>
    <m/>
    <x v="6"/>
    <s v="CWF6"/>
    <x v="6"/>
    <s v="Servicios fabricante- Microsoft Soporte Premier"/>
    <s v="COP"/>
    <s v="N/A"/>
    <s v="Customized Workshop for Data Governance"/>
    <s v="Servicio"/>
    <s v="Serv"/>
    <s v="Servicio"/>
    <s v="Todas las zonas"/>
    <s v="Remoto"/>
    <s v="Profesional"/>
    <s v="CWF6"/>
    <s v="Suscripción"/>
    <n v="111600000"/>
    <n v="1"/>
    <n v="1"/>
    <n v="0"/>
    <n v="111600000"/>
    <n v="121304347.83"/>
    <n v="0"/>
  </r>
  <r>
    <s v="Servicios fabricante- Microsoft Soporte PremierMicrosoft Soporte PremierCWF5"/>
    <s v="CWF5Microsoft Soporte Premier"/>
    <m/>
    <x v="6"/>
    <s v="CWF5"/>
    <x v="6"/>
    <s v="Servicios fabricante- Microsoft Soporte Premier"/>
    <s v="COP"/>
    <s v="N/A"/>
    <s v="Customized Workshop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CWF5"/>
    <s v="Suscripción"/>
    <n v="111600000"/>
    <n v="1"/>
    <n v="1"/>
    <n v="0"/>
    <n v="111600000"/>
    <n v="121304347.83"/>
    <n v="0"/>
  </r>
  <r>
    <s v="Servicios fabricante- Microsoft Soporte PremierMicrosoft Soporte PremierCWF16"/>
    <s v="CWF16Microsoft Soporte Premier"/>
    <m/>
    <x v="6"/>
    <s v="CWF16"/>
    <x v="6"/>
    <s v="Servicios fabricante- Microsoft Soporte Premier"/>
    <s v="COP"/>
    <s v="N/A"/>
    <s v="Customized Workshop for Synapse Link and PBI Analytics"/>
    <s v="Servicio"/>
    <s v="Serv"/>
    <s v="Servicio"/>
    <s v="Todas las zonas"/>
    <s v="Remoto"/>
    <s v="Profesional"/>
    <s v="CWF16"/>
    <s v="Suscripción"/>
    <n v="111600000"/>
    <n v="1"/>
    <n v="1"/>
    <n v="0"/>
    <n v="111600000"/>
    <n v="121304347.83"/>
    <n v="0"/>
  </r>
  <r>
    <s v="Servicios fabricante- Microsoft Soporte PremierMicrosoft Soporte PremierCWF15"/>
    <s v="CWF15Microsoft Soporte Premier"/>
    <m/>
    <x v="6"/>
    <s v="CWF15"/>
    <x v="6"/>
    <s v="Servicios fabricante- Microsoft Soporte Premier"/>
    <s v="COP"/>
    <s v="N/A"/>
    <s v="Customized Workshop for Modernizing Apps with Azure Managed Services for Databases and Apps"/>
    <s v="Servicio"/>
    <s v="Serv"/>
    <s v="Servicio"/>
    <s v="Todas las zonas"/>
    <s v="Remoto"/>
    <s v="Profesional"/>
    <s v="CWF15"/>
    <s v="Suscripción"/>
    <n v="111600000"/>
    <n v="1"/>
    <n v="1"/>
    <n v="0"/>
    <n v="111600000"/>
    <n v="121304347.83"/>
    <n v="0"/>
  </r>
  <r>
    <s v="Servicios fabricante- Microsoft Soporte PremierMicrosoft Soporte PremierCWF14"/>
    <s v="CWF14Microsoft Soporte Premier"/>
    <m/>
    <x v="6"/>
    <s v="CWF14"/>
    <x v="6"/>
    <s v="Servicios fabricante- Microsoft Soporte Premier"/>
    <s v="COP"/>
    <s v="N/A"/>
    <s v="Customized Workshop for Migration to Azure SQL from VMs"/>
    <s v="Servicio"/>
    <s v="Serv"/>
    <s v="Servicio"/>
    <s v="Todas las zonas"/>
    <s v="Remoto"/>
    <s v="Profesional"/>
    <s v="CWF14"/>
    <s v="Suscripción"/>
    <n v="111600000"/>
    <n v="1"/>
    <n v="1"/>
    <n v="0"/>
    <n v="111600000"/>
    <n v="121304347.83"/>
    <n v="0"/>
  </r>
  <r>
    <s v="Servicios fabricante- Microsoft Soporte PremierMicrosoft Soporte PremierCWF13"/>
    <s v="CWF13Microsoft Soporte Premier"/>
    <m/>
    <x v="6"/>
    <s v="CWF13"/>
    <x v="6"/>
    <s v="Servicios fabricante- Microsoft Soporte Premier"/>
    <s v="COP"/>
    <s v="N/A"/>
    <s v="Customized Workshop for Migration to Azure SQL or Arc-Enabled Data Services"/>
    <s v="Servicio"/>
    <s v="Serv"/>
    <s v="Servicio"/>
    <s v="Todas las zonas"/>
    <s v="Remoto"/>
    <s v="Profesional"/>
    <s v="CWF13"/>
    <s v="Suscripción"/>
    <n v="111600000"/>
    <n v="1"/>
    <n v="1"/>
    <n v="0"/>
    <n v="111600000"/>
    <n v="121304347.83"/>
    <n v="0"/>
  </r>
  <r>
    <s v="Servicios fabricante- Microsoft Soporte PremierMicrosoft Soporte PremierCWF12"/>
    <s v="CWF12Microsoft Soporte Premier"/>
    <m/>
    <x v="6"/>
    <s v="CWF12"/>
    <x v="6"/>
    <s v="Servicios fabricante- Microsoft Soporte Premier"/>
    <s v="COP"/>
    <s v="N/A"/>
    <s v="Customized Workshop for Migration to Azure Open Source Databases"/>
    <s v="Servicio"/>
    <s v="Serv"/>
    <s v="Servicio"/>
    <s v="Todas las zonas"/>
    <s v="Remoto"/>
    <s v="Profesional"/>
    <s v="CWF12"/>
    <s v="Suscripción"/>
    <n v="111600000"/>
    <n v="1"/>
    <n v="1"/>
    <n v="0"/>
    <n v="111600000"/>
    <n v="121304347.83"/>
    <n v="0"/>
  </r>
  <r>
    <s v="Servicios fabricante- Microsoft Soporte PremierMicrosoft Soporte PremierCWF11"/>
    <s v="CWF11Microsoft Soporte Premier"/>
    <m/>
    <x v="6"/>
    <s v="CWF11"/>
    <x v="6"/>
    <s v="Servicios fabricante- Microsoft Soporte Premier"/>
    <s v="COP"/>
    <s v="N/A"/>
    <s v="Customized Workshop for Migration to Azure Synapse"/>
    <s v="Servicio"/>
    <s v="Serv"/>
    <s v="Servicio"/>
    <s v="Todas las zonas"/>
    <s v="Remoto"/>
    <s v="Profesional"/>
    <s v="CWF11"/>
    <s v="Suscripción"/>
    <n v="111600000"/>
    <n v="1"/>
    <n v="1"/>
    <n v="0"/>
    <n v="111600000"/>
    <n v="121304347.83"/>
    <n v="0"/>
  </r>
  <r>
    <s v="Servicios fabricante- Microsoft Soporte PremierMicrosoft Soporte PremierCWF1"/>
    <s v="CWF1Microsoft Soporte Premier"/>
    <m/>
    <x v="6"/>
    <s v="CWF1"/>
    <x v="6"/>
    <s v="Servicios fabricante- Microsoft Soporte Premier"/>
    <s v="COP"/>
    <s v="N/A"/>
    <s v="Customized Workshop for Azure Analytics &amp; Azure Machine Learning"/>
    <s v="Servicio"/>
    <s v="Serv"/>
    <s v="Servicio"/>
    <s v="Todas las zonas"/>
    <s v="Remoto"/>
    <s v="Profesional"/>
    <s v="CWF1"/>
    <s v="Suscripción"/>
    <n v="111600000"/>
    <n v="1"/>
    <n v="1"/>
    <n v="0"/>
    <n v="111600000"/>
    <n v="121304347.83"/>
    <n v="0"/>
  </r>
  <r>
    <s v="Servicios fabricante- Microsoft Soporte PremierMicrosoft Soporte PremierCUWT"/>
    <s v="CUWTMicrosoft Soporte Premier"/>
    <m/>
    <x v="6"/>
    <s v="CUWT"/>
    <x v="6"/>
    <s v="Servicios fabricante- Microsoft Soporte Premier"/>
    <s v="COP"/>
    <s v="N/A"/>
    <s v="WorkshopPLUS - Data AI: Azure SQL Database Essentials - Closed Workshop"/>
    <s v="Servicio"/>
    <s v="Serv"/>
    <s v="Servicio"/>
    <s v="Todas las zonas"/>
    <s v="Remoto/Sitio"/>
    <s v="Profesional"/>
    <s v="CUWT"/>
    <s v="Suscripción"/>
    <n v="111600000"/>
    <n v="1"/>
    <n v="1"/>
    <n v="0"/>
    <n v="111600000"/>
    <n v="121304347.83"/>
    <n v="0"/>
  </r>
  <r>
    <s v="Servicios fabricante- Microsoft Soporte PremierMicrosoft Soporte PremierCUPT"/>
    <s v="CUPTMicrosoft Soporte Premier"/>
    <m/>
    <x v="6"/>
    <s v="CUPT"/>
    <x v="6"/>
    <s v="Servicios fabricante- Microsoft Soporte Premier"/>
    <s v="COP"/>
    <s v="N/A"/>
    <s v="WorkshopPLUS - Data AI: Azure Synapse Analytics - SQL pool Essentials - Closed Workshop"/>
    <s v="Servicio"/>
    <s v="Serv"/>
    <s v="Servicio"/>
    <s v="Todas las zonas"/>
    <s v="Remoto/Sitio"/>
    <s v="Profesional"/>
    <s v="CUPT"/>
    <s v="Suscripción"/>
    <n v="116400000"/>
    <n v="1"/>
    <n v="1"/>
    <n v="0"/>
    <n v="116400000"/>
    <n v="126521739.13"/>
    <n v="0"/>
  </r>
  <r>
    <s v="Servicios fabricante- Microsoft Soporte PremierMicrosoft Soporte PremierCUPDEV"/>
    <s v="CUPDEVMicrosoft Soporte Premier"/>
    <m/>
    <x v="6"/>
    <s v="CUPDEV"/>
    <x v="6"/>
    <s v="Servicios fabricante- Microsoft Soporte Premier"/>
    <s v="COP"/>
    <s v="N/A"/>
    <s v="Customer Upskilling and Execution Plan for Accelerating software delivery through DevSecOps with GitHub and Visual Studio - 1 Day"/>
    <s v="Servicio"/>
    <s v="Serv"/>
    <s v="Servicio"/>
    <s v="Todas las zonas"/>
    <s v="Remoto/Sitio"/>
    <s v="Profesional"/>
    <s v="CUPDEV"/>
    <s v="Suscripción"/>
    <n v="17200000"/>
    <n v="1"/>
    <n v="1"/>
    <n v="0"/>
    <n v="17200000"/>
    <n v="18695652.170000002"/>
    <n v="0"/>
  </r>
  <r>
    <s v="Servicios fabricante- Microsoft Soporte PremierMicrosoft Soporte PremierCUPAPM"/>
    <s v="CUPAPMMicrosoft Soporte Premier"/>
    <m/>
    <x v="6"/>
    <s v="CUPAPM"/>
    <x v="6"/>
    <s v="Servicios fabricante- Microsoft Soporte Premier"/>
    <s v="COP"/>
    <s v="N/A"/>
    <s v="Customer Upskilling Plan and Execution for Modernizing Enterprise Integration"/>
    <s v="Servicio"/>
    <s v="Serv"/>
    <s v="Servicio"/>
    <s v="Todas las zonas"/>
    <s v="Remoto/Sitio"/>
    <s v="Profesional"/>
    <s v="CUPAPM"/>
    <s v="Suscripción"/>
    <n v="111600000"/>
    <n v="1"/>
    <n v="1"/>
    <n v="0"/>
    <n v="111600000"/>
    <n v="121304347.83"/>
    <n v="0"/>
  </r>
  <r>
    <s v="Servicios fabricante- Microsoft Soporte PremierMicrosoft Soporte PremierCUPAPJ"/>
    <s v="CUPAPJMicrosoft Soporte Premier"/>
    <m/>
    <x v="6"/>
    <s v="CUPAPJ"/>
    <x v="6"/>
    <s v="Servicios fabricante- Microsoft Soporte Premier"/>
    <s v="COP"/>
    <s v="N/A"/>
    <s v="Customer Upskilling Plan and Execution for Modernizing Java Apps with Data"/>
    <s v="Servicio"/>
    <s v="Serv"/>
    <s v="Servicio"/>
    <s v="Todas las zonas"/>
    <s v="Remoto/Sitio"/>
    <s v="Profesional"/>
    <s v="CUPAPJ"/>
    <s v="Suscripción"/>
    <n v="111600000"/>
    <n v="1"/>
    <n v="1"/>
    <n v="0"/>
    <n v="111600000"/>
    <n v="121304347.83"/>
    <n v="0"/>
  </r>
  <r>
    <s v="Servicios fabricante- Microsoft Soporte PremierMicrosoft Soporte PremierCUPAKS"/>
    <s v="CUPAKSMicrosoft Soporte Premier"/>
    <m/>
    <x v="6"/>
    <s v="CUPAKS"/>
    <x v="6"/>
    <s v="Servicios fabricante- Microsoft Soporte Premier"/>
    <s v="COP"/>
    <s v="N/A"/>
    <s v="Customer Upskilling and Execution Plan for Building cloud-native apps with Kubernetes, Serverless and Data - 1 Day"/>
    <s v="Servicio"/>
    <s v="Serv"/>
    <s v="Servicio"/>
    <s v="Todas las zonas"/>
    <s v="Remoto/Sitio"/>
    <s v="Profesional"/>
    <s v="CUPAKS"/>
    <s v="Suscripción"/>
    <n v="17200000"/>
    <n v="1"/>
    <n v="1"/>
    <n v="0"/>
    <n v="17200000"/>
    <n v="18695652.170000002"/>
    <n v="0"/>
  </r>
  <r>
    <s v="Servicios fabricante- Microsoft Soporte PremierMicrosoft Soporte PremierCUOT"/>
    <s v="CUOTMicrosoft Soporte Premier"/>
    <m/>
    <x v="6"/>
    <s v="CUOT"/>
    <x v="6"/>
    <s v="Servicios fabricante- Microsoft Soporte Premier"/>
    <s v="COP"/>
    <s v="N/A"/>
    <s v="WorkshopPLUS - Data AI: Advanced Data Analytics with Power BI - Closed Workshop"/>
    <s v="Servicio"/>
    <s v="Serv"/>
    <s v="Servicio"/>
    <s v="Todas las zonas"/>
    <s v="Remoto/Sitio"/>
    <s v="Profesional"/>
    <s v="CUOT"/>
    <s v="Suscripción"/>
    <n v="111600000"/>
    <n v="1"/>
    <n v="1"/>
    <n v="0"/>
    <n v="111600000"/>
    <n v="121304347.83"/>
    <n v="0"/>
  </r>
  <r>
    <s v="Servicios fabricante- Microsoft Soporte PremierMicrosoft Soporte PremierCUEPB"/>
    <s v="CUEPBMicrosoft Soporte Premier"/>
    <m/>
    <x v="6"/>
    <s v="CUEPB"/>
    <x v="6"/>
    <s v="Servicios fabricante- Microsoft Soporte Premier"/>
    <s v="COP"/>
    <s v="N/A"/>
    <s v="Customer Upskilling and Execution Plan for Building cloud-native apps with Kubernetes, Serverless and Data - 5 Day"/>
    <s v="Servicio"/>
    <s v="Serv"/>
    <s v="Servicio"/>
    <s v="Todas las zonas"/>
    <s v="Remoto"/>
    <s v="Profesional"/>
    <s v="CUEPB"/>
    <s v="Suscripción"/>
    <n v="181200000"/>
    <n v="1"/>
    <n v="1"/>
    <n v="0"/>
    <n v="181200000"/>
    <n v="196956521.74000001"/>
    <n v="0"/>
  </r>
  <r>
    <s v="Servicios fabricante- Microsoft Soporte PremierMicrosoft Soporte PremierCUEPA"/>
    <s v="CUEPAMicrosoft Soporte Premier"/>
    <m/>
    <x v="6"/>
    <s v="CUEPA"/>
    <x v="6"/>
    <s v="Servicios fabricante- Microsoft Soporte Premier"/>
    <s v="COP"/>
    <s v="N/A"/>
    <s v="Customer Upskilling and Execution Plan for Accelerating software delivery through DevSecOps with GitHub and Visual Studio - 3 Day"/>
    <s v="Servicio"/>
    <s v="Serv"/>
    <s v="Servicio"/>
    <s v="Todas las zonas"/>
    <s v="Remoto"/>
    <s v="Profesional"/>
    <s v="CUEPA"/>
    <s v="Suscripción"/>
    <n v="111600000"/>
    <n v="1"/>
    <n v="1"/>
    <n v="0"/>
    <n v="111600000"/>
    <n v="121304347.83"/>
    <n v="0"/>
  </r>
  <r>
    <s v="Servicios fabricante- Microsoft Soporte PremierMicrosoft Soporte PremierCUAEP"/>
    <s v="CUAEPMicrosoft Soporte Premier"/>
    <m/>
    <x v="6"/>
    <s v="CUAEP"/>
    <x v="6"/>
    <s v="Servicios fabricante- Microsoft Soporte Premier"/>
    <s v="COP"/>
    <s v="N/A"/>
    <s v="Customer Upskilling and Execution Plan for Modernizing .NET Apps with Data"/>
    <s v="Servicio"/>
    <s v="Serv"/>
    <s v="Servicio"/>
    <s v="Todas las zonas"/>
    <s v="Remoto/Sitio"/>
    <s v="Profesional"/>
    <s v="CUAEP"/>
    <s v="Suscripción"/>
    <n v="111600000"/>
    <n v="1"/>
    <n v="1"/>
    <n v="0"/>
    <n v="111600000"/>
    <n v="121304347.83"/>
    <n v="0"/>
  </r>
  <r>
    <s v="Servicios fabricante- Microsoft Soporte PremierMicrosoft Soporte PremierCSUT"/>
    <s v="CSUTMicrosoft Soporte Premier"/>
    <m/>
    <x v="6"/>
    <s v="CSUT"/>
    <x v="6"/>
    <s v="Servicios fabricante- Microsoft Soporte Premier"/>
    <s v="COP"/>
    <s v="N/A"/>
    <s v="WorkshopPLUS Remote - Microsoft Azure: Automation 1 Day with Lab - Closed Workshop"/>
    <s v="Servicio"/>
    <s v="Serv"/>
    <s v="Servicio"/>
    <s v="Todas las zonas"/>
    <s v="Remoto"/>
    <s v="Profesional"/>
    <s v="CSUT"/>
    <s v="Suscripción"/>
    <n v="25600000"/>
    <n v="1"/>
    <n v="1"/>
    <n v="0"/>
    <n v="25600000"/>
    <n v="27826086.960000001"/>
    <n v="0"/>
  </r>
  <r>
    <s v="Servicios fabricante- Microsoft Soporte PremierMicrosoft Soporte PremierCSSM"/>
    <s v="CSSMMicrosoft Soporte Premier"/>
    <m/>
    <x v="6"/>
    <s v="CSSM"/>
    <x v="6"/>
    <s v="Servicios fabricante- Microsoft Soporte Premier"/>
    <s v="COP"/>
    <s v="N/A"/>
    <s v="WorkshopPLUS Remote - Securing Windows Active Directory - Closed Workshop"/>
    <s v="Servicio"/>
    <s v="Serv"/>
    <s v="Servicio"/>
    <s v="Todas las zonas"/>
    <s v="Remoto"/>
    <s v="Profesional"/>
    <s v="CSSM"/>
    <s v="Suscripción"/>
    <n v="101600000"/>
    <n v="1"/>
    <n v="1"/>
    <n v="0"/>
    <n v="101600000"/>
    <n v="110434782.61"/>
    <n v="0"/>
  </r>
  <r>
    <s v="Servicios fabricante- Microsoft Soporte PremierMicrosoft Soporte PremierCSPT"/>
    <s v="CSPTMicrosoft Soporte Premier"/>
    <m/>
    <x v="6"/>
    <s v="CSPT"/>
    <x v="6"/>
    <s v="Servicios fabricante- Microsoft Soporte Premier"/>
    <s v="COP"/>
    <s v="N/A"/>
    <s v="WorkshopPLUS Remote - SharePoint Server: Administration - Closed Workshop"/>
    <s v="Servicio"/>
    <s v="Serv"/>
    <s v="Servicio"/>
    <s v="Todas las zonas"/>
    <s v="Remoto"/>
    <s v="Profesional"/>
    <s v="CSPT"/>
    <s v="Suscripción"/>
    <n v="101600000"/>
    <n v="1"/>
    <n v="1"/>
    <n v="0"/>
    <n v="101600000"/>
    <n v="110434782.61"/>
    <n v="0"/>
  </r>
  <r>
    <s v="Servicios fabricante- Microsoft Soporte PremierMicrosoft Soporte PremierCSPM"/>
    <s v="CSPMMicrosoft Soporte Premier"/>
    <m/>
    <x v="6"/>
    <s v="CSPM"/>
    <x v="6"/>
    <s v="Servicios fabricante- Microsoft Soporte Premier"/>
    <s v="COP"/>
    <s v="N/A"/>
    <s v="WorkshopPLUS Remote - Windows PowerShell: IT Management - Closed Workshop"/>
    <s v="Servicio"/>
    <s v="Serv"/>
    <s v="Servicio"/>
    <s v="Todas las zonas"/>
    <s v="Remoto"/>
    <s v="Profesional"/>
    <s v="CSPM"/>
    <s v="Suscripción"/>
    <n v="101600000"/>
    <n v="1"/>
    <n v="1"/>
    <n v="0"/>
    <n v="101600000"/>
    <n v="110434782.61"/>
    <n v="0"/>
  </r>
  <r>
    <s v="Servicios fabricante- Microsoft Soporte PremierMicrosoft Soporte PremierCSLO"/>
    <s v="CSLOMicrosoft Soporte Premier"/>
    <m/>
    <x v="6"/>
    <s v="CSLO"/>
    <x v="6"/>
    <s v="Servicios fabricante- Microsoft Soporte Premier"/>
    <s v="COP"/>
    <s v="N/A"/>
    <s v="WorkshopPLUS - Office 365: Exchange Online Protection 1 Day - Closed Workshop"/>
    <s v="Servicio"/>
    <s v="Serv"/>
    <s v="Servicio"/>
    <s v="Todas las zonas"/>
    <s v="Remoto/Sitio"/>
    <s v="Profesional"/>
    <s v="CSLO"/>
    <s v="Suscripción"/>
    <n v="17200000"/>
    <n v="1"/>
    <n v="1"/>
    <n v="0"/>
    <n v="17200000"/>
    <n v="18695652.170000002"/>
    <n v="0"/>
  </r>
  <r>
    <s v="Servicios fabricante- Microsoft Soporte PremierMicrosoft Soporte PremierCSKM"/>
    <s v="CSKMMicrosoft Soporte Premier"/>
    <m/>
    <x v="6"/>
    <s v="CSKM"/>
    <x v="6"/>
    <s v="Servicios fabricante- Microsoft Soporte Premier"/>
    <s v="COP"/>
    <s v="N/A"/>
    <s v="WorkshopPLUS Remote - DevOps: Fundamentals - Closed Workshop"/>
    <s v="Servicio"/>
    <s v="Serv"/>
    <s v="Servicio"/>
    <s v="Todas las zonas"/>
    <s v="Remoto"/>
    <s v="Profesional"/>
    <s v="CSKM"/>
    <s v="Suscripción"/>
    <n v="99600000"/>
    <n v="1"/>
    <n v="1"/>
    <n v="0"/>
    <n v="99600000"/>
    <n v="108260869.56999999"/>
    <n v="0"/>
  </r>
  <r>
    <s v="Servicios fabricante- Microsoft Soporte PremierMicrosoft Soporte PremierCSKE"/>
    <s v="CSKEMicrosoft Soporte Premier"/>
    <m/>
    <x v="6"/>
    <s v="CSKE"/>
    <x v="6"/>
    <s v="Servicios fabricante- Microsoft Soporte Premier"/>
    <s v="COP"/>
    <s v="N/A"/>
    <s v="WorkshopPLUS Remote - SQL Server: Features and Administration - Closed Workshop"/>
    <s v="Servicio"/>
    <s v="Serv"/>
    <s v="Servicio"/>
    <s v="Todas las zonas"/>
    <s v="Remoto"/>
    <s v="Profesional"/>
    <s v="CSKE"/>
    <s v="Suscripción"/>
    <n v="101600000"/>
    <n v="1"/>
    <n v="1"/>
    <n v="0"/>
    <n v="101600000"/>
    <n v="110434782.61"/>
    <n v="0"/>
  </r>
  <r>
    <s v="Servicios fabricante- Microsoft Soporte PremierMicrosoft Soporte PremierCSHM"/>
    <s v="CSHMMicrosoft Soporte Premier"/>
    <m/>
    <x v="6"/>
    <s v="CSHM"/>
    <x v="6"/>
    <s v="Servicios fabricante- Microsoft Soporte Premier"/>
    <s v="COP"/>
    <s v="N/A"/>
    <s v="WorkshopPLUS Remote - Windows Client: Supporting and Troubleshooting - Closed Workshop"/>
    <s v="Servicio"/>
    <s v="Serv"/>
    <s v="Servicio"/>
    <s v="Todas las zonas"/>
    <s v="Remoto"/>
    <s v="Profesional"/>
    <s v="CSHM"/>
    <s v="Suscripción"/>
    <n v="101600000"/>
    <n v="1"/>
    <n v="1"/>
    <n v="0"/>
    <n v="101600000"/>
    <n v="110434782.61"/>
    <n v="0"/>
  </r>
  <r>
    <s v="Servicios fabricante- Microsoft Soporte PremierMicrosoft Soporte PremierCSHF"/>
    <s v="CSHFMicrosoft Soporte Premier"/>
    <m/>
    <x v="6"/>
    <s v="CSHF"/>
    <x v="6"/>
    <s v="Servicios fabricante- Microsoft Soporte Premier"/>
    <s v="COP"/>
    <s v="N/A"/>
    <s v="WorkshopPLUS - Office 365: Adoption Scenario Workshop for IT Professionals - Closed Workshop"/>
    <s v="Servicio"/>
    <s v="Serv"/>
    <s v="Servicio"/>
    <s v="Todas las zonas"/>
    <s v="Remoto/Sitio"/>
    <s v="Profesional"/>
    <s v="CSHF"/>
    <s v="Suscripción"/>
    <n v="127600000"/>
    <n v="1"/>
    <n v="1"/>
    <n v="0"/>
    <n v="127600000"/>
    <n v="138695652.16999999"/>
    <n v="0"/>
  </r>
  <r>
    <s v="Servicios fabricante- Microsoft Soporte PremierMicrosoft Soporte PremierCSHE"/>
    <s v="CSHEMicrosoft Soporte Premier"/>
    <m/>
    <x v="6"/>
    <s v="CSHE"/>
    <x v="6"/>
    <s v="Servicios fabricante- Microsoft Soporte Premier"/>
    <s v="COP"/>
    <s v="N/A"/>
    <s v="WorkshopPLUS Remote - SQL Server: Performance Tuning and Optimization - Closed Workshop"/>
    <s v="Servicio"/>
    <s v="Serv"/>
    <s v="Servicio"/>
    <s v="Todas las zonas"/>
    <s v="Remoto"/>
    <s v="Profesional"/>
    <s v="CSHE"/>
    <s v="Suscripción"/>
    <n v="111600000"/>
    <n v="1"/>
    <n v="1"/>
    <n v="0"/>
    <n v="111600000"/>
    <n v="121304347.83"/>
    <n v="0"/>
  </r>
  <r>
    <s v="Servicios fabricante- Microsoft Soporte PremierMicrosoft Soporte PremierCSC2"/>
    <s v="CSC2Microsoft Soporte Premier"/>
    <m/>
    <x v="6"/>
    <s v="CSC2"/>
    <x v="6"/>
    <s v="Servicios fabricante- Microsoft Soporte Premier"/>
    <s v="COP"/>
    <s v="N/A"/>
    <s v="Cloud Service Capability Evaluation - Targeted"/>
    <s v="Servicio"/>
    <s v="Serv"/>
    <s v="Servicio"/>
    <s v="Todas las zonas"/>
    <s v="Remoto"/>
    <s v="Profesional"/>
    <s v="CSC2"/>
    <s v="Suscripción"/>
    <n v="103600000"/>
    <n v="1"/>
    <n v="1"/>
    <n v="0"/>
    <n v="103600000"/>
    <n v="112608695.65000001"/>
    <n v="0"/>
  </r>
  <r>
    <s v="Servicios fabricante- Microsoft Soporte PremierMicrosoft Soporte PremierCSC1"/>
    <s v="CSC1Microsoft Soporte Premier"/>
    <m/>
    <x v="6"/>
    <s v="CSC1"/>
    <x v="6"/>
    <s v="Servicios fabricante- Microsoft Soporte Premier"/>
    <s v="COP"/>
    <s v="N/A"/>
    <s v="Cloud Service Capability Evaluation - Lite"/>
    <s v="Servicio"/>
    <s v="Serv"/>
    <s v="Servicio"/>
    <s v="Todas las zonas"/>
    <s v="Remoto"/>
    <s v="Profesional"/>
    <s v="CSC1"/>
    <s v="Suscripción"/>
    <n v="62400000"/>
    <n v="1"/>
    <n v="1"/>
    <n v="0"/>
    <n v="62400000"/>
    <n v="67826086.959999993"/>
    <n v="0"/>
  </r>
  <r>
    <s v="Servicios fabricante- Microsoft Soporte PremierMicrosoft Soporte PremierCPUS"/>
    <s v="CPUSMicrosoft Soporte Premier"/>
    <m/>
    <x v="6"/>
    <s v="CPUS"/>
    <x v="6"/>
    <s v="Servicios fabricante- Microsoft Soporte Premier"/>
    <s v="COP"/>
    <s v="N/A"/>
    <s v="WorkshopPLUS - Microsoft 365 Apps: Deployment and Management - Closed Workshop"/>
    <s v="Servicio"/>
    <s v="Serv"/>
    <s v="Servicio"/>
    <s v="Todas las zonas"/>
    <s v="Remoto/Sitio"/>
    <s v="Profesional"/>
    <s v="CPUS"/>
    <s v="Suscripción"/>
    <n v="87600000"/>
    <n v="1"/>
    <n v="1"/>
    <n v="0"/>
    <n v="87600000"/>
    <n v="95217391.299999997"/>
    <n v="0"/>
  </r>
  <r>
    <s v="Servicios fabricante- Microsoft Soporte PremierMicrosoft Soporte PremierCPSO"/>
    <s v="CPSOMicrosoft Soporte Premier"/>
    <m/>
    <x v="6"/>
    <s v="CPSO"/>
    <x v="6"/>
    <s v="Servicios fabricante- Microsoft Soporte Premier"/>
    <s v="COP"/>
    <s v="N/A"/>
    <s v="WorkshopPLUS - Microsoft Azure: Azure Monitor Visualization 1 day - Closed Workshop"/>
    <s v="Servicio"/>
    <s v="Serv"/>
    <s v="Servicio"/>
    <s v="Todas las zonas"/>
    <s v="Remoto/Sitio"/>
    <s v="Profesional"/>
    <s v="CPSO"/>
    <s v="Suscripción"/>
    <n v="17200000"/>
    <n v="1"/>
    <n v="1"/>
    <n v="0"/>
    <n v="17200000"/>
    <n v="18695652.170000002"/>
    <n v="0"/>
  </r>
  <r>
    <s v="Servicios fabricante- Microsoft Soporte PremierMicrosoft Soporte PremierCPSN"/>
    <s v="CPSNMicrosoft Soporte Premier"/>
    <m/>
    <x v="6"/>
    <s v="CPSN"/>
    <x v="6"/>
    <s v="Servicios fabricante- Microsoft Soporte Premier"/>
    <s v="COP"/>
    <s v="N/A"/>
    <s v="WorkshopPLUS - Dynamics 365 Customer Engagement: Introduction to Customer Service 1 Day with Lab - Closed Workshop"/>
    <s v="Servicio"/>
    <s v="Serv"/>
    <s v="Servicio"/>
    <s v="Todas las zonas"/>
    <s v="Remoto/Sitio"/>
    <s v="Profesional"/>
    <s v="CPSN"/>
    <s v="Suscripción"/>
    <n v="25600000"/>
    <n v="1"/>
    <n v="1"/>
    <n v="0"/>
    <n v="25600000"/>
    <n v="27826086.960000001"/>
    <n v="0"/>
  </r>
  <r>
    <s v="Servicios fabricante- Microsoft Soporte PremierMicrosoft Soporte PremierCPSI"/>
    <s v="CPSIMicrosoft Soporte Premier"/>
    <m/>
    <x v="6"/>
    <s v="CPSI"/>
    <x v="6"/>
    <s v="Servicios fabricante- Microsoft Soporte Premier"/>
    <s v="COP"/>
    <s v="N/A"/>
    <s v="WorkshopPLUS - Microsoft Azure: Azure Monitor Introduction 1 day - Closed Workshop"/>
    <s v="Servicio"/>
    <s v="Serv"/>
    <s v="Servicio"/>
    <s v="Todas las zonas"/>
    <s v="Remoto/Sitio"/>
    <s v="Profesional"/>
    <s v="CPSI"/>
    <s v="Suscripción"/>
    <n v="17200000"/>
    <n v="1"/>
    <n v="1"/>
    <n v="0"/>
    <n v="17200000"/>
    <n v="18695652.170000002"/>
    <n v="0"/>
  </r>
  <r>
    <s v="Servicios fabricante- Microsoft Soporte PremierMicrosoft Soporte PremierCPPT"/>
    <s v="CPPTMicrosoft Soporte Premier"/>
    <m/>
    <x v="6"/>
    <s v="CPPT"/>
    <x v="6"/>
    <s v="Servicios fabricante- Microsoft Soporte Premier"/>
    <s v="COP"/>
    <s v="N/A"/>
    <s v="WorkshopPLUS -Microsoft Intune and Configuration Manager: Co-Management and Cloud Services - Closed Workshop"/>
    <s v="Servicio"/>
    <s v="Serv"/>
    <s v="Servicio"/>
    <s v="Todas las zonas"/>
    <s v="Remoto/Sitio"/>
    <s v="Profesional"/>
    <s v="CPPT"/>
    <s v="Suscripción"/>
    <n v="127600000"/>
    <n v="1"/>
    <n v="1"/>
    <n v="0"/>
    <n v="127600000"/>
    <n v="138695652.16999999"/>
    <n v="0"/>
  </r>
  <r>
    <s v="Servicios fabricante- Microsoft Soporte PremierMicrosoft Soporte PremierCPPO"/>
    <s v="CPPOMicrosoft Soporte Premier"/>
    <m/>
    <x v="6"/>
    <s v="CPPO"/>
    <x v="6"/>
    <s v="Servicios fabricante- Microsoft Soporte Premier"/>
    <s v="COP"/>
    <s v="N/A"/>
    <s v="Microsoft Configuration Manager: Admin Concepts and Cloud Services - Closed Workshop"/>
    <s v="Servicio"/>
    <s v="Serv"/>
    <s v="Servicio"/>
    <s v="Todas las zonas"/>
    <s v="Remoto/Sitio"/>
    <s v="Profesional"/>
    <s v="CPPO"/>
    <s v="Suscripción"/>
    <n v="141600000"/>
    <n v="1"/>
    <n v="1"/>
    <n v="0"/>
    <n v="141600000"/>
    <n v="153913043.47999999"/>
    <n v="0"/>
  </r>
  <r>
    <s v="Servicios fabricante- Microsoft Soporte PremierMicrosoft Soporte PremierCPPA"/>
    <s v="CPPAMicrosoft Soporte Premier"/>
    <m/>
    <x v="6"/>
    <s v="CPPA"/>
    <x v="6"/>
    <s v="Servicios fabricante- Microsoft Soporte Premier"/>
    <s v="COP"/>
    <s v="N/A"/>
    <s v="WorkshopPLUS - Dynamics 365 for Finance and Operations: DevOps - Closed Workshop"/>
    <s v="Servicio"/>
    <s v="Serv"/>
    <s v="Servicio"/>
    <s v="Todas las zonas"/>
    <s v="Remoto/Sitio"/>
    <s v="Profesional"/>
    <s v="CPPA"/>
    <s v="Suscripción"/>
    <n v="116400000"/>
    <n v="1"/>
    <n v="1"/>
    <n v="0"/>
    <n v="116400000"/>
    <n v="126521739.13"/>
    <n v="0"/>
  </r>
  <r>
    <s v="Servicios fabricante- Microsoft Soporte PremierMicrosoft Soporte PremierCPLC"/>
    <s v="CPLCMicrosoft Soporte Premier"/>
    <m/>
    <x v="6"/>
    <s v="CPLC"/>
    <x v="6"/>
    <s v="Servicios fabricante- Microsoft Soporte Premier"/>
    <s v="COP"/>
    <s v="N/A"/>
    <s v="WorkshopPLUS - Microsoft Power Platform for Administrators - Closed Workshop"/>
    <s v="Servicio"/>
    <s v="Serv"/>
    <s v="Servicio"/>
    <s v="Todas las zonas"/>
    <s v="Remoto/Sitio"/>
    <s v="Profesional"/>
    <s v="CPLC"/>
    <s v="Suscripción"/>
    <n v="111600000"/>
    <n v="1"/>
    <n v="1"/>
    <n v="0"/>
    <n v="111600000"/>
    <n v="121304347.83"/>
    <n v="0"/>
  </r>
  <r>
    <s v="Servicios fabricante- Microsoft Soporte PremierMicrosoft Soporte PremierCPHY"/>
    <s v="CPHYMicrosoft Soporte Premier"/>
    <m/>
    <x v="6"/>
    <s v="CPHY"/>
    <x v="6"/>
    <s v="Servicios fabricante- Microsoft Soporte Premier"/>
    <s v="COP"/>
    <s v="N/A"/>
    <s v="WorkshopPLUS - Dynamics 365 Customer Engagement: Introduction to Sales 1 Day with Lab - Closed Workshop"/>
    <s v="Servicio"/>
    <s v="Serv"/>
    <s v="Servicio"/>
    <s v="Todas las zonas"/>
    <s v="Remoto/Sitio"/>
    <s v="Profesional"/>
    <s v="CPHY"/>
    <s v="Suscripción"/>
    <n v="25600000"/>
    <n v="1"/>
    <n v="1"/>
    <n v="0"/>
    <n v="25600000"/>
    <n v="27826086.960000001"/>
    <n v="0"/>
  </r>
  <r>
    <s v="Servicios fabricante- Microsoft Soporte PremierMicrosoft Soporte PremierCOWO"/>
    <s v="COWOMicrosoft Soporte Premier"/>
    <m/>
    <x v="6"/>
    <s v="COWO"/>
    <x v="6"/>
    <s v="Servicios fabricante- Microsoft Soporte Premier"/>
    <s v="COP"/>
    <s v="N/A"/>
    <s v="WorkshopPLUS - Microsoft Teams: End User 1 Day with Lab - Closed Workshop"/>
    <s v="Servicio"/>
    <s v="Serv"/>
    <s v="Servicio"/>
    <s v="Todas las zonas"/>
    <s v="Remoto/Sitio"/>
    <s v="Profesional"/>
    <s v="COWO"/>
    <s v="Suscripción"/>
    <n v="28800000"/>
    <n v="1"/>
    <n v="1"/>
    <n v="0"/>
    <n v="28800000"/>
    <n v="31304347.829999998"/>
    <n v="0"/>
  </r>
  <r>
    <s v="Servicios fabricante- Microsoft Soporte PremierMicrosoft Soporte PremierCOWN"/>
    <s v="COWNMicrosoft Soporte Premier"/>
    <m/>
    <x v="6"/>
    <s v="COWN"/>
    <x v="6"/>
    <s v="Servicios fabricante- Microsoft Soporte Premier"/>
    <s v="COP"/>
    <s v="N/A"/>
    <s v="WorkshopPLUS - Dynamics 365 for Finance and Operations: Integration - Closed Workshop"/>
    <s v="Servicio"/>
    <s v="Serv"/>
    <s v="Servicio"/>
    <s v="Todas las zonas"/>
    <s v="Remoto/Sitio"/>
    <s v="Profesional"/>
    <s v="COWN"/>
    <s v="Suscripción"/>
    <n v="111600000"/>
    <n v="1"/>
    <n v="1"/>
    <n v="0"/>
    <n v="111600000"/>
    <n v="121304347.83"/>
    <n v="0"/>
  </r>
  <r>
    <s v="Servicios fabricante- Microsoft Soporte PremierMicrosoft Soporte PremierCOWC"/>
    <s v="COWCMicrosoft Soporte Premier"/>
    <m/>
    <x v="6"/>
    <s v="COWC"/>
    <x v="6"/>
    <s v="Servicios fabricante- Microsoft Soporte Premier"/>
    <s v="COP"/>
    <s v="N/A"/>
    <s v="WorkshopPLUS - Microsoft 365: Adoption Scenario Workshop - Closed Workshop"/>
    <s v="Servicio"/>
    <s v="Serv"/>
    <s v="Servicio"/>
    <s v="Todas las zonas"/>
    <s v="Remoto/Sitio"/>
    <s v="Profesional"/>
    <s v="COWC"/>
    <s v="Suscripción"/>
    <n v="127600000"/>
    <n v="1"/>
    <n v="1"/>
    <n v="0"/>
    <n v="127600000"/>
    <n v="138695652.16999999"/>
    <n v="0"/>
  </r>
  <r>
    <s v="Servicios fabricante- Microsoft Soporte PremierMicrosoft Soporte PremierCOSA"/>
    <s v="COSAMicrosoft Soporte Premier"/>
    <m/>
    <x v="6"/>
    <s v="COSA"/>
    <x v="6"/>
    <s v="Servicios fabricante- Microsoft Soporte Premier"/>
    <s v="COP"/>
    <s v="N/A"/>
    <s v="WorkshopPLUS - Dynamics 365 for Finance and Operations: Advanced Development - Closed Workshop"/>
    <s v="Servicio"/>
    <s v="Serv"/>
    <s v="Servicio"/>
    <s v="Todas las zonas"/>
    <s v="Remoto/Sitio"/>
    <s v="Profesional"/>
    <s v="COSA"/>
    <s v="Suscripción"/>
    <n v="111600000"/>
    <n v="1"/>
    <n v="1"/>
    <n v="0"/>
    <n v="111600000"/>
    <n v="121304347.83"/>
    <n v="0"/>
  </r>
  <r>
    <s v="Servicios fabricante- Microsoft Soporte PremierMicrosoft Soporte PremierCORY"/>
    <s v="CORYMicrosoft Soporte Premier"/>
    <m/>
    <x v="6"/>
    <s v="CORY"/>
    <x v="6"/>
    <s v="Servicios fabricante- Microsoft Soporte Premier"/>
    <s v="COP"/>
    <s v="N/A"/>
    <s v="WorkshopPLUS - Dynamics 365 for Finance and Operations: Cloud Transition 1 Day - Closed Workshop"/>
    <s v="Servicio"/>
    <s v="Serv"/>
    <s v="Servicio"/>
    <s v="Todas las zonas"/>
    <s v="Remoto/Sitio"/>
    <s v="Profesional"/>
    <s v="CORY"/>
    <s v="Suscripción"/>
    <n v="12800000"/>
    <n v="1"/>
    <n v="1"/>
    <n v="0"/>
    <n v="12800000"/>
    <n v="13913043.48"/>
    <n v="0"/>
  </r>
  <r>
    <s v="Servicios fabricante- Microsoft Soporte PremierMicrosoft Soporte PremierCORR"/>
    <s v="CORRMicrosoft Soporte Premier"/>
    <m/>
    <x v="6"/>
    <s v="CORR"/>
    <x v="6"/>
    <s v="Servicios fabricante- Microsoft Soporte Premier"/>
    <s v="COP"/>
    <s v="N/A"/>
    <s v="WorkshopPLUS - Microsoft Power Automate: Power User 1 Day with Lab - Closed Workshop"/>
    <s v="Servicio"/>
    <s v="Serv"/>
    <s v="Servicio"/>
    <s v="Todas las zonas"/>
    <s v="Remoto/Sitio"/>
    <s v="Profesional"/>
    <s v="CORR"/>
    <s v="Suscripción"/>
    <n v="28800000"/>
    <n v="1"/>
    <n v="1"/>
    <n v="0"/>
    <n v="28800000"/>
    <n v="31304347.829999998"/>
    <n v="0"/>
  </r>
  <r>
    <s v="Servicios fabricante- Microsoft Soporte PremierMicrosoft Soporte PremierCOOO"/>
    <s v="COOOMicrosoft Soporte Premier"/>
    <m/>
    <x v="6"/>
    <s v="COOO"/>
    <x v="6"/>
    <s v="Servicios fabricante- Microsoft Soporte Premier"/>
    <s v="COP"/>
    <s v="N/A"/>
    <s v="WorkshopPLUS - Windows Server 2019: New Features and Upgrade - Closed Workshop"/>
    <s v="Servicio"/>
    <s v="Serv"/>
    <s v="Servicio"/>
    <s v="Todas las zonas"/>
    <s v="Remoto/Sitio"/>
    <s v="Profesional"/>
    <s v="COOO"/>
    <s v="Suscripción"/>
    <n v="126400000"/>
    <n v="1"/>
    <n v="1"/>
    <n v="0"/>
    <n v="126400000"/>
    <n v="137391304.34999999"/>
    <n v="0"/>
  </r>
  <r>
    <s v="Servicios fabricante- Microsoft Soporte PremierMicrosoft Soporte PremierCOKS"/>
    <s v="COKSMicrosoft Soporte Premier"/>
    <m/>
    <x v="6"/>
    <s v="COKS"/>
    <x v="6"/>
    <s v="Servicios fabricante- Microsoft Soporte Premier"/>
    <s v="COP"/>
    <s v="N/A"/>
    <s v="WorkshopPLUS - Windows Client: Technical Update Briefing 1 Day - Closed Workshop"/>
    <s v="Servicio"/>
    <s v="Serv"/>
    <s v="Servicio"/>
    <s v="Todas las zonas"/>
    <s v="Remoto/Sitio"/>
    <s v="Profesional"/>
    <s v="COKS"/>
    <s v="Suscripción"/>
    <n v="17200000"/>
    <n v="1"/>
    <n v="1"/>
    <n v="0"/>
    <n v="17200000"/>
    <n v="18695652.170000002"/>
    <n v="0"/>
  </r>
  <r>
    <s v="Servicios fabricante- Microsoft Soporte PremierMicrosoft Soporte PremierCOKR"/>
    <s v="COKRMicrosoft Soporte Premier"/>
    <m/>
    <x v="6"/>
    <s v="COKR"/>
    <x v="6"/>
    <s v="Servicios fabricante- Microsoft Soporte Premier"/>
    <s v="COP"/>
    <s v="N/A"/>
    <s v="WorkshopPLUS - Microsoft Azure: Networking Essentials - Closed Workshop"/>
    <s v="Servicio"/>
    <s v="Serv"/>
    <s v="Servicio"/>
    <s v="Todas las zonas"/>
    <s v="Remoto/Sitio"/>
    <s v="Profesional"/>
    <s v="COKR"/>
    <s v="Suscripción"/>
    <n v="111600000"/>
    <n v="1"/>
    <n v="1"/>
    <n v="0"/>
    <n v="111600000"/>
    <n v="121304347.83"/>
    <n v="0"/>
  </r>
  <r>
    <s v="Servicios fabricante- Microsoft Soporte PremierMicrosoft Soporte PremierCOKM"/>
    <s v="COKMMicrosoft Soporte Premier"/>
    <m/>
    <x v="6"/>
    <s v="COKM"/>
    <x v="6"/>
    <s v="Servicios fabricante- Microsoft Soporte Premier"/>
    <s v="COP"/>
    <s v="N/A"/>
    <s v="WorkshopPLUS - Microsoft Azure: Hybrid Identity - Closed Workshop"/>
    <s v="Servicio"/>
    <s v="Serv"/>
    <s v="Servicio"/>
    <s v="Todas las zonas"/>
    <s v="Remoto/Sitio"/>
    <s v="Profesional"/>
    <s v="COKM"/>
    <s v="Suscripción"/>
    <n v="141600000"/>
    <n v="1"/>
    <n v="1"/>
    <n v="0"/>
    <n v="141600000"/>
    <n v="153913043.47999999"/>
    <n v="0"/>
  </r>
  <r>
    <s v="Servicios fabricante- Microsoft Soporte PremierMicrosoft Soporte PremierCOKA"/>
    <s v="COKAMicrosoft Soporte Premier"/>
    <m/>
    <x v="6"/>
    <s v="COKA"/>
    <x v="6"/>
    <s v="Servicios fabricante- Microsoft Soporte Premier"/>
    <s v="COP"/>
    <s v="N/A"/>
    <s v="WorkshopPLUS - Dynamics 365 for Finance and Operations: Development Foundations - Closed Workshop"/>
    <s v="Servicio"/>
    <s v="Serv"/>
    <s v="Servicio"/>
    <s v="Todas las zonas"/>
    <s v="Remoto/Sitio"/>
    <s v="Profesional"/>
    <s v="COKA"/>
    <s v="Suscripción"/>
    <n v="111600000"/>
    <n v="1"/>
    <n v="1"/>
    <n v="0"/>
    <n v="111600000"/>
    <n v="121304347.83"/>
    <n v="0"/>
  </r>
  <r>
    <s v="Servicios fabricante- Microsoft Soporte PremierMicrosoft Soporte PremierCOEG"/>
    <s v="COEGMicrosoft Soporte Premier"/>
    <m/>
    <x v="6"/>
    <s v="COEG"/>
    <x v="6"/>
    <s v="Servicios fabricante- Microsoft Soporte Premier"/>
    <s v="COP"/>
    <s v="N/A"/>
    <s v="COE &amp; Governance for Power Platform"/>
    <s v="Servicio"/>
    <s v="Serv"/>
    <s v="Servicio"/>
    <s v="Todas las zonas"/>
    <s v="Remoto/Sitio"/>
    <s v="Profesional"/>
    <s v="COEG"/>
    <s v="Suscripción"/>
    <n v="158400000"/>
    <n v="1"/>
    <n v="1"/>
    <n v="0"/>
    <n v="158400000"/>
    <n v="172173913.03999999"/>
    <n v="0"/>
  </r>
  <r>
    <s v="Servicios fabricante- Microsoft Soporte PremierMicrosoft Soporte PremierCLWT"/>
    <s v="CLWTMicrosoft Soporte Premier"/>
    <m/>
    <x v="6"/>
    <s v="CLWT"/>
    <x v="6"/>
    <s v="Servicios fabricante- Microsoft Soporte Premier"/>
    <s v="COP"/>
    <s v="N/A"/>
    <s v="WorkshopPLUS - Microsoft 365 Security and Compliance: Security Center - Closed Workshop"/>
    <s v="Servicio"/>
    <s v="Serv"/>
    <s v="Servicio"/>
    <s v="Todas las zonas"/>
    <s v="Remoto/Sitio"/>
    <s v="Profesional"/>
    <s v="CLWT"/>
    <s v="Suscripción"/>
    <n v="87600000"/>
    <n v="1"/>
    <n v="1"/>
    <n v="0"/>
    <n v="87600000"/>
    <n v="95217391.299999997"/>
    <n v="0"/>
  </r>
  <r>
    <s v="Servicios fabricante- Microsoft Soporte PremierMicrosoft Soporte PremierCLWP"/>
    <s v="CLWPMicrosoft Soporte Premier"/>
    <m/>
    <x v="6"/>
    <s v="CLWP"/>
    <x v="6"/>
    <s v="Servicios fabricante- Microsoft Soporte Premier"/>
    <s v="COP"/>
    <s v="N/A"/>
    <s v="WorkshopPLUS - Microsoft 365 Information Security Technical Update Briefing: Dedicated Session 1 Day - Closed Workshop"/>
    <s v="Servicio"/>
    <s v="Serv"/>
    <s v="Servicio"/>
    <s v="Todas las zonas"/>
    <s v="Remoto/Sitio"/>
    <s v="Profesional"/>
    <s v="CLWP"/>
    <s v="Suscripción"/>
    <n v="13600000"/>
    <n v="1"/>
    <n v="1"/>
    <n v="0"/>
    <n v="13600000"/>
    <n v="14782608.699999999"/>
    <n v="0"/>
  </r>
  <r>
    <s v="Servicios fabricante- Microsoft Soporte PremierMicrosoft Soporte PremierCLOI"/>
    <s v="CLOIMicrosoft Soporte Premier"/>
    <m/>
    <x v="6"/>
    <s v="CLOI"/>
    <x v="6"/>
    <s v="Servicios fabricante- Microsoft Soporte Premier"/>
    <s v="COP"/>
    <s v="N/A"/>
    <s v="WorkshopPLUS - Windows PowerShell: Tool Building - Closed Workshop"/>
    <s v="Servicio"/>
    <s v="Serv"/>
    <s v="Servicio"/>
    <s v="Todas las zonas"/>
    <s v="Remoto/Sitio"/>
    <s v="Profesional"/>
    <s v="CLOI"/>
    <s v="Suscripción"/>
    <n v="111600000"/>
    <n v="1"/>
    <n v="1"/>
    <n v="0"/>
    <n v="111600000"/>
    <n v="121304347.83"/>
    <n v="0"/>
  </r>
  <r>
    <s v="Servicios fabricante- Microsoft Soporte PremierMicrosoft Soporte PremierCIROS2"/>
    <s v="CIROS2Microsoft Soporte Premier"/>
    <m/>
    <x v="6"/>
    <s v="CIROS2"/>
    <x v="6"/>
    <s v="Servicios fabricante- Microsoft Soporte Premier"/>
    <s v="COP"/>
    <s v="N/A"/>
    <s v="Cybersecurity Incident Response Onsite - Additional Week"/>
    <s v="Servicio"/>
    <s v="Serv"/>
    <s v="Servicio"/>
    <s v="Todas las zonas"/>
    <s v="Remoto"/>
    <s v="Profesional"/>
    <s v="CIROS2"/>
    <s v="Suscripción"/>
    <n v="978800000"/>
    <n v="1"/>
    <n v="1"/>
    <n v="0"/>
    <n v="978800000"/>
    <n v="1063913043.48"/>
    <n v="0"/>
  </r>
  <r>
    <s v="Servicios fabricante- Microsoft Soporte PremierMicrosoft Soporte PremierCIROS"/>
    <s v="CIROSMicrosoft Soporte Premier"/>
    <m/>
    <x v="6"/>
    <s v="CIROS"/>
    <x v="6"/>
    <s v="Servicios fabricante- Microsoft Soporte Premier"/>
    <s v="COP"/>
    <s v="N/A"/>
    <s v="Cybersecurity Incident Response Onsite"/>
    <s v="Servicio"/>
    <s v="Serv"/>
    <s v="Servicio"/>
    <s v="Todas las zonas"/>
    <s v="Remoto"/>
    <s v="Profesional"/>
    <s v="CIROS"/>
    <s v="Suscripción"/>
    <n v="1103600000"/>
    <n v="1"/>
    <n v="1"/>
    <n v="0"/>
    <n v="1103600000"/>
    <n v="1199565217.3900001"/>
    <n v="0"/>
  </r>
  <r>
    <s v="Servicios fabricante- Microsoft Soporte PremierMicrosoft Soporte PremierCIA1"/>
    <s v="CIA1Microsoft Soporte Premier"/>
    <m/>
    <x v="6"/>
    <s v="CIA1"/>
    <x v="6"/>
    <s v="Servicios fabricante- Microsoft Soporte Premier"/>
    <s v="COP"/>
    <s v="N/A"/>
    <s v="Cloud Identity Assessment"/>
    <s v="Servicio"/>
    <s v="Serv"/>
    <s v="Servicio"/>
    <s v="Todas las zonas"/>
    <s v="Remoto"/>
    <s v="Profesional"/>
    <s v="CIA1"/>
    <s v="Suscripción"/>
    <n v="20800000"/>
    <n v="1"/>
    <n v="1"/>
    <n v="0"/>
    <n v="20800000"/>
    <n v="22608695.649999999"/>
    <n v="0"/>
  </r>
  <r>
    <s v="Servicios fabricante- Microsoft Soporte PremierMicrosoft Soporte PremierCHWO"/>
    <s v="CHWOMicrosoft Soporte Premier"/>
    <m/>
    <x v="6"/>
    <s v="CHWO"/>
    <x v="6"/>
    <s v="Servicios fabricante- Microsoft Soporte Premier"/>
    <s v="COP"/>
    <s v="N/A"/>
    <s v="WorkshopPLUS Remote - Microsoft Azure: IaaS Overview 1 Day - Closed Workshop"/>
    <s v="Servicio"/>
    <s v="Serv"/>
    <s v="Servicio"/>
    <s v="Todas las zonas"/>
    <s v="Remoto"/>
    <s v="Profesional"/>
    <s v="CHWO"/>
    <s v="Suscripción"/>
    <n v="14400000"/>
    <n v="1"/>
    <n v="1"/>
    <n v="0"/>
    <n v="14400000"/>
    <n v="15652173.91"/>
    <n v="0"/>
  </r>
  <r>
    <s v="Servicios fabricante- Microsoft Soporte PremierMicrosoft Soporte PremierCHWE"/>
    <s v="CHWEMicrosoft Soporte Premier"/>
    <m/>
    <x v="6"/>
    <s v="CHWE"/>
    <x v="6"/>
    <s v="Servicios fabricante- Microsoft Soporte Premier"/>
    <s v="COP"/>
    <s v="N/A"/>
    <s v="WorkshopPLUS Remote - Microsoft Azure: Backup 1 Day with Lab - Closed Workshop"/>
    <s v="Servicio"/>
    <s v="Serv"/>
    <s v="Servicio"/>
    <s v="Todas las zonas"/>
    <s v="Remoto"/>
    <s v="Profesional"/>
    <s v="CHWE"/>
    <s v="Suscripción"/>
    <n v="25600000"/>
    <n v="1"/>
    <n v="1"/>
    <n v="0"/>
    <n v="25600000"/>
    <n v="27826086.960000001"/>
    <n v="0"/>
  </r>
  <r>
    <s v="Servicios fabricante- Microsoft Soporte PremierMicrosoft Soporte PremierCHRU"/>
    <s v="CHRUMicrosoft Soporte Premier"/>
    <m/>
    <x v="6"/>
    <s v="CHRU"/>
    <x v="6"/>
    <s v="Servicios fabricante- Microsoft Soporte Premier"/>
    <s v="COP"/>
    <s v="N/A"/>
    <s v="WorkshopPLUS - Azure Monitor: Advanced Analyze - Closed Workshop"/>
    <s v="Servicio"/>
    <s v="Serv"/>
    <s v="Servicio"/>
    <s v="Todas las zonas"/>
    <s v="Remoto/Sitio"/>
    <s v="Profesional"/>
    <s v="CHRU"/>
    <s v="Suscripción"/>
    <n v="111600000"/>
    <n v="1"/>
    <n v="1"/>
    <n v="0"/>
    <n v="111600000"/>
    <n v="121304347.83"/>
    <n v="0"/>
  </r>
  <r>
    <s v="Servicios fabricante- Microsoft Soporte PremierMicrosoft Soporte PremierCHRO"/>
    <s v="CHROMicrosoft Soporte Premier"/>
    <m/>
    <x v="6"/>
    <s v="CHRO"/>
    <x v="6"/>
    <s v="Servicios fabricante- Microsoft Soporte Premier"/>
    <s v="COP"/>
    <s v="N/A"/>
    <s v="WorkshopPLUS Remote - Microsoft Azure: US Government Cloud 1 Day - Closed Workshop"/>
    <s v="Servicio"/>
    <s v="Serv"/>
    <s v="Servicio"/>
    <s v="Todas las zonas"/>
    <s v="Remoto"/>
    <s v="Profesional"/>
    <s v="CHRO"/>
    <s v="Suscripción"/>
    <n v="14400000"/>
    <n v="1"/>
    <n v="1"/>
    <n v="0"/>
    <n v="14400000"/>
    <n v="15652173.91"/>
    <n v="0"/>
  </r>
  <r>
    <s v="Servicios fabricante- Microsoft Soporte PremierMicrosoft Soporte PremierCHRE"/>
    <s v="CHREMicrosoft Soporte Premier"/>
    <m/>
    <x v="6"/>
    <s v="CHRE"/>
    <x v="6"/>
    <s v="Servicios fabricante- Microsoft Soporte Premier"/>
    <s v="COP"/>
    <s v="N/A"/>
    <s v="WorkshopPLUS Remote - Microsoft Azure: Storage 1 Day with Lab - Closed Workshop"/>
    <s v="Servicio"/>
    <s v="Serv"/>
    <s v="Servicio"/>
    <s v="Todas las zonas"/>
    <s v="Remoto"/>
    <s v="Profesional"/>
    <s v="CHRE"/>
    <s v="Suscripción"/>
    <n v="25600000"/>
    <n v="1"/>
    <n v="1"/>
    <n v="0"/>
    <n v="25600000"/>
    <n v="27826086.960000001"/>
    <n v="0"/>
  </r>
  <r>
    <s v="Servicios fabricante- Microsoft Soporte PremierMicrosoft Soporte PremierCHOT"/>
    <s v="CHOTMicrosoft Soporte Premier"/>
    <m/>
    <x v="6"/>
    <s v="CHOT"/>
    <x v="6"/>
    <s v="Servicios fabricante- Microsoft Soporte Premier"/>
    <s v="COP"/>
    <s v="N/A"/>
    <s v="WorkshopPLUS Remote - Microsoft Azure: Resource Manager 1 Day with Lab - Closed Workshop"/>
    <s v="Servicio"/>
    <s v="Serv"/>
    <s v="Servicio"/>
    <s v="Todas las zonas"/>
    <s v="Remoto"/>
    <s v="Profesional"/>
    <s v="CHOT"/>
    <s v="Suscripción"/>
    <n v="25600000"/>
    <n v="1"/>
    <n v="1"/>
    <n v="0"/>
    <n v="25600000"/>
    <n v="27826086.960000001"/>
    <n v="0"/>
  </r>
  <r>
    <s v="Servicios fabricante- Microsoft Soporte PremierMicrosoft Soporte PremierCHOR"/>
    <s v="CHORMicrosoft Soporte Premier"/>
    <m/>
    <x v="6"/>
    <s v="CHOR"/>
    <x v="6"/>
    <s v="Servicios fabricante- Microsoft Soporte Premier"/>
    <s v="COP"/>
    <s v="N/A"/>
    <s v="WorkshopPLUS Remote - Microsoft Azure: Management 1 Day with Lab - Closed Workshop"/>
    <s v="Servicio"/>
    <s v="Serv"/>
    <s v="Servicio"/>
    <s v="Todas las zonas"/>
    <s v="Remoto"/>
    <s v="Profesional"/>
    <s v="CHOR"/>
    <s v="Suscripción"/>
    <n v="25600000"/>
    <n v="1"/>
    <n v="1"/>
    <n v="0"/>
    <n v="25600000"/>
    <n v="27826086.960000001"/>
    <n v="0"/>
  </r>
  <r>
    <s v="Servicios fabricante- Microsoft Soporte PremierMicrosoft Soporte PremierCHOM"/>
    <s v="CHOMMicrosoft Soporte Premier"/>
    <m/>
    <x v="6"/>
    <s v="CHOM"/>
    <x v="6"/>
    <s v="Servicios fabricante- Microsoft Soporte Premier"/>
    <s v="COP"/>
    <s v="N/A"/>
    <s v="WorkshopPLUS Remote - Microsoft Azure: Networking 1 Day with Lab - Closed Workshop"/>
    <s v="Servicio"/>
    <s v="Serv"/>
    <s v="Servicio"/>
    <s v="Todas las zonas"/>
    <s v="Remoto"/>
    <s v="Profesional"/>
    <s v="CHOM"/>
    <s v="Suscripción"/>
    <n v="25600000"/>
    <n v="1"/>
    <n v="1"/>
    <n v="0"/>
    <n v="25600000"/>
    <n v="27826086.960000001"/>
    <n v="0"/>
  </r>
  <r>
    <s v="Servicios fabricante- Microsoft Soporte PremierMicrosoft Soporte PremierCHKR"/>
    <s v="CHKRMicrosoft Soporte Premier"/>
    <m/>
    <x v="6"/>
    <s v="CHKR"/>
    <x v="6"/>
    <s v="Servicios fabricante- Microsoft Soporte Premier"/>
    <s v="COP"/>
    <s v="N/A"/>
    <s v="WorkshopPLUS Remote - Microsoft Azure: Virtual Machines 1 Day with Lab - Closed Workshop"/>
    <s v="Servicio"/>
    <s v="Serv"/>
    <s v="Servicio"/>
    <s v="Todas las zonas"/>
    <s v="Remoto"/>
    <s v="Profesional"/>
    <s v="CHKR"/>
    <s v="Suscripción"/>
    <n v="25600000"/>
    <n v="1"/>
    <n v="1"/>
    <n v="0"/>
    <n v="25600000"/>
    <n v="27826086.960000001"/>
    <n v="0"/>
  </r>
  <r>
    <s v="Servicios fabricante- Microsoft Soporte PremierMicrosoft Soporte PremierCHKM"/>
    <s v="CHKMMicrosoft Soporte Premier"/>
    <m/>
    <x v="6"/>
    <s v="CHKM"/>
    <x v="6"/>
    <s v="Servicios fabricante- Microsoft Soporte Premier"/>
    <s v="COP"/>
    <s v="N/A"/>
    <s v="WorkshopPLUS Remote - Office 365: Content Search and eDiscovery Case Management 1 Day - Closed Workshop"/>
    <s v="Servicio"/>
    <s v="Serv"/>
    <s v="Servicio"/>
    <s v="Todas las zonas"/>
    <s v="Remoto"/>
    <s v="Profesional"/>
    <s v="CHKM"/>
    <s v="Suscripción"/>
    <n v="14400000"/>
    <n v="1"/>
    <n v="1"/>
    <n v="0"/>
    <n v="14400000"/>
    <n v="15652173.91"/>
    <n v="0"/>
  </r>
  <r>
    <s v="Servicios fabricante- Microsoft Soporte PremierMicrosoft Soporte PremierCFMI"/>
    <s v="CFMIMicrosoft Soporte Premier"/>
    <m/>
    <x v="6"/>
    <s v="CFMI"/>
    <x v="6"/>
    <s v="Servicios fabricante- Microsoft Soporte Premier"/>
    <s v="COP"/>
    <s v="N/A"/>
    <s v="Cloud Financial Management Introduction"/>
    <s v="Servicio"/>
    <s v="Serv"/>
    <s v="Servicio"/>
    <s v="Todas las zonas"/>
    <s v="Remoto/Sitio"/>
    <s v="Profesional"/>
    <s v="CFMI"/>
    <s v="Suscripción"/>
    <n v="51600000"/>
    <n v="1"/>
    <n v="1"/>
    <n v="0"/>
    <n v="51600000"/>
    <n v="56086956.520000003"/>
    <n v="0"/>
  </r>
  <r>
    <s v="Servicios fabricante- Microsoft Soporte PremierMicrosoft Soporte PremierCCHT"/>
    <s v="CCHTMicrosoft Soporte Premier"/>
    <m/>
    <x v="6"/>
    <s v="CCHT"/>
    <x v="6"/>
    <s v="Servicios fabricante- Microsoft Soporte Premier"/>
    <s v="COP"/>
    <s v="N/A"/>
    <s v="Chalk Talk - Microsoft Azure: Planning and Definition Support"/>
    <s v="Servicio"/>
    <s v="Serv"/>
    <s v="Servicio"/>
    <s v="Todas las zonas"/>
    <s v="Remoto/Sitio"/>
    <s v="Profesional"/>
    <s v="CCHT"/>
    <s v="Suscripción"/>
    <n v="28800000"/>
    <n v="1"/>
    <n v="1"/>
    <n v="0"/>
    <n v="28800000"/>
    <n v="31304347.829999998"/>
    <n v="0"/>
  </r>
  <r>
    <s v="Servicios fabricante- Microsoft Soporte PremierMicrosoft Soporte PremierCARS"/>
    <s v="CARSMicrosoft Soporte Premier"/>
    <m/>
    <x v="6"/>
    <s v="CARS"/>
    <x v="6"/>
    <s v="Servicios fabricante- Microsoft Soporte Premier"/>
    <s v="COP"/>
    <s v="N/A"/>
    <s v="RAP as a Service for Office 365 Exchange"/>
    <s v="Servicio"/>
    <s v="Serv"/>
    <s v="Servicio"/>
    <s v="Todas las zonas"/>
    <s v="Remoto"/>
    <s v="Profesional"/>
    <s v="CARS"/>
    <s v="Suscripción"/>
    <n v="48400000"/>
    <n v="1"/>
    <n v="1"/>
    <n v="0"/>
    <n v="48400000"/>
    <n v="52608695.649999999"/>
    <n v="0"/>
  </r>
  <r>
    <s v="Servicios fabricante- Microsoft Soporte PremierMicrosoft Soporte PremierCARA"/>
    <s v="CARAMicrosoft Soporte Premier"/>
    <m/>
    <x v="6"/>
    <s v="CARA"/>
    <x v="6"/>
    <s v="Servicios fabricante- Microsoft Soporte Premier"/>
    <s v="COP"/>
    <s v="N/A"/>
    <s v="RAP as a Service for Office 365 SharePoint"/>
    <s v="Servicio"/>
    <s v="Serv"/>
    <s v="Servicio"/>
    <s v="Todas las zonas"/>
    <s v="Remoto"/>
    <s v="Profesional"/>
    <s v="CARA"/>
    <s v="Suscripción"/>
    <n v="48400000"/>
    <n v="1"/>
    <n v="1"/>
    <n v="0"/>
    <n v="48400000"/>
    <n v="52608695.649999999"/>
    <n v="0"/>
  </r>
  <r>
    <s v="Servicios fabricante- Microsoft Soporte PremierMicrosoft Soporte PremierCAPA"/>
    <s v="CAPAMicrosoft Soporte Premier"/>
    <m/>
    <x v="6"/>
    <s v="CAPA"/>
    <x v="6"/>
    <s v="Servicios fabricante- Microsoft Soporte Premier"/>
    <s v="COP"/>
    <s v="N/A"/>
    <s v="RAP as a Service for Microsoft Endpoint Manager"/>
    <s v="Servicio"/>
    <s v="Serv"/>
    <s v="Servicio"/>
    <s v="Todas las zonas"/>
    <s v="Remoto"/>
    <s v="Profesional"/>
    <s v="CAPA"/>
    <s v="Suscripción"/>
    <n v="48400000"/>
    <n v="1"/>
    <n v="1"/>
    <n v="0"/>
    <n v="48400000"/>
    <n v="52608695.649999999"/>
    <n v="0"/>
  </r>
  <r>
    <s v="Servicios fabricante- Microsoft Soporte PremierMicrosoft Soporte PremierCAF3"/>
    <s v="CAF3Microsoft Soporte Premier"/>
    <m/>
    <x v="6"/>
    <s v="CAF3"/>
    <x v="6"/>
    <s v="Servicios fabricante- Microsoft Soporte Premier"/>
    <s v="COP"/>
    <s v="N/A"/>
    <s v="Cloud Adoption Framework Landing Zone Accelerator for SAP on Azure"/>
    <s v="Servicio"/>
    <s v="Serv"/>
    <s v="Servicio"/>
    <s v="Todas las zonas"/>
    <s v="Remoto"/>
    <s v="Profesional"/>
    <s v="CAF3"/>
    <s v="Suscripción"/>
    <n v="69200000"/>
    <n v="1"/>
    <n v="1"/>
    <n v="0"/>
    <n v="69200000"/>
    <n v="75217391.299999997"/>
    <n v="0"/>
  </r>
  <r>
    <s v="Servicios fabricante- Microsoft Soporte PremierMicrosoft Soporte PremierCAF2"/>
    <s v="CAF2Microsoft Soporte Premier"/>
    <m/>
    <x v="6"/>
    <s v="CAF2"/>
    <x v="6"/>
    <s v="Servicios fabricante- Microsoft Soporte Premier"/>
    <s v="COP"/>
    <s v="N/A"/>
    <s v="Cloud Adoption Framework Landing Zone Accelerator for Azure VMware Solution"/>
    <s v="Servicio"/>
    <s v="Serv"/>
    <s v="Servicio"/>
    <s v="Todas las zonas"/>
    <s v="Remoto"/>
    <s v="Profesional"/>
    <s v="CAF2"/>
    <s v="Suscripción"/>
    <n v="69200000"/>
    <n v="1"/>
    <n v="1"/>
    <n v="0"/>
    <n v="69200000"/>
    <n v="75217391.299999997"/>
    <n v="0"/>
  </r>
  <r>
    <s v="Servicios fabricante- Microsoft Soporte PremierMicrosoft Soporte PremierCAF1"/>
    <s v="CAF1Microsoft Soporte Premier"/>
    <m/>
    <x v="6"/>
    <s v="CAF1"/>
    <x v="6"/>
    <s v="Servicios fabricante- Microsoft Soporte Premier"/>
    <s v="COP"/>
    <s v="N/A"/>
    <s v="Cloud Adoption Framework Azure Landing Zone Design and Implement"/>
    <s v="Servicio"/>
    <s v="Serv"/>
    <s v="Servicio"/>
    <s v="Todas las zonas"/>
    <s v="Remoto"/>
    <s v="Profesional"/>
    <s v="CAF1"/>
    <s v="Suscripción"/>
    <n v="52000000"/>
    <n v="1"/>
    <n v="1"/>
    <n v="0"/>
    <n v="52000000"/>
    <n v="56521739.130000003"/>
    <n v="0"/>
  </r>
  <r>
    <s v="Servicios fabricante- Microsoft Soporte PremierMicrosoft Soporte PremierCAAS"/>
    <s v="CAASMicrosoft Soporte Premier"/>
    <m/>
    <x v="6"/>
    <s v="CAAS"/>
    <x v="6"/>
    <s v="Servicios fabricante- Microsoft Soporte Premier"/>
    <s v="COP"/>
    <s v="N/A"/>
    <s v="RAP as a Service for Azure Active Directory"/>
    <s v="Servicio"/>
    <s v="Serv"/>
    <s v="Servicio"/>
    <s v="Todas las zonas"/>
    <s v="Remoto"/>
    <s v="Profesional"/>
    <s v="CAAS"/>
    <s v="Suscripción"/>
    <n v="48400000"/>
    <n v="1"/>
    <n v="1"/>
    <n v="0"/>
    <n v="48400000"/>
    <n v="52608695.649999999"/>
    <n v="0"/>
  </r>
  <r>
    <s v="Servicios fabricante- Microsoft Soporte PremierMicrosoft Soporte PremierC"/>
    <s v="CMicrosoft Soporte Premier"/>
    <m/>
    <x v="6"/>
    <s v="C"/>
    <x v="6"/>
    <s v="Servicios fabricante- Microsoft Soporte Premier"/>
    <s v="COP"/>
    <s v="N/A"/>
    <s v="Soporte Premier High Level_x000a_Horas Reactivas: 225 horas _x000a_Horas Proactivas: 225 horas _x000a_Gestión de Entrega de los Servicios"/>
    <s v="Paquete Base"/>
    <s v="Serv"/>
    <s v="Servicio"/>
    <s v="Todas las zonas"/>
    <s v="Remoto/Sitio"/>
    <s v="Profesional"/>
    <s v="C"/>
    <s v="Suscripción"/>
    <n v="538348626.79999995"/>
    <n v="1"/>
    <n v="1"/>
    <n v="0"/>
    <n v="538348626.79999995"/>
    <n v="585161550.87"/>
    <n v="0"/>
  </r>
  <r>
    <s v="Servicios fabricante- Microsoft Soporte PremierMicrosoft Soporte PremierBDMV2"/>
    <s v="BDMV2Microsoft Soporte Premier"/>
    <m/>
    <x v="6"/>
    <s v="BDMV2"/>
    <x v="6"/>
    <s v="Servicios fabricante- Microsoft Soporte Premier"/>
    <s v="COP"/>
    <s v="N/A"/>
    <s v="Activate - Building cards for Microsoft Viva Connections Dashboard"/>
    <s v="Servicio"/>
    <s v="Serv"/>
    <s v="Servicio"/>
    <s v="Todas las zonas"/>
    <s v="Remoto"/>
    <s v="Profesional"/>
    <s v="BDMV2"/>
    <s v="Suscripción"/>
    <n v="32400000"/>
    <n v="1"/>
    <n v="1"/>
    <n v="0"/>
    <n v="32400000"/>
    <n v="35217391.299999997"/>
    <n v="0"/>
  </r>
  <r>
    <s v="Servicios fabricante- Microsoft Soporte PremierMicrosoft Soporte PremierBAVY"/>
    <s v="BAVYMicrosoft Soporte Premier"/>
    <m/>
    <x v="6"/>
    <s v="BAVY"/>
    <x v="6"/>
    <s v="Servicios fabricante- Microsoft Soporte Premier"/>
    <s v="COP"/>
    <s v="N/A"/>
    <s v="Power Platform: Adoption Foundations"/>
    <s v="Servicio"/>
    <s v="Serv"/>
    <s v="Servicio"/>
    <s v="Todas las zonas"/>
    <s v="Remoto"/>
    <s v="Profesional"/>
    <s v="BAVY"/>
    <s v="Suscripción"/>
    <n v="50000000"/>
    <n v="1"/>
    <n v="1"/>
    <n v="0"/>
    <n v="50000000"/>
    <n v="54347826.090000004"/>
    <n v="0"/>
  </r>
  <r>
    <s v="Servicios fabricante- Microsoft Soporte PremierMicrosoft Soporte PremierB"/>
    <s v="BMicrosoft Soporte Premier"/>
    <m/>
    <x v="6"/>
    <s v="B"/>
    <x v="6"/>
    <s v="Servicios fabricante- Microsoft Soporte Premier"/>
    <s v="COP"/>
    <s v="N/A"/>
    <s v="Soporte Premier Medium Level_x000a_Horas Reactivas: 135 horas _x000a_Horas Proactivas: 135 horas _x000a_Gestión de Entrega de los Servicios"/>
    <s v="Paquete Base"/>
    <s v="Serv"/>
    <s v="Servicio"/>
    <s v="Todas las zonas"/>
    <s v="Remoto/Sitio"/>
    <s v="Profesional"/>
    <s v="B"/>
    <s v="Suscripción"/>
    <n v="334443020.86000001"/>
    <n v="1"/>
    <n v="1"/>
    <n v="0"/>
    <n v="334443020.86000001"/>
    <n v="363525022.67000002"/>
    <n v="0"/>
  </r>
  <r>
    <s v="Servicios fabricante- Microsoft Soporte PremierMicrosoft Soporte PremierAZSAA"/>
    <s v="AZSAAMicrosoft Soporte Premier"/>
    <m/>
    <x v="6"/>
    <s v="AZSAA"/>
    <x v="6"/>
    <s v="Servicios fabricante- Microsoft Soporte Premier"/>
    <s v="COP"/>
    <s v="N/A"/>
    <s v="Azure Synapse Analytics: Advanced Monitoring and Dashboards"/>
    <s v="Servicio"/>
    <s v="Serv"/>
    <s v="Servicio"/>
    <s v="Todas las zonas"/>
    <s v="Remoto"/>
    <s v="Profesional"/>
    <s v="AZSAA"/>
    <s v="Suscripción"/>
    <n v="23200000"/>
    <n v="1"/>
    <n v="1"/>
    <n v="0"/>
    <n v="23200000"/>
    <n v="25217391.300000001"/>
    <n v="0"/>
  </r>
  <r>
    <s v="Servicios fabricante- Microsoft Soporte PremierMicrosoft Soporte PremierAVSD"/>
    <s v="AVSDMicrosoft Soporte Premier"/>
    <m/>
    <x v="6"/>
    <s v="AVSD"/>
    <x v="6"/>
    <s v="Servicios fabricante- Microsoft Soporte Premier"/>
    <s v="COP"/>
    <s v="N/A"/>
    <s v="Activate - Viva Sales with Dynamics 365"/>
    <s v="Servicio"/>
    <s v="Serv"/>
    <s v="Servicio"/>
    <s v="Todas las zonas"/>
    <s v="Remoto/Sitio"/>
    <s v="Profesional"/>
    <s v="AVSD"/>
    <s v="Suscripción"/>
    <n v="15600000"/>
    <n v="1"/>
    <n v="1"/>
    <n v="0"/>
    <n v="15600000"/>
    <n v="16956521.739999998"/>
    <n v="0"/>
  </r>
  <r>
    <s v="Servicios fabricante- Microsoft Soporte PremierMicrosoft Soporte PremierASDASD"/>
    <s v="ASDASDMicrosoft Soporte Premier"/>
    <m/>
    <x v="6"/>
    <s v="ASDASD"/>
    <x v="6"/>
    <s v="Servicios fabricante- Microsoft Soporte Premier"/>
    <s v="COP"/>
    <s v="N/A"/>
    <s v="Architecture Design Session for Accelerating Software Delivery Through DevSecOps with GitHub and Visual Studio - 1 Day"/>
    <s v="Servicio"/>
    <s v="Serv"/>
    <s v="Servicio"/>
    <s v="Todas las zonas"/>
    <s v="Remoto"/>
    <s v="Profesional"/>
    <s v="ASDASD"/>
    <s v="Suscripción"/>
    <n v="16400000"/>
    <n v="1"/>
    <n v="1"/>
    <n v="0"/>
    <n v="16400000"/>
    <n v="17826086.960000001"/>
    <n v="0"/>
  </r>
  <r>
    <s v="Servicios fabricante- Microsoft Soporte PremierMicrosoft Soporte PremierARSZT"/>
    <s v="ARSZTMicrosoft Soporte Premier"/>
    <m/>
    <x v="6"/>
    <s v="ARSZT"/>
    <x v="6"/>
    <s v="Servicios fabricante- Microsoft Soporte Premier"/>
    <s v="COP"/>
    <s v="N/A"/>
    <s v="Architectural Review Session for Zero Trust Journey with Entra"/>
    <s v="Servicio"/>
    <s v="Serv"/>
    <s v="Servicio"/>
    <s v="Todas las zonas"/>
    <s v="Remoto"/>
    <s v="Profesional"/>
    <s v="ARSZT"/>
    <s v="Suscripción"/>
    <n v="16400000"/>
    <n v="1"/>
    <n v="1"/>
    <n v="0"/>
    <n v="16400000"/>
    <n v="17826086.960000001"/>
    <n v="0"/>
  </r>
  <r>
    <s v="Servicios fabricante- Microsoft Soporte PremierMicrosoft Soporte PremierARSSWO"/>
    <s v="ARSSWOMicrosoft Soporte Premier"/>
    <m/>
    <x v="6"/>
    <s v="ARSSWO"/>
    <x v="6"/>
    <s v="Servicios fabricante- Microsoft Soporte Premier"/>
    <s v="COP"/>
    <s v="N/A"/>
    <s v="Architectural Review Session for Securing Workloads"/>
    <s v="Servicio"/>
    <s v="Serv"/>
    <s v="Servicio"/>
    <s v="Todas las zonas"/>
    <s v="Remoto"/>
    <s v="Profesional"/>
    <s v="ARSSWO"/>
    <s v="Suscripción"/>
    <n v="16400000"/>
    <n v="1"/>
    <n v="1"/>
    <n v="0"/>
    <n v="16400000"/>
    <n v="17826086.960000001"/>
    <n v="0"/>
  </r>
  <r>
    <s v="Servicios fabricante- Microsoft Soporte PremierMicrosoft Soporte PremierARSSG"/>
    <s v="ARSSGMicrosoft Soporte Premier"/>
    <m/>
    <x v="6"/>
    <s v="ARSSG"/>
    <x v="6"/>
    <s v="Servicios fabricante- Microsoft Soporte Premier"/>
    <s v="COP"/>
    <s v="N/A"/>
    <s v="Architectural review session for Secure and Govern your Hybrid and Multi-Cloud environment"/>
    <s v="Servicio"/>
    <s v="Serv"/>
    <s v="Servicio"/>
    <s v="Todas las zonas"/>
    <s v="Remoto"/>
    <s v="Profesional"/>
    <s v="ARSSG"/>
    <s v="Suscripción"/>
    <n v="16400000"/>
    <n v="1"/>
    <n v="1"/>
    <n v="0"/>
    <n v="16400000"/>
    <n v="17826086.960000001"/>
    <n v="0"/>
  </r>
  <r>
    <s v="Servicios fabricante- Microsoft Soporte PremierMicrosoft Soporte PremierARSOC"/>
    <s v="ARSOCMicrosoft Soporte Premier"/>
    <m/>
    <x v="6"/>
    <s v="ARSOC"/>
    <x v="6"/>
    <s v="Servicios fabricante- Microsoft Soporte Premier"/>
    <s v="COP"/>
    <s v="N/A"/>
    <s v="Architectural Review session for Operate Cloud native applications in your Hybrid and Multi-cloud environment"/>
    <s v="Servicio"/>
    <s v="Serv"/>
    <s v="Servicio"/>
    <s v="Todas las zonas"/>
    <s v="Remoto"/>
    <s v="Profesional"/>
    <s v="ARSOC"/>
    <s v="Suscripción"/>
    <n v="16400000"/>
    <n v="1"/>
    <n v="1"/>
    <n v="0"/>
    <n v="16400000"/>
    <n v="17826086.960000001"/>
    <n v="0"/>
  </r>
  <r>
    <s v="Servicios fabricante- Microsoft Soporte PremierMicrosoft Soporte PremierARSMW"/>
    <s v="ARSMWMicrosoft Soporte Premier"/>
    <m/>
    <x v="6"/>
    <s v="ARSMW"/>
    <x v="6"/>
    <s v="Servicios fabricante- Microsoft Soporte Premier"/>
    <s v="COP"/>
    <s v="N/A"/>
    <s v="Architectural Review Session for Monitoring Workloads"/>
    <s v="Servicio"/>
    <s v="Serv"/>
    <s v="Servicio"/>
    <s v="Todas las zonas"/>
    <s v="Remoto"/>
    <s v="Profesional"/>
    <s v="ARSMW"/>
    <s v="Suscripción"/>
    <n v="16400000"/>
    <n v="1"/>
    <n v="1"/>
    <n v="0"/>
    <n v="16400000"/>
    <n v="17826086.960000001"/>
    <n v="0"/>
  </r>
  <r>
    <s v="Servicios fabricante- Microsoft Soporte PremierMicrosoft Soporte PremierARSMDE"/>
    <s v="ARSMDEMicrosoft Soporte Premier"/>
    <m/>
    <x v="6"/>
    <s v="ARSMDE"/>
    <x v="6"/>
    <s v="Servicios fabricante- Microsoft Soporte Premier"/>
    <s v="COP"/>
    <s v="N/A"/>
    <s v="Architectural Review Session for Microsoft Defender for Endpoint"/>
    <s v="Servicio"/>
    <s v="Serv"/>
    <s v="Servicio"/>
    <s v="Todas las zonas"/>
    <s v="Remoto"/>
    <s v="Profesional"/>
    <s v="ARSMDE"/>
    <s v="Suscripción"/>
    <n v="16400000"/>
    <n v="1"/>
    <n v="1"/>
    <n v="0"/>
    <n v="16400000"/>
    <n v="17826086.960000001"/>
    <n v="0"/>
  </r>
  <r>
    <s v="Servicios fabricante- Microsoft Soporte PremierMicrosoft Soporte PremierARSM"/>
    <s v="ARSMMicrosoft Soporte Premier"/>
    <m/>
    <x v="6"/>
    <s v="ARSM"/>
    <x v="6"/>
    <s v="Servicios fabricante- Microsoft Soporte Premier"/>
    <s v="COP"/>
    <s v="N/A"/>
    <s v="Architecture Review Session for Modernizing .NET Apps with Data"/>
    <s v="Servicio"/>
    <s v="Serv"/>
    <s v="Servicio"/>
    <s v="Todas las zonas"/>
    <s v="Remoto/Sitio"/>
    <s v="Profesional"/>
    <s v="ARSM"/>
    <s v="Suscripción"/>
    <n v="32000000"/>
    <n v="1"/>
    <n v="1"/>
    <n v="0"/>
    <n v="32000000"/>
    <n v="34782608.700000003"/>
    <n v="0"/>
  </r>
  <r>
    <s v="Servicios fabricante- Microsoft Soporte PremierMicrosoft Soporte PremierARSJ"/>
    <s v="ARSJMicrosoft Soporte Premier"/>
    <m/>
    <x v="6"/>
    <s v="ARSJ"/>
    <x v="6"/>
    <s v="Servicios fabricante- Microsoft Soporte Premier"/>
    <s v="COP"/>
    <s v="N/A"/>
    <s v="Architecture Review Session for Modernizing Java Apps with Data"/>
    <s v="Servicio"/>
    <s v="Serv"/>
    <s v="Servicio"/>
    <s v="Todas las zonas"/>
    <s v="Remoto/Sitio"/>
    <s v="Profesional"/>
    <s v="ARSJ"/>
    <s v="Suscripción"/>
    <n v="32000000"/>
    <n v="1"/>
    <n v="1"/>
    <n v="0"/>
    <n v="32000000"/>
    <n v="34782608.700000003"/>
    <n v="0"/>
  </r>
  <r>
    <s v="Servicios fabricante- Microsoft Soporte PremierMicrosoft Soporte PremierARSE"/>
    <s v="ARSEMicrosoft Soporte Premier"/>
    <m/>
    <x v="6"/>
    <s v="ARSE"/>
    <x v="6"/>
    <s v="Servicios fabricante- Microsoft Soporte Premier"/>
    <s v="COP"/>
    <s v="N/A"/>
    <s v="Architecture Review Session for Modernizing Enterprise Integration"/>
    <s v="Servicio"/>
    <s v="Serv"/>
    <s v="Servicio"/>
    <s v="Todas las zonas"/>
    <s v="Remoto/Sitio"/>
    <s v="Profesional"/>
    <s v="ARSE"/>
    <s v="Suscripción"/>
    <n v="32000000"/>
    <n v="1"/>
    <n v="1"/>
    <n v="0"/>
    <n v="32000000"/>
    <n v="34782608.700000003"/>
    <n v="0"/>
  </r>
  <r>
    <s v="Servicios fabricante- Microsoft Soporte PremierMicrosoft Soporte PremierARSASD"/>
    <s v="ARSASDMicrosoft Soporte Premier"/>
    <m/>
    <x v="6"/>
    <s v="ARSASD"/>
    <x v="6"/>
    <s v="Servicios fabricante- Microsoft Soporte Premier"/>
    <s v="COP"/>
    <s v="N/A"/>
    <s v="Architecture Review Session for Accelerating software delivery through DevSecOps with GitHub and Visual Studio - 1 Day"/>
    <s v="Servicio"/>
    <s v="Serv"/>
    <s v="Servicio"/>
    <s v="Todas las zonas"/>
    <s v="Remoto"/>
    <s v="Profesional"/>
    <s v="ARSASD"/>
    <s v="Suscripción"/>
    <n v="16400000"/>
    <n v="1"/>
    <n v="1"/>
    <n v="0"/>
    <n v="16400000"/>
    <n v="17826086.960000001"/>
    <n v="0"/>
  </r>
  <r>
    <s v="Servicios fabricante- Microsoft Soporte PremierMicrosoft Soporte PremierARS9"/>
    <s v="ARS9Microsoft Soporte Premier"/>
    <m/>
    <x v="6"/>
    <s v="ARS9"/>
    <x v="6"/>
    <s v="Servicios fabricante- Microsoft Soporte Premier"/>
    <s v="COP"/>
    <s v="N/A"/>
    <s v="Architectural Review Session for Migrating and modernizing to S/4HANA with Azure native"/>
    <s v="Servicio"/>
    <s v="Serv"/>
    <s v="Servicio"/>
    <s v="Todas las zonas"/>
    <s v="Remoto"/>
    <s v="Profesional"/>
    <s v="ARS9"/>
    <s v="Suscripción"/>
    <n v="16400000"/>
    <n v="1"/>
    <n v="1"/>
    <n v="0"/>
    <n v="16400000"/>
    <n v="17826086.960000001"/>
    <n v="0"/>
  </r>
  <r>
    <s v="Servicios fabricante- Microsoft Soporte PremierMicrosoft Soporte PremierARS8"/>
    <s v="ARS8Microsoft Soporte Premier"/>
    <m/>
    <x v="6"/>
    <s v="ARS8"/>
    <x v="6"/>
    <s v="Servicios fabricante- Microsoft Soporte Premier"/>
    <s v="COP"/>
    <s v="N/A"/>
    <s v="Architectural Review Session for Migrating and modernizing VMware to Azure VMware Solution"/>
    <s v="Servicio"/>
    <s v="Serv"/>
    <s v="Servicio"/>
    <s v="Todas las zonas"/>
    <s v="Remoto"/>
    <s v="Profesional"/>
    <s v="ARS8"/>
    <s v="Suscripción"/>
    <n v="16400000"/>
    <n v="1"/>
    <n v="1"/>
    <n v="0"/>
    <n v="16400000"/>
    <n v="17826086.960000001"/>
    <n v="0"/>
  </r>
  <r>
    <s v="Servicios fabricante- Microsoft Soporte PremierMicrosoft Soporte PremierARS7"/>
    <s v="ARS7Microsoft Soporte Premier"/>
    <m/>
    <x v="6"/>
    <s v="ARS7"/>
    <x v="6"/>
    <s v="Servicios fabricante- Microsoft Soporte Premier"/>
    <s v="COP"/>
    <s v="N/A"/>
    <s v="Architectural Review Session for Migration to Databricks"/>
    <s v="Servicio"/>
    <s v="Serv"/>
    <s v="Servicio"/>
    <s v="Todas las zonas"/>
    <s v="Remoto"/>
    <s v="Profesional"/>
    <s v="ARS7"/>
    <s v="Suscripción"/>
    <n v="32000000"/>
    <n v="1"/>
    <n v="1"/>
    <n v="0"/>
    <n v="32000000"/>
    <n v="34782608.700000003"/>
    <n v="0"/>
  </r>
  <r>
    <s v="Servicios fabricante- Microsoft Soporte PremierMicrosoft Soporte PremierARS6"/>
    <s v="ARS6Microsoft Soporte Premier"/>
    <m/>
    <x v="6"/>
    <s v="ARS6"/>
    <x v="6"/>
    <s v="Servicios fabricante- Microsoft Soporte Premier"/>
    <s v="COP"/>
    <s v="N/A"/>
    <s v="Architectural Review Session for Data Governance"/>
    <s v="Servicio"/>
    <s v="Serv"/>
    <s v="Servicio"/>
    <s v="Todas las zonas"/>
    <s v="Remoto"/>
    <s v="Profesional"/>
    <s v="ARS6"/>
    <s v="Suscripción"/>
    <n v="32000000"/>
    <n v="1"/>
    <n v="1"/>
    <n v="0"/>
    <n v="32000000"/>
    <n v="34782608.700000003"/>
    <n v="0"/>
  </r>
  <r>
    <s v="Servicios fabricante- Microsoft Soporte PremierMicrosoft Soporte PremierARS5"/>
    <s v="ARS5Microsoft Soporte Premier"/>
    <m/>
    <x v="6"/>
    <s v="ARS5"/>
    <x v="6"/>
    <s v="Servicios fabricante- Microsoft Soporte Premier"/>
    <s v="COP"/>
    <s v="N/A"/>
    <s v="Architectural Review Session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ARS5"/>
    <s v="Suscripción"/>
    <n v="32000000"/>
    <n v="1"/>
    <n v="1"/>
    <n v="0"/>
    <n v="32000000"/>
    <n v="34782608.700000003"/>
    <n v="0"/>
  </r>
  <r>
    <s v="Servicios fabricante- Microsoft Soporte PremierMicrosoft Soporte PremierARS4"/>
    <s v="ARS4Microsoft Soporte Premier"/>
    <m/>
    <x v="6"/>
    <s v="ARS4"/>
    <x v="6"/>
    <s v="Servicios fabricante- Microsoft Soporte Premier"/>
    <s v="COP"/>
    <s v="N/A"/>
    <s v="Architectural Review Session for Back up on-prem data and SaaS data to Azure"/>
    <s v="Servicio"/>
    <s v="Serv"/>
    <s v="Servicio"/>
    <s v="Todas las zonas"/>
    <s v="Remoto"/>
    <s v="Profesional"/>
    <s v="ARS4"/>
    <s v="Suscripción"/>
    <n v="16400000"/>
    <n v="1"/>
    <n v="1"/>
    <n v="0"/>
    <n v="16400000"/>
    <n v="17826086.960000001"/>
    <n v="0"/>
  </r>
  <r>
    <s v="Servicios fabricante- Microsoft Soporte PremierMicrosoft Soporte PremierARS3"/>
    <s v="ARS3Microsoft Soporte Premier"/>
    <m/>
    <x v="6"/>
    <s v="ARS3"/>
    <x v="6"/>
    <s v="Servicios fabricante- Microsoft Soporte Premier"/>
    <s v="COP"/>
    <s v="N/A"/>
    <s v="Architectural Review Session for Attaching Monitor, Storage, Networking, and Security to Azure Workloads"/>
    <s v="Servicio"/>
    <s v="Serv"/>
    <s v="Servicio"/>
    <s v="Todas las zonas"/>
    <s v="Remoto"/>
    <s v="Profesional"/>
    <s v="ARS3"/>
    <s v="Suscripción"/>
    <n v="16400000"/>
    <n v="1"/>
    <n v="1"/>
    <n v="0"/>
    <n v="16400000"/>
    <n v="17826086.960000001"/>
    <n v="0"/>
  </r>
  <r>
    <s v="Servicios fabricante- Microsoft Soporte PremierMicrosoft Soporte PremierARS20"/>
    <s v="ARS20Microsoft Soporte Premier"/>
    <m/>
    <x v="6"/>
    <s v="ARS20"/>
    <x v="6"/>
    <s v="Servicios fabricante- Microsoft Soporte Premier"/>
    <s v="COP"/>
    <s v="N/A"/>
    <s v="Architecture Review Session for Accelerating software delivery through DevSecOps with GitHub and Visual Studio - 2 Day"/>
    <s v="Servicio"/>
    <s v="Serv"/>
    <s v="Servicio"/>
    <s v="Todas las zonas"/>
    <s v="Remoto"/>
    <s v="Profesional"/>
    <s v="ARS20"/>
    <s v="Suscripción"/>
    <n v="32000000"/>
    <n v="1"/>
    <n v="1"/>
    <n v="0"/>
    <n v="32000000"/>
    <n v="34782608.700000003"/>
    <n v="0"/>
  </r>
  <r>
    <s v="Servicios fabricante- Microsoft Soporte PremierMicrosoft Soporte PremierARS2"/>
    <s v="ARS2Microsoft Soporte Premier"/>
    <m/>
    <x v="6"/>
    <s v="ARS2"/>
    <x v="6"/>
    <s v="Servicios fabricante- Microsoft Soporte Premier"/>
    <s v="COP"/>
    <s v="N/A"/>
    <s v="Architectural Review Session for Attaching Azure Backup and Azure Site Recovery to Virtual Machines"/>
    <s v="Servicio"/>
    <s v="Serv"/>
    <s v="Servicio"/>
    <s v="Todas las zonas"/>
    <s v="Remoto"/>
    <s v="Profesional"/>
    <s v="ARS2"/>
    <s v="Suscripción"/>
    <n v="16400000"/>
    <n v="1"/>
    <n v="1"/>
    <n v="0"/>
    <n v="16400000"/>
    <n v="17826086.960000001"/>
    <n v="0"/>
  </r>
  <r>
    <s v="Servicios fabricante- Microsoft Soporte PremierMicrosoft Soporte PremierARS19"/>
    <s v="ARS19Microsoft Soporte Premier"/>
    <m/>
    <x v="6"/>
    <s v="ARS19"/>
    <x v="6"/>
    <s v="Servicios fabricante- Microsoft Soporte Premier"/>
    <s v="COP"/>
    <s v="N/A"/>
    <s v="Architecture Review Session for Cloud Security Posture Management and Workload Protection"/>
    <s v="Servicio"/>
    <s v="Serv"/>
    <s v="Servicio"/>
    <s v="Todas las zonas"/>
    <s v="Remoto"/>
    <s v="Profesional"/>
    <s v="ARS19"/>
    <s v="Suscripción"/>
    <n v="13600000"/>
    <n v="1"/>
    <n v="1"/>
    <n v="0"/>
    <n v="13600000"/>
    <n v="14782608.699999999"/>
    <n v="0"/>
  </r>
  <r>
    <s v="Servicios fabricante- Microsoft Soporte PremierMicrosoft Soporte PremierARS18"/>
    <s v="ARS18Microsoft Soporte Premier"/>
    <m/>
    <x v="6"/>
    <s v="ARS18"/>
    <x v="6"/>
    <s v="Servicios fabricante- Microsoft Soporte Premier"/>
    <s v="COP"/>
    <s v="N/A"/>
    <s v="Architectural Review Session for Securing Identities"/>
    <s v="Servicio"/>
    <s v="Serv"/>
    <s v="Servicio"/>
    <s v="Todas las zonas"/>
    <s v="Remoto"/>
    <s v="Profesional"/>
    <s v="ARS18"/>
    <s v="Suscripción"/>
    <n v="48000000"/>
    <n v="1"/>
    <n v="1"/>
    <n v="0"/>
    <n v="48000000"/>
    <n v="52173913.039999999"/>
    <n v="0"/>
  </r>
  <r>
    <s v="Servicios fabricante- Microsoft Soporte PremierMicrosoft Soporte PremierARS17"/>
    <s v="ARS17Microsoft Soporte Premier"/>
    <m/>
    <x v="6"/>
    <s v="ARS17"/>
    <x v="6"/>
    <s v="Servicios fabricante- Microsoft Soporte Premier"/>
    <s v="COP"/>
    <s v="N/A"/>
    <s v="Architectural Review Session for Synapse Link and PBI Analytics"/>
    <s v="Servicio"/>
    <s v="Serv"/>
    <s v="Servicio"/>
    <s v="Todas las zonas"/>
    <s v="Remoto"/>
    <s v="Profesional"/>
    <s v="ARS17"/>
    <s v="Suscripción"/>
    <n v="32000000"/>
    <n v="1"/>
    <n v="1"/>
    <n v="0"/>
    <n v="32000000"/>
    <n v="34782608.700000003"/>
    <n v="0"/>
  </r>
  <r>
    <s v="Servicios fabricante- Microsoft Soporte PremierMicrosoft Soporte PremierARS16"/>
    <s v="ARS16Microsoft Soporte Premier"/>
    <m/>
    <x v="6"/>
    <s v="ARS16"/>
    <x v="6"/>
    <s v="Servicios fabricante- Microsoft Soporte Premier"/>
    <s v="COP"/>
    <s v="N/A"/>
    <s v="Architectural Review Session for Modernizing Apps with Azure Managed Services for Databases and Apps"/>
    <s v="Servicio"/>
    <s v="Serv"/>
    <s v="Servicio"/>
    <s v="Todas las zonas"/>
    <s v="Remoto"/>
    <s v="Profesional"/>
    <s v="ARS16"/>
    <s v="Suscripción"/>
    <n v="32000000"/>
    <n v="1"/>
    <n v="1"/>
    <n v="0"/>
    <n v="32000000"/>
    <n v="34782608.700000003"/>
    <n v="0"/>
  </r>
  <r>
    <s v="Servicios fabricante- Microsoft Soporte PremierMicrosoft Soporte PremierARS15"/>
    <s v="ARS15Microsoft Soporte Premier"/>
    <m/>
    <x v="6"/>
    <s v="ARS15"/>
    <x v="6"/>
    <s v="Servicios fabricante- Microsoft Soporte Premier"/>
    <s v="COP"/>
    <s v="N/A"/>
    <s v="Architectural Review Session for Modern Security Operations"/>
    <s v="Servicio"/>
    <s v="Serv"/>
    <s v="Servicio"/>
    <s v="Todas las zonas"/>
    <s v="Remoto"/>
    <s v="Profesional"/>
    <s v="ARS15"/>
    <s v="Suscripción"/>
    <n v="13600000"/>
    <n v="1"/>
    <n v="1"/>
    <n v="0"/>
    <n v="13600000"/>
    <n v="14782608.699999999"/>
    <n v="0"/>
  </r>
  <r>
    <s v="Servicios fabricante- Microsoft Soporte PremierMicrosoft Soporte PremierARS14"/>
    <s v="ARS14Microsoft Soporte Premier"/>
    <m/>
    <x v="6"/>
    <s v="ARS14"/>
    <x v="6"/>
    <s v="Servicios fabricante- Microsoft Soporte Premier"/>
    <s v="COP"/>
    <s v="N/A"/>
    <s v="Architectural Review Session for Migration to Azure SQL from VMs"/>
    <s v="Servicio"/>
    <s v="Serv"/>
    <s v="Servicio"/>
    <s v="Todas las zonas"/>
    <s v="Remoto"/>
    <s v="Profesional"/>
    <s v="ARS14"/>
    <s v="Suscripción"/>
    <n v="32000000"/>
    <n v="1"/>
    <n v="1"/>
    <n v="0"/>
    <n v="32000000"/>
    <n v="34782608.700000003"/>
    <n v="0"/>
  </r>
  <r>
    <s v="Servicios fabricante- Microsoft Soporte PremierMicrosoft Soporte PremierARS13"/>
    <s v="ARS13Microsoft Soporte Premier"/>
    <m/>
    <x v="6"/>
    <s v="ARS13"/>
    <x v="6"/>
    <s v="Servicios fabricante- Microsoft Soporte Premier"/>
    <s v="COP"/>
    <s v="N/A"/>
    <s v="Architectural Review Session for Migration to Azure SQL or Arc-Enabled Data Services"/>
    <s v="Servicio"/>
    <s v="Serv"/>
    <s v="Servicio"/>
    <s v="Todas las zonas"/>
    <s v="Remoto"/>
    <s v="Profesional"/>
    <s v="ARS13"/>
    <s v="Suscripción"/>
    <n v="48000000"/>
    <n v="1"/>
    <n v="1"/>
    <n v="0"/>
    <n v="48000000"/>
    <n v="52173913.039999999"/>
    <n v="0"/>
  </r>
  <r>
    <s v="Servicios fabricante- Microsoft Soporte PremierMicrosoft Soporte PremierARS12"/>
    <s v="ARS12Microsoft Soporte Premier"/>
    <m/>
    <x v="6"/>
    <s v="ARS12"/>
    <x v="6"/>
    <s v="Servicios fabricante- Microsoft Soporte Premier"/>
    <s v="COP"/>
    <s v="N/A"/>
    <s v="Architectural Review Session for Migration to Azure Open Source Databases"/>
    <s v="Servicio"/>
    <s v="Serv"/>
    <s v="Servicio"/>
    <s v="Todas las zonas"/>
    <s v="Remoto"/>
    <s v="Profesional"/>
    <s v="ARS12"/>
    <s v="Suscripción"/>
    <n v="32000000"/>
    <n v="1"/>
    <n v="1"/>
    <n v="0"/>
    <n v="32000000"/>
    <n v="34782608.700000003"/>
    <n v="0"/>
  </r>
  <r>
    <s v="Servicios fabricante- Microsoft Soporte PremierMicrosoft Soporte PremierARS11"/>
    <s v="ARS11Microsoft Soporte Premier"/>
    <m/>
    <x v="6"/>
    <s v="ARS11"/>
    <x v="6"/>
    <s v="Servicios fabricante- Microsoft Soporte Premier"/>
    <s v="COP"/>
    <s v="N/A"/>
    <s v="Architectural Review Session for Migration to Azure Synapse"/>
    <s v="Servicio"/>
    <s v="Serv"/>
    <s v="Servicio"/>
    <s v="Todas las zonas"/>
    <s v="Remoto"/>
    <s v="Profesional"/>
    <s v="ARS11"/>
    <s v="Suscripción"/>
    <n v="32000000"/>
    <n v="1"/>
    <n v="1"/>
    <n v="0"/>
    <n v="32000000"/>
    <n v="34782608.700000003"/>
    <n v="0"/>
  </r>
  <r>
    <s v="Servicios fabricante- Microsoft Soporte PremierMicrosoft Soporte PremierARS10"/>
    <s v="ARS10Microsoft Soporte Premier"/>
    <m/>
    <x v="6"/>
    <s v="ARS10"/>
    <x v="6"/>
    <s v="Servicios fabricante- Microsoft Soporte Premier"/>
    <s v="COP"/>
    <s v="N/A"/>
    <s v="Architectural Review Session for Migration and modernizing Virtual Machines to Azure"/>
    <s v="Servicio"/>
    <s v="Serv"/>
    <s v="Servicio"/>
    <s v="Todas las zonas"/>
    <s v="Remoto"/>
    <s v="Profesional"/>
    <s v="ARS10"/>
    <s v="Suscripción"/>
    <n v="16400000"/>
    <n v="1"/>
    <n v="1"/>
    <n v="0"/>
    <n v="16400000"/>
    <n v="17826086.960000001"/>
    <n v="0"/>
  </r>
  <r>
    <s v="Servicios fabricante- Microsoft Soporte PremierMicrosoft Soporte PremierARS1"/>
    <s v="ARS1Microsoft Soporte Premier"/>
    <m/>
    <x v="6"/>
    <s v="ARS1"/>
    <x v="6"/>
    <s v="Servicios fabricante- Microsoft Soporte Premier"/>
    <s v="COP"/>
    <s v="N/A"/>
    <s v="Architectural Review Session for Azure Analytics &amp; Azure Machine Learning"/>
    <s v="Servicio"/>
    <s v="Serv"/>
    <s v="Servicio"/>
    <s v="Todas las zonas"/>
    <s v="Remoto"/>
    <s v="Profesional"/>
    <s v="ARS1"/>
    <s v="Suscripción"/>
    <n v="32000000"/>
    <n v="1"/>
    <n v="1"/>
    <n v="0"/>
    <n v="32000000"/>
    <n v="34782608.700000003"/>
    <n v="0"/>
  </r>
  <r>
    <s v="Servicios fabricante- Microsoft Soporte PremierMicrosoft Soporte PremierARAWV"/>
    <s v="ARAWVMicrosoft Soporte Premier"/>
    <m/>
    <x v="6"/>
    <s v="ARAWV"/>
    <x v="6"/>
    <s v="Servicios fabricante- Microsoft Soporte Premier"/>
    <s v="COP"/>
    <s v="N/A"/>
    <s v="Architectural review and validation for Modernize and Extend VDI to AVD"/>
    <s v="Servicio"/>
    <s v="Serv"/>
    <s v="Servicio"/>
    <s v="Todas las zonas"/>
    <s v="Remoto"/>
    <s v="Profesional"/>
    <s v="ARAWV"/>
    <s v="Suscripción"/>
    <n v="16400000"/>
    <n v="1"/>
    <n v="1"/>
    <n v="0"/>
    <n v="16400000"/>
    <n v="17826086.960000001"/>
    <n v="0"/>
  </r>
  <r>
    <s v="Servicios fabricante- Microsoft Soporte PremierMicrosoft Soporte PremierAPPD"/>
    <s v="APPDMicrosoft Soporte Premier"/>
    <m/>
    <x v="6"/>
    <s v="APPD"/>
    <x v="6"/>
    <s v="Servicios fabricante- Microsoft Soporte Premier"/>
    <s v="COP"/>
    <s v="N/A"/>
    <s v="Activate - Power Platform : Dataverse Monitoring with Application Insights"/>
    <s v="Servicio"/>
    <s v="Serv"/>
    <s v="Servicio"/>
    <s v="Todas las zonas"/>
    <s v="Remoto/Sitio"/>
    <s v="Profesional"/>
    <s v="APPD"/>
    <s v="Suscripción"/>
    <n v="26400000"/>
    <n v="1"/>
    <n v="1"/>
    <n v="0"/>
    <n v="26400000"/>
    <n v="28695652.170000002"/>
    <n v="0"/>
  </r>
  <r>
    <s v="Servicios fabricante- Microsoft Soporte PremierMicrosoft Soporte PremierAPPBU"/>
    <s v="APPBUMicrosoft Soporte Premier"/>
    <m/>
    <x v="6"/>
    <s v="APPBU"/>
    <x v="6"/>
    <s v="Servicios fabricante- Microsoft Soporte Premier"/>
    <s v="COP"/>
    <s v="N/A"/>
    <s v="Activate - Power Platform: PVA for Business Users"/>
    <s v="Servicio"/>
    <s v="Serv"/>
    <s v="Servicio"/>
    <s v="Todas las zonas"/>
    <s v="Remoto/Sitio"/>
    <s v="Profesional"/>
    <s v="APPBU"/>
    <s v="Suscripción"/>
    <n v="32400000"/>
    <n v="1"/>
    <n v="1"/>
    <n v="0"/>
    <n v="32400000"/>
    <n v="35217391.299999997"/>
    <n v="0"/>
  </r>
  <r>
    <s v="Servicios fabricante- Microsoft Soporte PremierMicrosoft Soporte PremierAMVL"/>
    <s v="AMVLMicrosoft Soporte Premier"/>
    <m/>
    <x v="6"/>
    <s v="AMVL"/>
    <x v="6"/>
    <s v="Servicios fabricante- Microsoft Soporte Premier"/>
    <s v="COP"/>
    <s v="N/A"/>
    <s v="Activate - Microsoft Viva Learning"/>
    <s v="Servicio"/>
    <s v="Serv"/>
    <s v="Servicio"/>
    <s v="Todas las zonas"/>
    <s v="Remoto/Sitio"/>
    <s v="Profesional"/>
    <s v="AMVL"/>
    <s v="Suscripción"/>
    <n v="32400000"/>
    <n v="1"/>
    <n v="1"/>
    <n v="0"/>
    <n v="32400000"/>
    <n v="35217391.299999997"/>
    <n v="0"/>
  </r>
  <r>
    <s v="Servicios fabricante- Microsoft Soporte PremierMicrosoft Soporte PremierAMTC"/>
    <s v="AMTCMicrosoft Soporte Premier"/>
    <m/>
    <x v="6"/>
    <s v="AMTC"/>
    <x v="6"/>
    <s v="Servicios fabricante- Microsoft Soporte Premier"/>
    <s v="COP"/>
    <s v="N/A"/>
    <s v="Accelerate Microsoft Teams Calling Plans"/>
    <s v="Servicio"/>
    <s v="Serv"/>
    <s v="Servicio"/>
    <s v="Todas las zonas"/>
    <s v="Remoto/Sitio"/>
    <s v="Profesional"/>
    <s v="AMTC"/>
    <s v="Suscripción"/>
    <n v="38000000"/>
    <n v="1"/>
    <n v="1"/>
    <n v="0"/>
    <n v="38000000"/>
    <n v="41304347.829999998"/>
    <n v="0"/>
  </r>
  <r>
    <s v="Servicios fabricante- Microsoft Soporte PremierMicrosoft Soporte PremierAMSS"/>
    <s v="AMSSMicrosoft Soporte Premier"/>
    <m/>
    <x v="6"/>
    <s v="AMSS"/>
    <x v="6"/>
    <s v="Servicios fabricante- Microsoft Soporte Premier"/>
    <s v="COP"/>
    <s v="N/A"/>
    <s v="Activate Microsoft Surface"/>
    <s v="Servicio"/>
    <s v="Serv"/>
    <s v="Servicio"/>
    <s v="Todas las zonas"/>
    <s v="Remoto/Sitio"/>
    <s v="Profesional"/>
    <s v="AMSS"/>
    <s v="Suscripción"/>
    <n v="34400000"/>
    <n v="1"/>
    <n v="1"/>
    <n v="0"/>
    <n v="34400000"/>
    <n v="37391304.350000001"/>
    <n v="0"/>
  </r>
  <r>
    <s v="Servicios fabricante- Microsoft Soporte PremierMicrosoft Soporte PremierAMSCMP"/>
    <s v="AMSCMPMicrosoft Soporte Premier"/>
    <m/>
    <x v="6"/>
    <s v="AMSCMP"/>
    <x v="6"/>
    <s v="Servicios fabricante- Microsoft Soporte Premier"/>
    <s v="COP"/>
    <s v="N/A"/>
    <s v="Activate Microsoft 365 Security and Compliance: Microsoft Priva"/>
    <s v="Servicio"/>
    <s v="Serv"/>
    <s v="Servicio"/>
    <s v="Todas las zonas"/>
    <s v="Remoto/Sitio"/>
    <s v="Profesional"/>
    <s v="AMSCMP"/>
    <s v="Suscripción"/>
    <n v="32400000"/>
    <n v="1"/>
    <n v="1"/>
    <n v="0"/>
    <n v="32400000"/>
    <n v="35217391.299999997"/>
    <n v="0"/>
  </r>
  <r>
    <s v="Servicios fabricante- Microsoft Soporte PremierMicrosoft Soporte PremierAMSCM"/>
    <s v="AMSCMMicrosoft Soporte Premier"/>
    <m/>
    <x v="6"/>
    <s v="AMSCM"/>
    <x v="6"/>
    <s v="Servicios fabricante- Microsoft Soporte Premier"/>
    <s v="COP"/>
    <s v="N/A"/>
    <s v="Activate Microsoft 365 Security and Compliance : Manage Insider Risks"/>
    <s v="Servicio"/>
    <s v="Serv"/>
    <s v="Servicio"/>
    <s v="Todas las zonas"/>
    <s v="Remoto/Sitio"/>
    <s v="Profesional"/>
    <s v="AMSCM"/>
    <s v="Suscripción"/>
    <n v="28800000"/>
    <n v="1"/>
    <n v="1"/>
    <n v="0"/>
    <n v="28800000"/>
    <n v="31304347.829999998"/>
    <n v="0"/>
  </r>
  <r>
    <s v="Servicios fabricante- Microsoft Soporte PremierMicrosoft Soporte PremierAMSC"/>
    <s v="AMSCMicrosoft Soporte Premier"/>
    <m/>
    <x v="6"/>
    <s v="AMSC"/>
    <x v="6"/>
    <s v="Servicios fabricante- Microsoft Soporte Premier"/>
    <s v="COP"/>
    <s v="N/A"/>
    <s v="Activate Microsoft 365 Security and Compliance : Records Management"/>
    <s v="Servicio"/>
    <s v="Serv"/>
    <s v="Servicio"/>
    <s v="Todas las zonas"/>
    <s v="Remoto/Sitio"/>
    <s v="Profesional"/>
    <s v="AMSC"/>
    <s v="Suscripción"/>
    <n v="28800000"/>
    <n v="1"/>
    <n v="1"/>
    <n v="0"/>
    <n v="28800000"/>
    <n v="31304347.829999998"/>
    <n v="0"/>
  </r>
  <r>
    <s v="Servicios fabricante- Microsoft Soporte PremierMicrosoft Soporte PremierAM36IR"/>
    <s v="AM36IRMicrosoft Soporte Premier"/>
    <m/>
    <x v="6"/>
    <s v="AM36IR"/>
    <x v="6"/>
    <s v="Servicios fabricante- Microsoft Soporte Premier"/>
    <s v="COP"/>
    <s v="N/A"/>
    <s v="Activate Microsoft 365 Security and Compliance : Purview Manage Insider Risks"/>
    <s v="Servicio"/>
    <s v="Serv"/>
    <s v="Servicio"/>
    <s v="Todas las zonas"/>
    <s v="Remoto"/>
    <s v="Profesional"/>
    <s v="AM36IR"/>
    <s v="Suscripción"/>
    <n v="32400000"/>
    <n v="1"/>
    <n v="1"/>
    <n v="0"/>
    <n v="32400000"/>
    <n v="35217391.299999997"/>
    <n v="0"/>
  </r>
  <r>
    <s v="Servicios fabricante- Microsoft Soporte PremierMicrosoft Soporte PremierAM365RM"/>
    <s v="AM365RMMicrosoft Soporte Premier"/>
    <m/>
    <x v="6"/>
    <s v="AM365RM"/>
    <x v="6"/>
    <s v="Servicios fabricante- Microsoft Soporte Premier"/>
    <s v="COP"/>
    <s v="N/A"/>
    <s v="Activate Microsoft 365 Security and Compliance : Purview Records Management"/>
    <s v="Servicio"/>
    <s v="Serv"/>
    <s v="Servicio"/>
    <s v="Todas las zonas"/>
    <s v="Remoto"/>
    <s v="Profesional"/>
    <s v="AM365RM"/>
    <s v="Suscripción"/>
    <n v="32400000"/>
    <n v="1"/>
    <n v="1"/>
    <n v="0"/>
    <n v="32400000"/>
    <n v="35217391.299999997"/>
    <n v="0"/>
  </r>
  <r>
    <s v="Servicios fabricante- Microsoft Soporte PremierMicrosoft Soporte PremierAM365P"/>
    <s v="AM365PMicrosoft Soporte Premier"/>
    <m/>
    <x v="6"/>
    <s v="AM365P"/>
    <x v="6"/>
    <s v="Servicios fabricante- Microsoft Soporte Premier"/>
    <s v="COP"/>
    <s v="N/A"/>
    <s v="Activate Microsoft 365 Security and Compliance : Purview Data Lifecyle Management"/>
    <s v="Servicio"/>
    <s v="Serv"/>
    <s v="Servicio"/>
    <s v="Todas las zonas"/>
    <s v="Remoto"/>
    <s v="Profesional"/>
    <s v="AM365P"/>
    <s v="Suscripción"/>
    <n v="32400000"/>
    <n v="1"/>
    <n v="1"/>
    <n v="0"/>
    <n v="32400000"/>
    <n v="35217391.299999997"/>
    <n v="0"/>
  </r>
  <r>
    <s v="Servicios fabricante- Microsoft Soporte PremierMicrosoft Soporte PremierAM365LP"/>
    <s v="AM365LPMicrosoft Soporte Premier"/>
    <m/>
    <x v="6"/>
    <s v="AM365LP"/>
    <x v="6"/>
    <s v="Servicios fabricante- Microsoft Soporte Premier"/>
    <s v="COP"/>
    <s v="N/A"/>
    <s v="Activate Microsoft 365 Security and Compliance : Purview Data Loss Prevention"/>
    <s v="Servicio"/>
    <s v="Serv"/>
    <s v="Servicio"/>
    <s v="Todas las zonas"/>
    <s v="Remoto"/>
    <s v="Profesional"/>
    <s v="AM365LP"/>
    <s v="Suscripción"/>
    <n v="32400000"/>
    <n v="1"/>
    <n v="1"/>
    <n v="0"/>
    <n v="32400000"/>
    <n v="35217391.299999997"/>
    <n v="0"/>
  </r>
  <r>
    <s v="Servicios fabricante- Microsoft Soporte PremierMicrosoft Soporte PremierALZ9"/>
    <s v="ALZ9Microsoft Soporte Premier"/>
    <m/>
    <x v="6"/>
    <s v="ALZ9"/>
    <x v="6"/>
    <s v="Servicios fabricante- Microsoft Soporte Premier"/>
    <s v="COP"/>
    <s v="N/A"/>
    <s v="Azure landing zone Deployment for Migration to Azure SQL from VMs"/>
    <s v="Servicio"/>
    <s v="Serv"/>
    <s v="Servicio"/>
    <s v="Todas las zonas"/>
    <s v="Remoto"/>
    <s v="Profesional"/>
    <s v="ALZ9"/>
    <s v="Suscripción"/>
    <n v="103200000"/>
    <n v="1"/>
    <n v="1"/>
    <n v="0"/>
    <n v="103200000"/>
    <n v="112173913.04000001"/>
    <n v="0"/>
  </r>
  <r>
    <s v="Servicios fabricante- Microsoft Soporte PremierMicrosoft Soporte PremierALZ8"/>
    <s v="ALZ8Microsoft Soporte Premier"/>
    <m/>
    <x v="6"/>
    <s v="ALZ8"/>
    <x v="6"/>
    <s v="Servicios fabricante- Microsoft Soporte Premier"/>
    <s v="COP"/>
    <s v="N/A"/>
    <s v="Azure landing zone Deployment for Migration to Azure SQL or Arc-Enabled Data Services"/>
    <s v="Servicio"/>
    <s v="Serv"/>
    <s v="Servicio"/>
    <s v="Todas las zonas"/>
    <s v="Remoto"/>
    <s v="Profesional"/>
    <s v="ALZ8"/>
    <s v="Suscripción"/>
    <n v="103200000"/>
    <n v="1"/>
    <n v="1"/>
    <n v="0"/>
    <n v="103200000"/>
    <n v="112173913.04000001"/>
    <n v="0"/>
  </r>
  <r>
    <s v="Servicios fabricante- Microsoft Soporte PremierMicrosoft Soporte PremierALZ7"/>
    <s v="ALZ7Microsoft Soporte Premier"/>
    <m/>
    <x v="6"/>
    <s v="ALZ7"/>
    <x v="6"/>
    <s v="Servicios fabricante- Microsoft Soporte Premier"/>
    <s v="COP"/>
    <s v="N/A"/>
    <s v="Azure landing zone Deployment for Migration to Azure Open Source Databases"/>
    <s v="Servicio"/>
    <s v="Serv"/>
    <s v="Servicio"/>
    <s v="Todas las zonas"/>
    <s v="Remoto"/>
    <s v="Profesional"/>
    <s v="ALZ7"/>
    <s v="Suscripción"/>
    <n v="103200000"/>
    <n v="1"/>
    <n v="1"/>
    <n v="0"/>
    <n v="103200000"/>
    <n v="112173913.04000001"/>
    <n v="0"/>
  </r>
  <r>
    <s v="Servicios fabricante- Microsoft Soporte PremierMicrosoft Soporte PremierALZ6"/>
    <s v="ALZ6Microsoft Soporte Premier"/>
    <m/>
    <x v="6"/>
    <s v="ALZ6"/>
    <x v="6"/>
    <s v="Servicios fabricante- Microsoft Soporte Premier"/>
    <s v="COP"/>
    <s v="N/A"/>
    <s v="Azure landing zone Deployment for Migration to Azure Synapse"/>
    <s v="Servicio"/>
    <s v="Serv"/>
    <s v="Servicio"/>
    <s v="Todas las zonas"/>
    <s v="Remoto"/>
    <s v="Profesional"/>
    <s v="ALZ6"/>
    <s v="Suscripción"/>
    <n v="103200000"/>
    <n v="1"/>
    <n v="1"/>
    <n v="0"/>
    <n v="103200000"/>
    <n v="112173913.04000001"/>
    <n v="0"/>
  </r>
  <r>
    <s v="Servicios fabricante- Microsoft Soporte PremierMicrosoft Soporte PremierALZ5"/>
    <s v="ALZ5Microsoft Soporte Premier"/>
    <m/>
    <x v="6"/>
    <s v="ALZ5"/>
    <x v="6"/>
    <s v="Servicios fabricante- Microsoft Soporte Premier"/>
    <s v="COP"/>
    <s v="N/A"/>
    <s v="Azure landing zone Deployment for Migration to Databricks"/>
    <s v="Servicio"/>
    <s v="Serv"/>
    <s v="Servicio"/>
    <s v="Todas las zonas"/>
    <s v="Remoto"/>
    <s v="Profesional"/>
    <s v="ALZ5"/>
    <s v="Suscripción"/>
    <n v="103200000"/>
    <n v="1"/>
    <n v="1"/>
    <n v="0"/>
    <n v="103200000"/>
    <n v="112173913.04000001"/>
    <n v="0"/>
  </r>
  <r>
    <s v="Servicios fabricante- Microsoft Soporte PremierMicrosoft Soporte PremierALZ4"/>
    <s v="ALZ4Microsoft Soporte Premier"/>
    <m/>
    <x v="6"/>
    <s v="ALZ4"/>
    <x v="6"/>
    <s v="Servicios fabricante- Microsoft Soporte Premier"/>
    <s v="COP"/>
    <s v="N/A"/>
    <s v="Azure landing zone Deployment for Data Governance"/>
    <s v="Servicio"/>
    <s v="Serv"/>
    <s v="Servicio"/>
    <s v="Todas las zonas"/>
    <s v="Remoto"/>
    <s v="Profesional"/>
    <s v="ALZ4"/>
    <s v="Suscripción"/>
    <n v="103200000"/>
    <n v="1"/>
    <n v="1"/>
    <n v="0"/>
    <n v="103200000"/>
    <n v="112173913.04000001"/>
    <n v="0"/>
  </r>
  <r>
    <s v="Servicios fabricante- Microsoft Soporte PremierMicrosoft Soporte PremierALZ3"/>
    <s v="ALZ3Microsoft Soporte Premier"/>
    <m/>
    <x v="6"/>
    <s v="ALZ3"/>
    <x v="6"/>
    <s v="Servicios fabricante- Microsoft Soporte Premier"/>
    <s v="COP"/>
    <s v="N/A"/>
    <s v="Azure landing zone Deployment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ALZ3"/>
    <s v="Suscripción"/>
    <n v="103200000"/>
    <n v="1"/>
    <n v="1"/>
    <n v="0"/>
    <n v="103200000"/>
    <n v="112173913.04000001"/>
    <n v="0"/>
  </r>
  <r>
    <s v="Servicios fabricante- Microsoft Soporte PremierMicrosoft Soporte PremierALZ2"/>
    <s v="ALZ2Microsoft Soporte Premier"/>
    <m/>
    <x v="6"/>
    <s v="ALZ2"/>
    <x v="6"/>
    <s v="Servicios fabricante- Microsoft Soporte Premier"/>
    <s v="COP"/>
    <s v="N/A"/>
    <s v="Azure landing zone Deployment for Azure"/>
    <s v="Servicio"/>
    <s v="Serv"/>
    <s v="Servicio"/>
    <s v="Todas las zonas"/>
    <s v="Remoto"/>
    <s v="Profesional"/>
    <s v="ALZ2"/>
    <s v="Suscripción"/>
    <n v="137200000"/>
    <n v="1"/>
    <n v="1"/>
    <n v="0"/>
    <n v="137200000"/>
    <n v="149130434.78"/>
    <n v="0"/>
  </r>
  <r>
    <s v="Servicios fabricante- Microsoft Soporte PremierMicrosoft Soporte PremierALZ11"/>
    <s v="ALZ11Microsoft Soporte Premier"/>
    <m/>
    <x v="6"/>
    <s v="ALZ11"/>
    <x v="6"/>
    <s v="Servicios fabricante- Microsoft Soporte Premier"/>
    <s v="COP"/>
    <s v="N/A"/>
    <s v="Azure landing zone Deployment for Synapse Link and PBI Analytics"/>
    <s v="Servicio"/>
    <s v="Serv"/>
    <s v="Servicio"/>
    <s v="Todas las zonas"/>
    <s v="Remoto"/>
    <s v="Profesional"/>
    <s v="ALZ11"/>
    <s v="Suscripción"/>
    <n v="103200000"/>
    <n v="1"/>
    <n v="1"/>
    <n v="0"/>
    <n v="103200000"/>
    <n v="112173913.04000001"/>
    <n v="0"/>
  </r>
  <r>
    <s v="Servicios fabricante- Microsoft Soporte PremierMicrosoft Soporte PremierALZ10"/>
    <s v="ALZ10Microsoft Soporte Premier"/>
    <m/>
    <x v="6"/>
    <s v="ALZ10"/>
    <x v="6"/>
    <s v="Servicios fabricante- Microsoft Soporte Premier"/>
    <s v="COP"/>
    <s v="N/A"/>
    <s v="Azure landing zone Deployment for Modernizing Apps with Azure Managed Services for Databases and Apps"/>
    <s v="Servicio"/>
    <s v="Serv"/>
    <s v="Servicio"/>
    <s v="Todas las zonas"/>
    <s v="Remoto"/>
    <s v="Profesional"/>
    <s v="ALZ10"/>
    <s v="Suscripción"/>
    <n v="103200000"/>
    <n v="1"/>
    <n v="1"/>
    <n v="0"/>
    <n v="103200000"/>
    <n v="112173913.04000001"/>
    <n v="0"/>
  </r>
  <r>
    <s v="Servicios fabricante- Microsoft Soporte PremierMicrosoft Soporte PremierALZ1"/>
    <s v="ALZ1Microsoft Soporte Premier"/>
    <m/>
    <x v="6"/>
    <s v="ALZ1"/>
    <x v="6"/>
    <s v="Servicios fabricante- Microsoft Soporte Premier"/>
    <s v="COP"/>
    <s v="N/A"/>
    <s v="Azure landing zone Deployment for Azure Analytics &amp; Azure Machine Learning"/>
    <s v="Servicio"/>
    <s v="Serv"/>
    <s v="Servicio"/>
    <s v="Todas las zonas"/>
    <s v="Remoto"/>
    <s v="Profesional"/>
    <s v="ALZ1"/>
    <s v="Suscripción"/>
    <n v="103200000"/>
    <n v="1"/>
    <n v="1"/>
    <n v="0"/>
    <n v="103200000"/>
    <n v="112173913.04000001"/>
    <n v="0"/>
  </r>
  <r>
    <s v="Servicios fabricante- Microsoft Soporte PremierMicrosoft Soporte PremierALMPP"/>
    <s v="ALMPPMicrosoft Soporte Premier"/>
    <m/>
    <x v="6"/>
    <s v="ALMPP"/>
    <x v="6"/>
    <s v="Servicios fabricante- Microsoft Soporte Premier"/>
    <s v="COP"/>
    <s v="N/A"/>
    <s v="Activate - Power Platform: ALM with Dataverse"/>
    <s v="Servicio"/>
    <s v="Serv"/>
    <s v="Servicio"/>
    <s v="Todas las zonas"/>
    <s v="Remoto"/>
    <s v="Profesional"/>
    <s v="ALMPP"/>
    <s v="Suscripción"/>
    <n v="48000000"/>
    <n v="1"/>
    <n v="1"/>
    <n v="0"/>
    <n v="48000000"/>
    <n v="52173913.039999999"/>
    <n v="0"/>
  </r>
  <r>
    <s v="Servicios fabricante- Microsoft Soporte PremierMicrosoft Soporte PremierALM1"/>
    <s v="ALM1Microsoft Soporte Premier"/>
    <m/>
    <x v="6"/>
    <s v="ALM1"/>
    <x v="6"/>
    <s v="Servicios fabricante- Microsoft Soporte Premier"/>
    <s v="COP"/>
    <s v="N/A"/>
    <s v="WorkshopPLUS - Power Platform: ALM with Dataverse 1 Day with Lab - Closed Workshop"/>
    <s v="Servicio"/>
    <s v="Serv"/>
    <s v="Servicio"/>
    <s v="Todas las zonas"/>
    <s v="Remoto"/>
    <s v="Profesional"/>
    <s v="ALM1"/>
    <s v="Suscripción"/>
    <n v="28800000"/>
    <n v="1"/>
    <n v="1"/>
    <n v="0"/>
    <n v="28800000"/>
    <n v="31304347.829999998"/>
    <n v="0"/>
  </r>
  <r>
    <s v="Servicios fabricante- Microsoft Soporte PremierMicrosoft Soporte PremierAHTPPB"/>
    <s v="AHTPPBMicrosoft Soporte Premier"/>
    <m/>
    <x v="6"/>
    <s v="AHTPPB"/>
    <x v="6"/>
    <s v="Servicios fabricante- Microsoft Soporte Premier"/>
    <s v="COP"/>
    <s v="N/A"/>
    <s v="Activate - Microsoft 365 Hackathon for Teams and Power Platform - Basic"/>
    <s v="Servicio"/>
    <s v="Serv"/>
    <s v="Servicio"/>
    <s v="Todas las zonas"/>
    <s v="Sitio"/>
    <s v="Profesional"/>
    <s v="AHTPPB"/>
    <s v="Suscripción"/>
    <n v="48000000"/>
    <n v="1"/>
    <n v="1"/>
    <n v="0"/>
    <n v="48000000"/>
    <n v="52173913.039999999"/>
    <n v="0"/>
  </r>
  <r>
    <s v="Servicios fabricante- Microsoft Soporte PremierMicrosoft Soporte PremierAHTPP"/>
    <s v="AHTPPMicrosoft Soporte Premier"/>
    <m/>
    <x v="6"/>
    <s v="AHTPP"/>
    <x v="6"/>
    <s v="Servicios fabricante- Microsoft Soporte Premier"/>
    <s v="COP"/>
    <s v="N/A"/>
    <s v="Activate - Microsoft 365 Hackathon for Teams and Power Platform - Advanced"/>
    <s v="Servicio"/>
    <s v="Serv"/>
    <s v="Servicio"/>
    <s v="Todas las zonas"/>
    <s v="Remoto/Sitio"/>
    <s v="Profesional"/>
    <s v="AHTPP"/>
    <s v="Suscripción"/>
    <n v="63600000"/>
    <n v="1"/>
    <n v="1"/>
    <n v="0"/>
    <n v="63600000"/>
    <n v="69130434.780000001"/>
    <n v="0"/>
  </r>
  <r>
    <s v="Servicios fabricante- Microsoft Soporte PremierMicrosoft Soporte PremierAHCA"/>
    <s v="AHCAMicrosoft Soporte Premier"/>
    <m/>
    <x v="6"/>
    <s v="AHCA"/>
    <x v="6"/>
    <s v="Servicios fabricante- Microsoft Soporte Premier"/>
    <s v="COP"/>
    <s v="N/A"/>
    <s v="Activate Hybrid Cloud with Azure Arc"/>
    <s v="Servicio"/>
    <s v="Serv"/>
    <s v="Servicio"/>
    <s v="Todas las zonas"/>
    <s v="Remoto/Sitio"/>
    <s v="Profesional"/>
    <s v="AHCA"/>
    <s v="Suscripción"/>
    <n v="34400000"/>
    <n v="1"/>
    <n v="1"/>
    <n v="0"/>
    <n v="34400000"/>
    <n v="37391304.350000001"/>
    <n v="0"/>
  </r>
  <r>
    <s v="Servicios fabricante- Microsoft Soporte PremierMicrosoft Soporte PremierAGPP"/>
    <s v="AGPPMicrosoft Soporte Premier"/>
    <m/>
    <x v="6"/>
    <s v="AGPP"/>
    <x v="6"/>
    <s v="Servicios fabricante- Microsoft Soporte Premier"/>
    <s v="COP"/>
    <s v="N/A"/>
    <s v="Azure Governance Planning"/>
    <s v="Servicio"/>
    <s v="Serv"/>
    <s v="Servicio"/>
    <s v="Todas las zonas"/>
    <s v="Remoto/Sitio"/>
    <s v="Profesional"/>
    <s v="AGPP"/>
    <s v="Suscripción"/>
    <n v="86000000"/>
    <n v="1"/>
    <n v="1"/>
    <n v="0"/>
    <n v="86000000"/>
    <n v="93478260.870000005"/>
    <n v="0"/>
  </r>
  <r>
    <s v="Servicios fabricante- Microsoft Soporte PremierMicrosoft Soporte PremierAGMO"/>
    <s v="AGMOMicrosoft Soporte Premier"/>
    <m/>
    <x v="6"/>
    <s v="AGMO"/>
    <x v="6"/>
    <s v="Servicios fabricante- Microsoft Soporte Premier"/>
    <s v="COP"/>
    <s v="N/A"/>
    <s v="Azure Governance Management Optimization"/>
    <s v="Servicio"/>
    <s v="Serv"/>
    <s v="Servicio"/>
    <s v="Todas las zonas"/>
    <s v="Remoto/Sitio"/>
    <s v="Profesional"/>
    <s v="AGMO"/>
    <s v="Suscripción"/>
    <n v="86000000"/>
    <n v="1"/>
    <n v="1"/>
    <n v="0"/>
    <n v="86000000"/>
    <n v="93478260.870000005"/>
    <n v="0"/>
  </r>
  <r>
    <s v="Servicios fabricante- Microsoft Soporte PremierMicrosoft Soporte PremierAFNT"/>
    <s v="AFNTMicrosoft Soporte Premier"/>
    <m/>
    <x v="6"/>
    <s v="AFNT"/>
    <x v="6"/>
    <s v="Servicios fabricante- Microsoft Soporte Premier"/>
    <s v="COP"/>
    <s v="N/A"/>
    <s v="Adoption Foundation"/>
    <s v="Servicio"/>
    <s v="Serv"/>
    <s v="Servicio"/>
    <s v="Todas las zonas"/>
    <s v="Remoto/Sitio"/>
    <s v="Profesional"/>
    <s v="AFNT"/>
    <s v="Suscripción"/>
    <n v="50000000"/>
    <n v="1"/>
    <n v="1"/>
    <n v="0"/>
    <n v="50000000"/>
    <n v="54347826.090000004"/>
    <n v="0"/>
  </r>
  <r>
    <s v="Servicios fabricante- Microsoft Soporte PremierMicrosoft Soporte PremierADSSP"/>
    <s v="ADSSPMicrosoft Soporte Premier"/>
    <m/>
    <x v="6"/>
    <s v="ADSSP"/>
    <x v="6"/>
    <s v="Servicios fabricante- Microsoft Soporte Premier"/>
    <s v="COP"/>
    <s v="N/A"/>
    <s v="Architecture Design Session for Cloud Security Posture Management and Workload Protection"/>
    <s v="Servicio"/>
    <s v="Serv"/>
    <s v="Servicio"/>
    <s v="Todas las zonas"/>
    <s v="Remoto/Sitio"/>
    <s v="Profesional"/>
    <s v="ADSSP"/>
    <s v="Suscripción"/>
    <n v="32000000"/>
    <n v="1"/>
    <n v="1"/>
    <n v="0"/>
    <n v="32000000"/>
    <n v="34782608.700000003"/>
    <n v="0"/>
  </r>
  <r>
    <s v="Servicios fabricante- Microsoft Soporte PremierMicrosoft Soporte PremierADSSC"/>
    <s v="ADSSCMicrosoft Soporte Premier"/>
    <m/>
    <x v="6"/>
    <s v="ADSSC"/>
    <x v="6"/>
    <s v="Servicios fabricante- Microsoft Soporte Premier"/>
    <s v="COP"/>
    <s v="N/A"/>
    <s v="Architecture Design Session for Secure Collaboration and Prevent Phishing"/>
    <s v="Servicio"/>
    <s v="Serv"/>
    <s v="Servicio"/>
    <s v="Todas las zonas"/>
    <s v="Remoto"/>
    <s v="Profesional"/>
    <s v="ADSSC"/>
    <s v="Suscripción"/>
    <n v="16400000"/>
    <n v="1"/>
    <n v="1"/>
    <n v="0"/>
    <n v="16400000"/>
    <n v="17826086.960000001"/>
    <n v="0"/>
  </r>
  <r>
    <s v="Servicios fabricante- Microsoft Soporte PremierMicrosoft Soporte PremierADSMDE"/>
    <s v="ADSMDEMicrosoft Soporte Premier"/>
    <m/>
    <x v="6"/>
    <s v="ADSMDE"/>
    <x v="6"/>
    <s v="Servicios fabricante- Microsoft Soporte Premier"/>
    <s v="COP"/>
    <s v="N/A"/>
    <s v="Architecture Design Session - Microsoft Defender for Endpoint"/>
    <s v="Servicio"/>
    <s v="Serv"/>
    <s v="Servicio"/>
    <s v="Todas las zonas"/>
    <s v="Remoto"/>
    <s v="Profesional"/>
    <s v="ADSMDE"/>
    <s v="Suscripción"/>
    <n v="16400000"/>
    <n v="1"/>
    <n v="1"/>
    <n v="0"/>
    <n v="16400000"/>
    <n v="17826086.960000001"/>
    <n v="0"/>
  </r>
  <r>
    <s v="Servicios fabricante- Microsoft Soporte PremierMicrosoft Soporte PremierADSF9"/>
    <s v="ADSF9Microsoft Soporte Premier"/>
    <m/>
    <x v="6"/>
    <s v="ADSF9"/>
    <x v="6"/>
    <s v="Servicios fabricante- Microsoft Soporte Premier"/>
    <s v="COP"/>
    <s v="N/A"/>
    <s v="Architecture Design Session for Zero Trust Journey with Entra"/>
    <s v="Servicio"/>
    <s v="Serv"/>
    <s v="Servicio"/>
    <s v="Todas las zonas"/>
    <s v="Remoto/Sitio"/>
    <s v="Profesional"/>
    <s v="ADSF9"/>
    <s v="Suscripción"/>
    <n v="48000000"/>
    <n v="1"/>
    <n v="1"/>
    <n v="0"/>
    <n v="48000000"/>
    <n v="52173913.039999999"/>
    <n v="0"/>
  </r>
  <r>
    <s v="Servicios fabricante- Microsoft Soporte PremierMicrosoft Soporte PremierADSF8"/>
    <s v="ADSF8Microsoft Soporte Premier"/>
    <m/>
    <x v="6"/>
    <s v="ADSF8"/>
    <x v="6"/>
    <s v="Servicios fabricante- Microsoft Soporte Premier"/>
    <s v="COP"/>
    <s v="N/A"/>
    <s v="Architecture Design Session for Modernizing Java Apps with Data"/>
    <s v="Servicio"/>
    <s v="Serv"/>
    <s v="Servicio"/>
    <s v="Todas las zonas"/>
    <s v="Remoto/Sitio"/>
    <s v="Profesional"/>
    <s v="ADSF8"/>
    <s v="Suscripción"/>
    <n v="48000000"/>
    <n v="1"/>
    <n v="1"/>
    <n v="0"/>
    <n v="48000000"/>
    <n v="52173913.039999999"/>
    <n v="0"/>
  </r>
  <r>
    <s v="Servicios fabricante- Microsoft Soporte PremierMicrosoft Soporte PremierADSF7"/>
    <s v="ADSF7Microsoft Soporte Premier"/>
    <m/>
    <x v="6"/>
    <s v="ADSF7"/>
    <x v="6"/>
    <s v="Servicios fabricante- Microsoft Soporte Premier"/>
    <s v="COP"/>
    <s v="N/A"/>
    <s v="Architecture Design Session for Enable Everyone to Innovate"/>
    <s v="Servicio"/>
    <s v="Serv"/>
    <s v="Servicio"/>
    <s v="Todas las zonas"/>
    <s v="Remoto/Sitio"/>
    <s v="Profesional"/>
    <s v="ADSF7"/>
    <s v="Suscripción"/>
    <n v="48000000"/>
    <n v="1"/>
    <n v="1"/>
    <n v="0"/>
    <n v="48000000"/>
    <n v="52173913.039999999"/>
    <n v="0"/>
  </r>
  <r>
    <s v="Servicios fabricante- Microsoft Soporte PremierMicrosoft Soporte PremierADSF6"/>
    <s v="ADSF6Microsoft Soporte Premier"/>
    <m/>
    <x v="6"/>
    <s v="ADSF6"/>
    <x v="6"/>
    <s v="Servicios fabricante- Microsoft Soporte Premier"/>
    <s v="COP"/>
    <s v="N/A"/>
    <s v="Architecture Design Session for Modernizing .NET Apps with Data"/>
    <s v="Servicio"/>
    <s v="Serv"/>
    <s v="Servicio"/>
    <s v="Todas las zonas"/>
    <s v="Remoto/Sitio"/>
    <s v="Profesional"/>
    <s v="ADSF6"/>
    <s v="Suscripción"/>
    <n v="48000000"/>
    <n v="1"/>
    <n v="1"/>
    <n v="0"/>
    <n v="48000000"/>
    <n v="52173913.039999999"/>
    <n v="0"/>
  </r>
  <r>
    <s v="Servicios fabricante- Microsoft Soporte PremierMicrosoft Soporte PremierADSF5"/>
    <s v="ADSF5Microsoft Soporte Premier"/>
    <m/>
    <x v="6"/>
    <s v="ADSF5"/>
    <x v="6"/>
    <s v="Servicios fabricante- Microsoft Soporte Premier"/>
    <s v="COP"/>
    <s v="N/A"/>
    <s v="Architecture Design Session for Rapidly Build Apps"/>
    <s v="Servicio"/>
    <s v="Serv"/>
    <s v="Servicio"/>
    <s v="Todas las zonas"/>
    <s v="Remoto/Sitio"/>
    <s v="Profesional"/>
    <s v="ADSF5"/>
    <s v="Suscripción"/>
    <n v="48000000"/>
    <n v="1"/>
    <n v="1"/>
    <n v="0"/>
    <n v="48000000"/>
    <n v="52173913.039999999"/>
    <n v="0"/>
  </r>
  <r>
    <s v="Servicios fabricante- Microsoft Soporte PremierMicrosoft Soporte PremierADSF4"/>
    <s v="ADSF4Microsoft Soporte Premier"/>
    <m/>
    <x v="6"/>
    <s v="ADSF4"/>
    <x v="6"/>
    <s v="Servicios fabricante- Microsoft Soporte Premier"/>
    <s v="COP"/>
    <s v="N/A"/>
    <s v="Architecture Design Session for Secure and Govern your Hybrid and Multi-Cloud environment"/>
    <s v="Servicio"/>
    <s v="Serv"/>
    <s v="Servicio"/>
    <s v="Todas las zonas"/>
    <s v="Remoto/Sitio"/>
    <s v="Profesional"/>
    <s v="ADSF4"/>
    <s v="Suscripción"/>
    <n v="48000000"/>
    <n v="1"/>
    <n v="1"/>
    <n v="0"/>
    <n v="48000000"/>
    <n v="52173913.039999999"/>
    <n v="0"/>
  </r>
  <r>
    <s v="Servicios fabricante- Microsoft Soporte PremierMicrosoft Soporte PremierADSF3"/>
    <s v="ADSF3Microsoft Soporte Premier"/>
    <m/>
    <x v="6"/>
    <s v="ADSF3"/>
    <x v="6"/>
    <s v="Servicios fabricante- Microsoft Soporte Premier"/>
    <s v="COP"/>
    <s v="N/A"/>
    <s v="Architecture Design Session for Automated Business Processes"/>
    <s v="Servicio"/>
    <s v="Serv"/>
    <s v="Servicio"/>
    <s v="Todas las zonas"/>
    <s v="Remoto/Sitio"/>
    <s v="Profesional"/>
    <s v="ADSF3"/>
    <s v="Suscripción"/>
    <n v="48000000"/>
    <n v="1"/>
    <n v="1"/>
    <n v="0"/>
    <n v="48000000"/>
    <n v="52173913.039999999"/>
    <n v="0"/>
  </r>
  <r>
    <s v="Servicios fabricante- Microsoft Soporte PremierMicrosoft Soporte PremierADSF2"/>
    <s v="ADSF2Microsoft Soporte Premier"/>
    <m/>
    <x v="6"/>
    <s v="ADSF2"/>
    <x v="6"/>
    <s v="Servicios fabricante- Microsoft Soporte Premier"/>
    <s v="COP"/>
    <s v="N/A"/>
    <s v="Architecture Design session for Operate Cloud native applications in your Hybrid and Multi-cloud environment"/>
    <s v="Servicio"/>
    <s v="Serv"/>
    <s v="Servicio"/>
    <s v="Todas las zonas"/>
    <s v="Remoto/Sitio"/>
    <s v="Profesional"/>
    <s v="ADSF2"/>
    <s v="Suscripción"/>
    <n v="48000000"/>
    <n v="1"/>
    <n v="1"/>
    <n v="0"/>
    <n v="48000000"/>
    <n v="52173913.039999999"/>
    <n v="0"/>
  </r>
  <r>
    <s v="Servicios fabricante- Microsoft Soporte PremierMicrosoft Soporte PremierADSF14"/>
    <s v="ADSF14Microsoft Soporte Premier"/>
    <m/>
    <x v="6"/>
    <s v="ADSF14"/>
    <x v="6"/>
    <s v="Servicios fabricante- Microsoft Soporte Premier"/>
    <s v="COP"/>
    <s v="N/A"/>
    <s v="Architecture Design Session for Securing Workloads"/>
    <s v="Servicio"/>
    <s v="Serv"/>
    <s v="Servicio"/>
    <s v="Todas las zonas"/>
    <s v="Remoto/Sitio"/>
    <s v="Profesional"/>
    <s v="ADSF14"/>
    <s v="Suscripción"/>
    <n v="48000000"/>
    <n v="1"/>
    <n v="1"/>
    <n v="0"/>
    <n v="48000000"/>
    <n v="52173913.039999999"/>
    <n v="0"/>
  </r>
  <r>
    <s v="Servicios fabricante- Microsoft Soporte PremierMicrosoft Soporte PremierADSF13"/>
    <s v="ADSF13Microsoft Soporte Premier"/>
    <m/>
    <x v="6"/>
    <s v="ADSF13"/>
    <x v="6"/>
    <s v="Servicios fabricante- Microsoft Soporte Premier"/>
    <s v="COP"/>
    <s v="N/A"/>
    <s v="Architecture Design Session for Monitoring Workloads"/>
    <s v="Servicio"/>
    <s v="Serv"/>
    <s v="Servicio"/>
    <s v="Todas las zonas"/>
    <s v="Remoto/Sitio"/>
    <s v="Profesional"/>
    <s v="ADSF13"/>
    <s v="Suscripción"/>
    <n v="48000000"/>
    <n v="1"/>
    <n v="1"/>
    <n v="0"/>
    <n v="48000000"/>
    <n v="52173913.039999999"/>
    <n v="0"/>
  </r>
  <r>
    <s v="Servicios fabricante- Microsoft Soporte PremierMicrosoft Soporte PremierADSF12"/>
    <s v="ADSF12Microsoft Soporte Premier"/>
    <m/>
    <x v="6"/>
    <s v="ADSF12"/>
    <x v="6"/>
    <s v="Servicios fabricante- Microsoft Soporte Premier"/>
    <s v="COP"/>
    <s v="N/A"/>
    <s v="Architecture Design Session for Dynamics 365 Low Code"/>
    <s v="Servicio"/>
    <s v="Serv"/>
    <s v="Servicio"/>
    <s v="Todas las zonas"/>
    <s v="Remoto/Sitio"/>
    <s v="Profesional"/>
    <s v="ADSF12"/>
    <s v="Suscripción"/>
    <n v="48000000"/>
    <n v="1"/>
    <n v="1"/>
    <n v="0"/>
    <n v="48000000"/>
    <n v="52173913.039999999"/>
    <n v="0"/>
  </r>
  <r>
    <s v="Servicios fabricante- Microsoft Soporte PremierMicrosoft Soporte PremierADSF11"/>
    <s v="ADSF11Microsoft Soporte Premier"/>
    <m/>
    <x v="6"/>
    <s v="ADSF11"/>
    <x v="6"/>
    <s v="Servicios fabricante- Microsoft Soporte Premier"/>
    <s v="COP"/>
    <s v="N/A"/>
    <s v="Architecture Design Session for Dynamics 365 Finance and Supply Chain Management"/>
    <s v="Servicio"/>
    <s v="Serv"/>
    <s v="Servicio"/>
    <s v="Todas las zonas"/>
    <s v="Remoto/Sitio"/>
    <s v="Profesional"/>
    <s v="ADSF11"/>
    <s v="Suscripción"/>
    <n v="48000000"/>
    <n v="1"/>
    <n v="1"/>
    <n v="0"/>
    <n v="48000000"/>
    <n v="52173913.039999999"/>
    <n v="0"/>
  </r>
  <r>
    <s v="Servicios fabricante- Microsoft Soporte PremierMicrosoft Soporte PremierADSF10"/>
    <s v="ADSF10Microsoft Soporte Premier"/>
    <m/>
    <x v="6"/>
    <s v="ADSF10"/>
    <x v="6"/>
    <s v="Servicios fabricante- Microsoft Soporte Premier"/>
    <s v="COP"/>
    <s v="N/A"/>
    <s v="Architecture Design Session for Modernizing Enterprise Integration"/>
    <s v="Servicio"/>
    <s v="Serv"/>
    <s v="Servicio"/>
    <s v="Todas las zonas"/>
    <s v="Remoto/Sitio"/>
    <s v="Profesional"/>
    <s v="ADSF10"/>
    <s v="Suscripción"/>
    <n v="48000000"/>
    <n v="1"/>
    <n v="1"/>
    <n v="0"/>
    <n v="48000000"/>
    <n v="52173913.039999999"/>
    <n v="0"/>
  </r>
  <r>
    <s v="Servicios fabricante- Microsoft Soporte PremierMicrosoft Soporte PremierADSF1"/>
    <s v="ADSF1Microsoft Soporte Premier"/>
    <m/>
    <x v="6"/>
    <s v="ADSF1"/>
    <x v="6"/>
    <s v="Servicios fabricante- Microsoft Soporte Premier"/>
    <s v="COP"/>
    <s v="N/A"/>
    <s v="Architecture Design Session for Modernize and Extend VDI to AVD"/>
    <s v="Servicio"/>
    <s v="Serv"/>
    <s v="Servicio"/>
    <s v="Todas las zonas"/>
    <s v="Remoto/Sitio"/>
    <s v="Profesional"/>
    <s v="ADSF1"/>
    <s v="Suscripción"/>
    <n v="48000000"/>
    <n v="1"/>
    <n v="1"/>
    <n v="0"/>
    <n v="48000000"/>
    <n v="52173913.039999999"/>
    <n v="0"/>
  </r>
  <r>
    <s v="Servicios fabricante- Microsoft Soporte PremierMicrosoft Soporte PremierADSBCN"/>
    <s v="ADSBCNMicrosoft Soporte Premier"/>
    <m/>
    <x v="6"/>
    <s v="ADSBCN"/>
    <x v="6"/>
    <s v="Servicios fabricante- Microsoft Soporte Premier"/>
    <s v="COP"/>
    <s v="N/A"/>
    <s v="Architecture Design Session for Building cloud-native apps with Kubernetes, Serverless and data - 1 Day"/>
    <s v="Servicio"/>
    <s v="Serv"/>
    <s v="Servicio"/>
    <s v="Todas las zonas"/>
    <s v="Remoto"/>
    <s v="Profesional"/>
    <s v="ADSBCN"/>
    <s v="Suscripción"/>
    <n v="16400000"/>
    <n v="1"/>
    <n v="1"/>
    <n v="0"/>
    <n v="16400000"/>
    <n v="17826086.960000001"/>
    <n v="0"/>
  </r>
  <r>
    <s v="Servicios fabricante- Microsoft Soporte PremierMicrosoft Soporte PremierADS9"/>
    <s v="ADS9Microsoft Soporte Premier"/>
    <m/>
    <x v="6"/>
    <s v="ADS9"/>
    <x v="6"/>
    <s v="Servicios fabricante- Microsoft Soporte Premier"/>
    <s v="COP"/>
    <s v="N/A"/>
    <s v="Architecture Design Session for Building cloud-native apps with Kubernetes, Serverless and data - 3 Day"/>
    <s v="Servicio"/>
    <s v="Serv"/>
    <s v="Servicio"/>
    <s v="Todas las zonas"/>
    <s v="Remoto"/>
    <s v="Profesional"/>
    <s v="ADS9"/>
    <s v="Suscripción"/>
    <n v="39600000"/>
    <n v="1"/>
    <n v="1"/>
    <n v="0"/>
    <n v="39600000"/>
    <n v="43043478.259999998"/>
    <n v="0"/>
  </r>
  <r>
    <s v="Servicios fabricante- Microsoft Soporte PremierMicrosoft Soporte PremierADS8"/>
    <s v="ADS8Microsoft Soporte Premier"/>
    <m/>
    <x v="6"/>
    <s v="ADS8"/>
    <x v="6"/>
    <s v="Servicios fabricante- Microsoft Soporte Premier"/>
    <s v="COP"/>
    <s v="N/A"/>
    <s v="Architecture Design Session for Building and Modernizing Line of Business Applications"/>
    <s v="Servicio"/>
    <s v="Serv"/>
    <s v="Servicio"/>
    <s v="Todas las zonas"/>
    <s v="Remoto"/>
    <s v="Profesional"/>
    <s v="ADS8"/>
    <s v="Suscripción"/>
    <n v="48000000"/>
    <n v="1"/>
    <n v="1"/>
    <n v="0"/>
    <n v="48000000"/>
    <n v="52173913.039999999"/>
    <n v="0"/>
  </r>
  <r>
    <s v="Servicios fabricante- Microsoft Soporte PremierMicrosoft Soporte PremierADS7"/>
    <s v="ADS7Microsoft Soporte Premier"/>
    <m/>
    <x v="6"/>
    <s v="ADS7"/>
    <x v="6"/>
    <s v="Servicios fabricante- Microsoft Soporte Premier"/>
    <s v="COP"/>
    <s v="N/A"/>
    <s v="Architecture Design Session for Building Intelligent Cloud-Native Applications with Azure Cognitive Services, Azure Cosmos DB or Azure Database for PostgreSQL"/>
    <s v="Servicio"/>
    <s v="Serv"/>
    <s v="Servicio"/>
    <s v="Todas las zonas"/>
    <s v="Remoto"/>
    <s v="Profesional"/>
    <s v="ADS7"/>
    <s v="Suscripción"/>
    <n v="48000000"/>
    <n v="1"/>
    <n v="1"/>
    <n v="0"/>
    <n v="48000000"/>
    <n v="52173913.039999999"/>
    <n v="0"/>
  </r>
  <r>
    <s v="Servicios fabricante- Microsoft Soporte PremierMicrosoft Soporte PremierADS6"/>
    <s v="ADS6Microsoft Soporte Premier"/>
    <m/>
    <x v="6"/>
    <s v="ADS6"/>
    <x v="6"/>
    <s v="Servicios fabricante- Microsoft Soporte Premier"/>
    <s v="COP"/>
    <s v="N/A"/>
    <s v="Architecture Design Session for Back up on-prem data and SaaS data to Azure"/>
    <s v="Servicio"/>
    <s v="Serv"/>
    <s v="Servicio"/>
    <s v="Todas las zonas"/>
    <s v="Remoto"/>
    <s v="Profesional"/>
    <s v="ADS6"/>
    <s v="Suscripción"/>
    <n v="48000000"/>
    <n v="1"/>
    <n v="1"/>
    <n v="0"/>
    <n v="48000000"/>
    <n v="52173913.039999999"/>
    <n v="0"/>
  </r>
  <r>
    <s v="Servicios fabricante- Microsoft Soporte PremierMicrosoft Soporte PremierADS5"/>
    <s v="ADS5Microsoft Soporte Premier"/>
    <m/>
    <x v="6"/>
    <s v="ADS5"/>
    <x v="6"/>
    <s v="Servicios fabricante- Microsoft Soporte Premier"/>
    <s v="COP"/>
    <s v="N/A"/>
    <s v="Architecture Design Session for Attaching Monitor, Storage, Networking, and Security to Azure Workloads"/>
    <s v="Servicio"/>
    <s v="Serv"/>
    <s v="Servicio"/>
    <s v="Todas las zonas"/>
    <s v="Remoto"/>
    <s v="Profesional"/>
    <s v="ADS5"/>
    <s v="Suscripción"/>
    <n v="48000000"/>
    <n v="1"/>
    <n v="1"/>
    <n v="0"/>
    <n v="48000000"/>
    <n v="52173913.039999999"/>
    <n v="0"/>
  </r>
  <r>
    <s v="Servicios fabricante- Microsoft Soporte PremierMicrosoft Soporte PremierADS4"/>
    <s v="ADS4Microsoft Soporte Premier"/>
    <m/>
    <x v="6"/>
    <s v="ADS4"/>
    <x v="6"/>
    <s v="Servicios fabricante- Microsoft Soporte Premier"/>
    <s v="COP"/>
    <s v="N/A"/>
    <s v="Architecture Design Session for Attaching Azure Backup and Azure Site Recovery to Virtual Machines"/>
    <s v="Servicio"/>
    <s v="Serv"/>
    <s v="Servicio"/>
    <s v="Todas las zonas"/>
    <s v="Remoto"/>
    <s v="Profesional"/>
    <s v="ADS4"/>
    <s v="Suscripción"/>
    <n v="48000000"/>
    <n v="1"/>
    <n v="1"/>
    <n v="0"/>
    <n v="48000000"/>
    <n v="52173913.039999999"/>
    <n v="0"/>
  </r>
  <r>
    <s v="Servicios fabricante- Microsoft Soporte PremierMicrosoft Soporte PremierADS3"/>
    <s v="ADS3Microsoft Soporte Premier"/>
    <m/>
    <x v="6"/>
    <s v="ADS3"/>
    <x v="6"/>
    <s v="Servicios fabricante- Microsoft Soporte Premier"/>
    <s v="COP"/>
    <s v="N/A"/>
    <s v="Architecture Design Session for Azure Analytics &amp; Azure Machine Learning"/>
    <s v="Servicio"/>
    <s v="Serv"/>
    <s v="Servicio"/>
    <s v="Todas las zonas"/>
    <s v="Remoto"/>
    <s v="Profesional"/>
    <s v="ADS3"/>
    <s v="Suscripción"/>
    <n v="48000000"/>
    <n v="1"/>
    <n v="1"/>
    <n v="0"/>
    <n v="48000000"/>
    <n v="52173913.039999999"/>
    <n v="0"/>
  </r>
  <r>
    <s v="Servicios fabricante- Microsoft Soporte PremierMicrosoft Soporte PremierADS23"/>
    <s v="ADS23Microsoft Soporte Premier"/>
    <m/>
    <x v="6"/>
    <s v="ADS23"/>
    <x v="6"/>
    <s v="Servicios fabricante- Microsoft Soporte Premier"/>
    <s v="COP"/>
    <s v="N/A"/>
    <s v="Architecture Design Session for Securing Identities"/>
    <s v="Servicio"/>
    <s v="Serv"/>
    <s v="Servicio"/>
    <s v="Todas las zonas"/>
    <s v="Remoto"/>
    <s v="Profesional"/>
    <s v="ADS23"/>
    <s v="Suscripción"/>
    <n v="48000000"/>
    <n v="1"/>
    <n v="1"/>
    <n v="0"/>
    <n v="48000000"/>
    <n v="52173913.039999999"/>
    <n v="0"/>
  </r>
  <r>
    <s v="Servicios fabricante- Microsoft Soporte PremierMicrosoft Soporte PremierADS22"/>
    <s v="ADS22Microsoft Soporte Premier"/>
    <m/>
    <x v="6"/>
    <s v="ADS22"/>
    <x v="6"/>
    <s v="Servicios fabricante- Microsoft Soporte Premier"/>
    <s v="COP"/>
    <s v="N/A"/>
    <s v="Architecture Design Session for Synapse Link and PBI Analytics"/>
    <s v="Servicio"/>
    <s v="Serv"/>
    <s v="Servicio"/>
    <s v="Todas las zonas"/>
    <s v="Remoto"/>
    <s v="Profesional"/>
    <s v="ADS22"/>
    <s v="Suscripción"/>
    <n v="48000000"/>
    <n v="1"/>
    <n v="1"/>
    <n v="0"/>
    <n v="48000000"/>
    <n v="52173913.039999999"/>
    <n v="0"/>
  </r>
  <r>
    <s v="Servicios fabricante- Microsoft Soporte PremierMicrosoft Soporte PremierADS21"/>
    <s v="ADS21Microsoft Soporte Premier"/>
    <m/>
    <x v="6"/>
    <s v="ADS21"/>
    <x v="6"/>
    <s v="Servicios fabricante- Microsoft Soporte Premier"/>
    <s v="COP"/>
    <s v="N/A"/>
    <s v="Architecture Design Session for Modernizing Apps with Azure Managed Services for Databases and Apps"/>
    <s v="Servicio"/>
    <s v="Serv"/>
    <s v="Servicio"/>
    <s v="Todas las zonas"/>
    <s v="Remoto"/>
    <s v="Profesional"/>
    <s v="ADS21"/>
    <s v="Suscripción"/>
    <n v="48000000"/>
    <n v="1"/>
    <n v="1"/>
    <n v="0"/>
    <n v="48000000"/>
    <n v="52173913.039999999"/>
    <n v="0"/>
  </r>
  <r>
    <s v="Servicios fabricante- Microsoft Soporte PremierMicrosoft Soporte PremierADS20"/>
    <s v="ADS20Microsoft Soporte Premier"/>
    <m/>
    <x v="6"/>
    <s v="ADS20"/>
    <x v="6"/>
    <s v="Servicios fabricante- Microsoft Soporte Premier"/>
    <s v="COP"/>
    <s v="N/A"/>
    <s v="Architecture Design Session for Modern Security Operations"/>
    <s v="Servicio"/>
    <s v="Serv"/>
    <s v="Servicio"/>
    <s v="Todas las zonas"/>
    <s v="Remoto"/>
    <s v="Profesional"/>
    <s v="ADS20"/>
    <s v="Suscripción"/>
    <n v="13600000"/>
    <n v="1"/>
    <n v="1"/>
    <n v="0"/>
    <n v="13600000"/>
    <n v="14782608.699999999"/>
    <n v="0"/>
  </r>
  <r>
    <s v="Servicios fabricante- Microsoft Soporte PremierMicrosoft Soporte PremierADS2"/>
    <s v="ADS2Microsoft Soporte Premier"/>
    <m/>
    <x v="6"/>
    <s v="ADS2"/>
    <x v="6"/>
    <s v="Servicios fabricante- Microsoft Soporte Premier"/>
    <s v="COP"/>
    <s v="N/A"/>
    <s v="Architecture Design Session for Accelerating Software Delivery Through DevSecOps with GitHub and Visual Studio - 3 Day"/>
    <s v="Servicio"/>
    <s v="Serv"/>
    <s v="Servicio"/>
    <s v="Todas las zonas"/>
    <s v="Remoto"/>
    <s v="Profesional"/>
    <s v="ADS2"/>
    <s v="Suscripción"/>
    <n v="48000000"/>
    <n v="1"/>
    <n v="1"/>
    <n v="0"/>
    <n v="48000000"/>
    <n v="52173913.039999999"/>
    <n v="0"/>
  </r>
  <r>
    <s v="Servicios fabricante- Microsoft Soporte PremierMicrosoft Soporte PremierADS19"/>
    <s v="ADS19Microsoft Soporte Premier"/>
    <m/>
    <x v="6"/>
    <s v="ADS19"/>
    <x v="6"/>
    <s v="Servicios fabricante- Microsoft Soporte Premier"/>
    <s v="COP"/>
    <s v="N/A"/>
    <s v="Architecture Design Session for Migration to Azure SQL from VMs"/>
    <s v="Servicio"/>
    <s v="Serv"/>
    <s v="Servicio"/>
    <s v="Todas las zonas"/>
    <s v="Remoto"/>
    <s v="Profesional"/>
    <s v="ADS19"/>
    <s v="Suscripción"/>
    <n v="48000000"/>
    <n v="1"/>
    <n v="1"/>
    <n v="0"/>
    <n v="48000000"/>
    <n v="52173913.039999999"/>
    <n v="0"/>
  </r>
  <r>
    <s v="Servicios fabricante- Microsoft Soporte PremierMicrosoft Soporte PremierADS18"/>
    <s v="ADS18Microsoft Soporte Premier"/>
    <m/>
    <x v="6"/>
    <s v="ADS18"/>
    <x v="6"/>
    <s v="Servicios fabricante- Microsoft Soporte Premier"/>
    <s v="COP"/>
    <s v="N/A"/>
    <s v="Architecture Design Session for Migration to Azure SQL or Arc-Enabled Data Services"/>
    <s v="Servicio"/>
    <s v="Serv"/>
    <s v="Servicio"/>
    <s v="Todas las zonas"/>
    <s v="Remoto"/>
    <s v="Profesional"/>
    <s v="ADS18"/>
    <s v="Suscripción"/>
    <n v="39600000"/>
    <n v="1"/>
    <n v="1"/>
    <n v="0"/>
    <n v="39600000"/>
    <n v="43043478.259999998"/>
    <n v="0"/>
  </r>
  <r>
    <s v="Servicios fabricante- Microsoft Soporte PremierMicrosoft Soporte PremierADS17"/>
    <s v="ADS17Microsoft Soporte Premier"/>
    <m/>
    <x v="6"/>
    <s v="ADS17"/>
    <x v="6"/>
    <s v="Servicios fabricante- Microsoft Soporte Premier"/>
    <s v="COP"/>
    <s v="N/A"/>
    <s v="Architecture Design Session for Migration to Azure Open Source Databases"/>
    <s v="Servicio"/>
    <s v="Serv"/>
    <s v="Servicio"/>
    <s v="Todas las zonas"/>
    <s v="Remoto"/>
    <s v="Profesional"/>
    <s v="ADS17"/>
    <s v="Suscripción"/>
    <n v="48000000"/>
    <n v="1"/>
    <n v="1"/>
    <n v="0"/>
    <n v="48000000"/>
    <n v="52173913.039999999"/>
    <n v="0"/>
  </r>
  <r>
    <s v="Servicios fabricante- Microsoft Soporte PremierMicrosoft Soporte PremierADS16"/>
    <s v="ADS16Microsoft Soporte Premier"/>
    <m/>
    <x v="6"/>
    <s v="ADS16"/>
    <x v="6"/>
    <s v="Servicios fabricante- Microsoft Soporte Premier"/>
    <s v="COP"/>
    <s v="N/A"/>
    <s v="Architecture Design Session for Migration to Azure Synapse"/>
    <s v="Servicio"/>
    <s v="Serv"/>
    <s v="Servicio"/>
    <s v="Todas las zonas"/>
    <s v="Remoto"/>
    <s v="Profesional"/>
    <s v="ADS16"/>
    <s v="Suscripción"/>
    <n v="48000000"/>
    <n v="1"/>
    <n v="1"/>
    <n v="0"/>
    <n v="48000000"/>
    <n v="52173913.039999999"/>
    <n v="0"/>
  </r>
  <r>
    <s v="Servicios fabricante- Microsoft Soporte PremierMicrosoft Soporte PremierADS15"/>
    <s v="ADS15Microsoft Soporte Premier"/>
    <m/>
    <x v="6"/>
    <s v="ADS15"/>
    <x v="6"/>
    <s v="Servicios fabricante- Microsoft Soporte Premier"/>
    <s v="COP"/>
    <s v="N/A"/>
    <s v="Architecture Design Session for Migration and modernizing Virtual Machines to Azure"/>
    <s v="Servicio"/>
    <s v="Serv"/>
    <s v="Servicio"/>
    <s v="Todas las zonas"/>
    <s v="Remoto"/>
    <s v="Profesional"/>
    <s v="ADS15"/>
    <s v="Suscripción"/>
    <n v="48000000"/>
    <n v="1"/>
    <n v="1"/>
    <n v="0"/>
    <n v="48000000"/>
    <n v="52173913.039999999"/>
    <n v="0"/>
  </r>
  <r>
    <s v="Servicios fabricante- Microsoft Soporte PremierMicrosoft Soporte PremierADS14"/>
    <s v="ADS14Microsoft Soporte Premier"/>
    <m/>
    <x v="6"/>
    <s v="ADS14"/>
    <x v="6"/>
    <s v="Servicios fabricante- Microsoft Soporte Premier"/>
    <s v="COP"/>
    <s v="N/A"/>
    <s v="Architecture Design Session for Migrating and modernizing to S/4HANA with Azure native"/>
    <s v="Servicio"/>
    <s v="Serv"/>
    <s v="Servicio"/>
    <s v="Todas las zonas"/>
    <s v="Remoto"/>
    <s v="Profesional"/>
    <s v="ADS14"/>
    <s v="Suscripción"/>
    <n v="48000000"/>
    <n v="1"/>
    <n v="1"/>
    <n v="0"/>
    <n v="48000000"/>
    <n v="52173913.039999999"/>
    <n v="0"/>
  </r>
  <r>
    <s v="Servicios fabricante- Microsoft Soporte PremierMicrosoft Soporte PremierADS13"/>
    <s v="ADS13Microsoft Soporte Premier"/>
    <m/>
    <x v="6"/>
    <s v="ADS13"/>
    <x v="6"/>
    <s v="Servicios fabricante- Microsoft Soporte Premier"/>
    <s v="COP"/>
    <s v="N/A"/>
    <s v="Architecture Design Session for Migrating and Modernizing VMware to Azure VMware Solution"/>
    <s v="Servicio"/>
    <s v="Serv"/>
    <s v="Servicio"/>
    <s v="Todas las zonas"/>
    <s v="Remoto"/>
    <s v="Profesional"/>
    <s v="ADS13"/>
    <s v="Suscripción"/>
    <n v="16400000"/>
    <n v="1"/>
    <n v="1"/>
    <n v="0"/>
    <n v="16400000"/>
    <n v="17826086.960000001"/>
    <n v="0"/>
  </r>
  <r>
    <s v="Servicios fabricante- Microsoft Soporte PremierMicrosoft Soporte PremierADS12"/>
    <s v="ADS12Microsoft Soporte Premier"/>
    <m/>
    <x v="6"/>
    <s v="ADS12"/>
    <x v="6"/>
    <s v="Servicios fabricante- Microsoft Soporte Premier"/>
    <s v="COP"/>
    <s v="N/A"/>
    <s v="Architecture Design Session for Migration to Databricks"/>
    <s v="Servicio"/>
    <s v="Serv"/>
    <s v="Servicio"/>
    <s v="Todas las zonas"/>
    <s v="Remoto"/>
    <s v="Profesional"/>
    <s v="ADS12"/>
    <s v="Suscripción"/>
    <n v="48000000"/>
    <n v="1"/>
    <n v="1"/>
    <n v="0"/>
    <n v="48000000"/>
    <n v="52173913.039999999"/>
    <n v="0"/>
  </r>
  <r>
    <s v="Servicios fabricante- Microsoft Soporte PremierMicrosoft Soporte PremierADS10"/>
    <s v="ADS10Microsoft Soporte Premier"/>
    <m/>
    <x v="6"/>
    <s v="ADS10"/>
    <x v="6"/>
    <s v="Servicios fabricante- Microsoft Soporte Premier"/>
    <s v="COP"/>
    <s v="N/A"/>
    <s v="Architecture Design Session for Data Governance"/>
    <s v="Servicio"/>
    <s v="Serv"/>
    <s v="Servicio"/>
    <s v="Todas las zonas"/>
    <s v="Remoto"/>
    <s v="Profesional"/>
    <s v="ADS10"/>
    <s v="Suscripción"/>
    <n v="48000000"/>
    <n v="1"/>
    <n v="1"/>
    <n v="0"/>
    <n v="48000000"/>
    <n v="52173913.039999999"/>
    <n v="0"/>
  </r>
  <r>
    <s v="Servicios fabricante- Microsoft Soporte PremierMicrosoft Soporte PremierADS1"/>
    <s v="ADS1Microsoft Soporte Premier"/>
    <m/>
    <x v="6"/>
    <s v="ADS1"/>
    <x v="6"/>
    <s v="Servicios fabricante- Microsoft Soporte Premier"/>
    <s v="COP"/>
    <s v="N/A"/>
    <s v="Architecture Design Session for Dynamics 365 Sales, Service, and Marketing"/>
    <s v="Servicio"/>
    <s v="Serv"/>
    <s v="Servicio"/>
    <s v="Todas las zonas"/>
    <s v="Remoto"/>
    <s v="Profesional"/>
    <s v="ADS1"/>
    <s v="Suscripción"/>
    <n v="48000000"/>
    <n v="1"/>
    <n v="1"/>
    <n v="0"/>
    <n v="48000000"/>
    <n v="52173913.039999999"/>
    <n v="0"/>
  </r>
  <r>
    <s v="Servicios fabricante- Microsoft Soporte PremierMicrosoft Soporte PremierADRES2"/>
    <s v="ADRES2Microsoft Soporte Premier"/>
    <m/>
    <x v="6"/>
    <s v="ADRES2"/>
    <x v="6"/>
    <s v="Servicios fabricante- Microsoft Soporte Premier"/>
    <s v="COP"/>
    <s v="N/A"/>
    <s v="Active Directory: Recovery Execution Service"/>
    <s v="Servicio"/>
    <s v="Serv"/>
    <s v="Servicio"/>
    <s v="Todas las zonas"/>
    <s v="Remoto"/>
    <s v="Profesional"/>
    <s v="ADRES2"/>
    <s v="Suscripción"/>
    <n v="63600000"/>
    <n v="1"/>
    <n v="1"/>
    <n v="0"/>
    <n v="63600000"/>
    <n v="69130434.780000001"/>
    <n v="0"/>
  </r>
  <r>
    <s v="Servicios fabricante- Microsoft Soporte PremierMicrosoft Soporte PremierACWC"/>
    <s v="ACWCMicrosoft Soporte Premier"/>
    <m/>
    <x v="6"/>
    <s v="ACWC"/>
    <x v="6"/>
    <s v="Servicios fabricante- Microsoft Soporte Premier"/>
    <s v="COP"/>
    <s v="N/A"/>
    <s v="Accelerate Compliance with Security Control Mapping"/>
    <s v="Servicio"/>
    <s v="Serv"/>
    <s v="Servicio"/>
    <s v="Todas las zonas"/>
    <s v="Remoto/Sitio"/>
    <s v="Profesional"/>
    <s v="ACWC"/>
    <s v="Suscripción"/>
    <n v="52000000"/>
    <n v="1"/>
    <n v="1"/>
    <n v="0"/>
    <n v="52000000"/>
    <n v="56521739.130000003"/>
    <n v="0"/>
  </r>
  <r>
    <s v="Servicios fabricante- Microsoft Soporte PremierMicrosoft Soporte PremierACMTP"/>
    <s v="ACMTPMicrosoft Soporte Premier"/>
    <m/>
    <x v="6"/>
    <s v="ACMTP"/>
    <x v="6"/>
    <s v="Servicios fabricante- Microsoft Soporte Premier"/>
    <s v="COP"/>
    <s v="N/A"/>
    <s v="Adoption and Change Management for Office 365 Technical Update Briefing"/>
    <s v="Servicio"/>
    <s v="Serv"/>
    <s v="Servicio"/>
    <s v="Todas las zonas"/>
    <s v="Remoto"/>
    <s v="Profesional"/>
    <s v="ACMTP"/>
    <s v="Suscripción"/>
    <n v="16800000"/>
    <n v="1"/>
    <n v="1"/>
    <n v="0"/>
    <n v="16800000"/>
    <n v="18260869.57"/>
    <n v="0"/>
  </r>
  <r>
    <s v="Servicios fabricante- Microsoft Soporte PremierMicrosoft Soporte PremierACMP"/>
    <s v="ACMPMicrosoft Soporte Premier"/>
    <m/>
    <x v="6"/>
    <s v="ACMP"/>
    <x v="6"/>
    <s v="Servicios fabricante- Microsoft Soporte Premier"/>
    <s v="COP"/>
    <s v="N/A"/>
    <s v="Azure Cost Management Planning"/>
    <s v="Servicio"/>
    <s v="Serv"/>
    <s v="Servicio"/>
    <s v="Todas las zonas"/>
    <s v="Remoto/Sitio"/>
    <s v="Profesional"/>
    <s v="ACMP"/>
    <s v="Suscripción"/>
    <n v="86000000"/>
    <n v="1"/>
    <n v="1"/>
    <n v="0"/>
    <n v="86000000"/>
    <n v="93478260.870000005"/>
    <n v="0"/>
  </r>
  <r>
    <s v="Servicios fabricante- Microsoft Soporte PremierMicrosoft Soporte PremierABSMCB"/>
    <s v="ABSMCBMicrosoft Soporte Premier"/>
    <m/>
    <x v="6"/>
    <s v="ABSMCB"/>
    <x v="6"/>
    <s v="Servicios fabricante- Microsoft Soporte Premier"/>
    <s v="COP"/>
    <s v="N/A"/>
    <s v="Accelerate Baseline Security with Microsoft Cloud Security Benchmark"/>
    <s v="Servicio"/>
    <s v="Serv"/>
    <s v="Servicio"/>
    <s v="Todas las zonas"/>
    <s v="Remoto/Sitio"/>
    <s v="Profesional"/>
    <s v="ABSMCB"/>
    <s v="Suscripción"/>
    <n v="41600000"/>
    <n v="1"/>
    <n v="1"/>
    <n v="0"/>
    <n v="41600000"/>
    <n v="45217391.299999997"/>
    <n v="0"/>
  </r>
  <r>
    <s v="Servicios fabricante- Microsoft Soporte PremierMicrosoft Soporte PremierAAWD"/>
    <s v="AAWDMicrosoft Soporte Premier"/>
    <m/>
    <x v="6"/>
    <s v="AAWD"/>
    <x v="6"/>
    <s v="Servicios fabricante- Microsoft Soporte Premier"/>
    <s v="COP"/>
    <s v="N/A"/>
    <s v="Activate Azure with DevOps - 1 Day"/>
    <s v="Servicio"/>
    <s v="Serv"/>
    <s v="Servicio"/>
    <s v="Todas las zonas"/>
    <s v="Remoto/Sitio"/>
    <s v="Profesional"/>
    <s v="AAWD"/>
    <s v="Suscripción"/>
    <n v="15600000"/>
    <n v="1"/>
    <n v="1"/>
    <n v="0"/>
    <n v="15600000"/>
    <n v="16956521.739999998"/>
    <n v="0"/>
  </r>
  <r>
    <s v="Servicios fabricante- Microsoft Soporte PremierMicrosoft Soporte PremierAAOP"/>
    <s v="AAOPMicrosoft Soporte Premier"/>
    <m/>
    <x v="6"/>
    <s v="AAOP"/>
    <x v="6"/>
    <s v="Servicios fabricante- Microsoft Soporte Premier"/>
    <s v="COP"/>
    <s v="N/A"/>
    <s v="Activate Azure with Operational Enablement"/>
    <s v="Servicio"/>
    <s v="Serv"/>
    <s v="Servicio"/>
    <s v="Todas las zonas"/>
    <s v="Remoto/Sitio"/>
    <s v="Profesional"/>
    <s v="AAOP"/>
    <s v="Suscripción"/>
    <n v="32400000"/>
    <n v="1"/>
    <n v="1"/>
    <n v="0"/>
    <n v="32400000"/>
    <n v="35217391.299999997"/>
    <n v="0"/>
  </r>
  <r>
    <s v="Servicios fabricante- Microsoft Soporte PremierMicrosoft Soporte PremierAAOE"/>
    <s v="AAOEMicrosoft Soporte Premier"/>
    <m/>
    <x v="6"/>
    <s v="AAOE"/>
    <x v="6"/>
    <s v="Servicios fabricante- Microsoft Soporte Premier"/>
    <s v="COP"/>
    <s v="N/A"/>
    <s v="Activate - Azure with Operational Enablement"/>
    <s v="Servicio"/>
    <s v="Serv"/>
    <s v="Servicio"/>
    <s v="Todas las zonas"/>
    <s v="Remoto/Sitio"/>
    <s v="Profesional"/>
    <s v="AAOE"/>
    <s v="Suscripción"/>
    <n v="32400000"/>
    <n v="1"/>
    <n v="1"/>
    <n v="0"/>
    <n v="32400000"/>
    <n v="35217391.299999997"/>
    <n v="0"/>
  </r>
  <r>
    <s v="Servicios fabricante- Microsoft Soporte PremierMicrosoft Soporte PremierAAAM"/>
    <s v="AAAMMicrosoft Soporte Premier"/>
    <m/>
    <x v="6"/>
    <s v="AAAM"/>
    <x v="6"/>
    <s v="Servicios fabricante- Microsoft Soporte Premier"/>
    <s v="COP"/>
    <s v="N/A"/>
    <s v="Activate Azure with API Management"/>
    <s v="Servicio"/>
    <s v="Serv"/>
    <s v="Servicio"/>
    <s v="Todas las zonas"/>
    <s v="Remoto/Sitio"/>
    <s v="Profesional"/>
    <s v="AAAM"/>
    <s v="Suscripción"/>
    <n v="34400000"/>
    <n v="1"/>
    <n v="1"/>
    <n v="0"/>
    <n v="34400000"/>
    <n v="37391304.350000001"/>
    <n v="0"/>
  </r>
  <r>
    <s v="Servicios fabricante- Microsoft Soporte PremierMicrosoft Soporte PremierAAAE"/>
    <s v="AAAEMicrosoft Soporte Premier"/>
    <m/>
    <x v="6"/>
    <s v="AAAE"/>
    <x v="6"/>
    <s v="Servicios fabricante- Microsoft Soporte Premier"/>
    <s v="COP"/>
    <s v="N/A"/>
    <s v="Activate Azure with App Service Environment"/>
    <s v="Servicio"/>
    <s v="Serv"/>
    <s v="Servicio"/>
    <s v="Todas las zonas"/>
    <s v="Remoto"/>
    <s v="Profesional"/>
    <s v="AAAE"/>
    <s v="Suscripción"/>
    <n v="34400000"/>
    <n v="1"/>
    <n v="1"/>
    <n v="0"/>
    <n v="34400000"/>
    <n v="37391304.350000001"/>
    <n v="0"/>
  </r>
  <r>
    <s v="Servicios fabricante- Microsoft Soporte PremierMicrosoft Soporte PremierA356TO"/>
    <s v="A356TOMicrosoft Soporte Premier"/>
    <m/>
    <x v="6"/>
    <s v="A356TO"/>
    <x v="6"/>
    <s v="Servicios fabricante- Microsoft Soporte Premier"/>
    <s v="COP"/>
    <s v="N/A"/>
    <s v="Activate - Dynamics 365 Customer Engagement : Teams and Outlook collaboration"/>
    <s v="Servicio"/>
    <s v="Serv"/>
    <s v="Servicio"/>
    <s v="Todas las zonas"/>
    <s v="Remoto"/>
    <s v="Profesional"/>
    <s v="A356TO"/>
    <s v="Suscripción"/>
    <n v="32400000"/>
    <n v="1"/>
    <n v="1"/>
    <n v="0"/>
    <n v="32400000"/>
    <n v="35217391.299999997"/>
    <n v="0"/>
  </r>
  <r>
    <s v="Servicios fabricante- Microsoft Soporte PremierMicrosoft Soporte PremierA356SI"/>
    <s v="A356SIMicrosoft Soporte Premier"/>
    <m/>
    <x v="6"/>
    <s v="A356SI"/>
    <x v="6"/>
    <s v="Servicios fabricante- Microsoft Soporte Premier"/>
    <s v="COP"/>
    <s v="N/A"/>
    <s v="Activate - Dynamics 365 Customer Engagement: Sales Insight"/>
    <s v="Servicio"/>
    <s v="Serv"/>
    <s v="Servicio"/>
    <s v="Todas las zonas"/>
    <s v="Remoto"/>
    <s v="Profesional"/>
    <s v="A356SI"/>
    <s v="Suscripción"/>
    <n v="26400000"/>
    <n v="1"/>
    <n v="1"/>
    <n v="0"/>
    <n v="26400000"/>
    <n v="28695652.170000002"/>
    <n v="0"/>
  </r>
  <r>
    <s v="Servicios fabricante- Microsoft Soporte PremierMicrosoft Soporte PremierA356OM"/>
    <s v="A356OMMicrosoft Soporte Premier"/>
    <m/>
    <x v="6"/>
    <s v="A356OM"/>
    <x v="6"/>
    <s v="Servicios fabricante- Microsoft Soporte Premier"/>
    <s v="COP"/>
    <s v="N/A"/>
    <s v="Activate - Dynamics 365 Customer Engagement: Omnichannel for Customer Service"/>
    <s v="Servicio"/>
    <s v="Serv"/>
    <s v="Servicio"/>
    <s v="Todas las zonas"/>
    <s v="Remoto"/>
    <s v="Profesional"/>
    <s v="A356OM"/>
    <s v="Suscripción"/>
    <n v="34400000"/>
    <n v="1"/>
    <n v="1"/>
    <n v="0"/>
    <n v="34400000"/>
    <n v="37391304.350000001"/>
    <n v="0"/>
  </r>
  <r>
    <s v="Servicios fabricante- Microsoft Soporte PremierMicrosoft Soporte PremierA356DM"/>
    <s v="A356DMMicrosoft Soporte Premier"/>
    <m/>
    <x v="6"/>
    <s v="A356DM"/>
    <x v="6"/>
    <s v="Servicios fabricante- Microsoft Soporte Premier"/>
    <s v="COP"/>
    <s v="N/A"/>
    <s v="Activate - Dynamics 365 Customer Engagement: Deal Manager"/>
    <s v="Servicio"/>
    <s v="Serv"/>
    <s v="Servicio"/>
    <s v="Todas las zonas"/>
    <s v="Remoto"/>
    <s v="Profesional"/>
    <s v="A356DM"/>
    <s v="Suscripción"/>
    <n v="13600000"/>
    <n v="1"/>
    <n v="1"/>
    <n v="0"/>
    <n v="13600000"/>
    <n v="14782608.699999999"/>
    <n v="0"/>
  </r>
  <r>
    <s v="Servicios fabricante- Microsoft Soporte PremierMicrosoft Soporte PremierA"/>
    <s v="AMicrosoft Soporte Premier"/>
    <m/>
    <x v="6"/>
    <s v="A"/>
    <x v="6"/>
    <s v="Servicios fabricante- Microsoft Soporte Premier"/>
    <s v="COP"/>
    <s v="N/A"/>
    <s v="Soporte Premier Entry Level _x000a_Horas Reactivas: 55 horas_x000a_Horas Proactivas: 55 horas_x000a_Gestión de Entrega de los Servicios "/>
    <s v="Paquete Base"/>
    <s v="Serv"/>
    <s v="Servicio"/>
    <s v="Todas las zonas"/>
    <s v="Remoto/Sitio"/>
    <s v="Profesional"/>
    <s v="A"/>
    <s v="Suscripción"/>
    <n v="144132712.38"/>
    <n v="1"/>
    <n v="1"/>
    <n v="0"/>
    <n v="144132712.38"/>
    <n v="156665991.72"/>
    <n v="0"/>
  </r>
  <r>
    <s v="Servicios fabricante- Microsoft Soporte PremierMicrosoft Soporte Premier793O"/>
    <s v="793OMicrosoft Soporte Premier"/>
    <m/>
    <x v="6"/>
    <s v="793O"/>
    <x v="6"/>
    <s v="Servicios fabricante- Microsoft Soporte Premier"/>
    <s v="COP"/>
    <s v="N/A"/>
    <s v="WorkshopPLUS Remote - Microsoft Endpoint Manager: Advanced Concepts and Cloud Services - Closed Workshop"/>
    <s v="Servicio"/>
    <s v="Serv"/>
    <s v="Servicio"/>
    <s v="Todas las zonas"/>
    <s v="Remoto"/>
    <s v="Profesional"/>
    <s v="793O"/>
    <s v="Suscripción"/>
    <n v="101600000"/>
    <n v="1"/>
    <n v="1"/>
    <n v="0"/>
    <n v="101600000"/>
    <n v="110434782.61"/>
    <n v="0"/>
  </r>
  <r>
    <s v="AlfapeopleCANALIT-SW-01-01"/>
    <s v="IT-SW-01-01CANAL"/>
    <m/>
    <x v="7"/>
    <s v="IT-SW-01-01"/>
    <x v="0"/>
    <s v="Alfapeople"/>
    <s v="COP"/>
    <s v="N/A"/>
    <s v="Capacitación para usuario final - hasta 10 Personas.  "/>
    <s v="Por sesión de capacitación de 4 horas para un grupo de hasta 10 personas."/>
    <s v="Serv"/>
    <s v="Servicio"/>
    <s v="Zona 1"/>
    <s v="Remoto"/>
    <s v="Capacitador"/>
    <s v="IT-SW-01-01"/>
    <s v="Mensual por servicioss efectivamente prestados"/>
    <n v="1270000"/>
    <n v="1"/>
    <n v="1"/>
    <n v="0"/>
    <n v="1270000"/>
    <n v="1380434.78"/>
    <n v="0"/>
  </r>
  <r>
    <s v="AlfapeopleCANALIT-SW-01-02"/>
    <s v="IT-SW-01-02CANAL"/>
    <m/>
    <x v="7"/>
    <s v="IT-SW-01-02"/>
    <x v="0"/>
    <s v="Alfapeople"/>
    <s v="COP"/>
    <s v="N/A"/>
    <s v="Capacitación para usuario final - hasta 10 Personas.  "/>
    <s v="Por sesión de capacitación de 4 horas para un grupo de hasta 10 personas."/>
    <s v="Serv"/>
    <s v="Servicio"/>
    <s v="Zona 1"/>
    <s v="Sitio"/>
    <s v="Capacitador"/>
    <s v="IT-SW-01-02"/>
    <s v="Mensual por servicioss efectivamente prestados"/>
    <n v="2070000"/>
    <n v="1"/>
    <n v="1"/>
    <n v="0"/>
    <n v="2070000"/>
    <n v="2250000"/>
    <n v="0"/>
  </r>
  <r>
    <s v="AlfapeopleCANALIT-SW-01-03"/>
    <s v="IT-SW-01-03CANAL"/>
    <m/>
    <x v="7"/>
    <s v="IT-SW-01-03"/>
    <x v="0"/>
    <s v="Alfapeople"/>
    <s v="COP"/>
    <s v="N/A"/>
    <s v="Capacitación para usuario final - hasta 10 Personas.  "/>
    <s v="Por sesión de capacitación de 4 horas para un grupo de hasta 10 personas."/>
    <s v="Serv"/>
    <s v="Servicio"/>
    <s v="Zona 2"/>
    <s v="Remoto"/>
    <s v="Capacitador"/>
    <s v="IT-SW-01-03"/>
    <s v="Mensual por servicioss efectivamente prestados"/>
    <n v="1270000"/>
    <n v="1"/>
    <n v="1"/>
    <n v="0"/>
    <n v="1270000"/>
    <n v="1380434.78"/>
    <n v="0"/>
  </r>
  <r>
    <s v="AlfapeopleCANALIT-SW-01-04"/>
    <s v="IT-SW-01-04CANAL"/>
    <m/>
    <x v="7"/>
    <s v="IT-SW-01-04"/>
    <x v="0"/>
    <s v="Alfapeople"/>
    <s v="COP"/>
    <s v="N/A"/>
    <s v="Capacitación para usuario final - hasta 10 Personas.  "/>
    <s v="Por sesión de capacitación de 4 horas para un grupo de hasta 10 personas."/>
    <s v="Serv"/>
    <s v="Servicio"/>
    <s v="Zona 2"/>
    <s v="Sitio"/>
    <s v="Capacitador"/>
    <s v="IT-SW-01-04"/>
    <s v="Mensual por servicioss efectivamente prestados"/>
    <n v="2300000"/>
    <n v="1"/>
    <n v="1"/>
    <n v="0"/>
    <n v="2300000"/>
    <n v="2500000"/>
    <n v="0"/>
  </r>
  <r>
    <s v="AlfapeopleCANALIT-SW-01-05"/>
    <s v="IT-SW-01-05CANAL"/>
    <m/>
    <x v="7"/>
    <s v="IT-SW-01-05"/>
    <x v="0"/>
    <s v="Alfapeople"/>
    <s v="COP"/>
    <s v="N/A"/>
    <s v="Capacitación para usuario final - hasta 10 Personas.  "/>
    <s v="Por sesión de capacitación de 4 horas para un grupo de hasta 10 personas."/>
    <s v="Serv"/>
    <s v="Servicio"/>
    <s v="Zona 3"/>
    <s v="Remoto"/>
    <s v="Capacitador"/>
    <s v="IT-SW-01-05"/>
    <s v="Mensual por servicioss efectivamente prestados"/>
    <n v="1270000"/>
    <n v="1"/>
    <n v="1"/>
    <n v="0"/>
    <n v="1270000"/>
    <n v="1380434.78"/>
    <n v="0"/>
  </r>
  <r>
    <s v="AlfapeopleCANALIT-SW-01-06"/>
    <s v="IT-SW-01-06CANAL"/>
    <m/>
    <x v="7"/>
    <s v="IT-SW-01-06"/>
    <x v="0"/>
    <s v="Alfapeople"/>
    <s v="COP"/>
    <s v="N/A"/>
    <s v="Capacitación para usuario final - hasta 10 Personas.  "/>
    <s v="Por sesión de capacitación de 4 horas para un grupo de hasta 10 personas."/>
    <s v="Serv"/>
    <s v="Servicio"/>
    <s v="Zona 3"/>
    <s v="Sitio"/>
    <s v="Capacitador"/>
    <s v="IT-SW-01-06"/>
    <s v="Mensual por servicioss efectivamente prestados"/>
    <n v="2540000"/>
    <n v="1"/>
    <n v="1"/>
    <n v="0"/>
    <n v="2540000"/>
    <n v="2760869.57"/>
    <n v="0"/>
  </r>
  <r>
    <s v="AlfapeopleCANALIT-SW-02-01"/>
    <s v="IT-SW-02-01CANAL"/>
    <m/>
    <x v="7"/>
    <s v="IT-SW-02-01"/>
    <x v="0"/>
    <s v="Alfapeople"/>
    <s v="COP"/>
    <s v="N/A"/>
    <s v="Capacitación para usuario final hasta 20 Personas.  "/>
    <s v="Por sesión de capacitación de 4 horas para un grupo de hasta 20 personas."/>
    <s v="Serv"/>
    <s v="Servicio"/>
    <s v="Zona 1"/>
    <s v="Remoto"/>
    <s v="Capacitador"/>
    <s v="IT-SW-02-01"/>
    <s v="Mensual por servicioss efectivamente prestados"/>
    <n v="1510000"/>
    <n v="1"/>
    <n v="1"/>
    <n v="0"/>
    <n v="1510000"/>
    <n v="1641304.35"/>
    <n v="0"/>
  </r>
  <r>
    <s v="AlfapeopleCANALIT-SW-02-02"/>
    <s v="IT-SW-02-02CANAL"/>
    <m/>
    <x v="7"/>
    <s v="IT-SW-02-02"/>
    <x v="0"/>
    <s v="Alfapeople"/>
    <s v="COP"/>
    <s v="N/A"/>
    <s v="Capacitación para usuario final hasta 20 Personas.  "/>
    <s v="Por sesión de capacitación de 4 horas para un grupo de hasta 20 personas."/>
    <s v="Serv"/>
    <s v="Servicio"/>
    <s v="Zona 1"/>
    <s v="Sitio"/>
    <s v="Capacitador"/>
    <s v="IT-SW-02-02"/>
    <s v="Mensual por servicioss efectivamente prestados"/>
    <n v="2300000"/>
    <n v="1"/>
    <n v="1"/>
    <n v="0"/>
    <n v="2300000"/>
    <n v="2500000"/>
    <n v="0"/>
  </r>
  <r>
    <s v="AlfapeopleCANALIT-SW-02-03"/>
    <s v="IT-SW-02-03CANAL"/>
    <m/>
    <x v="7"/>
    <s v="IT-SW-02-03"/>
    <x v="0"/>
    <s v="Alfapeople"/>
    <s v="COP"/>
    <s v="N/A"/>
    <s v="Capacitación para usuario final hasta 20 Personas.  "/>
    <s v="Por sesión de capacitación de 4 horas para un grupo de hasta 20 personas."/>
    <s v="Serv"/>
    <s v="Servicio"/>
    <s v="Zona 2"/>
    <s v="Remoto"/>
    <s v="Capacitador"/>
    <s v="IT-SW-02-03"/>
    <s v="Mensual por servicioss efectivamente prestados"/>
    <n v="1510000"/>
    <n v="1"/>
    <n v="1"/>
    <n v="0"/>
    <n v="1510000"/>
    <n v="1641304.35"/>
    <n v="0"/>
  </r>
  <r>
    <s v="AlfapeopleCANALIT-SW-02-04"/>
    <s v="IT-SW-02-04CANAL"/>
    <m/>
    <x v="7"/>
    <s v="IT-SW-02-04"/>
    <x v="0"/>
    <s v="Alfapeople"/>
    <s v="COP"/>
    <s v="N/A"/>
    <s v="Capacitación para usuario final hasta 20 Personas.  "/>
    <s v="Por sesión de capacitación de 4 horas para un grupo de hasta 20 personas."/>
    <s v="Serv"/>
    <s v="Servicio"/>
    <s v="Zona 2"/>
    <s v="Sitio"/>
    <s v="Capacitador"/>
    <s v="IT-SW-02-04"/>
    <s v="Mensual por servicioss efectivamente prestados"/>
    <n v="2630000"/>
    <n v="1"/>
    <n v="1"/>
    <n v="0"/>
    <n v="2630000"/>
    <n v="2858695.65"/>
    <n v="0"/>
  </r>
  <r>
    <s v="AlfapeopleCANALIT-SW-02-05"/>
    <s v="IT-SW-02-05CANAL"/>
    <m/>
    <x v="7"/>
    <s v="IT-SW-02-05"/>
    <x v="0"/>
    <s v="Alfapeople"/>
    <s v="COP"/>
    <s v="N/A"/>
    <s v="Capacitación para usuario final hasta 20 Personas.  "/>
    <s v="Por sesión de capacitación de 4 horas para un grupo de hasta 20 personas."/>
    <s v="Serv"/>
    <s v="Servicio"/>
    <s v="Zona 3"/>
    <s v="Remoto"/>
    <s v="Capacitador"/>
    <s v="IT-SW-02-05"/>
    <s v="Mensual por servicioss efectivamente prestados"/>
    <n v="1510000"/>
    <n v="1"/>
    <n v="1"/>
    <n v="0"/>
    <n v="1510000"/>
    <n v="1641304.35"/>
    <n v="0"/>
  </r>
  <r>
    <s v="AlfapeopleCANALIT-SW-02-06"/>
    <s v="IT-SW-02-06CANAL"/>
    <m/>
    <x v="7"/>
    <s v="IT-SW-02-06"/>
    <x v="0"/>
    <s v="Alfapeople"/>
    <s v="COP"/>
    <s v="N/A"/>
    <s v="Capacitación para usuario final hasta 20 Personas.  "/>
    <s v="Por sesión de capacitación de 4 horas para un grupo de hasta 20 personas."/>
    <s v="Serv"/>
    <s v="Servicio"/>
    <s v="Zona 3"/>
    <s v="Sitio"/>
    <s v="Capacitador"/>
    <s v="IT-SW-02-06"/>
    <s v="Mensual por servicioss efectivamente prestados"/>
    <n v="2870000"/>
    <n v="1"/>
    <n v="1"/>
    <n v="0"/>
    <n v="2870000"/>
    <n v="3119565.22"/>
    <n v="0"/>
  </r>
  <r>
    <s v="AlfapeopleCANALIT-SW-03-01"/>
    <s v="IT-SW-03-01CANAL"/>
    <m/>
    <x v="7"/>
    <s v="IT-SW-03-01"/>
    <x v="0"/>
    <s v="Alfapeople"/>
    <s v="COP"/>
    <s v="N/A"/>
    <s v="Capacitación para usuario técnico o administrador - hasta 10 Personas.  "/>
    <s v="Por sesión de capacitación de 4 horas para un grupo de hasta 10 personas."/>
    <s v="Serv"/>
    <s v="Servicio"/>
    <s v="Zona 1"/>
    <s v="Remoto"/>
    <s v="Capacitador"/>
    <s v="IT-SW-03-01"/>
    <s v="Mensual por servicioss efectivamente prestados"/>
    <n v="1270000"/>
    <n v="1"/>
    <n v="1"/>
    <n v="0"/>
    <n v="1270000"/>
    <n v="1380434.78"/>
    <n v="0"/>
  </r>
  <r>
    <s v="AlfapeopleCANALIT-SW-03-02"/>
    <s v="IT-SW-03-02CANAL"/>
    <m/>
    <x v="7"/>
    <s v="IT-SW-03-02"/>
    <x v="0"/>
    <s v="Alfapeople"/>
    <s v="COP"/>
    <s v="N/A"/>
    <s v="Capacitación para usuario técnico o administrador - hasta 10 Personas.  "/>
    <s v="Por sesión de capacitación de 4 horas para un grupo de hasta 10 personas."/>
    <s v="Serv"/>
    <s v="Servicio"/>
    <s v="Zona 1"/>
    <s v="Sitio"/>
    <s v="Capacitador"/>
    <s v="IT-SW-03-02"/>
    <s v="Mensual por servicioss efectivamente prestados"/>
    <n v="2070000"/>
    <n v="1"/>
    <n v="1"/>
    <n v="0"/>
    <n v="2070000"/>
    <n v="2250000"/>
    <n v="0"/>
  </r>
  <r>
    <s v="AlfapeopleCANALIT-SW-03-03"/>
    <s v="IT-SW-03-03CANAL"/>
    <m/>
    <x v="7"/>
    <s v="IT-SW-03-03"/>
    <x v="0"/>
    <s v="Alfapeople"/>
    <s v="COP"/>
    <s v="N/A"/>
    <s v="Capacitación para usuario técnico o administrador - hasta 10 Personas.  "/>
    <s v="Por sesión de capacitación de 4 horas para un grupo de hasta 10 personas."/>
    <s v="Serv"/>
    <s v="Servicio"/>
    <s v="Zona 2"/>
    <s v="Remoto"/>
    <s v="Capacitador"/>
    <s v="IT-SW-03-03"/>
    <s v="Mensual por servicioss efectivamente prestados"/>
    <n v="1270000"/>
    <n v="1"/>
    <n v="1"/>
    <n v="0"/>
    <n v="1270000"/>
    <n v="1380434.78"/>
    <n v="0"/>
  </r>
  <r>
    <s v="AlfapeopleCANALIT-SW-03-04"/>
    <s v="IT-SW-03-04CANAL"/>
    <m/>
    <x v="7"/>
    <s v="IT-SW-03-04"/>
    <x v="0"/>
    <s v="Alfapeople"/>
    <s v="COP"/>
    <s v="N/A"/>
    <s v="Capacitación para usuario técnico o administrador - hasta 10 Personas.  "/>
    <s v="Por sesión de capacitación de 4 horas para un grupo de hasta 10 personas."/>
    <s v="Serv"/>
    <s v="Servicio"/>
    <s v="Zona 2"/>
    <s v="Sitio"/>
    <s v="Capacitador"/>
    <s v="IT-SW-03-04"/>
    <s v="Mensual por servicioss efectivamente prestados"/>
    <n v="2300000"/>
    <n v="1"/>
    <n v="1"/>
    <n v="0"/>
    <n v="2300000"/>
    <n v="2500000"/>
    <n v="0"/>
  </r>
  <r>
    <s v="AlfapeopleCANALIT-SW-03-05"/>
    <s v="IT-SW-03-05CANAL"/>
    <m/>
    <x v="7"/>
    <s v="IT-SW-03-05"/>
    <x v="0"/>
    <s v="Alfapeople"/>
    <s v="COP"/>
    <s v="N/A"/>
    <s v="Capacitación para usuario técnico o administrador - hasta 10 Personas.  "/>
    <s v="Por sesión de capacitación de 4 horas para un grupo de hasta 10 personas."/>
    <s v="Serv"/>
    <s v="Servicio"/>
    <s v="Zona 3"/>
    <s v="Remoto"/>
    <s v="Capacitador"/>
    <s v="IT-SW-03-05"/>
    <s v="Mensual por servicioss efectivamente prestados"/>
    <n v="1280000"/>
    <n v="1"/>
    <n v="1"/>
    <n v="0"/>
    <n v="1280000"/>
    <n v="1391304.35"/>
    <n v="0"/>
  </r>
  <r>
    <s v="AlfapeopleCANALIT-SW-03-06"/>
    <s v="IT-SW-03-06CANAL"/>
    <m/>
    <x v="7"/>
    <s v="IT-SW-03-06"/>
    <x v="0"/>
    <s v="Alfapeople"/>
    <s v="COP"/>
    <s v="N/A"/>
    <s v="Capacitación para usuario técnico o administrador - hasta 10 Personas.  "/>
    <s v="Por sesión de capacitación de 4 horas para un grupo de hasta 10 personas."/>
    <s v="Serv"/>
    <s v="Servicio"/>
    <s v="Zona 3"/>
    <s v="Sitio"/>
    <s v="Capacitador"/>
    <s v="IT-SW-03-06"/>
    <s v="Mensual por servicioss efectivamente prestados"/>
    <n v="2540000"/>
    <n v="1"/>
    <n v="1"/>
    <n v="0"/>
    <n v="2540000"/>
    <n v="2760869.57"/>
    <n v="0"/>
  </r>
  <r>
    <s v="AlfapeopleCANALIT-SW-04-01"/>
    <s v="IT-SW-04-01CANAL"/>
    <m/>
    <x v="7"/>
    <s v="IT-SW-04-01"/>
    <x v="0"/>
    <s v="Alfapeople"/>
    <s v="COP"/>
    <s v="N/A"/>
    <s v="Capacitación para usuario técnico o administrador hasta 20 Personas.  "/>
    <s v="Por sesión de capacitación de 4 horas para un grupo de hasta 20 personas."/>
    <s v="Serv"/>
    <s v="Servicio"/>
    <s v="Zona 1"/>
    <s v="Remoto"/>
    <s v="Capacitador"/>
    <s v="IT-SW-04-01"/>
    <s v="Mensual por servicioss efectivamente prestados"/>
    <n v="1510000"/>
    <n v="1"/>
    <n v="1"/>
    <n v="0"/>
    <n v="1510000"/>
    <n v="1641304.35"/>
    <n v="0"/>
  </r>
  <r>
    <s v="AlfapeopleCANALIT-SW-04-02"/>
    <s v="IT-SW-04-02CANAL"/>
    <m/>
    <x v="7"/>
    <s v="IT-SW-04-02"/>
    <x v="0"/>
    <s v="Alfapeople"/>
    <s v="COP"/>
    <s v="N/A"/>
    <s v="Capacitación para usuario técnico o administrador hasta 20 Personas.  "/>
    <s v="Por sesión de capacitación de 4 horas para un grupo de hasta 20 personas."/>
    <s v="Serv"/>
    <s v="Servicio"/>
    <s v="Zona 1"/>
    <s v="Sitio"/>
    <s v="Capacitador"/>
    <s v="IT-SW-04-02"/>
    <s v="Mensual por servicioss efectivamente prestados"/>
    <n v="2400000"/>
    <n v="1"/>
    <n v="1"/>
    <n v="0"/>
    <n v="2400000"/>
    <n v="2608695.65"/>
    <n v="0"/>
  </r>
  <r>
    <s v="AlfapeopleCANALIT-SW-04-03"/>
    <s v="IT-SW-04-03CANAL"/>
    <m/>
    <x v="7"/>
    <s v="IT-SW-04-03"/>
    <x v="0"/>
    <s v="Alfapeople"/>
    <s v="COP"/>
    <s v="N/A"/>
    <s v="Capacitación para usuario técnico o administrador hasta 20 Personas.  "/>
    <s v="Por sesión de capacitación de 4 horas para un grupo de hasta 20 personas."/>
    <s v="Serv"/>
    <s v="Servicio"/>
    <s v="Zona 2"/>
    <s v="Remoto"/>
    <s v="Capacitador"/>
    <s v="IT-SW-04-03"/>
    <s v="Mensual por servicioss efectivamente prestados"/>
    <n v="1510000"/>
    <n v="1"/>
    <n v="1"/>
    <n v="0"/>
    <n v="1510000"/>
    <n v="1641304.35"/>
    <n v="0"/>
  </r>
  <r>
    <s v="AlfapeopleCANALIT-SW-04-04"/>
    <s v="IT-SW-04-04CANAL"/>
    <m/>
    <x v="7"/>
    <s v="IT-SW-04-04"/>
    <x v="0"/>
    <s v="Alfapeople"/>
    <s v="COP"/>
    <s v="N/A"/>
    <s v="Capacitación para usuario técnico o administrador hasta 20 Personas.  "/>
    <s v="Por sesión de capacitación de 4 horas para un grupo de hasta 20 personas."/>
    <s v="Serv"/>
    <s v="Servicio"/>
    <s v="Zona 2"/>
    <s v="Sitio"/>
    <s v="Capacitador"/>
    <s v="IT-SW-04-04"/>
    <s v="Mensual por servicioss efectivamente prestados"/>
    <n v="2630000"/>
    <n v="1"/>
    <n v="1"/>
    <n v="0"/>
    <n v="2630000"/>
    <n v="2858695.65"/>
    <n v="0"/>
  </r>
  <r>
    <s v="AlfapeopleCANALIT-SW-04-05"/>
    <s v="IT-SW-04-05CANAL"/>
    <m/>
    <x v="7"/>
    <s v="IT-SW-04-05"/>
    <x v="0"/>
    <s v="Alfapeople"/>
    <s v="COP"/>
    <s v="N/A"/>
    <s v="Capacitación para usuario técnico o administrador hasta 20 Personas.  "/>
    <s v="Por sesión de capacitación de 4 horas para un grupo de hasta 20 personas."/>
    <s v="Serv"/>
    <s v="Servicio"/>
    <s v="Zona 3"/>
    <s v="Remoto"/>
    <s v="Capacitador"/>
    <s v="IT-SW-04-05"/>
    <s v="Mensual por servicioss efectivamente prestados"/>
    <n v="1510000"/>
    <n v="1"/>
    <n v="1"/>
    <n v="0"/>
    <n v="1510000"/>
    <n v="1641304.35"/>
    <n v="0"/>
  </r>
  <r>
    <s v="AlfapeopleCANALIT-SW-04-06"/>
    <s v="IT-SW-04-06CANAL"/>
    <m/>
    <x v="7"/>
    <s v="IT-SW-04-06"/>
    <x v="0"/>
    <s v="Alfapeople"/>
    <s v="COP"/>
    <s v="N/A"/>
    <s v="Capacitación para usuario técnico o administrador hasta 20 Personas.  "/>
    <s v="Por sesión de capacitación de 4 horas para un grupo de hasta 20 personas."/>
    <s v="Serv"/>
    <s v="Servicio"/>
    <s v="Zona 3"/>
    <s v="Sitio"/>
    <s v="Capacitador"/>
    <s v="IT-SW-04-06"/>
    <s v="Mensual por servicioss efectivamente prestados"/>
    <n v="2870000"/>
    <n v="1"/>
    <n v="1"/>
    <n v="0"/>
    <n v="2870000"/>
    <n v="3119565.22"/>
    <n v="0"/>
  </r>
  <r>
    <s v="AlfapeopleCANALIT-SW-05-01"/>
    <s v="IT-SW-05-01CANAL"/>
    <m/>
    <x v="7"/>
    <s v="IT-SW-05-01"/>
    <x v="0"/>
    <s v="Alfapeople"/>
    <s v="COP"/>
    <s v="N/A"/>
    <s v="Configuración y parametrización de los Productos "/>
    <s v="Hora"/>
    <s v="Serv"/>
    <s v="Servicio"/>
    <s v="Zona 1"/>
    <s v="Remoto"/>
    <s v="Profesional"/>
    <s v="IT-SW-05-01"/>
    <s v="Mensual por servicioss efectivamente prestados"/>
    <n v="265000"/>
    <n v="1"/>
    <n v="1"/>
    <n v="0"/>
    <n v="265000"/>
    <n v="288043.48"/>
    <n v="0"/>
  </r>
  <r>
    <s v="AlfapeopleCANALIT-SW-05-02"/>
    <s v="IT-SW-05-02CANAL"/>
    <m/>
    <x v="7"/>
    <s v="IT-SW-05-02"/>
    <x v="0"/>
    <s v="Alfapeople"/>
    <s v="COP"/>
    <s v="N/A"/>
    <s v="Configuración y parametrización de los Productos "/>
    <s v="Hora"/>
    <s v="Serv"/>
    <s v="Servicio"/>
    <s v="Zona 1"/>
    <s v="Sitio"/>
    <s v="Profesional"/>
    <s v="IT-SW-05-02"/>
    <s v="Mensual por servicioss efectivamente prestados"/>
    <n v="310000"/>
    <n v="1"/>
    <n v="1"/>
    <n v="0"/>
    <n v="310000"/>
    <n v="336956.52"/>
    <n v="0"/>
  </r>
  <r>
    <s v="AlfapeopleCANALIT-SW-05-03"/>
    <s v="IT-SW-05-03CANAL"/>
    <m/>
    <x v="7"/>
    <s v="IT-SW-05-03"/>
    <x v="0"/>
    <s v="Alfapeople"/>
    <s v="COP"/>
    <s v="N/A"/>
    <s v="Configuración y parametrización de los Productos "/>
    <s v="Hora"/>
    <s v="Serv"/>
    <s v="Servicio"/>
    <s v="Zona 2"/>
    <s v="Remoto"/>
    <s v="Profesional"/>
    <s v="IT-SW-05-03"/>
    <s v="Mensual por servicioss efectivamente prestados"/>
    <n v="265000"/>
    <n v="1"/>
    <n v="1"/>
    <n v="0"/>
    <n v="265000"/>
    <n v="288043.48"/>
    <n v="0"/>
  </r>
  <r>
    <s v="AlfapeopleCANALIT-SW-05-04"/>
    <s v="IT-SW-05-04CANAL"/>
    <m/>
    <x v="7"/>
    <s v="IT-SW-05-04"/>
    <x v="0"/>
    <s v="Alfapeople"/>
    <s v="COP"/>
    <s v="N/A"/>
    <s v="Configuración y parametrización de los Productos "/>
    <s v="Hora"/>
    <s v="Serv"/>
    <s v="Servicio"/>
    <s v="Zona 2"/>
    <s v="Sitio"/>
    <s v="Profesional"/>
    <s v="IT-SW-05-04"/>
    <s v="Mensual por servicioss efectivamente prestados"/>
    <n v="310000"/>
    <n v="1"/>
    <n v="1"/>
    <n v="0"/>
    <n v="310000"/>
    <n v="336956.52"/>
    <n v="0"/>
  </r>
  <r>
    <s v="AlfapeopleCANALIT-SW-05-05"/>
    <s v="IT-SW-05-05CANAL"/>
    <m/>
    <x v="7"/>
    <s v="IT-SW-05-05"/>
    <x v="0"/>
    <s v="Alfapeople"/>
    <s v="COP"/>
    <s v="N/A"/>
    <s v="Configuración y parametrización de los Productos "/>
    <s v="Hora"/>
    <s v="Serv"/>
    <s v="Servicio"/>
    <s v="Zona 3"/>
    <s v="Remoto"/>
    <s v="Profesional"/>
    <s v="IT-SW-05-05"/>
    <s v="Mensual por servicioss efectivamente prestados"/>
    <n v="265000"/>
    <n v="1"/>
    <n v="1"/>
    <n v="0"/>
    <n v="265000"/>
    <n v="288043.48"/>
    <n v="0"/>
  </r>
  <r>
    <s v="AlfapeopleCANALIT-SW-05-06"/>
    <s v="IT-SW-05-06CANAL"/>
    <m/>
    <x v="7"/>
    <s v="IT-SW-05-06"/>
    <x v="0"/>
    <s v="Alfapeople"/>
    <s v="COP"/>
    <s v="N/A"/>
    <s v="Configuración y parametrización de los Productos "/>
    <s v="Hora"/>
    <s v="Serv"/>
    <s v="Servicio"/>
    <s v="Zona 3"/>
    <s v="Sitio"/>
    <s v="Profesional"/>
    <s v="IT-SW-05-06"/>
    <s v="Mensual por servicioss efectivamente prestados"/>
    <n v="320000"/>
    <n v="1"/>
    <n v="1"/>
    <n v="0"/>
    <n v="320000"/>
    <n v="347826.09"/>
    <n v="0"/>
  </r>
  <r>
    <s v="AlfapeopleCANALIT-SW-06-01"/>
    <s v="IT-SW-06-01CANAL"/>
    <m/>
    <x v="7"/>
    <s v="IT-SW-06-01"/>
    <x v="0"/>
    <s v="Alfapeople"/>
    <s v="COP"/>
    <s v="N/A"/>
    <s v="Gerente de cuenta (soporte) "/>
    <s v="Mes"/>
    <s v="Serv"/>
    <s v="Servicio"/>
    <s v="Zona 1"/>
    <s v="Sitio"/>
    <s v="Profesional"/>
    <s v="IT-SW-06-01"/>
    <s v="Mensual por servicioss efectivamente prestados"/>
    <n v="45900000"/>
    <n v="1"/>
    <n v="1"/>
    <n v="0"/>
    <n v="45900000"/>
    <n v="49891304.350000001"/>
    <n v="0"/>
  </r>
  <r>
    <s v="AlfapeopleCANALIT-SW-06-02"/>
    <s v="IT-SW-06-02CANAL"/>
    <m/>
    <x v="7"/>
    <s v="IT-SW-06-02"/>
    <x v="0"/>
    <s v="Alfapeople"/>
    <s v="COP"/>
    <s v="N/A"/>
    <s v="Gerente de cuenta (soporte) "/>
    <s v="Mes"/>
    <s v="Serv"/>
    <s v="Servicio"/>
    <s v="Zona 2"/>
    <s v="Sitio"/>
    <s v="Profesional"/>
    <s v="IT-SW-06-02"/>
    <s v="Mensual por servicioss efectivamente prestados"/>
    <n v="46500000"/>
    <n v="1"/>
    <n v="1"/>
    <n v="0"/>
    <n v="46500000"/>
    <n v="50543478.259999998"/>
    <n v="0"/>
  </r>
  <r>
    <s v="AlfapeopleCANALIT-SW-06-03"/>
    <s v="IT-SW-06-03CANAL"/>
    <m/>
    <x v="7"/>
    <s v="IT-SW-06-03"/>
    <x v="0"/>
    <s v="Alfapeople"/>
    <s v="COP"/>
    <s v="N/A"/>
    <s v="Gerente de cuenta (soporte) "/>
    <s v="Mes"/>
    <s v="Serv"/>
    <s v="Servicio"/>
    <s v="Zona 3"/>
    <s v="Sitio"/>
    <s v="Profesional"/>
    <s v="IT-SW-06-03"/>
    <s v="Mensual por servicioss efectivamente prestados"/>
    <n v="47000000"/>
    <n v="1"/>
    <n v="1"/>
    <n v="0"/>
    <n v="47000000"/>
    <n v="51086956.520000003"/>
    <n v="0"/>
  </r>
  <r>
    <s v="AlfapeopleCANALIT-SW-07-01"/>
    <s v="IT-SW-07-01CANAL"/>
    <m/>
    <x v="7"/>
    <s v="IT-SW-07-01"/>
    <x v="0"/>
    <s v="Alfapeople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s efectivamente prestados"/>
    <n v="3200000"/>
    <n v="1"/>
    <n v="1"/>
    <n v="0"/>
    <n v="3200000"/>
    <n v="3478260.87"/>
    <n v="0"/>
  </r>
  <r>
    <s v="AlfapeopleCANALIT-SW-07-02"/>
    <s v="IT-SW-07-02CANAL"/>
    <m/>
    <x v="7"/>
    <s v="IT-SW-07-02"/>
    <x v="0"/>
    <s v="Alfapeople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s efectivamente prestados"/>
    <n v="2700000"/>
    <n v="1"/>
    <n v="1"/>
    <n v="0"/>
    <n v="2700000"/>
    <n v="2934782.61"/>
    <n v="0"/>
  </r>
  <r>
    <s v="AlfapeopleCANALIT-SW-07-03"/>
    <s v="IT-SW-07-03CANAL"/>
    <m/>
    <x v="7"/>
    <s v="IT-SW-07-03"/>
    <x v="0"/>
    <s v="Alfapeople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s efectivamente prestados"/>
    <n v="3200000"/>
    <n v="1"/>
    <n v="1"/>
    <n v="0"/>
    <n v="3200000"/>
    <n v="3478260.87"/>
    <n v="0"/>
  </r>
  <r>
    <s v="AlfapeopleCANALIT-SW-07-04"/>
    <s v="IT-SW-07-04CANAL"/>
    <m/>
    <x v="7"/>
    <s v="IT-SW-07-04"/>
    <x v="0"/>
    <s v="Alfapeople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s efectivamente prestados"/>
    <n v="3900000"/>
    <n v="1"/>
    <n v="1"/>
    <n v="0"/>
    <n v="3900000"/>
    <n v="4239130.43"/>
    <n v="0"/>
  </r>
  <r>
    <s v="AlfapeopleCANALIT-SW-07-05"/>
    <s v="IT-SW-07-05CANAL"/>
    <m/>
    <x v="7"/>
    <s v="IT-SW-07-05"/>
    <x v="0"/>
    <s v="Alfapeople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s efectivamente prestados"/>
    <n v="3200000"/>
    <n v="1"/>
    <n v="1"/>
    <n v="0"/>
    <n v="3200000"/>
    <n v="3478260.87"/>
    <n v="0"/>
  </r>
  <r>
    <s v="AlfapeopleCANALIT-SW-07-06"/>
    <s v="IT-SW-07-06CANAL"/>
    <m/>
    <x v="7"/>
    <s v="IT-SW-07-06"/>
    <x v="0"/>
    <s v="Alfapeople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s efectivamente prestados"/>
    <n v="4100000"/>
    <n v="1"/>
    <n v="1"/>
    <n v="0"/>
    <n v="4100000"/>
    <n v="4456521.74"/>
    <n v="0"/>
  </r>
  <r>
    <s v="AlfapeopleCANALIT-SW-08-01"/>
    <s v="IT-SW-08-01CANAL"/>
    <m/>
    <x v="7"/>
    <s v="IT-SW-08-01"/>
    <x v="0"/>
    <s v="Alfapeople"/>
    <s v="COP"/>
    <s v="N/A"/>
    <s v="Migración de información por volumen de datos almacenados "/>
    <s v="GB"/>
    <s v="Serv"/>
    <s v="Servicio"/>
    <s v="Zona 1"/>
    <s v="Remoto"/>
    <s v="Profesional"/>
    <s v="IT-SW-08-01"/>
    <s v="Mensual por servicioss efectivamente prestados"/>
    <n v="265000"/>
    <n v="1"/>
    <n v="1"/>
    <n v="0"/>
    <n v="265000"/>
    <n v="288043.48"/>
    <n v="0"/>
  </r>
  <r>
    <s v="AlfapeopleCANALIT-SW-08-02"/>
    <s v="IT-SW-08-02CANAL"/>
    <m/>
    <x v="7"/>
    <s v="IT-SW-08-02"/>
    <x v="0"/>
    <s v="Alfapeople"/>
    <s v="COP"/>
    <s v="N/A"/>
    <s v="Migración de información por volumen de datos almacenados "/>
    <s v="GB"/>
    <s v="Serv"/>
    <s v="Servicio"/>
    <s v="Zona 1"/>
    <s v="Sitio"/>
    <s v="Profesional"/>
    <s v="IT-SW-08-02"/>
    <s v="Mensual por servicioss efectivamente prestados"/>
    <n v="290000"/>
    <n v="1"/>
    <n v="1"/>
    <n v="0"/>
    <n v="290000"/>
    <n v="315217.39"/>
    <n v="0"/>
  </r>
  <r>
    <s v="AlfapeopleCANALIT-SW-08-03"/>
    <s v="IT-SW-08-03CANAL"/>
    <m/>
    <x v="7"/>
    <s v="IT-SW-08-03"/>
    <x v="0"/>
    <s v="Alfapeople"/>
    <s v="COP"/>
    <s v="N/A"/>
    <s v="Migración de información por volumen de datos almacenados "/>
    <s v="GB"/>
    <s v="Serv"/>
    <s v="Servicio"/>
    <s v="Zona 2"/>
    <s v="Remoto"/>
    <s v="Profesional"/>
    <s v="IT-SW-08-03"/>
    <s v="Mensual por servicioss efectivamente prestados"/>
    <n v="265000"/>
    <n v="1"/>
    <n v="1"/>
    <n v="0"/>
    <n v="265000"/>
    <n v="288043.48"/>
    <n v="0"/>
  </r>
  <r>
    <s v="AlfapeopleCANALIT-SW-08-04"/>
    <s v="IT-SW-08-04CANAL"/>
    <m/>
    <x v="7"/>
    <s v="IT-SW-08-04"/>
    <x v="0"/>
    <s v="Alfapeople"/>
    <s v="COP"/>
    <s v="N/A"/>
    <s v="Migración de información por volumen de datos almacenados "/>
    <s v="GB"/>
    <s v="Serv"/>
    <s v="Servicio"/>
    <s v="Zona 2"/>
    <s v="Sitio"/>
    <s v="Profesional"/>
    <s v="IT-SW-08-04"/>
    <s v="Mensual por servicioss efectivamente prestados"/>
    <n v="340000"/>
    <n v="1"/>
    <n v="1"/>
    <n v="0"/>
    <n v="340000"/>
    <n v="369565.22"/>
    <n v="0"/>
  </r>
  <r>
    <s v="AlfapeopleCANALIT-SW-08-05"/>
    <s v="IT-SW-08-05CANAL"/>
    <m/>
    <x v="7"/>
    <s v="IT-SW-08-05"/>
    <x v="0"/>
    <s v="Alfapeople"/>
    <s v="COP"/>
    <s v="N/A"/>
    <s v="Migración de información por volumen de datos almacenados "/>
    <s v="GB"/>
    <s v="Serv"/>
    <s v="Servicio"/>
    <s v="Zona 3"/>
    <s v="Remoto"/>
    <s v="Profesional"/>
    <s v="IT-SW-08-05"/>
    <s v="Mensual por servicioss efectivamente prestados"/>
    <n v="265000"/>
    <n v="1"/>
    <n v="1"/>
    <n v="0"/>
    <n v="265000"/>
    <n v="288043.48"/>
    <n v="0"/>
  </r>
  <r>
    <s v="AlfapeopleCANALIT-SW-08-06"/>
    <s v="IT-SW-08-06CANAL"/>
    <m/>
    <x v="7"/>
    <s v="IT-SW-08-06"/>
    <x v="0"/>
    <s v="Alfapeople"/>
    <s v="COP"/>
    <s v="N/A"/>
    <s v="Migración de información por volumen de datos almacenados "/>
    <s v="GB"/>
    <s v="Serv"/>
    <s v="Servicio"/>
    <s v="Zona 3"/>
    <s v="Sitio"/>
    <s v="Profesional"/>
    <s v="IT-SW-08-06"/>
    <s v="Mensual por servicioss efectivamente prestados"/>
    <n v="385000"/>
    <n v="1"/>
    <n v="1"/>
    <n v="0"/>
    <n v="385000"/>
    <n v="418478.26"/>
    <n v="0"/>
  </r>
  <r>
    <s v="AlfapeopleCANALIT-SW-09-01"/>
    <s v="IT-SW-09-01CANAL"/>
    <m/>
    <x v="7"/>
    <s v="IT-SW-09-01"/>
    <x v="0"/>
    <s v="Alfapeople"/>
    <s v="COP"/>
    <s v="N/A"/>
    <s v="Soporte técnico en sitio "/>
    <s v="Mes"/>
    <s v="Serv"/>
    <s v="Servicio"/>
    <s v="Zona 1"/>
    <s v="Sitio"/>
    <s v="Técnico/Tecnólogo ó Profesional"/>
    <s v="IT-SW-09-01"/>
    <s v="Mensual por servicioss efectivamente prestados"/>
    <n v="52000000"/>
    <n v="1"/>
    <n v="1"/>
    <n v="0"/>
    <n v="52000000"/>
    <n v="56521739.130000003"/>
    <n v="0"/>
  </r>
  <r>
    <s v="AlfapeopleCANALIT-SW-09-02"/>
    <s v="IT-SW-09-02CANAL"/>
    <m/>
    <x v="7"/>
    <s v="IT-SW-09-02"/>
    <x v="0"/>
    <s v="Alfapeople"/>
    <s v="COP"/>
    <s v="N/A"/>
    <s v="Soporte técnico en sitio "/>
    <s v="Mes"/>
    <s v="Serv"/>
    <s v="Servicio"/>
    <s v="Zona 2"/>
    <s v="Sitio"/>
    <s v="Técnico/Tecnólogo ó Profesional"/>
    <s v="IT-SW-09-02"/>
    <s v="Mensual por servicioss efectivamente prestados"/>
    <n v="52000000"/>
    <n v="1"/>
    <n v="1"/>
    <n v="0"/>
    <n v="52000000"/>
    <n v="56521739.130000003"/>
    <n v="0"/>
  </r>
  <r>
    <s v="AlfapeopleCANALIT-SW-09-03"/>
    <s v="IT-SW-09-03CANAL"/>
    <m/>
    <x v="7"/>
    <s v="IT-SW-09-03"/>
    <x v="0"/>
    <s v="Alfapeople"/>
    <s v="COP"/>
    <s v="N/A"/>
    <s v="Soporte técnico en sitio "/>
    <s v="Mes"/>
    <s v="Serv"/>
    <s v="Servicio"/>
    <s v="Zona 3"/>
    <s v="Sitio"/>
    <s v="Técnico/Tecnólogo ó Profesional"/>
    <s v="IT-SW-09-03"/>
    <s v="Mensual por servicioss efectivamente prestados"/>
    <n v="52000000"/>
    <n v="1"/>
    <n v="1"/>
    <n v="0"/>
    <n v="52000000"/>
    <n v="56521739.130000003"/>
    <n v="0"/>
  </r>
  <r>
    <s v="AlfapeopleCANALIT-SW-10-01"/>
    <s v="IT-SW-10-01CANAL"/>
    <m/>
    <x v="7"/>
    <s v="IT-SW-10-01"/>
    <x v="0"/>
    <s v="Alfapeople"/>
    <s v="COP"/>
    <s v="N/A"/>
    <s v="Soporte técnico proactivo "/>
    <s v="Hora"/>
    <s v="Serv"/>
    <s v="Servicio"/>
    <s v="Zona 2"/>
    <s v="Remoto"/>
    <s v="Técnico/Tecnólogo ó Profesional"/>
    <s v="IT-SW-10-01"/>
    <s v="Mensual por servicioss efectivamente prestados"/>
    <n v="265000"/>
    <n v="1"/>
    <n v="1"/>
    <n v="0"/>
    <n v="265000"/>
    <n v="288043.48"/>
    <n v="0"/>
  </r>
  <r>
    <s v="AlfapeopleCANALIT-SW-10-02"/>
    <s v="IT-SW-10-02CANAL"/>
    <m/>
    <x v="7"/>
    <s v="IT-SW-10-02"/>
    <x v="0"/>
    <s v="Alfapeople"/>
    <s v="COP"/>
    <s v="N/A"/>
    <s v="Soporte técnico proactivo "/>
    <s v="Hora"/>
    <s v="Serv"/>
    <s v="Servicio"/>
    <s v="Zona 2"/>
    <s v="Sitio"/>
    <s v="Técnico/Tecnólogo ó Profesional"/>
    <s v="IT-SW-10-02"/>
    <s v="Mensual por servicioss efectivamente prestados"/>
    <n v="310000"/>
    <n v="1"/>
    <n v="1"/>
    <n v="0"/>
    <n v="310000"/>
    <n v="336956.52"/>
    <n v="0"/>
  </r>
  <r>
    <s v="AlfapeopleCANALIT-SW-10-03"/>
    <s v="IT-SW-10-03CANAL"/>
    <m/>
    <x v="7"/>
    <s v="IT-SW-10-03"/>
    <x v="0"/>
    <s v="Alfapeople"/>
    <s v="COP"/>
    <s v="N/A"/>
    <s v="Soporte técnico proactivo "/>
    <s v="Hora"/>
    <s v="Serv"/>
    <s v="Servicio"/>
    <s v="Zona 1"/>
    <s v="Remoto"/>
    <s v="Técnico/Tecnólogo ó Profesional"/>
    <s v="IT-SW-10-03"/>
    <s v="Mensual por servicioss efectivamente prestados"/>
    <n v="265000"/>
    <n v="1"/>
    <n v="1"/>
    <n v="0"/>
    <n v="265000"/>
    <n v="288043.48"/>
    <n v="0"/>
  </r>
  <r>
    <s v="AlfapeopleCANALIT-SW-10-04"/>
    <s v="IT-SW-10-04CANAL"/>
    <m/>
    <x v="7"/>
    <s v="IT-SW-10-04"/>
    <x v="0"/>
    <s v="Alfapeople"/>
    <s v="COP"/>
    <s v="N/A"/>
    <s v="Soporte técnico proactivo "/>
    <s v="Hora"/>
    <s v="Serv"/>
    <s v="Servicio"/>
    <s v="Zona 3"/>
    <s v="Remoto"/>
    <s v="Técnico/Tecnólogo ó Profesional"/>
    <s v="IT-SW-10-04"/>
    <s v="Mensual por servicioss efectivamente prestados"/>
    <n v="265000"/>
    <n v="1"/>
    <n v="1"/>
    <n v="0"/>
    <n v="265000"/>
    <n v="288043.48"/>
    <n v="0"/>
  </r>
  <r>
    <s v="AlfapeopleCANALIT-SW-10-05"/>
    <s v="IT-SW-10-05CANAL"/>
    <m/>
    <x v="7"/>
    <s v="IT-SW-10-05"/>
    <x v="0"/>
    <s v="Alfapeople"/>
    <s v="COP"/>
    <s v="N/A"/>
    <s v="Soporte técnico proactivo "/>
    <s v="Hora"/>
    <s v="Serv"/>
    <s v="Servicio"/>
    <s v="Zona 3"/>
    <s v="Sitio"/>
    <s v="Técnico/Tecnólogo ó Profesional"/>
    <s v="IT-SW-10-05"/>
    <s v="Mensual por servicioss efectivamente prestados"/>
    <n v="335000"/>
    <n v="1"/>
    <n v="1"/>
    <n v="0"/>
    <n v="335000"/>
    <n v="364130.43"/>
    <n v="0"/>
  </r>
  <r>
    <s v="AlfapeopleCANALIT-SW-10-06"/>
    <s v="IT-SW-10-06CANAL"/>
    <m/>
    <x v="7"/>
    <s v="IT-SW-10-06"/>
    <x v="0"/>
    <s v="Alfapeople"/>
    <s v="COP"/>
    <s v="N/A"/>
    <s v="Soporte técnico proactivo "/>
    <s v="Hora"/>
    <s v="Serv"/>
    <s v="Servicio"/>
    <s v="Zona 1"/>
    <s v="Sitio"/>
    <s v="Técnico/Tecnólogo ó Profesional"/>
    <s v="IT-SW-10-06"/>
    <s v="Mensual por servicioss efectivamente prestados"/>
    <n v="285000"/>
    <n v="1"/>
    <n v="1"/>
    <n v="0"/>
    <n v="285000"/>
    <n v="309782.61"/>
    <n v="0"/>
  </r>
  <r>
    <s v="AlfapeopleCANALIT-SW-11-01"/>
    <s v="IT-SW-11-01CANAL"/>
    <m/>
    <x v="7"/>
    <s v="IT-SW-11-01"/>
    <x v="0"/>
    <s v="Alfapeople"/>
    <s v="COP"/>
    <s v="N/A"/>
    <s v="Soporte técnico reactivo "/>
    <s v="Hora"/>
    <s v="Serv"/>
    <s v="Servicio"/>
    <s v="Zona 1"/>
    <s v="Sitio"/>
    <s v="Técnico/Tecnólogo ó Profesional"/>
    <s v="IT-SW-11-01"/>
    <s v="Mensual por servicioss efectivamente prestados"/>
    <n v="285000"/>
    <n v="1"/>
    <n v="1"/>
    <n v="0"/>
    <n v="285000"/>
    <n v="309782.61"/>
    <n v="0"/>
  </r>
  <r>
    <s v="AlfapeopleCANALIT-SW-11-02"/>
    <s v="IT-SW-11-02CANAL"/>
    <m/>
    <x v="7"/>
    <s v="IT-SW-11-02"/>
    <x v="0"/>
    <s v="Alfapeople"/>
    <s v="COP"/>
    <s v="N/A"/>
    <s v="Soporte técnico reactivo "/>
    <s v="Hora"/>
    <s v="Serv"/>
    <s v="Servicio"/>
    <s v="Zona 2"/>
    <s v="Remoto"/>
    <s v="Técnico/Tecnólogo ó Profesional"/>
    <s v="IT-SW-11-02"/>
    <s v="Mensual por servicioss efectivamente prestados"/>
    <n v="270000"/>
    <n v="1"/>
    <n v="1"/>
    <n v="0"/>
    <n v="270000"/>
    <n v="293478.26"/>
    <n v="0"/>
  </r>
  <r>
    <s v="AlfapeopleCANALIT-SW-11-03"/>
    <s v="IT-SW-11-03CANAL"/>
    <m/>
    <x v="7"/>
    <s v="IT-SW-11-03"/>
    <x v="0"/>
    <s v="Alfapeople"/>
    <s v="COP"/>
    <s v="N/A"/>
    <s v="Soporte técnico reactivo "/>
    <s v="Hora"/>
    <s v="Serv"/>
    <s v="Servicio"/>
    <s v="Zona 2"/>
    <s v="Sitio"/>
    <s v="Técnico/Tecnólogo ó Profesional"/>
    <s v="IT-SW-11-03"/>
    <s v="Mensual por servicioss efectivamente prestados"/>
    <n v="335000"/>
    <n v="1"/>
    <n v="1"/>
    <n v="0"/>
    <n v="335000"/>
    <n v="364130.43"/>
    <n v="0"/>
  </r>
  <r>
    <s v="AlfapeopleCANALIT-SW-11-04"/>
    <s v="IT-SW-11-04CANAL"/>
    <m/>
    <x v="7"/>
    <s v="IT-SW-11-04"/>
    <x v="0"/>
    <s v="Alfapeople"/>
    <s v="COP"/>
    <s v="N/A"/>
    <s v="Soporte técnico reactivo "/>
    <s v="Hora"/>
    <s v="Serv"/>
    <s v="Servicio"/>
    <s v="Zona 3"/>
    <s v="Remoto"/>
    <s v="Técnico/Tecnólogo ó Profesional"/>
    <s v="IT-SW-11-04"/>
    <s v="Mensual por servicioss efectivamente prestados"/>
    <n v="265000"/>
    <n v="1"/>
    <n v="1"/>
    <n v="0"/>
    <n v="265000"/>
    <n v="288043.48"/>
    <n v="0"/>
  </r>
  <r>
    <s v="AlfapeopleCANALIT-SW-11-05"/>
    <s v="IT-SW-11-05CANAL"/>
    <m/>
    <x v="7"/>
    <s v="IT-SW-11-05"/>
    <x v="0"/>
    <s v="Alfapeople"/>
    <s v="COP"/>
    <s v="N/A"/>
    <s v="Soporte técnico reactivo "/>
    <s v="Hora"/>
    <s v="Serv"/>
    <s v="Servicio"/>
    <s v="Zona 3"/>
    <s v="Sitio"/>
    <s v="Técnico/Tecnólogo ó Profesional"/>
    <s v="IT-SW-11-05"/>
    <s v="Mensual por servicioss efectivamente prestados"/>
    <n v="310000"/>
    <n v="1"/>
    <n v="1"/>
    <n v="0"/>
    <n v="310000"/>
    <n v="336956.52"/>
    <n v="0"/>
  </r>
  <r>
    <s v="AlfapeopleCANALIT-SW-11-06"/>
    <s v="IT-SW-11-06CANAL"/>
    <m/>
    <x v="7"/>
    <s v="IT-SW-11-06"/>
    <x v="0"/>
    <s v="Alfapeople"/>
    <s v="COP"/>
    <s v="N/A"/>
    <s v="Soporte técnico reactivo "/>
    <s v="Hora"/>
    <s v="Serv"/>
    <s v="Servicio"/>
    <s v="Zona 1"/>
    <s v="Remoto"/>
    <s v="Técnico/Tecnólogo ó Profesional"/>
    <s v="IT-SW-11-06"/>
    <s v="Mensual por servicioss efectivamente prestados"/>
    <n v="265000"/>
    <n v="1"/>
    <n v="1"/>
    <n v="0"/>
    <n v="265000"/>
    <n v="288043.48"/>
    <n v="0"/>
  </r>
  <r>
    <s v="NimbutechCANALIT-SW-01-01"/>
    <s v="IT-SW-01-01CANAL"/>
    <m/>
    <x v="8"/>
    <s v="IT-SW-01-01"/>
    <x v="0"/>
    <s v="Nimbutech"/>
    <s v="COP"/>
    <s v="N/A"/>
    <s v="Capacitación para usuario final - hasta 10 Personas.  "/>
    <s v="Por sesión de capacitación de 4 horas para un grupo de hasta 10 personas."/>
    <s v="Serv"/>
    <s v="Servicio"/>
    <s v="Zona 1"/>
    <s v="Remoto"/>
    <s v="Capacitador"/>
    <s v="IT-SW-01-01"/>
    <s v="Mensual por servicios efectivamente prestados"/>
    <n v="770000"/>
    <n v="1"/>
    <n v="1"/>
    <n v="0"/>
    <n v="770000"/>
    <n v="836956.52"/>
    <n v="0"/>
  </r>
  <r>
    <s v="NimbutechCANALIT-SW-01-02"/>
    <s v="IT-SW-01-02CANAL"/>
    <m/>
    <x v="8"/>
    <s v="IT-SW-01-02"/>
    <x v="0"/>
    <s v="Nimbutech"/>
    <s v="COP"/>
    <s v="N/A"/>
    <s v="Capacitación para usuario final - hasta 10 Personas.  "/>
    <s v="Por sesión de capacitación de 4 horas para un grupo de hasta 10 personas."/>
    <s v="Serv"/>
    <s v="Servicio"/>
    <s v="Zona 1"/>
    <s v="Sitio"/>
    <s v="Capacitador"/>
    <s v="IT-SW-01-02"/>
    <s v="Mensual por servicios efectivamente prestados"/>
    <n v="1035000"/>
    <n v="1"/>
    <n v="1"/>
    <n v="0"/>
    <n v="1035000"/>
    <n v="1125000"/>
    <n v="0"/>
  </r>
  <r>
    <s v="NimbutechCANALIT-SW-01-03"/>
    <s v="IT-SW-01-03CANAL"/>
    <m/>
    <x v="8"/>
    <s v="IT-SW-01-03"/>
    <x v="0"/>
    <s v="Nimbutech"/>
    <s v="COP"/>
    <s v="N/A"/>
    <s v="Capacitación para usuario final - hasta 10 Personas.  "/>
    <s v="Por sesión de capacitación de 4 horas para un grupo de hasta 10 personas."/>
    <s v="Serv"/>
    <s v="Servicio"/>
    <s v="Zona 2"/>
    <s v="Remoto"/>
    <s v="Capacitador"/>
    <s v="IT-SW-01-03"/>
    <s v="Mensual por servicios efectivamente prestados"/>
    <n v="865000"/>
    <n v="1"/>
    <n v="1"/>
    <n v="0"/>
    <n v="865000"/>
    <n v="940217.39"/>
    <n v="0"/>
  </r>
  <r>
    <s v="NimbutechCANALIT-SW-01-04"/>
    <s v="IT-SW-01-04CANAL"/>
    <m/>
    <x v="8"/>
    <s v="IT-SW-01-04"/>
    <x v="0"/>
    <s v="Nimbutech"/>
    <s v="COP"/>
    <s v="N/A"/>
    <s v="Capacitación para usuario final - hasta 10 Personas.  "/>
    <s v="Por sesión de capacitación de 4 horas para un grupo de hasta 10 personas."/>
    <s v="Serv"/>
    <s v="Servicio"/>
    <s v="Zona 2"/>
    <s v="Sitio"/>
    <s v="Capacitador"/>
    <s v="IT-SW-01-04"/>
    <s v="Mensual por servicios efectivamente prestados"/>
    <n v="1242000"/>
    <n v="1"/>
    <n v="1"/>
    <n v="0"/>
    <n v="1242000"/>
    <n v="1350000"/>
    <n v="0"/>
  </r>
  <r>
    <s v="NimbutechCANALIT-SW-01-05"/>
    <s v="IT-SW-01-05CANAL"/>
    <m/>
    <x v="8"/>
    <s v="IT-SW-01-05"/>
    <x v="0"/>
    <s v="Nimbutech"/>
    <s v="COP"/>
    <s v="N/A"/>
    <s v="Capacitación para usuario final - hasta 10 Personas.  "/>
    <s v="Por sesión de capacitación de 4 horas para un grupo de hasta 10 personas."/>
    <s v="Serv"/>
    <s v="Servicio"/>
    <s v="Zona 3"/>
    <s v="Remoto"/>
    <s v="Capacitador"/>
    <s v="IT-SW-01-05"/>
    <s v="Mensual por servicios efectivamente prestados"/>
    <n v="983000"/>
    <n v="1"/>
    <n v="1"/>
    <n v="0"/>
    <n v="983000"/>
    <n v="1068478.26"/>
    <n v="0"/>
  </r>
  <r>
    <s v="NimbutechCANALIT-SW-01-06"/>
    <s v="IT-SW-01-06CANAL"/>
    <m/>
    <x v="8"/>
    <s v="IT-SW-01-06"/>
    <x v="0"/>
    <s v="Nimbutech"/>
    <s v="COP"/>
    <s v="N/A"/>
    <s v="Capacitación para usuario final - hasta 10 Personas.  "/>
    <s v="Por sesión de capacitación de 4 horas para un grupo de hasta 10 personas."/>
    <s v="Serv"/>
    <s v="Servicio"/>
    <s v="Zona 3"/>
    <s v="Sitio"/>
    <s v="Capacitador"/>
    <s v="IT-SW-01-06"/>
    <s v="Mensual por servicios efectivamente prestados"/>
    <n v="1533000"/>
    <n v="1"/>
    <n v="1"/>
    <n v="0"/>
    <n v="1533000"/>
    <n v="1666304.35"/>
    <n v="0"/>
  </r>
  <r>
    <s v="NimbutechCANALIT-SW-02-01"/>
    <s v="IT-SW-02-01CANAL"/>
    <m/>
    <x v="8"/>
    <s v="IT-SW-02-01"/>
    <x v="0"/>
    <s v="Nimbutech"/>
    <s v="COP"/>
    <s v="N/A"/>
    <s v="Capacitación para usuario final hasta 20 Personas.  "/>
    <s v="Por sesión de capacitación de 4 horas para un grupo de hasta 20 personas."/>
    <s v="Serv"/>
    <s v="Servicio"/>
    <s v="Zona 1"/>
    <s v="Remoto"/>
    <s v="Capacitador"/>
    <s v="IT-SW-02-01"/>
    <s v="Mensual por servicios efectivamente prestados"/>
    <n v="839000"/>
    <n v="1"/>
    <n v="1"/>
    <n v="0"/>
    <n v="839000"/>
    <n v="911956.52"/>
    <n v="0"/>
  </r>
  <r>
    <s v="NimbutechCANALIT-SW-02-02"/>
    <s v="IT-SW-02-02CANAL"/>
    <m/>
    <x v="8"/>
    <s v="IT-SW-02-02"/>
    <x v="0"/>
    <s v="Nimbutech"/>
    <s v="COP"/>
    <s v="N/A"/>
    <s v="Capacitación para usuario final hasta 20 Personas.  "/>
    <s v="Por sesión de capacitación de 4 horas para un grupo de hasta 20 personas."/>
    <s v="Serv"/>
    <s v="Servicio"/>
    <s v="Zona 1"/>
    <s v="Sitio"/>
    <s v="Capacitador"/>
    <s v="IT-SW-02-02"/>
    <s v="Mensual por servicios efectivamente prestados"/>
    <n v="1343000"/>
    <n v="1"/>
    <n v="1"/>
    <n v="0"/>
    <n v="1343000"/>
    <n v="1459782.61"/>
    <n v="0"/>
  </r>
  <r>
    <s v="NimbutechCANALIT-SW-02-03"/>
    <s v="IT-SW-02-03CANAL"/>
    <m/>
    <x v="8"/>
    <s v="IT-SW-02-03"/>
    <x v="0"/>
    <s v="Nimbutech"/>
    <s v="COP"/>
    <s v="N/A"/>
    <s v="Capacitación para usuario final hasta 20 Personas.  "/>
    <s v="Por sesión de capacitación de 4 horas para un grupo de hasta 20 personas."/>
    <s v="Serv"/>
    <s v="Servicio"/>
    <s v="Zona 2"/>
    <s v="Remoto"/>
    <s v="Capacitador"/>
    <s v="IT-SW-02-03"/>
    <s v="Mensual por servicios efectivamente prestados"/>
    <n v="953000"/>
    <n v="1"/>
    <n v="1"/>
    <n v="0"/>
    <n v="953000"/>
    <n v="1035869.57"/>
    <n v="0"/>
  </r>
  <r>
    <s v="NimbutechCANALIT-SW-02-04"/>
    <s v="IT-SW-02-04CANAL"/>
    <m/>
    <x v="8"/>
    <s v="IT-SW-02-04"/>
    <x v="0"/>
    <s v="Nimbutech"/>
    <s v="COP"/>
    <s v="N/A"/>
    <s v="Capacitación para usuario final hasta 20 Personas.  "/>
    <s v="Por sesión de capacitación de 4 horas para un grupo de hasta 20 personas."/>
    <s v="Serv"/>
    <s v="Servicio"/>
    <s v="Zona 2"/>
    <s v="Sitio"/>
    <s v="Capacitador"/>
    <s v="IT-SW-02-04"/>
    <s v="Mensual por servicios efectivamente prestados"/>
    <n v="1603000"/>
    <n v="1"/>
    <n v="1"/>
    <n v="0"/>
    <n v="1603000"/>
    <n v="1742391.3"/>
    <n v="0"/>
  </r>
  <r>
    <s v="NimbutechCANALIT-SW-02-05"/>
    <s v="IT-SW-02-05CANAL"/>
    <m/>
    <x v="8"/>
    <s v="IT-SW-02-05"/>
    <x v="0"/>
    <s v="Nimbutech"/>
    <s v="COP"/>
    <s v="N/A"/>
    <s v="Capacitación para usuario final hasta 20 Personas.  "/>
    <s v="Por sesión de capacitación de 4 horas para un grupo de hasta 20 personas."/>
    <s v="Serv"/>
    <s v="Servicio"/>
    <s v="Zona 3"/>
    <s v="Remoto"/>
    <s v="Capacitador"/>
    <s v="IT-SW-02-05"/>
    <s v="Mensual por servicios efectivamente prestados"/>
    <n v="1096000"/>
    <n v="1"/>
    <n v="1"/>
    <n v="0"/>
    <n v="1096000"/>
    <n v="1191304.3500000001"/>
    <n v="0"/>
  </r>
  <r>
    <s v="NimbutechCANALIT-SW-02-06"/>
    <s v="IT-SW-02-06CANAL"/>
    <m/>
    <x v="8"/>
    <s v="IT-SW-02-06"/>
    <x v="0"/>
    <s v="Nimbutech"/>
    <s v="COP"/>
    <s v="N/A"/>
    <s v="Capacitación para usuario final hasta 20 Personas.  "/>
    <s v="Por sesión de capacitación de 4 horas para un grupo de hasta 20 personas."/>
    <s v="Serv"/>
    <s v="Servicio"/>
    <s v="Zona 3"/>
    <s v="Sitio"/>
    <s v="Capacitador"/>
    <s v="IT-SW-02-06"/>
    <s v="Mensual por servicios efectivamente prestados"/>
    <n v="1941000"/>
    <n v="1"/>
    <n v="1"/>
    <n v="0"/>
    <n v="1941000"/>
    <n v="2109782.61"/>
    <n v="0"/>
  </r>
  <r>
    <s v="NimbutechCANALIT-SW-03-01"/>
    <s v="IT-SW-03-01CANAL"/>
    <m/>
    <x v="8"/>
    <s v="IT-SW-03-01"/>
    <x v="0"/>
    <s v="Nimbutech"/>
    <s v="COP"/>
    <s v="N/A"/>
    <s v="Capacitación para usuario técnico o administrador - hasta 10 Personas.  "/>
    <s v="Por sesión de capacitación de 4 horas para un grupo de hasta 10 personas."/>
    <s v="Serv"/>
    <s v="Servicio"/>
    <s v="Zona 1"/>
    <s v="Remoto"/>
    <s v="Capacitador"/>
    <s v="IT-SW-03-01"/>
    <s v="Mensual por servicios efectivamente prestados"/>
    <n v="923000"/>
    <n v="1"/>
    <n v="1"/>
    <n v="0"/>
    <n v="923000"/>
    <n v="1003260.87"/>
    <n v="0"/>
  </r>
  <r>
    <s v="NimbutechCANALIT-SW-03-02"/>
    <s v="IT-SW-03-02CANAL"/>
    <m/>
    <x v="8"/>
    <s v="IT-SW-03-02"/>
    <x v="0"/>
    <s v="Nimbutech"/>
    <s v="COP"/>
    <s v="N/A"/>
    <s v="Capacitación para usuario técnico o administrador - hasta 10 Personas.  "/>
    <s v="Por sesión de capacitación de 4 horas para un grupo de hasta 10 personas."/>
    <s v="Serv"/>
    <s v="Servicio"/>
    <s v="Zona 1"/>
    <s v="Sitio"/>
    <s v="Capacitador"/>
    <s v="IT-SW-03-02"/>
    <s v="Mensual por servicios efectivamente prestados"/>
    <n v="1287000"/>
    <n v="1"/>
    <n v="1"/>
    <n v="0"/>
    <n v="1287000"/>
    <n v="1398913.04"/>
    <n v="0"/>
  </r>
  <r>
    <s v="NimbutechCANALIT-SW-03-03"/>
    <s v="IT-SW-03-03CANAL"/>
    <m/>
    <x v="8"/>
    <s v="IT-SW-03-03"/>
    <x v="0"/>
    <s v="Nimbutech"/>
    <s v="COP"/>
    <s v="N/A"/>
    <s v="Capacitación para usuario técnico o administrador - hasta 10 Personas.  "/>
    <s v="Por sesión de capacitación de 4 horas para un grupo de hasta 10 personas."/>
    <s v="Serv"/>
    <s v="Servicio"/>
    <s v="Zona 2"/>
    <s v="Remoto"/>
    <s v="Capacitador"/>
    <s v="IT-SW-03-03"/>
    <s v="Mensual por servicios efectivamente prestados"/>
    <n v="1043000"/>
    <n v="1"/>
    <n v="1"/>
    <n v="0"/>
    <n v="1043000"/>
    <n v="1133695.6499999999"/>
    <n v="0"/>
  </r>
  <r>
    <s v="NimbutechCANALIT-SW-03-04"/>
    <s v="IT-SW-03-04CANAL"/>
    <m/>
    <x v="8"/>
    <s v="IT-SW-03-04"/>
    <x v="0"/>
    <s v="Nimbutech"/>
    <s v="COP"/>
    <s v="N/A"/>
    <s v="Capacitación para usuario técnico o administrador - hasta 10 Personas.  "/>
    <s v="Por sesión de capacitación de 4 horas para un grupo de hasta 10 personas."/>
    <s v="Serv"/>
    <s v="Servicio"/>
    <s v="Zona 2"/>
    <s v="Sitio"/>
    <s v="Capacitador"/>
    <s v="IT-SW-03-04"/>
    <s v="Mensual por servicios efectivamente prestados"/>
    <n v="1526000"/>
    <n v="1"/>
    <n v="1"/>
    <n v="0"/>
    <n v="1526000"/>
    <n v="1658695.65"/>
    <n v="0"/>
  </r>
  <r>
    <s v="NimbutechCANALIT-SW-03-05"/>
    <s v="IT-SW-03-05CANAL"/>
    <m/>
    <x v="8"/>
    <s v="IT-SW-03-05"/>
    <x v="0"/>
    <s v="Nimbutech"/>
    <s v="COP"/>
    <s v="N/A"/>
    <s v="Capacitación para usuario técnico o administrador - hasta 10 Personas.  "/>
    <s v="Por sesión de capacitación de 4 horas para un grupo de hasta 10 personas."/>
    <s v="Serv"/>
    <s v="Servicio"/>
    <s v="Zona 3"/>
    <s v="Remoto"/>
    <s v="Capacitador"/>
    <s v="IT-SW-03-05"/>
    <s v="Mensual por servicios efectivamente prestados"/>
    <n v="1193000"/>
    <n v="1"/>
    <n v="1"/>
    <n v="0"/>
    <n v="1193000"/>
    <n v="1296739.1299999999"/>
    <n v="0"/>
  </r>
  <r>
    <s v="NimbutechCANALIT-SW-03-06"/>
    <s v="IT-SW-03-06CANAL"/>
    <m/>
    <x v="8"/>
    <s v="IT-SW-03-06"/>
    <x v="0"/>
    <s v="Nimbutech"/>
    <s v="COP"/>
    <s v="N/A"/>
    <s v="Capacitación para usuario técnico o administrador - hasta 10 Personas.  "/>
    <s v="Por sesión de capacitación de 4 horas para un grupo de hasta 10 personas."/>
    <s v="Serv"/>
    <s v="Servicio"/>
    <s v="Zona 3"/>
    <s v="Sitio"/>
    <s v="Capacitador"/>
    <s v="IT-SW-03-06"/>
    <s v="Mensual por servicios efectivamente prestados"/>
    <n v="1872000"/>
    <n v="1"/>
    <n v="1"/>
    <n v="0"/>
    <n v="1872000"/>
    <n v="2034782.61"/>
    <n v="0"/>
  </r>
  <r>
    <s v="NimbutechCANALIT-SW-04-01"/>
    <s v="IT-SW-04-01CANAL"/>
    <m/>
    <x v="8"/>
    <s v="IT-SW-04-01"/>
    <x v="0"/>
    <s v="Nimbutech"/>
    <s v="COP"/>
    <s v="N/A"/>
    <s v="Capacitación para usuario técnico o administrador hasta 20 Personas.  "/>
    <s v="Por sesión de capacitación de 4 horas para un grupo de hasta 20 personas."/>
    <s v="Serv"/>
    <s v="Servicio"/>
    <s v="Zona 1"/>
    <s v="Remoto"/>
    <s v="Capacitador"/>
    <s v="IT-SW-04-01"/>
    <s v="Mensual por servicios efectivamente prestados"/>
    <n v="1010000"/>
    <n v="1"/>
    <n v="1"/>
    <n v="0"/>
    <n v="1010000"/>
    <n v="1097826.0900000001"/>
    <n v="0"/>
  </r>
  <r>
    <s v="NimbutechCANALIT-SW-04-02"/>
    <s v="IT-SW-04-02CANAL"/>
    <m/>
    <x v="8"/>
    <s v="IT-SW-04-02"/>
    <x v="0"/>
    <s v="Nimbutech"/>
    <s v="COP"/>
    <s v="N/A"/>
    <s v="Capacitación para usuario técnico o administrador hasta 20 Personas.  "/>
    <s v="Por sesión de capacitación de 4 horas para un grupo de hasta 20 personas."/>
    <s v="Serv"/>
    <s v="Servicio"/>
    <s v="Zona 1"/>
    <s v="Sitio"/>
    <s v="Capacitador"/>
    <s v="IT-SW-04-02"/>
    <s v="Mensual por servicios efectivamente prestados"/>
    <n v="1710000"/>
    <n v="1"/>
    <n v="1"/>
    <n v="0"/>
    <n v="1710000"/>
    <n v="1858695.65"/>
    <n v="0"/>
  </r>
  <r>
    <s v="NimbutechCANALIT-SW-04-03"/>
    <s v="IT-SW-04-03CANAL"/>
    <m/>
    <x v="8"/>
    <s v="IT-SW-04-03"/>
    <x v="0"/>
    <s v="Nimbutech"/>
    <s v="COP"/>
    <s v="N/A"/>
    <s v="Capacitación para usuario técnico o administrador hasta 20 Personas.  "/>
    <s v="Por sesión de capacitación de 4 horas para un grupo de hasta 20 personas."/>
    <s v="Serv"/>
    <s v="Servicio"/>
    <s v="Zona 2"/>
    <s v="Remoto"/>
    <s v="Capacitador"/>
    <s v="IT-SW-04-03"/>
    <s v="Mensual por servicios efectivamente prestados"/>
    <n v="1155000"/>
    <n v="1"/>
    <n v="1"/>
    <n v="0"/>
    <n v="1155000"/>
    <n v="1255434.78"/>
    <n v="0"/>
  </r>
  <r>
    <s v="NimbutechCANALIT-SW-04-04"/>
    <s v="IT-SW-04-04CANAL"/>
    <m/>
    <x v="8"/>
    <s v="IT-SW-04-04"/>
    <x v="0"/>
    <s v="Nimbutech"/>
    <s v="COP"/>
    <s v="N/A"/>
    <s v="Capacitación para usuario técnico o administrador hasta 20 Personas.  "/>
    <s v="Por sesión de capacitación de 4 horas para un grupo de hasta 20 personas."/>
    <s v="Serv"/>
    <s v="Servicio"/>
    <s v="Zona 2"/>
    <s v="Sitio"/>
    <s v="Capacitador"/>
    <s v="IT-SW-04-04"/>
    <s v="Mensual por servicios efectivamente prestados"/>
    <n v="2007000"/>
    <n v="1"/>
    <n v="1"/>
    <n v="0"/>
    <n v="2007000"/>
    <n v="2181521.7400000002"/>
    <n v="0"/>
  </r>
  <r>
    <s v="NimbutechCANALIT-SW-04-05"/>
    <s v="IT-SW-04-05CANAL"/>
    <m/>
    <x v="8"/>
    <s v="IT-SW-04-05"/>
    <x v="0"/>
    <s v="Nimbutech"/>
    <s v="COP"/>
    <s v="N/A"/>
    <s v="Capacitación para usuario técnico o administrador hasta 20 Personas.  "/>
    <s v="Por sesión de capacitación de 4 horas para un grupo de hasta 20 personas."/>
    <s v="Serv"/>
    <s v="Servicio"/>
    <s v="Zona 3"/>
    <s v="Remoto"/>
    <s v="Capacitador"/>
    <s v="IT-SW-04-05"/>
    <s v="Mensual por servicios efectivamente prestados"/>
    <n v="1337000"/>
    <n v="1"/>
    <n v="1"/>
    <n v="0"/>
    <n v="1337000"/>
    <n v="1453260.87"/>
    <n v="0"/>
  </r>
  <r>
    <s v="NimbutechCANALIT-SW-04-06"/>
    <s v="IT-SW-04-06CANAL"/>
    <m/>
    <x v="8"/>
    <s v="IT-SW-04-06"/>
    <x v="0"/>
    <s v="Nimbutech"/>
    <s v="COP"/>
    <s v="N/A"/>
    <s v="Capacitación para usuario técnico o administrador hasta 20 Personas.  "/>
    <s v="Por sesión de capacitación de 4 horas para un grupo de hasta 20 personas."/>
    <s v="Serv"/>
    <s v="Servicio"/>
    <s v="Zona 3"/>
    <s v="Sitio"/>
    <s v="Capacitador"/>
    <s v="IT-SW-04-06"/>
    <s v="Mensual por servicios efectivamente prestados"/>
    <n v="2434000"/>
    <n v="1"/>
    <n v="1"/>
    <n v="0"/>
    <n v="2434000"/>
    <n v="2645652.17"/>
    <n v="0"/>
  </r>
  <r>
    <s v="NimbutechCANALIT-SW-05-01"/>
    <s v="IT-SW-05-01CANAL"/>
    <m/>
    <x v="8"/>
    <s v="IT-SW-05-01"/>
    <x v="0"/>
    <s v="Nimbutech"/>
    <s v="COP"/>
    <s v="N/A"/>
    <s v="Configuración y parametrización de los Productos "/>
    <s v="Hora"/>
    <s v="Serv"/>
    <s v="Servicio"/>
    <s v="Zona 1"/>
    <s v="Remoto"/>
    <s v="Profesional"/>
    <s v="IT-SW-05-01"/>
    <s v="Mensual por servicios efectivamente prestados"/>
    <n v="196000"/>
    <n v="1"/>
    <n v="1"/>
    <n v="0"/>
    <n v="196000"/>
    <n v="213043.48"/>
    <n v="0"/>
  </r>
  <r>
    <s v="NimbutechCANALIT-SW-05-02"/>
    <s v="IT-SW-05-02CANAL"/>
    <m/>
    <x v="8"/>
    <s v="IT-SW-05-02"/>
    <x v="0"/>
    <s v="Nimbutech"/>
    <s v="COP"/>
    <s v="N/A"/>
    <s v="Configuración y parametrización de los Productos "/>
    <s v="Hora"/>
    <s v="Serv"/>
    <s v="Servicio"/>
    <s v="Zona 1"/>
    <s v="Sitio"/>
    <s v="Profesional"/>
    <s v="IT-SW-05-02"/>
    <s v="Mensual por servicios efectivamente prestados"/>
    <n v="298000"/>
    <n v="1"/>
    <n v="1"/>
    <n v="0"/>
    <n v="298000"/>
    <n v="323913.03999999998"/>
    <n v="0"/>
  </r>
  <r>
    <s v="NimbutechCANALIT-SW-05-03"/>
    <s v="IT-SW-05-03CANAL"/>
    <m/>
    <x v="8"/>
    <s v="IT-SW-05-03"/>
    <x v="0"/>
    <s v="Nimbutech"/>
    <s v="COP"/>
    <s v="N/A"/>
    <s v="Configuración y parametrización de los Productos "/>
    <s v="Hora"/>
    <s v="Serv"/>
    <s v="Servicio"/>
    <s v="Zona 2"/>
    <s v="Remoto"/>
    <s v="Profesional"/>
    <s v="IT-SW-05-03"/>
    <s v="Mensual por servicios efectivamente prestados"/>
    <n v="214000"/>
    <n v="1"/>
    <n v="1"/>
    <n v="0"/>
    <n v="214000"/>
    <n v="232608.7"/>
    <n v="0"/>
  </r>
  <r>
    <s v="NimbutechCANALIT-SW-05-04"/>
    <s v="IT-SW-05-04CANAL"/>
    <m/>
    <x v="8"/>
    <s v="IT-SW-05-04"/>
    <x v="0"/>
    <s v="Nimbutech"/>
    <s v="COP"/>
    <s v="N/A"/>
    <s v="Configuración y parametrización de los Productos "/>
    <s v="Hora"/>
    <s v="Serv"/>
    <s v="Servicio"/>
    <s v="Zona 2"/>
    <s v="Sitio"/>
    <s v="Profesional"/>
    <s v="IT-SW-05-04"/>
    <s v="Mensual por servicios efectivamente prestados"/>
    <n v="350000"/>
    <n v="1"/>
    <n v="1"/>
    <n v="0"/>
    <n v="350000"/>
    <n v="380434.78"/>
    <n v="0"/>
  </r>
  <r>
    <s v="NimbutechCANALIT-SW-05-05"/>
    <s v="IT-SW-05-05CANAL"/>
    <m/>
    <x v="8"/>
    <s v="IT-SW-05-05"/>
    <x v="0"/>
    <s v="Nimbutech"/>
    <s v="COP"/>
    <s v="N/A"/>
    <s v="Configuración y parametrización de los Productos "/>
    <s v="Hora"/>
    <s v="Serv"/>
    <s v="Servicio"/>
    <s v="Zona 3"/>
    <s v="Remoto"/>
    <s v="Profesional"/>
    <s v="IT-SW-05-05"/>
    <s v="Mensual por servicios efectivamente prestados"/>
    <n v="227000"/>
    <n v="1"/>
    <n v="1"/>
    <n v="0"/>
    <n v="227000"/>
    <n v="246739.13"/>
    <n v="0"/>
  </r>
  <r>
    <s v="NimbutechCANALIT-SW-05-06"/>
    <s v="IT-SW-05-06CANAL"/>
    <m/>
    <x v="8"/>
    <s v="IT-SW-05-06"/>
    <x v="0"/>
    <s v="Nimbutech"/>
    <s v="COP"/>
    <s v="N/A"/>
    <s v="Configuración y parametrización de los Productos "/>
    <s v="Hora"/>
    <s v="Serv"/>
    <s v="Servicio"/>
    <s v="Zona 3"/>
    <s v="Sitio"/>
    <s v="Profesional"/>
    <s v="IT-SW-05-06"/>
    <s v="Mensual por servicios efectivamente prestados"/>
    <n v="394000"/>
    <n v="1"/>
    <n v="1"/>
    <n v="0"/>
    <n v="394000"/>
    <n v="428260.87"/>
    <n v="0"/>
  </r>
  <r>
    <s v="NimbutechCANALIT-SW-06-01"/>
    <s v="IT-SW-06-01CANAL"/>
    <m/>
    <x v="8"/>
    <s v="IT-SW-06-01"/>
    <x v="0"/>
    <s v="Nimbutech"/>
    <s v="COP"/>
    <s v="N/A"/>
    <s v="Gerente de cuenta (soporte) "/>
    <s v="Mes"/>
    <s v="Serv"/>
    <s v="Servicio"/>
    <s v="Zona 1"/>
    <s v="Sitio"/>
    <s v="Profesional"/>
    <s v="IT-SW-06-01"/>
    <s v="Mensual por servicios efectivamente prestados"/>
    <n v="16595000"/>
    <n v="1"/>
    <n v="1"/>
    <n v="0"/>
    <n v="16595000"/>
    <n v="18038043.48"/>
    <n v="0"/>
  </r>
  <r>
    <s v="NimbutechCANALIT-SW-06-02"/>
    <s v="IT-SW-06-02CANAL"/>
    <m/>
    <x v="8"/>
    <s v="IT-SW-06-02"/>
    <x v="0"/>
    <s v="Nimbutech"/>
    <s v="COP"/>
    <s v="N/A"/>
    <s v="Gerente de cuenta (soporte) "/>
    <s v="Mes"/>
    <s v="Serv"/>
    <s v="Servicio"/>
    <s v="Zona 2"/>
    <s v="Sitio"/>
    <s v="Profesional"/>
    <s v="IT-SW-06-02"/>
    <s v="Mensual por servicios efectivamente prestados"/>
    <n v="19735000"/>
    <n v="1"/>
    <n v="1"/>
    <n v="0"/>
    <n v="19735000"/>
    <n v="21451086.960000001"/>
    <n v="0"/>
  </r>
  <r>
    <s v="NimbutechCANALIT-SW-06-03"/>
    <s v="IT-SW-06-03CANAL"/>
    <m/>
    <x v="8"/>
    <s v="IT-SW-06-03"/>
    <x v="0"/>
    <s v="Nimbutech"/>
    <s v="COP"/>
    <s v="N/A"/>
    <s v="Gerente de cuenta (soporte) "/>
    <s v="Mes"/>
    <s v="Serv"/>
    <s v="Servicio"/>
    <s v="Zona 3"/>
    <s v="Sitio"/>
    <s v="Profesional"/>
    <s v="IT-SW-06-03"/>
    <s v="Mensual por servicios efectivamente prestados"/>
    <n v="23529000"/>
    <n v="1"/>
    <n v="1"/>
    <n v="0"/>
    <n v="23529000"/>
    <n v="25575000"/>
    <n v="0"/>
  </r>
  <r>
    <s v="NimbutechCANALIT-SW-07-01"/>
    <s v="IT-SW-07-01CANAL"/>
    <m/>
    <x v="8"/>
    <s v="IT-SW-07-01"/>
    <x v="0"/>
    <s v="Nimbutech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382000"/>
    <n v="1"/>
    <n v="1"/>
    <n v="0"/>
    <n v="382000"/>
    <n v="415217.39"/>
    <n v="0"/>
  </r>
  <r>
    <s v="NimbutechCANALIT-SW-07-02"/>
    <s v="IT-SW-07-02CANAL"/>
    <m/>
    <x v="8"/>
    <s v="IT-SW-07-02"/>
    <x v="0"/>
    <s v="Nimbutech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493000"/>
    <n v="1"/>
    <n v="1"/>
    <n v="0"/>
    <n v="493000"/>
    <n v="535869.56999999995"/>
    <n v="0"/>
  </r>
  <r>
    <s v="NimbutechCANALIT-SW-07-03"/>
    <s v="IT-SW-07-03CANAL"/>
    <m/>
    <x v="8"/>
    <s v="IT-SW-07-03"/>
    <x v="0"/>
    <s v="Nimbutech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412000"/>
    <n v="1"/>
    <n v="1"/>
    <n v="0"/>
    <n v="412000"/>
    <n v="447826.09"/>
    <n v="0"/>
  </r>
  <r>
    <s v="NimbutechCANALIT-SW-07-04"/>
    <s v="IT-SW-07-04CANAL"/>
    <m/>
    <x v="8"/>
    <s v="IT-SW-07-04"/>
    <x v="0"/>
    <s v="Nimbutech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571000"/>
    <n v="1"/>
    <n v="1"/>
    <n v="0"/>
    <n v="571000"/>
    <n v="620652.17000000004"/>
    <n v="0"/>
  </r>
  <r>
    <s v="NimbutechCANALIT-SW-07-05"/>
    <s v="IT-SW-07-05CANAL"/>
    <m/>
    <x v="8"/>
    <s v="IT-SW-07-05"/>
    <x v="0"/>
    <s v="Nimbutech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476000"/>
    <n v="1"/>
    <n v="1"/>
    <n v="0"/>
    <n v="476000"/>
    <n v="517391.3"/>
    <n v="0"/>
  </r>
  <r>
    <s v="NimbutechCANALIT-SW-07-06"/>
    <s v="IT-SW-07-06CANAL"/>
    <m/>
    <x v="8"/>
    <s v="IT-SW-07-06"/>
    <x v="0"/>
    <s v="Nimbutech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740000"/>
    <n v="1"/>
    <n v="1"/>
    <n v="0"/>
    <n v="740000"/>
    <n v="804347.83"/>
    <n v="0"/>
  </r>
  <r>
    <s v="NimbutechCANALIT-SW-08-01"/>
    <s v="IT-SW-08-01CANAL"/>
    <m/>
    <x v="8"/>
    <s v="IT-SW-08-01"/>
    <x v="0"/>
    <s v="Nimbutech"/>
    <s v="COP"/>
    <s v="N/A"/>
    <s v="Migración de información por volumen de datos almacenados "/>
    <s v="GB"/>
    <s v="Serv"/>
    <s v="Servicio"/>
    <s v="Zona 1"/>
    <s v="Remoto"/>
    <s v="Profesional"/>
    <s v="IT-SW-08-01"/>
    <s v="Mensual por servicios efectivamente prestados"/>
    <n v="79000"/>
    <n v="1"/>
    <n v="1"/>
    <n v="0"/>
    <n v="79000"/>
    <n v="85869.57"/>
    <n v="0"/>
  </r>
  <r>
    <s v="NimbutechCANALIT-SW-08-02"/>
    <s v="IT-SW-08-02CANAL"/>
    <m/>
    <x v="8"/>
    <s v="IT-SW-08-02"/>
    <x v="0"/>
    <s v="Nimbutech"/>
    <s v="COP"/>
    <s v="N/A"/>
    <s v="Migración de información por volumen de datos almacenados "/>
    <s v="GB"/>
    <s v="Serv"/>
    <s v="Servicio"/>
    <s v="Zona 1"/>
    <s v="Sitio"/>
    <s v="Profesional"/>
    <s v="IT-SW-08-02"/>
    <s v="Mensual por servicios efectivamente prestados"/>
    <n v="94000"/>
    <n v="1"/>
    <n v="1"/>
    <n v="0"/>
    <n v="94000"/>
    <n v="102173.91"/>
    <n v="0"/>
  </r>
  <r>
    <s v="NimbutechCANALIT-SW-08-03"/>
    <s v="IT-SW-08-03CANAL"/>
    <m/>
    <x v="8"/>
    <s v="IT-SW-08-03"/>
    <x v="0"/>
    <s v="Nimbutech"/>
    <s v="COP"/>
    <s v="N/A"/>
    <s v="Migración de información por volumen de datos almacenados "/>
    <s v="GB"/>
    <s v="Serv"/>
    <s v="Servicio"/>
    <s v="Zona 2"/>
    <s v="Remoto"/>
    <s v="Profesional"/>
    <s v="IT-SW-08-03"/>
    <s v="Mensual por servicios efectivamente prestados"/>
    <n v="91000"/>
    <n v="1"/>
    <n v="1"/>
    <n v="0"/>
    <n v="91000"/>
    <n v="98913.04"/>
    <n v="0"/>
  </r>
  <r>
    <s v="NimbutechCANALIT-SW-08-04"/>
    <s v="IT-SW-08-04CANAL"/>
    <m/>
    <x v="8"/>
    <s v="IT-SW-08-04"/>
    <x v="0"/>
    <s v="Nimbutech"/>
    <s v="COP"/>
    <s v="N/A"/>
    <s v="Migración de información por volumen de datos almacenados "/>
    <s v="GB"/>
    <s v="Serv"/>
    <s v="Servicio"/>
    <s v="Zona 2"/>
    <s v="Sitio"/>
    <s v="Profesional"/>
    <s v="IT-SW-08-04"/>
    <s v="Mensual por servicios efectivamente prestados"/>
    <n v="125000"/>
    <n v="1"/>
    <n v="1"/>
    <n v="0"/>
    <n v="125000"/>
    <n v="135869.57"/>
    <n v="0"/>
  </r>
  <r>
    <s v="NimbutechCANALIT-SW-08-05"/>
    <s v="IT-SW-08-05CANAL"/>
    <m/>
    <x v="8"/>
    <s v="IT-SW-08-05"/>
    <x v="0"/>
    <s v="Nimbutech"/>
    <s v="COP"/>
    <s v="N/A"/>
    <s v="Migración de información por volumen de datos almacenados "/>
    <s v="GB"/>
    <s v="Serv"/>
    <s v="Servicio"/>
    <s v="Zona 3"/>
    <s v="Remoto"/>
    <s v="Profesional"/>
    <s v="IT-SW-08-05"/>
    <s v="Mensual por servicios efectivamente prestados"/>
    <n v="101000"/>
    <n v="1"/>
    <n v="1"/>
    <n v="0"/>
    <n v="101000"/>
    <n v="109782.61"/>
    <n v="0"/>
  </r>
  <r>
    <s v="NimbutechCANALIT-SW-08-06"/>
    <s v="IT-SW-08-06CANAL"/>
    <m/>
    <x v="8"/>
    <s v="IT-SW-08-06"/>
    <x v="0"/>
    <s v="Nimbutech"/>
    <s v="COP"/>
    <s v="N/A"/>
    <s v="Migración de información por volumen de datos almacenados "/>
    <s v="GB"/>
    <s v="Serv"/>
    <s v="Servicio"/>
    <s v="Zona 3"/>
    <s v="Sitio"/>
    <s v="Profesional"/>
    <s v="IT-SW-08-06"/>
    <s v="Mensual por servicios efectivamente prestados"/>
    <n v="168000"/>
    <n v="1"/>
    <n v="1"/>
    <n v="0"/>
    <n v="168000"/>
    <n v="182608.7"/>
    <n v="0"/>
  </r>
  <r>
    <s v="NimbutechCANALIT-SW-09-01"/>
    <s v="IT-SW-09-01CANAL"/>
    <m/>
    <x v="8"/>
    <s v="IT-SW-09-01"/>
    <x v="0"/>
    <s v="Nimbutech"/>
    <s v="COP"/>
    <s v="N/A"/>
    <s v="Soporte técnico en sitio "/>
    <s v="Mes"/>
    <s v="Serv"/>
    <s v="Servicio"/>
    <s v="Zona 1"/>
    <s v="Sitio"/>
    <s v="Técnico/Tecnólogo ó Profesional"/>
    <s v="IT-SW-09-01"/>
    <s v="Mensual por servicios efectivamente prestados"/>
    <n v="16464000"/>
    <n v="1"/>
    <n v="1"/>
    <n v="0"/>
    <n v="16464000"/>
    <n v="17895652.170000002"/>
    <n v="0"/>
  </r>
  <r>
    <s v="NimbutechCANALIT-SW-09-02"/>
    <s v="IT-SW-09-02CANAL"/>
    <m/>
    <x v="8"/>
    <s v="IT-SW-09-02"/>
    <x v="0"/>
    <s v="Nimbutech"/>
    <s v="COP"/>
    <s v="N/A"/>
    <s v="Soporte técnico en sitio "/>
    <s v="Mes"/>
    <s v="Serv"/>
    <s v="Servicio"/>
    <s v="Zona 2"/>
    <s v="Sitio"/>
    <s v="Técnico/Tecnólogo ó Profesional"/>
    <s v="IT-SW-09-02"/>
    <s v="Mensual por servicios efectivamente prestados"/>
    <n v="19341000"/>
    <n v="1"/>
    <n v="1"/>
    <n v="0"/>
    <n v="19341000"/>
    <n v="21022826.09"/>
    <n v="0"/>
  </r>
  <r>
    <s v="NimbutechCANALIT-SW-09-03"/>
    <s v="IT-SW-09-03CANAL"/>
    <m/>
    <x v="8"/>
    <s v="IT-SW-09-03"/>
    <x v="0"/>
    <s v="Nimbutech"/>
    <s v="COP"/>
    <s v="N/A"/>
    <s v="Soporte técnico en sitio "/>
    <s v="Mes"/>
    <s v="Serv"/>
    <s v="Servicio"/>
    <s v="Zona 3"/>
    <s v="Sitio"/>
    <s v="Técnico/Tecnólogo ó Profesional"/>
    <s v="IT-SW-09-03"/>
    <s v="Mensual por servicios efectivamente prestados"/>
    <n v="21801000"/>
    <n v="1"/>
    <n v="1"/>
    <n v="0"/>
    <n v="21801000"/>
    <n v="23696739.129999999"/>
    <n v="0"/>
  </r>
  <r>
    <s v="NimbutechCANALIT-SW-10-01"/>
    <s v="IT-SW-10-01CANAL"/>
    <m/>
    <x v="8"/>
    <s v="IT-SW-10-01"/>
    <x v="0"/>
    <s v="Nimbutech"/>
    <s v="COP"/>
    <s v="N/A"/>
    <s v="Soporte técnico proactivo "/>
    <s v="Hora"/>
    <s v="Serv"/>
    <s v="Servicio"/>
    <s v="Zona 2"/>
    <s v="Remoto"/>
    <s v="Técnico/Tecnólogo ó Profesional"/>
    <s v="IT-SW-10-01"/>
    <s v="Mensual por servicios efectivamente prestados"/>
    <n v="250000"/>
    <n v="1"/>
    <n v="1"/>
    <n v="0"/>
    <n v="250000"/>
    <n v="271739.13"/>
    <n v="0"/>
  </r>
  <r>
    <s v="NimbutechCANALIT-SW-10-02"/>
    <s v="IT-SW-10-02CANAL"/>
    <m/>
    <x v="8"/>
    <s v="IT-SW-10-02"/>
    <x v="0"/>
    <s v="Nimbutech"/>
    <s v="COP"/>
    <s v="N/A"/>
    <s v="Soporte técnico proactivo "/>
    <s v="Hora"/>
    <s v="Serv"/>
    <s v="Servicio"/>
    <s v="Zona 2"/>
    <s v="Sitio"/>
    <s v="Técnico/Tecnólogo ó Profesional"/>
    <s v="IT-SW-10-02"/>
    <s v="Mensual por servicios efectivamente prestados"/>
    <n v="359000"/>
    <n v="1"/>
    <n v="1"/>
    <n v="0"/>
    <n v="359000"/>
    <n v="390217.39"/>
    <n v="0"/>
  </r>
  <r>
    <s v="NimbutechCANALIT-SW-10-03"/>
    <s v="IT-SW-10-03CANAL"/>
    <m/>
    <x v="8"/>
    <s v="IT-SW-10-03"/>
    <x v="0"/>
    <s v="Nimbutech"/>
    <s v="COP"/>
    <s v="N/A"/>
    <s v="Soporte técnico proactivo "/>
    <s v="Hora"/>
    <s v="Serv"/>
    <s v="Servicio"/>
    <s v="Zona 1"/>
    <s v="Remoto"/>
    <s v="Técnico/Tecnólogo ó Profesional"/>
    <s v="IT-SW-10-03"/>
    <s v="Mensual por servicios efectivamente prestados"/>
    <n v="245000"/>
    <n v="1"/>
    <n v="1"/>
    <n v="0"/>
    <n v="245000"/>
    <n v="266304.34999999998"/>
    <n v="0"/>
  </r>
  <r>
    <s v="NimbutechCANALIT-SW-10-04"/>
    <s v="IT-SW-10-04CANAL"/>
    <m/>
    <x v="8"/>
    <s v="IT-SW-10-04"/>
    <x v="0"/>
    <s v="Nimbutech"/>
    <s v="COP"/>
    <s v="N/A"/>
    <s v="Soporte técnico proactivo "/>
    <s v="Hora"/>
    <s v="Serv"/>
    <s v="Servicio"/>
    <s v="Zona 3"/>
    <s v="Remoto"/>
    <s v="Técnico/Tecnólogo ó Profesional"/>
    <s v="IT-SW-10-04"/>
    <s v="Mensual por servicios efectivamente prestados"/>
    <n v="297000"/>
    <n v="1"/>
    <n v="1"/>
    <n v="0"/>
    <n v="297000"/>
    <n v="322826.09000000003"/>
    <n v="0"/>
  </r>
  <r>
    <s v="NimbutechCANALIT-SW-10-05"/>
    <s v="IT-SW-10-05CANAL"/>
    <m/>
    <x v="8"/>
    <s v="IT-SW-10-05"/>
    <x v="0"/>
    <s v="Nimbutech"/>
    <s v="COP"/>
    <s v="N/A"/>
    <s v="Soporte técnico proactivo "/>
    <s v="Hora"/>
    <s v="Serv"/>
    <s v="Servicio"/>
    <s v="Zona 3"/>
    <s v="Sitio"/>
    <s v="Técnico/Tecnólogo ó Profesional"/>
    <s v="IT-SW-10-05"/>
    <s v="Mensual por servicios efectivamente prestados"/>
    <n v="373000"/>
    <n v="1"/>
    <n v="1"/>
    <n v="0"/>
    <n v="373000"/>
    <n v="405434.78"/>
    <n v="0"/>
  </r>
  <r>
    <s v="NimbutechCANALIT-SW-10-06"/>
    <s v="IT-SW-10-06CANAL"/>
    <m/>
    <x v="8"/>
    <s v="IT-SW-10-06"/>
    <x v="0"/>
    <s v="Nimbutech"/>
    <s v="COP"/>
    <s v="N/A"/>
    <s v="Soporte técnico proactivo "/>
    <s v="Hora"/>
    <s v="Serv"/>
    <s v="Servicio"/>
    <s v="Zona 1"/>
    <s v="Sitio"/>
    <s v="Técnico/Tecnólogo ó Profesional"/>
    <s v="IT-SW-10-06"/>
    <s v="Mensual por servicios efectivamente prestados"/>
    <n v="390000"/>
    <n v="1"/>
    <n v="1"/>
    <n v="0"/>
    <n v="390000"/>
    <n v="423913.04"/>
    <n v="0"/>
  </r>
  <r>
    <s v="NimbutechCANALIT-SW-11-01"/>
    <s v="IT-SW-11-01CANAL"/>
    <m/>
    <x v="8"/>
    <s v="IT-SW-11-01"/>
    <x v="0"/>
    <s v="Nimbutech"/>
    <s v="COP"/>
    <s v="N/A"/>
    <s v="Soporte técnico reactivo "/>
    <s v="Hora"/>
    <s v="Serv"/>
    <s v="Servicio"/>
    <s v="Zona 1"/>
    <s v="Sitio"/>
    <s v="Técnico/Tecnólogo ó Profesional"/>
    <s v="IT-SW-11-01"/>
    <s v="Mensual por servicios efectivamente prestados"/>
    <n v="351000"/>
    <n v="1"/>
    <n v="1"/>
    <n v="0"/>
    <n v="351000"/>
    <n v="381521.74"/>
    <n v="0"/>
  </r>
  <r>
    <s v="NimbutechCANALIT-SW-11-02"/>
    <s v="IT-SW-11-02CANAL"/>
    <m/>
    <x v="8"/>
    <s v="IT-SW-11-02"/>
    <x v="0"/>
    <s v="Nimbutech"/>
    <s v="COP"/>
    <s v="N/A"/>
    <s v="Soporte técnico reactivo "/>
    <s v="Hora"/>
    <s v="Serv"/>
    <s v="Servicio"/>
    <s v="Zona 2"/>
    <s v="Remoto"/>
    <s v="Técnico/Tecnólogo ó Profesional"/>
    <s v="IT-SW-11-02"/>
    <s v="Mensual por servicios efectivamente prestados"/>
    <n v="279000"/>
    <n v="1"/>
    <n v="1"/>
    <n v="0"/>
    <n v="279000"/>
    <n v="303260.87"/>
    <n v="0"/>
  </r>
  <r>
    <s v="NimbutechCANALIT-SW-11-03"/>
    <s v="IT-SW-11-03CANAL"/>
    <m/>
    <x v="8"/>
    <s v="IT-SW-11-03"/>
    <x v="0"/>
    <s v="Nimbutech"/>
    <s v="COP"/>
    <s v="N/A"/>
    <s v="Soporte técnico reactivo "/>
    <s v="Hora"/>
    <s v="Serv"/>
    <s v="Servicio"/>
    <s v="Zona 2"/>
    <s v="Sitio"/>
    <s v="Técnico/Tecnólogo ó Profesional"/>
    <s v="IT-SW-11-03"/>
    <s v="Mensual por servicios efectivamente prestados"/>
    <n v="413000"/>
    <n v="1"/>
    <n v="1"/>
    <n v="0"/>
    <n v="413000"/>
    <n v="448913.04"/>
    <n v="0"/>
  </r>
  <r>
    <s v="NimbutechCANALIT-SW-11-04"/>
    <s v="IT-SW-11-04CANAL"/>
    <m/>
    <x v="8"/>
    <s v="IT-SW-11-04"/>
    <x v="0"/>
    <s v="Nimbutech"/>
    <s v="COP"/>
    <s v="N/A"/>
    <s v="Soporte técnico reactivo "/>
    <s v="Hora"/>
    <s v="Serv"/>
    <s v="Servicio"/>
    <s v="Zona 3"/>
    <s v="Remoto"/>
    <s v="Técnico/Tecnólogo ó Profesional"/>
    <s v="IT-SW-11-04"/>
    <s v="Mensual por servicios efectivamente prestados"/>
    <n v="308000"/>
    <n v="1"/>
    <n v="1"/>
    <n v="0"/>
    <n v="308000"/>
    <n v="334782.61"/>
    <n v="0"/>
  </r>
  <r>
    <s v="NimbutechCANALIT-SW-11-05"/>
    <s v="IT-SW-11-05CANAL"/>
    <m/>
    <x v="8"/>
    <s v="IT-SW-11-05"/>
    <x v="0"/>
    <s v="Nimbutech"/>
    <s v="COP"/>
    <s v="N/A"/>
    <s v="Soporte técnico reactivo "/>
    <s v="Hora"/>
    <s v="Serv"/>
    <s v="Servicio"/>
    <s v="Zona 3"/>
    <s v="Sitio"/>
    <s v="Técnico/Tecnólogo ó Profesional"/>
    <s v="IT-SW-11-05"/>
    <s v="Mensual por servicios efectivamente prestados"/>
    <n v="471000"/>
    <n v="1"/>
    <n v="1"/>
    <n v="0"/>
    <n v="471000"/>
    <n v="511956.52"/>
    <n v="0"/>
  </r>
  <r>
    <s v="NimbutechCANALIT-SW-11-06"/>
    <s v="IT-SW-11-06CANAL"/>
    <m/>
    <x v="8"/>
    <s v="IT-SW-11-06"/>
    <x v="0"/>
    <s v="Nimbutech"/>
    <s v="COP"/>
    <s v="N/A"/>
    <s v="Soporte técnico reactivo "/>
    <s v="Hora"/>
    <s v="Serv"/>
    <s v="Servicio"/>
    <s v="Zona 1"/>
    <s v="Remoto"/>
    <s v="Técnico/Tecnólogo ó Profesional"/>
    <s v="IT-SW-11-06"/>
    <s v="Mensual por servicios efectivamente prestados"/>
    <n v="251000"/>
    <n v="1"/>
    <n v="1"/>
    <n v="0"/>
    <n v="251000"/>
    <n v="272826.0900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ED3E5E-47DD-483B-BA0C-92E02F7C84BB}" name="Tabla 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4" indent="0" outline="1" outlineData="1" multipleFieldFilters="0">
  <location ref="C3:D11" firstHeaderRow="1" firstDataRow="1" firstDataCol="1" rowPageCount="1" colPageCount="1"/>
  <pivotFields count="25">
    <pivotField showAll="0"/>
    <pivotField showAll="0"/>
    <pivotField showAll="0"/>
    <pivotField axis="axisRow" showAll="0" sortType="ascending">
      <items count="10">
        <item x="7"/>
        <item x="4"/>
        <item x="2"/>
        <item x="0"/>
        <item x="8"/>
        <item x="6"/>
        <item x="1"/>
        <item x="5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x="0"/>
        <item x="2"/>
        <item x="5"/>
        <item x="6"/>
        <item x="3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numFmtId="173" showAll="0"/>
    <pivotField numFmtId="174" showAll="0"/>
    <pivotField showAll="0"/>
    <pivotField dataField="1" showAll="0"/>
  </pivotFields>
  <rowFields count="1">
    <field x="3"/>
  </rowFields>
  <rowItems count="8">
    <i>
      <x v="4"/>
    </i>
    <i>
      <x/>
    </i>
    <i>
      <x v="6"/>
    </i>
    <i>
      <x v="3"/>
    </i>
    <i>
      <x v="7"/>
    </i>
    <i>
      <x v="2"/>
    </i>
    <i>
      <x v="8"/>
    </i>
    <i t="grand">
      <x/>
    </i>
  </rowItems>
  <colItems count="1">
    <i/>
  </colItems>
  <pageFields count="1">
    <pageField fld="5" item="0" hier="-1"/>
  </pageFields>
  <dataFields count="1">
    <dataField name="Suma de total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CCE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" dT="2023-03-14T20:19:29.60" personId="{E787ED72-B30A-4F20-872F-9DA4CEBAAA43}" id="{BC71DE5F-9F8A-416C-827E-6F807636F8F5}">
    <text>Eliminado por solicitud GLPI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tabColor rgb="FF7030A0"/>
    <pageSetUpPr autoPageBreaks="0"/>
  </sheetPr>
  <dimension ref="A1:Q1036"/>
  <sheetViews>
    <sheetView showGridLines="0" zoomScale="70" zoomScaleNormal="70" workbookViewId="0">
      <selection activeCell="E18" sqref="E18:G18"/>
    </sheetView>
  </sheetViews>
  <sheetFormatPr baseColWidth="10" defaultColWidth="11.375" defaultRowHeight="18" customHeight="1" x14ac:dyDescent="0.2"/>
  <cols>
    <col min="1" max="1" width="3.625" style="47" customWidth="1"/>
    <col min="2" max="2" width="16.25" style="47" customWidth="1"/>
    <col min="3" max="3" width="17.5" style="47" customWidth="1"/>
    <col min="4" max="4" width="12" style="47" customWidth="1"/>
    <col min="5" max="8" width="16" style="47" customWidth="1"/>
    <col min="9" max="9" width="19.125" style="47" customWidth="1"/>
    <col min="10" max="10" width="17.375" style="47" customWidth="1"/>
    <col min="11" max="11" width="12.25" style="47" customWidth="1"/>
    <col min="12" max="12" width="41.125" style="47" customWidth="1"/>
    <col min="13" max="13" width="30.25" style="47" customWidth="1"/>
    <col min="14" max="14" width="46.625" style="47" customWidth="1"/>
    <col min="15" max="15" width="24.875" style="47" customWidth="1"/>
    <col min="16" max="16" width="27.625" style="47" customWidth="1"/>
    <col min="17" max="17" width="11.375" style="47" hidden="1" customWidth="1"/>
    <col min="18" max="16384" width="11.375" style="47"/>
  </cols>
  <sheetData>
    <row r="1" spans="2:16" ht="18" customHeight="1" x14ac:dyDescent="0.2">
      <c r="B1" s="91" t="s">
        <v>1184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ht="18" customHeight="1" x14ac:dyDescent="0.2"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</row>
    <row r="3" spans="2:16" ht="18" customHeight="1" x14ac:dyDescent="0.2">
      <c r="B3" s="47" t="s">
        <v>7652</v>
      </c>
      <c r="C3" s="48">
        <v>45091</v>
      </c>
      <c r="D3" s="48"/>
    </row>
    <row r="4" spans="2:16" ht="18" customHeight="1" x14ac:dyDescent="0.2">
      <c r="B4" s="92" t="s">
        <v>4</v>
      </c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4"/>
    </row>
    <row r="5" spans="2:16" ht="6" customHeight="1" x14ac:dyDescent="0.2"/>
    <row r="6" spans="2:16" ht="15" customHeight="1" x14ac:dyDescent="0.25">
      <c r="B6" s="95" t="s">
        <v>5</v>
      </c>
      <c r="C6" s="95"/>
      <c r="D6" s="95"/>
      <c r="E6" s="96" t="s">
        <v>7658</v>
      </c>
      <c r="F6" s="97"/>
      <c r="G6" s="97"/>
      <c r="H6" s="97"/>
      <c r="I6" s="98"/>
      <c r="K6" s="99" t="s">
        <v>6</v>
      </c>
      <c r="L6" s="99"/>
      <c r="M6" s="96" t="s">
        <v>7663</v>
      </c>
      <c r="N6" s="97"/>
      <c r="O6" s="97"/>
      <c r="P6" s="98"/>
    </row>
    <row r="7" spans="2:16" ht="6" customHeight="1" x14ac:dyDescent="0.25">
      <c r="B7" s="49"/>
      <c r="C7" s="49"/>
      <c r="D7" s="49"/>
      <c r="K7" s="50"/>
      <c r="L7" s="51"/>
    </row>
    <row r="8" spans="2:16" ht="18" customHeight="1" x14ac:dyDescent="0.25">
      <c r="B8" s="95" t="s">
        <v>7</v>
      </c>
      <c r="C8" s="95"/>
      <c r="D8" s="95"/>
      <c r="E8" s="96" t="s">
        <v>7659</v>
      </c>
      <c r="F8" s="97"/>
      <c r="G8" s="97"/>
      <c r="H8" s="97"/>
      <c r="I8" s="98"/>
      <c r="K8" s="99" t="s">
        <v>8</v>
      </c>
      <c r="L8" s="99"/>
      <c r="M8" s="96" t="s">
        <v>7662</v>
      </c>
      <c r="N8" s="97"/>
      <c r="O8" s="97"/>
      <c r="P8" s="98"/>
    </row>
    <row r="9" spans="2:16" ht="6" customHeight="1" x14ac:dyDescent="0.25">
      <c r="B9" s="49"/>
      <c r="C9" s="49"/>
      <c r="D9" s="49"/>
      <c r="K9" s="50"/>
      <c r="L9" s="51"/>
    </row>
    <row r="10" spans="2:16" ht="18" customHeight="1" x14ac:dyDescent="0.25">
      <c r="B10" s="95" t="s">
        <v>9</v>
      </c>
      <c r="C10" s="95"/>
      <c r="D10" s="95"/>
      <c r="E10" s="96" t="s">
        <v>7660</v>
      </c>
      <c r="F10" s="97"/>
      <c r="G10" s="97"/>
      <c r="H10" s="97"/>
      <c r="I10" s="98"/>
      <c r="K10" s="99" t="s">
        <v>10</v>
      </c>
      <c r="L10" s="99"/>
      <c r="M10" s="96">
        <v>3132050527</v>
      </c>
      <c r="N10" s="97"/>
      <c r="O10" s="97"/>
      <c r="P10" s="98"/>
    </row>
    <row r="11" spans="2:16" ht="6" customHeight="1" x14ac:dyDescent="0.2"/>
    <row r="12" spans="2:16" ht="18" customHeight="1" x14ac:dyDescent="0.2">
      <c r="B12" s="95" t="s">
        <v>11</v>
      </c>
      <c r="C12" s="95"/>
      <c r="D12" s="95"/>
      <c r="E12" s="96" t="s">
        <v>7661</v>
      </c>
      <c r="F12" s="97"/>
      <c r="G12" s="97"/>
      <c r="H12" s="97"/>
      <c r="I12" s="98"/>
    </row>
    <row r="13" spans="2:16" ht="4.5" customHeight="1" x14ac:dyDescent="0.2"/>
    <row r="14" spans="2:16" ht="4.5" customHeight="1" x14ac:dyDescent="0.2">
      <c r="B14" s="100"/>
      <c r="C14" s="100"/>
      <c r="D14" s="100"/>
      <c r="E14" s="101"/>
      <c r="F14" s="101"/>
      <c r="G14" s="101"/>
      <c r="H14" s="101"/>
      <c r="I14" s="101"/>
      <c r="L14" s="52"/>
      <c r="M14" s="52"/>
    </row>
    <row r="15" spans="2:16" ht="4.5" customHeight="1" x14ac:dyDescent="0.2"/>
    <row r="16" spans="2:16" ht="30.75" customHeight="1" x14ac:dyDescent="0.2">
      <c r="B16" s="92" t="s">
        <v>12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4"/>
    </row>
    <row r="17" spans="1:17" ht="8.25" customHeight="1" x14ac:dyDescent="0.25">
      <c r="J17" s="53"/>
      <c r="K17" s="53"/>
      <c r="L17" s="53"/>
    </row>
    <row r="18" spans="1:17" ht="30.75" customHeight="1" x14ac:dyDescent="0.2">
      <c r="B18" s="103" t="s">
        <v>47</v>
      </c>
      <c r="C18" s="103"/>
      <c r="D18" s="103"/>
      <c r="E18" s="107" t="s">
        <v>2769</v>
      </c>
      <c r="F18" s="107"/>
      <c r="G18" s="107"/>
      <c r="I18" s="54" t="s">
        <v>103</v>
      </c>
      <c r="J18" s="111">
        <v>3923.49</v>
      </c>
      <c r="K18" s="111"/>
      <c r="L18" s="85">
        <v>2</v>
      </c>
      <c r="M18" s="54" t="s">
        <v>113</v>
      </c>
      <c r="N18" s="64">
        <v>45142</v>
      </c>
    </row>
    <row r="19" spans="1:17" ht="31.5" customHeight="1" x14ac:dyDescent="0.2">
      <c r="I19" s="112" t="s">
        <v>3937</v>
      </c>
      <c r="J19" s="112"/>
      <c r="K19" s="112"/>
      <c r="L19" s="112"/>
      <c r="M19" s="55"/>
      <c r="N19" s="55"/>
    </row>
    <row r="20" spans="1:17" ht="29.25" customHeight="1" x14ac:dyDescent="0.2">
      <c r="B20" s="108" t="s">
        <v>2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10"/>
    </row>
    <row r="21" spans="1:17" ht="9" customHeight="1" x14ac:dyDescent="0.2">
      <c r="A21" s="56"/>
    </row>
    <row r="22" spans="1:17" ht="33.75" customHeight="1" x14ac:dyDescent="0.2">
      <c r="A22" s="56" t="s">
        <v>22</v>
      </c>
      <c r="B22" s="104" t="str">
        <f>E18</f>
        <v>OPEN VALUE - CSP GOBIERNO</v>
      </c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6"/>
    </row>
    <row r="23" spans="1:17" ht="5.25" customHeight="1" x14ac:dyDescent="0.2">
      <c r="A23" s="56"/>
    </row>
    <row r="24" spans="1:17" ht="23.25" customHeight="1" x14ac:dyDescent="0.25">
      <c r="A24" s="56"/>
      <c r="B24" s="57" t="s">
        <v>24</v>
      </c>
      <c r="F24" s="58"/>
    </row>
    <row r="25" spans="1:17" ht="25.5" customHeight="1" x14ac:dyDescent="0.2">
      <c r="A25" s="56"/>
      <c r="B25" s="67">
        <v>1</v>
      </c>
    </row>
    <row r="26" spans="1:17" ht="9" customHeight="1" x14ac:dyDescent="0.2">
      <c r="A26" s="56"/>
    </row>
    <row r="27" spans="1:17" ht="33.75" customHeight="1" x14ac:dyDescent="0.2">
      <c r="A27" s="56"/>
      <c r="B27" s="59" t="s">
        <v>26</v>
      </c>
      <c r="C27" s="108" t="s">
        <v>41</v>
      </c>
      <c r="D27" s="110"/>
      <c r="E27" s="108" t="s">
        <v>94</v>
      </c>
      <c r="F27" s="109"/>
      <c r="G27" s="109"/>
      <c r="H27" s="109"/>
      <c r="I27" s="59" t="s">
        <v>58</v>
      </c>
      <c r="J27" s="59" t="s">
        <v>40</v>
      </c>
      <c r="K27" s="59" t="s">
        <v>48</v>
      </c>
      <c r="L27" s="59" t="s">
        <v>59</v>
      </c>
      <c r="M27" s="59" t="s">
        <v>60</v>
      </c>
      <c r="N27" s="59" t="s">
        <v>61</v>
      </c>
      <c r="O27" s="59" t="s">
        <v>62</v>
      </c>
      <c r="P27" s="59" t="s">
        <v>42</v>
      </c>
    </row>
    <row r="28" spans="1:17" ht="33.75" customHeight="1" x14ac:dyDescent="0.2">
      <c r="A28" s="56" t="str">
        <f t="shared" ref="A28" si="0">E28&amp;L28</f>
        <v>Office LTSC Standard 2021N/A</v>
      </c>
      <c r="B28" s="60">
        <v>1</v>
      </c>
      <c r="C28" s="117" t="s">
        <v>1949</v>
      </c>
      <c r="D28" s="118"/>
      <c r="E28" s="119" t="str">
        <f>IFERROR(VLOOKUP($C28&amp;$E$18,Consolidado!$B:$U,9,0),VLOOKUP($C28&amp;"Canal",Consolidado!$B:$U,9,0))</f>
        <v>Office LTSC Standard 2021</v>
      </c>
      <c r="F28" s="120"/>
      <c r="G28" s="120"/>
      <c r="H28" s="121"/>
      <c r="I28" s="20" t="str">
        <f>IFERROR(VLOOKUP($C28&amp;$E$18,Consolidado!$B:$U,12,0),VLOOKUP($C28&amp;"Canal",Consolidado!$B:$U,12,0))</f>
        <v>Standard</v>
      </c>
      <c r="J28" s="20" t="str">
        <f>IFERROR(VLOOKUP($C28&amp;$E$18,Consolidado!$B:$U,10,0),VLOOKUP($C28&amp;"Canal",Consolidado!$B:$U,10,0))</f>
        <v>Unidad</v>
      </c>
      <c r="K28" s="20" t="str">
        <f>IFERROR(VLOOKUP($C28&amp;$E$18,Consolidado!$B:$U,13,0),VLOOKUP($C28&amp;"Canal",Consolidado!$B:$U,13,0))</f>
        <v>N/A</v>
      </c>
      <c r="L28" s="20" t="str">
        <f>IFERROR(VLOOKUP($C28&amp;$E$18,Consolidado!$B:$U,14,0),VLOOKUP($C28&amp;"Canal",Consolidado!$B:$U,14,0))</f>
        <v>N/A</v>
      </c>
      <c r="M28" s="20" t="str">
        <f>IFERROR(VLOOKUP($C28&amp;$E$18,Consolidado!$B:$U,15,0),VLOOKUP($C28&amp;"Canal",Consolidado!$B:$U,15,0))</f>
        <v>CSP GOBIERNO</v>
      </c>
      <c r="N28" s="20" t="str">
        <f>IFERROR(VLOOKUP($C28&amp;$E$18,Consolidado!$B:$U,16,0),VLOOKUP($C28&amp;"Canal",Consolidado!$B:$U,16,0))</f>
        <v>DG7GMGF0D7FZ-0002</v>
      </c>
      <c r="O28" s="20" t="str">
        <f>IFERROR(VLOOKUP($C28&amp;$E$18,Consolidado!$B:$U,17,0),VLOOKUP($C28&amp;"Canal",Consolidado!$B:$U,17,0))</f>
        <v>Licencia</v>
      </c>
      <c r="P28" s="65">
        <v>9</v>
      </c>
      <c r="Q28" s="47" t="str">
        <f>IFERROR(VLOOKUP($C28&amp;$E$18,Consolidado!$B:$U,5,0),VLOOKUP($C28&amp;"Canal",Consolidado!$B:$U,5,0))</f>
        <v>OPEN VALUE - CSP GOBIERNO</v>
      </c>
    </row>
    <row r="29" spans="1:17" ht="18" customHeight="1" x14ac:dyDescent="0.2">
      <c r="A29" s="56"/>
      <c r="B29" s="47" t="s">
        <v>25</v>
      </c>
      <c r="C29" s="4"/>
    </row>
    <row r="30" spans="1:17" ht="18" customHeight="1" x14ac:dyDescent="0.2">
      <c r="A30" s="56"/>
    </row>
    <row r="31" spans="1:17" ht="18" customHeight="1" x14ac:dyDescent="0.2">
      <c r="A31" s="56"/>
    </row>
    <row r="32" spans="1:17" ht="18" customHeight="1" x14ac:dyDescent="0.2">
      <c r="B32" s="104" t="s">
        <v>13</v>
      </c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6"/>
    </row>
    <row r="33" spans="1:16" ht="60" customHeight="1" x14ac:dyDescent="0.2">
      <c r="A33" s="56"/>
      <c r="B33" s="116" t="s">
        <v>37</v>
      </c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</row>
    <row r="34" spans="1:16" ht="18" customHeight="1" x14ac:dyDescent="0.2">
      <c r="B34" s="102" t="s">
        <v>14</v>
      </c>
      <c r="C34" s="102"/>
      <c r="D34" s="102"/>
      <c r="E34" s="102"/>
      <c r="F34" s="102"/>
      <c r="G34" s="102"/>
      <c r="H34" s="102"/>
    </row>
    <row r="35" spans="1:16" ht="18" customHeight="1" x14ac:dyDescent="0.2">
      <c r="B35" s="59" t="s">
        <v>1</v>
      </c>
      <c r="C35" s="103" t="s">
        <v>15</v>
      </c>
      <c r="D35" s="103"/>
      <c r="E35" s="103"/>
      <c r="F35" s="103"/>
      <c r="G35" s="103"/>
      <c r="H35" s="59" t="s">
        <v>16</v>
      </c>
    </row>
    <row r="36" spans="1:16" ht="18" customHeight="1" x14ac:dyDescent="0.2">
      <c r="B36" s="61">
        <v>1</v>
      </c>
      <c r="C36" s="114" t="s">
        <v>7653</v>
      </c>
      <c r="D36" s="114"/>
      <c r="E36" s="114"/>
      <c r="F36" s="115"/>
      <c r="G36" s="115">
        <v>0.02</v>
      </c>
      <c r="H36" s="66">
        <v>0.02</v>
      </c>
      <c r="I36" s="47" t="s">
        <v>39</v>
      </c>
      <c r="J36" s="47" t="s">
        <v>39</v>
      </c>
      <c r="K36" s="47" t="s">
        <v>39</v>
      </c>
      <c r="L36" s="47" t="s">
        <v>39</v>
      </c>
      <c r="M36" s="47" t="s">
        <v>39</v>
      </c>
      <c r="N36" s="47" t="s">
        <v>39</v>
      </c>
      <c r="O36" s="47" t="s">
        <v>39</v>
      </c>
      <c r="P36" s="47" t="s">
        <v>39</v>
      </c>
    </row>
    <row r="37" spans="1:16" ht="18" customHeight="1" x14ac:dyDescent="0.2">
      <c r="B37" s="61">
        <v>2</v>
      </c>
      <c r="C37" s="114" t="s">
        <v>7654</v>
      </c>
      <c r="D37" s="114"/>
      <c r="E37" s="114"/>
      <c r="F37" s="115"/>
      <c r="G37" s="115">
        <v>0.01</v>
      </c>
      <c r="H37" s="66">
        <v>0.01</v>
      </c>
    </row>
    <row r="38" spans="1:16" ht="18" customHeight="1" x14ac:dyDescent="0.2">
      <c r="B38" s="61">
        <v>3</v>
      </c>
      <c r="C38" s="114" t="s">
        <v>7655</v>
      </c>
      <c r="D38" s="114"/>
      <c r="E38" s="114"/>
      <c r="F38" s="115"/>
      <c r="G38" s="115">
        <v>0.02</v>
      </c>
      <c r="H38" s="66">
        <v>0.02</v>
      </c>
    </row>
    <row r="39" spans="1:16" ht="18" customHeight="1" x14ac:dyDescent="0.2">
      <c r="B39" s="61">
        <v>4</v>
      </c>
      <c r="C39" s="114" t="s">
        <v>7656</v>
      </c>
      <c r="D39" s="114"/>
      <c r="E39" s="114"/>
      <c r="F39" s="115"/>
      <c r="G39" s="115">
        <v>0.01</v>
      </c>
      <c r="H39" s="66">
        <v>0.01</v>
      </c>
    </row>
    <row r="40" spans="1:16" ht="18" customHeight="1" x14ac:dyDescent="0.2">
      <c r="B40" s="61">
        <v>5</v>
      </c>
      <c r="C40" s="114" t="s">
        <v>7657</v>
      </c>
      <c r="D40" s="114"/>
      <c r="E40" s="114"/>
      <c r="F40" s="115"/>
      <c r="G40" s="115">
        <v>0.02</v>
      </c>
      <c r="H40" s="66">
        <v>0.02</v>
      </c>
    </row>
    <row r="41" spans="1:16" ht="18" customHeight="1" x14ac:dyDescent="0.25">
      <c r="F41" s="113" t="s">
        <v>17</v>
      </c>
      <c r="G41" s="113"/>
      <c r="H41" s="62">
        <f>SUM(H36:H40)</f>
        <v>0.08</v>
      </c>
    </row>
    <row r="42" spans="1:16" ht="18" customHeight="1" x14ac:dyDescent="0.2">
      <c r="D42" s="63" t="s">
        <v>18</v>
      </c>
      <c r="H42" s="58"/>
    </row>
    <row r="43" spans="1:16" ht="18" customHeight="1" x14ac:dyDescent="0.2">
      <c r="D43" s="67">
        <v>4</v>
      </c>
    </row>
    <row r="49" s="47" customFormat="1" ht="18" customHeight="1" x14ac:dyDescent="0.2"/>
    <row r="50" s="47" customFormat="1" ht="18" customHeight="1" x14ac:dyDescent="0.2"/>
    <row r="51" s="47" customFormat="1" ht="18" customHeight="1" x14ac:dyDescent="0.2"/>
    <row r="52" s="47" customFormat="1" ht="18" customHeight="1" x14ac:dyDescent="0.2"/>
    <row r="53" s="47" customFormat="1" ht="18" customHeight="1" x14ac:dyDescent="0.2"/>
    <row r="54" s="47" customFormat="1" ht="18" customHeight="1" x14ac:dyDescent="0.2"/>
    <row r="55" s="47" customFormat="1" ht="18" customHeight="1" x14ac:dyDescent="0.2"/>
    <row r="56" s="47" customFormat="1" ht="18" customHeight="1" x14ac:dyDescent="0.2"/>
    <row r="57" s="47" customFormat="1" ht="18" customHeight="1" x14ac:dyDescent="0.2"/>
    <row r="58" s="47" customFormat="1" ht="18" customHeight="1" x14ac:dyDescent="0.2"/>
    <row r="59" s="47" customFormat="1" ht="18" customHeight="1" x14ac:dyDescent="0.2"/>
    <row r="60" s="47" customFormat="1" ht="18" customHeight="1" x14ac:dyDescent="0.2"/>
    <row r="61" s="47" customFormat="1" ht="18" customHeight="1" x14ac:dyDescent="0.2"/>
    <row r="62" s="47" customFormat="1" ht="18" customHeight="1" x14ac:dyDescent="0.2"/>
    <row r="63" s="47" customFormat="1" ht="18" customHeight="1" x14ac:dyDescent="0.2"/>
    <row r="64" s="47" customFormat="1" ht="18" customHeight="1" x14ac:dyDescent="0.2"/>
    <row r="65" s="47" customFormat="1" ht="18" customHeight="1" x14ac:dyDescent="0.2"/>
    <row r="66" s="47" customFormat="1" ht="18" customHeight="1" x14ac:dyDescent="0.2"/>
    <row r="67" s="47" customFormat="1" ht="18" customHeight="1" x14ac:dyDescent="0.2"/>
    <row r="68" s="47" customFormat="1" ht="18" customHeight="1" x14ac:dyDescent="0.2"/>
    <row r="69" s="47" customFormat="1" ht="18" customHeight="1" x14ac:dyDescent="0.2"/>
    <row r="70" s="47" customFormat="1" ht="18" customHeight="1" x14ac:dyDescent="0.2"/>
    <row r="71" s="47" customFormat="1" ht="18" customHeight="1" x14ac:dyDescent="0.2"/>
    <row r="72" s="47" customFormat="1" ht="18" customHeight="1" x14ac:dyDescent="0.2"/>
    <row r="73" s="47" customFormat="1" ht="18" customHeight="1" x14ac:dyDescent="0.2"/>
    <row r="74" s="47" customFormat="1" ht="18" customHeight="1" x14ac:dyDescent="0.2"/>
    <row r="75" s="47" customFormat="1" ht="18" customHeight="1" x14ac:dyDescent="0.2"/>
    <row r="76" s="47" customFormat="1" ht="18" customHeight="1" x14ac:dyDescent="0.2"/>
    <row r="77" s="47" customFormat="1" ht="18" customHeight="1" x14ac:dyDescent="0.2"/>
    <row r="78" s="47" customFormat="1" ht="18" customHeight="1" x14ac:dyDescent="0.2"/>
    <row r="79" s="47" customFormat="1" ht="18" customHeight="1" x14ac:dyDescent="0.2"/>
    <row r="80" s="47" customFormat="1" ht="18" customHeight="1" x14ac:dyDescent="0.2"/>
    <row r="81" s="47" customFormat="1" ht="18" customHeight="1" x14ac:dyDescent="0.2"/>
    <row r="82" s="47" customFormat="1" ht="18" customHeight="1" x14ac:dyDescent="0.2"/>
    <row r="83" s="47" customFormat="1" ht="18" customHeight="1" x14ac:dyDescent="0.2"/>
    <row r="84" s="47" customFormat="1" ht="18" customHeight="1" x14ac:dyDescent="0.2"/>
    <row r="85" s="47" customFormat="1" ht="18" customHeight="1" x14ac:dyDescent="0.2"/>
    <row r="86" s="47" customFormat="1" ht="18" customHeight="1" x14ac:dyDescent="0.2"/>
    <row r="87" s="47" customFormat="1" ht="18" customHeight="1" x14ac:dyDescent="0.2"/>
    <row r="88" s="47" customFormat="1" ht="18" customHeight="1" x14ac:dyDescent="0.2"/>
    <row r="89" s="47" customFormat="1" ht="18" customHeight="1" x14ac:dyDescent="0.2"/>
    <row r="90" s="47" customFormat="1" ht="18" customHeight="1" x14ac:dyDescent="0.2"/>
    <row r="91" s="47" customFormat="1" ht="18" customHeight="1" x14ac:dyDescent="0.2"/>
    <row r="92" s="47" customFormat="1" ht="18" customHeight="1" x14ac:dyDescent="0.2"/>
    <row r="93" s="47" customFormat="1" ht="18" customHeight="1" x14ac:dyDescent="0.2"/>
    <row r="94" s="47" customFormat="1" ht="18" customHeight="1" x14ac:dyDescent="0.2"/>
    <row r="95" s="47" customFormat="1" ht="18" customHeight="1" x14ac:dyDescent="0.2"/>
    <row r="96" s="47" customFormat="1" ht="18" customHeight="1" x14ac:dyDescent="0.2"/>
    <row r="97" s="47" customFormat="1" ht="18" customHeight="1" x14ac:dyDescent="0.2"/>
    <row r="98" s="47" customFormat="1" ht="18" customHeight="1" x14ac:dyDescent="0.2"/>
    <row r="99" s="47" customFormat="1" ht="18" customHeight="1" x14ac:dyDescent="0.2"/>
    <row r="100" s="47" customFormat="1" ht="18" customHeight="1" x14ac:dyDescent="0.2"/>
    <row r="101" s="47" customFormat="1" ht="18" customHeight="1" x14ac:dyDescent="0.2"/>
    <row r="102" s="47" customFormat="1" ht="18" customHeight="1" x14ac:dyDescent="0.2"/>
    <row r="103" s="47" customFormat="1" ht="18" customHeight="1" x14ac:dyDescent="0.2"/>
    <row r="104" s="47" customFormat="1" ht="18" customHeight="1" x14ac:dyDescent="0.2"/>
    <row r="105" s="47" customFormat="1" ht="18" customHeight="1" x14ac:dyDescent="0.2"/>
    <row r="106" s="47" customFormat="1" ht="18" customHeight="1" x14ac:dyDescent="0.2"/>
    <row r="107" s="47" customFormat="1" ht="18" customHeight="1" x14ac:dyDescent="0.2"/>
    <row r="108" s="47" customFormat="1" ht="18" customHeight="1" x14ac:dyDescent="0.2"/>
    <row r="109" s="47" customFormat="1" ht="18" customHeight="1" x14ac:dyDescent="0.2"/>
    <row r="110" s="47" customFormat="1" ht="18" customHeight="1" x14ac:dyDescent="0.2"/>
    <row r="111" s="47" customFormat="1" ht="18" customHeight="1" x14ac:dyDescent="0.2"/>
    <row r="112" s="47" customFormat="1" ht="18" customHeight="1" x14ac:dyDescent="0.2"/>
    <row r="113" s="47" customFormat="1" ht="18" customHeight="1" x14ac:dyDescent="0.2"/>
    <row r="114" s="47" customFormat="1" ht="18" customHeight="1" x14ac:dyDescent="0.2"/>
    <row r="115" s="47" customFormat="1" ht="18" customHeight="1" x14ac:dyDescent="0.2"/>
    <row r="116" s="47" customFormat="1" ht="18" customHeight="1" x14ac:dyDescent="0.2"/>
    <row r="117" s="47" customFormat="1" ht="18" customHeight="1" x14ac:dyDescent="0.2"/>
    <row r="118" s="47" customFormat="1" ht="18" customHeight="1" x14ac:dyDescent="0.2"/>
    <row r="119" s="47" customFormat="1" ht="18" customHeight="1" x14ac:dyDescent="0.2"/>
    <row r="120" s="47" customFormat="1" ht="18" customHeight="1" x14ac:dyDescent="0.2"/>
    <row r="121" s="47" customFormat="1" ht="18" customHeight="1" x14ac:dyDescent="0.2"/>
    <row r="122" s="47" customFormat="1" ht="18" customHeight="1" x14ac:dyDescent="0.2"/>
    <row r="123" s="47" customFormat="1" ht="18" customHeight="1" x14ac:dyDescent="0.2"/>
    <row r="124" s="47" customFormat="1" ht="18" customHeight="1" x14ac:dyDescent="0.2"/>
    <row r="125" s="47" customFormat="1" ht="18" customHeight="1" x14ac:dyDescent="0.2"/>
    <row r="126" s="47" customFormat="1" ht="18" customHeight="1" x14ac:dyDescent="0.2"/>
    <row r="127" s="47" customFormat="1" ht="18" customHeight="1" x14ac:dyDescent="0.2"/>
    <row r="128" s="47" customFormat="1" ht="18" customHeight="1" x14ac:dyDescent="0.2"/>
    <row r="129" s="47" customFormat="1" ht="18" customHeight="1" x14ac:dyDescent="0.2"/>
    <row r="130" s="47" customFormat="1" ht="18" customHeight="1" x14ac:dyDescent="0.2"/>
    <row r="131" s="47" customFormat="1" ht="18" customHeight="1" x14ac:dyDescent="0.2"/>
    <row r="132" s="47" customFormat="1" ht="18" customHeight="1" x14ac:dyDescent="0.2"/>
    <row r="133" s="47" customFormat="1" ht="18" customHeight="1" x14ac:dyDescent="0.2"/>
    <row r="134" s="47" customFormat="1" ht="18" customHeight="1" x14ac:dyDescent="0.2"/>
    <row r="135" s="47" customFormat="1" ht="18" customHeight="1" x14ac:dyDescent="0.2"/>
    <row r="136" s="47" customFormat="1" ht="18" customHeight="1" x14ac:dyDescent="0.2"/>
    <row r="137" s="47" customFormat="1" ht="18" customHeight="1" x14ac:dyDescent="0.2"/>
    <row r="138" s="47" customFormat="1" ht="18" customHeight="1" x14ac:dyDescent="0.2"/>
    <row r="139" s="47" customFormat="1" ht="18" customHeight="1" x14ac:dyDescent="0.2"/>
    <row r="140" s="47" customFormat="1" ht="18" customHeight="1" x14ac:dyDescent="0.2"/>
    <row r="141" s="47" customFormat="1" ht="18" customHeight="1" x14ac:dyDescent="0.2"/>
    <row r="142" s="47" customFormat="1" ht="18" customHeight="1" x14ac:dyDescent="0.2"/>
    <row r="143" s="47" customFormat="1" ht="18" customHeight="1" x14ac:dyDescent="0.2"/>
    <row r="144" s="47" customFormat="1" ht="18" customHeight="1" x14ac:dyDescent="0.2"/>
    <row r="145" s="47" customFormat="1" ht="18" customHeight="1" x14ac:dyDescent="0.2"/>
    <row r="146" s="47" customFormat="1" ht="18" customHeight="1" x14ac:dyDescent="0.2"/>
    <row r="147" s="47" customFormat="1" ht="18" customHeight="1" x14ac:dyDescent="0.2"/>
    <row r="148" s="47" customFormat="1" ht="18" customHeight="1" x14ac:dyDescent="0.2"/>
    <row r="149" s="47" customFormat="1" ht="18" customHeight="1" x14ac:dyDescent="0.2"/>
    <row r="150" s="47" customFormat="1" ht="18" customHeight="1" x14ac:dyDescent="0.2"/>
    <row r="151" s="47" customFormat="1" ht="18" customHeight="1" x14ac:dyDescent="0.2"/>
    <row r="152" s="47" customFormat="1" ht="18" customHeight="1" x14ac:dyDescent="0.2"/>
    <row r="153" s="47" customFormat="1" ht="18" customHeight="1" x14ac:dyDescent="0.2"/>
    <row r="154" s="47" customFormat="1" ht="18" customHeight="1" x14ac:dyDescent="0.2"/>
    <row r="155" s="47" customFormat="1" ht="18" customHeight="1" x14ac:dyDescent="0.2"/>
    <row r="156" s="47" customFormat="1" ht="18" customHeight="1" x14ac:dyDescent="0.2"/>
    <row r="157" s="47" customFormat="1" ht="18" customHeight="1" x14ac:dyDescent="0.2"/>
    <row r="158" s="47" customFormat="1" ht="18" customHeight="1" x14ac:dyDescent="0.2"/>
    <row r="159" s="47" customFormat="1" ht="18" customHeight="1" x14ac:dyDescent="0.2"/>
    <row r="160" s="47" customFormat="1" ht="18" customHeight="1" x14ac:dyDescent="0.2"/>
    <row r="161" s="47" customFormat="1" ht="18" customHeight="1" x14ac:dyDescent="0.2"/>
    <row r="162" s="47" customFormat="1" ht="18" customHeight="1" x14ac:dyDescent="0.2"/>
    <row r="163" s="47" customFormat="1" ht="18" customHeight="1" x14ac:dyDescent="0.2"/>
    <row r="164" s="47" customFormat="1" ht="18" customHeight="1" x14ac:dyDescent="0.2"/>
    <row r="165" s="47" customFormat="1" ht="18" customHeight="1" x14ac:dyDescent="0.2"/>
    <row r="166" s="47" customFormat="1" ht="18" customHeight="1" x14ac:dyDescent="0.2"/>
    <row r="167" s="47" customFormat="1" ht="18" customHeight="1" x14ac:dyDescent="0.2"/>
    <row r="168" s="47" customFormat="1" ht="18" customHeight="1" x14ac:dyDescent="0.2"/>
    <row r="169" s="47" customFormat="1" ht="18" customHeight="1" x14ac:dyDescent="0.2"/>
    <row r="170" s="47" customFormat="1" ht="18" customHeight="1" x14ac:dyDescent="0.2"/>
    <row r="171" s="47" customFormat="1" ht="18" customHeight="1" x14ac:dyDescent="0.2"/>
    <row r="172" s="47" customFormat="1" ht="18" customHeight="1" x14ac:dyDescent="0.2"/>
    <row r="173" s="47" customFormat="1" ht="18" customHeight="1" x14ac:dyDescent="0.2"/>
    <row r="174" s="47" customFormat="1" ht="18" customHeight="1" x14ac:dyDescent="0.2"/>
    <row r="175" s="47" customFormat="1" ht="18" customHeight="1" x14ac:dyDescent="0.2"/>
    <row r="176" s="47" customFormat="1" ht="18" customHeight="1" x14ac:dyDescent="0.2"/>
    <row r="177" s="47" customFormat="1" ht="18" customHeight="1" x14ac:dyDescent="0.2"/>
    <row r="178" s="47" customFormat="1" ht="18" customHeight="1" x14ac:dyDescent="0.2"/>
    <row r="179" s="47" customFormat="1" ht="18" customHeight="1" x14ac:dyDescent="0.2"/>
    <row r="180" s="47" customFormat="1" ht="18" customHeight="1" x14ac:dyDescent="0.2"/>
    <row r="181" s="47" customFormat="1" ht="18" customHeight="1" x14ac:dyDescent="0.2"/>
    <row r="182" s="47" customFormat="1" ht="18" customHeight="1" x14ac:dyDescent="0.2"/>
    <row r="183" s="47" customFormat="1" ht="18" customHeight="1" x14ac:dyDescent="0.2"/>
    <row r="184" s="47" customFormat="1" ht="18" customHeight="1" x14ac:dyDescent="0.2"/>
    <row r="185" s="47" customFormat="1" ht="18" customHeight="1" x14ac:dyDescent="0.2"/>
    <row r="186" s="47" customFormat="1" ht="18" customHeight="1" x14ac:dyDescent="0.2"/>
    <row r="187" s="47" customFormat="1" ht="18" customHeight="1" x14ac:dyDescent="0.2"/>
    <row r="188" s="47" customFormat="1" ht="18" customHeight="1" x14ac:dyDescent="0.2"/>
    <row r="189" s="47" customFormat="1" ht="18" customHeight="1" x14ac:dyDescent="0.2"/>
    <row r="190" s="47" customFormat="1" ht="18" customHeight="1" x14ac:dyDescent="0.2"/>
    <row r="191" s="47" customFormat="1" ht="18" customHeight="1" x14ac:dyDescent="0.2"/>
    <row r="192" s="47" customFormat="1" ht="18" customHeight="1" x14ac:dyDescent="0.2"/>
    <row r="193" s="47" customFormat="1" ht="18" customHeight="1" x14ac:dyDescent="0.2"/>
    <row r="194" s="47" customFormat="1" ht="18" customHeight="1" x14ac:dyDescent="0.2"/>
    <row r="195" s="47" customFormat="1" ht="18" customHeight="1" x14ac:dyDescent="0.2"/>
    <row r="196" s="47" customFormat="1" ht="18" customHeight="1" x14ac:dyDescent="0.2"/>
    <row r="197" s="47" customFormat="1" ht="18" customHeight="1" x14ac:dyDescent="0.2"/>
    <row r="198" s="47" customFormat="1" ht="18" customHeight="1" x14ac:dyDescent="0.2"/>
    <row r="199" s="47" customFormat="1" ht="18" customHeight="1" x14ac:dyDescent="0.2"/>
    <row r="200" s="47" customFormat="1" ht="18" customHeight="1" x14ac:dyDescent="0.2"/>
    <row r="201" s="47" customFormat="1" ht="18" customHeight="1" x14ac:dyDescent="0.2"/>
    <row r="202" s="47" customFormat="1" ht="18" customHeight="1" x14ac:dyDescent="0.2"/>
    <row r="203" s="47" customFormat="1" ht="18" customHeight="1" x14ac:dyDescent="0.2"/>
    <row r="204" s="47" customFormat="1" ht="18" customHeight="1" x14ac:dyDescent="0.2"/>
    <row r="205" s="47" customFormat="1" ht="18" customHeight="1" x14ac:dyDescent="0.2"/>
    <row r="206" s="47" customFormat="1" ht="18" customHeight="1" x14ac:dyDescent="0.2"/>
    <row r="207" s="47" customFormat="1" ht="18" customHeight="1" x14ac:dyDescent="0.2"/>
    <row r="208" s="47" customFormat="1" ht="18" customHeight="1" x14ac:dyDescent="0.2"/>
    <row r="209" s="47" customFormat="1" ht="18" customHeight="1" x14ac:dyDescent="0.2"/>
    <row r="210" s="47" customFormat="1" ht="18" customHeight="1" x14ac:dyDescent="0.2"/>
    <row r="211" s="47" customFormat="1" ht="18" customHeight="1" x14ac:dyDescent="0.2"/>
    <row r="212" s="47" customFormat="1" ht="18" customHeight="1" x14ac:dyDescent="0.2"/>
    <row r="213" s="47" customFormat="1" ht="18" customHeight="1" x14ac:dyDescent="0.2"/>
    <row r="214" s="47" customFormat="1" ht="18" customHeight="1" x14ac:dyDescent="0.2"/>
    <row r="215" s="47" customFormat="1" ht="18" customHeight="1" x14ac:dyDescent="0.2"/>
    <row r="216" s="47" customFormat="1" ht="18" customHeight="1" x14ac:dyDescent="0.2"/>
    <row r="217" s="47" customFormat="1" ht="18" customHeight="1" x14ac:dyDescent="0.2"/>
    <row r="218" s="47" customFormat="1" ht="18" customHeight="1" x14ac:dyDescent="0.2"/>
    <row r="219" s="47" customFormat="1" ht="18" customHeight="1" x14ac:dyDescent="0.2"/>
    <row r="220" s="47" customFormat="1" ht="18" customHeight="1" x14ac:dyDescent="0.2"/>
    <row r="221" s="47" customFormat="1" ht="18" customHeight="1" x14ac:dyDescent="0.2"/>
    <row r="222" s="47" customFormat="1" ht="18" customHeight="1" x14ac:dyDescent="0.2"/>
    <row r="223" s="47" customFormat="1" ht="18" customHeight="1" x14ac:dyDescent="0.2"/>
    <row r="224" s="47" customFormat="1" ht="18" customHeight="1" x14ac:dyDescent="0.2"/>
    <row r="225" s="47" customFormat="1" ht="18" customHeight="1" x14ac:dyDescent="0.2"/>
    <row r="226" s="47" customFormat="1" ht="18" customHeight="1" x14ac:dyDescent="0.2"/>
    <row r="227" s="47" customFormat="1" ht="18" customHeight="1" x14ac:dyDescent="0.2"/>
    <row r="228" s="47" customFormat="1" ht="18" customHeight="1" x14ac:dyDescent="0.2"/>
    <row r="229" s="47" customFormat="1" ht="18" customHeight="1" x14ac:dyDescent="0.2"/>
    <row r="230" s="47" customFormat="1" ht="18" customHeight="1" x14ac:dyDescent="0.2"/>
    <row r="231" s="47" customFormat="1" ht="18" customHeight="1" x14ac:dyDescent="0.2"/>
    <row r="232" s="47" customFormat="1" ht="18" customHeight="1" x14ac:dyDescent="0.2"/>
    <row r="233" s="47" customFormat="1" ht="18" customHeight="1" x14ac:dyDescent="0.2"/>
    <row r="234" s="47" customFormat="1" ht="18" customHeight="1" x14ac:dyDescent="0.2"/>
    <row r="235" s="47" customFormat="1" ht="18" customHeight="1" x14ac:dyDescent="0.2"/>
    <row r="236" s="47" customFormat="1" ht="18" customHeight="1" x14ac:dyDescent="0.2"/>
    <row r="237" s="47" customFormat="1" ht="18" customHeight="1" x14ac:dyDescent="0.2"/>
    <row r="238" s="47" customFormat="1" ht="18" customHeight="1" x14ac:dyDescent="0.2"/>
    <row r="239" s="47" customFormat="1" ht="18" customHeight="1" x14ac:dyDescent="0.2"/>
    <row r="240" s="47" customFormat="1" ht="18" customHeight="1" x14ac:dyDescent="0.2"/>
    <row r="241" s="47" customFormat="1" ht="18" customHeight="1" x14ac:dyDescent="0.2"/>
    <row r="242" s="47" customFormat="1" ht="18" customHeight="1" x14ac:dyDescent="0.2"/>
    <row r="243" s="47" customFormat="1" ht="18" customHeight="1" x14ac:dyDescent="0.2"/>
    <row r="244" s="47" customFormat="1" ht="18" customHeight="1" x14ac:dyDescent="0.2"/>
    <row r="245" s="47" customFormat="1" ht="18" customHeight="1" x14ac:dyDescent="0.2"/>
    <row r="246" s="47" customFormat="1" ht="18" customHeight="1" x14ac:dyDescent="0.2"/>
    <row r="247" s="47" customFormat="1" ht="18" customHeight="1" x14ac:dyDescent="0.2"/>
    <row r="248" s="47" customFormat="1" ht="18" customHeight="1" x14ac:dyDescent="0.2"/>
    <row r="249" s="47" customFormat="1" ht="18" customHeight="1" x14ac:dyDescent="0.2"/>
    <row r="250" s="47" customFormat="1" ht="18" customHeight="1" x14ac:dyDescent="0.2"/>
    <row r="251" s="47" customFormat="1" ht="18" customHeight="1" x14ac:dyDescent="0.2"/>
    <row r="252" s="47" customFormat="1" ht="18" customHeight="1" x14ac:dyDescent="0.2"/>
    <row r="253" s="47" customFormat="1" ht="18" customHeight="1" x14ac:dyDescent="0.2"/>
    <row r="254" s="47" customFormat="1" ht="18" customHeight="1" x14ac:dyDescent="0.2"/>
    <row r="255" s="47" customFormat="1" ht="18" customHeight="1" x14ac:dyDescent="0.2"/>
    <row r="256" s="47" customFormat="1" ht="18" customHeight="1" x14ac:dyDescent="0.2"/>
    <row r="257" s="47" customFormat="1" ht="18" customHeight="1" x14ac:dyDescent="0.2"/>
    <row r="258" s="47" customFormat="1" ht="18" customHeight="1" x14ac:dyDescent="0.2"/>
    <row r="259" s="47" customFormat="1" ht="18" customHeight="1" x14ac:dyDescent="0.2"/>
    <row r="260" s="47" customFormat="1" ht="18" customHeight="1" x14ac:dyDescent="0.2"/>
    <row r="261" s="47" customFormat="1" ht="18" customHeight="1" x14ac:dyDescent="0.2"/>
    <row r="262" s="47" customFormat="1" ht="18" customHeight="1" x14ac:dyDescent="0.2"/>
    <row r="263" s="47" customFormat="1" ht="18" customHeight="1" x14ac:dyDescent="0.2"/>
    <row r="264" s="47" customFormat="1" ht="18" customHeight="1" x14ac:dyDescent="0.2"/>
    <row r="265" s="47" customFormat="1" ht="18" customHeight="1" x14ac:dyDescent="0.2"/>
    <row r="266" s="47" customFormat="1" ht="18" customHeight="1" x14ac:dyDescent="0.2"/>
    <row r="267" s="47" customFormat="1" ht="18" customHeight="1" x14ac:dyDescent="0.2"/>
    <row r="268" s="47" customFormat="1" ht="18" customHeight="1" x14ac:dyDescent="0.2"/>
    <row r="269" s="47" customFormat="1" ht="18" customHeight="1" x14ac:dyDescent="0.2"/>
    <row r="270" s="47" customFormat="1" ht="18" customHeight="1" x14ac:dyDescent="0.2"/>
    <row r="271" s="47" customFormat="1" ht="18" customHeight="1" x14ac:dyDescent="0.2"/>
    <row r="272" s="47" customFormat="1" ht="18" customHeight="1" x14ac:dyDescent="0.2"/>
    <row r="273" s="47" customFormat="1" ht="18" customHeight="1" x14ac:dyDescent="0.2"/>
    <row r="274" s="47" customFormat="1" ht="18" customHeight="1" x14ac:dyDescent="0.2"/>
    <row r="275" s="47" customFormat="1" ht="18" customHeight="1" x14ac:dyDescent="0.2"/>
    <row r="276" s="47" customFormat="1" ht="18" customHeight="1" x14ac:dyDescent="0.2"/>
    <row r="277" s="47" customFormat="1" ht="18" customHeight="1" x14ac:dyDescent="0.2"/>
    <row r="278" s="47" customFormat="1" ht="18" customHeight="1" x14ac:dyDescent="0.2"/>
    <row r="279" s="47" customFormat="1" ht="18" customHeight="1" x14ac:dyDescent="0.2"/>
    <row r="280" s="47" customFormat="1" ht="18" customHeight="1" x14ac:dyDescent="0.2"/>
    <row r="281" s="47" customFormat="1" ht="18" customHeight="1" x14ac:dyDescent="0.2"/>
    <row r="282" s="47" customFormat="1" ht="18" customHeight="1" x14ac:dyDescent="0.2"/>
    <row r="283" s="47" customFormat="1" ht="18" customHeight="1" x14ac:dyDescent="0.2"/>
    <row r="284" s="47" customFormat="1" ht="18" customHeight="1" x14ac:dyDescent="0.2"/>
    <row r="285" s="47" customFormat="1" ht="18" customHeight="1" x14ac:dyDescent="0.2"/>
    <row r="286" s="47" customFormat="1" ht="18" customHeight="1" x14ac:dyDescent="0.2"/>
    <row r="287" s="47" customFormat="1" ht="18" customHeight="1" x14ac:dyDescent="0.2"/>
    <row r="288" s="47" customFormat="1" ht="18" customHeight="1" x14ac:dyDescent="0.2"/>
    <row r="289" s="47" customFormat="1" ht="18" customHeight="1" x14ac:dyDescent="0.2"/>
    <row r="290" s="47" customFormat="1" ht="18" customHeight="1" x14ac:dyDescent="0.2"/>
    <row r="291" s="47" customFormat="1" ht="18" customHeight="1" x14ac:dyDescent="0.2"/>
    <row r="292" s="47" customFormat="1" ht="18" customHeight="1" x14ac:dyDescent="0.2"/>
    <row r="293" s="47" customFormat="1" ht="18" customHeight="1" x14ac:dyDescent="0.2"/>
    <row r="294" s="47" customFormat="1" ht="18" customHeight="1" x14ac:dyDescent="0.2"/>
    <row r="295" s="47" customFormat="1" ht="18" customHeight="1" x14ac:dyDescent="0.2"/>
    <row r="296" s="47" customFormat="1" ht="18" customHeight="1" x14ac:dyDescent="0.2"/>
    <row r="297" s="47" customFormat="1" ht="18" customHeight="1" x14ac:dyDescent="0.2"/>
    <row r="298" s="47" customFormat="1" ht="18" customHeight="1" x14ac:dyDescent="0.2"/>
    <row r="299" s="47" customFormat="1" ht="18" customHeight="1" x14ac:dyDescent="0.2"/>
    <row r="300" s="47" customFormat="1" ht="18" customHeight="1" x14ac:dyDescent="0.2"/>
    <row r="301" s="47" customFormat="1" ht="18" customHeight="1" x14ac:dyDescent="0.2"/>
    <row r="302" s="47" customFormat="1" ht="18" customHeight="1" x14ac:dyDescent="0.2"/>
    <row r="303" s="47" customFormat="1" ht="18" customHeight="1" x14ac:dyDescent="0.2"/>
    <row r="304" s="47" customFormat="1" ht="18" customHeight="1" x14ac:dyDescent="0.2"/>
    <row r="305" s="47" customFormat="1" ht="18" customHeight="1" x14ac:dyDescent="0.2"/>
    <row r="306" s="47" customFormat="1" ht="18" customHeight="1" x14ac:dyDescent="0.2"/>
    <row r="307" s="47" customFormat="1" ht="18" customHeight="1" x14ac:dyDescent="0.2"/>
    <row r="308" s="47" customFormat="1" ht="18" customHeight="1" x14ac:dyDescent="0.2"/>
    <row r="309" s="47" customFormat="1" ht="18" customHeight="1" x14ac:dyDescent="0.2"/>
    <row r="310" s="47" customFormat="1" ht="18" customHeight="1" x14ac:dyDescent="0.2"/>
    <row r="311" s="47" customFormat="1" ht="18" customHeight="1" x14ac:dyDescent="0.2"/>
    <row r="312" s="47" customFormat="1" ht="18" customHeight="1" x14ac:dyDescent="0.2"/>
    <row r="313" s="47" customFormat="1" ht="18" customHeight="1" x14ac:dyDescent="0.2"/>
    <row r="314" s="47" customFormat="1" ht="18" customHeight="1" x14ac:dyDescent="0.2"/>
    <row r="315" s="47" customFormat="1" ht="18" customHeight="1" x14ac:dyDescent="0.2"/>
    <row r="316" s="47" customFormat="1" ht="18" customHeight="1" x14ac:dyDescent="0.2"/>
    <row r="317" s="47" customFormat="1" ht="18" customHeight="1" x14ac:dyDescent="0.2"/>
    <row r="318" s="47" customFormat="1" ht="18" customHeight="1" x14ac:dyDescent="0.2"/>
    <row r="319" s="47" customFormat="1" ht="18" customHeight="1" x14ac:dyDescent="0.2"/>
    <row r="320" s="47" customFormat="1" ht="18" customHeight="1" x14ac:dyDescent="0.2"/>
    <row r="321" s="47" customFormat="1" ht="18" customHeight="1" x14ac:dyDescent="0.2"/>
    <row r="322" s="47" customFormat="1" ht="18" customHeight="1" x14ac:dyDescent="0.2"/>
    <row r="323" s="47" customFormat="1" ht="18" customHeight="1" x14ac:dyDescent="0.2"/>
    <row r="324" s="47" customFormat="1" ht="18" customHeight="1" x14ac:dyDescent="0.2"/>
    <row r="325" s="47" customFormat="1" ht="18" customHeight="1" x14ac:dyDescent="0.2"/>
    <row r="326" s="47" customFormat="1" ht="18" customHeight="1" x14ac:dyDescent="0.2"/>
    <row r="327" s="47" customFormat="1" ht="18" customHeight="1" x14ac:dyDescent="0.2"/>
    <row r="328" s="47" customFormat="1" ht="18" customHeight="1" x14ac:dyDescent="0.2"/>
    <row r="329" s="47" customFormat="1" ht="18" customHeight="1" x14ac:dyDescent="0.2"/>
    <row r="330" s="47" customFormat="1" ht="18" customHeight="1" x14ac:dyDescent="0.2"/>
    <row r="331" s="47" customFormat="1" ht="18" customHeight="1" x14ac:dyDescent="0.2"/>
    <row r="332" s="47" customFormat="1" ht="18" customHeight="1" x14ac:dyDescent="0.2"/>
    <row r="333" s="47" customFormat="1" ht="18" customHeight="1" x14ac:dyDescent="0.2"/>
    <row r="334" s="47" customFormat="1" ht="18" customHeight="1" x14ac:dyDescent="0.2"/>
    <row r="335" s="47" customFormat="1" ht="18" customHeight="1" x14ac:dyDescent="0.2"/>
    <row r="336" s="47" customFormat="1" ht="18" customHeight="1" x14ac:dyDescent="0.2"/>
    <row r="337" s="47" customFormat="1" ht="18" customHeight="1" x14ac:dyDescent="0.2"/>
    <row r="338" s="47" customFormat="1" ht="18" customHeight="1" x14ac:dyDescent="0.2"/>
    <row r="339" s="47" customFormat="1" ht="18" customHeight="1" x14ac:dyDescent="0.2"/>
    <row r="340" s="47" customFormat="1" ht="18" customHeight="1" x14ac:dyDescent="0.2"/>
    <row r="341" s="47" customFormat="1" ht="18" customHeight="1" x14ac:dyDescent="0.2"/>
    <row r="342" s="47" customFormat="1" ht="18" customHeight="1" x14ac:dyDescent="0.2"/>
    <row r="343" s="47" customFormat="1" ht="18" customHeight="1" x14ac:dyDescent="0.2"/>
    <row r="344" s="47" customFormat="1" ht="18" customHeight="1" x14ac:dyDescent="0.2"/>
    <row r="345" s="47" customFormat="1" ht="18" customHeight="1" x14ac:dyDescent="0.2"/>
    <row r="346" s="47" customFormat="1" ht="18" customHeight="1" x14ac:dyDescent="0.2"/>
    <row r="347" s="47" customFormat="1" ht="18" customHeight="1" x14ac:dyDescent="0.2"/>
    <row r="348" s="47" customFormat="1" ht="18" customHeight="1" x14ac:dyDescent="0.2"/>
    <row r="349" s="47" customFormat="1" ht="18" customHeight="1" x14ac:dyDescent="0.2"/>
    <row r="350" s="47" customFormat="1" ht="18" customHeight="1" x14ac:dyDescent="0.2"/>
    <row r="351" s="47" customFormat="1" ht="18" customHeight="1" x14ac:dyDescent="0.2"/>
    <row r="352" s="47" customFormat="1" ht="18" customHeight="1" x14ac:dyDescent="0.2"/>
    <row r="353" s="47" customFormat="1" ht="18" customHeight="1" x14ac:dyDescent="0.2"/>
    <row r="354" s="47" customFormat="1" ht="18" customHeight="1" x14ac:dyDescent="0.2"/>
    <row r="355" s="47" customFormat="1" ht="18" customHeight="1" x14ac:dyDescent="0.2"/>
    <row r="356" s="47" customFormat="1" ht="18" customHeight="1" x14ac:dyDescent="0.2"/>
    <row r="357" s="47" customFormat="1" ht="18" customHeight="1" x14ac:dyDescent="0.2"/>
    <row r="358" s="47" customFormat="1" ht="18" customHeight="1" x14ac:dyDescent="0.2"/>
    <row r="359" s="47" customFormat="1" ht="18" customHeight="1" x14ac:dyDescent="0.2"/>
    <row r="360" s="47" customFormat="1" ht="18" customHeight="1" x14ac:dyDescent="0.2"/>
    <row r="361" s="47" customFormat="1" ht="18" customHeight="1" x14ac:dyDescent="0.2"/>
    <row r="362" s="47" customFormat="1" ht="18" customHeight="1" x14ac:dyDescent="0.2"/>
    <row r="363" s="47" customFormat="1" ht="18" customHeight="1" x14ac:dyDescent="0.2"/>
    <row r="364" s="47" customFormat="1" ht="18" customHeight="1" x14ac:dyDescent="0.2"/>
    <row r="365" s="47" customFormat="1" ht="18" customHeight="1" x14ac:dyDescent="0.2"/>
    <row r="366" s="47" customFormat="1" ht="18" customHeight="1" x14ac:dyDescent="0.2"/>
    <row r="367" s="47" customFormat="1" ht="18" customHeight="1" x14ac:dyDescent="0.2"/>
    <row r="368" s="47" customFormat="1" ht="18" customHeight="1" x14ac:dyDescent="0.2"/>
    <row r="369" s="47" customFormat="1" ht="18" customHeight="1" x14ac:dyDescent="0.2"/>
    <row r="370" s="47" customFormat="1" ht="18" customHeight="1" x14ac:dyDescent="0.2"/>
    <row r="371" s="47" customFormat="1" ht="18" customHeight="1" x14ac:dyDescent="0.2"/>
    <row r="372" s="47" customFormat="1" ht="18" customHeight="1" x14ac:dyDescent="0.2"/>
    <row r="373" s="47" customFormat="1" ht="18" customHeight="1" x14ac:dyDescent="0.2"/>
    <row r="374" s="47" customFormat="1" ht="18" customHeight="1" x14ac:dyDescent="0.2"/>
    <row r="375" s="47" customFormat="1" ht="18" customHeight="1" x14ac:dyDescent="0.2"/>
    <row r="376" s="47" customFormat="1" ht="18" customHeight="1" x14ac:dyDescent="0.2"/>
    <row r="377" s="47" customFormat="1" ht="18" customHeight="1" x14ac:dyDescent="0.2"/>
    <row r="378" s="47" customFormat="1" ht="18" customHeight="1" x14ac:dyDescent="0.2"/>
    <row r="379" s="47" customFormat="1" ht="18" customHeight="1" x14ac:dyDescent="0.2"/>
    <row r="380" s="47" customFormat="1" ht="18" customHeight="1" x14ac:dyDescent="0.2"/>
    <row r="381" s="47" customFormat="1" ht="18" customHeight="1" x14ac:dyDescent="0.2"/>
    <row r="382" s="47" customFormat="1" ht="18" customHeight="1" x14ac:dyDescent="0.2"/>
    <row r="383" s="47" customFormat="1" ht="18" customHeight="1" x14ac:dyDescent="0.2"/>
    <row r="384" s="47" customFormat="1" ht="18" customHeight="1" x14ac:dyDescent="0.2"/>
    <row r="385" s="47" customFormat="1" ht="18" customHeight="1" x14ac:dyDescent="0.2"/>
    <row r="386" s="47" customFormat="1" ht="18" customHeight="1" x14ac:dyDescent="0.2"/>
    <row r="387" s="47" customFormat="1" ht="18" customHeight="1" x14ac:dyDescent="0.2"/>
    <row r="388" s="47" customFormat="1" ht="18" customHeight="1" x14ac:dyDescent="0.2"/>
    <row r="389" s="47" customFormat="1" ht="18" customHeight="1" x14ac:dyDescent="0.2"/>
    <row r="390" s="47" customFormat="1" ht="18" customHeight="1" x14ac:dyDescent="0.2"/>
    <row r="391" s="47" customFormat="1" ht="18" customHeight="1" x14ac:dyDescent="0.2"/>
    <row r="392" s="47" customFormat="1" ht="18" customHeight="1" x14ac:dyDescent="0.2"/>
    <row r="393" s="47" customFormat="1" ht="18" customHeight="1" x14ac:dyDescent="0.2"/>
    <row r="394" s="47" customFormat="1" ht="18" customHeight="1" x14ac:dyDescent="0.2"/>
    <row r="395" s="47" customFormat="1" ht="18" customHeight="1" x14ac:dyDescent="0.2"/>
    <row r="396" s="47" customFormat="1" ht="18" customHeight="1" x14ac:dyDescent="0.2"/>
    <row r="397" s="47" customFormat="1" ht="18" customHeight="1" x14ac:dyDescent="0.2"/>
    <row r="398" s="47" customFormat="1" ht="18" customHeight="1" x14ac:dyDescent="0.2"/>
    <row r="399" s="47" customFormat="1" ht="18" customHeight="1" x14ac:dyDescent="0.2"/>
    <row r="400" s="47" customFormat="1" ht="18" customHeight="1" x14ac:dyDescent="0.2"/>
    <row r="401" s="47" customFormat="1" ht="18" customHeight="1" x14ac:dyDescent="0.2"/>
    <row r="402" s="47" customFormat="1" ht="18" customHeight="1" x14ac:dyDescent="0.2"/>
    <row r="403" s="47" customFormat="1" ht="18" customHeight="1" x14ac:dyDescent="0.2"/>
    <row r="404" s="47" customFormat="1" ht="18" customHeight="1" x14ac:dyDescent="0.2"/>
    <row r="405" s="47" customFormat="1" ht="18" customHeight="1" x14ac:dyDescent="0.2"/>
    <row r="406" s="47" customFormat="1" ht="18" customHeight="1" x14ac:dyDescent="0.2"/>
    <row r="407" s="47" customFormat="1" ht="18" customHeight="1" x14ac:dyDescent="0.2"/>
    <row r="408" s="47" customFormat="1" ht="18" customHeight="1" x14ac:dyDescent="0.2"/>
    <row r="409" s="47" customFormat="1" ht="18" customHeight="1" x14ac:dyDescent="0.2"/>
    <row r="410" s="47" customFormat="1" ht="18" customHeight="1" x14ac:dyDescent="0.2"/>
    <row r="411" s="47" customFormat="1" ht="18" customHeight="1" x14ac:dyDescent="0.2"/>
    <row r="412" s="47" customFormat="1" ht="18" customHeight="1" x14ac:dyDescent="0.2"/>
    <row r="413" s="47" customFormat="1" ht="18" customHeight="1" x14ac:dyDescent="0.2"/>
    <row r="414" s="47" customFormat="1" ht="18" customHeight="1" x14ac:dyDescent="0.2"/>
    <row r="415" s="47" customFormat="1" ht="18" customHeight="1" x14ac:dyDescent="0.2"/>
    <row r="416" s="47" customFormat="1" ht="18" customHeight="1" x14ac:dyDescent="0.2"/>
    <row r="417" s="47" customFormat="1" ht="18" customHeight="1" x14ac:dyDescent="0.2"/>
    <row r="418" s="47" customFormat="1" ht="18" customHeight="1" x14ac:dyDescent="0.2"/>
    <row r="419" s="47" customFormat="1" ht="18" customHeight="1" x14ac:dyDescent="0.2"/>
    <row r="420" s="47" customFormat="1" ht="18" customHeight="1" x14ac:dyDescent="0.2"/>
    <row r="421" s="47" customFormat="1" ht="18" customHeight="1" x14ac:dyDescent="0.2"/>
    <row r="422" s="47" customFormat="1" ht="18" customHeight="1" x14ac:dyDescent="0.2"/>
    <row r="423" s="47" customFormat="1" ht="18" customHeight="1" x14ac:dyDescent="0.2"/>
    <row r="424" s="47" customFormat="1" ht="18" customHeight="1" x14ac:dyDescent="0.2"/>
    <row r="425" s="47" customFormat="1" ht="18" customHeight="1" x14ac:dyDescent="0.2"/>
    <row r="426" s="47" customFormat="1" ht="18" customHeight="1" x14ac:dyDescent="0.2"/>
    <row r="427" s="47" customFormat="1" ht="18" customHeight="1" x14ac:dyDescent="0.2"/>
    <row r="428" s="47" customFormat="1" ht="18" customHeight="1" x14ac:dyDescent="0.2"/>
    <row r="429" s="47" customFormat="1" ht="18" customHeight="1" x14ac:dyDescent="0.2"/>
    <row r="430" s="47" customFormat="1" ht="18" customHeight="1" x14ac:dyDescent="0.2"/>
    <row r="431" s="47" customFormat="1" ht="18" customHeight="1" x14ac:dyDescent="0.2"/>
    <row r="432" s="47" customFormat="1" ht="18" customHeight="1" x14ac:dyDescent="0.2"/>
    <row r="433" s="47" customFormat="1" ht="18" customHeight="1" x14ac:dyDescent="0.2"/>
    <row r="434" s="47" customFormat="1" ht="18" customHeight="1" x14ac:dyDescent="0.2"/>
    <row r="435" s="47" customFormat="1" ht="18" customHeight="1" x14ac:dyDescent="0.2"/>
    <row r="436" s="47" customFormat="1" ht="18" customHeight="1" x14ac:dyDescent="0.2"/>
    <row r="437" s="47" customFormat="1" ht="18" customHeight="1" x14ac:dyDescent="0.2"/>
    <row r="438" s="47" customFormat="1" ht="18" customHeight="1" x14ac:dyDescent="0.2"/>
    <row r="439" s="47" customFormat="1" ht="18" customHeight="1" x14ac:dyDescent="0.2"/>
    <row r="440" s="47" customFormat="1" ht="18" customHeight="1" x14ac:dyDescent="0.2"/>
    <row r="441" s="47" customFormat="1" ht="18" customHeight="1" x14ac:dyDescent="0.2"/>
    <row r="442" s="47" customFormat="1" ht="18" customHeight="1" x14ac:dyDescent="0.2"/>
    <row r="443" s="47" customFormat="1" ht="18" customHeight="1" x14ac:dyDescent="0.2"/>
    <row r="444" s="47" customFormat="1" ht="18" customHeight="1" x14ac:dyDescent="0.2"/>
    <row r="445" s="47" customFormat="1" ht="18" customHeight="1" x14ac:dyDescent="0.2"/>
    <row r="446" s="47" customFormat="1" ht="18" customHeight="1" x14ac:dyDescent="0.2"/>
    <row r="447" s="47" customFormat="1" ht="18" customHeight="1" x14ac:dyDescent="0.2"/>
    <row r="448" s="47" customFormat="1" ht="18" customHeight="1" x14ac:dyDescent="0.2"/>
    <row r="449" s="47" customFormat="1" ht="18" customHeight="1" x14ac:dyDescent="0.2"/>
    <row r="450" s="47" customFormat="1" ht="18" customHeight="1" x14ac:dyDescent="0.2"/>
    <row r="451" s="47" customFormat="1" ht="18" customHeight="1" x14ac:dyDescent="0.2"/>
    <row r="452" s="47" customFormat="1" ht="18" customHeight="1" x14ac:dyDescent="0.2"/>
    <row r="453" s="47" customFormat="1" ht="18" customHeight="1" x14ac:dyDescent="0.2"/>
    <row r="454" s="47" customFormat="1" ht="18" customHeight="1" x14ac:dyDescent="0.2"/>
    <row r="455" s="47" customFormat="1" ht="18" customHeight="1" x14ac:dyDescent="0.2"/>
    <row r="456" s="47" customFormat="1" ht="18" customHeight="1" x14ac:dyDescent="0.2"/>
    <row r="457" s="47" customFormat="1" ht="18" customHeight="1" x14ac:dyDescent="0.2"/>
    <row r="458" s="47" customFormat="1" ht="18" customHeight="1" x14ac:dyDescent="0.2"/>
    <row r="459" s="47" customFormat="1" ht="18" customHeight="1" x14ac:dyDescent="0.2"/>
    <row r="460" s="47" customFormat="1" ht="18" customHeight="1" x14ac:dyDescent="0.2"/>
    <row r="461" s="47" customFormat="1" ht="18" customHeight="1" x14ac:dyDescent="0.2"/>
    <row r="462" s="47" customFormat="1" ht="18" customHeight="1" x14ac:dyDescent="0.2"/>
    <row r="463" s="47" customFormat="1" ht="18" customHeight="1" x14ac:dyDescent="0.2"/>
    <row r="464" s="47" customFormat="1" ht="18" customHeight="1" x14ac:dyDescent="0.2"/>
    <row r="465" s="47" customFormat="1" ht="18" customHeight="1" x14ac:dyDescent="0.2"/>
    <row r="466" s="47" customFormat="1" ht="18" customHeight="1" x14ac:dyDescent="0.2"/>
    <row r="467" s="47" customFormat="1" ht="18" customHeight="1" x14ac:dyDescent="0.2"/>
    <row r="468" s="47" customFormat="1" ht="18" customHeight="1" x14ac:dyDescent="0.2"/>
    <row r="469" s="47" customFormat="1" ht="18" customHeight="1" x14ac:dyDescent="0.2"/>
    <row r="470" s="47" customFormat="1" ht="18" customHeight="1" x14ac:dyDescent="0.2"/>
    <row r="471" s="47" customFormat="1" ht="18" customHeight="1" x14ac:dyDescent="0.2"/>
    <row r="472" s="47" customFormat="1" ht="18" customHeight="1" x14ac:dyDescent="0.2"/>
    <row r="473" s="47" customFormat="1" ht="18" customHeight="1" x14ac:dyDescent="0.2"/>
    <row r="474" s="47" customFormat="1" ht="18" customHeight="1" x14ac:dyDescent="0.2"/>
    <row r="475" s="47" customFormat="1" ht="18" customHeight="1" x14ac:dyDescent="0.2"/>
    <row r="476" s="47" customFormat="1" ht="18" customHeight="1" x14ac:dyDescent="0.2"/>
    <row r="477" s="47" customFormat="1" ht="18" customHeight="1" x14ac:dyDescent="0.2"/>
    <row r="478" s="47" customFormat="1" ht="18" customHeight="1" x14ac:dyDescent="0.2"/>
    <row r="479" s="47" customFormat="1" ht="18" customHeight="1" x14ac:dyDescent="0.2"/>
    <row r="480" s="47" customFormat="1" ht="18" customHeight="1" x14ac:dyDescent="0.2"/>
    <row r="481" s="47" customFormat="1" ht="18" customHeight="1" x14ac:dyDescent="0.2"/>
    <row r="482" s="47" customFormat="1" ht="18" customHeight="1" x14ac:dyDescent="0.2"/>
    <row r="483" s="47" customFormat="1" ht="18" customHeight="1" x14ac:dyDescent="0.2"/>
    <row r="484" s="47" customFormat="1" ht="18" customHeight="1" x14ac:dyDescent="0.2"/>
    <row r="485" s="47" customFormat="1" ht="18" customHeight="1" x14ac:dyDescent="0.2"/>
    <row r="486" s="47" customFormat="1" ht="18" customHeight="1" x14ac:dyDescent="0.2"/>
    <row r="487" s="47" customFormat="1" ht="18" customHeight="1" x14ac:dyDescent="0.2"/>
    <row r="488" s="47" customFormat="1" ht="18" customHeight="1" x14ac:dyDescent="0.2"/>
    <row r="489" s="47" customFormat="1" ht="18" customHeight="1" x14ac:dyDescent="0.2"/>
    <row r="490" s="47" customFormat="1" ht="18" customHeight="1" x14ac:dyDescent="0.2"/>
    <row r="491" s="47" customFormat="1" ht="18" customHeight="1" x14ac:dyDescent="0.2"/>
    <row r="492" s="47" customFormat="1" ht="18" customHeight="1" x14ac:dyDescent="0.2"/>
    <row r="493" s="47" customFormat="1" ht="18" customHeight="1" x14ac:dyDescent="0.2"/>
    <row r="494" s="47" customFormat="1" ht="18" customHeight="1" x14ac:dyDescent="0.2"/>
    <row r="495" s="47" customFormat="1" ht="18" customHeight="1" x14ac:dyDescent="0.2"/>
    <row r="496" s="47" customFormat="1" ht="18" customHeight="1" x14ac:dyDescent="0.2"/>
    <row r="497" s="47" customFormat="1" ht="18" customHeight="1" x14ac:dyDescent="0.2"/>
    <row r="498" s="47" customFormat="1" ht="18" customHeight="1" x14ac:dyDescent="0.2"/>
    <row r="499" s="47" customFormat="1" ht="18" customHeight="1" x14ac:dyDescent="0.2"/>
    <row r="500" s="47" customFormat="1" ht="18" customHeight="1" x14ac:dyDescent="0.2"/>
    <row r="501" s="47" customFormat="1" ht="18" customHeight="1" x14ac:dyDescent="0.2"/>
    <row r="502" s="47" customFormat="1" ht="18" customHeight="1" x14ac:dyDescent="0.2"/>
    <row r="503" s="47" customFormat="1" ht="18" customHeight="1" x14ac:dyDescent="0.2"/>
    <row r="504" s="47" customFormat="1" ht="18" customHeight="1" x14ac:dyDescent="0.2"/>
    <row r="505" s="47" customFormat="1" ht="18" customHeight="1" x14ac:dyDescent="0.2"/>
    <row r="506" s="47" customFormat="1" ht="18" customHeight="1" x14ac:dyDescent="0.2"/>
    <row r="507" s="47" customFormat="1" ht="18" customHeight="1" x14ac:dyDescent="0.2"/>
    <row r="508" s="47" customFormat="1" ht="18" customHeight="1" x14ac:dyDescent="0.2"/>
    <row r="509" s="47" customFormat="1" ht="18" customHeight="1" x14ac:dyDescent="0.2"/>
    <row r="510" s="47" customFormat="1" ht="18" customHeight="1" x14ac:dyDescent="0.2"/>
    <row r="511" s="47" customFormat="1" ht="18" customHeight="1" x14ac:dyDescent="0.2"/>
    <row r="512" s="47" customFormat="1" ht="18" customHeight="1" x14ac:dyDescent="0.2"/>
    <row r="513" s="47" customFormat="1" ht="18" customHeight="1" x14ac:dyDescent="0.2"/>
    <row r="514" s="47" customFormat="1" ht="18" customHeight="1" x14ac:dyDescent="0.2"/>
    <row r="515" s="47" customFormat="1" ht="18" customHeight="1" x14ac:dyDescent="0.2"/>
    <row r="516" s="47" customFormat="1" ht="18" customHeight="1" x14ac:dyDescent="0.2"/>
    <row r="517" s="47" customFormat="1" ht="18" customHeight="1" x14ac:dyDescent="0.2"/>
    <row r="518" s="47" customFormat="1" ht="18" customHeight="1" x14ac:dyDescent="0.2"/>
    <row r="519" s="47" customFormat="1" ht="18" customHeight="1" x14ac:dyDescent="0.2"/>
    <row r="520" s="47" customFormat="1" ht="18" customHeight="1" x14ac:dyDescent="0.2"/>
    <row r="521" s="47" customFormat="1" ht="18" customHeight="1" x14ac:dyDescent="0.2"/>
    <row r="522" s="47" customFormat="1" ht="18" customHeight="1" x14ac:dyDescent="0.2"/>
    <row r="523" s="47" customFormat="1" ht="18" customHeight="1" x14ac:dyDescent="0.2"/>
    <row r="524" s="47" customFormat="1" ht="18" customHeight="1" x14ac:dyDescent="0.2"/>
    <row r="525" s="47" customFormat="1" ht="18" customHeight="1" x14ac:dyDescent="0.2"/>
    <row r="526" s="47" customFormat="1" ht="18" customHeight="1" x14ac:dyDescent="0.2"/>
    <row r="527" s="47" customFormat="1" ht="18" customHeight="1" x14ac:dyDescent="0.2"/>
    <row r="528" s="47" customFormat="1" ht="18" customHeight="1" x14ac:dyDescent="0.2"/>
    <row r="529" s="47" customFormat="1" ht="18" customHeight="1" x14ac:dyDescent="0.2"/>
    <row r="530" s="47" customFormat="1" ht="18" customHeight="1" x14ac:dyDescent="0.2"/>
    <row r="531" s="47" customFormat="1" ht="18" customHeight="1" x14ac:dyDescent="0.2"/>
    <row r="532" s="47" customFormat="1" ht="18" customHeight="1" x14ac:dyDescent="0.2"/>
    <row r="533" s="47" customFormat="1" ht="18" customHeight="1" x14ac:dyDescent="0.2"/>
    <row r="534" s="47" customFormat="1" ht="18" customHeight="1" x14ac:dyDescent="0.2"/>
    <row r="535" s="47" customFormat="1" ht="18" customHeight="1" x14ac:dyDescent="0.2"/>
    <row r="536" s="47" customFormat="1" ht="18" customHeight="1" x14ac:dyDescent="0.2"/>
    <row r="537" s="47" customFormat="1" ht="18" customHeight="1" x14ac:dyDescent="0.2"/>
    <row r="538" s="47" customFormat="1" ht="18" customHeight="1" x14ac:dyDescent="0.2"/>
    <row r="539" s="47" customFormat="1" ht="18" customHeight="1" x14ac:dyDescent="0.2"/>
    <row r="540" s="47" customFormat="1" ht="18" customHeight="1" x14ac:dyDescent="0.2"/>
    <row r="541" s="47" customFormat="1" ht="18" customHeight="1" x14ac:dyDescent="0.2"/>
    <row r="542" s="47" customFormat="1" ht="18" customHeight="1" x14ac:dyDescent="0.2"/>
    <row r="543" s="47" customFormat="1" ht="18" customHeight="1" x14ac:dyDescent="0.2"/>
    <row r="544" s="47" customFormat="1" ht="18" customHeight="1" x14ac:dyDescent="0.2"/>
    <row r="545" s="47" customFormat="1" ht="18" customHeight="1" x14ac:dyDescent="0.2"/>
    <row r="546" s="47" customFormat="1" ht="18" customHeight="1" x14ac:dyDescent="0.2"/>
    <row r="547" s="47" customFormat="1" ht="18" customHeight="1" x14ac:dyDescent="0.2"/>
    <row r="548" s="47" customFormat="1" ht="18" customHeight="1" x14ac:dyDescent="0.2"/>
    <row r="549" s="47" customFormat="1" ht="18" customHeight="1" x14ac:dyDescent="0.2"/>
    <row r="550" s="47" customFormat="1" ht="18" customHeight="1" x14ac:dyDescent="0.2"/>
    <row r="551" s="47" customFormat="1" ht="18" customHeight="1" x14ac:dyDescent="0.2"/>
    <row r="552" s="47" customFormat="1" ht="18" customHeight="1" x14ac:dyDescent="0.2"/>
    <row r="553" s="47" customFormat="1" ht="18" customHeight="1" x14ac:dyDescent="0.2"/>
    <row r="554" s="47" customFormat="1" ht="18" customHeight="1" x14ac:dyDescent="0.2"/>
    <row r="555" s="47" customFormat="1" ht="18" customHeight="1" x14ac:dyDescent="0.2"/>
    <row r="556" s="47" customFormat="1" ht="18" customHeight="1" x14ac:dyDescent="0.2"/>
    <row r="557" s="47" customFormat="1" ht="18" customHeight="1" x14ac:dyDescent="0.2"/>
    <row r="558" s="47" customFormat="1" ht="18" customHeight="1" x14ac:dyDescent="0.2"/>
    <row r="559" s="47" customFormat="1" ht="18" customHeight="1" x14ac:dyDescent="0.2"/>
    <row r="560" s="47" customFormat="1" ht="18" customHeight="1" x14ac:dyDescent="0.2"/>
    <row r="561" s="47" customFormat="1" ht="18" customHeight="1" x14ac:dyDescent="0.2"/>
    <row r="562" s="47" customFormat="1" ht="18" customHeight="1" x14ac:dyDescent="0.2"/>
    <row r="563" s="47" customFormat="1" ht="18" customHeight="1" x14ac:dyDescent="0.2"/>
    <row r="564" s="47" customFormat="1" ht="18" customHeight="1" x14ac:dyDescent="0.2"/>
    <row r="565" s="47" customFormat="1" ht="18" customHeight="1" x14ac:dyDescent="0.2"/>
    <row r="566" s="47" customFormat="1" ht="18" customHeight="1" x14ac:dyDescent="0.2"/>
    <row r="567" s="47" customFormat="1" ht="18" customHeight="1" x14ac:dyDescent="0.2"/>
    <row r="568" s="47" customFormat="1" ht="18" customHeight="1" x14ac:dyDescent="0.2"/>
    <row r="569" s="47" customFormat="1" ht="18" customHeight="1" x14ac:dyDescent="0.2"/>
    <row r="570" s="47" customFormat="1" ht="18" customHeight="1" x14ac:dyDescent="0.2"/>
    <row r="571" s="47" customFormat="1" ht="18" customHeight="1" x14ac:dyDescent="0.2"/>
    <row r="572" s="47" customFormat="1" ht="18" customHeight="1" x14ac:dyDescent="0.2"/>
    <row r="573" s="47" customFormat="1" ht="18" customHeight="1" x14ac:dyDescent="0.2"/>
    <row r="574" s="47" customFormat="1" ht="18" customHeight="1" x14ac:dyDescent="0.2"/>
    <row r="575" s="47" customFormat="1" ht="18" customHeight="1" x14ac:dyDescent="0.2"/>
    <row r="576" s="47" customFormat="1" ht="18" customHeight="1" x14ac:dyDescent="0.2"/>
    <row r="577" s="47" customFormat="1" ht="18" customHeight="1" x14ac:dyDescent="0.2"/>
    <row r="578" s="47" customFormat="1" ht="18" customHeight="1" x14ac:dyDescent="0.2"/>
    <row r="579" s="47" customFormat="1" ht="18" customHeight="1" x14ac:dyDescent="0.2"/>
    <row r="580" s="47" customFormat="1" ht="18" customHeight="1" x14ac:dyDescent="0.2"/>
    <row r="581" s="47" customFormat="1" ht="18" customHeight="1" x14ac:dyDescent="0.2"/>
    <row r="582" s="47" customFormat="1" ht="18" customHeight="1" x14ac:dyDescent="0.2"/>
    <row r="583" s="47" customFormat="1" ht="18" customHeight="1" x14ac:dyDescent="0.2"/>
    <row r="584" s="47" customFormat="1" ht="18" customHeight="1" x14ac:dyDescent="0.2"/>
    <row r="585" s="47" customFormat="1" ht="18" customHeight="1" x14ac:dyDescent="0.2"/>
    <row r="586" s="47" customFormat="1" ht="18" customHeight="1" x14ac:dyDescent="0.2"/>
    <row r="587" s="47" customFormat="1" ht="18" customHeight="1" x14ac:dyDescent="0.2"/>
    <row r="588" s="47" customFormat="1" ht="18" customHeight="1" x14ac:dyDescent="0.2"/>
    <row r="589" s="47" customFormat="1" ht="18" customHeight="1" x14ac:dyDescent="0.2"/>
    <row r="590" s="47" customFormat="1" ht="18" customHeight="1" x14ac:dyDescent="0.2"/>
    <row r="591" s="47" customFormat="1" ht="18" customHeight="1" x14ac:dyDescent="0.2"/>
    <row r="592" s="47" customFormat="1" ht="18" customHeight="1" x14ac:dyDescent="0.2"/>
    <row r="593" s="47" customFormat="1" ht="18" customHeight="1" x14ac:dyDescent="0.2"/>
    <row r="594" s="47" customFormat="1" ht="18" customHeight="1" x14ac:dyDescent="0.2"/>
    <row r="595" s="47" customFormat="1" ht="18" customHeight="1" x14ac:dyDescent="0.2"/>
    <row r="596" s="47" customFormat="1" ht="18" customHeight="1" x14ac:dyDescent="0.2"/>
    <row r="597" s="47" customFormat="1" ht="18" customHeight="1" x14ac:dyDescent="0.2"/>
    <row r="598" s="47" customFormat="1" ht="18" customHeight="1" x14ac:dyDescent="0.2"/>
    <row r="599" s="47" customFormat="1" ht="18" customHeight="1" x14ac:dyDescent="0.2"/>
    <row r="600" s="47" customFormat="1" ht="18" customHeight="1" x14ac:dyDescent="0.2"/>
    <row r="601" s="47" customFormat="1" ht="18" customHeight="1" x14ac:dyDescent="0.2"/>
    <row r="602" s="47" customFormat="1" ht="18" customHeight="1" x14ac:dyDescent="0.2"/>
    <row r="603" s="47" customFormat="1" ht="18" customHeight="1" x14ac:dyDescent="0.2"/>
    <row r="604" s="47" customFormat="1" ht="18" customHeight="1" x14ac:dyDescent="0.2"/>
    <row r="605" s="47" customFormat="1" ht="18" customHeight="1" x14ac:dyDescent="0.2"/>
    <row r="606" s="47" customFormat="1" ht="18" customHeight="1" x14ac:dyDescent="0.2"/>
    <row r="607" s="47" customFormat="1" ht="18" customHeight="1" x14ac:dyDescent="0.2"/>
    <row r="608" s="47" customFormat="1" ht="18" customHeight="1" x14ac:dyDescent="0.2"/>
    <row r="609" s="47" customFormat="1" ht="18" customHeight="1" x14ac:dyDescent="0.2"/>
    <row r="610" s="47" customFormat="1" ht="18" customHeight="1" x14ac:dyDescent="0.2"/>
    <row r="611" s="47" customFormat="1" ht="18" customHeight="1" x14ac:dyDescent="0.2"/>
    <row r="612" s="47" customFormat="1" ht="18" customHeight="1" x14ac:dyDescent="0.2"/>
    <row r="613" s="47" customFormat="1" ht="18" customHeight="1" x14ac:dyDescent="0.2"/>
    <row r="614" s="47" customFormat="1" ht="18" customHeight="1" x14ac:dyDescent="0.2"/>
    <row r="615" s="47" customFormat="1" ht="18" customHeight="1" x14ac:dyDescent="0.2"/>
    <row r="616" s="47" customFormat="1" ht="18" customHeight="1" x14ac:dyDescent="0.2"/>
    <row r="617" s="47" customFormat="1" ht="18" customHeight="1" x14ac:dyDescent="0.2"/>
    <row r="618" s="47" customFormat="1" ht="18" customHeight="1" x14ac:dyDescent="0.2"/>
    <row r="619" s="47" customFormat="1" ht="18" customHeight="1" x14ac:dyDescent="0.2"/>
    <row r="620" s="47" customFormat="1" ht="18" customHeight="1" x14ac:dyDescent="0.2"/>
    <row r="621" s="47" customFormat="1" ht="18" customHeight="1" x14ac:dyDescent="0.2"/>
    <row r="622" s="47" customFormat="1" ht="18" customHeight="1" x14ac:dyDescent="0.2"/>
    <row r="623" s="47" customFormat="1" ht="18" customHeight="1" x14ac:dyDescent="0.2"/>
    <row r="624" s="47" customFormat="1" ht="18" customHeight="1" x14ac:dyDescent="0.2"/>
    <row r="625" s="47" customFormat="1" ht="18" customHeight="1" x14ac:dyDescent="0.2"/>
    <row r="626" s="47" customFormat="1" ht="18" customHeight="1" x14ac:dyDescent="0.2"/>
    <row r="627" s="47" customFormat="1" ht="18" customHeight="1" x14ac:dyDescent="0.2"/>
    <row r="628" s="47" customFormat="1" ht="18" customHeight="1" x14ac:dyDescent="0.2"/>
    <row r="629" s="47" customFormat="1" ht="18" customHeight="1" x14ac:dyDescent="0.2"/>
    <row r="630" s="47" customFormat="1" ht="18" customHeight="1" x14ac:dyDescent="0.2"/>
    <row r="631" s="47" customFormat="1" ht="18" customHeight="1" x14ac:dyDescent="0.2"/>
    <row r="632" s="47" customFormat="1" ht="18" customHeight="1" x14ac:dyDescent="0.2"/>
    <row r="633" s="47" customFormat="1" ht="18" customHeight="1" x14ac:dyDescent="0.2"/>
    <row r="634" s="47" customFormat="1" ht="18" customHeight="1" x14ac:dyDescent="0.2"/>
    <row r="635" s="47" customFormat="1" ht="18" customHeight="1" x14ac:dyDescent="0.2"/>
    <row r="636" s="47" customFormat="1" ht="18" customHeight="1" x14ac:dyDescent="0.2"/>
    <row r="637" s="47" customFormat="1" ht="18" customHeight="1" x14ac:dyDescent="0.2"/>
    <row r="638" s="47" customFormat="1" ht="18" customHeight="1" x14ac:dyDescent="0.2"/>
    <row r="639" s="47" customFormat="1" ht="18" customHeight="1" x14ac:dyDescent="0.2"/>
    <row r="640" s="47" customFormat="1" ht="18" customHeight="1" x14ac:dyDescent="0.2"/>
    <row r="641" s="47" customFormat="1" ht="18" customHeight="1" x14ac:dyDescent="0.2"/>
    <row r="642" s="47" customFormat="1" ht="18" customHeight="1" x14ac:dyDescent="0.2"/>
    <row r="643" s="47" customFormat="1" ht="18" customHeight="1" x14ac:dyDescent="0.2"/>
    <row r="644" s="47" customFormat="1" ht="18" customHeight="1" x14ac:dyDescent="0.2"/>
    <row r="645" s="47" customFormat="1" ht="18" customHeight="1" x14ac:dyDescent="0.2"/>
    <row r="646" s="47" customFormat="1" ht="18" customHeight="1" x14ac:dyDescent="0.2"/>
    <row r="647" s="47" customFormat="1" ht="18" customHeight="1" x14ac:dyDescent="0.2"/>
    <row r="648" s="47" customFormat="1" ht="18" customHeight="1" x14ac:dyDescent="0.2"/>
    <row r="649" s="47" customFormat="1" ht="18" customHeight="1" x14ac:dyDescent="0.2"/>
    <row r="650" s="47" customFormat="1" ht="18" customHeight="1" x14ac:dyDescent="0.2"/>
    <row r="651" s="47" customFormat="1" ht="18" customHeight="1" x14ac:dyDescent="0.2"/>
    <row r="652" s="47" customFormat="1" ht="18" customHeight="1" x14ac:dyDescent="0.2"/>
    <row r="653" s="47" customFormat="1" ht="18" customHeight="1" x14ac:dyDescent="0.2"/>
    <row r="654" s="47" customFormat="1" ht="18" customHeight="1" x14ac:dyDescent="0.2"/>
    <row r="655" s="47" customFormat="1" ht="18" customHeight="1" x14ac:dyDescent="0.2"/>
    <row r="656" s="47" customFormat="1" ht="18" customHeight="1" x14ac:dyDescent="0.2"/>
    <row r="657" s="47" customFormat="1" ht="18" customHeight="1" x14ac:dyDescent="0.2"/>
    <row r="658" s="47" customFormat="1" ht="18" customHeight="1" x14ac:dyDescent="0.2"/>
    <row r="659" s="47" customFormat="1" ht="18" customHeight="1" x14ac:dyDescent="0.2"/>
    <row r="660" s="47" customFormat="1" ht="18" customHeight="1" x14ac:dyDescent="0.2"/>
    <row r="661" s="47" customFormat="1" ht="18" customHeight="1" x14ac:dyDescent="0.2"/>
    <row r="662" s="47" customFormat="1" ht="18" customHeight="1" x14ac:dyDescent="0.2"/>
    <row r="663" s="47" customFormat="1" ht="18" customHeight="1" x14ac:dyDescent="0.2"/>
    <row r="664" s="47" customFormat="1" ht="18" customHeight="1" x14ac:dyDescent="0.2"/>
    <row r="665" s="47" customFormat="1" ht="18" customHeight="1" x14ac:dyDescent="0.2"/>
    <row r="666" s="47" customFormat="1" ht="18" customHeight="1" x14ac:dyDescent="0.2"/>
    <row r="667" s="47" customFormat="1" ht="18" customHeight="1" x14ac:dyDescent="0.2"/>
    <row r="668" s="47" customFormat="1" ht="18" customHeight="1" x14ac:dyDescent="0.2"/>
    <row r="669" s="47" customFormat="1" ht="18" customHeight="1" x14ac:dyDescent="0.2"/>
    <row r="670" s="47" customFormat="1" ht="18" customHeight="1" x14ac:dyDescent="0.2"/>
    <row r="671" s="47" customFormat="1" ht="18" customHeight="1" x14ac:dyDescent="0.2"/>
    <row r="672" s="47" customFormat="1" ht="18" customHeight="1" x14ac:dyDescent="0.2"/>
    <row r="673" s="47" customFormat="1" ht="18" customHeight="1" x14ac:dyDescent="0.2"/>
    <row r="674" s="47" customFormat="1" ht="18" customHeight="1" x14ac:dyDescent="0.2"/>
    <row r="675" s="47" customFormat="1" ht="18" customHeight="1" x14ac:dyDescent="0.2"/>
    <row r="676" s="47" customFormat="1" ht="18" customHeight="1" x14ac:dyDescent="0.2"/>
    <row r="677" s="47" customFormat="1" ht="18" customHeight="1" x14ac:dyDescent="0.2"/>
    <row r="678" s="47" customFormat="1" ht="18" customHeight="1" x14ac:dyDescent="0.2"/>
    <row r="679" s="47" customFormat="1" ht="18" customHeight="1" x14ac:dyDescent="0.2"/>
    <row r="680" s="47" customFormat="1" ht="18" customHeight="1" x14ac:dyDescent="0.2"/>
    <row r="681" s="47" customFormat="1" ht="18" customHeight="1" x14ac:dyDescent="0.2"/>
    <row r="682" s="47" customFormat="1" ht="18" customHeight="1" x14ac:dyDescent="0.2"/>
    <row r="683" s="47" customFormat="1" ht="18" customHeight="1" x14ac:dyDescent="0.2"/>
    <row r="684" s="47" customFormat="1" ht="18" customHeight="1" x14ac:dyDescent="0.2"/>
    <row r="685" s="47" customFormat="1" ht="18" customHeight="1" x14ac:dyDescent="0.2"/>
    <row r="686" s="47" customFormat="1" ht="18" customHeight="1" x14ac:dyDescent="0.2"/>
    <row r="687" s="47" customFormat="1" ht="18" customHeight="1" x14ac:dyDescent="0.2"/>
    <row r="688" s="47" customFormat="1" ht="18" customHeight="1" x14ac:dyDescent="0.2"/>
    <row r="689" s="47" customFormat="1" ht="18" customHeight="1" x14ac:dyDescent="0.2"/>
    <row r="690" s="47" customFormat="1" ht="18" customHeight="1" x14ac:dyDescent="0.2"/>
    <row r="691" s="47" customFormat="1" ht="18" customHeight="1" x14ac:dyDescent="0.2"/>
    <row r="692" s="47" customFormat="1" ht="18" customHeight="1" x14ac:dyDescent="0.2"/>
    <row r="693" s="47" customFormat="1" ht="18" customHeight="1" x14ac:dyDescent="0.2"/>
    <row r="694" s="47" customFormat="1" ht="18" customHeight="1" x14ac:dyDescent="0.2"/>
    <row r="695" s="47" customFormat="1" ht="18" customHeight="1" x14ac:dyDescent="0.2"/>
    <row r="696" s="47" customFormat="1" ht="18" customHeight="1" x14ac:dyDescent="0.2"/>
    <row r="697" s="47" customFormat="1" ht="18" customHeight="1" x14ac:dyDescent="0.2"/>
    <row r="698" s="47" customFormat="1" ht="18" customHeight="1" x14ac:dyDescent="0.2"/>
    <row r="699" s="47" customFormat="1" ht="18" customHeight="1" x14ac:dyDescent="0.2"/>
    <row r="700" s="47" customFormat="1" ht="18" customHeight="1" x14ac:dyDescent="0.2"/>
    <row r="701" s="47" customFormat="1" ht="18" customHeight="1" x14ac:dyDescent="0.2"/>
    <row r="702" s="47" customFormat="1" ht="18" customHeight="1" x14ac:dyDescent="0.2"/>
    <row r="703" s="47" customFormat="1" ht="18" customHeight="1" x14ac:dyDescent="0.2"/>
    <row r="704" s="47" customFormat="1" ht="18" customHeight="1" x14ac:dyDescent="0.2"/>
    <row r="705" s="47" customFormat="1" ht="18" customHeight="1" x14ac:dyDescent="0.2"/>
    <row r="706" s="47" customFormat="1" ht="18" customHeight="1" x14ac:dyDescent="0.2"/>
    <row r="707" s="47" customFormat="1" ht="18" customHeight="1" x14ac:dyDescent="0.2"/>
    <row r="708" s="47" customFormat="1" ht="18" customHeight="1" x14ac:dyDescent="0.2"/>
    <row r="709" s="47" customFormat="1" ht="18" customHeight="1" x14ac:dyDescent="0.2"/>
    <row r="710" s="47" customFormat="1" ht="18" customHeight="1" x14ac:dyDescent="0.2"/>
    <row r="711" s="47" customFormat="1" ht="18" customHeight="1" x14ac:dyDescent="0.2"/>
    <row r="712" s="47" customFormat="1" ht="18" customHeight="1" x14ac:dyDescent="0.2"/>
    <row r="713" s="47" customFormat="1" ht="18" customHeight="1" x14ac:dyDescent="0.2"/>
    <row r="714" s="47" customFormat="1" ht="18" customHeight="1" x14ac:dyDescent="0.2"/>
    <row r="715" s="47" customFormat="1" ht="18" customHeight="1" x14ac:dyDescent="0.2"/>
    <row r="716" s="47" customFormat="1" ht="18" customHeight="1" x14ac:dyDescent="0.2"/>
    <row r="717" s="47" customFormat="1" ht="18" customHeight="1" x14ac:dyDescent="0.2"/>
    <row r="718" s="47" customFormat="1" ht="18" customHeight="1" x14ac:dyDescent="0.2"/>
    <row r="719" s="47" customFormat="1" ht="18" customHeight="1" x14ac:dyDescent="0.2"/>
    <row r="720" s="47" customFormat="1" ht="18" customHeight="1" x14ac:dyDescent="0.2"/>
    <row r="721" s="47" customFormat="1" ht="18" customHeight="1" x14ac:dyDescent="0.2"/>
    <row r="722" s="47" customFormat="1" ht="18" customHeight="1" x14ac:dyDescent="0.2"/>
    <row r="723" s="47" customFormat="1" ht="18" customHeight="1" x14ac:dyDescent="0.2"/>
    <row r="724" s="47" customFormat="1" ht="18" customHeight="1" x14ac:dyDescent="0.2"/>
    <row r="725" s="47" customFormat="1" ht="18" customHeight="1" x14ac:dyDescent="0.2"/>
    <row r="726" s="47" customFormat="1" ht="18" customHeight="1" x14ac:dyDescent="0.2"/>
    <row r="727" s="47" customFormat="1" ht="18" customHeight="1" x14ac:dyDescent="0.2"/>
    <row r="728" s="47" customFormat="1" ht="18" customHeight="1" x14ac:dyDescent="0.2"/>
    <row r="729" s="47" customFormat="1" ht="18" customHeight="1" x14ac:dyDescent="0.2"/>
    <row r="730" s="47" customFormat="1" ht="18" customHeight="1" x14ac:dyDescent="0.2"/>
    <row r="731" s="47" customFormat="1" ht="18" customHeight="1" x14ac:dyDescent="0.2"/>
    <row r="732" s="47" customFormat="1" ht="18" customHeight="1" x14ac:dyDescent="0.2"/>
    <row r="733" s="47" customFormat="1" ht="18" customHeight="1" x14ac:dyDescent="0.2"/>
    <row r="734" s="47" customFormat="1" ht="18" customHeight="1" x14ac:dyDescent="0.2"/>
    <row r="735" s="47" customFormat="1" ht="18" customHeight="1" x14ac:dyDescent="0.2"/>
    <row r="736" s="47" customFormat="1" ht="18" customHeight="1" x14ac:dyDescent="0.2"/>
    <row r="737" s="47" customFormat="1" ht="18" customHeight="1" x14ac:dyDescent="0.2"/>
    <row r="738" s="47" customFormat="1" ht="18" customHeight="1" x14ac:dyDescent="0.2"/>
    <row r="739" s="47" customFormat="1" ht="18" customHeight="1" x14ac:dyDescent="0.2"/>
    <row r="740" s="47" customFormat="1" ht="18" customHeight="1" x14ac:dyDescent="0.2"/>
    <row r="741" s="47" customFormat="1" ht="18" customHeight="1" x14ac:dyDescent="0.2"/>
    <row r="742" s="47" customFormat="1" ht="18" customHeight="1" x14ac:dyDescent="0.2"/>
    <row r="743" s="47" customFormat="1" ht="18" customHeight="1" x14ac:dyDescent="0.2"/>
    <row r="744" s="47" customFormat="1" ht="18" customHeight="1" x14ac:dyDescent="0.2"/>
    <row r="745" s="47" customFormat="1" ht="18" customHeight="1" x14ac:dyDescent="0.2"/>
    <row r="746" s="47" customFormat="1" ht="18" customHeight="1" x14ac:dyDescent="0.2"/>
    <row r="747" s="47" customFormat="1" ht="18" customHeight="1" x14ac:dyDescent="0.2"/>
    <row r="748" s="47" customFormat="1" ht="18" customHeight="1" x14ac:dyDescent="0.2"/>
    <row r="749" s="47" customFormat="1" ht="18" customHeight="1" x14ac:dyDescent="0.2"/>
    <row r="750" s="47" customFormat="1" ht="18" customHeight="1" x14ac:dyDescent="0.2"/>
    <row r="751" s="47" customFormat="1" ht="18" customHeight="1" x14ac:dyDescent="0.2"/>
    <row r="752" s="47" customFormat="1" ht="18" customHeight="1" x14ac:dyDescent="0.2"/>
    <row r="753" s="47" customFormat="1" ht="18" customHeight="1" x14ac:dyDescent="0.2"/>
    <row r="754" s="47" customFormat="1" ht="18" customHeight="1" x14ac:dyDescent="0.2"/>
    <row r="755" s="47" customFormat="1" ht="18" customHeight="1" x14ac:dyDescent="0.2"/>
    <row r="756" s="47" customFormat="1" ht="18" customHeight="1" x14ac:dyDescent="0.2"/>
    <row r="757" s="47" customFormat="1" ht="18" customHeight="1" x14ac:dyDescent="0.2"/>
    <row r="758" s="47" customFormat="1" ht="18" customHeight="1" x14ac:dyDescent="0.2"/>
    <row r="759" s="47" customFormat="1" ht="18" customHeight="1" x14ac:dyDescent="0.2"/>
    <row r="760" s="47" customFormat="1" ht="18" customHeight="1" x14ac:dyDescent="0.2"/>
    <row r="761" s="47" customFormat="1" ht="18" customHeight="1" x14ac:dyDescent="0.2"/>
    <row r="762" s="47" customFormat="1" ht="18" customHeight="1" x14ac:dyDescent="0.2"/>
    <row r="763" s="47" customFormat="1" ht="18" customHeight="1" x14ac:dyDescent="0.2"/>
    <row r="764" s="47" customFormat="1" ht="18" customHeight="1" x14ac:dyDescent="0.2"/>
    <row r="765" s="47" customFormat="1" ht="18" customHeight="1" x14ac:dyDescent="0.2"/>
    <row r="766" s="47" customFormat="1" ht="18" customHeight="1" x14ac:dyDescent="0.2"/>
    <row r="767" s="47" customFormat="1" ht="18" customHeight="1" x14ac:dyDescent="0.2"/>
    <row r="768" s="47" customFormat="1" ht="18" customHeight="1" x14ac:dyDescent="0.2"/>
    <row r="769" s="47" customFormat="1" ht="18" customHeight="1" x14ac:dyDescent="0.2"/>
    <row r="770" s="47" customFormat="1" ht="18" customHeight="1" x14ac:dyDescent="0.2"/>
    <row r="771" s="47" customFormat="1" ht="18" customHeight="1" x14ac:dyDescent="0.2"/>
    <row r="772" s="47" customFormat="1" ht="18" customHeight="1" x14ac:dyDescent="0.2"/>
    <row r="773" s="47" customFormat="1" ht="18" customHeight="1" x14ac:dyDescent="0.2"/>
    <row r="774" s="47" customFormat="1" ht="18" customHeight="1" x14ac:dyDescent="0.2"/>
    <row r="775" s="47" customFormat="1" ht="18" customHeight="1" x14ac:dyDescent="0.2"/>
    <row r="776" s="47" customFormat="1" ht="18" customHeight="1" x14ac:dyDescent="0.2"/>
    <row r="777" s="47" customFormat="1" ht="18" customHeight="1" x14ac:dyDescent="0.2"/>
    <row r="778" s="47" customFormat="1" ht="18" customHeight="1" x14ac:dyDescent="0.2"/>
    <row r="779" s="47" customFormat="1" ht="18" customHeight="1" x14ac:dyDescent="0.2"/>
    <row r="780" s="47" customFormat="1" ht="18" customHeight="1" x14ac:dyDescent="0.2"/>
    <row r="781" s="47" customFormat="1" ht="18" customHeight="1" x14ac:dyDescent="0.2"/>
    <row r="782" s="47" customFormat="1" ht="18" customHeight="1" x14ac:dyDescent="0.2"/>
    <row r="783" s="47" customFormat="1" ht="18" customHeight="1" x14ac:dyDescent="0.2"/>
    <row r="784" s="47" customFormat="1" ht="18" customHeight="1" x14ac:dyDescent="0.2"/>
    <row r="785" s="47" customFormat="1" ht="18" customHeight="1" x14ac:dyDescent="0.2"/>
    <row r="786" s="47" customFormat="1" ht="18" customHeight="1" x14ac:dyDescent="0.2"/>
    <row r="787" s="47" customFormat="1" ht="18" customHeight="1" x14ac:dyDescent="0.2"/>
    <row r="788" s="47" customFormat="1" ht="18" customHeight="1" x14ac:dyDescent="0.2"/>
    <row r="789" s="47" customFormat="1" ht="18" customHeight="1" x14ac:dyDescent="0.2"/>
    <row r="790" s="47" customFormat="1" ht="18" customHeight="1" x14ac:dyDescent="0.2"/>
    <row r="791" s="47" customFormat="1" ht="18" customHeight="1" x14ac:dyDescent="0.2"/>
    <row r="792" s="47" customFormat="1" ht="18" customHeight="1" x14ac:dyDescent="0.2"/>
    <row r="793" s="47" customFormat="1" ht="18" customHeight="1" x14ac:dyDescent="0.2"/>
    <row r="794" s="47" customFormat="1" ht="18" customHeight="1" x14ac:dyDescent="0.2"/>
    <row r="795" s="47" customFormat="1" ht="18" customHeight="1" x14ac:dyDescent="0.2"/>
    <row r="796" s="47" customFormat="1" ht="18" customHeight="1" x14ac:dyDescent="0.2"/>
    <row r="797" s="47" customFormat="1" ht="18" customHeight="1" x14ac:dyDescent="0.2"/>
    <row r="798" s="47" customFormat="1" ht="18" customHeight="1" x14ac:dyDescent="0.2"/>
    <row r="799" s="47" customFormat="1" ht="18" customHeight="1" x14ac:dyDescent="0.2"/>
    <row r="800" s="47" customFormat="1" ht="18" customHeight="1" x14ac:dyDescent="0.2"/>
    <row r="801" s="47" customFormat="1" ht="18" customHeight="1" x14ac:dyDescent="0.2"/>
    <row r="802" s="47" customFormat="1" ht="18" customHeight="1" x14ac:dyDescent="0.2"/>
    <row r="803" s="47" customFormat="1" ht="18" customHeight="1" x14ac:dyDescent="0.2"/>
    <row r="804" s="47" customFormat="1" ht="18" customHeight="1" x14ac:dyDescent="0.2"/>
    <row r="805" s="47" customFormat="1" ht="18" customHeight="1" x14ac:dyDescent="0.2"/>
    <row r="806" s="47" customFormat="1" ht="18" customHeight="1" x14ac:dyDescent="0.2"/>
    <row r="807" s="47" customFormat="1" ht="18" customHeight="1" x14ac:dyDescent="0.2"/>
    <row r="808" s="47" customFormat="1" ht="18" customHeight="1" x14ac:dyDescent="0.2"/>
    <row r="809" s="47" customFormat="1" ht="18" customHeight="1" x14ac:dyDescent="0.2"/>
    <row r="810" s="47" customFormat="1" ht="18" customHeight="1" x14ac:dyDescent="0.2"/>
    <row r="811" s="47" customFormat="1" ht="18" customHeight="1" x14ac:dyDescent="0.2"/>
    <row r="812" s="47" customFormat="1" ht="18" customHeight="1" x14ac:dyDescent="0.2"/>
    <row r="813" s="47" customFormat="1" ht="18" customHeight="1" x14ac:dyDescent="0.2"/>
    <row r="814" s="47" customFormat="1" ht="18" customHeight="1" x14ac:dyDescent="0.2"/>
    <row r="815" s="47" customFormat="1" ht="18" customHeight="1" x14ac:dyDescent="0.2"/>
    <row r="816" s="47" customFormat="1" ht="18" customHeight="1" x14ac:dyDescent="0.2"/>
    <row r="817" s="47" customFormat="1" ht="18" customHeight="1" x14ac:dyDescent="0.2"/>
    <row r="818" s="47" customFormat="1" ht="18" customHeight="1" x14ac:dyDescent="0.2"/>
    <row r="819" s="47" customFormat="1" ht="18" customHeight="1" x14ac:dyDescent="0.2"/>
    <row r="820" s="47" customFormat="1" ht="18" customHeight="1" x14ac:dyDescent="0.2"/>
    <row r="821" s="47" customFormat="1" ht="18" customHeight="1" x14ac:dyDescent="0.2"/>
    <row r="822" s="47" customFormat="1" ht="18" customHeight="1" x14ac:dyDescent="0.2"/>
    <row r="823" s="47" customFormat="1" ht="18" customHeight="1" x14ac:dyDescent="0.2"/>
    <row r="824" s="47" customFormat="1" ht="18" customHeight="1" x14ac:dyDescent="0.2"/>
    <row r="825" s="47" customFormat="1" ht="18" customHeight="1" x14ac:dyDescent="0.2"/>
    <row r="826" s="47" customFormat="1" ht="18" customHeight="1" x14ac:dyDescent="0.2"/>
    <row r="827" s="47" customFormat="1" ht="18" customHeight="1" x14ac:dyDescent="0.2"/>
    <row r="828" s="47" customFormat="1" ht="18" customHeight="1" x14ac:dyDescent="0.2"/>
    <row r="829" s="47" customFormat="1" ht="18" customHeight="1" x14ac:dyDescent="0.2"/>
    <row r="830" s="47" customFormat="1" ht="18" customHeight="1" x14ac:dyDescent="0.2"/>
    <row r="831" s="47" customFormat="1" ht="18" customHeight="1" x14ac:dyDescent="0.2"/>
    <row r="832" s="47" customFormat="1" ht="18" customHeight="1" x14ac:dyDescent="0.2"/>
    <row r="833" s="47" customFormat="1" ht="18" customHeight="1" x14ac:dyDescent="0.2"/>
    <row r="834" s="47" customFormat="1" ht="18" customHeight="1" x14ac:dyDescent="0.2"/>
    <row r="835" s="47" customFormat="1" ht="18" customHeight="1" x14ac:dyDescent="0.2"/>
    <row r="836" s="47" customFormat="1" ht="18" customHeight="1" x14ac:dyDescent="0.2"/>
    <row r="837" s="47" customFormat="1" ht="18" customHeight="1" x14ac:dyDescent="0.2"/>
    <row r="838" s="47" customFormat="1" ht="18" customHeight="1" x14ac:dyDescent="0.2"/>
    <row r="839" s="47" customFormat="1" ht="18" customHeight="1" x14ac:dyDescent="0.2"/>
    <row r="840" s="47" customFormat="1" ht="18" customHeight="1" x14ac:dyDescent="0.2"/>
    <row r="841" s="47" customFormat="1" ht="18" customHeight="1" x14ac:dyDescent="0.2"/>
    <row r="842" s="47" customFormat="1" ht="18" customHeight="1" x14ac:dyDescent="0.2"/>
    <row r="843" s="47" customFormat="1" ht="18" customHeight="1" x14ac:dyDescent="0.2"/>
    <row r="844" s="47" customFormat="1" ht="18" customHeight="1" x14ac:dyDescent="0.2"/>
    <row r="845" s="47" customFormat="1" ht="18" customHeight="1" x14ac:dyDescent="0.2"/>
    <row r="846" s="47" customFormat="1" ht="18" customHeight="1" x14ac:dyDescent="0.2"/>
    <row r="847" s="47" customFormat="1" ht="18" customHeight="1" x14ac:dyDescent="0.2"/>
    <row r="848" s="47" customFormat="1" ht="18" customHeight="1" x14ac:dyDescent="0.2"/>
    <row r="849" s="47" customFormat="1" ht="18" customHeight="1" x14ac:dyDescent="0.2"/>
    <row r="850" s="47" customFormat="1" ht="18" customHeight="1" x14ac:dyDescent="0.2"/>
    <row r="851" s="47" customFormat="1" ht="18" customHeight="1" x14ac:dyDescent="0.2"/>
    <row r="852" s="47" customFormat="1" ht="18" customHeight="1" x14ac:dyDescent="0.2"/>
    <row r="853" s="47" customFormat="1" ht="18" customHeight="1" x14ac:dyDescent="0.2"/>
    <row r="854" s="47" customFormat="1" ht="18" customHeight="1" x14ac:dyDescent="0.2"/>
    <row r="855" s="47" customFormat="1" ht="18" customHeight="1" x14ac:dyDescent="0.2"/>
    <row r="856" s="47" customFormat="1" ht="18" customHeight="1" x14ac:dyDescent="0.2"/>
    <row r="857" s="47" customFormat="1" ht="18" customHeight="1" x14ac:dyDescent="0.2"/>
    <row r="858" s="47" customFormat="1" ht="18" customHeight="1" x14ac:dyDescent="0.2"/>
    <row r="859" s="47" customFormat="1" ht="18" customHeight="1" x14ac:dyDescent="0.2"/>
    <row r="860" s="47" customFormat="1" ht="18" customHeight="1" x14ac:dyDescent="0.2"/>
    <row r="861" s="47" customFormat="1" ht="18" customHeight="1" x14ac:dyDescent="0.2"/>
    <row r="862" s="47" customFormat="1" ht="18" customHeight="1" x14ac:dyDescent="0.2"/>
    <row r="863" s="47" customFormat="1" ht="18" customHeight="1" x14ac:dyDescent="0.2"/>
    <row r="864" s="47" customFormat="1" ht="18" customHeight="1" x14ac:dyDescent="0.2"/>
    <row r="865" s="47" customFormat="1" ht="18" customHeight="1" x14ac:dyDescent="0.2"/>
    <row r="866" s="47" customFormat="1" ht="18" customHeight="1" x14ac:dyDescent="0.2"/>
    <row r="867" s="47" customFormat="1" ht="18" customHeight="1" x14ac:dyDescent="0.2"/>
    <row r="868" s="47" customFormat="1" ht="18" customHeight="1" x14ac:dyDescent="0.2"/>
    <row r="869" s="47" customFormat="1" ht="18" customHeight="1" x14ac:dyDescent="0.2"/>
    <row r="870" s="47" customFormat="1" ht="18" customHeight="1" x14ac:dyDescent="0.2"/>
    <row r="871" s="47" customFormat="1" ht="18" customHeight="1" x14ac:dyDescent="0.2"/>
    <row r="872" s="47" customFormat="1" ht="18" customHeight="1" x14ac:dyDescent="0.2"/>
    <row r="873" s="47" customFormat="1" ht="18" customHeight="1" x14ac:dyDescent="0.2"/>
    <row r="874" s="47" customFormat="1" ht="18" customHeight="1" x14ac:dyDescent="0.2"/>
    <row r="875" s="47" customFormat="1" ht="18" customHeight="1" x14ac:dyDescent="0.2"/>
    <row r="876" s="47" customFormat="1" ht="18" customHeight="1" x14ac:dyDescent="0.2"/>
    <row r="877" s="47" customFormat="1" ht="18" customHeight="1" x14ac:dyDescent="0.2"/>
    <row r="878" s="47" customFormat="1" ht="18" customHeight="1" x14ac:dyDescent="0.2"/>
    <row r="879" s="47" customFormat="1" ht="18" customHeight="1" x14ac:dyDescent="0.2"/>
    <row r="880" s="47" customFormat="1" ht="18" customHeight="1" x14ac:dyDescent="0.2"/>
    <row r="881" s="47" customFormat="1" ht="18" customHeight="1" x14ac:dyDescent="0.2"/>
    <row r="882" s="47" customFormat="1" ht="18" customHeight="1" x14ac:dyDescent="0.2"/>
    <row r="883" s="47" customFormat="1" ht="18" customHeight="1" x14ac:dyDescent="0.2"/>
    <row r="884" s="47" customFormat="1" ht="18" customHeight="1" x14ac:dyDescent="0.2"/>
    <row r="885" s="47" customFormat="1" ht="18" customHeight="1" x14ac:dyDescent="0.2"/>
    <row r="886" s="47" customFormat="1" ht="18" customHeight="1" x14ac:dyDescent="0.2"/>
    <row r="887" s="47" customFormat="1" ht="18" customHeight="1" x14ac:dyDescent="0.2"/>
    <row r="888" s="47" customFormat="1" ht="18" customHeight="1" x14ac:dyDescent="0.2"/>
    <row r="889" s="47" customFormat="1" ht="18" customHeight="1" x14ac:dyDescent="0.2"/>
    <row r="890" s="47" customFormat="1" ht="18" customHeight="1" x14ac:dyDescent="0.2"/>
    <row r="891" s="47" customFormat="1" ht="18" customHeight="1" x14ac:dyDescent="0.2"/>
    <row r="892" s="47" customFormat="1" ht="18" customHeight="1" x14ac:dyDescent="0.2"/>
    <row r="893" s="47" customFormat="1" ht="18" customHeight="1" x14ac:dyDescent="0.2"/>
    <row r="894" s="47" customFormat="1" ht="18" customHeight="1" x14ac:dyDescent="0.2"/>
    <row r="895" s="47" customFormat="1" ht="18" customHeight="1" x14ac:dyDescent="0.2"/>
    <row r="896" s="47" customFormat="1" ht="18" customHeight="1" x14ac:dyDescent="0.2"/>
    <row r="897" s="47" customFormat="1" ht="18" customHeight="1" x14ac:dyDescent="0.2"/>
    <row r="898" s="47" customFormat="1" ht="18" customHeight="1" x14ac:dyDescent="0.2"/>
    <row r="899" s="47" customFormat="1" ht="18" customHeight="1" x14ac:dyDescent="0.2"/>
    <row r="900" s="47" customFormat="1" ht="18" customHeight="1" x14ac:dyDescent="0.2"/>
    <row r="901" s="47" customFormat="1" ht="18" customHeight="1" x14ac:dyDescent="0.2"/>
    <row r="902" s="47" customFormat="1" ht="18" customHeight="1" x14ac:dyDescent="0.2"/>
    <row r="903" s="47" customFormat="1" ht="18" customHeight="1" x14ac:dyDescent="0.2"/>
    <row r="904" s="47" customFormat="1" ht="18" customHeight="1" x14ac:dyDescent="0.2"/>
    <row r="905" s="47" customFormat="1" ht="18" customHeight="1" x14ac:dyDescent="0.2"/>
    <row r="906" s="47" customFormat="1" ht="18" customHeight="1" x14ac:dyDescent="0.2"/>
    <row r="907" s="47" customFormat="1" ht="18" customHeight="1" x14ac:dyDescent="0.2"/>
    <row r="908" s="47" customFormat="1" ht="18" customHeight="1" x14ac:dyDescent="0.2"/>
    <row r="909" s="47" customFormat="1" ht="18" customHeight="1" x14ac:dyDescent="0.2"/>
    <row r="910" s="47" customFormat="1" ht="18" customHeight="1" x14ac:dyDescent="0.2"/>
    <row r="911" s="47" customFormat="1" ht="18" customHeight="1" x14ac:dyDescent="0.2"/>
    <row r="912" s="47" customFormat="1" ht="18" customHeight="1" x14ac:dyDescent="0.2"/>
    <row r="913" s="47" customFormat="1" ht="18" customHeight="1" x14ac:dyDescent="0.2"/>
    <row r="914" s="47" customFormat="1" ht="18" customHeight="1" x14ac:dyDescent="0.2"/>
    <row r="915" s="47" customFormat="1" ht="18" customHeight="1" x14ac:dyDescent="0.2"/>
    <row r="916" s="47" customFormat="1" ht="18" customHeight="1" x14ac:dyDescent="0.2"/>
    <row r="917" s="47" customFormat="1" ht="18" customHeight="1" x14ac:dyDescent="0.2"/>
    <row r="918" s="47" customFormat="1" ht="18" customHeight="1" x14ac:dyDescent="0.2"/>
    <row r="919" s="47" customFormat="1" ht="18" customHeight="1" x14ac:dyDescent="0.2"/>
    <row r="920" s="47" customFormat="1" ht="18" customHeight="1" x14ac:dyDescent="0.2"/>
    <row r="921" s="47" customFormat="1" ht="18" customHeight="1" x14ac:dyDescent="0.2"/>
    <row r="922" s="47" customFormat="1" ht="18" customHeight="1" x14ac:dyDescent="0.2"/>
    <row r="923" s="47" customFormat="1" ht="18" customHeight="1" x14ac:dyDescent="0.2"/>
    <row r="924" s="47" customFormat="1" ht="18" customHeight="1" x14ac:dyDescent="0.2"/>
    <row r="925" s="47" customFormat="1" ht="18" customHeight="1" x14ac:dyDescent="0.2"/>
    <row r="926" s="47" customFormat="1" ht="18" customHeight="1" x14ac:dyDescent="0.2"/>
    <row r="927" s="47" customFormat="1" ht="18" customHeight="1" x14ac:dyDescent="0.2"/>
    <row r="928" s="47" customFormat="1" ht="18" customHeight="1" x14ac:dyDescent="0.2"/>
    <row r="929" s="47" customFormat="1" ht="18" customHeight="1" x14ac:dyDescent="0.2"/>
    <row r="930" s="47" customFormat="1" ht="18" customHeight="1" x14ac:dyDescent="0.2"/>
    <row r="931" s="47" customFormat="1" ht="18" customHeight="1" x14ac:dyDescent="0.2"/>
    <row r="932" s="47" customFormat="1" ht="18" customHeight="1" x14ac:dyDescent="0.2"/>
    <row r="933" s="47" customFormat="1" ht="18" customHeight="1" x14ac:dyDescent="0.2"/>
    <row r="934" s="47" customFormat="1" ht="18" customHeight="1" x14ac:dyDescent="0.2"/>
    <row r="935" s="47" customFormat="1" ht="18" customHeight="1" x14ac:dyDescent="0.2"/>
    <row r="936" s="47" customFormat="1" ht="18" customHeight="1" x14ac:dyDescent="0.2"/>
    <row r="937" s="47" customFormat="1" ht="18" customHeight="1" x14ac:dyDescent="0.2"/>
    <row r="938" s="47" customFormat="1" ht="18" customHeight="1" x14ac:dyDescent="0.2"/>
    <row r="939" s="47" customFormat="1" ht="18" customHeight="1" x14ac:dyDescent="0.2"/>
    <row r="940" s="47" customFormat="1" ht="18" customHeight="1" x14ac:dyDescent="0.2"/>
    <row r="941" s="47" customFormat="1" ht="18" customHeight="1" x14ac:dyDescent="0.2"/>
    <row r="942" s="47" customFormat="1" ht="18" customHeight="1" x14ac:dyDescent="0.2"/>
    <row r="943" s="47" customFormat="1" ht="18" customHeight="1" x14ac:dyDescent="0.2"/>
    <row r="944" s="47" customFormat="1" ht="18" customHeight="1" x14ac:dyDescent="0.2"/>
    <row r="945" s="47" customFormat="1" ht="18" customHeight="1" x14ac:dyDescent="0.2"/>
    <row r="946" s="47" customFormat="1" ht="18" customHeight="1" x14ac:dyDescent="0.2"/>
    <row r="947" s="47" customFormat="1" ht="18" customHeight="1" x14ac:dyDescent="0.2"/>
    <row r="948" s="47" customFormat="1" ht="18" customHeight="1" x14ac:dyDescent="0.2"/>
    <row r="949" s="47" customFormat="1" ht="18" customHeight="1" x14ac:dyDescent="0.2"/>
    <row r="950" s="47" customFormat="1" ht="18" customHeight="1" x14ac:dyDescent="0.2"/>
    <row r="951" s="47" customFormat="1" ht="18" customHeight="1" x14ac:dyDescent="0.2"/>
    <row r="952" s="47" customFormat="1" ht="18" customHeight="1" x14ac:dyDescent="0.2"/>
    <row r="953" s="47" customFormat="1" ht="18" customHeight="1" x14ac:dyDescent="0.2"/>
    <row r="954" s="47" customFormat="1" ht="18" customHeight="1" x14ac:dyDescent="0.2"/>
    <row r="955" s="47" customFormat="1" ht="18" customHeight="1" x14ac:dyDescent="0.2"/>
    <row r="956" s="47" customFormat="1" ht="18" customHeight="1" x14ac:dyDescent="0.2"/>
    <row r="957" s="47" customFormat="1" ht="18" customHeight="1" x14ac:dyDescent="0.2"/>
    <row r="958" s="47" customFormat="1" ht="18" customHeight="1" x14ac:dyDescent="0.2"/>
    <row r="959" s="47" customFormat="1" ht="18" customHeight="1" x14ac:dyDescent="0.2"/>
    <row r="960" s="47" customFormat="1" ht="18" customHeight="1" x14ac:dyDescent="0.2"/>
    <row r="961" s="47" customFormat="1" ht="18" customHeight="1" x14ac:dyDescent="0.2"/>
    <row r="962" s="47" customFormat="1" ht="18" customHeight="1" x14ac:dyDescent="0.2"/>
    <row r="963" s="47" customFormat="1" ht="18" customHeight="1" x14ac:dyDescent="0.2"/>
    <row r="964" s="47" customFormat="1" ht="18" customHeight="1" x14ac:dyDescent="0.2"/>
    <row r="965" s="47" customFormat="1" ht="18" customHeight="1" x14ac:dyDescent="0.2"/>
    <row r="966" s="47" customFormat="1" ht="18" customHeight="1" x14ac:dyDescent="0.2"/>
    <row r="967" s="47" customFormat="1" ht="18" customHeight="1" x14ac:dyDescent="0.2"/>
    <row r="968" s="47" customFormat="1" ht="18" customHeight="1" x14ac:dyDescent="0.2"/>
    <row r="969" s="47" customFormat="1" ht="18" customHeight="1" x14ac:dyDescent="0.2"/>
    <row r="970" s="47" customFormat="1" ht="18" customHeight="1" x14ac:dyDescent="0.2"/>
    <row r="971" s="47" customFormat="1" ht="18" customHeight="1" x14ac:dyDescent="0.2"/>
    <row r="972" s="47" customFormat="1" ht="18" customHeight="1" x14ac:dyDescent="0.2"/>
    <row r="973" s="47" customFormat="1" ht="18" customHeight="1" x14ac:dyDescent="0.2"/>
    <row r="974" s="47" customFormat="1" ht="18" customHeight="1" x14ac:dyDescent="0.2"/>
    <row r="975" s="47" customFormat="1" ht="18" customHeight="1" x14ac:dyDescent="0.2"/>
    <row r="976" s="47" customFormat="1" ht="18" customHeight="1" x14ac:dyDescent="0.2"/>
    <row r="977" s="47" customFormat="1" ht="18" customHeight="1" x14ac:dyDescent="0.2"/>
    <row r="978" s="47" customFormat="1" ht="18" customHeight="1" x14ac:dyDescent="0.2"/>
    <row r="979" s="47" customFormat="1" ht="18" customHeight="1" x14ac:dyDescent="0.2"/>
    <row r="980" s="47" customFormat="1" ht="18" customHeight="1" x14ac:dyDescent="0.2"/>
    <row r="981" s="47" customFormat="1" ht="18" customHeight="1" x14ac:dyDescent="0.2"/>
    <row r="982" s="47" customFormat="1" ht="18" customHeight="1" x14ac:dyDescent="0.2"/>
    <row r="983" s="47" customFormat="1" ht="18" customHeight="1" x14ac:dyDescent="0.2"/>
    <row r="984" s="47" customFormat="1" ht="18" customHeight="1" x14ac:dyDescent="0.2"/>
    <row r="985" s="47" customFormat="1" ht="18" customHeight="1" x14ac:dyDescent="0.2"/>
    <row r="986" s="47" customFormat="1" ht="18" customHeight="1" x14ac:dyDescent="0.2"/>
    <row r="987" s="47" customFormat="1" ht="18" customHeight="1" x14ac:dyDescent="0.2"/>
    <row r="988" s="47" customFormat="1" ht="18" customHeight="1" x14ac:dyDescent="0.2"/>
    <row r="989" s="47" customFormat="1" ht="18" customHeight="1" x14ac:dyDescent="0.2"/>
    <row r="990" s="47" customFormat="1" ht="18" customHeight="1" x14ac:dyDescent="0.2"/>
    <row r="991" s="47" customFormat="1" ht="18" customHeight="1" x14ac:dyDescent="0.2"/>
    <row r="992" s="47" customFormat="1" ht="18" customHeight="1" x14ac:dyDescent="0.2"/>
    <row r="993" s="47" customFormat="1" ht="18" customHeight="1" x14ac:dyDescent="0.2"/>
    <row r="994" s="47" customFormat="1" ht="18" customHeight="1" x14ac:dyDescent="0.2"/>
    <row r="995" s="47" customFormat="1" ht="18" customHeight="1" x14ac:dyDescent="0.2"/>
    <row r="996" s="47" customFormat="1" ht="18" customHeight="1" x14ac:dyDescent="0.2"/>
    <row r="997" s="47" customFormat="1" ht="18" customHeight="1" x14ac:dyDescent="0.2"/>
    <row r="998" s="47" customFormat="1" ht="18" customHeight="1" x14ac:dyDescent="0.2"/>
    <row r="999" s="47" customFormat="1" ht="18" customHeight="1" x14ac:dyDescent="0.2"/>
    <row r="1000" s="47" customFormat="1" ht="18" customHeight="1" x14ac:dyDescent="0.2"/>
    <row r="1001" s="47" customFormat="1" ht="18" customHeight="1" x14ac:dyDescent="0.2"/>
    <row r="1002" s="47" customFormat="1" ht="18" customHeight="1" x14ac:dyDescent="0.2"/>
    <row r="1003" s="47" customFormat="1" ht="18" customHeight="1" x14ac:dyDescent="0.2"/>
    <row r="1004" s="47" customFormat="1" ht="18" customHeight="1" x14ac:dyDescent="0.2"/>
    <row r="1005" s="47" customFormat="1" ht="18" customHeight="1" x14ac:dyDescent="0.2"/>
    <row r="1006" s="47" customFormat="1" ht="18" customHeight="1" x14ac:dyDescent="0.2"/>
    <row r="1007" s="47" customFormat="1" ht="18" customHeight="1" x14ac:dyDescent="0.2"/>
    <row r="1008" s="47" customFormat="1" ht="18" customHeight="1" x14ac:dyDescent="0.2"/>
    <row r="1009" s="47" customFormat="1" ht="18" customHeight="1" x14ac:dyDescent="0.2"/>
    <row r="1010" s="47" customFormat="1" ht="18" customHeight="1" x14ac:dyDescent="0.2"/>
    <row r="1011" s="47" customFormat="1" ht="18" customHeight="1" x14ac:dyDescent="0.2"/>
    <row r="1012" s="47" customFormat="1" ht="18" customHeight="1" x14ac:dyDescent="0.2"/>
    <row r="1013" s="47" customFormat="1" ht="18" customHeight="1" x14ac:dyDescent="0.2"/>
    <row r="1014" s="47" customFormat="1" ht="18" customHeight="1" x14ac:dyDescent="0.2"/>
    <row r="1015" s="47" customFormat="1" ht="18" customHeight="1" x14ac:dyDescent="0.2"/>
    <row r="1016" s="47" customFormat="1" ht="18" customHeight="1" x14ac:dyDescent="0.2"/>
    <row r="1017" s="47" customFormat="1" ht="18" customHeight="1" x14ac:dyDescent="0.2"/>
    <row r="1018" s="47" customFormat="1" ht="18" customHeight="1" x14ac:dyDescent="0.2"/>
    <row r="1019" s="47" customFormat="1" ht="18" customHeight="1" x14ac:dyDescent="0.2"/>
    <row r="1020" s="47" customFormat="1" ht="18" customHeight="1" x14ac:dyDescent="0.2"/>
    <row r="1021" s="47" customFormat="1" ht="18" customHeight="1" x14ac:dyDescent="0.2"/>
    <row r="1022" s="47" customFormat="1" ht="18" customHeight="1" x14ac:dyDescent="0.2"/>
    <row r="1023" s="47" customFormat="1" ht="18" customHeight="1" x14ac:dyDescent="0.2"/>
    <row r="1024" s="47" customFormat="1" ht="18" customHeight="1" x14ac:dyDescent="0.2"/>
    <row r="1025" s="47" customFormat="1" ht="18" customHeight="1" x14ac:dyDescent="0.2"/>
    <row r="1026" s="47" customFormat="1" ht="18" customHeight="1" x14ac:dyDescent="0.2"/>
    <row r="1027" s="47" customFormat="1" ht="18" customHeight="1" x14ac:dyDescent="0.2"/>
    <row r="1028" s="47" customFormat="1" ht="18" customHeight="1" x14ac:dyDescent="0.2"/>
    <row r="1029" s="47" customFormat="1" ht="18" customHeight="1" x14ac:dyDescent="0.2"/>
    <row r="1030" s="47" customFormat="1" ht="18" customHeight="1" x14ac:dyDescent="0.2"/>
    <row r="1031" s="47" customFormat="1" ht="18" customHeight="1" x14ac:dyDescent="0.2"/>
    <row r="1032" s="47" customFormat="1" ht="18" customHeight="1" x14ac:dyDescent="0.2"/>
    <row r="1033" s="47" customFormat="1" ht="18" customHeight="1" x14ac:dyDescent="0.2"/>
    <row r="1034" s="47" customFormat="1" ht="18" customHeight="1" x14ac:dyDescent="0.2"/>
    <row r="1035" s="47" customFormat="1" ht="18" customHeight="1" x14ac:dyDescent="0.2"/>
    <row r="1036" s="47" customFormat="1" ht="18" customHeight="1" x14ac:dyDescent="0.2"/>
  </sheetData>
  <sheetProtection algorithmName="SHA-512" hashValue="uxxgtTDyKD0osaPY7xuTsFAirC5fqDlpdnJL81pVI17mfNBlmFz0AxfIpkMH58x2nLfv3X4sDCOT60ENxId6ww==" saltValue="glYy6g+vK0fpxZmmNm1GMg==" spinCount="100000" sheet="1" objects="1" scenarios="1"/>
  <mergeCells count="39">
    <mergeCell ref="F41:G41"/>
    <mergeCell ref="C35:G35"/>
    <mergeCell ref="C36:G36"/>
    <mergeCell ref="B33:P33"/>
    <mergeCell ref="C27:D27"/>
    <mergeCell ref="C28:D28"/>
    <mergeCell ref="E28:H28"/>
    <mergeCell ref="C37:G37"/>
    <mergeCell ref="C38:G38"/>
    <mergeCell ref="C39:G39"/>
    <mergeCell ref="C40:G40"/>
    <mergeCell ref="B12:D12"/>
    <mergeCell ref="E12:I12"/>
    <mergeCell ref="B14:D14"/>
    <mergeCell ref="E14:I14"/>
    <mergeCell ref="B34:H34"/>
    <mergeCell ref="B18:D18"/>
    <mergeCell ref="B32:P32"/>
    <mergeCell ref="B16:P16"/>
    <mergeCell ref="E18:G18"/>
    <mergeCell ref="B20:P20"/>
    <mergeCell ref="E27:H27"/>
    <mergeCell ref="J18:K18"/>
    <mergeCell ref="I19:L19"/>
    <mergeCell ref="B22:P22"/>
    <mergeCell ref="M10:P10"/>
    <mergeCell ref="B8:D8"/>
    <mergeCell ref="E8:I8"/>
    <mergeCell ref="K8:L8"/>
    <mergeCell ref="M8:P8"/>
    <mergeCell ref="B10:D10"/>
    <mergeCell ref="E10:I10"/>
    <mergeCell ref="K10:L10"/>
    <mergeCell ref="B1:P2"/>
    <mergeCell ref="B4:P4"/>
    <mergeCell ref="B6:D6"/>
    <mergeCell ref="E6:I6"/>
    <mergeCell ref="K6:L6"/>
    <mergeCell ref="M6:P6"/>
  </mergeCells>
  <conditionalFormatting sqref="B22">
    <cfRule type="expression" dxfId="62" priority="16">
      <formula>$B$22=0</formula>
    </cfRule>
  </conditionalFormatting>
  <conditionalFormatting sqref="E28 J28:O28">
    <cfRule type="expression" dxfId="61" priority="13">
      <formula>ISERROR(E28)</formula>
    </cfRule>
  </conditionalFormatting>
  <conditionalFormatting sqref="J28">
    <cfRule type="expression" dxfId="60" priority="5">
      <formula>ISERROR(J28)</formula>
    </cfRule>
  </conditionalFormatting>
  <conditionalFormatting sqref="K28">
    <cfRule type="expression" dxfId="59" priority="4">
      <formula>ISERROR(K28)</formula>
    </cfRule>
  </conditionalFormatting>
  <conditionalFormatting sqref="I28">
    <cfRule type="expression" dxfId="58" priority="3">
      <formula>ISERROR(I28)</formula>
    </cfRule>
  </conditionalFormatting>
  <conditionalFormatting sqref="I28">
    <cfRule type="expression" dxfId="57" priority="2">
      <formula>ISERROR(I28)</formula>
    </cfRule>
  </conditionalFormatting>
  <conditionalFormatting sqref="J18:K18">
    <cfRule type="expression" dxfId="56" priority="1">
      <formula>$L$18&gt;2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000-000000000000}">
      <formula1>WORKDAY(TODAY(),10)</formula1>
    </dataValidation>
    <dataValidation allowBlank="1" showInputMessage="1" showErrorMessage="1" sqref="L36:M40 L28:O28" xr:uid="{00000000-0002-0000-0000-000001000000}"/>
    <dataValidation type="date" operator="greaterThanOrEqual" allowBlank="1" showInputMessage="1" showErrorMessage="1" sqref="N18" xr:uid="{00000000-0002-0000-0000-000002000000}">
      <formula1>TODAY()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4" name="Button 4">
              <controlPr defaultSize="0" print="0" autoFill="0" autoPict="0" macro="[0]!limpiarTodo">
                <anchor moveWithCells="1" sizeWithCells="1">
                  <from>
                    <xdr:col>14</xdr:col>
                    <xdr:colOff>266700</xdr:colOff>
                    <xdr:row>0</xdr:row>
                    <xdr:rowOff>171450</xdr:rowOff>
                  </from>
                  <to>
                    <xdr:col>15</xdr:col>
                    <xdr:colOff>1476375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5" name="Button 5">
              <controlPr defaultSize="0" print="0" autoFill="0" autoPict="0" macro="[0]!Generar">
                <anchor moveWithCells="1" sizeWithCells="1">
                  <from>
                    <xdr:col>14</xdr:col>
                    <xdr:colOff>638175</xdr:colOff>
                    <xdr:row>17</xdr:row>
                    <xdr:rowOff>0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6" name="Button 7">
              <controlPr defaultSize="0" print="0" autoFill="0" autoPict="0" macro="[0]!agregarfilas">
                <anchor moveWithCells="1" sizeWithCells="1">
                  <from>
                    <xdr:col>3</xdr:col>
                    <xdr:colOff>28575</xdr:colOff>
                    <xdr:row>24</xdr:row>
                    <xdr:rowOff>28575</xdr:rowOff>
                  </from>
                  <to>
                    <xdr:col>4</xdr:col>
                    <xdr:colOff>114300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7" name="Button 8">
              <controlPr defaultSize="0" print="0" autoFill="0" autoPict="0" macro="[0]!elimfilas">
                <anchor moveWithCells="1" sizeWithCells="1">
                  <from>
                    <xdr:col>4</xdr:col>
                    <xdr:colOff>257175</xdr:colOff>
                    <xdr:row>24</xdr:row>
                    <xdr:rowOff>19050</xdr:rowOff>
                  </from>
                  <to>
                    <xdr:col>5</xdr:col>
                    <xdr:colOff>552450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Button 2">
              <controlPr defaultSize="0" print="0" autoFill="0" autoPict="0" macro="[0]!agregargrav">
                <anchor moveWithCells="1" sizeWithCells="1">
                  <from>
                    <xdr:col>4</xdr:col>
                    <xdr:colOff>152400</xdr:colOff>
                    <xdr:row>42</xdr:row>
                    <xdr:rowOff>28575</xdr:rowOff>
                  </from>
                  <to>
                    <xdr:col>5</xdr:col>
                    <xdr:colOff>409575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9" name="Button 3">
              <controlPr defaultSize="0" print="0" autoFill="0" autoPict="0" macro="[0]!Elimagrav">
                <anchor moveWithCells="1" sizeWithCells="1">
                  <from>
                    <xdr:col>5</xdr:col>
                    <xdr:colOff>476250</xdr:colOff>
                    <xdr:row>42</xdr:row>
                    <xdr:rowOff>28575</xdr:rowOff>
                  </from>
                  <to>
                    <xdr:col>7</xdr:col>
                    <xdr:colOff>104775</xdr:colOff>
                    <xdr:row>43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4288CB5-C42B-4EBF-B93F-8B5B3264FB94}">
          <x14:formula1>
            <xm:f>Listas!$A$2:$A$8</xm:f>
          </x14:formula1>
          <xm:sqref>E18:G18</xm:sqref>
        </x14:dataValidation>
        <x14:dataValidation type="list" allowBlank="1" showInputMessage="1" showErrorMessage="1" xr:uid="{059AAE7F-67E4-4A86-A4F5-45E72ED606FC}">
          <x14:formula1>
            <xm:f>Listas!$D$2:$D$759</xm:f>
          </x14:formula1>
          <xm:sqref>C28:D28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7"/>
  <dimension ref="A1:G759"/>
  <sheetViews>
    <sheetView workbookViewId="0">
      <selection activeCell="A2" sqref="A2:A8"/>
    </sheetView>
  </sheetViews>
  <sheetFormatPr baseColWidth="10" defaultColWidth="11" defaultRowHeight="14.25" x14ac:dyDescent="0.2"/>
  <cols>
    <col min="1" max="1" width="18.5" customWidth="1"/>
    <col min="4" max="4" width="40" customWidth="1"/>
    <col min="5" max="5" width="22" customWidth="1"/>
    <col min="6" max="6" width="42.5" bestFit="1" customWidth="1"/>
  </cols>
  <sheetData>
    <row r="1" spans="1:7" x14ac:dyDescent="0.2">
      <c r="A1" t="s">
        <v>46</v>
      </c>
      <c r="B1" t="s">
        <v>48</v>
      </c>
      <c r="C1" t="s">
        <v>23</v>
      </c>
      <c r="D1" t="s">
        <v>43</v>
      </c>
      <c r="E1" t="s">
        <v>28</v>
      </c>
      <c r="F1" t="s">
        <v>33</v>
      </c>
      <c r="G1" t="s">
        <v>1190</v>
      </c>
    </row>
    <row r="2" spans="1:7" x14ac:dyDescent="0.2">
      <c r="A2" t="s">
        <v>3938</v>
      </c>
      <c r="D2" t="s">
        <v>123</v>
      </c>
      <c r="F2" t="s">
        <v>7649</v>
      </c>
    </row>
    <row r="3" spans="1:7" x14ac:dyDescent="0.2">
      <c r="A3" t="s">
        <v>230</v>
      </c>
      <c r="D3" t="s">
        <v>124</v>
      </c>
      <c r="F3" t="s">
        <v>1186</v>
      </c>
    </row>
    <row r="4" spans="1:7" x14ac:dyDescent="0.2">
      <c r="A4" t="s">
        <v>1976</v>
      </c>
      <c r="D4" t="s">
        <v>125</v>
      </c>
      <c r="F4" t="s">
        <v>1182</v>
      </c>
    </row>
    <row r="5" spans="1:7" x14ac:dyDescent="0.2">
      <c r="A5" t="s">
        <v>2769</v>
      </c>
      <c r="D5" t="s">
        <v>126</v>
      </c>
      <c r="F5" t="s">
        <v>208</v>
      </c>
    </row>
    <row r="6" spans="1:7" x14ac:dyDescent="0.2">
      <c r="A6" t="s">
        <v>2546</v>
      </c>
      <c r="D6" t="s">
        <v>127</v>
      </c>
      <c r="F6" t="s">
        <v>7651</v>
      </c>
    </row>
    <row r="7" spans="1:7" x14ac:dyDescent="0.2">
      <c r="A7" t="s">
        <v>2547</v>
      </c>
      <c r="D7" t="s">
        <v>128</v>
      </c>
      <c r="F7" t="s">
        <v>5156</v>
      </c>
    </row>
    <row r="8" spans="1:7" x14ac:dyDescent="0.2">
      <c r="A8" t="s">
        <v>7648</v>
      </c>
      <c r="D8" t="s">
        <v>129</v>
      </c>
      <c r="F8" t="s">
        <v>1181</v>
      </c>
    </row>
    <row r="9" spans="1:7" x14ac:dyDescent="0.2">
      <c r="D9" t="s">
        <v>130</v>
      </c>
      <c r="F9" t="s">
        <v>3939</v>
      </c>
    </row>
    <row r="10" spans="1:7" x14ac:dyDescent="0.2">
      <c r="D10" t="s">
        <v>131</v>
      </c>
      <c r="F10" t="s">
        <v>1183</v>
      </c>
    </row>
    <row r="11" spans="1:7" x14ac:dyDescent="0.2">
      <c r="D11" t="s">
        <v>132</v>
      </c>
    </row>
    <row r="12" spans="1:7" x14ac:dyDescent="0.2">
      <c r="D12" t="s">
        <v>133</v>
      </c>
    </row>
    <row r="13" spans="1:7" x14ac:dyDescent="0.2">
      <c r="D13" t="s">
        <v>134</v>
      </c>
    </row>
    <row r="14" spans="1:7" x14ac:dyDescent="0.2">
      <c r="D14" t="s">
        <v>135</v>
      </c>
    </row>
    <row r="15" spans="1:7" x14ac:dyDescent="0.2">
      <c r="D15" t="s">
        <v>136</v>
      </c>
    </row>
    <row r="16" spans="1:7" x14ac:dyDescent="0.2">
      <c r="D16" t="s">
        <v>137</v>
      </c>
    </row>
    <row r="17" spans="4:4" x14ac:dyDescent="0.2">
      <c r="D17" t="s">
        <v>138</v>
      </c>
    </row>
    <row r="18" spans="4:4" x14ac:dyDescent="0.2">
      <c r="D18" t="s">
        <v>139</v>
      </c>
    </row>
    <row r="19" spans="4:4" x14ac:dyDescent="0.2">
      <c r="D19" t="s">
        <v>140</v>
      </c>
    </row>
    <row r="20" spans="4:4" x14ac:dyDescent="0.2">
      <c r="D20" t="s">
        <v>141</v>
      </c>
    </row>
    <row r="21" spans="4:4" x14ac:dyDescent="0.2">
      <c r="D21" t="s">
        <v>142</v>
      </c>
    </row>
    <row r="22" spans="4:4" x14ac:dyDescent="0.2">
      <c r="D22" t="s">
        <v>143</v>
      </c>
    </row>
    <row r="23" spans="4:4" x14ac:dyDescent="0.2">
      <c r="D23" t="s">
        <v>144</v>
      </c>
    </row>
    <row r="24" spans="4:4" x14ac:dyDescent="0.2">
      <c r="D24" t="s">
        <v>145</v>
      </c>
    </row>
    <row r="25" spans="4:4" x14ac:dyDescent="0.2">
      <c r="D25" t="s">
        <v>146</v>
      </c>
    </row>
    <row r="26" spans="4:4" x14ac:dyDescent="0.2">
      <c r="D26" t="s">
        <v>147</v>
      </c>
    </row>
    <row r="27" spans="4:4" x14ac:dyDescent="0.2">
      <c r="D27" t="s">
        <v>148</v>
      </c>
    </row>
    <row r="28" spans="4:4" x14ac:dyDescent="0.2">
      <c r="D28" t="s">
        <v>149</v>
      </c>
    </row>
    <row r="29" spans="4:4" x14ac:dyDescent="0.2">
      <c r="D29" t="s">
        <v>177</v>
      </c>
    </row>
    <row r="30" spans="4:4" x14ac:dyDescent="0.2">
      <c r="D30" t="s">
        <v>178</v>
      </c>
    </row>
    <row r="31" spans="4:4" x14ac:dyDescent="0.2">
      <c r="D31" t="s">
        <v>179</v>
      </c>
    </row>
    <row r="32" spans="4:4" x14ac:dyDescent="0.2">
      <c r="D32" t="s">
        <v>150</v>
      </c>
    </row>
    <row r="33" spans="4:4" x14ac:dyDescent="0.2">
      <c r="D33" t="s">
        <v>151</v>
      </c>
    </row>
    <row r="34" spans="4:4" x14ac:dyDescent="0.2">
      <c r="D34" t="s">
        <v>152</v>
      </c>
    </row>
    <row r="35" spans="4:4" x14ac:dyDescent="0.2">
      <c r="D35" t="s">
        <v>153</v>
      </c>
    </row>
    <row r="36" spans="4:4" x14ac:dyDescent="0.2">
      <c r="D36" t="s">
        <v>154</v>
      </c>
    </row>
    <row r="37" spans="4:4" x14ac:dyDescent="0.2">
      <c r="D37" t="s">
        <v>155</v>
      </c>
    </row>
    <row r="38" spans="4:4" x14ac:dyDescent="0.2">
      <c r="D38" t="s">
        <v>156</v>
      </c>
    </row>
    <row r="39" spans="4:4" x14ac:dyDescent="0.2">
      <c r="D39" t="s">
        <v>157</v>
      </c>
    </row>
    <row r="40" spans="4:4" x14ac:dyDescent="0.2">
      <c r="D40" t="s">
        <v>158</v>
      </c>
    </row>
    <row r="41" spans="4:4" x14ac:dyDescent="0.2">
      <c r="D41" t="s">
        <v>159</v>
      </c>
    </row>
    <row r="42" spans="4:4" x14ac:dyDescent="0.2">
      <c r="D42" t="s">
        <v>160</v>
      </c>
    </row>
    <row r="43" spans="4:4" x14ac:dyDescent="0.2">
      <c r="D43" t="s">
        <v>161</v>
      </c>
    </row>
    <row r="44" spans="4:4" x14ac:dyDescent="0.2">
      <c r="D44" t="s">
        <v>180</v>
      </c>
    </row>
    <row r="45" spans="4:4" x14ac:dyDescent="0.2">
      <c r="D45" t="s">
        <v>181</v>
      </c>
    </row>
    <row r="46" spans="4:4" x14ac:dyDescent="0.2">
      <c r="D46" t="s">
        <v>182</v>
      </c>
    </row>
    <row r="47" spans="4:4" x14ac:dyDescent="0.2">
      <c r="D47" t="s">
        <v>162</v>
      </c>
    </row>
    <row r="48" spans="4:4" x14ac:dyDescent="0.2">
      <c r="D48" t="s">
        <v>163</v>
      </c>
    </row>
    <row r="49" spans="4:4" x14ac:dyDescent="0.2">
      <c r="D49" t="s">
        <v>164</v>
      </c>
    </row>
    <row r="50" spans="4:4" x14ac:dyDescent="0.2">
      <c r="D50" t="s">
        <v>165</v>
      </c>
    </row>
    <row r="51" spans="4:4" x14ac:dyDescent="0.2">
      <c r="D51" t="s">
        <v>166</v>
      </c>
    </row>
    <row r="52" spans="4:4" x14ac:dyDescent="0.2">
      <c r="D52" t="s">
        <v>167</v>
      </c>
    </row>
    <row r="53" spans="4:4" x14ac:dyDescent="0.2">
      <c r="D53" t="s">
        <v>168</v>
      </c>
    </row>
    <row r="54" spans="4:4" x14ac:dyDescent="0.2">
      <c r="D54" t="s">
        <v>169</v>
      </c>
    </row>
    <row r="55" spans="4:4" x14ac:dyDescent="0.2">
      <c r="D55" t="s">
        <v>170</v>
      </c>
    </row>
    <row r="56" spans="4:4" x14ac:dyDescent="0.2">
      <c r="D56" t="s">
        <v>183</v>
      </c>
    </row>
    <row r="57" spans="4:4" x14ac:dyDescent="0.2">
      <c r="D57" t="s">
        <v>184</v>
      </c>
    </row>
    <row r="58" spans="4:4" x14ac:dyDescent="0.2">
      <c r="D58" t="s">
        <v>185</v>
      </c>
    </row>
    <row r="59" spans="4:4" x14ac:dyDescent="0.2">
      <c r="D59" t="s">
        <v>186</v>
      </c>
    </row>
    <row r="60" spans="4:4" x14ac:dyDescent="0.2">
      <c r="D60" t="s">
        <v>187</v>
      </c>
    </row>
    <row r="61" spans="4:4" x14ac:dyDescent="0.2">
      <c r="D61" t="s">
        <v>188</v>
      </c>
    </row>
    <row r="62" spans="4:4" x14ac:dyDescent="0.2">
      <c r="D62" t="s">
        <v>1459</v>
      </c>
    </row>
    <row r="63" spans="4:4" x14ac:dyDescent="0.2">
      <c r="D63" t="s">
        <v>1460</v>
      </c>
    </row>
    <row r="64" spans="4:4" x14ac:dyDescent="0.2">
      <c r="D64" t="s">
        <v>1461</v>
      </c>
    </row>
    <row r="65" spans="4:4" x14ac:dyDescent="0.2">
      <c r="D65" t="s">
        <v>1462</v>
      </c>
    </row>
    <row r="66" spans="4:4" x14ac:dyDescent="0.2">
      <c r="D66" t="s">
        <v>1463</v>
      </c>
    </row>
    <row r="67" spans="4:4" x14ac:dyDescent="0.2">
      <c r="D67" t="s">
        <v>1464</v>
      </c>
    </row>
    <row r="68" spans="4:4" x14ac:dyDescent="0.2">
      <c r="D68" t="s">
        <v>1465</v>
      </c>
    </row>
    <row r="69" spans="4:4" x14ac:dyDescent="0.2">
      <c r="D69" t="s">
        <v>1466</v>
      </c>
    </row>
    <row r="70" spans="4:4" x14ac:dyDescent="0.2">
      <c r="D70" t="s">
        <v>1467</v>
      </c>
    </row>
    <row r="71" spans="4:4" x14ac:dyDescent="0.2">
      <c r="D71" t="s">
        <v>1468</v>
      </c>
    </row>
    <row r="72" spans="4:4" x14ac:dyDescent="0.2">
      <c r="D72" t="s">
        <v>1469</v>
      </c>
    </row>
    <row r="73" spans="4:4" x14ac:dyDescent="0.2">
      <c r="D73" t="s">
        <v>1470</v>
      </c>
    </row>
    <row r="74" spans="4:4" x14ac:dyDescent="0.2">
      <c r="D74" t="s">
        <v>1471</v>
      </c>
    </row>
    <row r="75" spans="4:4" x14ac:dyDescent="0.2">
      <c r="D75" t="s">
        <v>1472</v>
      </c>
    </row>
    <row r="76" spans="4:4" x14ac:dyDescent="0.2">
      <c r="D76" t="s">
        <v>1473</v>
      </c>
    </row>
    <row r="77" spans="4:4" x14ac:dyDescent="0.2">
      <c r="D77" t="s">
        <v>1474</v>
      </c>
    </row>
    <row r="78" spans="4:4" x14ac:dyDescent="0.2">
      <c r="D78" t="s">
        <v>1475</v>
      </c>
    </row>
    <row r="79" spans="4:4" x14ac:dyDescent="0.2">
      <c r="D79" t="s">
        <v>1476</v>
      </c>
    </row>
    <row r="80" spans="4:4" x14ac:dyDescent="0.2">
      <c r="D80" t="s">
        <v>1477</v>
      </c>
    </row>
    <row r="81" spans="4:4" x14ac:dyDescent="0.2">
      <c r="D81" t="s">
        <v>1478</v>
      </c>
    </row>
    <row r="82" spans="4:4" x14ac:dyDescent="0.2">
      <c r="D82" t="s">
        <v>1479</v>
      </c>
    </row>
    <row r="83" spans="4:4" x14ac:dyDescent="0.2">
      <c r="D83" t="s">
        <v>1480</v>
      </c>
    </row>
    <row r="84" spans="4:4" x14ac:dyDescent="0.2">
      <c r="D84" t="s">
        <v>1481</v>
      </c>
    </row>
    <row r="85" spans="4:4" x14ac:dyDescent="0.2">
      <c r="D85" t="s">
        <v>1482</v>
      </c>
    </row>
    <row r="86" spans="4:4" x14ac:dyDescent="0.2">
      <c r="D86" t="s">
        <v>1483</v>
      </c>
    </row>
    <row r="87" spans="4:4" x14ac:dyDescent="0.2">
      <c r="D87" t="s">
        <v>1484</v>
      </c>
    </row>
    <row r="88" spans="4:4" x14ac:dyDescent="0.2">
      <c r="D88" t="s">
        <v>1485</v>
      </c>
    </row>
    <row r="89" spans="4:4" x14ac:dyDescent="0.2">
      <c r="D89" t="s">
        <v>1486</v>
      </c>
    </row>
    <row r="90" spans="4:4" x14ac:dyDescent="0.2">
      <c r="D90" t="s">
        <v>1487</v>
      </c>
    </row>
    <row r="91" spans="4:4" x14ac:dyDescent="0.2">
      <c r="D91" t="s">
        <v>1488</v>
      </c>
    </row>
    <row r="92" spans="4:4" x14ac:dyDescent="0.2">
      <c r="D92" t="s">
        <v>1489</v>
      </c>
    </row>
    <row r="93" spans="4:4" x14ac:dyDescent="0.2">
      <c r="D93" t="s">
        <v>1490</v>
      </c>
    </row>
    <row r="94" spans="4:4" x14ac:dyDescent="0.2">
      <c r="D94" t="s">
        <v>1491</v>
      </c>
    </row>
    <row r="95" spans="4:4" x14ac:dyDescent="0.2">
      <c r="D95" t="s">
        <v>1492</v>
      </c>
    </row>
    <row r="96" spans="4:4" x14ac:dyDescent="0.2">
      <c r="D96" t="s">
        <v>1493</v>
      </c>
    </row>
    <row r="97" spans="4:4" x14ac:dyDescent="0.2">
      <c r="D97" t="s">
        <v>1494</v>
      </c>
    </row>
    <row r="98" spans="4:4" x14ac:dyDescent="0.2">
      <c r="D98" t="s">
        <v>1495</v>
      </c>
    </row>
    <row r="99" spans="4:4" x14ac:dyDescent="0.2">
      <c r="D99" t="s">
        <v>1496</v>
      </c>
    </row>
    <row r="100" spans="4:4" x14ac:dyDescent="0.2">
      <c r="D100" t="s">
        <v>1497</v>
      </c>
    </row>
    <row r="101" spans="4:4" x14ac:dyDescent="0.2">
      <c r="D101" t="s">
        <v>1498</v>
      </c>
    </row>
    <row r="102" spans="4:4" x14ac:dyDescent="0.2">
      <c r="D102" t="s">
        <v>1499</v>
      </c>
    </row>
    <row r="103" spans="4:4" x14ac:dyDescent="0.2">
      <c r="D103" t="s">
        <v>1500</v>
      </c>
    </row>
    <row r="104" spans="4:4" x14ac:dyDescent="0.2">
      <c r="D104" t="s">
        <v>1501</v>
      </c>
    </row>
    <row r="105" spans="4:4" x14ac:dyDescent="0.2">
      <c r="D105" t="s">
        <v>1502</v>
      </c>
    </row>
    <row r="106" spans="4:4" x14ac:dyDescent="0.2">
      <c r="D106" t="s">
        <v>1503</v>
      </c>
    </row>
    <row r="107" spans="4:4" x14ac:dyDescent="0.2">
      <c r="D107" t="s">
        <v>1504</v>
      </c>
    </row>
    <row r="108" spans="4:4" x14ac:dyDescent="0.2">
      <c r="D108" t="s">
        <v>1505</v>
      </c>
    </row>
    <row r="109" spans="4:4" x14ac:dyDescent="0.2">
      <c r="D109" t="s">
        <v>1506</v>
      </c>
    </row>
    <row r="110" spans="4:4" x14ac:dyDescent="0.2">
      <c r="D110" t="s">
        <v>1507</v>
      </c>
    </row>
    <row r="111" spans="4:4" x14ac:dyDescent="0.2">
      <c r="D111" t="s">
        <v>1508</v>
      </c>
    </row>
    <row r="112" spans="4:4" x14ac:dyDescent="0.2">
      <c r="D112" t="s">
        <v>1509</v>
      </c>
    </row>
    <row r="113" spans="4:4" x14ac:dyDescent="0.2">
      <c r="D113" t="s">
        <v>1510</v>
      </c>
    </row>
    <row r="114" spans="4:4" x14ac:dyDescent="0.2">
      <c r="D114" t="s">
        <v>1511</v>
      </c>
    </row>
    <row r="115" spans="4:4" x14ac:dyDescent="0.2">
      <c r="D115" t="s">
        <v>1512</v>
      </c>
    </row>
    <row r="116" spans="4:4" x14ac:dyDescent="0.2">
      <c r="D116" t="s">
        <v>1513</v>
      </c>
    </row>
    <row r="117" spans="4:4" x14ac:dyDescent="0.2">
      <c r="D117" t="s">
        <v>1514</v>
      </c>
    </row>
    <row r="118" spans="4:4" x14ac:dyDescent="0.2">
      <c r="D118" t="s">
        <v>1515</v>
      </c>
    </row>
    <row r="119" spans="4:4" x14ac:dyDescent="0.2">
      <c r="D119" t="s">
        <v>1516</v>
      </c>
    </row>
    <row r="120" spans="4:4" x14ac:dyDescent="0.2">
      <c r="D120" t="s">
        <v>1517</v>
      </c>
    </row>
    <row r="121" spans="4:4" x14ac:dyDescent="0.2">
      <c r="D121" t="s">
        <v>1518</v>
      </c>
    </row>
    <row r="122" spans="4:4" x14ac:dyDescent="0.2">
      <c r="D122" t="s">
        <v>1519</v>
      </c>
    </row>
    <row r="123" spans="4:4" x14ac:dyDescent="0.2">
      <c r="D123" t="s">
        <v>1520</v>
      </c>
    </row>
    <row r="124" spans="4:4" x14ac:dyDescent="0.2">
      <c r="D124" t="s">
        <v>1521</v>
      </c>
    </row>
    <row r="125" spans="4:4" x14ac:dyDescent="0.2">
      <c r="D125" t="s">
        <v>1522</v>
      </c>
    </row>
    <row r="126" spans="4:4" x14ac:dyDescent="0.2">
      <c r="D126" t="s">
        <v>1523</v>
      </c>
    </row>
    <row r="127" spans="4:4" x14ac:dyDescent="0.2">
      <c r="D127" t="s">
        <v>1524</v>
      </c>
    </row>
    <row r="128" spans="4:4" x14ac:dyDescent="0.2">
      <c r="D128" t="s">
        <v>1525</v>
      </c>
    </row>
    <row r="129" spans="4:4" x14ac:dyDescent="0.2">
      <c r="D129" t="s">
        <v>1526</v>
      </c>
    </row>
    <row r="130" spans="4:4" x14ac:dyDescent="0.2">
      <c r="D130" t="s">
        <v>1527</v>
      </c>
    </row>
    <row r="131" spans="4:4" x14ac:dyDescent="0.2">
      <c r="D131" t="s">
        <v>1528</v>
      </c>
    </row>
    <row r="132" spans="4:4" x14ac:dyDescent="0.2">
      <c r="D132" t="s">
        <v>1529</v>
      </c>
    </row>
    <row r="133" spans="4:4" x14ac:dyDescent="0.2">
      <c r="D133" t="s">
        <v>1530</v>
      </c>
    </row>
    <row r="134" spans="4:4" x14ac:dyDescent="0.2">
      <c r="D134" t="s">
        <v>1531</v>
      </c>
    </row>
    <row r="135" spans="4:4" x14ac:dyDescent="0.2">
      <c r="D135" t="s">
        <v>1532</v>
      </c>
    </row>
    <row r="136" spans="4:4" x14ac:dyDescent="0.2">
      <c r="D136" t="s">
        <v>1533</v>
      </c>
    </row>
    <row r="137" spans="4:4" x14ac:dyDescent="0.2">
      <c r="D137" t="s">
        <v>1534</v>
      </c>
    </row>
    <row r="138" spans="4:4" x14ac:dyDescent="0.2">
      <c r="D138" t="s">
        <v>1535</v>
      </c>
    </row>
    <row r="139" spans="4:4" x14ac:dyDescent="0.2">
      <c r="D139" t="s">
        <v>1536</v>
      </c>
    </row>
    <row r="140" spans="4:4" x14ac:dyDescent="0.2">
      <c r="D140" t="s">
        <v>1537</v>
      </c>
    </row>
    <row r="141" spans="4:4" x14ac:dyDescent="0.2">
      <c r="D141" t="s">
        <v>1538</v>
      </c>
    </row>
    <row r="142" spans="4:4" x14ac:dyDescent="0.2">
      <c r="D142" t="s">
        <v>1539</v>
      </c>
    </row>
    <row r="143" spans="4:4" x14ac:dyDescent="0.2">
      <c r="D143" t="s">
        <v>1540</v>
      </c>
    </row>
    <row r="144" spans="4:4" x14ac:dyDescent="0.2">
      <c r="D144" t="s">
        <v>1541</v>
      </c>
    </row>
    <row r="145" spans="4:4" x14ac:dyDescent="0.2">
      <c r="D145" t="s">
        <v>1542</v>
      </c>
    </row>
    <row r="146" spans="4:4" x14ac:dyDescent="0.2">
      <c r="D146" t="s">
        <v>1543</v>
      </c>
    </row>
    <row r="147" spans="4:4" x14ac:dyDescent="0.2">
      <c r="D147" t="s">
        <v>1544</v>
      </c>
    </row>
    <row r="148" spans="4:4" x14ac:dyDescent="0.2">
      <c r="D148" t="s">
        <v>1545</v>
      </c>
    </row>
    <row r="149" spans="4:4" x14ac:dyDescent="0.2">
      <c r="D149" t="s">
        <v>1546</v>
      </c>
    </row>
    <row r="150" spans="4:4" x14ac:dyDescent="0.2">
      <c r="D150" t="s">
        <v>1547</v>
      </c>
    </row>
    <row r="151" spans="4:4" x14ac:dyDescent="0.2">
      <c r="D151" t="s">
        <v>1548</v>
      </c>
    </row>
    <row r="152" spans="4:4" x14ac:dyDescent="0.2">
      <c r="D152" t="s">
        <v>1549</v>
      </c>
    </row>
    <row r="153" spans="4:4" x14ac:dyDescent="0.2">
      <c r="D153" t="s">
        <v>1550</v>
      </c>
    </row>
    <row r="154" spans="4:4" x14ac:dyDescent="0.2">
      <c r="D154" t="s">
        <v>1551</v>
      </c>
    </row>
    <row r="155" spans="4:4" x14ac:dyDescent="0.2">
      <c r="D155" t="s">
        <v>1552</v>
      </c>
    </row>
    <row r="156" spans="4:4" x14ac:dyDescent="0.2">
      <c r="D156" t="s">
        <v>1553</v>
      </c>
    </row>
    <row r="157" spans="4:4" x14ac:dyDescent="0.2">
      <c r="D157" t="s">
        <v>1554</v>
      </c>
    </row>
    <row r="158" spans="4:4" x14ac:dyDescent="0.2">
      <c r="D158" t="s">
        <v>1555</v>
      </c>
    </row>
    <row r="159" spans="4:4" x14ac:dyDescent="0.2">
      <c r="D159" t="s">
        <v>1556</v>
      </c>
    </row>
    <row r="160" spans="4:4" x14ac:dyDescent="0.2">
      <c r="D160" t="s">
        <v>1557</v>
      </c>
    </row>
    <row r="161" spans="4:4" x14ac:dyDescent="0.2">
      <c r="D161" t="s">
        <v>1558</v>
      </c>
    </row>
    <row r="162" spans="4:4" x14ac:dyDescent="0.2">
      <c r="D162" t="s">
        <v>1559</v>
      </c>
    </row>
    <row r="163" spans="4:4" x14ac:dyDescent="0.2">
      <c r="D163" t="s">
        <v>1560</v>
      </c>
    </row>
    <row r="164" spans="4:4" x14ac:dyDescent="0.2">
      <c r="D164" t="s">
        <v>1561</v>
      </c>
    </row>
    <row r="165" spans="4:4" x14ac:dyDescent="0.2">
      <c r="D165" t="s">
        <v>1562</v>
      </c>
    </row>
    <row r="166" spans="4:4" x14ac:dyDescent="0.2">
      <c r="D166" t="s">
        <v>1563</v>
      </c>
    </row>
    <row r="167" spans="4:4" x14ac:dyDescent="0.2">
      <c r="D167" t="s">
        <v>1564</v>
      </c>
    </row>
    <row r="168" spans="4:4" x14ac:dyDescent="0.2">
      <c r="D168" t="s">
        <v>1565</v>
      </c>
    </row>
    <row r="169" spans="4:4" x14ac:dyDescent="0.2">
      <c r="D169" t="s">
        <v>1566</v>
      </c>
    </row>
    <row r="170" spans="4:4" x14ac:dyDescent="0.2">
      <c r="D170" t="s">
        <v>1567</v>
      </c>
    </row>
    <row r="171" spans="4:4" x14ac:dyDescent="0.2">
      <c r="D171" t="s">
        <v>1568</v>
      </c>
    </row>
    <row r="172" spans="4:4" x14ac:dyDescent="0.2">
      <c r="D172" t="s">
        <v>1569</v>
      </c>
    </row>
    <row r="173" spans="4:4" x14ac:dyDescent="0.2">
      <c r="D173" t="s">
        <v>1570</v>
      </c>
    </row>
    <row r="174" spans="4:4" x14ac:dyDescent="0.2">
      <c r="D174" t="s">
        <v>1571</v>
      </c>
    </row>
    <row r="175" spans="4:4" x14ac:dyDescent="0.2">
      <c r="D175" t="s">
        <v>1572</v>
      </c>
    </row>
    <row r="176" spans="4:4" x14ac:dyDescent="0.2">
      <c r="D176" t="s">
        <v>1573</v>
      </c>
    </row>
    <row r="177" spans="4:4" x14ac:dyDescent="0.2">
      <c r="D177" t="s">
        <v>1574</v>
      </c>
    </row>
    <row r="178" spans="4:4" x14ac:dyDescent="0.2">
      <c r="D178" t="s">
        <v>1575</v>
      </c>
    </row>
    <row r="179" spans="4:4" x14ac:dyDescent="0.2">
      <c r="D179" t="s">
        <v>1576</v>
      </c>
    </row>
    <row r="180" spans="4:4" x14ac:dyDescent="0.2">
      <c r="D180" t="s">
        <v>1577</v>
      </c>
    </row>
    <row r="181" spans="4:4" x14ac:dyDescent="0.2">
      <c r="D181" t="s">
        <v>1578</v>
      </c>
    </row>
    <row r="182" spans="4:4" x14ac:dyDescent="0.2">
      <c r="D182" t="s">
        <v>1579</v>
      </c>
    </row>
    <row r="183" spans="4:4" x14ac:dyDescent="0.2">
      <c r="D183" t="s">
        <v>1580</v>
      </c>
    </row>
    <row r="184" spans="4:4" x14ac:dyDescent="0.2">
      <c r="D184" t="s">
        <v>1581</v>
      </c>
    </row>
    <row r="185" spans="4:4" x14ac:dyDescent="0.2">
      <c r="D185" t="s">
        <v>1582</v>
      </c>
    </row>
    <row r="186" spans="4:4" x14ac:dyDescent="0.2">
      <c r="D186" t="s">
        <v>1583</v>
      </c>
    </row>
    <row r="187" spans="4:4" x14ac:dyDescent="0.2">
      <c r="D187" t="s">
        <v>1584</v>
      </c>
    </row>
    <row r="188" spans="4:4" x14ac:dyDescent="0.2">
      <c r="D188" t="s">
        <v>1585</v>
      </c>
    </row>
    <row r="189" spans="4:4" x14ac:dyDescent="0.2">
      <c r="D189" t="s">
        <v>1586</v>
      </c>
    </row>
    <row r="190" spans="4:4" x14ac:dyDescent="0.2">
      <c r="D190" t="s">
        <v>1587</v>
      </c>
    </row>
    <row r="191" spans="4:4" x14ac:dyDescent="0.2">
      <c r="D191" t="s">
        <v>1588</v>
      </c>
    </row>
    <row r="192" spans="4:4" x14ac:dyDescent="0.2">
      <c r="D192" t="s">
        <v>1589</v>
      </c>
    </row>
    <row r="193" spans="4:4" x14ac:dyDescent="0.2">
      <c r="D193" t="s">
        <v>1590</v>
      </c>
    </row>
    <row r="194" spans="4:4" x14ac:dyDescent="0.2">
      <c r="D194" t="s">
        <v>1591</v>
      </c>
    </row>
    <row r="195" spans="4:4" x14ac:dyDescent="0.2">
      <c r="D195" t="s">
        <v>1592</v>
      </c>
    </row>
    <row r="196" spans="4:4" x14ac:dyDescent="0.2">
      <c r="D196" t="s">
        <v>1593</v>
      </c>
    </row>
    <row r="197" spans="4:4" x14ac:dyDescent="0.2">
      <c r="D197" t="s">
        <v>1594</v>
      </c>
    </row>
    <row r="198" spans="4:4" x14ac:dyDescent="0.2">
      <c r="D198" t="s">
        <v>1595</v>
      </c>
    </row>
    <row r="199" spans="4:4" x14ac:dyDescent="0.2">
      <c r="D199" t="s">
        <v>1596</v>
      </c>
    </row>
    <row r="200" spans="4:4" x14ac:dyDescent="0.2">
      <c r="D200" t="s">
        <v>1597</v>
      </c>
    </row>
    <row r="201" spans="4:4" x14ac:dyDescent="0.2">
      <c r="D201" t="s">
        <v>1598</v>
      </c>
    </row>
    <row r="202" spans="4:4" x14ac:dyDescent="0.2">
      <c r="D202" t="s">
        <v>1599</v>
      </c>
    </row>
    <row r="203" spans="4:4" x14ac:dyDescent="0.2">
      <c r="D203" t="s">
        <v>1600</v>
      </c>
    </row>
    <row r="204" spans="4:4" x14ac:dyDescent="0.2">
      <c r="D204" t="s">
        <v>1601</v>
      </c>
    </row>
    <row r="205" spans="4:4" x14ac:dyDescent="0.2">
      <c r="D205" t="s">
        <v>1602</v>
      </c>
    </row>
    <row r="206" spans="4:4" x14ac:dyDescent="0.2">
      <c r="D206" t="s">
        <v>1603</v>
      </c>
    </row>
    <row r="207" spans="4:4" x14ac:dyDescent="0.2">
      <c r="D207" t="s">
        <v>1604</v>
      </c>
    </row>
    <row r="208" spans="4:4" x14ac:dyDescent="0.2">
      <c r="D208" t="s">
        <v>1605</v>
      </c>
    </row>
    <row r="209" spans="4:4" x14ac:dyDescent="0.2">
      <c r="D209" t="s">
        <v>1606</v>
      </c>
    </row>
    <row r="210" spans="4:4" x14ac:dyDescent="0.2">
      <c r="D210" t="s">
        <v>1607</v>
      </c>
    </row>
    <row r="211" spans="4:4" x14ac:dyDescent="0.2">
      <c r="D211" t="s">
        <v>1608</v>
      </c>
    </row>
    <row r="212" spans="4:4" x14ac:dyDescent="0.2">
      <c r="D212" t="s">
        <v>1609</v>
      </c>
    </row>
    <row r="213" spans="4:4" x14ac:dyDescent="0.2">
      <c r="D213" t="s">
        <v>1610</v>
      </c>
    </row>
    <row r="214" spans="4:4" x14ac:dyDescent="0.2">
      <c r="D214" t="s">
        <v>1611</v>
      </c>
    </row>
    <row r="215" spans="4:4" x14ac:dyDescent="0.2">
      <c r="D215" t="s">
        <v>1612</v>
      </c>
    </row>
    <row r="216" spans="4:4" x14ac:dyDescent="0.2">
      <c r="D216" t="s">
        <v>1613</v>
      </c>
    </row>
    <row r="217" spans="4:4" x14ac:dyDescent="0.2">
      <c r="D217" t="s">
        <v>1614</v>
      </c>
    </row>
    <row r="218" spans="4:4" x14ac:dyDescent="0.2">
      <c r="D218" t="s">
        <v>1615</v>
      </c>
    </row>
    <row r="219" spans="4:4" x14ac:dyDescent="0.2">
      <c r="D219" t="s">
        <v>1616</v>
      </c>
    </row>
    <row r="220" spans="4:4" x14ac:dyDescent="0.2">
      <c r="D220" t="s">
        <v>1617</v>
      </c>
    </row>
    <row r="221" spans="4:4" x14ac:dyDescent="0.2">
      <c r="D221" t="s">
        <v>1618</v>
      </c>
    </row>
    <row r="222" spans="4:4" x14ac:dyDescent="0.2">
      <c r="D222" t="s">
        <v>1619</v>
      </c>
    </row>
    <row r="223" spans="4:4" x14ac:dyDescent="0.2">
      <c r="D223" t="s">
        <v>1620</v>
      </c>
    </row>
    <row r="224" spans="4:4" x14ac:dyDescent="0.2">
      <c r="D224" t="s">
        <v>1621</v>
      </c>
    </row>
    <row r="225" spans="4:4" x14ac:dyDescent="0.2">
      <c r="D225" t="s">
        <v>1622</v>
      </c>
    </row>
    <row r="226" spans="4:4" x14ac:dyDescent="0.2">
      <c r="D226" t="s">
        <v>1623</v>
      </c>
    </row>
    <row r="227" spans="4:4" x14ac:dyDescent="0.2">
      <c r="D227" t="s">
        <v>1624</v>
      </c>
    </row>
    <row r="228" spans="4:4" x14ac:dyDescent="0.2">
      <c r="D228" t="s">
        <v>1625</v>
      </c>
    </row>
    <row r="229" spans="4:4" x14ac:dyDescent="0.2">
      <c r="D229" t="s">
        <v>1626</v>
      </c>
    </row>
    <row r="230" spans="4:4" x14ac:dyDescent="0.2">
      <c r="D230" t="s">
        <v>1627</v>
      </c>
    </row>
    <row r="231" spans="4:4" x14ac:dyDescent="0.2">
      <c r="D231" t="s">
        <v>1628</v>
      </c>
    </row>
    <row r="232" spans="4:4" x14ac:dyDescent="0.2">
      <c r="D232" t="s">
        <v>1629</v>
      </c>
    </row>
    <row r="233" spans="4:4" x14ac:dyDescent="0.2">
      <c r="D233" t="s">
        <v>1630</v>
      </c>
    </row>
    <row r="234" spans="4:4" x14ac:dyDescent="0.2">
      <c r="D234" t="s">
        <v>1631</v>
      </c>
    </row>
    <row r="235" spans="4:4" x14ac:dyDescent="0.2">
      <c r="D235" t="s">
        <v>1632</v>
      </c>
    </row>
    <row r="236" spans="4:4" x14ac:dyDescent="0.2">
      <c r="D236" t="s">
        <v>1633</v>
      </c>
    </row>
    <row r="237" spans="4:4" x14ac:dyDescent="0.2">
      <c r="D237" t="s">
        <v>1634</v>
      </c>
    </row>
    <row r="238" spans="4:4" x14ac:dyDescent="0.2">
      <c r="D238" t="s">
        <v>1635</v>
      </c>
    </row>
    <row r="239" spans="4:4" x14ac:dyDescent="0.2">
      <c r="D239" t="s">
        <v>1636</v>
      </c>
    </row>
    <row r="240" spans="4:4" x14ac:dyDescent="0.2">
      <c r="D240" t="s">
        <v>1637</v>
      </c>
    </row>
    <row r="241" spans="4:4" x14ac:dyDescent="0.2">
      <c r="D241" t="s">
        <v>1638</v>
      </c>
    </row>
    <row r="242" spans="4:4" x14ac:dyDescent="0.2">
      <c r="D242" t="s">
        <v>1639</v>
      </c>
    </row>
    <row r="243" spans="4:4" x14ac:dyDescent="0.2">
      <c r="D243" t="s">
        <v>1640</v>
      </c>
    </row>
    <row r="244" spans="4:4" x14ac:dyDescent="0.2">
      <c r="D244" t="s">
        <v>1641</v>
      </c>
    </row>
    <row r="245" spans="4:4" x14ac:dyDescent="0.2">
      <c r="D245" t="s">
        <v>1642</v>
      </c>
    </row>
    <row r="246" spans="4:4" x14ac:dyDescent="0.2">
      <c r="D246" t="s">
        <v>1643</v>
      </c>
    </row>
    <row r="247" spans="4:4" x14ac:dyDescent="0.2">
      <c r="D247" t="s">
        <v>1644</v>
      </c>
    </row>
    <row r="248" spans="4:4" x14ac:dyDescent="0.2">
      <c r="D248" t="s">
        <v>1645</v>
      </c>
    </row>
    <row r="249" spans="4:4" x14ac:dyDescent="0.2">
      <c r="D249" t="s">
        <v>1646</v>
      </c>
    </row>
    <row r="250" spans="4:4" x14ac:dyDescent="0.2">
      <c r="D250" t="s">
        <v>1647</v>
      </c>
    </row>
    <row r="251" spans="4:4" x14ac:dyDescent="0.2">
      <c r="D251" t="s">
        <v>1648</v>
      </c>
    </row>
    <row r="252" spans="4:4" x14ac:dyDescent="0.2">
      <c r="D252" t="s">
        <v>1649</v>
      </c>
    </row>
    <row r="253" spans="4:4" x14ac:dyDescent="0.2">
      <c r="D253" t="s">
        <v>1650</v>
      </c>
    </row>
    <row r="254" spans="4:4" x14ac:dyDescent="0.2">
      <c r="D254" t="s">
        <v>1651</v>
      </c>
    </row>
    <row r="255" spans="4:4" x14ac:dyDescent="0.2">
      <c r="D255" t="s">
        <v>1652</v>
      </c>
    </row>
    <row r="256" spans="4:4" x14ac:dyDescent="0.2">
      <c r="D256" t="s">
        <v>1653</v>
      </c>
    </row>
    <row r="257" spans="4:4" x14ac:dyDescent="0.2">
      <c r="D257" t="s">
        <v>1654</v>
      </c>
    </row>
    <row r="258" spans="4:4" x14ac:dyDescent="0.2">
      <c r="D258" t="s">
        <v>1655</v>
      </c>
    </row>
    <row r="259" spans="4:4" x14ac:dyDescent="0.2">
      <c r="D259" t="s">
        <v>1656</v>
      </c>
    </row>
    <row r="260" spans="4:4" x14ac:dyDescent="0.2">
      <c r="D260" t="s">
        <v>1657</v>
      </c>
    </row>
    <row r="261" spans="4:4" x14ac:dyDescent="0.2">
      <c r="D261" t="s">
        <v>1658</v>
      </c>
    </row>
    <row r="262" spans="4:4" x14ac:dyDescent="0.2">
      <c r="D262" t="s">
        <v>1659</v>
      </c>
    </row>
    <row r="263" spans="4:4" x14ac:dyDescent="0.2">
      <c r="D263" t="s">
        <v>1660</v>
      </c>
    </row>
    <row r="264" spans="4:4" x14ac:dyDescent="0.2">
      <c r="D264" t="s">
        <v>1661</v>
      </c>
    </row>
    <row r="265" spans="4:4" x14ac:dyDescent="0.2">
      <c r="D265" t="s">
        <v>1662</v>
      </c>
    </row>
    <row r="266" spans="4:4" x14ac:dyDescent="0.2">
      <c r="D266" t="s">
        <v>1663</v>
      </c>
    </row>
    <row r="267" spans="4:4" x14ac:dyDescent="0.2">
      <c r="D267" t="s">
        <v>1664</v>
      </c>
    </row>
    <row r="268" spans="4:4" x14ac:dyDescent="0.2">
      <c r="D268" t="s">
        <v>1665</v>
      </c>
    </row>
    <row r="269" spans="4:4" x14ac:dyDescent="0.2">
      <c r="D269" t="s">
        <v>1666</v>
      </c>
    </row>
    <row r="270" spans="4:4" x14ac:dyDescent="0.2">
      <c r="D270" t="s">
        <v>1667</v>
      </c>
    </row>
    <row r="271" spans="4:4" x14ac:dyDescent="0.2">
      <c r="D271" t="s">
        <v>1668</v>
      </c>
    </row>
    <row r="272" spans="4:4" x14ac:dyDescent="0.2">
      <c r="D272" t="s">
        <v>1669</v>
      </c>
    </row>
    <row r="273" spans="4:4" x14ac:dyDescent="0.2">
      <c r="D273" t="s">
        <v>1670</v>
      </c>
    </row>
    <row r="274" spans="4:4" x14ac:dyDescent="0.2">
      <c r="D274" t="s">
        <v>1671</v>
      </c>
    </row>
    <row r="275" spans="4:4" x14ac:dyDescent="0.2">
      <c r="D275" t="s">
        <v>1672</v>
      </c>
    </row>
    <row r="276" spans="4:4" x14ac:dyDescent="0.2">
      <c r="D276" t="s">
        <v>1673</v>
      </c>
    </row>
    <row r="277" spans="4:4" x14ac:dyDescent="0.2">
      <c r="D277" t="s">
        <v>1674</v>
      </c>
    </row>
    <row r="278" spans="4:4" x14ac:dyDescent="0.2">
      <c r="D278" t="s">
        <v>1675</v>
      </c>
    </row>
    <row r="279" spans="4:4" x14ac:dyDescent="0.2">
      <c r="D279" t="s">
        <v>1676</v>
      </c>
    </row>
    <row r="280" spans="4:4" x14ac:dyDescent="0.2">
      <c r="D280" t="s">
        <v>1677</v>
      </c>
    </row>
    <row r="281" spans="4:4" x14ac:dyDescent="0.2">
      <c r="D281" t="s">
        <v>1678</v>
      </c>
    </row>
    <row r="282" spans="4:4" x14ac:dyDescent="0.2">
      <c r="D282" t="s">
        <v>1679</v>
      </c>
    </row>
    <row r="283" spans="4:4" x14ac:dyDescent="0.2">
      <c r="D283" t="s">
        <v>1680</v>
      </c>
    </row>
    <row r="284" spans="4:4" x14ac:dyDescent="0.2">
      <c r="D284" t="s">
        <v>1681</v>
      </c>
    </row>
    <row r="285" spans="4:4" x14ac:dyDescent="0.2">
      <c r="D285" t="s">
        <v>1682</v>
      </c>
    </row>
    <row r="286" spans="4:4" x14ac:dyDescent="0.2">
      <c r="D286" t="s">
        <v>1683</v>
      </c>
    </row>
    <row r="287" spans="4:4" x14ac:dyDescent="0.2">
      <c r="D287" t="s">
        <v>1684</v>
      </c>
    </row>
    <row r="288" spans="4:4" x14ac:dyDescent="0.2">
      <c r="D288" t="s">
        <v>1685</v>
      </c>
    </row>
    <row r="289" spans="4:4" x14ac:dyDescent="0.2">
      <c r="D289" t="s">
        <v>1686</v>
      </c>
    </row>
    <row r="290" spans="4:4" x14ac:dyDescent="0.2">
      <c r="D290" t="s">
        <v>1687</v>
      </c>
    </row>
    <row r="291" spans="4:4" x14ac:dyDescent="0.2">
      <c r="D291" t="s">
        <v>1688</v>
      </c>
    </row>
    <row r="292" spans="4:4" x14ac:dyDescent="0.2">
      <c r="D292" t="s">
        <v>1689</v>
      </c>
    </row>
    <row r="293" spans="4:4" x14ac:dyDescent="0.2">
      <c r="D293" t="s">
        <v>1690</v>
      </c>
    </row>
    <row r="294" spans="4:4" x14ac:dyDescent="0.2">
      <c r="D294" t="s">
        <v>1691</v>
      </c>
    </row>
    <row r="295" spans="4:4" x14ac:dyDescent="0.2">
      <c r="D295" t="s">
        <v>1692</v>
      </c>
    </row>
    <row r="296" spans="4:4" x14ac:dyDescent="0.2">
      <c r="D296" t="s">
        <v>1693</v>
      </c>
    </row>
    <row r="297" spans="4:4" x14ac:dyDescent="0.2">
      <c r="D297" t="s">
        <v>1694</v>
      </c>
    </row>
    <row r="298" spans="4:4" x14ac:dyDescent="0.2">
      <c r="D298" t="s">
        <v>1695</v>
      </c>
    </row>
    <row r="299" spans="4:4" x14ac:dyDescent="0.2">
      <c r="D299" t="s">
        <v>1696</v>
      </c>
    </row>
    <row r="300" spans="4:4" x14ac:dyDescent="0.2">
      <c r="D300" t="s">
        <v>1697</v>
      </c>
    </row>
    <row r="301" spans="4:4" x14ac:dyDescent="0.2">
      <c r="D301" t="s">
        <v>1698</v>
      </c>
    </row>
    <row r="302" spans="4:4" x14ac:dyDescent="0.2">
      <c r="D302" t="s">
        <v>1699</v>
      </c>
    </row>
    <row r="303" spans="4:4" x14ac:dyDescent="0.2">
      <c r="D303" t="s">
        <v>1700</v>
      </c>
    </row>
    <row r="304" spans="4:4" x14ac:dyDescent="0.2">
      <c r="D304" t="s">
        <v>1701</v>
      </c>
    </row>
    <row r="305" spans="4:4" x14ac:dyDescent="0.2">
      <c r="D305" t="s">
        <v>1702</v>
      </c>
    </row>
    <row r="306" spans="4:4" x14ac:dyDescent="0.2">
      <c r="D306" t="s">
        <v>1703</v>
      </c>
    </row>
    <row r="307" spans="4:4" x14ac:dyDescent="0.2">
      <c r="D307" t="s">
        <v>1704</v>
      </c>
    </row>
    <row r="308" spans="4:4" x14ac:dyDescent="0.2">
      <c r="D308" t="s">
        <v>1705</v>
      </c>
    </row>
    <row r="309" spans="4:4" x14ac:dyDescent="0.2">
      <c r="D309" t="s">
        <v>1706</v>
      </c>
    </row>
    <row r="310" spans="4:4" x14ac:dyDescent="0.2">
      <c r="D310" t="s">
        <v>1707</v>
      </c>
    </row>
    <row r="311" spans="4:4" x14ac:dyDescent="0.2">
      <c r="D311" t="s">
        <v>1708</v>
      </c>
    </row>
    <row r="312" spans="4:4" x14ac:dyDescent="0.2">
      <c r="D312" t="s">
        <v>1709</v>
      </c>
    </row>
    <row r="313" spans="4:4" x14ac:dyDescent="0.2">
      <c r="D313" t="s">
        <v>1710</v>
      </c>
    </row>
    <row r="314" spans="4:4" x14ac:dyDescent="0.2">
      <c r="D314" t="s">
        <v>1711</v>
      </c>
    </row>
    <row r="315" spans="4:4" x14ac:dyDescent="0.2">
      <c r="D315" t="s">
        <v>1712</v>
      </c>
    </row>
    <row r="316" spans="4:4" x14ac:dyDescent="0.2">
      <c r="D316" t="s">
        <v>1713</v>
      </c>
    </row>
    <row r="317" spans="4:4" x14ac:dyDescent="0.2">
      <c r="D317" t="s">
        <v>1714</v>
      </c>
    </row>
    <row r="318" spans="4:4" x14ac:dyDescent="0.2">
      <c r="D318" t="s">
        <v>1715</v>
      </c>
    </row>
    <row r="319" spans="4:4" x14ac:dyDescent="0.2">
      <c r="D319" t="s">
        <v>1716</v>
      </c>
    </row>
    <row r="320" spans="4:4" x14ac:dyDescent="0.2">
      <c r="D320" t="s">
        <v>1717</v>
      </c>
    </row>
    <row r="321" spans="4:4" x14ac:dyDescent="0.2">
      <c r="D321" t="s">
        <v>1718</v>
      </c>
    </row>
    <row r="322" spans="4:4" x14ac:dyDescent="0.2">
      <c r="D322" t="s">
        <v>1719</v>
      </c>
    </row>
    <row r="323" spans="4:4" x14ac:dyDescent="0.2">
      <c r="D323" t="s">
        <v>1720</v>
      </c>
    </row>
    <row r="324" spans="4:4" x14ac:dyDescent="0.2">
      <c r="D324" t="s">
        <v>1721</v>
      </c>
    </row>
    <row r="325" spans="4:4" x14ac:dyDescent="0.2">
      <c r="D325" t="s">
        <v>1722</v>
      </c>
    </row>
    <row r="326" spans="4:4" x14ac:dyDescent="0.2">
      <c r="D326" t="s">
        <v>1723</v>
      </c>
    </row>
    <row r="327" spans="4:4" x14ac:dyDescent="0.2">
      <c r="D327" t="s">
        <v>1724</v>
      </c>
    </row>
    <row r="328" spans="4:4" x14ac:dyDescent="0.2">
      <c r="D328" t="s">
        <v>1725</v>
      </c>
    </row>
    <row r="329" spans="4:4" x14ac:dyDescent="0.2">
      <c r="D329" t="s">
        <v>1726</v>
      </c>
    </row>
    <row r="330" spans="4:4" x14ac:dyDescent="0.2">
      <c r="D330" t="s">
        <v>1727</v>
      </c>
    </row>
    <row r="331" spans="4:4" x14ac:dyDescent="0.2">
      <c r="D331" t="s">
        <v>1728</v>
      </c>
    </row>
    <row r="332" spans="4:4" x14ac:dyDescent="0.2">
      <c r="D332" t="s">
        <v>1729</v>
      </c>
    </row>
    <row r="333" spans="4:4" x14ac:dyDescent="0.2">
      <c r="D333" t="s">
        <v>1730</v>
      </c>
    </row>
    <row r="334" spans="4:4" x14ac:dyDescent="0.2">
      <c r="D334" t="s">
        <v>1731</v>
      </c>
    </row>
    <row r="335" spans="4:4" x14ac:dyDescent="0.2">
      <c r="D335" t="s">
        <v>1732</v>
      </c>
    </row>
    <row r="336" spans="4:4" x14ac:dyDescent="0.2">
      <c r="D336" t="s">
        <v>1733</v>
      </c>
    </row>
    <row r="337" spans="4:4" x14ac:dyDescent="0.2">
      <c r="D337" t="s">
        <v>1734</v>
      </c>
    </row>
    <row r="338" spans="4:4" x14ac:dyDescent="0.2">
      <c r="D338" t="s">
        <v>1735</v>
      </c>
    </row>
    <row r="339" spans="4:4" x14ac:dyDescent="0.2">
      <c r="D339" t="s">
        <v>1736</v>
      </c>
    </row>
    <row r="340" spans="4:4" x14ac:dyDescent="0.2">
      <c r="D340" t="s">
        <v>1737</v>
      </c>
    </row>
    <row r="341" spans="4:4" x14ac:dyDescent="0.2">
      <c r="D341" t="s">
        <v>1738</v>
      </c>
    </row>
    <row r="342" spans="4:4" x14ac:dyDescent="0.2">
      <c r="D342" t="s">
        <v>1739</v>
      </c>
    </row>
    <row r="343" spans="4:4" x14ac:dyDescent="0.2">
      <c r="D343" t="s">
        <v>1740</v>
      </c>
    </row>
    <row r="344" spans="4:4" x14ac:dyDescent="0.2">
      <c r="D344" t="s">
        <v>1741</v>
      </c>
    </row>
    <row r="345" spans="4:4" x14ac:dyDescent="0.2">
      <c r="D345" t="s">
        <v>1742</v>
      </c>
    </row>
    <row r="346" spans="4:4" x14ac:dyDescent="0.2">
      <c r="D346" t="s">
        <v>1743</v>
      </c>
    </row>
    <row r="347" spans="4:4" x14ac:dyDescent="0.2">
      <c r="D347" t="s">
        <v>1744</v>
      </c>
    </row>
    <row r="348" spans="4:4" x14ac:dyDescent="0.2">
      <c r="D348" t="s">
        <v>1745</v>
      </c>
    </row>
    <row r="349" spans="4:4" x14ac:dyDescent="0.2">
      <c r="D349" t="s">
        <v>1746</v>
      </c>
    </row>
    <row r="350" spans="4:4" x14ac:dyDescent="0.2">
      <c r="D350" t="s">
        <v>1747</v>
      </c>
    </row>
    <row r="351" spans="4:4" x14ac:dyDescent="0.2">
      <c r="D351" t="s">
        <v>1748</v>
      </c>
    </row>
    <row r="352" spans="4:4" x14ac:dyDescent="0.2">
      <c r="D352" t="s">
        <v>1749</v>
      </c>
    </row>
    <row r="353" spans="4:4" x14ac:dyDescent="0.2">
      <c r="D353" t="s">
        <v>1750</v>
      </c>
    </row>
    <row r="354" spans="4:4" x14ac:dyDescent="0.2">
      <c r="D354" t="s">
        <v>1751</v>
      </c>
    </row>
    <row r="355" spans="4:4" x14ac:dyDescent="0.2">
      <c r="D355" t="s">
        <v>1752</v>
      </c>
    </row>
    <row r="356" spans="4:4" x14ac:dyDescent="0.2">
      <c r="D356" t="s">
        <v>1753</v>
      </c>
    </row>
    <row r="357" spans="4:4" x14ac:dyDescent="0.2">
      <c r="D357" t="s">
        <v>1754</v>
      </c>
    </row>
    <row r="358" spans="4:4" x14ac:dyDescent="0.2">
      <c r="D358" t="s">
        <v>1755</v>
      </c>
    </row>
    <row r="359" spans="4:4" x14ac:dyDescent="0.2">
      <c r="D359" t="s">
        <v>1756</v>
      </c>
    </row>
    <row r="360" spans="4:4" x14ac:dyDescent="0.2">
      <c r="D360" t="s">
        <v>1757</v>
      </c>
    </row>
    <row r="361" spans="4:4" x14ac:dyDescent="0.2">
      <c r="D361" t="s">
        <v>1758</v>
      </c>
    </row>
    <row r="362" spans="4:4" x14ac:dyDescent="0.2">
      <c r="D362" t="s">
        <v>1759</v>
      </c>
    </row>
    <row r="363" spans="4:4" x14ac:dyDescent="0.2">
      <c r="D363" t="s">
        <v>1760</v>
      </c>
    </row>
    <row r="364" spans="4:4" x14ac:dyDescent="0.2">
      <c r="D364" t="s">
        <v>1761</v>
      </c>
    </row>
    <row r="365" spans="4:4" x14ac:dyDescent="0.2">
      <c r="D365" t="s">
        <v>1762</v>
      </c>
    </row>
    <row r="366" spans="4:4" x14ac:dyDescent="0.2">
      <c r="D366" t="s">
        <v>1763</v>
      </c>
    </row>
    <row r="367" spans="4:4" x14ac:dyDescent="0.2">
      <c r="D367" t="s">
        <v>1764</v>
      </c>
    </row>
    <row r="368" spans="4:4" x14ac:dyDescent="0.2">
      <c r="D368" t="s">
        <v>1765</v>
      </c>
    </row>
    <row r="369" spans="4:4" x14ac:dyDescent="0.2">
      <c r="D369" t="s">
        <v>1766</v>
      </c>
    </row>
    <row r="370" spans="4:4" x14ac:dyDescent="0.2">
      <c r="D370" t="s">
        <v>1767</v>
      </c>
    </row>
    <row r="371" spans="4:4" x14ac:dyDescent="0.2">
      <c r="D371" t="s">
        <v>1768</v>
      </c>
    </row>
    <row r="372" spans="4:4" x14ac:dyDescent="0.2">
      <c r="D372" t="s">
        <v>1769</v>
      </c>
    </row>
    <row r="373" spans="4:4" x14ac:dyDescent="0.2">
      <c r="D373" t="s">
        <v>1770</v>
      </c>
    </row>
    <row r="374" spans="4:4" x14ac:dyDescent="0.2">
      <c r="D374" t="s">
        <v>1771</v>
      </c>
    </row>
    <row r="375" spans="4:4" x14ac:dyDescent="0.2">
      <c r="D375" t="s">
        <v>1772</v>
      </c>
    </row>
    <row r="376" spans="4:4" x14ac:dyDescent="0.2">
      <c r="D376" t="s">
        <v>1773</v>
      </c>
    </row>
    <row r="377" spans="4:4" x14ac:dyDescent="0.2">
      <c r="D377" t="s">
        <v>1774</v>
      </c>
    </row>
    <row r="378" spans="4:4" x14ac:dyDescent="0.2">
      <c r="D378" t="s">
        <v>1775</v>
      </c>
    </row>
    <row r="379" spans="4:4" x14ac:dyDescent="0.2">
      <c r="D379" t="s">
        <v>1947</v>
      </c>
    </row>
    <row r="380" spans="4:4" x14ac:dyDescent="0.2">
      <c r="D380" t="s">
        <v>1948</v>
      </c>
    </row>
    <row r="381" spans="4:4" x14ac:dyDescent="0.2">
      <c r="D381" t="s">
        <v>1949</v>
      </c>
    </row>
    <row r="382" spans="4:4" x14ac:dyDescent="0.2">
      <c r="D382" t="s">
        <v>1950</v>
      </c>
    </row>
    <row r="383" spans="4:4" x14ac:dyDescent="0.2">
      <c r="D383" t="s">
        <v>1951</v>
      </c>
    </row>
    <row r="384" spans="4:4" x14ac:dyDescent="0.2">
      <c r="D384" t="s">
        <v>1952</v>
      </c>
    </row>
    <row r="385" spans="4:4" x14ac:dyDescent="0.2">
      <c r="D385" t="s">
        <v>1953</v>
      </c>
    </row>
    <row r="386" spans="4:4" x14ac:dyDescent="0.2">
      <c r="D386" t="s">
        <v>1954</v>
      </c>
    </row>
    <row r="387" spans="4:4" x14ac:dyDescent="0.2">
      <c r="D387" t="s">
        <v>2026</v>
      </c>
    </row>
    <row r="388" spans="4:4" x14ac:dyDescent="0.2">
      <c r="D388" t="s">
        <v>2027</v>
      </c>
    </row>
    <row r="389" spans="4:4" x14ac:dyDescent="0.2">
      <c r="D389" t="s">
        <v>2028</v>
      </c>
    </row>
    <row r="390" spans="4:4" x14ac:dyDescent="0.2">
      <c r="D390" t="s">
        <v>2029</v>
      </c>
    </row>
    <row r="391" spans="4:4" x14ac:dyDescent="0.2">
      <c r="D391" t="s">
        <v>2030</v>
      </c>
    </row>
    <row r="392" spans="4:4" x14ac:dyDescent="0.2">
      <c r="D392" t="s">
        <v>2031</v>
      </c>
    </row>
    <row r="393" spans="4:4" x14ac:dyDescent="0.2">
      <c r="D393" t="s">
        <v>2032</v>
      </c>
    </row>
    <row r="394" spans="4:4" x14ac:dyDescent="0.2">
      <c r="D394" t="s">
        <v>2033</v>
      </c>
    </row>
    <row r="395" spans="4:4" x14ac:dyDescent="0.2">
      <c r="D395" t="s">
        <v>2770</v>
      </c>
    </row>
    <row r="396" spans="4:4" x14ac:dyDescent="0.2">
      <c r="D396" t="s">
        <v>2771</v>
      </c>
    </row>
    <row r="397" spans="4:4" x14ac:dyDescent="0.2">
      <c r="D397" t="s">
        <v>2034</v>
      </c>
    </row>
    <row r="398" spans="4:4" x14ac:dyDescent="0.2">
      <c r="D398" t="s">
        <v>2035</v>
      </c>
    </row>
    <row r="399" spans="4:4" x14ac:dyDescent="0.2">
      <c r="D399" t="s">
        <v>2036</v>
      </c>
    </row>
    <row r="400" spans="4:4" x14ac:dyDescent="0.2">
      <c r="D400" t="s">
        <v>2037</v>
      </c>
    </row>
    <row r="401" spans="4:4" x14ac:dyDescent="0.2">
      <c r="D401" t="s">
        <v>2038</v>
      </c>
    </row>
    <row r="402" spans="4:4" x14ac:dyDescent="0.2">
      <c r="D402" t="s">
        <v>2039</v>
      </c>
    </row>
    <row r="403" spans="4:4" x14ac:dyDescent="0.2">
      <c r="D403" t="s">
        <v>2040</v>
      </c>
    </row>
    <row r="404" spans="4:4" x14ac:dyDescent="0.2">
      <c r="D404" t="s">
        <v>2047</v>
      </c>
    </row>
    <row r="405" spans="4:4" x14ac:dyDescent="0.2">
      <c r="D405" t="s">
        <v>2772</v>
      </c>
    </row>
    <row r="406" spans="4:4" x14ac:dyDescent="0.2">
      <c r="D406" t="s">
        <v>2773</v>
      </c>
    </row>
    <row r="407" spans="4:4" x14ac:dyDescent="0.2">
      <c r="D407" t="s">
        <v>2774</v>
      </c>
    </row>
    <row r="408" spans="4:4" x14ac:dyDescent="0.2">
      <c r="D408" t="s">
        <v>2775</v>
      </c>
    </row>
    <row r="409" spans="4:4" x14ac:dyDescent="0.2">
      <c r="D409" t="s">
        <v>2776</v>
      </c>
    </row>
    <row r="410" spans="4:4" x14ac:dyDescent="0.2">
      <c r="D410" t="s">
        <v>2777</v>
      </c>
    </row>
    <row r="411" spans="4:4" x14ac:dyDescent="0.2">
      <c r="D411" t="s">
        <v>2778</v>
      </c>
    </row>
    <row r="412" spans="4:4" x14ac:dyDescent="0.2">
      <c r="D412" t="s">
        <v>2779</v>
      </c>
    </row>
    <row r="413" spans="4:4" x14ac:dyDescent="0.2">
      <c r="D413" t="s">
        <v>2780</v>
      </c>
    </row>
    <row r="414" spans="4:4" x14ac:dyDescent="0.2">
      <c r="D414" t="s">
        <v>2781</v>
      </c>
    </row>
    <row r="415" spans="4:4" x14ac:dyDescent="0.2">
      <c r="D415" t="s">
        <v>2782</v>
      </c>
    </row>
    <row r="416" spans="4:4" x14ac:dyDescent="0.2">
      <c r="D416" t="s">
        <v>2783</v>
      </c>
    </row>
    <row r="417" spans="4:4" x14ac:dyDescent="0.2">
      <c r="D417" t="s">
        <v>2784</v>
      </c>
    </row>
    <row r="418" spans="4:4" x14ac:dyDescent="0.2">
      <c r="D418" t="s">
        <v>2785</v>
      </c>
    </row>
    <row r="419" spans="4:4" x14ac:dyDescent="0.2">
      <c r="D419" t="s">
        <v>2786</v>
      </c>
    </row>
    <row r="420" spans="4:4" x14ac:dyDescent="0.2">
      <c r="D420" t="s">
        <v>2787</v>
      </c>
    </row>
    <row r="421" spans="4:4" x14ac:dyDescent="0.2">
      <c r="D421" t="s">
        <v>2788</v>
      </c>
    </row>
    <row r="422" spans="4:4" x14ac:dyDescent="0.2">
      <c r="D422" t="s">
        <v>2789</v>
      </c>
    </row>
    <row r="423" spans="4:4" x14ac:dyDescent="0.2">
      <c r="D423" t="s">
        <v>2790</v>
      </c>
    </row>
    <row r="424" spans="4:4" x14ac:dyDescent="0.2">
      <c r="D424" t="s">
        <v>2791</v>
      </c>
    </row>
    <row r="425" spans="4:4" x14ac:dyDescent="0.2">
      <c r="D425" t="s">
        <v>2792</v>
      </c>
    </row>
    <row r="426" spans="4:4" x14ac:dyDescent="0.2">
      <c r="D426" t="s">
        <v>2793</v>
      </c>
    </row>
    <row r="427" spans="4:4" x14ac:dyDescent="0.2">
      <c r="D427" t="s">
        <v>2794</v>
      </c>
    </row>
    <row r="428" spans="4:4" x14ac:dyDescent="0.2">
      <c r="D428" t="s">
        <v>2795</v>
      </c>
    </row>
    <row r="429" spans="4:4" x14ac:dyDescent="0.2">
      <c r="D429" t="s">
        <v>2796</v>
      </c>
    </row>
    <row r="430" spans="4:4" x14ac:dyDescent="0.2">
      <c r="D430" t="s">
        <v>2797</v>
      </c>
    </row>
    <row r="431" spans="4:4" x14ac:dyDescent="0.2">
      <c r="D431" t="s">
        <v>2798</v>
      </c>
    </row>
    <row r="432" spans="4:4" x14ac:dyDescent="0.2">
      <c r="D432" t="s">
        <v>2799</v>
      </c>
    </row>
    <row r="433" spans="4:4" x14ac:dyDescent="0.2">
      <c r="D433" t="s">
        <v>2800</v>
      </c>
    </row>
    <row r="434" spans="4:4" x14ac:dyDescent="0.2">
      <c r="D434" t="s">
        <v>2801</v>
      </c>
    </row>
    <row r="435" spans="4:4" x14ac:dyDescent="0.2">
      <c r="D435" t="s">
        <v>2802</v>
      </c>
    </row>
    <row r="436" spans="4:4" x14ac:dyDescent="0.2">
      <c r="D436" t="s">
        <v>2803</v>
      </c>
    </row>
    <row r="437" spans="4:4" x14ac:dyDescent="0.2">
      <c r="D437" t="s">
        <v>2804</v>
      </c>
    </row>
    <row r="438" spans="4:4" x14ac:dyDescent="0.2">
      <c r="D438" t="s">
        <v>2805</v>
      </c>
    </row>
    <row r="439" spans="4:4" x14ac:dyDescent="0.2">
      <c r="D439" t="s">
        <v>2806</v>
      </c>
    </row>
    <row r="440" spans="4:4" x14ac:dyDescent="0.2">
      <c r="D440" t="s">
        <v>2807</v>
      </c>
    </row>
    <row r="441" spans="4:4" x14ac:dyDescent="0.2">
      <c r="D441" t="s">
        <v>2808</v>
      </c>
    </row>
    <row r="442" spans="4:4" x14ac:dyDescent="0.2">
      <c r="D442" t="s">
        <v>2809</v>
      </c>
    </row>
    <row r="443" spans="4:4" x14ac:dyDescent="0.2">
      <c r="D443" t="s">
        <v>2810</v>
      </c>
    </row>
    <row r="444" spans="4:4" x14ac:dyDescent="0.2">
      <c r="D444" t="s">
        <v>2811</v>
      </c>
    </row>
    <row r="445" spans="4:4" x14ac:dyDescent="0.2">
      <c r="D445" t="s">
        <v>2812</v>
      </c>
    </row>
    <row r="446" spans="4:4" x14ac:dyDescent="0.2">
      <c r="D446" t="s">
        <v>2813</v>
      </c>
    </row>
    <row r="447" spans="4:4" x14ac:dyDescent="0.2">
      <c r="D447" t="s">
        <v>2814</v>
      </c>
    </row>
    <row r="448" spans="4:4" x14ac:dyDescent="0.2">
      <c r="D448" t="s">
        <v>2815</v>
      </c>
    </row>
    <row r="449" spans="4:4" x14ac:dyDescent="0.2">
      <c r="D449" t="s">
        <v>2816</v>
      </c>
    </row>
    <row r="450" spans="4:4" x14ac:dyDescent="0.2">
      <c r="D450" t="s">
        <v>2817</v>
      </c>
    </row>
    <row r="451" spans="4:4" x14ac:dyDescent="0.2">
      <c r="D451" t="s">
        <v>2818</v>
      </c>
    </row>
    <row r="452" spans="4:4" x14ac:dyDescent="0.2">
      <c r="D452" t="s">
        <v>2819</v>
      </c>
    </row>
    <row r="453" spans="4:4" x14ac:dyDescent="0.2">
      <c r="D453" t="s">
        <v>2820</v>
      </c>
    </row>
    <row r="454" spans="4:4" x14ac:dyDescent="0.2">
      <c r="D454" t="s">
        <v>2821</v>
      </c>
    </row>
    <row r="455" spans="4:4" x14ac:dyDescent="0.2">
      <c r="D455" t="s">
        <v>2822</v>
      </c>
    </row>
    <row r="456" spans="4:4" x14ac:dyDescent="0.2">
      <c r="D456" t="s">
        <v>2823</v>
      </c>
    </row>
    <row r="457" spans="4:4" x14ac:dyDescent="0.2">
      <c r="D457" t="s">
        <v>2824</v>
      </c>
    </row>
    <row r="458" spans="4:4" x14ac:dyDescent="0.2">
      <c r="D458" t="s">
        <v>2825</v>
      </c>
    </row>
    <row r="459" spans="4:4" x14ac:dyDescent="0.2">
      <c r="D459" t="s">
        <v>2826</v>
      </c>
    </row>
    <row r="460" spans="4:4" x14ac:dyDescent="0.2">
      <c r="D460" t="s">
        <v>2827</v>
      </c>
    </row>
    <row r="461" spans="4:4" x14ac:dyDescent="0.2">
      <c r="D461" t="s">
        <v>2828</v>
      </c>
    </row>
    <row r="462" spans="4:4" x14ac:dyDescent="0.2">
      <c r="D462" t="s">
        <v>2829</v>
      </c>
    </row>
    <row r="463" spans="4:4" x14ac:dyDescent="0.2">
      <c r="D463" t="s">
        <v>2830</v>
      </c>
    </row>
    <row r="464" spans="4:4" x14ac:dyDescent="0.2">
      <c r="D464" t="s">
        <v>2831</v>
      </c>
    </row>
    <row r="465" spans="4:4" x14ac:dyDescent="0.2">
      <c r="D465" t="s">
        <v>2832</v>
      </c>
    </row>
    <row r="466" spans="4:4" x14ac:dyDescent="0.2">
      <c r="D466" t="s">
        <v>2833</v>
      </c>
    </row>
    <row r="467" spans="4:4" x14ac:dyDescent="0.2">
      <c r="D467" t="s">
        <v>2834</v>
      </c>
    </row>
    <row r="468" spans="4:4" x14ac:dyDescent="0.2">
      <c r="D468" t="s">
        <v>2835</v>
      </c>
    </row>
    <row r="469" spans="4:4" x14ac:dyDescent="0.2">
      <c r="D469" t="s">
        <v>2836</v>
      </c>
    </row>
    <row r="470" spans="4:4" x14ac:dyDescent="0.2">
      <c r="D470" t="s">
        <v>2837</v>
      </c>
    </row>
    <row r="471" spans="4:4" x14ac:dyDescent="0.2">
      <c r="D471" t="s">
        <v>2838</v>
      </c>
    </row>
    <row r="472" spans="4:4" x14ac:dyDescent="0.2">
      <c r="D472" t="s">
        <v>2839</v>
      </c>
    </row>
    <row r="473" spans="4:4" x14ac:dyDescent="0.2">
      <c r="D473" t="s">
        <v>2840</v>
      </c>
    </row>
    <row r="474" spans="4:4" x14ac:dyDescent="0.2">
      <c r="D474" t="s">
        <v>2841</v>
      </c>
    </row>
    <row r="475" spans="4:4" x14ac:dyDescent="0.2">
      <c r="D475" t="s">
        <v>2842</v>
      </c>
    </row>
    <row r="476" spans="4:4" x14ac:dyDescent="0.2">
      <c r="D476" t="s">
        <v>2843</v>
      </c>
    </row>
    <row r="477" spans="4:4" x14ac:dyDescent="0.2">
      <c r="D477" t="s">
        <v>2844</v>
      </c>
    </row>
    <row r="478" spans="4:4" x14ac:dyDescent="0.2">
      <c r="D478" t="s">
        <v>2845</v>
      </c>
    </row>
    <row r="479" spans="4:4" x14ac:dyDescent="0.2">
      <c r="D479" t="s">
        <v>2846</v>
      </c>
    </row>
    <row r="480" spans="4:4" x14ac:dyDescent="0.2">
      <c r="D480" t="s">
        <v>2847</v>
      </c>
    </row>
    <row r="481" spans="4:4" x14ac:dyDescent="0.2">
      <c r="D481" t="s">
        <v>2848</v>
      </c>
    </row>
    <row r="482" spans="4:4" x14ac:dyDescent="0.2">
      <c r="D482" t="s">
        <v>2849</v>
      </c>
    </row>
    <row r="483" spans="4:4" x14ac:dyDescent="0.2">
      <c r="D483" t="s">
        <v>2850</v>
      </c>
    </row>
    <row r="484" spans="4:4" x14ac:dyDescent="0.2">
      <c r="D484" t="s">
        <v>2851</v>
      </c>
    </row>
    <row r="485" spans="4:4" x14ac:dyDescent="0.2">
      <c r="D485" t="s">
        <v>2852</v>
      </c>
    </row>
    <row r="486" spans="4:4" x14ac:dyDescent="0.2">
      <c r="D486" t="s">
        <v>2853</v>
      </c>
    </row>
    <row r="487" spans="4:4" x14ac:dyDescent="0.2">
      <c r="D487" t="s">
        <v>2854</v>
      </c>
    </row>
    <row r="488" spans="4:4" x14ac:dyDescent="0.2">
      <c r="D488" t="s">
        <v>2855</v>
      </c>
    </row>
    <row r="489" spans="4:4" x14ac:dyDescent="0.2">
      <c r="D489" t="s">
        <v>2856</v>
      </c>
    </row>
    <row r="490" spans="4:4" x14ac:dyDescent="0.2">
      <c r="D490" t="s">
        <v>2857</v>
      </c>
    </row>
    <row r="491" spans="4:4" x14ac:dyDescent="0.2">
      <c r="D491" t="s">
        <v>2858</v>
      </c>
    </row>
    <row r="492" spans="4:4" x14ac:dyDescent="0.2">
      <c r="D492" t="s">
        <v>2859</v>
      </c>
    </row>
    <row r="493" spans="4:4" x14ac:dyDescent="0.2">
      <c r="D493" t="s">
        <v>2860</v>
      </c>
    </row>
    <row r="494" spans="4:4" x14ac:dyDescent="0.2">
      <c r="D494" t="s">
        <v>2861</v>
      </c>
    </row>
    <row r="495" spans="4:4" x14ac:dyDescent="0.2">
      <c r="D495" t="s">
        <v>2862</v>
      </c>
    </row>
    <row r="496" spans="4:4" x14ac:dyDescent="0.2">
      <c r="D496" t="s">
        <v>2863</v>
      </c>
    </row>
    <row r="497" spans="4:4" x14ac:dyDescent="0.2">
      <c r="D497" t="s">
        <v>2864</v>
      </c>
    </row>
    <row r="498" spans="4:4" x14ac:dyDescent="0.2">
      <c r="D498" t="s">
        <v>2865</v>
      </c>
    </row>
    <row r="499" spans="4:4" x14ac:dyDescent="0.2">
      <c r="D499" t="s">
        <v>2866</v>
      </c>
    </row>
    <row r="500" spans="4:4" x14ac:dyDescent="0.2">
      <c r="D500" t="s">
        <v>2867</v>
      </c>
    </row>
    <row r="501" spans="4:4" x14ac:dyDescent="0.2">
      <c r="D501" t="s">
        <v>2868</v>
      </c>
    </row>
    <row r="502" spans="4:4" x14ac:dyDescent="0.2">
      <c r="D502" t="s">
        <v>2869</v>
      </c>
    </row>
    <row r="503" spans="4:4" x14ac:dyDescent="0.2">
      <c r="D503" t="s">
        <v>2870</v>
      </c>
    </row>
    <row r="504" spans="4:4" x14ac:dyDescent="0.2">
      <c r="D504" t="s">
        <v>2871</v>
      </c>
    </row>
    <row r="505" spans="4:4" x14ac:dyDescent="0.2">
      <c r="D505" t="s">
        <v>2872</v>
      </c>
    </row>
    <row r="506" spans="4:4" x14ac:dyDescent="0.2">
      <c r="D506" t="s">
        <v>2873</v>
      </c>
    </row>
    <row r="507" spans="4:4" x14ac:dyDescent="0.2">
      <c r="D507" t="s">
        <v>2874</v>
      </c>
    </row>
    <row r="508" spans="4:4" x14ac:dyDescent="0.2">
      <c r="D508" t="s">
        <v>2875</v>
      </c>
    </row>
    <row r="509" spans="4:4" x14ac:dyDescent="0.2">
      <c r="D509" t="s">
        <v>2876</v>
      </c>
    </row>
    <row r="510" spans="4:4" x14ac:dyDescent="0.2">
      <c r="D510" t="s">
        <v>2877</v>
      </c>
    </row>
    <row r="511" spans="4:4" x14ac:dyDescent="0.2">
      <c r="D511" t="s">
        <v>2878</v>
      </c>
    </row>
    <row r="512" spans="4:4" x14ac:dyDescent="0.2">
      <c r="D512" t="s">
        <v>2879</v>
      </c>
    </row>
    <row r="513" spans="4:4" x14ac:dyDescent="0.2">
      <c r="D513" t="s">
        <v>2880</v>
      </c>
    </row>
    <row r="514" spans="4:4" x14ac:dyDescent="0.2">
      <c r="D514" t="s">
        <v>2881</v>
      </c>
    </row>
    <row r="515" spans="4:4" x14ac:dyDescent="0.2">
      <c r="D515" t="s">
        <v>2882</v>
      </c>
    </row>
    <row r="516" spans="4:4" x14ac:dyDescent="0.2">
      <c r="D516" t="s">
        <v>2883</v>
      </c>
    </row>
    <row r="517" spans="4:4" x14ac:dyDescent="0.2">
      <c r="D517" t="s">
        <v>2884</v>
      </c>
    </row>
    <row r="518" spans="4:4" x14ac:dyDescent="0.2">
      <c r="D518" t="s">
        <v>2885</v>
      </c>
    </row>
    <row r="519" spans="4:4" x14ac:dyDescent="0.2">
      <c r="D519" t="s">
        <v>2886</v>
      </c>
    </row>
    <row r="520" spans="4:4" x14ac:dyDescent="0.2">
      <c r="D520" t="s">
        <v>2887</v>
      </c>
    </row>
    <row r="521" spans="4:4" x14ac:dyDescent="0.2">
      <c r="D521" t="s">
        <v>2888</v>
      </c>
    </row>
    <row r="522" spans="4:4" x14ac:dyDescent="0.2">
      <c r="D522" t="s">
        <v>2889</v>
      </c>
    </row>
    <row r="523" spans="4:4" x14ac:dyDescent="0.2">
      <c r="D523" t="s">
        <v>2890</v>
      </c>
    </row>
    <row r="524" spans="4:4" x14ac:dyDescent="0.2">
      <c r="D524" t="s">
        <v>2891</v>
      </c>
    </row>
    <row r="525" spans="4:4" x14ac:dyDescent="0.2">
      <c r="D525" t="s">
        <v>2892</v>
      </c>
    </row>
    <row r="526" spans="4:4" x14ac:dyDescent="0.2">
      <c r="D526" t="s">
        <v>2893</v>
      </c>
    </row>
    <row r="527" spans="4:4" x14ac:dyDescent="0.2">
      <c r="D527" t="s">
        <v>2894</v>
      </c>
    </row>
    <row r="528" spans="4:4" x14ac:dyDescent="0.2">
      <c r="D528" t="s">
        <v>2895</v>
      </c>
    </row>
    <row r="529" spans="4:4" x14ac:dyDescent="0.2">
      <c r="D529" t="s">
        <v>2896</v>
      </c>
    </row>
    <row r="530" spans="4:4" x14ac:dyDescent="0.2">
      <c r="D530" t="s">
        <v>2897</v>
      </c>
    </row>
    <row r="531" spans="4:4" x14ac:dyDescent="0.2">
      <c r="D531" t="s">
        <v>2898</v>
      </c>
    </row>
    <row r="532" spans="4:4" x14ac:dyDescent="0.2">
      <c r="D532" t="s">
        <v>2899</v>
      </c>
    </row>
    <row r="533" spans="4:4" x14ac:dyDescent="0.2">
      <c r="D533" t="s">
        <v>2900</v>
      </c>
    </row>
    <row r="534" spans="4:4" x14ac:dyDescent="0.2">
      <c r="D534" t="s">
        <v>2901</v>
      </c>
    </row>
    <row r="535" spans="4:4" x14ac:dyDescent="0.2">
      <c r="D535" t="s">
        <v>2902</v>
      </c>
    </row>
    <row r="536" spans="4:4" x14ac:dyDescent="0.2">
      <c r="D536" t="s">
        <v>2903</v>
      </c>
    </row>
    <row r="537" spans="4:4" x14ac:dyDescent="0.2">
      <c r="D537" t="s">
        <v>2904</v>
      </c>
    </row>
    <row r="538" spans="4:4" x14ac:dyDescent="0.2">
      <c r="D538" t="s">
        <v>2905</v>
      </c>
    </row>
    <row r="539" spans="4:4" x14ac:dyDescent="0.2">
      <c r="D539" t="s">
        <v>2906</v>
      </c>
    </row>
    <row r="540" spans="4:4" x14ac:dyDescent="0.2">
      <c r="D540" t="s">
        <v>2907</v>
      </c>
    </row>
    <row r="541" spans="4:4" x14ac:dyDescent="0.2">
      <c r="D541" t="s">
        <v>2908</v>
      </c>
    </row>
    <row r="542" spans="4:4" x14ac:dyDescent="0.2">
      <c r="D542" t="s">
        <v>2909</v>
      </c>
    </row>
    <row r="543" spans="4:4" x14ac:dyDescent="0.2">
      <c r="D543" t="s">
        <v>2910</v>
      </c>
    </row>
    <row r="544" spans="4:4" x14ac:dyDescent="0.2">
      <c r="D544" t="s">
        <v>2911</v>
      </c>
    </row>
    <row r="545" spans="4:4" x14ac:dyDescent="0.2">
      <c r="D545" t="s">
        <v>2912</v>
      </c>
    </row>
    <row r="546" spans="4:4" x14ac:dyDescent="0.2">
      <c r="D546" t="s">
        <v>2913</v>
      </c>
    </row>
    <row r="547" spans="4:4" x14ac:dyDescent="0.2">
      <c r="D547" t="s">
        <v>2914</v>
      </c>
    </row>
    <row r="548" spans="4:4" x14ac:dyDescent="0.2">
      <c r="D548" t="s">
        <v>2915</v>
      </c>
    </row>
    <row r="549" spans="4:4" x14ac:dyDescent="0.2">
      <c r="D549" t="s">
        <v>2916</v>
      </c>
    </row>
    <row r="550" spans="4:4" x14ac:dyDescent="0.2">
      <c r="D550" t="s">
        <v>2917</v>
      </c>
    </row>
    <row r="551" spans="4:4" x14ac:dyDescent="0.2">
      <c r="D551" t="s">
        <v>2918</v>
      </c>
    </row>
    <row r="552" spans="4:4" x14ac:dyDescent="0.2">
      <c r="D552" t="s">
        <v>2919</v>
      </c>
    </row>
    <row r="553" spans="4:4" x14ac:dyDescent="0.2">
      <c r="D553" t="s">
        <v>2920</v>
      </c>
    </row>
    <row r="554" spans="4:4" x14ac:dyDescent="0.2">
      <c r="D554" t="s">
        <v>2921</v>
      </c>
    </row>
    <row r="555" spans="4:4" x14ac:dyDescent="0.2">
      <c r="D555" t="s">
        <v>2922</v>
      </c>
    </row>
    <row r="556" spans="4:4" x14ac:dyDescent="0.2">
      <c r="D556" t="s">
        <v>2923</v>
      </c>
    </row>
    <row r="557" spans="4:4" x14ac:dyDescent="0.2">
      <c r="D557" t="s">
        <v>2924</v>
      </c>
    </row>
    <row r="558" spans="4:4" x14ac:dyDescent="0.2">
      <c r="D558" t="s">
        <v>2925</v>
      </c>
    </row>
    <row r="559" spans="4:4" x14ac:dyDescent="0.2">
      <c r="D559" t="s">
        <v>2926</v>
      </c>
    </row>
    <row r="560" spans="4:4" x14ac:dyDescent="0.2">
      <c r="D560" t="s">
        <v>2927</v>
      </c>
    </row>
    <row r="561" spans="4:4" x14ac:dyDescent="0.2">
      <c r="D561" t="s">
        <v>2928</v>
      </c>
    </row>
    <row r="562" spans="4:4" x14ac:dyDescent="0.2">
      <c r="D562" t="s">
        <v>2929</v>
      </c>
    </row>
    <row r="563" spans="4:4" x14ac:dyDescent="0.2">
      <c r="D563" t="s">
        <v>2930</v>
      </c>
    </row>
    <row r="564" spans="4:4" x14ac:dyDescent="0.2">
      <c r="D564" t="s">
        <v>2931</v>
      </c>
    </row>
    <row r="565" spans="4:4" x14ac:dyDescent="0.2">
      <c r="D565" t="s">
        <v>2932</v>
      </c>
    </row>
    <row r="566" spans="4:4" x14ac:dyDescent="0.2">
      <c r="D566" t="s">
        <v>2933</v>
      </c>
    </row>
    <row r="567" spans="4:4" x14ac:dyDescent="0.2">
      <c r="D567" t="s">
        <v>2934</v>
      </c>
    </row>
    <row r="568" spans="4:4" x14ac:dyDescent="0.2">
      <c r="D568" t="s">
        <v>2935</v>
      </c>
    </row>
    <row r="569" spans="4:4" x14ac:dyDescent="0.2">
      <c r="D569" t="s">
        <v>2936</v>
      </c>
    </row>
    <row r="570" spans="4:4" x14ac:dyDescent="0.2">
      <c r="D570" t="s">
        <v>2937</v>
      </c>
    </row>
    <row r="571" spans="4:4" x14ac:dyDescent="0.2">
      <c r="D571" t="s">
        <v>2938</v>
      </c>
    </row>
    <row r="572" spans="4:4" x14ac:dyDescent="0.2">
      <c r="D572" t="s">
        <v>2939</v>
      </c>
    </row>
    <row r="573" spans="4:4" x14ac:dyDescent="0.2">
      <c r="D573" t="s">
        <v>2940</v>
      </c>
    </row>
    <row r="574" spans="4:4" x14ac:dyDescent="0.2">
      <c r="D574" t="s">
        <v>2941</v>
      </c>
    </row>
    <row r="575" spans="4:4" x14ac:dyDescent="0.2">
      <c r="D575" t="s">
        <v>2942</v>
      </c>
    </row>
    <row r="576" spans="4:4" x14ac:dyDescent="0.2">
      <c r="D576" t="s">
        <v>2943</v>
      </c>
    </row>
    <row r="577" spans="4:4" x14ac:dyDescent="0.2">
      <c r="D577" t="s">
        <v>2944</v>
      </c>
    </row>
    <row r="578" spans="4:4" x14ac:dyDescent="0.2">
      <c r="D578" t="s">
        <v>2945</v>
      </c>
    </row>
    <row r="579" spans="4:4" x14ac:dyDescent="0.2">
      <c r="D579" t="s">
        <v>2946</v>
      </c>
    </row>
    <row r="580" spans="4:4" x14ac:dyDescent="0.2">
      <c r="D580" t="s">
        <v>2947</v>
      </c>
    </row>
    <row r="581" spans="4:4" x14ac:dyDescent="0.2">
      <c r="D581" t="s">
        <v>2948</v>
      </c>
    </row>
    <row r="582" spans="4:4" x14ac:dyDescent="0.2">
      <c r="D582" t="s">
        <v>2949</v>
      </c>
    </row>
    <row r="583" spans="4:4" x14ac:dyDescent="0.2">
      <c r="D583" t="s">
        <v>2950</v>
      </c>
    </row>
    <row r="584" spans="4:4" x14ac:dyDescent="0.2">
      <c r="D584" t="s">
        <v>2951</v>
      </c>
    </row>
    <row r="585" spans="4:4" x14ac:dyDescent="0.2">
      <c r="D585" t="s">
        <v>2952</v>
      </c>
    </row>
    <row r="586" spans="4:4" x14ac:dyDescent="0.2">
      <c r="D586" t="s">
        <v>2953</v>
      </c>
    </row>
    <row r="587" spans="4:4" x14ac:dyDescent="0.2">
      <c r="D587" t="s">
        <v>2954</v>
      </c>
    </row>
    <row r="588" spans="4:4" x14ac:dyDescent="0.2">
      <c r="D588" t="s">
        <v>2955</v>
      </c>
    </row>
    <row r="589" spans="4:4" x14ac:dyDescent="0.2">
      <c r="D589" t="s">
        <v>2956</v>
      </c>
    </row>
    <row r="590" spans="4:4" x14ac:dyDescent="0.2">
      <c r="D590" t="s">
        <v>2957</v>
      </c>
    </row>
    <row r="591" spans="4:4" x14ac:dyDescent="0.2">
      <c r="D591" t="s">
        <v>2958</v>
      </c>
    </row>
    <row r="592" spans="4:4" x14ac:dyDescent="0.2">
      <c r="D592" t="s">
        <v>2959</v>
      </c>
    </row>
    <row r="593" spans="4:4" x14ac:dyDescent="0.2">
      <c r="D593" t="s">
        <v>2960</v>
      </c>
    </row>
    <row r="594" spans="4:4" x14ac:dyDescent="0.2">
      <c r="D594" t="s">
        <v>2961</v>
      </c>
    </row>
    <row r="595" spans="4:4" x14ac:dyDescent="0.2">
      <c r="D595" t="s">
        <v>2962</v>
      </c>
    </row>
    <row r="596" spans="4:4" x14ac:dyDescent="0.2">
      <c r="D596" t="s">
        <v>2963</v>
      </c>
    </row>
    <row r="597" spans="4:4" x14ac:dyDescent="0.2">
      <c r="D597" t="s">
        <v>2964</v>
      </c>
    </row>
    <row r="598" spans="4:4" x14ac:dyDescent="0.2">
      <c r="D598" t="s">
        <v>2965</v>
      </c>
    </row>
    <row r="599" spans="4:4" x14ac:dyDescent="0.2">
      <c r="D599" t="s">
        <v>2966</v>
      </c>
    </row>
    <row r="600" spans="4:4" x14ac:dyDescent="0.2">
      <c r="D600" t="s">
        <v>2967</v>
      </c>
    </row>
    <row r="601" spans="4:4" x14ac:dyDescent="0.2">
      <c r="D601" t="s">
        <v>2968</v>
      </c>
    </row>
    <row r="602" spans="4:4" x14ac:dyDescent="0.2">
      <c r="D602" t="s">
        <v>2969</v>
      </c>
    </row>
    <row r="603" spans="4:4" x14ac:dyDescent="0.2">
      <c r="D603" t="s">
        <v>2970</v>
      </c>
    </row>
    <row r="604" spans="4:4" x14ac:dyDescent="0.2">
      <c r="D604" t="s">
        <v>2971</v>
      </c>
    </row>
    <row r="605" spans="4:4" x14ac:dyDescent="0.2">
      <c r="D605" t="s">
        <v>2972</v>
      </c>
    </row>
    <row r="606" spans="4:4" x14ac:dyDescent="0.2">
      <c r="D606" t="s">
        <v>2973</v>
      </c>
    </row>
    <row r="607" spans="4:4" x14ac:dyDescent="0.2">
      <c r="D607" t="s">
        <v>2974</v>
      </c>
    </row>
    <row r="608" spans="4:4" x14ac:dyDescent="0.2">
      <c r="D608" t="s">
        <v>2975</v>
      </c>
    </row>
    <row r="609" spans="4:4" x14ac:dyDescent="0.2">
      <c r="D609" t="s">
        <v>2976</v>
      </c>
    </row>
    <row r="610" spans="4:4" x14ac:dyDescent="0.2">
      <c r="D610" t="s">
        <v>2977</v>
      </c>
    </row>
    <row r="611" spans="4:4" x14ac:dyDescent="0.2">
      <c r="D611" t="s">
        <v>2978</v>
      </c>
    </row>
    <row r="612" spans="4:4" x14ac:dyDescent="0.2">
      <c r="D612" t="s">
        <v>2979</v>
      </c>
    </row>
    <row r="613" spans="4:4" x14ac:dyDescent="0.2">
      <c r="D613" t="s">
        <v>2980</v>
      </c>
    </row>
    <row r="614" spans="4:4" x14ac:dyDescent="0.2">
      <c r="D614" t="s">
        <v>2981</v>
      </c>
    </row>
    <row r="615" spans="4:4" x14ac:dyDescent="0.2">
      <c r="D615" t="s">
        <v>2982</v>
      </c>
    </row>
    <row r="616" spans="4:4" x14ac:dyDescent="0.2">
      <c r="D616" t="s">
        <v>2983</v>
      </c>
    </row>
    <row r="617" spans="4:4" x14ac:dyDescent="0.2">
      <c r="D617" t="s">
        <v>2984</v>
      </c>
    </row>
    <row r="618" spans="4:4" x14ac:dyDescent="0.2">
      <c r="D618" t="s">
        <v>2985</v>
      </c>
    </row>
    <row r="619" spans="4:4" x14ac:dyDescent="0.2">
      <c r="D619" t="s">
        <v>2986</v>
      </c>
    </row>
    <row r="620" spans="4:4" x14ac:dyDescent="0.2">
      <c r="D620" t="s">
        <v>2987</v>
      </c>
    </row>
    <row r="621" spans="4:4" x14ac:dyDescent="0.2">
      <c r="D621" t="s">
        <v>2988</v>
      </c>
    </row>
    <row r="622" spans="4:4" x14ac:dyDescent="0.2">
      <c r="D622" t="s">
        <v>2989</v>
      </c>
    </row>
    <row r="623" spans="4:4" x14ac:dyDescent="0.2">
      <c r="D623" t="s">
        <v>2990</v>
      </c>
    </row>
    <row r="624" spans="4:4" x14ac:dyDescent="0.2">
      <c r="D624" t="s">
        <v>2991</v>
      </c>
    </row>
    <row r="625" spans="4:4" x14ac:dyDescent="0.2">
      <c r="D625" t="s">
        <v>2992</v>
      </c>
    </row>
    <row r="626" spans="4:4" x14ac:dyDescent="0.2">
      <c r="D626" t="s">
        <v>2993</v>
      </c>
    </row>
    <row r="627" spans="4:4" x14ac:dyDescent="0.2">
      <c r="D627" t="s">
        <v>2994</v>
      </c>
    </row>
    <row r="628" spans="4:4" x14ac:dyDescent="0.2">
      <c r="D628" t="s">
        <v>2995</v>
      </c>
    </row>
    <row r="629" spans="4:4" x14ac:dyDescent="0.2">
      <c r="D629" t="s">
        <v>2996</v>
      </c>
    </row>
    <row r="630" spans="4:4" x14ac:dyDescent="0.2">
      <c r="D630" t="s">
        <v>2997</v>
      </c>
    </row>
    <row r="631" spans="4:4" x14ac:dyDescent="0.2">
      <c r="D631" t="s">
        <v>2998</v>
      </c>
    </row>
    <row r="632" spans="4:4" x14ac:dyDescent="0.2">
      <c r="D632" t="s">
        <v>2999</v>
      </c>
    </row>
    <row r="633" spans="4:4" x14ac:dyDescent="0.2">
      <c r="D633" t="s">
        <v>3000</v>
      </c>
    </row>
    <row r="634" spans="4:4" x14ac:dyDescent="0.2">
      <c r="D634" t="s">
        <v>3001</v>
      </c>
    </row>
    <row r="635" spans="4:4" x14ac:dyDescent="0.2">
      <c r="D635" t="s">
        <v>3002</v>
      </c>
    </row>
    <row r="636" spans="4:4" x14ac:dyDescent="0.2">
      <c r="D636" t="s">
        <v>3003</v>
      </c>
    </row>
    <row r="637" spans="4:4" x14ac:dyDescent="0.2">
      <c r="D637" t="s">
        <v>3004</v>
      </c>
    </row>
    <row r="638" spans="4:4" x14ac:dyDescent="0.2">
      <c r="D638" t="s">
        <v>3005</v>
      </c>
    </row>
    <row r="639" spans="4:4" x14ac:dyDescent="0.2">
      <c r="D639" t="s">
        <v>3006</v>
      </c>
    </row>
    <row r="640" spans="4:4" x14ac:dyDescent="0.2">
      <c r="D640" t="s">
        <v>3007</v>
      </c>
    </row>
    <row r="641" spans="4:4" x14ac:dyDescent="0.2">
      <c r="D641" t="s">
        <v>3008</v>
      </c>
    </row>
    <row r="642" spans="4:4" x14ac:dyDescent="0.2">
      <c r="D642" t="s">
        <v>3009</v>
      </c>
    </row>
    <row r="643" spans="4:4" x14ac:dyDescent="0.2">
      <c r="D643" t="s">
        <v>3010</v>
      </c>
    </row>
    <row r="644" spans="4:4" x14ac:dyDescent="0.2">
      <c r="D644" t="s">
        <v>3011</v>
      </c>
    </row>
    <row r="645" spans="4:4" x14ac:dyDescent="0.2">
      <c r="D645" t="s">
        <v>3012</v>
      </c>
    </row>
    <row r="646" spans="4:4" x14ac:dyDescent="0.2">
      <c r="D646" t="s">
        <v>3013</v>
      </c>
    </row>
    <row r="647" spans="4:4" x14ac:dyDescent="0.2">
      <c r="D647" t="s">
        <v>3014</v>
      </c>
    </row>
    <row r="648" spans="4:4" x14ac:dyDescent="0.2">
      <c r="D648" t="s">
        <v>3015</v>
      </c>
    </row>
    <row r="649" spans="4:4" x14ac:dyDescent="0.2">
      <c r="D649" t="s">
        <v>3016</v>
      </c>
    </row>
    <row r="650" spans="4:4" x14ac:dyDescent="0.2">
      <c r="D650" t="s">
        <v>3017</v>
      </c>
    </row>
    <row r="651" spans="4:4" x14ac:dyDescent="0.2">
      <c r="D651" t="s">
        <v>3018</v>
      </c>
    </row>
    <row r="652" spans="4:4" x14ac:dyDescent="0.2">
      <c r="D652" t="s">
        <v>3019</v>
      </c>
    </row>
    <row r="653" spans="4:4" x14ac:dyDescent="0.2">
      <c r="D653" t="s">
        <v>3020</v>
      </c>
    </row>
    <row r="654" spans="4:4" x14ac:dyDescent="0.2">
      <c r="D654" t="s">
        <v>3021</v>
      </c>
    </row>
    <row r="655" spans="4:4" x14ac:dyDescent="0.2">
      <c r="D655" t="s">
        <v>3022</v>
      </c>
    </row>
    <row r="656" spans="4:4" x14ac:dyDescent="0.2">
      <c r="D656" t="s">
        <v>3023</v>
      </c>
    </row>
    <row r="657" spans="4:4" x14ac:dyDescent="0.2">
      <c r="D657" t="s">
        <v>3024</v>
      </c>
    </row>
    <row r="658" spans="4:4" x14ac:dyDescent="0.2">
      <c r="D658" t="s">
        <v>3025</v>
      </c>
    </row>
    <row r="659" spans="4:4" x14ac:dyDescent="0.2">
      <c r="D659" t="s">
        <v>3026</v>
      </c>
    </row>
    <row r="660" spans="4:4" x14ac:dyDescent="0.2">
      <c r="D660" t="s">
        <v>3027</v>
      </c>
    </row>
    <row r="661" spans="4:4" x14ac:dyDescent="0.2">
      <c r="D661" t="s">
        <v>3028</v>
      </c>
    </row>
    <row r="662" spans="4:4" x14ac:dyDescent="0.2">
      <c r="D662" t="s">
        <v>3029</v>
      </c>
    </row>
    <row r="663" spans="4:4" x14ac:dyDescent="0.2">
      <c r="D663" t="s">
        <v>3030</v>
      </c>
    </row>
    <row r="664" spans="4:4" x14ac:dyDescent="0.2">
      <c r="D664" t="s">
        <v>3031</v>
      </c>
    </row>
    <row r="665" spans="4:4" x14ac:dyDescent="0.2">
      <c r="D665" t="s">
        <v>3032</v>
      </c>
    </row>
    <row r="666" spans="4:4" x14ac:dyDescent="0.2">
      <c r="D666" t="s">
        <v>3033</v>
      </c>
    </row>
    <row r="667" spans="4:4" x14ac:dyDescent="0.2">
      <c r="D667" t="s">
        <v>3034</v>
      </c>
    </row>
    <row r="668" spans="4:4" x14ac:dyDescent="0.2">
      <c r="D668" t="s">
        <v>3035</v>
      </c>
    </row>
    <row r="669" spans="4:4" x14ac:dyDescent="0.2">
      <c r="D669" t="s">
        <v>3036</v>
      </c>
    </row>
    <row r="670" spans="4:4" x14ac:dyDescent="0.2">
      <c r="D670" t="s">
        <v>3037</v>
      </c>
    </row>
    <row r="671" spans="4:4" x14ac:dyDescent="0.2">
      <c r="D671" t="s">
        <v>3038</v>
      </c>
    </row>
    <row r="672" spans="4:4" x14ac:dyDescent="0.2">
      <c r="D672" t="s">
        <v>3039</v>
      </c>
    </row>
    <row r="673" spans="4:4" x14ac:dyDescent="0.2">
      <c r="D673" t="s">
        <v>3040</v>
      </c>
    </row>
    <row r="674" spans="4:4" x14ac:dyDescent="0.2">
      <c r="D674" t="s">
        <v>3041</v>
      </c>
    </row>
    <row r="675" spans="4:4" x14ac:dyDescent="0.2">
      <c r="D675" t="s">
        <v>3042</v>
      </c>
    </row>
    <row r="676" spans="4:4" x14ac:dyDescent="0.2">
      <c r="D676" t="s">
        <v>3043</v>
      </c>
    </row>
    <row r="677" spans="4:4" x14ac:dyDescent="0.2">
      <c r="D677" t="s">
        <v>3044</v>
      </c>
    </row>
    <row r="678" spans="4:4" x14ac:dyDescent="0.2">
      <c r="D678" t="s">
        <v>3045</v>
      </c>
    </row>
    <row r="679" spans="4:4" x14ac:dyDescent="0.2">
      <c r="D679" t="s">
        <v>3046</v>
      </c>
    </row>
    <row r="680" spans="4:4" x14ac:dyDescent="0.2">
      <c r="D680" t="s">
        <v>3047</v>
      </c>
    </row>
    <row r="681" spans="4:4" x14ac:dyDescent="0.2">
      <c r="D681" t="s">
        <v>3048</v>
      </c>
    </row>
    <row r="682" spans="4:4" x14ac:dyDescent="0.2">
      <c r="D682" t="s">
        <v>3049</v>
      </c>
    </row>
    <row r="683" spans="4:4" x14ac:dyDescent="0.2">
      <c r="D683" t="s">
        <v>3050</v>
      </c>
    </row>
    <row r="684" spans="4:4" x14ac:dyDescent="0.2">
      <c r="D684" t="s">
        <v>3051</v>
      </c>
    </row>
    <row r="685" spans="4:4" x14ac:dyDescent="0.2">
      <c r="D685" t="s">
        <v>3052</v>
      </c>
    </row>
    <row r="686" spans="4:4" x14ac:dyDescent="0.2">
      <c r="D686" t="s">
        <v>3053</v>
      </c>
    </row>
    <row r="687" spans="4:4" x14ac:dyDescent="0.2">
      <c r="D687" t="s">
        <v>3054</v>
      </c>
    </row>
    <row r="688" spans="4:4" x14ac:dyDescent="0.2">
      <c r="D688" t="s">
        <v>3055</v>
      </c>
    </row>
    <row r="689" spans="4:4" x14ac:dyDescent="0.2">
      <c r="D689" t="s">
        <v>3056</v>
      </c>
    </row>
    <row r="690" spans="4:4" x14ac:dyDescent="0.2">
      <c r="D690" t="s">
        <v>3057</v>
      </c>
    </row>
    <row r="691" spans="4:4" x14ac:dyDescent="0.2">
      <c r="D691" t="s">
        <v>3058</v>
      </c>
    </row>
    <row r="692" spans="4:4" x14ac:dyDescent="0.2">
      <c r="D692" t="s">
        <v>3545</v>
      </c>
    </row>
    <row r="693" spans="4:4" x14ac:dyDescent="0.2">
      <c r="D693" t="s">
        <v>3546</v>
      </c>
    </row>
    <row r="694" spans="4:4" x14ac:dyDescent="0.2">
      <c r="D694" t="s">
        <v>3654</v>
      </c>
    </row>
    <row r="695" spans="4:4" x14ac:dyDescent="0.2">
      <c r="D695" t="s">
        <v>3655</v>
      </c>
    </row>
    <row r="696" spans="4:4" x14ac:dyDescent="0.2">
      <c r="D696" t="s">
        <v>3547</v>
      </c>
    </row>
    <row r="697" spans="4:4" x14ac:dyDescent="0.2">
      <c r="D697" t="s">
        <v>3548</v>
      </c>
    </row>
    <row r="698" spans="4:4" x14ac:dyDescent="0.2">
      <c r="D698" t="s">
        <v>3660</v>
      </c>
    </row>
    <row r="699" spans="4:4" x14ac:dyDescent="0.2">
      <c r="D699" t="s">
        <v>3662</v>
      </c>
    </row>
    <row r="700" spans="4:4" x14ac:dyDescent="0.2">
      <c r="D700" t="s">
        <v>3664</v>
      </c>
    </row>
    <row r="701" spans="4:4" x14ac:dyDescent="0.2">
      <c r="D701" t="s">
        <v>3666</v>
      </c>
    </row>
    <row r="702" spans="4:4" x14ac:dyDescent="0.2">
      <c r="D702" t="s">
        <v>3549</v>
      </c>
    </row>
    <row r="703" spans="4:4" x14ac:dyDescent="0.2">
      <c r="D703" t="s">
        <v>3550</v>
      </c>
    </row>
    <row r="704" spans="4:4" x14ac:dyDescent="0.2">
      <c r="D704" t="s">
        <v>3551</v>
      </c>
    </row>
    <row r="705" spans="4:4" x14ac:dyDescent="0.2">
      <c r="D705" t="s">
        <v>3552</v>
      </c>
    </row>
    <row r="706" spans="4:4" x14ac:dyDescent="0.2">
      <c r="D706" t="s">
        <v>3668</v>
      </c>
    </row>
    <row r="707" spans="4:4" x14ac:dyDescent="0.2">
      <c r="D707" t="s">
        <v>3670</v>
      </c>
    </row>
    <row r="708" spans="4:4" x14ac:dyDescent="0.2">
      <c r="D708" t="s">
        <v>3672</v>
      </c>
    </row>
    <row r="709" spans="4:4" x14ac:dyDescent="0.2">
      <c r="D709" t="s">
        <v>3674</v>
      </c>
    </row>
    <row r="710" spans="4:4" x14ac:dyDescent="0.2">
      <c r="D710" t="s">
        <v>3676</v>
      </c>
    </row>
    <row r="711" spans="4:4" x14ac:dyDescent="0.2">
      <c r="D711" t="s">
        <v>3678</v>
      </c>
    </row>
    <row r="712" spans="4:4" x14ac:dyDescent="0.2">
      <c r="D712" t="s">
        <v>3680</v>
      </c>
    </row>
    <row r="713" spans="4:4" x14ac:dyDescent="0.2">
      <c r="D713" t="s">
        <v>3682</v>
      </c>
    </row>
    <row r="714" spans="4:4" x14ac:dyDescent="0.2">
      <c r="D714" t="s">
        <v>3684</v>
      </c>
    </row>
    <row r="715" spans="4:4" x14ac:dyDescent="0.2">
      <c r="D715" t="s">
        <v>3686</v>
      </c>
    </row>
    <row r="716" spans="4:4" x14ac:dyDescent="0.2">
      <c r="D716" t="s">
        <v>3553</v>
      </c>
    </row>
    <row r="717" spans="4:4" x14ac:dyDescent="0.2">
      <c r="D717" t="s">
        <v>3554</v>
      </c>
    </row>
    <row r="718" spans="4:4" x14ac:dyDescent="0.2">
      <c r="D718" t="s">
        <v>3555</v>
      </c>
    </row>
    <row r="719" spans="4:4" x14ac:dyDescent="0.2">
      <c r="D719" t="s">
        <v>3556</v>
      </c>
    </row>
    <row r="720" spans="4:4" x14ac:dyDescent="0.2">
      <c r="D720" t="s">
        <v>3562</v>
      </c>
    </row>
    <row r="721" spans="4:4" x14ac:dyDescent="0.2">
      <c r="D721" t="s">
        <v>3563</v>
      </c>
    </row>
    <row r="722" spans="4:4" x14ac:dyDescent="0.2">
      <c r="D722" t="s">
        <v>3564</v>
      </c>
    </row>
    <row r="723" spans="4:4" x14ac:dyDescent="0.2">
      <c r="D723" t="s">
        <v>3565</v>
      </c>
    </row>
    <row r="724" spans="4:4" x14ac:dyDescent="0.2">
      <c r="D724" t="s">
        <v>3557</v>
      </c>
    </row>
    <row r="725" spans="4:4" x14ac:dyDescent="0.2">
      <c r="D725" t="s">
        <v>3558</v>
      </c>
    </row>
    <row r="726" spans="4:4" x14ac:dyDescent="0.2">
      <c r="D726" t="s">
        <v>3559</v>
      </c>
    </row>
    <row r="727" spans="4:4" x14ac:dyDescent="0.2">
      <c r="D727" t="s">
        <v>3560</v>
      </c>
    </row>
    <row r="728" spans="4:4" x14ac:dyDescent="0.2">
      <c r="D728" t="s">
        <v>3561</v>
      </c>
    </row>
    <row r="729" spans="4:4" x14ac:dyDescent="0.2">
      <c r="D729" t="s">
        <v>3687</v>
      </c>
    </row>
    <row r="730" spans="4:4" x14ac:dyDescent="0.2">
      <c r="D730" t="s">
        <v>3826</v>
      </c>
    </row>
    <row r="731" spans="4:4" x14ac:dyDescent="0.2">
      <c r="D731" t="s">
        <v>3828</v>
      </c>
    </row>
    <row r="732" spans="4:4" x14ac:dyDescent="0.2">
      <c r="D732" t="s">
        <v>3829</v>
      </c>
    </row>
    <row r="733" spans="4:4" x14ac:dyDescent="0.2">
      <c r="D733" t="s">
        <v>3836</v>
      </c>
    </row>
    <row r="734" spans="4:4" x14ac:dyDescent="0.2">
      <c r="D734" t="s">
        <v>3838</v>
      </c>
    </row>
    <row r="735" spans="4:4" x14ac:dyDescent="0.2">
      <c r="D735" t="s">
        <v>3840</v>
      </c>
    </row>
    <row r="736" spans="4:4" x14ac:dyDescent="0.2">
      <c r="D736" t="s">
        <v>3842</v>
      </c>
    </row>
    <row r="737" spans="4:4" x14ac:dyDescent="0.2">
      <c r="D737" t="s">
        <v>3844</v>
      </c>
    </row>
    <row r="738" spans="4:4" x14ac:dyDescent="0.2">
      <c r="D738" t="s">
        <v>3846</v>
      </c>
    </row>
    <row r="739" spans="4:4" x14ac:dyDescent="0.2">
      <c r="D739" t="s">
        <v>3848</v>
      </c>
    </row>
    <row r="740" spans="4:4" x14ac:dyDescent="0.2">
      <c r="D740" t="s">
        <v>3850</v>
      </c>
    </row>
    <row r="741" spans="4:4" x14ac:dyDescent="0.2">
      <c r="D741" t="s">
        <v>5082</v>
      </c>
    </row>
    <row r="742" spans="4:4" x14ac:dyDescent="0.2">
      <c r="D742" t="s">
        <v>5084</v>
      </c>
    </row>
    <row r="743" spans="4:4" x14ac:dyDescent="0.2">
      <c r="D743" t="s">
        <v>5086</v>
      </c>
    </row>
    <row r="744" spans="4:4" x14ac:dyDescent="0.2">
      <c r="D744" t="s">
        <v>5088</v>
      </c>
    </row>
    <row r="745" spans="4:4" x14ac:dyDescent="0.2">
      <c r="D745" t="s">
        <v>5090</v>
      </c>
    </row>
    <row r="746" spans="4:4" x14ac:dyDescent="0.2">
      <c r="D746" t="s">
        <v>5092</v>
      </c>
    </row>
    <row r="747" spans="4:4" x14ac:dyDescent="0.2">
      <c r="D747" t="s">
        <v>5094</v>
      </c>
    </row>
    <row r="748" spans="4:4" x14ac:dyDescent="0.2">
      <c r="D748" t="s">
        <v>5096</v>
      </c>
    </row>
    <row r="749" spans="4:4" x14ac:dyDescent="0.2">
      <c r="D749" t="s">
        <v>5098</v>
      </c>
    </row>
    <row r="750" spans="4:4" x14ac:dyDescent="0.2">
      <c r="D750" t="s">
        <v>5100</v>
      </c>
    </row>
    <row r="751" spans="4:4" x14ac:dyDescent="0.2">
      <c r="D751" t="s">
        <v>5102</v>
      </c>
    </row>
    <row r="752" spans="4:4" x14ac:dyDescent="0.2">
      <c r="D752" t="s">
        <v>5104</v>
      </c>
    </row>
    <row r="753" spans="4:4" x14ac:dyDescent="0.2">
      <c r="D753" t="s">
        <v>5106</v>
      </c>
    </row>
    <row r="754" spans="4:4" x14ac:dyDescent="0.2">
      <c r="D754" t="s">
        <v>5108</v>
      </c>
    </row>
    <row r="755" spans="4:4" x14ac:dyDescent="0.2">
      <c r="D755" t="s">
        <v>5110</v>
      </c>
    </row>
    <row r="756" spans="4:4" x14ac:dyDescent="0.2">
      <c r="D756" t="s">
        <v>5112</v>
      </c>
    </row>
    <row r="757" spans="4:4" x14ac:dyDescent="0.2">
      <c r="D757" t="s">
        <v>5114</v>
      </c>
    </row>
    <row r="758" spans="4:4" x14ac:dyDescent="0.2">
      <c r="D758" t="s">
        <v>5116</v>
      </c>
    </row>
    <row r="759" spans="4:4" x14ac:dyDescent="0.2">
      <c r="D759" t="s">
        <v>5118</v>
      </c>
    </row>
  </sheetData>
  <sortState xmlns:xlrd2="http://schemas.microsoft.com/office/spreadsheetml/2017/richdata2" ref="F3:F10">
    <sortCondition ref="F2"/>
  </sortState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/>
  <dimension ref="C1:D11"/>
  <sheetViews>
    <sheetView workbookViewId="0">
      <selection activeCell="D4" sqref="D4"/>
    </sheetView>
  </sheetViews>
  <sheetFormatPr baseColWidth="10" defaultColWidth="11" defaultRowHeight="14.25" x14ac:dyDescent="0.2"/>
  <cols>
    <col min="3" max="3" width="21.375" bestFit="1" customWidth="1"/>
    <col min="4" max="4" width="12.875" bestFit="1" customWidth="1"/>
  </cols>
  <sheetData>
    <row r="1" spans="3:4" x14ac:dyDescent="0.2">
      <c r="C1" s="17" t="s">
        <v>54</v>
      </c>
      <c r="D1" t="s">
        <v>3938</v>
      </c>
    </row>
    <row r="3" spans="3:4" x14ac:dyDescent="0.2">
      <c r="C3" s="17" t="s">
        <v>34</v>
      </c>
      <c r="D3" t="s">
        <v>36</v>
      </c>
    </row>
    <row r="4" spans="3:4" x14ac:dyDescent="0.2">
      <c r="C4" s="18" t="s">
        <v>7651</v>
      </c>
      <c r="D4">
        <v>0</v>
      </c>
    </row>
    <row r="5" spans="3:4" x14ac:dyDescent="0.2">
      <c r="C5" s="18" t="s">
        <v>7649</v>
      </c>
      <c r="D5">
        <v>0</v>
      </c>
    </row>
    <row r="6" spans="3:4" x14ac:dyDescent="0.2">
      <c r="C6" s="18" t="s">
        <v>1181</v>
      </c>
      <c r="D6">
        <v>0</v>
      </c>
    </row>
    <row r="7" spans="3:4" x14ac:dyDescent="0.2">
      <c r="C7" s="18" t="s">
        <v>208</v>
      </c>
      <c r="D7">
        <v>0</v>
      </c>
    </row>
    <row r="8" spans="3:4" x14ac:dyDescent="0.2">
      <c r="C8" s="18" t="s">
        <v>3939</v>
      </c>
      <c r="D8">
        <v>0</v>
      </c>
    </row>
    <row r="9" spans="3:4" x14ac:dyDescent="0.2">
      <c r="C9" s="18" t="s">
        <v>1182</v>
      </c>
      <c r="D9">
        <v>0</v>
      </c>
    </row>
    <row r="10" spans="3:4" x14ac:dyDescent="0.2">
      <c r="C10" s="18" t="s">
        <v>1183</v>
      </c>
      <c r="D10">
        <v>0</v>
      </c>
    </row>
    <row r="11" spans="3:4" x14ac:dyDescent="0.2">
      <c r="C11" s="18" t="s">
        <v>35</v>
      </c>
      <c r="D11">
        <v>0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9"/>
  <dimension ref="A1:Y4116"/>
  <sheetViews>
    <sheetView zoomScaleNormal="100" workbookViewId="0">
      <selection sqref="A1:Y4116"/>
    </sheetView>
  </sheetViews>
  <sheetFormatPr baseColWidth="10" defaultColWidth="12.625" defaultRowHeight="12.75" x14ac:dyDescent="0.2"/>
  <cols>
    <col min="1" max="1" width="48.625" style="3" customWidth="1"/>
    <col min="2" max="2" width="29.125" style="3" bestFit="1" customWidth="1"/>
    <col min="3" max="3" width="12.625" style="3"/>
    <col min="4" max="4" width="15.375" style="3" bestFit="1" customWidth="1"/>
    <col min="5" max="6" width="12.625" style="3"/>
    <col min="7" max="7" width="16.75" style="3" customWidth="1"/>
    <col min="8" max="18" width="12.625" style="3"/>
    <col min="19" max="19" width="20.25" style="3" customWidth="1"/>
    <col min="20" max="23" width="12.625" style="3"/>
    <col min="24" max="24" width="16.5" style="3" bestFit="1" customWidth="1"/>
    <col min="25" max="16384" width="12.625" style="3"/>
  </cols>
  <sheetData>
    <row r="1" spans="1:25" ht="57" x14ac:dyDescent="0.2">
      <c r="A1" s="73" t="s">
        <v>49</v>
      </c>
      <c r="B1" s="73" t="s">
        <v>50</v>
      </c>
      <c r="C1" s="73" t="s">
        <v>51</v>
      </c>
      <c r="D1" s="44" t="s">
        <v>52</v>
      </c>
      <c r="E1" s="77" t="s">
        <v>53</v>
      </c>
      <c r="F1" s="44" t="s">
        <v>54</v>
      </c>
      <c r="G1" s="73" t="s">
        <v>189</v>
      </c>
      <c r="H1" s="45" t="s">
        <v>120</v>
      </c>
      <c r="I1" s="77" t="s">
        <v>55</v>
      </c>
      <c r="J1" s="44" t="s">
        <v>56</v>
      </c>
      <c r="K1" s="44" t="s">
        <v>57</v>
      </c>
      <c r="L1" s="44" t="s">
        <v>102</v>
      </c>
      <c r="M1" s="44" t="s">
        <v>58</v>
      </c>
      <c r="N1" s="69" t="s">
        <v>48</v>
      </c>
      <c r="O1" s="69" t="s">
        <v>59</v>
      </c>
      <c r="P1" s="69" t="s">
        <v>60</v>
      </c>
      <c r="Q1" s="44" t="s">
        <v>61</v>
      </c>
      <c r="R1" s="44" t="s">
        <v>62</v>
      </c>
      <c r="S1" s="44" t="s">
        <v>63</v>
      </c>
      <c r="T1" s="69" t="s">
        <v>27</v>
      </c>
      <c r="U1" s="72" t="s">
        <v>3</v>
      </c>
      <c r="V1" s="74" t="s">
        <v>173</v>
      </c>
      <c r="W1" s="3" t="s">
        <v>174</v>
      </c>
      <c r="X1" s="3" t="s">
        <v>175</v>
      </c>
      <c r="Y1" s="3" t="s">
        <v>176</v>
      </c>
    </row>
    <row r="2" spans="1:25" ht="14.25" x14ac:dyDescent="0.2">
      <c r="A2" s="18" t="str">
        <f>D2&amp;F2&amp;E2</f>
        <v>Controles EmpresarialesCANALIT-SW-01-01</v>
      </c>
      <c r="B2" s="18" t="str">
        <f>E2&amp;F2</f>
        <v>IT-SW-01-01CANAL</v>
      </c>
      <c r="C2" s="18"/>
      <c r="D2" s="18" t="s">
        <v>208</v>
      </c>
      <c r="E2" t="s">
        <v>123</v>
      </c>
      <c r="F2" t="s">
        <v>3938</v>
      </c>
      <c r="G2" s="18" t="str">
        <f>D2</f>
        <v>Controles Empresariales</v>
      </c>
      <c r="H2" s="18" t="s">
        <v>119</v>
      </c>
      <c r="I2" s="18" t="s">
        <v>67</v>
      </c>
      <c r="J2" t="s">
        <v>213</v>
      </c>
      <c r="K2" t="s">
        <v>209</v>
      </c>
      <c r="L2" s="70" t="s">
        <v>21</v>
      </c>
      <c r="M2" s="70" t="s">
        <v>65</v>
      </c>
      <c r="N2" s="37" t="s">
        <v>224</v>
      </c>
      <c r="O2" s="37" t="s">
        <v>66</v>
      </c>
      <c r="P2" s="37" t="s">
        <v>1304</v>
      </c>
      <c r="Q2" s="75" t="s">
        <v>123</v>
      </c>
      <c r="R2" t="s">
        <v>227</v>
      </c>
      <c r="S2" s="38">
        <v>650000</v>
      </c>
      <c r="T2">
        <v>1</v>
      </c>
      <c r="U2">
        <v>1</v>
      </c>
      <c r="V2" s="43">
        <f>SUMIF(ResumenCotizacion!$C:$C,E2,ResumenCotizacion!$P:$P)</f>
        <v>0</v>
      </c>
      <c r="W2" s="68">
        <f>IF(H2="USD",S2*SolCotizacion!$J$18,S2)</f>
        <v>650000</v>
      </c>
      <c r="X2" s="3">
        <f>ROUND(W2/(1-VLOOKUP("Total porcentaje:",ResumenCotizacion!$F:$H,3,0)),2)</f>
        <v>706521.74</v>
      </c>
      <c r="Y2" s="3">
        <f>V2*X2</f>
        <v>0</v>
      </c>
    </row>
    <row r="3" spans="1:25" ht="14.25" x14ac:dyDescent="0.2">
      <c r="A3" s="18" t="str">
        <f t="shared" ref="A3:A66" si="0">D3&amp;F3&amp;E3</f>
        <v>Controles EmpresarialesCANALIT-SW-01-02</v>
      </c>
      <c r="B3" s="18" t="str">
        <f t="shared" ref="B3:B66" si="1">E3&amp;F3</f>
        <v>IT-SW-01-02CANAL</v>
      </c>
      <c r="C3" s="18"/>
      <c r="D3" s="18" t="s">
        <v>208</v>
      </c>
      <c r="E3" t="s">
        <v>124</v>
      </c>
      <c r="F3" t="s">
        <v>3938</v>
      </c>
      <c r="G3" s="18" t="str">
        <f t="shared" ref="G3:G66" si="2">D3</f>
        <v>Controles Empresariales</v>
      </c>
      <c r="H3" s="18" t="s">
        <v>119</v>
      </c>
      <c r="I3" s="18" t="s">
        <v>67</v>
      </c>
      <c r="J3" t="s">
        <v>213</v>
      </c>
      <c r="K3" t="s">
        <v>209</v>
      </c>
      <c r="L3" s="70" t="s">
        <v>21</v>
      </c>
      <c r="M3" s="70" t="s">
        <v>65</v>
      </c>
      <c r="N3" s="37" t="s">
        <v>224</v>
      </c>
      <c r="O3" s="37" t="s">
        <v>226</v>
      </c>
      <c r="P3" s="37" t="s">
        <v>1304</v>
      </c>
      <c r="Q3" s="75" t="s">
        <v>124</v>
      </c>
      <c r="R3" t="s">
        <v>227</v>
      </c>
      <c r="S3" s="38">
        <v>670000</v>
      </c>
      <c r="T3">
        <v>1</v>
      </c>
      <c r="U3">
        <v>1</v>
      </c>
      <c r="V3" s="43">
        <f>SUMIF(ResumenCotizacion!$C:$C,E3,ResumenCotizacion!$P:$P)</f>
        <v>0</v>
      </c>
      <c r="W3" s="68">
        <f>IF(H3="USD",S3*SolCotizacion!$J$18,S3)</f>
        <v>670000</v>
      </c>
      <c r="X3" s="3">
        <f>ROUND(W3/(1-VLOOKUP("Total porcentaje:",ResumenCotizacion!$F:$H,3,0)),2)</f>
        <v>728260.87</v>
      </c>
      <c r="Y3" s="3">
        <f t="shared" ref="Y3:Y66" si="3">V3*X3</f>
        <v>0</v>
      </c>
    </row>
    <row r="4" spans="1:25" ht="14.25" x14ac:dyDescent="0.2">
      <c r="A4" s="18" t="str">
        <f t="shared" si="0"/>
        <v>Controles EmpresarialesCANALIT-SW-01-03</v>
      </c>
      <c r="B4" s="18" t="str">
        <f t="shared" si="1"/>
        <v>IT-SW-01-03CANAL</v>
      </c>
      <c r="C4" s="18"/>
      <c r="D4" s="18" t="s">
        <v>208</v>
      </c>
      <c r="E4" t="s">
        <v>125</v>
      </c>
      <c r="F4" t="s">
        <v>3938</v>
      </c>
      <c r="G4" s="18" t="str">
        <f t="shared" si="2"/>
        <v>Controles Empresariales</v>
      </c>
      <c r="H4" s="18" t="s">
        <v>119</v>
      </c>
      <c r="I4" s="18" t="s">
        <v>67</v>
      </c>
      <c r="J4" t="s">
        <v>213</v>
      </c>
      <c r="K4" t="s">
        <v>209</v>
      </c>
      <c r="L4" s="70" t="s">
        <v>21</v>
      </c>
      <c r="M4" s="70" t="s">
        <v>65</v>
      </c>
      <c r="N4" s="37" t="s">
        <v>225</v>
      </c>
      <c r="O4" s="37" t="s">
        <v>66</v>
      </c>
      <c r="P4" s="37" t="s">
        <v>1304</v>
      </c>
      <c r="Q4" s="75" t="s">
        <v>125</v>
      </c>
      <c r="R4" t="s">
        <v>227</v>
      </c>
      <c r="S4" s="38">
        <v>650000</v>
      </c>
      <c r="T4">
        <v>1</v>
      </c>
      <c r="U4">
        <v>1</v>
      </c>
      <c r="V4" s="43">
        <f>SUMIF(ResumenCotizacion!$C:$C,E4,ResumenCotizacion!$P:$P)</f>
        <v>0</v>
      </c>
      <c r="W4" s="68">
        <f>IF(H4="USD",S4*SolCotizacion!$J$18,S4)</f>
        <v>650000</v>
      </c>
      <c r="X4" s="3">
        <f>ROUND(W4/(1-VLOOKUP("Total porcentaje:",ResumenCotizacion!$F:$H,3,0)),2)</f>
        <v>706521.74</v>
      </c>
      <c r="Y4" s="3">
        <f t="shared" si="3"/>
        <v>0</v>
      </c>
    </row>
    <row r="5" spans="1:25" ht="14.25" x14ac:dyDescent="0.2">
      <c r="A5" s="18" t="str">
        <f t="shared" si="0"/>
        <v>Controles EmpresarialesCANALIT-SW-01-04</v>
      </c>
      <c r="B5" s="18" t="str">
        <f t="shared" si="1"/>
        <v>IT-SW-01-04CANAL</v>
      </c>
      <c r="C5" s="18"/>
      <c r="D5" s="18" t="s">
        <v>208</v>
      </c>
      <c r="E5" t="s">
        <v>126</v>
      </c>
      <c r="F5" t="s">
        <v>3938</v>
      </c>
      <c r="G5" s="18" t="str">
        <f t="shared" si="2"/>
        <v>Controles Empresariales</v>
      </c>
      <c r="H5" s="18" t="s">
        <v>119</v>
      </c>
      <c r="I5" s="18" t="s">
        <v>67</v>
      </c>
      <c r="J5" t="s">
        <v>213</v>
      </c>
      <c r="K5" t="s">
        <v>209</v>
      </c>
      <c r="L5" s="70" t="s">
        <v>21</v>
      </c>
      <c r="M5" s="70" t="s">
        <v>65</v>
      </c>
      <c r="N5" s="37" t="s">
        <v>225</v>
      </c>
      <c r="O5" s="37" t="s">
        <v>226</v>
      </c>
      <c r="P5" s="37" t="s">
        <v>1304</v>
      </c>
      <c r="Q5" s="75" t="s">
        <v>126</v>
      </c>
      <c r="R5" t="s">
        <v>227</v>
      </c>
      <c r="S5" s="38">
        <v>700000</v>
      </c>
      <c r="T5">
        <v>1</v>
      </c>
      <c r="U5">
        <v>1</v>
      </c>
      <c r="V5" s="43">
        <f>SUMIF(ResumenCotizacion!$C:$C,E5,ResumenCotizacion!$P:$P)</f>
        <v>0</v>
      </c>
      <c r="W5" s="68">
        <f>IF(H5="USD",S5*SolCotizacion!$J$18,S5)</f>
        <v>700000</v>
      </c>
      <c r="X5" s="3">
        <f>ROUND(W5/(1-VLOOKUP("Total porcentaje:",ResumenCotizacion!$F:$H,3,0)),2)</f>
        <v>760869.57</v>
      </c>
      <c r="Y5" s="3">
        <f t="shared" si="3"/>
        <v>0</v>
      </c>
    </row>
    <row r="6" spans="1:25" ht="14.25" x14ac:dyDescent="0.2">
      <c r="A6" s="18" t="str">
        <f t="shared" si="0"/>
        <v>Controles EmpresarialesCANALIT-SW-01-05</v>
      </c>
      <c r="B6" s="18" t="str">
        <f t="shared" si="1"/>
        <v>IT-SW-01-05CANAL</v>
      </c>
      <c r="C6" s="18"/>
      <c r="D6" s="18" t="s">
        <v>208</v>
      </c>
      <c r="E6" t="s">
        <v>127</v>
      </c>
      <c r="F6" t="s">
        <v>3938</v>
      </c>
      <c r="G6" s="18" t="str">
        <f t="shared" si="2"/>
        <v>Controles Empresariales</v>
      </c>
      <c r="H6" s="18" t="s">
        <v>119</v>
      </c>
      <c r="I6" s="18" t="s">
        <v>67</v>
      </c>
      <c r="J6" t="s">
        <v>213</v>
      </c>
      <c r="K6" t="s">
        <v>209</v>
      </c>
      <c r="L6" s="70" t="s">
        <v>21</v>
      </c>
      <c r="M6" s="70" t="s">
        <v>65</v>
      </c>
      <c r="N6" s="37" t="s">
        <v>172</v>
      </c>
      <c r="O6" s="37" t="s">
        <v>66</v>
      </c>
      <c r="P6" s="37" t="s">
        <v>1304</v>
      </c>
      <c r="Q6" s="75" t="s">
        <v>127</v>
      </c>
      <c r="R6" t="s">
        <v>227</v>
      </c>
      <c r="S6" s="38">
        <v>650000</v>
      </c>
      <c r="T6">
        <v>1</v>
      </c>
      <c r="U6">
        <v>1</v>
      </c>
      <c r="V6" s="43">
        <f>SUMIF(ResumenCotizacion!$C:$C,E6,ResumenCotizacion!$P:$P)</f>
        <v>0</v>
      </c>
      <c r="W6" s="68">
        <f>IF(H6="USD",S6*SolCotizacion!$J$18,S6)</f>
        <v>650000</v>
      </c>
      <c r="X6" s="3">
        <f>ROUND(W6/(1-VLOOKUP("Total porcentaje:",ResumenCotizacion!$F:$H,3,0)),2)</f>
        <v>706521.74</v>
      </c>
      <c r="Y6" s="3">
        <f t="shared" si="3"/>
        <v>0</v>
      </c>
    </row>
    <row r="7" spans="1:25" ht="14.25" x14ac:dyDescent="0.2">
      <c r="A7" s="18" t="str">
        <f t="shared" si="0"/>
        <v>Controles EmpresarialesCANALIT-SW-01-06</v>
      </c>
      <c r="B7" s="18" t="str">
        <f t="shared" si="1"/>
        <v>IT-SW-01-06CANAL</v>
      </c>
      <c r="C7" s="18"/>
      <c r="D7" s="18" t="s">
        <v>208</v>
      </c>
      <c r="E7" t="s">
        <v>128</v>
      </c>
      <c r="F7" t="s">
        <v>3938</v>
      </c>
      <c r="G7" s="18" t="str">
        <f t="shared" si="2"/>
        <v>Controles Empresariales</v>
      </c>
      <c r="H7" s="18" t="s">
        <v>119</v>
      </c>
      <c r="I7" s="18" t="s">
        <v>67</v>
      </c>
      <c r="J7" t="s">
        <v>213</v>
      </c>
      <c r="K7" t="s">
        <v>209</v>
      </c>
      <c r="L7" s="70" t="s">
        <v>21</v>
      </c>
      <c r="M7" s="70" t="s">
        <v>65</v>
      </c>
      <c r="N7" s="37" t="s">
        <v>172</v>
      </c>
      <c r="O7" s="37" t="s">
        <v>226</v>
      </c>
      <c r="P7" s="37" t="s">
        <v>1304</v>
      </c>
      <c r="Q7" s="75" t="s">
        <v>128</v>
      </c>
      <c r="R7" t="s">
        <v>227</v>
      </c>
      <c r="S7" s="38">
        <v>750000</v>
      </c>
      <c r="T7">
        <v>1</v>
      </c>
      <c r="U7">
        <v>1</v>
      </c>
      <c r="V7" s="43">
        <f>SUMIF(ResumenCotizacion!$C:$C,E7,ResumenCotizacion!$P:$P)</f>
        <v>0</v>
      </c>
      <c r="W7" s="68">
        <f>IF(H7="USD",S7*SolCotizacion!$J$18,S7)</f>
        <v>750000</v>
      </c>
      <c r="X7" s="3">
        <f>ROUND(W7/(1-VLOOKUP("Total porcentaje:",ResumenCotizacion!$F:$H,3,0)),2)</f>
        <v>815217.39</v>
      </c>
      <c r="Y7" s="3">
        <f t="shared" si="3"/>
        <v>0</v>
      </c>
    </row>
    <row r="8" spans="1:25" ht="14.25" x14ac:dyDescent="0.2">
      <c r="A8" s="18" t="str">
        <f t="shared" si="0"/>
        <v>Controles EmpresarialesCANALIT-SW-02-01</v>
      </c>
      <c r="B8" s="18" t="str">
        <f t="shared" si="1"/>
        <v>IT-SW-02-01CANAL</v>
      </c>
      <c r="C8" s="18"/>
      <c r="D8" s="18" t="s">
        <v>208</v>
      </c>
      <c r="E8" t="s">
        <v>129</v>
      </c>
      <c r="F8" t="s">
        <v>3938</v>
      </c>
      <c r="G8" s="18" t="str">
        <f t="shared" si="2"/>
        <v>Controles Empresariales</v>
      </c>
      <c r="H8" s="18" t="s">
        <v>119</v>
      </c>
      <c r="I8" s="18" t="s">
        <v>67</v>
      </c>
      <c r="J8" t="s">
        <v>214</v>
      </c>
      <c r="K8" t="s">
        <v>171</v>
      </c>
      <c r="L8" s="70" t="s">
        <v>21</v>
      </c>
      <c r="M8" s="70" t="s">
        <v>65</v>
      </c>
      <c r="N8" s="37" t="s">
        <v>224</v>
      </c>
      <c r="O8" s="37" t="s">
        <v>66</v>
      </c>
      <c r="P8" s="37" t="s">
        <v>1304</v>
      </c>
      <c r="Q8" s="75" t="s">
        <v>129</v>
      </c>
      <c r="R8" t="s">
        <v>227</v>
      </c>
      <c r="S8" s="38">
        <v>650000</v>
      </c>
      <c r="T8">
        <v>1</v>
      </c>
      <c r="U8">
        <v>1</v>
      </c>
      <c r="V8" s="43">
        <f>SUMIF(ResumenCotizacion!$C:$C,E8,ResumenCotizacion!$P:$P)</f>
        <v>0</v>
      </c>
      <c r="W8" s="68">
        <f>IF(H8="USD",S8*SolCotizacion!$J$18,S8)</f>
        <v>650000</v>
      </c>
      <c r="X8" s="3">
        <f>ROUND(W8/(1-VLOOKUP("Total porcentaje:",ResumenCotizacion!$F:$H,3,0)),2)</f>
        <v>706521.74</v>
      </c>
      <c r="Y8" s="3">
        <f t="shared" si="3"/>
        <v>0</v>
      </c>
    </row>
    <row r="9" spans="1:25" ht="14.25" x14ac:dyDescent="0.2">
      <c r="A9" s="18" t="str">
        <f t="shared" si="0"/>
        <v>Controles EmpresarialesCANALIT-SW-02-02</v>
      </c>
      <c r="B9" s="18" t="str">
        <f t="shared" si="1"/>
        <v>IT-SW-02-02CANAL</v>
      </c>
      <c r="C9" s="18"/>
      <c r="D9" s="18" t="s">
        <v>208</v>
      </c>
      <c r="E9" t="s">
        <v>130</v>
      </c>
      <c r="F9" t="s">
        <v>3938</v>
      </c>
      <c r="G9" s="18" t="str">
        <f t="shared" si="2"/>
        <v>Controles Empresariales</v>
      </c>
      <c r="H9" s="18" t="s">
        <v>119</v>
      </c>
      <c r="I9" s="18" t="s">
        <v>67</v>
      </c>
      <c r="J9" t="s">
        <v>214</v>
      </c>
      <c r="K9" t="s">
        <v>171</v>
      </c>
      <c r="L9" s="70" t="s">
        <v>21</v>
      </c>
      <c r="M9" s="70" t="s">
        <v>65</v>
      </c>
      <c r="N9" s="37" t="s">
        <v>224</v>
      </c>
      <c r="O9" s="37" t="s">
        <v>226</v>
      </c>
      <c r="P9" s="37" t="s">
        <v>1304</v>
      </c>
      <c r="Q9" s="75" t="s">
        <v>130</v>
      </c>
      <c r="R9" t="s">
        <v>227</v>
      </c>
      <c r="S9" s="38">
        <v>670000</v>
      </c>
      <c r="T9">
        <v>1</v>
      </c>
      <c r="U9">
        <v>1</v>
      </c>
      <c r="V9" s="43">
        <f>SUMIF(ResumenCotizacion!$C:$C,E9,ResumenCotizacion!$P:$P)</f>
        <v>0</v>
      </c>
      <c r="W9" s="68">
        <f>IF(H9="USD",S9*SolCotizacion!$J$18,S9)</f>
        <v>670000</v>
      </c>
      <c r="X9" s="3">
        <f>ROUND(W9/(1-VLOOKUP("Total porcentaje:",ResumenCotizacion!$F:$H,3,0)),2)</f>
        <v>728260.87</v>
      </c>
      <c r="Y9" s="3">
        <f t="shared" si="3"/>
        <v>0</v>
      </c>
    </row>
    <row r="10" spans="1:25" ht="14.25" x14ac:dyDescent="0.2">
      <c r="A10" s="18" t="str">
        <f t="shared" si="0"/>
        <v>Controles EmpresarialesCANALIT-SW-02-03</v>
      </c>
      <c r="B10" s="18" t="str">
        <f t="shared" si="1"/>
        <v>IT-SW-02-03CANAL</v>
      </c>
      <c r="C10" s="18"/>
      <c r="D10" s="18" t="s">
        <v>208</v>
      </c>
      <c r="E10" t="s">
        <v>131</v>
      </c>
      <c r="F10" t="s">
        <v>3938</v>
      </c>
      <c r="G10" s="18" t="str">
        <f t="shared" si="2"/>
        <v>Controles Empresariales</v>
      </c>
      <c r="H10" s="18" t="s">
        <v>119</v>
      </c>
      <c r="I10" s="18" t="s">
        <v>67</v>
      </c>
      <c r="J10" t="s">
        <v>214</v>
      </c>
      <c r="K10" t="s">
        <v>171</v>
      </c>
      <c r="L10" s="70" t="s">
        <v>21</v>
      </c>
      <c r="M10" s="70" t="s">
        <v>65</v>
      </c>
      <c r="N10" s="37" t="s">
        <v>225</v>
      </c>
      <c r="O10" s="37" t="s">
        <v>66</v>
      </c>
      <c r="P10" s="37" t="s">
        <v>1304</v>
      </c>
      <c r="Q10" s="75" t="s">
        <v>131</v>
      </c>
      <c r="R10" t="s">
        <v>227</v>
      </c>
      <c r="S10" s="38">
        <v>650000</v>
      </c>
      <c r="T10">
        <v>1</v>
      </c>
      <c r="U10">
        <v>1</v>
      </c>
      <c r="V10" s="43">
        <f>SUMIF(ResumenCotizacion!$C:$C,E10,ResumenCotizacion!$P:$P)</f>
        <v>0</v>
      </c>
      <c r="W10" s="68">
        <f>IF(H10="USD",S10*SolCotizacion!$J$18,S10)</f>
        <v>650000</v>
      </c>
      <c r="X10" s="3">
        <f>ROUND(W10/(1-VLOOKUP("Total porcentaje:",ResumenCotizacion!$F:$H,3,0)),2)</f>
        <v>706521.74</v>
      </c>
      <c r="Y10" s="3">
        <f t="shared" si="3"/>
        <v>0</v>
      </c>
    </row>
    <row r="11" spans="1:25" ht="14.25" x14ac:dyDescent="0.2">
      <c r="A11" s="18" t="str">
        <f t="shared" si="0"/>
        <v>Controles EmpresarialesCANALIT-SW-02-04</v>
      </c>
      <c r="B11" s="18" t="str">
        <f t="shared" si="1"/>
        <v>IT-SW-02-04CANAL</v>
      </c>
      <c r="C11" s="18"/>
      <c r="D11" s="18" t="s">
        <v>208</v>
      </c>
      <c r="E11" t="s">
        <v>132</v>
      </c>
      <c r="F11" t="s">
        <v>3938</v>
      </c>
      <c r="G11" s="18" t="str">
        <f t="shared" si="2"/>
        <v>Controles Empresariales</v>
      </c>
      <c r="H11" s="18" t="s">
        <v>119</v>
      </c>
      <c r="I11" s="18" t="s">
        <v>67</v>
      </c>
      <c r="J11" t="s">
        <v>214</v>
      </c>
      <c r="K11" t="s">
        <v>171</v>
      </c>
      <c r="L11" s="70" t="s">
        <v>21</v>
      </c>
      <c r="M11" s="70" t="s">
        <v>65</v>
      </c>
      <c r="N11" s="37" t="s">
        <v>225</v>
      </c>
      <c r="O11" s="37" t="s">
        <v>226</v>
      </c>
      <c r="P11" s="37" t="s">
        <v>1304</v>
      </c>
      <c r="Q11" s="75" t="s">
        <v>132</v>
      </c>
      <c r="R11" t="s">
        <v>227</v>
      </c>
      <c r="S11" s="38">
        <v>700000</v>
      </c>
      <c r="T11">
        <v>1</v>
      </c>
      <c r="U11">
        <v>1</v>
      </c>
      <c r="V11" s="43">
        <f>SUMIF(ResumenCotizacion!$C:$C,E11,ResumenCotizacion!$P:$P)</f>
        <v>0</v>
      </c>
      <c r="W11" s="68">
        <f>IF(H11="USD",S11*SolCotizacion!$J$18,S11)</f>
        <v>700000</v>
      </c>
      <c r="X11" s="3">
        <f>ROUND(W11/(1-VLOOKUP("Total porcentaje:",ResumenCotizacion!$F:$H,3,0)),2)</f>
        <v>760869.57</v>
      </c>
      <c r="Y11" s="3">
        <f t="shared" si="3"/>
        <v>0</v>
      </c>
    </row>
    <row r="12" spans="1:25" ht="14.25" x14ac:dyDescent="0.2">
      <c r="A12" s="18" t="str">
        <f t="shared" si="0"/>
        <v>Controles EmpresarialesCANALIT-SW-02-05</v>
      </c>
      <c r="B12" s="18" t="str">
        <f t="shared" si="1"/>
        <v>IT-SW-02-05CANAL</v>
      </c>
      <c r="C12" s="18"/>
      <c r="D12" s="18" t="s">
        <v>208</v>
      </c>
      <c r="E12" t="s">
        <v>133</v>
      </c>
      <c r="F12" t="s">
        <v>3938</v>
      </c>
      <c r="G12" s="18" t="str">
        <f t="shared" si="2"/>
        <v>Controles Empresariales</v>
      </c>
      <c r="H12" s="18" t="s">
        <v>119</v>
      </c>
      <c r="I12" s="18" t="s">
        <v>67</v>
      </c>
      <c r="J12" t="s">
        <v>214</v>
      </c>
      <c r="K12" t="s">
        <v>171</v>
      </c>
      <c r="L12" s="70" t="s">
        <v>21</v>
      </c>
      <c r="M12" s="70" t="s">
        <v>65</v>
      </c>
      <c r="N12" s="37" t="s">
        <v>172</v>
      </c>
      <c r="O12" s="37" t="s">
        <v>66</v>
      </c>
      <c r="P12" s="37" t="s">
        <v>1304</v>
      </c>
      <c r="Q12" s="75" t="s">
        <v>133</v>
      </c>
      <c r="R12" t="s">
        <v>227</v>
      </c>
      <c r="S12" s="38">
        <v>650000</v>
      </c>
      <c r="T12">
        <v>1</v>
      </c>
      <c r="U12">
        <v>1</v>
      </c>
      <c r="V12" s="43">
        <f>SUMIF(ResumenCotizacion!$C:$C,E12,ResumenCotizacion!$P:$P)</f>
        <v>0</v>
      </c>
      <c r="W12" s="68">
        <f>IF(H12="USD",S12*SolCotizacion!$J$18,S12)</f>
        <v>650000</v>
      </c>
      <c r="X12" s="3">
        <f>ROUND(W12/(1-VLOOKUP("Total porcentaje:",ResumenCotizacion!$F:$H,3,0)),2)</f>
        <v>706521.74</v>
      </c>
      <c r="Y12" s="3">
        <f t="shared" si="3"/>
        <v>0</v>
      </c>
    </row>
    <row r="13" spans="1:25" ht="14.25" x14ac:dyDescent="0.2">
      <c r="A13" s="18" t="str">
        <f t="shared" si="0"/>
        <v>Controles EmpresarialesCANALIT-SW-02-06</v>
      </c>
      <c r="B13" s="18" t="str">
        <f t="shared" si="1"/>
        <v>IT-SW-02-06CANAL</v>
      </c>
      <c r="C13" s="18"/>
      <c r="D13" s="18" t="s">
        <v>208</v>
      </c>
      <c r="E13" t="s">
        <v>134</v>
      </c>
      <c r="F13" t="s">
        <v>3938</v>
      </c>
      <c r="G13" s="18" t="str">
        <f t="shared" si="2"/>
        <v>Controles Empresariales</v>
      </c>
      <c r="H13" s="18" t="s">
        <v>119</v>
      </c>
      <c r="I13" s="18" t="s">
        <v>67</v>
      </c>
      <c r="J13" t="s">
        <v>214</v>
      </c>
      <c r="K13" t="s">
        <v>171</v>
      </c>
      <c r="L13" s="70" t="s">
        <v>21</v>
      </c>
      <c r="M13" s="70" t="s">
        <v>65</v>
      </c>
      <c r="N13" s="37" t="s">
        <v>172</v>
      </c>
      <c r="O13" s="37" t="s">
        <v>226</v>
      </c>
      <c r="P13" s="37" t="s">
        <v>1304</v>
      </c>
      <c r="Q13" s="75" t="s">
        <v>134</v>
      </c>
      <c r="R13" t="s">
        <v>227</v>
      </c>
      <c r="S13" s="38">
        <v>750000</v>
      </c>
      <c r="T13">
        <v>1</v>
      </c>
      <c r="U13">
        <v>1</v>
      </c>
      <c r="V13" s="43">
        <f>SUMIF(ResumenCotizacion!$C:$C,E13,ResumenCotizacion!$P:$P)</f>
        <v>0</v>
      </c>
      <c r="W13" s="68">
        <f>IF(H13="USD",S13*SolCotizacion!$J$18,S13)</f>
        <v>750000</v>
      </c>
      <c r="X13" s="3">
        <f>ROUND(W13/(1-VLOOKUP("Total porcentaje:",ResumenCotizacion!$F:$H,3,0)),2)</f>
        <v>815217.39</v>
      </c>
      <c r="Y13" s="3">
        <f t="shared" si="3"/>
        <v>0</v>
      </c>
    </row>
    <row r="14" spans="1:25" ht="14.25" x14ac:dyDescent="0.2">
      <c r="A14" s="18" t="str">
        <f t="shared" si="0"/>
        <v>Controles EmpresarialesCANALIT-SW-03-01</v>
      </c>
      <c r="B14" s="18" t="str">
        <f t="shared" si="1"/>
        <v>IT-SW-03-01CANAL</v>
      </c>
      <c r="C14" s="18"/>
      <c r="D14" s="18" t="s">
        <v>208</v>
      </c>
      <c r="E14" t="s">
        <v>135</v>
      </c>
      <c r="F14" t="s">
        <v>3938</v>
      </c>
      <c r="G14" s="18" t="str">
        <f t="shared" si="2"/>
        <v>Controles Empresariales</v>
      </c>
      <c r="H14" s="18" t="s">
        <v>119</v>
      </c>
      <c r="I14" s="18" t="s">
        <v>67</v>
      </c>
      <c r="J14" t="s">
        <v>215</v>
      </c>
      <c r="K14" t="s">
        <v>209</v>
      </c>
      <c r="L14" s="70" t="s">
        <v>21</v>
      </c>
      <c r="M14" s="70" t="s">
        <v>65</v>
      </c>
      <c r="N14" s="37" t="s">
        <v>224</v>
      </c>
      <c r="O14" s="37" t="s">
        <v>66</v>
      </c>
      <c r="P14" s="37" t="s">
        <v>1304</v>
      </c>
      <c r="Q14" s="75" t="s">
        <v>135</v>
      </c>
      <c r="R14" t="s">
        <v>227</v>
      </c>
      <c r="S14" s="38">
        <v>727800</v>
      </c>
      <c r="T14">
        <v>1</v>
      </c>
      <c r="U14">
        <v>1</v>
      </c>
      <c r="V14" s="43">
        <f>SUMIF(ResumenCotizacion!$C:$C,E14,ResumenCotizacion!$P:$P)</f>
        <v>0</v>
      </c>
      <c r="W14" s="68">
        <f>IF(H14="USD",S14*SolCotizacion!$J$18,S14)</f>
        <v>727800</v>
      </c>
      <c r="X14" s="3">
        <f>ROUND(W14/(1-VLOOKUP("Total porcentaje:",ResumenCotizacion!$F:$H,3,0)),2)</f>
        <v>791086.96</v>
      </c>
      <c r="Y14" s="3">
        <f t="shared" si="3"/>
        <v>0</v>
      </c>
    </row>
    <row r="15" spans="1:25" ht="14.25" x14ac:dyDescent="0.2">
      <c r="A15" s="18" t="str">
        <f t="shared" si="0"/>
        <v>Controles EmpresarialesCANALIT-SW-03-02</v>
      </c>
      <c r="B15" s="18" t="str">
        <f t="shared" si="1"/>
        <v>IT-SW-03-02CANAL</v>
      </c>
      <c r="C15" s="18"/>
      <c r="D15" s="18" t="s">
        <v>208</v>
      </c>
      <c r="E15" t="s">
        <v>136</v>
      </c>
      <c r="F15" t="s">
        <v>3938</v>
      </c>
      <c r="G15" s="18" t="str">
        <f t="shared" si="2"/>
        <v>Controles Empresariales</v>
      </c>
      <c r="H15" s="18" t="s">
        <v>119</v>
      </c>
      <c r="I15" s="18" t="s">
        <v>67</v>
      </c>
      <c r="J15" t="s">
        <v>215</v>
      </c>
      <c r="K15" t="s">
        <v>209</v>
      </c>
      <c r="L15" s="70" t="s">
        <v>21</v>
      </c>
      <c r="M15" s="70" t="s">
        <v>65</v>
      </c>
      <c r="N15" s="37" t="s">
        <v>224</v>
      </c>
      <c r="O15" s="37" t="s">
        <v>226</v>
      </c>
      <c r="P15" s="37" t="s">
        <v>1304</v>
      </c>
      <c r="Q15" s="75" t="s">
        <v>136</v>
      </c>
      <c r="R15" t="s">
        <v>227</v>
      </c>
      <c r="S15" s="38">
        <v>737800</v>
      </c>
      <c r="T15">
        <v>1</v>
      </c>
      <c r="U15">
        <v>1</v>
      </c>
      <c r="V15" s="43">
        <f>SUMIF(ResumenCotizacion!$C:$C,E15,ResumenCotizacion!$P:$P)</f>
        <v>0</v>
      </c>
      <c r="W15" s="68">
        <f>IF(H15="USD",S15*SolCotizacion!$J$18,S15)</f>
        <v>737800</v>
      </c>
      <c r="X15" s="3">
        <f>ROUND(W15/(1-VLOOKUP("Total porcentaje:",ResumenCotizacion!$F:$H,3,0)),2)</f>
        <v>801956.52</v>
      </c>
      <c r="Y15" s="3">
        <f t="shared" si="3"/>
        <v>0</v>
      </c>
    </row>
    <row r="16" spans="1:25" ht="14.25" x14ac:dyDescent="0.2">
      <c r="A16" s="18" t="str">
        <f t="shared" si="0"/>
        <v>Controles EmpresarialesCANALIT-SW-03-03</v>
      </c>
      <c r="B16" s="18" t="str">
        <f t="shared" si="1"/>
        <v>IT-SW-03-03CANAL</v>
      </c>
      <c r="C16" s="18"/>
      <c r="D16" s="18" t="s">
        <v>208</v>
      </c>
      <c r="E16" t="s">
        <v>137</v>
      </c>
      <c r="F16" t="s">
        <v>3938</v>
      </c>
      <c r="G16" s="18" t="str">
        <f t="shared" si="2"/>
        <v>Controles Empresariales</v>
      </c>
      <c r="H16" s="18" t="s">
        <v>119</v>
      </c>
      <c r="I16" s="18" t="s">
        <v>67</v>
      </c>
      <c r="J16" t="s">
        <v>215</v>
      </c>
      <c r="K16" t="s">
        <v>209</v>
      </c>
      <c r="L16" s="70" t="s">
        <v>21</v>
      </c>
      <c r="M16" s="70" t="s">
        <v>65</v>
      </c>
      <c r="N16" s="37" t="s">
        <v>225</v>
      </c>
      <c r="O16" s="37" t="s">
        <v>66</v>
      </c>
      <c r="P16" s="37" t="s">
        <v>1304</v>
      </c>
      <c r="Q16" s="75" t="s">
        <v>137</v>
      </c>
      <c r="R16" t="s">
        <v>227</v>
      </c>
      <c r="S16" s="38">
        <v>727800</v>
      </c>
      <c r="T16">
        <v>1</v>
      </c>
      <c r="U16">
        <v>1</v>
      </c>
      <c r="V16" s="43">
        <f>SUMIF(ResumenCotizacion!$C:$C,E16,ResumenCotizacion!$P:$P)</f>
        <v>0</v>
      </c>
      <c r="W16" s="68">
        <f>IF(H16="USD",S16*SolCotizacion!$J$18,S16)</f>
        <v>727800</v>
      </c>
      <c r="X16" s="3">
        <f>ROUND(W16/(1-VLOOKUP("Total porcentaje:",ResumenCotizacion!$F:$H,3,0)),2)</f>
        <v>791086.96</v>
      </c>
      <c r="Y16" s="3">
        <f t="shared" si="3"/>
        <v>0</v>
      </c>
    </row>
    <row r="17" spans="1:25" ht="14.25" x14ac:dyDescent="0.2">
      <c r="A17" s="18" t="str">
        <f t="shared" si="0"/>
        <v>Controles EmpresarialesCANALIT-SW-03-04</v>
      </c>
      <c r="B17" s="18" t="str">
        <f t="shared" si="1"/>
        <v>IT-SW-03-04CANAL</v>
      </c>
      <c r="C17" s="18"/>
      <c r="D17" s="18" t="s">
        <v>208</v>
      </c>
      <c r="E17" t="s">
        <v>138</v>
      </c>
      <c r="F17" t="s">
        <v>3938</v>
      </c>
      <c r="G17" s="18" t="str">
        <f t="shared" si="2"/>
        <v>Controles Empresariales</v>
      </c>
      <c r="H17" s="18" t="s">
        <v>119</v>
      </c>
      <c r="I17" s="18" t="s">
        <v>67</v>
      </c>
      <c r="J17" t="s">
        <v>215</v>
      </c>
      <c r="K17" t="s">
        <v>209</v>
      </c>
      <c r="L17" s="70" t="s">
        <v>21</v>
      </c>
      <c r="M17" s="70" t="s">
        <v>65</v>
      </c>
      <c r="N17" s="37" t="s">
        <v>225</v>
      </c>
      <c r="O17" s="37" t="s">
        <v>226</v>
      </c>
      <c r="P17" s="37" t="s">
        <v>1304</v>
      </c>
      <c r="Q17" s="75" t="s">
        <v>138</v>
      </c>
      <c r="R17" t="s">
        <v>227</v>
      </c>
      <c r="S17" s="38">
        <v>767800</v>
      </c>
      <c r="T17">
        <v>1</v>
      </c>
      <c r="U17">
        <v>1</v>
      </c>
      <c r="V17" s="43">
        <f>SUMIF(ResumenCotizacion!$C:$C,E17,ResumenCotizacion!$P:$P)</f>
        <v>0</v>
      </c>
      <c r="W17" s="68">
        <f>IF(H17="USD",S17*SolCotizacion!$J$18,S17)</f>
        <v>767800</v>
      </c>
      <c r="X17" s="3">
        <f>ROUND(W17/(1-VLOOKUP("Total porcentaje:",ResumenCotizacion!$F:$H,3,0)),2)</f>
        <v>834565.22</v>
      </c>
      <c r="Y17" s="3">
        <f t="shared" si="3"/>
        <v>0</v>
      </c>
    </row>
    <row r="18" spans="1:25" ht="14.25" x14ac:dyDescent="0.2">
      <c r="A18" s="18" t="str">
        <f t="shared" si="0"/>
        <v>Controles EmpresarialesCANALIT-SW-03-05</v>
      </c>
      <c r="B18" s="18" t="str">
        <f t="shared" si="1"/>
        <v>IT-SW-03-05CANAL</v>
      </c>
      <c r="C18" s="18"/>
      <c r="D18" s="18" t="s">
        <v>208</v>
      </c>
      <c r="E18" t="s">
        <v>139</v>
      </c>
      <c r="F18" t="s">
        <v>3938</v>
      </c>
      <c r="G18" s="18" t="str">
        <f t="shared" si="2"/>
        <v>Controles Empresariales</v>
      </c>
      <c r="H18" s="18" t="s">
        <v>119</v>
      </c>
      <c r="I18" s="18" t="s">
        <v>67</v>
      </c>
      <c r="J18" t="s">
        <v>215</v>
      </c>
      <c r="K18" t="s">
        <v>209</v>
      </c>
      <c r="L18" s="70" t="s">
        <v>21</v>
      </c>
      <c r="M18" s="70" t="s">
        <v>65</v>
      </c>
      <c r="N18" s="37" t="s">
        <v>172</v>
      </c>
      <c r="O18" s="37" t="s">
        <v>66</v>
      </c>
      <c r="P18" s="37" t="s">
        <v>1304</v>
      </c>
      <c r="Q18" s="75" t="s">
        <v>139</v>
      </c>
      <c r="R18" t="s">
        <v>227</v>
      </c>
      <c r="S18" s="38">
        <v>727800</v>
      </c>
      <c r="T18">
        <v>1</v>
      </c>
      <c r="U18">
        <v>1</v>
      </c>
      <c r="V18" s="43">
        <f>SUMIF(ResumenCotizacion!$C:$C,E18,ResumenCotizacion!$P:$P)</f>
        <v>0</v>
      </c>
      <c r="W18" s="68">
        <f>IF(H18="USD",S18*SolCotizacion!$J$18,S18)</f>
        <v>727800</v>
      </c>
      <c r="X18" s="3">
        <f>ROUND(W18/(1-VLOOKUP("Total porcentaje:",ResumenCotizacion!$F:$H,3,0)),2)</f>
        <v>791086.96</v>
      </c>
      <c r="Y18" s="3">
        <f t="shared" si="3"/>
        <v>0</v>
      </c>
    </row>
    <row r="19" spans="1:25" ht="14.25" x14ac:dyDescent="0.2">
      <c r="A19" s="18" t="str">
        <f t="shared" si="0"/>
        <v>Controles EmpresarialesCANALIT-SW-03-06</v>
      </c>
      <c r="B19" s="18" t="str">
        <f t="shared" si="1"/>
        <v>IT-SW-03-06CANAL</v>
      </c>
      <c r="C19" s="18"/>
      <c r="D19" s="18" t="s">
        <v>208</v>
      </c>
      <c r="E19" t="s">
        <v>140</v>
      </c>
      <c r="F19" t="s">
        <v>3938</v>
      </c>
      <c r="G19" s="18" t="str">
        <f t="shared" si="2"/>
        <v>Controles Empresariales</v>
      </c>
      <c r="H19" s="18" t="s">
        <v>119</v>
      </c>
      <c r="I19" s="18" t="s">
        <v>67</v>
      </c>
      <c r="J19" t="s">
        <v>215</v>
      </c>
      <c r="K19" t="s">
        <v>209</v>
      </c>
      <c r="L19" s="70" t="s">
        <v>21</v>
      </c>
      <c r="M19" s="70" t="s">
        <v>65</v>
      </c>
      <c r="N19" s="37" t="s">
        <v>172</v>
      </c>
      <c r="O19" s="37" t="s">
        <v>226</v>
      </c>
      <c r="P19" s="37" t="s">
        <v>1304</v>
      </c>
      <c r="Q19" s="75" t="s">
        <v>140</v>
      </c>
      <c r="R19" t="s">
        <v>227</v>
      </c>
      <c r="S19" s="38">
        <v>862800</v>
      </c>
      <c r="T19">
        <v>1</v>
      </c>
      <c r="U19">
        <v>1</v>
      </c>
      <c r="V19" s="43">
        <f>SUMIF(ResumenCotizacion!$C:$C,E19,ResumenCotizacion!$P:$P)</f>
        <v>0</v>
      </c>
      <c r="W19" s="68">
        <f>IF(H19="USD",S19*SolCotizacion!$J$18,S19)</f>
        <v>862800</v>
      </c>
      <c r="X19" s="3">
        <f>ROUND(W19/(1-VLOOKUP("Total porcentaje:",ResumenCotizacion!$F:$H,3,0)),2)</f>
        <v>937826.09</v>
      </c>
      <c r="Y19" s="3">
        <f t="shared" si="3"/>
        <v>0</v>
      </c>
    </row>
    <row r="20" spans="1:25" ht="14.25" x14ac:dyDescent="0.2">
      <c r="A20" s="18" t="str">
        <f t="shared" si="0"/>
        <v>Controles EmpresarialesCANALIT-SW-04-01</v>
      </c>
      <c r="B20" s="18" t="str">
        <f t="shared" si="1"/>
        <v>IT-SW-04-01CANAL</v>
      </c>
      <c r="C20" s="18"/>
      <c r="D20" s="18" t="s">
        <v>208</v>
      </c>
      <c r="E20" t="s">
        <v>141</v>
      </c>
      <c r="F20" t="s">
        <v>3938</v>
      </c>
      <c r="G20" s="18" t="str">
        <f t="shared" si="2"/>
        <v>Controles Empresariales</v>
      </c>
      <c r="H20" s="18" t="s">
        <v>119</v>
      </c>
      <c r="I20" s="18" t="s">
        <v>67</v>
      </c>
      <c r="J20" t="s">
        <v>216</v>
      </c>
      <c r="K20" t="s">
        <v>171</v>
      </c>
      <c r="L20" s="70" t="s">
        <v>21</v>
      </c>
      <c r="M20" s="70" t="s">
        <v>65</v>
      </c>
      <c r="N20" s="37" t="s">
        <v>224</v>
      </c>
      <c r="O20" s="37" t="s">
        <v>66</v>
      </c>
      <c r="P20" s="37" t="s">
        <v>1304</v>
      </c>
      <c r="Q20" s="75" t="s">
        <v>141</v>
      </c>
      <c r="R20" t="s">
        <v>227</v>
      </c>
      <c r="S20" s="38">
        <v>727800</v>
      </c>
      <c r="T20">
        <v>1</v>
      </c>
      <c r="U20">
        <v>1</v>
      </c>
      <c r="V20" s="43">
        <f>SUMIF(ResumenCotizacion!$C:$C,E20,ResumenCotizacion!$P:$P)</f>
        <v>0</v>
      </c>
      <c r="W20" s="68">
        <f>IF(H20="USD",S20*SolCotizacion!$J$18,S20)</f>
        <v>727800</v>
      </c>
      <c r="X20" s="3">
        <f>ROUND(W20/(1-VLOOKUP("Total porcentaje:",ResumenCotizacion!$F:$H,3,0)),2)</f>
        <v>791086.96</v>
      </c>
      <c r="Y20" s="3">
        <f t="shared" si="3"/>
        <v>0</v>
      </c>
    </row>
    <row r="21" spans="1:25" ht="14.25" x14ac:dyDescent="0.2">
      <c r="A21" s="18" t="str">
        <f t="shared" si="0"/>
        <v>Controles EmpresarialesCANALIT-SW-04-02</v>
      </c>
      <c r="B21" s="18" t="str">
        <f t="shared" si="1"/>
        <v>IT-SW-04-02CANAL</v>
      </c>
      <c r="C21" s="18"/>
      <c r="D21" s="18" t="s">
        <v>208</v>
      </c>
      <c r="E21" t="s">
        <v>142</v>
      </c>
      <c r="F21" t="s">
        <v>3938</v>
      </c>
      <c r="G21" s="18" t="str">
        <f t="shared" si="2"/>
        <v>Controles Empresariales</v>
      </c>
      <c r="H21" s="18" t="s">
        <v>119</v>
      </c>
      <c r="I21" s="18" t="s">
        <v>67</v>
      </c>
      <c r="J21" t="s">
        <v>216</v>
      </c>
      <c r="K21" t="s">
        <v>171</v>
      </c>
      <c r="L21" s="70" t="s">
        <v>21</v>
      </c>
      <c r="M21" s="70" t="s">
        <v>65</v>
      </c>
      <c r="N21" s="37" t="s">
        <v>224</v>
      </c>
      <c r="O21" s="37" t="s">
        <v>226</v>
      </c>
      <c r="P21" s="37" t="s">
        <v>1304</v>
      </c>
      <c r="Q21" s="75" t="s">
        <v>142</v>
      </c>
      <c r="R21" t="s">
        <v>227</v>
      </c>
      <c r="S21" s="38">
        <v>737800</v>
      </c>
      <c r="T21">
        <v>1</v>
      </c>
      <c r="U21">
        <v>1</v>
      </c>
      <c r="V21" s="43">
        <f>SUMIF(ResumenCotizacion!$C:$C,E21,ResumenCotizacion!$P:$P)</f>
        <v>0</v>
      </c>
      <c r="W21" s="68">
        <f>IF(H21="USD",S21*SolCotizacion!$J$18,S21)</f>
        <v>737800</v>
      </c>
      <c r="X21" s="3">
        <f>ROUND(W21/(1-VLOOKUP("Total porcentaje:",ResumenCotizacion!$F:$H,3,0)),2)</f>
        <v>801956.52</v>
      </c>
      <c r="Y21" s="3">
        <f t="shared" si="3"/>
        <v>0</v>
      </c>
    </row>
    <row r="22" spans="1:25" ht="14.25" x14ac:dyDescent="0.2">
      <c r="A22" s="18" t="str">
        <f t="shared" si="0"/>
        <v>Controles EmpresarialesCANALIT-SW-04-03</v>
      </c>
      <c r="B22" s="18" t="str">
        <f t="shared" si="1"/>
        <v>IT-SW-04-03CANAL</v>
      </c>
      <c r="C22" s="18"/>
      <c r="D22" s="18" t="s">
        <v>208</v>
      </c>
      <c r="E22" t="s">
        <v>143</v>
      </c>
      <c r="F22" t="s">
        <v>3938</v>
      </c>
      <c r="G22" s="18" t="str">
        <f t="shared" si="2"/>
        <v>Controles Empresariales</v>
      </c>
      <c r="H22" s="18" t="s">
        <v>119</v>
      </c>
      <c r="I22" s="18" t="s">
        <v>67</v>
      </c>
      <c r="J22" t="s">
        <v>216</v>
      </c>
      <c r="K22" t="s">
        <v>171</v>
      </c>
      <c r="L22" s="70" t="s">
        <v>21</v>
      </c>
      <c r="M22" s="70" t="s">
        <v>65</v>
      </c>
      <c r="N22" s="37" t="s">
        <v>225</v>
      </c>
      <c r="O22" s="37" t="s">
        <v>66</v>
      </c>
      <c r="P22" s="37" t="s">
        <v>1304</v>
      </c>
      <c r="Q22" s="75" t="s">
        <v>143</v>
      </c>
      <c r="R22" t="s">
        <v>227</v>
      </c>
      <c r="S22" s="38">
        <v>727800</v>
      </c>
      <c r="T22">
        <v>1</v>
      </c>
      <c r="U22">
        <v>1</v>
      </c>
      <c r="V22" s="43">
        <f>SUMIF(ResumenCotizacion!$C:$C,E22,ResumenCotizacion!$P:$P)</f>
        <v>0</v>
      </c>
      <c r="W22" s="68">
        <f>IF(H22="USD",S22*SolCotizacion!$J$18,S22)</f>
        <v>727800</v>
      </c>
      <c r="X22" s="3">
        <f>ROUND(W22/(1-VLOOKUP("Total porcentaje:",ResumenCotizacion!$F:$H,3,0)),2)</f>
        <v>791086.96</v>
      </c>
      <c r="Y22" s="3">
        <f t="shared" si="3"/>
        <v>0</v>
      </c>
    </row>
    <row r="23" spans="1:25" ht="14.25" x14ac:dyDescent="0.2">
      <c r="A23" s="18" t="str">
        <f t="shared" si="0"/>
        <v>Controles EmpresarialesCANALIT-SW-04-04</v>
      </c>
      <c r="B23" s="18" t="str">
        <f t="shared" si="1"/>
        <v>IT-SW-04-04CANAL</v>
      </c>
      <c r="C23" s="18"/>
      <c r="D23" s="18" t="s">
        <v>208</v>
      </c>
      <c r="E23" t="s">
        <v>144</v>
      </c>
      <c r="F23" t="s">
        <v>3938</v>
      </c>
      <c r="G23" s="18" t="str">
        <f t="shared" si="2"/>
        <v>Controles Empresariales</v>
      </c>
      <c r="H23" s="18" t="s">
        <v>119</v>
      </c>
      <c r="I23" s="18" t="s">
        <v>67</v>
      </c>
      <c r="J23" t="s">
        <v>216</v>
      </c>
      <c r="K23" t="s">
        <v>171</v>
      </c>
      <c r="L23" s="70" t="s">
        <v>21</v>
      </c>
      <c r="M23" s="70" t="s">
        <v>65</v>
      </c>
      <c r="N23" s="37" t="s">
        <v>225</v>
      </c>
      <c r="O23" s="37" t="s">
        <v>226</v>
      </c>
      <c r="P23" s="37" t="s">
        <v>1304</v>
      </c>
      <c r="Q23" s="75" t="s">
        <v>144</v>
      </c>
      <c r="R23" t="s">
        <v>227</v>
      </c>
      <c r="S23" s="38">
        <v>767800</v>
      </c>
      <c r="T23">
        <v>1</v>
      </c>
      <c r="U23">
        <v>1</v>
      </c>
      <c r="V23" s="43">
        <f>SUMIF(ResumenCotizacion!$C:$C,E23,ResumenCotizacion!$P:$P)</f>
        <v>0</v>
      </c>
      <c r="W23" s="68">
        <f>IF(H23="USD",S23*SolCotizacion!$J$18,S23)</f>
        <v>767800</v>
      </c>
      <c r="X23" s="3">
        <f>ROUND(W23/(1-VLOOKUP("Total porcentaje:",ResumenCotizacion!$F:$H,3,0)),2)</f>
        <v>834565.22</v>
      </c>
      <c r="Y23" s="3">
        <f t="shared" si="3"/>
        <v>0</v>
      </c>
    </row>
    <row r="24" spans="1:25" ht="14.25" x14ac:dyDescent="0.2">
      <c r="A24" s="18" t="str">
        <f t="shared" si="0"/>
        <v>Controles EmpresarialesCANALIT-SW-04-05</v>
      </c>
      <c r="B24" s="18" t="str">
        <f t="shared" si="1"/>
        <v>IT-SW-04-05CANAL</v>
      </c>
      <c r="C24" s="18"/>
      <c r="D24" s="18" t="s">
        <v>208</v>
      </c>
      <c r="E24" t="s">
        <v>145</v>
      </c>
      <c r="F24" t="s">
        <v>3938</v>
      </c>
      <c r="G24" s="18" t="str">
        <f t="shared" si="2"/>
        <v>Controles Empresariales</v>
      </c>
      <c r="H24" s="18" t="s">
        <v>119</v>
      </c>
      <c r="I24" s="18" t="s">
        <v>67</v>
      </c>
      <c r="J24" t="s">
        <v>216</v>
      </c>
      <c r="K24" t="s">
        <v>171</v>
      </c>
      <c r="L24" s="70" t="s">
        <v>21</v>
      </c>
      <c r="M24" s="70" t="s">
        <v>65</v>
      </c>
      <c r="N24" s="37" t="s">
        <v>172</v>
      </c>
      <c r="O24" s="37" t="s">
        <v>66</v>
      </c>
      <c r="P24" s="37" t="s">
        <v>1304</v>
      </c>
      <c r="Q24" s="75" t="s">
        <v>145</v>
      </c>
      <c r="R24" t="s">
        <v>227</v>
      </c>
      <c r="S24" s="38">
        <v>727800</v>
      </c>
      <c r="T24">
        <v>1</v>
      </c>
      <c r="U24">
        <v>1</v>
      </c>
      <c r="V24" s="43">
        <f>SUMIF(ResumenCotizacion!$C:$C,E24,ResumenCotizacion!$P:$P)</f>
        <v>0</v>
      </c>
      <c r="W24" s="68">
        <f>IF(H24="USD",S24*SolCotizacion!$J$18,S24)</f>
        <v>727800</v>
      </c>
      <c r="X24" s="3">
        <f>ROUND(W24/(1-VLOOKUP("Total porcentaje:",ResumenCotizacion!$F:$H,3,0)),2)</f>
        <v>791086.96</v>
      </c>
      <c r="Y24" s="3">
        <f t="shared" si="3"/>
        <v>0</v>
      </c>
    </row>
    <row r="25" spans="1:25" ht="14.25" x14ac:dyDescent="0.2">
      <c r="A25" s="18" t="str">
        <f t="shared" si="0"/>
        <v>Controles EmpresarialesCANALIT-SW-04-06</v>
      </c>
      <c r="B25" s="18" t="str">
        <f t="shared" si="1"/>
        <v>IT-SW-04-06CANAL</v>
      </c>
      <c r="C25" s="18"/>
      <c r="D25" s="18" t="s">
        <v>208</v>
      </c>
      <c r="E25" t="s">
        <v>146</v>
      </c>
      <c r="F25" t="s">
        <v>3938</v>
      </c>
      <c r="G25" s="18" t="str">
        <f t="shared" si="2"/>
        <v>Controles Empresariales</v>
      </c>
      <c r="H25" s="18" t="s">
        <v>119</v>
      </c>
      <c r="I25" s="18" t="s">
        <v>67</v>
      </c>
      <c r="J25" t="s">
        <v>216</v>
      </c>
      <c r="K25" t="s">
        <v>171</v>
      </c>
      <c r="L25" s="70" t="s">
        <v>21</v>
      </c>
      <c r="M25" s="70" t="s">
        <v>65</v>
      </c>
      <c r="N25" s="37" t="s">
        <v>172</v>
      </c>
      <c r="O25" s="37" t="s">
        <v>226</v>
      </c>
      <c r="P25" s="37" t="s">
        <v>1304</v>
      </c>
      <c r="Q25" s="75" t="s">
        <v>146</v>
      </c>
      <c r="R25" t="s">
        <v>227</v>
      </c>
      <c r="S25" s="38">
        <v>862800</v>
      </c>
      <c r="T25">
        <v>1</v>
      </c>
      <c r="U25">
        <v>1</v>
      </c>
      <c r="V25" s="43">
        <f>SUMIF(ResumenCotizacion!$C:$C,E25,ResumenCotizacion!$P:$P)</f>
        <v>0</v>
      </c>
      <c r="W25" s="68">
        <f>IF(H25="USD",S25*SolCotizacion!$J$18,S25)</f>
        <v>862800</v>
      </c>
      <c r="X25" s="3">
        <f>ROUND(W25/(1-VLOOKUP("Total porcentaje:",ResumenCotizacion!$F:$H,3,0)),2)</f>
        <v>937826.09</v>
      </c>
      <c r="Y25" s="3">
        <f t="shared" si="3"/>
        <v>0</v>
      </c>
    </row>
    <row r="26" spans="1:25" ht="14.25" x14ac:dyDescent="0.2">
      <c r="A26" s="18" t="str">
        <f t="shared" si="0"/>
        <v>Controles EmpresarialesCANALIT-SW-05-01</v>
      </c>
      <c r="B26" s="18" t="str">
        <f t="shared" si="1"/>
        <v>IT-SW-05-01CANAL</v>
      </c>
      <c r="C26" s="18"/>
      <c r="D26" s="18" t="s">
        <v>208</v>
      </c>
      <c r="E26" t="s">
        <v>147</v>
      </c>
      <c r="F26" t="s">
        <v>3938</v>
      </c>
      <c r="G26" s="18" t="str">
        <f t="shared" si="2"/>
        <v>Controles Empresariales</v>
      </c>
      <c r="H26" s="18" t="s">
        <v>119</v>
      </c>
      <c r="I26" s="18" t="s">
        <v>67</v>
      </c>
      <c r="J26" t="s">
        <v>217</v>
      </c>
      <c r="K26" t="s">
        <v>210</v>
      </c>
      <c r="L26" s="70" t="s">
        <v>21</v>
      </c>
      <c r="M26" s="70" t="s">
        <v>65</v>
      </c>
      <c r="N26" s="37" t="s">
        <v>224</v>
      </c>
      <c r="O26" s="37" t="s">
        <v>66</v>
      </c>
      <c r="P26" s="37" t="s">
        <v>1308</v>
      </c>
      <c r="Q26" s="75" t="s">
        <v>147</v>
      </c>
      <c r="R26" t="s">
        <v>227</v>
      </c>
      <c r="S26" s="38">
        <v>181950</v>
      </c>
      <c r="T26">
        <v>1</v>
      </c>
      <c r="U26">
        <v>1</v>
      </c>
      <c r="V26" s="43">
        <f>SUMIF(ResumenCotizacion!$C:$C,E26,ResumenCotizacion!$P:$P)</f>
        <v>0</v>
      </c>
      <c r="W26" s="68">
        <f>IF(H26="USD",S26*SolCotizacion!$J$18,S26)</f>
        <v>181950</v>
      </c>
      <c r="X26" s="3">
        <f>ROUND(W26/(1-VLOOKUP("Total porcentaje:",ResumenCotizacion!$F:$H,3,0)),2)</f>
        <v>197771.74</v>
      </c>
      <c r="Y26" s="3">
        <f t="shared" si="3"/>
        <v>0</v>
      </c>
    </row>
    <row r="27" spans="1:25" ht="14.25" x14ac:dyDescent="0.2">
      <c r="A27" s="18" t="str">
        <f t="shared" si="0"/>
        <v>Controles EmpresarialesCANALIT-SW-05-02</v>
      </c>
      <c r="B27" s="18" t="str">
        <f t="shared" si="1"/>
        <v>IT-SW-05-02CANAL</v>
      </c>
      <c r="C27" s="18"/>
      <c r="D27" s="18" t="s">
        <v>208</v>
      </c>
      <c r="E27" t="s">
        <v>148</v>
      </c>
      <c r="F27" t="s">
        <v>3938</v>
      </c>
      <c r="G27" s="18" t="str">
        <f t="shared" si="2"/>
        <v>Controles Empresariales</v>
      </c>
      <c r="H27" s="18" t="s">
        <v>119</v>
      </c>
      <c r="I27" s="18" t="s">
        <v>67</v>
      </c>
      <c r="J27" t="s">
        <v>217</v>
      </c>
      <c r="K27" t="s">
        <v>210</v>
      </c>
      <c r="L27" s="70" t="s">
        <v>21</v>
      </c>
      <c r="M27" s="70" t="s">
        <v>65</v>
      </c>
      <c r="N27" s="37" t="s">
        <v>224</v>
      </c>
      <c r="O27" s="37" t="s">
        <v>226</v>
      </c>
      <c r="P27" s="37" t="s">
        <v>1308</v>
      </c>
      <c r="Q27" s="75" t="s">
        <v>148</v>
      </c>
      <c r="R27" t="s">
        <v>227</v>
      </c>
      <c r="S27" s="38">
        <v>186950</v>
      </c>
      <c r="T27">
        <v>1</v>
      </c>
      <c r="U27">
        <v>1</v>
      </c>
      <c r="V27" s="43">
        <f>SUMIF(ResumenCotizacion!$C:$C,E27,ResumenCotizacion!$P:$P)</f>
        <v>0</v>
      </c>
      <c r="W27" s="68">
        <f>IF(H27="USD",S27*SolCotizacion!$J$18,S27)</f>
        <v>186950</v>
      </c>
      <c r="X27" s="3">
        <f>ROUND(W27/(1-VLOOKUP("Total porcentaje:",ResumenCotizacion!$F:$H,3,0)),2)</f>
        <v>203206.52</v>
      </c>
      <c r="Y27" s="3">
        <f t="shared" si="3"/>
        <v>0</v>
      </c>
    </row>
    <row r="28" spans="1:25" ht="14.25" x14ac:dyDescent="0.2">
      <c r="A28" s="18" t="str">
        <f t="shared" si="0"/>
        <v>Controles EmpresarialesCANALIT-SW-05-03</v>
      </c>
      <c r="B28" s="18" t="str">
        <f t="shared" si="1"/>
        <v>IT-SW-05-03CANAL</v>
      </c>
      <c r="C28" s="18"/>
      <c r="D28" s="18" t="s">
        <v>208</v>
      </c>
      <c r="E28" t="s">
        <v>149</v>
      </c>
      <c r="F28" t="s">
        <v>3938</v>
      </c>
      <c r="G28" s="18" t="str">
        <f t="shared" si="2"/>
        <v>Controles Empresariales</v>
      </c>
      <c r="H28" s="18" t="s">
        <v>119</v>
      </c>
      <c r="I28" s="18" t="s">
        <v>67</v>
      </c>
      <c r="J28" t="s">
        <v>217</v>
      </c>
      <c r="K28" t="s">
        <v>210</v>
      </c>
      <c r="L28" s="70" t="s">
        <v>21</v>
      </c>
      <c r="M28" s="70" t="s">
        <v>65</v>
      </c>
      <c r="N28" s="37" t="s">
        <v>225</v>
      </c>
      <c r="O28" s="37" t="s">
        <v>66</v>
      </c>
      <c r="P28" s="37" t="s">
        <v>1308</v>
      </c>
      <c r="Q28" s="75" t="s">
        <v>149</v>
      </c>
      <c r="R28" t="s">
        <v>227</v>
      </c>
      <c r="S28" s="38">
        <v>181950</v>
      </c>
      <c r="T28">
        <v>1</v>
      </c>
      <c r="U28">
        <v>1</v>
      </c>
      <c r="V28" s="43">
        <f>SUMIF(ResumenCotizacion!$C:$C,E28,ResumenCotizacion!$P:$P)</f>
        <v>0</v>
      </c>
      <c r="W28" s="68">
        <f>IF(H28="USD",S28*SolCotizacion!$J$18,S28)</f>
        <v>181950</v>
      </c>
      <c r="X28" s="3">
        <f>ROUND(W28/(1-VLOOKUP("Total porcentaje:",ResumenCotizacion!$F:$H,3,0)),2)</f>
        <v>197771.74</v>
      </c>
      <c r="Y28" s="3">
        <f t="shared" si="3"/>
        <v>0</v>
      </c>
    </row>
    <row r="29" spans="1:25" ht="14.25" x14ac:dyDescent="0.2">
      <c r="A29" s="18" t="str">
        <f t="shared" si="0"/>
        <v>Controles EmpresarialesCANALIT-SW-05-04</v>
      </c>
      <c r="B29" s="18" t="str">
        <f t="shared" si="1"/>
        <v>IT-SW-05-04CANAL</v>
      </c>
      <c r="C29" s="18"/>
      <c r="D29" s="18" t="s">
        <v>208</v>
      </c>
      <c r="E29" t="s">
        <v>177</v>
      </c>
      <c r="F29" t="s">
        <v>3938</v>
      </c>
      <c r="G29" s="18" t="str">
        <f t="shared" si="2"/>
        <v>Controles Empresariales</v>
      </c>
      <c r="H29" s="18" t="s">
        <v>119</v>
      </c>
      <c r="I29" s="18" t="s">
        <v>67</v>
      </c>
      <c r="J29" t="s">
        <v>217</v>
      </c>
      <c r="K29" t="s">
        <v>210</v>
      </c>
      <c r="L29" s="70" t="s">
        <v>21</v>
      </c>
      <c r="M29" s="70" t="s">
        <v>65</v>
      </c>
      <c r="N29" s="37" t="s">
        <v>225</v>
      </c>
      <c r="O29" s="37" t="s">
        <v>226</v>
      </c>
      <c r="P29" s="37" t="s">
        <v>1308</v>
      </c>
      <c r="Q29" s="75" t="s">
        <v>177</v>
      </c>
      <c r="R29" t="s">
        <v>227</v>
      </c>
      <c r="S29" s="38">
        <v>194450</v>
      </c>
      <c r="T29">
        <v>1</v>
      </c>
      <c r="U29">
        <v>1</v>
      </c>
      <c r="V29" s="43">
        <f>SUMIF(ResumenCotizacion!$C:$C,E29,ResumenCotizacion!$P:$P)</f>
        <v>0</v>
      </c>
      <c r="W29" s="68">
        <f>IF(H29="USD",S29*SolCotizacion!$J$18,S29)</f>
        <v>194450</v>
      </c>
      <c r="X29" s="3">
        <f>ROUND(W29/(1-VLOOKUP("Total porcentaje:",ResumenCotizacion!$F:$H,3,0)),2)</f>
        <v>211358.7</v>
      </c>
      <c r="Y29" s="3">
        <f t="shared" si="3"/>
        <v>0</v>
      </c>
    </row>
    <row r="30" spans="1:25" ht="14.25" x14ac:dyDescent="0.2">
      <c r="A30" s="18" t="str">
        <f t="shared" si="0"/>
        <v>Controles EmpresarialesCANALIT-SW-05-05</v>
      </c>
      <c r="B30" s="18" t="str">
        <f t="shared" si="1"/>
        <v>IT-SW-05-05CANAL</v>
      </c>
      <c r="C30" s="18"/>
      <c r="D30" s="18" t="s">
        <v>208</v>
      </c>
      <c r="E30" t="s">
        <v>178</v>
      </c>
      <c r="F30" t="s">
        <v>3938</v>
      </c>
      <c r="G30" s="18" t="str">
        <f t="shared" si="2"/>
        <v>Controles Empresariales</v>
      </c>
      <c r="H30" s="18" t="s">
        <v>119</v>
      </c>
      <c r="I30" s="18" t="s">
        <v>67</v>
      </c>
      <c r="J30" t="s">
        <v>217</v>
      </c>
      <c r="K30" t="s">
        <v>210</v>
      </c>
      <c r="L30" s="70" t="s">
        <v>21</v>
      </c>
      <c r="M30" s="70" t="s">
        <v>65</v>
      </c>
      <c r="N30" s="37" t="s">
        <v>172</v>
      </c>
      <c r="O30" s="37" t="s">
        <v>66</v>
      </c>
      <c r="P30" s="37" t="s">
        <v>1308</v>
      </c>
      <c r="Q30" s="75" t="s">
        <v>178</v>
      </c>
      <c r="R30" t="s">
        <v>227</v>
      </c>
      <c r="S30" s="38">
        <v>181950</v>
      </c>
      <c r="T30">
        <v>1</v>
      </c>
      <c r="U30">
        <v>1</v>
      </c>
      <c r="V30" s="43">
        <f>SUMIF(ResumenCotizacion!$C:$C,E30,ResumenCotizacion!$P:$P)</f>
        <v>0</v>
      </c>
      <c r="W30" s="68">
        <f>IF(H30="USD",S30*SolCotizacion!$J$18,S30)</f>
        <v>181950</v>
      </c>
      <c r="X30" s="3">
        <f>ROUND(W30/(1-VLOOKUP("Total porcentaje:",ResumenCotizacion!$F:$H,3,0)),2)</f>
        <v>197771.74</v>
      </c>
      <c r="Y30" s="3">
        <f t="shared" si="3"/>
        <v>0</v>
      </c>
    </row>
    <row r="31" spans="1:25" ht="14.25" x14ac:dyDescent="0.2">
      <c r="A31" s="18" t="str">
        <f t="shared" si="0"/>
        <v>Controles EmpresarialesCANALIT-SW-05-06</v>
      </c>
      <c r="B31" s="18" t="str">
        <f t="shared" si="1"/>
        <v>IT-SW-05-06CANAL</v>
      </c>
      <c r="C31" s="18"/>
      <c r="D31" s="18" t="s">
        <v>208</v>
      </c>
      <c r="E31" t="s">
        <v>179</v>
      </c>
      <c r="F31" t="s">
        <v>3938</v>
      </c>
      <c r="G31" s="18" t="str">
        <f t="shared" si="2"/>
        <v>Controles Empresariales</v>
      </c>
      <c r="H31" s="18" t="s">
        <v>119</v>
      </c>
      <c r="I31" s="18" t="s">
        <v>67</v>
      </c>
      <c r="J31" t="s">
        <v>217</v>
      </c>
      <c r="K31" t="s">
        <v>210</v>
      </c>
      <c r="L31" s="70" t="s">
        <v>21</v>
      </c>
      <c r="M31" s="70" t="s">
        <v>65</v>
      </c>
      <c r="N31" s="37" t="s">
        <v>172</v>
      </c>
      <c r="O31" s="37" t="s">
        <v>226</v>
      </c>
      <c r="P31" s="37" t="s">
        <v>1308</v>
      </c>
      <c r="Q31" s="75" t="s">
        <v>179</v>
      </c>
      <c r="R31" t="s">
        <v>227</v>
      </c>
      <c r="S31" s="38">
        <v>206950</v>
      </c>
      <c r="T31">
        <v>1</v>
      </c>
      <c r="U31">
        <v>1</v>
      </c>
      <c r="V31" s="43">
        <f>SUMIF(ResumenCotizacion!$C:$C,E31,ResumenCotizacion!$P:$P)</f>
        <v>0</v>
      </c>
      <c r="W31" s="68">
        <f>IF(H31="USD",S31*SolCotizacion!$J$18,S31)</f>
        <v>206950</v>
      </c>
      <c r="X31" s="3">
        <f>ROUND(W31/(1-VLOOKUP("Total porcentaje:",ResumenCotizacion!$F:$H,3,0)),2)</f>
        <v>224945.65</v>
      </c>
      <c r="Y31" s="3">
        <f t="shared" si="3"/>
        <v>0</v>
      </c>
    </row>
    <row r="32" spans="1:25" ht="14.25" x14ac:dyDescent="0.2">
      <c r="A32" s="18" t="str">
        <f t="shared" si="0"/>
        <v>Controles EmpresarialesCANALIT-SW-06-01</v>
      </c>
      <c r="B32" s="18" t="str">
        <f t="shared" si="1"/>
        <v>IT-SW-06-01CANAL</v>
      </c>
      <c r="C32" s="18"/>
      <c r="D32" s="18" t="s">
        <v>208</v>
      </c>
      <c r="E32" t="s">
        <v>150</v>
      </c>
      <c r="F32" t="s">
        <v>3938</v>
      </c>
      <c r="G32" s="18" t="str">
        <f t="shared" si="2"/>
        <v>Controles Empresariales</v>
      </c>
      <c r="H32" s="18" t="s">
        <v>119</v>
      </c>
      <c r="I32" s="18" t="s">
        <v>67</v>
      </c>
      <c r="J32" t="s">
        <v>218</v>
      </c>
      <c r="K32" t="s">
        <v>211</v>
      </c>
      <c r="L32" s="70" t="s">
        <v>21</v>
      </c>
      <c r="M32" s="70" t="s">
        <v>65</v>
      </c>
      <c r="N32" s="37" t="s">
        <v>224</v>
      </c>
      <c r="O32" s="37" t="s">
        <v>226</v>
      </c>
      <c r="P32" s="37" t="s">
        <v>1308</v>
      </c>
      <c r="Q32" s="75" t="s">
        <v>150</v>
      </c>
      <c r="R32" t="s">
        <v>227</v>
      </c>
      <c r="S32" s="38">
        <v>17948571</v>
      </c>
      <c r="T32">
        <v>1</v>
      </c>
      <c r="U32">
        <v>1</v>
      </c>
      <c r="V32" s="43">
        <f>SUMIF(ResumenCotizacion!$C:$C,E32,ResumenCotizacion!$P:$P)</f>
        <v>0</v>
      </c>
      <c r="W32" s="68">
        <f>IF(H32="USD",S32*SolCotizacion!$J$18,S32)</f>
        <v>17948571</v>
      </c>
      <c r="X32" s="3">
        <f>ROUND(W32/(1-VLOOKUP("Total porcentaje:",ResumenCotizacion!$F:$H,3,0)),2)</f>
        <v>19509316.300000001</v>
      </c>
      <c r="Y32" s="3">
        <f t="shared" si="3"/>
        <v>0</v>
      </c>
    </row>
    <row r="33" spans="1:25" ht="14.25" x14ac:dyDescent="0.2">
      <c r="A33" s="18" t="str">
        <f t="shared" si="0"/>
        <v>Controles EmpresarialesCANALIT-SW-06-02</v>
      </c>
      <c r="B33" s="18" t="str">
        <f t="shared" si="1"/>
        <v>IT-SW-06-02CANAL</v>
      </c>
      <c r="C33" s="18"/>
      <c r="D33" s="18" t="s">
        <v>208</v>
      </c>
      <c r="E33" t="s">
        <v>151</v>
      </c>
      <c r="F33" t="s">
        <v>3938</v>
      </c>
      <c r="G33" s="18" t="str">
        <f t="shared" si="2"/>
        <v>Controles Empresariales</v>
      </c>
      <c r="H33" s="18" t="s">
        <v>119</v>
      </c>
      <c r="I33" s="18" t="s">
        <v>67</v>
      </c>
      <c r="J33" t="s">
        <v>218</v>
      </c>
      <c r="K33" t="s">
        <v>211</v>
      </c>
      <c r="L33" s="70" t="s">
        <v>21</v>
      </c>
      <c r="M33" s="70" t="s">
        <v>65</v>
      </c>
      <c r="N33" s="37" t="s">
        <v>225</v>
      </c>
      <c r="O33" s="37" t="s">
        <v>226</v>
      </c>
      <c r="P33" s="37" t="s">
        <v>1308</v>
      </c>
      <c r="Q33" s="75" t="s">
        <v>151</v>
      </c>
      <c r="R33" t="s">
        <v>227</v>
      </c>
      <c r="S33" s="38">
        <v>18848571</v>
      </c>
      <c r="T33">
        <v>1</v>
      </c>
      <c r="U33">
        <v>1</v>
      </c>
      <c r="V33" s="43">
        <f>SUMIF(ResumenCotizacion!$C:$C,E33,ResumenCotizacion!$P:$P)</f>
        <v>0</v>
      </c>
      <c r="W33" s="68">
        <f>IF(H33="USD",S33*SolCotizacion!$J$18,S33)</f>
        <v>18848571</v>
      </c>
      <c r="X33" s="3">
        <f>ROUND(W33/(1-VLOOKUP("Total porcentaje:",ResumenCotizacion!$F:$H,3,0)),2)</f>
        <v>20487577.170000002</v>
      </c>
      <c r="Y33" s="3">
        <f t="shared" si="3"/>
        <v>0</v>
      </c>
    </row>
    <row r="34" spans="1:25" ht="14.25" x14ac:dyDescent="0.2">
      <c r="A34" s="18" t="str">
        <f t="shared" si="0"/>
        <v>Controles EmpresarialesCANALIT-SW-06-03</v>
      </c>
      <c r="B34" s="18" t="str">
        <f t="shared" si="1"/>
        <v>IT-SW-06-03CANAL</v>
      </c>
      <c r="C34" s="18"/>
      <c r="D34" s="18" t="s">
        <v>208</v>
      </c>
      <c r="E34" t="s">
        <v>152</v>
      </c>
      <c r="F34" t="s">
        <v>3938</v>
      </c>
      <c r="G34" s="18" t="str">
        <f t="shared" si="2"/>
        <v>Controles Empresariales</v>
      </c>
      <c r="H34" s="18" t="s">
        <v>119</v>
      </c>
      <c r="I34" s="18" t="s">
        <v>67</v>
      </c>
      <c r="J34" t="s">
        <v>218</v>
      </c>
      <c r="K34" t="s">
        <v>211</v>
      </c>
      <c r="L34" s="70" t="s">
        <v>21</v>
      </c>
      <c r="M34" s="70" t="s">
        <v>65</v>
      </c>
      <c r="N34" s="37" t="s">
        <v>172</v>
      </c>
      <c r="O34" s="37" t="s">
        <v>226</v>
      </c>
      <c r="P34" s="37" t="s">
        <v>1308</v>
      </c>
      <c r="Q34" s="75" t="s">
        <v>152</v>
      </c>
      <c r="R34" t="s">
        <v>227</v>
      </c>
      <c r="S34" s="38">
        <v>19748571</v>
      </c>
      <c r="T34">
        <v>1</v>
      </c>
      <c r="U34">
        <v>1</v>
      </c>
      <c r="V34" s="43">
        <f>SUMIF(ResumenCotizacion!$C:$C,E34,ResumenCotizacion!$P:$P)</f>
        <v>0</v>
      </c>
      <c r="W34" s="68">
        <f>IF(H34="USD",S34*SolCotizacion!$J$18,S34)</f>
        <v>19748571</v>
      </c>
      <c r="X34" s="3">
        <f>ROUND(W34/(1-VLOOKUP("Total porcentaje:",ResumenCotizacion!$F:$H,3,0)),2)</f>
        <v>21465838.039999999</v>
      </c>
      <c r="Y34" s="3">
        <f t="shared" si="3"/>
        <v>0</v>
      </c>
    </row>
    <row r="35" spans="1:25" ht="14.25" x14ac:dyDescent="0.2">
      <c r="A35" s="18" t="str">
        <f t="shared" si="0"/>
        <v>Controles EmpresarialesCANALIT-SW-07-01</v>
      </c>
      <c r="B35" s="18" t="str">
        <f t="shared" si="1"/>
        <v>IT-SW-07-01CANAL</v>
      </c>
      <c r="C35" s="18"/>
      <c r="D35" s="18" t="s">
        <v>208</v>
      </c>
      <c r="E35" t="s">
        <v>153</v>
      </c>
      <c r="F35" t="s">
        <v>3938</v>
      </c>
      <c r="G35" s="18" t="str">
        <f t="shared" si="2"/>
        <v>Controles Empresariales</v>
      </c>
      <c r="H35" s="18" t="s">
        <v>119</v>
      </c>
      <c r="I35" s="18" t="s">
        <v>67</v>
      </c>
      <c r="J35" t="s">
        <v>219</v>
      </c>
      <c r="K35" s="76" t="s">
        <v>40</v>
      </c>
      <c r="L35" s="70" t="s">
        <v>21</v>
      </c>
      <c r="M35" s="70" t="s">
        <v>65</v>
      </c>
      <c r="N35" s="37" t="s">
        <v>224</v>
      </c>
      <c r="O35" s="37" t="s">
        <v>66</v>
      </c>
      <c r="P35" s="37" t="s">
        <v>1305</v>
      </c>
      <c r="Q35" s="75" t="s">
        <v>153</v>
      </c>
      <c r="R35" t="s">
        <v>227</v>
      </c>
      <c r="S35" s="38">
        <v>363900</v>
      </c>
      <c r="T35">
        <v>1</v>
      </c>
      <c r="U35">
        <v>1</v>
      </c>
      <c r="V35" s="43">
        <f>SUMIF(ResumenCotizacion!$C:$C,E35,ResumenCotizacion!$P:$P)</f>
        <v>0</v>
      </c>
      <c r="W35" s="68">
        <f>IF(H35="USD",S35*SolCotizacion!$J$18,S35)</f>
        <v>363900</v>
      </c>
      <c r="X35" s="3">
        <f>ROUND(W35/(1-VLOOKUP("Total porcentaje:",ResumenCotizacion!$F:$H,3,0)),2)</f>
        <v>395543.48</v>
      </c>
      <c r="Y35" s="3">
        <f t="shared" si="3"/>
        <v>0</v>
      </c>
    </row>
    <row r="36" spans="1:25" ht="14.25" x14ac:dyDescent="0.2">
      <c r="A36" s="18" t="str">
        <f t="shared" si="0"/>
        <v>Controles EmpresarialesCANALIT-SW-07-02</v>
      </c>
      <c r="B36" s="18" t="str">
        <f t="shared" si="1"/>
        <v>IT-SW-07-02CANAL</v>
      </c>
      <c r="C36" s="18"/>
      <c r="D36" s="18" t="s">
        <v>208</v>
      </c>
      <c r="E36" t="s">
        <v>154</v>
      </c>
      <c r="F36" t="s">
        <v>3938</v>
      </c>
      <c r="G36" s="18" t="str">
        <f t="shared" si="2"/>
        <v>Controles Empresariales</v>
      </c>
      <c r="H36" s="18" t="s">
        <v>119</v>
      </c>
      <c r="I36" s="18" t="s">
        <v>67</v>
      </c>
      <c r="J36" t="s">
        <v>219</v>
      </c>
      <c r="K36" s="76" t="s">
        <v>40</v>
      </c>
      <c r="L36" s="70" t="s">
        <v>21</v>
      </c>
      <c r="M36" s="70" t="s">
        <v>65</v>
      </c>
      <c r="N36" s="37" t="s">
        <v>224</v>
      </c>
      <c r="O36" s="37" t="s">
        <v>226</v>
      </c>
      <c r="P36" s="37" t="s">
        <v>1305</v>
      </c>
      <c r="Q36" s="75" t="s">
        <v>154</v>
      </c>
      <c r="R36" t="s">
        <v>227</v>
      </c>
      <c r="S36" s="38">
        <v>368900</v>
      </c>
      <c r="T36">
        <v>1</v>
      </c>
      <c r="U36">
        <v>1</v>
      </c>
      <c r="V36" s="43">
        <f>SUMIF(ResumenCotizacion!$C:$C,E36,ResumenCotizacion!$P:$P)</f>
        <v>0</v>
      </c>
      <c r="W36" s="68">
        <f>IF(H36="USD",S36*SolCotizacion!$J$18,S36)</f>
        <v>368900</v>
      </c>
      <c r="X36" s="3">
        <f>ROUND(W36/(1-VLOOKUP("Total porcentaje:",ResumenCotizacion!$F:$H,3,0)),2)</f>
        <v>400978.26</v>
      </c>
      <c r="Y36" s="3">
        <f t="shared" si="3"/>
        <v>0</v>
      </c>
    </row>
    <row r="37" spans="1:25" ht="14.25" x14ac:dyDescent="0.2">
      <c r="A37" s="18" t="str">
        <f t="shared" si="0"/>
        <v>Controles EmpresarialesCANALIT-SW-07-03</v>
      </c>
      <c r="B37" s="18" t="str">
        <f t="shared" si="1"/>
        <v>IT-SW-07-03CANAL</v>
      </c>
      <c r="C37" s="18"/>
      <c r="D37" s="18" t="s">
        <v>208</v>
      </c>
      <c r="E37" t="s">
        <v>155</v>
      </c>
      <c r="F37" t="s">
        <v>3938</v>
      </c>
      <c r="G37" s="18" t="str">
        <f t="shared" si="2"/>
        <v>Controles Empresariales</v>
      </c>
      <c r="H37" s="18" t="s">
        <v>119</v>
      </c>
      <c r="I37" s="18" t="s">
        <v>67</v>
      </c>
      <c r="J37" t="s">
        <v>219</v>
      </c>
      <c r="K37" s="76" t="s">
        <v>40</v>
      </c>
      <c r="L37" s="70" t="s">
        <v>21</v>
      </c>
      <c r="M37" s="70" t="s">
        <v>65</v>
      </c>
      <c r="N37" s="37" t="s">
        <v>225</v>
      </c>
      <c r="O37" s="37" t="s">
        <v>66</v>
      </c>
      <c r="P37" s="37" t="s">
        <v>1305</v>
      </c>
      <c r="Q37" s="75" t="s">
        <v>155</v>
      </c>
      <c r="R37" t="s">
        <v>227</v>
      </c>
      <c r="S37" s="38">
        <v>363900</v>
      </c>
      <c r="T37">
        <v>1</v>
      </c>
      <c r="U37">
        <v>1</v>
      </c>
      <c r="V37" s="43">
        <f>SUMIF(ResumenCotizacion!$C:$C,E37,ResumenCotizacion!$P:$P)</f>
        <v>0</v>
      </c>
      <c r="W37" s="68">
        <f>IF(H37="USD",S37*SolCotizacion!$J$18,S37)</f>
        <v>363900</v>
      </c>
      <c r="X37" s="3">
        <f>ROUND(W37/(1-VLOOKUP("Total porcentaje:",ResumenCotizacion!$F:$H,3,0)),2)</f>
        <v>395543.48</v>
      </c>
      <c r="Y37" s="3">
        <f t="shared" si="3"/>
        <v>0</v>
      </c>
    </row>
    <row r="38" spans="1:25" ht="14.25" x14ac:dyDescent="0.2">
      <c r="A38" s="18" t="str">
        <f t="shared" si="0"/>
        <v>Controles EmpresarialesCANALIT-SW-07-04</v>
      </c>
      <c r="B38" s="18" t="str">
        <f t="shared" si="1"/>
        <v>IT-SW-07-04CANAL</v>
      </c>
      <c r="C38" s="18"/>
      <c r="D38" s="18" t="s">
        <v>208</v>
      </c>
      <c r="E38" t="s">
        <v>156</v>
      </c>
      <c r="F38" t="s">
        <v>3938</v>
      </c>
      <c r="G38" s="18" t="str">
        <f t="shared" si="2"/>
        <v>Controles Empresariales</v>
      </c>
      <c r="H38" s="18" t="s">
        <v>119</v>
      </c>
      <c r="I38" s="18" t="s">
        <v>67</v>
      </c>
      <c r="J38" t="s">
        <v>219</v>
      </c>
      <c r="K38" s="76" t="s">
        <v>40</v>
      </c>
      <c r="L38" s="70" t="s">
        <v>21</v>
      </c>
      <c r="M38" s="70" t="s">
        <v>65</v>
      </c>
      <c r="N38" s="37" t="s">
        <v>225</v>
      </c>
      <c r="O38" s="37" t="s">
        <v>226</v>
      </c>
      <c r="P38" s="37" t="s">
        <v>1305</v>
      </c>
      <c r="Q38" s="75" t="s">
        <v>156</v>
      </c>
      <c r="R38" t="s">
        <v>227</v>
      </c>
      <c r="S38" s="38">
        <v>383900</v>
      </c>
      <c r="T38">
        <v>1</v>
      </c>
      <c r="U38">
        <v>1</v>
      </c>
      <c r="V38" s="43">
        <f>SUMIF(ResumenCotizacion!$C:$C,E38,ResumenCotizacion!$P:$P)</f>
        <v>0</v>
      </c>
      <c r="W38" s="68">
        <f>IF(H38="USD",S38*SolCotizacion!$J$18,S38)</f>
        <v>383900</v>
      </c>
      <c r="X38" s="3">
        <f>ROUND(W38/(1-VLOOKUP("Total porcentaje:",ResumenCotizacion!$F:$H,3,0)),2)</f>
        <v>417282.61</v>
      </c>
      <c r="Y38" s="3">
        <f t="shared" si="3"/>
        <v>0</v>
      </c>
    </row>
    <row r="39" spans="1:25" ht="14.25" x14ac:dyDescent="0.2">
      <c r="A39" s="18" t="str">
        <f t="shared" si="0"/>
        <v>Controles EmpresarialesCANALIT-SW-07-05</v>
      </c>
      <c r="B39" s="18" t="str">
        <f t="shared" si="1"/>
        <v>IT-SW-07-05CANAL</v>
      </c>
      <c r="C39" s="18"/>
      <c r="D39" s="18" t="s">
        <v>208</v>
      </c>
      <c r="E39" t="s">
        <v>157</v>
      </c>
      <c r="F39" t="s">
        <v>3938</v>
      </c>
      <c r="G39" s="18" t="str">
        <f t="shared" si="2"/>
        <v>Controles Empresariales</v>
      </c>
      <c r="H39" s="18" t="s">
        <v>119</v>
      </c>
      <c r="I39" s="18" t="s">
        <v>67</v>
      </c>
      <c r="J39" t="s">
        <v>219</v>
      </c>
      <c r="K39" s="76" t="s">
        <v>40</v>
      </c>
      <c r="L39" s="70" t="s">
        <v>21</v>
      </c>
      <c r="M39" s="70" t="s">
        <v>65</v>
      </c>
      <c r="N39" s="37" t="s">
        <v>172</v>
      </c>
      <c r="O39" s="37" t="s">
        <v>66</v>
      </c>
      <c r="P39" s="37" t="s">
        <v>1305</v>
      </c>
      <c r="Q39" s="75" t="s">
        <v>157</v>
      </c>
      <c r="R39" t="s">
        <v>227</v>
      </c>
      <c r="S39" s="38">
        <v>363900</v>
      </c>
      <c r="T39">
        <v>1</v>
      </c>
      <c r="U39">
        <v>1</v>
      </c>
      <c r="V39" s="43">
        <f>SUMIF(ResumenCotizacion!$C:$C,E39,ResumenCotizacion!$P:$P)</f>
        <v>0</v>
      </c>
      <c r="W39" s="68">
        <f>IF(H39="USD",S39*SolCotizacion!$J$18,S39)</f>
        <v>363900</v>
      </c>
      <c r="X39" s="3">
        <f>ROUND(W39/(1-VLOOKUP("Total porcentaje:",ResumenCotizacion!$F:$H,3,0)),2)</f>
        <v>395543.48</v>
      </c>
      <c r="Y39" s="3">
        <f t="shared" si="3"/>
        <v>0</v>
      </c>
    </row>
    <row r="40" spans="1:25" ht="14.25" x14ac:dyDescent="0.2">
      <c r="A40" s="18" t="str">
        <f t="shared" si="0"/>
        <v>Controles EmpresarialesCANALIT-SW-07-06</v>
      </c>
      <c r="B40" s="18" t="str">
        <f t="shared" si="1"/>
        <v>IT-SW-07-06CANAL</v>
      </c>
      <c r="C40" s="18"/>
      <c r="D40" s="18" t="s">
        <v>208</v>
      </c>
      <c r="E40" t="s">
        <v>158</v>
      </c>
      <c r="F40" t="s">
        <v>3938</v>
      </c>
      <c r="G40" s="18" t="str">
        <f t="shared" si="2"/>
        <v>Controles Empresariales</v>
      </c>
      <c r="H40" s="18" t="s">
        <v>119</v>
      </c>
      <c r="I40" s="18" t="s">
        <v>67</v>
      </c>
      <c r="J40" t="s">
        <v>219</v>
      </c>
      <c r="K40" s="76" t="s">
        <v>40</v>
      </c>
      <c r="L40" s="70" t="s">
        <v>21</v>
      </c>
      <c r="M40" s="70" t="s">
        <v>65</v>
      </c>
      <c r="N40" s="37" t="s">
        <v>172</v>
      </c>
      <c r="O40" s="37" t="s">
        <v>226</v>
      </c>
      <c r="P40" s="37" t="s">
        <v>1305</v>
      </c>
      <c r="Q40" s="75" t="s">
        <v>158</v>
      </c>
      <c r="R40" t="s">
        <v>227</v>
      </c>
      <c r="S40" s="38">
        <v>431400</v>
      </c>
      <c r="T40">
        <v>1</v>
      </c>
      <c r="U40">
        <v>1</v>
      </c>
      <c r="V40" s="43">
        <f>SUMIF(ResumenCotizacion!$C:$C,E40,ResumenCotizacion!$P:$P)</f>
        <v>0</v>
      </c>
      <c r="W40" s="68">
        <f>IF(H40="USD",S40*SolCotizacion!$J$18,S40)</f>
        <v>431400</v>
      </c>
      <c r="X40" s="3">
        <f>ROUND(W40/(1-VLOOKUP("Total porcentaje:",ResumenCotizacion!$F:$H,3,0)),2)</f>
        <v>468913.04</v>
      </c>
      <c r="Y40" s="3">
        <f t="shared" si="3"/>
        <v>0</v>
      </c>
    </row>
    <row r="41" spans="1:25" ht="14.25" x14ac:dyDescent="0.2">
      <c r="A41" s="18" t="str">
        <f t="shared" si="0"/>
        <v>Controles EmpresarialesCANALIT-SW-08-01</v>
      </c>
      <c r="B41" s="18" t="str">
        <f t="shared" si="1"/>
        <v>IT-SW-08-01CANAL</v>
      </c>
      <c r="C41" s="18"/>
      <c r="D41" s="18" t="s">
        <v>208</v>
      </c>
      <c r="E41" t="s">
        <v>159</v>
      </c>
      <c r="F41" t="s">
        <v>3938</v>
      </c>
      <c r="G41" s="18" t="str">
        <f t="shared" si="2"/>
        <v>Controles Empresariales</v>
      </c>
      <c r="H41" s="18" t="s">
        <v>119</v>
      </c>
      <c r="I41" s="18" t="s">
        <v>67</v>
      </c>
      <c r="J41" t="s">
        <v>220</v>
      </c>
      <c r="K41" t="s">
        <v>212</v>
      </c>
      <c r="L41" s="70" t="s">
        <v>21</v>
      </c>
      <c r="M41" s="70" t="s">
        <v>65</v>
      </c>
      <c r="N41" s="37" t="s">
        <v>224</v>
      </c>
      <c r="O41" s="37" t="s">
        <v>66</v>
      </c>
      <c r="P41" s="37" t="s">
        <v>1308</v>
      </c>
      <c r="Q41" s="75" t="s">
        <v>159</v>
      </c>
      <c r="R41" t="s">
        <v>227</v>
      </c>
      <c r="S41" s="38">
        <v>100000</v>
      </c>
      <c r="T41">
        <v>1</v>
      </c>
      <c r="U41">
        <v>1</v>
      </c>
      <c r="V41" s="43">
        <f>SUMIF(ResumenCotizacion!$C:$C,E41,ResumenCotizacion!$P:$P)</f>
        <v>0</v>
      </c>
      <c r="W41" s="68">
        <f>IF(H41="USD",S41*SolCotizacion!$J$18,S41)</f>
        <v>100000</v>
      </c>
      <c r="X41" s="3">
        <f>ROUND(W41/(1-VLOOKUP("Total porcentaje:",ResumenCotizacion!$F:$H,3,0)),2)</f>
        <v>108695.65</v>
      </c>
      <c r="Y41" s="3">
        <f t="shared" si="3"/>
        <v>0</v>
      </c>
    </row>
    <row r="42" spans="1:25" ht="14.25" x14ac:dyDescent="0.2">
      <c r="A42" s="18" t="str">
        <f t="shared" si="0"/>
        <v>Controles EmpresarialesCANALIT-SW-08-02</v>
      </c>
      <c r="B42" s="18" t="str">
        <f t="shared" si="1"/>
        <v>IT-SW-08-02CANAL</v>
      </c>
      <c r="C42" s="18"/>
      <c r="D42" s="18" t="s">
        <v>208</v>
      </c>
      <c r="E42" t="s">
        <v>160</v>
      </c>
      <c r="F42" t="s">
        <v>3938</v>
      </c>
      <c r="G42" s="18" t="str">
        <f t="shared" si="2"/>
        <v>Controles Empresariales</v>
      </c>
      <c r="H42" s="18" t="s">
        <v>119</v>
      </c>
      <c r="I42" s="18" t="s">
        <v>67</v>
      </c>
      <c r="J42" t="s">
        <v>220</v>
      </c>
      <c r="K42" t="s">
        <v>212</v>
      </c>
      <c r="L42" s="70" t="s">
        <v>21</v>
      </c>
      <c r="M42" s="70" t="s">
        <v>65</v>
      </c>
      <c r="N42" s="37" t="s">
        <v>224</v>
      </c>
      <c r="O42" s="37" t="s">
        <v>226</v>
      </c>
      <c r="P42" s="37" t="s">
        <v>1308</v>
      </c>
      <c r="Q42" s="75" t="s">
        <v>160</v>
      </c>
      <c r="R42" t="s">
        <v>227</v>
      </c>
      <c r="S42" s="38">
        <v>105000</v>
      </c>
      <c r="T42">
        <v>1</v>
      </c>
      <c r="U42">
        <v>1</v>
      </c>
      <c r="V42" s="43">
        <f>SUMIF(ResumenCotizacion!$C:$C,E42,ResumenCotizacion!$P:$P)</f>
        <v>0</v>
      </c>
      <c r="W42" s="68">
        <f>IF(H42="USD",S42*SolCotizacion!$J$18,S42)</f>
        <v>105000</v>
      </c>
      <c r="X42" s="3">
        <f>ROUND(W42/(1-VLOOKUP("Total porcentaje:",ResumenCotizacion!$F:$H,3,0)),2)</f>
        <v>114130.43</v>
      </c>
      <c r="Y42" s="3">
        <f t="shared" si="3"/>
        <v>0</v>
      </c>
    </row>
    <row r="43" spans="1:25" ht="14.25" x14ac:dyDescent="0.2">
      <c r="A43" s="18" t="str">
        <f t="shared" si="0"/>
        <v>Controles EmpresarialesCANALIT-SW-08-03</v>
      </c>
      <c r="B43" s="18" t="str">
        <f t="shared" si="1"/>
        <v>IT-SW-08-03CANAL</v>
      </c>
      <c r="C43" s="18"/>
      <c r="D43" s="18" t="s">
        <v>208</v>
      </c>
      <c r="E43" t="s">
        <v>161</v>
      </c>
      <c r="F43" t="s">
        <v>3938</v>
      </c>
      <c r="G43" s="18" t="str">
        <f t="shared" si="2"/>
        <v>Controles Empresariales</v>
      </c>
      <c r="H43" s="18" t="s">
        <v>119</v>
      </c>
      <c r="I43" s="18" t="s">
        <v>67</v>
      </c>
      <c r="J43" t="s">
        <v>220</v>
      </c>
      <c r="K43" t="s">
        <v>212</v>
      </c>
      <c r="L43" s="70" t="s">
        <v>21</v>
      </c>
      <c r="M43" s="70" t="s">
        <v>65</v>
      </c>
      <c r="N43" s="37" t="s">
        <v>225</v>
      </c>
      <c r="O43" s="37" t="s">
        <v>66</v>
      </c>
      <c r="P43" s="37" t="s">
        <v>1308</v>
      </c>
      <c r="Q43" s="75" t="s">
        <v>161</v>
      </c>
      <c r="R43" t="s">
        <v>227</v>
      </c>
      <c r="S43" s="38">
        <v>100000</v>
      </c>
      <c r="T43">
        <v>1</v>
      </c>
      <c r="U43">
        <v>1</v>
      </c>
      <c r="V43" s="43">
        <f>SUMIF(ResumenCotizacion!$C:$C,E43,ResumenCotizacion!$P:$P)</f>
        <v>0</v>
      </c>
      <c r="W43" s="68">
        <f>IF(H43="USD",S43*SolCotizacion!$J$18,S43)</f>
        <v>100000</v>
      </c>
      <c r="X43" s="3">
        <f>ROUND(W43/(1-VLOOKUP("Total porcentaje:",ResumenCotizacion!$F:$H,3,0)),2)</f>
        <v>108695.65</v>
      </c>
      <c r="Y43" s="3">
        <f t="shared" si="3"/>
        <v>0</v>
      </c>
    </row>
    <row r="44" spans="1:25" ht="14.25" x14ac:dyDescent="0.2">
      <c r="A44" s="18" t="str">
        <f t="shared" si="0"/>
        <v>Controles EmpresarialesCANALIT-SW-08-04</v>
      </c>
      <c r="B44" s="18" t="str">
        <f t="shared" si="1"/>
        <v>IT-SW-08-04CANAL</v>
      </c>
      <c r="C44" s="18"/>
      <c r="D44" s="18" t="s">
        <v>208</v>
      </c>
      <c r="E44" t="s">
        <v>180</v>
      </c>
      <c r="F44" t="s">
        <v>3938</v>
      </c>
      <c r="G44" s="18" t="str">
        <f t="shared" si="2"/>
        <v>Controles Empresariales</v>
      </c>
      <c r="H44" s="18" t="s">
        <v>119</v>
      </c>
      <c r="I44" s="18" t="s">
        <v>67</v>
      </c>
      <c r="J44" t="s">
        <v>220</v>
      </c>
      <c r="K44" t="s">
        <v>212</v>
      </c>
      <c r="L44" s="70" t="s">
        <v>21</v>
      </c>
      <c r="M44" s="70" t="s">
        <v>65</v>
      </c>
      <c r="N44" s="37" t="s">
        <v>225</v>
      </c>
      <c r="O44" s="37" t="s">
        <v>226</v>
      </c>
      <c r="P44" s="37" t="s">
        <v>1308</v>
      </c>
      <c r="Q44" s="75" t="s">
        <v>180</v>
      </c>
      <c r="R44" t="s">
        <v>227</v>
      </c>
      <c r="S44" s="38">
        <v>112500</v>
      </c>
      <c r="T44">
        <v>1</v>
      </c>
      <c r="U44">
        <v>1</v>
      </c>
      <c r="V44" s="43">
        <f>SUMIF(ResumenCotizacion!$C:$C,E44,ResumenCotizacion!$P:$P)</f>
        <v>0</v>
      </c>
      <c r="W44" s="68">
        <f>IF(H44="USD",S44*SolCotizacion!$J$18,S44)</f>
        <v>112500</v>
      </c>
      <c r="X44" s="3">
        <f>ROUND(W44/(1-VLOOKUP("Total porcentaje:",ResumenCotizacion!$F:$H,3,0)),2)</f>
        <v>122282.61</v>
      </c>
      <c r="Y44" s="3">
        <f t="shared" si="3"/>
        <v>0</v>
      </c>
    </row>
    <row r="45" spans="1:25" ht="14.25" x14ac:dyDescent="0.2">
      <c r="A45" s="18" t="str">
        <f t="shared" si="0"/>
        <v>Controles EmpresarialesCANALIT-SW-08-05</v>
      </c>
      <c r="B45" s="18" t="str">
        <f t="shared" si="1"/>
        <v>IT-SW-08-05CANAL</v>
      </c>
      <c r="C45" s="18"/>
      <c r="D45" s="18" t="s">
        <v>208</v>
      </c>
      <c r="E45" t="s">
        <v>181</v>
      </c>
      <c r="F45" t="s">
        <v>3938</v>
      </c>
      <c r="G45" s="18" t="str">
        <f t="shared" si="2"/>
        <v>Controles Empresariales</v>
      </c>
      <c r="H45" s="18" t="s">
        <v>119</v>
      </c>
      <c r="I45" s="18" t="s">
        <v>67</v>
      </c>
      <c r="J45" t="s">
        <v>220</v>
      </c>
      <c r="K45" t="s">
        <v>212</v>
      </c>
      <c r="L45" s="70" t="s">
        <v>21</v>
      </c>
      <c r="M45" s="70" t="s">
        <v>65</v>
      </c>
      <c r="N45" s="37" t="s">
        <v>172</v>
      </c>
      <c r="O45" s="37" t="s">
        <v>66</v>
      </c>
      <c r="P45" s="37" t="s">
        <v>1308</v>
      </c>
      <c r="Q45" s="75" t="s">
        <v>181</v>
      </c>
      <c r="R45" t="s">
        <v>227</v>
      </c>
      <c r="S45" s="38">
        <v>100000</v>
      </c>
      <c r="T45">
        <v>1</v>
      </c>
      <c r="U45">
        <v>1</v>
      </c>
      <c r="V45" s="43">
        <f>SUMIF(ResumenCotizacion!$C:$C,E45,ResumenCotizacion!$P:$P)</f>
        <v>0</v>
      </c>
      <c r="W45" s="68">
        <f>IF(H45="USD",S45*SolCotizacion!$J$18,S45)</f>
        <v>100000</v>
      </c>
      <c r="X45" s="3">
        <f>ROUND(W45/(1-VLOOKUP("Total porcentaje:",ResumenCotizacion!$F:$H,3,0)),2)</f>
        <v>108695.65</v>
      </c>
      <c r="Y45" s="3">
        <f t="shared" si="3"/>
        <v>0</v>
      </c>
    </row>
    <row r="46" spans="1:25" ht="14.25" x14ac:dyDescent="0.2">
      <c r="A46" s="18" t="str">
        <f t="shared" si="0"/>
        <v>Controles EmpresarialesCANALIT-SW-08-06</v>
      </c>
      <c r="B46" s="18" t="str">
        <f t="shared" si="1"/>
        <v>IT-SW-08-06CANAL</v>
      </c>
      <c r="C46" s="18"/>
      <c r="D46" s="18" t="s">
        <v>208</v>
      </c>
      <c r="E46" t="s">
        <v>182</v>
      </c>
      <c r="F46" t="s">
        <v>3938</v>
      </c>
      <c r="G46" s="18" t="str">
        <f t="shared" si="2"/>
        <v>Controles Empresariales</v>
      </c>
      <c r="H46" s="18" t="s">
        <v>119</v>
      </c>
      <c r="I46" s="18" t="s">
        <v>67</v>
      </c>
      <c r="J46" t="s">
        <v>220</v>
      </c>
      <c r="K46" t="s">
        <v>212</v>
      </c>
      <c r="L46" s="70" t="s">
        <v>21</v>
      </c>
      <c r="M46" s="70" t="s">
        <v>65</v>
      </c>
      <c r="N46" s="37" t="s">
        <v>172</v>
      </c>
      <c r="O46" s="37" t="s">
        <v>226</v>
      </c>
      <c r="P46" s="37" t="s">
        <v>1308</v>
      </c>
      <c r="Q46" s="75" t="s">
        <v>182</v>
      </c>
      <c r="R46" t="s">
        <v>227</v>
      </c>
      <c r="S46" s="38">
        <v>125000</v>
      </c>
      <c r="T46">
        <v>1</v>
      </c>
      <c r="U46">
        <v>1</v>
      </c>
      <c r="V46" s="43">
        <f>SUMIF(ResumenCotizacion!$C:$C,E46,ResumenCotizacion!$P:$P)</f>
        <v>0</v>
      </c>
      <c r="W46" s="68">
        <f>IF(H46="USD",S46*SolCotizacion!$J$18,S46)</f>
        <v>125000</v>
      </c>
      <c r="X46" s="3">
        <f>ROUND(W46/(1-VLOOKUP("Total porcentaje:",ResumenCotizacion!$F:$H,3,0)),2)</f>
        <v>135869.57</v>
      </c>
      <c r="Y46" s="3">
        <f t="shared" si="3"/>
        <v>0</v>
      </c>
    </row>
    <row r="47" spans="1:25" ht="14.25" x14ac:dyDescent="0.2">
      <c r="A47" s="18" t="str">
        <f t="shared" si="0"/>
        <v>Controles EmpresarialesCANALIT-SW-09-01</v>
      </c>
      <c r="B47" s="18" t="str">
        <f t="shared" si="1"/>
        <v>IT-SW-09-01CANAL</v>
      </c>
      <c r="C47" s="18"/>
      <c r="D47" s="18" t="s">
        <v>208</v>
      </c>
      <c r="E47" t="s">
        <v>162</v>
      </c>
      <c r="F47" t="s">
        <v>3938</v>
      </c>
      <c r="G47" s="18" t="str">
        <f t="shared" si="2"/>
        <v>Controles Empresariales</v>
      </c>
      <c r="H47" s="18" t="s">
        <v>119</v>
      </c>
      <c r="I47" s="18" t="s">
        <v>67</v>
      </c>
      <c r="J47" t="s">
        <v>221</v>
      </c>
      <c r="K47" t="s">
        <v>211</v>
      </c>
      <c r="L47" s="70" t="s">
        <v>21</v>
      </c>
      <c r="M47" s="70" t="s">
        <v>65</v>
      </c>
      <c r="N47" s="37" t="s">
        <v>224</v>
      </c>
      <c r="O47" s="37" t="s">
        <v>226</v>
      </c>
      <c r="P47" s="37" t="s">
        <v>1305</v>
      </c>
      <c r="Q47" s="75" t="s">
        <v>162</v>
      </c>
      <c r="R47" t="s">
        <v>227</v>
      </c>
      <c r="S47" s="38">
        <v>17948571</v>
      </c>
      <c r="T47">
        <v>1</v>
      </c>
      <c r="U47">
        <v>1</v>
      </c>
      <c r="V47" s="43">
        <f>SUMIF(ResumenCotizacion!$C:$C,E47,ResumenCotizacion!$P:$P)</f>
        <v>0</v>
      </c>
      <c r="W47" s="68">
        <f>IF(H47="USD",S47*SolCotizacion!$J$18,S47)</f>
        <v>17948571</v>
      </c>
      <c r="X47" s="3">
        <f>ROUND(W47/(1-VLOOKUP("Total porcentaje:",ResumenCotizacion!$F:$H,3,0)),2)</f>
        <v>19509316.300000001</v>
      </c>
      <c r="Y47" s="3">
        <f t="shared" si="3"/>
        <v>0</v>
      </c>
    </row>
    <row r="48" spans="1:25" ht="14.25" x14ac:dyDescent="0.2">
      <c r="A48" s="18" t="str">
        <f t="shared" si="0"/>
        <v>Controles EmpresarialesCANALIT-SW-09-02</v>
      </c>
      <c r="B48" s="18" t="str">
        <f t="shared" si="1"/>
        <v>IT-SW-09-02CANAL</v>
      </c>
      <c r="C48" s="18"/>
      <c r="D48" s="18" t="s">
        <v>208</v>
      </c>
      <c r="E48" t="s">
        <v>163</v>
      </c>
      <c r="F48" t="s">
        <v>3938</v>
      </c>
      <c r="G48" s="18" t="str">
        <f t="shared" si="2"/>
        <v>Controles Empresariales</v>
      </c>
      <c r="H48" s="18" t="s">
        <v>119</v>
      </c>
      <c r="I48" s="18" t="s">
        <v>67</v>
      </c>
      <c r="J48" t="s">
        <v>221</v>
      </c>
      <c r="K48" t="s">
        <v>211</v>
      </c>
      <c r="L48" s="70" t="s">
        <v>21</v>
      </c>
      <c r="M48" s="70" t="s">
        <v>65</v>
      </c>
      <c r="N48" s="37" t="s">
        <v>225</v>
      </c>
      <c r="O48" s="37" t="s">
        <v>226</v>
      </c>
      <c r="P48" s="37" t="s">
        <v>1305</v>
      </c>
      <c r="Q48" s="75" t="s">
        <v>163</v>
      </c>
      <c r="R48" t="s">
        <v>227</v>
      </c>
      <c r="S48" s="38">
        <v>18848571</v>
      </c>
      <c r="T48">
        <v>1</v>
      </c>
      <c r="U48">
        <v>1</v>
      </c>
      <c r="V48" s="43">
        <f>SUMIF(ResumenCotizacion!$C:$C,E48,ResumenCotizacion!$P:$P)</f>
        <v>0</v>
      </c>
      <c r="W48" s="68">
        <f>IF(H48="USD",S48*SolCotizacion!$J$18,S48)</f>
        <v>18848571</v>
      </c>
      <c r="X48" s="3">
        <f>ROUND(W48/(1-VLOOKUP("Total porcentaje:",ResumenCotizacion!$F:$H,3,0)),2)</f>
        <v>20487577.170000002</v>
      </c>
      <c r="Y48" s="3">
        <f t="shared" si="3"/>
        <v>0</v>
      </c>
    </row>
    <row r="49" spans="1:25" ht="14.25" x14ac:dyDescent="0.2">
      <c r="A49" s="18" t="str">
        <f t="shared" si="0"/>
        <v>Controles EmpresarialesCANALIT-SW-09-03</v>
      </c>
      <c r="B49" s="18" t="str">
        <f t="shared" si="1"/>
        <v>IT-SW-09-03CANAL</v>
      </c>
      <c r="C49" s="18"/>
      <c r="D49" s="18" t="s">
        <v>208</v>
      </c>
      <c r="E49" t="s">
        <v>164</v>
      </c>
      <c r="F49" t="s">
        <v>3938</v>
      </c>
      <c r="G49" s="18" t="str">
        <f t="shared" si="2"/>
        <v>Controles Empresariales</v>
      </c>
      <c r="H49" s="18" t="s">
        <v>119</v>
      </c>
      <c r="I49" s="18" t="s">
        <v>67</v>
      </c>
      <c r="J49" t="s">
        <v>221</v>
      </c>
      <c r="K49" t="s">
        <v>211</v>
      </c>
      <c r="L49" s="70" t="s">
        <v>21</v>
      </c>
      <c r="M49" s="70" t="s">
        <v>65</v>
      </c>
      <c r="N49" s="37" t="s">
        <v>172</v>
      </c>
      <c r="O49" s="37" t="s">
        <v>226</v>
      </c>
      <c r="P49" s="37" t="s">
        <v>1305</v>
      </c>
      <c r="Q49" s="75" t="s">
        <v>164</v>
      </c>
      <c r="R49" t="s">
        <v>227</v>
      </c>
      <c r="S49" s="38">
        <v>19748571</v>
      </c>
      <c r="T49">
        <v>1</v>
      </c>
      <c r="U49">
        <v>1</v>
      </c>
      <c r="V49" s="43">
        <f>SUMIF(ResumenCotizacion!$C:$C,E49,ResumenCotizacion!$P:$P)</f>
        <v>0</v>
      </c>
      <c r="W49" s="68">
        <f>IF(H49="USD",S49*SolCotizacion!$J$18,S49)</f>
        <v>19748571</v>
      </c>
      <c r="X49" s="3">
        <f>ROUND(W49/(1-VLOOKUP("Total porcentaje:",ResumenCotizacion!$F:$H,3,0)),2)</f>
        <v>21465838.039999999</v>
      </c>
      <c r="Y49" s="3">
        <f t="shared" si="3"/>
        <v>0</v>
      </c>
    </row>
    <row r="50" spans="1:25" ht="14.25" x14ac:dyDescent="0.2">
      <c r="A50" s="18" t="str">
        <f t="shared" si="0"/>
        <v>Controles EmpresarialesCANALIT-SW-10-01</v>
      </c>
      <c r="B50" s="18" t="str">
        <f t="shared" si="1"/>
        <v>IT-SW-10-01CANAL</v>
      </c>
      <c r="C50" s="18"/>
      <c r="D50" s="18" t="s">
        <v>208</v>
      </c>
      <c r="E50" t="s">
        <v>165</v>
      </c>
      <c r="F50" t="s">
        <v>3938</v>
      </c>
      <c r="G50" s="18" t="str">
        <f t="shared" si="2"/>
        <v>Controles Empresariales</v>
      </c>
      <c r="H50" s="18" t="s">
        <v>119</v>
      </c>
      <c r="I50" s="18" t="s">
        <v>67</v>
      </c>
      <c r="J50" t="s">
        <v>222</v>
      </c>
      <c r="K50" t="s">
        <v>210</v>
      </c>
      <c r="L50" s="70" t="s">
        <v>21</v>
      </c>
      <c r="M50" s="70" t="s">
        <v>65</v>
      </c>
      <c r="N50" s="37" t="s">
        <v>225</v>
      </c>
      <c r="O50" s="37" t="s">
        <v>66</v>
      </c>
      <c r="P50" s="37" t="s">
        <v>1305</v>
      </c>
      <c r="Q50" s="75" t="s">
        <v>165</v>
      </c>
      <c r="R50" t="s">
        <v>227</v>
      </c>
      <c r="S50" s="38">
        <v>181950</v>
      </c>
      <c r="T50">
        <v>1</v>
      </c>
      <c r="U50">
        <v>1</v>
      </c>
      <c r="V50" s="43">
        <f>SUMIF(ResumenCotizacion!$C:$C,E50,ResumenCotizacion!$P:$P)</f>
        <v>0</v>
      </c>
      <c r="W50" s="68">
        <f>IF(H50="USD",S50*SolCotizacion!$J$18,S50)</f>
        <v>181950</v>
      </c>
      <c r="X50" s="3">
        <f>ROUND(W50/(1-VLOOKUP("Total porcentaje:",ResumenCotizacion!$F:$H,3,0)),2)</f>
        <v>197771.74</v>
      </c>
      <c r="Y50" s="3">
        <f t="shared" si="3"/>
        <v>0</v>
      </c>
    </row>
    <row r="51" spans="1:25" ht="14.25" x14ac:dyDescent="0.2">
      <c r="A51" s="18" t="str">
        <f t="shared" si="0"/>
        <v>Controles EmpresarialesCANALIT-SW-10-02</v>
      </c>
      <c r="B51" s="18" t="str">
        <f t="shared" si="1"/>
        <v>IT-SW-10-02CANAL</v>
      </c>
      <c r="C51" s="18"/>
      <c r="D51" s="18" t="s">
        <v>208</v>
      </c>
      <c r="E51" t="s">
        <v>166</v>
      </c>
      <c r="F51" t="s">
        <v>3938</v>
      </c>
      <c r="G51" s="18" t="str">
        <f t="shared" si="2"/>
        <v>Controles Empresariales</v>
      </c>
      <c r="H51" s="18" t="s">
        <v>119</v>
      </c>
      <c r="I51" s="18" t="s">
        <v>67</v>
      </c>
      <c r="J51" t="s">
        <v>222</v>
      </c>
      <c r="K51" t="s">
        <v>210</v>
      </c>
      <c r="L51" s="70" t="s">
        <v>21</v>
      </c>
      <c r="M51" s="70" t="s">
        <v>65</v>
      </c>
      <c r="N51" s="37" t="s">
        <v>225</v>
      </c>
      <c r="O51" s="37" t="s">
        <v>226</v>
      </c>
      <c r="P51" s="37" t="s">
        <v>1305</v>
      </c>
      <c r="Q51" s="75" t="s">
        <v>166</v>
      </c>
      <c r="R51" t="s">
        <v>227</v>
      </c>
      <c r="S51" s="38">
        <v>194450</v>
      </c>
      <c r="T51">
        <v>1</v>
      </c>
      <c r="U51">
        <v>1</v>
      </c>
      <c r="V51" s="43">
        <f>SUMIF(ResumenCotizacion!$C:$C,E51,ResumenCotizacion!$P:$P)</f>
        <v>0</v>
      </c>
      <c r="W51" s="68">
        <f>IF(H51="USD",S51*SolCotizacion!$J$18,S51)</f>
        <v>194450</v>
      </c>
      <c r="X51" s="3">
        <f>ROUND(W51/(1-VLOOKUP("Total porcentaje:",ResumenCotizacion!$F:$H,3,0)),2)</f>
        <v>211358.7</v>
      </c>
      <c r="Y51" s="3">
        <f t="shared" si="3"/>
        <v>0</v>
      </c>
    </row>
    <row r="52" spans="1:25" ht="14.25" x14ac:dyDescent="0.2">
      <c r="A52" s="18" t="str">
        <f t="shared" si="0"/>
        <v>Controles EmpresarialesCANALIT-SW-10-03</v>
      </c>
      <c r="B52" s="18" t="str">
        <f t="shared" si="1"/>
        <v>IT-SW-10-03CANAL</v>
      </c>
      <c r="C52" s="18"/>
      <c r="D52" s="18" t="s">
        <v>208</v>
      </c>
      <c r="E52" t="s">
        <v>167</v>
      </c>
      <c r="F52" t="s">
        <v>3938</v>
      </c>
      <c r="G52" s="18" t="str">
        <f t="shared" si="2"/>
        <v>Controles Empresariales</v>
      </c>
      <c r="H52" s="18" t="s">
        <v>119</v>
      </c>
      <c r="I52" s="18" t="s">
        <v>67</v>
      </c>
      <c r="J52" t="s">
        <v>222</v>
      </c>
      <c r="K52" t="s">
        <v>210</v>
      </c>
      <c r="L52" s="70" t="s">
        <v>21</v>
      </c>
      <c r="M52" s="70" t="s">
        <v>65</v>
      </c>
      <c r="N52" s="37" t="s">
        <v>224</v>
      </c>
      <c r="O52" s="37" t="s">
        <v>66</v>
      </c>
      <c r="P52" s="37" t="s">
        <v>1305</v>
      </c>
      <c r="Q52" s="75" t="s">
        <v>167</v>
      </c>
      <c r="R52" t="s">
        <v>227</v>
      </c>
      <c r="S52" s="38">
        <v>181950</v>
      </c>
      <c r="T52">
        <v>1</v>
      </c>
      <c r="U52">
        <v>1</v>
      </c>
      <c r="V52" s="43">
        <f>SUMIF(ResumenCotizacion!$C:$C,E52,ResumenCotizacion!$P:$P)</f>
        <v>0</v>
      </c>
      <c r="W52" s="68">
        <f>IF(H52="USD",S52*SolCotizacion!$J$18,S52)</f>
        <v>181950</v>
      </c>
      <c r="X52" s="3">
        <f>ROUND(W52/(1-VLOOKUP("Total porcentaje:",ResumenCotizacion!$F:$H,3,0)),2)</f>
        <v>197771.74</v>
      </c>
      <c r="Y52" s="3">
        <f t="shared" si="3"/>
        <v>0</v>
      </c>
    </row>
    <row r="53" spans="1:25" ht="14.25" x14ac:dyDescent="0.2">
      <c r="A53" s="18" t="str">
        <f t="shared" si="0"/>
        <v>Controles EmpresarialesCANALIT-SW-10-04</v>
      </c>
      <c r="B53" s="18" t="str">
        <f t="shared" si="1"/>
        <v>IT-SW-10-04CANAL</v>
      </c>
      <c r="C53" s="18"/>
      <c r="D53" s="18" t="s">
        <v>208</v>
      </c>
      <c r="E53" t="s">
        <v>168</v>
      </c>
      <c r="F53" t="s">
        <v>3938</v>
      </c>
      <c r="G53" s="18" t="str">
        <f t="shared" si="2"/>
        <v>Controles Empresariales</v>
      </c>
      <c r="H53" s="18" t="s">
        <v>119</v>
      </c>
      <c r="I53" s="18" t="s">
        <v>67</v>
      </c>
      <c r="J53" t="s">
        <v>222</v>
      </c>
      <c r="K53" t="s">
        <v>210</v>
      </c>
      <c r="L53" s="70" t="s">
        <v>21</v>
      </c>
      <c r="M53" s="70" t="s">
        <v>65</v>
      </c>
      <c r="N53" s="37" t="s">
        <v>172</v>
      </c>
      <c r="O53" s="37" t="s">
        <v>66</v>
      </c>
      <c r="P53" s="37" t="s">
        <v>1305</v>
      </c>
      <c r="Q53" s="75" t="s">
        <v>168</v>
      </c>
      <c r="R53" t="s">
        <v>227</v>
      </c>
      <c r="S53" s="38">
        <v>181950</v>
      </c>
      <c r="T53">
        <v>1</v>
      </c>
      <c r="U53">
        <v>1</v>
      </c>
      <c r="V53" s="43">
        <f>SUMIF(ResumenCotizacion!$C:$C,E53,ResumenCotizacion!$P:$P)</f>
        <v>0</v>
      </c>
      <c r="W53" s="68">
        <f>IF(H53="USD",S53*SolCotizacion!$J$18,S53)</f>
        <v>181950</v>
      </c>
      <c r="X53" s="3">
        <f>ROUND(W53/(1-VLOOKUP("Total porcentaje:",ResumenCotizacion!$F:$H,3,0)),2)</f>
        <v>197771.74</v>
      </c>
      <c r="Y53" s="3">
        <f t="shared" si="3"/>
        <v>0</v>
      </c>
    </row>
    <row r="54" spans="1:25" ht="14.25" x14ac:dyDescent="0.2">
      <c r="A54" s="18" t="str">
        <f t="shared" si="0"/>
        <v>Controles EmpresarialesCANALIT-SW-10-05</v>
      </c>
      <c r="B54" s="18" t="str">
        <f t="shared" si="1"/>
        <v>IT-SW-10-05CANAL</v>
      </c>
      <c r="C54" s="18"/>
      <c r="D54" s="18" t="s">
        <v>208</v>
      </c>
      <c r="E54" t="s">
        <v>169</v>
      </c>
      <c r="F54" t="s">
        <v>3938</v>
      </c>
      <c r="G54" s="18" t="str">
        <f t="shared" si="2"/>
        <v>Controles Empresariales</v>
      </c>
      <c r="H54" s="18" t="s">
        <v>119</v>
      </c>
      <c r="I54" s="18" t="s">
        <v>67</v>
      </c>
      <c r="J54" t="s">
        <v>222</v>
      </c>
      <c r="K54" t="s">
        <v>210</v>
      </c>
      <c r="L54" s="70" t="s">
        <v>21</v>
      </c>
      <c r="M54" s="70" t="s">
        <v>65</v>
      </c>
      <c r="N54" s="37" t="s">
        <v>172</v>
      </c>
      <c r="O54" s="37" t="s">
        <v>226</v>
      </c>
      <c r="P54" s="37" t="s">
        <v>1305</v>
      </c>
      <c r="Q54" s="75" t="s">
        <v>169</v>
      </c>
      <c r="R54" t="s">
        <v>227</v>
      </c>
      <c r="S54" s="38">
        <v>206950</v>
      </c>
      <c r="T54">
        <v>1</v>
      </c>
      <c r="U54">
        <v>1</v>
      </c>
      <c r="V54" s="43">
        <f>SUMIF(ResumenCotizacion!$C:$C,E54,ResumenCotizacion!$P:$P)</f>
        <v>0</v>
      </c>
      <c r="W54" s="68">
        <f>IF(H54="USD",S54*SolCotizacion!$J$18,S54)</f>
        <v>206950</v>
      </c>
      <c r="X54" s="3">
        <f>ROUND(W54/(1-VLOOKUP("Total porcentaje:",ResumenCotizacion!$F:$H,3,0)),2)</f>
        <v>224945.65</v>
      </c>
      <c r="Y54" s="3">
        <f t="shared" si="3"/>
        <v>0</v>
      </c>
    </row>
    <row r="55" spans="1:25" ht="14.25" x14ac:dyDescent="0.2">
      <c r="A55" s="18" t="str">
        <f t="shared" si="0"/>
        <v>Controles EmpresarialesCANALIT-SW-10-06</v>
      </c>
      <c r="B55" s="18" t="str">
        <f t="shared" si="1"/>
        <v>IT-SW-10-06CANAL</v>
      </c>
      <c r="C55" s="18"/>
      <c r="D55" s="18" t="s">
        <v>208</v>
      </c>
      <c r="E55" t="s">
        <v>170</v>
      </c>
      <c r="F55" t="s">
        <v>3938</v>
      </c>
      <c r="G55" s="18" t="str">
        <f t="shared" si="2"/>
        <v>Controles Empresariales</v>
      </c>
      <c r="H55" s="18" t="s">
        <v>119</v>
      </c>
      <c r="I55" s="18" t="s">
        <v>67</v>
      </c>
      <c r="J55" t="s">
        <v>222</v>
      </c>
      <c r="K55" t="s">
        <v>210</v>
      </c>
      <c r="L55" s="70" t="s">
        <v>21</v>
      </c>
      <c r="M55" s="70" t="s">
        <v>65</v>
      </c>
      <c r="N55" s="37" t="s">
        <v>224</v>
      </c>
      <c r="O55" s="37" t="s">
        <v>226</v>
      </c>
      <c r="P55" s="37" t="s">
        <v>1305</v>
      </c>
      <c r="Q55" s="75" t="s">
        <v>170</v>
      </c>
      <c r="R55" t="s">
        <v>227</v>
      </c>
      <c r="S55" s="38">
        <v>186950</v>
      </c>
      <c r="T55">
        <v>1</v>
      </c>
      <c r="U55">
        <v>1</v>
      </c>
      <c r="V55" s="43">
        <f>SUMIF(ResumenCotizacion!$C:$C,E55,ResumenCotizacion!$P:$P)</f>
        <v>0</v>
      </c>
      <c r="W55" s="68">
        <f>IF(H55="USD",S55*SolCotizacion!$J$18,S55)</f>
        <v>186950</v>
      </c>
      <c r="X55" s="3">
        <f>ROUND(W55/(1-VLOOKUP("Total porcentaje:",ResumenCotizacion!$F:$H,3,0)),2)</f>
        <v>203206.52</v>
      </c>
      <c r="Y55" s="3">
        <f t="shared" si="3"/>
        <v>0</v>
      </c>
    </row>
    <row r="56" spans="1:25" ht="14.25" x14ac:dyDescent="0.2">
      <c r="A56" s="18" t="str">
        <f t="shared" si="0"/>
        <v>Controles EmpresarialesCANALIT-SW-11-01</v>
      </c>
      <c r="B56" s="18" t="str">
        <f t="shared" si="1"/>
        <v>IT-SW-11-01CANAL</v>
      </c>
      <c r="C56" s="18"/>
      <c r="D56" s="18" t="s">
        <v>208</v>
      </c>
      <c r="E56" t="s">
        <v>183</v>
      </c>
      <c r="F56" t="s">
        <v>3938</v>
      </c>
      <c r="G56" s="18" t="str">
        <f t="shared" si="2"/>
        <v>Controles Empresariales</v>
      </c>
      <c r="H56" s="18" t="s">
        <v>119</v>
      </c>
      <c r="I56" s="18" t="s">
        <v>67</v>
      </c>
      <c r="J56" t="s">
        <v>223</v>
      </c>
      <c r="K56" t="s">
        <v>210</v>
      </c>
      <c r="L56" s="70" t="s">
        <v>21</v>
      </c>
      <c r="M56" s="70" t="s">
        <v>65</v>
      </c>
      <c r="N56" s="37" t="s">
        <v>224</v>
      </c>
      <c r="O56" s="37" t="s">
        <v>226</v>
      </c>
      <c r="P56" s="37" t="s">
        <v>1305</v>
      </c>
      <c r="Q56" s="75" t="s">
        <v>183</v>
      </c>
      <c r="R56" t="s">
        <v>227</v>
      </c>
      <c r="S56" s="38">
        <v>186950</v>
      </c>
      <c r="T56">
        <v>1</v>
      </c>
      <c r="U56">
        <v>1</v>
      </c>
      <c r="V56" s="43">
        <f>SUMIF(ResumenCotizacion!$C:$C,E56,ResumenCotizacion!$P:$P)</f>
        <v>0</v>
      </c>
      <c r="W56" s="68">
        <f>IF(H56="USD",S56*SolCotizacion!$J$18,S56)</f>
        <v>186950</v>
      </c>
      <c r="X56" s="3">
        <f>ROUND(W56/(1-VLOOKUP("Total porcentaje:",ResumenCotizacion!$F:$H,3,0)),2)</f>
        <v>203206.52</v>
      </c>
      <c r="Y56" s="3">
        <f t="shared" si="3"/>
        <v>0</v>
      </c>
    </row>
    <row r="57" spans="1:25" ht="14.25" x14ac:dyDescent="0.2">
      <c r="A57" s="18" t="str">
        <f t="shared" si="0"/>
        <v>Controles EmpresarialesCANALIT-SW-11-02</v>
      </c>
      <c r="B57" s="18" t="str">
        <f t="shared" si="1"/>
        <v>IT-SW-11-02CANAL</v>
      </c>
      <c r="C57" s="18"/>
      <c r="D57" s="18" t="s">
        <v>208</v>
      </c>
      <c r="E57" t="s">
        <v>184</v>
      </c>
      <c r="F57" t="s">
        <v>3938</v>
      </c>
      <c r="G57" s="18" t="str">
        <f t="shared" si="2"/>
        <v>Controles Empresariales</v>
      </c>
      <c r="H57" s="18" t="s">
        <v>119</v>
      </c>
      <c r="I57" s="18" t="s">
        <v>67</v>
      </c>
      <c r="J57" t="s">
        <v>223</v>
      </c>
      <c r="K57" t="s">
        <v>210</v>
      </c>
      <c r="L57" s="70" t="s">
        <v>21</v>
      </c>
      <c r="M57" s="70" t="s">
        <v>65</v>
      </c>
      <c r="N57" s="37" t="s">
        <v>225</v>
      </c>
      <c r="O57" s="37" t="s">
        <v>66</v>
      </c>
      <c r="P57" s="37" t="s">
        <v>1305</v>
      </c>
      <c r="Q57" s="75" t="s">
        <v>184</v>
      </c>
      <c r="R57" t="s">
        <v>227</v>
      </c>
      <c r="S57" s="38">
        <v>181950</v>
      </c>
      <c r="T57">
        <v>1</v>
      </c>
      <c r="U57">
        <v>1</v>
      </c>
      <c r="V57" s="43">
        <f>SUMIF(ResumenCotizacion!$C:$C,E57,ResumenCotizacion!$P:$P)</f>
        <v>0</v>
      </c>
      <c r="W57" s="68">
        <f>IF(H57="USD",S57*SolCotizacion!$J$18,S57)</f>
        <v>181950</v>
      </c>
      <c r="X57" s="3">
        <f>ROUND(W57/(1-VLOOKUP("Total porcentaje:",ResumenCotizacion!$F:$H,3,0)),2)</f>
        <v>197771.74</v>
      </c>
      <c r="Y57" s="3">
        <f t="shared" si="3"/>
        <v>0</v>
      </c>
    </row>
    <row r="58" spans="1:25" ht="14.25" x14ac:dyDescent="0.2">
      <c r="A58" s="18" t="str">
        <f t="shared" si="0"/>
        <v>Controles EmpresarialesCANALIT-SW-11-03</v>
      </c>
      <c r="B58" s="18" t="str">
        <f t="shared" si="1"/>
        <v>IT-SW-11-03CANAL</v>
      </c>
      <c r="C58" s="18"/>
      <c r="D58" s="18" t="s">
        <v>208</v>
      </c>
      <c r="E58" t="s">
        <v>185</v>
      </c>
      <c r="F58" t="s">
        <v>3938</v>
      </c>
      <c r="G58" s="18" t="str">
        <f t="shared" si="2"/>
        <v>Controles Empresariales</v>
      </c>
      <c r="H58" s="18" t="s">
        <v>119</v>
      </c>
      <c r="I58" s="18" t="s">
        <v>67</v>
      </c>
      <c r="J58" t="s">
        <v>223</v>
      </c>
      <c r="K58" t="s">
        <v>210</v>
      </c>
      <c r="L58" s="70" t="s">
        <v>21</v>
      </c>
      <c r="M58" s="70" t="s">
        <v>65</v>
      </c>
      <c r="N58" s="37" t="s">
        <v>225</v>
      </c>
      <c r="O58" s="37" t="s">
        <v>226</v>
      </c>
      <c r="P58" s="37" t="s">
        <v>1305</v>
      </c>
      <c r="Q58" s="75" t="s">
        <v>185</v>
      </c>
      <c r="R58" t="s">
        <v>227</v>
      </c>
      <c r="S58" s="38">
        <v>194450</v>
      </c>
      <c r="T58">
        <v>1</v>
      </c>
      <c r="U58">
        <v>1</v>
      </c>
      <c r="V58" s="43">
        <f>SUMIF(ResumenCotizacion!$C:$C,E58,ResumenCotizacion!$P:$P)</f>
        <v>0</v>
      </c>
      <c r="W58" s="68">
        <f>IF(H58="USD",S58*SolCotizacion!$J$18,S58)</f>
        <v>194450</v>
      </c>
      <c r="X58" s="3">
        <f>ROUND(W58/(1-VLOOKUP("Total porcentaje:",ResumenCotizacion!$F:$H,3,0)),2)</f>
        <v>211358.7</v>
      </c>
      <c r="Y58" s="3">
        <f t="shared" si="3"/>
        <v>0</v>
      </c>
    </row>
    <row r="59" spans="1:25" ht="14.25" x14ac:dyDescent="0.2">
      <c r="A59" s="18" t="str">
        <f t="shared" si="0"/>
        <v>Controles EmpresarialesCANALIT-SW-11-04</v>
      </c>
      <c r="B59" s="18" t="str">
        <f t="shared" si="1"/>
        <v>IT-SW-11-04CANAL</v>
      </c>
      <c r="C59" s="18"/>
      <c r="D59" s="18" t="s">
        <v>208</v>
      </c>
      <c r="E59" t="s">
        <v>186</v>
      </c>
      <c r="F59" t="s">
        <v>3938</v>
      </c>
      <c r="G59" s="18" t="str">
        <f t="shared" si="2"/>
        <v>Controles Empresariales</v>
      </c>
      <c r="H59" s="18" t="s">
        <v>119</v>
      </c>
      <c r="I59" s="18" t="s">
        <v>67</v>
      </c>
      <c r="J59" t="s">
        <v>223</v>
      </c>
      <c r="K59" t="s">
        <v>210</v>
      </c>
      <c r="L59" s="70" t="s">
        <v>21</v>
      </c>
      <c r="M59" s="70" t="s">
        <v>65</v>
      </c>
      <c r="N59" s="37" t="s">
        <v>172</v>
      </c>
      <c r="O59" s="37" t="s">
        <v>66</v>
      </c>
      <c r="P59" s="37" t="s">
        <v>1305</v>
      </c>
      <c r="Q59" s="75" t="s">
        <v>186</v>
      </c>
      <c r="R59" t="s">
        <v>227</v>
      </c>
      <c r="S59" s="38">
        <v>181950</v>
      </c>
      <c r="T59">
        <v>1</v>
      </c>
      <c r="U59">
        <v>1</v>
      </c>
      <c r="V59" s="43">
        <f>SUMIF(ResumenCotizacion!$C:$C,E59,ResumenCotizacion!$P:$P)</f>
        <v>0</v>
      </c>
      <c r="W59" s="68">
        <f>IF(H59="USD",S59*SolCotizacion!$J$18,S59)</f>
        <v>181950</v>
      </c>
      <c r="X59" s="3">
        <f>ROUND(W59/(1-VLOOKUP("Total porcentaje:",ResumenCotizacion!$F:$H,3,0)),2)</f>
        <v>197771.74</v>
      </c>
      <c r="Y59" s="3">
        <f t="shared" si="3"/>
        <v>0</v>
      </c>
    </row>
    <row r="60" spans="1:25" ht="14.25" x14ac:dyDescent="0.2">
      <c r="A60" s="18" t="str">
        <f t="shared" si="0"/>
        <v>Controles EmpresarialesCANALIT-SW-11-05</v>
      </c>
      <c r="B60" s="18" t="str">
        <f t="shared" si="1"/>
        <v>IT-SW-11-05CANAL</v>
      </c>
      <c r="C60" s="18"/>
      <c r="D60" s="18" t="s">
        <v>208</v>
      </c>
      <c r="E60" t="s">
        <v>187</v>
      </c>
      <c r="F60" t="s">
        <v>3938</v>
      </c>
      <c r="G60" s="18" t="str">
        <f t="shared" si="2"/>
        <v>Controles Empresariales</v>
      </c>
      <c r="H60" s="18" t="s">
        <v>119</v>
      </c>
      <c r="I60" s="18" t="s">
        <v>67</v>
      </c>
      <c r="J60" t="s">
        <v>223</v>
      </c>
      <c r="K60" t="s">
        <v>210</v>
      </c>
      <c r="L60" s="70" t="s">
        <v>21</v>
      </c>
      <c r="M60" s="70" t="s">
        <v>65</v>
      </c>
      <c r="N60" s="37" t="s">
        <v>172</v>
      </c>
      <c r="O60" s="37" t="s">
        <v>226</v>
      </c>
      <c r="P60" s="37" t="s">
        <v>1305</v>
      </c>
      <c r="Q60" s="75" t="s">
        <v>187</v>
      </c>
      <c r="R60" t="s">
        <v>227</v>
      </c>
      <c r="S60" s="38">
        <v>206950</v>
      </c>
      <c r="T60">
        <v>1</v>
      </c>
      <c r="U60">
        <v>1</v>
      </c>
      <c r="V60" s="43">
        <f>SUMIF(ResumenCotizacion!$C:$C,E60,ResumenCotizacion!$P:$P)</f>
        <v>0</v>
      </c>
      <c r="W60" s="68">
        <f>IF(H60="USD",S60*SolCotizacion!$J$18,S60)</f>
        <v>206950</v>
      </c>
      <c r="X60" s="3">
        <f>ROUND(W60/(1-VLOOKUP("Total porcentaje:",ResumenCotizacion!$F:$H,3,0)),2)</f>
        <v>224945.65</v>
      </c>
      <c r="Y60" s="3">
        <f t="shared" si="3"/>
        <v>0</v>
      </c>
    </row>
    <row r="61" spans="1:25" ht="14.25" x14ac:dyDescent="0.2">
      <c r="A61" s="18" t="str">
        <f t="shared" si="0"/>
        <v>Controles EmpresarialesCANALIT-SW-11-06</v>
      </c>
      <c r="B61" s="18" t="str">
        <f t="shared" si="1"/>
        <v>IT-SW-11-06CANAL</v>
      </c>
      <c r="C61" s="18"/>
      <c r="D61" s="18" t="s">
        <v>208</v>
      </c>
      <c r="E61" t="s">
        <v>188</v>
      </c>
      <c r="F61" t="s">
        <v>3938</v>
      </c>
      <c r="G61" s="18" t="str">
        <f t="shared" si="2"/>
        <v>Controles Empresariales</v>
      </c>
      <c r="H61" s="18" t="s">
        <v>119</v>
      </c>
      <c r="I61" s="18" t="s">
        <v>67</v>
      </c>
      <c r="J61" t="s">
        <v>223</v>
      </c>
      <c r="K61" t="s">
        <v>210</v>
      </c>
      <c r="L61" s="70" t="s">
        <v>21</v>
      </c>
      <c r="M61" s="70" t="s">
        <v>65</v>
      </c>
      <c r="N61" s="37" t="s">
        <v>224</v>
      </c>
      <c r="O61" s="37" t="s">
        <v>66</v>
      </c>
      <c r="P61" s="37" t="s">
        <v>1305</v>
      </c>
      <c r="Q61" s="75" t="s">
        <v>188</v>
      </c>
      <c r="R61" t="s">
        <v>227</v>
      </c>
      <c r="S61" s="38">
        <v>181950</v>
      </c>
      <c r="T61">
        <v>1</v>
      </c>
      <c r="U61">
        <v>1</v>
      </c>
      <c r="V61" s="43">
        <f>SUMIF(ResumenCotizacion!$C:$C,E61,ResumenCotizacion!$P:$P)</f>
        <v>0</v>
      </c>
      <c r="W61" s="68">
        <f>IF(H61="USD",S61*SolCotizacion!$J$18,S61)</f>
        <v>181950</v>
      </c>
      <c r="X61" s="3">
        <f>ROUND(W61/(1-VLOOKUP("Total porcentaje:",ResumenCotizacion!$F:$H,3,0)),2)</f>
        <v>197771.74</v>
      </c>
      <c r="Y61" s="3">
        <f t="shared" si="3"/>
        <v>0</v>
      </c>
    </row>
    <row r="62" spans="1:25" ht="14.25" x14ac:dyDescent="0.2">
      <c r="A62" s="18" t="str">
        <f t="shared" si="0"/>
        <v>Soluciones OriónCANALIT-SW-01-01</v>
      </c>
      <c r="B62" s="18" t="str">
        <f t="shared" si="1"/>
        <v>IT-SW-01-01CANAL</v>
      </c>
      <c r="C62" s="18"/>
      <c r="D62" s="18" t="s">
        <v>1181</v>
      </c>
      <c r="E62" t="s">
        <v>123</v>
      </c>
      <c r="F62" t="s">
        <v>3938</v>
      </c>
      <c r="G62" s="18" t="str">
        <f t="shared" si="2"/>
        <v>Soluciones Orión</v>
      </c>
      <c r="H62" s="18" t="s">
        <v>119</v>
      </c>
      <c r="I62" s="18" t="s">
        <v>67</v>
      </c>
      <c r="J62" t="s">
        <v>213</v>
      </c>
      <c r="K62" t="s">
        <v>209</v>
      </c>
      <c r="L62" s="70" t="s">
        <v>21</v>
      </c>
      <c r="M62" s="70" t="s">
        <v>65</v>
      </c>
      <c r="N62" s="37" t="s">
        <v>224</v>
      </c>
      <c r="O62" s="37" t="s">
        <v>66</v>
      </c>
      <c r="P62" s="37" t="s">
        <v>1304</v>
      </c>
      <c r="Q62" s="75" t="s">
        <v>123</v>
      </c>
      <c r="R62" t="s">
        <v>227</v>
      </c>
      <c r="S62" s="38">
        <v>750000</v>
      </c>
      <c r="T62">
        <v>1</v>
      </c>
      <c r="U62">
        <v>1</v>
      </c>
      <c r="V62" s="43">
        <f>SUMIF(ResumenCotizacion!$C:$C,E62,ResumenCotizacion!$P:$P)</f>
        <v>0</v>
      </c>
      <c r="W62" s="68">
        <f>IF(H62="USD",S62*SolCotizacion!$J$18,S62)</f>
        <v>750000</v>
      </c>
      <c r="X62" s="3">
        <f>ROUND(W62/(1-VLOOKUP("Total porcentaje:",ResumenCotizacion!$F:$H,3,0)),2)</f>
        <v>815217.39</v>
      </c>
      <c r="Y62" s="3">
        <f t="shared" si="3"/>
        <v>0</v>
      </c>
    </row>
    <row r="63" spans="1:25" ht="14.25" x14ac:dyDescent="0.2">
      <c r="A63" s="18" t="str">
        <f t="shared" si="0"/>
        <v>Soluciones OriónCANALIT-SW-01-02</v>
      </c>
      <c r="B63" s="18" t="str">
        <f t="shared" si="1"/>
        <v>IT-SW-01-02CANAL</v>
      </c>
      <c r="C63" s="18"/>
      <c r="D63" s="18" t="s">
        <v>1181</v>
      </c>
      <c r="E63" t="s">
        <v>124</v>
      </c>
      <c r="F63" t="s">
        <v>3938</v>
      </c>
      <c r="G63" s="18" t="str">
        <f t="shared" si="2"/>
        <v>Soluciones Orión</v>
      </c>
      <c r="H63" s="18" t="s">
        <v>119</v>
      </c>
      <c r="I63" s="18" t="s">
        <v>67</v>
      </c>
      <c r="J63" t="s">
        <v>213</v>
      </c>
      <c r="K63" t="s">
        <v>209</v>
      </c>
      <c r="L63" s="70" t="s">
        <v>21</v>
      </c>
      <c r="M63" s="70" t="s">
        <v>65</v>
      </c>
      <c r="N63" s="37" t="s">
        <v>224</v>
      </c>
      <c r="O63" s="37" t="s">
        <v>226</v>
      </c>
      <c r="P63" s="37" t="s">
        <v>1304</v>
      </c>
      <c r="Q63" s="75" t="s">
        <v>124</v>
      </c>
      <c r="R63" t="s">
        <v>227</v>
      </c>
      <c r="S63" s="38">
        <v>1500000</v>
      </c>
      <c r="T63">
        <v>1</v>
      </c>
      <c r="U63">
        <v>1</v>
      </c>
      <c r="V63" s="43">
        <f>SUMIF(ResumenCotizacion!$C:$C,E63,ResumenCotizacion!$P:$P)</f>
        <v>0</v>
      </c>
      <c r="W63" s="68">
        <f>IF(H63="USD",S63*SolCotizacion!$J$18,S63)</f>
        <v>1500000</v>
      </c>
      <c r="X63" s="3">
        <f>ROUND(W63/(1-VLOOKUP("Total porcentaje:",ResumenCotizacion!$F:$H,3,0)),2)</f>
        <v>1630434.78</v>
      </c>
      <c r="Y63" s="3">
        <f t="shared" si="3"/>
        <v>0</v>
      </c>
    </row>
    <row r="64" spans="1:25" ht="14.25" x14ac:dyDescent="0.2">
      <c r="A64" s="18" t="str">
        <f t="shared" si="0"/>
        <v>Soluciones OriónCANALIT-SW-01-03</v>
      </c>
      <c r="B64" s="18" t="str">
        <f t="shared" si="1"/>
        <v>IT-SW-01-03CANAL</v>
      </c>
      <c r="C64" s="18"/>
      <c r="D64" s="18" t="s">
        <v>1181</v>
      </c>
      <c r="E64" t="s">
        <v>125</v>
      </c>
      <c r="F64" t="s">
        <v>3938</v>
      </c>
      <c r="G64" s="18" t="str">
        <f t="shared" si="2"/>
        <v>Soluciones Orión</v>
      </c>
      <c r="H64" s="18" t="s">
        <v>119</v>
      </c>
      <c r="I64" s="18" t="s">
        <v>67</v>
      </c>
      <c r="J64" t="s">
        <v>213</v>
      </c>
      <c r="K64" t="s">
        <v>209</v>
      </c>
      <c r="L64" s="70" t="s">
        <v>21</v>
      </c>
      <c r="M64" s="70" t="s">
        <v>65</v>
      </c>
      <c r="N64" s="37" t="s">
        <v>225</v>
      </c>
      <c r="O64" s="37" t="s">
        <v>66</v>
      </c>
      <c r="P64" s="37" t="s">
        <v>1304</v>
      </c>
      <c r="Q64" s="75" t="s">
        <v>125</v>
      </c>
      <c r="R64" t="s">
        <v>227</v>
      </c>
      <c r="S64" s="38">
        <v>900000</v>
      </c>
      <c r="T64">
        <v>1</v>
      </c>
      <c r="U64">
        <v>1</v>
      </c>
      <c r="V64" s="43">
        <f>SUMIF(ResumenCotizacion!$C:$C,E64,ResumenCotizacion!$P:$P)</f>
        <v>0</v>
      </c>
      <c r="W64" s="68">
        <f>IF(H64="USD",S64*SolCotizacion!$J$18,S64)</f>
        <v>900000</v>
      </c>
      <c r="X64" s="3">
        <f>ROUND(W64/(1-VLOOKUP("Total porcentaje:",ResumenCotizacion!$F:$H,3,0)),2)</f>
        <v>978260.87</v>
      </c>
      <c r="Y64" s="3">
        <f t="shared" si="3"/>
        <v>0</v>
      </c>
    </row>
    <row r="65" spans="1:25" ht="14.25" x14ac:dyDescent="0.2">
      <c r="A65" s="18" t="str">
        <f t="shared" si="0"/>
        <v>Soluciones OriónCANALIT-SW-01-04</v>
      </c>
      <c r="B65" s="18" t="str">
        <f t="shared" si="1"/>
        <v>IT-SW-01-04CANAL</v>
      </c>
      <c r="C65" s="18"/>
      <c r="D65" s="18" t="s">
        <v>1181</v>
      </c>
      <c r="E65" t="s">
        <v>126</v>
      </c>
      <c r="F65" t="s">
        <v>3938</v>
      </c>
      <c r="G65" s="18" t="str">
        <f t="shared" si="2"/>
        <v>Soluciones Orión</v>
      </c>
      <c r="H65" s="18" t="s">
        <v>119</v>
      </c>
      <c r="I65" s="18" t="s">
        <v>67</v>
      </c>
      <c r="J65" t="s">
        <v>213</v>
      </c>
      <c r="K65" t="s">
        <v>209</v>
      </c>
      <c r="L65" s="70" t="s">
        <v>21</v>
      </c>
      <c r="M65" s="70" t="s">
        <v>65</v>
      </c>
      <c r="N65" s="37" t="s">
        <v>225</v>
      </c>
      <c r="O65" s="37" t="s">
        <v>226</v>
      </c>
      <c r="P65" s="37" t="s">
        <v>1304</v>
      </c>
      <c r="Q65" s="75" t="s">
        <v>126</v>
      </c>
      <c r="R65" t="s">
        <v>227</v>
      </c>
      <c r="S65" s="38">
        <v>1800000</v>
      </c>
      <c r="T65">
        <v>1</v>
      </c>
      <c r="U65">
        <v>1</v>
      </c>
      <c r="V65" s="43">
        <f>SUMIF(ResumenCotizacion!$C:$C,E65,ResumenCotizacion!$P:$P)</f>
        <v>0</v>
      </c>
      <c r="W65" s="68">
        <f>IF(H65="USD",S65*SolCotizacion!$J$18,S65)</f>
        <v>1800000</v>
      </c>
      <c r="X65" s="3">
        <f>ROUND(W65/(1-VLOOKUP("Total porcentaje:",ResumenCotizacion!$F:$H,3,0)),2)</f>
        <v>1956521.74</v>
      </c>
      <c r="Y65" s="3">
        <f t="shared" si="3"/>
        <v>0</v>
      </c>
    </row>
    <row r="66" spans="1:25" ht="14.25" x14ac:dyDescent="0.2">
      <c r="A66" s="18" t="str">
        <f t="shared" si="0"/>
        <v>Soluciones OriónCANALIT-SW-01-05</v>
      </c>
      <c r="B66" s="18" t="str">
        <f t="shared" si="1"/>
        <v>IT-SW-01-05CANAL</v>
      </c>
      <c r="C66" s="18"/>
      <c r="D66" s="18" t="s">
        <v>1181</v>
      </c>
      <c r="E66" t="s">
        <v>127</v>
      </c>
      <c r="F66" t="s">
        <v>3938</v>
      </c>
      <c r="G66" s="18" t="str">
        <f t="shared" si="2"/>
        <v>Soluciones Orión</v>
      </c>
      <c r="H66" s="18" t="s">
        <v>119</v>
      </c>
      <c r="I66" s="18" t="s">
        <v>67</v>
      </c>
      <c r="J66" t="s">
        <v>213</v>
      </c>
      <c r="K66" t="s">
        <v>209</v>
      </c>
      <c r="L66" s="70" t="s">
        <v>21</v>
      </c>
      <c r="M66" s="70" t="s">
        <v>65</v>
      </c>
      <c r="N66" s="37" t="s">
        <v>172</v>
      </c>
      <c r="O66" s="37" t="s">
        <v>66</v>
      </c>
      <c r="P66" s="37" t="s">
        <v>1304</v>
      </c>
      <c r="Q66" s="75" t="s">
        <v>127</v>
      </c>
      <c r="R66" t="s">
        <v>227</v>
      </c>
      <c r="S66" s="38">
        <v>1080000</v>
      </c>
      <c r="T66">
        <v>1</v>
      </c>
      <c r="U66">
        <v>1</v>
      </c>
      <c r="V66" s="43">
        <f>SUMIF(ResumenCotizacion!$C:$C,E66,ResumenCotizacion!$P:$P)</f>
        <v>0</v>
      </c>
      <c r="W66" s="68">
        <f>IF(H66="USD",S66*SolCotizacion!$J$18,S66)</f>
        <v>1080000</v>
      </c>
      <c r="X66" s="3">
        <f>ROUND(W66/(1-VLOOKUP("Total porcentaje:",ResumenCotizacion!$F:$H,3,0)),2)</f>
        <v>1173913.04</v>
      </c>
      <c r="Y66" s="3">
        <f t="shared" si="3"/>
        <v>0</v>
      </c>
    </row>
    <row r="67" spans="1:25" ht="14.25" x14ac:dyDescent="0.2">
      <c r="A67" s="18" t="str">
        <f t="shared" ref="A67:A130" si="4">D67&amp;F67&amp;E67</f>
        <v>Soluciones OriónCANALIT-SW-01-06</v>
      </c>
      <c r="B67" s="18" t="str">
        <f t="shared" ref="B67:B130" si="5">E67&amp;F67</f>
        <v>IT-SW-01-06CANAL</v>
      </c>
      <c r="C67" s="18"/>
      <c r="D67" s="18" t="s">
        <v>1181</v>
      </c>
      <c r="E67" t="s">
        <v>128</v>
      </c>
      <c r="F67" t="s">
        <v>3938</v>
      </c>
      <c r="G67" s="18" t="str">
        <f t="shared" ref="G67:G130" si="6">D67</f>
        <v>Soluciones Orión</v>
      </c>
      <c r="H67" s="18" t="s">
        <v>119</v>
      </c>
      <c r="I67" s="18" t="s">
        <v>67</v>
      </c>
      <c r="J67" t="s">
        <v>213</v>
      </c>
      <c r="K67" t="s">
        <v>209</v>
      </c>
      <c r="L67" s="70" t="s">
        <v>21</v>
      </c>
      <c r="M67" s="70" t="s">
        <v>65</v>
      </c>
      <c r="N67" s="37" t="s">
        <v>172</v>
      </c>
      <c r="O67" s="37" t="s">
        <v>226</v>
      </c>
      <c r="P67" s="37" t="s">
        <v>1304</v>
      </c>
      <c r="Q67" s="75" t="s">
        <v>128</v>
      </c>
      <c r="R67" t="s">
        <v>227</v>
      </c>
      <c r="S67" s="38">
        <v>2160000</v>
      </c>
      <c r="T67">
        <v>1</v>
      </c>
      <c r="U67">
        <v>1</v>
      </c>
      <c r="V67" s="43">
        <f>SUMIF(ResumenCotizacion!$C:$C,E67,ResumenCotizacion!$P:$P)</f>
        <v>0</v>
      </c>
      <c r="W67" s="68">
        <f>IF(H67="USD",S67*SolCotizacion!$J$18,S67)</f>
        <v>2160000</v>
      </c>
      <c r="X67" s="3">
        <f>ROUND(W67/(1-VLOOKUP("Total porcentaje:",ResumenCotizacion!$F:$H,3,0)),2)</f>
        <v>2347826.09</v>
      </c>
      <c r="Y67" s="3">
        <f t="shared" ref="Y67:Y130" si="7">V67*X67</f>
        <v>0</v>
      </c>
    </row>
    <row r="68" spans="1:25" ht="14.25" x14ac:dyDescent="0.2">
      <c r="A68" s="18" t="str">
        <f t="shared" si="4"/>
        <v>Soluciones OriónCANALIT-SW-02-01</v>
      </c>
      <c r="B68" s="18" t="str">
        <f t="shared" si="5"/>
        <v>IT-SW-02-01CANAL</v>
      </c>
      <c r="C68" s="18"/>
      <c r="D68" s="18" t="s">
        <v>1181</v>
      </c>
      <c r="E68" t="s">
        <v>129</v>
      </c>
      <c r="F68" t="s">
        <v>3938</v>
      </c>
      <c r="G68" s="18" t="str">
        <f t="shared" si="6"/>
        <v>Soluciones Orión</v>
      </c>
      <c r="H68" s="18" t="s">
        <v>119</v>
      </c>
      <c r="I68" s="18" t="s">
        <v>67</v>
      </c>
      <c r="J68" t="s">
        <v>214</v>
      </c>
      <c r="K68" t="s">
        <v>171</v>
      </c>
      <c r="L68" s="70" t="s">
        <v>21</v>
      </c>
      <c r="M68" s="70" t="s">
        <v>65</v>
      </c>
      <c r="N68" s="37" t="s">
        <v>224</v>
      </c>
      <c r="O68" s="37" t="s">
        <v>66</v>
      </c>
      <c r="P68" s="37" t="s">
        <v>1304</v>
      </c>
      <c r="Q68" s="75" t="s">
        <v>129</v>
      </c>
      <c r="R68" t="s">
        <v>227</v>
      </c>
      <c r="S68" s="38">
        <v>862500</v>
      </c>
      <c r="T68">
        <v>1</v>
      </c>
      <c r="U68">
        <v>1</v>
      </c>
      <c r="V68" s="43">
        <f>SUMIF(ResumenCotizacion!$C:$C,E68,ResumenCotizacion!$P:$P)</f>
        <v>0</v>
      </c>
      <c r="W68" s="68">
        <f>IF(H68="USD",S68*SolCotizacion!$J$18,S68)</f>
        <v>862500</v>
      </c>
      <c r="X68" s="3">
        <f>ROUND(W68/(1-VLOOKUP("Total porcentaje:",ResumenCotizacion!$F:$H,3,0)),2)</f>
        <v>937500</v>
      </c>
      <c r="Y68" s="3">
        <f t="shared" si="7"/>
        <v>0</v>
      </c>
    </row>
    <row r="69" spans="1:25" ht="14.25" x14ac:dyDescent="0.2">
      <c r="A69" s="18" t="str">
        <f t="shared" si="4"/>
        <v>Soluciones OriónCANALIT-SW-02-02</v>
      </c>
      <c r="B69" s="18" t="str">
        <f t="shared" si="5"/>
        <v>IT-SW-02-02CANAL</v>
      </c>
      <c r="C69" s="18"/>
      <c r="D69" s="18" t="s">
        <v>1181</v>
      </c>
      <c r="E69" t="s">
        <v>130</v>
      </c>
      <c r="F69" t="s">
        <v>3938</v>
      </c>
      <c r="G69" s="18" t="str">
        <f t="shared" si="6"/>
        <v>Soluciones Orión</v>
      </c>
      <c r="H69" s="18" t="s">
        <v>119</v>
      </c>
      <c r="I69" s="18" t="s">
        <v>67</v>
      </c>
      <c r="J69" t="s">
        <v>214</v>
      </c>
      <c r="K69" t="s">
        <v>171</v>
      </c>
      <c r="L69" s="70" t="s">
        <v>21</v>
      </c>
      <c r="M69" s="70" t="s">
        <v>65</v>
      </c>
      <c r="N69" s="37" t="s">
        <v>224</v>
      </c>
      <c r="O69" s="37" t="s">
        <v>226</v>
      </c>
      <c r="P69" s="37" t="s">
        <v>1304</v>
      </c>
      <c r="Q69" s="75" t="s">
        <v>130</v>
      </c>
      <c r="R69" t="s">
        <v>227</v>
      </c>
      <c r="S69" s="38">
        <v>1725000</v>
      </c>
      <c r="T69">
        <v>1</v>
      </c>
      <c r="U69">
        <v>1</v>
      </c>
      <c r="V69" s="43">
        <f>SUMIF(ResumenCotizacion!$C:$C,E69,ResumenCotizacion!$P:$P)</f>
        <v>0</v>
      </c>
      <c r="W69" s="68">
        <f>IF(H69="USD",S69*SolCotizacion!$J$18,S69)</f>
        <v>1725000</v>
      </c>
      <c r="X69" s="3">
        <f>ROUND(W69/(1-VLOOKUP("Total porcentaje:",ResumenCotizacion!$F:$H,3,0)),2)</f>
        <v>1875000</v>
      </c>
      <c r="Y69" s="3">
        <f t="shared" si="7"/>
        <v>0</v>
      </c>
    </row>
    <row r="70" spans="1:25" ht="14.25" x14ac:dyDescent="0.2">
      <c r="A70" s="18" t="str">
        <f t="shared" si="4"/>
        <v>Soluciones OriónCANALIT-SW-02-03</v>
      </c>
      <c r="B70" s="18" t="str">
        <f t="shared" si="5"/>
        <v>IT-SW-02-03CANAL</v>
      </c>
      <c r="C70" s="18"/>
      <c r="D70" s="18" t="s">
        <v>1181</v>
      </c>
      <c r="E70" t="s">
        <v>131</v>
      </c>
      <c r="F70" t="s">
        <v>3938</v>
      </c>
      <c r="G70" s="18" t="str">
        <f t="shared" si="6"/>
        <v>Soluciones Orión</v>
      </c>
      <c r="H70" s="18" t="s">
        <v>119</v>
      </c>
      <c r="I70" s="18" t="s">
        <v>67</v>
      </c>
      <c r="J70" t="s">
        <v>214</v>
      </c>
      <c r="K70" t="s">
        <v>171</v>
      </c>
      <c r="L70" s="70" t="s">
        <v>21</v>
      </c>
      <c r="M70" s="70" t="s">
        <v>65</v>
      </c>
      <c r="N70" s="37" t="s">
        <v>225</v>
      </c>
      <c r="O70" s="37" t="s">
        <v>66</v>
      </c>
      <c r="P70" s="37" t="s">
        <v>1304</v>
      </c>
      <c r="Q70" s="75" t="s">
        <v>131</v>
      </c>
      <c r="R70" t="s">
        <v>227</v>
      </c>
      <c r="S70" s="38">
        <v>1034999.9999999999</v>
      </c>
      <c r="T70">
        <v>1</v>
      </c>
      <c r="U70">
        <v>1</v>
      </c>
      <c r="V70" s="43">
        <f>SUMIF(ResumenCotizacion!$C:$C,E70,ResumenCotizacion!$P:$P)</f>
        <v>0</v>
      </c>
      <c r="W70" s="68">
        <f>IF(H70="USD",S70*SolCotizacion!$J$18,S70)</f>
        <v>1034999.9999999999</v>
      </c>
      <c r="X70" s="3">
        <f>ROUND(W70/(1-VLOOKUP("Total porcentaje:",ResumenCotizacion!$F:$H,3,0)),2)</f>
        <v>1125000</v>
      </c>
      <c r="Y70" s="3">
        <f t="shared" si="7"/>
        <v>0</v>
      </c>
    </row>
    <row r="71" spans="1:25" ht="14.25" x14ac:dyDescent="0.2">
      <c r="A71" s="18" t="str">
        <f t="shared" si="4"/>
        <v>Soluciones OriónCANALIT-SW-02-04</v>
      </c>
      <c r="B71" s="18" t="str">
        <f t="shared" si="5"/>
        <v>IT-SW-02-04CANAL</v>
      </c>
      <c r="C71" s="18"/>
      <c r="D71" s="18" t="s">
        <v>1181</v>
      </c>
      <c r="E71" t="s">
        <v>132</v>
      </c>
      <c r="F71" t="s">
        <v>3938</v>
      </c>
      <c r="G71" s="18" t="str">
        <f t="shared" si="6"/>
        <v>Soluciones Orión</v>
      </c>
      <c r="H71" s="18" t="s">
        <v>119</v>
      </c>
      <c r="I71" s="18" t="s">
        <v>67</v>
      </c>
      <c r="J71" t="s">
        <v>214</v>
      </c>
      <c r="K71" t="s">
        <v>171</v>
      </c>
      <c r="L71" s="70" t="s">
        <v>21</v>
      </c>
      <c r="M71" s="70" t="s">
        <v>65</v>
      </c>
      <c r="N71" s="37" t="s">
        <v>225</v>
      </c>
      <c r="O71" s="37" t="s">
        <v>226</v>
      </c>
      <c r="P71" s="37" t="s">
        <v>1304</v>
      </c>
      <c r="Q71" s="75" t="s">
        <v>132</v>
      </c>
      <c r="R71" t="s">
        <v>227</v>
      </c>
      <c r="S71" s="38">
        <v>2069999.9999999998</v>
      </c>
      <c r="T71">
        <v>1</v>
      </c>
      <c r="U71">
        <v>1</v>
      </c>
      <c r="V71" s="43">
        <f>SUMIF(ResumenCotizacion!$C:$C,E71,ResumenCotizacion!$P:$P)</f>
        <v>0</v>
      </c>
      <c r="W71" s="68">
        <f>IF(H71="USD",S71*SolCotizacion!$J$18,S71)</f>
        <v>2069999.9999999998</v>
      </c>
      <c r="X71" s="3">
        <f>ROUND(W71/(1-VLOOKUP("Total porcentaje:",ResumenCotizacion!$F:$H,3,0)),2)</f>
        <v>2250000</v>
      </c>
      <c r="Y71" s="3">
        <f t="shared" si="7"/>
        <v>0</v>
      </c>
    </row>
    <row r="72" spans="1:25" ht="14.25" x14ac:dyDescent="0.2">
      <c r="A72" s="18" t="str">
        <f t="shared" si="4"/>
        <v>Soluciones OriónCANALIT-SW-02-05</v>
      </c>
      <c r="B72" s="18" t="str">
        <f t="shared" si="5"/>
        <v>IT-SW-02-05CANAL</v>
      </c>
      <c r="C72" s="18"/>
      <c r="D72" s="18" t="s">
        <v>1181</v>
      </c>
      <c r="E72" t="s">
        <v>133</v>
      </c>
      <c r="F72" t="s">
        <v>3938</v>
      </c>
      <c r="G72" s="18" t="str">
        <f t="shared" si="6"/>
        <v>Soluciones Orión</v>
      </c>
      <c r="H72" s="18" t="s">
        <v>119</v>
      </c>
      <c r="I72" s="18" t="s">
        <v>67</v>
      </c>
      <c r="J72" t="s">
        <v>214</v>
      </c>
      <c r="K72" t="s">
        <v>171</v>
      </c>
      <c r="L72" s="70" t="s">
        <v>21</v>
      </c>
      <c r="M72" s="70" t="s">
        <v>65</v>
      </c>
      <c r="N72" s="37" t="s">
        <v>172</v>
      </c>
      <c r="O72" s="37" t="s">
        <v>66</v>
      </c>
      <c r="P72" s="37" t="s">
        <v>1304</v>
      </c>
      <c r="Q72" s="75" t="s">
        <v>133</v>
      </c>
      <c r="R72" t="s">
        <v>227</v>
      </c>
      <c r="S72" s="38">
        <v>1241999.9999999998</v>
      </c>
      <c r="T72">
        <v>1</v>
      </c>
      <c r="U72">
        <v>1</v>
      </c>
      <c r="V72" s="43">
        <f>SUMIF(ResumenCotizacion!$C:$C,E72,ResumenCotizacion!$P:$P)</f>
        <v>0</v>
      </c>
      <c r="W72" s="68">
        <f>IF(H72="USD",S72*SolCotizacion!$J$18,S72)</f>
        <v>1241999.9999999998</v>
      </c>
      <c r="X72" s="3">
        <f>ROUND(W72/(1-VLOOKUP("Total porcentaje:",ResumenCotizacion!$F:$H,3,0)),2)</f>
        <v>1350000</v>
      </c>
      <c r="Y72" s="3">
        <f t="shared" si="7"/>
        <v>0</v>
      </c>
    </row>
    <row r="73" spans="1:25" ht="14.25" x14ac:dyDescent="0.2">
      <c r="A73" s="18" t="str">
        <f t="shared" si="4"/>
        <v>Soluciones OriónCANALIT-SW-02-06</v>
      </c>
      <c r="B73" s="18" t="str">
        <f t="shared" si="5"/>
        <v>IT-SW-02-06CANAL</v>
      </c>
      <c r="C73" s="18"/>
      <c r="D73" s="18" t="s">
        <v>1181</v>
      </c>
      <c r="E73" t="s">
        <v>134</v>
      </c>
      <c r="F73" t="s">
        <v>3938</v>
      </c>
      <c r="G73" s="18" t="str">
        <f t="shared" si="6"/>
        <v>Soluciones Orión</v>
      </c>
      <c r="H73" s="18" t="s">
        <v>119</v>
      </c>
      <c r="I73" s="18" t="s">
        <v>67</v>
      </c>
      <c r="J73" t="s">
        <v>214</v>
      </c>
      <c r="K73" t="s">
        <v>171</v>
      </c>
      <c r="L73" s="70" t="s">
        <v>21</v>
      </c>
      <c r="M73" s="70" t="s">
        <v>65</v>
      </c>
      <c r="N73" s="37" t="s">
        <v>172</v>
      </c>
      <c r="O73" s="37" t="s">
        <v>226</v>
      </c>
      <c r="P73" s="37" t="s">
        <v>1304</v>
      </c>
      <c r="Q73" s="75" t="s">
        <v>134</v>
      </c>
      <c r="R73" t="s">
        <v>227</v>
      </c>
      <c r="S73" s="38">
        <v>2483999.9999999995</v>
      </c>
      <c r="T73">
        <v>1</v>
      </c>
      <c r="U73">
        <v>1</v>
      </c>
      <c r="V73" s="43">
        <f>SUMIF(ResumenCotizacion!$C:$C,E73,ResumenCotizacion!$P:$P)</f>
        <v>0</v>
      </c>
      <c r="W73" s="68">
        <f>IF(H73="USD",S73*SolCotizacion!$J$18,S73)</f>
        <v>2483999.9999999995</v>
      </c>
      <c r="X73" s="3">
        <f>ROUND(W73/(1-VLOOKUP("Total porcentaje:",ResumenCotizacion!$F:$H,3,0)),2)</f>
        <v>2700000</v>
      </c>
      <c r="Y73" s="3">
        <f t="shared" si="7"/>
        <v>0</v>
      </c>
    </row>
    <row r="74" spans="1:25" ht="14.25" x14ac:dyDescent="0.2">
      <c r="A74" s="18" t="str">
        <f t="shared" si="4"/>
        <v>Soluciones OriónCANALIT-SW-03-01</v>
      </c>
      <c r="B74" s="18" t="str">
        <f t="shared" si="5"/>
        <v>IT-SW-03-01CANAL</v>
      </c>
      <c r="C74" s="18"/>
      <c r="D74" s="18" t="s">
        <v>1181</v>
      </c>
      <c r="E74" t="s">
        <v>135</v>
      </c>
      <c r="F74" t="s">
        <v>3938</v>
      </c>
      <c r="G74" s="18" t="str">
        <f t="shared" si="6"/>
        <v>Soluciones Orión</v>
      </c>
      <c r="H74" s="18" t="s">
        <v>119</v>
      </c>
      <c r="I74" s="18" t="s">
        <v>67</v>
      </c>
      <c r="J74" t="s">
        <v>215</v>
      </c>
      <c r="K74" t="s">
        <v>209</v>
      </c>
      <c r="L74" s="70" t="s">
        <v>21</v>
      </c>
      <c r="M74" s="70" t="s">
        <v>65</v>
      </c>
      <c r="N74" s="37" t="s">
        <v>224</v>
      </c>
      <c r="O74" s="37" t="s">
        <v>66</v>
      </c>
      <c r="P74" s="37" t="s">
        <v>1304</v>
      </c>
      <c r="Q74" s="75" t="s">
        <v>135</v>
      </c>
      <c r="R74" t="s">
        <v>227</v>
      </c>
      <c r="S74" s="38">
        <v>862500</v>
      </c>
      <c r="T74">
        <v>1</v>
      </c>
      <c r="U74">
        <v>1</v>
      </c>
      <c r="V74" s="43">
        <f>SUMIF(ResumenCotizacion!$C:$C,E74,ResumenCotizacion!$P:$P)</f>
        <v>0</v>
      </c>
      <c r="W74" s="68">
        <f>IF(H74="USD",S74*SolCotizacion!$J$18,S74)</f>
        <v>862500</v>
      </c>
      <c r="X74" s="3">
        <f>ROUND(W74/(1-VLOOKUP("Total porcentaje:",ResumenCotizacion!$F:$H,3,0)),2)</f>
        <v>937500</v>
      </c>
      <c r="Y74" s="3">
        <f t="shared" si="7"/>
        <v>0</v>
      </c>
    </row>
    <row r="75" spans="1:25" ht="14.25" x14ac:dyDescent="0.2">
      <c r="A75" s="18" t="str">
        <f t="shared" si="4"/>
        <v>Soluciones OriónCANALIT-SW-03-02</v>
      </c>
      <c r="B75" s="18" t="str">
        <f t="shared" si="5"/>
        <v>IT-SW-03-02CANAL</v>
      </c>
      <c r="C75" s="18"/>
      <c r="D75" s="18" t="s">
        <v>1181</v>
      </c>
      <c r="E75" t="s">
        <v>136</v>
      </c>
      <c r="F75" t="s">
        <v>3938</v>
      </c>
      <c r="G75" s="18" t="str">
        <f t="shared" si="6"/>
        <v>Soluciones Orión</v>
      </c>
      <c r="H75" s="18" t="s">
        <v>119</v>
      </c>
      <c r="I75" s="18" t="s">
        <v>67</v>
      </c>
      <c r="J75" t="s">
        <v>215</v>
      </c>
      <c r="K75" t="s">
        <v>209</v>
      </c>
      <c r="L75" s="70" t="s">
        <v>21</v>
      </c>
      <c r="M75" s="70" t="s">
        <v>65</v>
      </c>
      <c r="N75" s="37" t="s">
        <v>224</v>
      </c>
      <c r="O75" s="37" t="s">
        <v>226</v>
      </c>
      <c r="P75" s="37" t="s">
        <v>1304</v>
      </c>
      <c r="Q75" s="75" t="s">
        <v>136</v>
      </c>
      <c r="R75" t="s">
        <v>227</v>
      </c>
      <c r="S75" s="38">
        <v>1725000</v>
      </c>
      <c r="T75">
        <v>1</v>
      </c>
      <c r="U75">
        <v>1</v>
      </c>
      <c r="V75" s="43">
        <f>SUMIF(ResumenCotizacion!$C:$C,E75,ResumenCotizacion!$P:$P)</f>
        <v>0</v>
      </c>
      <c r="W75" s="68">
        <f>IF(H75="USD",S75*SolCotizacion!$J$18,S75)</f>
        <v>1725000</v>
      </c>
      <c r="X75" s="3">
        <f>ROUND(W75/(1-VLOOKUP("Total porcentaje:",ResumenCotizacion!$F:$H,3,0)),2)</f>
        <v>1875000</v>
      </c>
      <c r="Y75" s="3">
        <f t="shared" si="7"/>
        <v>0</v>
      </c>
    </row>
    <row r="76" spans="1:25" ht="14.25" x14ac:dyDescent="0.2">
      <c r="A76" s="18" t="str">
        <f t="shared" si="4"/>
        <v>Soluciones OriónCANALIT-SW-03-03</v>
      </c>
      <c r="B76" s="18" t="str">
        <f t="shared" si="5"/>
        <v>IT-SW-03-03CANAL</v>
      </c>
      <c r="C76" s="18"/>
      <c r="D76" s="18" t="s">
        <v>1181</v>
      </c>
      <c r="E76" t="s">
        <v>137</v>
      </c>
      <c r="F76" t="s">
        <v>3938</v>
      </c>
      <c r="G76" s="18" t="str">
        <f t="shared" si="6"/>
        <v>Soluciones Orión</v>
      </c>
      <c r="H76" s="18" t="s">
        <v>119</v>
      </c>
      <c r="I76" s="18" t="s">
        <v>67</v>
      </c>
      <c r="J76" t="s">
        <v>215</v>
      </c>
      <c r="K76" t="s">
        <v>209</v>
      </c>
      <c r="L76" s="70" t="s">
        <v>21</v>
      </c>
      <c r="M76" s="70" t="s">
        <v>65</v>
      </c>
      <c r="N76" s="37" t="s">
        <v>225</v>
      </c>
      <c r="O76" s="37" t="s">
        <v>66</v>
      </c>
      <c r="P76" s="37" t="s">
        <v>1304</v>
      </c>
      <c r="Q76" s="75" t="s">
        <v>137</v>
      </c>
      <c r="R76" t="s">
        <v>227</v>
      </c>
      <c r="S76" s="38">
        <v>1034999.9999999999</v>
      </c>
      <c r="T76">
        <v>1</v>
      </c>
      <c r="U76">
        <v>1</v>
      </c>
      <c r="V76" s="43">
        <f>SUMIF(ResumenCotizacion!$C:$C,E76,ResumenCotizacion!$P:$P)</f>
        <v>0</v>
      </c>
      <c r="W76" s="68">
        <f>IF(H76="USD",S76*SolCotizacion!$J$18,S76)</f>
        <v>1034999.9999999999</v>
      </c>
      <c r="X76" s="3">
        <f>ROUND(W76/(1-VLOOKUP("Total porcentaje:",ResumenCotizacion!$F:$H,3,0)),2)</f>
        <v>1125000</v>
      </c>
      <c r="Y76" s="3">
        <f t="shared" si="7"/>
        <v>0</v>
      </c>
    </row>
    <row r="77" spans="1:25" ht="14.25" x14ac:dyDescent="0.2">
      <c r="A77" s="18" t="str">
        <f t="shared" si="4"/>
        <v>Soluciones OriónCANALIT-SW-03-04</v>
      </c>
      <c r="B77" s="18" t="str">
        <f t="shared" si="5"/>
        <v>IT-SW-03-04CANAL</v>
      </c>
      <c r="C77" s="18"/>
      <c r="D77" s="18" t="s">
        <v>1181</v>
      </c>
      <c r="E77" t="s">
        <v>138</v>
      </c>
      <c r="F77" t="s">
        <v>3938</v>
      </c>
      <c r="G77" s="18" t="str">
        <f t="shared" si="6"/>
        <v>Soluciones Orión</v>
      </c>
      <c r="H77" s="18" t="s">
        <v>119</v>
      </c>
      <c r="I77" s="18" t="s">
        <v>67</v>
      </c>
      <c r="J77" t="s">
        <v>215</v>
      </c>
      <c r="K77" t="s">
        <v>209</v>
      </c>
      <c r="L77" s="70" t="s">
        <v>21</v>
      </c>
      <c r="M77" s="70" t="s">
        <v>65</v>
      </c>
      <c r="N77" s="37" t="s">
        <v>225</v>
      </c>
      <c r="O77" s="37" t="s">
        <v>226</v>
      </c>
      <c r="P77" s="37" t="s">
        <v>1304</v>
      </c>
      <c r="Q77" s="75" t="s">
        <v>138</v>
      </c>
      <c r="R77" t="s">
        <v>227</v>
      </c>
      <c r="S77" s="38">
        <v>2069999.9999999998</v>
      </c>
      <c r="T77">
        <v>1</v>
      </c>
      <c r="U77">
        <v>1</v>
      </c>
      <c r="V77" s="43">
        <f>SUMIF(ResumenCotizacion!$C:$C,E77,ResumenCotizacion!$P:$P)</f>
        <v>0</v>
      </c>
      <c r="W77" s="68">
        <f>IF(H77="USD",S77*SolCotizacion!$J$18,S77)</f>
        <v>2069999.9999999998</v>
      </c>
      <c r="X77" s="3">
        <f>ROUND(W77/(1-VLOOKUP("Total porcentaje:",ResumenCotizacion!$F:$H,3,0)),2)</f>
        <v>2250000</v>
      </c>
      <c r="Y77" s="3">
        <f t="shared" si="7"/>
        <v>0</v>
      </c>
    </row>
    <row r="78" spans="1:25" ht="14.25" x14ac:dyDescent="0.2">
      <c r="A78" s="18" t="str">
        <f t="shared" si="4"/>
        <v>Soluciones OriónCANALIT-SW-03-05</v>
      </c>
      <c r="B78" s="18" t="str">
        <f t="shared" si="5"/>
        <v>IT-SW-03-05CANAL</v>
      </c>
      <c r="C78" s="18"/>
      <c r="D78" s="18" t="s">
        <v>1181</v>
      </c>
      <c r="E78" t="s">
        <v>139</v>
      </c>
      <c r="F78" t="s">
        <v>3938</v>
      </c>
      <c r="G78" s="18" t="str">
        <f t="shared" si="6"/>
        <v>Soluciones Orión</v>
      </c>
      <c r="H78" s="18" t="s">
        <v>119</v>
      </c>
      <c r="I78" s="18" t="s">
        <v>67</v>
      </c>
      <c r="J78" t="s">
        <v>215</v>
      </c>
      <c r="K78" t="s">
        <v>209</v>
      </c>
      <c r="L78" s="70" t="s">
        <v>21</v>
      </c>
      <c r="M78" s="70" t="s">
        <v>65</v>
      </c>
      <c r="N78" s="37" t="s">
        <v>172</v>
      </c>
      <c r="O78" s="37" t="s">
        <v>66</v>
      </c>
      <c r="P78" s="37" t="s">
        <v>1304</v>
      </c>
      <c r="Q78" s="75" t="s">
        <v>139</v>
      </c>
      <c r="R78" t="s">
        <v>227</v>
      </c>
      <c r="S78" s="38">
        <v>1241999.9999999998</v>
      </c>
      <c r="T78">
        <v>1</v>
      </c>
      <c r="U78">
        <v>1</v>
      </c>
      <c r="V78" s="43">
        <f>SUMIF(ResumenCotizacion!$C:$C,E78,ResumenCotizacion!$P:$P)</f>
        <v>0</v>
      </c>
      <c r="W78" s="68">
        <f>IF(H78="USD",S78*SolCotizacion!$J$18,S78)</f>
        <v>1241999.9999999998</v>
      </c>
      <c r="X78" s="3">
        <f>ROUND(W78/(1-VLOOKUP("Total porcentaje:",ResumenCotizacion!$F:$H,3,0)),2)</f>
        <v>1350000</v>
      </c>
      <c r="Y78" s="3">
        <f t="shared" si="7"/>
        <v>0</v>
      </c>
    </row>
    <row r="79" spans="1:25" ht="14.25" x14ac:dyDescent="0.2">
      <c r="A79" s="18" t="str">
        <f t="shared" si="4"/>
        <v>Soluciones OriónCANALIT-SW-03-06</v>
      </c>
      <c r="B79" s="18" t="str">
        <f t="shared" si="5"/>
        <v>IT-SW-03-06CANAL</v>
      </c>
      <c r="C79" s="18"/>
      <c r="D79" s="18" t="s">
        <v>1181</v>
      </c>
      <c r="E79" t="s">
        <v>140</v>
      </c>
      <c r="F79" t="s">
        <v>3938</v>
      </c>
      <c r="G79" s="18" t="str">
        <f t="shared" si="6"/>
        <v>Soluciones Orión</v>
      </c>
      <c r="H79" s="18" t="s">
        <v>119</v>
      </c>
      <c r="I79" s="18" t="s">
        <v>67</v>
      </c>
      <c r="J79" t="s">
        <v>215</v>
      </c>
      <c r="K79" t="s">
        <v>209</v>
      </c>
      <c r="L79" s="70" t="s">
        <v>21</v>
      </c>
      <c r="M79" s="70" t="s">
        <v>65</v>
      </c>
      <c r="N79" s="37" t="s">
        <v>172</v>
      </c>
      <c r="O79" s="37" t="s">
        <v>226</v>
      </c>
      <c r="P79" s="37" t="s">
        <v>1304</v>
      </c>
      <c r="Q79" s="75" t="s">
        <v>140</v>
      </c>
      <c r="R79" t="s">
        <v>227</v>
      </c>
      <c r="S79" s="38">
        <v>2483999.9999999995</v>
      </c>
      <c r="T79">
        <v>1</v>
      </c>
      <c r="U79">
        <v>1</v>
      </c>
      <c r="V79" s="43">
        <f>SUMIF(ResumenCotizacion!$C:$C,E79,ResumenCotizacion!$P:$P)</f>
        <v>0</v>
      </c>
      <c r="W79" s="68">
        <f>IF(H79="USD",S79*SolCotizacion!$J$18,S79)</f>
        <v>2483999.9999999995</v>
      </c>
      <c r="X79" s="3">
        <f>ROUND(W79/(1-VLOOKUP("Total porcentaje:",ResumenCotizacion!$F:$H,3,0)),2)</f>
        <v>2700000</v>
      </c>
      <c r="Y79" s="3">
        <f t="shared" si="7"/>
        <v>0</v>
      </c>
    </row>
    <row r="80" spans="1:25" ht="14.25" x14ac:dyDescent="0.2">
      <c r="A80" s="18" t="str">
        <f t="shared" si="4"/>
        <v>Soluciones OriónCANALIT-SW-04-01</v>
      </c>
      <c r="B80" s="18" t="str">
        <f t="shared" si="5"/>
        <v>IT-SW-04-01CANAL</v>
      </c>
      <c r="C80" s="18"/>
      <c r="D80" s="18" t="s">
        <v>1181</v>
      </c>
      <c r="E80" t="s">
        <v>141</v>
      </c>
      <c r="F80" t="s">
        <v>3938</v>
      </c>
      <c r="G80" s="18" t="str">
        <f t="shared" si="6"/>
        <v>Soluciones Orión</v>
      </c>
      <c r="H80" s="18" t="s">
        <v>119</v>
      </c>
      <c r="I80" s="18" t="s">
        <v>67</v>
      </c>
      <c r="J80" t="s">
        <v>216</v>
      </c>
      <c r="K80" t="s">
        <v>171</v>
      </c>
      <c r="L80" s="70" t="s">
        <v>21</v>
      </c>
      <c r="M80" s="70" t="s">
        <v>65</v>
      </c>
      <c r="N80" s="37" t="s">
        <v>224</v>
      </c>
      <c r="O80" s="37" t="s">
        <v>66</v>
      </c>
      <c r="P80" s="37" t="s">
        <v>1304</v>
      </c>
      <c r="Q80" s="75" t="s">
        <v>141</v>
      </c>
      <c r="R80" t="s">
        <v>227</v>
      </c>
      <c r="S80" s="38">
        <v>991874.99999999988</v>
      </c>
      <c r="T80">
        <v>1</v>
      </c>
      <c r="U80">
        <v>1</v>
      </c>
      <c r="V80" s="43">
        <f>SUMIF(ResumenCotizacion!$C:$C,E80,ResumenCotizacion!$P:$P)</f>
        <v>0</v>
      </c>
      <c r="W80" s="68">
        <f>IF(H80="USD",S80*SolCotizacion!$J$18,S80)</f>
        <v>991874.99999999988</v>
      </c>
      <c r="X80" s="3">
        <f>ROUND(W80/(1-VLOOKUP("Total porcentaje:",ResumenCotizacion!$F:$H,3,0)),2)</f>
        <v>1078125</v>
      </c>
      <c r="Y80" s="3">
        <f t="shared" si="7"/>
        <v>0</v>
      </c>
    </row>
    <row r="81" spans="1:25" ht="14.25" x14ac:dyDescent="0.2">
      <c r="A81" s="18" t="str">
        <f t="shared" si="4"/>
        <v>Soluciones OriónCANALIT-SW-04-02</v>
      </c>
      <c r="B81" s="18" t="str">
        <f t="shared" si="5"/>
        <v>IT-SW-04-02CANAL</v>
      </c>
      <c r="C81" s="18"/>
      <c r="D81" s="18" t="s">
        <v>1181</v>
      </c>
      <c r="E81" t="s">
        <v>142</v>
      </c>
      <c r="F81" t="s">
        <v>3938</v>
      </c>
      <c r="G81" s="18" t="str">
        <f t="shared" si="6"/>
        <v>Soluciones Orión</v>
      </c>
      <c r="H81" s="18" t="s">
        <v>119</v>
      </c>
      <c r="I81" s="18" t="s">
        <v>67</v>
      </c>
      <c r="J81" t="s">
        <v>216</v>
      </c>
      <c r="K81" t="s">
        <v>171</v>
      </c>
      <c r="L81" s="70" t="s">
        <v>21</v>
      </c>
      <c r="M81" s="70" t="s">
        <v>65</v>
      </c>
      <c r="N81" s="37" t="s">
        <v>224</v>
      </c>
      <c r="O81" s="37" t="s">
        <v>226</v>
      </c>
      <c r="P81" s="37" t="s">
        <v>1304</v>
      </c>
      <c r="Q81" s="75" t="s">
        <v>142</v>
      </c>
      <c r="R81" t="s">
        <v>227</v>
      </c>
      <c r="S81" s="38">
        <v>1983749.9999999998</v>
      </c>
      <c r="T81">
        <v>1</v>
      </c>
      <c r="U81">
        <v>1</v>
      </c>
      <c r="V81" s="43">
        <f>SUMIF(ResumenCotizacion!$C:$C,E81,ResumenCotizacion!$P:$P)</f>
        <v>0</v>
      </c>
      <c r="W81" s="68">
        <f>IF(H81="USD",S81*SolCotizacion!$J$18,S81)</f>
        <v>1983749.9999999998</v>
      </c>
      <c r="X81" s="3">
        <f>ROUND(W81/(1-VLOOKUP("Total porcentaje:",ResumenCotizacion!$F:$H,3,0)),2)</f>
        <v>2156250</v>
      </c>
      <c r="Y81" s="3">
        <f t="shared" si="7"/>
        <v>0</v>
      </c>
    </row>
    <row r="82" spans="1:25" ht="14.25" x14ac:dyDescent="0.2">
      <c r="A82" s="18" t="str">
        <f t="shared" si="4"/>
        <v>Soluciones OriónCANALIT-SW-04-03</v>
      </c>
      <c r="B82" s="18" t="str">
        <f t="shared" si="5"/>
        <v>IT-SW-04-03CANAL</v>
      </c>
      <c r="C82" s="18"/>
      <c r="D82" s="18" t="s">
        <v>1181</v>
      </c>
      <c r="E82" t="s">
        <v>143</v>
      </c>
      <c r="F82" t="s">
        <v>3938</v>
      </c>
      <c r="G82" s="18" t="str">
        <f t="shared" si="6"/>
        <v>Soluciones Orión</v>
      </c>
      <c r="H82" s="18" t="s">
        <v>119</v>
      </c>
      <c r="I82" s="18" t="s">
        <v>67</v>
      </c>
      <c r="J82" t="s">
        <v>216</v>
      </c>
      <c r="K82" t="s">
        <v>171</v>
      </c>
      <c r="L82" s="70" t="s">
        <v>21</v>
      </c>
      <c r="M82" s="70" t="s">
        <v>65</v>
      </c>
      <c r="N82" s="37" t="s">
        <v>225</v>
      </c>
      <c r="O82" s="37" t="s">
        <v>66</v>
      </c>
      <c r="P82" s="37" t="s">
        <v>1304</v>
      </c>
      <c r="Q82" s="75" t="s">
        <v>143</v>
      </c>
      <c r="R82" t="s">
        <v>227</v>
      </c>
      <c r="S82" s="38">
        <v>1190249.9999999998</v>
      </c>
      <c r="T82">
        <v>1</v>
      </c>
      <c r="U82">
        <v>1</v>
      </c>
      <c r="V82" s="43">
        <f>SUMIF(ResumenCotizacion!$C:$C,E82,ResumenCotizacion!$P:$P)</f>
        <v>0</v>
      </c>
      <c r="W82" s="68">
        <f>IF(H82="USD",S82*SolCotizacion!$J$18,S82)</f>
        <v>1190249.9999999998</v>
      </c>
      <c r="X82" s="3">
        <f>ROUND(W82/(1-VLOOKUP("Total porcentaje:",ResumenCotizacion!$F:$H,3,0)),2)</f>
        <v>1293750</v>
      </c>
      <c r="Y82" s="3">
        <f t="shared" si="7"/>
        <v>0</v>
      </c>
    </row>
    <row r="83" spans="1:25" ht="14.25" x14ac:dyDescent="0.2">
      <c r="A83" s="18" t="str">
        <f t="shared" si="4"/>
        <v>Soluciones OriónCANALIT-SW-04-04</v>
      </c>
      <c r="B83" s="18" t="str">
        <f t="shared" si="5"/>
        <v>IT-SW-04-04CANAL</v>
      </c>
      <c r="C83" s="18"/>
      <c r="D83" s="18" t="s">
        <v>1181</v>
      </c>
      <c r="E83" t="s">
        <v>144</v>
      </c>
      <c r="F83" t="s">
        <v>3938</v>
      </c>
      <c r="G83" s="18" t="str">
        <f t="shared" si="6"/>
        <v>Soluciones Orión</v>
      </c>
      <c r="H83" s="18" t="s">
        <v>119</v>
      </c>
      <c r="I83" s="18" t="s">
        <v>67</v>
      </c>
      <c r="J83" t="s">
        <v>216</v>
      </c>
      <c r="K83" t="s">
        <v>171</v>
      </c>
      <c r="L83" s="70" t="s">
        <v>21</v>
      </c>
      <c r="M83" s="70" t="s">
        <v>65</v>
      </c>
      <c r="N83" s="37" t="s">
        <v>225</v>
      </c>
      <c r="O83" s="37" t="s">
        <v>226</v>
      </c>
      <c r="P83" s="37" t="s">
        <v>1304</v>
      </c>
      <c r="Q83" s="75" t="s">
        <v>144</v>
      </c>
      <c r="R83" t="s">
        <v>227</v>
      </c>
      <c r="S83" s="38">
        <v>2380499.9999999995</v>
      </c>
      <c r="T83">
        <v>1</v>
      </c>
      <c r="U83">
        <v>1</v>
      </c>
      <c r="V83" s="43">
        <f>SUMIF(ResumenCotizacion!$C:$C,E83,ResumenCotizacion!$P:$P)</f>
        <v>0</v>
      </c>
      <c r="W83" s="68">
        <f>IF(H83="USD",S83*SolCotizacion!$J$18,S83)</f>
        <v>2380499.9999999995</v>
      </c>
      <c r="X83" s="3">
        <f>ROUND(W83/(1-VLOOKUP("Total porcentaje:",ResumenCotizacion!$F:$H,3,0)),2)</f>
        <v>2587500</v>
      </c>
      <c r="Y83" s="3">
        <f t="shared" si="7"/>
        <v>0</v>
      </c>
    </row>
    <row r="84" spans="1:25" ht="14.25" x14ac:dyDescent="0.2">
      <c r="A84" s="18" t="str">
        <f t="shared" si="4"/>
        <v>Soluciones OriónCANALIT-SW-04-05</v>
      </c>
      <c r="B84" s="18" t="str">
        <f t="shared" si="5"/>
        <v>IT-SW-04-05CANAL</v>
      </c>
      <c r="C84" s="18"/>
      <c r="D84" s="18" t="s">
        <v>1181</v>
      </c>
      <c r="E84" t="s">
        <v>145</v>
      </c>
      <c r="F84" t="s">
        <v>3938</v>
      </c>
      <c r="G84" s="18" t="str">
        <f t="shared" si="6"/>
        <v>Soluciones Orión</v>
      </c>
      <c r="H84" s="18" t="s">
        <v>119</v>
      </c>
      <c r="I84" s="18" t="s">
        <v>67</v>
      </c>
      <c r="J84" t="s">
        <v>216</v>
      </c>
      <c r="K84" t="s">
        <v>171</v>
      </c>
      <c r="L84" s="70" t="s">
        <v>21</v>
      </c>
      <c r="M84" s="70" t="s">
        <v>65</v>
      </c>
      <c r="N84" s="37" t="s">
        <v>172</v>
      </c>
      <c r="O84" s="37" t="s">
        <v>66</v>
      </c>
      <c r="P84" s="37" t="s">
        <v>1304</v>
      </c>
      <c r="Q84" s="75" t="s">
        <v>145</v>
      </c>
      <c r="R84" t="s">
        <v>227</v>
      </c>
      <c r="S84" s="38">
        <v>1428299.9999999998</v>
      </c>
      <c r="T84">
        <v>1</v>
      </c>
      <c r="U84">
        <v>1</v>
      </c>
      <c r="V84" s="43">
        <f>SUMIF(ResumenCotizacion!$C:$C,E84,ResumenCotizacion!$P:$P)</f>
        <v>0</v>
      </c>
      <c r="W84" s="68">
        <f>IF(H84="USD",S84*SolCotizacion!$J$18,S84)</f>
        <v>1428299.9999999998</v>
      </c>
      <c r="X84" s="3">
        <f>ROUND(W84/(1-VLOOKUP("Total porcentaje:",ResumenCotizacion!$F:$H,3,0)),2)</f>
        <v>1552500</v>
      </c>
      <c r="Y84" s="3">
        <f t="shared" si="7"/>
        <v>0</v>
      </c>
    </row>
    <row r="85" spans="1:25" ht="14.25" x14ac:dyDescent="0.2">
      <c r="A85" s="18" t="str">
        <f t="shared" si="4"/>
        <v>Soluciones OriónCANALIT-SW-04-06</v>
      </c>
      <c r="B85" s="18" t="str">
        <f t="shared" si="5"/>
        <v>IT-SW-04-06CANAL</v>
      </c>
      <c r="C85" s="18"/>
      <c r="D85" s="18" t="s">
        <v>1181</v>
      </c>
      <c r="E85" t="s">
        <v>146</v>
      </c>
      <c r="F85" t="s">
        <v>3938</v>
      </c>
      <c r="G85" s="18" t="str">
        <f t="shared" si="6"/>
        <v>Soluciones Orión</v>
      </c>
      <c r="H85" s="18" t="s">
        <v>119</v>
      </c>
      <c r="I85" s="18" t="s">
        <v>67</v>
      </c>
      <c r="J85" t="s">
        <v>216</v>
      </c>
      <c r="K85" t="s">
        <v>171</v>
      </c>
      <c r="L85" s="70" t="s">
        <v>21</v>
      </c>
      <c r="M85" s="70" t="s">
        <v>65</v>
      </c>
      <c r="N85" s="37" t="s">
        <v>172</v>
      </c>
      <c r="O85" s="37" t="s">
        <v>226</v>
      </c>
      <c r="P85" s="37" t="s">
        <v>1304</v>
      </c>
      <c r="Q85" s="75" t="s">
        <v>146</v>
      </c>
      <c r="R85" t="s">
        <v>227</v>
      </c>
      <c r="S85" s="38">
        <v>2856599.9999999995</v>
      </c>
      <c r="T85">
        <v>1</v>
      </c>
      <c r="U85">
        <v>1</v>
      </c>
      <c r="V85" s="43">
        <f>SUMIF(ResumenCotizacion!$C:$C,E85,ResumenCotizacion!$P:$P)</f>
        <v>0</v>
      </c>
      <c r="W85" s="68">
        <f>IF(H85="USD",S85*SolCotizacion!$J$18,S85)</f>
        <v>2856599.9999999995</v>
      </c>
      <c r="X85" s="3">
        <f>ROUND(W85/(1-VLOOKUP("Total porcentaje:",ResumenCotizacion!$F:$H,3,0)),2)</f>
        <v>3105000</v>
      </c>
      <c r="Y85" s="3">
        <f t="shared" si="7"/>
        <v>0</v>
      </c>
    </row>
    <row r="86" spans="1:25" ht="14.25" x14ac:dyDescent="0.2">
      <c r="A86" s="18" t="str">
        <f t="shared" si="4"/>
        <v>Soluciones OriónCANALIT-SW-05-01</v>
      </c>
      <c r="B86" s="18" t="str">
        <f t="shared" si="5"/>
        <v>IT-SW-05-01CANAL</v>
      </c>
      <c r="C86" s="18"/>
      <c r="D86" s="18" t="s">
        <v>1181</v>
      </c>
      <c r="E86" t="s">
        <v>147</v>
      </c>
      <c r="F86" t="s">
        <v>3938</v>
      </c>
      <c r="G86" s="18" t="str">
        <f t="shared" si="6"/>
        <v>Soluciones Orión</v>
      </c>
      <c r="H86" s="18" t="s">
        <v>119</v>
      </c>
      <c r="I86" s="18" t="s">
        <v>67</v>
      </c>
      <c r="J86" t="s">
        <v>217</v>
      </c>
      <c r="K86" t="s">
        <v>210</v>
      </c>
      <c r="L86" s="70" t="s">
        <v>21</v>
      </c>
      <c r="M86" s="70" t="s">
        <v>65</v>
      </c>
      <c r="N86" s="37" t="s">
        <v>224</v>
      </c>
      <c r="O86" s="37" t="s">
        <v>66</v>
      </c>
      <c r="P86" s="37" t="s">
        <v>1308</v>
      </c>
      <c r="Q86" s="75" t="s">
        <v>147</v>
      </c>
      <c r="R86" t="s">
        <v>227</v>
      </c>
      <c r="S86" s="38">
        <v>250000</v>
      </c>
      <c r="T86">
        <v>1</v>
      </c>
      <c r="U86">
        <v>1</v>
      </c>
      <c r="V86" s="43">
        <f>SUMIF(ResumenCotizacion!$C:$C,E86,ResumenCotizacion!$P:$P)</f>
        <v>0</v>
      </c>
      <c r="W86" s="68">
        <f>IF(H86="USD",S86*SolCotizacion!$J$18,S86)</f>
        <v>250000</v>
      </c>
      <c r="X86" s="3">
        <f>ROUND(W86/(1-VLOOKUP("Total porcentaje:",ResumenCotizacion!$F:$H,3,0)),2)</f>
        <v>271739.13</v>
      </c>
      <c r="Y86" s="3">
        <f t="shared" si="7"/>
        <v>0</v>
      </c>
    </row>
    <row r="87" spans="1:25" ht="14.25" x14ac:dyDescent="0.2">
      <c r="A87" s="18" t="str">
        <f t="shared" si="4"/>
        <v>Soluciones OriónCANALIT-SW-05-02</v>
      </c>
      <c r="B87" s="18" t="str">
        <f t="shared" si="5"/>
        <v>IT-SW-05-02CANAL</v>
      </c>
      <c r="C87" s="18"/>
      <c r="D87" s="18" t="s">
        <v>1181</v>
      </c>
      <c r="E87" t="s">
        <v>148</v>
      </c>
      <c r="F87" t="s">
        <v>3938</v>
      </c>
      <c r="G87" s="18" t="str">
        <f t="shared" si="6"/>
        <v>Soluciones Orión</v>
      </c>
      <c r="H87" s="18" t="s">
        <v>119</v>
      </c>
      <c r="I87" s="18" t="s">
        <v>67</v>
      </c>
      <c r="J87" t="s">
        <v>217</v>
      </c>
      <c r="K87" t="s">
        <v>210</v>
      </c>
      <c r="L87" s="70" t="s">
        <v>21</v>
      </c>
      <c r="M87" s="70" t="s">
        <v>65</v>
      </c>
      <c r="N87" s="37" t="s">
        <v>224</v>
      </c>
      <c r="O87" s="37" t="s">
        <v>226</v>
      </c>
      <c r="P87" s="37" t="s">
        <v>1308</v>
      </c>
      <c r="Q87" s="75" t="s">
        <v>148</v>
      </c>
      <c r="R87" t="s">
        <v>227</v>
      </c>
      <c r="S87" s="38">
        <v>500000</v>
      </c>
      <c r="T87">
        <v>1</v>
      </c>
      <c r="U87">
        <v>1</v>
      </c>
      <c r="V87" s="43">
        <f>SUMIF(ResumenCotizacion!$C:$C,E87,ResumenCotizacion!$P:$P)</f>
        <v>0</v>
      </c>
      <c r="W87" s="68">
        <f>IF(H87="USD",S87*SolCotizacion!$J$18,S87)</f>
        <v>500000</v>
      </c>
      <c r="X87" s="3">
        <f>ROUND(W87/(1-VLOOKUP("Total porcentaje:",ResumenCotizacion!$F:$H,3,0)),2)</f>
        <v>543478.26</v>
      </c>
      <c r="Y87" s="3">
        <f t="shared" si="7"/>
        <v>0</v>
      </c>
    </row>
    <row r="88" spans="1:25" ht="14.25" x14ac:dyDescent="0.2">
      <c r="A88" s="18" t="str">
        <f t="shared" si="4"/>
        <v>Soluciones OriónCANALIT-SW-05-03</v>
      </c>
      <c r="B88" s="18" t="str">
        <f t="shared" si="5"/>
        <v>IT-SW-05-03CANAL</v>
      </c>
      <c r="C88" s="18"/>
      <c r="D88" s="18" t="s">
        <v>1181</v>
      </c>
      <c r="E88" t="s">
        <v>149</v>
      </c>
      <c r="F88" t="s">
        <v>3938</v>
      </c>
      <c r="G88" s="18" t="str">
        <f t="shared" si="6"/>
        <v>Soluciones Orión</v>
      </c>
      <c r="H88" s="18" t="s">
        <v>119</v>
      </c>
      <c r="I88" s="18" t="s">
        <v>67</v>
      </c>
      <c r="J88" t="s">
        <v>217</v>
      </c>
      <c r="K88" t="s">
        <v>210</v>
      </c>
      <c r="L88" s="70" t="s">
        <v>21</v>
      </c>
      <c r="M88" s="70" t="s">
        <v>65</v>
      </c>
      <c r="N88" s="37" t="s">
        <v>225</v>
      </c>
      <c r="O88" s="37" t="s">
        <v>66</v>
      </c>
      <c r="P88" s="37" t="s">
        <v>1308</v>
      </c>
      <c r="Q88" s="75" t="s">
        <v>149</v>
      </c>
      <c r="R88" t="s">
        <v>227</v>
      </c>
      <c r="S88" s="38">
        <v>300000</v>
      </c>
      <c r="T88">
        <v>1</v>
      </c>
      <c r="U88">
        <v>1</v>
      </c>
      <c r="V88" s="43">
        <f>SUMIF(ResumenCotizacion!$C:$C,E88,ResumenCotizacion!$P:$P)</f>
        <v>0</v>
      </c>
      <c r="W88" s="68">
        <f>IF(H88="USD",S88*SolCotizacion!$J$18,S88)</f>
        <v>300000</v>
      </c>
      <c r="X88" s="3">
        <f>ROUND(W88/(1-VLOOKUP("Total porcentaje:",ResumenCotizacion!$F:$H,3,0)),2)</f>
        <v>326086.96000000002</v>
      </c>
      <c r="Y88" s="3">
        <f t="shared" si="7"/>
        <v>0</v>
      </c>
    </row>
    <row r="89" spans="1:25" ht="14.25" x14ac:dyDescent="0.2">
      <c r="A89" s="18" t="str">
        <f t="shared" si="4"/>
        <v>Soluciones OriónCANALIT-SW-05-04</v>
      </c>
      <c r="B89" s="18" t="str">
        <f t="shared" si="5"/>
        <v>IT-SW-05-04CANAL</v>
      </c>
      <c r="C89" s="18"/>
      <c r="D89" s="18" t="s">
        <v>1181</v>
      </c>
      <c r="E89" t="s">
        <v>177</v>
      </c>
      <c r="F89" t="s">
        <v>3938</v>
      </c>
      <c r="G89" s="18" t="str">
        <f t="shared" si="6"/>
        <v>Soluciones Orión</v>
      </c>
      <c r="H89" s="18" t="s">
        <v>119</v>
      </c>
      <c r="I89" s="18" t="s">
        <v>67</v>
      </c>
      <c r="J89" t="s">
        <v>217</v>
      </c>
      <c r="K89" t="s">
        <v>210</v>
      </c>
      <c r="L89" s="70" t="s">
        <v>21</v>
      </c>
      <c r="M89" s="70" t="s">
        <v>65</v>
      </c>
      <c r="N89" s="37" t="s">
        <v>225</v>
      </c>
      <c r="O89" s="37" t="s">
        <v>226</v>
      </c>
      <c r="P89" s="37" t="s">
        <v>1308</v>
      </c>
      <c r="Q89" s="75" t="s">
        <v>177</v>
      </c>
      <c r="R89" t="s">
        <v>227</v>
      </c>
      <c r="S89" s="38">
        <v>600000</v>
      </c>
      <c r="T89">
        <v>1</v>
      </c>
      <c r="U89">
        <v>1</v>
      </c>
      <c r="V89" s="43">
        <f>SUMIF(ResumenCotizacion!$C:$C,E89,ResumenCotizacion!$P:$P)</f>
        <v>0</v>
      </c>
      <c r="W89" s="68">
        <f>IF(H89="USD",S89*SolCotizacion!$J$18,S89)</f>
        <v>600000</v>
      </c>
      <c r="X89" s="3">
        <f>ROUND(W89/(1-VLOOKUP("Total porcentaje:",ResumenCotizacion!$F:$H,3,0)),2)</f>
        <v>652173.91</v>
      </c>
      <c r="Y89" s="3">
        <f t="shared" si="7"/>
        <v>0</v>
      </c>
    </row>
    <row r="90" spans="1:25" ht="14.25" x14ac:dyDescent="0.2">
      <c r="A90" s="18" t="str">
        <f t="shared" si="4"/>
        <v>Soluciones OriónCANALIT-SW-05-05</v>
      </c>
      <c r="B90" s="18" t="str">
        <f t="shared" si="5"/>
        <v>IT-SW-05-05CANAL</v>
      </c>
      <c r="C90" s="18"/>
      <c r="D90" s="18" t="s">
        <v>1181</v>
      </c>
      <c r="E90" t="s">
        <v>178</v>
      </c>
      <c r="F90" t="s">
        <v>3938</v>
      </c>
      <c r="G90" s="18" t="str">
        <f t="shared" si="6"/>
        <v>Soluciones Orión</v>
      </c>
      <c r="H90" s="18" t="s">
        <v>119</v>
      </c>
      <c r="I90" s="18" t="s">
        <v>67</v>
      </c>
      <c r="J90" t="s">
        <v>217</v>
      </c>
      <c r="K90" t="s">
        <v>210</v>
      </c>
      <c r="L90" s="70" t="s">
        <v>21</v>
      </c>
      <c r="M90" s="70" t="s">
        <v>65</v>
      </c>
      <c r="N90" s="37" t="s">
        <v>172</v>
      </c>
      <c r="O90" s="37" t="s">
        <v>66</v>
      </c>
      <c r="P90" s="37" t="s">
        <v>1308</v>
      </c>
      <c r="Q90" s="75" t="s">
        <v>178</v>
      </c>
      <c r="R90" t="s">
        <v>227</v>
      </c>
      <c r="S90" s="38">
        <v>300000</v>
      </c>
      <c r="T90">
        <v>1</v>
      </c>
      <c r="U90">
        <v>1</v>
      </c>
      <c r="V90" s="43">
        <f>SUMIF(ResumenCotizacion!$C:$C,E90,ResumenCotizacion!$P:$P)</f>
        <v>0</v>
      </c>
      <c r="W90" s="68">
        <f>IF(H90="USD",S90*SolCotizacion!$J$18,S90)</f>
        <v>300000</v>
      </c>
      <c r="X90" s="3">
        <f>ROUND(W90/(1-VLOOKUP("Total porcentaje:",ResumenCotizacion!$F:$H,3,0)),2)</f>
        <v>326086.96000000002</v>
      </c>
      <c r="Y90" s="3">
        <f t="shared" si="7"/>
        <v>0</v>
      </c>
    </row>
    <row r="91" spans="1:25" ht="14.25" x14ac:dyDescent="0.2">
      <c r="A91" s="18" t="str">
        <f t="shared" si="4"/>
        <v>Soluciones OriónCANALIT-SW-05-06</v>
      </c>
      <c r="B91" s="18" t="str">
        <f t="shared" si="5"/>
        <v>IT-SW-05-06CANAL</v>
      </c>
      <c r="C91" s="18"/>
      <c r="D91" s="18" t="s">
        <v>1181</v>
      </c>
      <c r="E91" t="s">
        <v>179</v>
      </c>
      <c r="F91" t="s">
        <v>3938</v>
      </c>
      <c r="G91" s="18" t="str">
        <f t="shared" si="6"/>
        <v>Soluciones Orión</v>
      </c>
      <c r="H91" s="18" t="s">
        <v>119</v>
      </c>
      <c r="I91" s="18" t="s">
        <v>67</v>
      </c>
      <c r="J91" t="s">
        <v>217</v>
      </c>
      <c r="K91" t="s">
        <v>210</v>
      </c>
      <c r="L91" s="70" t="s">
        <v>21</v>
      </c>
      <c r="M91" s="70" t="s">
        <v>65</v>
      </c>
      <c r="N91" s="37" t="s">
        <v>172</v>
      </c>
      <c r="O91" s="37" t="s">
        <v>226</v>
      </c>
      <c r="P91" s="37" t="s">
        <v>1308</v>
      </c>
      <c r="Q91" s="75" t="s">
        <v>179</v>
      </c>
      <c r="R91" t="s">
        <v>227</v>
      </c>
      <c r="S91" s="38">
        <v>600000</v>
      </c>
      <c r="T91">
        <v>1</v>
      </c>
      <c r="U91">
        <v>1</v>
      </c>
      <c r="V91" s="43">
        <f>SUMIF(ResumenCotizacion!$C:$C,E91,ResumenCotizacion!$P:$P)</f>
        <v>0</v>
      </c>
      <c r="W91" s="68">
        <f>IF(H91="USD",S91*SolCotizacion!$J$18,S91)</f>
        <v>600000</v>
      </c>
      <c r="X91" s="3">
        <f>ROUND(W91/(1-VLOOKUP("Total porcentaje:",ResumenCotizacion!$F:$H,3,0)),2)</f>
        <v>652173.91</v>
      </c>
      <c r="Y91" s="3">
        <f t="shared" si="7"/>
        <v>0</v>
      </c>
    </row>
    <row r="92" spans="1:25" ht="14.25" x14ac:dyDescent="0.2">
      <c r="A92" s="18" t="str">
        <f t="shared" si="4"/>
        <v>Soluciones OriónCANALIT-SW-06-01</v>
      </c>
      <c r="B92" s="18" t="str">
        <f t="shared" si="5"/>
        <v>IT-SW-06-01CANAL</v>
      </c>
      <c r="C92" s="18"/>
      <c r="D92" s="18" t="s">
        <v>1181</v>
      </c>
      <c r="E92" t="s">
        <v>150</v>
      </c>
      <c r="F92" t="s">
        <v>3938</v>
      </c>
      <c r="G92" s="18" t="str">
        <f t="shared" si="6"/>
        <v>Soluciones Orión</v>
      </c>
      <c r="H92" s="18" t="s">
        <v>119</v>
      </c>
      <c r="I92" s="18" t="s">
        <v>67</v>
      </c>
      <c r="J92" t="s">
        <v>218</v>
      </c>
      <c r="K92" t="s">
        <v>211</v>
      </c>
      <c r="L92" s="70" t="s">
        <v>21</v>
      </c>
      <c r="M92" s="70" t="s">
        <v>65</v>
      </c>
      <c r="N92" s="37" t="s">
        <v>224</v>
      </c>
      <c r="O92" s="37" t="s">
        <v>226</v>
      </c>
      <c r="P92" s="37" t="s">
        <v>1308</v>
      </c>
      <c r="Q92" s="75" t="s">
        <v>150</v>
      </c>
      <c r="R92" t="s">
        <v>227</v>
      </c>
      <c r="S92" s="38">
        <v>11250000</v>
      </c>
      <c r="T92">
        <v>1</v>
      </c>
      <c r="U92">
        <v>1</v>
      </c>
      <c r="V92" s="43">
        <f>SUMIF(ResumenCotizacion!$C:$C,E92,ResumenCotizacion!$P:$P)</f>
        <v>0</v>
      </c>
      <c r="W92" s="68">
        <f>IF(H92="USD",S92*SolCotizacion!$J$18,S92)</f>
        <v>11250000</v>
      </c>
      <c r="X92" s="3">
        <f>ROUND(W92/(1-VLOOKUP("Total porcentaje:",ResumenCotizacion!$F:$H,3,0)),2)</f>
        <v>12228260.869999999</v>
      </c>
      <c r="Y92" s="3">
        <f t="shared" si="7"/>
        <v>0</v>
      </c>
    </row>
    <row r="93" spans="1:25" ht="14.25" x14ac:dyDescent="0.2">
      <c r="A93" s="18" t="str">
        <f t="shared" si="4"/>
        <v>Soluciones OriónCANALIT-SW-06-02</v>
      </c>
      <c r="B93" s="18" t="str">
        <f t="shared" si="5"/>
        <v>IT-SW-06-02CANAL</v>
      </c>
      <c r="C93" s="18"/>
      <c r="D93" s="18" t="s">
        <v>1181</v>
      </c>
      <c r="E93" t="s">
        <v>151</v>
      </c>
      <c r="F93" t="s">
        <v>3938</v>
      </c>
      <c r="G93" s="18" t="str">
        <f t="shared" si="6"/>
        <v>Soluciones Orión</v>
      </c>
      <c r="H93" s="18" t="s">
        <v>119</v>
      </c>
      <c r="I93" s="18" t="s">
        <v>67</v>
      </c>
      <c r="J93" t="s">
        <v>218</v>
      </c>
      <c r="K93" t="s">
        <v>211</v>
      </c>
      <c r="L93" s="70" t="s">
        <v>21</v>
      </c>
      <c r="M93" s="70" t="s">
        <v>65</v>
      </c>
      <c r="N93" s="37" t="s">
        <v>225</v>
      </c>
      <c r="O93" s="37" t="s">
        <v>226</v>
      </c>
      <c r="P93" s="37" t="s">
        <v>1308</v>
      </c>
      <c r="Q93" s="75" t="s">
        <v>151</v>
      </c>
      <c r="R93" t="s">
        <v>227</v>
      </c>
      <c r="S93" s="38">
        <v>14625000</v>
      </c>
      <c r="T93">
        <v>1</v>
      </c>
      <c r="U93">
        <v>1</v>
      </c>
      <c r="V93" s="43">
        <f>SUMIF(ResumenCotizacion!$C:$C,E93,ResumenCotizacion!$P:$P)</f>
        <v>0</v>
      </c>
      <c r="W93" s="68">
        <f>IF(H93="USD",S93*SolCotizacion!$J$18,S93)</f>
        <v>14625000</v>
      </c>
      <c r="X93" s="3">
        <f>ROUND(W93/(1-VLOOKUP("Total porcentaje:",ResumenCotizacion!$F:$H,3,0)),2)</f>
        <v>15896739.130000001</v>
      </c>
      <c r="Y93" s="3">
        <f t="shared" si="7"/>
        <v>0</v>
      </c>
    </row>
    <row r="94" spans="1:25" ht="14.25" x14ac:dyDescent="0.2">
      <c r="A94" s="18" t="str">
        <f t="shared" si="4"/>
        <v>Soluciones OriónCANALIT-SW-06-03</v>
      </c>
      <c r="B94" s="18" t="str">
        <f t="shared" si="5"/>
        <v>IT-SW-06-03CANAL</v>
      </c>
      <c r="C94" s="18"/>
      <c r="D94" s="18" t="s">
        <v>1181</v>
      </c>
      <c r="E94" t="s">
        <v>152</v>
      </c>
      <c r="F94" t="s">
        <v>3938</v>
      </c>
      <c r="G94" s="18" t="str">
        <f t="shared" si="6"/>
        <v>Soluciones Orión</v>
      </c>
      <c r="H94" s="18" t="s">
        <v>119</v>
      </c>
      <c r="I94" s="18" t="s">
        <v>67</v>
      </c>
      <c r="J94" t="s">
        <v>218</v>
      </c>
      <c r="K94" t="s">
        <v>211</v>
      </c>
      <c r="L94" s="70" t="s">
        <v>21</v>
      </c>
      <c r="M94" s="70" t="s">
        <v>65</v>
      </c>
      <c r="N94" s="37" t="s">
        <v>172</v>
      </c>
      <c r="O94" s="37" t="s">
        <v>226</v>
      </c>
      <c r="P94" s="37" t="s">
        <v>1308</v>
      </c>
      <c r="Q94" s="75" t="s">
        <v>152</v>
      </c>
      <c r="R94" t="s">
        <v>227</v>
      </c>
      <c r="S94" s="38">
        <v>19012500</v>
      </c>
      <c r="T94">
        <v>1</v>
      </c>
      <c r="U94">
        <v>1</v>
      </c>
      <c r="V94" s="43">
        <f>SUMIF(ResumenCotizacion!$C:$C,E94,ResumenCotizacion!$P:$P)</f>
        <v>0</v>
      </c>
      <c r="W94" s="68">
        <f>IF(H94="USD",S94*SolCotizacion!$J$18,S94)</f>
        <v>19012500</v>
      </c>
      <c r="X94" s="3">
        <f>ROUND(W94/(1-VLOOKUP("Total porcentaje:",ResumenCotizacion!$F:$H,3,0)),2)</f>
        <v>20665760.870000001</v>
      </c>
      <c r="Y94" s="3">
        <f t="shared" si="7"/>
        <v>0</v>
      </c>
    </row>
    <row r="95" spans="1:25" ht="14.25" x14ac:dyDescent="0.2">
      <c r="A95" s="18" t="str">
        <f t="shared" si="4"/>
        <v>Soluciones OriónCANALIT-SW-07-01</v>
      </c>
      <c r="B95" s="18" t="str">
        <f t="shared" si="5"/>
        <v>IT-SW-07-01CANAL</v>
      </c>
      <c r="C95" s="18"/>
      <c r="D95" s="18" t="s">
        <v>1181</v>
      </c>
      <c r="E95" t="s">
        <v>153</v>
      </c>
      <c r="F95" t="s">
        <v>3938</v>
      </c>
      <c r="G95" s="18" t="str">
        <f t="shared" si="6"/>
        <v>Soluciones Orión</v>
      </c>
      <c r="H95" s="18" t="s">
        <v>119</v>
      </c>
      <c r="I95" s="18" t="s">
        <v>67</v>
      </c>
      <c r="J95" t="s">
        <v>219</v>
      </c>
      <c r="K95" s="76" t="s">
        <v>40</v>
      </c>
      <c r="L95" s="70" t="s">
        <v>21</v>
      </c>
      <c r="M95" s="70" t="s">
        <v>65</v>
      </c>
      <c r="N95" s="37" t="s">
        <v>224</v>
      </c>
      <c r="O95" s="37" t="s">
        <v>66</v>
      </c>
      <c r="P95" s="37" t="s">
        <v>1305</v>
      </c>
      <c r="Q95" s="75" t="s">
        <v>153</v>
      </c>
      <c r="R95" t="s">
        <v>227</v>
      </c>
      <c r="S95" s="38">
        <v>250000</v>
      </c>
      <c r="T95">
        <v>1</v>
      </c>
      <c r="U95">
        <v>1</v>
      </c>
      <c r="V95" s="43">
        <f>SUMIF(ResumenCotizacion!$C:$C,E95,ResumenCotizacion!$P:$P)</f>
        <v>0</v>
      </c>
      <c r="W95" s="68">
        <f>IF(H95="USD",S95*SolCotizacion!$J$18,S95)</f>
        <v>250000</v>
      </c>
      <c r="X95" s="3">
        <f>ROUND(W95/(1-VLOOKUP("Total porcentaje:",ResumenCotizacion!$F:$H,3,0)),2)</f>
        <v>271739.13</v>
      </c>
      <c r="Y95" s="3">
        <f t="shared" si="7"/>
        <v>0</v>
      </c>
    </row>
    <row r="96" spans="1:25" ht="14.25" x14ac:dyDescent="0.2">
      <c r="A96" s="18" t="str">
        <f t="shared" si="4"/>
        <v>Soluciones OriónCANALIT-SW-07-02</v>
      </c>
      <c r="B96" s="18" t="str">
        <f t="shared" si="5"/>
        <v>IT-SW-07-02CANAL</v>
      </c>
      <c r="C96" s="18"/>
      <c r="D96" s="18" t="s">
        <v>1181</v>
      </c>
      <c r="E96" t="s">
        <v>154</v>
      </c>
      <c r="F96" t="s">
        <v>3938</v>
      </c>
      <c r="G96" s="18" t="str">
        <f t="shared" si="6"/>
        <v>Soluciones Orión</v>
      </c>
      <c r="H96" s="18" t="s">
        <v>119</v>
      </c>
      <c r="I96" s="18" t="s">
        <v>67</v>
      </c>
      <c r="J96" t="s">
        <v>219</v>
      </c>
      <c r="K96" s="76" t="s">
        <v>40</v>
      </c>
      <c r="L96" s="70" t="s">
        <v>21</v>
      </c>
      <c r="M96" s="70" t="s">
        <v>65</v>
      </c>
      <c r="N96" s="37" t="s">
        <v>224</v>
      </c>
      <c r="O96" s="37" t="s">
        <v>226</v>
      </c>
      <c r="P96" s="37" t="s">
        <v>1305</v>
      </c>
      <c r="Q96" s="75" t="s">
        <v>154</v>
      </c>
      <c r="R96" t="s">
        <v>227</v>
      </c>
      <c r="S96" s="38">
        <v>375000</v>
      </c>
      <c r="T96">
        <v>1</v>
      </c>
      <c r="U96">
        <v>1</v>
      </c>
      <c r="V96" s="43">
        <f>SUMIF(ResumenCotizacion!$C:$C,E96,ResumenCotizacion!$P:$P)</f>
        <v>0</v>
      </c>
      <c r="W96" s="68">
        <f>IF(H96="USD",S96*SolCotizacion!$J$18,S96)</f>
        <v>375000</v>
      </c>
      <c r="X96" s="3">
        <f>ROUND(W96/(1-VLOOKUP("Total porcentaje:",ResumenCotizacion!$F:$H,3,0)),2)</f>
        <v>407608.7</v>
      </c>
      <c r="Y96" s="3">
        <f t="shared" si="7"/>
        <v>0</v>
      </c>
    </row>
    <row r="97" spans="1:25" ht="14.25" x14ac:dyDescent="0.2">
      <c r="A97" s="18" t="str">
        <f t="shared" si="4"/>
        <v>Soluciones OriónCANALIT-SW-07-03</v>
      </c>
      <c r="B97" s="18" t="str">
        <f t="shared" si="5"/>
        <v>IT-SW-07-03CANAL</v>
      </c>
      <c r="C97" s="18"/>
      <c r="D97" s="18" t="s">
        <v>1181</v>
      </c>
      <c r="E97" t="s">
        <v>155</v>
      </c>
      <c r="F97" t="s">
        <v>3938</v>
      </c>
      <c r="G97" s="18" t="str">
        <f t="shared" si="6"/>
        <v>Soluciones Orión</v>
      </c>
      <c r="H97" s="18" t="s">
        <v>119</v>
      </c>
      <c r="I97" s="18" t="s">
        <v>67</v>
      </c>
      <c r="J97" t="s">
        <v>219</v>
      </c>
      <c r="K97" s="76" t="s">
        <v>40</v>
      </c>
      <c r="L97" s="70" t="s">
        <v>21</v>
      </c>
      <c r="M97" s="70" t="s">
        <v>65</v>
      </c>
      <c r="N97" s="37" t="s">
        <v>225</v>
      </c>
      <c r="O97" s="37" t="s">
        <v>66</v>
      </c>
      <c r="P97" s="37" t="s">
        <v>1305</v>
      </c>
      <c r="Q97" s="75" t="s">
        <v>155</v>
      </c>
      <c r="R97" t="s">
        <v>227</v>
      </c>
      <c r="S97" s="38">
        <v>287499.99999999994</v>
      </c>
      <c r="T97">
        <v>1</v>
      </c>
      <c r="U97">
        <v>1</v>
      </c>
      <c r="V97" s="43">
        <f>SUMIF(ResumenCotizacion!$C:$C,E97,ResumenCotizacion!$P:$P)</f>
        <v>0</v>
      </c>
      <c r="W97" s="68">
        <f>IF(H97="USD",S97*SolCotizacion!$J$18,S97)</f>
        <v>287499.99999999994</v>
      </c>
      <c r="X97" s="3">
        <f>ROUND(W97/(1-VLOOKUP("Total porcentaje:",ResumenCotizacion!$F:$H,3,0)),2)</f>
        <v>312500</v>
      </c>
      <c r="Y97" s="3">
        <f t="shared" si="7"/>
        <v>0</v>
      </c>
    </row>
    <row r="98" spans="1:25" ht="14.25" x14ac:dyDescent="0.2">
      <c r="A98" s="18" t="str">
        <f t="shared" si="4"/>
        <v>Soluciones OriónCANALIT-SW-07-04</v>
      </c>
      <c r="B98" s="18" t="str">
        <f t="shared" si="5"/>
        <v>IT-SW-07-04CANAL</v>
      </c>
      <c r="C98" s="18"/>
      <c r="D98" s="18" t="s">
        <v>1181</v>
      </c>
      <c r="E98" t="s">
        <v>156</v>
      </c>
      <c r="F98" t="s">
        <v>3938</v>
      </c>
      <c r="G98" s="18" t="str">
        <f t="shared" si="6"/>
        <v>Soluciones Orión</v>
      </c>
      <c r="H98" s="18" t="s">
        <v>119</v>
      </c>
      <c r="I98" s="18" t="s">
        <v>67</v>
      </c>
      <c r="J98" t="s">
        <v>219</v>
      </c>
      <c r="K98" s="76" t="s">
        <v>40</v>
      </c>
      <c r="L98" s="70" t="s">
        <v>21</v>
      </c>
      <c r="M98" s="70" t="s">
        <v>65</v>
      </c>
      <c r="N98" s="37" t="s">
        <v>225</v>
      </c>
      <c r="O98" s="37" t="s">
        <v>226</v>
      </c>
      <c r="P98" s="37" t="s">
        <v>1305</v>
      </c>
      <c r="Q98" s="75" t="s">
        <v>156</v>
      </c>
      <c r="R98" t="s">
        <v>227</v>
      </c>
      <c r="S98" s="38">
        <v>431250</v>
      </c>
      <c r="T98">
        <v>1</v>
      </c>
      <c r="U98">
        <v>1</v>
      </c>
      <c r="V98" s="43">
        <f>SUMIF(ResumenCotizacion!$C:$C,E98,ResumenCotizacion!$P:$P)</f>
        <v>0</v>
      </c>
      <c r="W98" s="68">
        <f>IF(H98="USD",S98*SolCotizacion!$J$18,S98)</f>
        <v>431250</v>
      </c>
      <c r="X98" s="3">
        <f>ROUND(W98/(1-VLOOKUP("Total porcentaje:",ResumenCotizacion!$F:$H,3,0)),2)</f>
        <v>468750</v>
      </c>
      <c r="Y98" s="3">
        <f t="shared" si="7"/>
        <v>0</v>
      </c>
    </row>
    <row r="99" spans="1:25" ht="14.25" x14ac:dyDescent="0.2">
      <c r="A99" s="18" t="str">
        <f t="shared" si="4"/>
        <v>Soluciones OriónCANALIT-SW-07-05</v>
      </c>
      <c r="B99" s="18" t="str">
        <f t="shared" si="5"/>
        <v>IT-SW-07-05CANAL</v>
      </c>
      <c r="C99" s="18"/>
      <c r="D99" s="18" t="s">
        <v>1181</v>
      </c>
      <c r="E99" t="s">
        <v>157</v>
      </c>
      <c r="F99" t="s">
        <v>3938</v>
      </c>
      <c r="G99" s="18" t="str">
        <f t="shared" si="6"/>
        <v>Soluciones Orión</v>
      </c>
      <c r="H99" s="18" t="s">
        <v>119</v>
      </c>
      <c r="I99" s="18" t="s">
        <v>67</v>
      </c>
      <c r="J99" t="s">
        <v>219</v>
      </c>
      <c r="K99" s="76" t="s">
        <v>40</v>
      </c>
      <c r="L99" s="70" t="s">
        <v>21</v>
      </c>
      <c r="M99" s="70" t="s">
        <v>65</v>
      </c>
      <c r="N99" s="37" t="s">
        <v>172</v>
      </c>
      <c r="O99" s="37" t="s">
        <v>66</v>
      </c>
      <c r="P99" s="37" t="s">
        <v>1305</v>
      </c>
      <c r="Q99" s="75" t="s">
        <v>157</v>
      </c>
      <c r="R99" t="s">
        <v>227</v>
      </c>
      <c r="S99" s="38">
        <v>330624.99999999994</v>
      </c>
      <c r="T99">
        <v>1</v>
      </c>
      <c r="U99">
        <v>1</v>
      </c>
      <c r="V99" s="43">
        <f>SUMIF(ResumenCotizacion!$C:$C,E99,ResumenCotizacion!$P:$P)</f>
        <v>0</v>
      </c>
      <c r="W99" s="68">
        <f>IF(H99="USD",S99*SolCotizacion!$J$18,S99)</f>
        <v>330624.99999999994</v>
      </c>
      <c r="X99" s="3">
        <f>ROUND(W99/(1-VLOOKUP("Total porcentaje:",ResumenCotizacion!$F:$H,3,0)),2)</f>
        <v>359375</v>
      </c>
      <c r="Y99" s="3">
        <f t="shared" si="7"/>
        <v>0</v>
      </c>
    </row>
    <row r="100" spans="1:25" ht="14.25" x14ac:dyDescent="0.2">
      <c r="A100" s="18" t="str">
        <f t="shared" si="4"/>
        <v>Soluciones OriónCANALIT-SW-07-06</v>
      </c>
      <c r="B100" s="18" t="str">
        <f t="shared" si="5"/>
        <v>IT-SW-07-06CANAL</v>
      </c>
      <c r="C100" s="18"/>
      <c r="D100" s="18" t="s">
        <v>1181</v>
      </c>
      <c r="E100" t="s">
        <v>158</v>
      </c>
      <c r="F100" t="s">
        <v>3938</v>
      </c>
      <c r="G100" s="18" t="str">
        <f t="shared" si="6"/>
        <v>Soluciones Orión</v>
      </c>
      <c r="H100" s="18" t="s">
        <v>119</v>
      </c>
      <c r="I100" s="18" t="s">
        <v>67</v>
      </c>
      <c r="J100" t="s">
        <v>219</v>
      </c>
      <c r="K100" s="76" t="s">
        <v>40</v>
      </c>
      <c r="L100" s="70" t="s">
        <v>21</v>
      </c>
      <c r="M100" s="70" t="s">
        <v>65</v>
      </c>
      <c r="N100" s="37" t="s">
        <v>172</v>
      </c>
      <c r="O100" s="37" t="s">
        <v>226</v>
      </c>
      <c r="P100" s="37" t="s">
        <v>1305</v>
      </c>
      <c r="Q100" s="75" t="s">
        <v>158</v>
      </c>
      <c r="R100" t="s">
        <v>227</v>
      </c>
      <c r="S100" s="38">
        <v>495937.49999999994</v>
      </c>
      <c r="T100">
        <v>1</v>
      </c>
      <c r="U100">
        <v>1</v>
      </c>
      <c r="V100" s="43">
        <f>SUMIF(ResumenCotizacion!$C:$C,E100,ResumenCotizacion!$P:$P)</f>
        <v>0</v>
      </c>
      <c r="W100" s="68">
        <f>IF(H100="USD",S100*SolCotizacion!$J$18,S100)</f>
        <v>495937.49999999994</v>
      </c>
      <c r="X100" s="3">
        <f>ROUND(W100/(1-VLOOKUP("Total porcentaje:",ResumenCotizacion!$F:$H,3,0)),2)</f>
        <v>539062.5</v>
      </c>
      <c r="Y100" s="3">
        <f t="shared" si="7"/>
        <v>0</v>
      </c>
    </row>
    <row r="101" spans="1:25" ht="14.25" x14ac:dyDescent="0.2">
      <c r="A101" s="18" t="str">
        <f t="shared" si="4"/>
        <v>Soluciones OriónCANALIT-SW-08-01</v>
      </c>
      <c r="B101" s="18" t="str">
        <f t="shared" si="5"/>
        <v>IT-SW-08-01CANAL</v>
      </c>
      <c r="C101" s="18"/>
      <c r="D101" s="18" t="s">
        <v>1181</v>
      </c>
      <c r="E101" t="s">
        <v>159</v>
      </c>
      <c r="F101" t="s">
        <v>3938</v>
      </c>
      <c r="G101" s="18" t="str">
        <f t="shared" si="6"/>
        <v>Soluciones Orión</v>
      </c>
      <c r="H101" s="18" t="s">
        <v>119</v>
      </c>
      <c r="I101" s="18" t="s">
        <v>67</v>
      </c>
      <c r="J101" t="s">
        <v>220</v>
      </c>
      <c r="K101" t="s">
        <v>212</v>
      </c>
      <c r="L101" s="70" t="s">
        <v>21</v>
      </c>
      <c r="M101" s="70" t="s">
        <v>65</v>
      </c>
      <c r="N101" s="37" t="s">
        <v>224</v>
      </c>
      <c r="O101" s="37" t="s">
        <v>66</v>
      </c>
      <c r="P101" s="37" t="s">
        <v>1308</v>
      </c>
      <c r="Q101" s="75" t="s">
        <v>159</v>
      </c>
      <c r="R101" t="s">
        <v>227</v>
      </c>
      <c r="S101" s="38">
        <v>37500</v>
      </c>
      <c r="T101">
        <v>1</v>
      </c>
      <c r="U101">
        <v>1</v>
      </c>
      <c r="V101" s="43">
        <f>SUMIF(ResumenCotizacion!$C:$C,E101,ResumenCotizacion!$P:$P)</f>
        <v>0</v>
      </c>
      <c r="W101" s="68">
        <f>IF(H101="USD",S101*SolCotizacion!$J$18,S101)</f>
        <v>37500</v>
      </c>
      <c r="X101" s="3">
        <f>ROUND(W101/(1-VLOOKUP("Total porcentaje:",ResumenCotizacion!$F:$H,3,0)),2)</f>
        <v>40760.870000000003</v>
      </c>
      <c r="Y101" s="3">
        <f t="shared" si="7"/>
        <v>0</v>
      </c>
    </row>
    <row r="102" spans="1:25" ht="14.25" x14ac:dyDescent="0.2">
      <c r="A102" s="18" t="str">
        <f t="shared" si="4"/>
        <v>Soluciones OriónCANALIT-SW-08-02</v>
      </c>
      <c r="B102" s="18" t="str">
        <f t="shared" si="5"/>
        <v>IT-SW-08-02CANAL</v>
      </c>
      <c r="C102" s="18"/>
      <c r="D102" s="18" t="s">
        <v>1181</v>
      </c>
      <c r="E102" t="s">
        <v>160</v>
      </c>
      <c r="F102" t="s">
        <v>3938</v>
      </c>
      <c r="G102" s="18" t="str">
        <f t="shared" si="6"/>
        <v>Soluciones Orión</v>
      </c>
      <c r="H102" s="18" t="s">
        <v>119</v>
      </c>
      <c r="I102" s="18" t="s">
        <v>67</v>
      </c>
      <c r="J102" t="s">
        <v>220</v>
      </c>
      <c r="K102" t="s">
        <v>212</v>
      </c>
      <c r="L102" s="70" t="s">
        <v>21</v>
      </c>
      <c r="M102" s="70" t="s">
        <v>65</v>
      </c>
      <c r="N102" s="37" t="s">
        <v>224</v>
      </c>
      <c r="O102" s="37" t="s">
        <v>226</v>
      </c>
      <c r="P102" s="37" t="s">
        <v>1308</v>
      </c>
      <c r="Q102" s="75" t="s">
        <v>160</v>
      </c>
      <c r="R102" t="s">
        <v>227</v>
      </c>
      <c r="S102" s="38">
        <v>56250</v>
      </c>
      <c r="T102">
        <v>1</v>
      </c>
      <c r="U102">
        <v>1</v>
      </c>
      <c r="V102" s="43">
        <f>SUMIF(ResumenCotizacion!$C:$C,E102,ResumenCotizacion!$P:$P)</f>
        <v>0</v>
      </c>
      <c r="W102" s="68">
        <f>IF(H102="USD",S102*SolCotizacion!$J$18,S102)</f>
        <v>56250</v>
      </c>
      <c r="X102" s="3">
        <f>ROUND(W102/(1-VLOOKUP("Total porcentaje:",ResumenCotizacion!$F:$H,3,0)),2)</f>
        <v>61141.3</v>
      </c>
      <c r="Y102" s="3">
        <f t="shared" si="7"/>
        <v>0</v>
      </c>
    </row>
    <row r="103" spans="1:25" ht="14.25" x14ac:dyDescent="0.2">
      <c r="A103" s="18" t="str">
        <f t="shared" si="4"/>
        <v>Soluciones OriónCANALIT-SW-08-03</v>
      </c>
      <c r="B103" s="18" t="str">
        <f t="shared" si="5"/>
        <v>IT-SW-08-03CANAL</v>
      </c>
      <c r="C103" s="18"/>
      <c r="D103" s="18" t="s">
        <v>1181</v>
      </c>
      <c r="E103" t="s">
        <v>161</v>
      </c>
      <c r="F103" t="s">
        <v>3938</v>
      </c>
      <c r="G103" s="18" t="str">
        <f t="shared" si="6"/>
        <v>Soluciones Orión</v>
      </c>
      <c r="H103" s="18" t="s">
        <v>119</v>
      </c>
      <c r="I103" s="18" t="s">
        <v>67</v>
      </c>
      <c r="J103" t="s">
        <v>220</v>
      </c>
      <c r="K103" t="s">
        <v>212</v>
      </c>
      <c r="L103" s="70" t="s">
        <v>21</v>
      </c>
      <c r="M103" s="70" t="s">
        <v>65</v>
      </c>
      <c r="N103" s="37" t="s">
        <v>225</v>
      </c>
      <c r="O103" s="37" t="s">
        <v>66</v>
      </c>
      <c r="P103" s="37" t="s">
        <v>1308</v>
      </c>
      <c r="Q103" s="75" t="s">
        <v>161</v>
      </c>
      <c r="R103" t="s">
        <v>227</v>
      </c>
      <c r="S103" s="38">
        <v>64687.499999999993</v>
      </c>
      <c r="T103">
        <v>1</v>
      </c>
      <c r="U103">
        <v>1</v>
      </c>
      <c r="V103" s="43">
        <f>SUMIF(ResumenCotizacion!$C:$C,E103,ResumenCotizacion!$P:$P)</f>
        <v>0</v>
      </c>
      <c r="W103" s="68">
        <f>IF(H103="USD",S103*SolCotizacion!$J$18,S103)</f>
        <v>64687.499999999993</v>
      </c>
      <c r="X103" s="3">
        <f>ROUND(W103/(1-VLOOKUP("Total porcentaje:",ResumenCotizacion!$F:$H,3,0)),2)</f>
        <v>70312.5</v>
      </c>
      <c r="Y103" s="3">
        <f t="shared" si="7"/>
        <v>0</v>
      </c>
    </row>
    <row r="104" spans="1:25" ht="14.25" x14ac:dyDescent="0.2">
      <c r="A104" s="18" t="str">
        <f t="shared" si="4"/>
        <v>Soluciones OriónCANALIT-SW-08-04</v>
      </c>
      <c r="B104" s="18" t="str">
        <f t="shared" si="5"/>
        <v>IT-SW-08-04CANAL</v>
      </c>
      <c r="C104" s="18"/>
      <c r="D104" s="18" t="s">
        <v>1181</v>
      </c>
      <c r="E104" t="s">
        <v>180</v>
      </c>
      <c r="F104" t="s">
        <v>3938</v>
      </c>
      <c r="G104" s="18" t="str">
        <f t="shared" si="6"/>
        <v>Soluciones Orión</v>
      </c>
      <c r="H104" s="18" t="s">
        <v>119</v>
      </c>
      <c r="I104" s="18" t="s">
        <v>67</v>
      </c>
      <c r="J104" t="s">
        <v>220</v>
      </c>
      <c r="K104" t="s">
        <v>212</v>
      </c>
      <c r="L104" s="70" t="s">
        <v>21</v>
      </c>
      <c r="M104" s="70" t="s">
        <v>65</v>
      </c>
      <c r="N104" s="37" t="s">
        <v>225</v>
      </c>
      <c r="O104" s="37" t="s">
        <v>226</v>
      </c>
      <c r="P104" s="37" t="s">
        <v>1308</v>
      </c>
      <c r="Q104" s="75" t="s">
        <v>180</v>
      </c>
      <c r="R104" t="s">
        <v>227</v>
      </c>
      <c r="S104" s="38">
        <v>74390.624999999985</v>
      </c>
      <c r="T104">
        <v>1</v>
      </c>
      <c r="U104">
        <v>1</v>
      </c>
      <c r="V104" s="43">
        <f>SUMIF(ResumenCotizacion!$C:$C,E104,ResumenCotizacion!$P:$P)</f>
        <v>0</v>
      </c>
      <c r="W104" s="68">
        <f>IF(H104="USD",S104*SolCotizacion!$J$18,S104)</f>
        <v>74390.624999999985</v>
      </c>
      <c r="X104" s="3">
        <f>ROUND(W104/(1-VLOOKUP("Total porcentaje:",ResumenCotizacion!$F:$H,3,0)),2)</f>
        <v>80859.38</v>
      </c>
      <c r="Y104" s="3">
        <f t="shared" si="7"/>
        <v>0</v>
      </c>
    </row>
    <row r="105" spans="1:25" ht="14.25" x14ac:dyDescent="0.2">
      <c r="A105" s="18" t="str">
        <f t="shared" si="4"/>
        <v>Soluciones OriónCANALIT-SW-08-05</v>
      </c>
      <c r="B105" s="18" t="str">
        <f t="shared" si="5"/>
        <v>IT-SW-08-05CANAL</v>
      </c>
      <c r="C105" s="18"/>
      <c r="D105" s="18" t="s">
        <v>1181</v>
      </c>
      <c r="E105" t="s">
        <v>181</v>
      </c>
      <c r="F105" t="s">
        <v>3938</v>
      </c>
      <c r="G105" s="18" t="str">
        <f t="shared" si="6"/>
        <v>Soluciones Orión</v>
      </c>
      <c r="H105" s="18" t="s">
        <v>119</v>
      </c>
      <c r="I105" s="18" t="s">
        <v>67</v>
      </c>
      <c r="J105" t="s">
        <v>220</v>
      </c>
      <c r="K105" t="s">
        <v>212</v>
      </c>
      <c r="L105" s="70" t="s">
        <v>21</v>
      </c>
      <c r="M105" s="70" t="s">
        <v>65</v>
      </c>
      <c r="N105" s="37" t="s">
        <v>172</v>
      </c>
      <c r="O105" s="37" t="s">
        <v>66</v>
      </c>
      <c r="P105" s="37" t="s">
        <v>1308</v>
      </c>
      <c r="Q105" s="75" t="s">
        <v>181</v>
      </c>
      <c r="R105" t="s">
        <v>227</v>
      </c>
      <c r="S105" s="38">
        <v>85549.218749999971</v>
      </c>
      <c r="T105">
        <v>1</v>
      </c>
      <c r="U105">
        <v>1</v>
      </c>
      <c r="V105" s="43">
        <f>SUMIF(ResumenCotizacion!$C:$C,E105,ResumenCotizacion!$P:$P)</f>
        <v>0</v>
      </c>
      <c r="W105" s="68">
        <f>IF(H105="USD",S105*SolCotizacion!$J$18,S105)</f>
        <v>85549.218749999971</v>
      </c>
      <c r="X105" s="3">
        <f>ROUND(W105/(1-VLOOKUP("Total porcentaje:",ResumenCotizacion!$F:$H,3,0)),2)</f>
        <v>92988.28</v>
      </c>
      <c r="Y105" s="3">
        <f t="shared" si="7"/>
        <v>0</v>
      </c>
    </row>
    <row r="106" spans="1:25" ht="14.25" x14ac:dyDescent="0.2">
      <c r="A106" s="18" t="str">
        <f t="shared" si="4"/>
        <v>Soluciones OriónCANALIT-SW-08-06</v>
      </c>
      <c r="B106" s="18" t="str">
        <f t="shared" si="5"/>
        <v>IT-SW-08-06CANAL</v>
      </c>
      <c r="C106" s="18"/>
      <c r="D106" s="18" t="s">
        <v>1181</v>
      </c>
      <c r="E106" t="s">
        <v>182</v>
      </c>
      <c r="F106" t="s">
        <v>3938</v>
      </c>
      <c r="G106" s="18" t="str">
        <f t="shared" si="6"/>
        <v>Soluciones Orión</v>
      </c>
      <c r="H106" s="18" t="s">
        <v>119</v>
      </c>
      <c r="I106" s="18" t="s">
        <v>67</v>
      </c>
      <c r="J106" t="s">
        <v>220</v>
      </c>
      <c r="K106" t="s">
        <v>212</v>
      </c>
      <c r="L106" s="70" t="s">
        <v>21</v>
      </c>
      <c r="M106" s="70" t="s">
        <v>65</v>
      </c>
      <c r="N106" s="37" t="s">
        <v>172</v>
      </c>
      <c r="O106" s="37" t="s">
        <v>226</v>
      </c>
      <c r="P106" s="37" t="s">
        <v>1308</v>
      </c>
      <c r="Q106" s="75" t="s">
        <v>182</v>
      </c>
      <c r="R106" t="s">
        <v>227</v>
      </c>
      <c r="S106" s="38">
        <v>98381.601562499942</v>
      </c>
      <c r="T106">
        <v>1</v>
      </c>
      <c r="U106">
        <v>1</v>
      </c>
      <c r="V106" s="43">
        <f>SUMIF(ResumenCotizacion!$C:$C,E106,ResumenCotizacion!$P:$P)</f>
        <v>0</v>
      </c>
      <c r="W106" s="68">
        <f>IF(H106="USD",S106*SolCotizacion!$J$18,S106)</f>
        <v>98381.601562499942</v>
      </c>
      <c r="X106" s="3">
        <f>ROUND(W106/(1-VLOOKUP("Total porcentaje:",ResumenCotizacion!$F:$H,3,0)),2)</f>
        <v>106936.52</v>
      </c>
      <c r="Y106" s="3">
        <f t="shared" si="7"/>
        <v>0</v>
      </c>
    </row>
    <row r="107" spans="1:25" ht="14.25" x14ac:dyDescent="0.2">
      <c r="A107" s="18" t="str">
        <f t="shared" si="4"/>
        <v>Soluciones OriónCANALIT-SW-09-01</v>
      </c>
      <c r="B107" s="18" t="str">
        <f t="shared" si="5"/>
        <v>IT-SW-09-01CANAL</v>
      </c>
      <c r="C107" s="18"/>
      <c r="D107" s="18" t="s">
        <v>1181</v>
      </c>
      <c r="E107" t="s">
        <v>162</v>
      </c>
      <c r="F107" t="s">
        <v>3938</v>
      </c>
      <c r="G107" s="18" t="str">
        <f t="shared" si="6"/>
        <v>Soluciones Orión</v>
      </c>
      <c r="H107" s="18" t="s">
        <v>119</v>
      </c>
      <c r="I107" s="18" t="s">
        <v>67</v>
      </c>
      <c r="J107" t="s">
        <v>221</v>
      </c>
      <c r="K107" t="s">
        <v>211</v>
      </c>
      <c r="L107" s="70" t="s">
        <v>21</v>
      </c>
      <c r="M107" s="70" t="s">
        <v>65</v>
      </c>
      <c r="N107" s="37" t="s">
        <v>224</v>
      </c>
      <c r="O107" s="37" t="s">
        <v>226</v>
      </c>
      <c r="P107" s="37" t="s">
        <v>1305</v>
      </c>
      <c r="Q107" s="75" t="s">
        <v>162</v>
      </c>
      <c r="R107" t="s">
        <v>227</v>
      </c>
      <c r="S107" s="38">
        <v>8750000</v>
      </c>
      <c r="T107">
        <v>1</v>
      </c>
      <c r="U107">
        <v>1</v>
      </c>
      <c r="V107" s="43">
        <f>SUMIF(ResumenCotizacion!$C:$C,E107,ResumenCotizacion!$P:$P)</f>
        <v>0</v>
      </c>
      <c r="W107" s="68">
        <f>IF(H107="USD",S107*SolCotizacion!$J$18,S107)</f>
        <v>8750000</v>
      </c>
      <c r="X107" s="3">
        <f>ROUND(W107/(1-VLOOKUP("Total porcentaje:",ResumenCotizacion!$F:$H,3,0)),2)</f>
        <v>9510869.5700000003</v>
      </c>
      <c r="Y107" s="3">
        <f t="shared" si="7"/>
        <v>0</v>
      </c>
    </row>
    <row r="108" spans="1:25" ht="14.25" x14ac:dyDescent="0.2">
      <c r="A108" s="18" t="str">
        <f t="shared" si="4"/>
        <v>Soluciones OriónCANALIT-SW-09-02</v>
      </c>
      <c r="B108" s="18" t="str">
        <f t="shared" si="5"/>
        <v>IT-SW-09-02CANAL</v>
      </c>
      <c r="C108" s="18"/>
      <c r="D108" s="18" t="s">
        <v>1181</v>
      </c>
      <c r="E108" t="s">
        <v>163</v>
      </c>
      <c r="F108" t="s">
        <v>3938</v>
      </c>
      <c r="G108" s="18" t="str">
        <f t="shared" si="6"/>
        <v>Soluciones Orión</v>
      </c>
      <c r="H108" s="18" t="s">
        <v>119</v>
      </c>
      <c r="I108" s="18" t="s">
        <v>67</v>
      </c>
      <c r="J108" t="s">
        <v>221</v>
      </c>
      <c r="K108" t="s">
        <v>211</v>
      </c>
      <c r="L108" s="70" t="s">
        <v>21</v>
      </c>
      <c r="M108" s="70" t="s">
        <v>65</v>
      </c>
      <c r="N108" s="37" t="s">
        <v>225</v>
      </c>
      <c r="O108" s="37" t="s">
        <v>226</v>
      </c>
      <c r="P108" s="37" t="s">
        <v>1305</v>
      </c>
      <c r="Q108" s="75" t="s">
        <v>163</v>
      </c>
      <c r="R108" t="s">
        <v>227</v>
      </c>
      <c r="S108" s="38">
        <v>13125000</v>
      </c>
      <c r="T108">
        <v>1</v>
      </c>
      <c r="U108">
        <v>1</v>
      </c>
      <c r="V108" s="43">
        <f>SUMIF(ResumenCotizacion!$C:$C,E108,ResumenCotizacion!$P:$P)</f>
        <v>0</v>
      </c>
      <c r="W108" s="68">
        <f>IF(H108="USD",S108*SolCotizacion!$J$18,S108)</f>
        <v>13125000</v>
      </c>
      <c r="X108" s="3">
        <f>ROUND(W108/(1-VLOOKUP("Total porcentaje:",ResumenCotizacion!$F:$H,3,0)),2)</f>
        <v>14266304.35</v>
      </c>
      <c r="Y108" s="3">
        <f t="shared" si="7"/>
        <v>0</v>
      </c>
    </row>
    <row r="109" spans="1:25" ht="14.25" x14ac:dyDescent="0.2">
      <c r="A109" s="18" t="str">
        <f t="shared" si="4"/>
        <v>Soluciones OriónCANALIT-SW-09-03</v>
      </c>
      <c r="B109" s="18" t="str">
        <f t="shared" si="5"/>
        <v>IT-SW-09-03CANAL</v>
      </c>
      <c r="C109" s="18"/>
      <c r="D109" s="18" t="s">
        <v>1181</v>
      </c>
      <c r="E109" t="s">
        <v>164</v>
      </c>
      <c r="F109" t="s">
        <v>3938</v>
      </c>
      <c r="G109" s="18" t="str">
        <f t="shared" si="6"/>
        <v>Soluciones Orión</v>
      </c>
      <c r="H109" s="18" t="s">
        <v>119</v>
      </c>
      <c r="I109" s="18" t="s">
        <v>67</v>
      </c>
      <c r="J109" t="s">
        <v>221</v>
      </c>
      <c r="K109" t="s">
        <v>211</v>
      </c>
      <c r="L109" s="70" t="s">
        <v>21</v>
      </c>
      <c r="M109" s="70" t="s">
        <v>65</v>
      </c>
      <c r="N109" s="37" t="s">
        <v>172</v>
      </c>
      <c r="O109" s="37" t="s">
        <v>226</v>
      </c>
      <c r="P109" s="37" t="s">
        <v>1305</v>
      </c>
      <c r="Q109" s="75" t="s">
        <v>164</v>
      </c>
      <c r="R109" t="s">
        <v>227</v>
      </c>
      <c r="S109" s="38">
        <v>15093749.999999998</v>
      </c>
      <c r="T109">
        <v>1</v>
      </c>
      <c r="U109">
        <v>1</v>
      </c>
      <c r="V109" s="43">
        <f>SUMIF(ResumenCotizacion!$C:$C,E109,ResumenCotizacion!$P:$P)</f>
        <v>0</v>
      </c>
      <c r="W109" s="68">
        <f>IF(H109="USD",S109*SolCotizacion!$J$18,S109)</f>
        <v>15093749.999999998</v>
      </c>
      <c r="X109" s="3">
        <f>ROUND(W109/(1-VLOOKUP("Total porcentaje:",ResumenCotizacion!$F:$H,3,0)),2)</f>
        <v>16406250</v>
      </c>
      <c r="Y109" s="3">
        <f t="shared" si="7"/>
        <v>0</v>
      </c>
    </row>
    <row r="110" spans="1:25" ht="14.25" x14ac:dyDescent="0.2">
      <c r="A110" s="18" t="str">
        <f t="shared" si="4"/>
        <v>Soluciones OriónCANALIT-SW-10-01</v>
      </c>
      <c r="B110" s="18" t="str">
        <f t="shared" si="5"/>
        <v>IT-SW-10-01CANAL</v>
      </c>
      <c r="C110" s="18"/>
      <c r="D110" s="18" t="s">
        <v>1181</v>
      </c>
      <c r="E110" t="s">
        <v>165</v>
      </c>
      <c r="F110" t="s">
        <v>3938</v>
      </c>
      <c r="G110" s="18" t="str">
        <f t="shared" si="6"/>
        <v>Soluciones Orión</v>
      </c>
      <c r="H110" s="18" t="s">
        <v>119</v>
      </c>
      <c r="I110" s="18" t="s">
        <v>67</v>
      </c>
      <c r="J110" t="s">
        <v>222</v>
      </c>
      <c r="K110" t="s">
        <v>210</v>
      </c>
      <c r="L110" s="70" t="s">
        <v>21</v>
      </c>
      <c r="M110" s="70" t="s">
        <v>65</v>
      </c>
      <c r="N110" s="37" t="s">
        <v>225</v>
      </c>
      <c r="O110" s="37" t="s">
        <v>66</v>
      </c>
      <c r="P110" s="37" t="s">
        <v>1305</v>
      </c>
      <c r="Q110" s="75" t="s">
        <v>165</v>
      </c>
      <c r="R110" t="s">
        <v>227</v>
      </c>
      <c r="S110" s="38">
        <v>300000</v>
      </c>
      <c r="T110">
        <v>1</v>
      </c>
      <c r="U110">
        <v>1</v>
      </c>
      <c r="V110" s="43">
        <f>SUMIF(ResumenCotizacion!$C:$C,E110,ResumenCotizacion!$P:$P)</f>
        <v>0</v>
      </c>
      <c r="W110" s="68">
        <f>IF(H110="USD",S110*SolCotizacion!$J$18,S110)</f>
        <v>300000</v>
      </c>
      <c r="X110" s="3">
        <f>ROUND(W110/(1-VLOOKUP("Total porcentaje:",ResumenCotizacion!$F:$H,3,0)),2)</f>
        <v>326086.96000000002</v>
      </c>
      <c r="Y110" s="3">
        <f t="shared" si="7"/>
        <v>0</v>
      </c>
    </row>
    <row r="111" spans="1:25" ht="14.25" x14ac:dyDescent="0.2">
      <c r="A111" s="18" t="str">
        <f t="shared" si="4"/>
        <v>Soluciones OriónCANALIT-SW-10-02</v>
      </c>
      <c r="B111" s="18" t="str">
        <f t="shared" si="5"/>
        <v>IT-SW-10-02CANAL</v>
      </c>
      <c r="C111" s="18"/>
      <c r="D111" s="18" t="s">
        <v>1181</v>
      </c>
      <c r="E111" t="s">
        <v>166</v>
      </c>
      <c r="F111" t="s">
        <v>3938</v>
      </c>
      <c r="G111" s="18" t="str">
        <f t="shared" si="6"/>
        <v>Soluciones Orión</v>
      </c>
      <c r="H111" s="18" t="s">
        <v>119</v>
      </c>
      <c r="I111" s="18" t="s">
        <v>67</v>
      </c>
      <c r="J111" t="s">
        <v>222</v>
      </c>
      <c r="K111" t="s">
        <v>210</v>
      </c>
      <c r="L111" s="70" t="s">
        <v>21</v>
      </c>
      <c r="M111" s="70" t="s">
        <v>65</v>
      </c>
      <c r="N111" s="37" t="s">
        <v>225</v>
      </c>
      <c r="O111" s="37" t="s">
        <v>226</v>
      </c>
      <c r="P111" s="37" t="s">
        <v>1305</v>
      </c>
      <c r="Q111" s="75" t="s">
        <v>166</v>
      </c>
      <c r="R111" t="s">
        <v>227</v>
      </c>
      <c r="S111" s="38">
        <v>600000</v>
      </c>
      <c r="T111">
        <v>1</v>
      </c>
      <c r="U111">
        <v>1</v>
      </c>
      <c r="V111" s="43">
        <f>SUMIF(ResumenCotizacion!$C:$C,E111,ResumenCotizacion!$P:$P)</f>
        <v>0</v>
      </c>
      <c r="W111" s="68">
        <f>IF(H111="USD",S111*SolCotizacion!$J$18,S111)</f>
        <v>600000</v>
      </c>
      <c r="X111" s="3">
        <f>ROUND(W111/(1-VLOOKUP("Total porcentaje:",ResumenCotizacion!$F:$H,3,0)),2)</f>
        <v>652173.91</v>
      </c>
      <c r="Y111" s="3">
        <f t="shared" si="7"/>
        <v>0</v>
      </c>
    </row>
    <row r="112" spans="1:25" ht="14.25" x14ac:dyDescent="0.2">
      <c r="A112" s="18" t="str">
        <f t="shared" si="4"/>
        <v>Soluciones OriónCANALIT-SW-10-03</v>
      </c>
      <c r="B112" s="18" t="str">
        <f t="shared" si="5"/>
        <v>IT-SW-10-03CANAL</v>
      </c>
      <c r="C112" s="18"/>
      <c r="D112" s="18" t="s">
        <v>1181</v>
      </c>
      <c r="E112" t="s">
        <v>167</v>
      </c>
      <c r="F112" t="s">
        <v>3938</v>
      </c>
      <c r="G112" s="18" t="str">
        <f t="shared" si="6"/>
        <v>Soluciones Orión</v>
      </c>
      <c r="H112" s="18" t="s">
        <v>119</v>
      </c>
      <c r="I112" s="18" t="s">
        <v>67</v>
      </c>
      <c r="J112" t="s">
        <v>222</v>
      </c>
      <c r="K112" t="s">
        <v>210</v>
      </c>
      <c r="L112" s="70" t="s">
        <v>21</v>
      </c>
      <c r="M112" s="70" t="s">
        <v>65</v>
      </c>
      <c r="N112" s="37" t="s">
        <v>224</v>
      </c>
      <c r="O112" s="37" t="s">
        <v>66</v>
      </c>
      <c r="P112" s="37" t="s">
        <v>1305</v>
      </c>
      <c r="Q112" s="75" t="s">
        <v>167</v>
      </c>
      <c r="R112" t="s">
        <v>227</v>
      </c>
      <c r="S112" s="38">
        <v>250000</v>
      </c>
      <c r="T112">
        <v>1</v>
      </c>
      <c r="U112">
        <v>1</v>
      </c>
      <c r="V112" s="43">
        <f>SUMIF(ResumenCotizacion!$C:$C,E112,ResumenCotizacion!$P:$P)</f>
        <v>0</v>
      </c>
      <c r="W112" s="68">
        <f>IF(H112="USD",S112*SolCotizacion!$J$18,S112)</f>
        <v>250000</v>
      </c>
      <c r="X112" s="3">
        <f>ROUND(W112/(1-VLOOKUP("Total porcentaje:",ResumenCotizacion!$F:$H,3,0)),2)</f>
        <v>271739.13</v>
      </c>
      <c r="Y112" s="3">
        <f t="shared" si="7"/>
        <v>0</v>
      </c>
    </row>
    <row r="113" spans="1:25" ht="14.25" x14ac:dyDescent="0.2">
      <c r="A113" s="18" t="str">
        <f t="shared" si="4"/>
        <v>Soluciones OriónCANALIT-SW-10-04</v>
      </c>
      <c r="B113" s="18" t="str">
        <f t="shared" si="5"/>
        <v>IT-SW-10-04CANAL</v>
      </c>
      <c r="C113" s="18"/>
      <c r="D113" s="18" t="s">
        <v>1181</v>
      </c>
      <c r="E113" t="s">
        <v>168</v>
      </c>
      <c r="F113" t="s">
        <v>3938</v>
      </c>
      <c r="G113" s="18" t="str">
        <f t="shared" si="6"/>
        <v>Soluciones Orión</v>
      </c>
      <c r="H113" s="18" t="s">
        <v>119</v>
      </c>
      <c r="I113" s="18" t="s">
        <v>67</v>
      </c>
      <c r="J113" t="s">
        <v>222</v>
      </c>
      <c r="K113" t="s">
        <v>210</v>
      </c>
      <c r="L113" s="70" t="s">
        <v>21</v>
      </c>
      <c r="M113" s="70" t="s">
        <v>65</v>
      </c>
      <c r="N113" s="37" t="s">
        <v>172</v>
      </c>
      <c r="O113" s="37" t="s">
        <v>66</v>
      </c>
      <c r="P113" s="37" t="s">
        <v>1305</v>
      </c>
      <c r="Q113" s="75" t="s">
        <v>168</v>
      </c>
      <c r="R113" t="s">
        <v>227</v>
      </c>
      <c r="S113" s="38">
        <v>300000</v>
      </c>
      <c r="T113">
        <v>1</v>
      </c>
      <c r="U113">
        <v>1</v>
      </c>
      <c r="V113" s="43">
        <f>SUMIF(ResumenCotizacion!$C:$C,E113,ResumenCotizacion!$P:$P)</f>
        <v>0</v>
      </c>
      <c r="W113" s="68">
        <f>IF(H113="USD",S113*SolCotizacion!$J$18,S113)</f>
        <v>300000</v>
      </c>
      <c r="X113" s="3">
        <f>ROUND(W113/(1-VLOOKUP("Total porcentaje:",ResumenCotizacion!$F:$H,3,0)),2)</f>
        <v>326086.96000000002</v>
      </c>
      <c r="Y113" s="3">
        <f t="shared" si="7"/>
        <v>0</v>
      </c>
    </row>
    <row r="114" spans="1:25" ht="14.25" x14ac:dyDescent="0.2">
      <c r="A114" s="18" t="str">
        <f t="shared" si="4"/>
        <v>Soluciones OriónCANALIT-SW-10-05</v>
      </c>
      <c r="B114" s="18" t="str">
        <f t="shared" si="5"/>
        <v>IT-SW-10-05CANAL</v>
      </c>
      <c r="C114" s="18"/>
      <c r="D114" s="18" t="s">
        <v>1181</v>
      </c>
      <c r="E114" t="s">
        <v>169</v>
      </c>
      <c r="F114" t="s">
        <v>3938</v>
      </c>
      <c r="G114" s="18" t="str">
        <f t="shared" si="6"/>
        <v>Soluciones Orión</v>
      </c>
      <c r="H114" s="18" t="s">
        <v>119</v>
      </c>
      <c r="I114" s="18" t="s">
        <v>67</v>
      </c>
      <c r="J114" t="s">
        <v>222</v>
      </c>
      <c r="K114" t="s">
        <v>210</v>
      </c>
      <c r="L114" s="70" t="s">
        <v>21</v>
      </c>
      <c r="M114" s="70" t="s">
        <v>65</v>
      </c>
      <c r="N114" s="37" t="s">
        <v>172</v>
      </c>
      <c r="O114" s="37" t="s">
        <v>226</v>
      </c>
      <c r="P114" s="37" t="s">
        <v>1305</v>
      </c>
      <c r="Q114" s="75" t="s">
        <v>169</v>
      </c>
      <c r="R114" t="s">
        <v>227</v>
      </c>
      <c r="S114" s="38">
        <v>600000</v>
      </c>
      <c r="T114">
        <v>1</v>
      </c>
      <c r="U114">
        <v>1</v>
      </c>
      <c r="V114" s="43">
        <f>SUMIF(ResumenCotizacion!$C:$C,E114,ResumenCotizacion!$P:$P)</f>
        <v>0</v>
      </c>
      <c r="W114" s="68">
        <f>IF(H114="USD",S114*SolCotizacion!$J$18,S114)</f>
        <v>600000</v>
      </c>
      <c r="X114" s="3">
        <f>ROUND(W114/(1-VLOOKUP("Total porcentaje:",ResumenCotizacion!$F:$H,3,0)),2)</f>
        <v>652173.91</v>
      </c>
      <c r="Y114" s="3">
        <f t="shared" si="7"/>
        <v>0</v>
      </c>
    </row>
    <row r="115" spans="1:25" ht="14.25" x14ac:dyDescent="0.2">
      <c r="A115" s="18" t="str">
        <f t="shared" si="4"/>
        <v>Soluciones OriónCANALIT-SW-10-06</v>
      </c>
      <c r="B115" s="18" t="str">
        <f t="shared" si="5"/>
        <v>IT-SW-10-06CANAL</v>
      </c>
      <c r="C115" s="18"/>
      <c r="D115" s="18" t="s">
        <v>1181</v>
      </c>
      <c r="E115" t="s">
        <v>170</v>
      </c>
      <c r="F115" t="s">
        <v>3938</v>
      </c>
      <c r="G115" s="18" t="str">
        <f t="shared" si="6"/>
        <v>Soluciones Orión</v>
      </c>
      <c r="H115" s="18" t="s">
        <v>119</v>
      </c>
      <c r="I115" s="18" t="s">
        <v>67</v>
      </c>
      <c r="J115" t="s">
        <v>222</v>
      </c>
      <c r="K115" t="s">
        <v>210</v>
      </c>
      <c r="L115" s="70" t="s">
        <v>21</v>
      </c>
      <c r="M115" s="70" t="s">
        <v>65</v>
      </c>
      <c r="N115" s="37" t="s">
        <v>224</v>
      </c>
      <c r="O115" s="37" t="s">
        <v>226</v>
      </c>
      <c r="P115" s="37" t="s">
        <v>1305</v>
      </c>
      <c r="Q115" s="75" t="s">
        <v>170</v>
      </c>
      <c r="R115" t="s">
        <v>227</v>
      </c>
      <c r="S115" s="38">
        <v>500000</v>
      </c>
      <c r="T115">
        <v>1</v>
      </c>
      <c r="U115">
        <v>1</v>
      </c>
      <c r="V115" s="43">
        <f>SUMIF(ResumenCotizacion!$C:$C,E115,ResumenCotizacion!$P:$P)</f>
        <v>0</v>
      </c>
      <c r="W115" s="68">
        <f>IF(H115="USD",S115*SolCotizacion!$J$18,S115)</f>
        <v>500000</v>
      </c>
      <c r="X115" s="3">
        <f>ROUND(W115/(1-VLOOKUP("Total porcentaje:",ResumenCotizacion!$F:$H,3,0)),2)</f>
        <v>543478.26</v>
      </c>
      <c r="Y115" s="3">
        <f t="shared" si="7"/>
        <v>0</v>
      </c>
    </row>
    <row r="116" spans="1:25" ht="14.25" x14ac:dyDescent="0.2">
      <c r="A116" s="18" t="str">
        <f t="shared" si="4"/>
        <v>Soluciones OriónCANALIT-SW-11-01</v>
      </c>
      <c r="B116" s="18" t="str">
        <f t="shared" si="5"/>
        <v>IT-SW-11-01CANAL</v>
      </c>
      <c r="C116" s="18"/>
      <c r="D116" s="18" t="s">
        <v>1181</v>
      </c>
      <c r="E116" t="s">
        <v>183</v>
      </c>
      <c r="F116" t="s">
        <v>3938</v>
      </c>
      <c r="G116" s="18" t="str">
        <f t="shared" si="6"/>
        <v>Soluciones Orión</v>
      </c>
      <c r="H116" s="18" t="s">
        <v>119</v>
      </c>
      <c r="I116" s="18" t="s">
        <v>67</v>
      </c>
      <c r="J116" t="s">
        <v>223</v>
      </c>
      <c r="K116" t="s">
        <v>210</v>
      </c>
      <c r="L116" s="70" t="s">
        <v>21</v>
      </c>
      <c r="M116" s="70" t="s">
        <v>65</v>
      </c>
      <c r="N116" s="37" t="s">
        <v>224</v>
      </c>
      <c r="O116" s="37" t="s">
        <v>226</v>
      </c>
      <c r="P116" s="37" t="s">
        <v>1305</v>
      </c>
      <c r="Q116" s="75" t="s">
        <v>183</v>
      </c>
      <c r="R116" t="s">
        <v>227</v>
      </c>
      <c r="S116" s="38">
        <v>500000</v>
      </c>
      <c r="T116">
        <v>1</v>
      </c>
      <c r="U116">
        <v>1</v>
      </c>
      <c r="V116" s="43">
        <f>SUMIF(ResumenCotizacion!$C:$C,E116,ResumenCotizacion!$P:$P)</f>
        <v>0</v>
      </c>
      <c r="W116" s="68">
        <f>IF(H116="USD",S116*SolCotizacion!$J$18,S116)</f>
        <v>500000</v>
      </c>
      <c r="X116" s="3">
        <f>ROUND(W116/(1-VLOOKUP("Total porcentaje:",ResumenCotizacion!$F:$H,3,0)),2)</f>
        <v>543478.26</v>
      </c>
      <c r="Y116" s="3">
        <f t="shared" si="7"/>
        <v>0</v>
      </c>
    </row>
    <row r="117" spans="1:25" ht="14.25" x14ac:dyDescent="0.2">
      <c r="A117" s="18" t="str">
        <f t="shared" si="4"/>
        <v>Soluciones OriónCANALIT-SW-11-02</v>
      </c>
      <c r="B117" s="18" t="str">
        <f t="shared" si="5"/>
        <v>IT-SW-11-02CANAL</v>
      </c>
      <c r="C117" s="18"/>
      <c r="D117" s="18" t="s">
        <v>1181</v>
      </c>
      <c r="E117" t="s">
        <v>184</v>
      </c>
      <c r="F117" t="s">
        <v>3938</v>
      </c>
      <c r="G117" s="18" t="str">
        <f t="shared" si="6"/>
        <v>Soluciones Orión</v>
      </c>
      <c r="H117" s="18" t="s">
        <v>119</v>
      </c>
      <c r="I117" s="18" t="s">
        <v>67</v>
      </c>
      <c r="J117" t="s">
        <v>223</v>
      </c>
      <c r="K117" t="s">
        <v>210</v>
      </c>
      <c r="L117" s="70" t="s">
        <v>21</v>
      </c>
      <c r="M117" s="70" t="s">
        <v>65</v>
      </c>
      <c r="N117" s="37" t="s">
        <v>225</v>
      </c>
      <c r="O117" s="37" t="s">
        <v>66</v>
      </c>
      <c r="P117" s="37" t="s">
        <v>1305</v>
      </c>
      <c r="Q117" s="75" t="s">
        <v>184</v>
      </c>
      <c r="R117" t="s">
        <v>227</v>
      </c>
      <c r="S117" s="38">
        <v>300000</v>
      </c>
      <c r="T117">
        <v>1</v>
      </c>
      <c r="U117">
        <v>1</v>
      </c>
      <c r="V117" s="43">
        <f>SUMIF(ResumenCotizacion!$C:$C,E117,ResumenCotizacion!$P:$P)</f>
        <v>0</v>
      </c>
      <c r="W117" s="68">
        <f>IF(H117="USD",S117*SolCotizacion!$J$18,S117)</f>
        <v>300000</v>
      </c>
      <c r="X117" s="3">
        <f>ROUND(W117/(1-VLOOKUP("Total porcentaje:",ResumenCotizacion!$F:$H,3,0)),2)</f>
        <v>326086.96000000002</v>
      </c>
      <c r="Y117" s="3">
        <f t="shared" si="7"/>
        <v>0</v>
      </c>
    </row>
    <row r="118" spans="1:25" ht="14.25" x14ac:dyDescent="0.2">
      <c r="A118" s="18" t="str">
        <f t="shared" si="4"/>
        <v>Soluciones OriónCANALIT-SW-11-03</v>
      </c>
      <c r="B118" s="18" t="str">
        <f t="shared" si="5"/>
        <v>IT-SW-11-03CANAL</v>
      </c>
      <c r="C118" s="18"/>
      <c r="D118" s="18" t="s">
        <v>1181</v>
      </c>
      <c r="E118" t="s">
        <v>185</v>
      </c>
      <c r="F118" t="s">
        <v>3938</v>
      </c>
      <c r="G118" s="18" t="str">
        <f t="shared" si="6"/>
        <v>Soluciones Orión</v>
      </c>
      <c r="H118" s="18" t="s">
        <v>119</v>
      </c>
      <c r="I118" s="18" t="s">
        <v>67</v>
      </c>
      <c r="J118" t="s">
        <v>223</v>
      </c>
      <c r="K118" t="s">
        <v>210</v>
      </c>
      <c r="L118" s="70" t="s">
        <v>21</v>
      </c>
      <c r="M118" s="70" t="s">
        <v>65</v>
      </c>
      <c r="N118" s="37" t="s">
        <v>225</v>
      </c>
      <c r="O118" s="37" t="s">
        <v>226</v>
      </c>
      <c r="P118" s="37" t="s">
        <v>1305</v>
      </c>
      <c r="Q118" s="75" t="s">
        <v>185</v>
      </c>
      <c r="R118" t="s">
        <v>227</v>
      </c>
      <c r="S118" s="38">
        <v>600000</v>
      </c>
      <c r="T118">
        <v>1</v>
      </c>
      <c r="U118">
        <v>1</v>
      </c>
      <c r="V118" s="43">
        <f>SUMIF(ResumenCotizacion!$C:$C,E118,ResumenCotizacion!$P:$P)</f>
        <v>0</v>
      </c>
      <c r="W118" s="68">
        <f>IF(H118="USD",S118*SolCotizacion!$J$18,S118)</f>
        <v>600000</v>
      </c>
      <c r="X118" s="3">
        <f>ROUND(W118/(1-VLOOKUP("Total porcentaje:",ResumenCotizacion!$F:$H,3,0)),2)</f>
        <v>652173.91</v>
      </c>
      <c r="Y118" s="3">
        <f t="shared" si="7"/>
        <v>0</v>
      </c>
    </row>
    <row r="119" spans="1:25" ht="14.25" x14ac:dyDescent="0.2">
      <c r="A119" s="18" t="str">
        <f t="shared" si="4"/>
        <v>Soluciones OriónCANALIT-SW-11-04</v>
      </c>
      <c r="B119" s="18" t="str">
        <f t="shared" si="5"/>
        <v>IT-SW-11-04CANAL</v>
      </c>
      <c r="C119" s="18"/>
      <c r="D119" s="18" t="s">
        <v>1181</v>
      </c>
      <c r="E119" t="s">
        <v>186</v>
      </c>
      <c r="F119" t="s">
        <v>3938</v>
      </c>
      <c r="G119" s="18" t="str">
        <f t="shared" si="6"/>
        <v>Soluciones Orión</v>
      </c>
      <c r="H119" s="18" t="s">
        <v>119</v>
      </c>
      <c r="I119" s="18" t="s">
        <v>67</v>
      </c>
      <c r="J119" t="s">
        <v>223</v>
      </c>
      <c r="K119" t="s">
        <v>210</v>
      </c>
      <c r="L119" s="70" t="s">
        <v>21</v>
      </c>
      <c r="M119" s="70" t="s">
        <v>65</v>
      </c>
      <c r="N119" s="37" t="s">
        <v>172</v>
      </c>
      <c r="O119" s="37" t="s">
        <v>66</v>
      </c>
      <c r="P119" s="37" t="s">
        <v>1305</v>
      </c>
      <c r="Q119" s="75" t="s">
        <v>186</v>
      </c>
      <c r="R119" t="s">
        <v>227</v>
      </c>
      <c r="S119" s="38">
        <v>300000</v>
      </c>
      <c r="T119">
        <v>1</v>
      </c>
      <c r="U119">
        <v>1</v>
      </c>
      <c r="V119" s="43">
        <f>SUMIF(ResumenCotizacion!$C:$C,E119,ResumenCotizacion!$P:$P)</f>
        <v>0</v>
      </c>
      <c r="W119" s="68">
        <f>IF(H119="USD",S119*SolCotizacion!$J$18,S119)</f>
        <v>300000</v>
      </c>
      <c r="X119" s="3">
        <f>ROUND(W119/(1-VLOOKUP("Total porcentaje:",ResumenCotizacion!$F:$H,3,0)),2)</f>
        <v>326086.96000000002</v>
      </c>
      <c r="Y119" s="3">
        <f t="shared" si="7"/>
        <v>0</v>
      </c>
    </row>
    <row r="120" spans="1:25" ht="14.25" x14ac:dyDescent="0.2">
      <c r="A120" s="18" t="str">
        <f t="shared" si="4"/>
        <v>Soluciones OriónCANALIT-SW-11-05</v>
      </c>
      <c r="B120" s="18" t="str">
        <f t="shared" si="5"/>
        <v>IT-SW-11-05CANAL</v>
      </c>
      <c r="C120" s="18"/>
      <c r="D120" s="18" t="s">
        <v>1181</v>
      </c>
      <c r="E120" t="s">
        <v>187</v>
      </c>
      <c r="F120" t="s">
        <v>3938</v>
      </c>
      <c r="G120" s="18" t="str">
        <f t="shared" si="6"/>
        <v>Soluciones Orión</v>
      </c>
      <c r="H120" s="18" t="s">
        <v>119</v>
      </c>
      <c r="I120" s="18" t="s">
        <v>67</v>
      </c>
      <c r="J120" t="s">
        <v>223</v>
      </c>
      <c r="K120" t="s">
        <v>210</v>
      </c>
      <c r="L120" s="70" t="s">
        <v>21</v>
      </c>
      <c r="M120" s="70" t="s">
        <v>65</v>
      </c>
      <c r="N120" s="37" t="s">
        <v>172</v>
      </c>
      <c r="O120" s="37" t="s">
        <v>226</v>
      </c>
      <c r="P120" s="37" t="s">
        <v>1305</v>
      </c>
      <c r="Q120" s="75" t="s">
        <v>187</v>
      </c>
      <c r="R120" t="s">
        <v>227</v>
      </c>
      <c r="S120" s="38">
        <v>600000</v>
      </c>
      <c r="T120">
        <v>1</v>
      </c>
      <c r="U120">
        <v>1</v>
      </c>
      <c r="V120" s="43">
        <f>SUMIF(ResumenCotizacion!$C:$C,E120,ResumenCotizacion!$P:$P)</f>
        <v>0</v>
      </c>
      <c r="W120" s="68">
        <f>IF(H120="USD",S120*SolCotizacion!$J$18,S120)</f>
        <v>600000</v>
      </c>
      <c r="X120" s="3">
        <f>ROUND(W120/(1-VLOOKUP("Total porcentaje:",ResumenCotizacion!$F:$H,3,0)),2)</f>
        <v>652173.91</v>
      </c>
      <c r="Y120" s="3">
        <f t="shared" si="7"/>
        <v>0</v>
      </c>
    </row>
    <row r="121" spans="1:25" ht="14.25" x14ac:dyDescent="0.2">
      <c r="A121" s="18" t="str">
        <f t="shared" si="4"/>
        <v>Soluciones OriónCANALIT-SW-11-06</v>
      </c>
      <c r="B121" s="18" t="str">
        <f t="shared" si="5"/>
        <v>IT-SW-11-06CANAL</v>
      </c>
      <c r="C121" s="18"/>
      <c r="D121" s="18" t="s">
        <v>1181</v>
      </c>
      <c r="E121" t="s">
        <v>188</v>
      </c>
      <c r="F121" t="s">
        <v>3938</v>
      </c>
      <c r="G121" s="18" t="str">
        <f t="shared" si="6"/>
        <v>Soluciones Orión</v>
      </c>
      <c r="H121" s="18" t="s">
        <v>119</v>
      </c>
      <c r="I121" s="18" t="s">
        <v>67</v>
      </c>
      <c r="J121" t="s">
        <v>223</v>
      </c>
      <c r="K121" t="s">
        <v>210</v>
      </c>
      <c r="L121" s="70" t="s">
        <v>21</v>
      </c>
      <c r="M121" s="70" t="s">
        <v>65</v>
      </c>
      <c r="N121" s="37" t="s">
        <v>224</v>
      </c>
      <c r="O121" s="37" t="s">
        <v>66</v>
      </c>
      <c r="P121" s="37" t="s">
        <v>1305</v>
      </c>
      <c r="Q121" s="75" t="s">
        <v>188</v>
      </c>
      <c r="R121" t="s">
        <v>227</v>
      </c>
      <c r="S121" s="38">
        <v>250000</v>
      </c>
      <c r="T121">
        <v>1</v>
      </c>
      <c r="U121">
        <v>1</v>
      </c>
      <c r="V121" s="43">
        <f>SUMIF(ResumenCotizacion!$C:$C,E121,ResumenCotizacion!$P:$P)</f>
        <v>0</v>
      </c>
      <c r="W121" s="68">
        <f>IF(H121="USD",S121*SolCotizacion!$J$18,S121)</f>
        <v>250000</v>
      </c>
      <c r="X121" s="3">
        <f>ROUND(W121/(1-VLOOKUP("Total porcentaje:",ResumenCotizacion!$F:$H,3,0)),2)</f>
        <v>271739.13</v>
      </c>
      <c r="Y121" s="3">
        <f t="shared" si="7"/>
        <v>0</v>
      </c>
    </row>
    <row r="122" spans="1:25" ht="14.25" x14ac:dyDescent="0.2">
      <c r="A122" s="18" t="str">
        <f t="shared" si="4"/>
        <v>ColsofCANALIT-SW-01-01</v>
      </c>
      <c r="B122" s="18" t="str">
        <f t="shared" si="5"/>
        <v>IT-SW-01-01CANAL</v>
      </c>
      <c r="C122" s="18"/>
      <c r="D122" s="18" t="s">
        <v>1182</v>
      </c>
      <c r="E122" t="s">
        <v>123</v>
      </c>
      <c r="F122" t="s">
        <v>3938</v>
      </c>
      <c r="G122" s="18" t="str">
        <f t="shared" si="6"/>
        <v>Colsof</v>
      </c>
      <c r="H122" s="18" t="s">
        <v>119</v>
      </c>
      <c r="I122" s="18" t="s">
        <v>67</v>
      </c>
      <c r="J122" t="s">
        <v>213</v>
      </c>
      <c r="K122" t="s">
        <v>209</v>
      </c>
      <c r="L122" s="70" t="s">
        <v>21</v>
      </c>
      <c r="M122" s="70" t="s">
        <v>65</v>
      </c>
      <c r="N122" s="37" t="s">
        <v>224</v>
      </c>
      <c r="O122" s="37" t="s">
        <v>66</v>
      </c>
      <c r="P122" s="37" t="s">
        <v>1304</v>
      </c>
      <c r="Q122" s="75" t="s">
        <v>123</v>
      </c>
      <c r="R122" t="s">
        <v>227</v>
      </c>
      <c r="S122" s="38">
        <v>600000</v>
      </c>
      <c r="T122">
        <v>1</v>
      </c>
      <c r="U122">
        <v>1</v>
      </c>
      <c r="V122" s="43">
        <f>SUMIF(ResumenCotizacion!$C:$C,E122,ResumenCotizacion!$P:$P)</f>
        <v>0</v>
      </c>
      <c r="W122" s="68">
        <f>IF(H122="USD",S122*SolCotizacion!$J$18,S122)</f>
        <v>600000</v>
      </c>
      <c r="X122" s="3">
        <f>ROUND(W122/(1-VLOOKUP("Total porcentaje:",ResumenCotizacion!$F:$H,3,0)),2)</f>
        <v>652173.91</v>
      </c>
      <c r="Y122" s="3">
        <f t="shared" si="7"/>
        <v>0</v>
      </c>
    </row>
    <row r="123" spans="1:25" ht="14.25" x14ac:dyDescent="0.2">
      <c r="A123" s="18" t="str">
        <f t="shared" si="4"/>
        <v>ColsofCANALIT-SW-01-02</v>
      </c>
      <c r="B123" s="18" t="str">
        <f t="shared" si="5"/>
        <v>IT-SW-01-02CANAL</v>
      </c>
      <c r="C123" s="18"/>
      <c r="D123" s="18" t="s">
        <v>1182</v>
      </c>
      <c r="E123" t="s">
        <v>124</v>
      </c>
      <c r="F123" t="s">
        <v>3938</v>
      </c>
      <c r="G123" s="18" t="str">
        <f t="shared" si="6"/>
        <v>Colsof</v>
      </c>
      <c r="H123" s="18" t="s">
        <v>119</v>
      </c>
      <c r="I123" s="18" t="s">
        <v>67</v>
      </c>
      <c r="J123" t="s">
        <v>213</v>
      </c>
      <c r="K123" t="s">
        <v>209</v>
      </c>
      <c r="L123" s="70" t="s">
        <v>21</v>
      </c>
      <c r="M123" s="70" t="s">
        <v>65</v>
      </c>
      <c r="N123" s="37" t="s">
        <v>224</v>
      </c>
      <c r="O123" s="37" t="s">
        <v>226</v>
      </c>
      <c r="P123" s="37" t="s">
        <v>1304</v>
      </c>
      <c r="Q123" s="75" t="s">
        <v>124</v>
      </c>
      <c r="R123" t="s">
        <v>227</v>
      </c>
      <c r="S123" s="38">
        <v>720000</v>
      </c>
      <c r="T123">
        <v>1</v>
      </c>
      <c r="U123">
        <v>1</v>
      </c>
      <c r="V123" s="43">
        <f>SUMIF(ResumenCotizacion!$C:$C,E123,ResumenCotizacion!$P:$P)</f>
        <v>0</v>
      </c>
      <c r="W123" s="68">
        <f>IF(H123="USD",S123*SolCotizacion!$J$18,S123)</f>
        <v>720000</v>
      </c>
      <c r="X123" s="3">
        <f>ROUND(W123/(1-VLOOKUP("Total porcentaje:",ResumenCotizacion!$F:$H,3,0)),2)</f>
        <v>782608.7</v>
      </c>
      <c r="Y123" s="3">
        <f t="shared" si="7"/>
        <v>0</v>
      </c>
    </row>
    <row r="124" spans="1:25" ht="14.25" x14ac:dyDescent="0.2">
      <c r="A124" s="18" t="str">
        <f t="shared" si="4"/>
        <v>ColsofCANALIT-SW-01-03</v>
      </c>
      <c r="B124" s="18" t="str">
        <f t="shared" si="5"/>
        <v>IT-SW-01-03CANAL</v>
      </c>
      <c r="C124" s="18"/>
      <c r="D124" s="18" t="s">
        <v>1182</v>
      </c>
      <c r="E124" t="s">
        <v>125</v>
      </c>
      <c r="F124" t="s">
        <v>3938</v>
      </c>
      <c r="G124" s="18" t="str">
        <f t="shared" si="6"/>
        <v>Colsof</v>
      </c>
      <c r="H124" s="18" t="s">
        <v>119</v>
      </c>
      <c r="I124" s="18" t="s">
        <v>67</v>
      </c>
      <c r="J124" t="s">
        <v>213</v>
      </c>
      <c r="K124" t="s">
        <v>209</v>
      </c>
      <c r="L124" s="70" t="s">
        <v>21</v>
      </c>
      <c r="M124" s="70" t="s">
        <v>65</v>
      </c>
      <c r="N124" s="37" t="s">
        <v>225</v>
      </c>
      <c r="O124" s="37" t="s">
        <v>66</v>
      </c>
      <c r="P124" s="37" t="s">
        <v>1304</v>
      </c>
      <c r="Q124" s="75" t="s">
        <v>125</v>
      </c>
      <c r="R124" t="s">
        <v>227</v>
      </c>
      <c r="S124" s="38">
        <v>810000</v>
      </c>
      <c r="T124">
        <v>1</v>
      </c>
      <c r="U124">
        <v>1</v>
      </c>
      <c r="V124" s="43">
        <f>SUMIF(ResumenCotizacion!$C:$C,E124,ResumenCotizacion!$P:$P)</f>
        <v>0</v>
      </c>
      <c r="W124" s="68">
        <f>IF(H124="USD",S124*SolCotizacion!$J$18,S124)</f>
        <v>810000</v>
      </c>
      <c r="X124" s="3">
        <f>ROUND(W124/(1-VLOOKUP("Total porcentaje:",ResumenCotizacion!$F:$H,3,0)),2)</f>
        <v>880434.78</v>
      </c>
      <c r="Y124" s="3">
        <f t="shared" si="7"/>
        <v>0</v>
      </c>
    </row>
    <row r="125" spans="1:25" ht="14.25" x14ac:dyDescent="0.2">
      <c r="A125" s="18" t="str">
        <f t="shared" si="4"/>
        <v>ColsofCANALIT-SW-01-04</v>
      </c>
      <c r="B125" s="18" t="str">
        <f t="shared" si="5"/>
        <v>IT-SW-01-04CANAL</v>
      </c>
      <c r="C125" s="18"/>
      <c r="D125" s="18" t="s">
        <v>1182</v>
      </c>
      <c r="E125" t="s">
        <v>126</v>
      </c>
      <c r="F125" t="s">
        <v>3938</v>
      </c>
      <c r="G125" s="18" t="str">
        <f t="shared" si="6"/>
        <v>Colsof</v>
      </c>
      <c r="H125" s="18" t="s">
        <v>119</v>
      </c>
      <c r="I125" s="18" t="s">
        <v>67</v>
      </c>
      <c r="J125" t="s">
        <v>213</v>
      </c>
      <c r="K125" t="s">
        <v>209</v>
      </c>
      <c r="L125" s="70" t="s">
        <v>21</v>
      </c>
      <c r="M125" s="70" t="s">
        <v>65</v>
      </c>
      <c r="N125" s="37" t="s">
        <v>225</v>
      </c>
      <c r="O125" s="37" t="s">
        <v>226</v>
      </c>
      <c r="P125" s="37" t="s">
        <v>1304</v>
      </c>
      <c r="Q125" s="75" t="s">
        <v>126</v>
      </c>
      <c r="R125" t="s">
        <v>227</v>
      </c>
      <c r="S125" s="38">
        <v>972000.00000000012</v>
      </c>
      <c r="T125">
        <v>1</v>
      </c>
      <c r="U125">
        <v>1</v>
      </c>
      <c r="V125" s="43">
        <f>SUMIF(ResumenCotizacion!$C:$C,E125,ResumenCotizacion!$P:$P)</f>
        <v>0</v>
      </c>
      <c r="W125" s="68">
        <f>IF(H125="USD",S125*SolCotizacion!$J$18,S125)</f>
        <v>972000.00000000012</v>
      </c>
      <c r="X125" s="3">
        <f>ROUND(W125/(1-VLOOKUP("Total porcentaje:",ResumenCotizacion!$F:$H,3,0)),2)</f>
        <v>1056521.74</v>
      </c>
      <c r="Y125" s="3">
        <f t="shared" si="7"/>
        <v>0</v>
      </c>
    </row>
    <row r="126" spans="1:25" ht="14.25" x14ac:dyDescent="0.2">
      <c r="A126" s="18" t="str">
        <f t="shared" si="4"/>
        <v>ColsofCANALIT-SW-01-05</v>
      </c>
      <c r="B126" s="18" t="str">
        <f t="shared" si="5"/>
        <v>IT-SW-01-05CANAL</v>
      </c>
      <c r="C126" s="18"/>
      <c r="D126" s="18" t="s">
        <v>1182</v>
      </c>
      <c r="E126" t="s">
        <v>127</v>
      </c>
      <c r="F126" t="s">
        <v>3938</v>
      </c>
      <c r="G126" s="18" t="str">
        <f t="shared" si="6"/>
        <v>Colsof</v>
      </c>
      <c r="H126" s="18" t="s">
        <v>119</v>
      </c>
      <c r="I126" s="18" t="s">
        <v>67</v>
      </c>
      <c r="J126" t="s">
        <v>213</v>
      </c>
      <c r="K126" t="s">
        <v>209</v>
      </c>
      <c r="L126" s="70" t="s">
        <v>21</v>
      </c>
      <c r="M126" s="70" t="s">
        <v>65</v>
      </c>
      <c r="N126" s="37" t="s">
        <v>172</v>
      </c>
      <c r="O126" s="37" t="s">
        <v>66</v>
      </c>
      <c r="P126" s="37" t="s">
        <v>1304</v>
      </c>
      <c r="Q126" s="75" t="s">
        <v>127</v>
      </c>
      <c r="R126" t="s">
        <v>227</v>
      </c>
      <c r="S126" s="38">
        <v>1080000</v>
      </c>
      <c r="T126">
        <v>1</v>
      </c>
      <c r="U126">
        <v>1</v>
      </c>
      <c r="V126" s="43">
        <f>SUMIF(ResumenCotizacion!$C:$C,E126,ResumenCotizacion!$P:$P)</f>
        <v>0</v>
      </c>
      <c r="W126" s="68">
        <f>IF(H126="USD",S126*SolCotizacion!$J$18,S126)</f>
        <v>1080000</v>
      </c>
      <c r="X126" s="3">
        <f>ROUND(W126/(1-VLOOKUP("Total porcentaje:",ResumenCotizacion!$F:$H,3,0)),2)</f>
        <v>1173913.04</v>
      </c>
      <c r="Y126" s="3">
        <f t="shared" si="7"/>
        <v>0</v>
      </c>
    </row>
    <row r="127" spans="1:25" ht="14.25" x14ac:dyDescent="0.2">
      <c r="A127" s="18" t="str">
        <f t="shared" si="4"/>
        <v>ColsofCANALIT-SW-01-06</v>
      </c>
      <c r="B127" s="18" t="str">
        <f t="shared" si="5"/>
        <v>IT-SW-01-06CANAL</v>
      </c>
      <c r="C127" s="18"/>
      <c r="D127" s="18" t="s">
        <v>1182</v>
      </c>
      <c r="E127" t="s">
        <v>128</v>
      </c>
      <c r="F127" t="s">
        <v>3938</v>
      </c>
      <c r="G127" s="18" t="str">
        <f t="shared" si="6"/>
        <v>Colsof</v>
      </c>
      <c r="H127" s="18" t="s">
        <v>119</v>
      </c>
      <c r="I127" s="18" t="s">
        <v>67</v>
      </c>
      <c r="J127" t="s">
        <v>213</v>
      </c>
      <c r="K127" t="s">
        <v>209</v>
      </c>
      <c r="L127" s="70" t="s">
        <v>21</v>
      </c>
      <c r="M127" s="70" t="s">
        <v>65</v>
      </c>
      <c r="N127" s="37" t="s">
        <v>172</v>
      </c>
      <c r="O127" s="37" t="s">
        <v>226</v>
      </c>
      <c r="P127" s="37" t="s">
        <v>1304</v>
      </c>
      <c r="Q127" s="75" t="s">
        <v>128</v>
      </c>
      <c r="R127" t="s">
        <v>227</v>
      </c>
      <c r="S127" s="38">
        <v>1296000</v>
      </c>
      <c r="T127">
        <v>1</v>
      </c>
      <c r="U127">
        <v>1</v>
      </c>
      <c r="V127" s="43">
        <f>SUMIF(ResumenCotizacion!$C:$C,E127,ResumenCotizacion!$P:$P)</f>
        <v>0</v>
      </c>
      <c r="W127" s="68">
        <f>IF(H127="USD",S127*SolCotizacion!$J$18,S127)</f>
        <v>1296000</v>
      </c>
      <c r="X127" s="3">
        <f>ROUND(W127/(1-VLOOKUP("Total porcentaje:",ResumenCotizacion!$F:$H,3,0)),2)</f>
        <v>1408695.65</v>
      </c>
      <c r="Y127" s="3">
        <f t="shared" si="7"/>
        <v>0</v>
      </c>
    </row>
    <row r="128" spans="1:25" ht="14.25" x14ac:dyDescent="0.2">
      <c r="A128" s="18" t="str">
        <f t="shared" si="4"/>
        <v>ColsofCANALIT-SW-02-01</v>
      </c>
      <c r="B128" s="18" t="str">
        <f t="shared" si="5"/>
        <v>IT-SW-02-01CANAL</v>
      </c>
      <c r="C128" s="18"/>
      <c r="D128" s="18" t="s">
        <v>1182</v>
      </c>
      <c r="E128" t="s">
        <v>129</v>
      </c>
      <c r="F128" t="s">
        <v>3938</v>
      </c>
      <c r="G128" s="18" t="str">
        <f t="shared" si="6"/>
        <v>Colsof</v>
      </c>
      <c r="H128" s="18" t="s">
        <v>119</v>
      </c>
      <c r="I128" s="18" t="s">
        <v>67</v>
      </c>
      <c r="J128" t="s">
        <v>214</v>
      </c>
      <c r="K128" t="s">
        <v>171</v>
      </c>
      <c r="L128" s="70" t="s">
        <v>21</v>
      </c>
      <c r="M128" s="70" t="s">
        <v>65</v>
      </c>
      <c r="N128" s="37" t="s">
        <v>224</v>
      </c>
      <c r="O128" s="37" t="s">
        <v>66</v>
      </c>
      <c r="P128" s="37" t="s">
        <v>1304</v>
      </c>
      <c r="Q128" s="75" t="s">
        <v>129</v>
      </c>
      <c r="R128" t="s">
        <v>227</v>
      </c>
      <c r="S128" s="38">
        <v>750000</v>
      </c>
      <c r="T128">
        <v>1</v>
      </c>
      <c r="U128">
        <v>1</v>
      </c>
      <c r="V128" s="43">
        <f>SUMIF(ResumenCotizacion!$C:$C,E128,ResumenCotizacion!$P:$P)</f>
        <v>0</v>
      </c>
      <c r="W128" s="68">
        <f>IF(H128="USD",S128*SolCotizacion!$J$18,S128)</f>
        <v>750000</v>
      </c>
      <c r="X128" s="3">
        <f>ROUND(W128/(1-VLOOKUP("Total porcentaje:",ResumenCotizacion!$F:$H,3,0)),2)</f>
        <v>815217.39</v>
      </c>
      <c r="Y128" s="3">
        <f t="shared" si="7"/>
        <v>0</v>
      </c>
    </row>
    <row r="129" spans="1:25" ht="14.25" x14ac:dyDescent="0.2">
      <c r="A129" s="18" t="str">
        <f t="shared" si="4"/>
        <v>ColsofCANALIT-SW-02-02</v>
      </c>
      <c r="B129" s="18" t="str">
        <f t="shared" si="5"/>
        <v>IT-SW-02-02CANAL</v>
      </c>
      <c r="C129" s="18"/>
      <c r="D129" s="18" t="s">
        <v>1182</v>
      </c>
      <c r="E129" t="s">
        <v>130</v>
      </c>
      <c r="F129" t="s">
        <v>3938</v>
      </c>
      <c r="G129" s="18" t="str">
        <f t="shared" si="6"/>
        <v>Colsof</v>
      </c>
      <c r="H129" s="18" t="s">
        <v>119</v>
      </c>
      <c r="I129" s="18" t="s">
        <v>67</v>
      </c>
      <c r="J129" t="s">
        <v>214</v>
      </c>
      <c r="K129" t="s">
        <v>171</v>
      </c>
      <c r="L129" s="70" t="s">
        <v>21</v>
      </c>
      <c r="M129" s="70" t="s">
        <v>65</v>
      </c>
      <c r="N129" s="37" t="s">
        <v>224</v>
      </c>
      <c r="O129" s="37" t="s">
        <v>226</v>
      </c>
      <c r="P129" s="37" t="s">
        <v>1304</v>
      </c>
      <c r="Q129" s="75" t="s">
        <v>130</v>
      </c>
      <c r="R129" t="s">
        <v>227</v>
      </c>
      <c r="S129" s="38">
        <v>1080000</v>
      </c>
      <c r="T129">
        <v>1</v>
      </c>
      <c r="U129">
        <v>1</v>
      </c>
      <c r="V129" s="43">
        <f>SUMIF(ResumenCotizacion!$C:$C,E129,ResumenCotizacion!$P:$P)</f>
        <v>0</v>
      </c>
      <c r="W129" s="68">
        <f>IF(H129="USD",S129*SolCotizacion!$J$18,S129)</f>
        <v>1080000</v>
      </c>
      <c r="X129" s="3">
        <f>ROUND(W129/(1-VLOOKUP("Total porcentaje:",ResumenCotizacion!$F:$H,3,0)),2)</f>
        <v>1173913.04</v>
      </c>
      <c r="Y129" s="3">
        <f t="shared" si="7"/>
        <v>0</v>
      </c>
    </row>
    <row r="130" spans="1:25" ht="14.25" x14ac:dyDescent="0.2">
      <c r="A130" s="18" t="str">
        <f t="shared" si="4"/>
        <v>ColsofCANALIT-SW-02-03</v>
      </c>
      <c r="B130" s="18" t="str">
        <f t="shared" si="5"/>
        <v>IT-SW-02-03CANAL</v>
      </c>
      <c r="C130" s="18"/>
      <c r="D130" s="18" t="s">
        <v>1182</v>
      </c>
      <c r="E130" t="s">
        <v>131</v>
      </c>
      <c r="F130" t="s">
        <v>3938</v>
      </c>
      <c r="G130" s="18" t="str">
        <f t="shared" si="6"/>
        <v>Colsof</v>
      </c>
      <c r="H130" s="18" t="s">
        <v>119</v>
      </c>
      <c r="I130" s="18" t="s">
        <v>67</v>
      </c>
      <c r="J130" t="s">
        <v>214</v>
      </c>
      <c r="K130" t="s">
        <v>171</v>
      </c>
      <c r="L130" s="70" t="s">
        <v>21</v>
      </c>
      <c r="M130" s="70" t="s">
        <v>65</v>
      </c>
      <c r="N130" s="37" t="s">
        <v>225</v>
      </c>
      <c r="O130" s="37" t="s">
        <v>66</v>
      </c>
      <c r="P130" s="37" t="s">
        <v>1304</v>
      </c>
      <c r="Q130" s="75" t="s">
        <v>131</v>
      </c>
      <c r="R130" t="s">
        <v>227</v>
      </c>
      <c r="S130" s="38">
        <v>1012500</v>
      </c>
      <c r="T130">
        <v>1</v>
      </c>
      <c r="U130">
        <v>1</v>
      </c>
      <c r="V130" s="43">
        <f>SUMIF(ResumenCotizacion!$C:$C,E130,ResumenCotizacion!$P:$P)</f>
        <v>0</v>
      </c>
      <c r="W130" s="68">
        <f>IF(H130="USD",S130*SolCotizacion!$J$18,S130)</f>
        <v>1012500</v>
      </c>
      <c r="X130" s="3">
        <f>ROUND(W130/(1-VLOOKUP("Total porcentaje:",ResumenCotizacion!$F:$H,3,0)),2)</f>
        <v>1100543.48</v>
      </c>
      <c r="Y130" s="3">
        <f t="shared" si="7"/>
        <v>0</v>
      </c>
    </row>
    <row r="131" spans="1:25" ht="14.25" x14ac:dyDescent="0.2">
      <c r="A131" s="18" t="str">
        <f t="shared" ref="A131:A194" si="8">D131&amp;F131&amp;E131</f>
        <v>ColsofCANALIT-SW-02-04</v>
      </c>
      <c r="B131" s="18" t="str">
        <f t="shared" ref="B131:B194" si="9">E131&amp;F131</f>
        <v>IT-SW-02-04CANAL</v>
      </c>
      <c r="C131" s="18"/>
      <c r="D131" s="18" t="s">
        <v>1182</v>
      </c>
      <c r="E131" t="s">
        <v>132</v>
      </c>
      <c r="F131" t="s">
        <v>3938</v>
      </c>
      <c r="G131" s="18" t="str">
        <f t="shared" ref="G131:G194" si="10">D131</f>
        <v>Colsof</v>
      </c>
      <c r="H131" s="18" t="s">
        <v>119</v>
      </c>
      <c r="I131" s="18" t="s">
        <v>67</v>
      </c>
      <c r="J131" t="s">
        <v>214</v>
      </c>
      <c r="K131" t="s">
        <v>171</v>
      </c>
      <c r="L131" s="70" t="s">
        <v>21</v>
      </c>
      <c r="M131" s="70" t="s">
        <v>65</v>
      </c>
      <c r="N131" s="37" t="s">
        <v>225</v>
      </c>
      <c r="O131" s="37" t="s">
        <v>226</v>
      </c>
      <c r="P131" s="37" t="s">
        <v>1304</v>
      </c>
      <c r="Q131" s="75" t="s">
        <v>132</v>
      </c>
      <c r="R131" t="s">
        <v>227</v>
      </c>
      <c r="S131" s="38">
        <v>1458000.0000000002</v>
      </c>
      <c r="T131">
        <v>1</v>
      </c>
      <c r="U131">
        <v>1</v>
      </c>
      <c r="V131" s="43">
        <f>SUMIF(ResumenCotizacion!$C:$C,E131,ResumenCotizacion!$P:$P)</f>
        <v>0</v>
      </c>
      <c r="W131" s="68">
        <f>IF(H131="USD",S131*SolCotizacion!$J$18,S131)</f>
        <v>1458000.0000000002</v>
      </c>
      <c r="X131" s="3">
        <f>ROUND(W131/(1-VLOOKUP("Total porcentaje:",ResumenCotizacion!$F:$H,3,0)),2)</f>
        <v>1584782.61</v>
      </c>
      <c r="Y131" s="3">
        <f t="shared" ref="Y131:Y194" si="11">V131*X131</f>
        <v>0</v>
      </c>
    </row>
    <row r="132" spans="1:25" ht="14.25" x14ac:dyDescent="0.2">
      <c r="A132" s="18" t="str">
        <f t="shared" si="8"/>
        <v>ColsofCANALIT-SW-02-05</v>
      </c>
      <c r="B132" s="18" t="str">
        <f t="shared" si="9"/>
        <v>IT-SW-02-05CANAL</v>
      </c>
      <c r="C132" s="18"/>
      <c r="D132" s="18" t="s">
        <v>1182</v>
      </c>
      <c r="E132" t="s">
        <v>133</v>
      </c>
      <c r="F132" t="s">
        <v>3938</v>
      </c>
      <c r="G132" s="18" t="str">
        <f t="shared" si="10"/>
        <v>Colsof</v>
      </c>
      <c r="H132" s="18" t="s">
        <v>119</v>
      </c>
      <c r="I132" s="18" t="s">
        <v>67</v>
      </c>
      <c r="J132" t="s">
        <v>214</v>
      </c>
      <c r="K132" t="s">
        <v>171</v>
      </c>
      <c r="L132" s="70" t="s">
        <v>21</v>
      </c>
      <c r="M132" s="70" t="s">
        <v>65</v>
      </c>
      <c r="N132" s="37" t="s">
        <v>172</v>
      </c>
      <c r="O132" s="37" t="s">
        <v>66</v>
      </c>
      <c r="P132" s="37" t="s">
        <v>1304</v>
      </c>
      <c r="Q132" s="75" t="s">
        <v>133</v>
      </c>
      <c r="R132" t="s">
        <v>227</v>
      </c>
      <c r="S132" s="38">
        <v>1350000</v>
      </c>
      <c r="T132">
        <v>1</v>
      </c>
      <c r="U132">
        <v>1</v>
      </c>
      <c r="V132" s="43">
        <f>SUMIF(ResumenCotizacion!$C:$C,E132,ResumenCotizacion!$P:$P)</f>
        <v>0</v>
      </c>
      <c r="W132" s="68">
        <f>IF(H132="USD",S132*SolCotizacion!$J$18,S132)</f>
        <v>1350000</v>
      </c>
      <c r="X132" s="3">
        <f>ROUND(W132/(1-VLOOKUP("Total porcentaje:",ResumenCotizacion!$F:$H,3,0)),2)</f>
        <v>1467391.3</v>
      </c>
      <c r="Y132" s="3">
        <f t="shared" si="11"/>
        <v>0</v>
      </c>
    </row>
    <row r="133" spans="1:25" ht="14.25" x14ac:dyDescent="0.2">
      <c r="A133" s="18" t="str">
        <f t="shared" si="8"/>
        <v>ColsofCANALIT-SW-02-06</v>
      </c>
      <c r="B133" s="18" t="str">
        <f t="shared" si="9"/>
        <v>IT-SW-02-06CANAL</v>
      </c>
      <c r="C133" s="18"/>
      <c r="D133" s="18" t="s">
        <v>1182</v>
      </c>
      <c r="E133" t="s">
        <v>134</v>
      </c>
      <c r="F133" t="s">
        <v>3938</v>
      </c>
      <c r="G133" s="18" t="str">
        <f t="shared" si="10"/>
        <v>Colsof</v>
      </c>
      <c r="H133" s="18" t="s">
        <v>119</v>
      </c>
      <c r="I133" s="18" t="s">
        <v>67</v>
      </c>
      <c r="J133" t="s">
        <v>214</v>
      </c>
      <c r="K133" t="s">
        <v>171</v>
      </c>
      <c r="L133" s="70" t="s">
        <v>21</v>
      </c>
      <c r="M133" s="70" t="s">
        <v>65</v>
      </c>
      <c r="N133" s="37" t="s">
        <v>172</v>
      </c>
      <c r="O133" s="37" t="s">
        <v>226</v>
      </c>
      <c r="P133" s="37" t="s">
        <v>1304</v>
      </c>
      <c r="Q133" s="75" t="s">
        <v>134</v>
      </c>
      <c r="R133" t="s">
        <v>227</v>
      </c>
      <c r="S133" s="38">
        <v>1944000</v>
      </c>
      <c r="T133">
        <v>1</v>
      </c>
      <c r="U133">
        <v>1</v>
      </c>
      <c r="V133" s="43">
        <f>SUMIF(ResumenCotizacion!$C:$C,E133,ResumenCotizacion!$P:$P)</f>
        <v>0</v>
      </c>
      <c r="W133" s="68">
        <f>IF(H133="USD",S133*SolCotizacion!$J$18,S133)</f>
        <v>1944000</v>
      </c>
      <c r="X133" s="3">
        <f>ROUND(W133/(1-VLOOKUP("Total porcentaje:",ResumenCotizacion!$F:$H,3,0)),2)</f>
        <v>2113043.48</v>
      </c>
      <c r="Y133" s="3">
        <f t="shared" si="11"/>
        <v>0</v>
      </c>
    </row>
    <row r="134" spans="1:25" ht="14.25" x14ac:dyDescent="0.2">
      <c r="A134" s="18" t="str">
        <f t="shared" si="8"/>
        <v>ColsofCANALIT-SW-03-01</v>
      </c>
      <c r="B134" s="18" t="str">
        <f t="shared" si="9"/>
        <v>IT-SW-03-01CANAL</v>
      </c>
      <c r="C134" s="18"/>
      <c r="D134" s="18" t="s">
        <v>1182</v>
      </c>
      <c r="E134" t="s">
        <v>135</v>
      </c>
      <c r="F134" t="s">
        <v>3938</v>
      </c>
      <c r="G134" s="18" t="str">
        <f t="shared" si="10"/>
        <v>Colsof</v>
      </c>
      <c r="H134" s="18" t="s">
        <v>119</v>
      </c>
      <c r="I134" s="18" t="s">
        <v>67</v>
      </c>
      <c r="J134" t="s">
        <v>215</v>
      </c>
      <c r="K134" t="s">
        <v>209</v>
      </c>
      <c r="L134" s="70" t="s">
        <v>21</v>
      </c>
      <c r="M134" s="70" t="s">
        <v>65</v>
      </c>
      <c r="N134" s="37" t="s">
        <v>224</v>
      </c>
      <c r="O134" s="37" t="s">
        <v>66</v>
      </c>
      <c r="P134" s="37" t="s">
        <v>1304</v>
      </c>
      <c r="Q134" s="75" t="s">
        <v>135</v>
      </c>
      <c r="R134" t="s">
        <v>227</v>
      </c>
      <c r="S134" s="38">
        <v>810000</v>
      </c>
      <c r="T134">
        <v>1</v>
      </c>
      <c r="U134">
        <v>1</v>
      </c>
      <c r="V134" s="43">
        <f>SUMIF(ResumenCotizacion!$C:$C,E134,ResumenCotizacion!$P:$P)</f>
        <v>0</v>
      </c>
      <c r="W134" s="68">
        <f>IF(H134="USD",S134*SolCotizacion!$J$18,S134)</f>
        <v>810000</v>
      </c>
      <c r="X134" s="3">
        <f>ROUND(W134/(1-VLOOKUP("Total porcentaje:",ResumenCotizacion!$F:$H,3,0)),2)</f>
        <v>880434.78</v>
      </c>
      <c r="Y134" s="3">
        <f t="shared" si="11"/>
        <v>0</v>
      </c>
    </row>
    <row r="135" spans="1:25" ht="14.25" x14ac:dyDescent="0.2">
      <c r="A135" s="18" t="str">
        <f t="shared" si="8"/>
        <v>ColsofCANALIT-SW-03-02</v>
      </c>
      <c r="B135" s="18" t="str">
        <f t="shared" si="9"/>
        <v>IT-SW-03-02CANAL</v>
      </c>
      <c r="C135" s="18"/>
      <c r="D135" s="18" t="s">
        <v>1182</v>
      </c>
      <c r="E135" t="s">
        <v>136</v>
      </c>
      <c r="F135" t="s">
        <v>3938</v>
      </c>
      <c r="G135" s="18" t="str">
        <f t="shared" si="10"/>
        <v>Colsof</v>
      </c>
      <c r="H135" s="18" t="s">
        <v>119</v>
      </c>
      <c r="I135" s="18" t="s">
        <v>67</v>
      </c>
      <c r="J135" t="s">
        <v>215</v>
      </c>
      <c r="K135" t="s">
        <v>209</v>
      </c>
      <c r="L135" s="70" t="s">
        <v>21</v>
      </c>
      <c r="M135" s="70" t="s">
        <v>65</v>
      </c>
      <c r="N135" s="37" t="s">
        <v>224</v>
      </c>
      <c r="O135" s="37" t="s">
        <v>226</v>
      </c>
      <c r="P135" s="37" t="s">
        <v>1304</v>
      </c>
      <c r="Q135" s="75" t="s">
        <v>136</v>
      </c>
      <c r="R135" t="s">
        <v>227</v>
      </c>
      <c r="S135" s="38">
        <v>972000.00000000012</v>
      </c>
      <c r="T135">
        <v>1</v>
      </c>
      <c r="U135">
        <v>1</v>
      </c>
      <c r="V135" s="43">
        <f>SUMIF(ResumenCotizacion!$C:$C,E135,ResumenCotizacion!$P:$P)</f>
        <v>0</v>
      </c>
      <c r="W135" s="68">
        <f>IF(H135="USD",S135*SolCotizacion!$J$18,S135)</f>
        <v>972000.00000000012</v>
      </c>
      <c r="X135" s="3">
        <f>ROUND(W135/(1-VLOOKUP("Total porcentaje:",ResumenCotizacion!$F:$H,3,0)),2)</f>
        <v>1056521.74</v>
      </c>
      <c r="Y135" s="3">
        <f t="shared" si="11"/>
        <v>0</v>
      </c>
    </row>
    <row r="136" spans="1:25" ht="14.25" x14ac:dyDescent="0.2">
      <c r="A136" s="18" t="str">
        <f t="shared" si="8"/>
        <v>ColsofCANALIT-SW-03-03</v>
      </c>
      <c r="B136" s="18" t="str">
        <f t="shared" si="9"/>
        <v>IT-SW-03-03CANAL</v>
      </c>
      <c r="C136" s="18"/>
      <c r="D136" s="18" t="s">
        <v>1182</v>
      </c>
      <c r="E136" t="s">
        <v>137</v>
      </c>
      <c r="F136" t="s">
        <v>3938</v>
      </c>
      <c r="G136" s="18" t="str">
        <f t="shared" si="10"/>
        <v>Colsof</v>
      </c>
      <c r="H136" s="18" t="s">
        <v>119</v>
      </c>
      <c r="I136" s="18" t="s">
        <v>67</v>
      </c>
      <c r="J136" t="s">
        <v>215</v>
      </c>
      <c r="K136" t="s">
        <v>209</v>
      </c>
      <c r="L136" s="70" t="s">
        <v>21</v>
      </c>
      <c r="M136" s="70" t="s">
        <v>65</v>
      </c>
      <c r="N136" s="37" t="s">
        <v>225</v>
      </c>
      <c r="O136" s="37" t="s">
        <v>66</v>
      </c>
      <c r="P136" s="37" t="s">
        <v>1304</v>
      </c>
      <c r="Q136" s="75" t="s">
        <v>137</v>
      </c>
      <c r="R136" t="s">
        <v>227</v>
      </c>
      <c r="S136" s="38">
        <v>1093500</v>
      </c>
      <c r="T136">
        <v>1</v>
      </c>
      <c r="U136">
        <v>1</v>
      </c>
      <c r="V136" s="43">
        <f>SUMIF(ResumenCotizacion!$C:$C,E136,ResumenCotizacion!$P:$P)</f>
        <v>0</v>
      </c>
      <c r="W136" s="68">
        <f>IF(H136="USD",S136*SolCotizacion!$J$18,S136)</f>
        <v>1093500</v>
      </c>
      <c r="X136" s="3">
        <f>ROUND(W136/(1-VLOOKUP("Total porcentaje:",ResumenCotizacion!$F:$H,3,0)),2)</f>
        <v>1188586.96</v>
      </c>
      <c r="Y136" s="3">
        <f t="shared" si="11"/>
        <v>0</v>
      </c>
    </row>
    <row r="137" spans="1:25" ht="14.25" x14ac:dyDescent="0.2">
      <c r="A137" s="18" t="str">
        <f t="shared" si="8"/>
        <v>ColsofCANALIT-SW-03-04</v>
      </c>
      <c r="B137" s="18" t="str">
        <f t="shared" si="9"/>
        <v>IT-SW-03-04CANAL</v>
      </c>
      <c r="C137" s="18"/>
      <c r="D137" s="18" t="s">
        <v>1182</v>
      </c>
      <c r="E137" t="s">
        <v>138</v>
      </c>
      <c r="F137" t="s">
        <v>3938</v>
      </c>
      <c r="G137" s="18" t="str">
        <f t="shared" si="10"/>
        <v>Colsof</v>
      </c>
      <c r="H137" s="18" t="s">
        <v>119</v>
      </c>
      <c r="I137" s="18" t="s">
        <v>67</v>
      </c>
      <c r="J137" t="s">
        <v>215</v>
      </c>
      <c r="K137" t="s">
        <v>209</v>
      </c>
      <c r="L137" s="70" t="s">
        <v>21</v>
      </c>
      <c r="M137" s="70" t="s">
        <v>65</v>
      </c>
      <c r="N137" s="37" t="s">
        <v>225</v>
      </c>
      <c r="O137" s="37" t="s">
        <v>226</v>
      </c>
      <c r="P137" s="37" t="s">
        <v>1304</v>
      </c>
      <c r="Q137" s="75" t="s">
        <v>138</v>
      </c>
      <c r="R137" t="s">
        <v>227</v>
      </c>
      <c r="S137" s="38">
        <v>1312200.0000000002</v>
      </c>
      <c r="T137">
        <v>1</v>
      </c>
      <c r="U137">
        <v>1</v>
      </c>
      <c r="V137" s="43">
        <f>SUMIF(ResumenCotizacion!$C:$C,E137,ResumenCotizacion!$P:$P)</f>
        <v>0</v>
      </c>
      <c r="W137" s="68">
        <f>IF(H137="USD",S137*SolCotizacion!$J$18,S137)</f>
        <v>1312200.0000000002</v>
      </c>
      <c r="X137" s="3">
        <f>ROUND(W137/(1-VLOOKUP("Total porcentaje:",ResumenCotizacion!$F:$H,3,0)),2)</f>
        <v>1426304.35</v>
      </c>
      <c r="Y137" s="3">
        <f t="shared" si="11"/>
        <v>0</v>
      </c>
    </row>
    <row r="138" spans="1:25" ht="14.25" x14ac:dyDescent="0.2">
      <c r="A138" s="18" t="str">
        <f t="shared" si="8"/>
        <v>ColsofCANALIT-SW-03-05</v>
      </c>
      <c r="B138" s="18" t="str">
        <f t="shared" si="9"/>
        <v>IT-SW-03-05CANAL</v>
      </c>
      <c r="C138" s="18"/>
      <c r="D138" s="18" t="s">
        <v>1182</v>
      </c>
      <c r="E138" t="s">
        <v>139</v>
      </c>
      <c r="F138" t="s">
        <v>3938</v>
      </c>
      <c r="G138" s="18" t="str">
        <f t="shared" si="10"/>
        <v>Colsof</v>
      </c>
      <c r="H138" s="18" t="s">
        <v>119</v>
      </c>
      <c r="I138" s="18" t="s">
        <v>67</v>
      </c>
      <c r="J138" t="s">
        <v>215</v>
      </c>
      <c r="K138" t="s">
        <v>209</v>
      </c>
      <c r="L138" s="70" t="s">
        <v>21</v>
      </c>
      <c r="M138" s="70" t="s">
        <v>65</v>
      </c>
      <c r="N138" s="37" t="s">
        <v>172</v>
      </c>
      <c r="O138" s="37" t="s">
        <v>66</v>
      </c>
      <c r="P138" s="37" t="s">
        <v>1304</v>
      </c>
      <c r="Q138" s="75" t="s">
        <v>139</v>
      </c>
      <c r="R138" t="s">
        <v>227</v>
      </c>
      <c r="S138" s="38">
        <v>1458000</v>
      </c>
      <c r="T138">
        <v>1</v>
      </c>
      <c r="U138">
        <v>1</v>
      </c>
      <c r="V138" s="43">
        <f>SUMIF(ResumenCotizacion!$C:$C,E138,ResumenCotizacion!$P:$P)</f>
        <v>0</v>
      </c>
      <c r="W138" s="68">
        <f>IF(H138="USD",S138*SolCotizacion!$J$18,S138)</f>
        <v>1458000</v>
      </c>
      <c r="X138" s="3">
        <f>ROUND(W138/(1-VLOOKUP("Total porcentaje:",ResumenCotizacion!$F:$H,3,0)),2)</f>
        <v>1584782.61</v>
      </c>
      <c r="Y138" s="3">
        <f t="shared" si="11"/>
        <v>0</v>
      </c>
    </row>
    <row r="139" spans="1:25" ht="14.25" x14ac:dyDescent="0.2">
      <c r="A139" s="18" t="str">
        <f t="shared" si="8"/>
        <v>ColsofCANALIT-SW-03-06</v>
      </c>
      <c r="B139" s="18" t="str">
        <f t="shared" si="9"/>
        <v>IT-SW-03-06CANAL</v>
      </c>
      <c r="C139" s="18"/>
      <c r="D139" s="18" t="s">
        <v>1182</v>
      </c>
      <c r="E139" t="s">
        <v>140</v>
      </c>
      <c r="F139" t="s">
        <v>3938</v>
      </c>
      <c r="G139" s="18" t="str">
        <f t="shared" si="10"/>
        <v>Colsof</v>
      </c>
      <c r="H139" s="18" t="s">
        <v>119</v>
      </c>
      <c r="I139" s="18" t="s">
        <v>67</v>
      </c>
      <c r="J139" t="s">
        <v>215</v>
      </c>
      <c r="K139" t="s">
        <v>209</v>
      </c>
      <c r="L139" s="70" t="s">
        <v>21</v>
      </c>
      <c r="M139" s="70" t="s">
        <v>65</v>
      </c>
      <c r="N139" s="37" t="s">
        <v>172</v>
      </c>
      <c r="O139" s="37" t="s">
        <v>226</v>
      </c>
      <c r="P139" s="37" t="s">
        <v>1304</v>
      </c>
      <c r="Q139" s="75" t="s">
        <v>140</v>
      </c>
      <c r="R139" t="s">
        <v>227</v>
      </c>
      <c r="S139" s="38">
        <v>1749600</v>
      </c>
      <c r="T139">
        <v>1</v>
      </c>
      <c r="U139">
        <v>1</v>
      </c>
      <c r="V139" s="43">
        <f>SUMIF(ResumenCotizacion!$C:$C,E139,ResumenCotizacion!$P:$P)</f>
        <v>0</v>
      </c>
      <c r="W139" s="68">
        <f>IF(H139="USD",S139*SolCotizacion!$J$18,S139)</f>
        <v>1749600</v>
      </c>
      <c r="X139" s="3">
        <f>ROUND(W139/(1-VLOOKUP("Total porcentaje:",ResumenCotizacion!$F:$H,3,0)),2)</f>
        <v>1901739.13</v>
      </c>
      <c r="Y139" s="3">
        <f t="shared" si="11"/>
        <v>0</v>
      </c>
    </row>
    <row r="140" spans="1:25" ht="14.25" x14ac:dyDescent="0.2">
      <c r="A140" s="18" t="str">
        <f t="shared" si="8"/>
        <v>ColsofCANALIT-SW-04-01</v>
      </c>
      <c r="B140" s="18" t="str">
        <f t="shared" si="9"/>
        <v>IT-SW-04-01CANAL</v>
      </c>
      <c r="C140" s="18"/>
      <c r="D140" s="18" t="s">
        <v>1182</v>
      </c>
      <c r="E140" t="s">
        <v>141</v>
      </c>
      <c r="F140" t="s">
        <v>3938</v>
      </c>
      <c r="G140" s="18" t="str">
        <f t="shared" si="10"/>
        <v>Colsof</v>
      </c>
      <c r="H140" s="18" t="s">
        <v>119</v>
      </c>
      <c r="I140" s="18" t="s">
        <v>67</v>
      </c>
      <c r="J140" t="s">
        <v>216</v>
      </c>
      <c r="K140" t="s">
        <v>171</v>
      </c>
      <c r="L140" s="70" t="s">
        <v>21</v>
      </c>
      <c r="M140" s="70" t="s">
        <v>65</v>
      </c>
      <c r="N140" s="37" t="s">
        <v>224</v>
      </c>
      <c r="O140" s="37" t="s">
        <v>66</v>
      </c>
      <c r="P140" s="37" t="s">
        <v>1304</v>
      </c>
      <c r="Q140" s="75" t="s">
        <v>141</v>
      </c>
      <c r="R140" t="s">
        <v>227</v>
      </c>
      <c r="S140" s="38">
        <v>1012500.0000000001</v>
      </c>
      <c r="T140">
        <v>1</v>
      </c>
      <c r="U140">
        <v>1</v>
      </c>
      <c r="V140" s="43">
        <f>SUMIF(ResumenCotizacion!$C:$C,E140,ResumenCotizacion!$P:$P)</f>
        <v>0</v>
      </c>
      <c r="W140" s="68">
        <f>IF(H140="USD",S140*SolCotizacion!$J$18,S140)</f>
        <v>1012500.0000000001</v>
      </c>
      <c r="X140" s="3">
        <f>ROUND(W140/(1-VLOOKUP("Total porcentaje:",ResumenCotizacion!$F:$H,3,0)),2)</f>
        <v>1100543.48</v>
      </c>
      <c r="Y140" s="3">
        <f t="shared" si="11"/>
        <v>0</v>
      </c>
    </row>
    <row r="141" spans="1:25" ht="14.25" x14ac:dyDescent="0.2">
      <c r="A141" s="18" t="str">
        <f t="shared" si="8"/>
        <v>ColsofCANALIT-SW-04-02</v>
      </c>
      <c r="B141" s="18" t="str">
        <f t="shared" si="9"/>
        <v>IT-SW-04-02CANAL</v>
      </c>
      <c r="C141" s="18"/>
      <c r="D141" s="18" t="s">
        <v>1182</v>
      </c>
      <c r="E141" t="s">
        <v>142</v>
      </c>
      <c r="F141" t="s">
        <v>3938</v>
      </c>
      <c r="G141" s="18" t="str">
        <f t="shared" si="10"/>
        <v>Colsof</v>
      </c>
      <c r="H141" s="18" t="s">
        <v>119</v>
      </c>
      <c r="I141" s="18" t="s">
        <v>67</v>
      </c>
      <c r="J141" t="s">
        <v>216</v>
      </c>
      <c r="K141" t="s">
        <v>171</v>
      </c>
      <c r="L141" s="70" t="s">
        <v>21</v>
      </c>
      <c r="M141" s="70" t="s">
        <v>65</v>
      </c>
      <c r="N141" s="37" t="s">
        <v>224</v>
      </c>
      <c r="O141" s="37" t="s">
        <v>226</v>
      </c>
      <c r="P141" s="37" t="s">
        <v>1304</v>
      </c>
      <c r="Q141" s="75" t="s">
        <v>142</v>
      </c>
      <c r="R141" t="s">
        <v>227</v>
      </c>
      <c r="S141" s="38">
        <v>1458000</v>
      </c>
      <c r="T141">
        <v>1</v>
      </c>
      <c r="U141">
        <v>1</v>
      </c>
      <c r="V141" s="43">
        <f>SUMIF(ResumenCotizacion!$C:$C,E141,ResumenCotizacion!$P:$P)</f>
        <v>0</v>
      </c>
      <c r="W141" s="68">
        <f>IF(H141="USD",S141*SolCotizacion!$J$18,S141)</f>
        <v>1458000</v>
      </c>
      <c r="X141" s="3">
        <f>ROUND(W141/(1-VLOOKUP("Total porcentaje:",ResumenCotizacion!$F:$H,3,0)),2)</f>
        <v>1584782.61</v>
      </c>
      <c r="Y141" s="3">
        <f t="shared" si="11"/>
        <v>0</v>
      </c>
    </row>
    <row r="142" spans="1:25" ht="14.25" x14ac:dyDescent="0.2">
      <c r="A142" s="18" t="str">
        <f t="shared" si="8"/>
        <v>ColsofCANALIT-SW-04-03</v>
      </c>
      <c r="B142" s="18" t="str">
        <f t="shared" si="9"/>
        <v>IT-SW-04-03CANAL</v>
      </c>
      <c r="C142" s="18"/>
      <c r="D142" s="18" t="s">
        <v>1182</v>
      </c>
      <c r="E142" t="s">
        <v>143</v>
      </c>
      <c r="F142" t="s">
        <v>3938</v>
      </c>
      <c r="G142" s="18" t="str">
        <f t="shared" si="10"/>
        <v>Colsof</v>
      </c>
      <c r="H142" s="18" t="s">
        <v>119</v>
      </c>
      <c r="I142" s="18" t="s">
        <v>67</v>
      </c>
      <c r="J142" t="s">
        <v>216</v>
      </c>
      <c r="K142" t="s">
        <v>171</v>
      </c>
      <c r="L142" s="70" t="s">
        <v>21</v>
      </c>
      <c r="M142" s="70" t="s">
        <v>65</v>
      </c>
      <c r="N142" s="37" t="s">
        <v>225</v>
      </c>
      <c r="O142" s="37" t="s">
        <v>66</v>
      </c>
      <c r="P142" s="37" t="s">
        <v>1304</v>
      </c>
      <c r="Q142" s="75" t="s">
        <v>143</v>
      </c>
      <c r="R142" t="s">
        <v>227</v>
      </c>
      <c r="S142" s="38">
        <v>1366875</v>
      </c>
      <c r="T142">
        <v>1</v>
      </c>
      <c r="U142">
        <v>1</v>
      </c>
      <c r="V142" s="43">
        <f>SUMIF(ResumenCotizacion!$C:$C,E142,ResumenCotizacion!$P:$P)</f>
        <v>0</v>
      </c>
      <c r="W142" s="68">
        <f>IF(H142="USD",S142*SolCotizacion!$J$18,S142)</f>
        <v>1366875</v>
      </c>
      <c r="X142" s="3">
        <f>ROUND(W142/(1-VLOOKUP("Total porcentaje:",ResumenCotizacion!$F:$H,3,0)),2)</f>
        <v>1485733.7</v>
      </c>
      <c r="Y142" s="3">
        <f t="shared" si="11"/>
        <v>0</v>
      </c>
    </row>
    <row r="143" spans="1:25" ht="14.25" x14ac:dyDescent="0.2">
      <c r="A143" s="18" t="str">
        <f t="shared" si="8"/>
        <v>ColsofCANALIT-SW-04-04</v>
      </c>
      <c r="B143" s="18" t="str">
        <f t="shared" si="9"/>
        <v>IT-SW-04-04CANAL</v>
      </c>
      <c r="C143" s="18"/>
      <c r="D143" s="18" t="s">
        <v>1182</v>
      </c>
      <c r="E143" t="s">
        <v>144</v>
      </c>
      <c r="F143" t="s">
        <v>3938</v>
      </c>
      <c r="G143" s="18" t="str">
        <f t="shared" si="10"/>
        <v>Colsof</v>
      </c>
      <c r="H143" s="18" t="s">
        <v>119</v>
      </c>
      <c r="I143" s="18" t="s">
        <v>67</v>
      </c>
      <c r="J143" t="s">
        <v>216</v>
      </c>
      <c r="K143" t="s">
        <v>171</v>
      </c>
      <c r="L143" s="70" t="s">
        <v>21</v>
      </c>
      <c r="M143" s="70" t="s">
        <v>65</v>
      </c>
      <c r="N143" s="37" t="s">
        <v>225</v>
      </c>
      <c r="O143" s="37" t="s">
        <v>226</v>
      </c>
      <c r="P143" s="37" t="s">
        <v>1304</v>
      </c>
      <c r="Q143" s="75" t="s">
        <v>144</v>
      </c>
      <c r="R143" t="s">
        <v>227</v>
      </c>
      <c r="S143" s="38">
        <v>1968300.0000000005</v>
      </c>
      <c r="T143">
        <v>1</v>
      </c>
      <c r="U143">
        <v>1</v>
      </c>
      <c r="V143" s="43">
        <f>SUMIF(ResumenCotizacion!$C:$C,E143,ResumenCotizacion!$P:$P)</f>
        <v>0</v>
      </c>
      <c r="W143" s="68">
        <f>IF(H143="USD",S143*SolCotizacion!$J$18,S143)</f>
        <v>1968300.0000000005</v>
      </c>
      <c r="X143" s="3">
        <f>ROUND(W143/(1-VLOOKUP("Total porcentaje:",ResumenCotizacion!$F:$H,3,0)),2)</f>
        <v>2139456.52</v>
      </c>
      <c r="Y143" s="3">
        <f t="shared" si="11"/>
        <v>0</v>
      </c>
    </row>
    <row r="144" spans="1:25" ht="14.25" x14ac:dyDescent="0.2">
      <c r="A144" s="18" t="str">
        <f t="shared" si="8"/>
        <v>ColsofCANALIT-SW-04-05</v>
      </c>
      <c r="B144" s="18" t="str">
        <f t="shared" si="9"/>
        <v>IT-SW-04-05CANAL</v>
      </c>
      <c r="C144" s="18"/>
      <c r="D144" s="18" t="s">
        <v>1182</v>
      </c>
      <c r="E144" t="s">
        <v>145</v>
      </c>
      <c r="F144" t="s">
        <v>3938</v>
      </c>
      <c r="G144" s="18" t="str">
        <f t="shared" si="10"/>
        <v>Colsof</v>
      </c>
      <c r="H144" s="18" t="s">
        <v>119</v>
      </c>
      <c r="I144" s="18" t="s">
        <v>67</v>
      </c>
      <c r="J144" t="s">
        <v>216</v>
      </c>
      <c r="K144" t="s">
        <v>171</v>
      </c>
      <c r="L144" s="70" t="s">
        <v>21</v>
      </c>
      <c r="M144" s="70" t="s">
        <v>65</v>
      </c>
      <c r="N144" s="37" t="s">
        <v>172</v>
      </c>
      <c r="O144" s="37" t="s">
        <v>66</v>
      </c>
      <c r="P144" s="37" t="s">
        <v>1304</v>
      </c>
      <c r="Q144" s="75" t="s">
        <v>145</v>
      </c>
      <c r="R144" t="s">
        <v>227</v>
      </c>
      <c r="S144" s="38">
        <v>1822500.0000000002</v>
      </c>
      <c r="T144">
        <v>1</v>
      </c>
      <c r="U144">
        <v>1</v>
      </c>
      <c r="V144" s="43">
        <f>SUMIF(ResumenCotizacion!$C:$C,E144,ResumenCotizacion!$P:$P)</f>
        <v>0</v>
      </c>
      <c r="W144" s="68">
        <f>IF(H144="USD",S144*SolCotizacion!$J$18,S144)</f>
        <v>1822500.0000000002</v>
      </c>
      <c r="X144" s="3">
        <f>ROUND(W144/(1-VLOOKUP("Total porcentaje:",ResumenCotizacion!$F:$H,3,0)),2)</f>
        <v>1980978.26</v>
      </c>
      <c r="Y144" s="3">
        <f t="shared" si="11"/>
        <v>0</v>
      </c>
    </row>
    <row r="145" spans="1:25" ht="14.25" x14ac:dyDescent="0.2">
      <c r="A145" s="18" t="str">
        <f t="shared" si="8"/>
        <v>ColsofCANALIT-SW-04-06</v>
      </c>
      <c r="B145" s="18" t="str">
        <f t="shared" si="9"/>
        <v>IT-SW-04-06CANAL</v>
      </c>
      <c r="C145" s="18"/>
      <c r="D145" s="18" t="s">
        <v>1182</v>
      </c>
      <c r="E145" t="s">
        <v>146</v>
      </c>
      <c r="F145" t="s">
        <v>3938</v>
      </c>
      <c r="G145" s="18" t="str">
        <f t="shared" si="10"/>
        <v>Colsof</v>
      </c>
      <c r="H145" s="18" t="s">
        <v>119</v>
      </c>
      <c r="I145" s="18" t="s">
        <v>67</v>
      </c>
      <c r="J145" t="s">
        <v>216</v>
      </c>
      <c r="K145" t="s">
        <v>171</v>
      </c>
      <c r="L145" s="70" t="s">
        <v>21</v>
      </c>
      <c r="M145" s="70" t="s">
        <v>65</v>
      </c>
      <c r="N145" s="37" t="s">
        <v>172</v>
      </c>
      <c r="O145" s="37" t="s">
        <v>226</v>
      </c>
      <c r="P145" s="37" t="s">
        <v>1304</v>
      </c>
      <c r="Q145" s="75" t="s">
        <v>146</v>
      </c>
      <c r="R145" t="s">
        <v>227</v>
      </c>
      <c r="S145" s="38">
        <v>2624400</v>
      </c>
      <c r="T145">
        <v>1</v>
      </c>
      <c r="U145">
        <v>1</v>
      </c>
      <c r="V145" s="43">
        <f>SUMIF(ResumenCotizacion!$C:$C,E145,ResumenCotizacion!$P:$P)</f>
        <v>0</v>
      </c>
      <c r="W145" s="68">
        <f>IF(H145="USD",S145*SolCotizacion!$J$18,S145)</f>
        <v>2624400</v>
      </c>
      <c r="X145" s="3">
        <f>ROUND(W145/(1-VLOOKUP("Total porcentaje:",ResumenCotizacion!$F:$H,3,0)),2)</f>
        <v>2852608.7</v>
      </c>
      <c r="Y145" s="3">
        <f t="shared" si="11"/>
        <v>0</v>
      </c>
    </row>
    <row r="146" spans="1:25" ht="14.25" x14ac:dyDescent="0.2">
      <c r="A146" s="18" t="str">
        <f t="shared" si="8"/>
        <v>ColsofCANALIT-SW-05-01</v>
      </c>
      <c r="B146" s="18" t="str">
        <f t="shared" si="9"/>
        <v>IT-SW-05-01CANAL</v>
      </c>
      <c r="C146" s="18"/>
      <c r="D146" s="18" t="s">
        <v>1182</v>
      </c>
      <c r="E146" t="s">
        <v>147</v>
      </c>
      <c r="F146" t="s">
        <v>3938</v>
      </c>
      <c r="G146" s="18" t="str">
        <f t="shared" si="10"/>
        <v>Colsof</v>
      </c>
      <c r="H146" s="18" t="s">
        <v>119</v>
      </c>
      <c r="I146" s="18" t="s">
        <v>67</v>
      </c>
      <c r="J146" t="s">
        <v>217</v>
      </c>
      <c r="K146" t="s">
        <v>210</v>
      </c>
      <c r="L146" s="70" t="s">
        <v>21</v>
      </c>
      <c r="M146" s="70" t="s">
        <v>65</v>
      </c>
      <c r="N146" s="37" t="s">
        <v>224</v>
      </c>
      <c r="O146" s="37" t="s">
        <v>66</v>
      </c>
      <c r="P146" s="37" t="s">
        <v>1308</v>
      </c>
      <c r="Q146" s="75" t="s">
        <v>147</v>
      </c>
      <c r="R146" t="s">
        <v>227</v>
      </c>
      <c r="S146" s="38">
        <v>180000</v>
      </c>
      <c r="T146">
        <v>1</v>
      </c>
      <c r="U146">
        <v>1</v>
      </c>
      <c r="V146" s="43">
        <f>SUMIF(ResumenCotizacion!$C:$C,E146,ResumenCotizacion!$P:$P)</f>
        <v>0</v>
      </c>
      <c r="W146" s="68">
        <f>IF(H146="USD",S146*SolCotizacion!$J$18,S146)</f>
        <v>180000</v>
      </c>
      <c r="X146" s="3">
        <f>ROUND(W146/(1-VLOOKUP("Total porcentaje:",ResumenCotizacion!$F:$H,3,0)),2)</f>
        <v>195652.17</v>
      </c>
      <c r="Y146" s="3">
        <f t="shared" si="11"/>
        <v>0</v>
      </c>
    </row>
    <row r="147" spans="1:25" ht="14.25" x14ac:dyDescent="0.2">
      <c r="A147" s="18" t="str">
        <f t="shared" si="8"/>
        <v>ColsofCANALIT-SW-05-02</v>
      </c>
      <c r="B147" s="18" t="str">
        <f t="shared" si="9"/>
        <v>IT-SW-05-02CANAL</v>
      </c>
      <c r="C147" s="18"/>
      <c r="D147" s="18" t="s">
        <v>1182</v>
      </c>
      <c r="E147" t="s">
        <v>148</v>
      </c>
      <c r="F147" t="s">
        <v>3938</v>
      </c>
      <c r="G147" s="18" t="str">
        <f t="shared" si="10"/>
        <v>Colsof</v>
      </c>
      <c r="H147" s="18" t="s">
        <v>119</v>
      </c>
      <c r="I147" s="18" t="s">
        <v>67</v>
      </c>
      <c r="J147" t="s">
        <v>217</v>
      </c>
      <c r="K147" t="s">
        <v>210</v>
      </c>
      <c r="L147" s="70" t="s">
        <v>21</v>
      </c>
      <c r="M147" s="70" t="s">
        <v>65</v>
      </c>
      <c r="N147" s="37" t="s">
        <v>224</v>
      </c>
      <c r="O147" s="37" t="s">
        <v>226</v>
      </c>
      <c r="P147" s="37" t="s">
        <v>1308</v>
      </c>
      <c r="Q147" s="75" t="s">
        <v>148</v>
      </c>
      <c r="R147" t="s">
        <v>227</v>
      </c>
      <c r="S147" s="38">
        <v>250000</v>
      </c>
      <c r="T147">
        <v>1</v>
      </c>
      <c r="U147">
        <v>1</v>
      </c>
      <c r="V147" s="43">
        <f>SUMIF(ResumenCotizacion!$C:$C,E147,ResumenCotizacion!$P:$P)</f>
        <v>0</v>
      </c>
      <c r="W147" s="68">
        <f>IF(H147="USD",S147*SolCotizacion!$J$18,S147)</f>
        <v>250000</v>
      </c>
      <c r="X147" s="3">
        <f>ROUND(W147/(1-VLOOKUP("Total porcentaje:",ResumenCotizacion!$F:$H,3,0)),2)</f>
        <v>271739.13</v>
      </c>
      <c r="Y147" s="3">
        <f t="shared" si="11"/>
        <v>0</v>
      </c>
    </row>
    <row r="148" spans="1:25" ht="14.25" x14ac:dyDescent="0.2">
      <c r="A148" s="18" t="str">
        <f t="shared" si="8"/>
        <v>ColsofCANALIT-SW-05-03</v>
      </c>
      <c r="B148" s="18" t="str">
        <f t="shared" si="9"/>
        <v>IT-SW-05-03CANAL</v>
      </c>
      <c r="C148" s="18"/>
      <c r="D148" s="18" t="s">
        <v>1182</v>
      </c>
      <c r="E148" t="s">
        <v>149</v>
      </c>
      <c r="F148" t="s">
        <v>3938</v>
      </c>
      <c r="G148" s="18" t="str">
        <f t="shared" si="10"/>
        <v>Colsof</v>
      </c>
      <c r="H148" s="18" t="s">
        <v>119</v>
      </c>
      <c r="I148" s="18" t="s">
        <v>67</v>
      </c>
      <c r="J148" t="s">
        <v>217</v>
      </c>
      <c r="K148" t="s">
        <v>210</v>
      </c>
      <c r="L148" s="70" t="s">
        <v>21</v>
      </c>
      <c r="M148" s="70" t="s">
        <v>65</v>
      </c>
      <c r="N148" s="37" t="s">
        <v>225</v>
      </c>
      <c r="O148" s="37" t="s">
        <v>66</v>
      </c>
      <c r="P148" s="37" t="s">
        <v>1308</v>
      </c>
      <c r="Q148" s="75" t="s">
        <v>149</v>
      </c>
      <c r="R148" t="s">
        <v>227</v>
      </c>
      <c r="S148" s="38">
        <v>200000</v>
      </c>
      <c r="T148">
        <v>1</v>
      </c>
      <c r="U148">
        <v>1</v>
      </c>
      <c r="V148" s="43">
        <f>SUMIF(ResumenCotizacion!$C:$C,E148,ResumenCotizacion!$P:$P)</f>
        <v>0</v>
      </c>
      <c r="W148" s="68">
        <f>IF(H148="USD",S148*SolCotizacion!$J$18,S148)</f>
        <v>200000</v>
      </c>
      <c r="X148" s="3">
        <f>ROUND(W148/(1-VLOOKUP("Total porcentaje:",ResumenCotizacion!$F:$H,3,0)),2)</f>
        <v>217391.3</v>
      </c>
      <c r="Y148" s="3">
        <f t="shared" si="11"/>
        <v>0</v>
      </c>
    </row>
    <row r="149" spans="1:25" ht="14.25" x14ac:dyDescent="0.2">
      <c r="A149" s="18" t="str">
        <f t="shared" si="8"/>
        <v>ColsofCANALIT-SW-05-04</v>
      </c>
      <c r="B149" s="18" t="str">
        <f t="shared" si="9"/>
        <v>IT-SW-05-04CANAL</v>
      </c>
      <c r="C149" s="18"/>
      <c r="D149" s="18" t="s">
        <v>1182</v>
      </c>
      <c r="E149" t="s">
        <v>177</v>
      </c>
      <c r="F149" t="s">
        <v>3938</v>
      </c>
      <c r="G149" s="18" t="str">
        <f t="shared" si="10"/>
        <v>Colsof</v>
      </c>
      <c r="H149" s="18" t="s">
        <v>119</v>
      </c>
      <c r="I149" s="18" t="s">
        <v>67</v>
      </c>
      <c r="J149" t="s">
        <v>217</v>
      </c>
      <c r="K149" t="s">
        <v>210</v>
      </c>
      <c r="L149" s="70" t="s">
        <v>21</v>
      </c>
      <c r="M149" s="70" t="s">
        <v>65</v>
      </c>
      <c r="N149" s="37" t="s">
        <v>225</v>
      </c>
      <c r="O149" s="37" t="s">
        <v>226</v>
      </c>
      <c r="P149" s="37" t="s">
        <v>1308</v>
      </c>
      <c r="Q149" s="75" t="s">
        <v>177</v>
      </c>
      <c r="R149" t="s">
        <v>227</v>
      </c>
      <c r="S149" s="38">
        <v>300000</v>
      </c>
      <c r="T149">
        <v>1</v>
      </c>
      <c r="U149">
        <v>1</v>
      </c>
      <c r="V149" s="43">
        <f>SUMIF(ResumenCotizacion!$C:$C,E149,ResumenCotizacion!$P:$P)</f>
        <v>0</v>
      </c>
      <c r="W149" s="68">
        <f>IF(H149="USD",S149*SolCotizacion!$J$18,S149)</f>
        <v>300000</v>
      </c>
      <c r="X149" s="3">
        <f>ROUND(W149/(1-VLOOKUP("Total porcentaje:",ResumenCotizacion!$F:$H,3,0)),2)</f>
        <v>326086.96000000002</v>
      </c>
      <c r="Y149" s="3">
        <f t="shared" si="11"/>
        <v>0</v>
      </c>
    </row>
    <row r="150" spans="1:25" ht="14.25" x14ac:dyDescent="0.2">
      <c r="A150" s="18" t="str">
        <f t="shared" si="8"/>
        <v>ColsofCANALIT-SW-05-05</v>
      </c>
      <c r="B150" s="18" t="str">
        <f t="shared" si="9"/>
        <v>IT-SW-05-05CANAL</v>
      </c>
      <c r="C150" s="18"/>
      <c r="D150" s="18" t="s">
        <v>1182</v>
      </c>
      <c r="E150" t="s">
        <v>178</v>
      </c>
      <c r="F150" t="s">
        <v>3938</v>
      </c>
      <c r="G150" s="18" t="str">
        <f t="shared" si="10"/>
        <v>Colsof</v>
      </c>
      <c r="H150" s="18" t="s">
        <v>119</v>
      </c>
      <c r="I150" s="18" t="s">
        <v>67</v>
      </c>
      <c r="J150" t="s">
        <v>217</v>
      </c>
      <c r="K150" t="s">
        <v>210</v>
      </c>
      <c r="L150" s="70" t="s">
        <v>21</v>
      </c>
      <c r="M150" s="70" t="s">
        <v>65</v>
      </c>
      <c r="N150" s="37" t="s">
        <v>172</v>
      </c>
      <c r="O150" s="37" t="s">
        <v>66</v>
      </c>
      <c r="P150" s="37" t="s">
        <v>1308</v>
      </c>
      <c r="Q150" s="75" t="s">
        <v>178</v>
      </c>
      <c r="R150" t="s">
        <v>227</v>
      </c>
      <c r="S150" s="38">
        <v>250000</v>
      </c>
      <c r="T150">
        <v>1</v>
      </c>
      <c r="U150">
        <v>1</v>
      </c>
      <c r="V150" s="43">
        <f>SUMIF(ResumenCotizacion!$C:$C,E150,ResumenCotizacion!$P:$P)</f>
        <v>0</v>
      </c>
      <c r="W150" s="68">
        <f>IF(H150="USD",S150*SolCotizacion!$J$18,S150)</f>
        <v>250000</v>
      </c>
      <c r="X150" s="3">
        <f>ROUND(W150/(1-VLOOKUP("Total porcentaje:",ResumenCotizacion!$F:$H,3,0)),2)</f>
        <v>271739.13</v>
      </c>
      <c r="Y150" s="3">
        <f t="shared" si="11"/>
        <v>0</v>
      </c>
    </row>
    <row r="151" spans="1:25" ht="14.25" x14ac:dyDescent="0.2">
      <c r="A151" s="18" t="str">
        <f t="shared" si="8"/>
        <v>ColsofCANALIT-SW-05-06</v>
      </c>
      <c r="B151" s="18" t="str">
        <f t="shared" si="9"/>
        <v>IT-SW-05-06CANAL</v>
      </c>
      <c r="C151" s="18"/>
      <c r="D151" s="18" t="s">
        <v>1182</v>
      </c>
      <c r="E151" t="s">
        <v>179</v>
      </c>
      <c r="F151" t="s">
        <v>3938</v>
      </c>
      <c r="G151" s="18" t="str">
        <f t="shared" si="10"/>
        <v>Colsof</v>
      </c>
      <c r="H151" s="18" t="s">
        <v>119</v>
      </c>
      <c r="I151" s="18" t="s">
        <v>67</v>
      </c>
      <c r="J151" t="s">
        <v>217</v>
      </c>
      <c r="K151" t="s">
        <v>210</v>
      </c>
      <c r="L151" s="70" t="s">
        <v>21</v>
      </c>
      <c r="M151" s="70" t="s">
        <v>65</v>
      </c>
      <c r="N151" s="37" t="s">
        <v>172</v>
      </c>
      <c r="O151" s="37" t="s">
        <v>226</v>
      </c>
      <c r="P151" s="37" t="s">
        <v>1308</v>
      </c>
      <c r="Q151" s="75" t="s">
        <v>179</v>
      </c>
      <c r="R151" t="s">
        <v>227</v>
      </c>
      <c r="S151" s="38">
        <v>400000</v>
      </c>
      <c r="T151">
        <v>1</v>
      </c>
      <c r="U151">
        <v>1</v>
      </c>
      <c r="V151" s="43">
        <f>SUMIF(ResumenCotizacion!$C:$C,E151,ResumenCotizacion!$P:$P)</f>
        <v>0</v>
      </c>
      <c r="W151" s="68">
        <f>IF(H151="USD",S151*SolCotizacion!$J$18,S151)</f>
        <v>400000</v>
      </c>
      <c r="X151" s="3">
        <f>ROUND(W151/(1-VLOOKUP("Total porcentaje:",ResumenCotizacion!$F:$H,3,0)),2)</f>
        <v>434782.61</v>
      </c>
      <c r="Y151" s="3">
        <f t="shared" si="11"/>
        <v>0</v>
      </c>
    </row>
    <row r="152" spans="1:25" ht="14.25" x14ac:dyDescent="0.2">
      <c r="A152" s="18" t="str">
        <f t="shared" si="8"/>
        <v>ColsofCANALIT-SW-06-01</v>
      </c>
      <c r="B152" s="18" t="str">
        <f t="shared" si="9"/>
        <v>IT-SW-06-01CANAL</v>
      </c>
      <c r="C152" s="18"/>
      <c r="D152" s="18" t="s">
        <v>1182</v>
      </c>
      <c r="E152" t="s">
        <v>150</v>
      </c>
      <c r="F152" t="s">
        <v>3938</v>
      </c>
      <c r="G152" s="18" t="str">
        <f t="shared" si="10"/>
        <v>Colsof</v>
      </c>
      <c r="H152" s="18" t="s">
        <v>119</v>
      </c>
      <c r="I152" s="18" t="s">
        <v>67</v>
      </c>
      <c r="J152" t="s">
        <v>218</v>
      </c>
      <c r="K152" t="s">
        <v>211</v>
      </c>
      <c r="L152" s="70" t="s">
        <v>21</v>
      </c>
      <c r="M152" s="70" t="s">
        <v>65</v>
      </c>
      <c r="N152" s="37" t="s">
        <v>224</v>
      </c>
      <c r="O152" s="37" t="s">
        <v>226</v>
      </c>
      <c r="P152" s="37" t="s">
        <v>1308</v>
      </c>
      <c r="Q152" s="75" t="s">
        <v>150</v>
      </c>
      <c r="R152" t="s">
        <v>227</v>
      </c>
      <c r="S152" s="38">
        <v>18687500</v>
      </c>
      <c r="T152">
        <v>1</v>
      </c>
      <c r="U152">
        <v>1</v>
      </c>
      <c r="V152" s="43">
        <f>SUMIF(ResumenCotizacion!$C:$C,E152,ResumenCotizacion!$P:$P)</f>
        <v>0</v>
      </c>
      <c r="W152" s="68">
        <f>IF(H152="USD",S152*SolCotizacion!$J$18,S152)</f>
        <v>18687500</v>
      </c>
      <c r="X152" s="3">
        <f>ROUND(W152/(1-VLOOKUP("Total porcentaje:",ResumenCotizacion!$F:$H,3,0)),2)</f>
        <v>20312500</v>
      </c>
      <c r="Y152" s="3">
        <f t="shared" si="11"/>
        <v>0</v>
      </c>
    </row>
    <row r="153" spans="1:25" ht="14.25" x14ac:dyDescent="0.2">
      <c r="A153" s="18" t="str">
        <f t="shared" si="8"/>
        <v>ColsofCANALIT-SW-06-02</v>
      </c>
      <c r="B153" s="18" t="str">
        <f t="shared" si="9"/>
        <v>IT-SW-06-02CANAL</v>
      </c>
      <c r="C153" s="18"/>
      <c r="D153" s="18" t="s">
        <v>1182</v>
      </c>
      <c r="E153" t="s">
        <v>151</v>
      </c>
      <c r="F153" t="s">
        <v>3938</v>
      </c>
      <c r="G153" s="18" t="str">
        <f t="shared" si="10"/>
        <v>Colsof</v>
      </c>
      <c r="H153" s="18" t="s">
        <v>119</v>
      </c>
      <c r="I153" s="18" t="s">
        <v>67</v>
      </c>
      <c r="J153" t="s">
        <v>218</v>
      </c>
      <c r="K153" t="s">
        <v>211</v>
      </c>
      <c r="L153" s="70" t="s">
        <v>21</v>
      </c>
      <c r="M153" s="70" t="s">
        <v>65</v>
      </c>
      <c r="N153" s="37" t="s">
        <v>225</v>
      </c>
      <c r="O153" s="37" t="s">
        <v>226</v>
      </c>
      <c r="P153" s="37" t="s">
        <v>1308</v>
      </c>
      <c r="Q153" s="75" t="s">
        <v>151</v>
      </c>
      <c r="R153" t="s">
        <v>227</v>
      </c>
      <c r="S153" s="38">
        <v>24375000</v>
      </c>
      <c r="T153">
        <v>1</v>
      </c>
      <c r="U153">
        <v>1</v>
      </c>
      <c r="V153" s="43">
        <f>SUMIF(ResumenCotizacion!$C:$C,E153,ResumenCotizacion!$P:$P)</f>
        <v>0</v>
      </c>
      <c r="W153" s="68">
        <f>IF(H153="USD",S153*SolCotizacion!$J$18,S153)</f>
        <v>24375000</v>
      </c>
      <c r="X153" s="3">
        <f>ROUND(W153/(1-VLOOKUP("Total porcentaje:",ResumenCotizacion!$F:$H,3,0)),2)</f>
        <v>26494565.219999999</v>
      </c>
      <c r="Y153" s="3">
        <f t="shared" si="11"/>
        <v>0</v>
      </c>
    </row>
    <row r="154" spans="1:25" ht="14.25" x14ac:dyDescent="0.2">
      <c r="A154" s="18" t="str">
        <f t="shared" si="8"/>
        <v>ColsofCANALIT-SW-06-03</v>
      </c>
      <c r="B154" s="18" t="str">
        <f t="shared" si="9"/>
        <v>IT-SW-06-03CANAL</v>
      </c>
      <c r="C154" s="18"/>
      <c r="D154" s="18" t="s">
        <v>1182</v>
      </c>
      <c r="E154" t="s">
        <v>152</v>
      </c>
      <c r="F154" t="s">
        <v>3938</v>
      </c>
      <c r="G154" s="18" t="str">
        <f t="shared" si="10"/>
        <v>Colsof</v>
      </c>
      <c r="H154" s="18" t="s">
        <v>119</v>
      </c>
      <c r="I154" s="18" t="s">
        <v>67</v>
      </c>
      <c r="J154" t="s">
        <v>218</v>
      </c>
      <c r="K154" t="s">
        <v>211</v>
      </c>
      <c r="L154" s="70" t="s">
        <v>21</v>
      </c>
      <c r="M154" s="70" t="s">
        <v>65</v>
      </c>
      <c r="N154" s="37" t="s">
        <v>172</v>
      </c>
      <c r="O154" s="37" t="s">
        <v>226</v>
      </c>
      <c r="P154" s="37" t="s">
        <v>1308</v>
      </c>
      <c r="Q154" s="75" t="s">
        <v>152</v>
      </c>
      <c r="R154" t="s">
        <v>227</v>
      </c>
      <c r="S154" s="38">
        <v>30875000</v>
      </c>
      <c r="T154">
        <v>1</v>
      </c>
      <c r="U154">
        <v>1</v>
      </c>
      <c r="V154" s="43">
        <f>SUMIF(ResumenCotizacion!$C:$C,E154,ResumenCotizacion!$P:$P)</f>
        <v>0</v>
      </c>
      <c r="W154" s="68">
        <f>IF(H154="USD",S154*SolCotizacion!$J$18,S154)</f>
        <v>30875000</v>
      </c>
      <c r="X154" s="3">
        <f>ROUND(W154/(1-VLOOKUP("Total porcentaje:",ResumenCotizacion!$F:$H,3,0)),2)</f>
        <v>33559782.609999999</v>
      </c>
      <c r="Y154" s="3">
        <f t="shared" si="11"/>
        <v>0</v>
      </c>
    </row>
    <row r="155" spans="1:25" ht="14.25" x14ac:dyDescent="0.2">
      <c r="A155" s="18" t="str">
        <f t="shared" si="8"/>
        <v>ColsofCANALIT-SW-07-01</v>
      </c>
      <c r="B155" s="18" t="str">
        <f t="shared" si="9"/>
        <v>IT-SW-07-01CANAL</v>
      </c>
      <c r="C155" s="18"/>
      <c r="D155" s="18" t="s">
        <v>1182</v>
      </c>
      <c r="E155" t="s">
        <v>153</v>
      </c>
      <c r="F155" t="s">
        <v>3938</v>
      </c>
      <c r="G155" s="18" t="str">
        <f t="shared" si="10"/>
        <v>Colsof</v>
      </c>
      <c r="H155" s="18" t="s">
        <v>119</v>
      </c>
      <c r="I155" s="18" t="s">
        <v>67</v>
      </c>
      <c r="J155" t="s">
        <v>219</v>
      </c>
      <c r="K155" s="76" t="s">
        <v>40</v>
      </c>
      <c r="L155" s="70" t="s">
        <v>21</v>
      </c>
      <c r="M155" s="70" t="s">
        <v>65</v>
      </c>
      <c r="N155" s="37" t="s">
        <v>224</v>
      </c>
      <c r="O155" s="37" t="s">
        <v>66</v>
      </c>
      <c r="P155" s="37" t="s">
        <v>1305</v>
      </c>
      <c r="Q155" s="75" t="s">
        <v>153</v>
      </c>
      <c r="R155" t="s">
        <v>227</v>
      </c>
      <c r="S155" s="38">
        <v>720000</v>
      </c>
      <c r="T155">
        <v>1</v>
      </c>
      <c r="U155">
        <v>1</v>
      </c>
      <c r="V155" s="43">
        <f>SUMIF(ResumenCotizacion!$C:$C,E155,ResumenCotizacion!$P:$P)</f>
        <v>0</v>
      </c>
      <c r="W155" s="68">
        <f>IF(H155="USD",S155*SolCotizacion!$J$18,S155)</f>
        <v>720000</v>
      </c>
      <c r="X155" s="3">
        <f>ROUND(W155/(1-VLOOKUP("Total porcentaje:",ResumenCotizacion!$F:$H,3,0)),2)</f>
        <v>782608.7</v>
      </c>
      <c r="Y155" s="3">
        <f t="shared" si="11"/>
        <v>0</v>
      </c>
    </row>
    <row r="156" spans="1:25" ht="14.25" x14ac:dyDescent="0.2">
      <c r="A156" s="18" t="str">
        <f t="shared" si="8"/>
        <v>ColsofCANALIT-SW-07-02</v>
      </c>
      <c r="B156" s="18" t="str">
        <f t="shared" si="9"/>
        <v>IT-SW-07-02CANAL</v>
      </c>
      <c r="C156" s="18"/>
      <c r="D156" s="18" t="s">
        <v>1182</v>
      </c>
      <c r="E156" t="s">
        <v>154</v>
      </c>
      <c r="F156" t="s">
        <v>3938</v>
      </c>
      <c r="G156" s="18" t="str">
        <f t="shared" si="10"/>
        <v>Colsof</v>
      </c>
      <c r="H156" s="18" t="s">
        <v>119</v>
      </c>
      <c r="I156" s="18" t="s">
        <v>67</v>
      </c>
      <c r="J156" t="s">
        <v>219</v>
      </c>
      <c r="K156" s="76" t="s">
        <v>40</v>
      </c>
      <c r="L156" s="70" t="s">
        <v>21</v>
      </c>
      <c r="M156" s="70" t="s">
        <v>65</v>
      </c>
      <c r="N156" s="37" t="s">
        <v>224</v>
      </c>
      <c r="O156" s="37" t="s">
        <v>226</v>
      </c>
      <c r="P156" s="37" t="s">
        <v>1305</v>
      </c>
      <c r="Q156" s="75" t="s">
        <v>154</v>
      </c>
      <c r="R156" t="s">
        <v>227</v>
      </c>
      <c r="S156" s="38">
        <v>1000000</v>
      </c>
      <c r="T156">
        <v>1</v>
      </c>
      <c r="U156">
        <v>1</v>
      </c>
      <c r="V156" s="43">
        <f>SUMIF(ResumenCotizacion!$C:$C,E156,ResumenCotizacion!$P:$P)</f>
        <v>0</v>
      </c>
      <c r="W156" s="68">
        <f>IF(H156="USD",S156*SolCotizacion!$J$18,S156)</f>
        <v>1000000</v>
      </c>
      <c r="X156" s="3">
        <f>ROUND(W156/(1-VLOOKUP("Total porcentaje:",ResumenCotizacion!$F:$H,3,0)),2)</f>
        <v>1086956.52</v>
      </c>
      <c r="Y156" s="3">
        <f t="shared" si="11"/>
        <v>0</v>
      </c>
    </row>
    <row r="157" spans="1:25" ht="14.25" x14ac:dyDescent="0.2">
      <c r="A157" s="18" t="str">
        <f t="shared" si="8"/>
        <v>ColsofCANALIT-SW-07-03</v>
      </c>
      <c r="B157" s="18" t="str">
        <f t="shared" si="9"/>
        <v>IT-SW-07-03CANAL</v>
      </c>
      <c r="C157" s="18"/>
      <c r="D157" s="18" t="s">
        <v>1182</v>
      </c>
      <c r="E157" t="s">
        <v>155</v>
      </c>
      <c r="F157" t="s">
        <v>3938</v>
      </c>
      <c r="G157" s="18" t="str">
        <f t="shared" si="10"/>
        <v>Colsof</v>
      </c>
      <c r="H157" s="18" t="s">
        <v>119</v>
      </c>
      <c r="I157" s="18" t="s">
        <v>67</v>
      </c>
      <c r="J157" t="s">
        <v>219</v>
      </c>
      <c r="K157" s="76" t="s">
        <v>40</v>
      </c>
      <c r="L157" s="70" t="s">
        <v>21</v>
      </c>
      <c r="M157" s="70" t="s">
        <v>65</v>
      </c>
      <c r="N157" s="37" t="s">
        <v>225</v>
      </c>
      <c r="O157" s="37" t="s">
        <v>66</v>
      </c>
      <c r="P157" s="37" t="s">
        <v>1305</v>
      </c>
      <c r="Q157" s="75" t="s">
        <v>155</v>
      </c>
      <c r="R157" t="s">
        <v>227</v>
      </c>
      <c r="S157" s="38">
        <v>800000</v>
      </c>
      <c r="T157">
        <v>1</v>
      </c>
      <c r="U157">
        <v>1</v>
      </c>
      <c r="V157" s="43">
        <f>SUMIF(ResumenCotizacion!$C:$C,E157,ResumenCotizacion!$P:$P)</f>
        <v>0</v>
      </c>
      <c r="W157" s="68">
        <f>IF(H157="USD",S157*SolCotizacion!$J$18,S157)</f>
        <v>800000</v>
      </c>
      <c r="X157" s="3">
        <f>ROUND(W157/(1-VLOOKUP("Total porcentaje:",ResumenCotizacion!$F:$H,3,0)),2)</f>
        <v>869565.22</v>
      </c>
      <c r="Y157" s="3">
        <f t="shared" si="11"/>
        <v>0</v>
      </c>
    </row>
    <row r="158" spans="1:25" ht="14.25" x14ac:dyDescent="0.2">
      <c r="A158" s="18" t="str">
        <f t="shared" si="8"/>
        <v>ColsofCANALIT-SW-07-04</v>
      </c>
      <c r="B158" s="18" t="str">
        <f t="shared" si="9"/>
        <v>IT-SW-07-04CANAL</v>
      </c>
      <c r="C158" s="18"/>
      <c r="D158" s="18" t="s">
        <v>1182</v>
      </c>
      <c r="E158" t="s">
        <v>156</v>
      </c>
      <c r="F158" t="s">
        <v>3938</v>
      </c>
      <c r="G158" s="18" t="str">
        <f t="shared" si="10"/>
        <v>Colsof</v>
      </c>
      <c r="H158" s="18" t="s">
        <v>119</v>
      </c>
      <c r="I158" s="18" t="s">
        <v>67</v>
      </c>
      <c r="J158" t="s">
        <v>219</v>
      </c>
      <c r="K158" s="76" t="s">
        <v>40</v>
      </c>
      <c r="L158" s="70" t="s">
        <v>21</v>
      </c>
      <c r="M158" s="70" t="s">
        <v>65</v>
      </c>
      <c r="N158" s="37" t="s">
        <v>225</v>
      </c>
      <c r="O158" s="37" t="s">
        <v>226</v>
      </c>
      <c r="P158" s="37" t="s">
        <v>1305</v>
      </c>
      <c r="Q158" s="75" t="s">
        <v>156</v>
      </c>
      <c r="R158" t="s">
        <v>227</v>
      </c>
      <c r="S158" s="38">
        <v>1200000</v>
      </c>
      <c r="T158">
        <v>1</v>
      </c>
      <c r="U158">
        <v>1</v>
      </c>
      <c r="V158" s="43">
        <f>SUMIF(ResumenCotizacion!$C:$C,E158,ResumenCotizacion!$P:$P)</f>
        <v>0</v>
      </c>
      <c r="W158" s="68">
        <f>IF(H158="USD",S158*SolCotizacion!$J$18,S158)</f>
        <v>1200000</v>
      </c>
      <c r="X158" s="3">
        <f>ROUND(W158/(1-VLOOKUP("Total porcentaje:",ResumenCotizacion!$F:$H,3,0)),2)</f>
        <v>1304347.83</v>
      </c>
      <c r="Y158" s="3">
        <f t="shared" si="11"/>
        <v>0</v>
      </c>
    </row>
    <row r="159" spans="1:25" ht="14.25" x14ac:dyDescent="0.2">
      <c r="A159" s="18" t="str">
        <f t="shared" si="8"/>
        <v>ColsofCANALIT-SW-07-05</v>
      </c>
      <c r="B159" s="18" t="str">
        <f t="shared" si="9"/>
        <v>IT-SW-07-05CANAL</v>
      </c>
      <c r="C159" s="18"/>
      <c r="D159" s="18" t="s">
        <v>1182</v>
      </c>
      <c r="E159" t="s">
        <v>157</v>
      </c>
      <c r="F159" t="s">
        <v>3938</v>
      </c>
      <c r="G159" s="18" t="str">
        <f t="shared" si="10"/>
        <v>Colsof</v>
      </c>
      <c r="H159" s="18" t="s">
        <v>119</v>
      </c>
      <c r="I159" s="18" t="s">
        <v>67</v>
      </c>
      <c r="J159" t="s">
        <v>219</v>
      </c>
      <c r="K159" s="76" t="s">
        <v>40</v>
      </c>
      <c r="L159" s="70" t="s">
        <v>21</v>
      </c>
      <c r="M159" s="70" t="s">
        <v>65</v>
      </c>
      <c r="N159" s="37" t="s">
        <v>172</v>
      </c>
      <c r="O159" s="37" t="s">
        <v>66</v>
      </c>
      <c r="P159" s="37" t="s">
        <v>1305</v>
      </c>
      <c r="Q159" s="75" t="s">
        <v>157</v>
      </c>
      <c r="R159" t="s">
        <v>227</v>
      </c>
      <c r="S159" s="38">
        <v>1000000</v>
      </c>
      <c r="T159">
        <v>1</v>
      </c>
      <c r="U159">
        <v>1</v>
      </c>
      <c r="V159" s="43">
        <f>SUMIF(ResumenCotizacion!$C:$C,E159,ResumenCotizacion!$P:$P)</f>
        <v>0</v>
      </c>
      <c r="W159" s="68">
        <f>IF(H159="USD",S159*SolCotizacion!$J$18,S159)</f>
        <v>1000000</v>
      </c>
      <c r="X159" s="3">
        <f>ROUND(W159/(1-VLOOKUP("Total porcentaje:",ResumenCotizacion!$F:$H,3,0)),2)</f>
        <v>1086956.52</v>
      </c>
      <c r="Y159" s="3">
        <f t="shared" si="11"/>
        <v>0</v>
      </c>
    </row>
    <row r="160" spans="1:25" ht="14.25" x14ac:dyDescent="0.2">
      <c r="A160" s="18" t="str">
        <f t="shared" si="8"/>
        <v>ColsofCANALIT-SW-07-06</v>
      </c>
      <c r="B160" s="18" t="str">
        <f t="shared" si="9"/>
        <v>IT-SW-07-06CANAL</v>
      </c>
      <c r="C160" s="18"/>
      <c r="D160" s="18" t="s">
        <v>1182</v>
      </c>
      <c r="E160" t="s">
        <v>158</v>
      </c>
      <c r="F160" t="s">
        <v>3938</v>
      </c>
      <c r="G160" s="18" t="str">
        <f t="shared" si="10"/>
        <v>Colsof</v>
      </c>
      <c r="H160" s="18" t="s">
        <v>119</v>
      </c>
      <c r="I160" s="18" t="s">
        <v>67</v>
      </c>
      <c r="J160" t="s">
        <v>219</v>
      </c>
      <c r="K160" s="76" t="s">
        <v>40</v>
      </c>
      <c r="L160" s="70" t="s">
        <v>21</v>
      </c>
      <c r="M160" s="70" t="s">
        <v>65</v>
      </c>
      <c r="N160" s="37" t="s">
        <v>172</v>
      </c>
      <c r="O160" s="37" t="s">
        <v>226</v>
      </c>
      <c r="P160" s="37" t="s">
        <v>1305</v>
      </c>
      <c r="Q160" s="75" t="s">
        <v>158</v>
      </c>
      <c r="R160" t="s">
        <v>227</v>
      </c>
      <c r="S160" s="38">
        <v>1600000</v>
      </c>
      <c r="T160">
        <v>1</v>
      </c>
      <c r="U160">
        <v>1</v>
      </c>
      <c r="V160" s="43">
        <f>SUMIF(ResumenCotizacion!$C:$C,E160,ResumenCotizacion!$P:$P)</f>
        <v>0</v>
      </c>
      <c r="W160" s="68">
        <f>IF(H160="USD",S160*SolCotizacion!$J$18,S160)</f>
        <v>1600000</v>
      </c>
      <c r="X160" s="3">
        <f>ROUND(W160/(1-VLOOKUP("Total porcentaje:",ResumenCotizacion!$F:$H,3,0)),2)</f>
        <v>1739130.43</v>
      </c>
      <c r="Y160" s="3">
        <f t="shared" si="11"/>
        <v>0</v>
      </c>
    </row>
    <row r="161" spans="1:25" ht="14.25" x14ac:dyDescent="0.2">
      <c r="A161" s="18" t="str">
        <f t="shared" si="8"/>
        <v>ColsofCANALIT-SW-08-01</v>
      </c>
      <c r="B161" s="18" t="str">
        <f t="shared" si="9"/>
        <v>IT-SW-08-01CANAL</v>
      </c>
      <c r="C161" s="18"/>
      <c r="D161" s="18" t="s">
        <v>1182</v>
      </c>
      <c r="E161" t="s">
        <v>159</v>
      </c>
      <c r="F161" t="s">
        <v>3938</v>
      </c>
      <c r="G161" s="18" t="str">
        <f t="shared" si="10"/>
        <v>Colsof</v>
      </c>
      <c r="H161" s="18" t="s">
        <v>119</v>
      </c>
      <c r="I161" s="18" t="s">
        <v>67</v>
      </c>
      <c r="J161" t="s">
        <v>220</v>
      </c>
      <c r="K161" t="s">
        <v>212</v>
      </c>
      <c r="L161" s="70" t="s">
        <v>21</v>
      </c>
      <c r="M161" s="70" t="s">
        <v>65</v>
      </c>
      <c r="N161" s="37" t="s">
        <v>224</v>
      </c>
      <c r="O161" s="37" t="s">
        <v>66</v>
      </c>
      <c r="P161" s="37" t="s">
        <v>1308</v>
      </c>
      <c r="Q161" s="75" t="s">
        <v>159</v>
      </c>
      <c r="R161" t="s">
        <v>227</v>
      </c>
      <c r="S161" s="38">
        <v>56250</v>
      </c>
      <c r="T161">
        <v>1</v>
      </c>
      <c r="U161">
        <v>1</v>
      </c>
      <c r="V161" s="43">
        <f>SUMIF(ResumenCotizacion!$C:$C,E161,ResumenCotizacion!$P:$P)</f>
        <v>0</v>
      </c>
      <c r="W161" s="68">
        <f>IF(H161="USD",S161*SolCotizacion!$J$18,S161)</f>
        <v>56250</v>
      </c>
      <c r="X161" s="3">
        <f>ROUND(W161/(1-VLOOKUP("Total porcentaje:",ResumenCotizacion!$F:$H,3,0)),2)</f>
        <v>61141.3</v>
      </c>
      <c r="Y161" s="3">
        <f t="shared" si="11"/>
        <v>0</v>
      </c>
    </row>
    <row r="162" spans="1:25" ht="14.25" x14ac:dyDescent="0.2">
      <c r="A162" s="18" t="str">
        <f t="shared" si="8"/>
        <v>ColsofCANALIT-SW-08-02</v>
      </c>
      <c r="B162" s="18" t="str">
        <f t="shared" si="9"/>
        <v>IT-SW-08-02CANAL</v>
      </c>
      <c r="C162" s="18"/>
      <c r="D162" s="18" t="s">
        <v>1182</v>
      </c>
      <c r="E162" t="s">
        <v>160</v>
      </c>
      <c r="F162" t="s">
        <v>3938</v>
      </c>
      <c r="G162" s="18" t="str">
        <f t="shared" si="10"/>
        <v>Colsof</v>
      </c>
      <c r="H162" s="18" t="s">
        <v>119</v>
      </c>
      <c r="I162" s="18" t="s">
        <v>67</v>
      </c>
      <c r="J162" t="s">
        <v>220</v>
      </c>
      <c r="K162" t="s">
        <v>212</v>
      </c>
      <c r="L162" s="70" t="s">
        <v>21</v>
      </c>
      <c r="M162" s="70" t="s">
        <v>65</v>
      </c>
      <c r="N162" s="37" t="s">
        <v>224</v>
      </c>
      <c r="O162" s="37" t="s">
        <v>226</v>
      </c>
      <c r="P162" s="37" t="s">
        <v>1308</v>
      </c>
      <c r="Q162" s="75" t="s">
        <v>160</v>
      </c>
      <c r="R162" t="s">
        <v>227</v>
      </c>
      <c r="S162" s="38">
        <v>62500</v>
      </c>
      <c r="T162">
        <v>1</v>
      </c>
      <c r="U162">
        <v>1</v>
      </c>
      <c r="V162" s="43">
        <f>SUMIF(ResumenCotizacion!$C:$C,E162,ResumenCotizacion!$P:$P)</f>
        <v>0</v>
      </c>
      <c r="W162" s="68">
        <f>IF(H162="USD",S162*SolCotizacion!$J$18,S162)</f>
        <v>62500</v>
      </c>
      <c r="X162" s="3">
        <f>ROUND(W162/(1-VLOOKUP("Total porcentaje:",ResumenCotizacion!$F:$H,3,0)),2)</f>
        <v>67934.78</v>
      </c>
      <c r="Y162" s="3">
        <f t="shared" si="11"/>
        <v>0</v>
      </c>
    </row>
    <row r="163" spans="1:25" ht="14.25" x14ac:dyDescent="0.2">
      <c r="A163" s="18" t="str">
        <f t="shared" si="8"/>
        <v>ColsofCANALIT-SW-08-03</v>
      </c>
      <c r="B163" s="18" t="str">
        <f t="shared" si="9"/>
        <v>IT-SW-08-03CANAL</v>
      </c>
      <c r="C163" s="18"/>
      <c r="D163" s="18" t="s">
        <v>1182</v>
      </c>
      <c r="E163" t="s">
        <v>161</v>
      </c>
      <c r="F163" t="s">
        <v>3938</v>
      </c>
      <c r="G163" s="18" t="str">
        <f t="shared" si="10"/>
        <v>Colsof</v>
      </c>
      <c r="H163" s="18" t="s">
        <v>119</v>
      </c>
      <c r="I163" s="18" t="s">
        <v>67</v>
      </c>
      <c r="J163" t="s">
        <v>220</v>
      </c>
      <c r="K163" t="s">
        <v>212</v>
      </c>
      <c r="L163" s="70" t="s">
        <v>21</v>
      </c>
      <c r="M163" s="70" t="s">
        <v>65</v>
      </c>
      <c r="N163" s="37" t="s">
        <v>225</v>
      </c>
      <c r="O163" s="37" t="s">
        <v>66</v>
      </c>
      <c r="P163" s="37" t="s">
        <v>1308</v>
      </c>
      <c r="Q163" s="75" t="s">
        <v>161</v>
      </c>
      <c r="R163" t="s">
        <v>227</v>
      </c>
      <c r="S163" s="38">
        <v>75000</v>
      </c>
      <c r="T163">
        <v>1</v>
      </c>
      <c r="U163">
        <v>1</v>
      </c>
      <c r="V163" s="43">
        <f>SUMIF(ResumenCotizacion!$C:$C,E163,ResumenCotizacion!$P:$P)</f>
        <v>0</v>
      </c>
      <c r="W163" s="68">
        <f>IF(H163="USD",S163*SolCotizacion!$J$18,S163)</f>
        <v>75000</v>
      </c>
      <c r="X163" s="3">
        <f>ROUND(W163/(1-VLOOKUP("Total porcentaje:",ResumenCotizacion!$F:$H,3,0)),2)</f>
        <v>81521.740000000005</v>
      </c>
      <c r="Y163" s="3">
        <f t="shared" si="11"/>
        <v>0</v>
      </c>
    </row>
    <row r="164" spans="1:25" ht="14.25" x14ac:dyDescent="0.2">
      <c r="A164" s="18" t="str">
        <f t="shared" si="8"/>
        <v>ColsofCANALIT-SW-08-04</v>
      </c>
      <c r="B164" s="18" t="str">
        <f t="shared" si="9"/>
        <v>IT-SW-08-04CANAL</v>
      </c>
      <c r="C164" s="18"/>
      <c r="D164" s="18" t="s">
        <v>1182</v>
      </c>
      <c r="E164" t="s">
        <v>180</v>
      </c>
      <c r="F164" t="s">
        <v>3938</v>
      </c>
      <c r="G164" s="18" t="str">
        <f t="shared" si="10"/>
        <v>Colsof</v>
      </c>
      <c r="H164" s="18" t="s">
        <v>119</v>
      </c>
      <c r="I164" s="18" t="s">
        <v>67</v>
      </c>
      <c r="J164" t="s">
        <v>220</v>
      </c>
      <c r="K164" t="s">
        <v>212</v>
      </c>
      <c r="L164" s="70" t="s">
        <v>21</v>
      </c>
      <c r="M164" s="70" t="s">
        <v>65</v>
      </c>
      <c r="N164" s="37" t="s">
        <v>225</v>
      </c>
      <c r="O164" s="37" t="s">
        <v>226</v>
      </c>
      <c r="P164" s="37" t="s">
        <v>1308</v>
      </c>
      <c r="Q164" s="75" t="s">
        <v>180</v>
      </c>
      <c r="R164" t="s">
        <v>227</v>
      </c>
      <c r="S164" s="38">
        <v>87500</v>
      </c>
      <c r="T164">
        <v>1</v>
      </c>
      <c r="U164">
        <v>1</v>
      </c>
      <c r="V164" s="43">
        <f>SUMIF(ResumenCotizacion!$C:$C,E164,ResumenCotizacion!$P:$P)</f>
        <v>0</v>
      </c>
      <c r="W164" s="68">
        <f>IF(H164="USD",S164*SolCotizacion!$J$18,S164)</f>
        <v>87500</v>
      </c>
      <c r="X164" s="3">
        <f>ROUND(W164/(1-VLOOKUP("Total porcentaje:",ResumenCotizacion!$F:$H,3,0)),2)</f>
        <v>95108.7</v>
      </c>
      <c r="Y164" s="3">
        <f t="shared" si="11"/>
        <v>0</v>
      </c>
    </row>
    <row r="165" spans="1:25" ht="14.25" x14ac:dyDescent="0.2">
      <c r="A165" s="18" t="str">
        <f t="shared" si="8"/>
        <v>ColsofCANALIT-SW-08-05</v>
      </c>
      <c r="B165" s="18" t="str">
        <f t="shared" si="9"/>
        <v>IT-SW-08-05CANAL</v>
      </c>
      <c r="C165" s="18"/>
      <c r="D165" s="18" t="s">
        <v>1182</v>
      </c>
      <c r="E165" t="s">
        <v>181</v>
      </c>
      <c r="F165" t="s">
        <v>3938</v>
      </c>
      <c r="G165" s="18" t="str">
        <f t="shared" si="10"/>
        <v>Colsof</v>
      </c>
      <c r="H165" s="18" t="s">
        <v>119</v>
      </c>
      <c r="I165" s="18" t="s">
        <v>67</v>
      </c>
      <c r="J165" t="s">
        <v>220</v>
      </c>
      <c r="K165" t="s">
        <v>212</v>
      </c>
      <c r="L165" s="70" t="s">
        <v>21</v>
      </c>
      <c r="M165" s="70" t="s">
        <v>65</v>
      </c>
      <c r="N165" s="37" t="s">
        <v>172</v>
      </c>
      <c r="O165" s="37" t="s">
        <v>66</v>
      </c>
      <c r="P165" s="37" t="s">
        <v>1308</v>
      </c>
      <c r="Q165" s="75" t="s">
        <v>181</v>
      </c>
      <c r="R165" t="s">
        <v>227</v>
      </c>
      <c r="S165" s="38">
        <v>93750</v>
      </c>
      <c r="T165">
        <v>1</v>
      </c>
      <c r="U165">
        <v>1</v>
      </c>
      <c r="V165" s="43">
        <f>SUMIF(ResumenCotizacion!$C:$C,E165,ResumenCotizacion!$P:$P)</f>
        <v>0</v>
      </c>
      <c r="W165" s="68">
        <f>IF(H165="USD",S165*SolCotizacion!$J$18,S165)</f>
        <v>93750</v>
      </c>
      <c r="X165" s="3">
        <f>ROUND(W165/(1-VLOOKUP("Total porcentaje:",ResumenCotizacion!$F:$H,3,0)),2)</f>
        <v>101902.17</v>
      </c>
      <c r="Y165" s="3">
        <f t="shared" si="11"/>
        <v>0</v>
      </c>
    </row>
    <row r="166" spans="1:25" ht="14.25" x14ac:dyDescent="0.2">
      <c r="A166" s="18" t="str">
        <f t="shared" si="8"/>
        <v>ColsofCANALIT-SW-08-06</v>
      </c>
      <c r="B166" s="18" t="str">
        <f t="shared" si="9"/>
        <v>IT-SW-08-06CANAL</v>
      </c>
      <c r="C166" s="18"/>
      <c r="D166" s="18" t="s">
        <v>1182</v>
      </c>
      <c r="E166" t="s">
        <v>182</v>
      </c>
      <c r="F166" t="s">
        <v>3938</v>
      </c>
      <c r="G166" s="18" t="str">
        <f t="shared" si="10"/>
        <v>Colsof</v>
      </c>
      <c r="H166" s="18" t="s">
        <v>119</v>
      </c>
      <c r="I166" s="18" t="s">
        <v>67</v>
      </c>
      <c r="J166" t="s">
        <v>220</v>
      </c>
      <c r="K166" t="s">
        <v>212</v>
      </c>
      <c r="L166" s="70" t="s">
        <v>21</v>
      </c>
      <c r="M166" s="70" t="s">
        <v>65</v>
      </c>
      <c r="N166" s="37" t="s">
        <v>172</v>
      </c>
      <c r="O166" s="37" t="s">
        <v>226</v>
      </c>
      <c r="P166" s="37" t="s">
        <v>1308</v>
      </c>
      <c r="Q166" s="75" t="s">
        <v>182</v>
      </c>
      <c r="R166" t="s">
        <v>227</v>
      </c>
      <c r="S166" s="38">
        <v>125000</v>
      </c>
      <c r="T166">
        <v>1</v>
      </c>
      <c r="U166">
        <v>1</v>
      </c>
      <c r="V166" s="43">
        <f>SUMIF(ResumenCotizacion!$C:$C,E166,ResumenCotizacion!$P:$P)</f>
        <v>0</v>
      </c>
      <c r="W166" s="68">
        <f>IF(H166="USD",S166*SolCotizacion!$J$18,S166)</f>
        <v>125000</v>
      </c>
      <c r="X166" s="3">
        <f>ROUND(W166/(1-VLOOKUP("Total porcentaje:",ResumenCotizacion!$F:$H,3,0)),2)</f>
        <v>135869.57</v>
      </c>
      <c r="Y166" s="3">
        <f t="shared" si="11"/>
        <v>0</v>
      </c>
    </row>
    <row r="167" spans="1:25" ht="14.25" x14ac:dyDescent="0.2">
      <c r="A167" s="18" t="str">
        <f t="shared" si="8"/>
        <v>ColsofCANALIT-SW-09-01</v>
      </c>
      <c r="B167" s="18" t="str">
        <f t="shared" si="9"/>
        <v>IT-SW-09-01CANAL</v>
      </c>
      <c r="C167" s="18"/>
      <c r="D167" s="18" t="s">
        <v>1182</v>
      </c>
      <c r="E167" t="s">
        <v>162</v>
      </c>
      <c r="F167" t="s">
        <v>3938</v>
      </c>
      <c r="G167" s="18" t="str">
        <f t="shared" si="10"/>
        <v>Colsof</v>
      </c>
      <c r="H167" s="18" t="s">
        <v>119</v>
      </c>
      <c r="I167" s="18" t="s">
        <v>67</v>
      </c>
      <c r="J167" t="s">
        <v>221</v>
      </c>
      <c r="K167" t="s">
        <v>211</v>
      </c>
      <c r="L167" s="70" t="s">
        <v>21</v>
      </c>
      <c r="M167" s="70" t="s">
        <v>65</v>
      </c>
      <c r="N167" s="37" t="s">
        <v>224</v>
      </c>
      <c r="O167" s="37" t="s">
        <v>226</v>
      </c>
      <c r="P167" s="37" t="s">
        <v>1305</v>
      </c>
      <c r="Q167" s="75" t="s">
        <v>162</v>
      </c>
      <c r="R167" t="s">
        <v>227</v>
      </c>
      <c r="S167" s="38">
        <v>18687500</v>
      </c>
      <c r="T167">
        <v>1</v>
      </c>
      <c r="U167">
        <v>1</v>
      </c>
      <c r="V167" s="43">
        <f>SUMIF(ResumenCotizacion!$C:$C,E167,ResumenCotizacion!$P:$P)</f>
        <v>0</v>
      </c>
      <c r="W167" s="68">
        <f>IF(H167="USD",S167*SolCotizacion!$J$18,S167)</f>
        <v>18687500</v>
      </c>
      <c r="X167" s="3">
        <f>ROUND(W167/(1-VLOOKUP("Total porcentaje:",ResumenCotizacion!$F:$H,3,0)),2)</f>
        <v>20312500</v>
      </c>
      <c r="Y167" s="3">
        <f t="shared" si="11"/>
        <v>0</v>
      </c>
    </row>
    <row r="168" spans="1:25" ht="14.25" x14ac:dyDescent="0.2">
      <c r="A168" s="18" t="str">
        <f t="shared" si="8"/>
        <v>ColsofCANALIT-SW-09-02</v>
      </c>
      <c r="B168" s="18" t="str">
        <f t="shared" si="9"/>
        <v>IT-SW-09-02CANAL</v>
      </c>
      <c r="C168" s="18"/>
      <c r="D168" s="18" t="s">
        <v>1182</v>
      </c>
      <c r="E168" t="s">
        <v>163</v>
      </c>
      <c r="F168" t="s">
        <v>3938</v>
      </c>
      <c r="G168" s="18" t="str">
        <f t="shared" si="10"/>
        <v>Colsof</v>
      </c>
      <c r="H168" s="18" t="s">
        <v>119</v>
      </c>
      <c r="I168" s="18" t="s">
        <v>67</v>
      </c>
      <c r="J168" t="s">
        <v>221</v>
      </c>
      <c r="K168" t="s">
        <v>211</v>
      </c>
      <c r="L168" s="70" t="s">
        <v>21</v>
      </c>
      <c r="M168" s="70" t="s">
        <v>65</v>
      </c>
      <c r="N168" s="37" t="s">
        <v>225</v>
      </c>
      <c r="O168" s="37" t="s">
        <v>226</v>
      </c>
      <c r="P168" s="37" t="s">
        <v>1305</v>
      </c>
      <c r="Q168" s="75" t="s">
        <v>163</v>
      </c>
      <c r="R168" t="s">
        <v>227</v>
      </c>
      <c r="S168" s="38">
        <v>24375000</v>
      </c>
      <c r="T168">
        <v>1</v>
      </c>
      <c r="U168">
        <v>1</v>
      </c>
      <c r="V168" s="43">
        <f>SUMIF(ResumenCotizacion!$C:$C,E168,ResumenCotizacion!$P:$P)</f>
        <v>0</v>
      </c>
      <c r="W168" s="68">
        <f>IF(H168="USD",S168*SolCotizacion!$J$18,S168)</f>
        <v>24375000</v>
      </c>
      <c r="X168" s="3">
        <f>ROUND(W168/(1-VLOOKUP("Total porcentaje:",ResumenCotizacion!$F:$H,3,0)),2)</f>
        <v>26494565.219999999</v>
      </c>
      <c r="Y168" s="3">
        <f t="shared" si="11"/>
        <v>0</v>
      </c>
    </row>
    <row r="169" spans="1:25" ht="14.25" x14ac:dyDescent="0.2">
      <c r="A169" s="18" t="str">
        <f t="shared" si="8"/>
        <v>ColsofCANALIT-SW-09-03</v>
      </c>
      <c r="B169" s="18" t="str">
        <f t="shared" si="9"/>
        <v>IT-SW-09-03CANAL</v>
      </c>
      <c r="C169" s="18"/>
      <c r="D169" s="18" t="s">
        <v>1182</v>
      </c>
      <c r="E169" t="s">
        <v>164</v>
      </c>
      <c r="F169" t="s">
        <v>3938</v>
      </c>
      <c r="G169" s="18" t="str">
        <f t="shared" si="10"/>
        <v>Colsof</v>
      </c>
      <c r="H169" s="18" t="s">
        <v>119</v>
      </c>
      <c r="I169" s="18" t="s">
        <v>67</v>
      </c>
      <c r="J169" t="s">
        <v>221</v>
      </c>
      <c r="K169" t="s">
        <v>211</v>
      </c>
      <c r="L169" s="70" t="s">
        <v>21</v>
      </c>
      <c r="M169" s="70" t="s">
        <v>65</v>
      </c>
      <c r="N169" s="37" t="s">
        <v>172</v>
      </c>
      <c r="O169" s="37" t="s">
        <v>226</v>
      </c>
      <c r="P169" s="37" t="s">
        <v>1305</v>
      </c>
      <c r="Q169" s="75" t="s">
        <v>164</v>
      </c>
      <c r="R169" t="s">
        <v>227</v>
      </c>
      <c r="S169" s="38">
        <v>30875000</v>
      </c>
      <c r="T169">
        <v>1</v>
      </c>
      <c r="U169">
        <v>1</v>
      </c>
      <c r="V169" s="43">
        <f>SUMIF(ResumenCotizacion!$C:$C,E169,ResumenCotizacion!$P:$P)</f>
        <v>0</v>
      </c>
      <c r="W169" s="68">
        <f>IF(H169="USD",S169*SolCotizacion!$J$18,S169)</f>
        <v>30875000</v>
      </c>
      <c r="X169" s="3">
        <f>ROUND(W169/(1-VLOOKUP("Total porcentaje:",ResumenCotizacion!$F:$H,3,0)),2)</f>
        <v>33559782.609999999</v>
      </c>
      <c r="Y169" s="3">
        <f t="shared" si="11"/>
        <v>0</v>
      </c>
    </row>
    <row r="170" spans="1:25" ht="14.25" x14ac:dyDescent="0.2">
      <c r="A170" s="18" t="str">
        <f t="shared" si="8"/>
        <v>ColsofCANALIT-SW-10-01</v>
      </c>
      <c r="B170" s="18" t="str">
        <f t="shared" si="9"/>
        <v>IT-SW-10-01CANAL</v>
      </c>
      <c r="C170" s="18"/>
      <c r="D170" s="18" t="s">
        <v>1182</v>
      </c>
      <c r="E170" t="s">
        <v>165</v>
      </c>
      <c r="F170" t="s">
        <v>3938</v>
      </c>
      <c r="G170" s="18" t="str">
        <f t="shared" si="10"/>
        <v>Colsof</v>
      </c>
      <c r="H170" s="18" t="s">
        <v>119</v>
      </c>
      <c r="I170" s="18" t="s">
        <v>67</v>
      </c>
      <c r="J170" t="s">
        <v>222</v>
      </c>
      <c r="K170" t="s">
        <v>210</v>
      </c>
      <c r="L170" s="70" t="s">
        <v>21</v>
      </c>
      <c r="M170" s="70" t="s">
        <v>65</v>
      </c>
      <c r="N170" s="37" t="s">
        <v>225</v>
      </c>
      <c r="O170" s="37" t="s">
        <v>66</v>
      </c>
      <c r="P170" s="37" t="s">
        <v>1305</v>
      </c>
      <c r="Q170" s="75" t="s">
        <v>165</v>
      </c>
      <c r="R170" t="s">
        <v>227</v>
      </c>
      <c r="S170" s="38">
        <v>270000</v>
      </c>
      <c r="T170">
        <v>1</v>
      </c>
      <c r="U170">
        <v>1</v>
      </c>
      <c r="V170" s="43">
        <f>SUMIF(ResumenCotizacion!$C:$C,E170,ResumenCotizacion!$P:$P)</f>
        <v>0</v>
      </c>
      <c r="W170" s="68">
        <f>IF(H170="USD",S170*SolCotizacion!$J$18,S170)</f>
        <v>270000</v>
      </c>
      <c r="X170" s="3">
        <f>ROUND(W170/(1-VLOOKUP("Total porcentaje:",ResumenCotizacion!$F:$H,3,0)),2)</f>
        <v>293478.26</v>
      </c>
      <c r="Y170" s="3">
        <f t="shared" si="11"/>
        <v>0</v>
      </c>
    </row>
    <row r="171" spans="1:25" ht="14.25" x14ac:dyDescent="0.2">
      <c r="A171" s="18" t="str">
        <f t="shared" si="8"/>
        <v>ColsofCANALIT-SW-10-02</v>
      </c>
      <c r="B171" s="18" t="str">
        <f t="shared" si="9"/>
        <v>IT-SW-10-02CANAL</v>
      </c>
      <c r="C171" s="18"/>
      <c r="D171" s="18" t="s">
        <v>1182</v>
      </c>
      <c r="E171" t="s">
        <v>166</v>
      </c>
      <c r="F171" t="s">
        <v>3938</v>
      </c>
      <c r="G171" s="18" t="str">
        <f t="shared" si="10"/>
        <v>Colsof</v>
      </c>
      <c r="H171" s="18" t="s">
        <v>119</v>
      </c>
      <c r="I171" s="18" t="s">
        <v>67</v>
      </c>
      <c r="J171" t="s">
        <v>222</v>
      </c>
      <c r="K171" t="s">
        <v>210</v>
      </c>
      <c r="L171" s="70" t="s">
        <v>21</v>
      </c>
      <c r="M171" s="70" t="s">
        <v>65</v>
      </c>
      <c r="N171" s="37" t="s">
        <v>225</v>
      </c>
      <c r="O171" s="37" t="s">
        <v>226</v>
      </c>
      <c r="P171" s="37" t="s">
        <v>1305</v>
      </c>
      <c r="Q171" s="75" t="s">
        <v>166</v>
      </c>
      <c r="R171" t="s">
        <v>227</v>
      </c>
      <c r="S171" s="38">
        <v>375000</v>
      </c>
      <c r="T171">
        <v>1</v>
      </c>
      <c r="U171">
        <v>1</v>
      </c>
      <c r="V171" s="43">
        <f>SUMIF(ResumenCotizacion!$C:$C,E171,ResumenCotizacion!$P:$P)</f>
        <v>0</v>
      </c>
      <c r="W171" s="68">
        <f>IF(H171="USD",S171*SolCotizacion!$J$18,S171)</f>
        <v>375000</v>
      </c>
      <c r="X171" s="3">
        <f>ROUND(W171/(1-VLOOKUP("Total porcentaje:",ResumenCotizacion!$F:$H,3,0)),2)</f>
        <v>407608.7</v>
      </c>
      <c r="Y171" s="3">
        <f t="shared" si="11"/>
        <v>0</v>
      </c>
    </row>
    <row r="172" spans="1:25" ht="14.25" x14ac:dyDescent="0.2">
      <c r="A172" s="18" t="str">
        <f t="shared" si="8"/>
        <v>ColsofCANALIT-SW-10-03</v>
      </c>
      <c r="B172" s="18" t="str">
        <f t="shared" si="9"/>
        <v>IT-SW-10-03CANAL</v>
      </c>
      <c r="C172" s="18"/>
      <c r="D172" s="18" t="s">
        <v>1182</v>
      </c>
      <c r="E172" t="s">
        <v>167</v>
      </c>
      <c r="F172" t="s">
        <v>3938</v>
      </c>
      <c r="G172" s="18" t="str">
        <f t="shared" si="10"/>
        <v>Colsof</v>
      </c>
      <c r="H172" s="18" t="s">
        <v>119</v>
      </c>
      <c r="I172" s="18" t="s">
        <v>67</v>
      </c>
      <c r="J172" t="s">
        <v>222</v>
      </c>
      <c r="K172" t="s">
        <v>210</v>
      </c>
      <c r="L172" s="70" t="s">
        <v>21</v>
      </c>
      <c r="M172" s="70" t="s">
        <v>65</v>
      </c>
      <c r="N172" s="37" t="s">
        <v>224</v>
      </c>
      <c r="O172" s="37" t="s">
        <v>66</v>
      </c>
      <c r="P172" s="37" t="s">
        <v>1305</v>
      </c>
      <c r="Q172" s="75" t="s">
        <v>167</v>
      </c>
      <c r="R172" t="s">
        <v>227</v>
      </c>
      <c r="S172" s="38">
        <v>300000</v>
      </c>
      <c r="T172">
        <v>1</v>
      </c>
      <c r="U172">
        <v>1</v>
      </c>
      <c r="V172" s="43">
        <f>SUMIF(ResumenCotizacion!$C:$C,E172,ResumenCotizacion!$P:$P)</f>
        <v>0</v>
      </c>
      <c r="W172" s="68">
        <f>IF(H172="USD",S172*SolCotizacion!$J$18,S172)</f>
        <v>300000</v>
      </c>
      <c r="X172" s="3">
        <f>ROUND(W172/(1-VLOOKUP("Total porcentaje:",ResumenCotizacion!$F:$H,3,0)),2)</f>
        <v>326086.96000000002</v>
      </c>
      <c r="Y172" s="3">
        <f t="shared" si="11"/>
        <v>0</v>
      </c>
    </row>
    <row r="173" spans="1:25" ht="14.25" x14ac:dyDescent="0.2">
      <c r="A173" s="18" t="str">
        <f t="shared" si="8"/>
        <v>ColsofCANALIT-SW-10-04</v>
      </c>
      <c r="B173" s="18" t="str">
        <f t="shared" si="9"/>
        <v>IT-SW-10-04CANAL</v>
      </c>
      <c r="C173" s="18"/>
      <c r="D173" s="18" t="s">
        <v>1182</v>
      </c>
      <c r="E173" t="s">
        <v>168</v>
      </c>
      <c r="F173" t="s">
        <v>3938</v>
      </c>
      <c r="G173" s="18" t="str">
        <f t="shared" si="10"/>
        <v>Colsof</v>
      </c>
      <c r="H173" s="18" t="s">
        <v>119</v>
      </c>
      <c r="I173" s="18" t="s">
        <v>67</v>
      </c>
      <c r="J173" t="s">
        <v>222</v>
      </c>
      <c r="K173" t="s">
        <v>210</v>
      </c>
      <c r="L173" s="70" t="s">
        <v>21</v>
      </c>
      <c r="M173" s="70" t="s">
        <v>65</v>
      </c>
      <c r="N173" s="37" t="s">
        <v>172</v>
      </c>
      <c r="O173" s="37" t="s">
        <v>66</v>
      </c>
      <c r="P173" s="37" t="s">
        <v>1305</v>
      </c>
      <c r="Q173" s="75" t="s">
        <v>168</v>
      </c>
      <c r="R173" t="s">
        <v>227</v>
      </c>
      <c r="S173" s="38">
        <v>450000</v>
      </c>
      <c r="T173">
        <v>1</v>
      </c>
      <c r="U173">
        <v>1</v>
      </c>
      <c r="V173" s="43">
        <f>SUMIF(ResumenCotizacion!$C:$C,E173,ResumenCotizacion!$P:$P)</f>
        <v>0</v>
      </c>
      <c r="W173" s="68">
        <f>IF(H173="USD",S173*SolCotizacion!$J$18,S173)</f>
        <v>450000</v>
      </c>
      <c r="X173" s="3">
        <f>ROUND(W173/(1-VLOOKUP("Total porcentaje:",ResumenCotizacion!$F:$H,3,0)),2)</f>
        <v>489130.43</v>
      </c>
      <c r="Y173" s="3">
        <f t="shared" si="11"/>
        <v>0</v>
      </c>
    </row>
    <row r="174" spans="1:25" ht="14.25" x14ac:dyDescent="0.2">
      <c r="A174" s="18" t="str">
        <f t="shared" si="8"/>
        <v>ColsofCANALIT-SW-10-05</v>
      </c>
      <c r="B174" s="18" t="str">
        <f t="shared" si="9"/>
        <v>IT-SW-10-05CANAL</v>
      </c>
      <c r="C174" s="18"/>
      <c r="D174" s="18" t="s">
        <v>1182</v>
      </c>
      <c r="E174" t="s">
        <v>169</v>
      </c>
      <c r="F174" t="s">
        <v>3938</v>
      </c>
      <c r="G174" s="18" t="str">
        <f t="shared" si="10"/>
        <v>Colsof</v>
      </c>
      <c r="H174" s="18" t="s">
        <v>119</v>
      </c>
      <c r="I174" s="18" t="s">
        <v>67</v>
      </c>
      <c r="J174" t="s">
        <v>222</v>
      </c>
      <c r="K174" t="s">
        <v>210</v>
      </c>
      <c r="L174" s="70" t="s">
        <v>21</v>
      </c>
      <c r="M174" s="70" t="s">
        <v>65</v>
      </c>
      <c r="N174" s="37" t="s">
        <v>172</v>
      </c>
      <c r="O174" s="37" t="s">
        <v>226</v>
      </c>
      <c r="P174" s="37" t="s">
        <v>1305</v>
      </c>
      <c r="Q174" s="75" t="s">
        <v>169</v>
      </c>
      <c r="R174" t="s">
        <v>227</v>
      </c>
      <c r="S174" s="38">
        <v>375000</v>
      </c>
      <c r="T174">
        <v>1</v>
      </c>
      <c r="U174">
        <v>1</v>
      </c>
      <c r="V174" s="43">
        <f>SUMIF(ResumenCotizacion!$C:$C,E174,ResumenCotizacion!$P:$P)</f>
        <v>0</v>
      </c>
      <c r="W174" s="68">
        <f>IF(H174="USD",S174*SolCotizacion!$J$18,S174)</f>
        <v>375000</v>
      </c>
      <c r="X174" s="3">
        <f>ROUND(W174/(1-VLOOKUP("Total porcentaje:",ResumenCotizacion!$F:$H,3,0)),2)</f>
        <v>407608.7</v>
      </c>
      <c r="Y174" s="3">
        <f t="shared" si="11"/>
        <v>0</v>
      </c>
    </row>
    <row r="175" spans="1:25" ht="14.25" x14ac:dyDescent="0.2">
      <c r="A175" s="18" t="str">
        <f t="shared" si="8"/>
        <v>ColsofCANALIT-SW-10-06</v>
      </c>
      <c r="B175" s="18" t="str">
        <f t="shared" si="9"/>
        <v>IT-SW-10-06CANAL</v>
      </c>
      <c r="C175" s="18"/>
      <c r="D175" s="18" t="s">
        <v>1182</v>
      </c>
      <c r="E175" t="s">
        <v>170</v>
      </c>
      <c r="F175" t="s">
        <v>3938</v>
      </c>
      <c r="G175" s="18" t="str">
        <f t="shared" si="10"/>
        <v>Colsof</v>
      </c>
      <c r="H175" s="18" t="s">
        <v>119</v>
      </c>
      <c r="I175" s="18" t="s">
        <v>67</v>
      </c>
      <c r="J175" t="s">
        <v>222</v>
      </c>
      <c r="K175" t="s">
        <v>210</v>
      </c>
      <c r="L175" s="70" t="s">
        <v>21</v>
      </c>
      <c r="M175" s="70" t="s">
        <v>65</v>
      </c>
      <c r="N175" s="37" t="s">
        <v>224</v>
      </c>
      <c r="O175" s="37" t="s">
        <v>226</v>
      </c>
      <c r="P175" s="37" t="s">
        <v>1305</v>
      </c>
      <c r="Q175" s="75" t="s">
        <v>170</v>
      </c>
      <c r="R175" t="s">
        <v>227</v>
      </c>
      <c r="S175" s="38">
        <v>600000</v>
      </c>
      <c r="T175">
        <v>1</v>
      </c>
      <c r="U175">
        <v>1</v>
      </c>
      <c r="V175" s="43">
        <f>SUMIF(ResumenCotizacion!$C:$C,E175,ResumenCotizacion!$P:$P)</f>
        <v>0</v>
      </c>
      <c r="W175" s="68">
        <f>IF(H175="USD",S175*SolCotizacion!$J$18,S175)</f>
        <v>600000</v>
      </c>
      <c r="X175" s="3">
        <f>ROUND(W175/(1-VLOOKUP("Total porcentaje:",ResumenCotizacion!$F:$H,3,0)),2)</f>
        <v>652173.91</v>
      </c>
      <c r="Y175" s="3">
        <f t="shared" si="11"/>
        <v>0</v>
      </c>
    </row>
    <row r="176" spans="1:25" ht="14.25" x14ac:dyDescent="0.2">
      <c r="A176" s="18" t="str">
        <f t="shared" si="8"/>
        <v>ColsofCANALIT-SW-11-01</v>
      </c>
      <c r="B176" s="18" t="str">
        <f t="shared" si="9"/>
        <v>IT-SW-11-01CANAL</v>
      </c>
      <c r="C176" s="18"/>
      <c r="D176" s="18" t="s">
        <v>1182</v>
      </c>
      <c r="E176" t="s">
        <v>183</v>
      </c>
      <c r="F176" t="s">
        <v>3938</v>
      </c>
      <c r="G176" s="18" t="str">
        <f t="shared" si="10"/>
        <v>Colsof</v>
      </c>
      <c r="H176" s="18" t="s">
        <v>119</v>
      </c>
      <c r="I176" s="18" t="s">
        <v>67</v>
      </c>
      <c r="J176" t="s">
        <v>223</v>
      </c>
      <c r="K176" t="s">
        <v>210</v>
      </c>
      <c r="L176" s="70" t="s">
        <v>21</v>
      </c>
      <c r="M176" s="70" t="s">
        <v>65</v>
      </c>
      <c r="N176" s="37" t="s">
        <v>224</v>
      </c>
      <c r="O176" s="37" t="s">
        <v>226</v>
      </c>
      <c r="P176" s="37" t="s">
        <v>1305</v>
      </c>
      <c r="Q176" s="75" t="s">
        <v>183</v>
      </c>
      <c r="R176" t="s">
        <v>227</v>
      </c>
      <c r="S176" s="38">
        <v>450000</v>
      </c>
      <c r="T176">
        <v>1</v>
      </c>
      <c r="U176">
        <v>1</v>
      </c>
      <c r="V176" s="43">
        <f>SUMIF(ResumenCotizacion!$C:$C,E176,ResumenCotizacion!$P:$P)</f>
        <v>0</v>
      </c>
      <c r="W176" s="68">
        <f>IF(H176="USD",S176*SolCotizacion!$J$18,S176)</f>
        <v>450000</v>
      </c>
      <c r="X176" s="3">
        <f>ROUND(W176/(1-VLOOKUP("Total porcentaje:",ResumenCotizacion!$F:$H,3,0)),2)</f>
        <v>489130.43</v>
      </c>
      <c r="Y176" s="3">
        <f t="shared" si="11"/>
        <v>0</v>
      </c>
    </row>
    <row r="177" spans="1:25" ht="14.25" x14ac:dyDescent="0.2">
      <c r="A177" s="18" t="str">
        <f t="shared" si="8"/>
        <v>ColsofCANALIT-SW-11-02</v>
      </c>
      <c r="B177" s="18" t="str">
        <f t="shared" si="9"/>
        <v>IT-SW-11-02CANAL</v>
      </c>
      <c r="C177" s="18"/>
      <c r="D177" s="18" t="s">
        <v>1182</v>
      </c>
      <c r="E177" t="s">
        <v>184</v>
      </c>
      <c r="F177" t="s">
        <v>3938</v>
      </c>
      <c r="G177" s="18" t="str">
        <f t="shared" si="10"/>
        <v>Colsof</v>
      </c>
      <c r="H177" s="18" t="s">
        <v>119</v>
      </c>
      <c r="I177" s="18" t="s">
        <v>67</v>
      </c>
      <c r="J177" t="s">
        <v>223</v>
      </c>
      <c r="K177" t="s">
        <v>210</v>
      </c>
      <c r="L177" s="70" t="s">
        <v>21</v>
      </c>
      <c r="M177" s="70" t="s">
        <v>65</v>
      </c>
      <c r="N177" s="37" t="s">
        <v>225</v>
      </c>
      <c r="O177" s="37" t="s">
        <v>66</v>
      </c>
      <c r="P177" s="37" t="s">
        <v>1305</v>
      </c>
      <c r="Q177" s="75" t="s">
        <v>184</v>
      </c>
      <c r="R177" t="s">
        <v>227</v>
      </c>
      <c r="S177" s="38">
        <v>380000</v>
      </c>
      <c r="T177">
        <v>1</v>
      </c>
      <c r="U177">
        <v>1</v>
      </c>
      <c r="V177" s="43">
        <f>SUMIF(ResumenCotizacion!$C:$C,E177,ResumenCotizacion!$P:$P)</f>
        <v>0</v>
      </c>
      <c r="W177" s="68">
        <f>IF(H177="USD",S177*SolCotizacion!$J$18,S177)</f>
        <v>380000</v>
      </c>
      <c r="X177" s="3">
        <f>ROUND(W177/(1-VLOOKUP("Total porcentaje:",ResumenCotizacion!$F:$H,3,0)),2)</f>
        <v>413043.48</v>
      </c>
      <c r="Y177" s="3">
        <f t="shared" si="11"/>
        <v>0</v>
      </c>
    </row>
    <row r="178" spans="1:25" ht="14.25" x14ac:dyDescent="0.2">
      <c r="A178" s="18" t="str">
        <f t="shared" si="8"/>
        <v>ColsofCANALIT-SW-11-03</v>
      </c>
      <c r="B178" s="18" t="str">
        <f t="shared" si="9"/>
        <v>IT-SW-11-03CANAL</v>
      </c>
      <c r="C178" s="18"/>
      <c r="D178" s="18" t="s">
        <v>1182</v>
      </c>
      <c r="E178" t="s">
        <v>185</v>
      </c>
      <c r="F178" t="s">
        <v>3938</v>
      </c>
      <c r="G178" s="18" t="str">
        <f t="shared" si="10"/>
        <v>Colsof</v>
      </c>
      <c r="H178" s="18" t="s">
        <v>119</v>
      </c>
      <c r="I178" s="18" t="s">
        <v>67</v>
      </c>
      <c r="J178" t="s">
        <v>223</v>
      </c>
      <c r="K178" t="s">
        <v>210</v>
      </c>
      <c r="L178" s="70" t="s">
        <v>21</v>
      </c>
      <c r="M178" s="70" t="s">
        <v>65</v>
      </c>
      <c r="N178" s="37" t="s">
        <v>225</v>
      </c>
      <c r="O178" s="37" t="s">
        <v>226</v>
      </c>
      <c r="P178" s="37" t="s">
        <v>1305</v>
      </c>
      <c r="Q178" s="75" t="s">
        <v>185</v>
      </c>
      <c r="R178" t="s">
        <v>227</v>
      </c>
      <c r="S178" s="38">
        <v>540000</v>
      </c>
      <c r="T178">
        <v>1</v>
      </c>
      <c r="U178">
        <v>1</v>
      </c>
      <c r="V178" s="43">
        <f>SUMIF(ResumenCotizacion!$C:$C,E178,ResumenCotizacion!$P:$P)</f>
        <v>0</v>
      </c>
      <c r="W178" s="68">
        <f>IF(H178="USD",S178*SolCotizacion!$J$18,S178)</f>
        <v>540000</v>
      </c>
      <c r="X178" s="3">
        <f>ROUND(W178/(1-VLOOKUP("Total porcentaje:",ResumenCotizacion!$F:$H,3,0)),2)</f>
        <v>586956.52</v>
      </c>
      <c r="Y178" s="3">
        <f t="shared" si="11"/>
        <v>0</v>
      </c>
    </row>
    <row r="179" spans="1:25" ht="14.25" x14ac:dyDescent="0.2">
      <c r="A179" s="18" t="str">
        <f t="shared" si="8"/>
        <v>ColsofCANALIT-SW-11-04</v>
      </c>
      <c r="B179" s="18" t="str">
        <f t="shared" si="9"/>
        <v>IT-SW-11-04CANAL</v>
      </c>
      <c r="C179" s="18"/>
      <c r="D179" s="18" t="s">
        <v>1182</v>
      </c>
      <c r="E179" t="s">
        <v>186</v>
      </c>
      <c r="F179" t="s">
        <v>3938</v>
      </c>
      <c r="G179" s="18" t="str">
        <f t="shared" si="10"/>
        <v>Colsof</v>
      </c>
      <c r="H179" s="18" t="s">
        <v>119</v>
      </c>
      <c r="I179" s="18" t="s">
        <v>67</v>
      </c>
      <c r="J179" t="s">
        <v>223</v>
      </c>
      <c r="K179" t="s">
        <v>210</v>
      </c>
      <c r="L179" s="70" t="s">
        <v>21</v>
      </c>
      <c r="M179" s="70" t="s">
        <v>65</v>
      </c>
      <c r="N179" s="37" t="s">
        <v>172</v>
      </c>
      <c r="O179" s="37" t="s">
        <v>66</v>
      </c>
      <c r="P179" s="37" t="s">
        <v>1305</v>
      </c>
      <c r="Q179" s="75" t="s">
        <v>186</v>
      </c>
      <c r="R179" t="s">
        <v>227</v>
      </c>
      <c r="S179" s="38">
        <v>450000</v>
      </c>
      <c r="T179">
        <v>1</v>
      </c>
      <c r="U179">
        <v>1</v>
      </c>
      <c r="V179" s="43">
        <f>SUMIF(ResumenCotizacion!$C:$C,E179,ResumenCotizacion!$P:$P)</f>
        <v>0</v>
      </c>
      <c r="W179" s="68">
        <f>IF(H179="USD",S179*SolCotizacion!$J$18,S179)</f>
        <v>450000</v>
      </c>
      <c r="X179" s="3">
        <f>ROUND(W179/(1-VLOOKUP("Total porcentaje:",ResumenCotizacion!$F:$H,3,0)),2)</f>
        <v>489130.43</v>
      </c>
      <c r="Y179" s="3">
        <f t="shared" si="11"/>
        <v>0</v>
      </c>
    </row>
    <row r="180" spans="1:25" ht="14.25" x14ac:dyDescent="0.2">
      <c r="A180" s="18" t="str">
        <f t="shared" si="8"/>
        <v>ColsofCANALIT-SW-11-05</v>
      </c>
      <c r="B180" s="18" t="str">
        <f t="shared" si="9"/>
        <v>IT-SW-11-05CANAL</v>
      </c>
      <c r="C180" s="18"/>
      <c r="D180" s="18" t="s">
        <v>1182</v>
      </c>
      <c r="E180" t="s">
        <v>187</v>
      </c>
      <c r="F180" t="s">
        <v>3938</v>
      </c>
      <c r="G180" s="18" t="str">
        <f t="shared" si="10"/>
        <v>Colsof</v>
      </c>
      <c r="H180" s="18" t="s">
        <v>119</v>
      </c>
      <c r="I180" s="18" t="s">
        <v>67</v>
      </c>
      <c r="J180" t="s">
        <v>223</v>
      </c>
      <c r="K180" t="s">
        <v>210</v>
      </c>
      <c r="L180" s="70" t="s">
        <v>21</v>
      </c>
      <c r="M180" s="70" t="s">
        <v>65</v>
      </c>
      <c r="N180" s="37" t="s">
        <v>172</v>
      </c>
      <c r="O180" s="37" t="s">
        <v>226</v>
      </c>
      <c r="P180" s="37" t="s">
        <v>1305</v>
      </c>
      <c r="Q180" s="75" t="s">
        <v>187</v>
      </c>
      <c r="R180" t="s">
        <v>227</v>
      </c>
      <c r="S180" s="38">
        <v>720000</v>
      </c>
      <c r="T180">
        <v>1</v>
      </c>
      <c r="U180">
        <v>1</v>
      </c>
      <c r="V180" s="43">
        <f>SUMIF(ResumenCotizacion!$C:$C,E180,ResumenCotizacion!$P:$P)</f>
        <v>0</v>
      </c>
      <c r="W180" s="68">
        <f>IF(H180="USD",S180*SolCotizacion!$J$18,S180)</f>
        <v>720000</v>
      </c>
      <c r="X180" s="3">
        <f>ROUND(W180/(1-VLOOKUP("Total porcentaje:",ResumenCotizacion!$F:$H,3,0)),2)</f>
        <v>782608.7</v>
      </c>
      <c r="Y180" s="3">
        <f t="shared" si="11"/>
        <v>0</v>
      </c>
    </row>
    <row r="181" spans="1:25" ht="14.25" x14ac:dyDescent="0.2">
      <c r="A181" s="18" t="str">
        <f t="shared" si="8"/>
        <v>ColsofCANALIT-SW-11-06</v>
      </c>
      <c r="B181" s="18" t="str">
        <f t="shared" si="9"/>
        <v>IT-SW-11-06CANAL</v>
      </c>
      <c r="C181" s="18"/>
      <c r="D181" s="18" t="s">
        <v>1182</v>
      </c>
      <c r="E181" t="s">
        <v>188</v>
      </c>
      <c r="F181" t="s">
        <v>3938</v>
      </c>
      <c r="G181" s="18" t="str">
        <f t="shared" si="10"/>
        <v>Colsof</v>
      </c>
      <c r="H181" s="18" t="s">
        <v>119</v>
      </c>
      <c r="I181" s="18" t="s">
        <v>67</v>
      </c>
      <c r="J181" t="s">
        <v>223</v>
      </c>
      <c r="K181" t="s">
        <v>210</v>
      </c>
      <c r="L181" s="70" t="s">
        <v>21</v>
      </c>
      <c r="M181" s="70" t="s">
        <v>65</v>
      </c>
      <c r="N181" s="37" t="s">
        <v>224</v>
      </c>
      <c r="O181" s="37" t="s">
        <v>66</v>
      </c>
      <c r="P181" s="37" t="s">
        <v>1305</v>
      </c>
      <c r="Q181" s="75" t="s">
        <v>188</v>
      </c>
      <c r="R181" t="s">
        <v>227</v>
      </c>
      <c r="S181" s="38">
        <v>324000</v>
      </c>
      <c r="T181">
        <v>1</v>
      </c>
      <c r="U181">
        <v>1</v>
      </c>
      <c r="V181" s="43">
        <f>SUMIF(ResumenCotizacion!$C:$C,E181,ResumenCotizacion!$P:$P)</f>
        <v>0</v>
      </c>
      <c r="W181" s="68">
        <f>IF(H181="USD",S181*SolCotizacion!$J$18,S181)</f>
        <v>324000</v>
      </c>
      <c r="X181" s="3">
        <f>ROUND(W181/(1-VLOOKUP("Total porcentaje:",ResumenCotizacion!$F:$H,3,0)),2)</f>
        <v>352173.91</v>
      </c>
      <c r="Y181" s="3">
        <f t="shared" si="11"/>
        <v>0</v>
      </c>
    </row>
    <row r="182" spans="1:25" ht="14.25" x14ac:dyDescent="0.2">
      <c r="A182" s="18" t="str">
        <f t="shared" si="8"/>
        <v>UT Softlinebext 20202CANALIT-SW-01-01</v>
      </c>
      <c r="B182" s="18" t="str">
        <f t="shared" si="9"/>
        <v>IT-SW-01-01CANAL</v>
      </c>
      <c r="C182" s="18"/>
      <c r="D182" s="18" t="s">
        <v>1183</v>
      </c>
      <c r="E182" t="s">
        <v>123</v>
      </c>
      <c r="F182" t="s">
        <v>3938</v>
      </c>
      <c r="G182" s="18" t="str">
        <f t="shared" si="10"/>
        <v>UT Softlinebext 20202</v>
      </c>
      <c r="H182" s="18" t="s">
        <v>119</v>
      </c>
      <c r="I182" s="18" t="s">
        <v>67</v>
      </c>
      <c r="J182" t="s">
        <v>213</v>
      </c>
      <c r="K182" t="s">
        <v>209</v>
      </c>
      <c r="L182" s="70" t="s">
        <v>21</v>
      </c>
      <c r="M182" s="70" t="s">
        <v>65</v>
      </c>
      <c r="N182" s="37" t="s">
        <v>224</v>
      </c>
      <c r="O182" s="37" t="s">
        <v>66</v>
      </c>
      <c r="P182" s="37" t="s">
        <v>1304</v>
      </c>
      <c r="Q182" s="75" t="s">
        <v>123</v>
      </c>
      <c r="R182" t="s">
        <v>227</v>
      </c>
      <c r="S182" s="38">
        <v>934400</v>
      </c>
      <c r="T182">
        <v>1</v>
      </c>
      <c r="U182">
        <v>1</v>
      </c>
      <c r="V182" s="43">
        <f>SUMIF(ResumenCotizacion!$C:$C,E182,ResumenCotizacion!$P:$P)</f>
        <v>0</v>
      </c>
      <c r="W182" s="68">
        <f>IF(H182="USD",S182*SolCotizacion!$J$18,S182)</f>
        <v>934400</v>
      </c>
      <c r="X182" s="3">
        <f>ROUND(W182/(1-VLOOKUP("Total porcentaje:",ResumenCotizacion!$F:$H,3,0)),2)</f>
        <v>1015652.17</v>
      </c>
      <c r="Y182" s="3">
        <f t="shared" si="11"/>
        <v>0</v>
      </c>
    </row>
    <row r="183" spans="1:25" ht="14.25" x14ac:dyDescent="0.2">
      <c r="A183" s="18" t="str">
        <f t="shared" si="8"/>
        <v>UT Softlinebext 20202CANALIT-SW-01-02</v>
      </c>
      <c r="B183" s="18" t="str">
        <f t="shared" si="9"/>
        <v>IT-SW-01-02CANAL</v>
      </c>
      <c r="C183" s="18"/>
      <c r="D183" s="18" t="s">
        <v>1183</v>
      </c>
      <c r="E183" t="s">
        <v>124</v>
      </c>
      <c r="F183" t="s">
        <v>3938</v>
      </c>
      <c r="G183" s="18" t="str">
        <f t="shared" si="10"/>
        <v>UT Softlinebext 20202</v>
      </c>
      <c r="H183" s="18" t="s">
        <v>119</v>
      </c>
      <c r="I183" s="18" t="s">
        <v>67</v>
      </c>
      <c r="J183" t="s">
        <v>213</v>
      </c>
      <c r="K183" t="s">
        <v>209</v>
      </c>
      <c r="L183" s="70" t="s">
        <v>21</v>
      </c>
      <c r="M183" s="70" t="s">
        <v>65</v>
      </c>
      <c r="N183" s="37" t="s">
        <v>224</v>
      </c>
      <c r="O183" s="37" t="s">
        <v>226</v>
      </c>
      <c r="P183" s="37" t="s">
        <v>1304</v>
      </c>
      <c r="Q183" s="75" t="s">
        <v>124</v>
      </c>
      <c r="R183" t="s">
        <v>227</v>
      </c>
      <c r="S183" s="38">
        <v>1052666.6666666667</v>
      </c>
      <c r="T183">
        <v>1</v>
      </c>
      <c r="U183">
        <v>1</v>
      </c>
      <c r="V183" s="43">
        <f>SUMIF(ResumenCotizacion!$C:$C,E183,ResumenCotizacion!$P:$P)</f>
        <v>0</v>
      </c>
      <c r="W183" s="68">
        <f>IF(H183="USD",S183*SolCotizacion!$J$18,S183)</f>
        <v>1052666.6666666667</v>
      </c>
      <c r="X183" s="3">
        <f>ROUND(W183/(1-VLOOKUP("Total porcentaje:",ResumenCotizacion!$F:$H,3,0)),2)</f>
        <v>1144202.8999999999</v>
      </c>
      <c r="Y183" s="3">
        <f t="shared" si="11"/>
        <v>0</v>
      </c>
    </row>
    <row r="184" spans="1:25" ht="14.25" x14ac:dyDescent="0.2">
      <c r="A184" s="18" t="str">
        <f t="shared" si="8"/>
        <v>UT Softlinebext 20202CANALIT-SW-01-03</v>
      </c>
      <c r="B184" s="18" t="str">
        <f t="shared" si="9"/>
        <v>IT-SW-01-03CANAL</v>
      </c>
      <c r="C184" s="18"/>
      <c r="D184" s="18" t="s">
        <v>1183</v>
      </c>
      <c r="E184" t="s">
        <v>125</v>
      </c>
      <c r="F184" t="s">
        <v>3938</v>
      </c>
      <c r="G184" s="18" t="str">
        <f t="shared" si="10"/>
        <v>UT Softlinebext 20202</v>
      </c>
      <c r="H184" s="18" t="s">
        <v>119</v>
      </c>
      <c r="I184" s="18" t="s">
        <v>67</v>
      </c>
      <c r="J184" t="s">
        <v>213</v>
      </c>
      <c r="K184" t="s">
        <v>209</v>
      </c>
      <c r="L184" s="70" t="s">
        <v>21</v>
      </c>
      <c r="M184" s="70" t="s">
        <v>65</v>
      </c>
      <c r="N184" s="37" t="s">
        <v>225</v>
      </c>
      <c r="O184" s="37" t="s">
        <v>66</v>
      </c>
      <c r="P184" s="37" t="s">
        <v>1304</v>
      </c>
      <c r="Q184" s="75" t="s">
        <v>125</v>
      </c>
      <c r="R184" t="s">
        <v>227</v>
      </c>
      <c r="S184" s="38">
        <v>934400</v>
      </c>
      <c r="T184">
        <v>1</v>
      </c>
      <c r="U184">
        <v>1</v>
      </c>
      <c r="V184" s="43">
        <f>SUMIF(ResumenCotizacion!$C:$C,E184,ResumenCotizacion!$P:$P)</f>
        <v>0</v>
      </c>
      <c r="W184" s="68">
        <f>IF(H184="USD",S184*SolCotizacion!$J$18,S184)</f>
        <v>934400</v>
      </c>
      <c r="X184" s="3">
        <f>ROUND(W184/(1-VLOOKUP("Total porcentaje:",ResumenCotizacion!$F:$H,3,0)),2)</f>
        <v>1015652.17</v>
      </c>
      <c r="Y184" s="3">
        <f t="shared" si="11"/>
        <v>0</v>
      </c>
    </row>
    <row r="185" spans="1:25" ht="14.25" x14ac:dyDescent="0.2">
      <c r="A185" s="18" t="str">
        <f t="shared" si="8"/>
        <v>UT Softlinebext 20202CANALIT-SW-01-04</v>
      </c>
      <c r="B185" s="18" t="str">
        <f t="shared" si="9"/>
        <v>IT-SW-01-04CANAL</v>
      </c>
      <c r="C185" s="18"/>
      <c r="D185" s="18" t="s">
        <v>1183</v>
      </c>
      <c r="E185" t="s">
        <v>126</v>
      </c>
      <c r="F185" t="s">
        <v>3938</v>
      </c>
      <c r="G185" s="18" t="str">
        <f t="shared" si="10"/>
        <v>UT Softlinebext 20202</v>
      </c>
      <c r="H185" s="18" t="s">
        <v>119</v>
      </c>
      <c r="I185" s="18" t="s">
        <v>67</v>
      </c>
      <c r="J185" t="s">
        <v>213</v>
      </c>
      <c r="K185" t="s">
        <v>209</v>
      </c>
      <c r="L185" s="70" t="s">
        <v>21</v>
      </c>
      <c r="M185" s="70" t="s">
        <v>65</v>
      </c>
      <c r="N185" s="37" t="s">
        <v>225</v>
      </c>
      <c r="O185" s="37" t="s">
        <v>226</v>
      </c>
      <c r="P185" s="37" t="s">
        <v>1304</v>
      </c>
      <c r="Q185" s="75" t="s">
        <v>126</v>
      </c>
      <c r="R185" t="s">
        <v>227</v>
      </c>
      <c r="S185" s="38">
        <v>1259333.3333333333</v>
      </c>
      <c r="T185">
        <v>1</v>
      </c>
      <c r="U185">
        <v>1</v>
      </c>
      <c r="V185" s="43">
        <f>SUMIF(ResumenCotizacion!$C:$C,E185,ResumenCotizacion!$P:$P)</f>
        <v>0</v>
      </c>
      <c r="W185" s="68">
        <f>IF(H185="USD",S185*SolCotizacion!$J$18,S185)</f>
        <v>1259333.3333333333</v>
      </c>
      <c r="X185" s="3">
        <f>ROUND(W185/(1-VLOOKUP("Total porcentaje:",ResumenCotizacion!$F:$H,3,0)),2)</f>
        <v>1368840.58</v>
      </c>
      <c r="Y185" s="3">
        <f t="shared" si="11"/>
        <v>0</v>
      </c>
    </row>
    <row r="186" spans="1:25" ht="14.25" x14ac:dyDescent="0.2">
      <c r="A186" s="18" t="str">
        <f t="shared" si="8"/>
        <v>UT Softlinebext 20202CANALIT-SW-01-05</v>
      </c>
      <c r="B186" s="18" t="str">
        <f t="shared" si="9"/>
        <v>IT-SW-01-05CANAL</v>
      </c>
      <c r="C186" s="18"/>
      <c r="D186" s="18" t="s">
        <v>1183</v>
      </c>
      <c r="E186" t="s">
        <v>127</v>
      </c>
      <c r="F186" t="s">
        <v>3938</v>
      </c>
      <c r="G186" s="18" t="str">
        <f t="shared" si="10"/>
        <v>UT Softlinebext 20202</v>
      </c>
      <c r="H186" s="18" t="s">
        <v>119</v>
      </c>
      <c r="I186" s="18" t="s">
        <v>67</v>
      </c>
      <c r="J186" t="s">
        <v>213</v>
      </c>
      <c r="K186" t="s">
        <v>209</v>
      </c>
      <c r="L186" s="70" t="s">
        <v>21</v>
      </c>
      <c r="M186" s="70" t="s">
        <v>65</v>
      </c>
      <c r="N186" s="37" t="s">
        <v>172</v>
      </c>
      <c r="O186" s="37" t="s">
        <v>66</v>
      </c>
      <c r="P186" s="37" t="s">
        <v>1304</v>
      </c>
      <c r="Q186" s="75" t="s">
        <v>127</v>
      </c>
      <c r="R186" t="s">
        <v>227</v>
      </c>
      <c r="S186" s="38">
        <v>934400</v>
      </c>
      <c r="T186">
        <v>1</v>
      </c>
      <c r="U186">
        <v>1</v>
      </c>
      <c r="V186" s="43">
        <f>SUMIF(ResumenCotizacion!$C:$C,E186,ResumenCotizacion!$P:$P)</f>
        <v>0</v>
      </c>
      <c r="W186" s="68">
        <f>IF(H186="USD",S186*SolCotizacion!$J$18,S186)</f>
        <v>934400</v>
      </c>
      <c r="X186" s="3">
        <f>ROUND(W186/(1-VLOOKUP("Total porcentaje:",ResumenCotizacion!$F:$H,3,0)),2)</f>
        <v>1015652.17</v>
      </c>
      <c r="Y186" s="3">
        <f t="shared" si="11"/>
        <v>0</v>
      </c>
    </row>
    <row r="187" spans="1:25" ht="14.25" x14ac:dyDescent="0.2">
      <c r="A187" s="18" t="str">
        <f t="shared" si="8"/>
        <v>UT Softlinebext 20202CANALIT-SW-01-06</v>
      </c>
      <c r="B187" s="18" t="str">
        <f t="shared" si="9"/>
        <v>IT-SW-01-06CANAL</v>
      </c>
      <c r="C187" s="18"/>
      <c r="D187" s="18" t="s">
        <v>1183</v>
      </c>
      <c r="E187" t="s">
        <v>128</v>
      </c>
      <c r="F187" t="s">
        <v>3938</v>
      </c>
      <c r="G187" s="18" t="str">
        <f t="shared" si="10"/>
        <v>UT Softlinebext 20202</v>
      </c>
      <c r="H187" s="18" t="s">
        <v>119</v>
      </c>
      <c r="I187" s="18" t="s">
        <v>67</v>
      </c>
      <c r="J187" t="s">
        <v>213</v>
      </c>
      <c r="K187" t="s">
        <v>209</v>
      </c>
      <c r="L187" s="70" t="s">
        <v>21</v>
      </c>
      <c r="M187" s="70" t="s">
        <v>65</v>
      </c>
      <c r="N187" s="37" t="s">
        <v>172</v>
      </c>
      <c r="O187" s="37" t="s">
        <v>226</v>
      </c>
      <c r="P187" s="37" t="s">
        <v>1304</v>
      </c>
      <c r="Q187" s="75" t="s">
        <v>128</v>
      </c>
      <c r="R187" t="s">
        <v>227</v>
      </c>
      <c r="S187" s="38">
        <v>1633866.6666666667</v>
      </c>
      <c r="T187">
        <v>1</v>
      </c>
      <c r="U187">
        <v>1</v>
      </c>
      <c r="V187" s="43">
        <f>SUMIF(ResumenCotizacion!$C:$C,E187,ResumenCotizacion!$P:$P)</f>
        <v>0</v>
      </c>
      <c r="W187" s="68">
        <f>IF(H187="USD",S187*SolCotizacion!$J$18,S187)</f>
        <v>1633866.6666666667</v>
      </c>
      <c r="X187" s="3">
        <f>ROUND(W187/(1-VLOOKUP("Total porcentaje:",ResumenCotizacion!$F:$H,3,0)),2)</f>
        <v>1775942.03</v>
      </c>
      <c r="Y187" s="3">
        <f t="shared" si="11"/>
        <v>0</v>
      </c>
    </row>
    <row r="188" spans="1:25" ht="14.25" x14ac:dyDescent="0.2">
      <c r="A188" s="18" t="str">
        <f t="shared" si="8"/>
        <v>UT Softlinebext 20202CANALIT-SW-02-01</v>
      </c>
      <c r="B188" s="18" t="str">
        <f t="shared" si="9"/>
        <v>IT-SW-02-01CANAL</v>
      </c>
      <c r="C188" s="18"/>
      <c r="D188" s="18" t="s">
        <v>1183</v>
      </c>
      <c r="E188" t="s">
        <v>129</v>
      </c>
      <c r="F188" t="s">
        <v>3938</v>
      </c>
      <c r="G188" s="18" t="str">
        <f t="shared" si="10"/>
        <v>UT Softlinebext 20202</v>
      </c>
      <c r="H188" s="18" t="s">
        <v>119</v>
      </c>
      <c r="I188" s="18" t="s">
        <v>67</v>
      </c>
      <c r="J188" t="s">
        <v>214</v>
      </c>
      <c r="K188" t="s">
        <v>171</v>
      </c>
      <c r="L188" s="70" t="s">
        <v>21</v>
      </c>
      <c r="M188" s="70" t="s">
        <v>65</v>
      </c>
      <c r="N188" s="37" t="s">
        <v>224</v>
      </c>
      <c r="O188" s="37" t="s">
        <v>66</v>
      </c>
      <c r="P188" s="37" t="s">
        <v>1304</v>
      </c>
      <c r="Q188" s="75" t="s">
        <v>129</v>
      </c>
      <c r="R188" t="s">
        <v>227</v>
      </c>
      <c r="S188" s="38">
        <v>934400</v>
      </c>
      <c r="T188">
        <v>1</v>
      </c>
      <c r="U188">
        <v>1</v>
      </c>
      <c r="V188" s="43">
        <f>SUMIF(ResumenCotizacion!$C:$C,E188,ResumenCotizacion!$P:$P)</f>
        <v>0</v>
      </c>
      <c r="W188" s="68">
        <f>IF(H188="USD",S188*SolCotizacion!$J$18,S188)</f>
        <v>934400</v>
      </c>
      <c r="X188" s="3">
        <f>ROUND(W188/(1-VLOOKUP("Total porcentaje:",ResumenCotizacion!$F:$H,3,0)),2)</f>
        <v>1015652.17</v>
      </c>
      <c r="Y188" s="3">
        <f t="shared" si="11"/>
        <v>0</v>
      </c>
    </row>
    <row r="189" spans="1:25" ht="14.25" x14ac:dyDescent="0.2">
      <c r="A189" s="18" t="str">
        <f t="shared" si="8"/>
        <v>UT Softlinebext 20202CANALIT-SW-02-02</v>
      </c>
      <c r="B189" s="18" t="str">
        <f t="shared" si="9"/>
        <v>IT-SW-02-02CANAL</v>
      </c>
      <c r="C189" s="18"/>
      <c r="D189" s="18" t="s">
        <v>1183</v>
      </c>
      <c r="E189" t="s">
        <v>130</v>
      </c>
      <c r="F189" t="s">
        <v>3938</v>
      </c>
      <c r="G189" s="18" t="str">
        <f t="shared" si="10"/>
        <v>UT Softlinebext 20202</v>
      </c>
      <c r="H189" s="18" t="s">
        <v>119</v>
      </c>
      <c r="I189" s="18" t="s">
        <v>67</v>
      </c>
      <c r="J189" t="s">
        <v>214</v>
      </c>
      <c r="K189" t="s">
        <v>171</v>
      </c>
      <c r="L189" s="70" t="s">
        <v>21</v>
      </c>
      <c r="M189" s="70" t="s">
        <v>65</v>
      </c>
      <c r="N189" s="37" t="s">
        <v>224</v>
      </c>
      <c r="O189" s="37" t="s">
        <v>226</v>
      </c>
      <c r="P189" s="37" t="s">
        <v>1304</v>
      </c>
      <c r="Q189" s="75" t="s">
        <v>130</v>
      </c>
      <c r="R189" t="s">
        <v>227</v>
      </c>
      <c r="S189" s="38">
        <v>1642666.6666666667</v>
      </c>
      <c r="T189">
        <v>1</v>
      </c>
      <c r="U189">
        <v>1</v>
      </c>
      <c r="V189" s="43">
        <f>SUMIF(ResumenCotizacion!$C:$C,E189,ResumenCotizacion!$P:$P)</f>
        <v>0</v>
      </c>
      <c r="W189" s="68">
        <f>IF(H189="USD",S189*SolCotizacion!$J$18,S189)</f>
        <v>1642666.6666666667</v>
      </c>
      <c r="X189" s="3">
        <f>ROUND(W189/(1-VLOOKUP("Total porcentaje:",ResumenCotizacion!$F:$H,3,0)),2)</f>
        <v>1785507.25</v>
      </c>
      <c r="Y189" s="3">
        <f t="shared" si="11"/>
        <v>0</v>
      </c>
    </row>
    <row r="190" spans="1:25" ht="14.25" x14ac:dyDescent="0.2">
      <c r="A190" s="18" t="str">
        <f t="shared" si="8"/>
        <v>UT Softlinebext 20202CANALIT-SW-02-03</v>
      </c>
      <c r="B190" s="18" t="str">
        <f t="shared" si="9"/>
        <v>IT-SW-02-03CANAL</v>
      </c>
      <c r="C190" s="18"/>
      <c r="D190" s="18" t="s">
        <v>1183</v>
      </c>
      <c r="E190" t="s">
        <v>131</v>
      </c>
      <c r="F190" t="s">
        <v>3938</v>
      </c>
      <c r="G190" s="18" t="str">
        <f t="shared" si="10"/>
        <v>UT Softlinebext 20202</v>
      </c>
      <c r="H190" s="18" t="s">
        <v>119</v>
      </c>
      <c r="I190" s="18" t="s">
        <v>67</v>
      </c>
      <c r="J190" t="s">
        <v>214</v>
      </c>
      <c r="K190" t="s">
        <v>171</v>
      </c>
      <c r="L190" s="70" t="s">
        <v>21</v>
      </c>
      <c r="M190" s="70" t="s">
        <v>65</v>
      </c>
      <c r="N190" s="37" t="s">
        <v>225</v>
      </c>
      <c r="O190" s="37" t="s">
        <v>66</v>
      </c>
      <c r="P190" s="37" t="s">
        <v>1304</v>
      </c>
      <c r="Q190" s="75" t="s">
        <v>131</v>
      </c>
      <c r="R190" t="s">
        <v>227</v>
      </c>
      <c r="S190" s="38">
        <v>934400</v>
      </c>
      <c r="T190">
        <v>1</v>
      </c>
      <c r="U190">
        <v>1</v>
      </c>
      <c r="V190" s="43">
        <f>SUMIF(ResumenCotizacion!$C:$C,E190,ResumenCotizacion!$P:$P)</f>
        <v>0</v>
      </c>
      <c r="W190" s="68">
        <f>IF(H190="USD",S190*SolCotizacion!$J$18,S190)</f>
        <v>934400</v>
      </c>
      <c r="X190" s="3">
        <f>ROUND(W190/(1-VLOOKUP("Total porcentaje:",ResumenCotizacion!$F:$H,3,0)),2)</f>
        <v>1015652.17</v>
      </c>
      <c r="Y190" s="3">
        <f t="shared" si="11"/>
        <v>0</v>
      </c>
    </row>
    <row r="191" spans="1:25" ht="14.25" x14ac:dyDescent="0.2">
      <c r="A191" s="18" t="str">
        <f t="shared" si="8"/>
        <v>UT Softlinebext 20202CANALIT-SW-02-04</v>
      </c>
      <c r="B191" s="18" t="str">
        <f t="shared" si="9"/>
        <v>IT-SW-02-04CANAL</v>
      </c>
      <c r="C191" s="18"/>
      <c r="D191" s="18" t="s">
        <v>1183</v>
      </c>
      <c r="E191" t="s">
        <v>132</v>
      </c>
      <c r="F191" t="s">
        <v>3938</v>
      </c>
      <c r="G191" s="18" t="str">
        <f t="shared" si="10"/>
        <v>UT Softlinebext 20202</v>
      </c>
      <c r="H191" s="18" t="s">
        <v>119</v>
      </c>
      <c r="I191" s="18" t="s">
        <v>67</v>
      </c>
      <c r="J191" t="s">
        <v>214</v>
      </c>
      <c r="K191" t="s">
        <v>171</v>
      </c>
      <c r="L191" s="70" t="s">
        <v>21</v>
      </c>
      <c r="M191" s="70" t="s">
        <v>65</v>
      </c>
      <c r="N191" s="37" t="s">
        <v>225</v>
      </c>
      <c r="O191" s="37" t="s">
        <v>226</v>
      </c>
      <c r="P191" s="37" t="s">
        <v>1304</v>
      </c>
      <c r="Q191" s="75" t="s">
        <v>132</v>
      </c>
      <c r="R191" t="s">
        <v>227</v>
      </c>
      <c r="S191" s="38">
        <v>1880000</v>
      </c>
      <c r="T191">
        <v>1</v>
      </c>
      <c r="U191">
        <v>1</v>
      </c>
      <c r="V191" s="43">
        <f>SUMIF(ResumenCotizacion!$C:$C,E191,ResumenCotizacion!$P:$P)</f>
        <v>0</v>
      </c>
      <c r="W191" s="68">
        <f>IF(H191="USD",S191*SolCotizacion!$J$18,S191)</f>
        <v>1880000</v>
      </c>
      <c r="X191" s="3">
        <f>ROUND(W191/(1-VLOOKUP("Total porcentaje:",ResumenCotizacion!$F:$H,3,0)),2)</f>
        <v>2043478.26</v>
      </c>
      <c r="Y191" s="3">
        <f t="shared" si="11"/>
        <v>0</v>
      </c>
    </row>
    <row r="192" spans="1:25" ht="14.25" x14ac:dyDescent="0.2">
      <c r="A192" s="18" t="str">
        <f t="shared" si="8"/>
        <v>UT Softlinebext 20202CANALIT-SW-02-05</v>
      </c>
      <c r="B192" s="18" t="str">
        <f t="shared" si="9"/>
        <v>IT-SW-02-05CANAL</v>
      </c>
      <c r="C192" s="18"/>
      <c r="D192" s="18" t="s">
        <v>1183</v>
      </c>
      <c r="E192" t="s">
        <v>133</v>
      </c>
      <c r="F192" t="s">
        <v>3938</v>
      </c>
      <c r="G192" s="18" t="str">
        <f t="shared" si="10"/>
        <v>UT Softlinebext 20202</v>
      </c>
      <c r="H192" s="18" t="s">
        <v>119</v>
      </c>
      <c r="I192" s="18" t="s">
        <v>67</v>
      </c>
      <c r="J192" t="s">
        <v>214</v>
      </c>
      <c r="K192" t="s">
        <v>171</v>
      </c>
      <c r="L192" s="70" t="s">
        <v>21</v>
      </c>
      <c r="M192" s="70" t="s">
        <v>65</v>
      </c>
      <c r="N192" s="37" t="s">
        <v>172</v>
      </c>
      <c r="O192" s="37" t="s">
        <v>66</v>
      </c>
      <c r="P192" s="37" t="s">
        <v>1304</v>
      </c>
      <c r="Q192" s="75" t="s">
        <v>133</v>
      </c>
      <c r="R192" t="s">
        <v>227</v>
      </c>
      <c r="S192" s="38">
        <v>934400</v>
      </c>
      <c r="T192">
        <v>1</v>
      </c>
      <c r="U192">
        <v>1</v>
      </c>
      <c r="V192" s="43">
        <f>SUMIF(ResumenCotizacion!$C:$C,E192,ResumenCotizacion!$P:$P)</f>
        <v>0</v>
      </c>
      <c r="W192" s="68">
        <f>IF(H192="USD",S192*SolCotizacion!$J$18,S192)</f>
        <v>934400</v>
      </c>
      <c r="X192" s="3">
        <f>ROUND(W192/(1-VLOOKUP("Total porcentaje:",ResumenCotizacion!$F:$H,3,0)),2)</f>
        <v>1015652.17</v>
      </c>
      <c r="Y192" s="3">
        <f t="shared" si="11"/>
        <v>0</v>
      </c>
    </row>
    <row r="193" spans="1:25" ht="14.25" x14ac:dyDescent="0.2">
      <c r="A193" s="18" t="str">
        <f t="shared" si="8"/>
        <v>UT Softlinebext 20202CANALIT-SW-02-06</v>
      </c>
      <c r="B193" s="18" t="str">
        <f t="shared" si="9"/>
        <v>IT-SW-02-06CANAL</v>
      </c>
      <c r="C193" s="18"/>
      <c r="D193" s="18" t="s">
        <v>1183</v>
      </c>
      <c r="E193" t="s">
        <v>134</v>
      </c>
      <c r="F193" t="s">
        <v>3938</v>
      </c>
      <c r="G193" s="18" t="str">
        <f t="shared" si="10"/>
        <v>UT Softlinebext 20202</v>
      </c>
      <c r="H193" s="18" t="s">
        <v>119</v>
      </c>
      <c r="I193" s="18" t="s">
        <v>67</v>
      </c>
      <c r="J193" t="s">
        <v>214</v>
      </c>
      <c r="K193" t="s">
        <v>171</v>
      </c>
      <c r="L193" s="70" t="s">
        <v>21</v>
      </c>
      <c r="M193" s="70" t="s">
        <v>65</v>
      </c>
      <c r="N193" s="37" t="s">
        <v>172</v>
      </c>
      <c r="O193" s="37" t="s">
        <v>226</v>
      </c>
      <c r="P193" s="37" t="s">
        <v>1304</v>
      </c>
      <c r="Q193" s="75" t="s">
        <v>134</v>
      </c>
      <c r="R193" t="s">
        <v>227</v>
      </c>
      <c r="S193" s="38">
        <v>2217333.3333333335</v>
      </c>
      <c r="T193">
        <v>1</v>
      </c>
      <c r="U193">
        <v>1</v>
      </c>
      <c r="V193" s="43">
        <f>SUMIF(ResumenCotizacion!$C:$C,E193,ResumenCotizacion!$P:$P)</f>
        <v>0</v>
      </c>
      <c r="W193" s="68">
        <f>IF(H193="USD",S193*SolCotizacion!$J$18,S193)</f>
        <v>2217333.3333333335</v>
      </c>
      <c r="X193" s="3">
        <f>ROUND(W193/(1-VLOOKUP("Total porcentaje:",ResumenCotizacion!$F:$H,3,0)),2)</f>
        <v>2410144.9300000002</v>
      </c>
      <c r="Y193" s="3">
        <f t="shared" si="11"/>
        <v>0</v>
      </c>
    </row>
    <row r="194" spans="1:25" ht="14.25" x14ac:dyDescent="0.2">
      <c r="A194" s="18" t="str">
        <f t="shared" si="8"/>
        <v>UT Softlinebext 20202CANALIT-SW-03-01</v>
      </c>
      <c r="B194" s="18" t="str">
        <f t="shared" si="9"/>
        <v>IT-SW-03-01CANAL</v>
      </c>
      <c r="C194" s="18"/>
      <c r="D194" s="18" t="s">
        <v>1183</v>
      </c>
      <c r="E194" t="s">
        <v>135</v>
      </c>
      <c r="F194" t="s">
        <v>3938</v>
      </c>
      <c r="G194" s="18" t="str">
        <f t="shared" si="10"/>
        <v>UT Softlinebext 20202</v>
      </c>
      <c r="H194" s="18" t="s">
        <v>119</v>
      </c>
      <c r="I194" s="18" t="s">
        <v>67</v>
      </c>
      <c r="J194" t="s">
        <v>215</v>
      </c>
      <c r="K194" t="s">
        <v>209</v>
      </c>
      <c r="L194" s="70" t="s">
        <v>21</v>
      </c>
      <c r="M194" s="70" t="s">
        <v>65</v>
      </c>
      <c r="N194" s="37" t="s">
        <v>224</v>
      </c>
      <c r="O194" s="37" t="s">
        <v>66</v>
      </c>
      <c r="P194" s="37" t="s">
        <v>1304</v>
      </c>
      <c r="Q194" s="75" t="s">
        <v>135</v>
      </c>
      <c r="R194" t="s">
        <v>227</v>
      </c>
      <c r="S194" s="38">
        <v>1116000</v>
      </c>
      <c r="T194">
        <v>1</v>
      </c>
      <c r="U194">
        <v>1</v>
      </c>
      <c r="V194" s="43">
        <f>SUMIF(ResumenCotizacion!$C:$C,E194,ResumenCotizacion!$P:$P)</f>
        <v>0</v>
      </c>
      <c r="W194" s="68">
        <f>IF(H194="USD",S194*SolCotizacion!$J$18,S194)</f>
        <v>1116000</v>
      </c>
      <c r="X194" s="3">
        <f>ROUND(W194/(1-VLOOKUP("Total porcentaje:",ResumenCotizacion!$F:$H,3,0)),2)</f>
        <v>1213043.48</v>
      </c>
      <c r="Y194" s="3">
        <f t="shared" si="11"/>
        <v>0</v>
      </c>
    </row>
    <row r="195" spans="1:25" ht="14.25" x14ac:dyDescent="0.2">
      <c r="A195" s="18" t="str">
        <f t="shared" ref="A195:A258" si="12">D195&amp;F195&amp;E195</f>
        <v>UT Softlinebext 20202CANALIT-SW-03-02</v>
      </c>
      <c r="B195" s="18" t="str">
        <f t="shared" ref="B195:B258" si="13">E195&amp;F195</f>
        <v>IT-SW-03-02CANAL</v>
      </c>
      <c r="C195" s="18"/>
      <c r="D195" s="18" t="s">
        <v>1183</v>
      </c>
      <c r="E195" t="s">
        <v>136</v>
      </c>
      <c r="F195" t="s">
        <v>3938</v>
      </c>
      <c r="G195" s="18" t="str">
        <f t="shared" ref="G195:G258" si="14">D195</f>
        <v>UT Softlinebext 20202</v>
      </c>
      <c r="H195" s="18" t="s">
        <v>119</v>
      </c>
      <c r="I195" s="18" t="s">
        <v>67</v>
      </c>
      <c r="J195" t="s">
        <v>215</v>
      </c>
      <c r="K195" t="s">
        <v>209</v>
      </c>
      <c r="L195" s="70" t="s">
        <v>21</v>
      </c>
      <c r="M195" s="70" t="s">
        <v>65</v>
      </c>
      <c r="N195" s="37" t="s">
        <v>224</v>
      </c>
      <c r="O195" s="37" t="s">
        <v>226</v>
      </c>
      <c r="P195" s="37" t="s">
        <v>1304</v>
      </c>
      <c r="Q195" s="75" t="s">
        <v>136</v>
      </c>
      <c r="R195" t="s">
        <v>227</v>
      </c>
      <c r="S195" s="38">
        <v>1466666.6666666667</v>
      </c>
      <c r="T195">
        <v>1</v>
      </c>
      <c r="U195">
        <v>1</v>
      </c>
      <c r="V195" s="43">
        <f>SUMIF(ResumenCotizacion!$C:$C,E195,ResumenCotizacion!$P:$P)</f>
        <v>0</v>
      </c>
      <c r="W195" s="68">
        <f>IF(H195="USD",S195*SolCotizacion!$J$18,S195)</f>
        <v>1466666.6666666667</v>
      </c>
      <c r="X195" s="3">
        <f>ROUND(W195/(1-VLOOKUP("Total porcentaje:",ResumenCotizacion!$F:$H,3,0)),2)</f>
        <v>1594202.9</v>
      </c>
      <c r="Y195" s="3">
        <f t="shared" ref="Y195:Y258" si="15">V195*X195</f>
        <v>0</v>
      </c>
    </row>
    <row r="196" spans="1:25" ht="14.25" x14ac:dyDescent="0.2">
      <c r="A196" s="18" t="str">
        <f t="shared" si="12"/>
        <v>UT Softlinebext 20202CANALIT-SW-03-03</v>
      </c>
      <c r="B196" s="18" t="str">
        <f t="shared" si="13"/>
        <v>IT-SW-03-03CANAL</v>
      </c>
      <c r="C196" s="18"/>
      <c r="D196" s="18" t="s">
        <v>1183</v>
      </c>
      <c r="E196" t="s">
        <v>137</v>
      </c>
      <c r="F196" t="s">
        <v>3938</v>
      </c>
      <c r="G196" s="18" t="str">
        <f t="shared" si="14"/>
        <v>UT Softlinebext 20202</v>
      </c>
      <c r="H196" s="18" t="s">
        <v>119</v>
      </c>
      <c r="I196" s="18" t="s">
        <v>67</v>
      </c>
      <c r="J196" t="s">
        <v>215</v>
      </c>
      <c r="K196" t="s">
        <v>209</v>
      </c>
      <c r="L196" s="70" t="s">
        <v>21</v>
      </c>
      <c r="M196" s="70" t="s">
        <v>65</v>
      </c>
      <c r="N196" s="37" t="s">
        <v>225</v>
      </c>
      <c r="O196" s="37" t="s">
        <v>66</v>
      </c>
      <c r="P196" s="37" t="s">
        <v>1304</v>
      </c>
      <c r="Q196" s="75" t="s">
        <v>137</v>
      </c>
      <c r="R196" t="s">
        <v>227</v>
      </c>
      <c r="S196" s="38">
        <v>1116000</v>
      </c>
      <c r="T196">
        <v>1</v>
      </c>
      <c r="U196">
        <v>1</v>
      </c>
      <c r="V196" s="43">
        <f>SUMIF(ResumenCotizacion!$C:$C,E196,ResumenCotizacion!$P:$P)</f>
        <v>0</v>
      </c>
      <c r="W196" s="68">
        <f>IF(H196="USD",S196*SolCotizacion!$J$18,S196)</f>
        <v>1116000</v>
      </c>
      <c r="X196" s="3">
        <f>ROUND(W196/(1-VLOOKUP("Total porcentaje:",ResumenCotizacion!$F:$H,3,0)),2)</f>
        <v>1213043.48</v>
      </c>
      <c r="Y196" s="3">
        <f t="shared" si="15"/>
        <v>0</v>
      </c>
    </row>
    <row r="197" spans="1:25" ht="14.25" x14ac:dyDescent="0.2">
      <c r="A197" s="18" t="str">
        <f t="shared" si="12"/>
        <v>UT Softlinebext 20202CANALIT-SW-03-04</v>
      </c>
      <c r="B197" s="18" t="str">
        <f t="shared" si="13"/>
        <v>IT-SW-03-04CANAL</v>
      </c>
      <c r="C197" s="18"/>
      <c r="D197" s="18" t="s">
        <v>1183</v>
      </c>
      <c r="E197" t="s">
        <v>138</v>
      </c>
      <c r="F197" t="s">
        <v>3938</v>
      </c>
      <c r="G197" s="18" t="str">
        <f t="shared" si="14"/>
        <v>UT Softlinebext 20202</v>
      </c>
      <c r="H197" s="18" t="s">
        <v>119</v>
      </c>
      <c r="I197" s="18" t="s">
        <v>67</v>
      </c>
      <c r="J197" t="s">
        <v>215</v>
      </c>
      <c r="K197" t="s">
        <v>209</v>
      </c>
      <c r="L197" s="70" t="s">
        <v>21</v>
      </c>
      <c r="M197" s="70" t="s">
        <v>65</v>
      </c>
      <c r="N197" s="37" t="s">
        <v>225</v>
      </c>
      <c r="O197" s="37" t="s">
        <v>226</v>
      </c>
      <c r="P197" s="37" t="s">
        <v>1304</v>
      </c>
      <c r="Q197" s="75" t="s">
        <v>138</v>
      </c>
      <c r="R197" t="s">
        <v>227</v>
      </c>
      <c r="S197" s="38">
        <v>1662000</v>
      </c>
      <c r="T197">
        <v>1</v>
      </c>
      <c r="U197">
        <v>1</v>
      </c>
      <c r="V197" s="43">
        <f>SUMIF(ResumenCotizacion!$C:$C,E197,ResumenCotizacion!$P:$P)</f>
        <v>0</v>
      </c>
      <c r="W197" s="68">
        <f>IF(H197="USD",S197*SolCotizacion!$J$18,S197)</f>
        <v>1662000</v>
      </c>
      <c r="X197" s="3">
        <f>ROUND(W197/(1-VLOOKUP("Total porcentaje:",ResumenCotizacion!$F:$H,3,0)),2)</f>
        <v>1806521.74</v>
      </c>
      <c r="Y197" s="3">
        <f t="shared" si="15"/>
        <v>0</v>
      </c>
    </row>
    <row r="198" spans="1:25" ht="14.25" x14ac:dyDescent="0.2">
      <c r="A198" s="18" t="str">
        <f t="shared" si="12"/>
        <v>UT Softlinebext 20202CANALIT-SW-03-05</v>
      </c>
      <c r="B198" s="18" t="str">
        <f t="shared" si="13"/>
        <v>IT-SW-03-05CANAL</v>
      </c>
      <c r="C198" s="18"/>
      <c r="D198" s="18" t="s">
        <v>1183</v>
      </c>
      <c r="E198" t="s">
        <v>139</v>
      </c>
      <c r="F198" t="s">
        <v>3938</v>
      </c>
      <c r="G198" s="18" t="str">
        <f t="shared" si="14"/>
        <v>UT Softlinebext 20202</v>
      </c>
      <c r="H198" s="18" t="s">
        <v>119</v>
      </c>
      <c r="I198" s="18" t="s">
        <v>67</v>
      </c>
      <c r="J198" t="s">
        <v>215</v>
      </c>
      <c r="K198" t="s">
        <v>209</v>
      </c>
      <c r="L198" s="70" t="s">
        <v>21</v>
      </c>
      <c r="M198" s="70" t="s">
        <v>65</v>
      </c>
      <c r="N198" s="37" t="s">
        <v>172</v>
      </c>
      <c r="O198" s="37" t="s">
        <v>66</v>
      </c>
      <c r="P198" s="37" t="s">
        <v>1304</v>
      </c>
      <c r="Q198" s="75" t="s">
        <v>139</v>
      </c>
      <c r="R198" t="s">
        <v>227</v>
      </c>
      <c r="S198" s="38">
        <v>1116000</v>
      </c>
      <c r="T198">
        <v>1</v>
      </c>
      <c r="U198">
        <v>1</v>
      </c>
      <c r="V198" s="43">
        <f>SUMIF(ResumenCotizacion!$C:$C,E198,ResumenCotizacion!$P:$P)</f>
        <v>0</v>
      </c>
      <c r="W198" s="68">
        <f>IF(H198="USD",S198*SolCotizacion!$J$18,S198)</f>
        <v>1116000</v>
      </c>
      <c r="X198" s="3">
        <f>ROUND(W198/(1-VLOOKUP("Total porcentaje:",ResumenCotizacion!$F:$H,3,0)),2)</f>
        <v>1213043.48</v>
      </c>
      <c r="Y198" s="3">
        <f t="shared" si="15"/>
        <v>0</v>
      </c>
    </row>
    <row r="199" spans="1:25" ht="14.25" x14ac:dyDescent="0.2">
      <c r="A199" s="18" t="str">
        <f t="shared" si="12"/>
        <v>UT Softlinebext 20202CANALIT-SW-03-06</v>
      </c>
      <c r="B199" s="18" t="str">
        <f t="shared" si="13"/>
        <v>IT-SW-03-06CANAL</v>
      </c>
      <c r="C199" s="18"/>
      <c r="D199" s="18" t="s">
        <v>1183</v>
      </c>
      <c r="E199" t="s">
        <v>140</v>
      </c>
      <c r="F199" t="s">
        <v>3938</v>
      </c>
      <c r="G199" s="18" t="str">
        <f t="shared" si="14"/>
        <v>UT Softlinebext 20202</v>
      </c>
      <c r="H199" s="18" t="s">
        <v>119</v>
      </c>
      <c r="I199" s="18" t="s">
        <v>67</v>
      </c>
      <c r="J199" t="s">
        <v>215</v>
      </c>
      <c r="K199" t="s">
        <v>209</v>
      </c>
      <c r="L199" s="70" t="s">
        <v>21</v>
      </c>
      <c r="M199" s="70" t="s">
        <v>65</v>
      </c>
      <c r="N199" s="37" t="s">
        <v>172</v>
      </c>
      <c r="O199" s="37" t="s">
        <v>226</v>
      </c>
      <c r="P199" s="37" t="s">
        <v>1304</v>
      </c>
      <c r="Q199" s="75" t="s">
        <v>140</v>
      </c>
      <c r="R199" t="s">
        <v>227</v>
      </c>
      <c r="S199" s="38">
        <v>2034266.666666667</v>
      </c>
      <c r="T199">
        <v>1</v>
      </c>
      <c r="U199">
        <v>1</v>
      </c>
      <c r="V199" s="43">
        <f>SUMIF(ResumenCotizacion!$C:$C,E199,ResumenCotizacion!$P:$P)</f>
        <v>0</v>
      </c>
      <c r="W199" s="68">
        <f>IF(H199="USD",S199*SolCotizacion!$J$18,S199)</f>
        <v>2034266.666666667</v>
      </c>
      <c r="X199" s="3">
        <f>ROUND(W199/(1-VLOOKUP("Total porcentaje:",ResumenCotizacion!$F:$H,3,0)),2)</f>
        <v>2211159.42</v>
      </c>
      <c r="Y199" s="3">
        <f t="shared" si="15"/>
        <v>0</v>
      </c>
    </row>
    <row r="200" spans="1:25" ht="14.25" x14ac:dyDescent="0.2">
      <c r="A200" s="18" t="str">
        <f t="shared" si="12"/>
        <v>UT Softlinebext 20202CANALIT-SW-04-01</v>
      </c>
      <c r="B200" s="18" t="str">
        <f t="shared" si="13"/>
        <v>IT-SW-04-01CANAL</v>
      </c>
      <c r="C200" s="18"/>
      <c r="D200" s="18" t="s">
        <v>1183</v>
      </c>
      <c r="E200" t="s">
        <v>141</v>
      </c>
      <c r="F200" t="s">
        <v>3938</v>
      </c>
      <c r="G200" s="18" t="str">
        <f t="shared" si="14"/>
        <v>UT Softlinebext 20202</v>
      </c>
      <c r="H200" s="18" t="s">
        <v>119</v>
      </c>
      <c r="I200" s="18" t="s">
        <v>67</v>
      </c>
      <c r="J200" t="s">
        <v>216</v>
      </c>
      <c r="K200" t="s">
        <v>171</v>
      </c>
      <c r="L200" s="70" t="s">
        <v>21</v>
      </c>
      <c r="M200" s="70" t="s">
        <v>65</v>
      </c>
      <c r="N200" s="37" t="s">
        <v>224</v>
      </c>
      <c r="O200" s="37" t="s">
        <v>66</v>
      </c>
      <c r="P200" s="37" t="s">
        <v>1304</v>
      </c>
      <c r="Q200" s="75" t="s">
        <v>141</v>
      </c>
      <c r="R200" t="s">
        <v>227</v>
      </c>
      <c r="S200" s="38">
        <v>1116000</v>
      </c>
      <c r="T200">
        <v>1</v>
      </c>
      <c r="U200">
        <v>1</v>
      </c>
      <c r="V200" s="43">
        <f>SUMIF(ResumenCotizacion!$C:$C,E200,ResumenCotizacion!$P:$P)</f>
        <v>0</v>
      </c>
      <c r="W200" s="68">
        <f>IF(H200="USD",S200*SolCotizacion!$J$18,S200)</f>
        <v>1116000</v>
      </c>
      <c r="X200" s="3">
        <f>ROUND(W200/(1-VLOOKUP("Total porcentaje:",ResumenCotizacion!$F:$H,3,0)),2)</f>
        <v>1213043.48</v>
      </c>
      <c r="Y200" s="3">
        <f t="shared" si="15"/>
        <v>0</v>
      </c>
    </row>
    <row r="201" spans="1:25" ht="14.25" x14ac:dyDescent="0.2">
      <c r="A201" s="18" t="str">
        <f t="shared" si="12"/>
        <v>UT Softlinebext 20202CANALIT-SW-04-02</v>
      </c>
      <c r="B201" s="18" t="str">
        <f t="shared" si="13"/>
        <v>IT-SW-04-02CANAL</v>
      </c>
      <c r="C201" s="18"/>
      <c r="D201" s="18" t="s">
        <v>1183</v>
      </c>
      <c r="E201" t="s">
        <v>142</v>
      </c>
      <c r="F201" t="s">
        <v>3938</v>
      </c>
      <c r="G201" s="18" t="str">
        <f t="shared" si="14"/>
        <v>UT Softlinebext 20202</v>
      </c>
      <c r="H201" s="18" t="s">
        <v>119</v>
      </c>
      <c r="I201" s="18" t="s">
        <v>67</v>
      </c>
      <c r="J201" t="s">
        <v>216</v>
      </c>
      <c r="K201" t="s">
        <v>171</v>
      </c>
      <c r="L201" s="70" t="s">
        <v>21</v>
      </c>
      <c r="M201" s="70" t="s">
        <v>65</v>
      </c>
      <c r="N201" s="37" t="s">
        <v>224</v>
      </c>
      <c r="O201" s="37" t="s">
        <v>226</v>
      </c>
      <c r="P201" s="37" t="s">
        <v>1304</v>
      </c>
      <c r="Q201" s="75" t="s">
        <v>142</v>
      </c>
      <c r="R201" t="s">
        <v>227</v>
      </c>
      <c r="S201" s="38">
        <v>2336000</v>
      </c>
      <c r="T201">
        <v>1</v>
      </c>
      <c r="U201">
        <v>1</v>
      </c>
      <c r="V201" s="43">
        <f>SUMIF(ResumenCotizacion!$C:$C,E201,ResumenCotizacion!$P:$P)</f>
        <v>0</v>
      </c>
      <c r="W201" s="68">
        <f>IF(H201="USD",S201*SolCotizacion!$J$18,S201)</f>
        <v>2336000</v>
      </c>
      <c r="X201" s="3">
        <f>ROUND(W201/(1-VLOOKUP("Total porcentaje:",ResumenCotizacion!$F:$H,3,0)),2)</f>
        <v>2539130.4300000002</v>
      </c>
      <c r="Y201" s="3">
        <f t="shared" si="15"/>
        <v>0</v>
      </c>
    </row>
    <row r="202" spans="1:25" ht="14.25" x14ac:dyDescent="0.2">
      <c r="A202" s="18" t="str">
        <f t="shared" si="12"/>
        <v>UT Softlinebext 20202CANALIT-SW-04-03</v>
      </c>
      <c r="B202" s="18" t="str">
        <f t="shared" si="13"/>
        <v>IT-SW-04-03CANAL</v>
      </c>
      <c r="C202" s="18"/>
      <c r="D202" s="18" t="s">
        <v>1183</v>
      </c>
      <c r="E202" t="s">
        <v>143</v>
      </c>
      <c r="F202" t="s">
        <v>3938</v>
      </c>
      <c r="G202" s="18" t="str">
        <f t="shared" si="14"/>
        <v>UT Softlinebext 20202</v>
      </c>
      <c r="H202" s="18" t="s">
        <v>119</v>
      </c>
      <c r="I202" s="18" t="s">
        <v>67</v>
      </c>
      <c r="J202" t="s">
        <v>216</v>
      </c>
      <c r="K202" t="s">
        <v>171</v>
      </c>
      <c r="L202" s="70" t="s">
        <v>21</v>
      </c>
      <c r="M202" s="70" t="s">
        <v>65</v>
      </c>
      <c r="N202" s="37" t="s">
        <v>225</v>
      </c>
      <c r="O202" s="37" t="s">
        <v>66</v>
      </c>
      <c r="P202" s="37" t="s">
        <v>1304</v>
      </c>
      <c r="Q202" s="75" t="s">
        <v>143</v>
      </c>
      <c r="R202" t="s">
        <v>227</v>
      </c>
      <c r="S202" s="38">
        <v>1116000</v>
      </c>
      <c r="T202">
        <v>1</v>
      </c>
      <c r="U202">
        <v>1</v>
      </c>
      <c r="V202" s="43">
        <f>SUMIF(ResumenCotizacion!$C:$C,E202,ResumenCotizacion!$P:$P)</f>
        <v>0</v>
      </c>
      <c r="W202" s="68">
        <f>IF(H202="USD",S202*SolCotizacion!$J$18,S202)</f>
        <v>1116000</v>
      </c>
      <c r="X202" s="3">
        <f>ROUND(W202/(1-VLOOKUP("Total porcentaje:",ResumenCotizacion!$F:$H,3,0)),2)</f>
        <v>1213043.48</v>
      </c>
      <c r="Y202" s="3">
        <f t="shared" si="15"/>
        <v>0</v>
      </c>
    </row>
    <row r="203" spans="1:25" ht="14.25" x14ac:dyDescent="0.2">
      <c r="A203" s="18" t="str">
        <f t="shared" si="12"/>
        <v>UT Softlinebext 20202CANALIT-SW-04-04</v>
      </c>
      <c r="B203" s="18" t="str">
        <f t="shared" si="13"/>
        <v>IT-SW-04-04CANAL</v>
      </c>
      <c r="C203" s="18"/>
      <c r="D203" s="18" t="s">
        <v>1183</v>
      </c>
      <c r="E203" t="s">
        <v>144</v>
      </c>
      <c r="F203" t="s">
        <v>3938</v>
      </c>
      <c r="G203" s="18" t="str">
        <f t="shared" si="14"/>
        <v>UT Softlinebext 20202</v>
      </c>
      <c r="H203" s="18" t="s">
        <v>119</v>
      </c>
      <c r="I203" s="18" t="s">
        <v>67</v>
      </c>
      <c r="J203" t="s">
        <v>216</v>
      </c>
      <c r="K203" t="s">
        <v>171</v>
      </c>
      <c r="L203" s="70" t="s">
        <v>21</v>
      </c>
      <c r="M203" s="70" t="s">
        <v>65</v>
      </c>
      <c r="N203" s="37" t="s">
        <v>225</v>
      </c>
      <c r="O203" s="37" t="s">
        <v>226</v>
      </c>
      <c r="P203" s="37" t="s">
        <v>1304</v>
      </c>
      <c r="Q203" s="75" t="s">
        <v>144</v>
      </c>
      <c r="R203" t="s">
        <v>227</v>
      </c>
      <c r="S203" s="38">
        <v>2528000</v>
      </c>
      <c r="T203">
        <v>1</v>
      </c>
      <c r="U203">
        <v>1</v>
      </c>
      <c r="V203" s="43">
        <f>SUMIF(ResumenCotizacion!$C:$C,E203,ResumenCotizacion!$P:$P)</f>
        <v>0</v>
      </c>
      <c r="W203" s="68">
        <f>IF(H203="USD",S203*SolCotizacion!$J$18,S203)</f>
        <v>2528000</v>
      </c>
      <c r="X203" s="3">
        <f>ROUND(W203/(1-VLOOKUP("Total porcentaje:",ResumenCotizacion!$F:$H,3,0)),2)</f>
        <v>2747826.09</v>
      </c>
      <c r="Y203" s="3">
        <f t="shared" si="15"/>
        <v>0</v>
      </c>
    </row>
    <row r="204" spans="1:25" ht="14.25" x14ac:dyDescent="0.2">
      <c r="A204" s="18" t="str">
        <f t="shared" si="12"/>
        <v>UT Softlinebext 20202CANALIT-SW-04-05</v>
      </c>
      <c r="B204" s="18" t="str">
        <f t="shared" si="13"/>
        <v>IT-SW-04-05CANAL</v>
      </c>
      <c r="C204" s="18"/>
      <c r="D204" s="18" t="s">
        <v>1183</v>
      </c>
      <c r="E204" t="s">
        <v>145</v>
      </c>
      <c r="F204" t="s">
        <v>3938</v>
      </c>
      <c r="G204" s="18" t="str">
        <f t="shared" si="14"/>
        <v>UT Softlinebext 20202</v>
      </c>
      <c r="H204" s="18" t="s">
        <v>119</v>
      </c>
      <c r="I204" s="18" t="s">
        <v>67</v>
      </c>
      <c r="J204" t="s">
        <v>216</v>
      </c>
      <c r="K204" t="s">
        <v>171</v>
      </c>
      <c r="L204" s="70" t="s">
        <v>21</v>
      </c>
      <c r="M204" s="70" t="s">
        <v>65</v>
      </c>
      <c r="N204" s="37" t="s">
        <v>172</v>
      </c>
      <c r="O204" s="37" t="s">
        <v>66</v>
      </c>
      <c r="P204" s="37" t="s">
        <v>1304</v>
      </c>
      <c r="Q204" s="75" t="s">
        <v>145</v>
      </c>
      <c r="R204" t="s">
        <v>227</v>
      </c>
      <c r="S204" s="38">
        <v>1116000</v>
      </c>
      <c r="T204">
        <v>1</v>
      </c>
      <c r="U204">
        <v>1</v>
      </c>
      <c r="V204" s="43">
        <f>SUMIF(ResumenCotizacion!$C:$C,E204,ResumenCotizacion!$P:$P)</f>
        <v>0</v>
      </c>
      <c r="W204" s="68">
        <f>IF(H204="USD",S204*SolCotizacion!$J$18,S204)</f>
        <v>1116000</v>
      </c>
      <c r="X204" s="3">
        <f>ROUND(W204/(1-VLOOKUP("Total porcentaje:",ResumenCotizacion!$F:$H,3,0)),2)</f>
        <v>1213043.48</v>
      </c>
      <c r="Y204" s="3">
        <f t="shared" si="15"/>
        <v>0</v>
      </c>
    </row>
    <row r="205" spans="1:25" ht="14.25" x14ac:dyDescent="0.2">
      <c r="A205" s="18" t="str">
        <f t="shared" si="12"/>
        <v>UT Softlinebext 20202CANALIT-SW-04-06</v>
      </c>
      <c r="B205" s="18" t="str">
        <f t="shared" si="13"/>
        <v>IT-SW-04-06CANAL</v>
      </c>
      <c r="C205" s="18"/>
      <c r="D205" s="18" t="s">
        <v>1183</v>
      </c>
      <c r="E205" t="s">
        <v>146</v>
      </c>
      <c r="F205" t="s">
        <v>3938</v>
      </c>
      <c r="G205" s="18" t="str">
        <f t="shared" si="14"/>
        <v>UT Softlinebext 20202</v>
      </c>
      <c r="H205" s="18" t="s">
        <v>119</v>
      </c>
      <c r="I205" s="18" t="s">
        <v>67</v>
      </c>
      <c r="J205" t="s">
        <v>216</v>
      </c>
      <c r="K205" t="s">
        <v>171</v>
      </c>
      <c r="L205" s="70" t="s">
        <v>21</v>
      </c>
      <c r="M205" s="70" t="s">
        <v>65</v>
      </c>
      <c r="N205" s="37" t="s">
        <v>172</v>
      </c>
      <c r="O205" s="37" t="s">
        <v>226</v>
      </c>
      <c r="P205" s="37" t="s">
        <v>1304</v>
      </c>
      <c r="Q205" s="75" t="s">
        <v>146</v>
      </c>
      <c r="R205" t="s">
        <v>227</v>
      </c>
      <c r="S205" s="38">
        <v>2927466.6666666665</v>
      </c>
      <c r="T205">
        <v>1</v>
      </c>
      <c r="U205">
        <v>1</v>
      </c>
      <c r="V205" s="43">
        <f>SUMIF(ResumenCotizacion!$C:$C,E205,ResumenCotizacion!$P:$P)</f>
        <v>0</v>
      </c>
      <c r="W205" s="68">
        <f>IF(H205="USD",S205*SolCotizacion!$J$18,S205)</f>
        <v>2927466.6666666665</v>
      </c>
      <c r="X205" s="3">
        <f>ROUND(W205/(1-VLOOKUP("Total porcentaje:",ResumenCotizacion!$F:$H,3,0)),2)</f>
        <v>3182028.99</v>
      </c>
      <c r="Y205" s="3">
        <f t="shared" si="15"/>
        <v>0</v>
      </c>
    </row>
    <row r="206" spans="1:25" ht="14.25" x14ac:dyDescent="0.2">
      <c r="A206" s="18" t="str">
        <f t="shared" si="12"/>
        <v>UT Softlinebext 20202CANALIT-SW-05-01</v>
      </c>
      <c r="B206" s="18" t="str">
        <f t="shared" si="13"/>
        <v>IT-SW-05-01CANAL</v>
      </c>
      <c r="C206" s="18"/>
      <c r="D206" s="18" t="s">
        <v>1183</v>
      </c>
      <c r="E206" t="s">
        <v>147</v>
      </c>
      <c r="F206" t="s">
        <v>3938</v>
      </c>
      <c r="G206" s="18" t="str">
        <f t="shared" si="14"/>
        <v>UT Softlinebext 20202</v>
      </c>
      <c r="H206" s="18" t="s">
        <v>119</v>
      </c>
      <c r="I206" s="18" t="s">
        <v>67</v>
      </c>
      <c r="J206" t="s">
        <v>217</v>
      </c>
      <c r="K206" t="s">
        <v>210</v>
      </c>
      <c r="L206" s="70" t="s">
        <v>21</v>
      </c>
      <c r="M206" s="70" t="s">
        <v>65</v>
      </c>
      <c r="N206" s="37" t="s">
        <v>224</v>
      </c>
      <c r="O206" s="37" t="s">
        <v>66</v>
      </c>
      <c r="P206" s="37" t="s">
        <v>1308</v>
      </c>
      <c r="Q206" s="75" t="s">
        <v>147</v>
      </c>
      <c r="R206" t="s">
        <v>227</v>
      </c>
      <c r="S206" s="38">
        <v>133333.33333333334</v>
      </c>
      <c r="T206">
        <v>1</v>
      </c>
      <c r="U206">
        <v>1</v>
      </c>
      <c r="V206" s="43">
        <f>SUMIF(ResumenCotizacion!$C:$C,E206,ResumenCotizacion!$P:$P)</f>
        <v>0</v>
      </c>
      <c r="W206" s="68">
        <f>IF(H206="USD",S206*SolCotizacion!$J$18,S206)</f>
        <v>133333.33333333334</v>
      </c>
      <c r="X206" s="3">
        <f>ROUND(W206/(1-VLOOKUP("Total porcentaje:",ResumenCotizacion!$F:$H,3,0)),2)</f>
        <v>144927.54</v>
      </c>
      <c r="Y206" s="3">
        <f t="shared" si="15"/>
        <v>0</v>
      </c>
    </row>
    <row r="207" spans="1:25" ht="14.25" x14ac:dyDescent="0.2">
      <c r="A207" s="18" t="str">
        <f t="shared" si="12"/>
        <v>UT Softlinebext 20202CANALIT-SW-05-02</v>
      </c>
      <c r="B207" s="18" t="str">
        <f t="shared" si="13"/>
        <v>IT-SW-05-02CANAL</v>
      </c>
      <c r="C207" s="18"/>
      <c r="D207" s="18" t="s">
        <v>1183</v>
      </c>
      <c r="E207" t="s">
        <v>148</v>
      </c>
      <c r="F207" t="s">
        <v>3938</v>
      </c>
      <c r="G207" s="18" t="str">
        <f t="shared" si="14"/>
        <v>UT Softlinebext 20202</v>
      </c>
      <c r="H207" s="18" t="s">
        <v>119</v>
      </c>
      <c r="I207" s="18" t="s">
        <v>67</v>
      </c>
      <c r="J207" t="s">
        <v>217</v>
      </c>
      <c r="K207" t="s">
        <v>210</v>
      </c>
      <c r="L207" s="70" t="s">
        <v>21</v>
      </c>
      <c r="M207" s="70" t="s">
        <v>65</v>
      </c>
      <c r="N207" s="37" t="s">
        <v>224</v>
      </c>
      <c r="O207" s="37" t="s">
        <v>226</v>
      </c>
      <c r="P207" s="37" t="s">
        <v>1308</v>
      </c>
      <c r="Q207" s="75" t="s">
        <v>148</v>
      </c>
      <c r="R207" t="s">
        <v>227</v>
      </c>
      <c r="S207" s="38">
        <v>200000</v>
      </c>
      <c r="T207">
        <v>1</v>
      </c>
      <c r="U207">
        <v>1</v>
      </c>
      <c r="V207" s="43">
        <f>SUMIF(ResumenCotizacion!$C:$C,E207,ResumenCotizacion!$P:$P)</f>
        <v>0</v>
      </c>
      <c r="W207" s="68">
        <f>IF(H207="USD",S207*SolCotizacion!$J$18,S207)</f>
        <v>200000</v>
      </c>
      <c r="X207" s="3">
        <f>ROUND(W207/(1-VLOOKUP("Total porcentaje:",ResumenCotizacion!$F:$H,3,0)),2)</f>
        <v>217391.3</v>
      </c>
      <c r="Y207" s="3">
        <f t="shared" si="15"/>
        <v>0</v>
      </c>
    </row>
    <row r="208" spans="1:25" ht="14.25" x14ac:dyDescent="0.2">
      <c r="A208" s="18" t="str">
        <f t="shared" si="12"/>
        <v>UT Softlinebext 20202CANALIT-SW-05-03</v>
      </c>
      <c r="B208" s="18" t="str">
        <f t="shared" si="13"/>
        <v>IT-SW-05-03CANAL</v>
      </c>
      <c r="C208" s="18"/>
      <c r="D208" s="18" t="s">
        <v>1183</v>
      </c>
      <c r="E208" t="s">
        <v>149</v>
      </c>
      <c r="F208" t="s">
        <v>3938</v>
      </c>
      <c r="G208" s="18" t="str">
        <f t="shared" si="14"/>
        <v>UT Softlinebext 20202</v>
      </c>
      <c r="H208" s="18" t="s">
        <v>119</v>
      </c>
      <c r="I208" s="18" t="s">
        <v>67</v>
      </c>
      <c r="J208" t="s">
        <v>217</v>
      </c>
      <c r="K208" t="s">
        <v>210</v>
      </c>
      <c r="L208" s="70" t="s">
        <v>21</v>
      </c>
      <c r="M208" s="70" t="s">
        <v>65</v>
      </c>
      <c r="N208" s="37" t="s">
        <v>225</v>
      </c>
      <c r="O208" s="37" t="s">
        <v>66</v>
      </c>
      <c r="P208" s="37" t="s">
        <v>1308</v>
      </c>
      <c r="Q208" s="75" t="s">
        <v>149</v>
      </c>
      <c r="R208" t="s">
        <v>227</v>
      </c>
      <c r="S208" s="38">
        <v>133333.33333333334</v>
      </c>
      <c r="T208">
        <v>1</v>
      </c>
      <c r="U208">
        <v>1</v>
      </c>
      <c r="V208" s="43">
        <f>SUMIF(ResumenCotizacion!$C:$C,E208,ResumenCotizacion!$P:$P)</f>
        <v>0</v>
      </c>
      <c r="W208" s="68">
        <f>IF(H208="USD",S208*SolCotizacion!$J$18,S208)</f>
        <v>133333.33333333334</v>
      </c>
      <c r="X208" s="3">
        <f>ROUND(W208/(1-VLOOKUP("Total porcentaje:",ResumenCotizacion!$F:$H,3,0)),2)</f>
        <v>144927.54</v>
      </c>
      <c r="Y208" s="3">
        <f t="shared" si="15"/>
        <v>0</v>
      </c>
    </row>
    <row r="209" spans="1:25" ht="14.25" x14ac:dyDescent="0.2">
      <c r="A209" s="18" t="str">
        <f t="shared" si="12"/>
        <v>UT Softlinebext 20202CANALIT-SW-05-04</v>
      </c>
      <c r="B209" s="18" t="str">
        <f t="shared" si="13"/>
        <v>IT-SW-05-04CANAL</v>
      </c>
      <c r="C209" s="18"/>
      <c r="D209" s="18" t="s">
        <v>1183</v>
      </c>
      <c r="E209" t="s">
        <v>177</v>
      </c>
      <c r="F209" t="s">
        <v>3938</v>
      </c>
      <c r="G209" s="18" t="str">
        <f t="shared" si="14"/>
        <v>UT Softlinebext 20202</v>
      </c>
      <c r="H209" s="18" t="s">
        <v>119</v>
      </c>
      <c r="I209" s="18" t="s">
        <v>67</v>
      </c>
      <c r="J209" t="s">
        <v>217</v>
      </c>
      <c r="K209" t="s">
        <v>210</v>
      </c>
      <c r="L209" s="70" t="s">
        <v>21</v>
      </c>
      <c r="M209" s="70" t="s">
        <v>65</v>
      </c>
      <c r="N209" s="37" t="s">
        <v>225</v>
      </c>
      <c r="O209" s="37" t="s">
        <v>226</v>
      </c>
      <c r="P209" s="37" t="s">
        <v>1308</v>
      </c>
      <c r="Q209" s="75" t="s">
        <v>177</v>
      </c>
      <c r="R209" t="s">
        <v>227</v>
      </c>
      <c r="S209" s="38">
        <v>240000</v>
      </c>
      <c r="T209">
        <v>1</v>
      </c>
      <c r="U209">
        <v>1</v>
      </c>
      <c r="V209" s="43">
        <f>SUMIF(ResumenCotizacion!$C:$C,E209,ResumenCotizacion!$P:$P)</f>
        <v>0</v>
      </c>
      <c r="W209" s="68">
        <f>IF(H209="USD",S209*SolCotizacion!$J$18,S209)</f>
        <v>240000</v>
      </c>
      <c r="X209" s="3">
        <f>ROUND(W209/(1-VLOOKUP("Total porcentaje:",ResumenCotizacion!$F:$H,3,0)),2)</f>
        <v>260869.57</v>
      </c>
      <c r="Y209" s="3">
        <f t="shared" si="15"/>
        <v>0</v>
      </c>
    </row>
    <row r="210" spans="1:25" ht="14.25" x14ac:dyDescent="0.2">
      <c r="A210" s="18" t="str">
        <f t="shared" si="12"/>
        <v>UT Softlinebext 20202CANALIT-SW-05-05</v>
      </c>
      <c r="B210" s="18" t="str">
        <f t="shared" si="13"/>
        <v>IT-SW-05-05CANAL</v>
      </c>
      <c r="C210" s="18"/>
      <c r="D210" s="18" t="s">
        <v>1183</v>
      </c>
      <c r="E210" t="s">
        <v>178</v>
      </c>
      <c r="F210" t="s">
        <v>3938</v>
      </c>
      <c r="G210" s="18" t="str">
        <f t="shared" si="14"/>
        <v>UT Softlinebext 20202</v>
      </c>
      <c r="H210" s="18" t="s">
        <v>119</v>
      </c>
      <c r="I210" s="18" t="s">
        <v>67</v>
      </c>
      <c r="J210" t="s">
        <v>217</v>
      </c>
      <c r="K210" t="s">
        <v>210</v>
      </c>
      <c r="L210" s="70" t="s">
        <v>21</v>
      </c>
      <c r="M210" s="70" t="s">
        <v>65</v>
      </c>
      <c r="N210" s="37" t="s">
        <v>172</v>
      </c>
      <c r="O210" s="37" t="s">
        <v>66</v>
      </c>
      <c r="P210" s="37" t="s">
        <v>1308</v>
      </c>
      <c r="Q210" s="75" t="s">
        <v>178</v>
      </c>
      <c r="R210" t="s">
        <v>227</v>
      </c>
      <c r="S210" s="38">
        <v>133333.33333333334</v>
      </c>
      <c r="T210">
        <v>1</v>
      </c>
      <c r="U210">
        <v>1</v>
      </c>
      <c r="V210" s="43">
        <f>SUMIF(ResumenCotizacion!$C:$C,E210,ResumenCotizacion!$P:$P)</f>
        <v>0</v>
      </c>
      <c r="W210" s="68">
        <f>IF(H210="USD",S210*SolCotizacion!$J$18,S210)</f>
        <v>133333.33333333334</v>
      </c>
      <c r="X210" s="3">
        <f>ROUND(W210/(1-VLOOKUP("Total porcentaje:",ResumenCotizacion!$F:$H,3,0)),2)</f>
        <v>144927.54</v>
      </c>
      <c r="Y210" s="3">
        <f t="shared" si="15"/>
        <v>0</v>
      </c>
    </row>
    <row r="211" spans="1:25" ht="14.25" x14ac:dyDescent="0.2">
      <c r="A211" s="18" t="str">
        <f t="shared" si="12"/>
        <v>UT Softlinebext 20202CANALIT-SW-05-06</v>
      </c>
      <c r="B211" s="18" t="str">
        <f t="shared" si="13"/>
        <v>IT-SW-05-06CANAL</v>
      </c>
      <c r="C211" s="18"/>
      <c r="D211" s="18" t="s">
        <v>1183</v>
      </c>
      <c r="E211" t="s">
        <v>179</v>
      </c>
      <c r="F211" t="s">
        <v>3938</v>
      </c>
      <c r="G211" s="18" t="str">
        <f t="shared" si="14"/>
        <v>UT Softlinebext 20202</v>
      </c>
      <c r="H211" s="18" t="s">
        <v>119</v>
      </c>
      <c r="I211" s="18" t="s">
        <v>67</v>
      </c>
      <c r="J211" t="s">
        <v>217</v>
      </c>
      <c r="K211" t="s">
        <v>210</v>
      </c>
      <c r="L211" s="70" t="s">
        <v>21</v>
      </c>
      <c r="M211" s="70" t="s">
        <v>65</v>
      </c>
      <c r="N211" s="37" t="s">
        <v>172</v>
      </c>
      <c r="O211" s="37" t="s">
        <v>226</v>
      </c>
      <c r="P211" s="37" t="s">
        <v>1308</v>
      </c>
      <c r="Q211" s="75" t="s">
        <v>179</v>
      </c>
      <c r="R211" t="s">
        <v>227</v>
      </c>
      <c r="S211" s="38">
        <v>293333.33333333331</v>
      </c>
      <c r="T211">
        <v>1</v>
      </c>
      <c r="U211">
        <v>1</v>
      </c>
      <c r="V211" s="43">
        <f>SUMIF(ResumenCotizacion!$C:$C,E211,ResumenCotizacion!$P:$P)</f>
        <v>0</v>
      </c>
      <c r="W211" s="68">
        <f>IF(H211="USD",S211*SolCotizacion!$J$18,S211)</f>
        <v>293333.33333333331</v>
      </c>
      <c r="X211" s="3">
        <f>ROUND(W211/(1-VLOOKUP("Total porcentaje:",ResumenCotizacion!$F:$H,3,0)),2)</f>
        <v>318840.58</v>
      </c>
      <c r="Y211" s="3">
        <f t="shared" si="15"/>
        <v>0</v>
      </c>
    </row>
    <row r="212" spans="1:25" ht="14.25" x14ac:dyDescent="0.2">
      <c r="A212" s="18" t="str">
        <f t="shared" si="12"/>
        <v>UT Softlinebext 20202CANALIT-SW-06-01</v>
      </c>
      <c r="B212" s="18" t="str">
        <f t="shared" si="13"/>
        <v>IT-SW-06-01CANAL</v>
      </c>
      <c r="C212" s="18"/>
      <c r="D212" s="18" t="s">
        <v>1183</v>
      </c>
      <c r="E212" t="s">
        <v>150</v>
      </c>
      <c r="F212" t="s">
        <v>3938</v>
      </c>
      <c r="G212" s="18" t="str">
        <f t="shared" si="14"/>
        <v>UT Softlinebext 20202</v>
      </c>
      <c r="H212" s="18" t="s">
        <v>119</v>
      </c>
      <c r="I212" s="18" t="s">
        <v>67</v>
      </c>
      <c r="J212" t="s">
        <v>218</v>
      </c>
      <c r="K212" t="s">
        <v>211</v>
      </c>
      <c r="L212" s="70" t="s">
        <v>21</v>
      </c>
      <c r="M212" s="70" t="s">
        <v>65</v>
      </c>
      <c r="N212" s="37" t="s">
        <v>224</v>
      </c>
      <c r="O212" s="37" t="s">
        <v>226</v>
      </c>
      <c r="P212" s="37" t="s">
        <v>1308</v>
      </c>
      <c r="Q212" s="75" t="s">
        <v>150</v>
      </c>
      <c r="R212" t="s">
        <v>227</v>
      </c>
      <c r="S212" s="38">
        <v>15333333.333333334</v>
      </c>
      <c r="T212">
        <v>1</v>
      </c>
      <c r="U212">
        <v>1</v>
      </c>
      <c r="V212" s="43">
        <f>SUMIF(ResumenCotizacion!$C:$C,E212,ResumenCotizacion!$P:$P)</f>
        <v>0</v>
      </c>
      <c r="W212" s="68">
        <f>IF(H212="USD",S212*SolCotizacion!$J$18,S212)</f>
        <v>15333333.333333334</v>
      </c>
      <c r="X212" s="3">
        <f>ROUND(W212/(1-VLOOKUP("Total porcentaje:",ResumenCotizacion!$F:$H,3,0)),2)</f>
        <v>16666666.67</v>
      </c>
      <c r="Y212" s="3">
        <f t="shared" si="15"/>
        <v>0</v>
      </c>
    </row>
    <row r="213" spans="1:25" ht="14.25" x14ac:dyDescent="0.2">
      <c r="A213" s="18" t="str">
        <f t="shared" si="12"/>
        <v>UT Softlinebext 20202CANALIT-SW-06-02</v>
      </c>
      <c r="B213" s="18" t="str">
        <f t="shared" si="13"/>
        <v>IT-SW-06-02CANAL</v>
      </c>
      <c r="C213" s="18"/>
      <c r="D213" s="18" t="s">
        <v>1183</v>
      </c>
      <c r="E213" t="s">
        <v>151</v>
      </c>
      <c r="F213" t="s">
        <v>3938</v>
      </c>
      <c r="G213" s="18" t="str">
        <f t="shared" si="14"/>
        <v>UT Softlinebext 20202</v>
      </c>
      <c r="H213" s="18" t="s">
        <v>119</v>
      </c>
      <c r="I213" s="18" t="s">
        <v>67</v>
      </c>
      <c r="J213" t="s">
        <v>218</v>
      </c>
      <c r="K213" t="s">
        <v>211</v>
      </c>
      <c r="L213" s="70" t="s">
        <v>21</v>
      </c>
      <c r="M213" s="70" t="s">
        <v>65</v>
      </c>
      <c r="N213" s="37" t="s">
        <v>225</v>
      </c>
      <c r="O213" s="37" t="s">
        <v>226</v>
      </c>
      <c r="P213" s="37" t="s">
        <v>1308</v>
      </c>
      <c r="Q213" s="75" t="s">
        <v>151</v>
      </c>
      <c r="R213" t="s">
        <v>227</v>
      </c>
      <c r="S213" s="38">
        <v>17333333.333333332</v>
      </c>
      <c r="T213">
        <v>1</v>
      </c>
      <c r="U213">
        <v>1</v>
      </c>
      <c r="V213" s="43">
        <f>SUMIF(ResumenCotizacion!$C:$C,E213,ResumenCotizacion!$P:$P)</f>
        <v>0</v>
      </c>
      <c r="W213" s="68">
        <f>IF(H213="USD",S213*SolCotizacion!$J$18,S213)</f>
        <v>17333333.333333332</v>
      </c>
      <c r="X213" s="3">
        <f>ROUND(W213/(1-VLOOKUP("Total porcentaje:",ResumenCotizacion!$F:$H,3,0)),2)</f>
        <v>18840579.710000001</v>
      </c>
      <c r="Y213" s="3">
        <f t="shared" si="15"/>
        <v>0</v>
      </c>
    </row>
    <row r="214" spans="1:25" ht="14.25" x14ac:dyDescent="0.2">
      <c r="A214" s="18" t="str">
        <f t="shared" si="12"/>
        <v>UT Softlinebext 20202CANALIT-SW-06-03</v>
      </c>
      <c r="B214" s="18" t="str">
        <f t="shared" si="13"/>
        <v>IT-SW-06-03CANAL</v>
      </c>
      <c r="C214" s="18"/>
      <c r="D214" s="18" t="s">
        <v>1183</v>
      </c>
      <c r="E214" t="s">
        <v>152</v>
      </c>
      <c r="F214" t="s">
        <v>3938</v>
      </c>
      <c r="G214" s="18" t="str">
        <f t="shared" si="14"/>
        <v>UT Softlinebext 20202</v>
      </c>
      <c r="H214" s="18" t="s">
        <v>119</v>
      </c>
      <c r="I214" s="18" t="s">
        <v>67</v>
      </c>
      <c r="J214" t="s">
        <v>218</v>
      </c>
      <c r="K214" t="s">
        <v>211</v>
      </c>
      <c r="L214" s="70" t="s">
        <v>21</v>
      </c>
      <c r="M214" s="70" t="s">
        <v>65</v>
      </c>
      <c r="N214" s="37" t="s">
        <v>172</v>
      </c>
      <c r="O214" s="37" t="s">
        <v>226</v>
      </c>
      <c r="P214" s="37" t="s">
        <v>1308</v>
      </c>
      <c r="Q214" s="75" t="s">
        <v>152</v>
      </c>
      <c r="R214" t="s">
        <v>227</v>
      </c>
      <c r="S214" s="38">
        <v>20000000</v>
      </c>
      <c r="T214">
        <v>1</v>
      </c>
      <c r="U214">
        <v>1</v>
      </c>
      <c r="V214" s="43">
        <f>SUMIF(ResumenCotizacion!$C:$C,E214,ResumenCotizacion!$P:$P)</f>
        <v>0</v>
      </c>
      <c r="W214" s="68">
        <f>IF(H214="USD",S214*SolCotizacion!$J$18,S214)</f>
        <v>20000000</v>
      </c>
      <c r="X214" s="3">
        <f>ROUND(W214/(1-VLOOKUP("Total porcentaje:",ResumenCotizacion!$F:$H,3,0)),2)</f>
        <v>21739130.43</v>
      </c>
      <c r="Y214" s="3">
        <f t="shared" si="15"/>
        <v>0</v>
      </c>
    </row>
    <row r="215" spans="1:25" ht="14.25" x14ac:dyDescent="0.2">
      <c r="A215" s="18" t="str">
        <f t="shared" si="12"/>
        <v>UT Softlinebext 20202CANALIT-SW-07-01</v>
      </c>
      <c r="B215" s="18" t="str">
        <f t="shared" si="13"/>
        <v>IT-SW-07-01CANAL</v>
      </c>
      <c r="C215" s="18"/>
      <c r="D215" s="18" t="s">
        <v>1183</v>
      </c>
      <c r="E215" t="s">
        <v>153</v>
      </c>
      <c r="F215" t="s">
        <v>3938</v>
      </c>
      <c r="G215" s="18" t="str">
        <f t="shared" si="14"/>
        <v>UT Softlinebext 20202</v>
      </c>
      <c r="H215" s="18" t="s">
        <v>119</v>
      </c>
      <c r="I215" s="18" t="s">
        <v>67</v>
      </c>
      <c r="J215" t="s">
        <v>219</v>
      </c>
      <c r="K215" s="76" t="s">
        <v>40</v>
      </c>
      <c r="L215" s="70" t="s">
        <v>21</v>
      </c>
      <c r="M215" s="70" t="s">
        <v>65</v>
      </c>
      <c r="N215" s="37" t="s">
        <v>224</v>
      </c>
      <c r="O215" s="37" t="s">
        <v>66</v>
      </c>
      <c r="P215" s="37" t="s">
        <v>1305</v>
      </c>
      <c r="Q215" s="75" t="s">
        <v>153</v>
      </c>
      <c r="R215" t="s">
        <v>227</v>
      </c>
      <c r="S215" s="38">
        <v>120000</v>
      </c>
      <c r="T215">
        <v>1</v>
      </c>
      <c r="U215">
        <v>1</v>
      </c>
      <c r="V215" s="43">
        <f>SUMIF(ResumenCotizacion!$C:$C,E215,ResumenCotizacion!$P:$P)</f>
        <v>0</v>
      </c>
      <c r="W215" s="68">
        <f>IF(H215="USD",S215*SolCotizacion!$J$18,S215)</f>
        <v>120000</v>
      </c>
      <c r="X215" s="3">
        <f>ROUND(W215/(1-VLOOKUP("Total porcentaje:",ResumenCotizacion!$F:$H,3,0)),2)</f>
        <v>130434.78</v>
      </c>
      <c r="Y215" s="3">
        <f t="shared" si="15"/>
        <v>0</v>
      </c>
    </row>
    <row r="216" spans="1:25" ht="14.25" x14ac:dyDescent="0.2">
      <c r="A216" s="18" t="str">
        <f t="shared" si="12"/>
        <v>UT Softlinebext 20202CANALIT-SW-07-02</v>
      </c>
      <c r="B216" s="18" t="str">
        <f t="shared" si="13"/>
        <v>IT-SW-07-02CANAL</v>
      </c>
      <c r="C216" s="18"/>
      <c r="D216" s="18" t="s">
        <v>1183</v>
      </c>
      <c r="E216" t="s">
        <v>154</v>
      </c>
      <c r="F216" t="s">
        <v>3938</v>
      </c>
      <c r="G216" s="18" t="str">
        <f t="shared" si="14"/>
        <v>UT Softlinebext 20202</v>
      </c>
      <c r="H216" s="18" t="s">
        <v>119</v>
      </c>
      <c r="I216" s="18" t="s">
        <v>67</v>
      </c>
      <c r="J216" t="s">
        <v>219</v>
      </c>
      <c r="K216" s="76" t="s">
        <v>40</v>
      </c>
      <c r="L216" s="70" t="s">
        <v>21</v>
      </c>
      <c r="M216" s="70" t="s">
        <v>65</v>
      </c>
      <c r="N216" s="37" t="s">
        <v>224</v>
      </c>
      <c r="O216" s="37" t="s">
        <v>226</v>
      </c>
      <c r="P216" s="37" t="s">
        <v>1305</v>
      </c>
      <c r="Q216" s="75" t="s">
        <v>154</v>
      </c>
      <c r="R216" t="s">
        <v>227</v>
      </c>
      <c r="S216" s="38">
        <v>133333.33333333334</v>
      </c>
      <c r="T216">
        <v>1</v>
      </c>
      <c r="U216">
        <v>1</v>
      </c>
      <c r="V216" s="43">
        <f>SUMIF(ResumenCotizacion!$C:$C,E216,ResumenCotizacion!$P:$P)</f>
        <v>0</v>
      </c>
      <c r="W216" s="68">
        <f>IF(H216="USD",S216*SolCotizacion!$J$18,S216)</f>
        <v>133333.33333333334</v>
      </c>
      <c r="X216" s="3">
        <f>ROUND(W216/(1-VLOOKUP("Total porcentaje:",ResumenCotizacion!$F:$H,3,0)),2)</f>
        <v>144927.54</v>
      </c>
      <c r="Y216" s="3">
        <f t="shared" si="15"/>
        <v>0</v>
      </c>
    </row>
    <row r="217" spans="1:25" ht="14.25" x14ac:dyDescent="0.2">
      <c r="A217" s="18" t="str">
        <f t="shared" si="12"/>
        <v>UT Softlinebext 20202CANALIT-SW-07-03</v>
      </c>
      <c r="B217" s="18" t="str">
        <f t="shared" si="13"/>
        <v>IT-SW-07-03CANAL</v>
      </c>
      <c r="C217" s="18"/>
      <c r="D217" s="18" t="s">
        <v>1183</v>
      </c>
      <c r="E217" t="s">
        <v>155</v>
      </c>
      <c r="F217" t="s">
        <v>3938</v>
      </c>
      <c r="G217" s="18" t="str">
        <f t="shared" si="14"/>
        <v>UT Softlinebext 20202</v>
      </c>
      <c r="H217" s="18" t="s">
        <v>119</v>
      </c>
      <c r="I217" s="18" t="s">
        <v>67</v>
      </c>
      <c r="J217" t="s">
        <v>219</v>
      </c>
      <c r="K217" s="76" t="s">
        <v>40</v>
      </c>
      <c r="L217" s="70" t="s">
        <v>21</v>
      </c>
      <c r="M217" s="70" t="s">
        <v>65</v>
      </c>
      <c r="N217" s="37" t="s">
        <v>225</v>
      </c>
      <c r="O217" s="37" t="s">
        <v>66</v>
      </c>
      <c r="P217" s="37" t="s">
        <v>1305</v>
      </c>
      <c r="Q217" s="75" t="s">
        <v>155</v>
      </c>
      <c r="R217" t="s">
        <v>227</v>
      </c>
      <c r="S217" s="38">
        <v>120000</v>
      </c>
      <c r="T217">
        <v>1</v>
      </c>
      <c r="U217">
        <v>1</v>
      </c>
      <c r="V217" s="43">
        <f>SUMIF(ResumenCotizacion!$C:$C,E217,ResumenCotizacion!$P:$P)</f>
        <v>0</v>
      </c>
      <c r="W217" s="68">
        <f>IF(H217="USD",S217*SolCotizacion!$J$18,S217)</f>
        <v>120000</v>
      </c>
      <c r="X217" s="3">
        <f>ROUND(W217/(1-VLOOKUP("Total porcentaje:",ResumenCotizacion!$F:$H,3,0)),2)</f>
        <v>130434.78</v>
      </c>
      <c r="Y217" s="3">
        <f t="shared" si="15"/>
        <v>0</v>
      </c>
    </row>
    <row r="218" spans="1:25" ht="14.25" x14ac:dyDescent="0.2">
      <c r="A218" s="18" t="str">
        <f t="shared" si="12"/>
        <v>UT Softlinebext 20202CANALIT-SW-07-04</v>
      </c>
      <c r="B218" s="18" t="str">
        <f t="shared" si="13"/>
        <v>IT-SW-07-04CANAL</v>
      </c>
      <c r="C218" s="18"/>
      <c r="D218" s="18" t="s">
        <v>1183</v>
      </c>
      <c r="E218" t="s">
        <v>156</v>
      </c>
      <c r="F218" t="s">
        <v>3938</v>
      </c>
      <c r="G218" s="18" t="str">
        <f t="shared" si="14"/>
        <v>UT Softlinebext 20202</v>
      </c>
      <c r="H218" s="18" t="s">
        <v>119</v>
      </c>
      <c r="I218" s="18" t="s">
        <v>67</v>
      </c>
      <c r="J218" t="s">
        <v>219</v>
      </c>
      <c r="K218" s="76" t="s">
        <v>40</v>
      </c>
      <c r="L218" s="70" t="s">
        <v>21</v>
      </c>
      <c r="M218" s="70" t="s">
        <v>65</v>
      </c>
      <c r="N218" s="37" t="s">
        <v>225</v>
      </c>
      <c r="O218" s="37" t="s">
        <v>226</v>
      </c>
      <c r="P218" s="37" t="s">
        <v>1305</v>
      </c>
      <c r="Q218" s="75" t="s">
        <v>156</v>
      </c>
      <c r="R218" t="s">
        <v>227</v>
      </c>
      <c r="S218" s="38">
        <v>160000</v>
      </c>
      <c r="T218">
        <v>1</v>
      </c>
      <c r="U218">
        <v>1</v>
      </c>
      <c r="V218" s="43">
        <f>SUMIF(ResumenCotizacion!$C:$C,E218,ResumenCotizacion!$P:$P)</f>
        <v>0</v>
      </c>
      <c r="W218" s="68">
        <f>IF(H218="USD",S218*SolCotizacion!$J$18,S218)</f>
        <v>160000</v>
      </c>
      <c r="X218" s="3">
        <f>ROUND(W218/(1-VLOOKUP("Total porcentaje:",ResumenCotizacion!$F:$H,3,0)),2)</f>
        <v>173913.04</v>
      </c>
      <c r="Y218" s="3">
        <f t="shared" si="15"/>
        <v>0</v>
      </c>
    </row>
    <row r="219" spans="1:25" ht="14.25" x14ac:dyDescent="0.2">
      <c r="A219" s="18" t="str">
        <f t="shared" si="12"/>
        <v>UT Softlinebext 20202CANALIT-SW-07-05</v>
      </c>
      <c r="B219" s="18" t="str">
        <f t="shared" si="13"/>
        <v>IT-SW-07-05CANAL</v>
      </c>
      <c r="C219" s="18"/>
      <c r="D219" s="18" t="s">
        <v>1183</v>
      </c>
      <c r="E219" t="s">
        <v>157</v>
      </c>
      <c r="F219" t="s">
        <v>3938</v>
      </c>
      <c r="G219" s="18" t="str">
        <f t="shared" si="14"/>
        <v>UT Softlinebext 20202</v>
      </c>
      <c r="H219" s="18" t="s">
        <v>119</v>
      </c>
      <c r="I219" s="18" t="s">
        <v>67</v>
      </c>
      <c r="J219" t="s">
        <v>219</v>
      </c>
      <c r="K219" s="76" t="s">
        <v>40</v>
      </c>
      <c r="L219" s="70" t="s">
        <v>21</v>
      </c>
      <c r="M219" s="70" t="s">
        <v>65</v>
      </c>
      <c r="N219" s="37" t="s">
        <v>172</v>
      </c>
      <c r="O219" s="37" t="s">
        <v>66</v>
      </c>
      <c r="P219" s="37" t="s">
        <v>1305</v>
      </c>
      <c r="Q219" s="75" t="s">
        <v>157</v>
      </c>
      <c r="R219" t="s">
        <v>227</v>
      </c>
      <c r="S219" s="38">
        <v>120000</v>
      </c>
      <c r="T219">
        <v>1</v>
      </c>
      <c r="U219">
        <v>1</v>
      </c>
      <c r="V219" s="43">
        <f>SUMIF(ResumenCotizacion!$C:$C,E219,ResumenCotizacion!$P:$P)</f>
        <v>0</v>
      </c>
      <c r="W219" s="68">
        <f>IF(H219="USD",S219*SolCotizacion!$J$18,S219)</f>
        <v>120000</v>
      </c>
      <c r="X219" s="3">
        <f>ROUND(W219/(1-VLOOKUP("Total porcentaje:",ResumenCotizacion!$F:$H,3,0)),2)</f>
        <v>130434.78</v>
      </c>
      <c r="Y219" s="3">
        <f t="shared" si="15"/>
        <v>0</v>
      </c>
    </row>
    <row r="220" spans="1:25" ht="14.25" x14ac:dyDescent="0.2">
      <c r="A220" s="18" t="str">
        <f t="shared" si="12"/>
        <v>UT Softlinebext 20202CANALIT-SW-07-06</v>
      </c>
      <c r="B220" s="18" t="str">
        <f t="shared" si="13"/>
        <v>IT-SW-07-06CANAL</v>
      </c>
      <c r="C220" s="18"/>
      <c r="D220" s="18" t="s">
        <v>1183</v>
      </c>
      <c r="E220" t="s">
        <v>158</v>
      </c>
      <c r="F220" t="s">
        <v>3938</v>
      </c>
      <c r="G220" s="18" t="str">
        <f t="shared" si="14"/>
        <v>UT Softlinebext 20202</v>
      </c>
      <c r="H220" s="18" t="s">
        <v>119</v>
      </c>
      <c r="I220" s="18" t="s">
        <v>67</v>
      </c>
      <c r="J220" t="s">
        <v>219</v>
      </c>
      <c r="K220" s="76" t="s">
        <v>40</v>
      </c>
      <c r="L220" s="70" t="s">
        <v>21</v>
      </c>
      <c r="M220" s="70" t="s">
        <v>65</v>
      </c>
      <c r="N220" s="37" t="s">
        <v>172</v>
      </c>
      <c r="O220" s="37" t="s">
        <v>226</v>
      </c>
      <c r="P220" s="37" t="s">
        <v>1305</v>
      </c>
      <c r="Q220" s="75" t="s">
        <v>158</v>
      </c>
      <c r="R220" t="s">
        <v>227</v>
      </c>
      <c r="S220" s="38">
        <v>293333.33333333331</v>
      </c>
      <c r="T220">
        <v>1</v>
      </c>
      <c r="U220">
        <v>1</v>
      </c>
      <c r="V220" s="43">
        <f>SUMIF(ResumenCotizacion!$C:$C,E220,ResumenCotizacion!$P:$P)</f>
        <v>0</v>
      </c>
      <c r="W220" s="68">
        <f>IF(H220="USD",S220*SolCotizacion!$J$18,S220)</f>
        <v>293333.33333333331</v>
      </c>
      <c r="X220" s="3">
        <f>ROUND(W220/(1-VLOOKUP("Total porcentaje:",ResumenCotizacion!$F:$H,3,0)),2)</f>
        <v>318840.58</v>
      </c>
      <c r="Y220" s="3">
        <f t="shared" si="15"/>
        <v>0</v>
      </c>
    </row>
    <row r="221" spans="1:25" ht="14.25" x14ac:dyDescent="0.2">
      <c r="A221" s="18" t="str">
        <f t="shared" si="12"/>
        <v>UT Softlinebext 20202CANALIT-SW-08-01</v>
      </c>
      <c r="B221" s="18" t="str">
        <f t="shared" si="13"/>
        <v>IT-SW-08-01CANAL</v>
      </c>
      <c r="C221" s="18"/>
      <c r="D221" s="18" t="s">
        <v>1183</v>
      </c>
      <c r="E221" t="s">
        <v>159</v>
      </c>
      <c r="F221" t="s">
        <v>3938</v>
      </c>
      <c r="G221" s="18" t="str">
        <f t="shared" si="14"/>
        <v>UT Softlinebext 20202</v>
      </c>
      <c r="H221" s="18" t="s">
        <v>119</v>
      </c>
      <c r="I221" s="18" t="s">
        <v>67</v>
      </c>
      <c r="J221" t="s">
        <v>220</v>
      </c>
      <c r="K221" t="s">
        <v>212</v>
      </c>
      <c r="L221" s="70" t="s">
        <v>21</v>
      </c>
      <c r="M221" s="70" t="s">
        <v>65</v>
      </c>
      <c r="N221" s="37" t="s">
        <v>224</v>
      </c>
      <c r="O221" s="37" t="s">
        <v>66</v>
      </c>
      <c r="P221" s="37" t="s">
        <v>1308</v>
      </c>
      <c r="Q221" s="75" t="s">
        <v>159</v>
      </c>
      <c r="R221" t="s">
        <v>227</v>
      </c>
      <c r="S221" s="38">
        <v>106666.66666666667</v>
      </c>
      <c r="T221">
        <v>1</v>
      </c>
      <c r="U221">
        <v>1</v>
      </c>
      <c r="V221" s="43">
        <f>SUMIF(ResumenCotizacion!$C:$C,E221,ResumenCotizacion!$P:$P)</f>
        <v>0</v>
      </c>
      <c r="W221" s="68">
        <f>IF(H221="USD",S221*SolCotizacion!$J$18,S221)</f>
        <v>106666.66666666667</v>
      </c>
      <c r="X221" s="3">
        <f>ROUND(W221/(1-VLOOKUP("Total porcentaje:",ResumenCotizacion!$F:$H,3,0)),2)</f>
        <v>115942.03</v>
      </c>
      <c r="Y221" s="3">
        <f t="shared" si="15"/>
        <v>0</v>
      </c>
    </row>
    <row r="222" spans="1:25" ht="14.25" x14ac:dyDescent="0.2">
      <c r="A222" s="18" t="str">
        <f t="shared" si="12"/>
        <v>UT Softlinebext 20202CANALIT-SW-08-02</v>
      </c>
      <c r="B222" s="18" t="str">
        <f t="shared" si="13"/>
        <v>IT-SW-08-02CANAL</v>
      </c>
      <c r="C222" s="18"/>
      <c r="D222" s="18" t="s">
        <v>1183</v>
      </c>
      <c r="E222" t="s">
        <v>160</v>
      </c>
      <c r="F222" t="s">
        <v>3938</v>
      </c>
      <c r="G222" s="18" t="str">
        <f t="shared" si="14"/>
        <v>UT Softlinebext 20202</v>
      </c>
      <c r="H222" s="18" t="s">
        <v>119</v>
      </c>
      <c r="I222" s="18" t="s">
        <v>67</v>
      </c>
      <c r="J222" t="s">
        <v>220</v>
      </c>
      <c r="K222" t="s">
        <v>212</v>
      </c>
      <c r="L222" s="70" t="s">
        <v>21</v>
      </c>
      <c r="M222" s="70" t="s">
        <v>65</v>
      </c>
      <c r="N222" s="37" t="s">
        <v>224</v>
      </c>
      <c r="O222" s="37" t="s">
        <v>226</v>
      </c>
      <c r="P222" s="37" t="s">
        <v>1308</v>
      </c>
      <c r="Q222" s="75" t="s">
        <v>160</v>
      </c>
      <c r="R222" t="s">
        <v>227</v>
      </c>
      <c r="S222" s="38">
        <v>133333.33333333334</v>
      </c>
      <c r="T222">
        <v>1</v>
      </c>
      <c r="U222">
        <v>1</v>
      </c>
      <c r="V222" s="43">
        <f>SUMIF(ResumenCotizacion!$C:$C,E222,ResumenCotizacion!$P:$P)</f>
        <v>0</v>
      </c>
      <c r="W222" s="68">
        <f>IF(H222="USD",S222*SolCotizacion!$J$18,S222)</f>
        <v>133333.33333333334</v>
      </c>
      <c r="X222" s="3">
        <f>ROUND(W222/(1-VLOOKUP("Total porcentaje:",ResumenCotizacion!$F:$H,3,0)),2)</f>
        <v>144927.54</v>
      </c>
      <c r="Y222" s="3">
        <f t="shared" si="15"/>
        <v>0</v>
      </c>
    </row>
    <row r="223" spans="1:25" ht="14.25" x14ac:dyDescent="0.2">
      <c r="A223" s="18" t="str">
        <f t="shared" si="12"/>
        <v>UT Softlinebext 20202CANALIT-SW-08-03</v>
      </c>
      <c r="B223" s="18" t="str">
        <f t="shared" si="13"/>
        <v>IT-SW-08-03CANAL</v>
      </c>
      <c r="C223" s="18"/>
      <c r="D223" s="18" t="s">
        <v>1183</v>
      </c>
      <c r="E223" t="s">
        <v>161</v>
      </c>
      <c r="F223" t="s">
        <v>3938</v>
      </c>
      <c r="G223" s="18" t="str">
        <f t="shared" si="14"/>
        <v>UT Softlinebext 20202</v>
      </c>
      <c r="H223" s="18" t="s">
        <v>119</v>
      </c>
      <c r="I223" s="18" t="s">
        <v>67</v>
      </c>
      <c r="J223" t="s">
        <v>220</v>
      </c>
      <c r="K223" t="s">
        <v>212</v>
      </c>
      <c r="L223" s="70" t="s">
        <v>21</v>
      </c>
      <c r="M223" s="70" t="s">
        <v>65</v>
      </c>
      <c r="N223" s="37" t="s">
        <v>225</v>
      </c>
      <c r="O223" s="37" t="s">
        <v>66</v>
      </c>
      <c r="P223" s="37" t="s">
        <v>1308</v>
      </c>
      <c r="Q223" s="75" t="s">
        <v>161</v>
      </c>
      <c r="R223" t="s">
        <v>227</v>
      </c>
      <c r="S223" s="38">
        <v>106666.66666666667</v>
      </c>
      <c r="T223">
        <v>1</v>
      </c>
      <c r="U223">
        <v>1</v>
      </c>
      <c r="V223" s="43">
        <f>SUMIF(ResumenCotizacion!$C:$C,E223,ResumenCotizacion!$P:$P)</f>
        <v>0</v>
      </c>
      <c r="W223" s="68">
        <f>IF(H223="USD",S223*SolCotizacion!$J$18,S223)</f>
        <v>106666.66666666667</v>
      </c>
      <c r="X223" s="3">
        <f>ROUND(W223/(1-VLOOKUP("Total porcentaje:",ResumenCotizacion!$F:$H,3,0)),2)</f>
        <v>115942.03</v>
      </c>
      <c r="Y223" s="3">
        <f t="shared" si="15"/>
        <v>0</v>
      </c>
    </row>
    <row r="224" spans="1:25" ht="14.25" x14ac:dyDescent="0.2">
      <c r="A224" s="18" t="str">
        <f t="shared" si="12"/>
        <v>UT Softlinebext 20202CANALIT-SW-08-04</v>
      </c>
      <c r="B224" s="18" t="str">
        <f t="shared" si="13"/>
        <v>IT-SW-08-04CANAL</v>
      </c>
      <c r="C224" s="18"/>
      <c r="D224" s="18" t="s">
        <v>1183</v>
      </c>
      <c r="E224" t="s">
        <v>180</v>
      </c>
      <c r="F224" t="s">
        <v>3938</v>
      </c>
      <c r="G224" s="18" t="str">
        <f t="shared" si="14"/>
        <v>UT Softlinebext 20202</v>
      </c>
      <c r="H224" s="18" t="s">
        <v>119</v>
      </c>
      <c r="I224" s="18" t="s">
        <v>67</v>
      </c>
      <c r="J224" t="s">
        <v>220</v>
      </c>
      <c r="K224" t="s">
        <v>212</v>
      </c>
      <c r="L224" s="70" t="s">
        <v>21</v>
      </c>
      <c r="M224" s="70" t="s">
        <v>65</v>
      </c>
      <c r="N224" s="37" t="s">
        <v>225</v>
      </c>
      <c r="O224" s="37" t="s">
        <v>226</v>
      </c>
      <c r="P224" s="37" t="s">
        <v>1308</v>
      </c>
      <c r="Q224" s="75" t="s">
        <v>180</v>
      </c>
      <c r="R224" t="s">
        <v>227</v>
      </c>
      <c r="S224" s="38">
        <v>200000</v>
      </c>
      <c r="T224">
        <v>1</v>
      </c>
      <c r="U224">
        <v>1</v>
      </c>
      <c r="V224" s="43">
        <f>SUMIF(ResumenCotizacion!$C:$C,E224,ResumenCotizacion!$P:$P)</f>
        <v>0</v>
      </c>
      <c r="W224" s="68">
        <f>IF(H224="USD",S224*SolCotizacion!$J$18,S224)</f>
        <v>200000</v>
      </c>
      <c r="X224" s="3">
        <f>ROUND(W224/(1-VLOOKUP("Total porcentaje:",ResumenCotizacion!$F:$H,3,0)),2)</f>
        <v>217391.3</v>
      </c>
      <c r="Y224" s="3">
        <f t="shared" si="15"/>
        <v>0</v>
      </c>
    </row>
    <row r="225" spans="1:25" ht="14.25" x14ac:dyDescent="0.2">
      <c r="A225" s="18" t="str">
        <f t="shared" si="12"/>
        <v>UT Softlinebext 20202CANALIT-SW-08-05</v>
      </c>
      <c r="B225" s="18" t="str">
        <f t="shared" si="13"/>
        <v>IT-SW-08-05CANAL</v>
      </c>
      <c r="C225" s="18"/>
      <c r="D225" s="18" t="s">
        <v>1183</v>
      </c>
      <c r="E225" t="s">
        <v>181</v>
      </c>
      <c r="F225" t="s">
        <v>3938</v>
      </c>
      <c r="G225" s="18" t="str">
        <f t="shared" si="14"/>
        <v>UT Softlinebext 20202</v>
      </c>
      <c r="H225" s="18" t="s">
        <v>119</v>
      </c>
      <c r="I225" s="18" t="s">
        <v>67</v>
      </c>
      <c r="J225" t="s">
        <v>220</v>
      </c>
      <c r="K225" t="s">
        <v>212</v>
      </c>
      <c r="L225" s="70" t="s">
        <v>21</v>
      </c>
      <c r="M225" s="70" t="s">
        <v>65</v>
      </c>
      <c r="N225" s="37" t="s">
        <v>172</v>
      </c>
      <c r="O225" s="37" t="s">
        <v>66</v>
      </c>
      <c r="P225" s="37" t="s">
        <v>1308</v>
      </c>
      <c r="Q225" s="75" t="s">
        <v>181</v>
      </c>
      <c r="R225" t="s">
        <v>227</v>
      </c>
      <c r="S225" s="38">
        <v>106666.66666666667</v>
      </c>
      <c r="T225">
        <v>1</v>
      </c>
      <c r="U225">
        <v>1</v>
      </c>
      <c r="V225" s="43">
        <f>SUMIF(ResumenCotizacion!$C:$C,E225,ResumenCotizacion!$P:$P)</f>
        <v>0</v>
      </c>
      <c r="W225" s="68">
        <f>IF(H225="USD",S225*SolCotizacion!$J$18,S225)</f>
        <v>106666.66666666667</v>
      </c>
      <c r="X225" s="3">
        <f>ROUND(W225/(1-VLOOKUP("Total porcentaje:",ResumenCotizacion!$F:$H,3,0)),2)</f>
        <v>115942.03</v>
      </c>
      <c r="Y225" s="3">
        <f t="shared" si="15"/>
        <v>0</v>
      </c>
    </row>
    <row r="226" spans="1:25" ht="14.25" x14ac:dyDescent="0.2">
      <c r="A226" s="18" t="str">
        <f t="shared" si="12"/>
        <v>UT Softlinebext 20202CANALIT-SW-08-06</v>
      </c>
      <c r="B226" s="18" t="str">
        <f t="shared" si="13"/>
        <v>IT-SW-08-06CANAL</v>
      </c>
      <c r="C226" s="18"/>
      <c r="D226" s="18" t="s">
        <v>1183</v>
      </c>
      <c r="E226" t="s">
        <v>182</v>
      </c>
      <c r="F226" t="s">
        <v>3938</v>
      </c>
      <c r="G226" s="18" t="str">
        <f t="shared" si="14"/>
        <v>UT Softlinebext 20202</v>
      </c>
      <c r="H226" s="18" t="s">
        <v>119</v>
      </c>
      <c r="I226" s="18" t="s">
        <v>67</v>
      </c>
      <c r="J226" t="s">
        <v>220</v>
      </c>
      <c r="K226" t="s">
        <v>212</v>
      </c>
      <c r="L226" s="70" t="s">
        <v>21</v>
      </c>
      <c r="M226" s="70" t="s">
        <v>65</v>
      </c>
      <c r="N226" s="37" t="s">
        <v>172</v>
      </c>
      <c r="O226" s="37" t="s">
        <v>226</v>
      </c>
      <c r="P226" s="37" t="s">
        <v>1308</v>
      </c>
      <c r="Q226" s="75" t="s">
        <v>182</v>
      </c>
      <c r="R226" t="s">
        <v>227</v>
      </c>
      <c r="S226" s="38">
        <v>293333.33333333331</v>
      </c>
      <c r="T226">
        <v>1</v>
      </c>
      <c r="U226">
        <v>1</v>
      </c>
      <c r="V226" s="43">
        <f>SUMIF(ResumenCotizacion!$C:$C,E226,ResumenCotizacion!$P:$P)</f>
        <v>0</v>
      </c>
      <c r="W226" s="68">
        <f>IF(H226="USD",S226*SolCotizacion!$J$18,S226)</f>
        <v>293333.33333333331</v>
      </c>
      <c r="X226" s="3">
        <f>ROUND(W226/(1-VLOOKUP("Total porcentaje:",ResumenCotizacion!$F:$H,3,0)),2)</f>
        <v>318840.58</v>
      </c>
      <c r="Y226" s="3">
        <f t="shared" si="15"/>
        <v>0</v>
      </c>
    </row>
    <row r="227" spans="1:25" ht="14.25" x14ac:dyDescent="0.2">
      <c r="A227" s="18" t="str">
        <f t="shared" si="12"/>
        <v>UT Softlinebext 20202CANALIT-SW-09-01</v>
      </c>
      <c r="B227" s="18" t="str">
        <f t="shared" si="13"/>
        <v>IT-SW-09-01CANAL</v>
      </c>
      <c r="C227" s="18"/>
      <c r="D227" s="18" t="s">
        <v>1183</v>
      </c>
      <c r="E227" t="s">
        <v>162</v>
      </c>
      <c r="F227" t="s">
        <v>3938</v>
      </c>
      <c r="G227" s="18" t="str">
        <f t="shared" si="14"/>
        <v>UT Softlinebext 20202</v>
      </c>
      <c r="H227" s="18" t="s">
        <v>119</v>
      </c>
      <c r="I227" s="18" t="s">
        <v>67</v>
      </c>
      <c r="J227" t="s">
        <v>221</v>
      </c>
      <c r="K227" t="s">
        <v>211</v>
      </c>
      <c r="L227" s="70" t="s">
        <v>21</v>
      </c>
      <c r="M227" s="70" t="s">
        <v>65</v>
      </c>
      <c r="N227" s="37" t="s">
        <v>224</v>
      </c>
      <c r="O227" s="37" t="s">
        <v>226</v>
      </c>
      <c r="P227" s="37" t="s">
        <v>1305</v>
      </c>
      <c r="Q227" s="75" t="s">
        <v>162</v>
      </c>
      <c r="R227" t="s">
        <v>227</v>
      </c>
      <c r="S227" s="38">
        <v>17333333.333333332</v>
      </c>
      <c r="T227">
        <v>1</v>
      </c>
      <c r="U227">
        <v>1</v>
      </c>
      <c r="V227" s="43">
        <f>SUMIF(ResumenCotizacion!$C:$C,E227,ResumenCotizacion!$P:$P)</f>
        <v>0</v>
      </c>
      <c r="W227" s="68">
        <f>IF(H227="USD",S227*SolCotizacion!$J$18,S227)</f>
        <v>17333333.333333332</v>
      </c>
      <c r="X227" s="3">
        <f>ROUND(W227/(1-VLOOKUP("Total porcentaje:",ResumenCotizacion!$F:$H,3,0)),2)</f>
        <v>18840579.710000001</v>
      </c>
      <c r="Y227" s="3">
        <f t="shared" si="15"/>
        <v>0</v>
      </c>
    </row>
    <row r="228" spans="1:25" ht="14.25" x14ac:dyDescent="0.2">
      <c r="A228" s="18" t="str">
        <f t="shared" si="12"/>
        <v>UT Softlinebext 20202CANALIT-SW-09-02</v>
      </c>
      <c r="B228" s="18" t="str">
        <f t="shared" si="13"/>
        <v>IT-SW-09-02CANAL</v>
      </c>
      <c r="C228" s="18"/>
      <c r="D228" s="18" t="s">
        <v>1183</v>
      </c>
      <c r="E228" t="s">
        <v>163</v>
      </c>
      <c r="F228" t="s">
        <v>3938</v>
      </c>
      <c r="G228" s="18" t="str">
        <f t="shared" si="14"/>
        <v>UT Softlinebext 20202</v>
      </c>
      <c r="H228" s="18" t="s">
        <v>119</v>
      </c>
      <c r="I228" s="18" t="s">
        <v>67</v>
      </c>
      <c r="J228" t="s">
        <v>221</v>
      </c>
      <c r="K228" t="s">
        <v>211</v>
      </c>
      <c r="L228" s="70" t="s">
        <v>21</v>
      </c>
      <c r="M228" s="70" t="s">
        <v>65</v>
      </c>
      <c r="N228" s="37" t="s">
        <v>225</v>
      </c>
      <c r="O228" s="37" t="s">
        <v>226</v>
      </c>
      <c r="P228" s="37" t="s">
        <v>1305</v>
      </c>
      <c r="Q228" s="75" t="s">
        <v>163</v>
      </c>
      <c r="R228" t="s">
        <v>227</v>
      </c>
      <c r="S228" s="38">
        <v>17333333.333333332</v>
      </c>
      <c r="T228">
        <v>1</v>
      </c>
      <c r="U228">
        <v>1</v>
      </c>
      <c r="V228" s="43">
        <f>SUMIF(ResumenCotizacion!$C:$C,E228,ResumenCotizacion!$P:$P)</f>
        <v>0</v>
      </c>
      <c r="W228" s="68">
        <f>IF(H228="USD",S228*SolCotizacion!$J$18,S228)</f>
        <v>17333333.333333332</v>
      </c>
      <c r="X228" s="3">
        <f>ROUND(W228/(1-VLOOKUP("Total porcentaje:",ResumenCotizacion!$F:$H,3,0)),2)</f>
        <v>18840579.710000001</v>
      </c>
      <c r="Y228" s="3">
        <f t="shared" si="15"/>
        <v>0</v>
      </c>
    </row>
    <row r="229" spans="1:25" ht="14.25" x14ac:dyDescent="0.2">
      <c r="A229" s="18" t="str">
        <f t="shared" si="12"/>
        <v>UT Softlinebext 20202CANALIT-SW-09-03</v>
      </c>
      <c r="B229" s="18" t="str">
        <f t="shared" si="13"/>
        <v>IT-SW-09-03CANAL</v>
      </c>
      <c r="C229" s="18"/>
      <c r="D229" s="18" t="s">
        <v>1183</v>
      </c>
      <c r="E229" t="s">
        <v>164</v>
      </c>
      <c r="F229" t="s">
        <v>3938</v>
      </c>
      <c r="G229" s="18" t="str">
        <f t="shared" si="14"/>
        <v>UT Softlinebext 20202</v>
      </c>
      <c r="H229" s="18" t="s">
        <v>119</v>
      </c>
      <c r="I229" s="18" t="s">
        <v>67</v>
      </c>
      <c r="J229" t="s">
        <v>221</v>
      </c>
      <c r="K229" t="s">
        <v>211</v>
      </c>
      <c r="L229" s="70" t="s">
        <v>21</v>
      </c>
      <c r="M229" s="70" t="s">
        <v>65</v>
      </c>
      <c r="N229" s="37" t="s">
        <v>172</v>
      </c>
      <c r="O229" s="37" t="s">
        <v>226</v>
      </c>
      <c r="P229" s="37" t="s">
        <v>1305</v>
      </c>
      <c r="Q229" s="75" t="s">
        <v>164</v>
      </c>
      <c r="R229" t="s">
        <v>227</v>
      </c>
      <c r="S229" s="38">
        <v>17333333.333333332</v>
      </c>
      <c r="T229">
        <v>1</v>
      </c>
      <c r="U229">
        <v>1</v>
      </c>
      <c r="V229" s="43">
        <f>SUMIF(ResumenCotizacion!$C:$C,E229,ResumenCotizacion!$P:$P)</f>
        <v>0</v>
      </c>
      <c r="W229" s="68">
        <f>IF(H229="USD",S229*SolCotizacion!$J$18,S229)</f>
        <v>17333333.333333332</v>
      </c>
      <c r="X229" s="3">
        <f>ROUND(W229/(1-VLOOKUP("Total porcentaje:",ResumenCotizacion!$F:$H,3,0)),2)</f>
        <v>18840579.710000001</v>
      </c>
      <c r="Y229" s="3">
        <f t="shared" si="15"/>
        <v>0</v>
      </c>
    </row>
    <row r="230" spans="1:25" ht="14.25" x14ac:dyDescent="0.2">
      <c r="A230" s="18" t="str">
        <f t="shared" si="12"/>
        <v>UT Softlinebext 20202CANALIT-SW-10-01</v>
      </c>
      <c r="B230" s="18" t="str">
        <f t="shared" si="13"/>
        <v>IT-SW-10-01CANAL</v>
      </c>
      <c r="C230" s="18"/>
      <c r="D230" s="18" t="s">
        <v>1183</v>
      </c>
      <c r="E230" t="s">
        <v>165</v>
      </c>
      <c r="F230" t="s">
        <v>3938</v>
      </c>
      <c r="G230" s="18" t="str">
        <f t="shared" si="14"/>
        <v>UT Softlinebext 20202</v>
      </c>
      <c r="H230" s="18" t="s">
        <v>119</v>
      </c>
      <c r="I230" s="18" t="s">
        <v>67</v>
      </c>
      <c r="J230" t="s">
        <v>222</v>
      </c>
      <c r="K230" t="s">
        <v>210</v>
      </c>
      <c r="L230" s="70" t="s">
        <v>21</v>
      </c>
      <c r="M230" s="70" t="s">
        <v>65</v>
      </c>
      <c r="N230" s="37" t="s">
        <v>225</v>
      </c>
      <c r="O230" s="37" t="s">
        <v>66</v>
      </c>
      <c r="P230" s="37" t="s">
        <v>1305</v>
      </c>
      <c r="Q230" s="75" t="s">
        <v>165</v>
      </c>
      <c r="R230" t="s">
        <v>227</v>
      </c>
      <c r="S230" s="38">
        <v>200000</v>
      </c>
      <c r="T230">
        <v>1</v>
      </c>
      <c r="U230">
        <v>1</v>
      </c>
      <c r="V230" s="43">
        <f>SUMIF(ResumenCotizacion!$C:$C,E230,ResumenCotizacion!$P:$P)</f>
        <v>0</v>
      </c>
      <c r="W230" s="68">
        <f>IF(H230="USD",S230*SolCotizacion!$J$18,S230)</f>
        <v>200000</v>
      </c>
      <c r="X230" s="3">
        <f>ROUND(W230/(1-VLOOKUP("Total porcentaje:",ResumenCotizacion!$F:$H,3,0)),2)</f>
        <v>217391.3</v>
      </c>
      <c r="Y230" s="3">
        <f t="shared" si="15"/>
        <v>0</v>
      </c>
    </row>
    <row r="231" spans="1:25" ht="14.25" x14ac:dyDescent="0.2">
      <c r="A231" s="18" t="str">
        <f t="shared" si="12"/>
        <v>UT Softlinebext 20202CANALIT-SW-10-02</v>
      </c>
      <c r="B231" s="18" t="str">
        <f t="shared" si="13"/>
        <v>IT-SW-10-02CANAL</v>
      </c>
      <c r="C231" s="18"/>
      <c r="D231" s="18" t="s">
        <v>1183</v>
      </c>
      <c r="E231" t="s">
        <v>166</v>
      </c>
      <c r="F231" t="s">
        <v>3938</v>
      </c>
      <c r="G231" s="18" t="str">
        <f t="shared" si="14"/>
        <v>UT Softlinebext 20202</v>
      </c>
      <c r="H231" s="18" t="s">
        <v>119</v>
      </c>
      <c r="I231" s="18" t="s">
        <v>67</v>
      </c>
      <c r="J231" t="s">
        <v>222</v>
      </c>
      <c r="K231" t="s">
        <v>210</v>
      </c>
      <c r="L231" s="70" t="s">
        <v>21</v>
      </c>
      <c r="M231" s="70" t="s">
        <v>65</v>
      </c>
      <c r="N231" s="37" t="s">
        <v>225</v>
      </c>
      <c r="O231" s="37" t="s">
        <v>226</v>
      </c>
      <c r="P231" s="37" t="s">
        <v>1305</v>
      </c>
      <c r="Q231" s="75" t="s">
        <v>166</v>
      </c>
      <c r="R231" t="s">
        <v>227</v>
      </c>
      <c r="S231" s="38">
        <v>200000</v>
      </c>
      <c r="T231">
        <v>1</v>
      </c>
      <c r="U231">
        <v>1</v>
      </c>
      <c r="V231" s="43">
        <f>SUMIF(ResumenCotizacion!$C:$C,E231,ResumenCotizacion!$P:$P)</f>
        <v>0</v>
      </c>
      <c r="W231" s="68">
        <f>IF(H231="USD",S231*SolCotizacion!$J$18,S231)</f>
        <v>200000</v>
      </c>
      <c r="X231" s="3">
        <f>ROUND(W231/(1-VLOOKUP("Total porcentaje:",ResumenCotizacion!$F:$H,3,0)),2)</f>
        <v>217391.3</v>
      </c>
      <c r="Y231" s="3">
        <f t="shared" si="15"/>
        <v>0</v>
      </c>
    </row>
    <row r="232" spans="1:25" ht="14.25" x14ac:dyDescent="0.2">
      <c r="A232" s="18" t="str">
        <f t="shared" si="12"/>
        <v>UT Softlinebext 20202CANALIT-SW-10-03</v>
      </c>
      <c r="B232" s="18" t="str">
        <f t="shared" si="13"/>
        <v>IT-SW-10-03CANAL</v>
      </c>
      <c r="C232" s="18"/>
      <c r="D232" s="18" t="s">
        <v>1183</v>
      </c>
      <c r="E232" t="s">
        <v>167</v>
      </c>
      <c r="F232" t="s">
        <v>3938</v>
      </c>
      <c r="G232" s="18" t="str">
        <f t="shared" si="14"/>
        <v>UT Softlinebext 20202</v>
      </c>
      <c r="H232" s="18" t="s">
        <v>119</v>
      </c>
      <c r="I232" s="18" t="s">
        <v>67</v>
      </c>
      <c r="J232" t="s">
        <v>222</v>
      </c>
      <c r="K232" t="s">
        <v>210</v>
      </c>
      <c r="L232" s="70" t="s">
        <v>21</v>
      </c>
      <c r="M232" s="70" t="s">
        <v>65</v>
      </c>
      <c r="N232" s="37" t="s">
        <v>224</v>
      </c>
      <c r="O232" s="37" t="s">
        <v>66</v>
      </c>
      <c r="P232" s="37" t="s">
        <v>1305</v>
      </c>
      <c r="Q232" s="75" t="s">
        <v>167</v>
      </c>
      <c r="R232" t="s">
        <v>227</v>
      </c>
      <c r="S232" s="38">
        <v>200000</v>
      </c>
      <c r="T232">
        <v>1</v>
      </c>
      <c r="U232">
        <v>1</v>
      </c>
      <c r="V232" s="43">
        <f>SUMIF(ResumenCotizacion!$C:$C,E232,ResumenCotizacion!$P:$P)</f>
        <v>0</v>
      </c>
      <c r="W232" s="68">
        <f>IF(H232="USD",S232*SolCotizacion!$J$18,S232)</f>
        <v>200000</v>
      </c>
      <c r="X232" s="3">
        <f>ROUND(W232/(1-VLOOKUP("Total porcentaje:",ResumenCotizacion!$F:$H,3,0)),2)</f>
        <v>217391.3</v>
      </c>
      <c r="Y232" s="3">
        <f t="shared" si="15"/>
        <v>0</v>
      </c>
    </row>
    <row r="233" spans="1:25" ht="14.25" x14ac:dyDescent="0.2">
      <c r="A233" s="18" t="str">
        <f t="shared" si="12"/>
        <v>UT Softlinebext 20202CANALIT-SW-10-04</v>
      </c>
      <c r="B233" s="18" t="str">
        <f t="shared" si="13"/>
        <v>IT-SW-10-04CANAL</v>
      </c>
      <c r="C233" s="18"/>
      <c r="D233" s="18" t="s">
        <v>1183</v>
      </c>
      <c r="E233" t="s">
        <v>168</v>
      </c>
      <c r="F233" t="s">
        <v>3938</v>
      </c>
      <c r="G233" s="18" t="str">
        <f t="shared" si="14"/>
        <v>UT Softlinebext 20202</v>
      </c>
      <c r="H233" s="18" t="s">
        <v>119</v>
      </c>
      <c r="I233" s="18" t="s">
        <v>67</v>
      </c>
      <c r="J233" t="s">
        <v>222</v>
      </c>
      <c r="K233" t="s">
        <v>210</v>
      </c>
      <c r="L233" s="70" t="s">
        <v>21</v>
      </c>
      <c r="M233" s="70" t="s">
        <v>65</v>
      </c>
      <c r="N233" s="37" t="s">
        <v>172</v>
      </c>
      <c r="O233" s="37" t="s">
        <v>66</v>
      </c>
      <c r="P233" s="37" t="s">
        <v>1305</v>
      </c>
      <c r="Q233" s="75" t="s">
        <v>168</v>
      </c>
      <c r="R233" t="s">
        <v>227</v>
      </c>
      <c r="S233" s="38">
        <v>200000</v>
      </c>
      <c r="T233">
        <v>1</v>
      </c>
      <c r="U233">
        <v>1</v>
      </c>
      <c r="V233" s="43">
        <f>SUMIF(ResumenCotizacion!$C:$C,E233,ResumenCotizacion!$P:$P)</f>
        <v>0</v>
      </c>
      <c r="W233" s="68">
        <f>IF(H233="USD",S233*SolCotizacion!$J$18,S233)</f>
        <v>200000</v>
      </c>
      <c r="X233" s="3">
        <f>ROUND(W233/(1-VLOOKUP("Total porcentaje:",ResumenCotizacion!$F:$H,3,0)),2)</f>
        <v>217391.3</v>
      </c>
      <c r="Y233" s="3">
        <f t="shared" si="15"/>
        <v>0</v>
      </c>
    </row>
    <row r="234" spans="1:25" ht="14.25" x14ac:dyDescent="0.2">
      <c r="A234" s="18" t="str">
        <f t="shared" si="12"/>
        <v>UT Softlinebext 20202CANALIT-SW-10-05</v>
      </c>
      <c r="B234" s="18" t="str">
        <f t="shared" si="13"/>
        <v>IT-SW-10-05CANAL</v>
      </c>
      <c r="C234" s="18"/>
      <c r="D234" s="18" t="s">
        <v>1183</v>
      </c>
      <c r="E234" t="s">
        <v>169</v>
      </c>
      <c r="F234" t="s">
        <v>3938</v>
      </c>
      <c r="G234" s="18" t="str">
        <f t="shared" si="14"/>
        <v>UT Softlinebext 20202</v>
      </c>
      <c r="H234" s="18" t="s">
        <v>119</v>
      </c>
      <c r="I234" s="18" t="s">
        <v>67</v>
      </c>
      <c r="J234" t="s">
        <v>222</v>
      </c>
      <c r="K234" t="s">
        <v>210</v>
      </c>
      <c r="L234" s="70" t="s">
        <v>21</v>
      </c>
      <c r="M234" s="70" t="s">
        <v>65</v>
      </c>
      <c r="N234" s="37" t="s">
        <v>172</v>
      </c>
      <c r="O234" s="37" t="s">
        <v>226</v>
      </c>
      <c r="P234" s="37" t="s">
        <v>1305</v>
      </c>
      <c r="Q234" s="75" t="s">
        <v>169</v>
      </c>
      <c r="R234" t="s">
        <v>227</v>
      </c>
      <c r="S234" s="38">
        <v>240000</v>
      </c>
      <c r="T234">
        <v>1</v>
      </c>
      <c r="U234">
        <v>1</v>
      </c>
      <c r="V234" s="43">
        <f>SUMIF(ResumenCotizacion!$C:$C,E234,ResumenCotizacion!$P:$P)</f>
        <v>0</v>
      </c>
      <c r="W234" s="68">
        <f>IF(H234="USD",S234*SolCotizacion!$J$18,S234)</f>
        <v>240000</v>
      </c>
      <c r="X234" s="3">
        <f>ROUND(W234/(1-VLOOKUP("Total porcentaje:",ResumenCotizacion!$F:$H,3,0)),2)</f>
        <v>260869.57</v>
      </c>
      <c r="Y234" s="3">
        <f t="shared" si="15"/>
        <v>0</v>
      </c>
    </row>
    <row r="235" spans="1:25" ht="14.25" x14ac:dyDescent="0.2">
      <c r="A235" s="18" t="str">
        <f t="shared" si="12"/>
        <v>UT Softlinebext 20202CANALIT-SW-10-06</v>
      </c>
      <c r="B235" s="18" t="str">
        <f t="shared" si="13"/>
        <v>IT-SW-10-06CANAL</v>
      </c>
      <c r="C235" s="18"/>
      <c r="D235" s="18" t="s">
        <v>1183</v>
      </c>
      <c r="E235" t="s">
        <v>170</v>
      </c>
      <c r="F235" t="s">
        <v>3938</v>
      </c>
      <c r="G235" s="18" t="str">
        <f t="shared" si="14"/>
        <v>UT Softlinebext 20202</v>
      </c>
      <c r="H235" s="18" t="s">
        <v>119</v>
      </c>
      <c r="I235" s="18" t="s">
        <v>67</v>
      </c>
      <c r="J235" t="s">
        <v>222</v>
      </c>
      <c r="K235" t="s">
        <v>210</v>
      </c>
      <c r="L235" s="70" t="s">
        <v>21</v>
      </c>
      <c r="M235" s="70" t="s">
        <v>65</v>
      </c>
      <c r="N235" s="37" t="s">
        <v>224</v>
      </c>
      <c r="O235" s="37" t="s">
        <v>226</v>
      </c>
      <c r="P235" s="37" t="s">
        <v>1305</v>
      </c>
      <c r="Q235" s="75" t="s">
        <v>170</v>
      </c>
      <c r="R235" t="s">
        <v>227</v>
      </c>
      <c r="S235" s="38">
        <v>200000</v>
      </c>
      <c r="T235">
        <v>1</v>
      </c>
      <c r="U235">
        <v>1</v>
      </c>
      <c r="V235" s="43">
        <f>SUMIF(ResumenCotizacion!$C:$C,E235,ResumenCotizacion!$P:$P)</f>
        <v>0</v>
      </c>
      <c r="W235" s="68">
        <f>IF(H235="USD",S235*SolCotizacion!$J$18,S235)</f>
        <v>200000</v>
      </c>
      <c r="X235" s="3">
        <f>ROUND(W235/(1-VLOOKUP("Total porcentaje:",ResumenCotizacion!$F:$H,3,0)),2)</f>
        <v>217391.3</v>
      </c>
      <c r="Y235" s="3">
        <f t="shared" si="15"/>
        <v>0</v>
      </c>
    </row>
    <row r="236" spans="1:25" ht="14.25" x14ac:dyDescent="0.2">
      <c r="A236" s="18" t="str">
        <f t="shared" si="12"/>
        <v>UT Softlinebext 20202CANALIT-SW-11-01</v>
      </c>
      <c r="B236" s="18" t="str">
        <f t="shared" si="13"/>
        <v>IT-SW-11-01CANAL</v>
      </c>
      <c r="C236" s="18"/>
      <c r="D236" s="18" t="s">
        <v>1183</v>
      </c>
      <c r="E236" t="s">
        <v>183</v>
      </c>
      <c r="F236" t="s">
        <v>3938</v>
      </c>
      <c r="G236" s="18" t="str">
        <f t="shared" si="14"/>
        <v>UT Softlinebext 20202</v>
      </c>
      <c r="H236" s="18" t="s">
        <v>119</v>
      </c>
      <c r="I236" s="18" t="s">
        <v>67</v>
      </c>
      <c r="J236" t="s">
        <v>223</v>
      </c>
      <c r="K236" t="s">
        <v>210</v>
      </c>
      <c r="L236" s="70" t="s">
        <v>21</v>
      </c>
      <c r="M236" s="70" t="s">
        <v>65</v>
      </c>
      <c r="N236" s="37" t="s">
        <v>224</v>
      </c>
      <c r="O236" s="37" t="s">
        <v>226</v>
      </c>
      <c r="P236" s="37" t="s">
        <v>1305</v>
      </c>
      <c r="Q236" s="75" t="s">
        <v>183</v>
      </c>
      <c r="R236" t="s">
        <v>227</v>
      </c>
      <c r="S236" s="38">
        <v>200000</v>
      </c>
      <c r="T236">
        <v>1</v>
      </c>
      <c r="U236">
        <v>1</v>
      </c>
      <c r="V236" s="43">
        <f>SUMIF(ResumenCotizacion!$C:$C,E236,ResumenCotizacion!$P:$P)</f>
        <v>0</v>
      </c>
      <c r="W236" s="68">
        <f>IF(H236="USD",S236*SolCotizacion!$J$18,S236)</f>
        <v>200000</v>
      </c>
      <c r="X236" s="3">
        <f>ROUND(W236/(1-VLOOKUP("Total porcentaje:",ResumenCotizacion!$F:$H,3,0)),2)</f>
        <v>217391.3</v>
      </c>
      <c r="Y236" s="3">
        <f t="shared" si="15"/>
        <v>0</v>
      </c>
    </row>
    <row r="237" spans="1:25" ht="14.25" x14ac:dyDescent="0.2">
      <c r="A237" s="18" t="str">
        <f t="shared" si="12"/>
        <v>UT Softlinebext 20202CANALIT-SW-11-02</v>
      </c>
      <c r="B237" s="18" t="str">
        <f t="shared" si="13"/>
        <v>IT-SW-11-02CANAL</v>
      </c>
      <c r="C237" s="18"/>
      <c r="D237" s="18" t="s">
        <v>1183</v>
      </c>
      <c r="E237" t="s">
        <v>184</v>
      </c>
      <c r="F237" t="s">
        <v>3938</v>
      </c>
      <c r="G237" s="18" t="str">
        <f t="shared" si="14"/>
        <v>UT Softlinebext 20202</v>
      </c>
      <c r="H237" s="18" t="s">
        <v>119</v>
      </c>
      <c r="I237" s="18" t="s">
        <v>67</v>
      </c>
      <c r="J237" t="s">
        <v>223</v>
      </c>
      <c r="K237" t="s">
        <v>210</v>
      </c>
      <c r="L237" s="70" t="s">
        <v>21</v>
      </c>
      <c r="M237" s="70" t="s">
        <v>65</v>
      </c>
      <c r="N237" s="37" t="s">
        <v>225</v>
      </c>
      <c r="O237" s="37" t="s">
        <v>66</v>
      </c>
      <c r="P237" s="37" t="s">
        <v>1305</v>
      </c>
      <c r="Q237" s="75" t="s">
        <v>184</v>
      </c>
      <c r="R237" t="s">
        <v>227</v>
      </c>
      <c r="S237" s="38">
        <v>200000</v>
      </c>
      <c r="T237">
        <v>1</v>
      </c>
      <c r="U237">
        <v>1</v>
      </c>
      <c r="V237" s="43">
        <f>SUMIF(ResumenCotizacion!$C:$C,E237,ResumenCotizacion!$P:$P)</f>
        <v>0</v>
      </c>
      <c r="W237" s="68">
        <f>IF(H237="USD",S237*SolCotizacion!$J$18,S237)</f>
        <v>200000</v>
      </c>
      <c r="X237" s="3">
        <f>ROUND(W237/(1-VLOOKUP("Total porcentaje:",ResumenCotizacion!$F:$H,3,0)),2)</f>
        <v>217391.3</v>
      </c>
      <c r="Y237" s="3">
        <f t="shared" si="15"/>
        <v>0</v>
      </c>
    </row>
    <row r="238" spans="1:25" ht="14.25" x14ac:dyDescent="0.2">
      <c r="A238" s="18" t="str">
        <f t="shared" si="12"/>
        <v>UT Softlinebext 20202CANALIT-SW-11-03</v>
      </c>
      <c r="B238" s="18" t="str">
        <f t="shared" si="13"/>
        <v>IT-SW-11-03CANAL</v>
      </c>
      <c r="C238" s="18"/>
      <c r="D238" s="18" t="s">
        <v>1183</v>
      </c>
      <c r="E238" t="s">
        <v>185</v>
      </c>
      <c r="F238" t="s">
        <v>3938</v>
      </c>
      <c r="G238" s="18" t="str">
        <f t="shared" si="14"/>
        <v>UT Softlinebext 20202</v>
      </c>
      <c r="H238" s="18" t="s">
        <v>119</v>
      </c>
      <c r="I238" s="18" t="s">
        <v>67</v>
      </c>
      <c r="J238" t="s">
        <v>223</v>
      </c>
      <c r="K238" t="s">
        <v>210</v>
      </c>
      <c r="L238" s="70" t="s">
        <v>21</v>
      </c>
      <c r="M238" s="70" t="s">
        <v>65</v>
      </c>
      <c r="N238" s="37" t="s">
        <v>225</v>
      </c>
      <c r="O238" s="37" t="s">
        <v>226</v>
      </c>
      <c r="P238" s="37" t="s">
        <v>1305</v>
      </c>
      <c r="Q238" s="75" t="s">
        <v>185</v>
      </c>
      <c r="R238" t="s">
        <v>227</v>
      </c>
      <c r="S238" s="38">
        <v>240000</v>
      </c>
      <c r="T238">
        <v>1</v>
      </c>
      <c r="U238">
        <v>1</v>
      </c>
      <c r="V238" s="43">
        <f>SUMIF(ResumenCotizacion!$C:$C,E238,ResumenCotizacion!$P:$P)</f>
        <v>0</v>
      </c>
      <c r="W238" s="68">
        <f>IF(H238="USD",S238*SolCotizacion!$J$18,S238)</f>
        <v>240000</v>
      </c>
      <c r="X238" s="3">
        <f>ROUND(W238/(1-VLOOKUP("Total porcentaje:",ResumenCotizacion!$F:$H,3,0)),2)</f>
        <v>260869.57</v>
      </c>
      <c r="Y238" s="3">
        <f t="shared" si="15"/>
        <v>0</v>
      </c>
    </row>
    <row r="239" spans="1:25" ht="14.25" x14ac:dyDescent="0.2">
      <c r="A239" s="18" t="str">
        <f t="shared" si="12"/>
        <v>UT Softlinebext 20202CANALIT-SW-11-04</v>
      </c>
      <c r="B239" s="18" t="str">
        <f t="shared" si="13"/>
        <v>IT-SW-11-04CANAL</v>
      </c>
      <c r="C239" s="18"/>
      <c r="D239" s="18" t="s">
        <v>1183</v>
      </c>
      <c r="E239" t="s">
        <v>186</v>
      </c>
      <c r="F239" t="s">
        <v>3938</v>
      </c>
      <c r="G239" s="18" t="str">
        <f t="shared" si="14"/>
        <v>UT Softlinebext 20202</v>
      </c>
      <c r="H239" s="18" t="s">
        <v>119</v>
      </c>
      <c r="I239" s="18" t="s">
        <v>67</v>
      </c>
      <c r="J239" t="s">
        <v>223</v>
      </c>
      <c r="K239" t="s">
        <v>210</v>
      </c>
      <c r="L239" s="70" t="s">
        <v>21</v>
      </c>
      <c r="M239" s="70" t="s">
        <v>65</v>
      </c>
      <c r="N239" s="37" t="s">
        <v>172</v>
      </c>
      <c r="O239" s="37" t="s">
        <v>66</v>
      </c>
      <c r="P239" s="37" t="s">
        <v>1305</v>
      </c>
      <c r="Q239" s="75" t="s">
        <v>186</v>
      </c>
      <c r="R239" t="s">
        <v>227</v>
      </c>
      <c r="S239" s="38">
        <v>240000</v>
      </c>
      <c r="T239">
        <v>1</v>
      </c>
      <c r="U239">
        <v>1</v>
      </c>
      <c r="V239" s="43">
        <f>SUMIF(ResumenCotizacion!$C:$C,E239,ResumenCotizacion!$P:$P)</f>
        <v>0</v>
      </c>
      <c r="W239" s="68">
        <f>IF(H239="USD",S239*SolCotizacion!$J$18,S239)</f>
        <v>240000</v>
      </c>
      <c r="X239" s="3">
        <f>ROUND(W239/(1-VLOOKUP("Total porcentaje:",ResumenCotizacion!$F:$H,3,0)),2)</f>
        <v>260869.57</v>
      </c>
      <c r="Y239" s="3">
        <f t="shared" si="15"/>
        <v>0</v>
      </c>
    </row>
    <row r="240" spans="1:25" ht="14.25" x14ac:dyDescent="0.2">
      <c r="A240" s="18" t="str">
        <f t="shared" si="12"/>
        <v>UT Softlinebext 20202CANALIT-SW-11-05</v>
      </c>
      <c r="B240" s="18" t="str">
        <f t="shared" si="13"/>
        <v>IT-SW-11-05CANAL</v>
      </c>
      <c r="C240" s="18"/>
      <c r="D240" s="18" t="s">
        <v>1183</v>
      </c>
      <c r="E240" t="s">
        <v>187</v>
      </c>
      <c r="F240" t="s">
        <v>3938</v>
      </c>
      <c r="G240" s="18" t="str">
        <f t="shared" si="14"/>
        <v>UT Softlinebext 20202</v>
      </c>
      <c r="H240" s="18" t="s">
        <v>119</v>
      </c>
      <c r="I240" s="18" t="s">
        <v>67</v>
      </c>
      <c r="J240" t="s">
        <v>223</v>
      </c>
      <c r="K240" t="s">
        <v>210</v>
      </c>
      <c r="L240" s="70" t="s">
        <v>21</v>
      </c>
      <c r="M240" s="70" t="s">
        <v>65</v>
      </c>
      <c r="N240" s="37" t="s">
        <v>172</v>
      </c>
      <c r="O240" s="37" t="s">
        <v>226</v>
      </c>
      <c r="P240" s="37" t="s">
        <v>1305</v>
      </c>
      <c r="Q240" s="75" t="s">
        <v>187</v>
      </c>
      <c r="R240" t="s">
        <v>227</v>
      </c>
      <c r="S240" s="38">
        <v>266666.66666666669</v>
      </c>
      <c r="T240">
        <v>1</v>
      </c>
      <c r="U240">
        <v>1</v>
      </c>
      <c r="V240" s="43">
        <f>SUMIF(ResumenCotizacion!$C:$C,E240,ResumenCotizacion!$P:$P)</f>
        <v>0</v>
      </c>
      <c r="W240" s="68">
        <f>IF(H240="USD",S240*SolCotizacion!$J$18,S240)</f>
        <v>266666.66666666669</v>
      </c>
      <c r="X240" s="3">
        <f>ROUND(W240/(1-VLOOKUP("Total porcentaje:",ResumenCotizacion!$F:$H,3,0)),2)</f>
        <v>289855.07</v>
      </c>
      <c r="Y240" s="3">
        <f t="shared" si="15"/>
        <v>0</v>
      </c>
    </row>
    <row r="241" spans="1:25" ht="14.25" x14ac:dyDescent="0.2">
      <c r="A241" s="18" t="str">
        <f t="shared" si="12"/>
        <v>UT Softlinebext 20202CANALIT-SW-11-06</v>
      </c>
      <c r="B241" s="18" t="str">
        <f t="shared" si="13"/>
        <v>IT-SW-11-06CANAL</v>
      </c>
      <c r="C241" s="18"/>
      <c r="D241" s="18" t="s">
        <v>1183</v>
      </c>
      <c r="E241" t="s">
        <v>188</v>
      </c>
      <c r="F241" t="s">
        <v>3938</v>
      </c>
      <c r="G241" s="18" t="str">
        <f t="shared" si="14"/>
        <v>UT Softlinebext 20202</v>
      </c>
      <c r="H241" s="18" t="s">
        <v>119</v>
      </c>
      <c r="I241" s="18" t="s">
        <v>67</v>
      </c>
      <c r="J241" t="s">
        <v>223</v>
      </c>
      <c r="K241" t="s">
        <v>210</v>
      </c>
      <c r="L241" s="70" t="s">
        <v>21</v>
      </c>
      <c r="M241" s="70" t="s">
        <v>65</v>
      </c>
      <c r="N241" s="37" t="s">
        <v>224</v>
      </c>
      <c r="O241" s="37" t="s">
        <v>66</v>
      </c>
      <c r="P241" s="37" t="s">
        <v>1305</v>
      </c>
      <c r="Q241" s="75" t="s">
        <v>188</v>
      </c>
      <c r="R241" t="s">
        <v>227</v>
      </c>
      <c r="S241" s="38">
        <v>200000</v>
      </c>
      <c r="T241">
        <v>1</v>
      </c>
      <c r="U241">
        <v>1</v>
      </c>
      <c r="V241" s="43">
        <f>SUMIF(ResumenCotizacion!$C:$C,E241,ResumenCotizacion!$P:$P)</f>
        <v>0</v>
      </c>
      <c r="W241" s="68">
        <f>IF(H241="USD",S241*SolCotizacion!$J$18,S241)</f>
        <v>200000</v>
      </c>
      <c r="X241" s="3">
        <f>ROUND(W241/(1-VLOOKUP("Total porcentaje:",ResumenCotizacion!$F:$H,3,0)),2)</f>
        <v>217391.3</v>
      </c>
      <c r="Y241" s="3">
        <f t="shared" si="15"/>
        <v>0</v>
      </c>
    </row>
    <row r="242" spans="1:25" ht="14.25" x14ac:dyDescent="0.2">
      <c r="A242" s="18" t="str">
        <f t="shared" si="12"/>
        <v>Catalogo principalOVS_ES ACADEMICO125-01037</v>
      </c>
      <c r="B242" s="18" t="str">
        <f t="shared" si="13"/>
        <v>125-01037OVS_ES ACADEMICO</v>
      </c>
      <c r="C242" s="18"/>
      <c r="D242" t="s">
        <v>122</v>
      </c>
      <c r="E242" t="s">
        <v>231</v>
      </c>
      <c r="F242" t="s">
        <v>230</v>
      </c>
      <c r="G242" s="18" t="str">
        <f t="shared" si="14"/>
        <v>Catalogo principal</v>
      </c>
      <c r="H242" s="43" t="s">
        <v>121</v>
      </c>
      <c r="I242" s="37" t="s">
        <v>67</v>
      </c>
      <c r="J242" t="s">
        <v>4301</v>
      </c>
      <c r="K242" t="s">
        <v>40</v>
      </c>
      <c r="L242" s="70" t="s">
        <v>21</v>
      </c>
      <c r="M242" s="70" t="s">
        <v>3946</v>
      </c>
      <c r="N242" s="37" t="s">
        <v>67</v>
      </c>
      <c r="O242" s="37" t="s">
        <v>67</v>
      </c>
      <c r="P242" s="37" t="s">
        <v>230</v>
      </c>
      <c r="Q242" s="75" t="s">
        <v>231</v>
      </c>
      <c r="R242" t="s">
        <v>3696</v>
      </c>
      <c r="S242" s="38">
        <v>41</v>
      </c>
      <c r="T242">
        <v>1</v>
      </c>
      <c r="U242">
        <v>0</v>
      </c>
      <c r="V242" s="43">
        <f>SUMIF(ResumenCotizacion!$C:$C,E242,ResumenCotizacion!$P:$P)</f>
        <v>0</v>
      </c>
      <c r="W242" s="68">
        <f>IF(H242="USD",S242*SolCotizacion!$J$18,S242)</f>
        <v>160863.09</v>
      </c>
      <c r="X242" s="3">
        <f>ROUND(W242/(1-VLOOKUP("Total porcentaje:",ResumenCotizacion!$F:$H,3,0)),2)</f>
        <v>174851.18</v>
      </c>
      <c r="Y242" s="3">
        <f t="shared" si="15"/>
        <v>0</v>
      </c>
    </row>
    <row r="243" spans="1:25" ht="14.25" x14ac:dyDescent="0.2">
      <c r="A243" s="18" t="str">
        <f t="shared" si="12"/>
        <v>Catalogo principalOVS_ES ACADEMICO125-01038</v>
      </c>
      <c r="B243" s="18" t="str">
        <f t="shared" si="13"/>
        <v>125-01038OVS_ES ACADEMICO</v>
      </c>
      <c r="C243" s="18"/>
      <c r="D243" t="s">
        <v>122</v>
      </c>
      <c r="E243" t="s">
        <v>232</v>
      </c>
      <c r="F243" t="s">
        <v>230</v>
      </c>
      <c r="G243" s="18" t="str">
        <f t="shared" si="14"/>
        <v>Catalogo principal</v>
      </c>
      <c r="H243" s="43" t="s">
        <v>121</v>
      </c>
      <c r="I243" s="37" t="s">
        <v>67</v>
      </c>
      <c r="J243" t="s">
        <v>4302</v>
      </c>
      <c r="K243" t="s">
        <v>40</v>
      </c>
      <c r="L243" s="70" t="s">
        <v>21</v>
      </c>
      <c r="M243" s="70" t="s">
        <v>3946</v>
      </c>
      <c r="N243" s="37" t="s">
        <v>67</v>
      </c>
      <c r="O243" s="37" t="s">
        <v>67</v>
      </c>
      <c r="P243" s="37" t="s">
        <v>230</v>
      </c>
      <c r="Q243" s="75" t="s">
        <v>232</v>
      </c>
      <c r="R243" t="s">
        <v>3696</v>
      </c>
      <c r="S243" s="38">
        <v>41</v>
      </c>
      <c r="T243">
        <v>1</v>
      </c>
      <c r="U243">
        <v>0</v>
      </c>
      <c r="V243" s="43">
        <f>SUMIF(ResumenCotizacion!$C:$C,E243,ResumenCotizacion!$P:$P)</f>
        <v>0</v>
      </c>
      <c r="W243" s="68">
        <f>IF(H243="USD",S243*SolCotizacion!$J$18,S243)</f>
        <v>160863.09</v>
      </c>
      <c r="X243" s="3">
        <f>ROUND(W243/(1-VLOOKUP("Total porcentaje:",ResumenCotizacion!$F:$H,3,0)),2)</f>
        <v>174851.18</v>
      </c>
      <c r="Y243" s="3">
        <f t="shared" si="15"/>
        <v>0</v>
      </c>
    </row>
    <row r="244" spans="1:25" ht="14.25" x14ac:dyDescent="0.2">
      <c r="A244" s="18" t="str">
        <f t="shared" si="12"/>
        <v>Catalogo principalOVS_ES ACADEMICO126-01617</v>
      </c>
      <c r="B244" s="18" t="str">
        <f t="shared" si="13"/>
        <v>126-01617OVS_ES ACADEMICO</v>
      </c>
      <c r="C244" s="18"/>
      <c r="D244" t="s">
        <v>122</v>
      </c>
      <c r="E244" t="s">
        <v>233</v>
      </c>
      <c r="F244" t="s">
        <v>230</v>
      </c>
      <c r="G244" s="18" t="str">
        <f t="shared" si="14"/>
        <v>Catalogo principal</v>
      </c>
      <c r="H244" s="43" t="s">
        <v>121</v>
      </c>
      <c r="I244" s="37" t="s">
        <v>67</v>
      </c>
      <c r="J244" t="s">
        <v>4303</v>
      </c>
      <c r="K244" t="s">
        <v>40</v>
      </c>
      <c r="L244" s="70" t="s">
        <v>21</v>
      </c>
      <c r="M244" s="70" t="s">
        <v>3946</v>
      </c>
      <c r="N244" s="37" t="s">
        <v>67</v>
      </c>
      <c r="O244" s="37" t="s">
        <v>67</v>
      </c>
      <c r="P244" s="37" t="s">
        <v>230</v>
      </c>
      <c r="Q244" s="75" t="s">
        <v>233</v>
      </c>
      <c r="R244" t="s">
        <v>3696</v>
      </c>
      <c r="S244" s="38">
        <v>41</v>
      </c>
      <c r="T244">
        <v>1</v>
      </c>
      <c r="U244">
        <v>0</v>
      </c>
      <c r="V244" s="43">
        <f>SUMIF(ResumenCotizacion!$C:$C,E244,ResumenCotizacion!$P:$P)</f>
        <v>0</v>
      </c>
      <c r="W244" s="68">
        <f>IF(H244="USD",S244*SolCotizacion!$J$18,S244)</f>
        <v>160863.09</v>
      </c>
      <c r="X244" s="3">
        <f>ROUND(W244/(1-VLOOKUP("Total porcentaje:",ResumenCotizacion!$F:$H,3,0)),2)</f>
        <v>174851.18</v>
      </c>
      <c r="Y244" s="3">
        <f t="shared" si="15"/>
        <v>0</v>
      </c>
    </row>
    <row r="245" spans="1:25" ht="14.25" x14ac:dyDescent="0.2">
      <c r="A245" s="18" t="str">
        <f t="shared" si="12"/>
        <v>Catalogo principalOVS_ES ACADEMICO126-01618</v>
      </c>
      <c r="B245" s="18" t="str">
        <f t="shared" si="13"/>
        <v>126-01618OVS_ES ACADEMICO</v>
      </c>
      <c r="C245" s="18"/>
      <c r="D245" t="s">
        <v>122</v>
      </c>
      <c r="E245" t="s">
        <v>234</v>
      </c>
      <c r="F245" t="s">
        <v>230</v>
      </c>
      <c r="G245" s="18" t="str">
        <f t="shared" si="14"/>
        <v>Catalogo principal</v>
      </c>
      <c r="H245" s="43" t="s">
        <v>121</v>
      </c>
      <c r="I245" s="37" t="s">
        <v>67</v>
      </c>
      <c r="J245" t="s">
        <v>4304</v>
      </c>
      <c r="K245" t="s">
        <v>40</v>
      </c>
      <c r="L245" s="70" t="s">
        <v>21</v>
      </c>
      <c r="M245" s="70" t="s">
        <v>3946</v>
      </c>
      <c r="N245" s="37" t="s">
        <v>67</v>
      </c>
      <c r="O245" s="37" t="s">
        <v>67</v>
      </c>
      <c r="P245" s="37" t="s">
        <v>230</v>
      </c>
      <c r="Q245" s="75" t="s">
        <v>234</v>
      </c>
      <c r="R245" t="s">
        <v>3696</v>
      </c>
      <c r="S245" s="38">
        <v>41</v>
      </c>
      <c r="T245">
        <v>1</v>
      </c>
      <c r="U245">
        <v>0</v>
      </c>
      <c r="V245" s="43">
        <f>SUMIF(ResumenCotizacion!$C:$C,E245,ResumenCotizacion!$P:$P)</f>
        <v>0</v>
      </c>
      <c r="W245" s="68">
        <f>IF(H245="USD",S245*SolCotizacion!$J$18,S245)</f>
        <v>160863.09</v>
      </c>
      <c r="X245" s="3">
        <f>ROUND(W245/(1-VLOOKUP("Total porcentaje:",ResumenCotizacion!$F:$H,3,0)),2)</f>
        <v>174851.18</v>
      </c>
      <c r="Y245" s="3">
        <f t="shared" si="15"/>
        <v>0</v>
      </c>
    </row>
    <row r="246" spans="1:25" ht="14.25" x14ac:dyDescent="0.2">
      <c r="A246" s="18" t="str">
        <f t="shared" si="12"/>
        <v>Catalogo principalOVS_ES ACADEMICO126-01619</v>
      </c>
      <c r="B246" s="18" t="str">
        <f t="shared" si="13"/>
        <v>126-01619OVS_ES ACADEMICO</v>
      </c>
      <c r="C246" s="18"/>
      <c r="D246" t="s">
        <v>122</v>
      </c>
      <c r="E246" t="s">
        <v>235</v>
      </c>
      <c r="F246" t="s">
        <v>230</v>
      </c>
      <c r="G246" s="18" t="str">
        <f t="shared" si="14"/>
        <v>Catalogo principal</v>
      </c>
      <c r="H246" s="43" t="s">
        <v>121</v>
      </c>
      <c r="I246" s="37" t="s">
        <v>67</v>
      </c>
      <c r="J246" t="s">
        <v>4305</v>
      </c>
      <c r="K246" t="s">
        <v>40</v>
      </c>
      <c r="L246" s="70" t="s">
        <v>21</v>
      </c>
      <c r="M246" s="70" t="s">
        <v>3946</v>
      </c>
      <c r="N246" s="37" t="s">
        <v>67</v>
      </c>
      <c r="O246" s="37" t="s">
        <v>67</v>
      </c>
      <c r="P246" s="37" t="s">
        <v>230</v>
      </c>
      <c r="Q246" s="75" t="s">
        <v>235</v>
      </c>
      <c r="R246" t="s">
        <v>3696</v>
      </c>
      <c r="S246" s="38">
        <v>41</v>
      </c>
      <c r="T246">
        <v>1</v>
      </c>
      <c r="U246">
        <v>0</v>
      </c>
      <c r="V246" s="43">
        <f>SUMIF(ResumenCotizacion!$C:$C,E246,ResumenCotizacion!$P:$P)</f>
        <v>0</v>
      </c>
      <c r="W246" s="68">
        <f>IF(H246="USD",S246*SolCotizacion!$J$18,S246)</f>
        <v>160863.09</v>
      </c>
      <c r="X246" s="3">
        <f>ROUND(W246/(1-VLOOKUP("Total porcentaje:",ResumenCotizacion!$F:$H,3,0)),2)</f>
        <v>174851.18</v>
      </c>
      <c r="Y246" s="3">
        <f t="shared" si="15"/>
        <v>0</v>
      </c>
    </row>
    <row r="247" spans="1:25" ht="14.25" x14ac:dyDescent="0.2">
      <c r="A247" s="18" t="str">
        <f t="shared" si="12"/>
        <v>Catalogo principalOVS_ES ACADEMICO126-01620</v>
      </c>
      <c r="B247" s="18" t="str">
        <f t="shared" si="13"/>
        <v>126-01620OVS_ES ACADEMICO</v>
      </c>
      <c r="C247" s="18"/>
      <c r="D247" t="s">
        <v>122</v>
      </c>
      <c r="E247" t="s">
        <v>236</v>
      </c>
      <c r="F247" t="s">
        <v>230</v>
      </c>
      <c r="G247" s="18" t="str">
        <f t="shared" si="14"/>
        <v>Catalogo principal</v>
      </c>
      <c r="H247" s="43" t="s">
        <v>121</v>
      </c>
      <c r="I247" s="37" t="s">
        <v>67</v>
      </c>
      <c r="J247" t="s">
        <v>4306</v>
      </c>
      <c r="K247" t="s">
        <v>40</v>
      </c>
      <c r="L247" s="70" t="s">
        <v>21</v>
      </c>
      <c r="M247" s="70" t="s">
        <v>3946</v>
      </c>
      <c r="N247" s="37" t="s">
        <v>67</v>
      </c>
      <c r="O247" s="37" t="s">
        <v>67</v>
      </c>
      <c r="P247" s="37" t="s">
        <v>230</v>
      </c>
      <c r="Q247" s="75" t="s">
        <v>236</v>
      </c>
      <c r="R247" t="s">
        <v>3696</v>
      </c>
      <c r="S247" s="38">
        <v>41</v>
      </c>
      <c r="T247">
        <v>1</v>
      </c>
      <c r="U247">
        <v>0</v>
      </c>
      <c r="V247" s="43">
        <f>SUMIF(ResumenCotizacion!$C:$C,E247,ResumenCotizacion!$P:$P)</f>
        <v>0</v>
      </c>
      <c r="W247" s="68">
        <f>IF(H247="USD",S247*SolCotizacion!$J$18,S247)</f>
        <v>160863.09</v>
      </c>
      <c r="X247" s="3">
        <f>ROUND(W247/(1-VLOOKUP("Total porcentaje:",ResumenCotizacion!$F:$H,3,0)),2)</f>
        <v>174851.18</v>
      </c>
      <c r="Y247" s="3">
        <f t="shared" si="15"/>
        <v>0</v>
      </c>
    </row>
    <row r="248" spans="1:25" ht="14.25" x14ac:dyDescent="0.2">
      <c r="A248" s="18" t="str">
        <f t="shared" si="12"/>
        <v>Catalogo principalOVS_ES ACADEMICO228-09538</v>
      </c>
      <c r="B248" s="18" t="str">
        <f t="shared" si="13"/>
        <v>228-09538OVS_ES ACADEMICO</v>
      </c>
      <c r="C248" s="18"/>
      <c r="D248" t="s">
        <v>122</v>
      </c>
      <c r="E248" t="s">
        <v>237</v>
      </c>
      <c r="F248" t="s">
        <v>230</v>
      </c>
      <c r="G248" s="18" t="str">
        <f t="shared" si="14"/>
        <v>Catalogo principal</v>
      </c>
      <c r="H248" s="43" t="s">
        <v>121</v>
      </c>
      <c r="I248" s="37" t="s">
        <v>67</v>
      </c>
      <c r="J248" t="s">
        <v>4307</v>
      </c>
      <c r="K248" t="s">
        <v>40</v>
      </c>
      <c r="L248" s="70" t="s">
        <v>21</v>
      </c>
      <c r="M248" s="70" t="s">
        <v>3946</v>
      </c>
      <c r="N248" s="37" t="s">
        <v>67</v>
      </c>
      <c r="O248" s="37" t="s">
        <v>67</v>
      </c>
      <c r="P248" s="37" t="s">
        <v>230</v>
      </c>
      <c r="Q248" s="75" t="s">
        <v>237</v>
      </c>
      <c r="R248" t="s">
        <v>3696</v>
      </c>
      <c r="S248" s="38">
        <v>104</v>
      </c>
      <c r="T248">
        <v>1</v>
      </c>
      <c r="U248">
        <v>0</v>
      </c>
      <c r="V248" s="43">
        <f>SUMIF(ResumenCotizacion!$C:$C,E248,ResumenCotizacion!$P:$P)</f>
        <v>0</v>
      </c>
      <c r="W248" s="68">
        <f>IF(H248="USD",S248*SolCotizacion!$J$18,S248)</f>
        <v>408042.95999999996</v>
      </c>
      <c r="X248" s="3">
        <f>ROUND(W248/(1-VLOOKUP("Total porcentaje:",ResumenCotizacion!$F:$H,3,0)),2)</f>
        <v>443524.96</v>
      </c>
      <c r="Y248" s="3">
        <f t="shared" si="15"/>
        <v>0</v>
      </c>
    </row>
    <row r="249" spans="1:25" ht="14.25" x14ac:dyDescent="0.2">
      <c r="A249" s="18" t="str">
        <f t="shared" si="12"/>
        <v>Catalogo principalOVS_ES ACADEMICO228-09539</v>
      </c>
      <c r="B249" s="18" t="str">
        <f t="shared" si="13"/>
        <v>228-09539OVS_ES ACADEMICO</v>
      </c>
      <c r="C249" s="18"/>
      <c r="D249" t="s">
        <v>122</v>
      </c>
      <c r="E249" t="s">
        <v>238</v>
      </c>
      <c r="F249" t="s">
        <v>230</v>
      </c>
      <c r="G249" s="18" t="str">
        <f t="shared" si="14"/>
        <v>Catalogo principal</v>
      </c>
      <c r="H249" s="43" t="s">
        <v>121</v>
      </c>
      <c r="I249" s="37" t="s">
        <v>67</v>
      </c>
      <c r="J249" t="s">
        <v>4308</v>
      </c>
      <c r="K249" t="s">
        <v>40</v>
      </c>
      <c r="L249" s="70" t="s">
        <v>21</v>
      </c>
      <c r="M249" s="70" t="s">
        <v>3946</v>
      </c>
      <c r="N249" s="37" t="s">
        <v>67</v>
      </c>
      <c r="O249" s="37" t="s">
        <v>67</v>
      </c>
      <c r="P249" s="37" t="s">
        <v>230</v>
      </c>
      <c r="Q249" s="75" t="s">
        <v>238</v>
      </c>
      <c r="R249" t="s">
        <v>3696</v>
      </c>
      <c r="S249" s="38">
        <v>104</v>
      </c>
      <c r="T249">
        <v>1</v>
      </c>
      <c r="U249">
        <v>0</v>
      </c>
      <c r="V249" s="43">
        <f>SUMIF(ResumenCotizacion!$C:$C,E249,ResumenCotizacion!$P:$P)</f>
        <v>0</v>
      </c>
      <c r="W249" s="68">
        <f>IF(H249="USD",S249*SolCotizacion!$J$18,S249)</f>
        <v>408042.95999999996</v>
      </c>
      <c r="X249" s="3">
        <f>ROUND(W249/(1-VLOOKUP("Total porcentaje:",ResumenCotizacion!$F:$H,3,0)),2)</f>
        <v>443524.96</v>
      </c>
      <c r="Y249" s="3">
        <f t="shared" si="15"/>
        <v>0</v>
      </c>
    </row>
    <row r="250" spans="1:25" ht="14.25" x14ac:dyDescent="0.2">
      <c r="A250" s="18" t="str">
        <f t="shared" si="12"/>
        <v>Catalogo principalOVS_ES ACADEMICO2FJ-00005</v>
      </c>
      <c r="B250" s="18" t="str">
        <f t="shared" si="13"/>
        <v>2FJ-00005OVS_ES ACADEMICO</v>
      </c>
      <c r="C250" s="18"/>
      <c r="D250" t="s">
        <v>122</v>
      </c>
      <c r="E250" t="s">
        <v>239</v>
      </c>
      <c r="F250" t="s">
        <v>230</v>
      </c>
      <c r="G250" s="18" t="str">
        <f t="shared" si="14"/>
        <v>Catalogo principal</v>
      </c>
      <c r="H250" s="43" t="s">
        <v>121</v>
      </c>
      <c r="I250" s="37" t="s">
        <v>67</v>
      </c>
      <c r="J250" t="s">
        <v>4309</v>
      </c>
      <c r="K250" t="s">
        <v>40</v>
      </c>
      <c r="L250" s="70" t="s">
        <v>21</v>
      </c>
      <c r="M250" s="70" t="s">
        <v>3946</v>
      </c>
      <c r="N250" s="37" t="s">
        <v>67</v>
      </c>
      <c r="O250" s="37" t="s">
        <v>67</v>
      </c>
      <c r="P250" s="37" t="s">
        <v>230</v>
      </c>
      <c r="Q250" s="75" t="s">
        <v>239</v>
      </c>
      <c r="R250" t="s">
        <v>3696</v>
      </c>
      <c r="S250" s="38">
        <v>37</v>
      </c>
      <c r="T250">
        <v>1</v>
      </c>
      <c r="U250">
        <v>0</v>
      </c>
      <c r="V250" s="43">
        <f>SUMIF(ResumenCotizacion!$C:$C,E250,ResumenCotizacion!$P:$P)</f>
        <v>0</v>
      </c>
      <c r="W250" s="68">
        <f>IF(H250="USD",S250*SolCotizacion!$J$18,S250)</f>
        <v>145169.13</v>
      </c>
      <c r="X250" s="3">
        <f>ROUND(W250/(1-VLOOKUP("Total porcentaje:",ResumenCotizacion!$F:$H,3,0)),2)</f>
        <v>157792.53</v>
      </c>
      <c r="Y250" s="3">
        <f t="shared" si="15"/>
        <v>0</v>
      </c>
    </row>
    <row r="251" spans="1:25" ht="14.25" x14ac:dyDescent="0.2">
      <c r="A251" s="18" t="str">
        <f t="shared" si="12"/>
        <v>Catalogo principalOVS_ES ACADEMICO2FJ-00006</v>
      </c>
      <c r="B251" s="18" t="str">
        <f t="shared" si="13"/>
        <v>2FJ-00006OVS_ES ACADEMICO</v>
      </c>
      <c r="C251" s="18"/>
      <c r="D251" t="s">
        <v>122</v>
      </c>
      <c r="E251" t="s">
        <v>240</v>
      </c>
      <c r="F251" t="s">
        <v>230</v>
      </c>
      <c r="G251" s="18" t="str">
        <f t="shared" si="14"/>
        <v>Catalogo principal</v>
      </c>
      <c r="H251" s="43" t="s">
        <v>121</v>
      </c>
      <c r="I251" s="37" t="s">
        <v>67</v>
      </c>
      <c r="J251" t="s">
        <v>4310</v>
      </c>
      <c r="K251" t="s">
        <v>40</v>
      </c>
      <c r="L251" s="70" t="s">
        <v>21</v>
      </c>
      <c r="M251" s="70" t="s">
        <v>3946</v>
      </c>
      <c r="N251" s="37" t="s">
        <v>67</v>
      </c>
      <c r="O251" s="37" t="s">
        <v>67</v>
      </c>
      <c r="P251" s="37" t="s">
        <v>230</v>
      </c>
      <c r="Q251" s="75" t="s">
        <v>240</v>
      </c>
      <c r="R251" t="s">
        <v>3696</v>
      </c>
      <c r="S251" s="38">
        <v>36</v>
      </c>
      <c r="T251">
        <v>1</v>
      </c>
      <c r="U251">
        <v>0</v>
      </c>
      <c r="V251" s="43">
        <f>SUMIF(ResumenCotizacion!$C:$C,E251,ResumenCotizacion!$P:$P)</f>
        <v>0</v>
      </c>
      <c r="W251" s="68">
        <f>IF(H251="USD",S251*SolCotizacion!$J$18,S251)</f>
        <v>141245.63999999998</v>
      </c>
      <c r="X251" s="3">
        <f>ROUND(W251/(1-VLOOKUP("Total porcentaje:",ResumenCotizacion!$F:$H,3,0)),2)</f>
        <v>153527.87</v>
      </c>
      <c r="Y251" s="3">
        <f t="shared" si="15"/>
        <v>0</v>
      </c>
    </row>
    <row r="252" spans="1:25" ht="14.25" x14ac:dyDescent="0.2">
      <c r="A252" s="18" t="str">
        <f t="shared" si="12"/>
        <v>Catalogo principalOVS_ES ACADEMICO2FJ-00007</v>
      </c>
      <c r="B252" s="18" t="str">
        <f t="shared" si="13"/>
        <v>2FJ-00007OVS_ES ACADEMICO</v>
      </c>
      <c r="C252" s="18"/>
      <c r="D252" t="s">
        <v>122</v>
      </c>
      <c r="E252" t="s">
        <v>241</v>
      </c>
      <c r="F252" t="s">
        <v>230</v>
      </c>
      <c r="G252" s="18" t="str">
        <f t="shared" si="14"/>
        <v>Catalogo principal</v>
      </c>
      <c r="H252" s="43" t="s">
        <v>121</v>
      </c>
      <c r="I252" s="37" t="s">
        <v>67</v>
      </c>
      <c r="J252" t="s">
        <v>4311</v>
      </c>
      <c r="K252" t="s">
        <v>40</v>
      </c>
      <c r="L252" s="70" t="s">
        <v>21</v>
      </c>
      <c r="M252" s="70" t="s">
        <v>3946</v>
      </c>
      <c r="N252" s="37" t="s">
        <v>67</v>
      </c>
      <c r="O252" s="37" t="s">
        <v>67</v>
      </c>
      <c r="P252" s="37" t="s">
        <v>230</v>
      </c>
      <c r="Q252" s="75" t="s">
        <v>241</v>
      </c>
      <c r="R252" t="s">
        <v>3696</v>
      </c>
      <c r="S252" s="38">
        <v>23</v>
      </c>
      <c r="T252">
        <v>1</v>
      </c>
      <c r="U252">
        <v>0</v>
      </c>
      <c r="V252" s="43">
        <f>SUMIF(ResumenCotizacion!$C:$C,E252,ResumenCotizacion!$P:$P)</f>
        <v>0</v>
      </c>
      <c r="W252" s="68">
        <f>IF(H252="USD",S252*SolCotizacion!$J$18,S252)</f>
        <v>90240.26999999999</v>
      </c>
      <c r="X252" s="3">
        <f>ROUND(W252/(1-VLOOKUP("Total porcentaje:",ResumenCotizacion!$F:$H,3,0)),2)</f>
        <v>98087.25</v>
      </c>
      <c r="Y252" s="3">
        <f t="shared" si="15"/>
        <v>0</v>
      </c>
    </row>
    <row r="253" spans="1:25" ht="14.25" x14ac:dyDescent="0.2">
      <c r="A253" s="18" t="str">
        <f t="shared" si="12"/>
        <v>Catalogo principalOVS_ES ACADEMICO2FJ-00010</v>
      </c>
      <c r="B253" s="18" t="str">
        <f t="shared" si="13"/>
        <v>2FJ-00010OVS_ES ACADEMICO</v>
      </c>
      <c r="C253" s="18"/>
      <c r="D253" t="s">
        <v>122</v>
      </c>
      <c r="E253" t="s">
        <v>242</v>
      </c>
      <c r="F253" t="s">
        <v>230</v>
      </c>
      <c r="G253" s="18" t="str">
        <f t="shared" si="14"/>
        <v>Catalogo principal</v>
      </c>
      <c r="H253" s="43" t="s">
        <v>121</v>
      </c>
      <c r="I253" s="37" t="s">
        <v>67</v>
      </c>
      <c r="J253" t="s">
        <v>4312</v>
      </c>
      <c r="K253" t="s">
        <v>40</v>
      </c>
      <c r="L253" s="70" t="s">
        <v>21</v>
      </c>
      <c r="M253" s="70" t="s">
        <v>3946</v>
      </c>
      <c r="N253" s="37" t="s">
        <v>67</v>
      </c>
      <c r="O253" s="37" t="s">
        <v>67</v>
      </c>
      <c r="P253" s="37" t="s">
        <v>230</v>
      </c>
      <c r="Q253" s="75" t="s">
        <v>242</v>
      </c>
      <c r="R253" t="s">
        <v>3696</v>
      </c>
      <c r="S253" s="38">
        <v>22</v>
      </c>
      <c r="T253">
        <v>1</v>
      </c>
      <c r="U253">
        <v>0</v>
      </c>
      <c r="V253" s="43">
        <f>SUMIF(ResumenCotizacion!$C:$C,E253,ResumenCotizacion!$P:$P)</f>
        <v>0</v>
      </c>
      <c r="W253" s="68">
        <f>IF(H253="USD",S253*SolCotizacion!$J$18,S253)</f>
        <v>86316.78</v>
      </c>
      <c r="X253" s="3">
        <f>ROUND(W253/(1-VLOOKUP("Total porcentaje:",ResumenCotizacion!$F:$H,3,0)),2)</f>
        <v>93822.59</v>
      </c>
      <c r="Y253" s="3">
        <f t="shared" si="15"/>
        <v>0</v>
      </c>
    </row>
    <row r="254" spans="1:25" ht="14.25" x14ac:dyDescent="0.2">
      <c r="A254" s="18" t="str">
        <f t="shared" si="12"/>
        <v>Catalogo principalOVS_ES ACADEMICO2FJ-00025</v>
      </c>
      <c r="B254" s="18" t="str">
        <f t="shared" si="13"/>
        <v>2FJ-00025OVS_ES ACADEMICO</v>
      </c>
      <c r="C254" s="18"/>
      <c r="D254" t="s">
        <v>122</v>
      </c>
      <c r="E254" t="s">
        <v>243</v>
      </c>
      <c r="F254" t="s">
        <v>230</v>
      </c>
      <c r="G254" s="18" t="str">
        <f t="shared" si="14"/>
        <v>Catalogo principal</v>
      </c>
      <c r="H254" s="43" t="s">
        <v>121</v>
      </c>
      <c r="I254" s="37" t="s">
        <v>67</v>
      </c>
      <c r="J254" t="s">
        <v>4313</v>
      </c>
      <c r="K254" t="s">
        <v>40</v>
      </c>
      <c r="L254" s="70" t="s">
        <v>21</v>
      </c>
      <c r="M254" s="70" t="s">
        <v>3946</v>
      </c>
      <c r="N254" s="37" t="s">
        <v>67</v>
      </c>
      <c r="O254" s="37" t="s">
        <v>67</v>
      </c>
      <c r="P254" s="37" t="s">
        <v>230</v>
      </c>
      <c r="Q254" s="75" t="s">
        <v>243</v>
      </c>
      <c r="R254" t="s">
        <v>3696</v>
      </c>
      <c r="S254" s="38">
        <v>35</v>
      </c>
      <c r="T254">
        <v>1</v>
      </c>
      <c r="U254">
        <v>0</v>
      </c>
      <c r="V254" s="43">
        <f>SUMIF(ResumenCotizacion!$C:$C,E254,ResumenCotizacion!$P:$P)</f>
        <v>0</v>
      </c>
      <c r="W254" s="68">
        <f>IF(H254="USD",S254*SolCotizacion!$J$18,S254)</f>
        <v>137322.15</v>
      </c>
      <c r="X254" s="3">
        <f>ROUND(W254/(1-VLOOKUP("Total porcentaje:",ResumenCotizacion!$F:$H,3,0)),2)</f>
        <v>149263.21</v>
      </c>
      <c r="Y254" s="3">
        <f t="shared" si="15"/>
        <v>0</v>
      </c>
    </row>
    <row r="255" spans="1:25" ht="14.25" x14ac:dyDescent="0.2">
      <c r="A255" s="18" t="str">
        <f t="shared" si="12"/>
        <v>Catalogo principalOVS_ES ACADEMICO2FJ-00026</v>
      </c>
      <c r="B255" s="18" t="str">
        <f t="shared" si="13"/>
        <v>2FJ-00026OVS_ES ACADEMICO</v>
      </c>
      <c r="C255" s="18"/>
      <c r="D255" t="s">
        <v>122</v>
      </c>
      <c r="E255" t="s">
        <v>244</v>
      </c>
      <c r="F255" t="s">
        <v>230</v>
      </c>
      <c r="G255" s="18" t="str">
        <f t="shared" si="14"/>
        <v>Catalogo principal</v>
      </c>
      <c r="H255" s="43" t="s">
        <v>121</v>
      </c>
      <c r="I255" s="37" t="s">
        <v>67</v>
      </c>
      <c r="J255" t="s">
        <v>4314</v>
      </c>
      <c r="K255" t="s">
        <v>40</v>
      </c>
      <c r="L255" s="70" t="s">
        <v>21</v>
      </c>
      <c r="M255" s="70" t="s">
        <v>3946</v>
      </c>
      <c r="N255" s="37" t="s">
        <v>67</v>
      </c>
      <c r="O255" s="37" t="s">
        <v>67</v>
      </c>
      <c r="P255" s="37" t="s">
        <v>230</v>
      </c>
      <c r="Q255" s="75" t="s">
        <v>244</v>
      </c>
      <c r="R255" t="s">
        <v>3696</v>
      </c>
      <c r="S255" s="38">
        <v>34</v>
      </c>
      <c r="T255">
        <v>1</v>
      </c>
      <c r="U255">
        <v>0</v>
      </c>
      <c r="V255" s="43">
        <f>SUMIF(ResumenCotizacion!$C:$C,E255,ResumenCotizacion!$P:$P)</f>
        <v>0</v>
      </c>
      <c r="W255" s="68">
        <f>IF(H255="USD",S255*SolCotizacion!$J$18,S255)</f>
        <v>133398.66</v>
      </c>
      <c r="X255" s="3">
        <f>ROUND(W255/(1-VLOOKUP("Total porcentaje:",ResumenCotizacion!$F:$H,3,0)),2)</f>
        <v>144998.54</v>
      </c>
      <c r="Y255" s="3">
        <f t="shared" si="15"/>
        <v>0</v>
      </c>
    </row>
    <row r="256" spans="1:25" ht="14.25" x14ac:dyDescent="0.2">
      <c r="A256" s="18" t="str">
        <f t="shared" si="12"/>
        <v>Catalogo principalOVS_ES ACADEMICO2PM-00008</v>
      </c>
      <c r="B256" s="18" t="str">
        <f t="shared" si="13"/>
        <v>2PM-00008OVS_ES ACADEMICO</v>
      </c>
      <c r="C256" s="18"/>
      <c r="D256" t="s">
        <v>122</v>
      </c>
      <c r="E256" t="s">
        <v>245</v>
      </c>
      <c r="F256" t="s">
        <v>230</v>
      </c>
      <c r="G256" s="18" t="str">
        <f t="shared" si="14"/>
        <v>Catalogo principal</v>
      </c>
      <c r="H256" s="43" t="s">
        <v>121</v>
      </c>
      <c r="I256" s="37" t="s">
        <v>67</v>
      </c>
      <c r="J256" t="s">
        <v>4315</v>
      </c>
      <c r="K256" t="s">
        <v>40</v>
      </c>
      <c r="L256" s="70" t="s">
        <v>21</v>
      </c>
      <c r="M256" s="70" t="s">
        <v>3966</v>
      </c>
      <c r="N256" s="37" t="s">
        <v>67</v>
      </c>
      <c r="O256" s="37" t="s">
        <v>67</v>
      </c>
      <c r="P256" s="37" t="s">
        <v>230</v>
      </c>
      <c r="Q256" s="75" t="s">
        <v>245</v>
      </c>
      <c r="R256" t="s">
        <v>3691</v>
      </c>
      <c r="S256" s="38">
        <v>0.9</v>
      </c>
      <c r="T256">
        <v>1</v>
      </c>
      <c r="U256">
        <v>0</v>
      </c>
      <c r="V256" s="43">
        <f>SUMIF(ResumenCotizacion!$C:$C,E256,ResumenCotizacion!$P:$P)</f>
        <v>0</v>
      </c>
      <c r="W256" s="68">
        <f>IF(H256="USD",S256*SolCotizacion!$J$18,S256)</f>
        <v>3531.1410000000001</v>
      </c>
      <c r="X256" s="3">
        <f>ROUND(W256/(1-VLOOKUP("Total porcentaje:",ResumenCotizacion!$F:$H,3,0)),2)</f>
        <v>3838.2</v>
      </c>
      <c r="Y256" s="3">
        <f t="shared" si="15"/>
        <v>0</v>
      </c>
    </row>
    <row r="257" spans="1:25" ht="14.25" x14ac:dyDescent="0.2">
      <c r="A257" s="18" t="str">
        <f t="shared" si="12"/>
        <v>Catalogo principalOVS_ES ACADEMICO2PM-00009</v>
      </c>
      <c r="B257" s="18" t="str">
        <f t="shared" si="13"/>
        <v>2PM-00009OVS_ES ACADEMICO</v>
      </c>
      <c r="C257" s="18"/>
      <c r="D257" t="s">
        <v>122</v>
      </c>
      <c r="E257" t="s">
        <v>246</v>
      </c>
      <c r="F257" t="s">
        <v>230</v>
      </c>
      <c r="G257" s="18" t="str">
        <f t="shared" si="14"/>
        <v>Catalogo principal</v>
      </c>
      <c r="H257" s="43" t="s">
        <v>121</v>
      </c>
      <c r="I257" s="37" t="s">
        <v>67</v>
      </c>
      <c r="J257" t="s">
        <v>4316</v>
      </c>
      <c r="K257" t="s">
        <v>40</v>
      </c>
      <c r="L257" s="70" t="s">
        <v>21</v>
      </c>
      <c r="M257" s="70" t="s">
        <v>3966</v>
      </c>
      <c r="N257" s="37" t="s">
        <v>67</v>
      </c>
      <c r="O257" s="37" t="s">
        <v>67</v>
      </c>
      <c r="P257" s="37" t="s">
        <v>230</v>
      </c>
      <c r="Q257" s="75" t="s">
        <v>246</v>
      </c>
      <c r="R257" t="s">
        <v>3691</v>
      </c>
      <c r="S257" s="38">
        <v>0.9</v>
      </c>
      <c r="T257">
        <v>1</v>
      </c>
      <c r="U257">
        <v>0</v>
      </c>
      <c r="V257" s="43">
        <f>SUMIF(ResumenCotizacion!$C:$C,E257,ResumenCotizacion!$P:$P)</f>
        <v>0</v>
      </c>
      <c r="W257" s="68">
        <f>IF(H257="USD",S257*SolCotizacion!$J$18,S257)</f>
        <v>3531.1410000000001</v>
      </c>
      <c r="X257" s="3">
        <f>ROUND(W257/(1-VLOOKUP("Total porcentaje:",ResumenCotizacion!$F:$H,3,0)),2)</f>
        <v>3838.2</v>
      </c>
      <c r="Y257" s="3">
        <f t="shared" si="15"/>
        <v>0</v>
      </c>
    </row>
    <row r="258" spans="1:25" ht="14.25" x14ac:dyDescent="0.2">
      <c r="A258" s="18" t="str">
        <f t="shared" si="12"/>
        <v>Catalogo principalOVS_ES ACADEMICO2PM-00011</v>
      </c>
      <c r="B258" s="18" t="str">
        <f t="shared" si="13"/>
        <v>2PM-00011OVS_ES ACADEMICO</v>
      </c>
      <c r="C258" s="18"/>
      <c r="D258" t="s">
        <v>122</v>
      </c>
      <c r="E258" t="s">
        <v>247</v>
      </c>
      <c r="F258" t="s">
        <v>230</v>
      </c>
      <c r="G258" s="18" t="str">
        <f t="shared" si="14"/>
        <v>Catalogo principal</v>
      </c>
      <c r="H258" s="43" t="s">
        <v>121</v>
      </c>
      <c r="I258" s="37" t="s">
        <v>67</v>
      </c>
      <c r="J258" t="s">
        <v>4317</v>
      </c>
      <c r="K258" t="s">
        <v>40</v>
      </c>
      <c r="L258" s="70" t="s">
        <v>21</v>
      </c>
      <c r="M258" s="70" t="s">
        <v>3966</v>
      </c>
      <c r="N258" s="37" t="s">
        <v>67</v>
      </c>
      <c r="O258" s="37" t="s">
        <v>67</v>
      </c>
      <c r="P258" s="37" t="s">
        <v>230</v>
      </c>
      <c r="Q258" s="75" t="s">
        <v>247</v>
      </c>
      <c r="R258" t="s">
        <v>3691</v>
      </c>
      <c r="S258" s="38">
        <v>0.5</v>
      </c>
      <c r="T258">
        <v>1</v>
      </c>
      <c r="U258">
        <v>0</v>
      </c>
      <c r="V258" s="43">
        <f>SUMIF(ResumenCotizacion!$C:$C,E258,ResumenCotizacion!$P:$P)</f>
        <v>0</v>
      </c>
      <c r="W258" s="68">
        <f>IF(H258="USD",S258*SolCotizacion!$J$18,S258)</f>
        <v>1961.7449999999999</v>
      </c>
      <c r="X258" s="3">
        <f>ROUND(W258/(1-VLOOKUP("Total porcentaje:",ResumenCotizacion!$F:$H,3,0)),2)</f>
        <v>2132.33</v>
      </c>
      <c r="Y258" s="3">
        <f t="shared" si="15"/>
        <v>0</v>
      </c>
    </row>
    <row r="259" spans="1:25" ht="14.25" x14ac:dyDescent="0.2">
      <c r="A259" s="18" t="str">
        <f t="shared" ref="A259:A322" si="16">D259&amp;F259&amp;E259</f>
        <v>Catalogo principalOVS_ES ACADEMICO2UJ-00007</v>
      </c>
      <c r="B259" s="18" t="str">
        <f t="shared" ref="B259:B322" si="17">E259&amp;F259</f>
        <v>2UJ-00007OVS_ES ACADEMICO</v>
      </c>
      <c r="C259" s="18"/>
      <c r="D259" t="s">
        <v>122</v>
      </c>
      <c r="E259" t="s">
        <v>248</v>
      </c>
      <c r="F259" t="s">
        <v>230</v>
      </c>
      <c r="G259" s="18" t="str">
        <f t="shared" ref="G259:G322" si="18">D259</f>
        <v>Catalogo principal</v>
      </c>
      <c r="H259" s="43" t="s">
        <v>121</v>
      </c>
      <c r="I259" s="37" t="s">
        <v>67</v>
      </c>
      <c r="J259" t="s">
        <v>4318</v>
      </c>
      <c r="K259" t="s">
        <v>40</v>
      </c>
      <c r="L259" s="70" t="s">
        <v>21</v>
      </c>
      <c r="M259" s="70" t="s">
        <v>3946</v>
      </c>
      <c r="N259" s="37" t="s">
        <v>67</v>
      </c>
      <c r="O259" s="37" t="s">
        <v>67</v>
      </c>
      <c r="P259" s="37" t="s">
        <v>230</v>
      </c>
      <c r="Q259" s="75" t="s">
        <v>248</v>
      </c>
      <c r="R259" t="s">
        <v>3696</v>
      </c>
      <c r="S259" s="38">
        <v>83</v>
      </c>
      <c r="T259">
        <v>1</v>
      </c>
      <c r="U259">
        <v>0</v>
      </c>
      <c r="V259" s="43">
        <f>SUMIF(ResumenCotizacion!$C:$C,E259,ResumenCotizacion!$P:$P)</f>
        <v>0</v>
      </c>
      <c r="W259" s="68">
        <f>IF(H259="USD",S259*SolCotizacion!$J$18,S259)</f>
        <v>325649.67</v>
      </c>
      <c r="X259" s="3">
        <f>ROUND(W259/(1-VLOOKUP("Total porcentaje:",ResumenCotizacion!$F:$H,3,0)),2)</f>
        <v>353967.03</v>
      </c>
      <c r="Y259" s="3">
        <f t="shared" ref="Y259:Y322" si="19">V259*X259</f>
        <v>0</v>
      </c>
    </row>
    <row r="260" spans="1:25" ht="14.25" x14ac:dyDescent="0.2">
      <c r="A260" s="18" t="str">
        <f t="shared" si="16"/>
        <v>Catalogo principalOVS_ES ACADEMICO2UJ-00008</v>
      </c>
      <c r="B260" s="18" t="str">
        <f t="shared" si="17"/>
        <v>2UJ-00008OVS_ES ACADEMICO</v>
      </c>
      <c r="C260" s="18"/>
      <c r="D260" t="s">
        <v>122</v>
      </c>
      <c r="E260" t="s">
        <v>249</v>
      </c>
      <c r="F260" t="s">
        <v>230</v>
      </c>
      <c r="G260" s="18" t="str">
        <f t="shared" si="18"/>
        <v>Catalogo principal</v>
      </c>
      <c r="H260" s="43" t="s">
        <v>121</v>
      </c>
      <c r="I260" s="37" t="s">
        <v>67</v>
      </c>
      <c r="J260" t="s">
        <v>4319</v>
      </c>
      <c r="K260" t="s">
        <v>40</v>
      </c>
      <c r="L260" s="70" t="s">
        <v>21</v>
      </c>
      <c r="M260" s="70" t="s">
        <v>3946</v>
      </c>
      <c r="N260" s="37" t="s">
        <v>67</v>
      </c>
      <c r="O260" s="37" t="s">
        <v>67</v>
      </c>
      <c r="P260" s="37" t="s">
        <v>230</v>
      </c>
      <c r="Q260" s="75" t="s">
        <v>249</v>
      </c>
      <c r="R260" t="s">
        <v>3696</v>
      </c>
      <c r="S260" s="38">
        <v>80</v>
      </c>
      <c r="T260">
        <v>1</v>
      </c>
      <c r="U260">
        <v>0</v>
      </c>
      <c r="V260" s="43">
        <f>SUMIF(ResumenCotizacion!$C:$C,E260,ResumenCotizacion!$P:$P)</f>
        <v>0</v>
      </c>
      <c r="W260" s="68">
        <f>IF(H260="USD",S260*SolCotizacion!$J$18,S260)</f>
        <v>313879.19999999995</v>
      </c>
      <c r="X260" s="3">
        <f>ROUND(W260/(1-VLOOKUP("Total porcentaje:",ResumenCotizacion!$F:$H,3,0)),2)</f>
        <v>341173.04</v>
      </c>
      <c r="Y260" s="3">
        <f t="shared" si="19"/>
        <v>0</v>
      </c>
    </row>
    <row r="261" spans="1:25" ht="14.25" x14ac:dyDescent="0.2">
      <c r="A261" s="18" t="str">
        <f t="shared" si="16"/>
        <v>Catalogo principalOVS_ES ACADEMICO2UJ-00009</v>
      </c>
      <c r="B261" s="18" t="str">
        <f t="shared" si="17"/>
        <v>2UJ-00009OVS_ES ACADEMICO</v>
      </c>
      <c r="C261" s="18"/>
      <c r="D261" t="s">
        <v>122</v>
      </c>
      <c r="E261" t="s">
        <v>250</v>
      </c>
      <c r="F261" t="s">
        <v>230</v>
      </c>
      <c r="G261" s="18" t="str">
        <f t="shared" si="18"/>
        <v>Catalogo principal</v>
      </c>
      <c r="H261" s="43" t="s">
        <v>121</v>
      </c>
      <c r="I261" s="37" t="s">
        <v>67</v>
      </c>
      <c r="J261" t="s">
        <v>4320</v>
      </c>
      <c r="K261" t="s">
        <v>40</v>
      </c>
      <c r="L261" s="70" t="s">
        <v>21</v>
      </c>
      <c r="M261" s="70" t="s">
        <v>3963</v>
      </c>
      <c r="N261" s="37" t="s">
        <v>67</v>
      </c>
      <c r="O261" s="37" t="s">
        <v>67</v>
      </c>
      <c r="P261" s="37" t="s">
        <v>230</v>
      </c>
      <c r="Q261" s="75" t="s">
        <v>250</v>
      </c>
      <c r="R261" t="s">
        <v>3696</v>
      </c>
      <c r="S261" s="38">
        <v>13</v>
      </c>
      <c r="T261">
        <v>1</v>
      </c>
      <c r="U261">
        <v>0</v>
      </c>
      <c r="V261" s="43">
        <f>SUMIF(ResumenCotizacion!$C:$C,E261,ResumenCotizacion!$P:$P)</f>
        <v>0</v>
      </c>
      <c r="W261" s="68">
        <f>IF(H261="USD",S261*SolCotizacion!$J$18,S261)</f>
        <v>51005.369999999995</v>
      </c>
      <c r="X261" s="3">
        <f>ROUND(W261/(1-VLOOKUP("Total porcentaje:",ResumenCotizacion!$F:$H,3,0)),2)</f>
        <v>55440.62</v>
      </c>
      <c r="Y261" s="3">
        <f t="shared" si="19"/>
        <v>0</v>
      </c>
    </row>
    <row r="262" spans="1:25" ht="14.25" x14ac:dyDescent="0.2">
      <c r="A262" s="18" t="str">
        <f t="shared" si="16"/>
        <v>Catalogo principalOVS_ES ACADEMICO2UJ-00010</v>
      </c>
      <c r="B262" s="18" t="str">
        <f t="shared" si="17"/>
        <v>2UJ-00010OVS_ES ACADEMICO</v>
      </c>
      <c r="C262" s="18"/>
      <c r="D262" t="s">
        <v>122</v>
      </c>
      <c r="E262" t="s">
        <v>251</v>
      </c>
      <c r="F262" t="s">
        <v>230</v>
      </c>
      <c r="G262" s="18" t="str">
        <f t="shared" si="18"/>
        <v>Catalogo principal</v>
      </c>
      <c r="H262" s="43" t="s">
        <v>121</v>
      </c>
      <c r="I262" s="37" t="s">
        <v>67</v>
      </c>
      <c r="J262" t="s">
        <v>4321</v>
      </c>
      <c r="K262" t="s">
        <v>40</v>
      </c>
      <c r="L262" s="70" t="s">
        <v>21</v>
      </c>
      <c r="M262" s="70" t="s">
        <v>3963</v>
      </c>
      <c r="N262" s="37" t="s">
        <v>67</v>
      </c>
      <c r="O262" s="37" t="s">
        <v>67</v>
      </c>
      <c r="P262" s="37" t="s">
        <v>230</v>
      </c>
      <c r="Q262" s="75" t="s">
        <v>251</v>
      </c>
      <c r="R262" t="s">
        <v>3696</v>
      </c>
      <c r="S262" s="38">
        <v>13</v>
      </c>
      <c r="T262">
        <v>1</v>
      </c>
      <c r="U262">
        <v>0</v>
      </c>
      <c r="V262" s="43">
        <f>SUMIF(ResumenCotizacion!$C:$C,E262,ResumenCotizacion!$P:$P)</f>
        <v>0</v>
      </c>
      <c r="W262" s="68">
        <f>IF(H262="USD",S262*SolCotizacion!$J$18,S262)</f>
        <v>51005.369999999995</v>
      </c>
      <c r="X262" s="3">
        <f>ROUND(W262/(1-VLOOKUP("Total porcentaje:",ResumenCotizacion!$F:$H,3,0)),2)</f>
        <v>55440.62</v>
      </c>
      <c r="Y262" s="3">
        <f t="shared" si="19"/>
        <v>0</v>
      </c>
    </row>
    <row r="263" spans="1:25" ht="14.25" x14ac:dyDescent="0.2">
      <c r="A263" s="18" t="str">
        <f t="shared" si="16"/>
        <v>Catalogo principalOVS_ES ACADEMICO2UJ-00011</v>
      </c>
      <c r="B263" s="18" t="str">
        <f t="shared" si="17"/>
        <v>2UJ-00011OVS_ES ACADEMICO</v>
      </c>
      <c r="C263" s="18"/>
      <c r="D263" t="s">
        <v>122</v>
      </c>
      <c r="E263" t="s">
        <v>252</v>
      </c>
      <c r="F263" t="s">
        <v>230</v>
      </c>
      <c r="G263" s="18" t="str">
        <f t="shared" si="18"/>
        <v>Catalogo principal</v>
      </c>
      <c r="H263" s="43" t="s">
        <v>121</v>
      </c>
      <c r="I263" s="37" t="s">
        <v>67</v>
      </c>
      <c r="J263" t="s">
        <v>4322</v>
      </c>
      <c r="K263" t="s">
        <v>40</v>
      </c>
      <c r="L263" s="70" t="s">
        <v>21</v>
      </c>
      <c r="M263" s="70" t="s">
        <v>3946</v>
      </c>
      <c r="N263" s="37" t="s">
        <v>67</v>
      </c>
      <c r="O263" s="37" t="s">
        <v>67</v>
      </c>
      <c r="P263" s="37" t="s">
        <v>230</v>
      </c>
      <c r="Q263" s="75" t="s">
        <v>252</v>
      </c>
      <c r="R263" t="s">
        <v>3696</v>
      </c>
      <c r="S263" s="38">
        <v>70</v>
      </c>
      <c r="T263">
        <v>1</v>
      </c>
      <c r="U263">
        <v>0</v>
      </c>
      <c r="V263" s="43">
        <f>SUMIF(ResumenCotizacion!$C:$C,E263,ResumenCotizacion!$P:$P)</f>
        <v>0</v>
      </c>
      <c r="W263" s="68">
        <f>IF(H263="USD",S263*SolCotizacion!$J$18,S263)</f>
        <v>274644.3</v>
      </c>
      <c r="X263" s="3">
        <f>ROUND(W263/(1-VLOOKUP("Total porcentaje:",ResumenCotizacion!$F:$H,3,0)),2)</f>
        <v>298526.40999999997</v>
      </c>
      <c r="Y263" s="3">
        <f t="shared" si="19"/>
        <v>0</v>
      </c>
    </row>
    <row r="264" spans="1:25" ht="14.25" x14ac:dyDescent="0.2">
      <c r="A264" s="18" t="str">
        <f t="shared" si="16"/>
        <v>Catalogo principalOVS_ES ACADEMICO2UJ-00012</v>
      </c>
      <c r="B264" s="18" t="str">
        <f t="shared" si="17"/>
        <v>2UJ-00012OVS_ES ACADEMICO</v>
      </c>
      <c r="C264" s="18"/>
      <c r="D264" t="s">
        <v>122</v>
      </c>
      <c r="E264" t="s">
        <v>253</v>
      </c>
      <c r="F264" t="s">
        <v>230</v>
      </c>
      <c r="G264" s="18" t="str">
        <f t="shared" si="18"/>
        <v>Catalogo principal</v>
      </c>
      <c r="H264" s="43" t="s">
        <v>121</v>
      </c>
      <c r="I264" s="37" t="s">
        <v>67</v>
      </c>
      <c r="J264" t="s">
        <v>4323</v>
      </c>
      <c r="K264" t="s">
        <v>40</v>
      </c>
      <c r="L264" s="70" t="s">
        <v>21</v>
      </c>
      <c r="M264" s="70" t="s">
        <v>3946</v>
      </c>
      <c r="N264" s="37" t="s">
        <v>67</v>
      </c>
      <c r="O264" s="37" t="s">
        <v>67</v>
      </c>
      <c r="P264" s="37" t="s">
        <v>230</v>
      </c>
      <c r="Q264" s="75" t="s">
        <v>253</v>
      </c>
      <c r="R264" t="s">
        <v>3696</v>
      </c>
      <c r="S264" s="38">
        <v>68</v>
      </c>
      <c r="T264">
        <v>1</v>
      </c>
      <c r="U264">
        <v>0</v>
      </c>
      <c r="V264" s="43">
        <f>SUMIF(ResumenCotizacion!$C:$C,E264,ResumenCotizacion!$P:$P)</f>
        <v>0</v>
      </c>
      <c r="W264" s="68">
        <f>IF(H264="USD",S264*SolCotizacion!$J$18,S264)</f>
        <v>266797.32</v>
      </c>
      <c r="X264" s="3">
        <f>ROUND(W264/(1-VLOOKUP("Total porcentaje:",ResumenCotizacion!$F:$H,3,0)),2)</f>
        <v>289997.09000000003</v>
      </c>
      <c r="Y264" s="3">
        <f t="shared" si="19"/>
        <v>0</v>
      </c>
    </row>
    <row r="265" spans="1:25" ht="14.25" x14ac:dyDescent="0.2">
      <c r="A265" s="18" t="str">
        <f t="shared" si="16"/>
        <v>Catalogo principalOVS_ES ACADEMICO2UJ-00015</v>
      </c>
      <c r="B265" s="18" t="str">
        <f t="shared" si="17"/>
        <v>2UJ-00015OVS_ES ACADEMICO</v>
      </c>
      <c r="C265" s="18"/>
      <c r="D265" t="s">
        <v>122</v>
      </c>
      <c r="E265" t="s">
        <v>254</v>
      </c>
      <c r="F265" t="s">
        <v>230</v>
      </c>
      <c r="G265" s="18" t="str">
        <f t="shared" si="18"/>
        <v>Catalogo principal</v>
      </c>
      <c r="H265" s="43" t="s">
        <v>121</v>
      </c>
      <c r="I265" s="37" t="s">
        <v>67</v>
      </c>
      <c r="J265" t="s">
        <v>4324</v>
      </c>
      <c r="K265" t="s">
        <v>40</v>
      </c>
      <c r="L265" s="70" t="s">
        <v>21</v>
      </c>
      <c r="M265" s="70" t="s">
        <v>3946</v>
      </c>
      <c r="N265" s="37" t="s">
        <v>67</v>
      </c>
      <c r="O265" s="37" t="s">
        <v>67</v>
      </c>
      <c r="P265" s="37" t="s">
        <v>230</v>
      </c>
      <c r="Q265" s="75" t="s">
        <v>254</v>
      </c>
      <c r="R265" t="s">
        <v>3696</v>
      </c>
      <c r="S265" s="38">
        <v>38</v>
      </c>
      <c r="T265">
        <v>1</v>
      </c>
      <c r="U265">
        <v>0</v>
      </c>
      <c r="V265" s="43">
        <f>SUMIF(ResumenCotizacion!$C:$C,E265,ResumenCotizacion!$P:$P)</f>
        <v>0</v>
      </c>
      <c r="W265" s="68">
        <f>IF(H265="USD",S265*SolCotizacion!$J$18,S265)</f>
        <v>149092.62</v>
      </c>
      <c r="X265" s="3">
        <f>ROUND(W265/(1-VLOOKUP("Total porcentaje:",ResumenCotizacion!$F:$H,3,0)),2)</f>
        <v>162057.20000000001</v>
      </c>
      <c r="Y265" s="3">
        <f t="shared" si="19"/>
        <v>0</v>
      </c>
    </row>
    <row r="266" spans="1:25" ht="14.25" x14ac:dyDescent="0.2">
      <c r="A266" s="18" t="str">
        <f t="shared" si="16"/>
        <v>Catalogo principalOVS_ES ACADEMICO2UJ-00016</v>
      </c>
      <c r="B266" s="18" t="str">
        <f t="shared" si="17"/>
        <v>2UJ-00016OVS_ES ACADEMICO</v>
      </c>
      <c r="C266" s="18"/>
      <c r="D266" t="s">
        <v>122</v>
      </c>
      <c r="E266" t="s">
        <v>255</v>
      </c>
      <c r="F266" t="s">
        <v>230</v>
      </c>
      <c r="G266" s="18" t="str">
        <f t="shared" si="18"/>
        <v>Catalogo principal</v>
      </c>
      <c r="H266" s="43" t="s">
        <v>121</v>
      </c>
      <c r="I266" s="37" t="s">
        <v>67</v>
      </c>
      <c r="J266" t="s">
        <v>4325</v>
      </c>
      <c r="K266" t="s">
        <v>40</v>
      </c>
      <c r="L266" s="70" t="s">
        <v>21</v>
      </c>
      <c r="M266" s="70" t="s">
        <v>3963</v>
      </c>
      <c r="N266" s="37" t="s">
        <v>67</v>
      </c>
      <c r="O266" s="37" t="s">
        <v>67</v>
      </c>
      <c r="P266" s="37" t="s">
        <v>230</v>
      </c>
      <c r="Q266" s="75" t="s">
        <v>255</v>
      </c>
      <c r="R266" t="s">
        <v>3696</v>
      </c>
      <c r="S266" s="38">
        <v>13</v>
      </c>
      <c r="T266">
        <v>1</v>
      </c>
      <c r="U266">
        <v>0</v>
      </c>
      <c r="V266" s="43">
        <f>SUMIF(ResumenCotizacion!$C:$C,E266,ResumenCotizacion!$P:$P)</f>
        <v>0</v>
      </c>
      <c r="W266" s="68">
        <f>IF(H266="USD",S266*SolCotizacion!$J$18,S266)</f>
        <v>51005.369999999995</v>
      </c>
      <c r="X266" s="3">
        <f>ROUND(W266/(1-VLOOKUP("Total porcentaje:",ResumenCotizacion!$F:$H,3,0)),2)</f>
        <v>55440.62</v>
      </c>
      <c r="Y266" s="3">
        <f t="shared" si="19"/>
        <v>0</v>
      </c>
    </row>
    <row r="267" spans="1:25" ht="14.25" x14ac:dyDescent="0.2">
      <c r="A267" s="18" t="str">
        <f t="shared" si="16"/>
        <v>Catalogo principalOVS_ES ACADEMICO2UJ-00017</v>
      </c>
      <c r="B267" s="18" t="str">
        <f t="shared" si="17"/>
        <v>2UJ-00017OVS_ES ACADEMICO</v>
      </c>
      <c r="C267" s="18"/>
      <c r="D267" t="s">
        <v>122</v>
      </c>
      <c r="E267" t="s">
        <v>256</v>
      </c>
      <c r="F267" t="s">
        <v>230</v>
      </c>
      <c r="G267" s="18" t="str">
        <f t="shared" si="18"/>
        <v>Catalogo principal</v>
      </c>
      <c r="H267" s="43" t="s">
        <v>121</v>
      </c>
      <c r="I267" s="37" t="s">
        <v>67</v>
      </c>
      <c r="J267" t="s">
        <v>4326</v>
      </c>
      <c r="K267" t="s">
        <v>40</v>
      </c>
      <c r="L267" s="70" t="s">
        <v>21</v>
      </c>
      <c r="M267" s="70" t="s">
        <v>3946</v>
      </c>
      <c r="N267" s="37" t="s">
        <v>67</v>
      </c>
      <c r="O267" s="37" t="s">
        <v>67</v>
      </c>
      <c r="P267" s="37" t="s">
        <v>230</v>
      </c>
      <c r="Q267" s="75" t="s">
        <v>256</v>
      </c>
      <c r="R267" t="s">
        <v>3696</v>
      </c>
      <c r="S267" s="38">
        <v>26</v>
      </c>
      <c r="T267">
        <v>1</v>
      </c>
      <c r="U267">
        <v>0</v>
      </c>
      <c r="V267" s="43">
        <f>SUMIF(ResumenCotizacion!$C:$C,E267,ResumenCotizacion!$P:$P)</f>
        <v>0</v>
      </c>
      <c r="W267" s="68">
        <f>IF(H267="USD",S267*SolCotizacion!$J$18,S267)</f>
        <v>102010.73999999999</v>
      </c>
      <c r="X267" s="3">
        <f>ROUND(W267/(1-VLOOKUP("Total porcentaje:",ResumenCotizacion!$F:$H,3,0)),2)</f>
        <v>110881.24</v>
      </c>
      <c r="Y267" s="3">
        <f t="shared" si="19"/>
        <v>0</v>
      </c>
    </row>
    <row r="268" spans="1:25" ht="14.25" x14ac:dyDescent="0.2">
      <c r="A268" s="18" t="str">
        <f t="shared" si="16"/>
        <v>Catalogo principalOVS_ES ACADEMICO2ZW-00001</v>
      </c>
      <c r="B268" s="18" t="str">
        <f t="shared" si="17"/>
        <v>2ZW-00001OVS_ES ACADEMICO</v>
      </c>
      <c r="C268" s="18"/>
      <c r="D268" t="s">
        <v>122</v>
      </c>
      <c r="E268" t="s">
        <v>257</v>
      </c>
      <c r="F268" t="s">
        <v>230</v>
      </c>
      <c r="G268" s="18" t="str">
        <f t="shared" si="18"/>
        <v>Catalogo principal</v>
      </c>
      <c r="H268" s="43" t="s">
        <v>121</v>
      </c>
      <c r="I268" s="37" t="s">
        <v>67</v>
      </c>
      <c r="J268" t="s">
        <v>3760</v>
      </c>
      <c r="K268" t="s">
        <v>40</v>
      </c>
      <c r="L268" s="70" t="s">
        <v>21</v>
      </c>
      <c r="M268" s="70" t="s">
        <v>28</v>
      </c>
      <c r="N268" s="37" t="s">
        <v>67</v>
      </c>
      <c r="O268" s="37" t="s">
        <v>67</v>
      </c>
      <c r="P268" s="37" t="s">
        <v>230</v>
      </c>
      <c r="Q268" s="75" t="s">
        <v>257</v>
      </c>
      <c r="R268" t="s">
        <v>3691</v>
      </c>
      <c r="S268" s="38">
        <v>2.2000000000000002</v>
      </c>
      <c r="T268">
        <v>1</v>
      </c>
      <c r="U268">
        <v>0</v>
      </c>
      <c r="V268" s="43">
        <f>SUMIF(ResumenCotizacion!$C:$C,E268,ResumenCotizacion!$P:$P)</f>
        <v>0</v>
      </c>
      <c r="W268" s="68">
        <f>IF(H268="USD",S268*SolCotizacion!$J$18,S268)</f>
        <v>8631.6779999999999</v>
      </c>
      <c r="X268" s="3">
        <f>ROUND(W268/(1-VLOOKUP("Total porcentaje:",ResumenCotizacion!$F:$H,3,0)),2)</f>
        <v>9382.26</v>
      </c>
      <c r="Y268" s="3">
        <f t="shared" si="19"/>
        <v>0</v>
      </c>
    </row>
    <row r="269" spans="1:25" ht="14.25" x14ac:dyDescent="0.2">
      <c r="A269" s="18" t="str">
        <f t="shared" si="16"/>
        <v>Catalogo principalOVS_ES ACADEMICO312-04097</v>
      </c>
      <c r="B269" s="18" t="str">
        <f t="shared" si="17"/>
        <v>312-04097OVS_ES ACADEMICO</v>
      </c>
      <c r="C269" s="18"/>
      <c r="D269" t="s">
        <v>122</v>
      </c>
      <c r="E269" t="s">
        <v>258</v>
      </c>
      <c r="F269" t="s">
        <v>230</v>
      </c>
      <c r="G269" s="18" t="str">
        <f t="shared" si="18"/>
        <v>Catalogo principal</v>
      </c>
      <c r="H269" s="43" t="s">
        <v>121</v>
      </c>
      <c r="I269" s="37" t="s">
        <v>67</v>
      </c>
      <c r="J269" t="s">
        <v>4327</v>
      </c>
      <c r="K269" t="s">
        <v>40</v>
      </c>
      <c r="L269" s="70" t="s">
        <v>21</v>
      </c>
      <c r="M269" s="70" t="s">
        <v>3946</v>
      </c>
      <c r="N269" s="37" t="s">
        <v>67</v>
      </c>
      <c r="O269" s="37" t="s">
        <v>67</v>
      </c>
      <c r="P269" s="37" t="s">
        <v>230</v>
      </c>
      <c r="Q269" s="75" t="s">
        <v>258</v>
      </c>
      <c r="R269" t="s">
        <v>3696</v>
      </c>
      <c r="S269" s="38">
        <v>82</v>
      </c>
      <c r="T269">
        <v>1</v>
      </c>
      <c r="U269">
        <v>0</v>
      </c>
      <c r="V269" s="43">
        <f>SUMIF(ResumenCotizacion!$C:$C,E269,ResumenCotizacion!$P:$P)</f>
        <v>0</v>
      </c>
      <c r="W269" s="68">
        <f>IF(H269="USD",S269*SolCotizacion!$J$18,S269)</f>
        <v>321726.18</v>
      </c>
      <c r="X269" s="3">
        <f>ROUND(W269/(1-VLOOKUP("Total porcentaje:",ResumenCotizacion!$F:$H,3,0)),2)</f>
        <v>349702.37</v>
      </c>
      <c r="Y269" s="3">
        <f t="shared" si="19"/>
        <v>0</v>
      </c>
    </row>
    <row r="270" spans="1:25" ht="14.25" x14ac:dyDescent="0.2">
      <c r="A270" s="18" t="str">
        <f t="shared" si="16"/>
        <v>Catalogo principalOVS_ES ACADEMICO312-04098</v>
      </c>
      <c r="B270" s="18" t="str">
        <f t="shared" si="17"/>
        <v>312-04098OVS_ES ACADEMICO</v>
      </c>
      <c r="C270" s="18"/>
      <c r="D270" t="s">
        <v>122</v>
      </c>
      <c r="E270" t="s">
        <v>259</v>
      </c>
      <c r="F270" t="s">
        <v>230</v>
      </c>
      <c r="G270" s="18" t="str">
        <f t="shared" si="18"/>
        <v>Catalogo principal</v>
      </c>
      <c r="H270" s="43" t="s">
        <v>121</v>
      </c>
      <c r="I270" s="37" t="s">
        <v>67</v>
      </c>
      <c r="J270" t="s">
        <v>4328</v>
      </c>
      <c r="K270" t="s">
        <v>40</v>
      </c>
      <c r="L270" s="70" t="s">
        <v>21</v>
      </c>
      <c r="M270" s="70" t="s">
        <v>3946</v>
      </c>
      <c r="N270" s="37" t="s">
        <v>67</v>
      </c>
      <c r="O270" s="37" t="s">
        <v>67</v>
      </c>
      <c r="P270" s="37" t="s">
        <v>230</v>
      </c>
      <c r="Q270" s="75" t="s">
        <v>259</v>
      </c>
      <c r="R270" t="s">
        <v>3696</v>
      </c>
      <c r="S270" s="38">
        <v>82</v>
      </c>
      <c r="T270">
        <v>1</v>
      </c>
      <c r="U270">
        <v>0</v>
      </c>
      <c r="V270" s="43">
        <f>SUMIF(ResumenCotizacion!$C:$C,E270,ResumenCotizacion!$P:$P)</f>
        <v>0</v>
      </c>
      <c r="W270" s="68">
        <f>IF(H270="USD",S270*SolCotizacion!$J$18,S270)</f>
        <v>321726.18</v>
      </c>
      <c r="X270" s="3">
        <f>ROUND(W270/(1-VLOOKUP("Total porcentaje:",ResumenCotizacion!$F:$H,3,0)),2)</f>
        <v>349702.37</v>
      </c>
      <c r="Y270" s="3">
        <f t="shared" si="19"/>
        <v>0</v>
      </c>
    </row>
    <row r="271" spans="1:25" ht="14.25" x14ac:dyDescent="0.2">
      <c r="A271" s="18" t="str">
        <f t="shared" si="16"/>
        <v>Catalogo principalOVS_ES ACADEMICO32L-00001</v>
      </c>
      <c r="B271" s="18" t="str">
        <f t="shared" si="17"/>
        <v>32L-00001OVS_ES ACADEMICO</v>
      </c>
      <c r="C271" s="18"/>
      <c r="D271" t="s">
        <v>122</v>
      </c>
      <c r="E271" t="s">
        <v>260</v>
      </c>
      <c r="F271" t="s">
        <v>230</v>
      </c>
      <c r="G271" s="18" t="str">
        <f t="shared" si="18"/>
        <v>Catalogo principal</v>
      </c>
      <c r="H271" s="43" t="s">
        <v>121</v>
      </c>
      <c r="I271" s="37" t="s">
        <v>67</v>
      </c>
      <c r="J271" t="s">
        <v>4329</v>
      </c>
      <c r="K271" t="s">
        <v>40</v>
      </c>
      <c r="L271" s="70" t="s">
        <v>21</v>
      </c>
      <c r="M271" s="70" t="s">
        <v>3966</v>
      </c>
      <c r="N271" s="37" t="s">
        <v>67</v>
      </c>
      <c r="O271" s="37" t="s">
        <v>67</v>
      </c>
      <c r="P271" s="37" t="s">
        <v>230</v>
      </c>
      <c r="Q271" s="75" t="s">
        <v>260</v>
      </c>
      <c r="R271" t="s">
        <v>3691</v>
      </c>
      <c r="S271" s="38">
        <v>2.5</v>
      </c>
      <c r="T271">
        <v>1</v>
      </c>
      <c r="U271">
        <v>0</v>
      </c>
      <c r="V271" s="43">
        <f>SUMIF(ResumenCotizacion!$C:$C,E271,ResumenCotizacion!$P:$P)</f>
        <v>0</v>
      </c>
      <c r="W271" s="68">
        <f>IF(H271="USD",S271*SolCotizacion!$J$18,S271)</f>
        <v>9808.7249999999985</v>
      </c>
      <c r="X271" s="3">
        <f>ROUND(W271/(1-VLOOKUP("Total porcentaje:",ResumenCotizacion!$F:$H,3,0)),2)</f>
        <v>10661.66</v>
      </c>
      <c r="Y271" s="3">
        <f t="shared" si="19"/>
        <v>0</v>
      </c>
    </row>
    <row r="272" spans="1:25" ht="14.25" x14ac:dyDescent="0.2">
      <c r="A272" s="18" t="str">
        <f t="shared" si="16"/>
        <v>Catalogo principalOVS_ES ACADEMICO32L-00002</v>
      </c>
      <c r="B272" s="18" t="str">
        <f t="shared" si="17"/>
        <v>32L-00002OVS_ES ACADEMICO</v>
      </c>
      <c r="C272" s="18"/>
      <c r="D272" t="s">
        <v>122</v>
      </c>
      <c r="E272" t="s">
        <v>261</v>
      </c>
      <c r="F272" t="s">
        <v>230</v>
      </c>
      <c r="G272" s="18" t="str">
        <f t="shared" si="18"/>
        <v>Catalogo principal</v>
      </c>
      <c r="H272" s="43" t="s">
        <v>121</v>
      </c>
      <c r="I272" s="37" t="s">
        <v>67</v>
      </c>
      <c r="J272" t="s">
        <v>4330</v>
      </c>
      <c r="K272" t="s">
        <v>40</v>
      </c>
      <c r="L272" s="70" t="s">
        <v>21</v>
      </c>
      <c r="M272" s="70" t="s">
        <v>3966</v>
      </c>
      <c r="N272" s="37" t="s">
        <v>67</v>
      </c>
      <c r="O272" s="37" t="s">
        <v>67</v>
      </c>
      <c r="P272" s="37" t="s">
        <v>230</v>
      </c>
      <c r="Q272" s="75" t="s">
        <v>261</v>
      </c>
      <c r="R272" t="s">
        <v>3691</v>
      </c>
      <c r="S272" s="38">
        <v>2.5</v>
      </c>
      <c r="T272">
        <v>1</v>
      </c>
      <c r="U272">
        <v>0</v>
      </c>
      <c r="V272" s="43">
        <f>SUMIF(ResumenCotizacion!$C:$C,E272,ResumenCotizacion!$P:$P)</f>
        <v>0</v>
      </c>
      <c r="W272" s="68">
        <f>IF(H272="USD",S272*SolCotizacion!$J$18,S272)</f>
        <v>9808.7249999999985</v>
      </c>
      <c r="X272" s="3">
        <f>ROUND(W272/(1-VLOOKUP("Total porcentaje:",ResumenCotizacion!$F:$H,3,0)),2)</f>
        <v>10661.66</v>
      </c>
      <c r="Y272" s="3">
        <f t="shared" si="19"/>
        <v>0</v>
      </c>
    </row>
    <row r="273" spans="1:25" ht="14.25" x14ac:dyDescent="0.2">
      <c r="A273" s="18" t="str">
        <f t="shared" si="16"/>
        <v>Catalogo principalOVS_ES ACADEMICO32N-00001</v>
      </c>
      <c r="B273" s="18" t="str">
        <f t="shared" si="17"/>
        <v>32N-00001OVS_ES ACADEMICO</v>
      </c>
      <c r="C273" s="18"/>
      <c r="D273" t="s">
        <v>122</v>
      </c>
      <c r="E273" t="s">
        <v>262</v>
      </c>
      <c r="F273" t="s">
        <v>230</v>
      </c>
      <c r="G273" s="18" t="str">
        <f t="shared" si="18"/>
        <v>Catalogo principal</v>
      </c>
      <c r="H273" s="43" t="s">
        <v>121</v>
      </c>
      <c r="I273" s="37" t="s">
        <v>67</v>
      </c>
      <c r="J273" t="s">
        <v>3761</v>
      </c>
      <c r="K273" t="s">
        <v>40</v>
      </c>
      <c r="L273" s="70" t="s">
        <v>21</v>
      </c>
      <c r="M273" s="70" t="s">
        <v>28</v>
      </c>
      <c r="N273" s="37" t="s">
        <v>67</v>
      </c>
      <c r="O273" s="37" t="s">
        <v>67</v>
      </c>
      <c r="P273" s="37" t="s">
        <v>230</v>
      </c>
      <c r="Q273" s="75" t="s">
        <v>262</v>
      </c>
      <c r="R273" t="s">
        <v>3691</v>
      </c>
      <c r="S273" s="38">
        <v>1.2</v>
      </c>
      <c r="T273">
        <v>1</v>
      </c>
      <c r="U273">
        <v>0</v>
      </c>
      <c r="V273" s="43">
        <f>SUMIF(ResumenCotizacion!$C:$C,E273,ResumenCotizacion!$P:$P)</f>
        <v>0</v>
      </c>
      <c r="W273" s="68">
        <f>IF(H273="USD",S273*SolCotizacion!$J$18,S273)</f>
        <v>4708.1879999999992</v>
      </c>
      <c r="X273" s="3">
        <f>ROUND(W273/(1-VLOOKUP("Total porcentaje:",ResumenCotizacion!$F:$H,3,0)),2)</f>
        <v>5117.6000000000004</v>
      </c>
      <c r="Y273" s="3">
        <f t="shared" si="19"/>
        <v>0</v>
      </c>
    </row>
    <row r="274" spans="1:25" ht="14.25" x14ac:dyDescent="0.2">
      <c r="A274" s="18" t="str">
        <f t="shared" si="16"/>
        <v>Catalogo principalOVS_ES ACADEMICO32P-00001</v>
      </c>
      <c r="B274" s="18" t="str">
        <f t="shared" si="17"/>
        <v>32P-00001OVS_ES ACADEMICO</v>
      </c>
      <c r="C274" s="18"/>
      <c r="D274" t="s">
        <v>122</v>
      </c>
      <c r="E274" t="s">
        <v>263</v>
      </c>
      <c r="F274" t="s">
        <v>230</v>
      </c>
      <c r="G274" s="18" t="str">
        <f t="shared" si="18"/>
        <v>Catalogo principal</v>
      </c>
      <c r="H274" s="43" t="s">
        <v>121</v>
      </c>
      <c r="I274" s="37" t="s">
        <v>67</v>
      </c>
      <c r="J274" t="s">
        <v>3762</v>
      </c>
      <c r="K274" t="s">
        <v>40</v>
      </c>
      <c r="L274" s="70" t="s">
        <v>21</v>
      </c>
      <c r="M274" s="70" t="s">
        <v>28</v>
      </c>
      <c r="N274" s="37" t="s">
        <v>67</v>
      </c>
      <c r="O274" s="37" t="s">
        <v>67</v>
      </c>
      <c r="P274" s="37" t="s">
        <v>230</v>
      </c>
      <c r="Q274" s="75" t="s">
        <v>263</v>
      </c>
      <c r="R274" t="s">
        <v>3691</v>
      </c>
      <c r="S274" s="38">
        <v>1.5</v>
      </c>
      <c r="T274">
        <v>1</v>
      </c>
      <c r="U274">
        <v>0</v>
      </c>
      <c r="V274" s="43">
        <f>SUMIF(ResumenCotizacion!$C:$C,E274,ResumenCotizacion!$P:$P)</f>
        <v>0</v>
      </c>
      <c r="W274" s="68">
        <f>IF(H274="USD",S274*SolCotizacion!$J$18,S274)</f>
        <v>5885.2349999999997</v>
      </c>
      <c r="X274" s="3">
        <f>ROUND(W274/(1-VLOOKUP("Total porcentaje:",ResumenCotizacion!$F:$H,3,0)),2)</f>
        <v>6396.99</v>
      </c>
      <c r="Y274" s="3">
        <f t="shared" si="19"/>
        <v>0</v>
      </c>
    </row>
    <row r="275" spans="1:25" ht="14.25" x14ac:dyDescent="0.2">
      <c r="A275" s="18" t="str">
        <f t="shared" si="16"/>
        <v>Catalogo principalOVS_ES ACADEMICO32P-00002</v>
      </c>
      <c r="B275" s="18" t="str">
        <f t="shared" si="17"/>
        <v>32P-00002OVS_ES ACADEMICO</v>
      </c>
      <c r="C275" s="18"/>
      <c r="D275" t="s">
        <v>122</v>
      </c>
      <c r="E275" t="s">
        <v>264</v>
      </c>
      <c r="F275" t="s">
        <v>230</v>
      </c>
      <c r="G275" s="18" t="str">
        <f t="shared" si="18"/>
        <v>Catalogo principal</v>
      </c>
      <c r="H275" s="43" t="s">
        <v>121</v>
      </c>
      <c r="I275" s="37" t="s">
        <v>67</v>
      </c>
      <c r="J275" t="s">
        <v>3763</v>
      </c>
      <c r="K275" t="s">
        <v>40</v>
      </c>
      <c r="L275" s="70" t="s">
        <v>21</v>
      </c>
      <c r="M275" s="70" t="s">
        <v>28</v>
      </c>
      <c r="N275" s="37" t="s">
        <v>67</v>
      </c>
      <c r="O275" s="37" t="s">
        <v>67</v>
      </c>
      <c r="P275" s="37" t="s">
        <v>230</v>
      </c>
      <c r="Q275" s="75" t="s">
        <v>264</v>
      </c>
      <c r="R275" t="s">
        <v>3691</v>
      </c>
      <c r="S275" s="38">
        <v>1.5</v>
      </c>
      <c r="T275">
        <v>1</v>
      </c>
      <c r="U275">
        <v>0</v>
      </c>
      <c r="V275" s="43">
        <f>SUMIF(ResumenCotizacion!$C:$C,E275,ResumenCotizacion!$P:$P)</f>
        <v>0</v>
      </c>
      <c r="W275" s="68">
        <f>IF(H275="USD",S275*SolCotizacion!$J$18,S275)</f>
        <v>5885.2349999999997</v>
      </c>
      <c r="X275" s="3">
        <f>ROUND(W275/(1-VLOOKUP("Total porcentaje:",ResumenCotizacion!$F:$H,3,0)),2)</f>
        <v>6396.99</v>
      </c>
      <c r="Y275" s="3">
        <f t="shared" si="19"/>
        <v>0</v>
      </c>
    </row>
    <row r="276" spans="1:25" ht="14.25" x14ac:dyDescent="0.2">
      <c r="A276" s="18" t="str">
        <f t="shared" si="16"/>
        <v>Catalogo principalOVS_ES ACADEMICO32S-00001</v>
      </c>
      <c r="B276" s="18" t="str">
        <f t="shared" si="17"/>
        <v>32S-00001OVS_ES ACADEMICO</v>
      </c>
      <c r="C276" s="18"/>
      <c r="D276" t="s">
        <v>122</v>
      </c>
      <c r="E276" t="s">
        <v>265</v>
      </c>
      <c r="F276" t="s">
        <v>230</v>
      </c>
      <c r="G276" s="18" t="str">
        <f t="shared" si="18"/>
        <v>Catalogo principal</v>
      </c>
      <c r="H276" s="43" t="s">
        <v>121</v>
      </c>
      <c r="I276" s="37" t="s">
        <v>67</v>
      </c>
      <c r="J276" t="s">
        <v>3764</v>
      </c>
      <c r="K276" t="s">
        <v>40</v>
      </c>
      <c r="L276" s="70" t="s">
        <v>21</v>
      </c>
      <c r="M276" s="70" t="s">
        <v>28</v>
      </c>
      <c r="N276" s="37" t="s">
        <v>67</v>
      </c>
      <c r="O276" s="37" t="s">
        <v>67</v>
      </c>
      <c r="P276" s="37" t="s">
        <v>230</v>
      </c>
      <c r="Q276" s="75" t="s">
        <v>265</v>
      </c>
      <c r="R276" t="s">
        <v>3691</v>
      </c>
      <c r="S276" s="38">
        <v>2.2999999999999998</v>
      </c>
      <c r="T276">
        <v>1</v>
      </c>
      <c r="U276">
        <v>0</v>
      </c>
      <c r="V276" s="43">
        <f>SUMIF(ResumenCotizacion!$C:$C,E276,ResumenCotizacion!$P:$P)</f>
        <v>0</v>
      </c>
      <c r="W276" s="68">
        <f>IF(H276="USD",S276*SolCotizacion!$J$18,S276)</f>
        <v>9024.0269999999982</v>
      </c>
      <c r="X276" s="3">
        <f>ROUND(W276/(1-VLOOKUP("Total porcentaje:",ResumenCotizacion!$F:$H,3,0)),2)</f>
        <v>9808.73</v>
      </c>
      <c r="Y276" s="3">
        <f t="shared" si="19"/>
        <v>0</v>
      </c>
    </row>
    <row r="277" spans="1:25" ht="14.25" x14ac:dyDescent="0.2">
      <c r="A277" s="18" t="str">
        <f t="shared" si="16"/>
        <v>Catalogo principalOVS_ES ACADEMICO32V-00001</v>
      </c>
      <c r="B277" s="18" t="str">
        <f t="shared" si="17"/>
        <v>32V-00001OVS_ES ACADEMICO</v>
      </c>
      <c r="C277" s="18"/>
      <c r="D277" t="s">
        <v>122</v>
      </c>
      <c r="E277" t="s">
        <v>266</v>
      </c>
      <c r="F277" t="s">
        <v>230</v>
      </c>
      <c r="G277" s="18" t="str">
        <f t="shared" si="18"/>
        <v>Catalogo principal</v>
      </c>
      <c r="H277" s="43" t="s">
        <v>121</v>
      </c>
      <c r="I277" s="37" t="s">
        <v>67</v>
      </c>
      <c r="J277" t="s">
        <v>4331</v>
      </c>
      <c r="K277" t="s">
        <v>40</v>
      </c>
      <c r="L277" s="70" t="s">
        <v>21</v>
      </c>
      <c r="M277" s="70" t="s">
        <v>3966</v>
      </c>
      <c r="N277" s="37" t="s">
        <v>67</v>
      </c>
      <c r="O277" s="37" t="s">
        <v>67</v>
      </c>
      <c r="P277" s="37" t="s">
        <v>230</v>
      </c>
      <c r="Q277" s="75" t="s">
        <v>266</v>
      </c>
      <c r="R277" t="s">
        <v>3691</v>
      </c>
      <c r="S277" s="38">
        <v>3</v>
      </c>
      <c r="T277">
        <v>1</v>
      </c>
      <c r="U277">
        <v>0</v>
      </c>
      <c r="V277" s="43">
        <f>SUMIF(ResumenCotizacion!$C:$C,E277,ResumenCotizacion!$P:$P)</f>
        <v>0</v>
      </c>
      <c r="W277" s="68">
        <f>IF(H277="USD",S277*SolCotizacion!$J$18,S277)</f>
        <v>11770.47</v>
      </c>
      <c r="X277" s="3">
        <f>ROUND(W277/(1-VLOOKUP("Total porcentaje:",ResumenCotizacion!$F:$H,3,0)),2)</f>
        <v>12793.99</v>
      </c>
      <c r="Y277" s="3">
        <f t="shared" si="19"/>
        <v>0</v>
      </c>
    </row>
    <row r="278" spans="1:25" ht="14.25" x14ac:dyDescent="0.2">
      <c r="A278" s="18" t="str">
        <f t="shared" si="16"/>
        <v>Catalogo principalOVS_ES ACADEMICO32V-00002</v>
      </c>
      <c r="B278" s="18" t="str">
        <f t="shared" si="17"/>
        <v>32V-00002OVS_ES ACADEMICO</v>
      </c>
      <c r="C278" s="18"/>
      <c r="D278" t="s">
        <v>122</v>
      </c>
      <c r="E278" t="s">
        <v>267</v>
      </c>
      <c r="F278" t="s">
        <v>230</v>
      </c>
      <c r="G278" s="18" t="str">
        <f t="shared" si="18"/>
        <v>Catalogo principal</v>
      </c>
      <c r="H278" s="43" t="s">
        <v>121</v>
      </c>
      <c r="I278" s="37" t="s">
        <v>67</v>
      </c>
      <c r="J278" t="s">
        <v>4332</v>
      </c>
      <c r="K278" t="s">
        <v>40</v>
      </c>
      <c r="L278" s="70" t="s">
        <v>21</v>
      </c>
      <c r="M278" s="70" t="s">
        <v>3966</v>
      </c>
      <c r="N278" s="37" t="s">
        <v>67</v>
      </c>
      <c r="O278" s="37" t="s">
        <v>67</v>
      </c>
      <c r="P278" s="37" t="s">
        <v>230</v>
      </c>
      <c r="Q278" s="75" t="s">
        <v>267</v>
      </c>
      <c r="R278" t="s">
        <v>3691</v>
      </c>
      <c r="S278" s="38">
        <v>3</v>
      </c>
      <c r="T278">
        <v>1</v>
      </c>
      <c r="U278">
        <v>0</v>
      </c>
      <c r="V278" s="43">
        <f>SUMIF(ResumenCotizacion!$C:$C,E278,ResumenCotizacion!$P:$P)</f>
        <v>0</v>
      </c>
      <c r="W278" s="68">
        <f>IF(H278="USD",S278*SolCotizacion!$J$18,S278)</f>
        <v>11770.47</v>
      </c>
      <c r="X278" s="3">
        <f>ROUND(W278/(1-VLOOKUP("Total porcentaje:",ResumenCotizacion!$F:$H,3,0)),2)</f>
        <v>12793.99</v>
      </c>
      <c r="Y278" s="3">
        <f t="shared" si="19"/>
        <v>0</v>
      </c>
    </row>
    <row r="279" spans="1:25" ht="14.25" x14ac:dyDescent="0.2">
      <c r="A279" s="18" t="str">
        <f t="shared" si="16"/>
        <v>Catalogo principalOVS_ES ACADEMICO359-05410</v>
      </c>
      <c r="B279" s="18" t="str">
        <f t="shared" si="17"/>
        <v>359-05410OVS_ES ACADEMICO</v>
      </c>
      <c r="C279" s="18"/>
      <c r="D279" t="s">
        <v>122</v>
      </c>
      <c r="E279" t="s">
        <v>268</v>
      </c>
      <c r="F279" t="s">
        <v>230</v>
      </c>
      <c r="G279" s="18" t="str">
        <f t="shared" si="18"/>
        <v>Catalogo principal</v>
      </c>
      <c r="H279" s="43" t="s">
        <v>121</v>
      </c>
      <c r="I279" s="37" t="s">
        <v>67</v>
      </c>
      <c r="J279" t="s">
        <v>4333</v>
      </c>
      <c r="K279" t="s">
        <v>40</v>
      </c>
      <c r="L279" s="70" t="s">
        <v>21</v>
      </c>
      <c r="M279" s="70" t="s">
        <v>3946</v>
      </c>
      <c r="N279" s="37" t="s">
        <v>67</v>
      </c>
      <c r="O279" s="37" t="s">
        <v>67</v>
      </c>
      <c r="P279" s="37" t="s">
        <v>230</v>
      </c>
      <c r="Q279" s="75" t="s">
        <v>268</v>
      </c>
      <c r="R279" t="s">
        <v>3696</v>
      </c>
      <c r="S279" s="38">
        <v>25</v>
      </c>
      <c r="T279">
        <v>1</v>
      </c>
      <c r="U279">
        <v>0</v>
      </c>
      <c r="V279" s="43">
        <f>SUMIF(ResumenCotizacion!$C:$C,E279,ResumenCotizacion!$P:$P)</f>
        <v>0</v>
      </c>
      <c r="W279" s="68">
        <f>IF(H279="USD",S279*SolCotizacion!$J$18,S279)</f>
        <v>98087.25</v>
      </c>
      <c r="X279" s="3">
        <f>ROUND(W279/(1-VLOOKUP("Total porcentaje:",ResumenCotizacion!$F:$H,3,0)),2)</f>
        <v>106616.58</v>
      </c>
      <c r="Y279" s="3">
        <f t="shared" si="19"/>
        <v>0</v>
      </c>
    </row>
    <row r="280" spans="1:25" ht="14.25" x14ac:dyDescent="0.2">
      <c r="A280" s="18" t="str">
        <f t="shared" si="16"/>
        <v>Catalogo principalOVS_ES ACADEMICO359-05411</v>
      </c>
      <c r="B280" s="18" t="str">
        <f t="shared" si="17"/>
        <v>359-05411OVS_ES ACADEMICO</v>
      </c>
      <c r="C280" s="18"/>
      <c r="D280" t="s">
        <v>122</v>
      </c>
      <c r="E280" t="s">
        <v>269</v>
      </c>
      <c r="F280" t="s">
        <v>230</v>
      </c>
      <c r="G280" s="18" t="str">
        <f t="shared" si="18"/>
        <v>Catalogo principal</v>
      </c>
      <c r="H280" s="43" t="s">
        <v>121</v>
      </c>
      <c r="I280" s="37" t="s">
        <v>67</v>
      </c>
      <c r="J280" t="s">
        <v>4334</v>
      </c>
      <c r="K280" t="s">
        <v>40</v>
      </c>
      <c r="L280" s="70" t="s">
        <v>21</v>
      </c>
      <c r="M280" s="70" t="s">
        <v>3946</v>
      </c>
      <c r="N280" s="37" t="s">
        <v>67</v>
      </c>
      <c r="O280" s="37" t="s">
        <v>67</v>
      </c>
      <c r="P280" s="37" t="s">
        <v>230</v>
      </c>
      <c r="Q280" s="75" t="s">
        <v>269</v>
      </c>
      <c r="R280" t="s">
        <v>3696</v>
      </c>
      <c r="S280" s="38">
        <v>25</v>
      </c>
      <c r="T280">
        <v>1</v>
      </c>
      <c r="U280">
        <v>0</v>
      </c>
      <c r="V280" s="43">
        <f>SUMIF(ResumenCotizacion!$C:$C,E280,ResumenCotizacion!$P:$P)</f>
        <v>0</v>
      </c>
      <c r="W280" s="68">
        <f>IF(H280="USD",S280*SolCotizacion!$J$18,S280)</f>
        <v>98087.25</v>
      </c>
      <c r="X280" s="3">
        <f>ROUND(W280/(1-VLOOKUP("Total porcentaje:",ResumenCotizacion!$F:$H,3,0)),2)</f>
        <v>106616.58</v>
      </c>
      <c r="Y280" s="3">
        <f t="shared" si="19"/>
        <v>0</v>
      </c>
    </row>
    <row r="281" spans="1:25" ht="14.25" x14ac:dyDescent="0.2">
      <c r="A281" s="18" t="str">
        <f t="shared" si="16"/>
        <v>Catalogo principalOVS_ES ACADEMICO359-05412</v>
      </c>
      <c r="B281" s="18" t="str">
        <f t="shared" si="17"/>
        <v>359-05412OVS_ES ACADEMICO</v>
      </c>
      <c r="C281" s="18"/>
      <c r="D281" t="s">
        <v>122</v>
      </c>
      <c r="E281" t="s">
        <v>270</v>
      </c>
      <c r="F281" t="s">
        <v>230</v>
      </c>
      <c r="G281" s="18" t="str">
        <f t="shared" si="18"/>
        <v>Catalogo principal</v>
      </c>
      <c r="H281" s="43" t="s">
        <v>121</v>
      </c>
      <c r="I281" s="37" t="s">
        <v>67</v>
      </c>
      <c r="J281" t="s">
        <v>4335</v>
      </c>
      <c r="K281" t="s">
        <v>40</v>
      </c>
      <c r="L281" s="70" t="s">
        <v>21</v>
      </c>
      <c r="M281" s="70" t="s">
        <v>3946</v>
      </c>
      <c r="N281" s="37" t="s">
        <v>67</v>
      </c>
      <c r="O281" s="37" t="s">
        <v>67</v>
      </c>
      <c r="P281" s="37" t="s">
        <v>230</v>
      </c>
      <c r="Q281" s="75" t="s">
        <v>270</v>
      </c>
      <c r="R281" t="s">
        <v>3696</v>
      </c>
      <c r="S281" s="38">
        <v>25</v>
      </c>
      <c r="T281">
        <v>1</v>
      </c>
      <c r="U281">
        <v>0</v>
      </c>
      <c r="V281" s="43">
        <f>SUMIF(ResumenCotizacion!$C:$C,E281,ResumenCotizacion!$P:$P)</f>
        <v>0</v>
      </c>
      <c r="W281" s="68">
        <f>IF(H281="USD",S281*SolCotizacion!$J$18,S281)</f>
        <v>98087.25</v>
      </c>
      <c r="X281" s="3">
        <f>ROUND(W281/(1-VLOOKUP("Total porcentaje:",ResumenCotizacion!$F:$H,3,0)),2)</f>
        <v>106616.58</v>
      </c>
      <c r="Y281" s="3">
        <f t="shared" si="19"/>
        <v>0</v>
      </c>
    </row>
    <row r="282" spans="1:25" ht="14.25" x14ac:dyDescent="0.2">
      <c r="A282" s="18" t="str">
        <f t="shared" si="16"/>
        <v>Catalogo principalOVS_ES ACADEMICO359-05413</v>
      </c>
      <c r="B282" s="18" t="str">
        <f t="shared" si="17"/>
        <v>359-05413OVS_ES ACADEMICO</v>
      </c>
      <c r="C282" s="18"/>
      <c r="D282" t="s">
        <v>122</v>
      </c>
      <c r="E282" t="s">
        <v>271</v>
      </c>
      <c r="F282" t="s">
        <v>230</v>
      </c>
      <c r="G282" s="18" t="str">
        <f t="shared" si="18"/>
        <v>Catalogo principal</v>
      </c>
      <c r="H282" s="43" t="s">
        <v>121</v>
      </c>
      <c r="I282" s="37" t="s">
        <v>67</v>
      </c>
      <c r="J282" t="s">
        <v>4336</v>
      </c>
      <c r="K282" t="s">
        <v>40</v>
      </c>
      <c r="L282" s="70" t="s">
        <v>21</v>
      </c>
      <c r="M282" s="70" t="s">
        <v>3946</v>
      </c>
      <c r="N282" s="37" t="s">
        <v>67</v>
      </c>
      <c r="O282" s="37" t="s">
        <v>67</v>
      </c>
      <c r="P282" s="37" t="s">
        <v>230</v>
      </c>
      <c r="Q282" s="75" t="s">
        <v>271</v>
      </c>
      <c r="R282" t="s">
        <v>3696</v>
      </c>
      <c r="S282" s="38">
        <v>25</v>
      </c>
      <c r="T282">
        <v>1</v>
      </c>
      <c r="U282">
        <v>0</v>
      </c>
      <c r="V282" s="43">
        <f>SUMIF(ResumenCotizacion!$C:$C,E282,ResumenCotizacion!$P:$P)</f>
        <v>0</v>
      </c>
      <c r="W282" s="68">
        <f>IF(H282="USD",S282*SolCotizacion!$J$18,S282)</f>
        <v>98087.25</v>
      </c>
      <c r="X282" s="3">
        <f>ROUND(W282/(1-VLOOKUP("Total porcentaje:",ResumenCotizacion!$F:$H,3,0)),2)</f>
        <v>106616.58</v>
      </c>
      <c r="Y282" s="3">
        <f t="shared" si="19"/>
        <v>0</v>
      </c>
    </row>
    <row r="283" spans="1:25" ht="14.25" x14ac:dyDescent="0.2">
      <c r="A283" s="18" t="str">
        <f t="shared" si="16"/>
        <v>Catalogo principalOVS_ES ACADEMICO359-05414</v>
      </c>
      <c r="B283" s="18" t="str">
        <f t="shared" si="17"/>
        <v>359-05414OVS_ES ACADEMICO</v>
      </c>
      <c r="C283" s="18"/>
      <c r="D283" t="s">
        <v>122</v>
      </c>
      <c r="E283" t="s">
        <v>272</v>
      </c>
      <c r="F283" t="s">
        <v>230</v>
      </c>
      <c r="G283" s="18" t="str">
        <f t="shared" si="18"/>
        <v>Catalogo principal</v>
      </c>
      <c r="H283" s="43" t="s">
        <v>121</v>
      </c>
      <c r="I283" s="37" t="s">
        <v>67</v>
      </c>
      <c r="J283" t="s">
        <v>4337</v>
      </c>
      <c r="K283" t="s">
        <v>40</v>
      </c>
      <c r="L283" s="70" t="s">
        <v>21</v>
      </c>
      <c r="M283" s="70" t="s">
        <v>3946</v>
      </c>
      <c r="N283" s="37" t="s">
        <v>67</v>
      </c>
      <c r="O283" s="37" t="s">
        <v>67</v>
      </c>
      <c r="P283" s="37" t="s">
        <v>230</v>
      </c>
      <c r="Q283" s="75" t="s">
        <v>272</v>
      </c>
      <c r="R283" t="s">
        <v>3696</v>
      </c>
      <c r="S283" s="38">
        <v>9</v>
      </c>
      <c r="T283">
        <v>1</v>
      </c>
      <c r="U283">
        <v>0</v>
      </c>
      <c r="V283" s="43">
        <f>SUMIF(ResumenCotizacion!$C:$C,E283,ResumenCotizacion!$P:$P)</f>
        <v>0</v>
      </c>
      <c r="W283" s="68">
        <f>IF(H283="USD",S283*SolCotizacion!$J$18,S283)</f>
        <v>35311.409999999996</v>
      </c>
      <c r="X283" s="3">
        <f>ROUND(W283/(1-VLOOKUP("Total porcentaje:",ResumenCotizacion!$F:$H,3,0)),2)</f>
        <v>38381.97</v>
      </c>
      <c r="Y283" s="3">
        <f t="shared" si="19"/>
        <v>0</v>
      </c>
    </row>
    <row r="284" spans="1:25" ht="14.25" x14ac:dyDescent="0.2">
      <c r="A284" s="18" t="str">
        <f t="shared" si="16"/>
        <v>Catalogo principalOVS_ES ACADEMICO359-05415</v>
      </c>
      <c r="B284" s="18" t="str">
        <f t="shared" si="17"/>
        <v>359-05415OVS_ES ACADEMICO</v>
      </c>
      <c r="C284" s="18"/>
      <c r="D284" t="s">
        <v>122</v>
      </c>
      <c r="E284" t="s">
        <v>273</v>
      </c>
      <c r="F284" t="s">
        <v>230</v>
      </c>
      <c r="G284" s="18" t="str">
        <f t="shared" si="18"/>
        <v>Catalogo principal</v>
      </c>
      <c r="H284" s="43" t="s">
        <v>121</v>
      </c>
      <c r="I284" s="37" t="s">
        <v>67</v>
      </c>
      <c r="J284" t="s">
        <v>4338</v>
      </c>
      <c r="K284" t="s">
        <v>40</v>
      </c>
      <c r="L284" s="70" t="s">
        <v>21</v>
      </c>
      <c r="M284" s="70" t="s">
        <v>3946</v>
      </c>
      <c r="N284" s="37" t="s">
        <v>67</v>
      </c>
      <c r="O284" s="37" t="s">
        <v>67</v>
      </c>
      <c r="P284" s="37" t="s">
        <v>230</v>
      </c>
      <c r="Q284" s="75" t="s">
        <v>273</v>
      </c>
      <c r="R284" t="s">
        <v>3696</v>
      </c>
      <c r="S284" s="38">
        <v>9</v>
      </c>
      <c r="T284">
        <v>1</v>
      </c>
      <c r="U284">
        <v>0</v>
      </c>
      <c r="V284" s="43">
        <f>SUMIF(ResumenCotizacion!$C:$C,E284,ResumenCotizacion!$P:$P)</f>
        <v>0</v>
      </c>
      <c r="W284" s="68">
        <f>IF(H284="USD",S284*SolCotizacion!$J$18,S284)</f>
        <v>35311.409999999996</v>
      </c>
      <c r="X284" s="3">
        <f>ROUND(W284/(1-VLOOKUP("Total porcentaje:",ResumenCotizacion!$F:$H,3,0)),2)</f>
        <v>38381.97</v>
      </c>
      <c r="Y284" s="3">
        <f t="shared" si="19"/>
        <v>0</v>
      </c>
    </row>
    <row r="285" spans="1:25" ht="14.25" x14ac:dyDescent="0.2">
      <c r="A285" s="18" t="str">
        <f t="shared" si="16"/>
        <v>Catalogo principalOVS_ES ACADEMICO359-05416</v>
      </c>
      <c r="B285" s="18" t="str">
        <f t="shared" si="17"/>
        <v>359-05416OVS_ES ACADEMICO</v>
      </c>
      <c r="C285" s="18"/>
      <c r="D285" t="s">
        <v>122</v>
      </c>
      <c r="E285" t="s">
        <v>274</v>
      </c>
      <c r="F285" t="s">
        <v>230</v>
      </c>
      <c r="G285" s="18" t="str">
        <f t="shared" si="18"/>
        <v>Catalogo principal</v>
      </c>
      <c r="H285" s="43" t="s">
        <v>121</v>
      </c>
      <c r="I285" s="37" t="s">
        <v>67</v>
      </c>
      <c r="J285" t="s">
        <v>4339</v>
      </c>
      <c r="K285" t="s">
        <v>40</v>
      </c>
      <c r="L285" s="70" t="s">
        <v>21</v>
      </c>
      <c r="M285" s="70" t="s">
        <v>3946</v>
      </c>
      <c r="N285" s="37" t="s">
        <v>67</v>
      </c>
      <c r="O285" s="37" t="s">
        <v>67</v>
      </c>
      <c r="P285" s="37" t="s">
        <v>230</v>
      </c>
      <c r="Q285" s="75" t="s">
        <v>274</v>
      </c>
      <c r="R285" t="s">
        <v>3696</v>
      </c>
      <c r="S285" s="38">
        <v>9</v>
      </c>
      <c r="T285">
        <v>1</v>
      </c>
      <c r="U285">
        <v>0</v>
      </c>
      <c r="V285" s="43">
        <f>SUMIF(ResumenCotizacion!$C:$C,E285,ResumenCotizacion!$P:$P)</f>
        <v>0</v>
      </c>
      <c r="W285" s="68">
        <f>IF(H285="USD",S285*SolCotizacion!$J$18,S285)</f>
        <v>35311.409999999996</v>
      </c>
      <c r="X285" s="3">
        <f>ROUND(W285/(1-VLOOKUP("Total porcentaje:",ResumenCotizacion!$F:$H,3,0)),2)</f>
        <v>38381.97</v>
      </c>
      <c r="Y285" s="3">
        <f t="shared" si="19"/>
        <v>0</v>
      </c>
    </row>
    <row r="286" spans="1:25" ht="14.25" x14ac:dyDescent="0.2">
      <c r="A286" s="18" t="str">
        <f t="shared" si="16"/>
        <v>Catalogo principalOVS_ES ACADEMICO359-05417</v>
      </c>
      <c r="B286" s="18" t="str">
        <f t="shared" si="17"/>
        <v>359-05417OVS_ES ACADEMICO</v>
      </c>
      <c r="C286" s="18"/>
      <c r="D286" t="s">
        <v>122</v>
      </c>
      <c r="E286" t="s">
        <v>275</v>
      </c>
      <c r="F286" t="s">
        <v>230</v>
      </c>
      <c r="G286" s="18" t="str">
        <f t="shared" si="18"/>
        <v>Catalogo principal</v>
      </c>
      <c r="H286" s="43" t="s">
        <v>121</v>
      </c>
      <c r="I286" s="37" t="s">
        <v>67</v>
      </c>
      <c r="J286" t="s">
        <v>4340</v>
      </c>
      <c r="K286" t="s">
        <v>40</v>
      </c>
      <c r="L286" s="70" t="s">
        <v>21</v>
      </c>
      <c r="M286" s="70" t="s">
        <v>3946</v>
      </c>
      <c r="N286" s="37" t="s">
        <v>67</v>
      </c>
      <c r="O286" s="37" t="s">
        <v>67</v>
      </c>
      <c r="P286" s="37" t="s">
        <v>230</v>
      </c>
      <c r="Q286" s="75" t="s">
        <v>275</v>
      </c>
      <c r="R286" t="s">
        <v>3696</v>
      </c>
      <c r="S286" s="38">
        <v>9</v>
      </c>
      <c r="T286">
        <v>1</v>
      </c>
      <c r="U286">
        <v>0</v>
      </c>
      <c r="V286" s="43">
        <f>SUMIF(ResumenCotizacion!$C:$C,E286,ResumenCotizacion!$P:$P)</f>
        <v>0</v>
      </c>
      <c r="W286" s="68">
        <f>IF(H286="USD",S286*SolCotizacion!$J$18,S286)</f>
        <v>35311.409999999996</v>
      </c>
      <c r="X286" s="3">
        <f>ROUND(W286/(1-VLOOKUP("Total porcentaje:",ResumenCotizacion!$F:$H,3,0)),2)</f>
        <v>38381.97</v>
      </c>
      <c r="Y286" s="3">
        <f t="shared" si="19"/>
        <v>0</v>
      </c>
    </row>
    <row r="287" spans="1:25" ht="14.25" x14ac:dyDescent="0.2">
      <c r="A287" s="18" t="str">
        <f t="shared" si="16"/>
        <v>Catalogo principalOVS_ES ACADEMICO359-05418</v>
      </c>
      <c r="B287" s="18" t="str">
        <f t="shared" si="17"/>
        <v>359-05418OVS_ES ACADEMICO</v>
      </c>
      <c r="C287" s="18"/>
      <c r="D287" t="s">
        <v>122</v>
      </c>
      <c r="E287" t="s">
        <v>276</v>
      </c>
      <c r="F287" t="s">
        <v>230</v>
      </c>
      <c r="G287" s="18" t="str">
        <f t="shared" si="18"/>
        <v>Catalogo principal</v>
      </c>
      <c r="H287" s="43" t="s">
        <v>121</v>
      </c>
      <c r="I287" s="37" t="s">
        <v>67</v>
      </c>
      <c r="J287" t="s">
        <v>4341</v>
      </c>
      <c r="K287" t="s">
        <v>40</v>
      </c>
      <c r="L287" s="70" t="s">
        <v>21</v>
      </c>
      <c r="M287" s="70" t="s">
        <v>3946</v>
      </c>
      <c r="N287" s="37" t="s">
        <v>67</v>
      </c>
      <c r="O287" s="37" t="s">
        <v>67</v>
      </c>
      <c r="P287" s="37" t="s">
        <v>230</v>
      </c>
      <c r="Q287" s="75" t="s">
        <v>276</v>
      </c>
      <c r="R287" t="s">
        <v>3696</v>
      </c>
      <c r="S287" s="38">
        <v>9</v>
      </c>
      <c r="T287">
        <v>1</v>
      </c>
      <c r="U287">
        <v>0</v>
      </c>
      <c r="V287" s="43">
        <f>SUMIF(ResumenCotizacion!$C:$C,E287,ResumenCotizacion!$P:$P)</f>
        <v>0</v>
      </c>
      <c r="W287" s="68">
        <f>IF(H287="USD",S287*SolCotizacion!$J$18,S287)</f>
        <v>35311.409999999996</v>
      </c>
      <c r="X287" s="3">
        <f>ROUND(W287/(1-VLOOKUP("Total porcentaje:",ResumenCotizacion!$F:$H,3,0)),2)</f>
        <v>38381.97</v>
      </c>
      <c r="Y287" s="3">
        <f t="shared" si="19"/>
        <v>0</v>
      </c>
    </row>
    <row r="288" spans="1:25" ht="14.25" x14ac:dyDescent="0.2">
      <c r="A288" s="18" t="str">
        <f t="shared" si="16"/>
        <v>Catalogo principalOVS_ES ACADEMICO359-05419</v>
      </c>
      <c r="B288" s="18" t="str">
        <f t="shared" si="17"/>
        <v>359-05419OVS_ES ACADEMICO</v>
      </c>
      <c r="C288" s="18"/>
      <c r="D288" t="s">
        <v>122</v>
      </c>
      <c r="E288" t="s">
        <v>277</v>
      </c>
      <c r="F288" t="s">
        <v>230</v>
      </c>
      <c r="G288" s="18" t="str">
        <f t="shared" si="18"/>
        <v>Catalogo principal</v>
      </c>
      <c r="H288" s="43" t="s">
        <v>121</v>
      </c>
      <c r="I288" s="37" t="s">
        <v>67</v>
      </c>
      <c r="J288" t="s">
        <v>4342</v>
      </c>
      <c r="K288" t="s">
        <v>40</v>
      </c>
      <c r="L288" s="70" t="s">
        <v>21</v>
      </c>
      <c r="M288" s="70" t="s">
        <v>3946</v>
      </c>
      <c r="N288" s="37" t="s">
        <v>67</v>
      </c>
      <c r="O288" s="37" t="s">
        <v>67</v>
      </c>
      <c r="P288" s="37" t="s">
        <v>230</v>
      </c>
      <c r="Q288" s="75" t="s">
        <v>277</v>
      </c>
      <c r="R288" t="s">
        <v>3696</v>
      </c>
      <c r="S288" s="38">
        <v>9</v>
      </c>
      <c r="T288">
        <v>1</v>
      </c>
      <c r="U288">
        <v>0</v>
      </c>
      <c r="V288" s="43">
        <f>SUMIF(ResumenCotizacion!$C:$C,E288,ResumenCotizacion!$P:$P)</f>
        <v>0</v>
      </c>
      <c r="W288" s="68">
        <f>IF(H288="USD",S288*SolCotizacion!$J$18,S288)</f>
        <v>35311.409999999996</v>
      </c>
      <c r="X288" s="3">
        <f>ROUND(W288/(1-VLOOKUP("Total porcentaje:",ResumenCotizacion!$F:$H,3,0)),2)</f>
        <v>38381.97</v>
      </c>
      <c r="Y288" s="3">
        <f t="shared" si="19"/>
        <v>0</v>
      </c>
    </row>
    <row r="289" spans="1:25" ht="14.25" x14ac:dyDescent="0.2">
      <c r="A289" s="18" t="str">
        <f t="shared" si="16"/>
        <v>Catalogo principalOVS_ES ACADEMICO381-04234</v>
      </c>
      <c r="B289" s="18" t="str">
        <f t="shared" si="17"/>
        <v>381-04234OVS_ES ACADEMICO</v>
      </c>
      <c r="C289" s="18"/>
      <c r="D289" t="s">
        <v>122</v>
      </c>
      <c r="E289" t="s">
        <v>278</v>
      </c>
      <c r="F289" t="s">
        <v>230</v>
      </c>
      <c r="G289" s="18" t="str">
        <f t="shared" si="18"/>
        <v>Catalogo principal</v>
      </c>
      <c r="H289" s="43" t="s">
        <v>121</v>
      </c>
      <c r="I289" s="37" t="s">
        <v>67</v>
      </c>
      <c r="J289" t="s">
        <v>4343</v>
      </c>
      <c r="K289" t="s">
        <v>40</v>
      </c>
      <c r="L289" s="70" t="s">
        <v>21</v>
      </c>
      <c r="M289" s="70" t="s">
        <v>3946</v>
      </c>
      <c r="N289" s="37" t="s">
        <v>67</v>
      </c>
      <c r="O289" s="37" t="s">
        <v>67</v>
      </c>
      <c r="P289" s="37" t="s">
        <v>230</v>
      </c>
      <c r="Q289" s="75" t="s">
        <v>278</v>
      </c>
      <c r="R289" t="s">
        <v>3696</v>
      </c>
      <c r="S289" s="38">
        <v>3.28</v>
      </c>
      <c r="T289">
        <v>1</v>
      </c>
      <c r="U289">
        <v>0</v>
      </c>
      <c r="V289" s="43">
        <f>SUMIF(ResumenCotizacion!$C:$C,E289,ResumenCotizacion!$P:$P)</f>
        <v>0</v>
      </c>
      <c r="W289" s="68">
        <f>IF(H289="USD",S289*SolCotizacion!$J$18,S289)</f>
        <v>12869.047199999999</v>
      </c>
      <c r="X289" s="3">
        <f>ROUND(W289/(1-VLOOKUP("Total porcentaje:",ResumenCotizacion!$F:$H,3,0)),2)</f>
        <v>13988.09</v>
      </c>
      <c r="Y289" s="3">
        <f t="shared" si="19"/>
        <v>0</v>
      </c>
    </row>
    <row r="290" spans="1:25" ht="14.25" x14ac:dyDescent="0.2">
      <c r="A290" s="18" t="str">
        <f t="shared" si="16"/>
        <v>Catalogo principalOVS_ES ACADEMICO381-04235</v>
      </c>
      <c r="B290" s="18" t="str">
        <f t="shared" si="17"/>
        <v>381-04235OVS_ES ACADEMICO</v>
      </c>
      <c r="C290" s="18"/>
      <c r="D290" t="s">
        <v>122</v>
      </c>
      <c r="E290" t="s">
        <v>279</v>
      </c>
      <c r="F290" t="s">
        <v>230</v>
      </c>
      <c r="G290" s="18" t="str">
        <f t="shared" si="18"/>
        <v>Catalogo principal</v>
      </c>
      <c r="H290" s="43" t="s">
        <v>121</v>
      </c>
      <c r="I290" s="37" t="s">
        <v>67</v>
      </c>
      <c r="J290" t="s">
        <v>4344</v>
      </c>
      <c r="K290" t="s">
        <v>40</v>
      </c>
      <c r="L290" s="70" t="s">
        <v>21</v>
      </c>
      <c r="M290" s="70" t="s">
        <v>3946</v>
      </c>
      <c r="N290" s="37" t="s">
        <v>67</v>
      </c>
      <c r="O290" s="37" t="s">
        <v>67</v>
      </c>
      <c r="P290" s="37" t="s">
        <v>230</v>
      </c>
      <c r="Q290" s="75" t="s">
        <v>279</v>
      </c>
      <c r="R290" t="s">
        <v>3696</v>
      </c>
      <c r="S290" s="38">
        <v>3.28</v>
      </c>
      <c r="T290">
        <v>1</v>
      </c>
      <c r="U290">
        <v>0</v>
      </c>
      <c r="V290" s="43">
        <f>SUMIF(ResumenCotizacion!$C:$C,E290,ResumenCotizacion!$P:$P)</f>
        <v>0</v>
      </c>
      <c r="W290" s="68">
        <f>IF(H290="USD",S290*SolCotizacion!$J$18,S290)</f>
        <v>12869.047199999999</v>
      </c>
      <c r="X290" s="3">
        <f>ROUND(W290/(1-VLOOKUP("Total porcentaje:",ResumenCotizacion!$F:$H,3,0)),2)</f>
        <v>13988.09</v>
      </c>
      <c r="Y290" s="3">
        <f t="shared" si="19"/>
        <v>0</v>
      </c>
    </row>
    <row r="291" spans="1:25" ht="14.25" x14ac:dyDescent="0.2">
      <c r="A291" s="18" t="str">
        <f t="shared" si="16"/>
        <v>Catalogo principalOVS_ES ACADEMICO381-04236</v>
      </c>
      <c r="B291" s="18" t="str">
        <f t="shared" si="17"/>
        <v>381-04236OVS_ES ACADEMICO</v>
      </c>
      <c r="C291" s="18"/>
      <c r="D291" t="s">
        <v>122</v>
      </c>
      <c r="E291" t="s">
        <v>280</v>
      </c>
      <c r="F291" t="s">
        <v>230</v>
      </c>
      <c r="G291" s="18" t="str">
        <f t="shared" si="18"/>
        <v>Catalogo principal</v>
      </c>
      <c r="H291" s="43" t="s">
        <v>121</v>
      </c>
      <c r="I291" s="37" t="s">
        <v>67</v>
      </c>
      <c r="J291" t="s">
        <v>4345</v>
      </c>
      <c r="K291" t="s">
        <v>40</v>
      </c>
      <c r="L291" s="70" t="s">
        <v>21</v>
      </c>
      <c r="M291" s="70" t="s">
        <v>3946</v>
      </c>
      <c r="N291" s="37" t="s">
        <v>67</v>
      </c>
      <c r="O291" s="37" t="s">
        <v>67</v>
      </c>
      <c r="P291" s="37" t="s">
        <v>230</v>
      </c>
      <c r="Q291" s="75" t="s">
        <v>280</v>
      </c>
      <c r="R291" t="s">
        <v>3696</v>
      </c>
      <c r="S291" s="38">
        <v>3.12</v>
      </c>
      <c r="T291">
        <v>1</v>
      </c>
      <c r="U291">
        <v>0</v>
      </c>
      <c r="V291" s="43">
        <f>SUMIF(ResumenCotizacion!$C:$C,E291,ResumenCotizacion!$P:$P)</f>
        <v>0</v>
      </c>
      <c r="W291" s="68">
        <f>IF(H291="USD",S291*SolCotizacion!$J$18,S291)</f>
        <v>12241.2888</v>
      </c>
      <c r="X291" s="3">
        <f>ROUND(W291/(1-VLOOKUP("Total porcentaje:",ResumenCotizacion!$F:$H,3,0)),2)</f>
        <v>13305.75</v>
      </c>
      <c r="Y291" s="3">
        <f t="shared" si="19"/>
        <v>0</v>
      </c>
    </row>
    <row r="292" spans="1:25" ht="14.25" x14ac:dyDescent="0.2">
      <c r="A292" s="18" t="str">
        <f t="shared" si="16"/>
        <v>Catalogo principalOVS_ES ACADEMICO381-04237</v>
      </c>
      <c r="B292" s="18" t="str">
        <f t="shared" si="17"/>
        <v>381-04237OVS_ES ACADEMICO</v>
      </c>
      <c r="C292" s="18"/>
      <c r="D292" t="s">
        <v>122</v>
      </c>
      <c r="E292" t="s">
        <v>281</v>
      </c>
      <c r="F292" t="s">
        <v>230</v>
      </c>
      <c r="G292" s="18" t="str">
        <f t="shared" si="18"/>
        <v>Catalogo principal</v>
      </c>
      <c r="H292" s="43" t="s">
        <v>121</v>
      </c>
      <c r="I292" s="37" t="s">
        <v>67</v>
      </c>
      <c r="J292" t="s">
        <v>4346</v>
      </c>
      <c r="K292" t="s">
        <v>40</v>
      </c>
      <c r="L292" s="70" t="s">
        <v>21</v>
      </c>
      <c r="M292" s="70" t="s">
        <v>3946</v>
      </c>
      <c r="N292" s="37" t="s">
        <v>67</v>
      </c>
      <c r="O292" s="37" t="s">
        <v>67</v>
      </c>
      <c r="P292" s="37" t="s">
        <v>230</v>
      </c>
      <c r="Q292" s="75" t="s">
        <v>281</v>
      </c>
      <c r="R292" t="s">
        <v>3696</v>
      </c>
      <c r="S292" s="38">
        <v>3.12</v>
      </c>
      <c r="T292">
        <v>1</v>
      </c>
      <c r="U292">
        <v>0</v>
      </c>
      <c r="V292" s="43">
        <f>SUMIF(ResumenCotizacion!$C:$C,E292,ResumenCotizacion!$P:$P)</f>
        <v>0</v>
      </c>
      <c r="W292" s="68">
        <f>IF(H292="USD",S292*SolCotizacion!$J$18,S292)</f>
        <v>12241.2888</v>
      </c>
      <c r="X292" s="3">
        <f>ROUND(W292/(1-VLOOKUP("Total porcentaje:",ResumenCotizacion!$F:$H,3,0)),2)</f>
        <v>13305.75</v>
      </c>
      <c r="Y292" s="3">
        <f t="shared" si="19"/>
        <v>0</v>
      </c>
    </row>
    <row r="293" spans="1:25" ht="14.25" x14ac:dyDescent="0.2">
      <c r="A293" s="18" t="str">
        <f t="shared" si="16"/>
        <v>Catalogo principalOVS_ES ACADEMICO381-04238</v>
      </c>
      <c r="B293" s="18" t="str">
        <f t="shared" si="17"/>
        <v>381-04238OVS_ES ACADEMICO</v>
      </c>
      <c r="C293" s="18"/>
      <c r="D293" t="s">
        <v>122</v>
      </c>
      <c r="E293" t="s">
        <v>282</v>
      </c>
      <c r="F293" t="s">
        <v>230</v>
      </c>
      <c r="G293" s="18" t="str">
        <f t="shared" si="18"/>
        <v>Catalogo principal</v>
      </c>
      <c r="H293" s="43" t="s">
        <v>121</v>
      </c>
      <c r="I293" s="37" t="s">
        <v>67</v>
      </c>
      <c r="J293" t="s">
        <v>4347</v>
      </c>
      <c r="K293" t="s">
        <v>40</v>
      </c>
      <c r="L293" s="70" t="s">
        <v>21</v>
      </c>
      <c r="M293" s="70" t="s">
        <v>3946</v>
      </c>
      <c r="N293" s="37" t="s">
        <v>67</v>
      </c>
      <c r="O293" s="37" t="s">
        <v>67</v>
      </c>
      <c r="P293" s="37" t="s">
        <v>230</v>
      </c>
      <c r="Q293" s="75" t="s">
        <v>282</v>
      </c>
      <c r="R293" t="s">
        <v>3696</v>
      </c>
      <c r="S293" s="38">
        <v>0.78</v>
      </c>
      <c r="T293">
        <v>1</v>
      </c>
      <c r="U293">
        <v>0</v>
      </c>
      <c r="V293" s="43">
        <f>SUMIF(ResumenCotizacion!$C:$C,E293,ResumenCotizacion!$P:$P)</f>
        <v>0</v>
      </c>
      <c r="W293" s="68">
        <f>IF(H293="USD",S293*SolCotizacion!$J$18,S293)</f>
        <v>3060.3222000000001</v>
      </c>
      <c r="X293" s="3">
        <f>ROUND(W293/(1-VLOOKUP("Total porcentaje:",ResumenCotizacion!$F:$H,3,0)),2)</f>
        <v>3326.44</v>
      </c>
      <c r="Y293" s="3">
        <f t="shared" si="19"/>
        <v>0</v>
      </c>
    </row>
    <row r="294" spans="1:25" ht="14.25" x14ac:dyDescent="0.2">
      <c r="A294" s="18" t="str">
        <f t="shared" si="16"/>
        <v>Catalogo principalOVS_ES ACADEMICO381-04239</v>
      </c>
      <c r="B294" s="18" t="str">
        <f t="shared" si="17"/>
        <v>381-04239OVS_ES ACADEMICO</v>
      </c>
      <c r="C294" s="18"/>
      <c r="D294" t="s">
        <v>122</v>
      </c>
      <c r="E294" t="s">
        <v>283</v>
      </c>
      <c r="F294" t="s">
        <v>230</v>
      </c>
      <c r="G294" s="18" t="str">
        <f t="shared" si="18"/>
        <v>Catalogo principal</v>
      </c>
      <c r="H294" s="43" t="s">
        <v>121</v>
      </c>
      <c r="I294" s="37" t="s">
        <v>67</v>
      </c>
      <c r="J294" t="s">
        <v>4348</v>
      </c>
      <c r="K294" t="s">
        <v>40</v>
      </c>
      <c r="L294" s="70" t="s">
        <v>21</v>
      </c>
      <c r="M294" s="70" t="s">
        <v>3946</v>
      </c>
      <c r="N294" s="37" t="s">
        <v>67</v>
      </c>
      <c r="O294" s="37" t="s">
        <v>67</v>
      </c>
      <c r="P294" s="37" t="s">
        <v>230</v>
      </c>
      <c r="Q294" s="75" t="s">
        <v>283</v>
      </c>
      <c r="R294" t="s">
        <v>3696</v>
      </c>
      <c r="S294" s="38">
        <v>0.78</v>
      </c>
      <c r="T294">
        <v>1</v>
      </c>
      <c r="U294">
        <v>0</v>
      </c>
      <c r="V294" s="43">
        <f>SUMIF(ResumenCotizacion!$C:$C,E294,ResumenCotizacion!$P:$P)</f>
        <v>0</v>
      </c>
      <c r="W294" s="68">
        <f>IF(H294="USD",S294*SolCotizacion!$J$18,S294)</f>
        <v>3060.3222000000001</v>
      </c>
      <c r="X294" s="3">
        <f>ROUND(W294/(1-VLOOKUP("Total porcentaje:",ResumenCotizacion!$F:$H,3,0)),2)</f>
        <v>3326.44</v>
      </c>
      <c r="Y294" s="3">
        <f t="shared" si="19"/>
        <v>0</v>
      </c>
    </row>
    <row r="295" spans="1:25" ht="14.25" x14ac:dyDescent="0.2">
      <c r="A295" s="18" t="str">
        <f t="shared" si="16"/>
        <v>Catalogo principalOVS_ES ACADEMICO395-04412</v>
      </c>
      <c r="B295" s="18" t="str">
        <f t="shared" si="17"/>
        <v>395-04412OVS_ES ACADEMICO</v>
      </c>
      <c r="C295" s="18"/>
      <c r="D295" t="s">
        <v>122</v>
      </c>
      <c r="E295" t="s">
        <v>284</v>
      </c>
      <c r="F295" t="s">
        <v>230</v>
      </c>
      <c r="G295" s="18" t="str">
        <f t="shared" si="18"/>
        <v>Catalogo principal</v>
      </c>
      <c r="H295" s="43" t="s">
        <v>121</v>
      </c>
      <c r="I295" s="37" t="s">
        <v>67</v>
      </c>
      <c r="J295" t="s">
        <v>4349</v>
      </c>
      <c r="K295" t="s">
        <v>40</v>
      </c>
      <c r="L295" s="70" t="s">
        <v>21</v>
      </c>
      <c r="M295" s="70" t="s">
        <v>3946</v>
      </c>
      <c r="N295" s="37" t="s">
        <v>67</v>
      </c>
      <c r="O295" s="37" t="s">
        <v>67</v>
      </c>
      <c r="P295" s="37" t="s">
        <v>230</v>
      </c>
      <c r="Q295" s="75" t="s">
        <v>284</v>
      </c>
      <c r="R295" t="s">
        <v>3696</v>
      </c>
      <c r="S295" s="38">
        <v>469</v>
      </c>
      <c r="T295">
        <v>1</v>
      </c>
      <c r="U295">
        <v>0</v>
      </c>
      <c r="V295" s="43">
        <f>SUMIF(ResumenCotizacion!$C:$C,E295,ResumenCotizacion!$P:$P)</f>
        <v>0</v>
      </c>
      <c r="W295" s="68">
        <f>IF(H295="USD",S295*SolCotizacion!$J$18,S295)</f>
        <v>1840116.8099999998</v>
      </c>
      <c r="X295" s="3">
        <f>ROUND(W295/(1-VLOOKUP("Total porcentaje:",ResumenCotizacion!$F:$H,3,0)),2)</f>
        <v>2000126.97</v>
      </c>
      <c r="Y295" s="3">
        <f t="shared" si="19"/>
        <v>0</v>
      </c>
    </row>
    <row r="296" spans="1:25" ht="14.25" x14ac:dyDescent="0.2">
      <c r="A296" s="18" t="str">
        <f t="shared" si="16"/>
        <v>Catalogo principalOVS_ES ACADEMICO395-04413</v>
      </c>
      <c r="B296" s="18" t="str">
        <f t="shared" si="17"/>
        <v>395-04413OVS_ES ACADEMICO</v>
      </c>
      <c r="C296" s="18"/>
      <c r="D296" t="s">
        <v>122</v>
      </c>
      <c r="E296" t="s">
        <v>285</v>
      </c>
      <c r="F296" t="s">
        <v>230</v>
      </c>
      <c r="G296" s="18" t="str">
        <f t="shared" si="18"/>
        <v>Catalogo principal</v>
      </c>
      <c r="H296" s="43" t="s">
        <v>121</v>
      </c>
      <c r="I296" s="37" t="s">
        <v>67</v>
      </c>
      <c r="J296" t="s">
        <v>4350</v>
      </c>
      <c r="K296" t="s">
        <v>40</v>
      </c>
      <c r="L296" s="70" t="s">
        <v>21</v>
      </c>
      <c r="M296" s="70" t="s">
        <v>3946</v>
      </c>
      <c r="N296" s="37" t="s">
        <v>67</v>
      </c>
      <c r="O296" s="37" t="s">
        <v>67</v>
      </c>
      <c r="P296" s="37" t="s">
        <v>230</v>
      </c>
      <c r="Q296" s="75" t="s">
        <v>285</v>
      </c>
      <c r="R296" t="s">
        <v>3696</v>
      </c>
      <c r="S296" s="38">
        <v>469</v>
      </c>
      <c r="T296">
        <v>1</v>
      </c>
      <c r="U296">
        <v>0</v>
      </c>
      <c r="V296" s="43">
        <f>SUMIF(ResumenCotizacion!$C:$C,E296,ResumenCotizacion!$P:$P)</f>
        <v>0</v>
      </c>
      <c r="W296" s="68">
        <f>IF(H296="USD",S296*SolCotizacion!$J$18,S296)</f>
        <v>1840116.8099999998</v>
      </c>
      <c r="X296" s="3">
        <f>ROUND(W296/(1-VLOOKUP("Total porcentaje:",ResumenCotizacion!$F:$H,3,0)),2)</f>
        <v>2000126.97</v>
      </c>
      <c r="Y296" s="3">
        <f t="shared" si="19"/>
        <v>0</v>
      </c>
    </row>
    <row r="297" spans="1:25" ht="14.25" x14ac:dyDescent="0.2">
      <c r="A297" s="18" t="str">
        <f t="shared" si="16"/>
        <v>Catalogo principalOVS_ES ACADEMICO395-04414</v>
      </c>
      <c r="B297" s="18" t="str">
        <f t="shared" si="17"/>
        <v>395-04414OVS_ES ACADEMICO</v>
      </c>
      <c r="C297" s="18"/>
      <c r="D297" t="s">
        <v>122</v>
      </c>
      <c r="E297" t="s">
        <v>286</v>
      </c>
      <c r="F297" t="s">
        <v>230</v>
      </c>
      <c r="G297" s="18" t="str">
        <f t="shared" si="18"/>
        <v>Catalogo principal</v>
      </c>
      <c r="H297" s="43" t="s">
        <v>121</v>
      </c>
      <c r="I297" s="37" t="s">
        <v>67</v>
      </c>
      <c r="J297" t="s">
        <v>4351</v>
      </c>
      <c r="K297" t="s">
        <v>40</v>
      </c>
      <c r="L297" s="70" t="s">
        <v>21</v>
      </c>
      <c r="M297" s="70" t="s">
        <v>3963</v>
      </c>
      <c r="N297" s="37" t="s">
        <v>67</v>
      </c>
      <c r="O297" s="37" t="s">
        <v>67</v>
      </c>
      <c r="P297" s="37" t="s">
        <v>230</v>
      </c>
      <c r="Q297" s="75" t="s">
        <v>286</v>
      </c>
      <c r="R297" t="s">
        <v>3696</v>
      </c>
      <c r="S297" s="38">
        <v>387</v>
      </c>
      <c r="T297">
        <v>1</v>
      </c>
      <c r="U297">
        <v>0</v>
      </c>
      <c r="V297" s="43">
        <f>SUMIF(ResumenCotizacion!$C:$C,E297,ResumenCotizacion!$P:$P)</f>
        <v>0</v>
      </c>
      <c r="W297" s="68">
        <f>IF(H297="USD",S297*SolCotizacion!$J$18,S297)</f>
        <v>1518390.63</v>
      </c>
      <c r="X297" s="3">
        <f>ROUND(W297/(1-VLOOKUP("Total porcentaje:",ResumenCotizacion!$F:$H,3,0)),2)</f>
        <v>1650424.6</v>
      </c>
      <c r="Y297" s="3">
        <f t="shared" si="19"/>
        <v>0</v>
      </c>
    </row>
    <row r="298" spans="1:25" ht="14.25" x14ac:dyDescent="0.2">
      <c r="A298" s="18" t="str">
        <f t="shared" si="16"/>
        <v>Catalogo principalOVS_ES ACADEMICO395-04415</v>
      </c>
      <c r="B298" s="18" t="str">
        <f t="shared" si="17"/>
        <v>395-04415OVS_ES ACADEMICO</v>
      </c>
      <c r="C298" s="18"/>
      <c r="D298" t="s">
        <v>122</v>
      </c>
      <c r="E298" t="s">
        <v>287</v>
      </c>
      <c r="F298" t="s">
        <v>230</v>
      </c>
      <c r="G298" s="18" t="str">
        <f t="shared" si="18"/>
        <v>Catalogo principal</v>
      </c>
      <c r="H298" s="43" t="s">
        <v>121</v>
      </c>
      <c r="I298" s="37" t="s">
        <v>67</v>
      </c>
      <c r="J298" t="s">
        <v>4352</v>
      </c>
      <c r="K298" t="s">
        <v>40</v>
      </c>
      <c r="L298" s="70" t="s">
        <v>21</v>
      </c>
      <c r="M298" s="70" t="s">
        <v>3963</v>
      </c>
      <c r="N298" s="37" t="s">
        <v>67</v>
      </c>
      <c r="O298" s="37" t="s">
        <v>67</v>
      </c>
      <c r="P298" s="37" t="s">
        <v>230</v>
      </c>
      <c r="Q298" s="75" t="s">
        <v>287</v>
      </c>
      <c r="R298" t="s">
        <v>3696</v>
      </c>
      <c r="S298" s="38">
        <v>387</v>
      </c>
      <c r="T298">
        <v>1</v>
      </c>
      <c r="U298">
        <v>0</v>
      </c>
      <c r="V298" s="43">
        <f>SUMIF(ResumenCotizacion!$C:$C,E298,ResumenCotizacion!$P:$P)</f>
        <v>0</v>
      </c>
      <c r="W298" s="68">
        <f>IF(H298="USD",S298*SolCotizacion!$J$18,S298)</f>
        <v>1518390.63</v>
      </c>
      <c r="X298" s="3">
        <f>ROUND(W298/(1-VLOOKUP("Total porcentaje:",ResumenCotizacion!$F:$H,3,0)),2)</f>
        <v>1650424.6</v>
      </c>
      <c r="Y298" s="3">
        <f t="shared" si="19"/>
        <v>0</v>
      </c>
    </row>
    <row r="299" spans="1:25" ht="14.25" x14ac:dyDescent="0.2">
      <c r="A299" s="18" t="str">
        <f t="shared" si="16"/>
        <v>Catalogo principalOVS_ES ACADEMICO3LN-00001</v>
      </c>
      <c r="B299" s="18" t="str">
        <f t="shared" si="17"/>
        <v>3LN-00001OVS_ES ACADEMICO</v>
      </c>
      <c r="C299" s="18"/>
      <c r="D299" t="s">
        <v>122</v>
      </c>
      <c r="E299" t="s">
        <v>288</v>
      </c>
      <c r="F299" t="s">
        <v>230</v>
      </c>
      <c r="G299" s="18" t="str">
        <f t="shared" si="18"/>
        <v>Catalogo principal</v>
      </c>
      <c r="H299" s="43" t="s">
        <v>121</v>
      </c>
      <c r="I299" s="37" t="s">
        <v>67</v>
      </c>
      <c r="J299" t="s">
        <v>4353</v>
      </c>
      <c r="K299" t="s">
        <v>40</v>
      </c>
      <c r="L299" s="70" t="s">
        <v>21</v>
      </c>
      <c r="M299" s="70" t="s">
        <v>3966</v>
      </c>
      <c r="N299" s="37" t="s">
        <v>67</v>
      </c>
      <c r="O299" s="37" t="s">
        <v>67</v>
      </c>
      <c r="P299" s="37" t="s">
        <v>230</v>
      </c>
      <c r="Q299" s="75" t="s">
        <v>288</v>
      </c>
      <c r="R299" t="s">
        <v>3691</v>
      </c>
      <c r="S299" s="38">
        <v>0.61</v>
      </c>
      <c r="T299">
        <v>1</v>
      </c>
      <c r="U299">
        <v>0</v>
      </c>
      <c r="V299" s="43">
        <f>SUMIF(ResumenCotizacion!$C:$C,E299,ResumenCotizacion!$P:$P)</f>
        <v>0</v>
      </c>
      <c r="W299" s="68">
        <f>IF(H299="USD",S299*SolCotizacion!$J$18,S299)</f>
        <v>2393.3289</v>
      </c>
      <c r="X299" s="3">
        <f>ROUND(W299/(1-VLOOKUP("Total porcentaje:",ResumenCotizacion!$F:$H,3,0)),2)</f>
        <v>2601.44</v>
      </c>
      <c r="Y299" s="3">
        <f t="shared" si="19"/>
        <v>0</v>
      </c>
    </row>
    <row r="300" spans="1:25" ht="14.25" x14ac:dyDescent="0.2">
      <c r="A300" s="18" t="str">
        <f t="shared" si="16"/>
        <v>Catalogo principalOVS_ES ACADEMICO3LN-00002</v>
      </c>
      <c r="B300" s="18" t="str">
        <f t="shared" si="17"/>
        <v>3LN-00002OVS_ES ACADEMICO</v>
      </c>
      <c r="C300" s="18"/>
      <c r="D300" t="s">
        <v>122</v>
      </c>
      <c r="E300" t="s">
        <v>289</v>
      </c>
      <c r="F300" t="s">
        <v>230</v>
      </c>
      <c r="G300" s="18" t="str">
        <f t="shared" si="18"/>
        <v>Catalogo principal</v>
      </c>
      <c r="H300" s="43" t="s">
        <v>121</v>
      </c>
      <c r="I300" s="37" t="s">
        <v>67</v>
      </c>
      <c r="J300" t="s">
        <v>4354</v>
      </c>
      <c r="K300" t="s">
        <v>40</v>
      </c>
      <c r="L300" s="70" t="s">
        <v>21</v>
      </c>
      <c r="M300" s="70" t="s">
        <v>3966</v>
      </c>
      <c r="N300" s="37" t="s">
        <v>67</v>
      </c>
      <c r="O300" s="37" t="s">
        <v>67</v>
      </c>
      <c r="P300" s="37" t="s">
        <v>230</v>
      </c>
      <c r="Q300" s="75" t="s">
        <v>289</v>
      </c>
      <c r="R300" t="s">
        <v>3691</v>
      </c>
      <c r="S300" s="38">
        <v>0.61</v>
      </c>
      <c r="T300">
        <v>1</v>
      </c>
      <c r="U300">
        <v>0</v>
      </c>
      <c r="V300" s="43">
        <f>SUMIF(ResumenCotizacion!$C:$C,E300,ResumenCotizacion!$P:$P)</f>
        <v>0</v>
      </c>
      <c r="W300" s="68">
        <f>IF(H300="USD",S300*SolCotizacion!$J$18,S300)</f>
        <v>2393.3289</v>
      </c>
      <c r="X300" s="3">
        <f>ROUND(W300/(1-VLOOKUP("Total porcentaje:",ResumenCotizacion!$F:$H,3,0)),2)</f>
        <v>2601.44</v>
      </c>
      <c r="Y300" s="3">
        <f t="shared" si="19"/>
        <v>0</v>
      </c>
    </row>
    <row r="301" spans="1:25" ht="14.25" x14ac:dyDescent="0.2">
      <c r="A301" s="18" t="str">
        <f t="shared" si="16"/>
        <v>Catalogo principalOVS_ES ACADEMICO3LN-00004</v>
      </c>
      <c r="B301" s="18" t="str">
        <f t="shared" si="17"/>
        <v>3LN-00004OVS_ES ACADEMICO</v>
      </c>
      <c r="C301" s="18"/>
      <c r="D301" t="s">
        <v>122</v>
      </c>
      <c r="E301" t="s">
        <v>290</v>
      </c>
      <c r="F301" t="s">
        <v>230</v>
      </c>
      <c r="G301" s="18" t="str">
        <f t="shared" si="18"/>
        <v>Catalogo principal</v>
      </c>
      <c r="H301" s="43" t="s">
        <v>121</v>
      </c>
      <c r="I301" s="37" t="s">
        <v>67</v>
      </c>
      <c r="J301" t="s">
        <v>4355</v>
      </c>
      <c r="K301" t="s">
        <v>40</v>
      </c>
      <c r="L301" s="70" t="s">
        <v>21</v>
      </c>
      <c r="M301" s="70" t="s">
        <v>3966</v>
      </c>
      <c r="N301" s="37" t="s">
        <v>67</v>
      </c>
      <c r="O301" s="37" t="s">
        <v>67</v>
      </c>
      <c r="P301" s="37" t="s">
        <v>230</v>
      </c>
      <c r="Q301" s="75" t="s">
        <v>290</v>
      </c>
      <c r="R301" t="s">
        <v>3691</v>
      </c>
      <c r="S301" s="38">
        <v>0.61</v>
      </c>
      <c r="T301">
        <v>1</v>
      </c>
      <c r="U301">
        <v>0</v>
      </c>
      <c r="V301" s="43">
        <f>SUMIF(ResumenCotizacion!$C:$C,E301,ResumenCotizacion!$P:$P)</f>
        <v>0</v>
      </c>
      <c r="W301" s="68">
        <f>IF(H301="USD",S301*SolCotizacion!$J$18,S301)</f>
        <v>2393.3289</v>
      </c>
      <c r="X301" s="3">
        <f>ROUND(W301/(1-VLOOKUP("Total porcentaje:",ResumenCotizacion!$F:$H,3,0)),2)</f>
        <v>2601.44</v>
      </c>
      <c r="Y301" s="3">
        <f t="shared" si="19"/>
        <v>0</v>
      </c>
    </row>
    <row r="302" spans="1:25" ht="14.25" x14ac:dyDescent="0.2">
      <c r="A302" s="18" t="str">
        <f t="shared" si="16"/>
        <v>Catalogo principalOVS_ES ACADEMICO3LN-00012</v>
      </c>
      <c r="B302" s="18" t="str">
        <f t="shared" si="17"/>
        <v>3LN-00012OVS_ES ACADEMICO</v>
      </c>
      <c r="C302" s="18"/>
      <c r="D302" t="s">
        <v>122</v>
      </c>
      <c r="E302" t="s">
        <v>291</v>
      </c>
      <c r="F302" t="s">
        <v>230</v>
      </c>
      <c r="G302" s="18" t="str">
        <f t="shared" si="18"/>
        <v>Catalogo principal</v>
      </c>
      <c r="H302" s="43" t="s">
        <v>121</v>
      </c>
      <c r="I302" s="37" t="s">
        <v>67</v>
      </c>
      <c r="J302" t="s">
        <v>4356</v>
      </c>
      <c r="K302" t="s">
        <v>40</v>
      </c>
      <c r="L302" s="70" t="s">
        <v>21</v>
      </c>
      <c r="M302" s="70" t="s">
        <v>3966</v>
      </c>
      <c r="N302" s="37" t="s">
        <v>67</v>
      </c>
      <c r="O302" s="37" t="s">
        <v>67</v>
      </c>
      <c r="P302" s="37" t="s">
        <v>230</v>
      </c>
      <c r="Q302" s="75" t="s">
        <v>291</v>
      </c>
      <c r="R302" t="s">
        <v>3691</v>
      </c>
      <c r="S302" s="38">
        <v>0.61</v>
      </c>
      <c r="T302">
        <v>1</v>
      </c>
      <c r="U302">
        <v>0</v>
      </c>
      <c r="V302" s="43">
        <f>SUMIF(ResumenCotizacion!$C:$C,E302,ResumenCotizacion!$P:$P)</f>
        <v>0</v>
      </c>
      <c r="W302" s="68">
        <f>IF(H302="USD",S302*SolCotizacion!$J$18,S302)</f>
        <v>2393.3289</v>
      </c>
      <c r="X302" s="3">
        <f>ROUND(W302/(1-VLOOKUP("Total porcentaje:",ResumenCotizacion!$F:$H,3,0)),2)</f>
        <v>2601.44</v>
      </c>
      <c r="Y302" s="3">
        <f t="shared" si="19"/>
        <v>0</v>
      </c>
    </row>
    <row r="303" spans="1:25" ht="14.25" x14ac:dyDescent="0.2">
      <c r="A303" s="18" t="str">
        <f t="shared" si="16"/>
        <v>Catalogo principalOVS_ES ACADEMICO3LN-00013</v>
      </c>
      <c r="B303" s="18" t="str">
        <f t="shared" si="17"/>
        <v>3LN-00013OVS_ES ACADEMICO</v>
      </c>
      <c r="C303" s="18"/>
      <c r="D303" t="s">
        <v>122</v>
      </c>
      <c r="E303" t="s">
        <v>292</v>
      </c>
      <c r="F303" t="s">
        <v>230</v>
      </c>
      <c r="G303" s="18" t="str">
        <f t="shared" si="18"/>
        <v>Catalogo principal</v>
      </c>
      <c r="H303" s="43" t="s">
        <v>121</v>
      </c>
      <c r="I303" s="37" t="s">
        <v>67</v>
      </c>
      <c r="J303" t="s">
        <v>4357</v>
      </c>
      <c r="K303" t="s">
        <v>40</v>
      </c>
      <c r="L303" s="70" t="s">
        <v>21</v>
      </c>
      <c r="M303" s="70" t="s">
        <v>3966</v>
      </c>
      <c r="N303" s="37" t="s">
        <v>67</v>
      </c>
      <c r="O303" s="37" t="s">
        <v>67</v>
      </c>
      <c r="P303" s="37" t="s">
        <v>230</v>
      </c>
      <c r="Q303" s="75" t="s">
        <v>292</v>
      </c>
      <c r="R303" t="s">
        <v>3691</v>
      </c>
      <c r="S303" s="38">
        <v>0.61</v>
      </c>
      <c r="T303">
        <v>1</v>
      </c>
      <c r="U303">
        <v>0</v>
      </c>
      <c r="V303" s="43">
        <f>SUMIF(ResumenCotizacion!$C:$C,E303,ResumenCotizacion!$P:$P)</f>
        <v>0</v>
      </c>
      <c r="W303" s="68">
        <f>IF(H303="USD",S303*SolCotizacion!$J$18,S303)</f>
        <v>2393.3289</v>
      </c>
      <c r="X303" s="3">
        <f>ROUND(W303/(1-VLOOKUP("Total porcentaje:",ResumenCotizacion!$F:$H,3,0)),2)</f>
        <v>2601.44</v>
      </c>
      <c r="Y303" s="3">
        <f t="shared" si="19"/>
        <v>0</v>
      </c>
    </row>
    <row r="304" spans="1:25" ht="14.25" x14ac:dyDescent="0.2">
      <c r="A304" s="18" t="str">
        <f t="shared" si="16"/>
        <v>Catalogo principalOVS_ES ACADEMICO3LN-00014</v>
      </c>
      <c r="B304" s="18" t="str">
        <f t="shared" si="17"/>
        <v>3LN-00014OVS_ES ACADEMICO</v>
      </c>
      <c r="C304" s="18"/>
      <c r="D304" t="s">
        <v>122</v>
      </c>
      <c r="E304" t="s">
        <v>293</v>
      </c>
      <c r="F304" t="s">
        <v>230</v>
      </c>
      <c r="G304" s="18" t="str">
        <f t="shared" si="18"/>
        <v>Catalogo principal</v>
      </c>
      <c r="H304" s="43" t="s">
        <v>121</v>
      </c>
      <c r="I304" s="37" t="s">
        <v>67</v>
      </c>
      <c r="J304" t="s">
        <v>4358</v>
      </c>
      <c r="K304" t="s">
        <v>40</v>
      </c>
      <c r="L304" s="70" t="s">
        <v>21</v>
      </c>
      <c r="M304" s="70" t="s">
        <v>3966</v>
      </c>
      <c r="N304" s="37" t="s">
        <v>67</v>
      </c>
      <c r="O304" s="37" t="s">
        <v>67</v>
      </c>
      <c r="P304" s="37" t="s">
        <v>230</v>
      </c>
      <c r="Q304" s="75" t="s">
        <v>293</v>
      </c>
      <c r="R304" t="s">
        <v>3691</v>
      </c>
      <c r="S304" s="38">
        <v>0.61</v>
      </c>
      <c r="T304">
        <v>1</v>
      </c>
      <c r="U304">
        <v>0</v>
      </c>
      <c r="V304" s="43">
        <f>SUMIF(ResumenCotizacion!$C:$C,E304,ResumenCotizacion!$P:$P)</f>
        <v>0</v>
      </c>
      <c r="W304" s="68">
        <f>IF(H304="USD",S304*SolCotizacion!$J$18,S304)</f>
        <v>2393.3289</v>
      </c>
      <c r="X304" s="3">
        <f>ROUND(W304/(1-VLOOKUP("Total porcentaje:",ResumenCotizacion!$F:$H,3,0)),2)</f>
        <v>2601.44</v>
      </c>
      <c r="Y304" s="3">
        <f t="shared" si="19"/>
        <v>0</v>
      </c>
    </row>
    <row r="305" spans="1:25" ht="14.25" x14ac:dyDescent="0.2">
      <c r="A305" s="18" t="str">
        <f t="shared" si="16"/>
        <v>Catalogo principalOVS_ES ACADEMICO3LN-00016</v>
      </c>
      <c r="B305" s="18" t="str">
        <f t="shared" si="17"/>
        <v>3LN-00016OVS_ES ACADEMICO</v>
      </c>
      <c r="C305" s="18"/>
      <c r="D305" t="s">
        <v>122</v>
      </c>
      <c r="E305" t="s">
        <v>294</v>
      </c>
      <c r="F305" t="s">
        <v>230</v>
      </c>
      <c r="G305" s="18" t="str">
        <f t="shared" si="18"/>
        <v>Catalogo principal</v>
      </c>
      <c r="H305" s="43" t="s">
        <v>121</v>
      </c>
      <c r="I305" s="37" t="s">
        <v>67</v>
      </c>
      <c r="J305" t="s">
        <v>4359</v>
      </c>
      <c r="K305" t="s">
        <v>40</v>
      </c>
      <c r="L305" s="70" t="s">
        <v>21</v>
      </c>
      <c r="M305" s="70" t="s">
        <v>3966</v>
      </c>
      <c r="N305" s="37" t="s">
        <v>67</v>
      </c>
      <c r="O305" s="37" t="s">
        <v>67</v>
      </c>
      <c r="P305" s="37" t="s">
        <v>230</v>
      </c>
      <c r="Q305" s="75" t="s">
        <v>294</v>
      </c>
      <c r="R305" t="s">
        <v>3691</v>
      </c>
      <c r="S305" s="38">
        <v>0</v>
      </c>
      <c r="T305">
        <v>1</v>
      </c>
      <c r="U305">
        <v>0</v>
      </c>
      <c r="V305" s="43">
        <f>SUMIF(ResumenCotizacion!$C:$C,E305,ResumenCotizacion!$P:$P)</f>
        <v>0</v>
      </c>
      <c r="W305" s="68">
        <f>IF(H305="USD",S305*SolCotizacion!$J$18,S305)</f>
        <v>0</v>
      </c>
      <c r="X305" s="3">
        <f>ROUND(W305/(1-VLOOKUP("Total porcentaje:",ResumenCotizacion!$F:$H,3,0)),2)</f>
        <v>0</v>
      </c>
      <c r="Y305" s="3">
        <f t="shared" si="19"/>
        <v>0</v>
      </c>
    </row>
    <row r="306" spans="1:25" ht="14.25" x14ac:dyDescent="0.2">
      <c r="A306" s="18" t="str">
        <f t="shared" si="16"/>
        <v>Catalogo principalOVS_ES ACADEMICO3LN-00017</v>
      </c>
      <c r="B306" s="18" t="str">
        <f t="shared" si="17"/>
        <v>3LN-00017OVS_ES ACADEMICO</v>
      </c>
      <c r="C306" s="18"/>
      <c r="D306" t="s">
        <v>122</v>
      </c>
      <c r="E306" t="s">
        <v>295</v>
      </c>
      <c r="F306" t="s">
        <v>230</v>
      </c>
      <c r="G306" s="18" t="str">
        <f t="shared" si="18"/>
        <v>Catalogo principal</v>
      </c>
      <c r="H306" s="43" t="s">
        <v>121</v>
      </c>
      <c r="I306" s="37" t="s">
        <v>67</v>
      </c>
      <c r="J306" t="s">
        <v>4360</v>
      </c>
      <c r="K306" t="s">
        <v>40</v>
      </c>
      <c r="L306" s="70" t="s">
        <v>21</v>
      </c>
      <c r="M306" s="70" t="s">
        <v>3966</v>
      </c>
      <c r="N306" s="37" t="s">
        <v>67</v>
      </c>
      <c r="O306" s="37" t="s">
        <v>67</v>
      </c>
      <c r="P306" s="37" t="s">
        <v>230</v>
      </c>
      <c r="Q306" s="75" t="s">
        <v>295</v>
      </c>
      <c r="R306" t="s">
        <v>3691</v>
      </c>
      <c r="S306" s="38">
        <v>0</v>
      </c>
      <c r="T306">
        <v>1</v>
      </c>
      <c r="U306">
        <v>0</v>
      </c>
      <c r="V306" s="43">
        <f>SUMIF(ResumenCotizacion!$C:$C,E306,ResumenCotizacion!$P:$P)</f>
        <v>0</v>
      </c>
      <c r="W306" s="68">
        <f>IF(H306="USD",S306*SolCotizacion!$J$18,S306)</f>
        <v>0</v>
      </c>
      <c r="X306" s="3">
        <f>ROUND(W306/(1-VLOOKUP("Total porcentaje:",ResumenCotizacion!$F:$H,3,0)),2)</f>
        <v>0</v>
      </c>
      <c r="Y306" s="3">
        <f t="shared" si="19"/>
        <v>0</v>
      </c>
    </row>
    <row r="307" spans="1:25" ht="14.25" x14ac:dyDescent="0.2">
      <c r="A307" s="18" t="str">
        <f t="shared" si="16"/>
        <v>Catalogo principalOVS_ES ACADEMICO3LN-00018</v>
      </c>
      <c r="B307" s="18" t="str">
        <f t="shared" si="17"/>
        <v>3LN-00018OVS_ES ACADEMICO</v>
      </c>
      <c r="C307" s="18"/>
      <c r="D307" t="s">
        <v>122</v>
      </c>
      <c r="E307" t="s">
        <v>296</v>
      </c>
      <c r="F307" t="s">
        <v>230</v>
      </c>
      <c r="G307" s="18" t="str">
        <f t="shared" si="18"/>
        <v>Catalogo principal</v>
      </c>
      <c r="H307" s="43" t="s">
        <v>121</v>
      </c>
      <c r="I307" s="37" t="s">
        <v>67</v>
      </c>
      <c r="J307" t="s">
        <v>4361</v>
      </c>
      <c r="K307" t="s">
        <v>40</v>
      </c>
      <c r="L307" s="70" t="s">
        <v>21</v>
      </c>
      <c r="M307" s="70" t="s">
        <v>3966</v>
      </c>
      <c r="N307" s="37" t="s">
        <v>67</v>
      </c>
      <c r="O307" s="37" t="s">
        <v>67</v>
      </c>
      <c r="P307" s="37" t="s">
        <v>230</v>
      </c>
      <c r="Q307" s="75" t="s">
        <v>296</v>
      </c>
      <c r="R307" t="s">
        <v>3691</v>
      </c>
      <c r="S307" s="38">
        <v>0</v>
      </c>
      <c r="T307">
        <v>1</v>
      </c>
      <c r="U307">
        <v>0</v>
      </c>
      <c r="V307" s="43">
        <f>SUMIF(ResumenCotizacion!$C:$C,E307,ResumenCotizacion!$P:$P)</f>
        <v>0</v>
      </c>
      <c r="W307" s="68">
        <f>IF(H307="USD",S307*SolCotizacion!$J$18,S307)</f>
        <v>0</v>
      </c>
      <c r="X307" s="3">
        <f>ROUND(W307/(1-VLOOKUP("Total porcentaje:",ResumenCotizacion!$F:$H,3,0)),2)</f>
        <v>0</v>
      </c>
      <c r="Y307" s="3">
        <f t="shared" si="19"/>
        <v>0</v>
      </c>
    </row>
    <row r="308" spans="1:25" ht="14.25" x14ac:dyDescent="0.2">
      <c r="A308" s="18" t="str">
        <f t="shared" si="16"/>
        <v>Catalogo principalOVS_ES ACADEMICO3ND-00739</v>
      </c>
      <c r="B308" s="18" t="str">
        <f t="shared" si="17"/>
        <v>3ND-00739OVS_ES ACADEMICO</v>
      </c>
      <c r="C308" s="18"/>
      <c r="D308" t="s">
        <v>122</v>
      </c>
      <c r="E308" t="s">
        <v>297</v>
      </c>
      <c r="F308" t="s">
        <v>230</v>
      </c>
      <c r="G308" s="18" t="str">
        <f t="shared" si="18"/>
        <v>Catalogo principal</v>
      </c>
      <c r="H308" s="43" t="s">
        <v>121</v>
      </c>
      <c r="I308" s="37" t="s">
        <v>67</v>
      </c>
      <c r="J308" t="s">
        <v>4362</v>
      </c>
      <c r="K308" t="s">
        <v>40</v>
      </c>
      <c r="L308" s="70" t="s">
        <v>21</v>
      </c>
      <c r="M308" s="70" t="s">
        <v>3946</v>
      </c>
      <c r="N308" s="37" t="s">
        <v>67</v>
      </c>
      <c r="O308" s="37" t="s">
        <v>67</v>
      </c>
      <c r="P308" s="37" t="s">
        <v>230</v>
      </c>
      <c r="Q308" s="75" t="s">
        <v>297</v>
      </c>
      <c r="R308" t="s">
        <v>3696</v>
      </c>
      <c r="S308" s="38">
        <v>1.25</v>
      </c>
      <c r="T308">
        <v>1</v>
      </c>
      <c r="U308">
        <v>0</v>
      </c>
      <c r="V308" s="43">
        <f>SUMIF(ResumenCotizacion!$C:$C,E308,ResumenCotizacion!$P:$P)</f>
        <v>0</v>
      </c>
      <c r="W308" s="68">
        <f>IF(H308="USD",S308*SolCotizacion!$J$18,S308)</f>
        <v>4904.3624999999993</v>
      </c>
      <c r="X308" s="3">
        <f>ROUND(W308/(1-VLOOKUP("Total porcentaje:",ResumenCotizacion!$F:$H,3,0)),2)</f>
        <v>5330.83</v>
      </c>
      <c r="Y308" s="3">
        <f t="shared" si="19"/>
        <v>0</v>
      </c>
    </row>
    <row r="309" spans="1:25" ht="14.25" x14ac:dyDescent="0.2">
      <c r="A309" s="18" t="str">
        <f t="shared" si="16"/>
        <v>Catalogo principalOVS_ES ACADEMICO3ND-00740</v>
      </c>
      <c r="B309" s="18" t="str">
        <f t="shared" si="17"/>
        <v>3ND-00740OVS_ES ACADEMICO</v>
      </c>
      <c r="C309" s="18"/>
      <c r="D309" t="s">
        <v>122</v>
      </c>
      <c r="E309" t="s">
        <v>298</v>
      </c>
      <c r="F309" t="s">
        <v>230</v>
      </c>
      <c r="G309" s="18" t="str">
        <f t="shared" si="18"/>
        <v>Catalogo principal</v>
      </c>
      <c r="H309" s="43" t="s">
        <v>121</v>
      </c>
      <c r="I309" s="37" t="s">
        <v>67</v>
      </c>
      <c r="J309" t="s">
        <v>4363</v>
      </c>
      <c r="K309" t="s">
        <v>40</v>
      </c>
      <c r="L309" s="70" t="s">
        <v>21</v>
      </c>
      <c r="M309" s="70" t="s">
        <v>3946</v>
      </c>
      <c r="N309" s="37" t="s">
        <v>67</v>
      </c>
      <c r="O309" s="37" t="s">
        <v>67</v>
      </c>
      <c r="P309" s="37" t="s">
        <v>230</v>
      </c>
      <c r="Q309" s="75" t="s">
        <v>298</v>
      </c>
      <c r="R309" t="s">
        <v>3696</v>
      </c>
      <c r="S309" s="38">
        <v>1.25</v>
      </c>
      <c r="T309">
        <v>1</v>
      </c>
      <c r="U309">
        <v>0</v>
      </c>
      <c r="V309" s="43">
        <f>SUMIF(ResumenCotizacion!$C:$C,E309,ResumenCotizacion!$P:$P)</f>
        <v>0</v>
      </c>
      <c r="W309" s="68">
        <f>IF(H309="USD",S309*SolCotizacion!$J$18,S309)</f>
        <v>4904.3624999999993</v>
      </c>
      <c r="X309" s="3">
        <f>ROUND(W309/(1-VLOOKUP("Total porcentaje:",ResumenCotizacion!$F:$H,3,0)),2)</f>
        <v>5330.83</v>
      </c>
      <c r="Y309" s="3">
        <f t="shared" si="19"/>
        <v>0</v>
      </c>
    </row>
    <row r="310" spans="1:25" ht="14.25" x14ac:dyDescent="0.2">
      <c r="A310" s="18" t="str">
        <f t="shared" si="16"/>
        <v>Catalogo principalOVS_ES ACADEMICO3ND-00741</v>
      </c>
      <c r="B310" s="18" t="str">
        <f t="shared" si="17"/>
        <v>3ND-00741OVS_ES ACADEMICO</v>
      </c>
      <c r="C310" s="18"/>
      <c r="D310" t="s">
        <v>122</v>
      </c>
      <c r="E310" t="s">
        <v>299</v>
      </c>
      <c r="F310" t="s">
        <v>230</v>
      </c>
      <c r="G310" s="18" t="str">
        <f t="shared" si="18"/>
        <v>Catalogo principal</v>
      </c>
      <c r="H310" s="43" t="s">
        <v>121</v>
      </c>
      <c r="I310" s="37" t="s">
        <v>67</v>
      </c>
      <c r="J310" t="s">
        <v>4364</v>
      </c>
      <c r="K310" t="s">
        <v>40</v>
      </c>
      <c r="L310" s="70" t="s">
        <v>21</v>
      </c>
      <c r="M310" s="70" t="s">
        <v>3946</v>
      </c>
      <c r="N310" s="37" t="s">
        <v>67</v>
      </c>
      <c r="O310" s="37" t="s">
        <v>67</v>
      </c>
      <c r="P310" s="37" t="s">
        <v>230</v>
      </c>
      <c r="Q310" s="75" t="s">
        <v>299</v>
      </c>
      <c r="R310" t="s">
        <v>3696</v>
      </c>
      <c r="S310" s="38">
        <v>1.25</v>
      </c>
      <c r="T310">
        <v>1</v>
      </c>
      <c r="U310">
        <v>0</v>
      </c>
      <c r="V310" s="43">
        <f>SUMIF(ResumenCotizacion!$C:$C,E310,ResumenCotizacion!$P:$P)</f>
        <v>0</v>
      </c>
      <c r="W310" s="68">
        <f>IF(H310="USD",S310*SolCotizacion!$J$18,S310)</f>
        <v>4904.3624999999993</v>
      </c>
      <c r="X310" s="3">
        <f>ROUND(W310/(1-VLOOKUP("Total porcentaje:",ResumenCotizacion!$F:$H,3,0)),2)</f>
        <v>5330.83</v>
      </c>
      <c r="Y310" s="3">
        <f t="shared" si="19"/>
        <v>0</v>
      </c>
    </row>
    <row r="311" spans="1:25" ht="14.25" x14ac:dyDescent="0.2">
      <c r="A311" s="18" t="str">
        <f t="shared" si="16"/>
        <v>Catalogo principalOVS_ES ACADEMICO3ND-00742</v>
      </c>
      <c r="B311" s="18" t="str">
        <f t="shared" si="17"/>
        <v>3ND-00742OVS_ES ACADEMICO</v>
      </c>
      <c r="C311" s="18"/>
      <c r="D311" t="s">
        <v>122</v>
      </c>
      <c r="E311" t="s">
        <v>300</v>
      </c>
      <c r="F311" t="s">
        <v>230</v>
      </c>
      <c r="G311" s="18" t="str">
        <f t="shared" si="18"/>
        <v>Catalogo principal</v>
      </c>
      <c r="H311" s="43" t="s">
        <v>121</v>
      </c>
      <c r="I311" s="37" t="s">
        <v>67</v>
      </c>
      <c r="J311" t="s">
        <v>4365</v>
      </c>
      <c r="K311" t="s">
        <v>40</v>
      </c>
      <c r="L311" s="70" t="s">
        <v>21</v>
      </c>
      <c r="M311" s="70" t="s">
        <v>3946</v>
      </c>
      <c r="N311" s="37" t="s">
        <v>67</v>
      </c>
      <c r="O311" s="37" t="s">
        <v>67</v>
      </c>
      <c r="P311" s="37" t="s">
        <v>230</v>
      </c>
      <c r="Q311" s="75" t="s">
        <v>300</v>
      </c>
      <c r="R311" t="s">
        <v>3696</v>
      </c>
      <c r="S311" s="38">
        <v>1.25</v>
      </c>
      <c r="T311">
        <v>1</v>
      </c>
      <c r="U311">
        <v>0</v>
      </c>
      <c r="V311" s="43">
        <f>SUMIF(ResumenCotizacion!$C:$C,E311,ResumenCotizacion!$P:$P)</f>
        <v>0</v>
      </c>
      <c r="W311" s="68">
        <f>IF(H311="USD",S311*SolCotizacion!$J$18,S311)</f>
        <v>4904.3624999999993</v>
      </c>
      <c r="X311" s="3">
        <f>ROUND(W311/(1-VLOOKUP("Total porcentaje:",ResumenCotizacion!$F:$H,3,0)),2)</f>
        <v>5330.83</v>
      </c>
      <c r="Y311" s="3">
        <f t="shared" si="19"/>
        <v>0</v>
      </c>
    </row>
    <row r="312" spans="1:25" ht="14.25" x14ac:dyDescent="0.2">
      <c r="A312" s="18" t="str">
        <f t="shared" si="16"/>
        <v>Catalogo principalOVS_ES ACADEMICO3ND-00743</v>
      </c>
      <c r="B312" s="18" t="str">
        <f t="shared" si="17"/>
        <v>3ND-00743OVS_ES ACADEMICO</v>
      </c>
      <c r="C312" s="18"/>
      <c r="D312" t="s">
        <v>122</v>
      </c>
      <c r="E312" t="s">
        <v>301</v>
      </c>
      <c r="F312" t="s">
        <v>230</v>
      </c>
      <c r="G312" s="18" t="str">
        <f t="shared" si="18"/>
        <v>Catalogo principal</v>
      </c>
      <c r="H312" s="43" t="s">
        <v>121</v>
      </c>
      <c r="I312" s="37" t="s">
        <v>67</v>
      </c>
      <c r="J312" t="s">
        <v>4366</v>
      </c>
      <c r="K312" t="s">
        <v>40</v>
      </c>
      <c r="L312" s="70" t="s">
        <v>21</v>
      </c>
      <c r="M312" s="70" t="s">
        <v>3946</v>
      </c>
      <c r="N312" s="37" t="s">
        <v>67</v>
      </c>
      <c r="O312" s="37" t="s">
        <v>67</v>
      </c>
      <c r="P312" s="37" t="s">
        <v>230</v>
      </c>
      <c r="Q312" s="75" t="s">
        <v>301</v>
      </c>
      <c r="R312" t="s">
        <v>3696</v>
      </c>
      <c r="S312" s="38">
        <v>0.94</v>
      </c>
      <c r="T312">
        <v>1</v>
      </c>
      <c r="U312">
        <v>0</v>
      </c>
      <c r="V312" s="43">
        <f>SUMIF(ResumenCotizacion!$C:$C,E312,ResumenCotizacion!$P:$P)</f>
        <v>0</v>
      </c>
      <c r="W312" s="68">
        <f>IF(H312="USD",S312*SolCotizacion!$J$18,S312)</f>
        <v>3688.0805999999998</v>
      </c>
      <c r="X312" s="3">
        <f>ROUND(W312/(1-VLOOKUP("Total porcentaje:",ResumenCotizacion!$F:$H,3,0)),2)</f>
        <v>4008.78</v>
      </c>
      <c r="Y312" s="3">
        <f t="shared" si="19"/>
        <v>0</v>
      </c>
    </row>
    <row r="313" spans="1:25" ht="14.25" x14ac:dyDescent="0.2">
      <c r="A313" s="18" t="str">
        <f t="shared" si="16"/>
        <v>Catalogo principalOVS_ES ACADEMICO3ND-00744</v>
      </c>
      <c r="B313" s="18" t="str">
        <f t="shared" si="17"/>
        <v>3ND-00744OVS_ES ACADEMICO</v>
      </c>
      <c r="C313" s="18"/>
      <c r="D313" t="s">
        <v>122</v>
      </c>
      <c r="E313" t="s">
        <v>302</v>
      </c>
      <c r="F313" t="s">
        <v>230</v>
      </c>
      <c r="G313" s="18" t="str">
        <f t="shared" si="18"/>
        <v>Catalogo principal</v>
      </c>
      <c r="H313" s="43" t="s">
        <v>121</v>
      </c>
      <c r="I313" s="37" t="s">
        <v>67</v>
      </c>
      <c r="J313" t="s">
        <v>4367</v>
      </c>
      <c r="K313" t="s">
        <v>40</v>
      </c>
      <c r="L313" s="70" t="s">
        <v>21</v>
      </c>
      <c r="M313" s="70" t="s">
        <v>3946</v>
      </c>
      <c r="N313" s="37" t="s">
        <v>67</v>
      </c>
      <c r="O313" s="37" t="s">
        <v>67</v>
      </c>
      <c r="P313" s="37" t="s">
        <v>230</v>
      </c>
      <c r="Q313" s="75" t="s">
        <v>302</v>
      </c>
      <c r="R313" t="s">
        <v>3696</v>
      </c>
      <c r="S313" s="38">
        <v>0.94</v>
      </c>
      <c r="T313">
        <v>1</v>
      </c>
      <c r="U313">
        <v>0</v>
      </c>
      <c r="V313" s="43">
        <f>SUMIF(ResumenCotizacion!$C:$C,E313,ResumenCotizacion!$P:$P)</f>
        <v>0</v>
      </c>
      <c r="W313" s="68">
        <f>IF(H313="USD",S313*SolCotizacion!$J$18,S313)</f>
        <v>3688.0805999999998</v>
      </c>
      <c r="X313" s="3">
        <f>ROUND(W313/(1-VLOOKUP("Total porcentaje:",ResumenCotizacion!$F:$H,3,0)),2)</f>
        <v>4008.78</v>
      </c>
      <c r="Y313" s="3">
        <f t="shared" si="19"/>
        <v>0</v>
      </c>
    </row>
    <row r="314" spans="1:25" ht="14.25" x14ac:dyDescent="0.2">
      <c r="A314" s="18" t="str">
        <f t="shared" si="16"/>
        <v>Catalogo principalOVS_ES ACADEMICO3VU-00001</v>
      </c>
      <c r="B314" s="18" t="str">
        <f t="shared" si="17"/>
        <v>3VU-00001OVS_ES ACADEMICO</v>
      </c>
      <c r="C314" s="18"/>
      <c r="D314" t="s">
        <v>122</v>
      </c>
      <c r="E314" t="s">
        <v>303</v>
      </c>
      <c r="F314" t="s">
        <v>230</v>
      </c>
      <c r="G314" s="18" t="str">
        <f t="shared" si="18"/>
        <v>Catalogo principal</v>
      </c>
      <c r="H314" s="43" t="s">
        <v>121</v>
      </c>
      <c r="I314" s="37" t="s">
        <v>67</v>
      </c>
      <c r="J314" t="s">
        <v>4368</v>
      </c>
      <c r="K314" t="s">
        <v>40</v>
      </c>
      <c r="L314" s="70" t="s">
        <v>21</v>
      </c>
      <c r="M314" s="70" t="s">
        <v>3946</v>
      </c>
      <c r="N314" s="37" t="s">
        <v>67</v>
      </c>
      <c r="O314" s="37" t="s">
        <v>67</v>
      </c>
      <c r="P314" s="37" t="s">
        <v>230</v>
      </c>
      <c r="Q314" s="75" t="s">
        <v>303</v>
      </c>
      <c r="R314" t="s">
        <v>3696</v>
      </c>
      <c r="S314" s="38">
        <v>156</v>
      </c>
      <c r="T314">
        <v>1</v>
      </c>
      <c r="U314">
        <v>0</v>
      </c>
      <c r="V314" s="43">
        <f>SUMIF(ResumenCotizacion!$C:$C,E314,ResumenCotizacion!$P:$P)</f>
        <v>0</v>
      </c>
      <c r="W314" s="68">
        <f>IF(H314="USD",S314*SolCotizacion!$J$18,S314)</f>
        <v>612064.43999999994</v>
      </c>
      <c r="X314" s="3">
        <f>ROUND(W314/(1-VLOOKUP("Total porcentaje:",ResumenCotizacion!$F:$H,3,0)),2)</f>
        <v>665287.43000000005</v>
      </c>
      <c r="Y314" s="3">
        <f t="shared" si="19"/>
        <v>0</v>
      </c>
    </row>
    <row r="315" spans="1:25" ht="14.25" x14ac:dyDescent="0.2">
      <c r="A315" s="18" t="str">
        <f t="shared" si="16"/>
        <v>Catalogo principalOVS_ES ACADEMICO3VU-00002</v>
      </c>
      <c r="B315" s="18" t="str">
        <f t="shared" si="17"/>
        <v>3VU-00002OVS_ES ACADEMICO</v>
      </c>
      <c r="C315" s="18"/>
      <c r="D315" t="s">
        <v>122</v>
      </c>
      <c r="E315" t="s">
        <v>304</v>
      </c>
      <c r="F315" t="s">
        <v>230</v>
      </c>
      <c r="G315" s="18" t="str">
        <f t="shared" si="18"/>
        <v>Catalogo principal</v>
      </c>
      <c r="H315" s="43" t="s">
        <v>121</v>
      </c>
      <c r="I315" s="37" t="s">
        <v>67</v>
      </c>
      <c r="J315" t="s">
        <v>4369</v>
      </c>
      <c r="K315" t="s">
        <v>40</v>
      </c>
      <c r="L315" s="70" t="s">
        <v>21</v>
      </c>
      <c r="M315" s="70" t="s">
        <v>3946</v>
      </c>
      <c r="N315" s="37" t="s">
        <v>67</v>
      </c>
      <c r="O315" s="37" t="s">
        <v>67</v>
      </c>
      <c r="P315" s="37" t="s">
        <v>230</v>
      </c>
      <c r="Q315" s="75" t="s">
        <v>304</v>
      </c>
      <c r="R315" t="s">
        <v>3696</v>
      </c>
      <c r="S315" s="38">
        <v>156</v>
      </c>
      <c r="T315">
        <v>1</v>
      </c>
      <c r="U315">
        <v>0</v>
      </c>
      <c r="V315" s="43">
        <f>SUMIF(ResumenCotizacion!$C:$C,E315,ResumenCotizacion!$P:$P)</f>
        <v>0</v>
      </c>
      <c r="W315" s="68">
        <f>IF(H315="USD",S315*SolCotizacion!$J$18,S315)</f>
        <v>612064.43999999994</v>
      </c>
      <c r="X315" s="3">
        <f>ROUND(W315/(1-VLOOKUP("Total porcentaje:",ResumenCotizacion!$F:$H,3,0)),2)</f>
        <v>665287.43000000005</v>
      </c>
      <c r="Y315" s="3">
        <f t="shared" si="19"/>
        <v>0</v>
      </c>
    </row>
    <row r="316" spans="1:25" ht="14.25" x14ac:dyDescent="0.2">
      <c r="A316" s="18" t="str">
        <f t="shared" si="16"/>
        <v>Catalogo principalOVS_ES ACADEMICO3ZK-00219</v>
      </c>
      <c r="B316" s="18" t="str">
        <f t="shared" si="17"/>
        <v>3ZK-00219OVS_ES ACADEMICO</v>
      </c>
      <c r="C316" s="18"/>
      <c r="D316" t="s">
        <v>122</v>
      </c>
      <c r="E316" t="s">
        <v>305</v>
      </c>
      <c r="F316" t="s">
        <v>230</v>
      </c>
      <c r="G316" s="18" t="str">
        <f t="shared" si="18"/>
        <v>Catalogo principal</v>
      </c>
      <c r="H316" s="43" t="s">
        <v>121</v>
      </c>
      <c r="I316" s="37" t="s">
        <v>67</v>
      </c>
      <c r="J316" t="s">
        <v>4370</v>
      </c>
      <c r="K316" t="s">
        <v>40</v>
      </c>
      <c r="L316" s="70" t="s">
        <v>21</v>
      </c>
      <c r="M316" s="70" t="s">
        <v>3946</v>
      </c>
      <c r="N316" s="37" t="s">
        <v>67</v>
      </c>
      <c r="O316" s="37" t="s">
        <v>67</v>
      </c>
      <c r="P316" s="37" t="s">
        <v>230</v>
      </c>
      <c r="Q316" s="75" t="s">
        <v>305</v>
      </c>
      <c r="R316" t="s">
        <v>3696</v>
      </c>
      <c r="S316" s="38">
        <v>1.25</v>
      </c>
      <c r="T316">
        <v>1</v>
      </c>
      <c r="U316">
        <v>0</v>
      </c>
      <c r="V316" s="43">
        <f>SUMIF(ResumenCotizacion!$C:$C,E316,ResumenCotizacion!$P:$P)</f>
        <v>0</v>
      </c>
      <c r="W316" s="68">
        <f>IF(H316="USD",S316*SolCotizacion!$J$18,S316)</f>
        <v>4904.3624999999993</v>
      </c>
      <c r="X316" s="3">
        <f>ROUND(W316/(1-VLOOKUP("Total porcentaje:",ResumenCotizacion!$F:$H,3,0)),2)</f>
        <v>5330.83</v>
      </c>
      <c r="Y316" s="3">
        <f t="shared" si="19"/>
        <v>0</v>
      </c>
    </row>
    <row r="317" spans="1:25" ht="14.25" x14ac:dyDescent="0.2">
      <c r="A317" s="18" t="str">
        <f t="shared" si="16"/>
        <v>Catalogo principalOVS_ES ACADEMICO3ZK-00220</v>
      </c>
      <c r="B317" s="18" t="str">
        <f t="shared" si="17"/>
        <v>3ZK-00220OVS_ES ACADEMICO</v>
      </c>
      <c r="C317" s="18"/>
      <c r="D317" t="s">
        <v>122</v>
      </c>
      <c r="E317" t="s">
        <v>306</v>
      </c>
      <c r="F317" t="s">
        <v>230</v>
      </c>
      <c r="G317" s="18" t="str">
        <f t="shared" si="18"/>
        <v>Catalogo principal</v>
      </c>
      <c r="H317" s="43" t="s">
        <v>121</v>
      </c>
      <c r="I317" s="37" t="s">
        <v>67</v>
      </c>
      <c r="J317" t="s">
        <v>4371</v>
      </c>
      <c r="K317" t="s">
        <v>40</v>
      </c>
      <c r="L317" s="70" t="s">
        <v>21</v>
      </c>
      <c r="M317" s="70" t="s">
        <v>3946</v>
      </c>
      <c r="N317" s="37" t="s">
        <v>67</v>
      </c>
      <c r="O317" s="37" t="s">
        <v>67</v>
      </c>
      <c r="P317" s="37" t="s">
        <v>230</v>
      </c>
      <c r="Q317" s="75" t="s">
        <v>306</v>
      </c>
      <c r="R317" t="s">
        <v>3696</v>
      </c>
      <c r="S317" s="38">
        <v>1.25</v>
      </c>
      <c r="T317">
        <v>1</v>
      </c>
      <c r="U317">
        <v>0</v>
      </c>
      <c r="V317" s="43">
        <f>SUMIF(ResumenCotizacion!$C:$C,E317,ResumenCotizacion!$P:$P)</f>
        <v>0</v>
      </c>
      <c r="W317" s="68">
        <f>IF(H317="USD",S317*SolCotizacion!$J$18,S317)</f>
        <v>4904.3624999999993</v>
      </c>
      <c r="X317" s="3">
        <f>ROUND(W317/(1-VLOOKUP("Total porcentaje:",ResumenCotizacion!$F:$H,3,0)),2)</f>
        <v>5330.83</v>
      </c>
      <c r="Y317" s="3">
        <f t="shared" si="19"/>
        <v>0</v>
      </c>
    </row>
    <row r="318" spans="1:25" ht="14.25" x14ac:dyDescent="0.2">
      <c r="A318" s="18" t="str">
        <f t="shared" si="16"/>
        <v>Catalogo principalOVS_ES ACADEMICO3ZK-00221</v>
      </c>
      <c r="B318" s="18" t="str">
        <f t="shared" si="17"/>
        <v>3ZK-00221OVS_ES ACADEMICO</v>
      </c>
      <c r="C318" s="18"/>
      <c r="D318" t="s">
        <v>122</v>
      </c>
      <c r="E318" t="s">
        <v>307</v>
      </c>
      <c r="F318" t="s">
        <v>230</v>
      </c>
      <c r="G318" s="18" t="str">
        <f t="shared" si="18"/>
        <v>Catalogo principal</v>
      </c>
      <c r="H318" s="43" t="s">
        <v>121</v>
      </c>
      <c r="I318" s="37" t="s">
        <v>67</v>
      </c>
      <c r="J318" t="s">
        <v>4372</v>
      </c>
      <c r="K318" t="s">
        <v>40</v>
      </c>
      <c r="L318" s="70" t="s">
        <v>21</v>
      </c>
      <c r="M318" s="70" t="s">
        <v>3946</v>
      </c>
      <c r="N318" s="37" t="s">
        <v>67</v>
      </c>
      <c r="O318" s="37" t="s">
        <v>67</v>
      </c>
      <c r="P318" s="37" t="s">
        <v>230</v>
      </c>
      <c r="Q318" s="75" t="s">
        <v>307</v>
      </c>
      <c r="R318" t="s">
        <v>3696</v>
      </c>
      <c r="S318" s="38">
        <v>1.25</v>
      </c>
      <c r="T318">
        <v>1</v>
      </c>
      <c r="U318">
        <v>0</v>
      </c>
      <c r="V318" s="43">
        <f>SUMIF(ResumenCotizacion!$C:$C,E318,ResumenCotizacion!$P:$P)</f>
        <v>0</v>
      </c>
      <c r="W318" s="68">
        <f>IF(H318="USD",S318*SolCotizacion!$J$18,S318)</f>
        <v>4904.3624999999993</v>
      </c>
      <c r="X318" s="3">
        <f>ROUND(W318/(1-VLOOKUP("Total porcentaje:",ResumenCotizacion!$F:$H,3,0)),2)</f>
        <v>5330.83</v>
      </c>
      <c r="Y318" s="3">
        <f t="shared" si="19"/>
        <v>0</v>
      </c>
    </row>
    <row r="319" spans="1:25" ht="14.25" x14ac:dyDescent="0.2">
      <c r="A319" s="18" t="str">
        <f t="shared" si="16"/>
        <v>Catalogo principalOVS_ES ACADEMICO3ZK-00222</v>
      </c>
      <c r="B319" s="18" t="str">
        <f t="shared" si="17"/>
        <v>3ZK-00222OVS_ES ACADEMICO</v>
      </c>
      <c r="C319" s="18"/>
      <c r="D319" t="s">
        <v>122</v>
      </c>
      <c r="E319" t="s">
        <v>308</v>
      </c>
      <c r="F319" t="s">
        <v>230</v>
      </c>
      <c r="G319" s="18" t="str">
        <f t="shared" si="18"/>
        <v>Catalogo principal</v>
      </c>
      <c r="H319" s="43" t="s">
        <v>121</v>
      </c>
      <c r="I319" s="37" t="s">
        <v>67</v>
      </c>
      <c r="J319" t="s">
        <v>4373</v>
      </c>
      <c r="K319" t="s">
        <v>40</v>
      </c>
      <c r="L319" s="70" t="s">
        <v>21</v>
      </c>
      <c r="M319" s="70" t="s">
        <v>3946</v>
      </c>
      <c r="N319" s="37" t="s">
        <v>67</v>
      </c>
      <c r="O319" s="37" t="s">
        <v>67</v>
      </c>
      <c r="P319" s="37" t="s">
        <v>230</v>
      </c>
      <c r="Q319" s="75" t="s">
        <v>308</v>
      </c>
      <c r="R319" t="s">
        <v>3696</v>
      </c>
      <c r="S319" s="38">
        <v>1.25</v>
      </c>
      <c r="T319">
        <v>1</v>
      </c>
      <c r="U319">
        <v>0</v>
      </c>
      <c r="V319" s="43">
        <f>SUMIF(ResumenCotizacion!$C:$C,E319,ResumenCotizacion!$P:$P)</f>
        <v>0</v>
      </c>
      <c r="W319" s="68">
        <f>IF(H319="USD",S319*SolCotizacion!$J$18,S319)</f>
        <v>4904.3624999999993</v>
      </c>
      <c r="X319" s="3">
        <f>ROUND(W319/(1-VLOOKUP("Total porcentaje:",ResumenCotizacion!$F:$H,3,0)),2)</f>
        <v>5330.83</v>
      </c>
      <c r="Y319" s="3">
        <f t="shared" si="19"/>
        <v>0</v>
      </c>
    </row>
    <row r="320" spans="1:25" ht="14.25" x14ac:dyDescent="0.2">
      <c r="A320" s="18" t="str">
        <f t="shared" si="16"/>
        <v>Catalogo principalOVS_ES ACADEMICO3ZK-00378</v>
      </c>
      <c r="B320" s="18" t="str">
        <f t="shared" si="17"/>
        <v>3ZK-00378OVS_ES ACADEMICO</v>
      </c>
      <c r="C320" s="18"/>
      <c r="D320" t="s">
        <v>122</v>
      </c>
      <c r="E320" t="s">
        <v>309</v>
      </c>
      <c r="F320" t="s">
        <v>230</v>
      </c>
      <c r="G320" s="18" t="str">
        <f t="shared" si="18"/>
        <v>Catalogo principal</v>
      </c>
      <c r="H320" s="43" t="s">
        <v>121</v>
      </c>
      <c r="I320" s="37" t="s">
        <v>67</v>
      </c>
      <c r="J320" t="s">
        <v>4374</v>
      </c>
      <c r="K320" t="s">
        <v>40</v>
      </c>
      <c r="L320" s="70" t="s">
        <v>21</v>
      </c>
      <c r="M320" s="70" t="s">
        <v>3946</v>
      </c>
      <c r="N320" s="37" t="s">
        <v>67</v>
      </c>
      <c r="O320" s="37" t="s">
        <v>67</v>
      </c>
      <c r="P320" s="37" t="s">
        <v>230</v>
      </c>
      <c r="Q320" s="75" t="s">
        <v>309</v>
      </c>
      <c r="R320" t="s">
        <v>3696</v>
      </c>
      <c r="S320" s="38">
        <v>0.94</v>
      </c>
      <c r="T320">
        <v>1</v>
      </c>
      <c r="U320">
        <v>0</v>
      </c>
      <c r="V320" s="43">
        <f>SUMIF(ResumenCotizacion!$C:$C,E320,ResumenCotizacion!$P:$P)</f>
        <v>0</v>
      </c>
      <c r="W320" s="68">
        <f>IF(H320="USD",S320*SolCotizacion!$J$18,S320)</f>
        <v>3688.0805999999998</v>
      </c>
      <c r="X320" s="3">
        <f>ROUND(W320/(1-VLOOKUP("Total porcentaje:",ResumenCotizacion!$F:$H,3,0)),2)</f>
        <v>4008.78</v>
      </c>
      <c r="Y320" s="3">
        <f t="shared" si="19"/>
        <v>0</v>
      </c>
    </row>
    <row r="321" spans="1:25" ht="14.25" x14ac:dyDescent="0.2">
      <c r="A321" s="18" t="str">
        <f t="shared" si="16"/>
        <v>Catalogo principalOVS_ES ACADEMICO3ZK-00379</v>
      </c>
      <c r="B321" s="18" t="str">
        <f t="shared" si="17"/>
        <v>3ZK-00379OVS_ES ACADEMICO</v>
      </c>
      <c r="C321" s="18"/>
      <c r="D321" t="s">
        <v>122</v>
      </c>
      <c r="E321" t="s">
        <v>310</v>
      </c>
      <c r="F321" t="s">
        <v>230</v>
      </c>
      <c r="G321" s="18" t="str">
        <f t="shared" si="18"/>
        <v>Catalogo principal</v>
      </c>
      <c r="H321" s="43" t="s">
        <v>121</v>
      </c>
      <c r="I321" s="37" t="s">
        <v>67</v>
      </c>
      <c r="J321" t="s">
        <v>4375</v>
      </c>
      <c r="K321" t="s">
        <v>40</v>
      </c>
      <c r="L321" s="70" t="s">
        <v>21</v>
      </c>
      <c r="M321" s="70" t="s">
        <v>3946</v>
      </c>
      <c r="N321" s="37" t="s">
        <v>67</v>
      </c>
      <c r="O321" s="37" t="s">
        <v>67</v>
      </c>
      <c r="P321" s="37" t="s">
        <v>230</v>
      </c>
      <c r="Q321" s="75" t="s">
        <v>310</v>
      </c>
      <c r="R321" t="s">
        <v>3696</v>
      </c>
      <c r="S321" s="38">
        <v>0.94</v>
      </c>
      <c r="T321">
        <v>1</v>
      </c>
      <c r="U321">
        <v>0</v>
      </c>
      <c r="V321" s="43">
        <f>SUMIF(ResumenCotizacion!$C:$C,E321,ResumenCotizacion!$P:$P)</f>
        <v>0</v>
      </c>
      <c r="W321" s="68">
        <f>IF(H321="USD",S321*SolCotizacion!$J$18,S321)</f>
        <v>3688.0805999999998</v>
      </c>
      <c r="X321" s="3">
        <f>ROUND(W321/(1-VLOOKUP("Total porcentaje:",ResumenCotizacion!$F:$H,3,0)),2)</f>
        <v>4008.78</v>
      </c>
      <c r="Y321" s="3">
        <f t="shared" si="19"/>
        <v>0</v>
      </c>
    </row>
    <row r="322" spans="1:25" ht="14.25" x14ac:dyDescent="0.2">
      <c r="A322" s="18" t="str">
        <f t="shared" si="16"/>
        <v>Catalogo principalOVS_ES ACADEMICO4ZF-00177</v>
      </c>
      <c r="B322" s="18" t="str">
        <f t="shared" si="17"/>
        <v>4ZF-00177OVS_ES ACADEMICO</v>
      </c>
      <c r="C322" s="18"/>
      <c r="D322" t="s">
        <v>122</v>
      </c>
      <c r="E322" t="s">
        <v>311</v>
      </c>
      <c r="F322" t="s">
        <v>230</v>
      </c>
      <c r="G322" s="18" t="str">
        <f t="shared" si="18"/>
        <v>Catalogo principal</v>
      </c>
      <c r="H322" s="43" t="s">
        <v>121</v>
      </c>
      <c r="I322" s="37" t="s">
        <v>67</v>
      </c>
      <c r="J322" t="s">
        <v>4376</v>
      </c>
      <c r="K322" t="s">
        <v>40</v>
      </c>
      <c r="L322" s="70" t="s">
        <v>21</v>
      </c>
      <c r="M322" s="70" t="s">
        <v>3966</v>
      </c>
      <c r="N322" s="37" t="s">
        <v>67</v>
      </c>
      <c r="O322" s="37" t="s">
        <v>67</v>
      </c>
      <c r="P322" s="37" t="s">
        <v>230</v>
      </c>
      <c r="Q322" s="75" t="s">
        <v>311</v>
      </c>
      <c r="R322" t="s">
        <v>3691</v>
      </c>
      <c r="S322" s="38">
        <v>3.34</v>
      </c>
      <c r="T322">
        <v>1</v>
      </c>
      <c r="U322">
        <v>0</v>
      </c>
      <c r="V322" s="43">
        <f>SUMIF(ResumenCotizacion!$C:$C,E322,ResumenCotizacion!$P:$P)</f>
        <v>0</v>
      </c>
      <c r="W322" s="68">
        <f>IF(H322="USD",S322*SolCotizacion!$J$18,S322)</f>
        <v>13104.4566</v>
      </c>
      <c r="X322" s="3">
        <f>ROUND(W322/(1-VLOOKUP("Total porcentaje:",ResumenCotizacion!$F:$H,3,0)),2)</f>
        <v>14243.97</v>
      </c>
      <c r="Y322" s="3">
        <f t="shared" si="19"/>
        <v>0</v>
      </c>
    </row>
    <row r="323" spans="1:25" ht="14.25" x14ac:dyDescent="0.2">
      <c r="A323" s="18" t="str">
        <f t="shared" ref="A323:A386" si="20">D323&amp;F323&amp;E323</f>
        <v>Catalogo principalOVS_ES ACADEMICO4ZF-00178</v>
      </c>
      <c r="B323" s="18" t="str">
        <f t="shared" ref="B323:B386" si="21">E323&amp;F323</f>
        <v>4ZF-00178OVS_ES ACADEMICO</v>
      </c>
      <c r="C323" s="18"/>
      <c r="D323" t="s">
        <v>122</v>
      </c>
      <c r="E323" t="s">
        <v>312</v>
      </c>
      <c r="F323" t="s">
        <v>230</v>
      </c>
      <c r="G323" s="18" t="str">
        <f t="shared" ref="G323:G386" si="22">D323</f>
        <v>Catalogo principal</v>
      </c>
      <c r="H323" s="43" t="s">
        <v>121</v>
      </c>
      <c r="I323" s="37" t="s">
        <v>67</v>
      </c>
      <c r="J323" t="s">
        <v>4377</v>
      </c>
      <c r="K323" t="s">
        <v>40</v>
      </c>
      <c r="L323" s="70" t="s">
        <v>21</v>
      </c>
      <c r="M323" s="70" t="s">
        <v>3966</v>
      </c>
      <c r="N323" s="37" t="s">
        <v>67</v>
      </c>
      <c r="O323" s="37" t="s">
        <v>67</v>
      </c>
      <c r="P323" s="37" t="s">
        <v>230</v>
      </c>
      <c r="Q323" s="75" t="s">
        <v>312</v>
      </c>
      <c r="R323" t="s">
        <v>3691</v>
      </c>
      <c r="S323" s="38">
        <v>3.34</v>
      </c>
      <c r="T323">
        <v>1</v>
      </c>
      <c r="U323">
        <v>0</v>
      </c>
      <c r="V323" s="43">
        <f>SUMIF(ResumenCotizacion!$C:$C,E323,ResumenCotizacion!$P:$P)</f>
        <v>0</v>
      </c>
      <c r="W323" s="68">
        <f>IF(H323="USD",S323*SolCotizacion!$J$18,S323)</f>
        <v>13104.4566</v>
      </c>
      <c r="X323" s="3">
        <f>ROUND(W323/(1-VLOOKUP("Total porcentaje:",ResumenCotizacion!$F:$H,3,0)),2)</f>
        <v>14243.97</v>
      </c>
      <c r="Y323" s="3">
        <f t="shared" ref="Y323:Y386" si="23">V323*X323</f>
        <v>0</v>
      </c>
    </row>
    <row r="324" spans="1:25" ht="14.25" x14ac:dyDescent="0.2">
      <c r="A324" s="18" t="str">
        <f t="shared" si="20"/>
        <v>Catalogo principalOVS_ES ACADEMICO5A4-00001</v>
      </c>
      <c r="B324" s="18" t="str">
        <f t="shared" si="21"/>
        <v>5A4-00001OVS_ES ACADEMICO</v>
      </c>
      <c r="C324" s="18"/>
      <c r="D324" t="s">
        <v>122</v>
      </c>
      <c r="E324" t="s">
        <v>313</v>
      </c>
      <c r="F324" t="s">
        <v>230</v>
      </c>
      <c r="G324" s="18" t="str">
        <f t="shared" si="22"/>
        <v>Catalogo principal</v>
      </c>
      <c r="H324" s="43" t="s">
        <v>121</v>
      </c>
      <c r="I324" s="37" t="s">
        <v>67</v>
      </c>
      <c r="J324" t="s">
        <v>4378</v>
      </c>
      <c r="K324" t="s">
        <v>40</v>
      </c>
      <c r="L324" s="70" t="s">
        <v>21</v>
      </c>
      <c r="M324" s="70" t="s">
        <v>3966</v>
      </c>
      <c r="N324" s="37" t="s">
        <v>67</v>
      </c>
      <c r="O324" s="37" t="s">
        <v>67</v>
      </c>
      <c r="P324" s="37" t="s">
        <v>230</v>
      </c>
      <c r="Q324" s="75" t="s">
        <v>313</v>
      </c>
      <c r="R324" t="s">
        <v>3691</v>
      </c>
      <c r="S324" s="38">
        <v>0.3</v>
      </c>
      <c r="T324">
        <v>1</v>
      </c>
      <c r="U324">
        <v>0</v>
      </c>
      <c r="V324" s="43">
        <f>SUMIF(ResumenCotizacion!$C:$C,E324,ResumenCotizacion!$P:$P)</f>
        <v>0</v>
      </c>
      <c r="W324" s="68">
        <f>IF(H324="USD",S324*SolCotizacion!$J$18,S324)</f>
        <v>1177.0469999999998</v>
      </c>
      <c r="X324" s="3">
        <f>ROUND(W324/(1-VLOOKUP("Total porcentaje:",ResumenCotizacion!$F:$H,3,0)),2)</f>
        <v>1279.4000000000001</v>
      </c>
      <c r="Y324" s="3">
        <f t="shared" si="23"/>
        <v>0</v>
      </c>
    </row>
    <row r="325" spans="1:25" ht="14.25" x14ac:dyDescent="0.2">
      <c r="A325" s="18" t="str">
        <f t="shared" si="20"/>
        <v>Catalogo principalOVS_ES ACADEMICO5A4-00002</v>
      </c>
      <c r="B325" s="18" t="str">
        <f t="shared" si="21"/>
        <v>5A4-00002OVS_ES ACADEMICO</v>
      </c>
      <c r="C325" s="18"/>
      <c r="D325" t="s">
        <v>122</v>
      </c>
      <c r="E325" t="s">
        <v>314</v>
      </c>
      <c r="F325" t="s">
        <v>230</v>
      </c>
      <c r="G325" s="18" t="str">
        <f t="shared" si="22"/>
        <v>Catalogo principal</v>
      </c>
      <c r="H325" s="43" t="s">
        <v>121</v>
      </c>
      <c r="I325" s="37" t="s">
        <v>67</v>
      </c>
      <c r="J325" t="s">
        <v>3765</v>
      </c>
      <c r="K325" t="s">
        <v>40</v>
      </c>
      <c r="L325" s="70" t="s">
        <v>21</v>
      </c>
      <c r="M325" s="70" t="s">
        <v>28</v>
      </c>
      <c r="N325" s="37" t="s">
        <v>67</v>
      </c>
      <c r="O325" s="37" t="s">
        <v>67</v>
      </c>
      <c r="P325" s="37" t="s">
        <v>230</v>
      </c>
      <c r="Q325" s="75" t="s">
        <v>314</v>
      </c>
      <c r="R325" t="s">
        <v>3691</v>
      </c>
      <c r="S325" s="38">
        <v>0.3</v>
      </c>
      <c r="T325">
        <v>1</v>
      </c>
      <c r="U325">
        <v>0</v>
      </c>
      <c r="V325" s="43">
        <f>SUMIF(ResumenCotizacion!$C:$C,E325,ResumenCotizacion!$P:$P)</f>
        <v>0</v>
      </c>
      <c r="W325" s="68">
        <f>IF(H325="USD",S325*SolCotizacion!$J$18,S325)</f>
        <v>1177.0469999999998</v>
      </c>
      <c r="X325" s="3">
        <f>ROUND(W325/(1-VLOOKUP("Total porcentaje:",ResumenCotizacion!$F:$H,3,0)),2)</f>
        <v>1279.4000000000001</v>
      </c>
      <c r="Y325" s="3">
        <f t="shared" si="23"/>
        <v>0</v>
      </c>
    </row>
    <row r="326" spans="1:25" ht="14.25" x14ac:dyDescent="0.2">
      <c r="A326" s="18" t="str">
        <f t="shared" si="20"/>
        <v>Catalogo principalOVS_ES ACADEMICO5A6-00001</v>
      </c>
      <c r="B326" s="18" t="str">
        <f t="shared" si="21"/>
        <v>5A6-00001OVS_ES ACADEMICO</v>
      </c>
      <c r="C326" s="18"/>
      <c r="D326" t="s">
        <v>122</v>
      </c>
      <c r="E326" t="s">
        <v>315</v>
      </c>
      <c r="F326" t="s">
        <v>230</v>
      </c>
      <c r="G326" s="18" t="str">
        <f t="shared" si="22"/>
        <v>Catalogo principal</v>
      </c>
      <c r="H326" s="43" t="s">
        <v>121</v>
      </c>
      <c r="I326" s="37" t="s">
        <v>67</v>
      </c>
      <c r="J326" t="s">
        <v>3766</v>
      </c>
      <c r="K326" t="s">
        <v>40</v>
      </c>
      <c r="L326" s="70" t="s">
        <v>21</v>
      </c>
      <c r="M326" s="70" t="s">
        <v>28</v>
      </c>
      <c r="N326" s="37" t="s">
        <v>67</v>
      </c>
      <c r="O326" s="37" t="s">
        <v>67</v>
      </c>
      <c r="P326" s="37" t="s">
        <v>230</v>
      </c>
      <c r="Q326" s="75" t="s">
        <v>315</v>
      </c>
      <c r="R326" t="s">
        <v>3691</v>
      </c>
      <c r="S326" s="38">
        <v>1</v>
      </c>
      <c r="T326">
        <v>1</v>
      </c>
      <c r="U326">
        <v>0</v>
      </c>
      <c r="V326" s="43">
        <f>SUMIF(ResumenCotizacion!$C:$C,E326,ResumenCotizacion!$P:$P)</f>
        <v>0</v>
      </c>
      <c r="W326" s="68">
        <f>IF(H326="USD",S326*SolCotizacion!$J$18,S326)</f>
        <v>3923.49</v>
      </c>
      <c r="X326" s="3">
        <f>ROUND(W326/(1-VLOOKUP("Total porcentaje:",ResumenCotizacion!$F:$H,3,0)),2)</f>
        <v>4264.66</v>
      </c>
      <c r="Y326" s="3">
        <f t="shared" si="23"/>
        <v>0</v>
      </c>
    </row>
    <row r="327" spans="1:25" ht="14.25" x14ac:dyDescent="0.2">
      <c r="A327" s="18" t="str">
        <f t="shared" si="20"/>
        <v>Catalogo principalOVS_ES ACADEMICO5A7-00001</v>
      </c>
      <c r="B327" s="18" t="str">
        <f t="shared" si="21"/>
        <v>5A7-00001OVS_ES ACADEMICO</v>
      </c>
      <c r="C327" s="18"/>
      <c r="D327" t="s">
        <v>122</v>
      </c>
      <c r="E327" t="s">
        <v>316</v>
      </c>
      <c r="F327" t="s">
        <v>230</v>
      </c>
      <c r="G327" s="18" t="str">
        <f t="shared" si="22"/>
        <v>Catalogo principal</v>
      </c>
      <c r="H327" s="43" t="s">
        <v>121</v>
      </c>
      <c r="I327" s="37" t="s">
        <v>67</v>
      </c>
      <c r="J327" t="s">
        <v>4379</v>
      </c>
      <c r="K327" t="s">
        <v>40</v>
      </c>
      <c r="L327" s="70" t="s">
        <v>21</v>
      </c>
      <c r="M327" s="70" t="s">
        <v>3966</v>
      </c>
      <c r="N327" s="37" t="s">
        <v>67</v>
      </c>
      <c r="O327" s="37" t="s">
        <v>67</v>
      </c>
      <c r="P327" s="37" t="s">
        <v>230</v>
      </c>
      <c r="Q327" s="75" t="s">
        <v>316</v>
      </c>
      <c r="R327" t="s">
        <v>3691</v>
      </c>
      <c r="S327" s="38">
        <v>1</v>
      </c>
      <c r="T327">
        <v>1</v>
      </c>
      <c r="U327">
        <v>0</v>
      </c>
      <c r="V327" s="43">
        <f>SUMIF(ResumenCotizacion!$C:$C,E327,ResumenCotizacion!$P:$P)</f>
        <v>0</v>
      </c>
      <c r="W327" s="68">
        <f>IF(H327="USD",S327*SolCotizacion!$J$18,S327)</f>
        <v>3923.49</v>
      </c>
      <c r="X327" s="3">
        <f>ROUND(W327/(1-VLOOKUP("Total porcentaje:",ResumenCotizacion!$F:$H,3,0)),2)</f>
        <v>4264.66</v>
      </c>
      <c r="Y327" s="3">
        <f t="shared" si="23"/>
        <v>0</v>
      </c>
    </row>
    <row r="328" spans="1:25" ht="14.25" x14ac:dyDescent="0.2">
      <c r="A328" s="18" t="str">
        <f t="shared" si="20"/>
        <v>Catalogo principalOVS_ES ACADEMICO5A7-00002</v>
      </c>
      <c r="B328" s="18" t="str">
        <f t="shared" si="21"/>
        <v>5A7-00002OVS_ES ACADEMICO</v>
      </c>
      <c r="C328" s="18"/>
      <c r="D328" t="s">
        <v>122</v>
      </c>
      <c r="E328" t="s">
        <v>317</v>
      </c>
      <c r="F328" t="s">
        <v>230</v>
      </c>
      <c r="G328" s="18" t="str">
        <f t="shared" si="22"/>
        <v>Catalogo principal</v>
      </c>
      <c r="H328" s="43" t="s">
        <v>121</v>
      </c>
      <c r="I328" s="37" t="s">
        <v>67</v>
      </c>
      <c r="J328" t="s">
        <v>4380</v>
      </c>
      <c r="K328" t="s">
        <v>40</v>
      </c>
      <c r="L328" s="70" t="s">
        <v>21</v>
      </c>
      <c r="M328" s="70" t="s">
        <v>3966</v>
      </c>
      <c r="N328" s="37" t="s">
        <v>67</v>
      </c>
      <c r="O328" s="37" t="s">
        <v>67</v>
      </c>
      <c r="P328" s="37" t="s">
        <v>230</v>
      </c>
      <c r="Q328" s="75" t="s">
        <v>317</v>
      </c>
      <c r="R328" t="s">
        <v>3691</v>
      </c>
      <c r="S328" s="38">
        <v>1</v>
      </c>
      <c r="T328">
        <v>1</v>
      </c>
      <c r="U328">
        <v>0</v>
      </c>
      <c r="V328" s="43">
        <f>SUMIF(ResumenCotizacion!$C:$C,E328,ResumenCotizacion!$P:$P)</f>
        <v>0</v>
      </c>
      <c r="W328" s="68">
        <f>IF(H328="USD",S328*SolCotizacion!$J$18,S328)</f>
        <v>3923.49</v>
      </c>
      <c r="X328" s="3">
        <f>ROUND(W328/(1-VLOOKUP("Total porcentaje:",ResumenCotizacion!$F:$H,3,0)),2)</f>
        <v>4264.66</v>
      </c>
      <c r="Y328" s="3">
        <f t="shared" si="23"/>
        <v>0</v>
      </c>
    </row>
    <row r="329" spans="1:25" ht="14.25" x14ac:dyDescent="0.2">
      <c r="A329" s="18" t="str">
        <f t="shared" si="20"/>
        <v>Catalogo principalOVS_ES ACADEMICO5CN-00001</v>
      </c>
      <c r="B329" s="18" t="str">
        <f t="shared" si="21"/>
        <v>5CN-00001OVS_ES ACADEMICO</v>
      </c>
      <c r="C329" s="18"/>
      <c r="D329" t="s">
        <v>122</v>
      </c>
      <c r="E329" t="s">
        <v>318</v>
      </c>
      <c r="F329" t="s">
        <v>230</v>
      </c>
      <c r="G329" s="18" t="str">
        <f t="shared" si="22"/>
        <v>Catalogo principal</v>
      </c>
      <c r="H329" s="43" t="s">
        <v>121</v>
      </c>
      <c r="I329" s="37" t="s">
        <v>67</v>
      </c>
      <c r="J329" t="s">
        <v>4381</v>
      </c>
      <c r="K329" t="s">
        <v>40</v>
      </c>
      <c r="L329" s="70" t="s">
        <v>21</v>
      </c>
      <c r="M329" s="70" t="s">
        <v>3966</v>
      </c>
      <c r="N329" s="37" t="s">
        <v>67</v>
      </c>
      <c r="O329" s="37" t="s">
        <v>67</v>
      </c>
      <c r="P329" s="37" t="s">
        <v>230</v>
      </c>
      <c r="Q329" s="75" t="s">
        <v>318</v>
      </c>
      <c r="R329" t="s">
        <v>3691</v>
      </c>
      <c r="S329" s="38">
        <v>0.3</v>
      </c>
      <c r="T329">
        <v>1</v>
      </c>
      <c r="U329">
        <v>0</v>
      </c>
      <c r="V329" s="43">
        <f>SUMIF(ResumenCotizacion!$C:$C,E329,ResumenCotizacion!$P:$P)</f>
        <v>0</v>
      </c>
      <c r="W329" s="68">
        <f>IF(H329="USD",S329*SolCotizacion!$J$18,S329)</f>
        <v>1177.0469999999998</v>
      </c>
      <c r="X329" s="3">
        <f>ROUND(W329/(1-VLOOKUP("Total porcentaje:",ResumenCotizacion!$F:$H,3,0)),2)</f>
        <v>1279.4000000000001</v>
      </c>
      <c r="Y329" s="3">
        <f t="shared" si="23"/>
        <v>0</v>
      </c>
    </row>
    <row r="330" spans="1:25" ht="14.25" x14ac:dyDescent="0.2">
      <c r="A330" s="18" t="str">
        <f t="shared" si="20"/>
        <v>Catalogo principalOVS_ES ACADEMICO5FV-00001</v>
      </c>
      <c r="B330" s="18" t="str">
        <f t="shared" si="21"/>
        <v>5FV-00001OVS_ES ACADEMICO</v>
      </c>
      <c r="C330" s="18"/>
      <c r="D330" t="s">
        <v>122</v>
      </c>
      <c r="E330" t="s">
        <v>319</v>
      </c>
      <c r="F330" t="s">
        <v>230</v>
      </c>
      <c r="G330" s="18" t="str">
        <f t="shared" si="22"/>
        <v>Catalogo principal</v>
      </c>
      <c r="H330" s="43" t="s">
        <v>121</v>
      </c>
      <c r="I330" s="37" t="s">
        <v>67</v>
      </c>
      <c r="J330" t="s">
        <v>4382</v>
      </c>
      <c r="K330" t="s">
        <v>40</v>
      </c>
      <c r="L330" s="70" t="s">
        <v>21</v>
      </c>
      <c r="M330" s="70" t="s">
        <v>3966</v>
      </c>
      <c r="N330" s="37" t="s">
        <v>67</v>
      </c>
      <c r="O330" s="37" t="s">
        <v>67</v>
      </c>
      <c r="P330" s="37" t="s">
        <v>230</v>
      </c>
      <c r="Q330" s="75" t="s">
        <v>319</v>
      </c>
      <c r="R330" t="s">
        <v>3691</v>
      </c>
      <c r="S330" s="38">
        <v>2.2999999999999998</v>
      </c>
      <c r="T330">
        <v>1</v>
      </c>
      <c r="U330">
        <v>0</v>
      </c>
      <c r="V330" s="43">
        <f>SUMIF(ResumenCotizacion!$C:$C,E330,ResumenCotizacion!$P:$P)</f>
        <v>0</v>
      </c>
      <c r="W330" s="68">
        <f>IF(H330="USD",S330*SolCotizacion!$J$18,S330)</f>
        <v>9024.0269999999982</v>
      </c>
      <c r="X330" s="3">
        <f>ROUND(W330/(1-VLOOKUP("Total porcentaje:",ResumenCotizacion!$F:$H,3,0)),2)</f>
        <v>9808.73</v>
      </c>
      <c r="Y330" s="3">
        <f t="shared" si="23"/>
        <v>0</v>
      </c>
    </row>
    <row r="331" spans="1:25" ht="14.25" x14ac:dyDescent="0.2">
      <c r="A331" s="18" t="str">
        <f t="shared" si="20"/>
        <v>Catalogo principalOVS_ES ACADEMICO5FV-00002</v>
      </c>
      <c r="B331" s="18" t="str">
        <f t="shared" si="21"/>
        <v>5FV-00002OVS_ES ACADEMICO</v>
      </c>
      <c r="C331" s="18"/>
      <c r="D331" t="s">
        <v>122</v>
      </c>
      <c r="E331" t="s">
        <v>320</v>
      </c>
      <c r="F331" t="s">
        <v>230</v>
      </c>
      <c r="G331" s="18" t="str">
        <f t="shared" si="22"/>
        <v>Catalogo principal</v>
      </c>
      <c r="H331" s="43" t="s">
        <v>121</v>
      </c>
      <c r="I331" s="37" t="s">
        <v>67</v>
      </c>
      <c r="J331" t="s">
        <v>4383</v>
      </c>
      <c r="K331" t="s">
        <v>40</v>
      </c>
      <c r="L331" s="70" t="s">
        <v>21</v>
      </c>
      <c r="M331" s="70" t="s">
        <v>3966</v>
      </c>
      <c r="N331" s="37" t="s">
        <v>67</v>
      </c>
      <c r="O331" s="37" t="s">
        <v>67</v>
      </c>
      <c r="P331" s="37" t="s">
        <v>230</v>
      </c>
      <c r="Q331" s="75" t="s">
        <v>320</v>
      </c>
      <c r="R331" t="s">
        <v>3691</v>
      </c>
      <c r="S331" s="38">
        <v>2.2999999999999998</v>
      </c>
      <c r="T331">
        <v>1</v>
      </c>
      <c r="U331">
        <v>0</v>
      </c>
      <c r="V331" s="43">
        <f>SUMIF(ResumenCotizacion!$C:$C,E331,ResumenCotizacion!$P:$P)</f>
        <v>0</v>
      </c>
      <c r="W331" s="68">
        <f>IF(H331="USD",S331*SolCotizacion!$J$18,S331)</f>
        <v>9024.0269999999982</v>
      </c>
      <c r="X331" s="3">
        <f>ROUND(W331/(1-VLOOKUP("Total porcentaje:",ResumenCotizacion!$F:$H,3,0)),2)</f>
        <v>9808.73</v>
      </c>
      <c r="Y331" s="3">
        <f t="shared" si="23"/>
        <v>0</v>
      </c>
    </row>
    <row r="332" spans="1:25" ht="14.25" x14ac:dyDescent="0.2">
      <c r="A332" s="18" t="str">
        <f t="shared" si="20"/>
        <v>Catalogo principalOVS_ES ACADEMICO5FV-00004</v>
      </c>
      <c r="B332" s="18" t="str">
        <f t="shared" si="21"/>
        <v>5FV-00004OVS_ES ACADEMICO</v>
      </c>
      <c r="C332" s="18"/>
      <c r="D332" t="s">
        <v>122</v>
      </c>
      <c r="E332" t="s">
        <v>321</v>
      </c>
      <c r="F332" t="s">
        <v>230</v>
      </c>
      <c r="G332" s="18" t="str">
        <f t="shared" si="22"/>
        <v>Catalogo principal</v>
      </c>
      <c r="H332" s="43" t="s">
        <v>121</v>
      </c>
      <c r="I332" s="37" t="s">
        <v>67</v>
      </c>
      <c r="J332" t="s">
        <v>3767</v>
      </c>
      <c r="K332" t="s">
        <v>40</v>
      </c>
      <c r="L332" s="70" t="s">
        <v>21</v>
      </c>
      <c r="M332" s="70" t="s">
        <v>28</v>
      </c>
      <c r="N332" s="37" t="s">
        <v>67</v>
      </c>
      <c r="O332" s="37" t="s">
        <v>67</v>
      </c>
      <c r="P332" s="37" t="s">
        <v>230</v>
      </c>
      <c r="Q332" s="75" t="s">
        <v>321</v>
      </c>
      <c r="R332" t="s">
        <v>3691</v>
      </c>
      <c r="S332" s="38">
        <v>0</v>
      </c>
      <c r="T332">
        <v>1</v>
      </c>
      <c r="U332">
        <v>0</v>
      </c>
      <c r="V332" s="43">
        <f>SUMIF(ResumenCotizacion!$C:$C,E332,ResumenCotizacion!$P:$P)</f>
        <v>0</v>
      </c>
      <c r="W332" s="68">
        <f>IF(H332="USD",S332*SolCotizacion!$J$18,S332)</f>
        <v>0</v>
      </c>
      <c r="X332" s="3">
        <f>ROUND(W332/(1-VLOOKUP("Total porcentaje:",ResumenCotizacion!$F:$H,3,0)),2)</f>
        <v>0</v>
      </c>
      <c r="Y332" s="3">
        <f t="shared" si="23"/>
        <v>0</v>
      </c>
    </row>
    <row r="333" spans="1:25" ht="14.25" x14ac:dyDescent="0.2">
      <c r="A333" s="18" t="str">
        <f t="shared" si="20"/>
        <v>Catalogo principalOVS_ES ACADEMICO5FV-00005</v>
      </c>
      <c r="B333" s="18" t="str">
        <f t="shared" si="21"/>
        <v>5FV-00005OVS_ES ACADEMICO</v>
      </c>
      <c r="C333" s="18"/>
      <c r="D333" t="s">
        <v>122</v>
      </c>
      <c r="E333" t="s">
        <v>322</v>
      </c>
      <c r="F333" t="s">
        <v>230</v>
      </c>
      <c r="G333" s="18" t="str">
        <f t="shared" si="22"/>
        <v>Catalogo principal</v>
      </c>
      <c r="H333" s="43" t="s">
        <v>121</v>
      </c>
      <c r="I333" s="37" t="s">
        <v>67</v>
      </c>
      <c r="J333" t="s">
        <v>4384</v>
      </c>
      <c r="K333" t="s">
        <v>40</v>
      </c>
      <c r="L333" s="70" t="s">
        <v>21</v>
      </c>
      <c r="M333" s="70" t="s">
        <v>3966</v>
      </c>
      <c r="N333" s="37" t="s">
        <v>67</v>
      </c>
      <c r="O333" s="37" t="s">
        <v>67</v>
      </c>
      <c r="P333" s="37" t="s">
        <v>230</v>
      </c>
      <c r="Q333" s="75" t="s">
        <v>322</v>
      </c>
      <c r="R333" t="s">
        <v>3691</v>
      </c>
      <c r="S333" s="38">
        <v>0</v>
      </c>
      <c r="T333">
        <v>1</v>
      </c>
      <c r="U333">
        <v>0</v>
      </c>
      <c r="V333" s="43">
        <f>SUMIF(ResumenCotizacion!$C:$C,E333,ResumenCotizacion!$P:$P)</f>
        <v>0</v>
      </c>
      <c r="W333" s="68">
        <f>IF(H333="USD",S333*SolCotizacion!$J$18,S333)</f>
        <v>0</v>
      </c>
      <c r="X333" s="3">
        <f>ROUND(W333/(1-VLOOKUP("Total porcentaje:",ResumenCotizacion!$F:$H,3,0)),2)</f>
        <v>0</v>
      </c>
      <c r="Y333" s="3">
        <f t="shared" si="23"/>
        <v>0</v>
      </c>
    </row>
    <row r="334" spans="1:25" ht="14.25" x14ac:dyDescent="0.2">
      <c r="A334" s="18" t="str">
        <f t="shared" si="20"/>
        <v>Catalogo principalOVS_ES ACADEMICO5FV-00007</v>
      </c>
      <c r="B334" s="18" t="str">
        <f t="shared" si="21"/>
        <v>5FV-00007OVS_ES ACADEMICO</v>
      </c>
      <c r="C334" s="18"/>
      <c r="D334" t="s">
        <v>122</v>
      </c>
      <c r="E334" t="s">
        <v>323</v>
      </c>
      <c r="F334" t="s">
        <v>230</v>
      </c>
      <c r="G334" s="18" t="str">
        <f t="shared" si="22"/>
        <v>Catalogo principal</v>
      </c>
      <c r="H334" s="43" t="s">
        <v>121</v>
      </c>
      <c r="I334" s="37" t="s">
        <v>67</v>
      </c>
      <c r="J334" t="s">
        <v>4385</v>
      </c>
      <c r="K334" t="s">
        <v>40</v>
      </c>
      <c r="L334" s="70" t="s">
        <v>21</v>
      </c>
      <c r="M334" s="70" t="s">
        <v>3966</v>
      </c>
      <c r="N334" s="37" t="s">
        <v>67</v>
      </c>
      <c r="O334" s="37" t="s">
        <v>67</v>
      </c>
      <c r="P334" s="37" t="s">
        <v>230</v>
      </c>
      <c r="Q334" s="75" t="s">
        <v>323</v>
      </c>
      <c r="R334" t="s">
        <v>3691</v>
      </c>
      <c r="S334" s="38">
        <v>2.2999999999999998</v>
      </c>
      <c r="T334">
        <v>1</v>
      </c>
      <c r="U334">
        <v>0</v>
      </c>
      <c r="V334" s="43">
        <f>SUMIF(ResumenCotizacion!$C:$C,E334,ResumenCotizacion!$P:$P)</f>
        <v>0</v>
      </c>
      <c r="W334" s="68">
        <f>IF(H334="USD",S334*SolCotizacion!$J$18,S334)</f>
        <v>9024.0269999999982</v>
      </c>
      <c r="X334" s="3">
        <f>ROUND(W334/(1-VLOOKUP("Total porcentaje:",ResumenCotizacion!$F:$H,3,0)),2)</f>
        <v>9808.73</v>
      </c>
      <c r="Y334" s="3">
        <f t="shared" si="23"/>
        <v>0</v>
      </c>
    </row>
    <row r="335" spans="1:25" ht="14.25" x14ac:dyDescent="0.2">
      <c r="A335" s="18" t="str">
        <f t="shared" si="20"/>
        <v>Catalogo principalOVS_ES ACADEMICO5FV-00008</v>
      </c>
      <c r="B335" s="18" t="str">
        <f t="shared" si="21"/>
        <v>5FV-00008OVS_ES ACADEMICO</v>
      </c>
      <c r="C335" s="18"/>
      <c r="D335" t="s">
        <v>122</v>
      </c>
      <c r="E335" t="s">
        <v>324</v>
      </c>
      <c r="F335" t="s">
        <v>230</v>
      </c>
      <c r="G335" s="18" t="str">
        <f t="shared" si="22"/>
        <v>Catalogo principal</v>
      </c>
      <c r="H335" s="43" t="s">
        <v>121</v>
      </c>
      <c r="I335" s="37" t="s">
        <v>67</v>
      </c>
      <c r="J335" t="s">
        <v>4386</v>
      </c>
      <c r="K335" t="s">
        <v>40</v>
      </c>
      <c r="L335" s="70" t="s">
        <v>21</v>
      </c>
      <c r="M335" s="70" t="s">
        <v>3966</v>
      </c>
      <c r="N335" s="37" t="s">
        <v>67</v>
      </c>
      <c r="O335" s="37" t="s">
        <v>67</v>
      </c>
      <c r="P335" s="37" t="s">
        <v>230</v>
      </c>
      <c r="Q335" s="75" t="s">
        <v>324</v>
      </c>
      <c r="R335" t="s">
        <v>3691</v>
      </c>
      <c r="S335" s="38">
        <v>2.2999999999999998</v>
      </c>
      <c r="T335">
        <v>1</v>
      </c>
      <c r="U335">
        <v>0</v>
      </c>
      <c r="V335" s="43">
        <f>SUMIF(ResumenCotizacion!$C:$C,E335,ResumenCotizacion!$P:$P)</f>
        <v>0</v>
      </c>
      <c r="W335" s="68">
        <f>IF(H335="USD",S335*SolCotizacion!$J$18,S335)</f>
        <v>9024.0269999999982</v>
      </c>
      <c r="X335" s="3">
        <f>ROUND(W335/(1-VLOOKUP("Total porcentaje:",ResumenCotizacion!$F:$H,3,0)),2)</f>
        <v>9808.73</v>
      </c>
      <c r="Y335" s="3">
        <f t="shared" si="23"/>
        <v>0</v>
      </c>
    </row>
    <row r="336" spans="1:25" ht="14.25" x14ac:dyDescent="0.2">
      <c r="A336" s="18" t="str">
        <f t="shared" si="20"/>
        <v>Catalogo principalOVS_ES ACADEMICO5FV-00009</v>
      </c>
      <c r="B336" s="18" t="str">
        <f t="shared" si="21"/>
        <v>5FV-00009OVS_ES ACADEMICO</v>
      </c>
      <c r="C336" s="18"/>
      <c r="D336" t="s">
        <v>122</v>
      </c>
      <c r="E336" t="s">
        <v>325</v>
      </c>
      <c r="F336" t="s">
        <v>230</v>
      </c>
      <c r="G336" s="18" t="str">
        <f t="shared" si="22"/>
        <v>Catalogo principal</v>
      </c>
      <c r="H336" s="43" t="s">
        <v>121</v>
      </c>
      <c r="I336" s="37" t="s">
        <v>67</v>
      </c>
      <c r="J336" t="s">
        <v>3768</v>
      </c>
      <c r="K336" t="s">
        <v>40</v>
      </c>
      <c r="L336" s="70" t="s">
        <v>21</v>
      </c>
      <c r="M336" s="70" t="s">
        <v>28</v>
      </c>
      <c r="N336" s="37" t="s">
        <v>67</v>
      </c>
      <c r="O336" s="37" t="s">
        <v>67</v>
      </c>
      <c r="P336" s="37" t="s">
        <v>230</v>
      </c>
      <c r="Q336" s="75" t="s">
        <v>325</v>
      </c>
      <c r="R336" t="s">
        <v>3691</v>
      </c>
      <c r="S336" s="38">
        <v>0</v>
      </c>
      <c r="T336">
        <v>1</v>
      </c>
      <c r="U336">
        <v>0</v>
      </c>
      <c r="V336" s="43">
        <f>SUMIF(ResumenCotizacion!$C:$C,E336,ResumenCotizacion!$P:$P)</f>
        <v>0</v>
      </c>
      <c r="W336" s="68">
        <f>IF(H336="USD",S336*SolCotizacion!$J$18,S336)</f>
        <v>0</v>
      </c>
      <c r="X336" s="3">
        <f>ROUND(W336/(1-VLOOKUP("Total porcentaje:",ResumenCotizacion!$F:$H,3,0)),2)</f>
        <v>0</v>
      </c>
      <c r="Y336" s="3">
        <f t="shared" si="23"/>
        <v>0</v>
      </c>
    </row>
    <row r="337" spans="1:25" ht="14.25" x14ac:dyDescent="0.2">
      <c r="A337" s="18" t="str">
        <f t="shared" si="20"/>
        <v>Catalogo principalOVS_ES ACADEMICO5FV-00010</v>
      </c>
      <c r="B337" s="18" t="str">
        <f t="shared" si="21"/>
        <v>5FV-00010OVS_ES ACADEMICO</v>
      </c>
      <c r="C337" s="18"/>
      <c r="D337" t="s">
        <v>122</v>
      </c>
      <c r="E337" t="s">
        <v>326</v>
      </c>
      <c r="F337" t="s">
        <v>230</v>
      </c>
      <c r="G337" s="18" t="str">
        <f t="shared" si="22"/>
        <v>Catalogo principal</v>
      </c>
      <c r="H337" s="43" t="s">
        <v>121</v>
      </c>
      <c r="I337" s="37" t="s">
        <v>67</v>
      </c>
      <c r="J337" t="s">
        <v>4387</v>
      </c>
      <c r="K337" t="s">
        <v>40</v>
      </c>
      <c r="L337" s="70" t="s">
        <v>21</v>
      </c>
      <c r="M337" s="70" t="s">
        <v>3966</v>
      </c>
      <c r="N337" s="37" t="s">
        <v>67</v>
      </c>
      <c r="O337" s="37" t="s">
        <v>67</v>
      </c>
      <c r="P337" s="37" t="s">
        <v>230</v>
      </c>
      <c r="Q337" s="75" t="s">
        <v>326</v>
      </c>
      <c r="R337" t="s">
        <v>3691</v>
      </c>
      <c r="S337" s="38">
        <v>0</v>
      </c>
      <c r="T337">
        <v>1</v>
      </c>
      <c r="U337">
        <v>0</v>
      </c>
      <c r="V337" s="43">
        <f>SUMIF(ResumenCotizacion!$C:$C,E337,ResumenCotizacion!$P:$P)</f>
        <v>0</v>
      </c>
      <c r="W337" s="68">
        <f>IF(H337="USD",S337*SolCotizacion!$J$18,S337)</f>
        <v>0</v>
      </c>
      <c r="X337" s="3">
        <f>ROUND(W337/(1-VLOOKUP("Total porcentaje:",ResumenCotizacion!$F:$H,3,0)),2)</f>
        <v>0</v>
      </c>
      <c r="Y337" s="3">
        <f t="shared" si="23"/>
        <v>0</v>
      </c>
    </row>
    <row r="338" spans="1:25" ht="14.25" x14ac:dyDescent="0.2">
      <c r="A338" s="18" t="str">
        <f t="shared" si="20"/>
        <v>Catalogo principalOVS_ES ACADEMICO5HU-00035</v>
      </c>
      <c r="B338" s="18" t="str">
        <f t="shared" si="21"/>
        <v>5HU-00035OVS_ES ACADEMICO</v>
      </c>
      <c r="C338" s="18"/>
      <c r="D338" t="s">
        <v>122</v>
      </c>
      <c r="E338" t="s">
        <v>327</v>
      </c>
      <c r="F338" t="s">
        <v>230</v>
      </c>
      <c r="G338" s="18" t="str">
        <f t="shared" si="22"/>
        <v>Catalogo principal</v>
      </c>
      <c r="H338" s="43" t="s">
        <v>121</v>
      </c>
      <c r="I338" s="37" t="s">
        <v>67</v>
      </c>
      <c r="J338" t="s">
        <v>4388</v>
      </c>
      <c r="K338" t="s">
        <v>40</v>
      </c>
      <c r="L338" s="70" t="s">
        <v>21</v>
      </c>
      <c r="M338" s="70" t="s">
        <v>3946</v>
      </c>
      <c r="N338" s="37" t="s">
        <v>67</v>
      </c>
      <c r="O338" s="37" t="s">
        <v>67</v>
      </c>
      <c r="P338" s="37" t="s">
        <v>230</v>
      </c>
      <c r="Q338" s="75" t="s">
        <v>327</v>
      </c>
      <c r="R338" t="s">
        <v>3696</v>
      </c>
      <c r="S338" s="38">
        <v>422</v>
      </c>
      <c r="T338">
        <v>1</v>
      </c>
      <c r="U338">
        <v>0</v>
      </c>
      <c r="V338" s="43">
        <f>SUMIF(ResumenCotizacion!$C:$C,E338,ResumenCotizacion!$P:$P)</f>
        <v>0</v>
      </c>
      <c r="W338" s="68">
        <f>IF(H338="USD",S338*SolCotizacion!$J$18,S338)</f>
        <v>1655712.7799999998</v>
      </c>
      <c r="X338" s="3">
        <f>ROUND(W338/(1-VLOOKUP("Total porcentaje:",ResumenCotizacion!$F:$H,3,0)),2)</f>
        <v>1799687.8</v>
      </c>
      <c r="Y338" s="3">
        <f t="shared" si="23"/>
        <v>0</v>
      </c>
    </row>
    <row r="339" spans="1:25" ht="14.25" x14ac:dyDescent="0.2">
      <c r="A339" s="18" t="str">
        <f t="shared" si="20"/>
        <v>Catalogo principalOVS_ES ACADEMICO5HU-00036</v>
      </c>
      <c r="B339" s="18" t="str">
        <f t="shared" si="21"/>
        <v>5HU-00036OVS_ES ACADEMICO</v>
      </c>
      <c r="C339" s="18"/>
      <c r="D339" t="s">
        <v>122</v>
      </c>
      <c r="E339" t="s">
        <v>328</v>
      </c>
      <c r="F339" t="s">
        <v>230</v>
      </c>
      <c r="G339" s="18" t="str">
        <f t="shared" si="22"/>
        <v>Catalogo principal</v>
      </c>
      <c r="H339" s="43" t="s">
        <v>121</v>
      </c>
      <c r="I339" s="37" t="s">
        <v>67</v>
      </c>
      <c r="J339" t="s">
        <v>4389</v>
      </c>
      <c r="K339" t="s">
        <v>40</v>
      </c>
      <c r="L339" s="70" t="s">
        <v>21</v>
      </c>
      <c r="M339" s="70" t="s">
        <v>3946</v>
      </c>
      <c r="N339" s="37" t="s">
        <v>67</v>
      </c>
      <c r="O339" s="37" t="s">
        <v>67</v>
      </c>
      <c r="P339" s="37" t="s">
        <v>230</v>
      </c>
      <c r="Q339" s="75" t="s">
        <v>328</v>
      </c>
      <c r="R339" t="s">
        <v>3696</v>
      </c>
      <c r="S339" s="38">
        <v>422</v>
      </c>
      <c r="T339">
        <v>1</v>
      </c>
      <c r="U339">
        <v>0</v>
      </c>
      <c r="V339" s="43">
        <f>SUMIF(ResumenCotizacion!$C:$C,E339,ResumenCotizacion!$P:$P)</f>
        <v>0</v>
      </c>
      <c r="W339" s="68">
        <f>IF(H339="USD",S339*SolCotizacion!$J$18,S339)</f>
        <v>1655712.7799999998</v>
      </c>
      <c r="X339" s="3">
        <f>ROUND(W339/(1-VLOOKUP("Total porcentaje:",ResumenCotizacion!$F:$H,3,0)),2)</f>
        <v>1799687.8</v>
      </c>
      <c r="Y339" s="3">
        <f t="shared" si="23"/>
        <v>0</v>
      </c>
    </row>
    <row r="340" spans="1:25" ht="14.25" x14ac:dyDescent="0.2">
      <c r="A340" s="18" t="str">
        <f t="shared" si="20"/>
        <v>Catalogo principalOVS_ES ACADEMICO6EM-00001</v>
      </c>
      <c r="B340" s="18" t="str">
        <f t="shared" si="21"/>
        <v>6EM-00001OVS_ES ACADEMICO</v>
      </c>
      <c r="C340" s="18"/>
      <c r="D340" t="s">
        <v>122</v>
      </c>
      <c r="E340" t="s">
        <v>329</v>
      </c>
      <c r="F340" t="s">
        <v>230</v>
      </c>
      <c r="G340" s="18" t="str">
        <f t="shared" si="22"/>
        <v>Catalogo principal</v>
      </c>
      <c r="H340" s="43" t="s">
        <v>121</v>
      </c>
      <c r="I340" s="37" t="s">
        <v>67</v>
      </c>
      <c r="J340" t="s">
        <v>4390</v>
      </c>
      <c r="K340" t="s">
        <v>40</v>
      </c>
      <c r="L340" s="70" t="s">
        <v>21</v>
      </c>
      <c r="M340" s="70" t="s">
        <v>3966</v>
      </c>
      <c r="N340" s="37" t="s">
        <v>67</v>
      </c>
      <c r="O340" s="37" t="s">
        <v>67</v>
      </c>
      <c r="P340" s="37" t="s">
        <v>230</v>
      </c>
      <c r="Q340" s="75" t="s">
        <v>329</v>
      </c>
      <c r="R340" t="s">
        <v>3691</v>
      </c>
      <c r="S340" s="38">
        <v>1.1000000000000001</v>
      </c>
      <c r="T340">
        <v>1</v>
      </c>
      <c r="U340">
        <v>0</v>
      </c>
      <c r="V340" s="43">
        <f>SUMIF(ResumenCotizacion!$C:$C,E340,ResumenCotizacion!$P:$P)</f>
        <v>0</v>
      </c>
      <c r="W340" s="68">
        <f>IF(H340="USD",S340*SolCotizacion!$J$18,S340)</f>
        <v>4315.8389999999999</v>
      </c>
      <c r="X340" s="3">
        <f>ROUND(W340/(1-VLOOKUP("Total porcentaje:",ResumenCotizacion!$F:$H,3,0)),2)</f>
        <v>4691.13</v>
      </c>
      <c r="Y340" s="3">
        <f t="shared" si="23"/>
        <v>0</v>
      </c>
    </row>
    <row r="341" spans="1:25" ht="14.25" x14ac:dyDescent="0.2">
      <c r="A341" s="18" t="str">
        <f t="shared" si="20"/>
        <v>Catalogo principalOVS_ES ACADEMICO6EM-00002</v>
      </c>
      <c r="B341" s="18" t="str">
        <f t="shared" si="21"/>
        <v>6EM-00002OVS_ES ACADEMICO</v>
      </c>
      <c r="C341" s="18"/>
      <c r="D341" t="s">
        <v>122</v>
      </c>
      <c r="E341" t="s">
        <v>330</v>
      </c>
      <c r="F341" t="s">
        <v>230</v>
      </c>
      <c r="G341" s="18" t="str">
        <f t="shared" si="22"/>
        <v>Catalogo principal</v>
      </c>
      <c r="H341" s="43" t="s">
        <v>121</v>
      </c>
      <c r="I341" s="37" t="s">
        <v>67</v>
      </c>
      <c r="J341" t="s">
        <v>4391</v>
      </c>
      <c r="K341" t="s">
        <v>40</v>
      </c>
      <c r="L341" s="70" t="s">
        <v>21</v>
      </c>
      <c r="M341" s="70" t="s">
        <v>3966</v>
      </c>
      <c r="N341" s="37" t="s">
        <v>67</v>
      </c>
      <c r="O341" s="37" t="s">
        <v>67</v>
      </c>
      <c r="P341" s="37" t="s">
        <v>230</v>
      </c>
      <c r="Q341" s="75" t="s">
        <v>330</v>
      </c>
      <c r="R341" t="s">
        <v>3691</v>
      </c>
      <c r="S341" s="38">
        <v>1.1000000000000001</v>
      </c>
      <c r="T341">
        <v>1</v>
      </c>
      <c r="U341">
        <v>0</v>
      </c>
      <c r="V341" s="43">
        <f>SUMIF(ResumenCotizacion!$C:$C,E341,ResumenCotizacion!$P:$P)</f>
        <v>0</v>
      </c>
      <c r="W341" s="68">
        <f>IF(H341="USD",S341*SolCotizacion!$J$18,S341)</f>
        <v>4315.8389999999999</v>
      </c>
      <c r="X341" s="3">
        <f>ROUND(W341/(1-VLOOKUP("Total porcentaje:",ResumenCotizacion!$F:$H,3,0)),2)</f>
        <v>4691.13</v>
      </c>
      <c r="Y341" s="3">
        <f t="shared" si="23"/>
        <v>0</v>
      </c>
    </row>
    <row r="342" spans="1:25" ht="14.25" x14ac:dyDescent="0.2">
      <c r="A342" s="18" t="str">
        <f t="shared" si="20"/>
        <v>Catalogo principalOVS_ES ACADEMICO6EM-00011</v>
      </c>
      <c r="B342" s="18" t="str">
        <f t="shared" si="21"/>
        <v>6EM-00011OVS_ES ACADEMICO</v>
      </c>
      <c r="C342" s="18"/>
      <c r="D342" t="s">
        <v>122</v>
      </c>
      <c r="E342" t="s">
        <v>331</v>
      </c>
      <c r="F342" t="s">
        <v>230</v>
      </c>
      <c r="G342" s="18" t="str">
        <f t="shared" si="22"/>
        <v>Catalogo principal</v>
      </c>
      <c r="H342" s="43" t="s">
        <v>121</v>
      </c>
      <c r="I342" s="37" t="s">
        <v>67</v>
      </c>
      <c r="J342" t="s">
        <v>4392</v>
      </c>
      <c r="K342" t="s">
        <v>40</v>
      </c>
      <c r="L342" s="70" t="s">
        <v>21</v>
      </c>
      <c r="M342" s="70" t="s">
        <v>3966</v>
      </c>
      <c r="N342" s="37" t="s">
        <v>67</v>
      </c>
      <c r="O342" s="37" t="s">
        <v>67</v>
      </c>
      <c r="P342" s="37" t="s">
        <v>230</v>
      </c>
      <c r="Q342" s="75" t="s">
        <v>331</v>
      </c>
      <c r="R342" t="s">
        <v>3691</v>
      </c>
      <c r="S342" s="38">
        <v>0.9</v>
      </c>
      <c r="T342">
        <v>1</v>
      </c>
      <c r="U342">
        <v>0</v>
      </c>
      <c r="V342" s="43">
        <f>SUMIF(ResumenCotizacion!$C:$C,E342,ResumenCotizacion!$P:$P)</f>
        <v>0</v>
      </c>
      <c r="W342" s="68">
        <f>IF(H342="USD",S342*SolCotizacion!$J$18,S342)</f>
        <v>3531.1410000000001</v>
      </c>
      <c r="X342" s="3">
        <f>ROUND(W342/(1-VLOOKUP("Total porcentaje:",ResumenCotizacion!$F:$H,3,0)),2)</f>
        <v>3838.2</v>
      </c>
      <c r="Y342" s="3">
        <f t="shared" si="23"/>
        <v>0</v>
      </c>
    </row>
    <row r="343" spans="1:25" ht="14.25" x14ac:dyDescent="0.2">
      <c r="A343" s="18" t="str">
        <f t="shared" si="20"/>
        <v>Catalogo principalOVS_ES ACADEMICO6MV-00001</v>
      </c>
      <c r="B343" s="18" t="str">
        <f t="shared" si="21"/>
        <v>6MV-00001OVS_ES ACADEMICO</v>
      </c>
      <c r="C343" s="18"/>
      <c r="D343" t="s">
        <v>122</v>
      </c>
      <c r="E343" t="s">
        <v>332</v>
      </c>
      <c r="F343" t="s">
        <v>230</v>
      </c>
      <c r="G343" s="18" t="str">
        <f t="shared" si="22"/>
        <v>Catalogo principal</v>
      </c>
      <c r="H343" s="43" t="s">
        <v>121</v>
      </c>
      <c r="I343" s="37" t="s">
        <v>67</v>
      </c>
      <c r="J343" t="s">
        <v>4393</v>
      </c>
      <c r="K343" t="s">
        <v>40</v>
      </c>
      <c r="L343" s="70" t="s">
        <v>21</v>
      </c>
      <c r="M343" s="70" t="s">
        <v>3966</v>
      </c>
      <c r="N343" s="37" t="s">
        <v>67</v>
      </c>
      <c r="O343" s="37" t="s">
        <v>67</v>
      </c>
      <c r="P343" s="37" t="s">
        <v>230</v>
      </c>
      <c r="Q343" s="75" t="s">
        <v>332</v>
      </c>
      <c r="R343" t="s">
        <v>3691</v>
      </c>
      <c r="S343" s="38">
        <v>0</v>
      </c>
      <c r="T343">
        <v>1</v>
      </c>
      <c r="U343">
        <v>0</v>
      </c>
      <c r="V343" s="43">
        <f>SUMIF(ResumenCotizacion!$C:$C,E343,ResumenCotizacion!$P:$P)</f>
        <v>0</v>
      </c>
      <c r="W343" s="68">
        <f>IF(H343="USD",S343*SolCotizacion!$J$18,S343)</f>
        <v>0</v>
      </c>
      <c r="X343" s="3">
        <f>ROUND(W343/(1-VLOOKUP("Total porcentaje:",ResumenCotizacion!$F:$H,3,0)),2)</f>
        <v>0</v>
      </c>
      <c r="Y343" s="3">
        <f t="shared" si="23"/>
        <v>0</v>
      </c>
    </row>
    <row r="344" spans="1:25" ht="14.25" x14ac:dyDescent="0.2">
      <c r="A344" s="18" t="str">
        <f t="shared" si="20"/>
        <v>Catalogo principalOVS_ES ACADEMICO6MV-00002</v>
      </c>
      <c r="B344" s="18" t="str">
        <f t="shared" si="21"/>
        <v>6MV-00002OVS_ES ACADEMICO</v>
      </c>
      <c r="C344" s="18"/>
      <c r="D344" t="s">
        <v>122</v>
      </c>
      <c r="E344" t="s">
        <v>333</v>
      </c>
      <c r="F344" t="s">
        <v>230</v>
      </c>
      <c r="G344" s="18" t="str">
        <f t="shared" si="22"/>
        <v>Catalogo principal</v>
      </c>
      <c r="H344" s="43" t="s">
        <v>121</v>
      </c>
      <c r="I344" s="37" t="s">
        <v>67</v>
      </c>
      <c r="J344" t="s">
        <v>4394</v>
      </c>
      <c r="K344" t="s">
        <v>40</v>
      </c>
      <c r="L344" s="70" t="s">
        <v>21</v>
      </c>
      <c r="M344" s="70" t="s">
        <v>3966</v>
      </c>
      <c r="N344" s="37" t="s">
        <v>67</v>
      </c>
      <c r="O344" s="37" t="s">
        <v>67</v>
      </c>
      <c r="P344" s="37" t="s">
        <v>230</v>
      </c>
      <c r="Q344" s="75" t="s">
        <v>333</v>
      </c>
      <c r="R344" t="s">
        <v>3691</v>
      </c>
      <c r="S344" s="38">
        <v>0</v>
      </c>
      <c r="T344">
        <v>1</v>
      </c>
      <c r="U344">
        <v>0</v>
      </c>
      <c r="V344" s="43">
        <f>SUMIF(ResumenCotizacion!$C:$C,E344,ResumenCotizacion!$P:$P)</f>
        <v>0</v>
      </c>
      <c r="W344" s="68">
        <f>IF(H344="USD",S344*SolCotizacion!$J$18,S344)</f>
        <v>0</v>
      </c>
      <c r="X344" s="3">
        <f>ROUND(W344/(1-VLOOKUP("Total porcentaje:",ResumenCotizacion!$F:$H,3,0)),2)</f>
        <v>0</v>
      </c>
      <c r="Y344" s="3">
        <f t="shared" si="23"/>
        <v>0</v>
      </c>
    </row>
    <row r="345" spans="1:25" ht="14.25" x14ac:dyDescent="0.2">
      <c r="A345" s="18" t="str">
        <f t="shared" si="20"/>
        <v>Catalogo principalOVS_ES ACADEMICO6MV-00005</v>
      </c>
      <c r="B345" s="18" t="str">
        <f t="shared" si="21"/>
        <v>6MV-00005OVS_ES ACADEMICO</v>
      </c>
      <c r="C345" s="18"/>
      <c r="D345" t="s">
        <v>122</v>
      </c>
      <c r="E345" t="s">
        <v>334</v>
      </c>
      <c r="F345" t="s">
        <v>230</v>
      </c>
      <c r="G345" s="18" t="str">
        <f t="shared" si="22"/>
        <v>Catalogo principal</v>
      </c>
      <c r="H345" s="43" t="s">
        <v>121</v>
      </c>
      <c r="I345" s="37" t="s">
        <v>67</v>
      </c>
      <c r="J345" t="s">
        <v>4395</v>
      </c>
      <c r="K345" t="s">
        <v>40</v>
      </c>
      <c r="L345" s="70" t="s">
        <v>21</v>
      </c>
      <c r="M345" s="70" t="s">
        <v>3966</v>
      </c>
      <c r="N345" s="37" t="s">
        <v>67</v>
      </c>
      <c r="O345" s="37" t="s">
        <v>67</v>
      </c>
      <c r="P345" s="37" t="s">
        <v>230</v>
      </c>
      <c r="Q345" s="75" t="s">
        <v>334</v>
      </c>
      <c r="R345" t="s">
        <v>3691</v>
      </c>
      <c r="S345" s="38">
        <v>0</v>
      </c>
      <c r="T345">
        <v>1</v>
      </c>
      <c r="U345">
        <v>0</v>
      </c>
      <c r="V345" s="43">
        <f>SUMIF(ResumenCotizacion!$C:$C,E345,ResumenCotizacion!$P:$P)</f>
        <v>0</v>
      </c>
      <c r="W345" s="68">
        <f>IF(H345="USD",S345*SolCotizacion!$J$18,S345)</f>
        <v>0</v>
      </c>
      <c r="X345" s="3">
        <f>ROUND(W345/(1-VLOOKUP("Total porcentaje:",ResumenCotizacion!$F:$H,3,0)),2)</f>
        <v>0</v>
      </c>
      <c r="Y345" s="3">
        <f t="shared" si="23"/>
        <v>0</v>
      </c>
    </row>
    <row r="346" spans="1:25" ht="14.25" x14ac:dyDescent="0.2">
      <c r="A346" s="18" t="str">
        <f t="shared" si="20"/>
        <v>Catalogo principalOVS_ES ACADEMICO6QV-00001</v>
      </c>
      <c r="B346" s="18" t="str">
        <f t="shared" si="21"/>
        <v>6QV-00001OVS_ES ACADEMICO</v>
      </c>
      <c r="C346" s="18"/>
      <c r="D346" t="s">
        <v>122</v>
      </c>
      <c r="E346" t="s">
        <v>335</v>
      </c>
      <c r="F346" t="s">
        <v>230</v>
      </c>
      <c r="G346" s="18" t="str">
        <f t="shared" si="22"/>
        <v>Catalogo principal</v>
      </c>
      <c r="H346" s="43" t="s">
        <v>121</v>
      </c>
      <c r="I346" s="37" t="s">
        <v>67</v>
      </c>
      <c r="J346" t="s">
        <v>4396</v>
      </c>
      <c r="K346" t="s">
        <v>40</v>
      </c>
      <c r="L346" s="70" t="s">
        <v>21</v>
      </c>
      <c r="M346" s="70" t="s">
        <v>3966</v>
      </c>
      <c r="N346" s="37" t="s">
        <v>67</v>
      </c>
      <c r="O346" s="37" t="s">
        <v>67</v>
      </c>
      <c r="P346" s="37" t="s">
        <v>230</v>
      </c>
      <c r="Q346" s="75" t="s">
        <v>335</v>
      </c>
      <c r="R346" t="s">
        <v>3691</v>
      </c>
      <c r="S346" s="38">
        <v>0</v>
      </c>
      <c r="T346">
        <v>1</v>
      </c>
      <c r="U346">
        <v>0</v>
      </c>
      <c r="V346" s="43">
        <f>SUMIF(ResumenCotizacion!$C:$C,E346,ResumenCotizacion!$P:$P)</f>
        <v>0</v>
      </c>
      <c r="W346" s="68">
        <f>IF(H346="USD",S346*SolCotizacion!$J$18,S346)</f>
        <v>0</v>
      </c>
      <c r="X346" s="3">
        <f>ROUND(W346/(1-VLOOKUP("Total porcentaje:",ResumenCotizacion!$F:$H,3,0)),2)</f>
        <v>0</v>
      </c>
      <c r="Y346" s="3">
        <f t="shared" si="23"/>
        <v>0</v>
      </c>
    </row>
    <row r="347" spans="1:25" ht="14.25" x14ac:dyDescent="0.2">
      <c r="A347" s="18" t="str">
        <f t="shared" si="20"/>
        <v>Catalogo principalOVS_ES ACADEMICO6QV-00002</v>
      </c>
      <c r="B347" s="18" t="str">
        <f t="shared" si="21"/>
        <v>6QV-00002OVS_ES ACADEMICO</v>
      </c>
      <c r="C347" s="18"/>
      <c r="D347" t="s">
        <v>122</v>
      </c>
      <c r="E347" t="s">
        <v>336</v>
      </c>
      <c r="F347" t="s">
        <v>230</v>
      </c>
      <c r="G347" s="18" t="str">
        <f t="shared" si="22"/>
        <v>Catalogo principal</v>
      </c>
      <c r="H347" s="43" t="s">
        <v>121</v>
      </c>
      <c r="I347" s="37" t="s">
        <v>67</v>
      </c>
      <c r="J347" t="s">
        <v>4397</v>
      </c>
      <c r="K347" t="s">
        <v>40</v>
      </c>
      <c r="L347" s="70" t="s">
        <v>21</v>
      </c>
      <c r="M347" s="70" t="s">
        <v>3966</v>
      </c>
      <c r="N347" s="37" t="s">
        <v>67</v>
      </c>
      <c r="O347" s="37" t="s">
        <v>67</v>
      </c>
      <c r="P347" s="37" t="s">
        <v>230</v>
      </c>
      <c r="Q347" s="75" t="s">
        <v>336</v>
      </c>
      <c r="R347" t="s">
        <v>3691</v>
      </c>
      <c r="S347" s="38">
        <v>0</v>
      </c>
      <c r="T347">
        <v>1</v>
      </c>
      <c r="U347">
        <v>0</v>
      </c>
      <c r="V347" s="43">
        <f>SUMIF(ResumenCotizacion!$C:$C,E347,ResumenCotizacion!$P:$P)</f>
        <v>0</v>
      </c>
      <c r="W347" s="68">
        <f>IF(H347="USD",S347*SolCotizacion!$J$18,S347)</f>
        <v>0</v>
      </c>
      <c r="X347" s="3">
        <f>ROUND(W347/(1-VLOOKUP("Total porcentaje:",ResumenCotizacion!$F:$H,3,0)),2)</f>
        <v>0</v>
      </c>
      <c r="Y347" s="3">
        <f t="shared" si="23"/>
        <v>0</v>
      </c>
    </row>
    <row r="348" spans="1:25" ht="14.25" x14ac:dyDescent="0.2">
      <c r="A348" s="18" t="str">
        <f t="shared" si="20"/>
        <v>Catalogo principalOVS_ES ACADEMICO6QV-00005</v>
      </c>
      <c r="B348" s="18" t="str">
        <f t="shared" si="21"/>
        <v>6QV-00005OVS_ES ACADEMICO</v>
      </c>
      <c r="C348" s="18"/>
      <c r="D348" t="s">
        <v>122</v>
      </c>
      <c r="E348" t="s">
        <v>337</v>
      </c>
      <c r="F348" t="s">
        <v>230</v>
      </c>
      <c r="G348" s="18" t="str">
        <f t="shared" si="22"/>
        <v>Catalogo principal</v>
      </c>
      <c r="H348" s="43" t="s">
        <v>121</v>
      </c>
      <c r="I348" s="37" t="s">
        <v>67</v>
      </c>
      <c r="J348" t="s">
        <v>4398</v>
      </c>
      <c r="K348" t="s">
        <v>40</v>
      </c>
      <c r="L348" s="70" t="s">
        <v>21</v>
      </c>
      <c r="M348" s="70" t="s">
        <v>3966</v>
      </c>
      <c r="N348" s="37" t="s">
        <v>67</v>
      </c>
      <c r="O348" s="37" t="s">
        <v>67</v>
      </c>
      <c r="P348" s="37" t="s">
        <v>230</v>
      </c>
      <c r="Q348" s="75" t="s">
        <v>337</v>
      </c>
      <c r="R348" t="s">
        <v>3691</v>
      </c>
      <c r="S348" s="38">
        <v>0</v>
      </c>
      <c r="T348">
        <v>1</v>
      </c>
      <c r="U348">
        <v>0</v>
      </c>
      <c r="V348" s="43">
        <f>SUMIF(ResumenCotizacion!$C:$C,E348,ResumenCotizacion!$P:$P)</f>
        <v>0</v>
      </c>
      <c r="W348" s="68">
        <f>IF(H348="USD",S348*SolCotizacion!$J$18,S348)</f>
        <v>0</v>
      </c>
      <c r="X348" s="3">
        <f>ROUND(W348/(1-VLOOKUP("Total porcentaje:",ResumenCotizacion!$F:$H,3,0)),2)</f>
        <v>0</v>
      </c>
      <c r="Y348" s="3">
        <f t="shared" si="23"/>
        <v>0</v>
      </c>
    </row>
    <row r="349" spans="1:25" ht="14.25" x14ac:dyDescent="0.2">
      <c r="A349" s="18" t="str">
        <f t="shared" si="20"/>
        <v>Catalogo principalOVS_ES ACADEMICO6VC-01516</v>
      </c>
      <c r="B349" s="18" t="str">
        <f t="shared" si="21"/>
        <v>6VC-01516OVS_ES ACADEMICO</v>
      </c>
      <c r="C349" s="18"/>
      <c r="D349" t="s">
        <v>122</v>
      </c>
      <c r="E349" t="s">
        <v>338</v>
      </c>
      <c r="F349" t="s">
        <v>230</v>
      </c>
      <c r="G349" s="18" t="str">
        <f t="shared" si="22"/>
        <v>Catalogo principal</v>
      </c>
      <c r="H349" s="43" t="s">
        <v>121</v>
      </c>
      <c r="I349" s="37" t="s">
        <v>67</v>
      </c>
      <c r="J349" t="s">
        <v>4399</v>
      </c>
      <c r="K349" t="s">
        <v>40</v>
      </c>
      <c r="L349" s="70" t="s">
        <v>21</v>
      </c>
      <c r="M349" s="70" t="s">
        <v>3946</v>
      </c>
      <c r="N349" s="37" t="s">
        <v>67</v>
      </c>
      <c r="O349" s="37" t="s">
        <v>67</v>
      </c>
      <c r="P349" s="37" t="s">
        <v>230</v>
      </c>
      <c r="Q349" s="75" t="s">
        <v>338</v>
      </c>
      <c r="R349" t="s">
        <v>3696</v>
      </c>
      <c r="S349" s="38">
        <v>9</v>
      </c>
      <c r="T349">
        <v>1</v>
      </c>
      <c r="U349">
        <v>0</v>
      </c>
      <c r="V349" s="43">
        <f>SUMIF(ResumenCotizacion!$C:$C,E349,ResumenCotizacion!$P:$P)</f>
        <v>0</v>
      </c>
      <c r="W349" s="68">
        <f>IF(H349="USD",S349*SolCotizacion!$J$18,S349)</f>
        <v>35311.409999999996</v>
      </c>
      <c r="X349" s="3">
        <f>ROUND(W349/(1-VLOOKUP("Total porcentaje:",ResumenCotizacion!$F:$H,3,0)),2)</f>
        <v>38381.97</v>
      </c>
      <c r="Y349" s="3">
        <f t="shared" si="23"/>
        <v>0</v>
      </c>
    </row>
    <row r="350" spans="1:25" ht="14.25" x14ac:dyDescent="0.2">
      <c r="A350" s="18" t="str">
        <f t="shared" si="20"/>
        <v>Catalogo principalOVS_ES ACADEMICO6VC-01517</v>
      </c>
      <c r="B350" s="18" t="str">
        <f t="shared" si="21"/>
        <v>6VC-01517OVS_ES ACADEMICO</v>
      </c>
      <c r="C350" s="18"/>
      <c r="D350" t="s">
        <v>122</v>
      </c>
      <c r="E350" t="s">
        <v>339</v>
      </c>
      <c r="F350" t="s">
        <v>230</v>
      </c>
      <c r="G350" s="18" t="str">
        <f t="shared" si="22"/>
        <v>Catalogo principal</v>
      </c>
      <c r="H350" s="43" t="s">
        <v>121</v>
      </c>
      <c r="I350" s="37" t="s">
        <v>67</v>
      </c>
      <c r="J350" t="s">
        <v>4400</v>
      </c>
      <c r="K350" t="s">
        <v>40</v>
      </c>
      <c r="L350" s="70" t="s">
        <v>21</v>
      </c>
      <c r="M350" s="70" t="s">
        <v>3946</v>
      </c>
      <c r="N350" s="37" t="s">
        <v>67</v>
      </c>
      <c r="O350" s="37" t="s">
        <v>67</v>
      </c>
      <c r="P350" s="37" t="s">
        <v>230</v>
      </c>
      <c r="Q350" s="75" t="s">
        <v>339</v>
      </c>
      <c r="R350" t="s">
        <v>3696</v>
      </c>
      <c r="S350" s="38">
        <v>9</v>
      </c>
      <c r="T350">
        <v>1</v>
      </c>
      <c r="U350">
        <v>0</v>
      </c>
      <c r="V350" s="43">
        <f>SUMIF(ResumenCotizacion!$C:$C,E350,ResumenCotizacion!$P:$P)</f>
        <v>0</v>
      </c>
      <c r="W350" s="68">
        <f>IF(H350="USD",S350*SolCotizacion!$J$18,S350)</f>
        <v>35311.409999999996</v>
      </c>
      <c r="X350" s="3">
        <f>ROUND(W350/(1-VLOOKUP("Total porcentaje:",ResumenCotizacion!$F:$H,3,0)),2)</f>
        <v>38381.97</v>
      </c>
      <c r="Y350" s="3">
        <f t="shared" si="23"/>
        <v>0</v>
      </c>
    </row>
    <row r="351" spans="1:25" ht="14.25" x14ac:dyDescent="0.2">
      <c r="A351" s="18" t="str">
        <f t="shared" si="20"/>
        <v>Catalogo principalOVS_ES ACADEMICO6VC-01518</v>
      </c>
      <c r="B351" s="18" t="str">
        <f t="shared" si="21"/>
        <v>6VC-01518OVS_ES ACADEMICO</v>
      </c>
      <c r="C351" s="18"/>
      <c r="D351" t="s">
        <v>122</v>
      </c>
      <c r="E351" t="s">
        <v>340</v>
      </c>
      <c r="F351" t="s">
        <v>230</v>
      </c>
      <c r="G351" s="18" t="str">
        <f t="shared" si="22"/>
        <v>Catalogo principal</v>
      </c>
      <c r="H351" s="43" t="s">
        <v>121</v>
      </c>
      <c r="I351" s="37" t="s">
        <v>67</v>
      </c>
      <c r="J351" t="s">
        <v>4401</v>
      </c>
      <c r="K351" t="s">
        <v>40</v>
      </c>
      <c r="L351" s="70" t="s">
        <v>21</v>
      </c>
      <c r="M351" s="70" t="s">
        <v>3946</v>
      </c>
      <c r="N351" s="37" t="s">
        <v>67</v>
      </c>
      <c r="O351" s="37" t="s">
        <v>67</v>
      </c>
      <c r="P351" s="37" t="s">
        <v>230</v>
      </c>
      <c r="Q351" s="75" t="s">
        <v>340</v>
      </c>
      <c r="R351" t="s">
        <v>3696</v>
      </c>
      <c r="S351" s="38">
        <v>9</v>
      </c>
      <c r="T351">
        <v>1</v>
      </c>
      <c r="U351">
        <v>0</v>
      </c>
      <c r="V351" s="43">
        <f>SUMIF(ResumenCotizacion!$C:$C,E351,ResumenCotizacion!$P:$P)</f>
        <v>0</v>
      </c>
      <c r="W351" s="68">
        <f>IF(H351="USD",S351*SolCotizacion!$J$18,S351)</f>
        <v>35311.409999999996</v>
      </c>
      <c r="X351" s="3">
        <f>ROUND(W351/(1-VLOOKUP("Total porcentaje:",ResumenCotizacion!$F:$H,3,0)),2)</f>
        <v>38381.97</v>
      </c>
      <c r="Y351" s="3">
        <f t="shared" si="23"/>
        <v>0</v>
      </c>
    </row>
    <row r="352" spans="1:25" ht="14.25" x14ac:dyDescent="0.2">
      <c r="A352" s="18" t="str">
        <f t="shared" si="20"/>
        <v>Catalogo principalOVS_ES ACADEMICO6VC-01519</v>
      </c>
      <c r="B352" s="18" t="str">
        <f t="shared" si="21"/>
        <v>6VC-01519OVS_ES ACADEMICO</v>
      </c>
      <c r="C352" s="18"/>
      <c r="D352" t="s">
        <v>122</v>
      </c>
      <c r="E352" t="s">
        <v>341</v>
      </c>
      <c r="F352" t="s">
        <v>230</v>
      </c>
      <c r="G352" s="18" t="str">
        <f t="shared" si="22"/>
        <v>Catalogo principal</v>
      </c>
      <c r="H352" s="43" t="s">
        <v>121</v>
      </c>
      <c r="I352" s="37" t="s">
        <v>67</v>
      </c>
      <c r="J352" t="s">
        <v>4402</v>
      </c>
      <c r="K352" t="s">
        <v>40</v>
      </c>
      <c r="L352" s="70" t="s">
        <v>21</v>
      </c>
      <c r="M352" s="70" t="s">
        <v>3946</v>
      </c>
      <c r="N352" s="37" t="s">
        <v>67</v>
      </c>
      <c r="O352" s="37" t="s">
        <v>67</v>
      </c>
      <c r="P352" s="37" t="s">
        <v>230</v>
      </c>
      <c r="Q352" s="75" t="s">
        <v>341</v>
      </c>
      <c r="R352" t="s">
        <v>3696</v>
      </c>
      <c r="S352" s="38">
        <v>9</v>
      </c>
      <c r="T352">
        <v>1</v>
      </c>
      <c r="U352">
        <v>0</v>
      </c>
      <c r="V352" s="43">
        <f>SUMIF(ResumenCotizacion!$C:$C,E352,ResumenCotizacion!$P:$P)</f>
        <v>0</v>
      </c>
      <c r="W352" s="68">
        <f>IF(H352="USD",S352*SolCotizacion!$J$18,S352)</f>
        <v>35311.409999999996</v>
      </c>
      <c r="X352" s="3">
        <f>ROUND(W352/(1-VLOOKUP("Total porcentaje:",ResumenCotizacion!$F:$H,3,0)),2)</f>
        <v>38381.97</v>
      </c>
      <c r="Y352" s="3">
        <f t="shared" si="23"/>
        <v>0</v>
      </c>
    </row>
    <row r="353" spans="1:25" ht="14.25" x14ac:dyDescent="0.2">
      <c r="A353" s="18" t="str">
        <f t="shared" si="20"/>
        <v>Catalogo principalOVS_ES ACADEMICO6VC-01520</v>
      </c>
      <c r="B353" s="18" t="str">
        <f t="shared" si="21"/>
        <v>6VC-01520OVS_ES ACADEMICO</v>
      </c>
      <c r="C353" s="18"/>
      <c r="D353" t="s">
        <v>122</v>
      </c>
      <c r="E353" t="s">
        <v>342</v>
      </c>
      <c r="F353" t="s">
        <v>230</v>
      </c>
      <c r="G353" s="18" t="str">
        <f t="shared" si="22"/>
        <v>Catalogo principal</v>
      </c>
      <c r="H353" s="43" t="s">
        <v>121</v>
      </c>
      <c r="I353" s="37" t="s">
        <v>67</v>
      </c>
      <c r="J353" t="s">
        <v>4403</v>
      </c>
      <c r="K353" t="s">
        <v>40</v>
      </c>
      <c r="L353" s="70" t="s">
        <v>21</v>
      </c>
      <c r="M353" s="70" t="s">
        <v>3946</v>
      </c>
      <c r="N353" s="37" t="s">
        <v>67</v>
      </c>
      <c r="O353" s="37" t="s">
        <v>67</v>
      </c>
      <c r="P353" s="37" t="s">
        <v>230</v>
      </c>
      <c r="Q353" s="75" t="s">
        <v>342</v>
      </c>
      <c r="R353" t="s">
        <v>3696</v>
      </c>
      <c r="S353" s="38">
        <v>4.99</v>
      </c>
      <c r="T353">
        <v>1</v>
      </c>
      <c r="U353">
        <v>0</v>
      </c>
      <c r="V353" s="43">
        <f>SUMIF(ResumenCotizacion!$C:$C,E353,ResumenCotizacion!$P:$P)</f>
        <v>0</v>
      </c>
      <c r="W353" s="68">
        <f>IF(H353="USD",S353*SolCotizacion!$J$18,S353)</f>
        <v>19578.215100000001</v>
      </c>
      <c r="X353" s="3">
        <f>ROUND(W353/(1-VLOOKUP("Total porcentaje:",ResumenCotizacion!$F:$H,3,0)),2)</f>
        <v>21280.67</v>
      </c>
      <c r="Y353" s="3">
        <f t="shared" si="23"/>
        <v>0</v>
      </c>
    </row>
    <row r="354" spans="1:25" ht="14.25" x14ac:dyDescent="0.2">
      <c r="A354" s="18" t="str">
        <f t="shared" si="20"/>
        <v>Catalogo principalOVS_ES ACADEMICO6VC-01521</v>
      </c>
      <c r="B354" s="18" t="str">
        <f t="shared" si="21"/>
        <v>6VC-01521OVS_ES ACADEMICO</v>
      </c>
      <c r="C354" s="18"/>
      <c r="D354" t="s">
        <v>122</v>
      </c>
      <c r="E354" t="s">
        <v>343</v>
      </c>
      <c r="F354" t="s">
        <v>230</v>
      </c>
      <c r="G354" s="18" t="str">
        <f t="shared" si="22"/>
        <v>Catalogo principal</v>
      </c>
      <c r="H354" s="43" t="s">
        <v>121</v>
      </c>
      <c r="I354" s="37" t="s">
        <v>67</v>
      </c>
      <c r="J354" t="s">
        <v>4404</v>
      </c>
      <c r="K354" t="s">
        <v>40</v>
      </c>
      <c r="L354" s="70" t="s">
        <v>21</v>
      </c>
      <c r="M354" s="70" t="s">
        <v>3946</v>
      </c>
      <c r="N354" s="37" t="s">
        <v>67</v>
      </c>
      <c r="O354" s="37" t="s">
        <v>67</v>
      </c>
      <c r="P354" s="37" t="s">
        <v>230</v>
      </c>
      <c r="Q354" s="75" t="s">
        <v>343</v>
      </c>
      <c r="R354" t="s">
        <v>3696</v>
      </c>
      <c r="S354" s="38">
        <v>4.99</v>
      </c>
      <c r="T354">
        <v>1</v>
      </c>
      <c r="U354">
        <v>0</v>
      </c>
      <c r="V354" s="43">
        <f>SUMIF(ResumenCotizacion!$C:$C,E354,ResumenCotizacion!$P:$P)</f>
        <v>0</v>
      </c>
      <c r="W354" s="68">
        <f>IF(H354="USD",S354*SolCotizacion!$J$18,S354)</f>
        <v>19578.215100000001</v>
      </c>
      <c r="X354" s="3">
        <f>ROUND(W354/(1-VLOOKUP("Total porcentaje:",ResumenCotizacion!$F:$H,3,0)),2)</f>
        <v>21280.67</v>
      </c>
      <c r="Y354" s="3">
        <f t="shared" si="23"/>
        <v>0</v>
      </c>
    </row>
    <row r="355" spans="1:25" ht="14.25" x14ac:dyDescent="0.2">
      <c r="A355" s="18" t="str">
        <f t="shared" si="20"/>
        <v>Catalogo principalOVS_ES ACADEMICO6VC-01522</v>
      </c>
      <c r="B355" s="18" t="str">
        <f t="shared" si="21"/>
        <v>6VC-01522OVS_ES ACADEMICO</v>
      </c>
      <c r="C355" s="18"/>
      <c r="D355" t="s">
        <v>122</v>
      </c>
      <c r="E355" t="s">
        <v>344</v>
      </c>
      <c r="F355" t="s">
        <v>230</v>
      </c>
      <c r="G355" s="18" t="str">
        <f t="shared" si="22"/>
        <v>Catalogo principal</v>
      </c>
      <c r="H355" s="43" t="s">
        <v>121</v>
      </c>
      <c r="I355" s="37" t="s">
        <v>67</v>
      </c>
      <c r="J355" t="s">
        <v>4405</v>
      </c>
      <c r="K355" t="s">
        <v>40</v>
      </c>
      <c r="L355" s="70" t="s">
        <v>21</v>
      </c>
      <c r="M355" s="70" t="s">
        <v>3946</v>
      </c>
      <c r="N355" s="37" t="s">
        <v>67</v>
      </c>
      <c r="O355" s="37" t="s">
        <v>67</v>
      </c>
      <c r="P355" s="37" t="s">
        <v>230</v>
      </c>
      <c r="Q355" s="75" t="s">
        <v>344</v>
      </c>
      <c r="R355" t="s">
        <v>3696</v>
      </c>
      <c r="S355" s="38">
        <v>12</v>
      </c>
      <c r="T355">
        <v>1</v>
      </c>
      <c r="U355">
        <v>0</v>
      </c>
      <c r="V355" s="43">
        <f>SUMIF(ResumenCotizacion!$C:$C,E355,ResumenCotizacion!$P:$P)</f>
        <v>0</v>
      </c>
      <c r="W355" s="68">
        <f>IF(H355="USD",S355*SolCotizacion!$J$18,S355)</f>
        <v>47081.88</v>
      </c>
      <c r="X355" s="3">
        <f>ROUND(W355/(1-VLOOKUP("Total porcentaje:",ResumenCotizacion!$F:$H,3,0)),2)</f>
        <v>51175.96</v>
      </c>
      <c r="Y355" s="3">
        <f t="shared" si="23"/>
        <v>0</v>
      </c>
    </row>
    <row r="356" spans="1:25" ht="14.25" x14ac:dyDescent="0.2">
      <c r="A356" s="18" t="str">
        <f t="shared" si="20"/>
        <v>Catalogo principalOVS_ES ACADEMICO6VC-01523</v>
      </c>
      <c r="B356" s="18" t="str">
        <f t="shared" si="21"/>
        <v>6VC-01523OVS_ES ACADEMICO</v>
      </c>
      <c r="C356" s="18"/>
      <c r="D356" t="s">
        <v>122</v>
      </c>
      <c r="E356" t="s">
        <v>345</v>
      </c>
      <c r="F356" t="s">
        <v>230</v>
      </c>
      <c r="G356" s="18" t="str">
        <f t="shared" si="22"/>
        <v>Catalogo principal</v>
      </c>
      <c r="H356" s="43" t="s">
        <v>121</v>
      </c>
      <c r="I356" s="37" t="s">
        <v>67</v>
      </c>
      <c r="J356" t="s">
        <v>4406</v>
      </c>
      <c r="K356" t="s">
        <v>40</v>
      </c>
      <c r="L356" s="70" t="s">
        <v>21</v>
      </c>
      <c r="M356" s="70" t="s">
        <v>3946</v>
      </c>
      <c r="N356" s="37" t="s">
        <v>67</v>
      </c>
      <c r="O356" s="37" t="s">
        <v>67</v>
      </c>
      <c r="P356" s="37" t="s">
        <v>230</v>
      </c>
      <c r="Q356" s="75" t="s">
        <v>345</v>
      </c>
      <c r="R356" t="s">
        <v>3696</v>
      </c>
      <c r="S356" s="38">
        <v>12</v>
      </c>
      <c r="T356">
        <v>1</v>
      </c>
      <c r="U356">
        <v>0</v>
      </c>
      <c r="V356" s="43">
        <f>SUMIF(ResumenCotizacion!$C:$C,E356,ResumenCotizacion!$P:$P)</f>
        <v>0</v>
      </c>
      <c r="W356" s="68">
        <f>IF(H356="USD",S356*SolCotizacion!$J$18,S356)</f>
        <v>47081.88</v>
      </c>
      <c r="X356" s="3">
        <f>ROUND(W356/(1-VLOOKUP("Total porcentaje:",ResumenCotizacion!$F:$H,3,0)),2)</f>
        <v>51175.96</v>
      </c>
      <c r="Y356" s="3">
        <f t="shared" si="23"/>
        <v>0</v>
      </c>
    </row>
    <row r="357" spans="1:25" ht="14.25" x14ac:dyDescent="0.2">
      <c r="A357" s="18" t="str">
        <f t="shared" si="20"/>
        <v>Catalogo principalOVS_ES ACADEMICO6VC-01524</v>
      </c>
      <c r="B357" s="18" t="str">
        <f t="shared" si="21"/>
        <v>6VC-01524OVS_ES ACADEMICO</v>
      </c>
      <c r="C357" s="18"/>
      <c r="D357" t="s">
        <v>122</v>
      </c>
      <c r="E357" t="s">
        <v>346</v>
      </c>
      <c r="F357" t="s">
        <v>230</v>
      </c>
      <c r="G357" s="18" t="str">
        <f t="shared" si="22"/>
        <v>Catalogo principal</v>
      </c>
      <c r="H357" s="43" t="s">
        <v>121</v>
      </c>
      <c r="I357" s="37" t="s">
        <v>67</v>
      </c>
      <c r="J357" t="s">
        <v>4407</v>
      </c>
      <c r="K357" t="s">
        <v>40</v>
      </c>
      <c r="L357" s="70" t="s">
        <v>21</v>
      </c>
      <c r="M357" s="70" t="s">
        <v>3946</v>
      </c>
      <c r="N357" s="37" t="s">
        <v>67</v>
      </c>
      <c r="O357" s="37" t="s">
        <v>67</v>
      </c>
      <c r="P357" s="37" t="s">
        <v>230</v>
      </c>
      <c r="Q357" s="75" t="s">
        <v>346</v>
      </c>
      <c r="R357" t="s">
        <v>3696</v>
      </c>
      <c r="S357" s="38">
        <v>12</v>
      </c>
      <c r="T357">
        <v>1</v>
      </c>
      <c r="U357">
        <v>0</v>
      </c>
      <c r="V357" s="43">
        <f>SUMIF(ResumenCotizacion!$C:$C,E357,ResumenCotizacion!$P:$P)</f>
        <v>0</v>
      </c>
      <c r="W357" s="68">
        <f>IF(H357="USD",S357*SolCotizacion!$J$18,S357)</f>
        <v>47081.88</v>
      </c>
      <c r="X357" s="3">
        <f>ROUND(W357/(1-VLOOKUP("Total porcentaje:",ResumenCotizacion!$F:$H,3,0)),2)</f>
        <v>51175.96</v>
      </c>
      <c r="Y357" s="3">
        <f t="shared" si="23"/>
        <v>0</v>
      </c>
    </row>
    <row r="358" spans="1:25" ht="14.25" x14ac:dyDescent="0.2">
      <c r="A358" s="18" t="str">
        <f t="shared" si="20"/>
        <v>Catalogo principalOVS_ES ACADEMICO6VC-01525</v>
      </c>
      <c r="B358" s="18" t="str">
        <f t="shared" si="21"/>
        <v>6VC-01525OVS_ES ACADEMICO</v>
      </c>
      <c r="C358" s="18"/>
      <c r="D358" t="s">
        <v>122</v>
      </c>
      <c r="E358" t="s">
        <v>347</v>
      </c>
      <c r="F358" t="s">
        <v>230</v>
      </c>
      <c r="G358" s="18" t="str">
        <f t="shared" si="22"/>
        <v>Catalogo principal</v>
      </c>
      <c r="H358" s="43" t="s">
        <v>121</v>
      </c>
      <c r="I358" s="37" t="s">
        <v>67</v>
      </c>
      <c r="J358" t="s">
        <v>4408</v>
      </c>
      <c r="K358" t="s">
        <v>40</v>
      </c>
      <c r="L358" s="70" t="s">
        <v>21</v>
      </c>
      <c r="M358" s="70" t="s">
        <v>3946</v>
      </c>
      <c r="N358" s="37" t="s">
        <v>67</v>
      </c>
      <c r="O358" s="37" t="s">
        <v>67</v>
      </c>
      <c r="P358" s="37" t="s">
        <v>230</v>
      </c>
      <c r="Q358" s="75" t="s">
        <v>347</v>
      </c>
      <c r="R358" t="s">
        <v>3696</v>
      </c>
      <c r="S358" s="38">
        <v>12</v>
      </c>
      <c r="T358">
        <v>1</v>
      </c>
      <c r="U358">
        <v>0</v>
      </c>
      <c r="V358" s="43">
        <f>SUMIF(ResumenCotizacion!$C:$C,E358,ResumenCotizacion!$P:$P)</f>
        <v>0</v>
      </c>
      <c r="W358" s="68">
        <f>IF(H358="USD",S358*SolCotizacion!$J$18,S358)</f>
        <v>47081.88</v>
      </c>
      <c r="X358" s="3">
        <f>ROUND(W358/(1-VLOOKUP("Total porcentaje:",ResumenCotizacion!$F:$H,3,0)),2)</f>
        <v>51175.96</v>
      </c>
      <c r="Y358" s="3">
        <f t="shared" si="23"/>
        <v>0</v>
      </c>
    </row>
    <row r="359" spans="1:25" ht="14.25" x14ac:dyDescent="0.2">
      <c r="A359" s="18" t="str">
        <f t="shared" si="20"/>
        <v>Catalogo principalOVS_ES ACADEMICO6XC-00319</v>
      </c>
      <c r="B359" s="18" t="str">
        <f t="shared" si="21"/>
        <v>6XC-00319OVS_ES ACADEMICO</v>
      </c>
      <c r="C359" s="18"/>
      <c r="D359" t="s">
        <v>122</v>
      </c>
      <c r="E359" t="s">
        <v>348</v>
      </c>
      <c r="F359" t="s">
        <v>230</v>
      </c>
      <c r="G359" s="18" t="str">
        <f t="shared" si="22"/>
        <v>Catalogo principal</v>
      </c>
      <c r="H359" s="43" t="s">
        <v>121</v>
      </c>
      <c r="I359" s="37" t="s">
        <v>67</v>
      </c>
      <c r="J359" t="s">
        <v>4409</v>
      </c>
      <c r="K359" t="s">
        <v>40</v>
      </c>
      <c r="L359" s="70" t="s">
        <v>21</v>
      </c>
      <c r="M359" s="70" t="s">
        <v>3946</v>
      </c>
      <c r="N359" s="37" t="s">
        <v>67</v>
      </c>
      <c r="O359" s="37" t="s">
        <v>67</v>
      </c>
      <c r="P359" s="37" t="s">
        <v>230</v>
      </c>
      <c r="Q359" s="75" t="s">
        <v>348</v>
      </c>
      <c r="R359" t="s">
        <v>3696</v>
      </c>
      <c r="S359" s="38">
        <v>1531</v>
      </c>
      <c r="T359">
        <v>1</v>
      </c>
      <c r="U359">
        <v>0</v>
      </c>
      <c r="V359" s="43">
        <f>SUMIF(ResumenCotizacion!$C:$C,E359,ResumenCotizacion!$P:$P)</f>
        <v>0</v>
      </c>
      <c r="W359" s="68">
        <f>IF(H359="USD",S359*SolCotizacion!$J$18,S359)</f>
        <v>6006863.1899999995</v>
      </c>
      <c r="X359" s="3">
        <f>ROUND(W359/(1-VLOOKUP("Total porcentaje:",ResumenCotizacion!$F:$H,3,0)),2)</f>
        <v>6529199.1200000001</v>
      </c>
      <c r="Y359" s="3">
        <f t="shared" si="23"/>
        <v>0</v>
      </c>
    </row>
    <row r="360" spans="1:25" ht="14.25" x14ac:dyDescent="0.2">
      <c r="A360" s="18" t="str">
        <f t="shared" si="20"/>
        <v>Catalogo principalOVS_ES ACADEMICO6XC-00320</v>
      </c>
      <c r="B360" s="18" t="str">
        <f t="shared" si="21"/>
        <v>6XC-00320OVS_ES ACADEMICO</v>
      </c>
      <c r="C360" s="18"/>
      <c r="D360" t="s">
        <v>122</v>
      </c>
      <c r="E360" t="s">
        <v>349</v>
      </c>
      <c r="F360" t="s">
        <v>230</v>
      </c>
      <c r="G360" s="18" t="str">
        <f t="shared" si="22"/>
        <v>Catalogo principal</v>
      </c>
      <c r="H360" s="43" t="s">
        <v>121</v>
      </c>
      <c r="I360" s="37" t="s">
        <v>67</v>
      </c>
      <c r="J360" t="s">
        <v>4410</v>
      </c>
      <c r="K360" t="s">
        <v>40</v>
      </c>
      <c r="L360" s="70" t="s">
        <v>21</v>
      </c>
      <c r="M360" s="70" t="s">
        <v>3946</v>
      </c>
      <c r="N360" s="37" t="s">
        <v>67</v>
      </c>
      <c r="O360" s="37" t="s">
        <v>67</v>
      </c>
      <c r="P360" s="37" t="s">
        <v>230</v>
      </c>
      <c r="Q360" s="75" t="s">
        <v>349</v>
      </c>
      <c r="R360" t="s">
        <v>3696</v>
      </c>
      <c r="S360" s="38">
        <v>1531</v>
      </c>
      <c r="T360">
        <v>1</v>
      </c>
      <c r="U360">
        <v>0</v>
      </c>
      <c r="V360" s="43">
        <f>SUMIF(ResumenCotizacion!$C:$C,E360,ResumenCotizacion!$P:$P)</f>
        <v>0</v>
      </c>
      <c r="W360" s="68">
        <f>IF(H360="USD",S360*SolCotizacion!$J$18,S360)</f>
        <v>6006863.1899999995</v>
      </c>
      <c r="X360" s="3">
        <f>ROUND(W360/(1-VLOOKUP("Total porcentaje:",ResumenCotizacion!$F:$H,3,0)),2)</f>
        <v>6529199.1200000001</v>
      </c>
      <c r="Y360" s="3">
        <f t="shared" si="23"/>
        <v>0</v>
      </c>
    </row>
    <row r="361" spans="1:25" ht="14.25" x14ac:dyDescent="0.2">
      <c r="A361" s="18" t="str">
        <f t="shared" si="20"/>
        <v>Catalogo principalOVS_ES ACADEMICO6YH-00603</v>
      </c>
      <c r="B361" s="18" t="str">
        <f t="shared" si="21"/>
        <v>6YH-00603OVS_ES ACADEMICO</v>
      </c>
      <c r="C361" s="18"/>
      <c r="D361" t="s">
        <v>122</v>
      </c>
      <c r="E361" t="s">
        <v>350</v>
      </c>
      <c r="F361" t="s">
        <v>230</v>
      </c>
      <c r="G361" s="18" t="str">
        <f t="shared" si="22"/>
        <v>Catalogo principal</v>
      </c>
      <c r="H361" s="43" t="s">
        <v>121</v>
      </c>
      <c r="I361" s="37" t="s">
        <v>67</v>
      </c>
      <c r="J361" t="s">
        <v>4411</v>
      </c>
      <c r="K361" t="s">
        <v>40</v>
      </c>
      <c r="L361" s="70" t="s">
        <v>21</v>
      </c>
      <c r="M361" s="70" t="s">
        <v>3946</v>
      </c>
      <c r="N361" s="37" t="s">
        <v>67</v>
      </c>
      <c r="O361" s="37" t="s">
        <v>67</v>
      </c>
      <c r="P361" s="37" t="s">
        <v>230</v>
      </c>
      <c r="Q361" s="75" t="s">
        <v>350</v>
      </c>
      <c r="R361" t="s">
        <v>3696</v>
      </c>
      <c r="S361" s="38">
        <v>2.81</v>
      </c>
      <c r="T361">
        <v>1</v>
      </c>
      <c r="U361">
        <v>0</v>
      </c>
      <c r="V361" s="43">
        <f>SUMIF(ResumenCotizacion!$C:$C,E361,ResumenCotizacion!$P:$P)</f>
        <v>0</v>
      </c>
      <c r="W361" s="68">
        <f>IF(H361="USD",S361*SolCotizacion!$J$18,S361)</f>
        <v>11025.0069</v>
      </c>
      <c r="X361" s="3">
        <f>ROUND(W361/(1-VLOOKUP("Total porcentaje:",ResumenCotizacion!$F:$H,3,0)),2)</f>
        <v>11983.7</v>
      </c>
      <c r="Y361" s="3">
        <f t="shared" si="23"/>
        <v>0</v>
      </c>
    </row>
    <row r="362" spans="1:25" ht="14.25" x14ac:dyDescent="0.2">
      <c r="A362" s="18" t="str">
        <f t="shared" si="20"/>
        <v>Catalogo principalOVS_ES ACADEMICO6YH-00604</v>
      </c>
      <c r="B362" s="18" t="str">
        <f t="shared" si="21"/>
        <v>6YH-00604OVS_ES ACADEMICO</v>
      </c>
      <c r="C362" s="18"/>
      <c r="D362" t="s">
        <v>122</v>
      </c>
      <c r="E362" t="s">
        <v>351</v>
      </c>
      <c r="F362" t="s">
        <v>230</v>
      </c>
      <c r="G362" s="18" t="str">
        <f t="shared" si="22"/>
        <v>Catalogo principal</v>
      </c>
      <c r="H362" s="43" t="s">
        <v>121</v>
      </c>
      <c r="I362" s="37" t="s">
        <v>67</v>
      </c>
      <c r="J362" t="s">
        <v>4412</v>
      </c>
      <c r="K362" t="s">
        <v>40</v>
      </c>
      <c r="L362" s="70" t="s">
        <v>21</v>
      </c>
      <c r="M362" s="70" t="s">
        <v>3946</v>
      </c>
      <c r="N362" s="37" t="s">
        <v>67</v>
      </c>
      <c r="O362" s="37" t="s">
        <v>67</v>
      </c>
      <c r="P362" s="37" t="s">
        <v>230</v>
      </c>
      <c r="Q362" s="75" t="s">
        <v>351</v>
      </c>
      <c r="R362" t="s">
        <v>3696</v>
      </c>
      <c r="S362" s="38">
        <v>2.81</v>
      </c>
      <c r="T362">
        <v>1</v>
      </c>
      <c r="U362">
        <v>0</v>
      </c>
      <c r="V362" s="43">
        <f>SUMIF(ResumenCotizacion!$C:$C,E362,ResumenCotizacion!$P:$P)</f>
        <v>0</v>
      </c>
      <c r="W362" s="68">
        <f>IF(H362="USD",S362*SolCotizacion!$J$18,S362)</f>
        <v>11025.0069</v>
      </c>
      <c r="X362" s="3">
        <f>ROUND(W362/(1-VLOOKUP("Total porcentaje:",ResumenCotizacion!$F:$H,3,0)),2)</f>
        <v>11983.7</v>
      </c>
      <c r="Y362" s="3">
        <f t="shared" si="23"/>
        <v>0</v>
      </c>
    </row>
    <row r="363" spans="1:25" ht="14.25" x14ac:dyDescent="0.2">
      <c r="A363" s="18" t="str">
        <f t="shared" si="20"/>
        <v>Catalogo principalOVS_ES ACADEMICO6YH-00605</v>
      </c>
      <c r="B363" s="18" t="str">
        <f t="shared" si="21"/>
        <v>6YH-00605OVS_ES ACADEMICO</v>
      </c>
      <c r="C363" s="18"/>
      <c r="D363" t="s">
        <v>122</v>
      </c>
      <c r="E363" t="s">
        <v>352</v>
      </c>
      <c r="F363" t="s">
        <v>230</v>
      </c>
      <c r="G363" s="18" t="str">
        <f t="shared" si="22"/>
        <v>Catalogo principal</v>
      </c>
      <c r="H363" s="43" t="s">
        <v>121</v>
      </c>
      <c r="I363" s="37" t="s">
        <v>67</v>
      </c>
      <c r="J363" t="s">
        <v>3769</v>
      </c>
      <c r="K363" t="s">
        <v>40</v>
      </c>
      <c r="L363" s="70" t="s">
        <v>21</v>
      </c>
      <c r="M363" s="70" t="s">
        <v>28</v>
      </c>
      <c r="N363" s="37" t="s">
        <v>67</v>
      </c>
      <c r="O363" s="37" t="s">
        <v>67</v>
      </c>
      <c r="P363" s="37" t="s">
        <v>230</v>
      </c>
      <c r="Q363" s="75" t="s">
        <v>352</v>
      </c>
      <c r="R363" t="s">
        <v>3696</v>
      </c>
      <c r="S363" s="38">
        <v>1.72</v>
      </c>
      <c r="T363">
        <v>1</v>
      </c>
      <c r="U363">
        <v>0</v>
      </c>
      <c r="V363" s="43">
        <f>SUMIF(ResumenCotizacion!$C:$C,E363,ResumenCotizacion!$P:$P)</f>
        <v>0</v>
      </c>
      <c r="W363" s="68">
        <f>IF(H363="USD",S363*SolCotizacion!$J$18,S363)</f>
        <v>6748.4027999999998</v>
      </c>
      <c r="X363" s="3">
        <f>ROUND(W363/(1-VLOOKUP("Total porcentaje:",ResumenCotizacion!$F:$H,3,0)),2)</f>
        <v>7335.22</v>
      </c>
      <c r="Y363" s="3">
        <f t="shared" si="23"/>
        <v>0</v>
      </c>
    </row>
    <row r="364" spans="1:25" ht="14.25" x14ac:dyDescent="0.2">
      <c r="A364" s="18" t="str">
        <f t="shared" si="20"/>
        <v>Catalogo principalOVS_ES ACADEMICO6ZH-00447</v>
      </c>
      <c r="B364" s="18" t="str">
        <f t="shared" si="21"/>
        <v>6ZH-00447OVS_ES ACADEMICO</v>
      </c>
      <c r="C364" s="18"/>
      <c r="D364" t="s">
        <v>122</v>
      </c>
      <c r="E364" t="s">
        <v>353</v>
      </c>
      <c r="F364" t="s">
        <v>230</v>
      </c>
      <c r="G364" s="18" t="str">
        <f t="shared" si="22"/>
        <v>Catalogo principal</v>
      </c>
      <c r="H364" s="43" t="s">
        <v>121</v>
      </c>
      <c r="I364" s="37" t="s">
        <v>67</v>
      </c>
      <c r="J364" t="s">
        <v>4413</v>
      </c>
      <c r="K364" t="s">
        <v>40</v>
      </c>
      <c r="L364" s="70" t="s">
        <v>21</v>
      </c>
      <c r="M364" s="70" t="s">
        <v>3946</v>
      </c>
      <c r="N364" s="37" t="s">
        <v>67</v>
      </c>
      <c r="O364" s="37" t="s">
        <v>67</v>
      </c>
      <c r="P364" s="37" t="s">
        <v>230</v>
      </c>
      <c r="Q364" s="75" t="s">
        <v>353</v>
      </c>
      <c r="R364" t="s">
        <v>3696</v>
      </c>
      <c r="S364" s="38">
        <v>3.74</v>
      </c>
      <c r="T364">
        <v>1</v>
      </c>
      <c r="U364">
        <v>0</v>
      </c>
      <c r="V364" s="43">
        <f>SUMIF(ResumenCotizacion!$C:$C,E364,ResumenCotizacion!$P:$P)</f>
        <v>0</v>
      </c>
      <c r="W364" s="68">
        <f>IF(H364="USD",S364*SolCotizacion!$J$18,S364)</f>
        <v>14673.8526</v>
      </c>
      <c r="X364" s="3">
        <f>ROUND(W364/(1-VLOOKUP("Total porcentaje:",ResumenCotizacion!$F:$H,3,0)),2)</f>
        <v>15949.84</v>
      </c>
      <c r="Y364" s="3">
        <f t="shared" si="23"/>
        <v>0</v>
      </c>
    </row>
    <row r="365" spans="1:25" ht="14.25" x14ac:dyDescent="0.2">
      <c r="A365" s="18" t="str">
        <f t="shared" si="20"/>
        <v>Catalogo principalOVS_ES ACADEMICO6ZH-00448</v>
      </c>
      <c r="B365" s="18" t="str">
        <f t="shared" si="21"/>
        <v>6ZH-00448OVS_ES ACADEMICO</v>
      </c>
      <c r="C365" s="18"/>
      <c r="D365" t="s">
        <v>122</v>
      </c>
      <c r="E365" t="s">
        <v>354</v>
      </c>
      <c r="F365" t="s">
        <v>230</v>
      </c>
      <c r="G365" s="18" t="str">
        <f t="shared" si="22"/>
        <v>Catalogo principal</v>
      </c>
      <c r="H365" s="43" t="s">
        <v>121</v>
      </c>
      <c r="I365" s="37" t="s">
        <v>67</v>
      </c>
      <c r="J365" t="s">
        <v>4414</v>
      </c>
      <c r="K365" t="s">
        <v>40</v>
      </c>
      <c r="L365" s="70" t="s">
        <v>21</v>
      </c>
      <c r="M365" s="70" t="s">
        <v>3946</v>
      </c>
      <c r="N365" s="37" t="s">
        <v>67</v>
      </c>
      <c r="O365" s="37" t="s">
        <v>67</v>
      </c>
      <c r="P365" s="37" t="s">
        <v>230</v>
      </c>
      <c r="Q365" s="75" t="s">
        <v>354</v>
      </c>
      <c r="R365" t="s">
        <v>3696</v>
      </c>
      <c r="S365" s="38">
        <v>3.74</v>
      </c>
      <c r="T365">
        <v>1</v>
      </c>
      <c r="U365">
        <v>0</v>
      </c>
      <c r="V365" s="43">
        <f>SUMIF(ResumenCotizacion!$C:$C,E365,ResumenCotizacion!$P:$P)</f>
        <v>0</v>
      </c>
      <c r="W365" s="68">
        <f>IF(H365="USD",S365*SolCotizacion!$J$18,S365)</f>
        <v>14673.8526</v>
      </c>
      <c r="X365" s="3">
        <f>ROUND(W365/(1-VLOOKUP("Total porcentaje:",ResumenCotizacion!$F:$H,3,0)),2)</f>
        <v>15949.84</v>
      </c>
      <c r="Y365" s="3">
        <f t="shared" si="23"/>
        <v>0</v>
      </c>
    </row>
    <row r="366" spans="1:25" ht="14.25" x14ac:dyDescent="0.2">
      <c r="A366" s="18" t="str">
        <f t="shared" si="20"/>
        <v>Catalogo principalOVS_ES ACADEMICO6ZH-00449</v>
      </c>
      <c r="B366" s="18" t="str">
        <f t="shared" si="21"/>
        <v>6ZH-00449OVS_ES ACADEMICO</v>
      </c>
      <c r="C366" s="18"/>
      <c r="D366" t="s">
        <v>122</v>
      </c>
      <c r="E366" t="s">
        <v>355</v>
      </c>
      <c r="F366" t="s">
        <v>230</v>
      </c>
      <c r="G366" s="18" t="str">
        <f t="shared" si="22"/>
        <v>Catalogo principal</v>
      </c>
      <c r="H366" s="43" t="s">
        <v>121</v>
      </c>
      <c r="I366" s="37" t="s">
        <v>67</v>
      </c>
      <c r="J366" t="s">
        <v>4415</v>
      </c>
      <c r="K366" t="s">
        <v>40</v>
      </c>
      <c r="L366" s="70" t="s">
        <v>21</v>
      </c>
      <c r="M366" s="70" t="s">
        <v>3946</v>
      </c>
      <c r="N366" s="37" t="s">
        <v>67</v>
      </c>
      <c r="O366" s="37" t="s">
        <v>67</v>
      </c>
      <c r="P366" s="37" t="s">
        <v>230</v>
      </c>
      <c r="Q366" s="75" t="s">
        <v>355</v>
      </c>
      <c r="R366" t="s">
        <v>3696</v>
      </c>
      <c r="S366" s="38">
        <v>3.74</v>
      </c>
      <c r="T366">
        <v>1</v>
      </c>
      <c r="U366">
        <v>0</v>
      </c>
      <c r="V366" s="43">
        <f>SUMIF(ResumenCotizacion!$C:$C,E366,ResumenCotizacion!$P:$P)</f>
        <v>0</v>
      </c>
      <c r="W366" s="68">
        <f>IF(H366="USD",S366*SolCotizacion!$J$18,S366)</f>
        <v>14673.8526</v>
      </c>
      <c r="X366" s="3">
        <f>ROUND(W366/(1-VLOOKUP("Total porcentaje:",ResumenCotizacion!$F:$H,3,0)),2)</f>
        <v>15949.84</v>
      </c>
      <c r="Y366" s="3">
        <f t="shared" si="23"/>
        <v>0</v>
      </c>
    </row>
    <row r="367" spans="1:25" ht="14.25" x14ac:dyDescent="0.2">
      <c r="A367" s="18" t="str">
        <f t="shared" si="20"/>
        <v>Catalogo principalOVS_ES ACADEMICO6ZH-00450</v>
      </c>
      <c r="B367" s="18" t="str">
        <f t="shared" si="21"/>
        <v>6ZH-00450OVS_ES ACADEMICO</v>
      </c>
      <c r="C367" s="18"/>
      <c r="D367" t="s">
        <v>122</v>
      </c>
      <c r="E367" t="s">
        <v>356</v>
      </c>
      <c r="F367" t="s">
        <v>230</v>
      </c>
      <c r="G367" s="18" t="str">
        <f t="shared" si="22"/>
        <v>Catalogo principal</v>
      </c>
      <c r="H367" s="43" t="s">
        <v>121</v>
      </c>
      <c r="I367" s="37" t="s">
        <v>67</v>
      </c>
      <c r="J367" t="s">
        <v>4416</v>
      </c>
      <c r="K367" t="s">
        <v>40</v>
      </c>
      <c r="L367" s="70" t="s">
        <v>21</v>
      </c>
      <c r="M367" s="70" t="s">
        <v>3946</v>
      </c>
      <c r="N367" s="37" t="s">
        <v>67</v>
      </c>
      <c r="O367" s="37" t="s">
        <v>67</v>
      </c>
      <c r="P367" s="37" t="s">
        <v>230</v>
      </c>
      <c r="Q367" s="75" t="s">
        <v>356</v>
      </c>
      <c r="R367" t="s">
        <v>3696</v>
      </c>
      <c r="S367" s="38">
        <v>3.74</v>
      </c>
      <c r="T367">
        <v>1</v>
      </c>
      <c r="U367">
        <v>0</v>
      </c>
      <c r="V367" s="43">
        <f>SUMIF(ResumenCotizacion!$C:$C,E367,ResumenCotizacion!$P:$P)</f>
        <v>0</v>
      </c>
      <c r="W367" s="68">
        <f>IF(H367="USD",S367*SolCotizacion!$J$18,S367)</f>
        <v>14673.8526</v>
      </c>
      <c r="X367" s="3">
        <f>ROUND(W367/(1-VLOOKUP("Total porcentaje:",ResumenCotizacion!$F:$H,3,0)),2)</f>
        <v>15949.84</v>
      </c>
      <c r="Y367" s="3">
        <f t="shared" si="23"/>
        <v>0</v>
      </c>
    </row>
    <row r="368" spans="1:25" ht="14.25" x14ac:dyDescent="0.2">
      <c r="A368" s="18" t="str">
        <f t="shared" si="20"/>
        <v>Catalogo principalOVS_ES ACADEMICO6ZH-00451</v>
      </c>
      <c r="B368" s="18" t="str">
        <f t="shared" si="21"/>
        <v>6ZH-00451OVS_ES ACADEMICO</v>
      </c>
      <c r="C368" s="18"/>
      <c r="D368" t="s">
        <v>122</v>
      </c>
      <c r="E368" t="s">
        <v>357</v>
      </c>
      <c r="F368" t="s">
        <v>230</v>
      </c>
      <c r="G368" s="18" t="str">
        <f t="shared" si="22"/>
        <v>Catalogo principal</v>
      </c>
      <c r="H368" s="43" t="s">
        <v>121</v>
      </c>
      <c r="I368" s="37" t="s">
        <v>67</v>
      </c>
      <c r="J368" t="s">
        <v>3770</v>
      </c>
      <c r="K368" t="s">
        <v>40</v>
      </c>
      <c r="L368" s="70" t="s">
        <v>21</v>
      </c>
      <c r="M368" s="70" t="s">
        <v>28</v>
      </c>
      <c r="N368" s="37" t="s">
        <v>67</v>
      </c>
      <c r="O368" s="37" t="s">
        <v>67</v>
      </c>
      <c r="P368" s="37" t="s">
        <v>230</v>
      </c>
      <c r="Q368" s="75" t="s">
        <v>357</v>
      </c>
      <c r="R368" t="s">
        <v>3696</v>
      </c>
      <c r="S368" s="38">
        <v>2.34</v>
      </c>
      <c r="T368">
        <v>1</v>
      </c>
      <c r="U368">
        <v>0</v>
      </c>
      <c r="V368" s="43">
        <f>SUMIF(ResumenCotizacion!$C:$C,E368,ResumenCotizacion!$P:$P)</f>
        <v>0</v>
      </c>
      <c r="W368" s="68">
        <f>IF(H368="USD",S368*SolCotizacion!$J$18,S368)</f>
        <v>9180.9665999999997</v>
      </c>
      <c r="X368" s="3">
        <f>ROUND(W368/(1-VLOOKUP("Total porcentaje:",ResumenCotizacion!$F:$H,3,0)),2)</f>
        <v>9979.31</v>
      </c>
      <c r="Y368" s="3">
        <f t="shared" si="23"/>
        <v>0</v>
      </c>
    </row>
    <row r="369" spans="1:25" ht="14.25" x14ac:dyDescent="0.2">
      <c r="A369" s="18" t="str">
        <f t="shared" si="20"/>
        <v>Catalogo principalOVS_ES ACADEMICO6ZH-00452</v>
      </c>
      <c r="B369" s="18" t="str">
        <f t="shared" si="21"/>
        <v>6ZH-00452OVS_ES ACADEMICO</v>
      </c>
      <c r="C369" s="18"/>
      <c r="D369" t="s">
        <v>122</v>
      </c>
      <c r="E369" t="s">
        <v>358</v>
      </c>
      <c r="F369" t="s">
        <v>230</v>
      </c>
      <c r="G369" s="18" t="str">
        <f t="shared" si="22"/>
        <v>Catalogo principal</v>
      </c>
      <c r="H369" s="43" t="s">
        <v>121</v>
      </c>
      <c r="I369" s="37" t="s">
        <v>67</v>
      </c>
      <c r="J369" t="s">
        <v>3771</v>
      </c>
      <c r="K369" t="s">
        <v>40</v>
      </c>
      <c r="L369" s="70" t="s">
        <v>21</v>
      </c>
      <c r="M369" s="70" t="s">
        <v>28</v>
      </c>
      <c r="N369" s="37" t="s">
        <v>67</v>
      </c>
      <c r="O369" s="37" t="s">
        <v>67</v>
      </c>
      <c r="P369" s="37" t="s">
        <v>230</v>
      </c>
      <c r="Q369" s="75" t="s">
        <v>358</v>
      </c>
      <c r="R369" t="s">
        <v>3696</v>
      </c>
      <c r="S369" s="38">
        <v>2.34</v>
      </c>
      <c r="T369">
        <v>1</v>
      </c>
      <c r="U369">
        <v>0</v>
      </c>
      <c r="V369" s="43">
        <f>SUMIF(ResumenCotizacion!$C:$C,E369,ResumenCotizacion!$P:$P)</f>
        <v>0</v>
      </c>
      <c r="W369" s="68">
        <f>IF(H369="USD",S369*SolCotizacion!$J$18,S369)</f>
        <v>9180.9665999999997</v>
      </c>
      <c r="X369" s="3">
        <f>ROUND(W369/(1-VLOOKUP("Total porcentaje:",ResumenCotizacion!$F:$H,3,0)),2)</f>
        <v>9979.31</v>
      </c>
      <c r="Y369" s="3">
        <f t="shared" si="23"/>
        <v>0</v>
      </c>
    </row>
    <row r="370" spans="1:25" ht="14.25" x14ac:dyDescent="0.2">
      <c r="A370" s="18" t="str">
        <f t="shared" si="20"/>
        <v>Catalogo principalOVS_ES ACADEMICO76A-00917</v>
      </c>
      <c r="B370" s="18" t="str">
        <f t="shared" si="21"/>
        <v>76A-00917OVS_ES ACADEMICO</v>
      </c>
      <c r="C370" s="18"/>
      <c r="D370" t="s">
        <v>122</v>
      </c>
      <c r="E370" t="s">
        <v>359</v>
      </c>
      <c r="F370" t="s">
        <v>230</v>
      </c>
      <c r="G370" s="18" t="str">
        <f t="shared" si="22"/>
        <v>Catalogo principal</v>
      </c>
      <c r="H370" s="43" t="s">
        <v>121</v>
      </c>
      <c r="I370" s="37" t="s">
        <v>67</v>
      </c>
      <c r="J370" t="s">
        <v>4417</v>
      </c>
      <c r="K370" t="s">
        <v>40</v>
      </c>
      <c r="L370" s="70" t="s">
        <v>21</v>
      </c>
      <c r="M370" s="70" t="s">
        <v>3946</v>
      </c>
      <c r="N370" s="37" t="s">
        <v>67</v>
      </c>
      <c r="O370" s="37" t="s">
        <v>67</v>
      </c>
      <c r="P370" s="37" t="s">
        <v>230</v>
      </c>
      <c r="Q370" s="75" t="s">
        <v>359</v>
      </c>
      <c r="R370" t="s">
        <v>3696</v>
      </c>
      <c r="S370" s="38">
        <v>30</v>
      </c>
      <c r="T370">
        <v>1</v>
      </c>
      <c r="U370">
        <v>0</v>
      </c>
      <c r="V370" s="43">
        <f>SUMIF(ResumenCotizacion!$C:$C,E370,ResumenCotizacion!$P:$P)</f>
        <v>0</v>
      </c>
      <c r="W370" s="68">
        <f>IF(H370="USD",S370*SolCotizacion!$J$18,S370)</f>
        <v>117704.7</v>
      </c>
      <c r="X370" s="3">
        <f>ROUND(W370/(1-VLOOKUP("Total porcentaje:",ResumenCotizacion!$F:$H,3,0)),2)</f>
        <v>127939.89</v>
      </c>
      <c r="Y370" s="3">
        <f t="shared" si="23"/>
        <v>0</v>
      </c>
    </row>
    <row r="371" spans="1:25" ht="14.25" x14ac:dyDescent="0.2">
      <c r="A371" s="18" t="str">
        <f t="shared" si="20"/>
        <v>Catalogo principalOVS_ES ACADEMICO76A-00918</v>
      </c>
      <c r="B371" s="18" t="str">
        <f t="shared" si="21"/>
        <v>76A-00918OVS_ES ACADEMICO</v>
      </c>
      <c r="C371" s="18"/>
      <c r="D371" t="s">
        <v>122</v>
      </c>
      <c r="E371" t="s">
        <v>360</v>
      </c>
      <c r="F371" t="s">
        <v>230</v>
      </c>
      <c r="G371" s="18" t="str">
        <f t="shared" si="22"/>
        <v>Catalogo principal</v>
      </c>
      <c r="H371" s="43" t="s">
        <v>121</v>
      </c>
      <c r="I371" s="37" t="s">
        <v>67</v>
      </c>
      <c r="J371" t="s">
        <v>4418</v>
      </c>
      <c r="K371" t="s">
        <v>40</v>
      </c>
      <c r="L371" s="70" t="s">
        <v>21</v>
      </c>
      <c r="M371" s="70" t="s">
        <v>3946</v>
      </c>
      <c r="N371" s="37" t="s">
        <v>67</v>
      </c>
      <c r="O371" s="37" t="s">
        <v>67</v>
      </c>
      <c r="P371" s="37" t="s">
        <v>230</v>
      </c>
      <c r="Q371" s="75" t="s">
        <v>360</v>
      </c>
      <c r="R371" t="s">
        <v>3696</v>
      </c>
      <c r="S371" s="38">
        <v>28</v>
      </c>
      <c r="T371">
        <v>1</v>
      </c>
      <c r="U371">
        <v>0</v>
      </c>
      <c r="V371" s="43">
        <f>SUMIF(ResumenCotizacion!$C:$C,E371,ResumenCotizacion!$P:$P)</f>
        <v>0</v>
      </c>
      <c r="W371" s="68">
        <f>IF(H371="USD",S371*SolCotizacion!$J$18,S371)</f>
        <v>109857.72</v>
      </c>
      <c r="X371" s="3">
        <f>ROUND(W371/(1-VLOOKUP("Total porcentaje:",ResumenCotizacion!$F:$H,3,0)),2)</f>
        <v>119410.57</v>
      </c>
      <c r="Y371" s="3">
        <f t="shared" si="23"/>
        <v>0</v>
      </c>
    </row>
    <row r="372" spans="1:25" ht="14.25" x14ac:dyDescent="0.2">
      <c r="A372" s="18" t="str">
        <f t="shared" si="20"/>
        <v>Catalogo principalOVS_ES ACADEMICO76A-00919</v>
      </c>
      <c r="B372" s="18" t="str">
        <f t="shared" si="21"/>
        <v>76A-00919OVS_ES ACADEMICO</v>
      </c>
      <c r="C372" s="18"/>
      <c r="D372" t="s">
        <v>122</v>
      </c>
      <c r="E372" t="s">
        <v>361</v>
      </c>
      <c r="F372" t="s">
        <v>230</v>
      </c>
      <c r="G372" s="18" t="str">
        <f t="shared" si="22"/>
        <v>Catalogo principal</v>
      </c>
      <c r="H372" s="43" t="s">
        <v>121</v>
      </c>
      <c r="I372" s="37" t="s">
        <v>67</v>
      </c>
      <c r="J372" t="s">
        <v>4419</v>
      </c>
      <c r="K372" t="s">
        <v>40</v>
      </c>
      <c r="L372" s="70" t="s">
        <v>21</v>
      </c>
      <c r="M372" s="70" t="s">
        <v>3946</v>
      </c>
      <c r="N372" s="37" t="s">
        <v>67</v>
      </c>
      <c r="O372" s="37" t="s">
        <v>67</v>
      </c>
      <c r="P372" s="37" t="s">
        <v>230</v>
      </c>
      <c r="Q372" s="75" t="s">
        <v>361</v>
      </c>
      <c r="R372" t="s">
        <v>3696</v>
      </c>
      <c r="S372" s="38">
        <v>30</v>
      </c>
      <c r="T372">
        <v>1</v>
      </c>
      <c r="U372">
        <v>0</v>
      </c>
      <c r="V372" s="43">
        <f>SUMIF(ResumenCotizacion!$C:$C,E372,ResumenCotizacion!$P:$P)</f>
        <v>0</v>
      </c>
      <c r="W372" s="68">
        <f>IF(H372="USD",S372*SolCotizacion!$J$18,S372)</f>
        <v>117704.7</v>
      </c>
      <c r="X372" s="3">
        <f>ROUND(W372/(1-VLOOKUP("Total porcentaje:",ResumenCotizacion!$F:$H,3,0)),2)</f>
        <v>127939.89</v>
      </c>
      <c r="Y372" s="3">
        <f t="shared" si="23"/>
        <v>0</v>
      </c>
    </row>
    <row r="373" spans="1:25" ht="14.25" x14ac:dyDescent="0.2">
      <c r="A373" s="18" t="str">
        <f t="shared" si="20"/>
        <v>Catalogo principalOVS_ES ACADEMICO76A-00920</v>
      </c>
      <c r="B373" s="18" t="str">
        <f t="shared" si="21"/>
        <v>76A-00920OVS_ES ACADEMICO</v>
      </c>
      <c r="C373" s="18"/>
      <c r="D373" t="s">
        <v>122</v>
      </c>
      <c r="E373" t="s">
        <v>362</v>
      </c>
      <c r="F373" t="s">
        <v>230</v>
      </c>
      <c r="G373" s="18" t="str">
        <f t="shared" si="22"/>
        <v>Catalogo principal</v>
      </c>
      <c r="H373" s="43" t="s">
        <v>121</v>
      </c>
      <c r="I373" s="37" t="s">
        <v>67</v>
      </c>
      <c r="J373" t="s">
        <v>4420</v>
      </c>
      <c r="K373" t="s">
        <v>40</v>
      </c>
      <c r="L373" s="70" t="s">
        <v>21</v>
      </c>
      <c r="M373" s="70" t="s">
        <v>3946</v>
      </c>
      <c r="N373" s="37" t="s">
        <v>67</v>
      </c>
      <c r="O373" s="37" t="s">
        <v>67</v>
      </c>
      <c r="P373" s="37" t="s">
        <v>230</v>
      </c>
      <c r="Q373" s="75" t="s">
        <v>362</v>
      </c>
      <c r="R373" t="s">
        <v>3696</v>
      </c>
      <c r="S373" s="38">
        <v>28</v>
      </c>
      <c r="T373">
        <v>1</v>
      </c>
      <c r="U373">
        <v>0</v>
      </c>
      <c r="V373" s="43">
        <f>SUMIF(ResumenCotizacion!$C:$C,E373,ResumenCotizacion!$P:$P)</f>
        <v>0</v>
      </c>
      <c r="W373" s="68">
        <f>IF(H373="USD",S373*SolCotizacion!$J$18,S373)</f>
        <v>109857.72</v>
      </c>
      <c r="X373" s="3">
        <f>ROUND(W373/(1-VLOOKUP("Total porcentaje:",ResumenCotizacion!$F:$H,3,0)),2)</f>
        <v>119410.57</v>
      </c>
      <c r="Y373" s="3">
        <f t="shared" si="23"/>
        <v>0</v>
      </c>
    </row>
    <row r="374" spans="1:25" ht="14.25" x14ac:dyDescent="0.2">
      <c r="A374" s="18" t="str">
        <f t="shared" si="20"/>
        <v>Catalogo principalOVS_ES ACADEMICO76A-00921</v>
      </c>
      <c r="B374" s="18" t="str">
        <f t="shared" si="21"/>
        <v>76A-00921OVS_ES ACADEMICO</v>
      </c>
      <c r="C374" s="18"/>
      <c r="D374" t="s">
        <v>122</v>
      </c>
      <c r="E374" t="s">
        <v>363</v>
      </c>
      <c r="F374" t="s">
        <v>230</v>
      </c>
      <c r="G374" s="18" t="str">
        <f t="shared" si="22"/>
        <v>Catalogo principal</v>
      </c>
      <c r="H374" s="43" t="s">
        <v>121</v>
      </c>
      <c r="I374" s="37" t="s">
        <v>67</v>
      </c>
      <c r="J374" t="s">
        <v>4421</v>
      </c>
      <c r="K374" t="s">
        <v>40</v>
      </c>
      <c r="L374" s="70" t="s">
        <v>21</v>
      </c>
      <c r="M374" s="70" t="s">
        <v>3963</v>
      </c>
      <c r="N374" s="37" t="s">
        <v>67</v>
      </c>
      <c r="O374" s="37" t="s">
        <v>67</v>
      </c>
      <c r="P374" s="37" t="s">
        <v>230</v>
      </c>
      <c r="Q374" s="75" t="s">
        <v>363</v>
      </c>
      <c r="R374" t="s">
        <v>3696</v>
      </c>
      <c r="S374" s="38">
        <v>14</v>
      </c>
      <c r="T374">
        <v>1</v>
      </c>
      <c r="U374">
        <v>0</v>
      </c>
      <c r="V374" s="43">
        <f>SUMIF(ResumenCotizacion!$C:$C,E374,ResumenCotizacion!$P:$P)</f>
        <v>0</v>
      </c>
      <c r="W374" s="68">
        <f>IF(H374="USD",S374*SolCotizacion!$J$18,S374)</f>
        <v>54928.86</v>
      </c>
      <c r="X374" s="3">
        <f>ROUND(W374/(1-VLOOKUP("Total porcentaje:",ResumenCotizacion!$F:$H,3,0)),2)</f>
        <v>59705.279999999999</v>
      </c>
      <c r="Y374" s="3">
        <f t="shared" si="23"/>
        <v>0</v>
      </c>
    </row>
    <row r="375" spans="1:25" ht="14.25" x14ac:dyDescent="0.2">
      <c r="A375" s="18" t="str">
        <f t="shared" si="20"/>
        <v>Catalogo principalOVS_ES ACADEMICO76A-00922</v>
      </c>
      <c r="B375" s="18" t="str">
        <f t="shared" si="21"/>
        <v>76A-00922OVS_ES ACADEMICO</v>
      </c>
      <c r="C375" s="18"/>
      <c r="D375" t="s">
        <v>122</v>
      </c>
      <c r="E375" t="s">
        <v>364</v>
      </c>
      <c r="F375" t="s">
        <v>230</v>
      </c>
      <c r="G375" s="18" t="str">
        <f t="shared" si="22"/>
        <v>Catalogo principal</v>
      </c>
      <c r="H375" s="43" t="s">
        <v>121</v>
      </c>
      <c r="I375" s="37" t="s">
        <v>67</v>
      </c>
      <c r="J375" t="s">
        <v>4422</v>
      </c>
      <c r="K375" t="s">
        <v>40</v>
      </c>
      <c r="L375" s="70" t="s">
        <v>21</v>
      </c>
      <c r="M375" s="70" t="s">
        <v>3963</v>
      </c>
      <c r="N375" s="37" t="s">
        <v>67</v>
      </c>
      <c r="O375" s="37" t="s">
        <v>67</v>
      </c>
      <c r="P375" s="37" t="s">
        <v>230</v>
      </c>
      <c r="Q375" s="75" t="s">
        <v>364</v>
      </c>
      <c r="R375" t="s">
        <v>3696</v>
      </c>
      <c r="S375" s="38">
        <v>14</v>
      </c>
      <c r="T375">
        <v>1</v>
      </c>
      <c r="U375">
        <v>0</v>
      </c>
      <c r="V375" s="43">
        <f>SUMIF(ResumenCotizacion!$C:$C,E375,ResumenCotizacion!$P:$P)</f>
        <v>0</v>
      </c>
      <c r="W375" s="68">
        <f>IF(H375="USD",S375*SolCotizacion!$J$18,S375)</f>
        <v>54928.86</v>
      </c>
      <c r="X375" s="3">
        <f>ROUND(W375/(1-VLOOKUP("Total porcentaje:",ResumenCotizacion!$F:$H,3,0)),2)</f>
        <v>59705.279999999999</v>
      </c>
      <c r="Y375" s="3">
        <f t="shared" si="23"/>
        <v>0</v>
      </c>
    </row>
    <row r="376" spans="1:25" ht="14.25" x14ac:dyDescent="0.2">
      <c r="A376" s="18" t="str">
        <f t="shared" si="20"/>
        <v>Catalogo principalOVS_ES ACADEMICO76A-00923</v>
      </c>
      <c r="B376" s="18" t="str">
        <f t="shared" si="21"/>
        <v>76A-00923OVS_ES ACADEMICO</v>
      </c>
      <c r="C376" s="18"/>
      <c r="D376" t="s">
        <v>122</v>
      </c>
      <c r="E376" t="s">
        <v>365</v>
      </c>
      <c r="F376" t="s">
        <v>230</v>
      </c>
      <c r="G376" s="18" t="str">
        <f t="shared" si="22"/>
        <v>Catalogo principal</v>
      </c>
      <c r="H376" s="43" t="s">
        <v>121</v>
      </c>
      <c r="I376" s="37" t="s">
        <v>67</v>
      </c>
      <c r="J376" t="s">
        <v>4423</v>
      </c>
      <c r="K376" t="s">
        <v>40</v>
      </c>
      <c r="L376" s="70" t="s">
        <v>21</v>
      </c>
      <c r="M376" s="70" t="s">
        <v>3963</v>
      </c>
      <c r="N376" s="37" t="s">
        <v>67</v>
      </c>
      <c r="O376" s="37" t="s">
        <v>67</v>
      </c>
      <c r="P376" s="37" t="s">
        <v>230</v>
      </c>
      <c r="Q376" s="75" t="s">
        <v>365</v>
      </c>
      <c r="R376" t="s">
        <v>3696</v>
      </c>
      <c r="S376" s="38">
        <v>14</v>
      </c>
      <c r="T376">
        <v>1</v>
      </c>
      <c r="U376">
        <v>0</v>
      </c>
      <c r="V376" s="43">
        <f>SUMIF(ResumenCotizacion!$C:$C,E376,ResumenCotizacion!$P:$P)</f>
        <v>0</v>
      </c>
      <c r="W376" s="68">
        <f>IF(H376="USD",S376*SolCotizacion!$J$18,S376)</f>
        <v>54928.86</v>
      </c>
      <c r="X376" s="3">
        <f>ROUND(W376/(1-VLOOKUP("Total porcentaje:",ResumenCotizacion!$F:$H,3,0)),2)</f>
        <v>59705.279999999999</v>
      </c>
      <c r="Y376" s="3">
        <f t="shared" si="23"/>
        <v>0</v>
      </c>
    </row>
    <row r="377" spans="1:25" ht="14.25" x14ac:dyDescent="0.2">
      <c r="A377" s="18" t="str">
        <f t="shared" si="20"/>
        <v>Catalogo principalOVS_ES ACADEMICO76A-00924</v>
      </c>
      <c r="B377" s="18" t="str">
        <f t="shared" si="21"/>
        <v>76A-00924OVS_ES ACADEMICO</v>
      </c>
      <c r="C377" s="18"/>
      <c r="D377" t="s">
        <v>122</v>
      </c>
      <c r="E377" t="s">
        <v>366</v>
      </c>
      <c r="F377" t="s">
        <v>230</v>
      </c>
      <c r="G377" s="18" t="str">
        <f t="shared" si="22"/>
        <v>Catalogo principal</v>
      </c>
      <c r="H377" s="43" t="s">
        <v>121</v>
      </c>
      <c r="I377" s="37" t="s">
        <v>67</v>
      </c>
      <c r="J377" t="s">
        <v>4424</v>
      </c>
      <c r="K377" t="s">
        <v>40</v>
      </c>
      <c r="L377" s="70" t="s">
        <v>21</v>
      </c>
      <c r="M377" s="70" t="s">
        <v>3963</v>
      </c>
      <c r="N377" s="37" t="s">
        <v>67</v>
      </c>
      <c r="O377" s="37" t="s">
        <v>67</v>
      </c>
      <c r="P377" s="37" t="s">
        <v>230</v>
      </c>
      <c r="Q377" s="75" t="s">
        <v>366</v>
      </c>
      <c r="R377" t="s">
        <v>3696</v>
      </c>
      <c r="S377" s="38">
        <v>14</v>
      </c>
      <c r="T377">
        <v>1</v>
      </c>
      <c r="U377">
        <v>0</v>
      </c>
      <c r="V377" s="43">
        <f>SUMIF(ResumenCotizacion!$C:$C,E377,ResumenCotizacion!$P:$P)</f>
        <v>0</v>
      </c>
      <c r="W377" s="68">
        <f>IF(H377="USD",S377*SolCotizacion!$J$18,S377)</f>
        <v>54928.86</v>
      </c>
      <c r="X377" s="3">
        <f>ROUND(W377/(1-VLOOKUP("Total porcentaje:",ResumenCotizacion!$F:$H,3,0)),2)</f>
        <v>59705.279999999999</v>
      </c>
      <c r="Y377" s="3">
        <f t="shared" si="23"/>
        <v>0</v>
      </c>
    </row>
    <row r="378" spans="1:25" ht="14.25" x14ac:dyDescent="0.2">
      <c r="A378" s="18" t="str">
        <f t="shared" si="20"/>
        <v>Catalogo principalOVS_ES ACADEMICO76A-00925</v>
      </c>
      <c r="B378" s="18" t="str">
        <f t="shared" si="21"/>
        <v>76A-00925OVS_ES ACADEMICO</v>
      </c>
      <c r="C378" s="18"/>
      <c r="D378" t="s">
        <v>122</v>
      </c>
      <c r="E378" t="s">
        <v>367</v>
      </c>
      <c r="F378" t="s">
        <v>230</v>
      </c>
      <c r="G378" s="18" t="str">
        <f t="shared" si="22"/>
        <v>Catalogo principal</v>
      </c>
      <c r="H378" s="43" t="s">
        <v>121</v>
      </c>
      <c r="I378" s="37" t="s">
        <v>67</v>
      </c>
      <c r="J378" t="s">
        <v>4425</v>
      </c>
      <c r="K378" t="s">
        <v>40</v>
      </c>
      <c r="L378" s="70" t="s">
        <v>21</v>
      </c>
      <c r="M378" s="70" t="s">
        <v>3946</v>
      </c>
      <c r="N378" s="37" t="s">
        <v>67</v>
      </c>
      <c r="O378" s="37" t="s">
        <v>67</v>
      </c>
      <c r="P378" s="37" t="s">
        <v>230</v>
      </c>
      <c r="Q378" s="75" t="s">
        <v>367</v>
      </c>
      <c r="R378" t="s">
        <v>3696</v>
      </c>
      <c r="S378" s="38">
        <v>17</v>
      </c>
      <c r="T378">
        <v>1</v>
      </c>
      <c r="U378">
        <v>0</v>
      </c>
      <c r="V378" s="43">
        <f>SUMIF(ResumenCotizacion!$C:$C,E378,ResumenCotizacion!$P:$P)</f>
        <v>0</v>
      </c>
      <c r="W378" s="68">
        <f>IF(H378="USD",S378*SolCotizacion!$J$18,S378)</f>
        <v>66699.33</v>
      </c>
      <c r="X378" s="3">
        <f>ROUND(W378/(1-VLOOKUP("Total porcentaje:",ResumenCotizacion!$F:$H,3,0)),2)</f>
        <v>72499.27</v>
      </c>
      <c r="Y378" s="3">
        <f t="shared" si="23"/>
        <v>0</v>
      </c>
    </row>
    <row r="379" spans="1:25" ht="14.25" x14ac:dyDescent="0.2">
      <c r="A379" s="18" t="str">
        <f t="shared" si="20"/>
        <v>Catalogo principalOVS_ES ACADEMICO76A-00926</v>
      </c>
      <c r="B379" s="18" t="str">
        <f t="shared" si="21"/>
        <v>76A-00926OVS_ES ACADEMICO</v>
      </c>
      <c r="C379" s="18"/>
      <c r="D379" t="s">
        <v>122</v>
      </c>
      <c r="E379" t="s">
        <v>368</v>
      </c>
      <c r="F379" t="s">
        <v>230</v>
      </c>
      <c r="G379" s="18" t="str">
        <f t="shared" si="22"/>
        <v>Catalogo principal</v>
      </c>
      <c r="H379" s="43" t="s">
        <v>121</v>
      </c>
      <c r="I379" s="37" t="s">
        <v>67</v>
      </c>
      <c r="J379" t="s">
        <v>4426</v>
      </c>
      <c r="K379" t="s">
        <v>40</v>
      </c>
      <c r="L379" s="70" t="s">
        <v>21</v>
      </c>
      <c r="M379" s="70" t="s">
        <v>3946</v>
      </c>
      <c r="N379" s="37" t="s">
        <v>67</v>
      </c>
      <c r="O379" s="37" t="s">
        <v>67</v>
      </c>
      <c r="P379" s="37" t="s">
        <v>230</v>
      </c>
      <c r="Q379" s="75" t="s">
        <v>368</v>
      </c>
      <c r="R379" t="s">
        <v>3696</v>
      </c>
      <c r="S379" s="38">
        <v>17</v>
      </c>
      <c r="T379">
        <v>1</v>
      </c>
      <c r="U379">
        <v>0</v>
      </c>
      <c r="V379" s="43">
        <f>SUMIF(ResumenCotizacion!$C:$C,E379,ResumenCotizacion!$P:$P)</f>
        <v>0</v>
      </c>
      <c r="W379" s="68">
        <f>IF(H379="USD",S379*SolCotizacion!$J$18,S379)</f>
        <v>66699.33</v>
      </c>
      <c r="X379" s="3">
        <f>ROUND(W379/(1-VLOOKUP("Total porcentaje:",ResumenCotizacion!$F:$H,3,0)),2)</f>
        <v>72499.27</v>
      </c>
      <c r="Y379" s="3">
        <f t="shared" si="23"/>
        <v>0</v>
      </c>
    </row>
    <row r="380" spans="1:25" ht="14.25" x14ac:dyDescent="0.2">
      <c r="A380" s="18" t="str">
        <f t="shared" si="20"/>
        <v>Catalogo principalOVS_ES ACADEMICO76A-00927</v>
      </c>
      <c r="B380" s="18" t="str">
        <f t="shared" si="21"/>
        <v>76A-00927OVS_ES ACADEMICO</v>
      </c>
      <c r="C380" s="18"/>
      <c r="D380" t="s">
        <v>122</v>
      </c>
      <c r="E380" t="s">
        <v>369</v>
      </c>
      <c r="F380" t="s">
        <v>230</v>
      </c>
      <c r="G380" s="18" t="str">
        <f t="shared" si="22"/>
        <v>Catalogo principal</v>
      </c>
      <c r="H380" s="43" t="s">
        <v>121</v>
      </c>
      <c r="I380" s="37" t="s">
        <v>67</v>
      </c>
      <c r="J380" t="s">
        <v>4427</v>
      </c>
      <c r="K380" t="s">
        <v>40</v>
      </c>
      <c r="L380" s="70" t="s">
        <v>21</v>
      </c>
      <c r="M380" s="70" t="s">
        <v>3963</v>
      </c>
      <c r="N380" s="37" t="s">
        <v>67</v>
      </c>
      <c r="O380" s="37" t="s">
        <v>67</v>
      </c>
      <c r="P380" s="37" t="s">
        <v>230</v>
      </c>
      <c r="Q380" s="75" t="s">
        <v>369</v>
      </c>
      <c r="R380" t="s">
        <v>3696</v>
      </c>
      <c r="S380" s="38">
        <v>15</v>
      </c>
      <c r="T380">
        <v>1</v>
      </c>
      <c r="U380">
        <v>0</v>
      </c>
      <c r="V380" s="43">
        <f>SUMIF(ResumenCotizacion!$C:$C,E380,ResumenCotizacion!$P:$P)</f>
        <v>0</v>
      </c>
      <c r="W380" s="68">
        <f>IF(H380="USD",S380*SolCotizacion!$J$18,S380)</f>
        <v>58852.35</v>
      </c>
      <c r="X380" s="3">
        <f>ROUND(W380/(1-VLOOKUP("Total porcentaje:",ResumenCotizacion!$F:$H,3,0)),2)</f>
        <v>63969.95</v>
      </c>
      <c r="Y380" s="3">
        <f t="shared" si="23"/>
        <v>0</v>
      </c>
    </row>
    <row r="381" spans="1:25" ht="14.25" x14ac:dyDescent="0.2">
      <c r="A381" s="18" t="str">
        <f t="shared" si="20"/>
        <v>Catalogo principalOVS_ES ACADEMICO76A-00928</v>
      </c>
      <c r="B381" s="18" t="str">
        <f t="shared" si="21"/>
        <v>76A-00928OVS_ES ACADEMICO</v>
      </c>
      <c r="C381" s="18"/>
      <c r="D381" t="s">
        <v>122</v>
      </c>
      <c r="E381" t="s">
        <v>370</v>
      </c>
      <c r="F381" t="s">
        <v>230</v>
      </c>
      <c r="G381" s="18" t="str">
        <f t="shared" si="22"/>
        <v>Catalogo principal</v>
      </c>
      <c r="H381" s="43" t="s">
        <v>121</v>
      </c>
      <c r="I381" s="37" t="s">
        <v>67</v>
      </c>
      <c r="J381" t="s">
        <v>4428</v>
      </c>
      <c r="K381" t="s">
        <v>40</v>
      </c>
      <c r="L381" s="70" t="s">
        <v>21</v>
      </c>
      <c r="M381" s="70" t="s">
        <v>3963</v>
      </c>
      <c r="N381" s="37" t="s">
        <v>67</v>
      </c>
      <c r="O381" s="37" t="s">
        <v>67</v>
      </c>
      <c r="P381" s="37" t="s">
        <v>230</v>
      </c>
      <c r="Q381" s="75" t="s">
        <v>370</v>
      </c>
      <c r="R381" t="s">
        <v>3696</v>
      </c>
      <c r="S381" s="38">
        <v>15</v>
      </c>
      <c r="T381">
        <v>1</v>
      </c>
      <c r="U381">
        <v>0</v>
      </c>
      <c r="V381" s="43">
        <f>SUMIF(ResumenCotizacion!$C:$C,E381,ResumenCotizacion!$P:$P)</f>
        <v>0</v>
      </c>
      <c r="W381" s="68">
        <f>IF(H381="USD",S381*SolCotizacion!$J$18,S381)</f>
        <v>58852.35</v>
      </c>
      <c r="X381" s="3">
        <f>ROUND(W381/(1-VLOOKUP("Total porcentaje:",ResumenCotizacion!$F:$H,3,0)),2)</f>
        <v>63969.95</v>
      </c>
      <c r="Y381" s="3">
        <f t="shared" si="23"/>
        <v>0</v>
      </c>
    </row>
    <row r="382" spans="1:25" ht="14.25" x14ac:dyDescent="0.2">
      <c r="A382" s="18" t="str">
        <f t="shared" si="20"/>
        <v>Catalogo principalOVS_ES ACADEMICO76A-00937</v>
      </c>
      <c r="B382" s="18" t="str">
        <f t="shared" si="21"/>
        <v>76A-00937OVS_ES ACADEMICO</v>
      </c>
      <c r="C382" s="18"/>
      <c r="D382" t="s">
        <v>122</v>
      </c>
      <c r="E382" t="s">
        <v>371</v>
      </c>
      <c r="F382" t="s">
        <v>230</v>
      </c>
      <c r="G382" s="18" t="str">
        <f t="shared" si="22"/>
        <v>Catalogo principal</v>
      </c>
      <c r="H382" s="43" t="s">
        <v>121</v>
      </c>
      <c r="I382" s="37" t="s">
        <v>67</v>
      </c>
      <c r="J382" t="s">
        <v>4429</v>
      </c>
      <c r="K382" t="s">
        <v>40</v>
      </c>
      <c r="L382" s="70" t="s">
        <v>21</v>
      </c>
      <c r="M382" s="70" t="s">
        <v>3963</v>
      </c>
      <c r="N382" s="37" t="s">
        <v>67</v>
      </c>
      <c r="O382" s="37" t="s">
        <v>67</v>
      </c>
      <c r="P382" s="37" t="s">
        <v>230</v>
      </c>
      <c r="Q382" s="75" t="s">
        <v>371</v>
      </c>
      <c r="R382" t="s">
        <v>3696</v>
      </c>
      <c r="S382" s="38">
        <v>11</v>
      </c>
      <c r="T382">
        <v>1</v>
      </c>
      <c r="U382">
        <v>0</v>
      </c>
      <c r="V382" s="43">
        <f>SUMIF(ResumenCotizacion!$C:$C,E382,ResumenCotizacion!$P:$P)</f>
        <v>0</v>
      </c>
      <c r="W382" s="68">
        <f>IF(H382="USD",S382*SolCotizacion!$J$18,S382)</f>
        <v>43158.39</v>
      </c>
      <c r="X382" s="3">
        <f>ROUND(W382/(1-VLOOKUP("Total porcentaje:",ResumenCotizacion!$F:$H,3,0)),2)</f>
        <v>46911.29</v>
      </c>
      <c r="Y382" s="3">
        <f t="shared" si="23"/>
        <v>0</v>
      </c>
    </row>
    <row r="383" spans="1:25" ht="14.25" x14ac:dyDescent="0.2">
      <c r="A383" s="18" t="str">
        <f t="shared" si="20"/>
        <v>Catalogo principalOVS_ES ACADEMICO76A-00938</v>
      </c>
      <c r="B383" s="18" t="str">
        <f t="shared" si="21"/>
        <v>76A-00938OVS_ES ACADEMICO</v>
      </c>
      <c r="C383" s="18"/>
      <c r="D383" t="s">
        <v>122</v>
      </c>
      <c r="E383" t="s">
        <v>372</v>
      </c>
      <c r="F383" t="s">
        <v>230</v>
      </c>
      <c r="G383" s="18" t="str">
        <f t="shared" si="22"/>
        <v>Catalogo principal</v>
      </c>
      <c r="H383" s="43" t="s">
        <v>121</v>
      </c>
      <c r="I383" s="37" t="s">
        <v>67</v>
      </c>
      <c r="J383" t="s">
        <v>4430</v>
      </c>
      <c r="K383" t="s">
        <v>40</v>
      </c>
      <c r="L383" s="70" t="s">
        <v>21</v>
      </c>
      <c r="M383" s="70" t="s">
        <v>3963</v>
      </c>
      <c r="N383" s="37" t="s">
        <v>67</v>
      </c>
      <c r="O383" s="37" t="s">
        <v>67</v>
      </c>
      <c r="P383" s="37" t="s">
        <v>230</v>
      </c>
      <c r="Q383" s="75" t="s">
        <v>372</v>
      </c>
      <c r="R383" t="s">
        <v>3696</v>
      </c>
      <c r="S383" s="38">
        <v>12</v>
      </c>
      <c r="T383">
        <v>1</v>
      </c>
      <c r="U383">
        <v>0</v>
      </c>
      <c r="V383" s="43">
        <f>SUMIF(ResumenCotizacion!$C:$C,E383,ResumenCotizacion!$P:$P)</f>
        <v>0</v>
      </c>
      <c r="W383" s="68">
        <f>IF(H383="USD",S383*SolCotizacion!$J$18,S383)</f>
        <v>47081.88</v>
      </c>
      <c r="X383" s="3">
        <f>ROUND(W383/(1-VLOOKUP("Total porcentaje:",ResumenCotizacion!$F:$H,3,0)),2)</f>
        <v>51175.96</v>
      </c>
      <c r="Y383" s="3">
        <f t="shared" si="23"/>
        <v>0</v>
      </c>
    </row>
    <row r="384" spans="1:25" ht="14.25" x14ac:dyDescent="0.2">
      <c r="A384" s="18" t="str">
        <f t="shared" si="20"/>
        <v>Catalogo principalOVS_ES ACADEMICO76A-00939</v>
      </c>
      <c r="B384" s="18" t="str">
        <f t="shared" si="21"/>
        <v>76A-00939OVS_ES ACADEMICO</v>
      </c>
      <c r="C384" s="18"/>
      <c r="D384" t="s">
        <v>122</v>
      </c>
      <c r="E384" t="s">
        <v>373</v>
      </c>
      <c r="F384" t="s">
        <v>230</v>
      </c>
      <c r="G384" s="18" t="str">
        <f t="shared" si="22"/>
        <v>Catalogo principal</v>
      </c>
      <c r="H384" s="43" t="s">
        <v>121</v>
      </c>
      <c r="I384" s="37" t="s">
        <v>67</v>
      </c>
      <c r="J384" t="s">
        <v>4431</v>
      </c>
      <c r="K384" t="s">
        <v>40</v>
      </c>
      <c r="L384" s="70" t="s">
        <v>21</v>
      </c>
      <c r="M384" s="70" t="s">
        <v>3963</v>
      </c>
      <c r="N384" s="37" t="s">
        <v>67</v>
      </c>
      <c r="O384" s="37" t="s">
        <v>67</v>
      </c>
      <c r="P384" s="37" t="s">
        <v>230</v>
      </c>
      <c r="Q384" s="75" t="s">
        <v>373</v>
      </c>
      <c r="R384" t="s">
        <v>3696</v>
      </c>
      <c r="S384" s="38">
        <v>11</v>
      </c>
      <c r="T384">
        <v>1</v>
      </c>
      <c r="U384">
        <v>0</v>
      </c>
      <c r="V384" s="43">
        <f>SUMIF(ResumenCotizacion!$C:$C,E384,ResumenCotizacion!$P:$P)</f>
        <v>0</v>
      </c>
      <c r="W384" s="68">
        <f>IF(H384="USD",S384*SolCotizacion!$J$18,S384)</f>
        <v>43158.39</v>
      </c>
      <c r="X384" s="3">
        <f>ROUND(W384/(1-VLOOKUP("Total porcentaje:",ResumenCotizacion!$F:$H,3,0)),2)</f>
        <v>46911.29</v>
      </c>
      <c r="Y384" s="3">
        <f t="shared" si="23"/>
        <v>0</v>
      </c>
    </row>
    <row r="385" spans="1:25" ht="14.25" x14ac:dyDescent="0.2">
      <c r="A385" s="18" t="str">
        <f t="shared" si="20"/>
        <v>Catalogo principalOVS_ES ACADEMICO76A-00946</v>
      </c>
      <c r="B385" s="18" t="str">
        <f t="shared" si="21"/>
        <v>76A-00946OVS_ES ACADEMICO</v>
      </c>
      <c r="C385" s="18"/>
      <c r="D385" t="s">
        <v>122</v>
      </c>
      <c r="E385" t="s">
        <v>374</v>
      </c>
      <c r="F385" t="s">
        <v>230</v>
      </c>
      <c r="G385" s="18" t="str">
        <f t="shared" si="22"/>
        <v>Catalogo principal</v>
      </c>
      <c r="H385" s="43" t="s">
        <v>121</v>
      </c>
      <c r="I385" s="37" t="s">
        <v>67</v>
      </c>
      <c r="J385" t="s">
        <v>4432</v>
      </c>
      <c r="K385" t="s">
        <v>40</v>
      </c>
      <c r="L385" s="70" t="s">
        <v>21</v>
      </c>
      <c r="M385" s="70" t="s">
        <v>3946</v>
      </c>
      <c r="N385" s="37" t="s">
        <v>67</v>
      </c>
      <c r="O385" s="37" t="s">
        <v>67</v>
      </c>
      <c r="P385" s="37" t="s">
        <v>230</v>
      </c>
      <c r="Q385" s="75" t="s">
        <v>374</v>
      </c>
      <c r="R385" t="s">
        <v>3696</v>
      </c>
      <c r="S385" s="38">
        <v>16</v>
      </c>
      <c r="T385">
        <v>1</v>
      </c>
      <c r="U385">
        <v>0</v>
      </c>
      <c r="V385" s="43">
        <f>SUMIF(ResumenCotizacion!$C:$C,E385,ResumenCotizacion!$P:$P)</f>
        <v>0</v>
      </c>
      <c r="W385" s="68">
        <f>IF(H385="USD",S385*SolCotizacion!$J$18,S385)</f>
        <v>62775.839999999997</v>
      </c>
      <c r="X385" s="3">
        <f>ROUND(W385/(1-VLOOKUP("Total porcentaje:",ResumenCotizacion!$F:$H,3,0)),2)</f>
        <v>68234.61</v>
      </c>
      <c r="Y385" s="3">
        <f t="shared" si="23"/>
        <v>0</v>
      </c>
    </row>
    <row r="386" spans="1:25" ht="14.25" x14ac:dyDescent="0.2">
      <c r="A386" s="18" t="str">
        <f t="shared" si="20"/>
        <v>Catalogo principalOVS_ES ACADEMICO76A-00947</v>
      </c>
      <c r="B386" s="18" t="str">
        <f t="shared" si="21"/>
        <v>76A-00947OVS_ES ACADEMICO</v>
      </c>
      <c r="C386" s="18"/>
      <c r="D386" t="s">
        <v>122</v>
      </c>
      <c r="E386" t="s">
        <v>375</v>
      </c>
      <c r="F386" t="s">
        <v>230</v>
      </c>
      <c r="G386" s="18" t="str">
        <f t="shared" si="22"/>
        <v>Catalogo principal</v>
      </c>
      <c r="H386" s="43" t="s">
        <v>121</v>
      </c>
      <c r="I386" s="37" t="s">
        <v>67</v>
      </c>
      <c r="J386" t="s">
        <v>4433</v>
      </c>
      <c r="K386" t="s">
        <v>40</v>
      </c>
      <c r="L386" s="70" t="s">
        <v>21</v>
      </c>
      <c r="M386" s="70" t="s">
        <v>3946</v>
      </c>
      <c r="N386" s="37" t="s">
        <v>67</v>
      </c>
      <c r="O386" s="37" t="s">
        <v>67</v>
      </c>
      <c r="P386" s="37" t="s">
        <v>230</v>
      </c>
      <c r="Q386" s="75" t="s">
        <v>375</v>
      </c>
      <c r="R386" t="s">
        <v>3696</v>
      </c>
      <c r="S386" s="38">
        <v>16</v>
      </c>
      <c r="T386">
        <v>1</v>
      </c>
      <c r="U386">
        <v>0</v>
      </c>
      <c r="V386" s="43">
        <f>SUMIF(ResumenCotizacion!$C:$C,E386,ResumenCotizacion!$P:$P)</f>
        <v>0</v>
      </c>
      <c r="W386" s="68">
        <f>IF(H386="USD",S386*SolCotizacion!$J$18,S386)</f>
        <v>62775.839999999997</v>
      </c>
      <c r="X386" s="3">
        <f>ROUND(W386/(1-VLOOKUP("Total porcentaje:",ResumenCotizacion!$F:$H,3,0)),2)</f>
        <v>68234.61</v>
      </c>
      <c r="Y386" s="3">
        <f t="shared" si="23"/>
        <v>0</v>
      </c>
    </row>
    <row r="387" spans="1:25" ht="14.25" x14ac:dyDescent="0.2">
      <c r="A387" s="18" t="str">
        <f t="shared" ref="A387:A450" si="24">D387&amp;F387&amp;E387</f>
        <v>Catalogo principalOVS_ES ACADEMICO76A-00948</v>
      </c>
      <c r="B387" s="18" t="str">
        <f t="shared" ref="B387:B450" si="25">E387&amp;F387</f>
        <v>76A-00948OVS_ES ACADEMICO</v>
      </c>
      <c r="C387" s="18"/>
      <c r="D387" t="s">
        <v>122</v>
      </c>
      <c r="E387" t="s">
        <v>376</v>
      </c>
      <c r="F387" t="s">
        <v>230</v>
      </c>
      <c r="G387" s="18" t="str">
        <f t="shared" ref="G387:G450" si="26">D387</f>
        <v>Catalogo principal</v>
      </c>
      <c r="H387" s="43" t="s">
        <v>121</v>
      </c>
      <c r="I387" s="37" t="s">
        <v>67</v>
      </c>
      <c r="J387" t="s">
        <v>4434</v>
      </c>
      <c r="K387" t="s">
        <v>40</v>
      </c>
      <c r="L387" s="70" t="s">
        <v>21</v>
      </c>
      <c r="M387" s="70" t="s">
        <v>3963</v>
      </c>
      <c r="N387" s="37" t="s">
        <v>67</v>
      </c>
      <c r="O387" s="37" t="s">
        <v>67</v>
      </c>
      <c r="P387" s="37" t="s">
        <v>230</v>
      </c>
      <c r="Q387" s="75" t="s">
        <v>376</v>
      </c>
      <c r="R387" t="s">
        <v>3696</v>
      </c>
      <c r="S387" s="38">
        <v>13</v>
      </c>
      <c r="T387">
        <v>1</v>
      </c>
      <c r="U387">
        <v>0</v>
      </c>
      <c r="V387" s="43">
        <f>SUMIF(ResumenCotizacion!$C:$C,E387,ResumenCotizacion!$P:$P)</f>
        <v>0</v>
      </c>
      <c r="W387" s="68">
        <f>IF(H387="USD",S387*SolCotizacion!$J$18,S387)</f>
        <v>51005.369999999995</v>
      </c>
      <c r="X387" s="3">
        <f>ROUND(W387/(1-VLOOKUP("Total porcentaje:",ResumenCotizacion!$F:$H,3,0)),2)</f>
        <v>55440.62</v>
      </c>
      <c r="Y387" s="3">
        <f t="shared" ref="Y387:Y450" si="27">V387*X387</f>
        <v>0</v>
      </c>
    </row>
    <row r="388" spans="1:25" ht="14.25" x14ac:dyDescent="0.2">
      <c r="A388" s="18" t="str">
        <f t="shared" si="24"/>
        <v>Catalogo principalOVS_ES ACADEMICO76A-00949</v>
      </c>
      <c r="B388" s="18" t="str">
        <f t="shared" si="25"/>
        <v>76A-00949OVS_ES ACADEMICO</v>
      </c>
      <c r="C388" s="18"/>
      <c r="D388" t="s">
        <v>122</v>
      </c>
      <c r="E388" t="s">
        <v>377</v>
      </c>
      <c r="F388" t="s">
        <v>230</v>
      </c>
      <c r="G388" s="18" t="str">
        <f t="shared" si="26"/>
        <v>Catalogo principal</v>
      </c>
      <c r="H388" s="43" t="s">
        <v>121</v>
      </c>
      <c r="I388" s="37" t="s">
        <v>67</v>
      </c>
      <c r="J388" t="s">
        <v>4435</v>
      </c>
      <c r="K388" t="s">
        <v>40</v>
      </c>
      <c r="L388" s="70" t="s">
        <v>21</v>
      </c>
      <c r="M388" s="70" t="s">
        <v>3963</v>
      </c>
      <c r="N388" s="37" t="s">
        <v>67</v>
      </c>
      <c r="O388" s="37" t="s">
        <v>67</v>
      </c>
      <c r="P388" s="37" t="s">
        <v>230</v>
      </c>
      <c r="Q388" s="75" t="s">
        <v>377</v>
      </c>
      <c r="R388" t="s">
        <v>3696</v>
      </c>
      <c r="S388" s="38">
        <v>13</v>
      </c>
      <c r="T388">
        <v>1</v>
      </c>
      <c r="U388">
        <v>0</v>
      </c>
      <c r="V388" s="43">
        <f>SUMIF(ResumenCotizacion!$C:$C,E388,ResumenCotizacion!$P:$P)</f>
        <v>0</v>
      </c>
      <c r="W388" s="68">
        <f>IF(H388="USD",S388*SolCotizacion!$J$18,S388)</f>
        <v>51005.369999999995</v>
      </c>
      <c r="X388" s="3">
        <f>ROUND(W388/(1-VLOOKUP("Total porcentaje:",ResumenCotizacion!$F:$H,3,0)),2)</f>
        <v>55440.62</v>
      </c>
      <c r="Y388" s="3">
        <f t="shared" si="27"/>
        <v>0</v>
      </c>
    </row>
    <row r="389" spans="1:25" ht="14.25" x14ac:dyDescent="0.2">
      <c r="A389" s="18" t="str">
        <f t="shared" si="24"/>
        <v>Catalogo principalOVS_ES ACADEMICO76A-01004</v>
      </c>
      <c r="B389" s="18" t="str">
        <f t="shared" si="25"/>
        <v>76A-01004OVS_ES ACADEMICO</v>
      </c>
      <c r="C389" s="18"/>
      <c r="D389" t="s">
        <v>122</v>
      </c>
      <c r="E389" t="s">
        <v>378</v>
      </c>
      <c r="F389" t="s">
        <v>230</v>
      </c>
      <c r="G389" s="18" t="str">
        <f t="shared" si="26"/>
        <v>Catalogo principal</v>
      </c>
      <c r="H389" s="43" t="s">
        <v>121</v>
      </c>
      <c r="I389" s="37" t="s">
        <v>67</v>
      </c>
      <c r="J389" t="s">
        <v>4436</v>
      </c>
      <c r="K389" t="s">
        <v>40</v>
      </c>
      <c r="L389" s="70" t="s">
        <v>21</v>
      </c>
      <c r="M389" s="70" t="s">
        <v>3946</v>
      </c>
      <c r="N389" s="37" t="s">
        <v>67</v>
      </c>
      <c r="O389" s="37" t="s">
        <v>67</v>
      </c>
      <c r="P389" s="37" t="s">
        <v>230</v>
      </c>
      <c r="Q389" s="75" t="s">
        <v>378</v>
      </c>
      <c r="R389" t="s">
        <v>3696</v>
      </c>
      <c r="S389" s="38">
        <v>27</v>
      </c>
      <c r="T389">
        <v>1</v>
      </c>
      <c r="U389">
        <v>0</v>
      </c>
      <c r="V389" s="43">
        <f>SUMIF(ResumenCotizacion!$C:$C,E389,ResumenCotizacion!$P:$P)</f>
        <v>0</v>
      </c>
      <c r="W389" s="68">
        <f>IF(H389="USD",S389*SolCotizacion!$J$18,S389)</f>
        <v>105934.23</v>
      </c>
      <c r="X389" s="3">
        <f>ROUND(W389/(1-VLOOKUP("Total porcentaje:",ResumenCotizacion!$F:$H,3,0)),2)</f>
        <v>115145.9</v>
      </c>
      <c r="Y389" s="3">
        <f t="shared" si="27"/>
        <v>0</v>
      </c>
    </row>
    <row r="390" spans="1:25" ht="14.25" x14ac:dyDescent="0.2">
      <c r="A390" s="18" t="str">
        <f t="shared" si="24"/>
        <v>Catalogo principalOVS_ES ACADEMICO76A-01005</v>
      </c>
      <c r="B390" s="18" t="str">
        <f t="shared" si="25"/>
        <v>76A-01005OVS_ES ACADEMICO</v>
      </c>
      <c r="C390" s="18"/>
      <c r="D390" t="s">
        <v>122</v>
      </c>
      <c r="E390" t="s">
        <v>379</v>
      </c>
      <c r="F390" t="s">
        <v>230</v>
      </c>
      <c r="G390" s="18" t="str">
        <f t="shared" si="26"/>
        <v>Catalogo principal</v>
      </c>
      <c r="H390" s="43" t="s">
        <v>121</v>
      </c>
      <c r="I390" s="37" t="s">
        <v>67</v>
      </c>
      <c r="J390" t="s">
        <v>4437</v>
      </c>
      <c r="K390" t="s">
        <v>40</v>
      </c>
      <c r="L390" s="70" t="s">
        <v>21</v>
      </c>
      <c r="M390" s="70" t="s">
        <v>3946</v>
      </c>
      <c r="N390" s="37" t="s">
        <v>67</v>
      </c>
      <c r="O390" s="37" t="s">
        <v>67</v>
      </c>
      <c r="P390" s="37" t="s">
        <v>230</v>
      </c>
      <c r="Q390" s="75" t="s">
        <v>379</v>
      </c>
      <c r="R390" t="s">
        <v>3696</v>
      </c>
      <c r="S390" s="38">
        <v>26</v>
      </c>
      <c r="T390">
        <v>1</v>
      </c>
      <c r="U390">
        <v>0</v>
      </c>
      <c r="V390" s="43">
        <f>SUMIF(ResumenCotizacion!$C:$C,E390,ResumenCotizacion!$P:$P)</f>
        <v>0</v>
      </c>
      <c r="W390" s="68">
        <f>IF(H390="USD",S390*SolCotizacion!$J$18,S390)</f>
        <v>102010.73999999999</v>
      </c>
      <c r="X390" s="3">
        <f>ROUND(W390/(1-VLOOKUP("Total porcentaje:",ResumenCotizacion!$F:$H,3,0)),2)</f>
        <v>110881.24</v>
      </c>
      <c r="Y390" s="3">
        <f t="shared" si="27"/>
        <v>0</v>
      </c>
    </row>
    <row r="391" spans="1:25" ht="14.25" x14ac:dyDescent="0.2">
      <c r="A391" s="18" t="str">
        <f t="shared" si="24"/>
        <v>Catalogo principalOVS_ES ACADEMICO76A-01006</v>
      </c>
      <c r="B391" s="18" t="str">
        <f t="shared" si="25"/>
        <v>76A-01006OVS_ES ACADEMICO</v>
      </c>
      <c r="C391" s="18"/>
      <c r="D391" t="s">
        <v>122</v>
      </c>
      <c r="E391" t="s">
        <v>380</v>
      </c>
      <c r="F391" t="s">
        <v>230</v>
      </c>
      <c r="G391" s="18" t="str">
        <f t="shared" si="26"/>
        <v>Catalogo principal</v>
      </c>
      <c r="H391" s="43" t="s">
        <v>121</v>
      </c>
      <c r="I391" s="37" t="s">
        <v>67</v>
      </c>
      <c r="J391" t="s">
        <v>4438</v>
      </c>
      <c r="K391" t="s">
        <v>40</v>
      </c>
      <c r="L391" s="70" t="s">
        <v>21</v>
      </c>
      <c r="M391" s="70" t="s">
        <v>3946</v>
      </c>
      <c r="N391" s="37" t="s">
        <v>67</v>
      </c>
      <c r="O391" s="37" t="s">
        <v>67</v>
      </c>
      <c r="P391" s="37" t="s">
        <v>230</v>
      </c>
      <c r="Q391" s="75" t="s">
        <v>380</v>
      </c>
      <c r="R391" t="s">
        <v>3696</v>
      </c>
      <c r="S391" s="38">
        <v>27</v>
      </c>
      <c r="T391">
        <v>1</v>
      </c>
      <c r="U391">
        <v>0</v>
      </c>
      <c r="V391" s="43">
        <f>SUMIF(ResumenCotizacion!$C:$C,E391,ResumenCotizacion!$P:$P)</f>
        <v>0</v>
      </c>
      <c r="W391" s="68">
        <f>IF(H391="USD",S391*SolCotizacion!$J$18,S391)</f>
        <v>105934.23</v>
      </c>
      <c r="X391" s="3">
        <f>ROUND(W391/(1-VLOOKUP("Total porcentaje:",ResumenCotizacion!$F:$H,3,0)),2)</f>
        <v>115145.9</v>
      </c>
      <c r="Y391" s="3">
        <f t="shared" si="27"/>
        <v>0</v>
      </c>
    </row>
    <row r="392" spans="1:25" ht="14.25" x14ac:dyDescent="0.2">
      <c r="A392" s="18" t="str">
        <f t="shared" si="24"/>
        <v>Catalogo principalOVS_ES ACADEMICO76A-01007</v>
      </c>
      <c r="B392" s="18" t="str">
        <f t="shared" si="25"/>
        <v>76A-01007OVS_ES ACADEMICO</v>
      </c>
      <c r="C392" s="18"/>
      <c r="D392" t="s">
        <v>122</v>
      </c>
      <c r="E392" t="s">
        <v>381</v>
      </c>
      <c r="F392" t="s">
        <v>230</v>
      </c>
      <c r="G392" s="18" t="str">
        <f t="shared" si="26"/>
        <v>Catalogo principal</v>
      </c>
      <c r="H392" s="43" t="s">
        <v>121</v>
      </c>
      <c r="I392" s="37" t="s">
        <v>67</v>
      </c>
      <c r="J392" t="s">
        <v>4439</v>
      </c>
      <c r="K392" t="s">
        <v>40</v>
      </c>
      <c r="L392" s="70" t="s">
        <v>21</v>
      </c>
      <c r="M392" s="70" t="s">
        <v>3946</v>
      </c>
      <c r="N392" s="37" t="s">
        <v>67</v>
      </c>
      <c r="O392" s="37" t="s">
        <v>67</v>
      </c>
      <c r="P392" s="37" t="s">
        <v>230</v>
      </c>
      <c r="Q392" s="75" t="s">
        <v>381</v>
      </c>
      <c r="R392" t="s">
        <v>3696</v>
      </c>
      <c r="S392" s="38">
        <v>26</v>
      </c>
      <c r="T392">
        <v>1</v>
      </c>
      <c r="U392">
        <v>0</v>
      </c>
      <c r="V392" s="43">
        <f>SUMIF(ResumenCotizacion!$C:$C,E392,ResumenCotizacion!$P:$P)</f>
        <v>0</v>
      </c>
      <c r="W392" s="68">
        <f>IF(H392="USD",S392*SolCotizacion!$J$18,S392)</f>
        <v>102010.73999999999</v>
      </c>
      <c r="X392" s="3">
        <f>ROUND(W392/(1-VLOOKUP("Total porcentaje:",ResumenCotizacion!$F:$H,3,0)),2)</f>
        <v>110881.24</v>
      </c>
      <c r="Y392" s="3">
        <f t="shared" si="27"/>
        <v>0</v>
      </c>
    </row>
    <row r="393" spans="1:25" ht="14.25" x14ac:dyDescent="0.2">
      <c r="A393" s="18" t="str">
        <f t="shared" si="24"/>
        <v>Catalogo principalOVS_ES ACADEMICO76A-01008</v>
      </c>
      <c r="B393" s="18" t="str">
        <f t="shared" si="25"/>
        <v>76A-01008OVS_ES ACADEMICO</v>
      </c>
      <c r="C393" s="18"/>
      <c r="D393" t="s">
        <v>122</v>
      </c>
      <c r="E393" t="s">
        <v>382</v>
      </c>
      <c r="F393" t="s">
        <v>230</v>
      </c>
      <c r="G393" s="18" t="str">
        <f t="shared" si="26"/>
        <v>Catalogo principal</v>
      </c>
      <c r="H393" s="43" t="s">
        <v>121</v>
      </c>
      <c r="I393" s="37" t="s">
        <v>67</v>
      </c>
      <c r="J393" t="s">
        <v>4440</v>
      </c>
      <c r="K393" t="s">
        <v>40</v>
      </c>
      <c r="L393" s="70" t="s">
        <v>21</v>
      </c>
      <c r="M393" s="70" t="s">
        <v>3963</v>
      </c>
      <c r="N393" s="37" t="s">
        <v>67</v>
      </c>
      <c r="O393" s="37" t="s">
        <v>67</v>
      </c>
      <c r="P393" s="37" t="s">
        <v>230</v>
      </c>
      <c r="Q393" s="75" t="s">
        <v>382</v>
      </c>
      <c r="R393" t="s">
        <v>3696</v>
      </c>
      <c r="S393" s="38">
        <v>12</v>
      </c>
      <c r="T393">
        <v>1</v>
      </c>
      <c r="U393">
        <v>0</v>
      </c>
      <c r="V393" s="43">
        <f>SUMIF(ResumenCotizacion!$C:$C,E393,ResumenCotizacion!$P:$P)</f>
        <v>0</v>
      </c>
      <c r="W393" s="68">
        <f>IF(H393="USD",S393*SolCotizacion!$J$18,S393)</f>
        <v>47081.88</v>
      </c>
      <c r="X393" s="3">
        <f>ROUND(W393/(1-VLOOKUP("Total porcentaje:",ResumenCotizacion!$F:$H,3,0)),2)</f>
        <v>51175.96</v>
      </c>
      <c r="Y393" s="3">
        <f t="shared" si="27"/>
        <v>0</v>
      </c>
    </row>
    <row r="394" spans="1:25" ht="14.25" x14ac:dyDescent="0.2">
      <c r="A394" s="18" t="str">
        <f t="shared" si="24"/>
        <v>Catalogo principalOVS_ES ACADEMICO76M-01415</v>
      </c>
      <c r="B394" s="18" t="str">
        <f t="shared" si="25"/>
        <v>76M-01415OVS_ES ACADEMICO</v>
      </c>
      <c r="C394" s="18"/>
      <c r="D394" t="s">
        <v>122</v>
      </c>
      <c r="E394" t="s">
        <v>383</v>
      </c>
      <c r="F394" t="s">
        <v>230</v>
      </c>
      <c r="G394" s="18" t="str">
        <f t="shared" si="26"/>
        <v>Catalogo principal</v>
      </c>
      <c r="H394" s="43" t="s">
        <v>121</v>
      </c>
      <c r="I394" s="37" t="s">
        <v>67</v>
      </c>
      <c r="J394" t="s">
        <v>4441</v>
      </c>
      <c r="K394" t="s">
        <v>40</v>
      </c>
      <c r="L394" s="70" t="s">
        <v>21</v>
      </c>
      <c r="M394" s="70" t="s">
        <v>3946</v>
      </c>
      <c r="N394" s="37" t="s">
        <v>67</v>
      </c>
      <c r="O394" s="37" t="s">
        <v>67</v>
      </c>
      <c r="P394" s="37" t="s">
        <v>230</v>
      </c>
      <c r="Q394" s="75" t="s">
        <v>383</v>
      </c>
      <c r="R394" t="s">
        <v>3696</v>
      </c>
      <c r="S394" s="38">
        <v>8</v>
      </c>
      <c r="T394">
        <v>1</v>
      </c>
      <c r="U394">
        <v>0</v>
      </c>
      <c r="V394" s="43">
        <f>SUMIF(ResumenCotizacion!$C:$C,E394,ResumenCotizacion!$P:$P)</f>
        <v>0</v>
      </c>
      <c r="W394" s="68">
        <f>IF(H394="USD",S394*SolCotizacion!$J$18,S394)</f>
        <v>31387.919999999998</v>
      </c>
      <c r="X394" s="3">
        <f>ROUND(W394/(1-VLOOKUP("Total porcentaje:",ResumenCotizacion!$F:$H,3,0)),2)</f>
        <v>34117.300000000003</v>
      </c>
      <c r="Y394" s="3">
        <f t="shared" si="27"/>
        <v>0</v>
      </c>
    </row>
    <row r="395" spans="1:25" ht="14.25" x14ac:dyDescent="0.2">
      <c r="A395" s="18" t="str">
        <f t="shared" si="24"/>
        <v>Catalogo principalOVS_ES ACADEMICO76M-01416</v>
      </c>
      <c r="B395" s="18" t="str">
        <f t="shared" si="25"/>
        <v>76M-01416OVS_ES ACADEMICO</v>
      </c>
      <c r="C395" s="18"/>
      <c r="D395" t="s">
        <v>122</v>
      </c>
      <c r="E395" t="s">
        <v>384</v>
      </c>
      <c r="F395" t="s">
        <v>230</v>
      </c>
      <c r="G395" s="18" t="str">
        <f t="shared" si="26"/>
        <v>Catalogo principal</v>
      </c>
      <c r="H395" s="43" t="s">
        <v>121</v>
      </c>
      <c r="I395" s="37" t="s">
        <v>67</v>
      </c>
      <c r="J395" t="s">
        <v>4442</v>
      </c>
      <c r="K395" t="s">
        <v>40</v>
      </c>
      <c r="L395" s="70" t="s">
        <v>21</v>
      </c>
      <c r="M395" s="70" t="s">
        <v>3946</v>
      </c>
      <c r="N395" s="37" t="s">
        <v>67</v>
      </c>
      <c r="O395" s="37" t="s">
        <v>67</v>
      </c>
      <c r="P395" s="37" t="s">
        <v>230</v>
      </c>
      <c r="Q395" s="75" t="s">
        <v>384</v>
      </c>
      <c r="R395" t="s">
        <v>3696</v>
      </c>
      <c r="S395" s="38">
        <v>8</v>
      </c>
      <c r="T395">
        <v>1</v>
      </c>
      <c r="U395">
        <v>0</v>
      </c>
      <c r="V395" s="43">
        <f>SUMIF(ResumenCotizacion!$C:$C,E395,ResumenCotizacion!$P:$P)</f>
        <v>0</v>
      </c>
      <c r="W395" s="68">
        <f>IF(H395="USD",S395*SolCotizacion!$J$18,S395)</f>
        <v>31387.919999999998</v>
      </c>
      <c r="X395" s="3">
        <f>ROUND(W395/(1-VLOOKUP("Total porcentaje:",ResumenCotizacion!$F:$H,3,0)),2)</f>
        <v>34117.300000000003</v>
      </c>
      <c r="Y395" s="3">
        <f t="shared" si="27"/>
        <v>0</v>
      </c>
    </row>
    <row r="396" spans="1:25" ht="14.25" x14ac:dyDescent="0.2">
      <c r="A396" s="18" t="str">
        <f t="shared" si="24"/>
        <v>Catalogo principalOVS_ES ACADEMICO76M-01417</v>
      </c>
      <c r="B396" s="18" t="str">
        <f t="shared" si="25"/>
        <v>76M-01417OVS_ES ACADEMICO</v>
      </c>
      <c r="C396" s="18"/>
      <c r="D396" t="s">
        <v>122</v>
      </c>
      <c r="E396" t="s">
        <v>385</v>
      </c>
      <c r="F396" t="s">
        <v>230</v>
      </c>
      <c r="G396" s="18" t="str">
        <f t="shared" si="26"/>
        <v>Catalogo principal</v>
      </c>
      <c r="H396" s="43" t="s">
        <v>121</v>
      </c>
      <c r="I396" s="37" t="s">
        <v>67</v>
      </c>
      <c r="J396" t="s">
        <v>4443</v>
      </c>
      <c r="K396" t="s">
        <v>40</v>
      </c>
      <c r="L396" s="70" t="s">
        <v>21</v>
      </c>
      <c r="M396" s="70" t="s">
        <v>3946</v>
      </c>
      <c r="N396" s="37" t="s">
        <v>67</v>
      </c>
      <c r="O396" s="37" t="s">
        <v>67</v>
      </c>
      <c r="P396" s="37" t="s">
        <v>230</v>
      </c>
      <c r="Q396" s="75" t="s">
        <v>385</v>
      </c>
      <c r="R396" t="s">
        <v>3696</v>
      </c>
      <c r="S396" s="38">
        <v>8</v>
      </c>
      <c r="T396">
        <v>1</v>
      </c>
      <c r="U396">
        <v>0</v>
      </c>
      <c r="V396" s="43">
        <f>SUMIF(ResumenCotizacion!$C:$C,E396,ResumenCotizacion!$P:$P)</f>
        <v>0</v>
      </c>
      <c r="W396" s="68">
        <f>IF(H396="USD",S396*SolCotizacion!$J$18,S396)</f>
        <v>31387.919999999998</v>
      </c>
      <c r="X396" s="3">
        <f>ROUND(W396/(1-VLOOKUP("Total porcentaje:",ResumenCotizacion!$F:$H,3,0)),2)</f>
        <v>34117.300000000003</v>
      </c>
      <c r="Y396" s="3">
        <f t="shared" si="27"/>
        <v>0</v>
      </c>
    </row>
    <row r="397" spans="1:25" ht="14.25" x14ac:dyDescent="0.2">
      <c r="A397" s="18" t="str">
        <f t="shared" si="24"/>
        <v>Catalogo principalOVS_ES ACADEMICO76M-01418</v>
      </c>
      <c r="B397" s="18" t="str">
        <f t="shared" si="25"/>
        <v>76M-01418OVS_ES ACADEMICO</v>
      </c>
      <c r="C397" s="18"/>
      <c r="D397" t="s">
        <v>122</v>
      </c>
      <c r="E397" t="s">
        <v>386</v>
      </c>
      <c r="F397" t="s">
        <v>230</v>
      </c>
      <c r="G397" s="18" t="str">
        <f t="shared" si="26"/>
        <v>Catalogo principal</v>
      </c>
      <c r="H397" s="43" t="s">
        <v>121</v>
      </c>
      <c r="I397" s="37" t="s">
        <v>67</v>
      </c>
      <c r="J397" t="s">
        <v>4444</v>
      </c>
      <c r="K397" t="s">
        <v>40</v>
      </c>
      <c r="L397" s="70" t="s">
        <v>21</v>
      </c>
      <c r="M397" s="70" t="s">
        <v>3946</v>
      </c>
      <c r="N397" s="37" t="s">
        <v>67</v>
      </c>
      <c r="O397" s="37" t="s">
        <v>67</v>
      </c>
      <c r="P397" s="37" t="s">
        <v>230</v>
      </c>
      <c r="Q397" s="75" t="s">
        <v>386</v>
      </c>
      <c r="R397" t="s">
        <v>3696</v>
      </c>
      <c r="S397" s="38">
        <v>8</v>
      </c>
      <c r="T397">
        <v>1</v>
      </c>
      <c r="U397">
        <v>0</v>
      </c>
      <c r="V397" s="43">
        <f>SUMIF(ResumenCotizacion!$C:$C,E397,ResumenCotizacion!$P:$P)</f>
        <v>0</v>
      </c>
      <c r="W397" s="68">
        <f>IF(H397="USD",S397*SolCotizacion!$J$18,S397)</f>
        <v>31387.919999999998</v>
      </c>
      <c r="X397" s="3">
        <f>ROUND(W397/(1-VLOOKUP("Total porcentaje:",ResumenCotizacion!$F:$H,3,0)),2)</f>
        <v>34117.300000000003</v>
      </c>
      <c r="Y397" s="3">
        <f t="shared" si="27"/>
        <v>0</v>
      </c>
    </row>
    <row r="398" spans="1:25" ht="14.25" x14ac:dyDescent="0.2">
      <c r="A398" s="18" t="str">
        <f t="shared" si="24"/>
        <v>Catalogo principalOVS_ES ACADEMICO76M-01419</v>
      </c>
      <c r="B398" s="18" t="str">
        <f t="shared" si="25"/>
        <v>76M-01419OVS_ES ACADEMICO</v>
      </c>
      <c r="C398" s="18"/>
      <c r="D398" t="s">
        <v>122</v>
      </c>
      <c r="E398" t="s">
        <v>387</v>
      </c>
      <c r="F398" t="s">
        <v>230</v>
      </c>
      <c r="G398" s="18" t="str">
        <f t="shared" si="26"/>
        <v>Catalogo principal</v>
      </c>
      <c r="H398" s="43" t="s">
        <v>121</v>
      </c>
      <c r="I398" s="37" t="s">
        <v>67</v>
      </c>
      <c r="J398" t="s">
        <v>4445</v>
      </c>
      <c r="K398" t="s">
        <v>40</v>
      </c>
      <c r="L398" s="70" t="s">
        <v>21</v>
      </c>
      <c r="M398" s="70" t="s">
        <v>3946</v>
      </c>
      <c r="N398" s="37" t="s">
        <v>67</v>
      </c>
      <c r="O398" s="37" t="s">
        <v>67</v>
      </c>
      <c r="P398" s="37" t="s">
        <v>230</v>
      </c>
      <c r="Q398" s="75" t="s">
        <v>387</v>
      </c>
      <c r="R398" t="s">
        <v>3696</v>
      </c>
      <c r="S398" s="38">
        <v>0.94</v>
      </c>
      <c r="T398">
        <v>1</v>
      </c>
      <c r="U398">
        <v>0</v>
      </c>
      <c r="V398" s="43">
        <f>SUMIF(ResumenCotizacion!$C:$C,E398,ResumenCotizacion!$P:$P)</f>
        <v>0</v>
      </c>
      <c r="W398" s="68">
        <f>IF(H398="USD",S398*SolCotizacion!$J$18,S398)</f>
        <v>3688.0805999999998</v>
      </c>
      <c r="X398" s="3">
        <f>ROUND(W398/(1-VLOOKUP("Total porcentaje:",ResumenCotizacion!$F:$H,3,0)),2)</f>
        <v>4008.78</v>
      </c>
      <c r="Y398" s="3">
        <f t="shared" si="27"/>
        <v>0</v>
      </c>
    </row>
    <row r="399" spans="1:25" ht="14.25" x14ac:dyDescent="0.2">
      <c r="A399" s="18" t="str">
        <f t="shared" si="24"/>
        <v>Catalogo principalOVS_ES ACADEMICO76M-01420</v>
      </c>
      <c r="B399" s="18" t="str">
        <f t="shared" si="25"/>
        <v>76M-01420OVS_ES ACADEMICO</v>
      </c>
      <c r="C399" s="18"/>
      <c r="D399" t="s">
        <v>122</v>
      </c>
      <c r="E399" t="s">
        <v>388</v>
      </c>
      <c r="F399" t="s">
        <v>230</v>
      </c>
      <c r="G399" s="18" t="str">
        <f t="shared" si="26"/>
        <v>Catalogo principal</v>
      </c>
      <c r="H399" s="43" t="s">
        <v>121</v>
      </c>
      <c r="I399" s="37" t="s">
        <v>67</v>
      </c>
      <c r="J399" t="s">
        <v>4446</v>
      </c>
      <c r="K399" t="s">
        <v>40</v>
      </c>
      <c r="L399" s="70" t="s">
        <v>21</v>
      </c>
      <c r="M399" s="70" t="s">
        <v>3946</v>
      </c>
      <c r="N399" s="37" t="s">
        <v>67</v>
      </c>
      <c r="O399" s="37" t="s">
        <v>67</v>
      </c>
      <c r="P399" s="37" t="s">
        <v>230</v>
      </c>
      <c r="Q399" s="75" t="s">
        <v>388</v>
      </c>
      <c r="R399" t="s">
        <v>3696</v>
      </c>
      <c r="S399" s="38">
        <v>0.94</v>
      </c>
      <c r="T399">
        <v>1</v>
      </c>
      <c r="U399">
        <v>0</v>
      </c>
      <c r="V399" s="43">
        <f>SUMIF(ResumenCotizacion!$C:$C,E399,ResumenCotizacion!$P:$P)</f>
        <v>0</v>
      </c>
      <c r="W399" s="68">
        <f>IF(H399="USD",S399*SolCotizacion!$J$18,S399)</f>
        <v>3688.0805999999998</v>
      </c>
      <c r="X399" s="3">
        <f>ROUND(W399/(1-VLOOKUP("Total porcentaje:",ResumenCotizacion!$F:$H,3,0)),2)</f>
        <v>4008.78</v>
      </c>
      <c r="Y399" s="3">
        <f t="shared" si="27"/>
        <v>0</v>
      </c>
    </row>
    <row r="400" spans="1:25" ht="14.25" x14ac:dyDescent="0.2">
      <c r="A400" s="18" t="str">
        <f t="shared" si="24"/>
        <v>Catalogo principalOVS_ES ACADEMICO76N-03594</v>
      </c>
      <c r="B400" s="18" t="str">
        <f t="shared" si="25"/>
        <v>76N-03594OVS_ES ACADEMICO</v>
      </c>
      <c r="C400" s="18"/>
      <c r="D400" t="s">
        <v>122</v>
      </c>
      <c r="E400" t="s">
        <v>389</v>
      </c>
      <c r="F400" t="s">
        <v>230</v>
      </c>
      <c r="G400" s="18" t="str">
        <f t="shared" si="26"/>
        <v>Catalogo principal</v>
      </c>
      <c r="H400" s="43" t="s">
        <v>121</v>
      </c>
      <c r="I400" s="37" t="s">
        <v>67</v>
      </c>
      <c r="J400" t="s">
        <v>4447</v>
      </c>
      <c r="K400" t="s">
        <v>40</v>
      </c>
      <c r="L400" s="70" t="s">
        <v>21</v>
      </c>
      <c r="M400" s="70" t="s">
        <v>3946</v>
      </c>
      <c r="N400" s="37" t="s">
        <v>67</v>
      </c>
      <c r="O400" s="37" t="s">
        <v>67</v>
      </c>
      <c r="P400" s="37" t="s">
        <v>230</v>
      </c>
      <c r="Q400" s="75" t="s">
        <v>389</v>
      </c>
      <c r="R400" t="s">
        <v>3696</v>
      </c>
      <c r="S400" s="38">
        <v>10</v>
      </c>
      <c r="T400">
        <v>1</v>
      </c>
      <c r="U400">
        <v>0</v>
      </c>
      <c r="V400" s="43">
        <f>SUMIF(ResumenCotizacion!$C:$C,E400,ResumenCotizacion!$P:$P)</f>
        <v>0</v>
      </c>
      <c r="W400" s="68">
        <f>IF(H400="USD",S400*SolCotizacion!$J$18,S400)</f>
        <v>39234.899999999994</v>
      </c>
      <c r="X400" s="3">
        <f>ROUND(W400/(1-VLOOKUP("Total porcentaje:",ResumenCotizacion!$F:$H,3,0)),2)</f>
        <v>42646.63</v>
      </c>
      <c r="Y400" s="3">
        <f t="shared" si="27"/>
        <v>0</v>
      </c>
    </row>
    <row r="401" spans="1:25" ht="14.25" x14ac:dyDescent="0.2">
      <c r="A401" s="18" t="str">
        <f t="shared" si="24"/>
        <v>Catalogo principalOVS_ES ACADEMICO76N-03595</v>
      </c>
      <c r="B401" s="18" t="str">
        <f t="shared" si="25"/>
        <v>76N-03595OVS_ES ACADEMICO</v>
      </c>
      <c r="C401" s="18"/>
      <c r="D401" t="s">
        <v>122</v>
      </c>
      <c r="E401" t="s">
        <v>390</v>
      </c>
      <c r="F401" t="s">
        <v>230</v>
      </c>
      <c r="G401" s="18" t="str">
        <f t="shared" si="26"/>
        <v>Catalogo principal</v>
      </c>
      <c r="H401" s="43" t="s">
        <v>121</v>
      </c>
      <c r="I401" s="37" t="s">
        <v>67</v>
      </c>
      <c r="J401" t="s">
        <v>4448</v>
      </c>
      <c r="K401" t="s">
        <v>40</v>
      </c>
      <c r="L401" s="70" t="s">
        <v>21</v>
      </c>
      <c r="M401" s="70" t="s">
        <v>3946</v>
      </c>
      <c r="N401" s="37" t="s">
        <v>67</v>
      </c>
      <c r="O401" s="37" t="s">
        <v>67</v>
      </c>
      <c r="P401" s="37" t="s">
        <v>230</v>
      </c>
      <c r="Q401" s="75" t="s">
        <v>390</v>
      </c>
      <c r="R401" t="s">
        <v>3696</v>
      </c>
      <c r="S401" s="38">
        <v>10</v>
      </c>
      <c r="T401">
        <v>1</v>
      </c>
      <c r="U401">
        <v>0</v>
      </c>
      <c r="V401" s="43">
        <f>SUMIF(ResumenCotizacion!$C:$C,E401,ResumenCotizacion!$P:$P)</f>
        <v>0</v>
      </c>
      <c r="W401" s="68">
        <f>IF(H401="USD",S401*SolCotizacion!$J$18,S401)</f>
        <v>39234.899999999994</v>
      </c>
      <c r="X401" s="3">
        <f>ROUND(W401/(1-VLOOKUP("Total porcentaje:",ResumenCotizacion!$F:$H,3,0)),2)</f>
        <v>42646.63</v>
      </c>
      <c r="Y401" s="3">
        <f t="shared" si="27"/>
        <v>0</v>
      </c>
    </row>
    <row r="402" spans="1:25" ht="14.25" x14ac:dyDescent="0.2">
      <c r="A402" s="18" t="str">
        <f t="shared" si="24"/>
        <v>Catalogo principalOVS_ES ACADEMICO76N-03596</v>
      </c>
      <c r="B402" s="18" t="str">
        <f t="shared" si="25"/>
        <v>76N-03596OVS_ES ACADEMICO</v>
      </c>
      <c r="C402" s="18"/>
      <c r="D402" t="s">
        <v>122</v>
      </c>
      <c r="E402" t="s">
        <v>391</v>
      </c>
      <c r="F402" t="s">
        <v>230</v>
      </c>
      <c r="G402" s="18" t="str">
        <f t="shared" si="26"/>
        <v>Catalogo principal</v>
      </c>
      <c r="H402" s="43" t="s">
        <v>121</v>
      </c>
      <c r="I402" s="37" t="s">
        <v>67</v>
      </c>
      <c r="J402" t="s">
        <v>4449</v>
      </c>
      <c r="K402" t="s">
        <v>40</v>
      </c>
      <c r="L402" s="70" t="s">
        <v>21</v>
      </c>
      <c r="M402" s="70" t="s">
        <v>3946</v>
      </c>
      <c r="N402" s="37" t="s">
        <v>67</v>
      </c>
      <c r="O402" s="37" t="s">
        <v>67</v>
      </c>
      <c r="P402" s="37" t="s">
        <v>230</v>
      </c>
      <c r="Q402" s="75" t="s">
        <v>391</v>
      </c>
      <c r="R402" t="s">
        <v>3696</v>
      </c>
      <c r="S402" s="38">
        <v>10</v>
      </c>
      <c r="T402">
        <v>1</v>
      </c>
      <c r="U402">
        <v>0</v>
      </c>
      <c r="V402" s="43">
        <f>SUMIF(ResumenCotizacion!$C:$C,E402,ResumenCotizacion!$P:$P)</f>
        <v>0</v>
      </c>
      <c r="W402" s="68">
        <f>IF(H402="USD",S402*SolCotizacion!$J$18,S402)</f>
        <v>39234.899999999994</v>
      </c>
      <c r="X402" s="3">
        <f>ROUND(W402/(1-VLOOKUP("Total porcentaje:",ResumenCotizacion!$F:$H,3,0)),2)</f>
        <v>42646.63</v>
      </c>
      <c r="Y402" s="3">
        <f t="shared" si="27"/>
        <v>0</v>
      </c>
    </row>
    <row r="403" spans="1:25" ht="14.25" x14ac:dyDescent="0.2">
      <c r="A403" s="18" t="str">
        <f t="shared" si="24"/>
        <v>Catalogo principalOVS_ES ACADEMICO76N-03597</v>
      </c>
      <c r="B403" s="18" t="str">
        <f t="shared" si="25"/>
        <v>76N-03597OVS_ES ACADEMICO</v>
      </c>
      <c r="C403" s="18"/>
      <c r="D403" t="s">
        <v>122</v>
      </c>
      <c r="E403" t="s">
        <v>392</v>
      </c>
      <c r="F403" t="s">
        <v>230</v>
      </c>
      <c r="G403" s="18" t="str">
        <f t="shared" si="26"/>
        <v>Catalogo principal</v>
      </c>
      <c r="H403" s="43" t="s">
        <v>121</v>
      </c>
      <c r="I403" s="37" t="s">
        <v>67</v>
      </c>
      <c r="J403" t="s">
        <v>4450</v>
      </c>
      <c r="K403" t="s">
        <v>40</v>
      </c>
      <c r="L403" s="70" t="s">
        <v>21</v>
      </c>
      <c r="M403" s="70" t="s">
        <v>3946</v>
      </c>
      <c r="N403" s="37" t="s">
        <v>67</v>
      </c>
      <c r="O403" s="37" t="s">
        <v>67</v>
      </c>
      <c r="P403" s="37" t="s">
        <v>230</v>
      </c>
      <c r="Q403" s="75" t="s">
        <v>392</v>
      </c>
      <c r="R403" t="s">
        <v>3696</v>
      </c>
      <c r="S403" s="38">
        <v>10</v>
      </c>
      <c r="T403">
        <v>1</v>
      </c>
      <c r="U403">
        <v>0</v>
      </c>
      <c r="V403" s="43">
        <f>SUMIF(ResumenCotizacion!$C:$C,E403,ResumenCotizacion!$P:$P)</f>
        <v>0</v>
      </c>
      <c r="W403" s="68">
        <f>IF(H403="USD",S403*SolCotizacion!$J$18,S403)</f>
        <v>39234.899999999994</v>
      </c>
      <c r="X403" s="3">
        <f>ROUND(W403/(1-VLOOKUP("Total porcentaje:",ResumenCotizacion!$F:$H,3,0)),2)</f>
        <v>42646.63</v>
      </c>
      <c r="Y403" s="3">
        <f t="shared" si="27"/>
        <v>0</v>
      </c>
    </row>
    <row r="404" spans="1:25" ht="14.25" x14ac:dyDescent="0.2">
      <c r="A404" s="18" t="str">
        <f t="shared" si="24"/>
        <v>Catalogo principalOVS_ES ACADEMICO76N-03598</v>
      </c>
      <c r="B404" s="18" t="str">
        <f t="shared" si="25"/>
        <v>76N-03598OVS_ES ACADEMICO</v>
      </c>
      <c r="C404" s="18"/>
      <c r="D404" t="s">
        <v>122</v>
      </c>
      <c r="E404" t="s">
        <v>393</v>
      </c>
      <c r="F404" t="s">
        <v>230</v>
      </c>
      <c r="G404" s="18" t="str">
        <f t="shared" si="26"/>
        <v>Catalogo principal</v>
      </c>
      <c r="H404" s="43" t="s">
        <v>121</v>
      </c>
      <c r="I404" s="37" t="s">
        <v>67</v>
      </c>
      <c r="J404" t="s">
        <v>4451</v>
      </c>
      <c r="K404" t="s">
        <v>40</v>
      </c>
      <c r="L404" s="70" t="s">
        <v>21</v>
      </c>
      <c r="M404" s="70" t="s">
        <v>3946</v>
      </c>
      <c r="N404" s="37" t="s">
        <v>67</v>
      </c>
      <c r="O404" s="37" t="s">
        <v>67</v>
      </c>
      <c r="P404" s="37" t="s">
        <v>230</v>
      </c>
      <c r="Q404" s="75" t="s">
        <v>393</v>
      </c>
      <c r="R404" t="s">
        <v>3696</v>
      </c>
      <c r="S404" s="38">
        <v>7</v>
      </c>
      <c r="T404">
        <v>1</v>
      </c>
      <c r="U404">
        <v>0</v>
      </c>
      <c r="V404" s="43">
        <f>SUMIF(ResumenCotizacion!$C:$C,E404,ResumenCotizacion!$P:$P)</f>
        <v>0</v>
      </c>
      <c r="W404" s="68">
        <f>IF(H404="USD",S404*SolCotizacion!$J$18,S404)</f>
        <v>27464.43</v>
      </c>
      <c r="X404" s="3">
        <f>ROUND(W404/(1-VLOOKUP("Total porcentaje:",ResumenCotizacion!$F:$H,3,0)),2)</f>
        <v>29852.639999999999</v>
      </c>
      <c r="Y404" s="3">
        <f t="shared" si="27"/>
        <v>0</v>
      </c>
    </row>
    <row r="405" spans="1:25" ht="14.25" x14ac:dyDescent="0.2">
      <c r="A405" s="18" t="str">
        <f t="shared" si="24"/>
        <v>Catalogo principalOVS_ES ACADEMICO76N-03599</v>
      </c>
      <c r="B405" s="18" t="str">
        <f t="shared" si="25"/>
        <v>76N-03599OVS_ES ACADEMICO</v>
      </c>
      <c r="C405" s="18"/>
      <c r="D405" t="s">
        <v>122</v>
      </c>
      <c r="E405" t="s">
        <v>394</v>
      </c>
      <c r="F405" t="s">
        <v>230</v>
      </c>
      <c r="G405" s="18" t="str">
        <f t="shared" si="26"/>
        <v>Catalogo principal</v>
      </c>
      <c r="H405" s="43" t="s">
        <v>121</v>
      </c>
      <c r="I405" s="37" t="s">
        <v>67</v>
      </c>
      <c r="J405" t="s">
        <v>4452</v>
      </c>
      <c r="K405" t="s">
        <v>40</v>
      </c>
      <c r="L405" s="70" t="s">
        <v>21</v>
      </c>
      <c r="M405" s="70" t="s">
        <v>3946</v>
      </c>
      <c r="N405" s="37" t="s">
        <v>67</v>
      </c>
      <c r="O405" s="37" t="s">
        <v>67</v>
      </c>
      <c r="P405" s="37" t="s">
        <v>230</v>
      </c>
      <c r="Q405" s="75" t="s">
        <v>394</v>
      </c>
      <c r="R405" t="s">
        <v>3696</v>
      </c>
      <c r="S405" s="38">
        <v>7</v>
      </c>
      <c r="T405">
        <v>1</v>
      </c>
      <c r="U405">
        <v>0</v>
      </c>
      <c r="V405" s="43">
        <f>SUMIF(ResumenCotizacion!$C:$C,E405,ResumenCotizacion!$P:$P)</f>
        <v>0</v>
      </c>
      <c r="W405" s="68">
        <f>IF(H405="USD",S405*SolCotizacion!$J$18,S405)</f>
        <v>27464.43</v>
      </c>
      <c r="X405" s="3">
        <f>ROUND(W405/(1-VLOOKUP("Total porcentaje:",ResumenCotizacion!$F:$H,3,0)),2)</f>
        <v>29852.639999999999</v>
      </c>
      <c r="Y405" s="3">
        <f t="shared" si="27"/>
        <v>0</v>
      </c>
    </row>
    <row r="406" spans="1:25" ht="14.25" x14ac:dyDescent="0.2">
      <c r="A406" s="18" t="str">
        <f t="shared" si="24"/>
        <v>Catalogo principalOVS_ES ACADEMICO76P-01359</v>
      </c>
      <c r="B406" s="18" t="str">
        <f t="shared" si="25"/>
        <v>76P-01359OVS_ES ACADEMICO</v>
      </c>
      <c r="C406" s="18"/>
      <c r="D406" t="s">
        <v>122</v>
      </c>
      <c r="E406" t="s">
        <v>395</v>
      </c>
      <c r="F406" t="s">
        <v>230</v>
      </c>
      <c r="G406" s="18" t="str">
        <f t="shared" si="26"/>
        <v>Catalogo principal</v>
      </c>
      <c r="H406" s="43" t="s">
        <v>121</v>
      </c>
      <c r="I406" s="37" t="s">
        <v>67</v>
      </c>
      <c r="J406" t="s">
        <v>4453</v>
      </c>
      <c r="K406" t="s">
        <v>40</v>
      </c>
      <c r="L406" s="70" t="s">
        <v>21</v>
      </c>
      <c r="M406" s="70" t="s">
        <v>3946</v>
      </c>
      <c r="N406" s="37" t="s">
        <v>67</v>
      </c>
      <c r="O406" s="37" t="s">
        <v>67</v>
      </c>
      <c r="P406" s="37" t="s">
        <v>230</v>
      </c>
      <c r="Q406" s="75" t="s">
        <v>395</v>
      </c>
      <c r="R406" t="s">
        <v>3696</v>
      </c>
      <c r="S406" s="38">
        <v>629</v>
      </c>
      <c r="T406">
        <v>1</v>
      </c>
      <c r="U406">
        <v>0</v>
      </c>
      <c r="V406" s="43">
        <f>SUMIF(ResumenCotizacion!$C:$C,E406,ResumenCotizacion!$P:$P)</f>
        <v>0</v>
      </c>
      <c r="W406" s="68">
        <f>IF(H406="USD",S406*SolCotizacion!$J$18,S406)</f>
        <v>2467875.21</v>
      </c>
      <c r="X406" s="3">
        <f>ROUND(W406/(1-VLOOKUP("Total porcentaje:",ResumenCotizacion!$F:$H,3,0)),2)</f>
        <v>2682473.0499999998</v>
      </c>
      <c r="Y406" s="3">
        <f t="shared" si="27"/>
        <v>0</v>
      </c>
    </row>
    <row r="407" spans="1:25" ht="14.25" x14ac:dyDescent="0.2">
      <c r="A407" s="18" t="str">
        <f t="shared" si="24"/>
        <v>Catalogo principalOVS_ES ACADEMICO76P-01360</v>
      </c>
      <c r="B407" s="18" t="str">
        <f t="shared" si="25"/>
        <v>76P-01360OVS_ES ACADEMICO</v>
      </c>
      <c r="C407" s="18"/>
      <c r="D407" t="s">
        <v>122</v>
      </c>
      <c r="E407" t="s">
        <v>396</v>
      </c>
      <c r="F407" t="s">
        <v>230</v>
      </c>
      <c r="G407" s="18" t="str">
        <f t="shared" si="26"/>
        <v>Catalogo principal</v>
      </c>
      <c r="H407" s="43" t="s">
        <v>121</v>
      </c>
      <c r="I407" s="37" t="s">
        <v>67</v>
      </c>
      <c r="J407" t="s">
        <v>4454</v>
      </c>
      <c r="K407" t="s">
        <v>40</v>
      </c>
      <c r="L407" s="70" t="s">
        <v>21</v>
      </c>
      <c r="M407" s="70" t="s">
        <v>3946</v>
      </c>
      <c r="N407" s="37" t="s">
        <v>67</v>
      </c>
      <c r="O407" s="37" t="s">
        <v>67</v>
      </c>
      <c r="P407" s="37" t="s">
        <v>230</v>
      </c>
      <c r="Q407" s="75" t="s">
        <v>396</v>
      </c>
      <c r="R407" t="s">
        <v>3696</v>
      </c>
      <c r="S407" s="38">
        <v>629</v>
      </c>
      <c r="T407">
        <v>1</v>
      </c>
      <c r="U407">
        <v>0</v>
      </c>
      <c r="V407" s="43">
        <f>SUMIF(ResumenCotizacion!$C:$C,E407,ResumenCotizacion!$P:$P)</f>
        <v>0</v>
      </c>
      <c r="W407" s="68">
        <f>IF(H407="USD",S407*SolCotizacion!$J$18,S407)</f>
        <v>2467875.21</v>
      </c>
      <c r="X407" s="3">
        <f>ROUND(W407/(1-VLOOKUP("Total porcentaje:",ResumenCotizacion!$F:$H,3,0)),2)</f>
        <v>2682473.0499999998</v>
      </c>
      <c r="Y407" s="3">
        <f t="shared" si="27"/>
        <v>0</v>
      </c>
    </row>
    <row r="408" spans="1:25" ht="14.25" x14ac:dyDescent="0.2">
      <c r="A408" s="18" t="str">
        <f t="shared" si="24"/>
        <v>Catalogo principalOVS_ES ACADEMICO77D-00161</v>
      </c>
      <c r="B408" s="18" t="str">
        <f t="shared" si="25"/>
        <v>77D-00161OVS_ES ACADEMICO</v>
      </c>
      <c r="C408" s="18"/>
      <c r="D408" t="s">
        <v>122</v>
      </c>
      <c r="E408" t="s">
        <v>397</v>
      </c>
      <c r="F408" t="s">
        <v>230</v>
      </c>
      <c r="G408" s="18" t="str">
        <f t="shared" si="26"/>
        <v>Catalogo principal</v>
      </c>
      <c r="H408" s="43" t="s">
        <v>121</v>
      </c>
      <c r="I408" s="37" t="s">
        <v>67</v>
      </c>
      <c r="J408" t="s">
        <v>4455</v>
      </c>
      <c r="K408" t="s">
        <v>40</v>
      </c>
      <c r="L408" s="70" t="s">
        <v>21</v>
      </c>
      <c r="M408" s="70" t="s">
        <v>3946</v>
      </c>
      <c r="N408" s="37" t="s">
        <v>67</v>
      </c>
      <c r="O408" s="37" t="s">
        <v>67</v>
      </c>
      <c r="P408" s="37" t="s">
        <v>230</v>
      </c>
      <c r="Q408" s="75" t="s">
        <v>397</v>
      </c>
      <c r="R408" t="s">
        <v>3696</v>
      </c>
      <c r="S408" s="38">
        <v>69</v>
      </c>
      <c r="T408">
        <v>1</v>
      </c>
      <c r="U408">
        <v>0</v>
      </c>
      <c r="V408" s="43">
        <f>SUMIF(ResumenCotizacion!$C:$C,E408,ResumenCotizacion!$P:$P)</f>
        <v>0</v>
      </c>
      <c r="W408" s="68">
        <f>IF(H408="USD",S408*SolCotizacion!$J$18,S408)</f>
        <v>270720.81</v>
      </c>
      <c r="X408" s="3">
        <f>ROUND(W408/(1-VLOOKUP("Total porcentaje:",ResumenCotizacion!$F:$H,3,0)),2)</f>
        <v>294261.75</v>
      </c>
      <c r="Y408" s="3">
        <f t="shared" si="27"/>
        <v>0</v>
      </c>
    </row>
    <row r="409" spans="1:25" ht="14.25" x14ac:dyDescent="0.2">
      <c r="A409" s="18" t="str">
        <f t="shared" si="24"/>
        <v>Catalogo principalOVS_ES ACADEMICO77D-00162</v>
      </c>
      <c r="B409" s="18" t="str">
        <f t="shared" si="25"/>
        <v>77D-00162OVS_ES ACADEMICO</v>
      </c>
      <c r="C409" s="18"/>
      <c r="D409" t="s">
        <v>122</v>
      </c>
      <c r="E409" t="s">
        <v>398</v>
      </c>
      <c r="F409" t="s">
        <v>230</v>
      </c>
      <c r="G409" s="18" t="str">
        <f t="shared" si="26"/>
        <v>Catalogo principal</v>
      </c>
      <c r="H409" s="43" t="s">
        <v>121</v>
      </c>
      <c r="I409" s="37" t="s">
        <v>67</v>
      </c>
      <c r="J409" t="s">
        <v>4456</v>
      </c>
      <c r="K409" t="s">
        <v>40</v>
      </c>
      <c r="L409" s="70" t="s">
        <v>21</v>
      </c>
      <c r="M409" s="70" t="s">
        <v>3946</v>
      </c>
      <c r="N409" s="37" t="s">
        <v>67</v>
      </c>
      <c r="O409" s="37" t="s">
        <v>67</v>
      </c>
      <c r="P409" s="37" t="s">
        <v>230</v>
      </c>
      <c r="Q409" s="75" t="s">
        <v>398</v>
      </c>
      <c r="R409" t="s">
        <v>3696</v>
      </c>
      <c r="S409" s="38">
        <v>69</v>
      </c>
      <c r="T409">
        <v>1</v>
      </c>
      <c r="U409">
        <v>0</v>
      </c>
      <c r="V409" s="43">
        <f>SUMIF(ResumenCotizacion!$C:$C,E409,ResumenCotizacion!$P:$P)</f>
        <v>0</v>
      </c>
      <c r="W409" s="68">
        <f>IF(H409="USD",S409*SolCotizacion!$J$18,S409)</f>
        <v>270720.81</v>
      </c>
      <c r="X409" s="3">
        <f>ROUND(W409/(1-VLOOKUP("Total porcentaje:",ResumenCotizacion!$F:$H,3,0)),2)</f>
        <v>294261.75</v>
      </c>
      <c r="Y409" s="3">
        <f t="shared" si="27"/>
        <v>0</v>
      </c>
    </row>
    <row r="410" spans="1:25" ht="14.25" x14ac:dyDescent="0.2">
      <c r="A410" s="18" t="str">
        <f t="shared" si="24"/>
        <v>Catalogo principalOVS_ES ACADEMICO7AH-00437</v>
      </c>
      <c r="B410" s="18" t="str">
        <f t="shared" si="25"/>
        <v>7AH-00437OVS_ES ACADEMICO</v>
      </c>
      <c r="C410" s="18"/>
      <c r="D410" t="s">
        <v>122</v>
      </c>
      <c r="E410" t="s">
        <v>399</v>
      </c>
      <c r="F410" t="s">
        <v>230</v>
      </c>
      <c r="G410" s="18" t="str">
        <f t="shared" si="26"/>
        <v>Catalogo principal</v>
      </c>
      <c r="H410" s="43" t="s">
        <v>121</v>
      </c>
      <c r="I410" s="37" t="s">
        <v>67</v>
      </c>
      <c r="J410" t="s">
        <v>4457</v>
      </c>
      <c r="K410" t="s">
        <v>40</v>
      </c>
      <c r="L410" s="70" t="s">
        <v>21</v>
      </c>
      <c r="M410" s="70" t="s">
        <v>3946</v>
      </c>
      <c r="N410" s="37" t="s">
        <v>67</v>
      </c>
      <c r="O410" s="37" t="s">
        <v>67</v>
      </c>
      <c r="P410" s="37" t="s">
        <v>230</v>
      </c>
      <c r="Q410" s="75" t="s">
        <v>399</v>
      </c>
      <c r="R410" t="s">
        <v>3696</v>
      </c>
      <c r="S410" s="38">
        <v>13</v>
      </c>
      <c r="T410">
        <v>1</v>
      </c>
      <c r="U410">
        <v>0</v>
      </c>
      <c r="V410" s="43">
        <f>SUMIF(ResumenCotizacion!$C:$C,E410,ResumenCotizacion!$P:$P)</f>
        <v>0</v>
      </c>
      <c r="W410" s="68">
        <f>IF(H410="USD",S410*SolCotizacion!$J$18,S410)</f>
        <v>51005.369999999995</v>
      </c>
      <c r="X410" s="3">
        <f>ROUND(W410/(1-VLOOKUP("Total porcentaje:",ResumenCotizacion!$F:$H,3,0)),2)</f>
        <v>55440.62</v>
      </c>
      <c r="Y410" s="3">
        <f t="shared" si="27"/>
        <v>0</v>
      </c>
    </row>
    <row r="411" spans="1:25" ht="14.25" x14ac:dyDescent="0.2">
      <c r="A411" s="18" t="str">
        <f t="shared" si="24"/>
        <v>Catalogo principalOVS_ES ACADEMICO7AH-00438</v>
      </c>
      <c r="B411" s="18" t="str">
        <f t="shared" si="25"/>
        <v>7AH-00438OVS_ES ACADEMICO</v>
      </c>
      <c r="C411" s="18"/>
      <c r="D411" t="s">
        <v>122</v>
      </c>
      <c r="E411" t="s">
        <v>400</v>
      </c>
      <c r="F411" t="s">
        <v>230</v>
      </c>
      <c r="G411" s="18" t="str">
        <f t="shared" si="26"/>
        <v>Catalogo principal</v>
      </c>
      <c r="H411" s="43" t="s">
        <v>121</v>
      </c>
      <c r="I411" s="37" t="s">
        <v>67</v>
      </c>
      <c r="J411" t="s">
        <v>4458</v>
      </c>
      <c r="K411" t="s">
        <v>40</v>
      </c>
      <c r="L411" s="70" t="s">
        <v>21</v>
      </c>
      <c r="M411" s="70" t="s">
        <v>3946</v>
      </c>
      <c r="N411" s="37" t="s">
        <v>67</v>
      </c>
      <c r="O411" s="37" t="s">
        <v>67</v>
      </c>
      <c r="P411" s="37" t="s">
        <v>230</v>
      </c>
      <c r="Q411" s="75" t="s">
        <v>400</v>
      </c>
      <c r="R411" t="s">
        <v>3696</v>
      </c>
      <c r="S411" s="38">
        <v>13</v>
      </c>
      <c r="T411">
        <v>1</v>
      </c>
      <c r="U411">
        <v>0</v>
      </c>
      <c r="V411" s="43">
        <f>SUMIF(ResumenCotizacion!$C:$C,E411,ResumenCotizacion!$P:$P)</f>
        <v>0</v>
      </c>
      <c r="W411" s="68">
        <f>IF(H411="USD",S411*SolCotizacion!$J$18,S411)</f>
        <v>51005.369999999995</v>
      </c>
      <c r="X411" s="3">
        <f>ROUND(W411/(1-VLOOKUP("Total porcentaje:",ResumenCotizacion!$F:$H,3,0)),2)</f>
        <v>55440.62</v>
      </c>
      <c r="Y411" s="3">
        <f t="shared" si="27"/>
        <v>0</v>
      </c>
    </row>
    <row r="412" spans="1:25" ht="14.25" x14ac:dyDescent="0.2">
      <c r="A412" s="18" t="str">
        <f t="shared" si="24"/>
        <v>Catalogo principalOVS_ES ACADEMICO7AH-00439</v>
      </c>
      <c r="B412" s="18" t="str">
        <f t="shared" si="25"/>
        <v>7AH-00439OVS_ES ACADEMICO</v>
      </c>
      <c r="C412" s="18"/>
      <c r="D412" t="s">
        <v>122</v>
      </c>
      <c r="E412" t="s">
        <v>401</v>
      </c>
      <c r="F412" t="s">
        <v>230</v>
      </c>
      <c r="G412" s="18" t="str">
        <f t="shared" si="26"/>
        <v>Catalogo principal</v>
      </c>
      <c r="H412" s="43" t="s">
        <v>121</v>
      </c>
      <c r="I412" s="37" t="s">
        <v>67</v>
      </c>
      <c r="J412" t="s">
        <v>4459</v>
      </c>
      <c r="K412" t="s">
        <v>40</v>
      </c>
      <c r="L412" s="70" t="s">
        <v>21</v>
      </c>
      <c r="M412" s="70" t="s">
        <v>3946</v>
      </c>
      <c r="N412" s="37" t="s">
        <v>67</v>
      </c>
      <c r="O412" s="37" t="s">
        <v>67</v>
      </c>
      <c r="P412" s="37" t="s">
        <v>230</v>
      </c>
      <c r="Q412" s="75" t="s">
        <v>401</v>
      </c>
      <c r="R412" t="s">
        <v>3696</v>
      </c>
      <c r="S412" s="38">
        <v>13</v>
      </c>
      <c r="T412">
        <v>1</v>
      </c>
      <c r="U412">
        <v>0</v>
      </c>
      <c r="V412" s="43">
        <f>SUMIF(ResumenCotizacion!$C:$C,E412,ResumenCotizacion!$P:$P)</f>
        <v>0</v>
      </c>
      <c r="W412" s="68">
        <f>IF(H412="USD",S412*SolCotizacion!$J$18,S412)</f>
        <v>51005.369999999995</v>
      </c>
      <c r="X412" s="3">
        <f>ROUND(W412/(1-VLOOKUP("Total porcentaje:",ResumenCotizacion!$F:$H,3,0)),2)</f>
        <v>55440.62</v>
      </c>
      <c r="Y412" s="3">
        <f t="shared" si="27"/>
        <v>0</v>
      </c>
    </row>
    <row r="413" spans="1:25" ht="14.25" x14ac:dyDescent="0.2">
      <c r="A413" s="18" t="str">
        <f t="shared" si="24"/>
        <v>Catalogo principalOVS_ES ACADEMICO7AH-00440</v>
      </c>
      <c r="B413" s="18" t="str">
        <f t="shared" si="25"/>
        <v>7AH-00440OVS_ES ACADEMICO</v>
      </c>
      <c r="C413" s="18"/>
      <c r="D413" t="s">
        <v>122</v>
      </c>
      <c r="E413" t="s">
        <v>402</v>
      </c>
      <c r="F413" t="s">
        <v>230</v>
      </c>
      <c r="G413" s="18" t="str">
        <f t="shared" si="26"/>
        <v>Catalogo principal</v>
      </c>
      <c r="H413" s="43" t="s">
        <v>121</v>
      </c>
      <c r="I413" s="37" t="s">
        <v>67</v>
      </c>
      <c r="J413" t="s">
        <v>4460</v>
      </c>
      <c r="K413" t="s">
        <v>40</v>
      </c>
      <c r="L413" s="70" t="s">
        <v>21</v>
      </c>
      <c r="M413" s="70" t="s">
        <v>3946</v>
      </c>
      <c r="N413" s="37" t="s">
        <v>67</v>
      </c>
      <c r="O413" s="37" t="s">
        <v>67</v>
      </c>
      <c r="P413" s="37" t="s">
        <v>230</v>
      </c>
      <c r="Q413" s="75" t="s">
        <v>402</v>
      </c>
      <c r="R413" t="s">
        <v>3696</v>
      </c>
      <c r="S413" s="38">
        <v>13</v>
      </c>
      <c r="T413">
        <v>1</v>
      </c>
      <c r="U413">
        <v>0</v>
      </c>
      <c r="V413" s="43">
        <f>SUMIF(ResumenCotizacion!$C:$C,E413,ResumenCotizacion!$P:$P)</f>
        <v>0</v>
      </c>
      <c r="W413" s="68">
        <f>IF(H413="USD",S413*SolCotizacion!$J$18,S413)</f>
        <v>51005.369999999995</v>
      </c>
      <c r="X413" s="3">
        <f>ROUND(W413/(1-VLOOKUP("Total porcentaje:",ResumenCotizacion!$F:$H,3,0)),2)</f>
        <v>55440.62</v>
      </c>
      <c r="Y413" s="3">
        <f t="shared" si="27"/>
        <v>0</v>
      </c>
    </row>
    <row r="414" spans="1:25" ht="14.25" x14ac:dyDescent="0.2">
      <c r="A414" s="18" t="str">
        <f t="shared" si="24"/>
        <v>Catalogo principalOVS_ES ACADEMICO7AH-00441</v>
      </c>
      <c r="B414" s="18" t="str">
        <f t="shared" si="25"/>
        <v>7AH-00441OVS_ES ACADEMICO</v>
      </c>
      <c r="C414" s="18"/>
      <c r="D414" t="s">
        <v>122</v>
      </c>
      <c r="E414" t="s">
        <v>403</v>
      </c>
      <c r="F414" t="s">
        <v>230</v>
      </c>
      <c r="G414" s="18" t="str">
        <f t="shared" si="26"/>
        <v>Catalogo principal</v>
      </c>
      <c r="H414" s="43" t="s">
        <v>121</v>
      </c>
      <c r="I414" s="37" t="s">
        <v>67</v>
      </c>
      <c r="J414" t="s">
        <v>3772</v>
      </c>
      <c r="K414" t="s">
        <v>40</v>
      </c>
      <c r="L414" s="70" t="s">
        <v>21</v>
      </c>
      <c r="M414" s="70" t="s">
        <v>28</v>
      </c>
      <c r="N414" s="37" t="s">
        <v>67</v>
      </c>
      <c r="O414" s="37" t="s">
        <v>67</v>
      </c>
      <c r="P414" s="37" t="s">
        <v>230</v>
      </c>
      <c r="Q414" s="75" t="s">
        <v>403</v>
      </c>
      <c r="R414" t="s">
        <v>3696</v>
      </c>
      <c r="S414" s="38">
        <v>9</v>
      </c>
      <c r="T414">
        <v>1</v>
      </c>
      <c r="U414">
        <v>0</v>
      </c>
      <c r="V414" s="43">
        <f>SUMIF(ResumenCotizacion!$C:$C,E414,ResumenCotizacion!$P:$P)</f>
        <v>0</v>
      </c>
      <c r="W414" s="68">
        <f>IF(H414="USD",S414*SolCotizacion!$J$18,S414)</f>
        <v>35311.409999999996</v>
      </c>
      <c r="X414" s="3">
        <f>ROUND(W414/(1-VLOOKUP("Total porcentaje:",ResumenCotizacion!$F:$H,3,0)),2)</f>
        <v>38381.97</v>
      </c>
      <c r="Y414" s="3">
        <f t="shared" si="27"/>
        <v>0</v>
      </c>
    </row>
    <row r="415" spans="1:25" ht="14.25" x14ac:dyDescent="0.2">
      <c r="A415" s="18" t="str">
        <f t="shared" si="24"/>
        <v>Catalogo principalOVS_ES ACADEMICO7AH-00442</v>
      </c>
      <c r="B415" s="18" t="str">
        <f t="shared" si="25"/>
        <v>7AH-00442OVS_ES ACADEMICO</v>
      </c>
      <c r="C415" s="18"/>
      <c r="D415" t="s">
        <v>122</v>
      </c>
      <c r="E415" t="s">
        <v>404</v>
      </c>
      <c r="F415" t="s">
        <v>230</v>
      </c>
      <c r="G415" s="18" t="str">
        <f t="shared" si="26"/>
        <v>Catalogo principal</v>
      </c>
      <c r="H415" s="43" t="s">
        <v>121</v>
      </c>
      <c r="I415" s="37" t="s">
        <v>67</v>
      </c>
      <c r="J415" t="s">
        <v>3773</v>
      </c>
      <c r="K415" t="s">
        <v>40</v>
      </c>
      <c r="L415" s="70" t="s">
        <v>21</v>
      </c>
      <c r="M415" s="70" t="s">
        <v>28</v>
      </c>
      <c r="N415" s="37" t="s">
        <v>67</v>
      </c>
      <c r="O415" s="37" t="s">
        <v>67</v>
      </c>
      <c r="P415" s="37" t="s">
        <v>230</v>
      </c>
      <c r="Q415" s="75" t="s">
        <v>404</v>
      </c>
      <c r="R415" t="s">
        <v>3696</v>
      </c>
      <c r="S415" s="38">
        <v>9</v>
      </c>
      <c r="T415">
        <v>1</v>
      </c>
      <c r="U415">
        <v>0</v>
      </c>
      <c r="V415" s="43">
        <f>SUMIF(ResumenCotizacion!$C:$C,E415,ResumenCotizacion!$P:$P)</f>
        <v>0</v>
      </c>
      <c r="W415" s="68">
        <f>IF(H415="USD",S415*SolCotizacion!$J$18,S415)</f>
        <v>35311.409999999996</v>
      </c>
      <c r="X415" s="3">
        <f>ROUND(W415/(1-VLOOKUP("Total porcentaje:",ResumenCotizacion!$F:$H,3,0)),2)</f>
        <v>38381.97</v>
      </c>
      <c r="Y415" s="3">
        <f t="shared" si="27"/>
        <v>0</v>
      </c>
    </row>
    <row r="416" spans="1:25" ht="14.25" x14ac:dyDescent="0.2">
      <c r="A416" s="18" t="str">
        <f t="shared" si="24"/>
        <v>Catalogo principalOVS_ES ACADEMICO7JD-00001</v>
      </c>
      <c r="B416" s="18" t="str">
        <f t="shared" si="25"/>
        <v>7JD-00001OVS_ES ACADEMICO</v>
      </c>
      <c r="C416" s="18"/>
      <c r="D416" t="s">
        <v>122</v>
      </c>
      <c r="E416" t="s">
        <v>405</v>
      </c>
      <c r="F416" t="s">
        <v>230</v>
      </c>
      <c r="G416" s="18" t="str">
        <f t="shared" si="26"/>
        <v>Catalogo principal</v>
      </c>
      <c r="H416" s="43" t="s">
        <v>121</v>
      </c>
      <c r="I416" s="37" t="s">
        <v>67</v>
      </c>
      <c r="J416" t="s">
        <v>4461</v>
      </c>
      <c r="K416" t="s">
        <v>40</v>
      </c>
      <c r="L416" s="70" t="s">
        <v>21</v>
      </c>
      <c r="M416" s="70" t="s">
        <v>3966</v>
      </c>
      <c r="N416" s="37" t="s">
        <v>67</v>
      </c>
      <c r="O416" s="37" t="s">
        <v>67</v>
      </c>
      <c r="P416" s="37" t="s">
        <v>230</v>
      </c>
      <c r="Q416" s="75" t="s">
        <v>405</v>
      </c>
      <c r="R416" t="s">
        <v>3691</v>
      </c>
      <c r="S416" s="38">
        <v>0</v>
      </c>
      <c r="T416">
        <v>1</v>
      </c>
      <c r="U416">
        <v>0</v>
      </c>
      <c r="V416" s="43">
        <f>SUMIF(ResumenCotizacion!$C:$C,E416,ResumenCotizacion!$P:$P)</f>
        <v>0</v>
      </c>
      <c r="W416" s="68">
        <f>IF(H416="USD",S416*SolCotizacion!$J$18,S416)</f>
        <v>0</v>
      </c>
      <c r="X416" s="3">
        <f>ROUND(W416/(1-VLOOKUP("Total porcentaje:",ResumenCotizacion!$F:$H,3,0)),2)</f>
        <v>0</v>
      </c>
      <c r="Y416" s="3">
        <f t="shared" si="27"/>
        <v>0</v>
      </c>
    </row>
    <row r="417" spans="1:25" ht="14.25" x14ac:dyDescent="0.2">
      <c r="A417" s="18" t="str">
        <f t="shared" si="24"/>
        <v>Catalogo principalOVS_ES ACADEMICO7JD-00002</v>
      </c>
      <c r="B417" s="18" t="str">
        <f t="shared" si="25"/>
        <v>7JD-00002OVS_ES ACADEMICO</v>
      </c>
      <c r="C417" s="18"/>
      <c r="D417" t="s">
        <v>122</v>
      </c>
      <c r="E417" t="s">
        <v>406</v>
      </c>
      <c r="F417" t="s">
        <v>230</v>
      </c>
      <c r="G417" s="18" t="str">
        <f t="shared" si="26"/>
        <v>Catalogo principal</v>
      </c>
      <c r="H417" s="43" t="s">
        <v>121</v>
      </c>
      <c r="I417" s="37" t="s">
        <v>67</v>
      </c>
      <c r="J417" t="s">
        <v>3774</v>
      </c>
      <c r="K417" t="s">
        <v>40</v>
      </c>
      <c r="L417" s="70" t="s">
        <v>21</v>
      </c>
      <c r="M417" s="70" t="s">
        <v>28</v>
      </c>
      <c r="N417" s="37" t="s">
        <v>67</v>
      </c>
      <c r="O417" s="37" t="s">
        <v>67</v>
      </c>
      <c r="P417" s="37" t="s">
        <v>230</v>
      </c>
      <c r="Q417" s="75" t="s">
        <v>406</v>
      </c>
      <c r="R417" t="s">
        <v>3691</v>
      </c>
      <c r="S417" s="38">
        <v>0</v>
      </c>
      <c r="T417">
        <v>1</v>
      </c>
      <c r="U417">
        <v>0</v>
      </c>
      <c r="V417" s="43">
        <f>SUMIF(ResumenCotizacion!$C:$C,E417,ResumenCotizacion!$P:$P)</f>
        <v>0</v>
      </c>
      <c r="W417" s="68">
        <f>IF(H417="USD",S417*SolCotizacion!$J$18,S417)</f>
        <v>0</v>
      </c>
      <c r="X417" s="3">
        <f>ROUND(W417/(1-VLOOKUP("Total porcentaje:",ResumenCotizacion!$F:$H,3,0)),2)</f>
        <v>0</v>
      </c>
      <c r="Y417" s="3">
        <f t="shared" si="27"/>
        <v>0</v>
      </c>
    </row>
    <row r="418" spans="1:25" ht="14.25" x14ac:dyDescent="0.2">
      <c r="A418" s="18" t="str">
        <f t="shared" si="24"/>
        <v>Catalogo principalOVS_ES ACADEMICO7JQ-00038</v>
      </c>
      <c r="B418" s="18" t="str">
        <f t="shared" si="25"/>
        <v>7JQ-00038OVS_ES ACADEMICO</v>
      </c>
      <c r="C418" s="18"/>
      <c r="D418" t="s">
        <v>122</v>
      </c>
      <c r="E418" t="s">
        <v>407</v>
      </c>
      <c r="F418" t="s">
        <v>230</v>
      </c>
      <c r="G418" s="18" t="str">
        <f t="shared" si="26"/>
        <v>Catalogo principal</v>
      </c>
      <c r="H418" s="43" t="s">
        <v>121</v>
      </c>
      <c r="I418" s="37" t="s">
        <v>67</v>
      </c>
      <c r="J418" t="s">
        <v>4462</v>
      </c>
      <c r="K418" t="s">
        <v>40</v>
      </c>
      <c r="L418" s="70" t="s">
        <v>21</v>
      </c>
      <c r="M418" s="70" t="s">
        <v>3946</v>
      </c>
      <c r="N418" s="37" t="s">
        <v>67</v>
      </c>
      <c r="O418" s="37" t="s">
        <v>67</v>
      </c>
      <c r="P418" s="37" t="s">
        <v>230</v>
      </c>
      <c r="Q418" s="75" t="s">
        <v>407</v>
      </c>
      <c r="R418" t="s">
        <v>3696</v>
      </c>
      <c r="S418" s="38">
        <v>1591</v>
      </c>
      <c r="T418">
        <v>1</v>
      </c>
      <c r="U418">
        <v>0</v>
      </c>
      <c r="V418" s="43">
        <f>SUMIF(ResumenCotizacion!$C:$C,E418,ResumenCotizacion!$P:$P)</f>
        <v>0</v>
      </c>
      <c r="W418" s="68">
        <f>IF(H418="USD",S418*SolCotizacion!$J$18,S418)</f>
        <v>6242272.5899999999</v>
      </c>
      <c r="X418" s="3">
        <f>ROUND(W418/(1-VLOOKUP("Total porcentaje:",ResumenCotizacion!$F:$H,3,0)),2)</f>
        <v>6785078.9000000004</v>
      </c>
      <c r="Y418" s="3">
        <f t="shared" si="27"/>
        <v>0</v>
      </c>
    </row>
    <row r="419" spans="1:25" ht="14.25" x14ac:dyDescent="0.2">
      <c r="A419" s="18" t="str">
        <f t="shared" si="24"/>
        <v>Catalogo principalOVS_ES ACADEMICO7JQ-00039</v>
      </c>
      <c r="B419" s="18" t="str">
        <f t="shared" si="25"/>
        <v>7JQ-00039OVS_ES ACADEMICO</v>
      </c>
      <c r="C419" s="18"/>
      <c r="D419" t="s">
        <v>122</v>
      </c>
      <c r="E419" t="s">
        <v>408</v>
      </c>
      <c r="F419" t="s">
        <v>230</v>
      </c>
      <c r="G419" s="18" t="str">
        <f t="shared" si="26"/>
        <v>Catalogo principal</v>
      </c>
      <c r="H419" s="43" t="s">
        <v>121</v>
      </c>
      <c r="I419" s="37" t="s">
        <v>67</v>
      </c>
      <c r="J419" t="s">
        <v>4463</v>
      </c>
      <c r="K419" t="s">
        <v>40</v>
      </c>
      <c r="L419" s="70" t="s">
        <v>21</v>
      </c>
      <c r="M419" s="70" t="s">
        <v>3946</v>
      </c>
      <c r="N419" s="37" t="s">
        <v>67</v>
      </c>
      <c r="O419" s="37" t="s">
        <v>67</v>
      </c>
      <c r="P419" s="37" t="s">
        <v>230</v>
      </c>
      <c r="Q419" s="75" t="s">
        <v>408</v>
      </c>
      <c r="R419" t="s">
        <v>3696</v>
      </c>
      <c r="S419" s="38">
        <v>1591</v>
      </c>
      <c r="T419">
        <v>1</v>
      </c>
      <c r="U419">
        <v>0</v>
      </c>
      <c r="V419" s="43">
        <f>SUMIF(ResumenCotizacion!$C:$C,E419,ResumenCotizacion!$P:$P)</f>
        <v>0</v>
      </c>
      <c r="W419" s="68">
        <f>IF(H419="USD",S419*SolCotizacion!$J$18,S419)</f>
        <v>6242272.5899999999</v>
      </c>
      <c r="X419" s="3">
        <f>ROUND(W419/(1-VLOOKUP("Total porcentaje:",ResumenCotizacion!$F:$H,3,0)),2)</f>
        <v>6785078.9000000004</v>
      </c>
      <c r="Y419" s="3">
        <f t="shared" si="27"/>
        <v>0</v>
      </c>
    </row>
    <row r="420" spans="1:25" ht="14.25" x14ac:dyDescent="0.2">
      <c r="A420" s="18" t="str">
        <f t="shared" si="24"/>
        <v>Catalogo principalOVS_ES ACADEMICO7JQ-00383</v>
      </c>
      <c r="B420" s="18" t="str">
        <f t="shared" si="25"/>
        <v>7JQ-00383OVS_ES ACADEMICO</v>
      </c>
      <c r="C420" s="18"/>
      <c r="D420" t="s">
        <v>122</v>
      </c>
      <c r="E420" t="s">
        <v>409</v>
      </c>
      <c r="F420" t="s">
        <v>230</v>
      </c>
      <c r="G420" s="18" t="str">
        <f t="shared" si="26"/>
        <v>Catalogo principal</v>
      </c>
      <c r="H420" s="43" t="s">
        <v>121</v>
      </c>
      <c r="I420" s="37" t="s">
        <v>67</v>
      </c>
      <c r="J420" t="s">
        <v>4464</v>
      </c>
      <c r="K420" t="s">
        <v>40</v>
      </c>
      <c r="L420" s="70" t="s">
        <v>21</v>
      </c>
      <c r="M420" s="70" t="s">
        <v>3963</v>
      </c>
      <c r="N420" s="37" t="s">
        <v>67</v>
      </c>
      <c r="O420" s="37" t="s">
        <v>67</v>
      </c>
      <c r="P420" s="37" t="s">
        <v>230</v>
      </c>
      <c r="Q420" s="75" t="s">
        <v>409</v>
      </c>
      <c r="R420" t="s">
        <v>3696</v>
      </c>
      <c r="S420" s="38">
        <v>1176</v>
      </c>
      <c r="T420">
        <v>1</v>
      </c>
      <c r="U420">
        <v>0</v>
      </c>
      <c r="V420" s="43">
        <f>SUMIF(ResumenCotizacion!$C:$C,E420,ResumenCotizacion!$P:$P)</f>
        <v>0</v>
      </c>
      <c r="W420" s="68">
        <f>IF(H420="USD",S420*SolCotizacion!$J$18,S420)</f>
        <v>4614024.2399999993</v>
      </c>
      <c r="X420" s="3">
        <f>ROUND(W420/(1-VLOOKUP("Total porcentaje:",ResumenCotizacion!$F:$H,3,0)),2)</f>
        <v>5015243.74</v>
      </c>
      <c r="Y420" s="3">
        <f t="shared" si="27"/>
        <v>0</v>
      </c>
    </row>
    <row r="421" spans="1:25" ht="14.25" x14ac:dyDescent="0.2">
      <c r="A421" s="18" t="str">
        <f t="shared" si="24"/>
        <v>Catalogo principalOVS_ES ACADEMICO7JQ-00384</v>
      </c>
      <c r="B421" s="18" t="str">
        <f t="shared" si="25"/>
        <v>7JQ-00384OVS_ES ACADEMICO</v>
      </c>
      <c r="C421" s="18"/>
      <c r="D421" t="s">
        <v>122</v>
      </c>
      <c r="E421" t="s">
        <v>410</v>
      </c>
      <c r="F421" t="s">
        <v>230</v>
      </c>
      <c r="G421" s="18" t="str">
        <f t="shared" si="26"/>
        <v>Catalogo principal</v>
      </c>
      <c r="H421" s="43" t="s">
        <v>121</v>
      </c>
      <c r="I421" s="37" t="s">
        <v>67</v>
      </c>
      <c r="J421" t="s">
        <v>4465</v>
      </c>
      <c r="K421" t="s">
        <v>40</v>
      </c>
      <c r="L421" s="70" t="s">
        <v>21</v>
      </c>
      <c r="M421" s="70" t="s">
        <v>3963</v>
      </c>
      <c r="N421" s="37" t="s">
        <v>67</v>
      </c>
      <c r="O421" s="37" t="s">
        <v>67</v>
      </c>
      <c r="P421" s="37" t="s">
        <v>230</v>
      </c>
      <c r="Q421" s="75" t="s">
        <v>410</v>
      </c>
      <c r="R421" t="s">
        <v>3696</v>
      </c>
      <c r="S421" s="38">
        <v>1176</v>
      </c>
      <c r="T421">
        <v>1</v>
      </c>
      <c r="U421">
        <v>0</v>
      </c>
      <c r="V421" s="43">
        <f>SUMIF(ResumenCotizacion!$C:$C,E421,ResumenCotizacion!$P:$P)</f>
        <v>0</v>
      </c>
      <c r="W421" s="68">
        <f>IF(H421="USD",S421*SolCotizacion!$J$18,S421)</f>
        <v>4614024.2399999993</v>
      </c>
      <c r="X421" s="3">
        <f>ROUND(W421/(1-VLOOKUP("Total porcentaje:",ResumenCotizacion!$F:$H,3,0)),2)</f>
        <v>5015243.74</v>
      </c>
      <c r="Y421" s="3">
        <f t="shared" si="27"/>
        <v>0</v>
      </c>
    </row>
    <row r="422" spans="1:25" ht="14.25" x14ac:dyDescent="0.2">
      <c r="A422" s="18" t="str">
        <f t="shared" si="24"/>
        <v>Catalogo principalOVS_ES ACADEMICO7JS-00001</v>
      </c>
      <c r="B422" s="18" t="str">
        <f t="shared" si="25"/>
        <v>7JS-00001OVS_ES ACADEMICO</v>
      </c>
      <c r="C422" s="18"/>
      <c r="D422" t="s">
        <v>122</v>
      </c>
      <c r="E422" t="s">
        <v>411</v>
      </c>
      <c r="F422" t="s">
        <v>230</v>
      </c>
      <c r="G422" s="18" t="str">
        <f t="shared" si="26"/>
        <v>Catalogo principal</v>
      </c>
      <c r="H422" s="43" t="s">
        <v>121</v>
      </c>
      <c r="I422" s="37" t="s">
        <v>67</v>
      </c>
      <c r="J422" t="s">
        <v>4466</v>
      </c>
      <c r="K422" t="s">
        <v>40</v>
      </c>
      <c r="L422" s="70" t="s">
        <v>21</v>
      </c>
      <c r="M422" s="70" t="s">
        <v>3966</v>
      </c>
      <c r="N422" s="37" t="s">
        <v>67</v>
      </c>
      <c r="O422" s="37" t="s">
        <v>67</v>
      </c>
      <c r="P422" s="37" t="s">
        <v>230</v>
      </c>
      <c r="Q422" s="75" t="s">
        <v>411</v>
      </c>
      <c r="R422" t="s">
        <v>3691</v>
      </c>
      <c r="S422" s="38">
        <v>0</v>
      </c>
      <c r="T422">
        <v>1</v>
      </c>
      <c r="U422">
        <v>0</v>
      </c>
      <c r="V422" s="43">
        <f>SUMIF(ResumenCotizacion!$C:$C,E422,ResumenCotizacion!$P:$P)</f>
        <v>0</v>
      </c>
      <c r="W422" s="68">
        <f>IF(H422="USD",S422*SolCotizacion!$J$18,S422)</f>
        <v>0</v>
      </c>
      <c r="X422" s="3">
        <f>ROUND(W422/(1-VLOOKUP("Total porcentaje:",ResumenCotizacion!$F:$H,3,0)),2)</f>
        <v>0</v>
      </c>
      <c r="Y422" s="3">
        <f t="shared" si="27"/>
        <v>0</v>
      </c>
    </row>
    <row r="423" spans="1:25" ht="14.25" x14ac:dyDescent="0.2">
      <c r="A423" s="18" t="str">
        <f t="shared" si="24"/>
        <v>Catalogo principalOVS_ES ACADEMICO7LA-00001</v>
      </c>
      <c r="B423" s="18" t="str">
        <f t="shared" si="25"/>
        <v>7LA-00001OVS_ES ACADEMICO</v>
      </c>
      <c r="C423" s="18"/>
      <c r="D423" t="s">
        <v>122</v>
      </c>
      <c r="E423" t="s">
        <v>412</v>
      </c>
      <c r="F423" t="s">
        <v>230</v>
      </c>
      <c r="G423" s="18" t="str">
        <f t="shared" si="26"/>
        <v>Catalogo principal</v>
      </c>
      <c r="H423" s="43" t="s">
        <v>121</v>
      </c>
      <c r="I423" s="37" t="s">
        <v>67</v>
      </c>
      <c r="J423" t="s">
        <v>4467</v>
      </c>
      <c r="K423" t="s">
        <v>40</v>
      </c>
      <c r="L423" s="70" t="s">
        <v>21</v>
      </c>
      <c r="M423" s="70" t="s">
        <v>3966</v>
      </c>
      <c r="N423" s="37" t="s">
        <v>67</v>
      </c>
      <c r="O423" s="37" t="s">
        <v>67</v>
      </c>
      <c r="P423" s="37" t="s">
        <v>230</v>
      </c>
      <c r="Q423" s="75" t="s">
        <v>412</v>
      </c>
      <c r="R423" t="s">
        <v>3691</v>
      </c>
      <c r="S423" s="38">
        <v>5.7</v>
      </c>
      <c r="T423">
        <v>1</v>
      </c>
      <c r="U423">
        <v>0</v>
      </c>
      <c r="V423" s="43">
        <f>SUMIF(ResumenCotizacion!$C:$C,E423,ResumenCotizacion!$P:$P)</f>
        <v>0</v>
      </c>
      <c r="W423" s="68">
        <f>IF(H423="USD",S423*SolCotizacion!$J$18,S423)</f>
        <v>22363.893</v>
      </c>
      <c r="X423" s="3">
        <f>ROUND(W423/(1-VLOOKUP("Total porcentaje:",ResumenCotizacion!$F:$H,3,0)),2)</f>
        <v>24308.58</v>
      </c>
      <c r="Y423" s="3">
        <f t="shared" si="27"/>
        <v>0</v>
      </c>
    </row>
    <row r="424" spans="1:25" ht="14.25" x14ac:dyDescent="0.2">
      <c r="A424" s="18" t="str">
        <f t="shared" si="24"/>
        <v>Catalogo principalOVS_ES ACADEMICO7LA-00002</v>
      </c>
      <c r="B424" s="18" t="str">
        <f t="shared" si="25"/>
        <v>7LA-00002OVS_ES ACADEMICO</v>
      </c>
      <c r="C424" s="18"/>
      <c r="D424" t="s">
        <v>122</v>
      </c>
      <c r="E424" t="s">
        <v>413</v>
      </c>
      <c r="F424" t="s">
        <v>230</v>
      </c>
      <c r="G424" s="18" t="str">
        <f t="shared" si="26"/>
        <v>Catalogo principal</v>
      </c>
      <c r="H424" s="43" t="s">
        <v>121</v>
      </c>
      <c r="I424" s="37" t="s">
        <v>67</v>
      </c>
      <c r="J424" t="s">
        <v>4468</v>
      </c>
      <c r="K424" t="s">
        <v>40</v>
      </c>
      <c r="L424" s="70" t="s">
        <v>21</v>
      </c>
      <c r="M424" s="70" t="s">
        <v>3966</v>
      </c>
      <c r="N424" s="37" t="s">
        <v>67</v>
      </c>
      <c r="O424" s="37" t="s">
        <v>67</v>
      </c>
      <c r="P424" s="37" t="s">
        <v>230</v>
      </c>
      <c r="Q424" s="75" t="s">
        <v>413</v>
      </c>
      <c r="R424" t="s">
        <v>3691</v>
      </c>
      <c r="S424" s="38">
        <v>5.7</v>
      </c>
      <c r="T424">
        <v>1</v>
      </c>
      <c r="U424">
        <v>0</v>
      </c>
      <c r="V424" s="43">
        <f>SUMIF(ResumenCotizacion!$C:$C,E424,ResumenCotizacion!$P:$P)</f>
        <v>0</v>
      </c>
      <c r="W424" s="68">
        <f>IF(H424="USD",S424*SolCotizacion!$J$18,S424)</f>
        <v>22363.893</v>
      </c>
      <c r="X424" s="3">
        <f>ROUND(W424/(1-VLOOKUP("Total porcentaje:",ResumenCotizacion!$F:$H,3,0)),2)</f>
        <v>24308.58</v>
      </c>
      <c r="Y424" s="3">
        <f t="shared" si="27"/>
        <v>0</v>
      </c>
    </row>
    <row r="425" spans="1:25" ht="14.25" x14ac:dyDescent="0.2">
      <c r="A425" s="18" t="str">
        <f t="shared" si="24"/>
        <v>Catalogo principalOVS_ES ACADEMICO7LG-00001</v>
      </c>
      <c r="B425" s="18" t="str">
        <f t="shared" si="25"/>
        <v>7LG-00001OVS_ES ACADEMICO</v>
      </c>
      <c r="C425" s="18"/>
      <c r="D425" t="s">
        <v>122</v>
      </c>
      <c r="E425" t="s">
        <v>414</v>
      </c>
      <c r="F425" t="s">
        <v>230</v>
      </c>
      <c r="G425" s="18" t="str">
        <f t="shared" si="26"/>
        <v>Catalogo principal</v>
      </c>
      <c r="H425" s="43" t="s">
        <v>121</v>
      </c>
      <c r="I425" s="37" t="s">
        <v>67</v>
      </c>
      <c r="J425" t="s">
        <v>4469</v>
      </c>
      <c r="K425" t="s">
        <v>40</v>
      </c>
      <c r="L425" s="70" t="s">
        <v>21</v>
      </c>
      <c r="M425" s="70" t="s">
        <v>3966</v>
      </c>
      <c r="N425" s="37" t="s">
        <v>67</v>
      </c>
      <c r="O425" s="37" t="s">
        <v>67</v>
      </c>
      <c r="P425" s="37" t="s">
        <v>230</v>
      </c>
      <c r="Q425" s="75" t="s">
        <v>414</v>
      </c>
      <c r="R425" t="s">
        <v>3691</v>
      </c>
      <c r="S425" s="38">
        <v>4.3</v>
      </c>
      <c r="T425">
        <v>1</v>
      </c>
      <c r="U425">
        <v>0</v>
      </c>
      <c r="V425" s="43">
        <f>SUMIF(ResumenCotizacion!$C:$C,E425,ResumenCotizacion!$P:$P)</f>
        <v>0</v>
      </c>
      <c r="W425" s="68">
        <f>IF(H425="USD",S425*SolCotizacion!$J$18,S425)</f>
        <v>16871.006999999998</v>
      </c>
      <c r="X425" s="3">
        <f>ROUND(W425/(1-VLOOKUP("Total porcentaje:",ResumenCotizacion!$F:$H,3,0)),2)</f>
        <v>18338.05</v>
      </c>
      <c r="Y425" s="3">
        <f t="shared" si="27"/>
        <v>0</v>
      </c>
    </row>
    <row r="426" spans="1:25" ht="14.25" x14ac:dyDescent="0.2">
      <c r="A426" s="18" t="str">
        <f t="shared" si="24"/>
        <v>Catalogo principalOVS_ES ACADEMICO7NQ-00050</v>
      </c>
      <c r="B426" s="18" t="str">
        <f t="shared" si="25"/>
        <v>7NQ-00050OVS_ES ACADEMICO</v>
      </c>
      <c r="C426" s="18"/>
      <c r="D426" t="s">
        <v>122</v>
      </c>
      <c r="E426" t="s">
        <v>415</v>
      </c>
      <c r="F426" t="s">
        <v>230</v>
      </c>
      <c r="G426" s="18" t="str">
        <f t="shared" si="26"/>
        <v>Catalogo principal</v>
      </c>
      <c r="H426" s="43" t="s">
        <v>121</v>
      </c>
      <c r="I426" s="37" t="s">
        <v>67</v>
      </c>
      <c r="J426" t="s">
        <v>4470</v>
      </c>
      <c r="K426" t="s">
        <v>40</v>
      </c>
      <c r="L426" s="70" t="s">
        <v>21</v>
      </c>
      <c r="M426" s="70" t="s">
        <v>3946</v>
      </c>
      <c r="N426" s="37" t="s">
        <v>67</v>
      </c>
      <c r="O426" s="37" t="s">
        <v>67</v>
      </c>
      <c r="P426" s="37" t="s">
        <v>230</v>
      </c>
      <c r="Q426" s="75" t="s">
        <v>415</v>
      </c>
      <c r="R426" t="s">
        <v>3696</v>
      </c>
      <c r="S426" s="38">
        <v>415</v>
      </c>
      <c r="T426">
        <v>1</v>
      </c>
      <c r="U426">
        <v>0</v>
      </c>
      <c r="V426" s="43">
        <f>SUMIF(ResumenCotizacion!$C:$C,E426,ResumenCotizacion!$P:$P)</f>
        <v>0</v>
      </c>
      <c r="W426" s="68">
        <f>IF(H426="USD",S426*SolCotizacion!$J$18,S426)</f>
        <v>1628248.3499999999</v>
      </c>
      <c r="X426" s="3">
        <f>ROUND(W426/(1-VLOOKUP("Total porcentaje:",ResumenCotizacion!$F:$H,3,0)),2)</f>
        <v>1769835.16</v>
      </c>
      <c r="Y426" s="3">
        <f t="shared" si="27"/>
        <v>0</v>
      </c>
    </row>
    <row r="427" spans="1:25" ht="14.25" x14ac:dyDescent="0.2">
      <c r="A427" s="18" t="str">
        <f t="shared" si="24"/>
        <v>Catalogo principalOVS_ES ACADEMICO7NQ-00051</v>
      </c>
      <c r="B427" s="18" t="str">
        <f t="shared" si="25"/>
        <v>7NQ-00051OVS_ES ACADEMICO</v>
      </c>
      <c r="C427" s="18"/>
      <c r="D427" t="s">
        <v>122</v>
      </c>
      <c r="E427" t="s">
        <v>416</v>
      </c>
      <c r="F427" t="s">
        <v>230</v>
      </c>
      <c r="G427" s="18" t="str">
        <f t="shared" si="26"/>
        <v>Catalogo principal</v>
      </c>
      <c r="H427" s="43" t="s">
        <v>121</v>
      </c>
      <c r="I427" s="37" t="s">
        <v>67</v>
      </c>
      <c r="J427" t="s">
        <v>4471</v>
      </c>
      <c r="K427" t="s">
        <v>40</v>
      </c>
      <c r="L427" s="70" t="s">
        <v>21</v>
      </c>
      <c r="M427" s="70" t="s">
        <v>3946</v>
      </c>
      <c r="N427" s="37" t="s">
        <v>67</v>
      </c>
      <c r="O427" s="37" t="s">
        <v>67</v>
      </c>
      <c r="P427" s="37" t="s">
        <v>230</v>
      </c>
      <c r="Q427" s="75" t="s">
        <v>416</v>
      </c>
      <c r="R427" t="s">
        <v>3696</v>
      </c>
      <c r="S427" s="38">
        <v>415</v>
      </c>
      <c r="T427">
        <v>1</v>
      </c>
      <c r="U427">
        <v>0</v>
      </c>
      <c r="V427" s="43">
        <f>SUMIF(ResumenCotizacion!$C:$C,E427,ResumenCotizacion!$P:$P)</f>
        <v>0</v>
      </c>
      <c r="W427" s="68">
        <f>IF(H427="USD",S427*SolCotizacion!$J$18,S427)</f>
        <v>1628248.3499999999</v>
      </c>
      <c r="X427" s="3">
        <f>ROUND(W427/(1-VLOOKUP("Total porcentaje:",ResumenCotizacion!$F:$H,3,0)),2)</f>
        <v>1769835.16</v>
      </c>
      <c r="Y427" s="3">
        <f t="shared" si="27"/>
        <v>0</v>
      </c>
    </row>
    <row r="428" spans="1:25" ht="14.25" x14ac:dyDescent="0.2">
      <c r="A428" s="18" t="str">
        <f t="shared" si="24"/>
        <v>Catalogo principalOVS_ES ACADEMICO7RJ-00001</v>
      </c>
      <c r="B428" s="18" t="str">
        <f t="shared" si="25"/>
        <v>7RJ-00001OVS_ES ACADEMICO</v>
      </c>
      <c r="C428" s="18"/>
      <c r="D428" t="s">
        <v>122</v>
      </c>
      <c r="E428" t="s">
        <v>417</v>
      </c>
      <c r="F428" t="s">
        <v>230</v>
      </c>
      <c r="G428" s="18" t="str">
        <f t="shared" si="26"/>
        <v>Catalogo principal</v>
      </c>
      <c r="H428" s="43" t="s">
        <v>121</v>
      </c>
      <c r="I428" s="37" t="s">
        <v>67</v>
      </c>
      <c r="J428" t="s">
        <v>4472</v>
      </c>
      <c r="K428" t="s">
        <v>40</v>
      </c>
      <c r="L428" s="70" t="s">
        <v>21</v>
      </c>
      <c r="M428" s="70" t="s">
        <v>3966</v>
      </c>
      <c r="N428" s="37" t="s">
        <v>67</v>
      </c>
      <c r="O428" s="37" t="s">
        <v>67</v>
      </c>
      <c r="P428" s="37" t="s">
        <v>230</v>
      </c>
      <c r="Q428" s="75" t="s">
        <v>417</v>
      </c>
      <c r="R428" t="s">
        <v>3691</v>
      </c>
      <c r="S428" s="38">
        <v>10.3</v>
      </c>
      <c r="T428">
        <v>1</v>
      </c>
      <c r="U428">
        <v>0</v>
      </c>
      <c r="V428" s="43">
        <f>SUMIF(ResumenCotizacion!$C:$C,E428,ResumenCotizacion!$P:$P)</f>
        <v>0</v>
      </c>
      <c r="W428" s="68">
        <f>IF(H428="USD",S428*SolCotizacion!$J$18,S428)</f>
        <v>40411.947</v>
      </c>
      <c r="X428" s="3">
        <f>ROUND(W428/(1-VLOOKUP("Total porcentaje:",ResumenCotizacion!$F:$H,3,0)),2)</f>
        <v>43926.03</v>
      </c>
      <c r="Y428" s="3">
        <f t="shared" si="27"/>
        <v>0</v>
      </c>
    </row>
    <row r="429" spans="1:25" ht="14.25" x14ac:dyDescent="0.2">
      <c r="A429" s="18" t="str">
        <f t="shared" si="24"/>
        <v>Catalogo principalOVS_ES ACADEMICO7RJ-00002</v>
      </c>
      <c r="B429" s="18" t="str">
        <f t="shared" si="25"/>
        <v>7RJ-00002OVS_ES ACADEMICO</v>
      </c>
      <c r="C429" s="18"/>
      <c r="D429" t="s">
        <v>122</v>
      </c>
      <c r="E429" t="s">
        <v>418</v>
      </c>
      <c r="F429" t="s">
        <v>230</v>
      </c>
      <c r="G429" s="18" t="str">
        <f t="shared" si="26"/>
        <v>Catalogo principal</v>
      </c>
      <c r="H429" s="43" t="s">
        <v>121</v>
      </c>
      <c r="I429" s="37" t="s">
        <v>67</v>
      </c>
      <c r="J429" t="s">
        <v>4473</v>
      </c>
      <c r="K429" t="s">
        <v>40</v>
      </c>
      <c r="L429" s="70" t="s">
        <v>21</v>
      </c>
      <c r="M429" s="70" t="s">
        <v>3966</v>
      </c>
      <c r="N429" s="37" t="s">
        <v>67</v>
      </c>
      <c r="O429" s="37" t="s">
        <v>67</v>
      </c>
      <c r="P429" s="37" t="s">
        <v>230</v>
      </c>
      <c r="Q429" s="75" t="s">
        <v>418</v>
      </c>
      <c r="R429" t="s">
        <v>3691</v>
      </c>
      <c r="S429" s="38">
        <v>10.3</v>
      </c>
      <c r="T429">
        <v>1</v>
      </c>
      <c r="U429">
        <v>0</v>
      </c>
      <c r="V429" s="43">
        <f>SUMIF(ResumenCotizacion!$C:$C,E429,ResumenCotizacion!$P:$P)</f>
        <v>0</v>
      </c>
      <c r="W429" s="68">
        <f>IF(H429="USD",S429*SolCotizacion!$J$18,S429)</f>
        <v>40411.947</v>
      </c>
      <c r="X429" s="3">
        <f>ROUND(W429/(1-VLOOKUP("Total porcentaje:",ResumenCotizacion!$F:$H,3,0)),2)</f>
        <v>43926.03</v>
      </c>
      <c r="Y429" s="3">
        <f t="shared" si="27"/>
        <v>0</v>
      </c>
    </row>
    <row r="430" spans="1:25" ht="14.25" x14ac:dyDescent="0.2">
      <c r="A430" s="18" t="str">
        <f t="shared" si="24"/>
        <v>Catalogo principalOVS_ES ACADEMICO7RS-00001</v>
      </c>
      <c r="B430" s="18" t="str">
        <f t="shared" si="25"/>
        <v>7RS-00001OVS_ES ACADEMICO</v>
      </c>
      <c r="C430" s="18"/>
      <c r="D430" t="s">
        <v>122</v>
      </c>
      <c r="E430" t="s">
        <v>419</v>
      </c>
      <c r="F430" t="s">
        <v>230</v>
      </c>
      <c r="G430" s="18" t="str">
        <f t="shared" si="26"/>
        <v>Catalogo principal</v>
      </c>
      <c r="H430" s="43" t="s">
        <v>121</v>
      </c>
      <c r="I430" s="37" t="s">
        <v>67</v>
      </c>
      <c r="J430" t="s">
        <v>4474</v>
      </c>
      <c r="K430" t="s">
        <v>40</v>
      </c>
      <c r="L430" s="70" t="s">
        <v>21</v>
      </c>
      <c r="M430" s="70" t="s">
        <v>3966</v>
      </c>
      <c r="N430" s="37" t="s">
        <v>67</v>
      </c>
      <c r="O430" s="37" t="s">
        <v>67</v>
      </c>
      <c r="P430" s="37" t="s">
        <v>230</v>
      </c>
      <c r="Q430" s="75" t="s">
        <v>419</v>
      </c>
      <c r="R430" t="s">
        <v>3691</v>
      </c>
      <c r="S430" s="38">
        <v>8</v>
      </c>
      <c r="T430">
        <v>1</v>
      </c>
      <c r="U430">
        <v>0</v>
      </c>
      <c r="V430" s="43">
        <f>SUMIF(ResumenCotizacion!$C:$C,E430,ResumenCotizacion!$P:$P)</f>
        <v>0</v>
      </c>
      <c r="W430" s="68">
        <f>IF(H430="USD",S430*SolCotizacion!$J$18,S430)</f>
        <v>31387.919999999998</v>
      </c>
      <c r="X430" s="3">
        <f>ROUND(W430/(1-VLOOKUP("Total porcentaje:",ResumenCotizacion!$F:$H,3,0)),2)</f>
        <v>34117.300000000003</v>
      </c>
      <c r="Y430" s="3">
        <f t="shared" si="27"/>
        <v>0</v>
      </c>
    </row>
    <row r="431" spans="1:25" ht="14.25" x14ac:dyDescent="0.2">
      <c r="A431" s="18" t="str">
        <f t="shared" si="24"/>
        <v>Catalogo principalOVS_ES ACADEMICO7U6-00008</v>
      </c>
      <c r="B431" s="18" t="str">
        <f t="shared" si="25"/>
        <v>7U6-00008OVS_ES ACADEMICO</v>
      </c>
      <c r="C431" s="18"/>
      <c r="D431" t="s">
        <v>122</v>
      </c>
      <c r="E431" t="s">
        <v>420</v>
      </c>
      <c r="F431" t="s">
        <v>230</v>
      </c>
      <c r="G431" s="18" t="str">
        <f t="shared" si="26"/>
        <v>Catalogo principal</v>
      </c>
      <c r="H431" s="43" t="s">
        <v>121</v>
      </c>
      <c r="I431" s="37" t="s">
        <v>67</v>
      </c>
      <c r="J431" t="s">
        <v>3775</v>
      </c>
      <c r="K431" t="s">
        <v>40</v>
      </c>
      <c r="L431" s="70" t="s">
        <v>21</v>
      </c>
      <c r="M431" s="70" t="s">
        <v>28</v>
      </c>
      <c r="N431" s="37" t="s">
        <v>67</v>
      </c>
      <c r="O431" s="37" t="s">
        <v>67</v>
      </c>
      <c r="P431" s="37" t="s">
        <v>230</v>
      </c>
      <c r="Q431" s="75" t="s">
        <v>420</v>
      </c>
      <c r="R431" t="s">
        <v>3691</v>
      </c>
      <c r="S431" s="38">
        <v>0.48</v>
      </c>
      <c r="T431">
        <v>1</v>
      </c>
      <c r="U431">
        <v>0</v>
      </c>
      <c r="V431" s="43">
        <f>SUMIF(ResumenCotizacion!$C:$C,E431,ResumenCotizacion!$P:$P)</f>
        <v>0</v>
      </c>
      <c r="W431" s="68">
        <f>IF(H431="USD",S431*SolCotizacion!$J$18,S431)</f>
        <v>1883.2751999999998</v>
      </c>
      <c r="X431" s="3">
        <f>ROUND(W431/(1-VLOOKUP("Total porcentaje:",ResumenCotizacion!$F:$H,3,0)),2)</f>
        <v>2047.04</v>
      </c>
      <c r="Y431" s="3">
        <f t="shared" si="27"/>
        <v>0</v>
      </c>
    </row>
    <row r="432" spans="1:25" ht="14.25" x14ac:dyDescent="0.2">
      <c r="A432" s="18" t="str">
        <f t="shared" si="24"/>
        <v>Catalogo principalOVS_ES ACADEMICO7U6-00009</v>
      </c>
      <c r="B432" s="18" t="str">
        <f t="shared" si="25"/>
        <v>7U6-00009OVS_ES ACADEMICO</v>
      </c>
      <c r="C432" s="18"/>
      <c r="D432" t="s">
        <v>122</v>
      </c>
      <c r="E432" t="s">
        <v>421</v>
      </c>
      <c r="F432" t="s">
        <v>230</v>
      </c>
      <c r="G432" s="18" t="str">
        <f t="shared" si="26"/>
        <v>Catalogo principal</v>
      </c>
      <c r="H432" s="43" t="s">
        <v>121</v>
      </c>
      <c r="I432" s="37" t="s">
        <v>67</v>
      </c>
      <c r="J432" t="s">
        <v>3776</v>
      </c>
      <c r="K432" t="s">
        <v>40</v>
      </c>
      <c r="L432" s="70" t="s">
        <v>21</v>
      </c>
      <c r="M432" s="70" t="s">
        <v>28</v>
      </c>
      <c r="N432" s="37" t="s">
        <v>67</v>
      </c>
      <c r="O432" s="37" t="s">
        <v>67</v>
      </c>
      <c r="P432" s="37" t="s">
        <v>230</v>
      </c>
      <c r="Q432" s="75" t="s">
        <v>421</v>
      </c>
      <c r="R432" t="s">
        <v>3691</v>
      </c>
      <c r="S432" s="38">
        <v>0.48</v>
      </c>
      <c r="T432">
        <v>1</v>
      </c>
      <c r="U432">
        <v>0</v>
      </c>
      <c r="V432" s="43">
        <f>SUMIF(ResumenCotizacion!$C:$C,E432,ResumenCotizacion!$P:$P)</f>
        <v>0</v>
      </c>
      <c r="W432" s="68">
        <f>IF(H432="USD",S432*SolCotizacion!$J$18,S432)</f>
        <v>1883.2751999999998</v>
      </c>
      <c r="X432" s="3">
        <f>ROUND(W432/(1-VLOOKUP("Total porcentaje:",ResumenCotizacion!$F:$H,3,0)),2)</f>
        <v>2047.04</v>
      </c>
      <c r="Y432" s="3">
        <f t="shared" si="27"/>
        <v>0</v>
      </c>
    </row>
    <row r="433" spans="1:25" ht="14.25" x14ac:dyDescent="0.2">
      <c r="A433" s="18" t="str">
        <f t="shared" si="24"/>
        <v>Catalogo principalOVS_ES ACADEMICO7U6-00011</v>
      </c>
      <c r="B433" s="18" t="str">
        <f t="shared" si="25"/>
        <v>7U6-00011OVS_ES ACADEMICO</v>
      </c>
      <c r="C433" s="18"/>
      <c r="D433" t="s">
        <v>122</v>
      </c>
      <c r="E433" t="s">
        <v>422</v>
      </c>
      <c r="F433" t="s">
        <v>230</v>
      </c>
      <c r="G433" s="18" t="str">
        <f t="shared" si="26"/>
        <v>Catalogo principal</v>
      </c>
      <c r="H433" s="43" t="s">
        <v>121</v>
      </c>
      <c r="I433" s="37" t="s">
        <v>67</v>
      </c>
      <c r="J433" t="s">
        <v>3777</v>
      </c>
      <c r="K433" t="s">
        <v>40</v>
      </c>
      <c r="L433" s="70" t="s">
        <v>21</v>
      </c>
      <c r="M433" s="70" t="s">
        <v>28</v>
      </c>
      <c r="N433" s="37" t="s">
        <v>67</v>
      </c>
      <c r="O433" s="37" t="s">
        <v>67</v>
      </c>
      <c r="P433" s="37" t="s">
        <v>230</v>
      </c>
      <c r="Q433" s="75" t="s">
        <v>422</v>
      </c>
      <c r="R433" t="s">
        <v>3691</v>
      </c>
      <c r="S433" s="38">
        <v>0.48</v>
      </c>
      <c r="T433">
        <v>1</v>
      </c>
      <c r="U433">
        <v>0</v>
      </c>
      <c r="V433" s="43">
        <f>SUMIF(ResumenCotizacion!$C:$C,E433,ResumenCotizacion!$P:$P)</f>
        <v>0</v>
      </c>
      <c r="W433" s="68">
        <f>IF(H433="USD",S433*SolCotizacion!$J$18,S433)</f>
        <v>1883.2751999999998</v>
      </c>
      <c r="X433" s="3">
        <f>ROUND(W433/(1-VLOOKUP("Total porcentaje:",ResumenCotizacion!$F:$H,3,0)),2)</f>
        <v>2047.04</v>
      </c>
      <c r="Y433" s="3">
        <f t="shared" si="27"/>
        <v>0</v>
      </c>
    </row>
    <row r="434" spans="1:25" ht="14.25" x14ac:dyDescent="0.2">
      <c r="A434" s="18" t="str">
        <f t="shared" si="24"/>
        <v>Catalogo principalOVS_ES ACADEMICO7VC-00171</v>
      </c>
      <c r="B434" s="18" t="str">
        <f t="shared" si="25"/>
        <v>7VC-00171OVS_ES ACADEMICO</v>
      </c>
      <c r="C434" s="18"/>
      <c r="D434" t="s">
        <v>122</v>
      </c>
      <c r="E434" t="s">
        <v>423</v>
      </c>
      <c r="F434" t="s">
        <v>230</v>
      </c>
      <c r="G434" s="18" t="str">
        <f t="shared" si="26"/>
        <v>Catalogo principal</v>
      </c>
      <c r="H434" s="43" t="s">
        <v>121</v>
      </c>
      <c r="I434" s="37" t="s">
        <v>67</v>
      </c>
      <c r="J434" t="s">
        <v>4475</v>
      </c>
      <c r="K434" t="s">
        <v>40</v>
      </c>
      <c r="L434" s="70" t="s">
        <v>21</v>
      </c>
      <c r="M434" s="70" t="s">
        <v>3946</v>
      </c>
      <c r="N434" s="37" t="s">
        <v>67</v>
      </c>
      <c r="O434" s="37" t="s">
        <v>67</v>
      </c>
      <c r="P434" s="37" t="s">
        <v>230</v>
      </c>
      <c r="Q434" s="75" t="s">
        <v>423</v>
      </c>
      <c r="R434" t="s">
        <v>3696</v>
      </c>
      <c r="S434" s="38">
        <v>212</v>
      </c>
      <c r="T434">
        <v>1</v>
      </c>
      <c r="U434">
        <v>0</v>
      </c>
      <c r="V434" s="43">
        <f>SUMIF(ResumenCotizacion!$C:$C,E434,ResumenCotizacion!$P:$P)</f>
        <v>0</v>
      </c>
      <c r="W434" s="68">
        <f>IF(H434="USD",S434*SolCotizacion!$J$18,S434)</f>
        <v>831779.88</v>
      </c>
      <c r="X434" s="3">
        <f>ROUND(W434/(1-VLOOKUP("Total porcentaje:",ResumenCotizacion!$F:$H,3,0)),2)</f>
        <v>904108.57</v>
      </c>
      <c r="Y434" s="3">
        <f t="shared" si="27"/>
        <v>0</v>
      </c>
    </row>
    <row r="435" spans="1:25" ht="14.25" x14ac:dyDescent="0.2">
      <c r="A435" s="18" t="str">
        <f t="shared" si="24"/>
        <v>Catalogo principalOVS_ES ACADEMICO7VC-00172</v>
      </c>
      <c r="B435" s="18" t="str">
        <f t="shared" si="25"/>
        <v>7VC-00172OVS_ES ACADEMICO</v>
      </c>
      <c r="C435" s="18"/>
      <c r="D435" t="s">
        <v>122</v>
      </c>
      <c r="E435" t="s">
        <v>424</v>
      </c>
      <c r="F435" t="s">
        <v>230</v>
      </c>
      <c r="G435" s="18" t="str">
        <f t="shared" si="26"/>
        <v>Catalogo principal</v>
      </c>
      <c r="H435" s="43" t="s">
        <v>121</v>
      </c>
      <c r="I435" s="37" t="s">
        <v>67</v>
      </c>
      <c r="J435" t="s">
        <v>4476</v>
      </c>
      <c r="K435" t="s">
        <v>40</v>
      </c>
      <c r="L435" s="70" t="s">
        <v>21</v>
      </c>
      <c r="M435" s="70" t="s">
        <v>3946</v>
      </c>
      <c r="N435" s="37" t="s">
        <v>67</v>
      </c>
      <c r="O435" s="37" t="s">
        <v>67</v>
      </c>
      <c r="P435" s="37" t="s">
        <v>230</v>
      </c>
      <c r="Q435" s="75" t="s">
        <v>424</v>
      </c>
      <c r="R435" t="s">
        <v>3696</v>
      </c>
      <c r="S435" s="38">
        <v>212</v>
      </c>
      <c r="T435">
        <v>1</v>
      </c>
      <c r="U435">
        <v>0</v>
      </c>
      <c r="V435" s="43">
        <f>SUMIF(ResumenCotizacion!$C:$C,E435,ResumenCotizacion!$P:$P)</f>
        <v>0</v>
      </c>
      <c r="W435" s="68">
        <f>IF(H435="USD",S435*SolCotizacion!$J$18,S435)</f>
        <v>831779.88</v>
      </c>
      <c r="X435" s="3">
        <f>ROUND(W435/(1-VLOOKUP("Total porcentaje:",ResumenCotizacion!$F:$H,3,0)),2)</f>
        <v>904108.57</v>
      </c>
      <c r="Y435" s="3">
        <f t="shared" si="27"/>
        <v>0</v>
      </c>
    </row>
    <row r="436" spans="1:25" ht="14.25" x14ac:dyDescent="0.2">
      <c r="A436" s="18" t="str">
        <f t="shared" si="24"/>
        <v>Catalogo principalOVS_ES ACADEMICO9EA-00310</v>
      </c>
      <c r="B436" s="18" t="str">
        <f t="shared" si="25"/>
        <v>9EA-00310OVS_ES ACADEMICO</v>
      </c>
      <c r="C436" s="18"/>
      <c r="D436" t="s">
        <v>122</v>
      </c>
      <c r="E436" t="s">
        <v>425</v>
      </c>
      <c r="F436" t="s">
        <v>230</v>
      </c>
      <c r="G436" s="18" t="str">
        <f t="shared" si="26"/>
        <v>Catalogo principal</v>
      </c>
      <c r="H436" s="43" t="s">
        <v>121</v>
      </c>
      <c r="I436" s="37" t="s">
        <v>67</v>
      </c>
      <c r="J436" t="s">
        <v>4477</v>
      </c>
      <c r="K436" t="s">
        <v>40</v>
      </c>
      <c r="L436" s="70" t="s">
        <v>21</v>
      </c>
      <c r="M436" s="70" t="s">
        <v>3946</v>
      </c>
      <c r="N436" s="37" t="s">
        <v>67</v>
      </c>
      <c r="O436" s="37" t="s">
        <v>67</v>
      </c>
      <c r="P436" s="37" t="s">
        <v>230</v>
      </c>
      <c r="Q436" s="75" t="s">
        <v>425</v>
      </c>
      <c r="R436" t="s">
        <v>3696</v>
      </c>
      <c r="S436" s="38">
        <v>389</v>
      </c>
      <c r="T436">
        <v>1</v>
      </c>
      <c r="U436">
        <v>0</v>
      </c>
      <c r="V436" s="43">
        <f>SUMIF(ResumenCotizacion!$C:$C,E436,ResumenCotizacion!$P:$P)</f>
        <v>0</v>
      </c>
      <c r="W436" s="68">
        <f>IF(H436="USD",S436*SolCotizacion!$J$18,S436)</f>
        <v>1526237.6099999999</v>
      </c>
      <c r="X436" s="3">
        <f>ROUND(W436/(1-VLOOKUP("Total porcentaje:",ResumenCotizacion!$F:$H,3,0)),2)</f>
        <v>1658953.92</v>
      </c>
      <c r="Y436" s="3">
        <f t="shared" si="27"/>
        <v>0</v>
      </c>
    </row>
    <row r="437" spans="1:25" ht="14.25" x14ac:dyDescent="0.2">
      <c r="A437" s="18" t="str">
        <f t="shared" si="24"/>
        <v>Catalogo principalOVS_ES ACADEMICO9EA-00311</v>
      </c>
      <c r="B437" s="18" t="str">
        <f t="shared" si="25"/>
        <v>9EA-00311OVS_ES ACADEMICO</v>
      </c>
      <c r="C437" s="18"/>
      <c r="D437" t="s">
        <v>122</v>
      </c>
      <c r="E437" t="s">
        <v>426</v>
      </c>
      <c r="F437" t="s">
        <v>230</v>
      </c>
      <c r="G437" s="18" t="str">
        <f t="shared" si="26"/>
        <v>Catalogo principal</v>
      </c>
      <c r="H437" s="43" t="s">
        <v>121</v>
      </c>
      <c r="I437" s="37" t="s">
        <v>67</v>
      </c>
      <c r="J437" t="s">
        <v>4478</v>
      </c>
      <c r="K437" t="s">
        <v>40</v>
      </c>
      <c r="L437" s="70" t="s">
        <v>21</v>
      </c>
      <c r="M437" s="70" t="s">
        <v>3946</v>
      </c>
      <c r="N437" s="37" t="s">
        <v>67</v>
      </c>
      <c r="O437" s="37" t="s">
        <v>67</v>
      </c>
      <c r="P437" s="37" t="s">
        <v>230</v>
      </c>
      <c r="Q437" s="75" t="s">
        <v>426</v>
      </c>
      <c r="R437" t="s">
        <v>3696</v>
      </c>
      <c r="S437" s="38">
        <v>389</v>
      </c>
      <c r="T437">
        <v>1</v>
      </c>
      <c r="U437">
        <v>0</v>
      </c>
      <c r="V437" s="43">
        <f>SUMIF(ResumenCotizacion!$C:$C,E437,ResumenCotizacion!$P:$P)</f>
        <v>0</v>
      </c>
      <c r="W437" s="68">
        <f>IF(H437="USD",S437*SolCotizacion!$J$18,S437)</f>
        <v>1526237.6099999999</v>
      </c>
      <c r="X437" s="3">
        <f>ROUND(W437/(1-VLOOKUP("Total porcentaje:",ResumenCotizacion!$F:$H,3,0)),2)</f>
        <v>1658953.92</v>
      </c>
      <c r="Y437" s="3">
        <f t="shared" si="27"/>
        <v>0</v>
      </c>
    </row>
    <row r="438" spans="1:25" ht="14.25" x14ac:dyDescent="0.2">
      <c r="A438" s="18" t="str">
        <f t="shared" si="24"/>
        <v>Catalogo principalOVS_ES ACADEMICO9EA-00312</v>
      </c>
      <c r="B438" s="18" t="str">
        <f t="shared" si="25"/>
        <v>9EA-00312OVS_ES ACADEMICO</v>
      </c>
      <c r="C438" s="18"/>
      <c r="D438" t="s">
        <v>122</v>
      </c>
      <c r="E438" t="s">
        <v>427</v>
      </c>
      <c r="F438" t="s">
        <v>230</v>
      </c>
      <c r="G438" s="18" t="str">
        <f t="shared" si="26"/>
        <v>Catalogo principal</v>
      </c>
      <c r="H438" s="43" t="s">
        <v>121</v>
      </c>
      <c r="I438" s="37" t="s">
        <v>67</v>
      </c>
      <c r="J438" t="s">
        <v>4479</v>
      </c>
      <c r="K438" t="s">
        <v>40</v>
      </c>
      <c r="L438" s="70" t="s">
        <v>21</v>
      </c>
      <c r="M438" s="70" t="s">
        <v>3963</v>
      </c>
      <c r="N438" s="37" t="s">
        <v>67</v>
      </c>
      <c r="O438" s="37" t="s">
        <v>67</v>
      </c>
      <c r="P438" s="37" t="s">
        <v>230</v>
      </c>
      <c r="Q438" s="75" t="s">
        <v>427</v>
      </c>
      <c r="R438" t="s">
        <v>3696</v>
      </c>
      <c r="S438" s="38">
        <v>321</v>
      </c>
      <c r="T438">
        <v>1</v>
      </c>
      <c r="U438">
        <v>0</v>
      </c>
      <c r="V438" s="43">
        <f>SUMIF(ResumenCotizacion!$C:$C,E438,ResumenCotizacion!$P:$P)</f>
        <v>0</v>
      </c>
      <c r="W438" s="68">
        <f>IF(H438="USD",S438*SolCotizacion!$J$18,S438)</f>
        <v>1259440.29</v>
      </c>
      <c r="X438" s="3">
        <f>ROUND(W438/(1-VLOOKUP("Total porcentaje:",ResumenCotizacion!$F:$H,3,0)),2)</f>
        <v>1368956.84</v>
      </c>
      <c r="Y438" s="3">
        <f t="shared" si="27"/>
        <v>0</v>
      </c>
    </row>
    <row r="439" spans="1:25" ht="14.25" x14ac:dyDescent="0.2">
      <c r="A439" s="18" t="str">
        <f t="shared" si="24"/>
        <v>Catalogo principalOVS_ES ACADEMICO9EA-00313</v>
      </c>
      <c r="B439" s="18" t="str">
        <f t="shared" si="25"/>
        <v>9EA-00313OVS_ES ACADEMICO</v>
      </c>
      <c r="C439" s="18"/>
      <c r="D439" t="s">
        <v>122</v>
      </c>
      <c r="E439" t="s">
        <v>428</v>
      </c>
      <c r="F439" t="s">
        <v>230</v>
      </c>
      <c r="G439" s="18" t="str">
        <f t="shared" si="26"/>
        <v>Catalogo principal</v>
      </c>
      <c r="H439" s="43" t="s">
        <v>121</v>
      </c>
      <c r="I439" s="37" t="s">
        <v>67</v>
      </c>
      <c r="J439" t="s">
        <v>4480</v>
      </c>
      <c r="K439" t="s">
        <v>40</v>
      </c>
      <c r="L439" s="70" t="s">
        <v>21</v>
      </c>
      <c r="M439" s="70" t="s">
        <v>3963</v>
      </c>
      <c r="N439" s="37" t="s">
        <v>67</v>
      </c>
      <c r="O439" s="37" t="s">
        <v>67</v>
      </c>
      <c r="P439" s="37" t="s">
        <v>230</v>
      </c>
      <c r="Q439" s="75" t="s">
        <v>428</v>
      </c>
      <c r="R439" t="s">
        <v>3696</v>
      </c>
      <c r="S439" s="38">
        <v>321</v>
      </c>
      <c r="T439">
        <v>1</v>
      </c>
      <c r="U439">
        <v>0</v>
      </c>
      <c r="V439" s="43">
        <f>SUMIF(ResumenCotizacion!$C:$C,E439,ResumenCotizacion!$P:$P)</f>
        <v>0</v>
      </c>
      <c r="W439" s="68">
        <f>IF(H439="USD",S439*SolCotizacion!$J$18,S439)</f>
        <v>1259440.29</v>
      </c>
      <c r="X439" s="3">
        <f>ROUND(W439/(1-VLOOKUP("Total porcentaje:",ResumenCotizacion!$F:$H,3,0)),2)</f>
        <v>1368956.84</v>
      </c>
      <c r="Y439" s="3">
        <f t="shared" si="27"/>
        <v>0</v>
      </c>
    </row>
    <row r="440" spans="1:25" ht="14.25" x14ac:dyDescent="0.2">
      <c r="A440" s="18" t="str">
        <f t="shared" si="24"/>
        <v>Catalogo principalOVS_ES ACADEMICO9EA-00314</v>
      </c>
      <c r="B440" s="18" t="str">
        <f t="shared" si="25"/>
        <v>9EA-00314OVS_ES ACADEMICO</v>
      </c>
      <c r="C440" s="18"/>
      <c r="D440" t="s">
        <v>122</v>
      </c>
      <c r="E440" t="s">
        <v>429</v>
      </c>
      <c r="F440" t="s">
        <v>230</v>
      </c>
      <c r="G440" s="18" t="str">
        <f t="shared" si="26"/>
        <v>Catalogo principal</v>
      </c>
      <c r="H440" s="43" t="s">
        <v>121</v>
      </c>
      <c r="I440" s="37" t="s">
        <v>67</v>
      </c>
      <c r="J440" t="s">
        <v>4481</v>
      </c>
      <c r="K440" t="s">
        <v>40</v>
      </c>
      <c r="L440" s="70" t="s">
        <v>21</v>
      </c>
      <c r="M440" s="70" t="s">
        <v>3946</v>
      </c>
      <c r="N440" s="37" t="s">
        <v>67</v>
      </c>
      <c r="O440" s="37" t="s">
        <v>67</v>
      </c>
      <c r="P440" s="37" t="s">
        <v>230</v>
      </c>
      <c r="Q440" s="75" t="s">
        <v>429</v>
      </c>
      <c r="R440" t="s">
        <v>3696</v>
      </c>
      <c r="S440" s="38">
        <v>49</v>
      </c>
      <c r="T440">
        <v>1</v>
      </c>
      <c r="U440">
        <v>0</v>
      </c>
      <c r="V440" s="43">
        <f>SUMIF(ResumenCotizacion!$C:$C,E440,ResumenCotizacion!$P:$P)</f>
        <v>0</v>
      </c>
      <c r="W440" s="68">
        <f>IF(H440="USD",S440*SolCotizacion!$J$18,S440)</f>
        <v>192251.00999999998</v>
      </c>
      <c r="X440" s="3">
        <f>ROUND(W440/(1-VLOOKUP("Total porcentaje:",ResumenCotizacion!$F:$H,3,0)),2)</f>
        <v>208968.49</v>
      </c>
      <c r="Y440" s="3">
        <f t="shared" si="27"/>
        <v>0</v>
      </c>
    </row>
    <row r="441" spans="1:25" ht="14.25" x14ac:dyDescent="0.2">
      <c r="A441" s="18" t="str">
        <f t="shared" si="24"/>
        <v>Catalogo principalOVS_ES ACADEMICO9EA-00315</v>
      </c>
      <c r="B441" s="18" t="str">
        <f t="shared" si="25"/>
        <v>9EA-00315OVS_ES ACADEMICO</v>
      </c>
      <c r="C441" s="18"/>
      <c r="D441" t="s">
        <v>122</v>
      </c>
      <c r="E441" t="s">
        <v>430</v>
      </c>
      <c r="F441" t="s">
        <v>230</v>
      </c>
      <c r="G441" s="18" t="str">
        <f t="shared" si="26"/>
        <v>Catalogo principal</v>
      </c>
      <c r="H441" s="43" t="s">
        <v>121</v>
      </c>
      <c r="I441" s="37" t="s">
        <v>67</v>
      </c>
      <c r="J441" t="s">
        <v>4482</v>
      </c>
      <c r="K441" t="s">
        <v>40</v>
      </c>
      <c r="L441" s="70" t="s">
        <v>21</v>
      </c>
      <c r="M441" s="70" t="s">
        <v>3946</v>
      </c>
      <c r="N441" s="37" t="s">
        <v>67</v>
      </c>
      <c r="O441" s="37" t="s">
        <v>67</v>
      </c>
      <c r="P441" s="37" t="s">
        <v>230</v>
      </c>
      <c r="Q441" s="75" t="s">
        <v>430</v>
      </c>
      <c r="R441" t="s">
        <v>3696</v>
      </c>
      <c r="S441" s="38">
        <v>49</v>
      </c>
      <c r="T441">
        <v>1</v>
      </c>
      <c r="U441">
        <v>0</v>
      </c>
      <c r="V441" s="43">
        <f>SUMIF(ResumenCotizacion!$C:$C,E441,ResumenCotizacion!$P:$P)</f>
        <v>0</v>
      </c>
      <c r="W441" s="68">
        <f>IF(H441="USD",S441*SolCotizacion!$J$18,S441)</f>
        <v>192251.00999999998</v>
      </c>
      <c r="X441" s="3">
        <f>ROUND(W441/(1-VLOOKUP("Total porcentaje:",ResumenCotizacion!$F:$H,3,0)),2)</f>
        <v>208968.49</v>
      </c>
      <c r="Y441" s="3">
        <f t="shared" si="27"/>
        <v>0</v>
      </c>
    </row>
    <row r="442" spans="1:25" ht="14.25" x14ac:dyDescent="0.2">
      <c r="A442" s="18" t="str">
        <f t="shared" si="24"/>
        <v>Catalogo principalOVS_ES ACADEMICO9EA-00316</v>
      </c>
      <c r="B442" s="18" t="str">
        <f t="shared" si="25"/>
        <v>9EA-00316OVS_ES ACADEMICO</v>
      </c>
      <c r="C442" s="18"/>
      <c r="D442" t="s">
        <v>122</v>
      </c>
      <c r="E442" t="s">
        <v>431</v>
      </c>
      <c r="F442" t="s">
        <v>230</v>
      </c>
      <c r="G442" s="18" t="str">
        <f t="shared" si="26"/>
        <v>Catalogo principal</v>
      </c>
      <c r="H442" s="43" t="s">
        <v>121</v>
      </c>
      <c r="I442" s="37" t="s">
        <v>67</v>
      </c>
      <c r="J442" t="s">
        <v>4483</v>
      </c>
      <c r="K442" t="s">
        <v>40</v>
      </c>
      <c r="L442" s="70" t="s">
        <v>21</v>
      </c>
      <c r="M442" s="70" t="s">
        <v>3963</v>
      </c>
      <c r="N442" s="37" t="s">
        <v>67</v>
      </c>
      <c r="O442" s="37" t="s">
        <v>67</v>
      </c>
      <c r="P442" s="37" t="s">
        <v>230</v>
      </c>
      <c r="Q442" s="75" t="s">
        <v>431</v>
      </c>
      <c r="R442" t="s">
        <v>3696</v>
      </c>
      <c r="S442" s="38">
        <v>40</v>
      </c>
      <c r="T442">
        <v>1</v>
      </c>
      <c r="U442">
        <v>0</v>
      </c>
      <c r="V442" s="43">
        <f>SUMIF(ResumenCotizacion!$C:$C,E442,ResumenCotizacion!$P:$P)</f>
        <v>0</v>
      </c>
      <c r="W442" s="68">
        <f>IF(H442="USD",S442*SolCotizacion!$J$18,S442)</f>
        <v>156939.59999999998</v>
      </c>
      <c r="X442" s="3">
        <f>ROUND(W442/(1-VLOOKUP("Total porcentaje:",ResumenCotizacion!$F:$H,3,0)),2)</f>
        <v>170586.52</v>
      </c>
      <c r="Y442" s="3">
        <f t="shared" si="27"/>
        <v>0</v>
      </c>
    </row>
    <row r="443" spans="1:25" ht="14.25" x14ac:dyDescent="0.2">
      <c r="A443" s="18" t="str">
        <f t="shared" si="24"/>
        <v>Catalogo principalOVS_ES ACADEMICO9EA-00317</v>
      </c>
      <c r="B443" s="18" t="str">
        <f t="shared" si="25"/>
        <v>9EA-00317OVS_ES ACADEMICO</v>
      </c>
      <c r="C443" s="18"/>
      <c r="D443" t="s">
        <v>122</v>
      </c>
      <c r="E443" t="s">
        <v>432</v>
      </c>
      <c r="F443" t="s">
        <v>230</v>
      </c>
      <c r="G443" s="18" t="str">
        <f t="shared" si="26"/>
        <v>Catalogo principal</v>
      </c>
      <c r="H443" s="43" t="s">
        <v>121</v>
      </c>
      <c r="I443" s="37" t="s">
        <v>67</v>
      </c>
      <c r="J443" t="s">
        <v>4484</v>
      </c>
      <c r="K443" t="s">
        <v>40</v>
      </c>
      <c r="L443" s="70" t="s">
        <v>21</v>
      </c>
      <c r="M443" s="70" t="s">
        <v>3963</v>
      </c>
      <c r="N443" s="37" t="s">
        <v>67</v>
      </c>
      <c r="O443" s="37" t="s">
        <v>67</v>
      </c>
      <c r="P443" s="37" t="s">
        <v>230</v>
      </c>
      <c r="Q443" s="75" t="s">
        <v>432</v>
      </c>
      <c r="R443" t="s">
        <v>3696</v>
      </c>
      <c r="S443" s="38">
        <v>40</v>
      </c>
      <c r="T443">
        <v>1</v>
      </c>
      <c r="U443">
        <v>0</v>
      </c>
      <c r="V443" s="43">
        <f>SUMIF(ResumenCotizacion!$C:$C,E443,ResumenCotizacion!$P:$P)</f>
        <v>0</v>
      </c>
      <c r="W443" s="68">
        <f>IF(H443="USD",S443*SolCotizacion!$J$18,S443)</f>
        <v>156939.59999999998</v>
      </c>
      <c r="X443" s="3">
        <f>ROUND(W443/(1-VLOOKUP("Total porcentaje:",ResumenCotizacion!$F:$H,3,0)),2)</f>
        <v>170586.52</v>
      </c>
      <c r="Y443" s="3">
        <f t="shared" si="27"/>
        <v>0</v>
      </c>
    </row>
    <row r="444" spans="1:25" ht="14.25" x14ac:dyDescent="0.2">
      <c r="A444" s="18" t="str">
        <f t="shared" si="24"/>
        <v>Catalogo principalOVS_ES ACADEMICO9EM-00292</v>
      </c>
      <c r="B444" s="18" t="str">
        <f t="shared" si="25"/>
        <v>9EM-00292OVS_ES ACADEMICO</v>
      </c>
      <c r="C444" s="18"/>
      <c r="D444" t="s">
        <v>122</v>
      </c>
      <c r="E444" t="s">
        <v>433</v>
      </c>
      <c r="F444" t="s">
        <v>230</v>
      </c>
      <c r="G444" s="18" t="str">
        <f t="shared" si="26"/>
        <v>Catalogo principal</v>
      </c>
      <c r="H444" s="43" t="s">
        <v>121</v>
      </c>
      <c r="I444" s="37" t="s">
        <v>67</v>
      </c>
      <c r="J444" t="s">
        <v>4485</v>
      </c>
      <c r="K444" t="s">
        <v>40</v>
      </c>
      <c r="L444" s="70" t="s">
        <v>21</v>
      </c>
      <c r="M444" s="70" t="s">
        <v>3946</v>
      </c>
      <c r="N444" s="37" t="s">
        <v>67</v>
      </c>
      <c r="O444" s="37" t="s">
        <v>67</v>
      </c>
      <c r="P444" s="37" t="s">
        <v>230</v>
      </c>
      <c r="Q444" s="75" t="s">
        <v>433</v>
      </c>
      <c r="R444" t="s">
        <v>3696</v>
      </c>
      <c r="S444" s="38">
        <v>68</v>
      </c>
      <c r="T444">
        <v>1</v>
      </c>
      <c r="U444">
        <v>0</v>
      </c>
      <c r="V444" s="43">
        <f>SUMIF(ResumenCotizacion!$C:$C,E444,ResumenCotizacion!$P:$P)</f>
        <v>0</v>
      </c>
      <c r="W444" s="68">
        <f>IF(H444="USD",S444*SolCotizacion!$J$18,S444)</f>
        <v>266797.32</v>
      </c>
      <c r="X444" s="3">
        <f>ROUND(W444/(1-VLOOKUP("Total porcentaje:",ResumenCotizacion!$F:$H,3,0)),2)</f>
        <v>289997.09000000003</v>
      </c>
      <c r="Y444" s="3">
        <f t="shared" si="27"/>
        <v>0</v>
      </c>
    </row>
    <row r="445" spans="1:25" ht="14.25" x14ac:dyDescent="0.2">
      <c r="A445" s="18" t="str">
        <f t="shared" si="24"/>
        <v>Catalogo principalOVS_ES ACADEMICO9EM-00293</v>
      </c>
      <c r="B445" s="18" t="str">
        <f t="shared" si="25"/>
        <v>9EM-00293OVS_ES ACADEMICO</v>
      </c>
      <c r="C445" s="18"/>
      <c r="D445" t="s">
        <v>122</v>
      </c>
      <c r="E445" t="s">
        <v>434</v>
      </c>
      <c r="F445" t="s">
        <v>230</v>
      </c>
      <c r="G445" s="18" t="str">
        <f t="shared" si="26"/>
        <v>Catalogo principal</v>
      </c>
      <c r="H445" s="43" t="s">
        <v>121</v>
      </c>
      <c r="I445" s="37" t="s">
        <v>67</v>
      </c>
      <c r="J445" t="s">
        <v>4486</v>
      </c>
      <c r="K445" t="s">
        <v>40</v>
      </c>
      <c r="L445" s="70" t="s">
        <v>21</v>
      </c>
      <c r="M445" s="70" t="s">
        <v>3946</v>
      </c>
      <c r="N445" s="37" t="s">
        <v>67</v>
      </c>
      <c r="O445" s="37" t="s">
        <v>67</v>
      </c>
      <c r="P445" s="37" t="s">
        <v>230</v>
      </c>
      <c r="Q445" s="75" t="s">
        <v>434</v>
      </c>
      <c r="R445" t="s">
        <v>3696</v>
      </c>
      <c r="S445" s="38">
        <v>68</v>
      </c>
      <c r="T445">
        <v>1</v>
      </c>
      <c r="U445">
        <v>0</v>
      </c>
      <c r="V445" s="43">
        <f>SUMIF(ResumenCotizacion!$C:$C,E445,ResumenCotizacion!$P:$P)</f>
        <v>0</v>
      </c>
      <c r="W445" s="68">
        <f>IF(H445="USD",S445*SolCotizacion!$J$18,S445)</f>
        <v>266797.32</v>
      </c>
      <c r="X445" s="3">
        <f>ROUND(W445/(1-VLOOKUP("Total porcentaje:",ResumenCotizacion!$F:$H,3,0)),2)</f>
        <v>289997.09000000003</v>
      </c>
      <c r="Y445" s="3">
        <f t="shared" si="27"/>
        <v>0</v>
      </c>
    </row>
    <row r="446" spans="1:25" ht="14.25" x14ac:dyDescent="0.2">
      <c r="A446" s="18" t="str">
        <f t="shared" si="24"/>
        <v>Catalogo principalOVS_ES ACADEMICO9EM-00294</v>
      </c>
      <c r="B446" s="18" t="str">
        <f t="shared" si="25"/>
        <v>9EM-00294OVS_ES ACADEMICO</v>
      </c>
      <c r="C446" s="18"/>
      <c r="D446" t="s">
        <v>122</v>
      </c>
      <c r="E446" t="s">
        <v>435</v>
      </c>
      <c r="F446" t="s">
        <v>230</v>
      </c>
      <c r="G446" s="18" t="str">
        <f t="shared" si="26"/>
        <v>Catalogo principal</v>
      </c>
      <c r="H446" s="43" t="s">
        <v>121</v>
      </c>
      <c r="I446" s="37" t="s">
        <v>67</v>
      </c>
      <c r="J446" t="s">
        <v>4487</v>
      </c>
      <c r="K446" t="s">
        <v>40</v>
      </c>
      <c r="L446" s="70" t="s">
        <v>21</v>
      </c>
      <c r="M446" s="70" t="s">
        <v>3946</v>
      </c>
      <c r="N446" s="37" t="s">
        <v>67</v>
      </c>
      <c r="O446" s="37" t="s">
        <v>67</v>
      </c>
      <c r="P446" s="37" t="s">
        <v>230</v>
      </c>
      <c r="Q446" s="75" t="s">
        <v>435</v>
      </c>
      <c r="R446" t="s">
        <v>3696</v>
      </c>
      <c r="S446" s="38">
        <v>9</v>
      </c>
      <c r="T446">
        <v>1</v>
      </c>
      <c r="U446">
        <v>0</v>
      </c>
      <c r="V446" s="43">
        <f>SUMIF(ResumenCotizacion!$C:$C,E446,ResumenCotizacion!$P:$P)</f>
        <v>0</v>
      </c>
      <c r="W446" s="68">
        <f>IF(H446="USD",S446*SolCotizacion!$J$18,S446)</f>
        <v>35311.409999999996</v>
      </c>
      <c r="X446" s="3">
        <f>ROUND(W446/(1-VLOOKUP("Total porcentaje:",ResumenCotizacion!$F:$H,3,0)),2)</f>
        <v>38381.97</v>
      </c>
      <c r="Y446" s="3">
        <f t="shared" si="27"/>
        <v>0</v>
      </c>
    </row>
    <row r="447" spans="1:25" ht="14.25" x14ac:dyDescent="0.2">
      <c r="A447" s="18" t="str">
        <f t="shared" si="24"/>
        <v>Catalogo principalOVS_ES ACADEMICO9EM-00295</v>
      </c>
      <c r="B447" s="18" t="str">
        <f t="shared" si="25"/>
        <v>9EM-00295OVS_ES ACADEMICO</v>
      </c>
      <c r="C447" s="18"/>
      <c r="D447" t="s">
        <v>122</v>
      </c>
      <c r="E447" t="s">
        <v>436</v>
      </c>
      <c r="F447" t="s">
        <v>230</v>
      </c>
      <c r="G447" s="18" t="str">
        <f t="shared" si="26"/>
        <v>Catalogo principal</v>
      </c>
      <c r="H447" s="43" t="s">
        <v>121</v>
      </c>
      <c r="I447" s="37" t="s">
        <v>67</v>
      </c>
      <c r="J447" t="s">
        <v>4488</v>
      </c>
      <c r="K447" t="s">
        <v>40</v>
      </c>
      <c r="L447" s="70" t="s">
        <v>21</v>
      </c>
      <c r="M447" s="70" t="s">
        <v>3946</v>
      </c>
      <c r="N447" s="37" t="s">
        <v>67</v>
      </c>
      <c r="O447" s="37" t="s">
        <v>67</v>
      </c>
      <c r="P447" s="37" t="s">
        <v>230</v>
      </c>
      <c r="Q447" s="75" t="s">
        <v>436</v>
      </c>
      <c r="R447" t="s">
        <v>3696</v>
      </c>
      <c r="S447" s="38">
        <v>9</v>
      </c>
      <c r="T447">
        <v>1</v>
      </c>
      <c r="U447">
        <v>0</v>
      </c>
      <c r="V447" s="43">
        <f>SUMIF(ResumenCotizacion!$C:$C,E447,ResumenCotizacion!$P:$P)</f>
        <v>0</v>
      </c>
      <c r="W447" s="68">
        <f>IF(H447="USD",S447*SolCotizacion!$J$18,S447)</f>
        <v>35311.409999999996</v>
      </c>
      <c r="X447" s="3">
        <f>ROUND(W447/(1-VLOOKUP("Total porcentaje:",ResumenCotizacion!$F:$H,3,0)),2)</f>
        <v>38381.97</v>
      </c>
      <c r="Y447" s="3">
        <f t="shared" si="27"/>
        <v>0</v>
      </c>
    </row>
    <row r="448" spans="1:25" ht="14.25" x14ac:dyDescent="0.2">
      <c r="A448" s="18" t="str">
        <f t="shared" si="24"/>
        <v>Catalogo principalOVS_ES ACADEMICO9EN-00220</v>
      </c>
      <c r="B448" s="18" t="str">
        <f t="shared" si="25"/>
        <v>9EN-00220OVS_ES ACADEMICO</v>
      </c>
      <c r="C448" s="18"/>
      <c r="D448" t="s">
        <v>122</v>
      </c>
      <c r="E448" t="s">
        <v>437</v>
      </c>
      <c r="F448" t="s">
        <v>230</v>
      </c>
      <c r="G448" s="18" t="str">
        <f t="shared" si="26"/>
        <v>Catalogo principal</v>
      </c>
      <c r="H448" s="43" t="s">
        <v>121</v>
      </c>
      <c r="I448" s="37" t="s">
        <v>67</v>
      </c>
      <c r="J448" t="s">
        <v>4489</v>
      </c>
      <c r="K448" t="s">
        <v>40</v>
      </c>
      <c r="L448" s="70" t="s">
        <v>21</v>
      </c>
      <c r="M448" s="70" t="s">
        <v>3946</v>
      </c>
      <c r="N448" s="37" t="s">
        <v>67</v>
      </c>
      <c r="O448" s="37" t="s">
        <v>67</v>
      </c>
      <c r="P448" s="37" t="s">
        <v>230</v>
      </c>
      <c r="Q448" s="75" t="s">
        <v>437</v>
      </c>
      <c r="R448" t="s">
        <v>3696</v>
      </c>
      <c r="S448" s="38">
        <v>93</v>
      </c>
      <c r="T448">
        <v>1</v>
      </c>
      <c r="U448">
        <v>0</v>
      </c>
      <c r="V448" s="43">
        <f>SUMIF(ResumenCotizacion!$C:$C,E448,ResumenCotizacion!$P:$P)</f>
        <v>0</v>
      </c>
      <c r="W448" s="68">
        <f>IF(H448="USD",S448*SolCotizacion!$J$18,S448)</f>
        <v>364884.57</v>
      </c>
      <c r="X448" s="3">
        <f>ROUND(W448/(1-VLOOKUP("Total porcentaje:",ResumenCotizacion!$F:$H,3,0)),2)</f>
        <v>396613.66</v>
      </c>
      <c r="Y448" s="3">
        <f t="shared" si="27"/>
        <v>0</v>
      </c>
    </row>
    <row r="449" spans="1:25" ht="14.25" x14ac:dyDescent="0.2">
      <c r="A449" s="18" t="str">
        <f t="shared" si="24"/>
        <v>Catalogo principalOVS_ES ACADEMICO9EN-00221</v>
      </c>
      <c r="B449" s="18" t="str">
        <f t="shared" si="25"/>
        <v>9EN-00221OVS_ES ACADEMICO</v>
      </c>
      <c r="C449" s="18"/>
      <c r="D449" t="s">
        <v>122</v>
      </c>
      <c r="E449" t="s">
        <v>438</v>
      </c>
      <c r="F449" t="s">
        <v>230</v>
      </c>
      <c r="G449" s="18" t="str">
        <f t="shared" si="26"/>
        <v>Catalogo principal</v>
      </c>
      <c r="H449" s="43" t="s">
        <v>121</v>
      </c>
      <c r="I449" s="37" t="s">
        <v>67</v>
      </c>
      <c r="J449" t="s">
        <v>4490</v>
      </c>
      <c r="K449" t="s">
        <v>40</v>
      </c>
      <c r="L449" s="70" t="s">
        <v>21</v>
      </c>
      <c r="M449" s="70" t="s">
        <v>3946</v>
      </c>
      <c r="N449" s="37" t="s">
        <v>67</v>
      </c>
      <c r="O449" s="37" t="s">
        <v>67</v>
      </c>
      <c r="P449" s="37" t="s">
        <v>230</v>
      </c>
      <c r="Q449" s="75" t="s">
        <v>438</v>
      </c>
      <c r="R449" t="s">
        <v>3696</v>
      </c>
      <c r="S449" s="38">
        <v>93</v>
      </c>
      <c r="T449">
        <v>1</v>
      </c>
      <c r="U449">
        <v>0</v>
      </c>
      <c r="V449" s="43">
        <f>SUMIF(ResumenCotizacion!$C:$C,E449,ResumenCotizacion!$P:$P)</f>
        <v>0</v>
      </c>
      <c r="W449" s="68">
        <f>IF(H449="USD",S449*SolCotizacion!$J$18,S449)</f>
        <v>364884.57</v>
      </c>
      <c r="X449" s="3">
        <f>ROUND(W449/(1-VLOOKUP("Total porcentaje:",ResumenCotizacion!$F:$H,3,0)),2)</f>
        <v>396613.66</v>
      </c>
      <c r="Y449" s="3">
        <f t="shared" si="27"/>
        <v>0</v>
      </c>
    </row>
    <row r="450" spans="1:25" ht="14.25" x14ac:dyDescent="0.2">
      <c r="A450" s="18" t="str">
        <f t="shared" si="24"/>
        <v>Catalogo principalOVS_ES ACADEMICO9EN-00222</v>
      </c>
      <c r="B450" s="18" t="str">
        <f t="shared" si="25"/>
        <v>9EN-00222OVS_ES ACADEMICO</v>
      </c>
      <c r="C450" s="18"/>
      <c r="D450" t="s">
        <v>122</v>
      </c>
      <c r="E450" t="s">
        <v>439</v>
      </c>
      <c r="F450" t="s">
        <v>230</v>
      </c>
      <c r="G450" s="18" t="str">
        <f t="shared" si="26"/>
        <v>Catalogo principal</v>
      </c>
      <c r="H450" s="43" t="s">
        <v>121</v>
      </c>
      <c r="I450" s="37" t="s">
        <v>67</v>
      </c>
      <c r="J450" t="s">
        <v>4491</v>
      </c>
      <c r="K450" t="s">
        <v>40</v>
      </c>
      <c r="L450" s="70" t="s">
        <v>21</v>
      </c>
      <c r="M450" s="70" t="s">
        <v>3946</v>
      </c>
      <c r="N450" s="37" t="s">
        <v>67</v>
      </c>
      <c r="O450" s="37" t="s">
        <v>67</v>
      </c>
      <c r="P450" s="37" t="s">
        <v>230</v>
      </c>
      <c r="Q450" s="75" t="s">
        <v>439</v>
      </c>
      <c r="R450" t="s">
        <v>3696</v>
      </c>
      <c r="S450" s="38">
        <v>12</v>
      </c>
      <c r="T450">
        <v>1</v>
      </c>
      <c r="U450">
        <v>0</v>
      </c>
      <c r="V450" s="43">
        <f>SUMIF(ResumenCotizacion!$C:$C,E450,ResumenCotizacion!$P:$P)</f>
        <v>0</v>
      </c>
      <c r="W450" s="68">
        <f>IF(H450="USD",S450*SolCotizacion!$J$18,S450)</f>
        <v>47081.88</v>
      </c>
      <c r="X450" s="3">
        <f>ROUND(W450/(1-VLOOKUP("Total porcentaje:",ResumenCotizacion!$F:$H,3,0)),2)</f>
        <v>51175.96</v>
      </c>
      <c r="Y450" s="3">
        <f t="shared" si="27"/>
        <v>0</v>
      </c>
    </row>
    <row r="451" spans="1:25" ht="14.25" x14ac:dyDescent="0.2">
      <c r="A451" s="18" t="str">
        <f t="shared" ref="A451:A514" si="28">D451&amp;F451&amp;E451</f>
        <v>Catalogo principalOVS_ES ACADEMICO9EN-00223</v>
      </c>
      <c r="B451" s="18" t="str">
        <f t="shared" ref="B451:B514" si="29">E451&amp;F451</f>
        <v>9EN-00223OVS_ES ACADEMICO</v>
      </c>
      <c r="C451" s="18"/>
      <c r="D451" t="s">
        <v>122</v>
      </c>
      <c r="E451" t="s">
        <v>440</v>
      </c>
      <c r="F451" t="s">
        <v>230</v>
      </c>
      <c r="G451" s="18" t="str">
        <f t="shared" ref="G451:G514" si="30">D451</f>
        <v>Catalogo principal</v>
      </c>
      <c r="H451" s="43" t="s">
        <v>121</v>
      </c>
      <c r="I451" s="37" t="s">
        <v>67</v>
      </c>
      <c r="J451" t="s">
        <v>4492</v>
      </c>
      <c r="K451" t="s">
        <v>40</v>
      </c>
      <c r="L451" s="70" t="s">
        <v>21</v>
      </c>
      <c r="M451" s="70" t="s">
        <v>3946</v>
      </c>
      <c r="N451" s="37" t="s">
        <v>67</v>
      </c>
      <c r="O451" s="37" t="s">
        <v>67</v>
      </c>
      <c r="P451" s="37" t="s">
        <v>230</v>
      </c>
      <c r="Q451" s="75" t="s">
        <v>440</v>
      </c>
      <c r="R451" t="s">
        <v>3696</v>
      </c>
      <c r="S451" s="38">
        <v>12</v>
      </c>
      <c r="T451">
        <v>1</v>
      </c>
      <c r="U451">
        <v>0</v>
      </c>
      <c r="V451" s="43">
        <f>SUMIF(ResumenCotizacion!$C:$C,E451,ResumenCotizacion!$P:$P)</f>
        <v>0</v>
      </c>
      <c r="W451" s="68">
        <f>IF(H451="USD",S451*SolCotizacion!$J$18,S451)</f>
        <v>47081.88</v>
      </c>
      <c r="X451" s="3">
        <f>ROUND(W451/(1-VLOOKUP("Total porcentaje:",ResumenCotizacion!$F:$H,3,0)),2)</f>
        <v>51175.96</v>
      </c>
      <c r="Y451" s="3">
        <f t="shared" ref="Y451:Y514" si="31">V451*X451</f>
        <v>0</v>
      </c>
    </row>
    <row r="452" spans="1:25" ht="14.25" x14ac:dyDescent="0.2">
      <c r="A452" s="18" t="str">
        <f t="shared" si="28"/>
        <v>Catalogo principalOVS_ES ACADEMICO9EP-00240</v>
      </c>
      <c r="B452" s="18" t="str">
        <f t="shared" si="29"/>
        <v>9EP-00240OVS_ES ACADEMICO</v>
      </c>
      <c r="C452" s="18"/>
      <c r="D452" t="s">
        <v>122</v>
      </c>
      <c r="E452" t="s">
        <v>441</v>
      </c>
      <c r="F452" t="s">
        <v>230</v>
      </c>
      <c r="G452" s="18" t="str">
        <f t="shared" si="30"/>
        <v>Catalogo principal</v>
      </c>
      <c r="H452" s="43" t="s">
        <v>121</v>
      </c>
      <c r="I452" s="37" t="s">
        <v>67</v>
      </c>
      <c r="J452" t="s">
        <v>4493</v>
      </c>
      <c r="K452" t="s">
        <v>40</v>
      </c>
      <c r="L452" s="70" t="s">
        <v>21</v>
      </c>
      <c r="M452" s="70" t="s">
        <v>3946</v>
      </c>
      <c r="N452" s="37" t="s">
        <v>67</v>
      </c>
      <c r="O452" s="37" t="s">
        <v>67</v>
      </c>
      <c r="P452" s="37" t="s">
        <v>230</v>
      </c>
      <c r="Q452" s="75" t="s">
        <v>441</v>
      </c>
      <c r="R452" t="s">
        <v>3696</v>
      </c>
      <c r="S452" s="38">
        <v>253</v>
      </c>
      <c r="T452">
        <v>1</v>
      </c>
      <c r="U452">
        <v>0</v>
      </c>
      <c r="V452" s="43">
        <f>SUMIF(ResumenCotizacion!$C:$C,E452,ResumenCotizacion!$P:$P)</f>
        <v>0</v>
      </c>
      <c r="W452" s="68">
        <f>IF(H452="USD",S452*SolCotizacion!$J$18,S452)</f>
        <v>992642.97</v>
      </c>
      <c r="X452" s="3">
        <f>ROUND(W452/(1-VLOOKUP("Total porcentaje:",ResumenCotizacion!$F:$H,3,0)),2)</f>
        <v>1078959.75</v>
      </c>
      <c r="Y452" s="3">
        <f t="shared" si="31"/>
        <v>0</v>
      </c>
    </row>
    <row r="453" spans="1:25" ht="14.25" x14ac:dyDescent="0.2">
      <c r="A453" s="18" t="str">
        <f t="shared" si="28"/>
        <v>Catalogo principalOVS_ES ACADEMICO9EP-00241</v>
      </c>
      <c r="B453" s="18" t="str">
        <f t="shared" si="29"/>
        <v>9EP-00241OVS_ES ACADEMICO</v>
      </c>
      <c r="C453" s="18"/>
      <c r="D453" t="s">
        <v>122</v>
      </c>
      <c r="E453" t="s">
        <v>442</v>
      </c>
      <c r="F453" t="s">
        <v>230</v>
      </c>
      <c r="G453" s="18" t="str">
        <f t="shared" si="30"/>
        <v>Catalogo principal</v>
      </c>
      <c r="H453" s="43" t="s">
        <v>121</v>
      </c>
      <c r="I453" s="37" t="s">
        <v>67</v>
      </c>
      <c r="J453" t="s">
        <v>4494</v>
      </c>
      <c r="K453" t="s">
        <v>40</v>
      </c>
      <c r="L453" s="70" t="s">
        <v>21</v>
      </c>
      <c r="M453" s="70" t="s">
        <v>3946</v>
      </c>
      <c r="N453" s="37" t="s">
        <v>67</v>
      </c>
      <c r="O453" s="37" t="s">
        <v>67</v>
      </c>
      <c r="P453" s="37" t="s">
        <v>230</v>
      </c>
      <c r="Q453" s="75" t="s">
        <v>442</v>
      </c>
      <c r="R453" t="s">
        <v>3696</v>
      </c>
      <c r="S453" s="38">
        <v>253</v>
      </c>
      <c r="T453">
        <v>1</v>
      </c>
      <c r="U453">
        <v>0</v>
      </c>
      <c r="V453" s="43">
        <f>SUMIF(ResumenCotizacion!$C:$C,E453,ResumenCotizacion!$P:$P)</f>
        <v>0</v>
      </c>
      <c r="W453" s="68">
        <f>IF(H453="USD",S453*SolCotizacion!$J$18,S453)</f>
        <v>992642.97</v>
      </c>
      <c r="X453" s="3">
        <f>ROUND(W453/(1-VLOOKUP("Total porcentaje:",ResumenCotizacion!$F:$H,3,0)),2)</f>
        <v>1078959.75</v>
      </c>
      <c r="Y453" s="3">
        <f t="shared" si="31"/>
        <v>0</v>
      </c>
    </row>
    <row r="454" spans="1:25" ht="14.25" x14ac:dyDescent="0.2">
      <c r="A454" s="18" t="str">
        <f t="shared" si="28"/>
        <v>Catalogo principalOVS_ES ACADEMICO9EP-00242</v>
      </c>
      <c r="B454" s="18" t="str">
        <f t="shared" si="29"/>
        <v>9EP-00242OVS_ES ACADEMICO</v>
      </c>
      <c r="C454" s="18"/>
      <c r="D454" t="s">
        <v>122</v>
      </c>
      <c r="E454" t="s">
        <v>443</v>
      </c>
      <c r="F454" t="s">
        <v>230</v>
      </c>
      <c r="G454" s="18" t="str">
        <f t="shared" si="30"/>
        <v>Catalogo principal</v>
      </c>
      <c r="H454" s="43" t="s">
        <v>121</v>
      </c>
      <c r="I454" s="37" t="s">
        <v>67</v>
      </c>
      <c r="J454" t="s">
        <v>4495</v>
      </c>
      <c r="K454" t="s">
        <v>40</v>
      </c>
      <c r="L454" s="70" t="s">
        <v>21</v>
      </c>
      <c r="M454" s="70" t="s">
        <v>3963</v>
      </c>
      <c r="N454" s="37" t="s">
        <v>67</v>
      </c>
      <c r="O454" s="37" t="s">
        <v>67</v>
      </c>
      <c r="P454" s="37" t="s">
        <v>230</v>
      </c>
      <c r="Q454" s="75" t="s">
        <v>443</v>
      </c>
      <c r="R454" t="s">
        <v>3696</v>
      </c>
      <c r="S454" s="38">
        <v>161</v>
      </c>
      <c r="T454">
        <v>1</v>
      </c>
      <c r="U454">
        <v>0</v>
      </c>
      <c r="V454" s="43">
        <f>SUMIF(ResumenCotizacion!$C:$C,E454,ResumenCotizacion!$P:$P)</f>
        <v>0</v>
      </c>
      <c r="W454" s="68">
        <f>IF(H454="USD",S454*SolCotizacion!$J$18,S454)</f>
        <v>631681.89</v>
      </c>
      <c r="X454" s="3">
        <f>ROUND(W454/(1-VLOOKUP("Total porcentaje:",ResumenCotizacion!$F:$H,3,0)),2)</f>
        <v>686610.75</v>
      </c>
      <c r="Y454" s="3">
        <f t="shared" si="31"/>
        <v>0</v>
      </c>
    </row>
    <row r="455" spans="1:25" ht="14.25" x14ac:dyDescent="0.2">
      <c r="A455" s="18" t="str">
        <f t="shared" si="28"/>
        <v>Catalogo principalOVS_ES ACADEMICO9EP-00243</v>
      </c>
      <c r="B455" s="18" t="str">
        <f t="shared" si="29"/>
        <v>9EP-00243OVS_ES ACADEMICO</v>
      </c>
      <c r="C455" s="18"/>
      <c r="D455" t="s">
        <v>122</v>
      </c>
      <c r="E455" t="s">
        <v>444</v>
      </c>
      <c r="F455" t="s">
        <v>230</v>
      </c>
      <c r="G455" s="18" t="str">
        <f t="shared" si="30"/>
        <v>Catalogo principal</v>
      </c>
      <c r="H455" s="43" t="s">
        <v>121</v>
      </c>
      <c r="I455" s="37" t="s">
        <v>67</v>
      </c>
      <c r="J455" t="s">
        <v>4496</v>
      </c>
      <c r="K455" t="s">
        <v>40</v>
      </c>
      <c r="L455" s="70" t="s">
        <v>21</v>
      </c>
      <c r="M455" s="70" t="s">
        <v>3963</v>
      </c>
      <c r="N455" s="37" t="s">
        <v>67</v>
      </c>
      <c r="O455" s="37" t="s">
        <v>67</v>
      </c>
      <c r="P455" s="37" t="s">
        <v>230</v>
      </c>
      <c r="Q455" s="75" t="s">
        <v>444</v>
      </c>
      <c r="R455" t="s">
        <v>3696</v>
      </c>
      <c r="S455" s="38">
        <v>161</v>
      </c>
      <c r="T455">
        <v>1</v>
      </c>
      <c r="U455">
        <v>0</v>
      </c>
      <c r="V455" s="43">
        <f>SUMIF(ResumenCotizacion!$C:$C,E455,ResumenCotizacion!$P:$P)</f>
        <v>0</v>
      </c>
      <c r="W455" s="68">
        <f>IF(H455="USD",S455*SolCotizacion!$J$18,S455)</f>
        <v>631681.89</v>
      </c>
      <c r="X455" s="3">
        <f>ROUND(W455/(1-VLOOKUP("Total porcentaje:",ResumenCotizacion!$F:$H,3,0)),2)</f>
        <v>686610.75</v>
      </c>
      <c r="Y455" s="3">
        <f t="shared" si="31"/>
        <v>0</v>
      </c>
    </row>
    <row r="456" spans="1:25" ht="14.25" x14ac:dyDescent="0.2">
      <c r="A456" s="18" t="str">
        <f t="shared" si="28"/>
        <v>Catalogo principalOVS_ES ACADEMICO9EP-00244</v>
      </c>
      <c r="B456" s="18" t="str">
        <f t="shared" si="29"/>
        <v>9EP-00244OVS_ES ACADEMICO</v>
      </c>
      <c r="C456" s="18"/>
      <c r="D456" t="s">
        <v>122</v>
      </c>
      <c r="E456" t="s">
        <v>445</v>
      </c>
      <c r="F456" t="s">
        <v>230</v>
      </c>
      <c r="G456" s="18" t="str">
        <f t="shared" si="30"/>
        <v>Catalogo principal</v>
      </c>
      <c r="H456" s="43" t="s">
        <v>121</v>
      </c>
      <c r="I456" s="37" t="s">
        <v>67</v>
      </c>
      <c r="J456" t="s">
        <v>4497</v>
      </c>
      <c r="K456" t="s">
        <v>40</v>
      </c>
      <c r="L456" s="70" t="s">
        <v>21</v>
      </c>
      <c r="M456" s="70" t="s">
        <v>3946</v>
      </c>
      <c r="N456" s="37" t="s">
        <v>67</v>
      </c>
      <c r="O456" s="37" t="s">
        <v>67</v>
      </c>
      <c r="P456" s="37" t="s">
        <v>230</v>
      </c>
      <c r="Q456" s="75" t="s">
        <v>445</v>
      </c>
      <c r="R456" t="s">
        <v>3696</v>
      </c>
      <c r="S456" s="38">
        <v>32</v>
      </c>
      <c r="T456">
        <v>1</v>
      </c>
      <c r="U456">
        <v>0</v>
      </c>
      <c r="V456" s="43">
        <f>SUMIF(ResumenCotizacion!$C:$C,E456,ResumenCotizacion!$P:$P)</f>
        <v>0</v>
      </c>
      <c r="W456" s="68">
        <f>IF(H456="USD",S456*SolCotizacion!$J$18,S456)</f>
        <v>125551.67999999999</v>
      </c>
      <c r="X456" s="3">
        <f>ROUND(W456/(1-VLOOKUP("Total porcentaje:",ResumenCotizacion!$F:$H,3,0)),2)</f>
        <v>136469.22</v>
      </c>
      <c r="Y456" s="3">
        <f t="shared" si="31"/>
        <v>0</v>
      </c>
    </row>
    <row r="457" spans="1:25" ht="14.25" x14ac:dyDescent="0.2">
      <c r="A457" s="18" t="str">
        <f t="shared" si="28"/>
        <v>Catalogo principalOVS_ES ACADEMICO9EP-00245</v>
      </c>
      <c r="B457" s="18" t="str">
        <f t="shared" si="29"/>
        <v>9EP-00245OVS_ES ACADEMICO</v>
      </c>
      <c r="C457" s="18"/>
      <c r="D457" t="s">
        <v>122</v>
      </c>
      <c r="E457" t="s">
        <v>446</v>
      </c>
      <c r="F457" t="s">
        <v>230</v>
      </c>
      <c r="G457" s="18" t="str">
        <f t="shared" si="30"/>
        <v>Catalogo principal</v>
      </c>
      <c r="H457" s="43" t="s">
        <v>121</v>
      </c>
      <c r="I457" s="37" t="s">
        <v>67</v>
      </c>
      <c r="J457" t="s">
        <v>4498</v>
      </c>
      <c r="K457" t="s">
        <v>40</v>
      </c>
      <c r="L457" s="70" t="s">
        <v>21</v>
      </c>
      <c r="M457" s="70" t="s">
        <v>3946</v>
      </c>
      <c r="N457" s="37" t="s">
        <v>67</v>
      </c>
      <c r="O457" s="37" t="s">
        <v>67</v>
      </c>
      <c r="P457" s="37" t="s">
        <v>230</v>
      </c>
      <c r="Q457" s="75" t="s">
        <v>446</v>
      </c>
      <c r="R457" t="s">
        <v>3696</v>
      </c>
      <c r="S457" s="38">
        <v>32</v>
      </c>
      <c r="T457">
        <v>1</v>
      </c>
      <c r="U457">
        <v>0</v>
      </c>
      <c r="V457" s="43">
        <f>SUMIF(ResumenCotizacion!$C:$C,E457,ResumenCotizacion!$P:$P)</f>
        <v>0</v>
      </c>
      <c r="W457" s="68">
        <f>IF(H457="USD",S457*SolCotizacion!$J$18,S457)</f>
        <v>125551.67999999999</v>
      </c>
      <c r="X457" s="3">
        <f>ROUND(W457/(1-VLOOKUP("Total porcentaje:",ResumenCotizacion!$F:$H,3,0)),2)</f>
        <v>136469.22</v>
      </c>
      <c r="Y457" s="3">
        <f t="shared" si="31"/>
        <v>0</v>
      </c>
    </row>
    <row r="458" spans="1:25" ht="14.25" x14ac:dyDescent="0.2">
      <c r="A458" s="18" t="str">
        <f t="shared" si="28"/>
        <v>Catalogo principalOVS_ES ACADEMICO9EP-00246</v>
      </c>
      <c r="B458" s="18" t="str">
        <f t="shared" si="29"/>
        <v>9EP-00246OVS_ES ACADEMICO</v>
      </c>
      <c r="C458" s="18"/>
      <c r="D458" t="s">
        <v>122</v>
      </c>
      <c r="E458" t="s">
        <v>447</v>
      </c>
      <c r="F458" t="s">
        <v>230</v>
      </c>
      <c r="G458" s="18" t="str">
        <f t="shared" si="30"/>
        <v>Catalogo principal</v>
      </c>
      <c r="H458" s="43" t="s">
        <v>121</v>
      </c>
      <c r="I458" s="37" t="s">
        <v>67</v>
      </c>
      <c r="J458" t="s">
        <v>4499</v>
      </c>
      <c r="K458" t="s">
        <v>40</v>
      </c>
      <c r="L458" s="70" t="s">
        <v>21</v>
      </c>
      <c r="M458" s="70" t="s">
        <v>3963</v>
      </c>
      <c r="N458" s="37" t="s">
        <v>67</v>
      </c>
      <c r="O458" s="37" t="s">
        <v>67</v>
      </c>
      <c r="P458" s="37" t="s">
        <v>230</v>
      </c>
      <c r="Q458" s="75" t="s">
        <v>447</v>
      </c>
      <c r="R458" t="s">
        <v>3696</v>
      </c>
      <c r="S458" s="38">
        <v>21</v>
      </c>
      <c r="T458">
        <v>1</v>
      </c>
      <c r="U458">
        <v>0</v>
      </c>
      <c r="V458" s="43">
        <f>SUMIF(ResumenCotizacion!$C:$C,E458,ResumenCotizacion!$P:$P)</f>
        <v>0</v>
      </c>
      <c r="W458" s="68">
        <f>IF(H458="USD",S458*SolCotizacion!$J$18,S458)</f>
        <v>82393.289999999994</v>
      </c>
      <c r="X458" s="3">
        <f>ROUND(W458/(1-VLOOKUP("Total porcentaje:",ResumenCotizacion!$F:$H,3,0)),2)</f>
        <v>89557.92</v>
      </c>
      <c r="Y458" s="3">
        <f t="shared" si="31"/>
        <v>0</v>
      </c>
    </row>
    <row r="459" spans="1:25" ht="14.25" x14ac:dyDescent="0.2">
      <c r="A459" s="18" t="str">
        <f t="shared" si="28"/>
        <v>Catalogo principalOVS_ES ACADEMICO9EP-00247</v>
      </c>
      <c r="B459" s="18" t="str">
        <f t="shared" si="29"/>
        <v>9EP-00247OVS_ES ACADEMICO</v>
      </c>
      <c r="C459" s="18"/>
      <c r="D459" t="s">
        <v>122</v>
      </c>
      <c r="E459" t="s">
        <v>448</v>
      </c>
      <c r="F459" t="s">
        <v>230</v>
      </c>
      <c r="G459" s="18" t="str">
        <f t="shared" si="30"/>
        <v>Catalogo principal</v>
      </c>
      <c r="H459" s="43" t="s">
        <v>121</v>
      </c>
      <c r="I459" s="37" t="s">
        <v>67</v>
      </c>
      <c r="J459" t="s">
        <v>4500</v>
      </c>
      <c r="K459" t="s">
        <v>40</v>
      </c>
      <c r="L459" s="70" t="s">
        <v>21</v>
      </c>
      <c r="M459" s="70" t="s">
        <v>3963</v>
      </c>
      <c r="N459" s="37" t="s">
        <v>67</v>
      </c>
      <c r="O459" s="37" t="s">
        <v>67</v>
      </c>
      <c r="P459" s="37" t="s">
        <v>230</v>
      </c>
      <c r="Q459" s="75" t="s">
        <v>448</v>
      </c>
      <c r="R459" t="s">
        <v>3696</v>
      </c>
      <c r="S459" s="38">
        <v>21</v>
      </c>
      <c r="T459">
        <v>1</v>
      </c>
      <c r="U459">
        <v>0</v>
      </c>
      <c r="V459" s="43">
        <f>SUMIF(ResumenCotizacion!$C:$C,E459,ResumenCotizacion!$P:$P)</f>
        <v>0</v>
      </c>
      <c r="W459" s="68">
        <f>IF(H459="USD",S459*SolCotizacion!$J$18,S459)</f>
        <v>82393.289999999994</v>
      </c>
      <c r="X459" s="3">
        <f>ROUND(W459/(1-VLOOKUP("Total porcentaje:",ResumenCotizacion!$F:$H,3,0)),2)</f>
        <v>89557.92</v>
      </c>
      <c r="Y459" s="3">
        <f t="shared" si="31"/>
        <v>0</v>
      </c>
    </row>
    <row r="460" spans="1:25" ht="14.25" x14ac:dyDescent="0.2">
      <c r="A460" s="18" t="str">
        <f t="shared" si="28"/>
        <v>Catalogo principalOVS_ES ACADEMICO9GA-00327</v>
      </c>
      <c r="B460" s="18" t="str">
        <f t="shared" si="29"/>
        <v>9GA-00327OVS_ES ACADEMICO</v>
      </c>
      <c r="C460" s="18"/>
      <c r="D460" t="s">
        <v>122</v>
      </c>
      <c r="E460" t="s">
        <v>449</v>
      </c>
      <c r="F460" t="s">
        <v>230</v>
      </c>
      <c r="G460" s="18" t="str">
        <f t="shared" si="30"/>
        <v>Catalogo principal</v>
      </c>
      <c r="H460" s="43" t="s">
        <v>121</v>
      </c>
      <c r="I460" s="37" t="s">
        <v>67</v>
      </c>
      <c r="J460" t="s">
        <v>4501</v>
      </c>
      <c r="K460" t="s">
        <v>40</v>
      </c>
      <c r="L460" s="70" t="s">
        <v>21</v>
      </c>
      <c r="M460" s="70" t="s">
        <v>3946</v>
      </c>
      <c r="N460" s="37" t="s">
        <v>67</v>
      </c>
      <c r="O460" s="37" t="s">
        <v>67</v>
      </c>
      <c r="P460" s="37" t="s">
        <v>230</v>
      </c>
      <c r="Q460" s="75" t="s">
        <v>449</v>
      </c>
      <c r="R460" t="s">
        <v>3696</v>
      </c>
      <c r="S460" s="38">
        <v>153</v>
      </c>
      <c r="T460">
        <v>1</v>
      </c>
      <c r="U460">
        <v>0</v>
      </c>
      <c r="V460" s="43">
        <f>SUMIF(ResumenCotizacion!$C:$C,E460,ResumenCotizacion!$P:$P)</f>
        <v>0</v>
      </c>
      <c r="W460" s="68">
        <f>IF(H460="USD",S460*SolCotizacion!$J$18,S460)</f>
        <v>600293.97</v>
      </c>
      <c r="X460" s="3">
        <f>ROUND(W460/(1-VLOOKUP("Total porcentaje:",ResumenCotizacion!$F:$H,3,0)),2)</f>
        <v>652493.44999999995</v>
      </c>
      <c r="Y460" s="3">
        <f t="shared" si="31"/>
        <v>0</v>
      </c>
    </row>
    <row r="461" spans="1:25" ht="14.25" x14ac:dyDescent="0.2">
      <c r="A461" s="18" t="str">
        <f t="shared" si="28"/>
        <v>Catalogo principalOVS_ES ACADEMICO9GA-00328</v>
      </c>
      <c r="B461" s="18" t="str">
        <f t="shared" si="29"/>
        <v>9GA-00328OVS_ES ACADEMICO</v>
      </c>
      <c r="C461" s="18"/>
      <c r="D461" t="s">
        <v>122</v>
      </c>
      <c r="E461" t="s">
        <v>450</v>
      </c>
      <c r="F461" t="s">
        <v>230</v>
      </c>
      <c r="G461" s="18" t="str">
        <f t="shared" si="30"/>
        <v>Catalogo principal</v>
      </c>
      <c r="H461" s="43" t="s">
        <v>121</v>
      </c>
      <c r="I461" s="37" t="s">
        <v>67</v>
      </c>
      <c r="J461" t="s">
        <v>4502</v>
      </c>
      <c r="K461" t="s">
        <v>40</v>
      </c>
      <c r="L461" s="70" t="s">
        <v>21</v>
      </c>
      <c r="M461" s="70" t="s">
        <v>3946</v>
      </c>
      <c r="N461" s="37" t="s">
        <v>67</v>
      </c>
      <c r="O461" s="37" t="s">
        <v>67</v>
      </c>
      <c r="P461" s="37" t="s">
        <v>230</v>
      </c>
      <c r="Q461" s="75" t="s">
        <v>450</v>
      </c>
      <c r="R461" t="s">
        <v>3696</v>
      </c>
      <c r="S461" s="38">
        <v>153</v>
      </c>
      <c r="T461">
        <v>1</v>
      </c>
      <c r="U461">
        <v>0</v>
      </c>
      <c r="V461" s="43">
        <f>SUMIF(ResumenCotizacion!$C:$C,E461,ResumenCotizacion!$P:$P)</f>
        <v>0</v>
      </c>
      <c r="W461" s="68">
        <f>IF(H461="USD",S461*SolCotizacion!$J$18,S461)</f>
        <v>600293.97</v>
      </c>
      <c r="X461" s="3">
        <f>ROUND(W461/(1-VLOOKUP("Total porcentaje:",ResumenCotizacion!$F:$H,3,0)),2)</f>
        <v>652493.44999999995</v>
      </c>
      <c r="Y461" s="3">
        <f t="shared" si="31"/>
        <v>0</v>
      </c>
    </row>
    <row r="462" spans="1:25" ht="14.25" x14ac:dyDescent="0.2">
      <c r="A462" s="18" t="str">
        <f t="shared" si="28"/>
        <v>Catalogo principalOVS_ES ACADEMICO9GA-00329</v>
      </c>
      <c r="B462" s="18" t="str">
        <f t="shared" si="29"/>
        <v>9GA-00329OVS_ES ACADEMICO</v>
      </c>
      <c r="C462" s="18"/>
      <c r="D462" t="s">
        <v>122</v>
      </c>
      <c r="E462" t="s">
        <v>451</v>
      </c>
      <c r="F462" t="s">
        <v>230</v>
      </c>
      <c r="G462" s="18" t="str">
        <f t="shared" si="30"/>
        <v>Catalogo principal</v>
      </c>
      <c r="H462" s="43" t="s">
        <v>121</v>
      </c>
      <c r="I462" s="37" t="s">
        <v>67</v>
      </c>
      <c r="J462" t="s">
        <v>4503</v>
      </c>
      <c r="K462" t="s">
        <v>40</v>
      </c>
      <c r="L462" s="70" t="s">
        <v>21</v>
      </c>
      <c r="M462" s="70" t="s">
        <v>3946</v>
      </c>
      <c r="N462" s="37" t="s">
        <v>67</v>
      </c>
      <c r="O462" s="37" t="s">
        <v>67</v>
      </c>
      <c r="P462" s="37" t="s">
        <v>230</v>
      </c>
      <c r="Q462" s="75" t="s">
        <v>451</v>
      </c>
      <c r="R462" t="s">
        <v>3696</v>
      </c>
      <c r="S462" s="38">
        <v>20</v>
      </c>
      <c r="T462">
        <v>1</v>
      </c>
      <c r="U462">
        <v>0</v>
      </c>
      <c r="V462" s="43">
        <f>SUMIF(ResumenCotizacion!$C:$C,E462,ResumenCotizacion!$P:$P)</f>
        <v>0</v>
      </c>
      <c r="W462" s="68">
        <f>IF(H462="USD",S462*SolCotizacion!$J$18,S462)</f>
        <v>78469.799999999988</v>
      </c>
      <c r="X462" s="3">
        <f>ROUND(W462/(1-VLOOKUP("Total porcentaje:",ResumenCotizacion!$F:$H,3,0)),2)</f>
        <v>85293.26</v>
      </c>
      <c r="Y462" s="3">
        <f t="shared" si="31"/>
        <v>0</v>
      </c>
    </row>
    <row r="463" spans="1:25" ht="14.25" x14ac:dyDescent="0.2">
      <c r="A463" s="18" t="str">
        <f t="shared" si="28"/>
        <v>Catalogo principalOVS_ES ACADEMICO9GA-00330</v>
      </c>
      <c r="B463" s="18" t="str">
        <f t="shared" si="29"/>
        <v>9GA-00330OVS_ES ACADEMICO</v>
      </c>
      <c r="C463" s="18"/>
      <c r="D463" t="s">
        <v>122</v>
      </c>
      <c r="E463" t="s">
        <v>452</v>
      </c>
      <c r="F463" t="s">
        <v>230</v>
      </c>
      <c r="G463" s="18" t="str">
        <f t="shared" si="30"/>
        <v>Catalogo principal</v>
      </c>
      <c r="H463" s="43" t="s">
        <v>121</v>
      </c>
      <c r="I463" s="37" t="s">
        <v>67</v>
      </c>
      <c r="J463" t="s">
        <v>4504</v>
      </c>
      <c r="K463" t="s">
        <v>40</v>
      </c>
      <c r="L463" s="70" t="s">
        <v>21</v>
      </c>
      <c r="M463" s="70" t="s">
        <v>3946</v>
      </c>
      <c r="N463" s="37" t="s">
        <v>67</v>
      </c>
      <c r="O463" s="37" t="s">
        <v>67</v>
      </c>
      <c r="P463" s="37" t="s">
        <v>230</v>
      </c>
      <c r="Q463" s="75" t="s">
        <v>452</v>
      </c>
      <c r="R463" t="s">
        <v>3696</v>
      </c>
      <c r="S463" s="38">
        <v>20</v>
      </c>
      <c r="T463">
        <v>1</v>
      </c>
      <c r="U463">
        <v>0</v>
      </c>
      <c r="V463" s="43">
        <f>SUMIF(ResumenCotizacion!$C:$C,E463,ResumenCotizacion!$P:$P)</f>
        <v>0</v>
      </c>
      <c r="W463" s="68">
        <f>IF(H463="USD",S463*SolCotizacion!$J$18,S463)</f>
        <v>78469.799999999988</v>
      </c>
      <c r="X463" s="3">
        <f>ROUND(W463/(1-VLOOKUP("Total porcentaje:",ResumenCotizacion!$F:$H,3,0)),2)</f>
        <v>85293.26</v>
      </c>
      <c r="Y463" s="3">
        <f t="shared" si="31"/>
        <v>0</v>
      </c>
    </row>
    <row r="464" spans="1:25" ht="14.25" x14ac:dyDescent="0.2">
      <c r="A464" s="18" t="str">
        <f t="shared" si="28"/>
        <v>Catalogo principalOVS_ES ACADEMICO9GS-00155</v>
      </c>
      <c r="B464" s="18" t="str">
        <f t="shared" si="29"/>
        <v>9GS-00155OVS_ES ACADEMICO</v>
      </c>
      <c r="C464" s="18"/>
      <c r="D464" t="s">
        <v>122</v>
      </c>
      <c r="E464" t="s">
        <v>453</v>
      </c>
      <c r="F464" t="s">
        <v>230</v>
      </c>
      <c r="G464" s="18" t="str">
        <f t="shared" si="30"/>
        <v>Catalogo principal</v>
      </c>
      <c r="H464" s="43" t="s">
        <v>121</v>
      </c>
      <c r="I464" s="37" t="s">
        <v>67</v>
      </c>
      <c r="J464" t="s">
        <v>4505</v>
      </c>
      <c r="K464" t="s">
        <v>40</v>
      </c>
      <c r="L464" s="70" t="s">
        <v>21</v>
      </c>
      <c r="M464" s="70" t="s">
        <v>3946</v>
      </c>
      <c r="N464" s="37" t="s">
        <v>67</v>
      </c>
      <c r="O464" s="37" t="s">
        <v>67</v>
      </c>
      <c r="P464" s="37" t="s">
        <v>230</v>
      </c>
      <c r="Q464" s="75" t="s">
        <v>453</v>
      </c>
      <c r="R464" t="s">
        <v>3696</v>
      </c>
      <c r="S464" s="38">
        <v>610</v>
      </c>
      <c r="T464">
        <v>1</v>
      </c>
      <c r="U464">
        <v>0</v>
      </c>
      <c r="V464" s="43">
        <f>SUMIF(ResumenCotizacion!$C:$C,E464,ResumenCotizacion!$P:$P)</f>
        <v>0</v>
      </c>
      <c r="W464" s="68">
        <f>IF(H464="USD",S464*SolCotizacion!$J$18,S464)</f>
        <v>2393328.9</v>
      </c>
      <c r="X464" s="3">
        <f>ROUND(W464/(1-VLOOKUP("Total porcentaje:",ResumenCotizacion!$F:$H,3,0)),2)</f>
        <v>2601444.46</v>
      </c>
      <c r="Y464" s="3">
        <f t="shared" si="31"/>
        <v>0</v>
      </c>
    </row>
    <row r="465" spans="1:25" ht="14.25" x14ac:dyDescent="0.2">
      <c r="A465" s="18" t="str">
        <f t="shared" si="28"/>
        <v>Catalogo principalOVS_ES ACADEMICO9GS-00156</v>
      </c>
      <c r="B465" s="18" t="str">
        <f t="shared" si="29"/>
        <v>9GS-00156OVS_ES ACADEMICO</v>
      </c>
      <c r="C465" s="18"/>
      <c r="D465" t="s">
        <v>122</v>
      </c>
      <c r="E465" t="s">
        <v>454</v>
      </c>
      <c r="F465" t="s">
        <v>230</v>
      </c>
      <c r="G465" s="18" t="str">
        <f t="shared" si="30"/>
        <v>Catalogo principal</v>
      </c>
      <c r="H465" s="43" t="s">
        <v>121</v>
      </c>
      <c r="I465" s="37" t="s">
        <v>67</v>
      </c>
      <c r="J465" t="s">
        <v>4506</v>
      </c>
      <c r="K465" t="s">
        <v>40</v>
      </c>
      <c r="L465" s="70" t="s">
        <v>21</v>
      </c>
      <c r="M465" s="70" t="s">
        <v>3946</v>
      </c>
      <c r="N465" s="37" t="s">
        <v>67</v>
      </c>
      <c r="O465" s="37" t="s">
        <v>67</v>
      </c>
      <c r="P465" s="37" t="s">
        <v>230</v>
      </c>
      <c r="Q465" s="75" t="s">
        <v>454</v>
      </c>
      <c r="R465" t="s">
        <v>3696</v>
      </c>
      <c r="S465" s="38">
        <v>610</v>
      </c>
      <c r="T465">
        <v>1</v>
      </c>
      <c r="U465">
        <v>0</v>
      </c>
      <c r="V465" s="43">
        <f>SUMIF(ResumenCotizacion!$C:$C,E465,ResumenCotizacion!$P:$P)</f>
        <v>0</v>
      </c>
      <c r="W465" s="68">
        <f>IF(H465="USD",S465*SolCotizacion!$J$18,S465)</f>
        <v>2393328.9</v>
      </c>
      <c r="X465" s="3">
        <f>ROUND(W465/(1-VLOOKUP("Total porcentaje:",ResumenCotizacion!$F:$H,3,0)),2)</f>
        <v>2601444.46</v>
      </c>
      <c r="Y465" s="3">
        <f t="shared" si="31"/>
        <v>0</v>
      </c>
    </row>
    <row r="466" spans="1:25" ht="14.25" x14ac:dyDescent="0.2">
      <c r="A466" s="18" t="str">
        <f t="shared" si="28"/>
        <v>Catalogo principalOVS_ES ACADEMICO9GS-00157</v>
      </c>
      <c r="B466" s="18" t="str">
        <f t="shared" si="29"/>
        <v>9GS-00157OVS_ES ACADEMICO</v>
      </c>
      <c r="C466" s="18"/>
      <c r="D466" t="s">
        <v>122</v>
      </c>
      <c r="E466" t="s">
        <v>455</v>
      </c>
      <c r="F466" t="s">
        <v>230</v>
      </c>
      <c r="G466" s="18" t="str">
        <f t="shared" si="30"/>
        <v>Catalogo principal</v>
      </c>
      <c r="H466" s="43" t="s">
        <v>121</v>
      </c>
      <c r="I466" s="37" t="s">
        <v>67</v>
      </c>
      <c r="J466" t="s">
        <v>4507</v>
      </c>
      <c r="K466" t="s">
        <v>40</v>
      </c>
      <c r="L466" s="70" t="s">
        <v>21</v>
      </c>
      <c r="M466" s="70" t="s">
        <v>3963</v>
      </c>
      <c r="N466" s="37" t="s">
        <v>67</v>
      </c>
      <c r="O466" s="37" t="s">
        <v>67</v>
      </c>
      <c r="P466" s="37" t="s">
        <v>230</v>
      </c>
      <c r="Q466" s="75" t="s">
        <v>455</v>
      </c>
      <c r="R466" t="s">
        <v>3696</v>
      </c>
      <c r="S466" s="38">
        <v>457</v>
      </c>
      <c r="T466">
        <v>1</v>
      </c>
      <c r="U466">
        <v>0</v>
      </c>
      <c r="V466" s="43">
        <f>SUMIF(ResumenCotizacion!$C:$C,E466,ResumenCotizacion!$P:$P)</f>
        <v>0</v>
      </c>
      <c r="W466" s="68">
        <f>IF(H466="USD",S466*SolCotizacion!$J$18,S466)</f>
        <v>1793034.93</v>
      </c>
      <c r="X466" s="3">
        <f>ROUND(W466/(1-VLOOKUP("Total porcentaje:",ResumenCotizacion!$F:$H,3,0)),2)</f>
        <v>1948951.01</v>
      </c>
      <c r="Y466" s="3">
        <f t="shared" si="31"/>
        <v>0</v>
      </c>
    </row>
    <row r="467" spans="1:25" ht="14.25" x14ac:dyDescent="0.2">
      <c r="A467" s="18" t="str">
        <f t="shared" si="28"/>
        <v>Catalogo principalOVS_ES ACADEMICO9GS-00158</v>
      </c>
      <c r="B467" s="18" t="str">
        <f t="shared" si="29"/>
        <v>9GS-00158OVS_ES ACADEMICO</v>
      </c>
      <c r="C467" s="18"/>
      <c r="D467" t="s">
        <v>122</v>
      </c>
      <c r="E467" t="s">
        <v>456</v>
      </c>
      <c r="F467" t="s">
        <v>230</v>
      </c>
      <c r="G467" s="18" t="str">
        <f t="shared" si="30"/>
        <v>Catalogo principal</v>
      </c>
      <c r="H467" s="43" t="s">
        <v>121</v>
      </c>
      <c r="I467" s="37" t="s">
        <v>67</v>
      </c>
      <c r="J467" t="s">
        <v>4508</v>
      </c>
      <c r="K467" t="s">
        <v>40</v>
      </c>
      <c r="L467" s="70" t="s">
        <v>21</v>
      </c>
      <c r="M467" s="70" t="s">
        <v>3963</v>
      </c>
      <c r="N467" s="37" t="s">
        <v>67</v>
      </c>
      <c r="O467" s="37" t="s">
        <v>67</v>
      </c>
      <c r="P467" s="37" t="s">
        <v>230</v>
      </c>
      <c r="Q467" s="75" t="s">
        <v>456</v>
      </c>
      <c r="R467" t="s">
        <v>3696</v>
      </c>
      <c r="S467" s="38">
        <v>457</v>
      </c>
      <c r="T467">
        <v>1</v>
      </c>
      <c r="U467">
        <v>0</v>
      </c>
      <c r="V467" s="43">
        <f>SUMIF(ResumenCotizacion!$C:$C,E467,ResumenCotizacion!$P:$P)</f>
        <v>0</v>
      </c>
      <c r="W467" s="68">
        <f>IF(H467="USD",S467*SolCotizacion!$J$18,S467)</f>
        <v>1793034.93</v>
      </c>
      <c r="X467" s="3">
        <f>ROUND(W467/(1-VLOOKUP("Total porcentaje:",ResumenCotizacion!$F:$H,3,0)),2)</f>
        <v>1948951.01</v>
      </c>
      <c r="Y467" s="3">
        <f t="shared" si="31"/>
        <v>0</v>
      </c>
    </row>
    <row r="468" spans="1:25" ht="14.25" x14ac:dyDescent="0.2">
      <c r="A468" s="18" t="str">
        <f t="shared" si="28"/>
        <v>Catalogo principalOVS_ES ACADEMICO9GS-00159</v>
      </c>
      <c r="B468" s="18" t="str">
        <f t="shared" si="29"/>
        <v>9GS-00159OVS_ES ACADEMICO</v>
      </c>
      <c r="C468" s="18"/>
      <c r="D468" t="s">
        <v>122</v>
      </c>
      <c r="E468" t="s">
        <v>457</v>
      </c>
      <c r="F468" t="s">
        <v>230</v>
      </c>
      <c r="G468" s="18" t="str">
        <f t="shared" si="30"/>
        <v>Catalogo principal</v>
      </c>
      <c r="H468" s="43" t="s">
        <v>121</v>
      </c>
      <c r="I468" s="37" t="s">
        <v>67</v>
      </c>
      <c r="J468" t="s">
        <v>4509</v>
      </c>
      <c r="K468" t="s">
        <v>40</v>
      </c>
      <c r="L468" s="70" t="s">
        <v>21</v>
      </c>
      <c r="M468" s="70" t="s">
        <v>3946</v>
      </c>
      <c r="N468" s="37" t="s">
        <v>67</v>
      </c>
      <c r="O468" s="37" t="s">
        <v>67</v>
      </c>
      <c r="P468" s="37" t="s">
        <v>230</v>
      </c>
      <c r="Q468" s="75" t="s">
        <v>457</v>
      </c>
      <c r="R468" t="s">
        <v>3696</v>
      </c>
      <c r="S468" s="38">
        <v>77</v>
      </c>
      <c r="T468">
        <v>1</v>
      </c>
      <c r="U468">
        <v>0</v>
      </c>
      <c r="V468" s="43">
        <f>SUMIF(ResumenCotizacion!$C:$C,E468,ResumenCotizacion!$P:$P)</f>
        <v>0</v>
      </c>
      <c r="W468" s="68">
        <f>IF(H468="USD",S468*SolCotizacion!$J$18,S468)</f>
        <v>302108.73</v>
      </c>
      <c r="X468" s="3">
        <f>ROUND(W468/(1-VLOOKUP("Total porcentaje:",ResumenCotizacion!$F:$H,3,0)),2)</f>
        <v>328379.05</v>
      </c>
      <c r="Y468" s="3">
        <f t="shared" si="31"/>
        <v>0</v>
      </c>
    </row>
    <row r="469" spans="1:25" ht="14.25" x14ac:dyDescent="0.2">
      <c r="A469" s="18" t="str">
        <f t="shared" si="28"/>
        <v>Catalogo principalOVS_ES ACADEMICO9GS-00160</v>
      </c>
      <c r="B469" s="18" t="str">
        <f t="shared" si="29"/>
        <v>9GS-00160OVS_ES ACADEMICO</v>
      </c>
      <c r="C469" s="18"/>
      <c r="D469" t="s">
        <v>122</v>
      </c>
      <c r="E469" t="s">
        <v>458</v>
      </c>
      <c r="F469" t="s">
        <v>230</v>
      </c>
      <c r="G469" s="18" t="str">
        <f t="shared" si="30"/>
        <v>Catalogo principal</v>
      </c>
      <c r="H469" s="43" t="s">
        <v>121</v>
      </c>
      <c r="I469" s="37" t="s">
        <v>67</v>
      </c>
      <c r="J469" t="s">
        <v>4510</v>
      </c>
      <c r="K469" t="s">
        <v>40</v>
      </c>
      <c r="L469" s="70" t="s">
        <v>21</v>
      </c>
      <c r="M469" s="70" t="s">
        <v>3946</v>
      </c>
      <c r="N469" s="37" t="s">
        <v>67</v>
      </c>
      <c r="O469" s="37" t="s">
        <v>67</v>
      </c>
      <c r="P469" s="37" t="s">
        <v>230</v>
      </c>
      <c r="Q469" s="75" t="s">
        <v>458</v>
      </c>
      <c r="R469" t="s">
        <v>3696</v>
      </c>
      <c r="S469" s="38">
        <v>77</v>
      </c>
      <c r="T469">
        <v>1</v>
      </c>
      <c r="U469">
        <v>0</v>
      </c>
      <c r="V469" s="43">
        <f>SUMIF(ResumenCotizacion!$C:$C,E469,ResumenCotizacion!$P:$P)</f>
        <v>0</v>
      </c>
      <c r="W469" s="68">
        <f>IF(H469="USD",S469*SolCotizacion!$J$18,S469)</f>
        <v>302108.73</v>
      </c>
      <c r="X469" s="3">
        <f>ROUND(W469/(1-VLOOKUP("Total porcentaje:",ResumenCotizacion!$F:$H,3,0)),2)</f>
        <v>328379.05</v>
      </c>
      <c r="Y469" s="3">
        <f t="shared" si="31"/>
        <v>0</v>
      </c>
    </row>
    <row r="470" spans="1:25" ht="14.25" x14ac:dyDescent="0.2">
      <c r="A470" s="18" t="str">
        <f t="shared" si="28"/>
        <v>Catalogo principalOVS_ES ACADEMICO9GS-00161</v>
      </c>
      <c r="B470" s="18" t="str">
        <f t="shared" si="29"/>
        <v>9GS-00161OVS_ES ACADEMICO</v>
      </c>
      <c r="C470" s="18"/>
      <c r="D470" t="s">
        <v>122</v>
      </c>
      <c r="E470" t="s">
        <v>459</v>
      </c>
      <c r="F470" t="s">
        <v>230</v>
      </c>
      <c r="G470" s="18" t="str">
        <f t="shared" si="30"/>
        <v>Catalogo principal</v>
      </c>
      <c r="H470" s="43" t="s">
        <v>121</v>
      </c>
      <c r="I470" s="37" t="s">
        <v>67</v>
      </c>
      <c r="J470" t="s">
        <v>4511</v>
      </c>
      <c r="K470" t="s">
        <v>40</v>
      </c>
      <c r="L470" s="70" t="s">
        <v>21</v>
      </c>
      <c r="M470" s="70" t="s">
        <v>3963</v>
      </c>
      <c r="N470" s="37" t="s">
        <v>67</v>
      </c>
      <c r="O470" s="37" t="s">
        <v>67</v>
      </c>
      <c r="P470" s="37" t="s">
        <v>230</v>
      </c>
      <c r="Q470" s="75" t="s">
        <v>459</v>
      </c>
      <c r="R470" t="s">
        <v>3696</v>
      </c>
      <c r="S470" s="38">
        <v>57</v>
      </c>
      <c r="T470">
        <v>1</v>
      </c>
      <c r="U470">
        <v>0</v>
      </c>
      <c r="V470" s="43">
        <f>SUMIF(ResumenCotizacion!$C:$C,E470,ResumenCotizacion!$P:$P)</f>
        <v>0</v>
      </c>
      <c r="W470" s="68">
        <f>IF(H470="USD",S470*SolCotizacion!$J$18,S470)</f>
        <v>223638.93</v>
      </c>
      <c r="X470" s="3">
        <f>ROUND(W470/(1-VLOOKUP("Total porcentaje:",ResumenCotizacion!$F:$H,3,0)),2)</f>
        <v>243085.79</v>
      </c>
      <c r="Y470" s="3">
        <f t="shared" si="31"/>
        <v>0</v>
      </c>
    </row>
    <row r="471" spans="1:25" ht="14.25" x14ac:dyDescent="0.2">
      <c r="A471" s="18" t="str">
        <f t="shared" si="28"/>
        <v>Catalogo principalOVS_ES ACADEMICO9GS-00162</v>
      </c>
      <c r="B471" s="18" t="str">
        <f t="shared" si="29"/>
        <v>9GS-00162OVS_ES ACADEMICO</v>
      </c>
      <c r="C471" s="18"/>
      <c r="D471" t="s">
        <v>122</v>
      </c>
      <c r="E471" t="s">
        <v>460</v>
      </c>
      <c r="F471" t="s">
        <v>230</v>
      </c>
      <c r="G471" s="18" t="str">
        <f t="shared" si="30"/>
        <v>Catalogo principal</v>
      </c>
      <c r="H471" s="43" t="s">
        <v>121</v>
      </c>
      <c r="I471" s="37" t="s">
        <v>67</v>
      </c>
      <c r="J471" t="s">
        <v>4512</v>
      </c>
      <c r="K471" t="s">
        <v>40</v>
      </c>
      <c r="L471" s="70" t="s">
        <v>21</v>
      </c>
      <c r="M471" s="70" t="s">
        <v>3963</v>
      </c>
      <c r="N471" s="37" t="s">
        <v>67</v>
      </c>
      <c r="O471" s="37" t="s">
        <v>67</v>
      </c>
      <c r="P471" s="37" t="s">
        <v>230</v>
      </c>
      <c r="Q471" s="75" t="s">
        <v>460</v>
      </c>
      <c r="R471" t="s">
        <v>3696</v>
      </c>
      <c r="S471" s="38">
        <v>57</v>
      </c>
      <c r="T471">
        <v>1</v>
      </c>
      <c r="U471">
        <v>0</v>
      </c>
      <c r="V471" s="43">
        <f>SUMIF(ResumenCotizacion!$C:$C,E471,ResumenCotizacion!$P:$P)</f>
        <v>0</v>
      </c>
      <c r="W471" s="68">
        <f>IF(H471="USD",S471*SolCotizacion!$J$18,S471)</f>
        <v>223638.93</v>
      </c>
      <c r="X471" s="3">
        <f>ROUND(W471/(1-VLOOKUP("Total porcentaje:",ResumenCotizacion!$F:$H,3,0)),2)</f>
        <v>243085.79</v>
      </c>
      <c r="Y471" s="3">
        <f t="shared" si="31"/>
        <v>0</v>
      </c>
    </row>
    <row r="472" spans="1:25" ht="14.25" x14ac:dyDescent="0.2">
      <c r="A472" s="18" t="str">
        <f t="shared" si="28"/>
        <v>Catalogo principalOVS_ES ACADEMICO9ST-00077</v>
      </c>
      <c r="B472" s="18" t="str">
        <f t="shared" si="29"/>
        <v>9ST-00077OVS_ES ACADEMICO</v>
      </c>
      <c r="C472" s="18"/>
      <c r="D472" t="s">
        <v>122</v>
      </c>
      <c r="E472" t="s">
        <v>461</v>
      </c>
      <c r="F472" t="s">
        <v>230</v>
      </c>
      <c r="G472" s="18" t="str">
        <f t="shared" si="30"/>
        <v>Catalogo principal</v>
      </c>
      <c r="H472" s="43" t="s">
        <v>121</v>
      </c>
      <c r="I472" s="37" t="s">
        <v>67</v>
      </c>
      <c r="J472" t="s">
        <v>3778</v>
      </c>
      <c r="K472" t="s">
        <v>40</v>
      </c>
      <c r="L472" s="70" t="s">
        <v>21</v>
      </c>
      <c r="M472" s="70" t="s">
        <v>28</v>
      </c>
      <c r="N472" s="37" t="s">
        <v>67</v>
      </c>
      <c r="O472" s="37" t="s">
        <v>67</v>
      </c>
      <c r="P472" s="37" t="s">
        <v>230</v>
      </c>
      <c r="Q472" s="75" t="s">
        <v>461</v>
      </c>
      <c r="R472" t="s">
        <v>3696</v>
      </c>
      <c r="S472" s="38">
        <v>285</v>
      </c>
      <c r="T472">
        <v>1</v>
      </c>
      <c r="U472">
        <v>0</v>
      </c>
      <c r="V472" s="43">
        <f>SUMIF(ResumenCotizacion!$C:$C,E472,ResumenCotizacion!$P:$P)</f>
        <v>0</v>
      </c>
      <c r="W472" s="68">
        <f>IF(H472="USD",S472*SolCotizacion!$J$18,S472)</f>
        <v>1118194.6499999999</v>
      </c>
      <c r="X472" s="3">
        <f>ROUND(W472/(1-VLOOKUP("Total porcentaje:",ResumenCotizacion!$F:$H,3,0)),2)</f>
        <v>1215428.97</v>
      </c>
      <c r="Y472" s="3">
        <f t="shared" si="31"/>
        <v>0</v>
      </c>
    </row>
    <row r="473" spans="1:25" ht="14.25" x14ac:dyDescent="0.2">
      <c r="A473" s="18" t="str">
        <f t="shared" si="28"/>
        <v>Catalogo principalOVS_ES ACADEMICO9ST-00078</v>
      </c>
      <c r="B473" s="18" t="str">
        <f t="shared" si="29"/>
        <v>9ST-00078OVS_ES ACADEMICO</v>
      </c>
      <c r="C473" s="18"/>
      <c r="D473" t="s">
        <v>122</v>
      </c>
      <c r="E473" t="s">
        <v>462</v>
      </c>
      <c r="F473" t="s">
        <v>230</v>
      </c>
      <c r="G473" s="18" t="str">
        <f t="shared" si="30"/>
        <v>Catalogo principal</v>
      </c>
      <c r="H473" s="43" t="s">
        <v>121</v>
      </c>
      <c r="I473" s="37" t="s">
        <v>67</v>
      </c>
      <c r="J473" t="s">
        <v>3779</v>
      </c>
      <c r="K473" t="s">
        <v>40</v>
      </c>
      <c r="L473" s="70" t="s">
        <v>21</v>
      </c>
      <c r="M473" s="70" t="s">
        <v>28</v>
      </c>
      <c r="N473" s="37" t="s">
        <v>67</v>
      </c>
      <c r="O473" s="37" t="s">
        <v>67</v>
      </c>
      <c r="P473" s="37" t="s">
        <v>230</v>
      </c>
      <c r="Q473" s="75" t="s">
        <v>462</v>
      </c>
      <c r="R473" t="s">
        <v>3696</v>
      </c>
      <c r="S473" s="38">
        <v>285</v>
      </c>
      <c r="T473">
        <v>1</v>
      </c>
      <c r="U473">
        <v>0</v>
      </c>
      <c r="V473" s="43">
        <f>SUMIF(ResumenCotizacion!$C:$C,E473,ResumenCotizacion!$P:$P)</f>
        <v>0</v>
      </c>
      <c r="W473" s="68">
        <f>IF(H473="USD",S473*SolCotizacion!$J$18,S473)</f>
        <v>1118194.6499999999</v>
      </c>
      <c r="X473" s="3">
        <f>ROUND(W473/(1-VLOOKUP("Total porcentaje:",ResumenCotizacion!$F:$H,3,0)),2)</f>
        <v>1215428.97</v>
      </c>
      <c r="Y473" s="3">
        <f t="shared" si="31"/>
        <v>0</v>
      </c>
    </row>
    <row r="474" spans="1:25" ht="14.25" x14ac:dyDescent="0.2">
      <c r="A474" s="18" t="str">
        <f t="shared" si="28"/>
        <v>Catalogo principalOVS_ES ACADEMICO9SU-00001</v>
      </c>
      <c r="B474" s="18" t="str">
        <f t="shared" si="29"/>
        <v>9SU-00001OVS_ES ACADEMICO</v>
      </c>
      <c r="C474" s="18"/>
      <c r="D474" t="s">
        <v>122</v>
      </c>
      <c r="E474" t="s">
        <v>463</v>
      </c>
      <c r="F474" t="s">
        <v>230</v>
      </c>
      <c r="G474" s="18" t="str">
        <f t="shared" si="30"/>
        <v>Catalogo principal</v>
      </c>
      <c r="H474" s="43" t="s">
        <v>121</v>
      </c>
      <c r="I474" s="37" t="s">
        <v>67</v>
      </c>
      <c r="J474" t="s">
        <v>4513</v>
      </c>
      <c r="K474" t="s">
        <v>40</v>
      </c>
      <c r="L474" s="70" t="s">
        <v>21</v>
      </c>
      <c r="M474" s="70" t="s">
        <v>3966</v>
      </c>
      <c r="N474" s="37" t="s">
        <v>67</v>
      </c>
      <c r="O474" s="37" t="s">
        <v>67</v>
      </c>
      <c r="P474" s="37" t="s">
        <v>230</v>
      </c>
      <c r="Q474" s="75" t="s">
        <v>463</v>
      </c>
      <c r="R474" t="s">
        <v>3691</v>
      </c>
      <c r="S474" s="38">
        <v>1.5</v>
      </c>
      <c r="T474">
        <v>1</v>
      </c>
      <c r="U474">
        <v>0</v>
      </c>
      <c r="V474" s="43">
        <f>SUMIF(ResumenCotizacion!$C:$C,E474,ResumenCotizacion!$P:$P)</f>
        <v>0</v>
      </c>
      <c r="W474" s="68">
        <f>IF(H474="USD",S474*SolCotizacion!$J$18,S474)</f>
        <v>5885.2349999999997</v>
      </c>
      <c r="X474" s="3">
        <f>ROUND(W474/(1-VLOOKUP("Total porcentaje:",ResumenCotizacion!$F:$H,3,0)),2)</f>
        <v>6396.99</v>
      </c>
      <c r="Y474" s="3">
        <f t="shared" si="31"/>
        <v>0</v>
      </c>
    </row>
    <row r="475" spans="1:25" ht="14.25" x14ac:dyDescent="0.2">
      <c r="A475" s="18" t="str">
        <f t="shared" si="28"/>
        <v>Catalogo principalOVS_ES ACADEMICO9SU-00002</v>
      </c>
      <c r="B475" s="18" t="str">
        <f t="shared" si="29"/>
        <v>9SU-00002OVS_ES ACADEMICO</v>
      </c>
      <c r="C475" s="18"/>
      <c r="D475" t="s">
        <v>122</v>
      </c>
      <c r="E475" t="s">
        <v>464</v>
      </c>
      <c r="F475" t="s">
        <v>230</v>
      </c>
      <c r="G475" s="18" t="str">
        <f t="shared" si="30"/>
        <v>Catalogo principal</v>
      </c>
      <c r="H475" s="43" t="s">
        <v>121</v>
      </c>
      <c r="I475" s="37" t="s">
        <v>67</v>
      </c>
      <c r="J475" t="s">
        <v>4514</v>
      </c>
      <c r="K475" t="s">
        <v>40</v>
      </c>
      <c r="L475" s="70" t="s">
        <v>21</v>
      </c>
      <c r="M475" s="70" t="s">
        <v>3966</v>
      </c>
      <c r="N475" s="37" t="s">
        <v>67</v>
      </c>
      <c r="O475" s="37" t="s">
        <v>67</v>
      </c>
      <c r="P475" s="37" t="s">
        <v>230</v>
      </c>
      <c r="Q475" s="75" t="s">
        <v>464</v>
      </c>
      <c r="R475" t="s">
        <v>3691</v>
      </c>
      <c r="S475" s="38">
        <v>1.5</v>
      </c>
      <c r="T475">
        <v>1</v>
      </c>
      <c r="U475">
        <v>0</v>
      </c>
      <c r="V475" s="43">
        <f>SUMIF(ResumenCotizacion!$C:$C,E475,ResumenCotizacion!$P:$P)</f>
        <v>0</v>
      </c>
      <c r="W475" s="68">
        <f>IF(H475="USD",S475*SolCotizacion!$J$18,S475)</f>
        <v>5885.2349999999997</v>
      </c>
      <c r="X475" s="3">
        <f>ROUND(W475/(1-VLOOKUP("Total porcentaje:",ResumenCotizacion!$F:$H,3,0)),2)</f>
        <v>6396.99</v>
      </c>
      <c r="Y475" s="3">
        <f t="shared" si="31"/>
        <v>0</v>
      </c>
    </row>
    <row r="476" spans="1:25" ht="14.25" x14ac:dyDescent="0.2">
      <c r="A476" s="18" t="str">
        <f t="shared" si="28"/>
        <v>Catalogo principalOVS_ES ACADEMICO9TX-01348</v>
      </c>
      <c r="B476" s="18" t="str">
        <f t="shared" si="29"/>
        <v>9TX-01348OVS_ES ACADEMICO</v>
      </c>
      <c r="C476" s="18"/>
      <c r="D476" t="s">
        <v>122</v>
      </c>
      <c r="E476" t="s">
        <v>465</v>
      </c>
      <c r="F476" t="s">
        <v>230</v>
      </c>
      <c r="G476" s="18" t="str">
        <f t="shared" si="30"/>
        <v>Catalogo principal</v>
      </c>
      <c r="H476" s="43" t="s">
        <v>121</v>
      </c>
      <c r="I476" s="37" t="s">
        <v>67</v>
      </c>
      <c r="J476" t="s">
        <v>4515</v>
      </c>
      <c r="K476" t="s">
        <v>40</v>
      </c>
      <c r="L476" s="70" t="s">
        <v>21</v>
      </c>
      <c r="M476" s="70" t="s">
        <v>3946</v>
      </c>
      <c r="N476" s="37" t="s">
        <v>67</v>
      </c>
      <c r="O476" s="37" t="s">
        <v>67</v>
      </c>
      <c r="P476" s="37" t="s">
        <v>230</v>
      </c>
      <c r="Q476" s="75" t="s">
        <v>465</v>
      </c>
      <c r="R476" t="s">
        <v>3696</v>
      </c>
      <c r="S476" s="38">
        <v>1.25</v>
      </c>
      <c r="T476">
        <v>1</v>
      </c>
      <c r="U476">
        <v>0</v>
      </c>
      <c r="V476" s="43">
        <f>SUMIF(ResumenCotizacion!$C:$C,E476,ResumenCotizacion!$P:$P)</f>
        <v>0</v>
      </c>
      <c r="W476" s="68">
        <f>IF(H476="USD",S476*SolCotizacion!$J$18,S476)</f>
        <v>4904.3624999999993</v>
      </c>
      <c r="X476" s="3">
        <f>ROUND(W476/(1-VLOOKUP("Total porcentaje:",ResumenCotizacion!$F:$H,3,0)),2)</f>
        <v>5330.83</v>
      </c>
      <c r="Y476" s="3">
        <f t="shared" si="31"/>
        <v>0</v>
      </c>
    </row>
    <row r="477" spans="1:25" ht="14.25" x14ac:dyDescent="0.2">
      <c r="A477" s="18" t="str">
        <f t="shared" si="28"/>
        <v>Catalogo principalOVS_ES ACADEMICO9TX-01349</v>
      </c>
      <c r="B477" s="18" t="str">
        <f t="shared" si="29"/>
        <v>9TX-01349OVS_ES ACADEMICO</v>
      </c>
      <c r="C477" s="18"/>
      <c r="D477" t="s">
        <v>122</v>
      </c>
      <c r="E477" t="s">
        <v>466</v>
      </c>
      <c r="F477" t="s">
        <v>230</v>
      </c>
      <c r="G477" s="18" t="str">
        <f t="shared" si="30"/>
        <v>Catalogo principal</v>
      </c>
      <c r="H477" s="43" t="s">
        <v>121</v>
      </c>
      <c r="I477" s="37" t="s">
        <v>67</v>
      </c>
      <c r="J477" t="s">
        <v>4516</v>
      </c>
      <c r="K477" t="s">
        <v>40</v>
      </c>
      <c r="L477" s="70" t="s">
        <v>21</v>
      </c>
      <c r="M477" s="70" t="s">
        <v>3946</v>
      </c>
      <c r="N477" s="37" t="s">
        <v>67</v>
      </c>
      <c r="O477" s="37" t="s">
        <v>67</v>
      </c>
      <c r="P477" s="37" t="s">
        <v>230</v>
      </c>
      <c r="Q477" s="75" t="s">
        <v>466</v>
      </c>
      <c r="R477" t="s">
        <v>3696</v>
      </c>
      <c r="S477" s="38">
        <v>1.25</v>
      </c>
      <c r="T477">
        <v>1</v>
      </c>
      <c r="U477">
        <v>0</v>
      </c>
      <c r="V477" s="43">
        <f>SUMIF(ResumenCotizacion!$C:$C,E477,ResumenCotizacion!$P:$P)</f>
        <v>0</v>
      </c>
      <c r="W477" s="68">
        <f>IF(H477="USD",S477*SolCotizacion!$J$18,S477)</f>
        <v>4904.3624999999993</v>
      </c>
      <c r="X477" s="3">
        <f>ROUND(W477/(1-VLOOKUP("Total porcentaje:",ResumenCotizacion!$F:$H,3,0)),2)</f>
        <v>5330.83</v>
      </c>
      <c r="Y477" s="3">
        <f t="shared" si="31"/>
        <v>0</v>
      </c>
    </row>
    <row r="478" spans="1:25" ht="14.25" x14ac:dyDescent="0.2">
      <c r="A478" s="18" t="str">
        <f t="shared" si="28"/>
        <v>Catalogo principalOVS_ES ACADEMICO9TX-01350</v>
      </c>
      <c r="B478" s="18" t="str">
        <f t="shared" si="29"/>
        <v>9TX-01350OVS_ES ACADEMICO</v>
      </c>
      <c r="C478" s="18"/>
      <c r="D478" t="s">
        <v>122</v>
      </c>
      <c r="E478" t="s">
        <v>467</v>
      </c>
      <c r="F478" t="s">
        <v>230</v>
      </c>
      <c r="G478" s="18" t="str">
        <f t="shared" si="30"/>
        <v>Catalogo principal</v>
      </c>
      <c r="H478" s="43" t="s">
        <v>121</v>
      </c>
      <c r="I478" s="37" t="s">
        <v>67</v>
      </c>
      <c r="J478" t="s">
        <v>4517</v>
      </c>
      <c r="K478" t="s">
        <v>40</v>
      </c>
      <c r="L478" s="70" t="s">
        <v>21</v>
      </c>
      <c r="M478" s="70" t="s">
        <v>3946</v>
      </c>
      <c r="N478" s="37" t="s">
        <v>67</v>
      </c>
      <c r="O478" s="37" t="s">
        <v>67</v>
      </c>
      <c r="P478" s="37" t="s">
        <v>230</v>
      </c>
      <c r="Q478" s="75" t="s">
        <v>467</v>
      </c>
      <c r="R478" t="s">
        <v>3696</v>
      </c>
      <c r="S478" s="38">
        <v>1.25</v>
      </c>
      <c r="T478">
        <v>1</v>
      </c>
      <c r="U478">
        <v>0</v>
      </c>
      <c r="V478" s="43">
        <f>SUMIF(ResumenCotizacion!$C:$C,E478,ResumenCotizacion!$P:$P)</f>
        <v>0</v>
      </c>
      <c r="W478" s="68">
        <f>IF(H478="USD",S478*SolCotizacion!$J$18,S478)</f>
        <v>4904.3624999999993</v>
      </c>
      <c r="X478" s="3">
        <f>ROUND(W478/(1-VLOOKUP("Total porcentaje:",ResumenCotizacion!$F:$H,3,0)),2)</f>
        <v>5330.83</v>
      </c>
      <c r="Y478" s="3">
        <f t="shared" si="31"/>
        <v>0</v>
      </c>
    </row>
    <row r="479" spans="1:25" ht="14.25" x14ac:dyDescent="0.2">
      <c r="A479" s="18" t="str">
        <f t="shared" si="28"/>
        <v>Catalogo principalOVS_ES ACADEMICO9TX-01351</v>
      </c>
      <c r="B479" s="18" t="str">
        <f t="shared" si="29"/>
        <v>9TX-01351OVS_ES ACADEMICO</v>
      </c>
      <c r="C479" s="18"/>
      <c r="D479" t="s">
        <v>122</v>
      </c>
      <c r="E479" t="s">
        <v>468</v>
      </c>
      <c r="F479" t="s">
        <v>230</v>
      </c>
      <c r="G479" s="18" t="str">
        <f t="shared" si="30"/>
        <v>Catalogo principal</v>
      </c>
      <c r="H479" s="43" t="s">
        <v>121</v>
      </c>
      <c r="I479" s="37" t="s">
        <v>67</v>
      </c>
      <c r="J479" t="s">
        <v>4518</v>
      </c>
      <c r="K479" t="s">
        <v>40</v>
      </c>
      <c r="L479" s="70" t="s">
        <v>21</v>
      </c>
      <c r="M479" s="70" t="s">
        <v>3946</v>
      </c>
      <c r="N479" s="37" t="s">
        <v>67</v>
      </c>
      <c r="O479" s="37" t="s">
        <v>67</v>
      </c>
      <c r="P479" s="37" t="s">
        <v>230</v>
      </c>
      <c r="Q479" s="75" t="s">
        <v>468</v>
      </c>
      <c r="R479" t="s">
        <v>3696</v>
      </c>
      <c r="S479" s="38">
        <v>1.25</v>
      </c>
      <c r="T479">
        <v>1</v>
      </c>
      <c r="U479">
        <v>0</v>
      </c>
      <c r="V479" s="43">
        <f>SUMIF(ResumenCotizacion!$C:$C,E479,ResumenCotizacion!$P:$P)</f>
        <v>0</v>
      </c>
      <c r="W479" s="68">
        <f>IF(H479="USD",S479*SolCotizacion!$J$18,S479)</f>
        <v>4904.3624999999993</v>
      </c>
      <c r="X479" s="3">
        <f>ROUND(W479/(1-VLOOKUP("Total porcentaje:",ResumenCotizacion!$F:$H,3,0)),2)</f>
        <v>5330.83</v>
      </c>
      <c r="Y479" s="3">
        <f t="shared" si="31"/>
        <v>0</v>
      </c>
    </row>
    <row r="480" spans="1:25" ht="14.25" x14ac:dyDescent="0.2">
      <c r="A480" s="18" t="str">
        <f t="shared" si="28"/>
        <v>Catalogo principalOVS_ES ACADEMICO9TX-01352</v>
      </c>
      <c r="B480" s="18" t="str">
        <f t="shared" si="29"/>
        <v>9TX-01352OVS_ES ACADEMICO</v>
      </c>
      <c r="C480" s="18"/>
      <c r="D480" t="s">
        <v>122</v>
      </c>
      <c r="E480" t="s">
        <v>469</v>
      </c>
      <c r="F480" t="s">
        <v>230</v>
      </c>
      <c r="G480" s="18" t="str">
        <f t="shared" si="30"/>
        <v>Catalogo principal</v>
      </c>
      <c r="H480" s="43" t="s">
        <v>121</v>
      </c>
      <c r="I480" s="37" t="s">
        <v>67</v>
      </c>
      <c r="J480" t="s">
        <v>4519</v>
      </c>
      <c r="K480" t="s">
        <v>40</v>
      </c>
      <c r="L480" s="70" t="s">
        <v>21</v>
      </c>
      <c r="M480" s="70" t="s">
        <v>3946</v>
      </c>
      <c r="N480" s="37" t="s">
        <v>67</v>
      </c>
      <c r="O480" s="37" t="s">
        <v>67</v>
      </c>
      <c r="P480" s="37" t="s">
        <v>230</v>
      </c>
      <c r="Q480" s="75" t="s">
        <v>469</v>
      </c>
      <c r="R480" t="s">
        <v>3696</v>
      </c>
      <c r="S480" s="38">
        <v>0.94</v>
      </c>
      <c r="T480">
        <v>1</v>
      </c>
      <c r="U480">
        <v>0</v>
      </c>
      <c r="V480" s="43">
        <f>SUMIF(ResumenCotizacion!$C:$C,E480,ResumenCotizacion!$P:$P)</f>
        <v>0</v>
      </c>
      <c r="W480" s="68">
        <f>IF(H480="USD",S480*SolCotizacion!$J$18,S480)</f>
        <v>3688.0805999999998</v>
      </c>
      <c r="X480" s="3">
        <f>ROUND(W480/(1-VLOOKUP("Total porcentaje:",ResumenCotizacion!$F:$H,3,0)),2)</f>
        <v>4008.78</v>
      </c>
      <c r="Y480" s="3">
        <f t="shared" si="31"/>
        <v>0</v>
      </c>
    </row>
    <row r="481" spans="1:25" ht="14.25" x14ac:dyDescent="0.2">
      <c r="A481" s="18" t="str">
        <f t="shared" si="28"/>
        <v>Catalogo principalOVS_ES ACADEMICO9TX-01353</v>
      </c>
      <c r="B481" s="18" t="str">
        <f t="shared" si="29"/>
        <v>9TX-01353OVS_ES ACADEMICO</v>
      </c>
      <c r="C481" s="18"/>
      <c r="D481" t="s">
        <v>122</v>
      </c>
      <c r="E481" t="s">
        <v>470</v>
      </c>
      <c r="F481" t="s">
        <v>230</v>
      </c>
      <c r="G481" s="18" t="str">
        <f t="shared" si="30"/>
        <v>Catalogo principal</v>
      </c>
      <c r="H481" s="43" t="s">
        <v>121</v>
      </c>
      <c r="I481" s="37" t="s">
        <v>67</v>
      </c>
      <c r="J481" t="s">
        <v>4520</v>
      </c>
      <c r="K481" t="s">
        <v>40</v>
      </c>
      <c r="L481" s="70" t="s">
        <v>21</v>
      </c>
      <c r="M481" s="70" t="s">
        <v>3946</v>
      </c>
      <c r="N481" s="37" t="s">
        <v>67</v>
      </c>
      <c r="O481" s="37" t="s">
        <v>67</v>
      </c>
      <c r="P481" s="37" t="s">
        <v>230</v>
      </c>
      <c r="Q481" s="75" t="s">
        <v>470</v>
      </c>
      <c r="R481" t="s">
        <v>3696</v>
      </c>
      <c r="S481" s="38">
        <v>0.94</v>
      </c>
      <c r="T481">
        <v>1</v>
      </c>
      <c r="U481">
        <v>0</v>
      </c>
      <c r="V481" s="43">
        <f>SUMIF(ResumenCotizacion!$C:$C,E481,ResumenCotizacion!$P:$P)</f>
        <v>0</v>
      </c>
      <c r="W481" s="68">
        <f>IF(H481="USD",S481*SolCotizacion!$J$18,S481)</f>
        <v>3688.0805999999998</v>
      </c>
      <c r="X481" s="3">
        <f>ROUND(W481/(1-VLOOKUP("Total porcentaje:",ResumenCotizacion!$F:$H,3,0)),2)</f>
        <v>4008.78</v>
      </c>
      <c r="Y481" s="3">
        <f t="shared" si="31"/>
        <v>0</v>
      </c>
    </row>
    <row r="482" spans="1:25" ht="14.25" x14ac:dyDescent="0.2">
      <c r="A482" s="18" t="str">
        <f t="shared" si="28"/>
        <v>Catalogo principalOVS_ES ACADEMICO9US-00002</v>
      </c>
      <c r="B482" s="18" t="str">
        <f t="shared" si="29"/>
        <v>9US-00002OVS_ES ACADEMICO</v>
      </c>
      <c r="C482" s="18"/>
      <c r="D482" t="s">
        <v>122</v>
      </c>
      <c r="E482" t="s">
        <v>471</v>
      </c>
      <c r="F482" t="s">
        <v>230</v>
      </c>
      <c r="G482" s="18" t="str">
        <f t="shared" si="30"/>
        <v>Catalogo principal</v>
      </c>
      <c r="H482" s="43" t="s">
        <v>121</v>
      </c>
      <c r="I482" s="37" t="s">
        <v>67</v>
      </c>
      <c r="J482" t="s">
        <v>4521</v>
      </c>
      <c r="K482" t="s">
        <v>40</v>
      </c>
      <c r="L482" s="70" t="s">
        <v>21</v>
      </c>
      <c r="M482" s="70" t="s">
        <v>3966</v>
      </c>
      <c r="N482" s="37" t="s">
        <v>67</v>
      </c>
      <c r="O482" s="37" t="s">
        <v>67</v>
      </c>
      <c r="P482" s="37" t="s">
        <v>230</v>
      </c>
      <c r="Q482" s="75" t="s">
        <v>471</v>
      </c>
      <c r="R482" t="s">
        <v>3691</v>
      </c>
      <c r="S482" s="38">
        <v>1.2</v>
      </c>
      <c r="T482">
        <v>1</v>
      </c>
      <c r="U482">
        <v>0</v>
      </c>
      <c r="V482" s="43">
        <f>SUMIF(ResumenCotizacion!$C:$C,E482,ResumenCotizacion!$P:$P)</f>
        <v>0</v>
      </c>
      <c r="W482" s="68">
        <f>IF(H482="USD",S482*SolCotizacion!$J$18,S482)</f>
        <v>4708.1879999999992</v>
      </c>
      <c r="X482" s="3">
        <f>ROUND(W482/(1-VLOOKUP("Total porcentaje:",ResumenCotizacion!$F:$H,3,0)),2)</f>
        <v>5117.6000000000004</v>
      </c>
      <c r="Y482" s="3">
        <f t="shared" si="31"/>
        <v>0</v>
      </c>
    </row>
    <row r="483" spans="1:25" ht="14.25" x14ac:dyDescent="0.2">
      <c r="A483" s="18" t="str">
        <f t="shared" si="28"/>
        <v>Catalogo principalOVS_ES ACADEMICOCF3-00001</v>
      </c>
      <c r="B483" s="18" t="str">
        <f t="shared" si="29"/>
        <v>CF3-00001OVS_ES ACADEMICO</v>
      </c>
      <c r="C483" s="18"/>
      <c r="D483" t="s">
        <v>122</v>
      </c>
      <c r="E483" t="s">
        <v>472</v>
      </c>
      <c r="F483" t="s">
        <v>230</v>
      </c>
      <c r="G483" s="18" t="str">
        <f t="shared" si="30"/>
        <v>Catalogo principal</v>
      </c>
      <c r="H483" s="43" t="s">
        <v>121</v>
      </c>
      <c r="I483" s="37" t="s">
        <v>67</v>
      </c>
      <c r="J483" t="s">
        <v>4522</v>
      </c>
      <c r="K483" t="s">
        <v>40</v>
      </c>
      <c r="L483" s="70" t="s">
        <v>21</v>
      </c>
      <c r="M483" s="70" t="s">
        <v>3966</v>
      </c>
      <c r="N483" s="37" t="s">
        <v>67</v>
      </c>
      <c r="O483" s="37" t="s">
        <v>67</v>
      </c>
      <c r="P483" s="37" t="s">
        <v>230</v>
      </c>
      <c r="Q483" s="75" t="s">
        <v>472</v>
      </c>
      <c r="R483" t="s">
        <v>3691</v>
      </c>
      <c r="S483" s="38">
        <v>3.63</v>
      </c>
      <c r="T483">
        <v>1</v>
      </c>
      <c r="U483">
        <v>0</v>
      </c>
      <c r="V483" s="43">
        <f>SUMIF(ResumenCotizacion!$C:$C,E483,ResumenCotizacion!$P:$P)</f>
        <v>0</v>
      </c>
      <c r="W483" s="68">
        <f>IF(H483="USD",S483*SolCotizacion!$J$18,S483)</f>
        <v>14242.268699999999</v>
      </c>
      <c r="X483" s="3">
        <f>ROUND(W483/(1-VLOOKUP("Total porcentaje:",ResumenCotizacion!$F:$H,3,0)),2)</f>
        <v>15480.73</v>
      </c>
      <c r="Y483" s="3">
        <f t="shared" si="31"/>
        <v>0</v>
      </c>
    </row>
    <row r="484" spans="1:25" ht="14.25" x14ac:dyDescent="0.2">
      <c r="A484" s="18" t="str">
        <f t="shared" si="28"/>
        <v>Catalogo principalOVS_ES ACADEMICOCF3-00009</v>
      </c>
      <c r="B484" s="18" t="str">
        <f t="shared" si="29"/>
        <v>CF3-00009OVS_ES ACADEMICO</v>
      </c>
      <c r="C484" s="18"/>
      <c r="D484" t="s">
        <v>122</v>
      </c>
      <c r="E484" t="s">
        <v>473</v>
      </c>
      <c r="F484" t="s">
        <v>230</v>
      </c>
      <c r="G484" s="18" t="str">
        <f t="shared" si="30"/>
        <v>Catalogo principal</v>
      </c>
      <c r="H484" s="43" t="s">
        <v>121</v>
      </c>
      <c r="I484" s="37" t="s">
        <v>67</v>
      </c>
      <c r="J484" t="s">
        <v>4523</v>
      </c>
      <c r="K484" t="s">
        <v>40</v>
      </c>
      <c r="L484" s="70" t="s">
        <v>21</v>
      </c>
      <c r="M484" s="70" t="s">
        <v>3966</v>
      </c>
      <c r="N484" s="37" t="s">
        <v>67</v>
      </c>
      <c r="O484" s="37" t="s">
        <v>67</v>
      </c>
      <c r="P484" s="37" t="s">
        <v>230</v>
      </c>
      <c r="Q484" s="75" t="s">
        <v>473</v>
      </c>
      <c r="R484" t="s">
        <v>3691</v>
      </c>
      <c r="S484" s="38">
        <v>3.63</v>
      </c>
      <c r="T484">
        <v>1</v>
      </c>
      <c r="U484">
        <v>0</v>
      </c>
      <c r="V484" s="43">
        <f>SUMIF(ResumenCotizacion!$C:$C,E484,ResumenCotizacion!$P:$P)</f>
        <v>0</v>
      </c>
      <c r="W484" s="68">
        <f>IF(H484="USD",S484*SolCotizacion!$J$18,S484)</f>
        <v>14242.268699999999</v>
      </c>
      <c r="X484" s="3">
        <f>ROUND(W484/(1-VLOOKUP("Total porcentaje:",ResumenCotizacion!$F:$H,3,0)),2)</f>
        <v>15480.73</v>
      </c>
      <c r="Y484" s="3">
        <f t="shared" si="31"/>
        <v>0</v>
      </c>
    </row>
    <row r="485" spans="1:25" ht="14.25" x14ac:dyDescent="0.2">
      <c r="A485" s="18" t="str">
        <f t="shared" si="28"/>
        <v>Catalogo principalOVS_ES ACADEMICOCF3-00010</v>
      </c>
      <c r="B485" s="18" t="str">
        <f t="shared" si="29"/>
        <v>CF3-00010OVS_ES ACADEMICO</v>
      </c>
      <c r="C485" s="18"/>
      <c r="D485" t="s">
        <v>122</v>
      </c>
      <c r="E485" t="s">
        <v>474</v>
      </c>
      <c r="F485" t="s">
        <v>230</v>
      </c>
      <c r="G485" s="18" t="str">
        <f t="shared" si="30"/>
        <v>Catalogo principal</v>
      </c>
      <c r="H485" s="43" t="s">
        <v>121</v>
      </c>
      <c r="I485" s="37" t="s">
        <v>67</v>
      </c>
      <c r="J485" t="s">
        <v>4524</v>
      </c>
      <c r="K485" t="s">
        <v>40</v>
      </c>
      <c r="L485" s="70" t="s">
        <v>21</v>
      </c>
      <c r="M485" s="70" t="s">
        <v>3966</v>
      </c>
      <c r="N485" s="37" t="s">
        <v>67</v>
      </c>
      <c r="O485" s="37" t="s">
        <v>67</v>
      </c>
      <c r="P485" s="37" t="s">
        <v>230</v>
      </c>
      <c r="Q485" s="75" t="s">
        <v>474</v>
      </c>
      <c r="R485" t="s">
        <v>3691</v>
      </c>
      <c r="S485" s="38">
        <v>3.63</v>
      </c>
      <c r="T485">
        <v>1</v>
      </c>
      <c r="U485">
        <v>0</v>
      </c>
      <c r="V485" s="43">
        <f>SUMIF(ResumenCotizacion!$C:$C,E485,ResumenCotizacion!$P:$P)</f>
        <v>0</v>
      </c>
      <c r="W485" s="68">
        <f>IF(H485="USD",S485*SolCotizacion!$J$18,S485)</f>
        <v>14242.268699999999</v>
      </c>
      <c r="X485" s="3">
        <f>ROUND(W485/(1-VLOOKUP("Total porcentaje:",ResumenCotizacion!$F:$H,3,0)),2)</f>
        <v>15480.73</v>
      </c>
      <c r="Y485" s="3">
        <f t="shared" si="31"/>
        <v>0</v>
      </c>
    </row>
    <row r="486" spans="1:25" ht="14.25" x14ac:dyDescent="0.2">
      <c r="A486" s="18" t="str">
        <f t="shared" si="28"/>
        <v>Catalogo principalOVS_ES ACADEMICOCGS-00001</v>
      </c>
      <c r="B486" s="18" t="str">
        <f t="shared" si="29"/>
        <v>CGS-00001OVS_ES ACADEMICO</v>
      </c>
      <c r="C486" s="18"/>
      <c r="D486" t="s">
        <v>122</v>
      </c>
      <c r="E486" t="s">
        <v>475</v>
      </c>
      <c r="F486" t="s">
        <v>230</v>
      </c>
      <c r="G486" s="18" t="str">
        <f t="shared" si="30"/>
        <v>Catalogo principal</v>
      </c>
      <c r="H486" s="43" t="s">
        <v>121</v>
      </c>
      <c r="I486" s="37" t="s">
        <v>67</v>
      </c>
      <c r="J486" t="s">
        <v>4525</v>
      </c>
      <c r="K486" t="s">
        <v>40</v>
      </c>
      <c r="L486" s="70" t="s">
        <v>21</v>
      </c>
      <c r="M486" s="70" t="s">
        <v>3966</v>
      </c>
      <c r="N486" s="37" t="s">
        <v>67</v>
      </c>
      <c r="O486" s="37" t="s">
        <v>67</v>
      </c>
      <c r="P486" s="37" t="s">
        <v>230</v>
      </c>
      <c r="Q486" s="75" t="s">
        <v>475</v>
      </c>
      <c r="R486" t="s">
        <v>3691</v>
      </c>
      <c r="S486" s="38">
        <v>1.1000000000000001</v>
      </c>
      <c r="T486">
        <v>1</v>
      </c>
      <c r="U486">
        <v>0</v>
      </c>
      <c r="V486" s="43">
        <f>SUMIF(ResumenCotizacion!$C:$C,E486,ResumenCotizacion!$P:$P)</f>
        <v>0</v>
      </c>
      <c r="W486" s="68">
        <f>IF(H486="USD",S486*SolCotizacion!$J$18,S486)</f>
        <v>4315.8389999999999</v>
      </c>
      <c r="X486" s="3">
        <f>ROUND(W486/(1-VLOOKUP("Total porcentaje:",ResumenCotizacion!$F:$H,3,0)),2)</f>
        <v>4691.13</v>
      </c>
      <c r="Y486" s="3">
        <f t="shared" si="31"/>
        <v>0</v>
      </c>
    </row>
    <row r="487" spans="1:25" ht="14.25" x14ac:dyDescent="0.2">
      <c r="A487" s="18" t="str">
        <f t="shared" si="28"/>
        <v>Catalogo principalOVS_ES ACADEMICOCGS-00002</v>
      </c>
      <c r="B487" s="18" t="str">
        <f t="shared" si="29"/>
        <v>CGS-00002OVS_ES ACADEMICO</v>
      </c>
      <c r="C487" s="18"/>
      <c r="D487" t="s">
        <v>122</v>
      </c>
      <c r="E487" t="s">
        <v>476</v>
      </c>
      <c r="F487" t="s">
        <v>230</v>
      </c>
      <c r="G487" s="18" t="str">
        <f t="shared" si="30"/>
        <v>Catalogo principal</v>
      </c>
      <c r="H487" s="43" t="s">
        <v>121</v>
      </c>
      <c r="I487" s="37" t="s">
        <v>67</v>
      </c>
      <c r="J487" t="s">
        <v>4526</v>
      </c>
      <c r="K487" t="s">
        <v>40</v>
      </c>
      <c r="L487" s="70" t="s">
        <v>21</v>
      </c>
      <c r="M487" s="70" t="s">
        <v>3966</v>
      </c>
      <c r="N487" s="37" t="s">
        <v>67</v>
      </c>
      <c r="O487" s="37" t="s">
        <v>67</v>
      </c>
      <c r="P487" s="37" t="s">
        <v>230</v>
      </c>
      <c r="Q487" s="75" t="s">
        <v>476</v>
      </c>
      <c r="R487" t="s">
        <v>3691</v>
      </c>
      <c r="S487" s="38">
        <v>1.1000000000000001</v>
      </c>
      <c r="T487">
        <v>1</v>
      </c>
      <c r="U487">
        <v>0</v>
      </c>
      <c r="V487" s="43">
        <f>SUMIF(ResumenCotizacion!$C:$C,E487,ResumenCotizacion!$P:$P)</f>
        <v>0</v>
      </c>
      <c r="W487" s="68">
        <f>IF(H487="USD",S487*SolCotizacion!$J$18,S487)</f>
        <v>4315.8389999999999</v>
      </c>
      <c r="X487" s="3">
        <f>ROUND(W487/(1-VLOOKUP("Total porcentaje:",ResumenCotizacion!$F:$H,3,0)),2)</f>
        <v>4691.13</v>
      </c>
      <c r="Y487" s="3">
        <f t="shared" si="31"/>
        <v>0</v>
      </c>
    </row>
    <row r="488" spans="1:25" ht="14.25" x14ac:dyDescent="0.2">
      <c r="A488" s="18" t="str">
        <f t="shared" si="28"/>
        <v>Catalogo principalOVS_ES ACADEMICOCHL-00001</v>
      </c>
      <c r="B488" s="18" t="str">
        <f t="shared" si="29"/>
        <v>CHL-00001OVS_ES ACADEMICO</v>
      </c>
      <c r="C488" s="18"/>
      <c r="D488" t="s">
        <v>122</v>
      </c>
      <c r="E488" t="s">
        <v>477</v>
      </c>
      <c r="F488" t="s">
        <v>230</v>
      </c>
      <c r="G488" s="18" t="str">
        <f t="shared" si="30"/>
        <v>Catalogo principal</v>
      </c>
      <c r="H488" s="43" t="s">
        <v>121</v>
      </c>
      <c r="I488" s="37" t="s">
        <v>67</v>
      </c>
      <c r="J488" t="s">
        <v>4527</v>
      </c>
      <c r="K488" t="s">
        <v>40</v>
      </c>
      <c r="L488" s="70" t="s">
        <v>21</v>
      </c>
      <c r="M488" s="70" t="s">
        <v>3966</v>
      </c>
      <c r="N488" s="37" t="s">
        <v>67</v>
      </c>
      <c r="O488" s="37" t="s">
        <v>67</v>
      </c>
      <c r="P488" s="37" t="s">
        <v>230</v>
      </c>
      <c r="Q488" s="75" t="s">
        <v>477</v>
      </c>
      <c r="R488" t="s">
        <v>3691</v>
      </c>
      <c r="S488" s="38">
        <v>0.9</v>
      </c>
      <c r="T488">
        <v>1</v>
      </c>
      <c r="U488">
        <v>0</v>
      </c>
      <c r="V488" s="43">
        <f>SUMIF(ResumenCotizacion!$C:$C,E488,ResumenCotizacion!$P:$P)</f>
        <v>0</v>
      </c>
      <c r="W488" s="68">
        <f>IF(H488="USD",S488*SolCotizacion!$J$18,S488)</f>
        <v>3531.1410000000001</v>
      </c>
      <c r="X488" s="3">
        <f>ROUND(W488/(1-VLOOKUP("Total porcentaje:",ResumenCotizacion!$F:$H,3,0)),2)</f>
        <v>3838.2</v>
      </c>
      <c r="Y488" s="3">
        <f t="shared" si="31"/>
        <v>0</v>
      </c>
    </row>
    <row r="489" spans="1:25" ht="14.25" x14ac:dyDescent="0.2">
      <c r="A489" s="18" t="str">
        <f t="shared" si="28"/>
        <v>Catalogo principalOVS_ES ACADEMICOD75-01755</v>
      </c>
      <c r="B489" s="18" t="str">
        <f t="shared" si="29"/>
        <v>D75-01755OVS_ES ACADEMICO</v>
      </c>
      <c r="C489" s="18"/>
      <c r="D489" t="s">
        <v>122</v>
      </c>
      <c r="E489" t="s">
        <v>478</v>
      </c>
      <c r="F489" t="s">
        <v>230</v>
      </c>
      <c r="G489" s="18" t="str">
        <f t="shared" si="30"/>
        <v>Catalogo principal</v>
      </c>
      <c r="H489" s="43" t="s">
        <v>121</v>
      </c>
      <c r="I489" s="37" t="s">
        <v>67</v>
      </c>
      <c r="J489" t="s">
        <v>4528</v>
      </c>
      <c r="K489" t="s">
        <v>40</v>
      </c>
      <c r="L489" s="70" t="s">
        <v>21</v>
      </c>
      <c r="M489" s="70" t="s">
        <v>3946</v>
      </c>
      <c r="N489" s="37" t="s">
        <v>67</v>
      </c>
      <c r="O489" s="37" t="s">
        <v>67</v>
      </c>
      <c r="P489" s="37" t="s">
        <v>230</v>
      </c>
      <c r="Q489" s="75" t="s">
        <v>478</v>
      </c>
      <c r="R489" t="s">
        <v>3696</v>
      </c>
      <c r="S489" s="38">
        <v>497</v>
      </c>
      <c r="T489">
        <v>1</v>
      </c>
      <c r="U489">
        <v>0</v>
      </c>
      <c r="V489" s="43">
        <f>SUMIF(ResumenCotizacion!$C:$C,E489,ResumenCotizacion!$P:$P)</f>
        <v>0</v>
      </c>
      <c r="W489" s="68">
        <f>IF(H489="USD",S489*SolCotizacion!$J$18,S489)</f>
        <v>1949974.5299999998</v>
      </c>
      <c r="X489" s="3">
        <f>ROUND(W489/(1-VLOOKUP("Total porcentaje:",ResumenCotizacion!$F:$H,3,0)),2)</f>
        <v>2119537.5299999998</v>
      </c>
      <c r="Y489" s="3">
        <f t="shared" si="31"/>
        <v>0</v>
      </c>
    </row>
    <row r="490" spans="1:25" ht="14.25" x14ac:dyDescent="0.2">
      <c r="A490" s="18" t="str">
        <f t="shared" si="28"/>
        <v>Catalogo principalOVS_ES ACADEMICOD75-01756</v>
      </c>
      <c r="B490" s="18" t="str">
        <f t="shared" si="29"/>
        <v>D75-01756OVS_ES ACADEMICO</v>
      </c>
      <c r="C490" s="18"/>
      <c r="D490" t="s">
        <v>122</v>
      </c>
      <c r="E490" t="s">
        <v>479</v>
      </c>
      <c r="F490" t="s">
        <v>230</v>
      </c>
      <c r="G490" s="18" t="str">
        <f t="shared" si="30"/>
        <v>Catalogo principal</v>
      </c>
      <c r="H490" s="43" t="s">
        <v>121</v>
      </c>
      <c r="I490" s="37" t="s">
        <v>67</v>
      </c>
      <c r="J490" t="s">
        <v>4529</v>
      </c>
      <c r="K490" t="s">
        <v>40</v>
      </c>
      <c r="L490" s="70" t="s">
        <v>21</v>
      </c>
      <c r="M490" s="70" t="s">
        <v>3946</v>
      </c>
      <c r="N490" s="37" t="s">
        <v>67</v>
      </c>
      <c r="O490" s="37" t="s">
        <v>67</v>
      </c>
      <c r="P490" s="37" t="s">
        <v>230</v>
      </c>
      <c r="Q490" s="75" t="s">
        <v>479</v>
      </c>
      <c r="R490" t="s">
        <v>3696</v>
      </c>
      <c r="S490" s="38">
        <v>497</v>
      </c>
      <c r="T490">
        <v>1</v>
      </c>
      <c r="U490">
        <v>0</v>
      </c>
      <c r="V490" s="43">
        <f>SUMIF(ResumenCotizacion!$C:$C,E490,ResumenCotizacion!$P:$P)</f>
        <v>0</v>
      </c>
      <c r="W490" s="68">
        <f>IF(H490="USD",S490*SolCotizacion!$J$18,S490)</f>
        <v>1949974.5299999998</v>
      </c>
      <c r="X490" s="3">
        <f>ROUND(W490/(1-VLOOKUP("Total porcentaje:",ResumenCotizacion!$F:$H,3,0)),2)</f>
        <v>2119537.5299999998</v>
      </c>
      <c r="Y490" s="3">
        <f t="shared" si="31"/>
        <v>0</v>
      </c>
    </row>
    <row r="491" spans="1:25" ht="14.25" x14ac:dyDescent="0.2">
      <c r="A491" s="18" t="str">
        <f t="shared" si="28"/>
        <v>Catalogo principalOVS_ES ACADEMICOD75-01757</v>
      </c>
      <c r="B491" s="18" t="str">
        <f t="shared" si="29"/>
        <v>D75-01757OVS_ES ACADEMICO</v>
      </c>
      <c r="C491" s="18"/>
      <c r="D491" t="s">
        <v>122</v>
      </c>
      <c r="E491" t="s">
        <v>480</v>
      </c>
      <c r="F491" t="s">
        <v>230</v>
      </c>
      <c r="G491" s="18" t="str">
        <f t="shared" si="30"/>
        <v>Catalogo principal</v>
      </c>
      <c r="H491" s="43" t="s">
        <v>121</v>
      </c>
      <c r="I491" s="37" t="s">
        <v>67</v>
      </c>
      <c r="J491" t="s">
        <v>4530</v>
      </c>
      <c r="K491" t="s">
        <v>40</v>
      </c>
      <c r="L491" s="70" t="s">
        <v>21</v>
      </c>
      <c r="M491" s="70" t="s">
        <v>3963</v>
      </c>
      <c r="N491" s="37" t="s">
        <v>67</v>
      </c>
      <c r="O491" s="37" t="s">
        <v>67</v>
      </c>
      <c r="P491" s="37" t="s">
        <v>230</v>
      </c>
      <c r="Q491" s="75" t="s">
        <v>480</v>
      </c>
      <c r="R491" t="s">
        <v>3696</v>
      </c>
      <c r="S491" s="38">
        <v>392</v>
      </c>
      <c r="T491">
        <v>1</v>
      </c>
      <c r="U491">
        <v>0</v>
      </c>
      <c r="V491" s="43">
        <f>SUMIF(ResumenCotizacion!$C:$C,E491,ResumenCotizacion!$P:$P)</f>
        <v>0</v>
      </c>
      <c r="W491" s="68">
        <f>IF(H491="USD",S491*SolCotizacion!$J$18,S491)</f>
        <v>1538008.0799999998</v>
      </c>
      <c r="X491" s="3">
        <f>ROUND(W491/(1-VLOOKUP("Total porcentaje:",ResumenCotizacion!$F:$H,3,0)),2)</f>
        <v>1671747.91</v>
      </c>
      <c r="Y491" s="3">
        <f t="shared" si="31"/>
        <v>0</v>
      </c>
    </row>
    <row r="492" spans="1:25" ht="14.25" x14ac:dyDescent="0.2">
      <c r="A492" s="18" t="str">
        <f t="shared" si="28"/>
        <v>Catalogo principalOVS_ES ACADEMICOD75-01758</v>
      </c>
      <c r="B492" s="18" t="str">
        <f t="shared" si="29"/>
        <v>D75-01758OVS_ES ACADEMICO</v>
      </c>
      <c r="C492" s="18"/>
      <c r="D492" t="s">
        <v>122</v>
      </c>
      <c r="E492" t="s">
        <v>481</v>
      </c>
      <c r="F492" t="s">
        <v>230</v>
      </c>
      <c r="G492" s="18" t="str">
        <f t="shared" si="30"/>
        <v>Catalogo principal</v>
      </c>
      <c r="H492" s="43" t="s">
        <v>121</v>
      </c>
      <c r="I492" s="37" t="s">
        <v>67</v>
      </c>
      <c r="J492" t="s">
        <v>4531</v>
      </c>
      <c r="K492" t="s">
        <v>40</v>
      </c>
      <c r="L492" s="70" t="s">
        <v>21</v>
      </c>
      <c r="M492" s="70" t="s">
        <v>3963</v>
      </c>
      <c r="N492" s="37" t="s">
        <v>67</v>
      </c>
      <c r="O492" s="37" t="s">
        <v>67</v>
      </c>
      <c r="P492" s="37" t="s">
        <v>230</v>
      </c>
      <c r="Q492" s="75" t="s">
        <v>481</v>
      </c>
      <c r="R492" t="s">
        <v>3696</v>
      </c>
      <c r="S492" s="38">
        <v>392</v>
      </c>
      <c r="T492">
        <v>1</v>
      </c>
      <c r="U492">
        <v>0</v>
      </c>
      <c r="V492" s="43">
        <f>SUMIF(ResumenCotizacion!$C:$C,E492,ResumenCotizacion!$P:$P)</f>
        <v>0</v>
      </c>
      <c r="W492" s="68">
        <f>IF(H492="USD",S492*SolCotizacion!$J$18,S492)</f>
        <v>1538008.0799999998</v>
      </c>
      <c r="X492" s="3">
        <f>ROUND(W492/(1-VLOOKUP("Total porcentaje:",ResumenCotizacion!$F:$H,3,0)),2)</f>
        <v>1671747.91</v>
      </c>
      <c r="Y492" s="3">
        <f t="shared" si="31"/>
        <v>0</v>
      </c>
    </row>
    <row r="493" spans="1:25" ht="14.25" x14ac:dyDescent="0.2">
      <c r="A493" s="18" t="str">
        <f t="shared" si="28"/>
        <v>Catalogo principalOVS_ES ACADEMICOD87-06005</v>
      </c>
      <c r="B493" s="18" t="str">
        <f t="shared" si="29"/>
        <v>D87-06005OVS_ES ACADEMICO</v>
      </c>
      <c r="C493" s="18"/>
      <c r="D493" t="s">
        <v>122</v>
      </c>
      <c r="E493" t="s">
        <v>482</v>
      </c>
      <c r="F493" t="s">
        <v>230</v>
      </c>
      <c r="G493" s="18" t="str">
        <f t="shared" si="30"/>
        <v>Catalogo principal</v>
      </c>
      <c r="H493" s="43" t="s">
        <v>121</v>
      </c>
      <c r="I493" s="37" t="s">
        <v>67</v>
      </c>
      <c r="J493" t="s">
        <v>4532</v>
      </c>
      <c r="K493" t="s">
        <v>40</v>
      </c>
      <c r="L493" s="70" t="s">
        <v>21</v>
      </c>
      <c r="M493" s="70" t="s">
        <v>3946</v>
      </c>
      <c r="N493" s="37" t="s">
        <v>67</v>
      </c>
      <c r="O493" s="37" t="s">
        <v>67</v>
      </c>
      <c r="P493" s="37" t="s">
        <v>230</v>
      </c>
      <c r="Q493" s="75" t="s">
        <v>482</v>
      </c>
      <c r="R493" t="s">
        <v>3696</v>
      </c>
      <c r="S493" s="38">
        <v>72</v>
      </c>
      <c r="T493">
        <v>1</v>
      </c>
      <c r="U493">
        <v>0</v>
      </c>
      <c r="V493" s="43">
        <f>SUMIF(ResumenCotizacion!$C:$C,E493,ResumenCotizacion!$P:$P)</f>
        <v>0</v>
      </c>
      <c r="W493" s="68">
        <f>IF(H493="USD",S493*SolCotizacion!$J$18,S493)</f>
        <v>282491.27999999997</v>
      </c>
      <c r="X493" s="3">
        <f>ROUND(W493/(1-VLOOKUP("Total porcentaje:",ResumenCotizacion!$F:$H,3,0)),2)</f>
        <v>307055.74</v>
      </c>
      <c r="Y493" s="3">
        <f t="shared" si="31"/>
        <v>0</v>
      </c>
    </row>
    <row r="494" spans="1:25" ht="14.25" x14ac:dyDescent="0.2">
      <c r="A494" s="18" t="str">
        <f t="shared" si="28"/>
        <v>Catalogo principalOVS_ES ACADEMICOD87-06006</v>
      </c>
      <c r="B494" s="18" t="str">
        <f t="shared" si="29"/>
        <v>D87-06006OVS_ES ACADEMICO</v>
      </c>
      <c r="C494" s="18"/>
      <c r="D494" t="s">
        <v>122</v>
      </c>
      <c r="E494" t="s">
        <v>483</v>
      </c>
      <c r="F494" t="s">
        <v>230</v>
      </c>
      <c r="G494" s="18" t="str">
        <f t="shared" si="30"/>
        <v>Catalogo principal</v>
      </c>
      <c r="H494" s="43" t="s">
        <v>121</v>
      </c>
      <c r="I494" s="37" t="s">
        <v>67</v>
      </c>
      <c r="J494" t="s">
        <v>4533</v>
      </c>
      <c r="K494" t="s">
        <v>40</v>
      </c>
      <c r="L494" s="70" t="s">
        <v>21</v>
      </c>
      <c r="M494" s="70" t="s">
        <v>3946</v>
      </c>
      <c r="N494" s="37" t="s">
        <v>67</v>
      </c>
      <c r="O494" s="37" t="s">
        <v>67</v>
      </c>
      <c r="P494" s="37" t="s">
        <v>230</v>
      </c>
      <c r="Q494" s="75" t="s">
        <v>483</v>
      </c>
      <c r="R494" t="s">
        <v>3696</v>
      </c>
      <c r="S494" s="38">
        <v>72</v>
      </c>
      <c r="T494">
        <v>1</v>
      </c>
      <c r="U494">
        <v>0</v>
      </c>
      <c r="V494" s="43">
        <f>SUMIF(ResumenCotizacion!$C:$C,E494,ResumenCotizacion!$P:$P)</f>
        <v>0</v>
      </c>
      <c r="W494" s="68">
        <f>IF(H494="USD",S494*SolCotizacion!$J$18,S494)</f>
        <v>282491.27999999997</v>
      </c>
      <c r="X494" s="3">
        <f>ROUND(W494/(1-VLOOKUP("Total porcentaje:",ResumenCotizacion!$F:$H,3,0)),2)</f>
        <v>307055.74</v>
      </c>
      <c r="Y494" s="3">
        <f t="shared" si="31"/>
        <v>0</v>
      </c>
    </row>
    <row r="495" spans="1:25" ht="14.25" x14ac:dyDescent="0.2">
      <c r="A495" s="18" t="str">
        <f t="shared" si="28"/>
        <v>Catalogo principalOVS_ES ACADEMICOD87-06007</v>
      </c>
      <c r="B495" s="18" t="str">
        <f t="shared" si="29"/>
        <v>D87-06007OVS_ES ACADEMICO</v>
      </c>
      <c r="C495" s="18"/>
      <c r="D495" t="s">
        <v>122</v>
      </c>
      <c r="E495" t="s">
        <v>484</v>
      </c>
      <c r="F495" t="s">
        <v>230</v>
      </c>
      <c r="G495" s="18" t="str">
        <f t="shared" si="30"/>
        <v>Catalogo principal</v>
      </c>
      <c r="H495" s="43" t="s">
        <v>121</v>
      </c>
      <c r="I495" s="37" t="s">
        <v>67</v>
      </c>
      <c r="J495" t="s">
        <v>4534</v>
      </c>
      <c r="K495" t="s">
        <v>40</v>
      </c>
      <c r="L495" s="70" t="s">
        <v>21</v>
      </c>
      <c r="M495" s="70" t="s">
        <v>3946</v>
      </c>
      <c r="N495" s="37" t="s">
        <v>67</v>
      </c>
      <c r="O495" s="37" t="s">
        <v>67</v>
      </c>
      <c r="P495" s="37" t="s">
        <v>230</v>
      </c>
      <c r="Q495" s="75" t="s">
        <v>484</v>
      </c>
      <c r="R495" t="s">
        <v>3696</v>
      </c>
      <c r="S495" s="38">
        <v>8</v>
      </c>
      <c r="T495">
        <v>1</v>
      </c>
      <c r="U495">
        <v>0</v>
      </c>
      <c r="V495" s="43">
        <f>SUMIF(ResumenCotizacion!$C:$C,E495,ResumenCotizacion!$P:$P)</f>
        <v>0</v>
      </c>
      <c r="W495" s="68">
        <f>IF(H495="USD",S495*SolCotizacion!$J$18,S495)</f>
        <v>31387.919999999998</v>
      </c>
      <c r="X495" s="3">
        <f>ROUND(W495/(1-VLOOKUP("Total porcentaje:",ResumenCotizacion!$F:$H,3,0)),2)</f>
        <v>34117.300000000003</v>
      </c>
      <c r="Y495" s="3">
        <f t="shared" si="31"/>
        <v>0</v>
      </c>
    </row>
    <row r="496" spans="1:25" ht="14.25" x14ac:dyDescent="0.2">
      <c r="A496" s="18" t="str">
        <f t="shared" si="28"/>
        <v>Catalogo principalOVS_ES ACADEMICOD87-06008</v>
      </c>
      <c r="B496" s="18" t="str">
        <f t="shared" si="29"/>
        <v>D87-06008OVS_ES ACADEMICO</v>
      </c>
      <c r="C496" s="18"/>
      <c r="D496" t="s">
        <v>122</v>
      </c>
      <c r="E496" t="s">
        <v>485</v>
      </c>
      <c r="F496" t="s">
        <v>230</v>
      </c>
      <c r="G496" s="18" t="str">
        <f t="shared" si="30"/>
        <v>Catalogo principal</v>
      </c>
      <c r="H496" s="43" t="s">
        <v>121</v>
      </c>
      <c r="I496" s="37" t="s">
        <v>67</v>
      </c>
      <c r="J496" t="s">
        <v>4535</v>
      </c>
      <c r="K496" t="s">
        <v>40</v>
      </c>
      <c r="L496" s="70" t="s">
        <v>21</v>
      </c>
      <c r="M496" s="70" t="s">
        <v>3946</v>
      </c>
      <c r="N496" s="37" t="s">
        <v>67</v>
      </c>
      <c r="O496" s="37" t="s">
        <v>67</v>
      </c>
      <c r="P496" s="37" t="s">
        <v>230</v>
      </c>
      <c r="Q496" s="75" t="s">
        <v>485</v>
      </c>
      <c r="R496" t="s">
        <v>3696</v>
      </c>
      <c r="S496" s="38">
        <v>8</v>
      </c>
      <c r="T496">
        <v>1</v>
      </c>
      <c r="U496">
        <v>0</v>
      </c>
      <c r="V496" s="43">
        <f>SUMIF(ResumenCotizacion!$C:$C,E496,ResumenCotizacion!$P:$P)</f>
        <v>0</v>
      </c>
      <c r="W496" s="68">
        <f>IF(H496="USD",S496*SolCotizacion!$J$18,S496)</f>
        <v>31387.919999999998</v>
      </c>
      <c r="X496" s="3">
        <f>ROUND(W496/(1-VLOOKUP("Total porcentaje:",ResumenCotizacion!$F:$H,3,0)),2)</f>
        <v>34117.300000000003</v>
      </c>
      <c r="Y496" s="3">
        <f t="shared" si="31"/>
        <v>0</v>
      </c>
    </row>
    <row r="497" spans="1:25" ht="14.25" x14ac:dyDescent="0.2">
      <c r="A497" s="18" t="str">
        <f t="shared" si="28"/>
        <v>Catalogo principalOVS_ES ACADEMICOD87-06010</v>
      </c>
      <c r="B497" s="18" t="str">
        <f t="shared" si="29"/>
        <v>D87-06010OVS_ES ACADEMICO</v>
      </c>
      <c r="C497" s="18"/>
      <c r="D497" t="s">
        <v>122</v>
      </c>
      <c r="E497" t="s">
        <v>486</v>
      </c>
      <c r="F497" t="s">
        <v>230</v>
      </c>
      <c r="G497" s="18" t="str">
        <f t="shared" si="30"/>
        <v>Catalogo principal</v>
      </c>
      <c r="H497" s="43" t="s">
        <v>121</v>
      </c>
      <c r="I497" s="37" t="s">
        <v>67</v>
      </c>
      <c r="J497" t="s">
        <v>4536</v>
      </c>
      <c r="K497" t="s">
        <v>40</v>
      </c>
      <c r="L497" s="70" t="s">
        <v>21</v>
      </c>
      <c r="M497" s="70" t="s">
        <v>3946</v>
      </c>
      <c r="N497" s="37" t="s">
        <v>67</v>
      </c>
      <c r="O497" s="37" t="s">
        <v>67</v>
      </c>
      <c r="P497" s="37" t="s">
        <v>230</v>
      </c>
      <c r="Q497" s="75" t="s">
        <v>486</v>
      </c>
      <c r="R497" t="s">
        <v>3696</v>
      </c>
      <c r="S497" s="38">
        <v>4.5199999999999996</v>
      </c>
      <c r="T497">
        <v>1</v>
      </c>
      <c r="U497">
        <v>0</v>
      </c>
      <c r="V497" s="43">
        <f>SUMIF(ResumenCotizacion!$C:$C,E497,ResumenCotizacion!$P:$P)</f>
        <v>0</v>
      </c>
      <c r="W497" s="68">
        <f>IF(H497="USD",S497*SolCotizacion!$J$18,S497)</f>
        <v>17734.174799999997</v>
      </c>
      <c r="X497" s="3">
        <f>ROUND(W497/(1-VLOOKUP("Total porcentaje:",ResumenCotizacion!$F:$H,3,0)),2)</f>
        <v>19276.28</v>
      </c>
      <c r="Y497" s="3">
        <f t="shared" si="31"/>
        <v>0</v>
      </c>
    </row>
    <row r="498" spans="1:25" ht="14.25" x14ac:dyDescent="0.2">
      <c r="A498" s="18" t="str">
        <f t="shared" si="28"/>
        <v>Catalogo principalOVS_ES ACADEMICODR2-00001</v>
      </c>
      <c r="B498" s="18" t="str">
        <f t="shared" si="29"/>
        <v>DR2-00001OVS_ES ACADEMICO</v>
      </c>
      <c r="C498" s="18"/>
      <c r="D498" t="s">
        <v>122</v>
      </c>
      <c r="E498" t="s">
        <v>487</v>
      </c>
      <c r="F498" t="s">
        <v>230</v>
      </c>
      <c r="G498" s="18" t="str">
        <f t="shared" si="30"/>
        <v>Catalogo principal</v>
      </c>
      <c r="H498" s="43" t="s">
        <v>121</v>
      </c>
      <c r="I498" s="37" t="s">
        <v>67</v>
      </c>
      <c r="J498" t="s">
        <v>4537</v>
      </c>
      <c r="K498" t="s">
        <v>40</v>
      </c>
      <c r="L498" s="70" t="s">
        <v>21</v>
      </c>
      <c r="M498" s="70" t="s">
        <v>3966</v>
      </c>
      <c r="N498" s="37" t="s">
        <v>67</v>
      </c>
      <c r="O498" s="37" t="s">
        <v>67</v>
      </c>
      <c r="P498" s="37" t="s">
        <v>230</v>
      </c>
      <c r="Q498" s="75" t="s">
        <v>487</v>
      </c>
      <c r="R498" t="s">
        <v>3691</v>
      </c>
      <c r="S498" s="38">
        <v>0</v>
      </c>
      <c r="T498">
        <v>1</v>
      </c>
      <c r="U498">
        <v>0</v>
      </c>
      <c r="V498" s="43">
        <f>SUMIF(ResumenCotizacion!$C:$C,E498,ResumenCotizacion!$P:$P)</f>
        <v>0</v>
      </c>
      <c r="W498" s="68">
        <f>IF(H498="USD",S498*SolCotizacion!$J$18,S498)</f>
        <v>0</v>
      </c>
      <c r="X498" s="3">
        <f>ROUND(W498/(1-VLOOKUP("Total porcentaje:",ResumenCotizacion!$F:$H,3,0)),2)</f>
        <v>0</v>
      </c>
      <c r="Y498" s="3">
        <f t="shared" si="31"/>
        <v>0</v>
      </c>
    </row>
    <row r="499" spans="1:25" ht="14.25" x14ac:dyDescent="0.2">
      <c r="A499" s="18" t="str">
        <f t="shared" si="28"/>
        <v>Catalogo principalOVS_ES ACADEMICODS2-00001</v>
      </c>
      <c r="B499" s="18" t="str">
        <f t="shared" si="29"/>
        <v>DS2-00001OVS_ES ACADEMICO</v>
      </c>
      <c r="C499" s="18"/>
      <c r="D499" t="s">
        <v>122</v>
      </c>
      <c r="E499" t="s">
        <v>488</v>
      </c>
      <c r="F499" t="s">
        <v>230</v>
      </c>
      <c r="G499" s="18" t="str">
        <f t="shared" si="30"/>
        <v>Catalogo principal</v>
      </c>
      <c r="H499" s="43" t="s">
        <v>121</v>
      </c>
      <c r="I499" s="37" t="s">
        <v>67</v>
      </c>
      <c r="J499" t="s">
        <v>4538</v>
      </c>
      <c r="K499" t="s">
        <v>40</v>
      </c>
      <c r="L499" s="70" t="s">
        <v>21</v>
      </c>
      <c r="M499" s="70" t="s">
        <v>3966</v>
      </c>
      <c r="N499" s="37" t="s">
        <v>67</v>
      </c>
      <c r="O499" s="37" t="s">
        <v>67</v>
      </c>
      <c r="P499" s="37" t="s">
        <v>230</v>
      </c>
      <c r="Q499" s="75" t="s">
        <v>488</v>
      </c>
      <c r="R499" t="s">
        <v>3691</v>
      </c>
      <c r="S499" s="38">
        <v>0</v>
      </c>
      <c r="T499">
        <v>1</v>
      </c>
      <c r="U499">
        <v>0</v>
      </c>
      <c r="V499" s="43">
        <f>SUMIF(ResumenCotizacion!$C:$C,E499,ResumenCotizacion!$P:$P)</f>
        <v>0</v>
      </c>
      <c r="W499" s="68">
        <f>IF(H499="USD",S499*SolCotizacion!$J$18,S499)</f>
        <v>0</v>
      </c>
      <c r="X499" s="3">
        <f>ROUND(W499/(1-VLOOKUP("Total porcentaje:",ResumenCotizacion!$F:$H,3,0)),2)</f>
        <v>0</v>
      </c>
      <c r="Y499" s="3">
        <f t="shared" si="31"/>
        <v>0</v>
      </c>
    </row>
    <row r="500" spans="1:25" ht="14.25" x14ac:dyDescent="0.2">
      <c r="A500" s="18" t="str">
        <f t="shared" si="28"/>
        <v>Catalogo principalOVS_ES ACADEMICODS2-00002</v>
      </c>
      <c r="B500" s="18" t="str">
        <f t="shared" si="29"/>
        <v>DS2-00002OVS_ES ACADEMICO</v>
      </c>
      <c r="C500" s="18"/>
      <c r="D500" t="s">
        <v>122</v>
      </c>
      <c r="E500" t="s">
        <v>489</v>
      </c>
      <c r="F500" t="s">
        <v>230</v>
      </c>
      <c r="G500" s="18" t="str">
        <f t="shared" si="30"/>
        <v>Catalogo principal</v>
      </c>
      <c r="H500" s="43" t="s">
        <v>121</v>
      </c>
      <c r="I500" s="37" t="s">
        <v>67</v>
      </c>
      <c r="J500" t="s">
        <v>4539</v>
      </c>
      <c r="K500" t="s">
        <v>40</v>
      </c>
      <c r="L500" s="70" t="s">
        <v>21</v>
      </c>
      <c r="M500" s="70" t="s">
        <v>3966</v>
      </c>
      <c r="N500" s="37" t="s">
        <v>67</v>
      </c>
      <c r="O500" s="37" t="s">
        <v>67</v>
      </c>
      <c r="P500" s="37" t="s">
        <v>230</v>
      </c>
      <c r="Q500" s="75" t="s">
        <v>489</v>
      </c>
      <c r="R500" t="s">
        <v>3691</v>
      </c>
      <c r="S500" s="38">
        <v>0</v>
      </c>
      <c r="T500">
        <v>1</v>
      </c>
      <c r="U500">
        <v>0</v>
      </c>
      <c r="V500" s="43">
        <f>SUMIF(ResumenCotizacion!$C:$C,E500,ResumenCotizacion!$P:$P)</f>
        <v>0</v>
      </c>
      <c r="W500" s="68">
        <f>IF(H500="USD",S500*SolCotizacion!$J$18,S500)</f>
        <v>0</v>
      </c>
      <c r="X500" s="3">
        <f>ROUND(W500/(1-VLOOKUP("Total porcentaje:",ResumenCotizacion!$F:$H,3,0)),2)</f>
        <v>0</v>
      </c>
      <c r="Y500" s="3">
        <f t="shared" si="31"/>
        <v>0</v>
      </c>
    </row>
    <row r="501" spans="1:25" ht="14.25" x14ac:dyDescent="0.2">
      <c r="A501" s="18" t="str">
        <f t="shared" si="28"/>
        <v>Catalogo principalOVS_ES ACADEMICODV2-00001</v>
      </c>
      <c r="B501" s="18" t="str">
        <f t="shared" si="29"/>
        <v>DV2-00001OVS_ES ACADEMICO</v>
      </c>
      <c r="C501" s="18"/>
      <c r="D501" t="s">
        <v>122</v>
      </c>
      <c r="E501" t="s">
        <v>490</v>
      </c>
      <c r="F501" t="s">
        <v>230</v>
      </c>
      <c r="G501" s="18" t="str">
        <f t="shared" si="30"/>
        <v>Catalogo principal</v>
      </c>
      <c r="H501" s="43" t="s">
        <v>121</v>
      </c>
      <c r="I501" s="37" t="s">
        <v>67</v>
      </c>
      <c r="J501" t="s">
        <v>4540</v>
      </c>
      <c r="K501" t="s">
        <v>40</v>
      </c>
      <c r="L501" s="70" t="s">
        <v>21</v>
      </c>
      <c r="M501" s="70" t="s">
        <v>3966</v>
      </c>
      <c r="N501" s="37" t="s">
        <v>67</v>
      </c>
      <c r="O501" s="37" t="s">
        <v>67</v>
      </c>
      <c r="P501" s="37" t="s">
        <v>230</v>
      </c>
      <c r="Q501" s="75" t="s">
        <v>490</v>
      </c>
      <c r="R501" t="s">
        <v>3691</v>
      </c>
      <c r="S501" s="38">
        <v>2.2000000000000002</v>
      </c>
      <c r="T501">
        <v>1</v>
      </c>
      <c r="U501">
        <v>0</v>
      </c>
      <c r="V501" s="43">
        <f>SUMIF(ResumenCotizacion!$C:$C,E501,ResumenCotizacion!$P:$P)</f>
        <v>0</v>
      </c>
      <c r="W501" s="68">
        <f>IF(H501="USD",S501*SolCotizacion!$J$18,S501)</f>
        <v>8631.6779999999999</v>
      </c>
      <c r="X501" s="3">
        <f>ROUND(W501/(1-VLOOKUP("Total porcentaje:",ResumenCotizacion!$F:$H,3,0)),2)</f>
        <v>9382.26</v>
      </c>
      <c r="Y501" s="3">
        <f t="shared" si="31"/>
        <v>0</v>
      </c>
    </row>
    <row r="502" spans="1:25" ht="14.25" x14ac:dyDescent="0.2">
      <c r="A502" s="18" t="str">
        <f t="shared" si="28"/>
        <v>Catalogo principalOVS_ES ACADEMICODV2-00002</v>
      </c>
      <c r="B502" s="18" t="str">
        <f t="shared" si="29"/>
        <v>DV2-00002OVS_ES ACADEMICO</v>
      </c>
      <c r="C502" s="18"/>
      <c r="D502" t="s">
        <v>122</v>
      </c>
      <c r="E502" t="s">
        <v>491</v>
      </c>
      <c r="F502" t="s">
        <v>230</v>
      </c>
      <c r="G502" s="18" t="str">
        <f t="shared" si="30"/>
        <v>Catalogo principal</v>
      </c>
      <c r="H502" s="43" t="s">
        <v>121</v>
      </c>
      <c r="I502" s="37" t="s">
        <v>67</v>
      </c>
      <c r="J502" t="s">
        <v>4541</v>
      </c>
      <c r="K502" t="s">
        <v>40</v>
      </c>
      <c r="L502" s="70" t="s">
        <v>21</v>
      </c>
      <c r="M502" s="70" t="s">
        <v>3966</v>
      </c>
      <c r="N502" s="37" t="s">
        <v>67</v>
      </c>
      <c r="O502" s="37" t="s">
        <v>67</v>
      </c>
      <c r="P502" s="37" t="s">
        <v>230</v>
      </c>
      <c r="Q502" s="75" t="s">
        <v>491</v>
      </c>
      <c r="R502" t="s">
        <v>3691</v>
      </c>
      <c r="S502" s="38">
        <v>2.2000000000000002</v>
      </c>
      <c r="T502">
        <v>1</v>
      </c>
      <c r="U502">
        <v>0</v>
      </c>
      <c r="V502" s="43">
        <f>SUMIF(ResumenCotizacion!$C:$C,E502,ResumenCotizacion!$P:$P)</f>
        <v>0</v>
      </c>
      <c r="W502" s="68">
        <f>IF(H502="USD",S502*SolCotizacion!$J$18,S502)</f>
        <v>8631.6779999999999</v>
      </c>
      <c r="X502" s="3">
        <f>ROUND(W502/(1-VLOOKUP("Total porcentaje:",ResumenCotizacion!$F:$H,3,0)),2)</f>
        <v>9382.26</v>
      </c>
      <c r="Y502" s="3">
        <f t="shared" si="31"/>
        <v>0</v>
      </c>
    </row>
    <row r="503" spans="1:25" ht="14.25" x14ac:dyDescent="0.2">
      <c r="A503" s="18" t="str">
        <f t="shared" si="28"/>
        <v>Catalogo principalOVS_ES ACADEMICODW7-00001</v>
      </c>
      <c r="B503" s="18" t="str">
        <f t="shared" si="29"/>
        <v>DW7-00001OVS_ES ACADEMICO</v>
      </c>
      <c r="C503" s="18"/>
      <c r="D503" t="s">
        <v>122</v>
      </c>
      <c r="E503" t="s">
        <v>492</v>
      </c>
      <c r="F503" t="s">
        <v>230</v>
      </c>
      <c r="G503" s="18" t="str">
        <f t="shared" si="30"/>
        <v>Catalogo principal</v>
      </c>
      <c r="H503" s="43" t="s">
        <v>121</v>
      </c>
      <c r="I503" s="37" t="s">
        <v>67</v>
      </c>
      <c r="J503" t="s">
        <v>4542</v>
      </c>
      <c r="K503" t="s">
        <v>40</v>
      </c>
      <c r="L503" s="70" t="s">
        <v>21</v>
      </c>
      <c r="M503" s="70" t="s">
        <v>3966</v>
      </c>
      <c r="N503" s="37" t="s">
        <v>67</v>
      </c>
      <c r="O503" s="37" t="s">
        <v>67</v>
      </c>
      <c r="P503" s="37" t="s">
        <v>230</v>
      </c>
      <c r="Q503" s="75" t="s">
        <v>492</v>
      </c>
      <c r="R503" t="s">
        <v>3691</v>
      </c>
      <c r="S503" s="38">
        <v>2.1</v>
      </c>
      <c r="T503">
        <v>1</v>
      </c>
      <c r="U503">
        <v>0</v>
      </c>
      <c r="V503" s="43">
        <f>SUMIF(ResumenCotizacion!$C:$C,E503,ResumenCotizacion!$P:$P)</f>
        <v>0</v>
      </c>
      <c r="W503" s="68">
        <f>IF(H503="USD",S503*SolCotizacion!$J$18,S503)</f>
        <v>8239.3289999999997</v>
      </c>
      <c r="X503" s="3">
        <f>ROUND(W503/(1-VLOOKUP("Total porcentaje:",ResumenCotizacion!$F:$H,3,0)),2)</f>
        <v>8955.7900000000009</v>
      </c>
      <c r="Y503" s="3">
        <f t="shared" si="31"/>
        <v>0</v>
      </c>
    </row>
    <row r="504" spans="1:25" ht="14.25" x14ac:dyDescent="0.2">
      <c r="A504" s="18" t="str">
        <f t="shared" si="28"/>
        <v>Catalogo principalOVS_ES ACADEMICODW7-00002</v>
      </c>
      <c r="B504" s="18" t="str">
        <f t="shared" si="29"/>
        <v>DW7-00002OVS_ES ACADEMICO</v>
      </c>
      <c r="C504" s="18"/>
      <c r="D504" t="s">
        <v>122</v>
      </c>
      <c r="E504" t="s">
        <v>493</v>
      </c>
      <c r="F504" t="s">
        <v>230</v>
      </c>
      <c r="G504" s="18" t="str">
        <f t="shared" si="30"/>
        <v>Catalogo principal</v>
      </c>
      <c r="H504" s="43" t="s">
        <v>121</v>
      </c>
      <c r="I504" s="37" t="s">
        <v>67</v>
      </c>
      <c r="J504" t="s">
        <v>4543</v>
      </c>
      <c r="K504" t="s">
        <v>40</v>
      </c>
      <c r="L504" s="70" t="s">
        <v>21</v>
      </c>
      <c r="M504" s="70" t="s">
        <v>3966</v>
      </c>
      <c r="N504" s="37" t="s">
        <v>67</v>
      </c>
      <c r="O504" s="37" t="s">
        <v>67</v>
      </c>
      <c r="P504" s="37" t="s">
        <v>230</v>
      </c>
      <c r="Q504" s="75" t="s">
        <v>493</v>
      </c>
      <c r="R504" t="s">
        <v>3691</v>
      </c>
      <c r="S504" s="38">
        <v>2.1</v>
      </c>
      <c r="T504">
        <v>1</v>
      </c>
      <c r="U504">
        <v>0</v>
      </c>
      <c r="V504" s="43">
        <f>SUMIF(ResumenCotizacion!$C:$C,E504,ResumenCotizacion!$P:$P)</f>
        <v>0</v>
      </c>
      <c r="W504" s="68">
        <f>IF(H504="USD",S504*SolCotizacion!$J$18,S504)</f>
        <v>8239.3289999999997</v>
      </c>
      <c r="X504" s="3">
        <f>ROUND(W504/(1-VLOOKUP("Total porcentaje:",ResumenCotizacion!$F:$H,3,0)),2)</f>
        <v>8955.7900000000009</v>
      </c>
      <c r="Y504" s="3">
        <f t="shared" si="31"/>
        <v>0</v>
      </c>
    </row>
    <row r="505" spans="1:25" ht="14.25" x14ac:dyDescent="0.2">
      <c r="A505" s="18" t="str">
        <f t="shared" si="28"/>
        <v>Catalogo principalOVS_ES ACADEMICODW9-00001</v>
      </c>
      <c r="B505" s="18" t="str">
        <f t="shared" si="29"/>
        <v>DW9-00001OVS_ES ACADEMICO</v>
      </c>
      <c r="C505" s="18"/>
      <c r="D505" t="s">
        <v>122</v>
      </c>
      <c r="E505" t="s">
        <v>494</v>
      </c>
      <c r="F505" t="s">
        <v>230</v>
      </c>
      <c r="G505" s="18" t="str">
        <f t="shared" si="30"/>
        <v>Catalogo principal</v>
      </c>
      <c r="H505" s="43" t="s">
        <v>121</v>
      </c>
      <c r="I505" s="37" t="s">
        <v>67</v>
      </c>
      <c r="J505" t="s">
        <v>4544</v>
      </c>
      <c r="K505" t="s">
        <v>40</v>
      </c>
      <c r="L505" s="70" t="s">
        <v>21</v>
      </c>
      <c r="M505" s="70" t="s">
        <v>3966</v>
      </c>
      <c r="N505" s="37" t="s">
        <v>67</v>
      </c>
      <c r="O505" s="37" t="s">
        <v>67</v>
      </c>
      <c r="P505" s="37" t="s">
        <v>230</v>
      </c>
      <c r="Q505" s="75" t="s">
        <v>494</v>
      </c>
      <c r="R505" t="s">
        <v>3691</v>
      </c>
      <c r="S505" s="38">
        <v>1.2</v>
      </c>
      <c r="T505">
        <v>1</v>
      </c>
      <c r="U505">
        <v>0</v>
      </c>
      <c r="V505" s="43">
        <f>SUMIF(ResumenCotizacion!$C:$C,E505,ResumenCotizacion!$P:$P)</f>
        <v>0</v>
      </c>
      <c r="W505" s="68">
        <f>IF(H505="USD",S505*SolCotizacion!$J$18,S505)</f>
        <v>4708.1879999999992</v>
      </c>
      <c r="X505" s="3">
        <f>ROUND(W505/(1-VLOOKUP("Total porcentaje:",ResumenCotizacion!$F:$H,3,0)),2)</f>
        <v>5117.6000000000004</v>
      </c>
      <c r="Y505" s="3">
        <f t="shared" si="31"/>
        <v>0</v>
      </c>
    </row>
    <row r="506" spans="1:25" ht="14.25" x14ac:dyDescent="0.2">
      <c r="A506" s="18" t="str">
        <f t="shared" si="28"/>
        <v>Catalogo principalOVS_ES ACADEMICOE9R-00001</v>
      </c>
      <c r="B506" s="18" t="str">
        <f t="shared" si="29"/>
        <v>E9R-00001OVS_ES ACADEMICO</v>
      </c>
      <c r="C506" s="18"/>
      <c r="D506" t="s">
        <v>122</v>
      </c>
      <c r="E506" t="s">
        <v>495</v>
      </c>
      <c r="F506" t="s">
        <v>230</v>
      </c>
      <c r="G506" s="18" t="str">
        <f t="shared" si="30"/>
        <v>Catalogo principal</v>
      </c>
      <c r="H506" s="43" t="s">
        <v>121</v>
      </c>
      <c r="I506" s="37" t="s">
        <v>67</v>
      </c>
      <c r="J506" t="s">
        <v>4545</v>
      </c>
      <c r="K506" t="s">
        <v>40</v>
      </c>
      <c r="L506" s="70" t="s">
        <v>21</v>
      </c>
      <c r="M506" s="70" t="s">
        <v>3966</v>
      </c>
      <c r="N506" s="37" t="s">
        <v>67</v>
      </c>
      <c r="O506" s="37" t="s">
        <v>67</v>
      </c>
      <c r="P506" s="37" t="s">
        <v>230</v>
      </c>
      <c r="Q506" s="75" t="s">
        <v>495</v>
      </c>
      <c r="R506" t="s">
        <v>3691</v>
      </c>
      <c r="S506" s="38">
        <v>0.44</v>
      </c>
      <c r="T506">
        <v>1</v>
      </c>
      <c r="U506">
        <v>0</v>
      </c>
      <c r="V506" s="43">
        <f>SUMIF(ResumenCotizacion!$C:$C,E506,ResumenCotizacion!$P:$P)</f>
        <v>0</v>
      </c>
      <c r="W506" s="68">
        <f>IF(H506="USD",S506*SolCotizacion!$J$18,S506)</f>
        <v>1726.3355999999999</v>
      </c>
      <c r="X506" s="3">
        <f>ROUND(W506/(1-VLOOKUP("Total porcentaje:",ResumenCotizacion!$F:$H,3,0)),2)</f>
        <v>1876.45</v>
      </c>
      <c r="Y506" s="3">
        <f t="shared" si="31"/>
        <v>0</v>
      </c>
    </row>
    <row r="507" spans="1:25" ht="14.25" x14ac:dyDescent="0.2">
      <c r="A507" s="18" t="str">
        <f t="shared" si="28"/>
        <v>Catalogo principalOVS_ES ACADEMICOE9R-00002</v>
      </c>
      <c r="B507" s="18" t="str">
        <f t="shared" si="29"/>
        <v>E9R-00002OVS_ES ACADEMICO</v>
      </c>
      <c r="C507" s="18"/>
      <c r="D507" t="s">
        <v>122</v>
      </c>
      <c r="E507" t="s">
        <v>496</v>
      </c>
      <c r="F507" t="s">
        <v>230</v>
      </c>
      <c r="G507" s="18" t="str">
        <f t="shared" si="30"/>
        <v>Catalogo principal</v>
      </c>
      <c r="H507" s="43" t="s">
        <v>121</v>
      </c>
      <c r="I507" s="37" t="s">
        <v>67</v>
      </c>
      <c r="J507" t="s">
        <v>4546</v>
      </c>
      <c r="K507" t="s">
        <v>40</v>
      </c>
      <c r="L507" s="70" t="s">
        <v>21</v>
      </c>
      <c r="M507" s="70" t="s">
        <v>3966</v>
      </c>
      <c r="N507" s="37" t="s">
        <v>67</v>
      </c>
      <c r="O507" s="37" t="s">
        <v>67</v>
      </c>
      <c r="P507" s="37" t="s">
        <v>230</v>
      </c>
      <c r="Q507" s="75" t="s">
        <v>496</v>
      </c>
      <c r="R507" t="s">
        <v>3691</v>
      </c>
      <c r="S507" s="38">
        <v>0.44</v>
      </c>
      <c r="T507">
        <v>1</v>
      </c>
      <c r="U507">
        <v>0</v>
      </c>
      <c r="V507" s="43">
        <f>SUMIF(ResumenCotizacion!$C:$C,E507,ResumenCotizacion!$P:$P)</f>
        <v>0</v>
      </c>
      <c r="W507" s="68">
        <f>IF(H507="USD",S507*SolCotizacion!$J$18,S507)</f>
        <v>1726.3355999999999</v>
      </c>
      <c r="X507" s="3">
        <f>ROUND(W507/(1-VLOOKUP("Total porcentaje:",ResumenCotizacion!$F:$H,3,0)),2)</f>
        <v>1876.45</v>
      </c>
      <c r="Y507" s="3">
        <f t="shared" si="31"/>
        <v>0</v>
      </c>
    </row>
    <row r="508" spans="1:25" ht="14.25" x14ac:dyDescent="0.2">
      <c r="A508" s="18" t="str">
        <f t="shared" si="28"/>
        <v>Catalogo principalOVS_ES ACADEMICOE9R-00009</v>
      </c>
      <c r="B508" s="18" t="str">
        <f t="shared" si="29"/>
        <v>E9R-00009OVS_ES ACADEMICO</v>
      </c>
      <c r="C508" s="18"/>
      <c r="D508" t="s">
        <v>122</v>
      </c>
      <c r="E508" t="s">
        <v>497</v>
      </c>
      <c r="F508" t="s">
        <v>230</v>
      </c>
      <c r="G508" s="18" t="str">
        <f t="shared" si="30"/>
        <v>Catalogo principal</v>
      </c>
      <c r="H508" s="43" t="s">
        <v>121</v>
      </c>
      <c r="I508" s="37" t="s">
        <v>67</v>
      </c>
      <c r="J508" t="s">
        <v>4547</v>
      </c>
      <c r="K508" t="s">
        <v>40</v>
      </c>
      <c r="L508" s="70" t="s">
        <v>21</v>
      </c>
      <c r="M508" s="70" t="s">
        <v>3966</v>
      </c>
      <c r="N508" s="37" t="s">
        <v>67</v>
      </c>
      <c r="O508" s="37" t="s">
        <v>67</v>
      </c>
      <c r="P508" s="37" t="s">
        <v>230</v>
      </c>
      <c r="Q508" s="75" t="s">
        <v>497</v>
      </c>
      <c r="R508" t="s">
        <v>3691</v>
      </c>
      <c r="S508" s="38">
        <v>0.28999999999999998</v>
      </c>
      <c r="T508">
        <v>1</v>
      </c>
      <c r="U508">
        <v>0</v>
      </c>
      <c r="V508" s="43">
        <f>SUMIF(ResumenCotizacion!$C:$C,E508,ResumenCotizacion!$P:$P)</f>
        <v>0</v>
      </c>
      <c r="W508" s="68">
        <f>IF(H508="USD",S508*SolCotizacion!$J$18,S508)</f>
        <v>1137.8120999999999</v>
      </c>
      <c r="X508" s="3">
        <f>ROUND(W508/(1-VLOOKUP("Total porcentaje:",ResumenCotizacion!$F:$H,3,0)),2)</f>
        <v>1236.75</v>
      </c>
      <c r="Y508" s="3">
        <f t="shared" si="31"/>
        <v>0</v>
      </c>
    </row>
    <row r="509" spans="1:25" ht="14.25" x14ac:dyDescent="0.2">
      <c r="A509" s="18" t="str">
        <f t="shared" si="28"/>
        <v>Catalogo principalOVS_ES ACADEMICOEMJ-00159</v>
      </c>
      <c r="B509" s="18" t="str">
        <f t="shared" si="29"/>
        <v>EMJ-00159OVS_ES ACADEMICO</v>
      </c>
      <c r="C509" s="18"/>
      <c r="D509" t="s">
        <v>122</v>
      </c>
      <c r="E509" t="s">
        <v>498</v>
      </c>
      <c r="F509" t="s">
        <v>230</v>
      </c>
      <c r="G509" s="18" t="str">
        <f t="shared" si="30"/>
        <v>Catalogo principal</v>
      </c>
      <c r="H509" s="43" t="s">
        <v>121</v>
      </c>
      <c r="I509" s="37" t="s">
        <v>67</v>
      </c>
      <c r="J509" t="s">
        <v>4548</v>
      </c>
      <c r="K509" t="s">
        <v>40</v>
      </c>
      <c r="L509" s="70" t="s">
        <v>21</v>
      </c>
      <c r="M509" s="70" t="s">
        <v>3946</v>
      </c>
      <c r="N509" s="37" t="s">
        <v>67</v>
      </c>
      <c r="O509" s="37" t="s">
        <v>67</v>
      </c>
      <c r="P509" s="37" t="s">
        <v>230</v>
      </c>
      <c r="Q509" s="75" t="s">
        <v>498</v>
      </c>
      <c r="R509" t="s">
        <v>3696</v>
      </c>
      <c r="S509" s="38">
        <v>21</v>
      </c>
      <c r="T509">
        <v>1</v>
      </c>
      <c r="U509">
        <v>0</v>
      </c>
      <c r="V509" s="43">
        <f>SUMIF(ResumenCotizacion!$C:$C,E509,ResumenCotizacion!$P:$P)</f>
        <v>0</v>
      </c>
      <c r="W509" s="68">
        <f>IF(H509="USD",S509*SolCotizacion!$J$18,S509)</f>
        <v>82393.289999999994</v>
      </c>
      <c r="X509" s="3">
        <f>ROUND(W509/(1-VLOOKUP("Total porcentaje:",ResumenCotizacion!$F:$H,3,0)),2)</f>
        <v>89557.92</v>
      </c>
      <c r="Y509" s="3">
        <f t="shared" si="31"/>
        <v>0</v>
      </c>
    </row>
    <row r="510" spans="1:25" ht="14.25" x14ac:dyDescent="0.2">
      <c r="A510" s="18" t="str">
        <f t="shared" si="28"/>
        <v>Catalogo principalOVS_ES ACADEMICOEMJ-00161</v>
      </c>
      <c r="B510" s="18" t="str">
        <f t="shared" si="29"/>
        <v>EMJ-00161OVS_ES ACADEMICO</v>
      </c>
      <c r="C510" s="18"/>
      <c r="D510" t="s">
        <v>122</v>
      </c>
      <c r="E510" t="s">
        <v>499</v>
      </c>
      <c r="F510" t="s">
        <v>230</v>
      </c>
      <c r="G510" s="18" t="str">
        <f t="shared" si="30"/>
        <v>Catalogo principal</v>
      </c>
      <c r="H510" s="43" t="s">
        <v>121</v>
      </c>
      <c r="I510" s="37" t="s">
        <v>67</v>
      </c>
      <c r="J510" t="s">
        <v>4549</v>
      </c>
      <c r="K510" t="s">
        <v>40</v>
      </c>
      <c r="L510" s="70" t="s">
        <v>21</v>
      </c>
      <c r="M510" s="70" t="s">
        <v>3946</v>
      </c>
      <c r="N510" s="37" t="s">
        <v>67</v>
      </c>
      <c r="O510" s="37" t="s">
        <v>67</v>
      </c>
      <c r="P510" s="37" t="s">
        <v>230</v>
      </c>
      <c r="Q510" s="75" t="s">
        <v>499</v>
      </c>
      <c r="R510" t="s">
        <v>3696</v>
      </c>
      <c r="S510" s="38">
        <v>21</v>
      </c>
      <c r="T510">
        <v>1</v>
      </c>
      <c r="U510">
        <v>0</v>
      </c>
      <c r="V510" s="43">
        <f>SUMIF(ResumenCotizacion!$C:$C,E510,ResumenCotizacion!$P:$P)</f>
        <v>0</v>
      </c>
      <c r="W510" s="68">
        <f>IF(H510="USD",S510*SolCotizacion!$J$18,S510)</f>
        <v>82393.289999999994</v>
      </c>
      <c r="X510" s="3">
        <f>ROUND(W510/(1-VLOOKUP("Total porcentaje:",ResumenCotizacion!$F:$H,3,0)),2)</f>
        <v>89557.92</v>
      </c>
      <c r="Y510" s="3">
        <f t="shared" si="31"/>
        <v>0</v>
      </c>
    </row>
    <row r="511" spans="1:25" ht="14.25" x14ac:dyDescent="0.2">
      <c r="A511" s="18" t="str">
        <f t="shared" si="28"/>
        <v>Catalogo principalOVS_ES ACADEMICOEMJ-00162</v>
      </c>
      <c r="B511" s="18" t="str">
        <f t="shared" si="29"/>
        <v>EMJ-00162OVS_ES ACADEMICO</v>
      </c>
      <c r="C511" s="18"/>
      <c r="D511" t="s">
        <v>122</v>
      </c>
      <c r="E511" t="s">
        <v>500</v>
      </c>
      <c r="F511" t="s">
        <v>230</v>
      </c>
      <c r="G511" s="18" t="str">
        <f t="shared" si="30"/>
        <v>Catalogo principal</v>
      </c>
      <c r="H511" s="43" t="s">
        <v>121</v>
      </c>
      <c r="I511" s="37" t="s">
        <v>67</v>
      </c>
      <c r="J511" t="s">
        <v>4550</v>
      </c>
      <c r="K511" t="s">
        <v>40</v>
      </c>
      <c r="L511" s="70" t="s">
        <v>21</v>
      </c>
      <c r="M511" s="70" t="s">
        <v>3946</v>
      </c>
      <c r="N511" s="37" t="s">
        <v>67</v>
      </c>
      <c r="O511" s="37" t="s">
        <v>67</v>
      </c>
      <c r="P511" s="37" t="s">
        <v>230</v>
      </c>
      <c r="Q511" s="75" t="s">
        <v>500</v>
      </c>
      <c r="R511" t="s">
        <v>3696</v>
      </c>
      <c r="S511" s="38">
        <v>21</v>
      </c>
      <c r="T511">
        <v>1</v>
      </c>
      <c r="U511">
        <v>0</v>
      </c>
      <c r="V511" s="43">
        <f>SUMIF(ResumenCotizacion!$C:$C,E511,ResumenCotizacion!$P:$P)</f>
        <v>0</v>
      </c>
      <c r="W511" s="68">
        <f>IF(H511="USD",S511*SolCotizacion!$J$18,S511)</f>
        <v>82393.289999999994</v>
      </c>
      <c r="X511" s="3">
        <f>ROUND(W511/(1-VLOOKUP("Total porcentaje:",ResumenCotizacion!$F:$H,3,0)),2)</f>
        <v>89557.92</v>
      </c>
      <c r="Y511" s="3">
        <f t="shared" si="31"/>
        <v>0</v>
      </c>
    </row>
    <row r="512" spans="1:25" ht="14.25" x14ac:dyDescent="0.2">
      <c r="A512" s="18" t="str">
        <f t="shared" si="28"/>
        <v>Catalogo principalOVS_ES ACADEMICOEMT-00159</v>
      </c>
      <c r="B512" s="18" t="str">
        <f t="shared" si="29"/>
        <v>EMT-00159OVS_ES ACADEMICO</v>
      </c>
      <c r="C512" s="18"/>
      <c r="D512" t="s">
        <v>122</v>
      </c>
      <c r="E512" t="s">
        <v>501</v>
      </c>
      <c r="F512" t="s">
        <v>230</v>
      </c>
      <c r="G512" s="18" t="str">
        <f t="shared" si="30"/>
        <v>Catalogo principal</v>
      </c>
      <c r="H512" s="43" t="s">
        <v>121</v>
      </c>
      <c r="I512" s="37" t="s">
        <v>67</v>
      </c>
      <c r="J512" t="s">
        <v>4551</v>
      </c>
      <c r="K512" t="s">
        <v>40</v>
      </c>
      <c r="L512" s="70" t="s">
        <v>21</v>
      </c>
      <c r="M512" s="70" t="s">
        <v>3946</v>
      </c>
      <c r="N512" s="37" t="s">
        <v>67</v>
      </c>
      <c r="O512" s="37" t="s">
        <v>67</v>
      </c>
      <c r="P512" s="37" t="s">
        <v>230</v>
      </c>
      <c r="Q512" s="75" t="s">
        <v>501</v>
      </c>
      <c r="R512" t="s">
        <v>3696</v>
      </c>
      <c r="S512" s="38">
        <v>258</v>
      </c>
      <c r="T512">
        <v>1</v>
      </c>
      <c r="U512">
        <v>0</v>
      </c>
      <c r="V512" s="43">
        <f>SUMIF(ResumenCotizacion!$C:$C,E512,ResumenCotizacion!$P:$P)</f>
        <v>0</v>
      </c>
      <c r="W512" s="68">
        <f>IF(H512="USD",S512*SolCotizacion!$J$18,S512)</f>
        <v>1012260.4199999999</v>
      </c>
      <c r="X512" s="3">
        <f>ROUND(W512/(1-VLOOKUP("Total porcentaje:",ResumenCotizacion!$F:$H,3,0)),2)</f>
        <v>1100283.07</v>
      </c>
      <c r="Y512" s="3">
        <f t="shared" si="31"/>
        <v>0</v>
      </c>
    </row>
    <row r="513" spans="1:25" ht="14.25" x14ac:dyDescent="0.2">
      <c r="A513" s="18" t="str">
        <f t="shared" si="28"/>
        <v>Catalogo principalOVS_ES ACADEMICOEMT-00161</v>
      </c>
      <c r="B513" s="18" t="str">
        <f t="shared" si="29"/>
        <v>EMT-00161OVS_ES ACADEMICO</v>
      </c>
      <c r="C513" s="18"/>
      <c r="D513" t="s">
        <v>122</v>
      </c>
      <c r="E513" t="s">
        <v>502</v>
      </c>
      <c r="F513" t="s">
        <v>230</v>
      </c>
      <c r="G513" s="18" t="str">
        <f t="shared" si="30"/>
        <v>Catalogo principal</v>
      </c>
      <c r="H513" s="43" t="s">
        <v>121</v>
      </c>
      <c r="I513" s="37" t="s">
        <v>67</v>
      </c>
      <c r="J513" t="s">
        <v>4552</v>
      </c>
      <c r="K513" t="s">
        <v>40</v>
      </c>
      <c r="L513" s="70" t="s">
        <v>21</v>
      </c>
      <c r="M513" s="70" t="s">
        <v>3946</v>
      </c>
      <c r="N513" s="37" t="s">
        <v>67</v>
      </c>
      <c r="O513" s="37" t="s">
        <v>67</v>
      </c>
      <c r="P513" s="37" t="s">
        <v>230</v>
      </c>
      <c r="Q513" s="75" t="s">
        <v>502</v>
      </c>
      <c r="R513" t="s">
        <v>3696</v>
      </c>
      <c r="S513" s="38">
        <v>258</v>
      </c>
      <c r="T513">
        <v>1</v>
      </c>
      <c r="U513">
        <v>0</v>
      </c>
      <c r="V513" s="43">
        <f>SUMIF(ResumenCotizacion!$C:$C,E513,ResumenCotizacion!$P:$P)</f>
        <v>0</v>
      </c>
      <c r="W513" s="68">
        <f>IF(H513="USD",S513*SolCotizacion!$J$18,S513)</f>
        <v>1012260.4199999999</v>
      </c>
      <c r="X513" s="3">
        <f>ROUND(W513/(1-VLOOKUP("Total porcentaje:",ResumenCotizacion!$F:$H,3,0)),2)</f>
        <v>1100283.07</v>
      </c>
      <c r="Y513" s="3">
        <f t="shared" si="31"/>
        <v>0</v>
      </c>
    </row>
    <row r="514" spans="1:25" ht="14.25" x14ac:dyDescent="0.2">
      <c r="A514" s="18" t="str">
        <f t="shared" si="28"/>
        <v>Catalogo principalOVS_ES ACADEMICOEMT-00162</v>
      </c>
      <c r="B514" s="18" t="str">
        <f t="shared" si="29"/>
        <v>EMT-00162OVS_ES ACADEMICO</v>
      </c>
      <c r="C514" s="18"/>
      <c r="D514" t="s">
        <v>122</v>
      </c>
      <c r="E514" t="s">
        <v>503</v>
      </c>
      <c r="F514" t="s">
        <v>230</v>
      </c>
      <c r="G514" s="18" t="str">
        <f t="shared" si="30"/>
        <v>Catalogo principal</v>
      </c>
      <c r="H514" s="43" t="s">
        <v>121</v>
      </c>
      <c r="I514" s="37" t="s">
        <v>67</v>
      </c>
      <c r="J514" t="s">
        <v>4553</v>
      </c>
      <c r="K514" t="s">
        <v>40</v>
      </c>
      <c r="L514" s="70" t="s">
        <v>21</v>
      </c>
      <c r="M514" s="70" t="s">
        <v>3946</v>
      </c>
      <c r="N514" s="37" t="s">
        <v>67</v>
      </c>
      <c r="O514" s="37" t="s">
        <v>67</v>
      </c>
      <c r="P514" s="37" t="s">
        <v>230</v>
      </c>
      <c r="Q514" s="75" t="s">
        <v>503</v>
      </c>
      <c r="R514" t="s">
        <v>3696</v>
      </c>
      <c r="S514" s="38">
        <v>258</v>
      </c>
      <c r="T514">
        <v>1</v>
      </c>
      <c r="U514">
        <v>0</v>
      </c>
      <c r="V514" s="43">
        <f>SUMIF(ResumenCotizacion!$C:$C,E514,ResumenCotizacion!$P:$P)</f>
        <v>0</v>
      </c>
      <c r="W514" s="68">
        <f>IF(H514="USD",S514*SolCotizacion!$J$18,S514)</f>
        <v>1012260.4199999999</v>
      </c>
      <c r="X514" s="3">
        <f>ROUND(W514/(1-VLOOKUP("Total porcentaje:",ResumenCotizacion!$F:$H,3,0)),2)</f>
        <v>1100283.07</v>
      </c>
      <c r="Y514" s="3">
        <f t="shared" si="31"/>
        <v>0</v>
      </c>
    </row>
    <row r="515" spans="1:25" ht="14.25" x14ac:dyDescent="0.2">
      <c r="A515" s="18" t="str">
        <f t="shared" ref="A515:A578" si="32">D515&amp;F515&amp;E515</f>
        <v>Catalogo principalOVS_ES ACADEMICOENJ-00159</v>
      </c>
      <c r="B515" s="18" t="str">
        <f t="shared" ref="B515:B578" si="33">E515&amp;F515</f>
        <v>ENJ-00159OVS_ES ACADEMICO</v>
      </c>
      <c r="C515" s="18"/>
      <c r="D515" t="s">
        <v>122</v>
      </c>
      <c r="E515" t="s">
        <v>504</v>
      </c>
      <c r="F515" t="s">
        <v>230</v>
      </c>
      <c r="G515" s="18" t="str">
        <f t="shared" ref="G515:G578" si="34">D515</f>
        <v>Catalogo principal</v>
      </c>
      <c r="H515" s="43" t="s">
        <v>121</v>
      </c>
      <c r="I515" s="37" t="s">
        <v>67</v>
      </c>
      <c r="J515" t="s">
        <v>4554</v>
      </c>
      <c r="K515" t="s">
        <v>40</v>
      </c>
      <c r="L515" s="70" t="s">
        <v>21</v>
      </c>
      <c r="M515" s="70" t="s">
        <v>3946</v>
      </c>
      <c r="N515" s="37" t="s">
        <v>67</v>
      </c>
      <c r="O515" s="37" t="s">
        <v>67</v>
      </c>
      <c r="P515" s="37" t="s">
        <v>230</v>
      </c>
      <c r="Q515" s="75" t="s">
        <v>504</v>
      </c>
      <c r="R515" t="s">
        <v>3696</v>
      </c>
      <c r="S515" s="38">
        <v>258</v>
      </c>
      <c r="T515">
        <v>1</v>
      </c>
      <c r="U515">
        <v>0</v>
      </c>
      <c r="V515" s="43">
        <f>SUMIF(ResumenCotizacion!$C:$C,E515,ResumenCotizacion!$P:$P)</f>
        <v>0</v>
      </c>
      <c r="W515" s="68">
        <f>IF(H515="USD",S515*SolCotizacion!$J$18,S515)</f>
        <v>1012260.4199999999</v>
      </c>
      <c r="X515" s="3">
        <f>ROUND(W515/(1-VLOOKUP("Total porcentaje:",ResumenCotizacion!$F:$H,3,0)),2)</f>
        <v>1100283.07</v>
      </c>
      <c r="Y515" s="3">
        <f t="shared" ref="Y515:Y578" si="35">V515*X515</f>
        <v>0</v>
      </c>
    </row>
    <row r="516" spans="1:25" ht="14.25" x14ac:dyDescent="0.2">
      <c r="A516" s="18" t="str">
        <f t="shared" si="32"/>
        <v>Catalogo principalOVS_ES ACADEMICOENJ-00161</v>
      </c>
      <c r="B516" s="18" t="str">
        <f t="shared" si="33"/>
        <v>ENJ-00161OVS_ES ACADEMICO</v>
      </c>
      <c r="C516" s="18"/>
      <c r="D516" t="s">
        <v>122</v>
      </c>
      <c r="E516" t="s">
        <v>505</v>
      </c>
      <c r="F516" t="s">
        <v>230</v>
      </c>
      <c r="G516" s="18" t="str">
        <f t="shared" si="34"/>
        <v>Catalogo principal</v>
      </c>
      <c r="H516" s="43" t="s">
        <v>121</v>
      </c>
      <c r="I516" s="37" t="s">
        <v>67</v>
      </c>
      <c r="J516" t="s">
        <v>4555</v>
      </c>
      <c r="K516" t="s">
        <v>40</v>
      </c>
      <c r="L516" s="70" t="s">
        <v>21</v>
      </c>
      <c r="M516" s="70" t="s">
        <v>3946</v>
      </c>
      <c r="N516" s="37" t="s">
        <v>67</v>
      </c>
      <c r="O516" s="37" t="s">
        <v>67</v>
      </c>
      <c r="P516" s="37" t="s">
        <v>230</v>
      </c>
      <c r="Q516" s="75" t="s">
        <v>505</v>
      </c>
      <c r="R516" t="s">
        <v>3696</v>
      </c>
      <c r="S516" s="38">
        <v>258</v>
      </c>
      <c r="T516">
        <v>1</v>
      </c>
      <c r="U516">
        <v>0</v>
      </c>
      <c r="V516" s="43">
        <f>SUMIF(ResumenCotizacion!$C:$C,E516,ResumenCotizacion!$P:$P)</f>
        <v>0</v>
      </c>
      <c r="W516" s="68">
        <f>IF(H516="USD",S516*SolCotizacion!$J$18,S516)</f>
        <v>1012260.4199999999</v>
      </c>
      <c r="X516" s="3">
        <f>ROUND(W516/(1-VLOOKUP("Total porcentaje:",ResumenCotizacion!$F:$H,3,0)),2)</f>
        <v>1100283.07</v>
      </c>
      <c r="Y516" s="3">
        <f t="shared" si="35"/>
        <v>0</v>
      </c>
    </row>
    <row r="517" spans="1:25" ht="14.25" x14ac:dyDescent="0.2">
      <c r="A517" s="18" t="str">
        <f t="shared" si="32"/>
        <v>Catalogo principalOVS_ES ACADEMICOENJ-00162</v>
      </c>
      <c r="B517" s="18" t="str">
        <f t="shared" si="33"/>
        <v>ENJ-00162OVS_ES ACADEMICO</v>
      </c>
      <c r="C517" s="18"/>
      <c r="D517" t="s">
        <v>122</v>
      </c>
      <c r="E517" t="s">
        <v>506</v>
      </c>
      <c r="F517" t="s">
        <v>230</v>
      </c>
      <c r="G517" s="18" t="str">
        <f t="shared" si="34"/>
        <v>Catalogo principal</v>
      </c>
      <c r="H517" s="43" t="s">
        <v>121</v>
      </c>
      <c r="I517" s="37" t="s">
        <v>67</v>
      </c>
      <c r="J517" t="s">
        <v>4556</v>
      </c>
      <c r="K517" t="s">
        <v>40</v>
      </c>
      <c r="L517" s="70" t="s">
        <v>21</v>
      </c>
      <c r="M517" s="70" t="s">
        <v>3946</v>
      </c>
      <c r="N517" s="37" t="s">
        <v>67</v>
      </c>
      <c r="O517" s="37" t="s">
        <v>67</v>
      </c>
      <c r="P517" s="37" t="s">
        <v>230</v>
      </c>
      <c r="Q517" s="75" t="s">
        <v>506</v>
      </c>
      <c r="R517" t="s">
        <v>3696</v>
      </c>
      <c r="S517" s="38">
        <v>258</v>
      </c>
      <c r="T517">
        <v>1</v>
      </c>
      <c r="U517">
        <v>0</v>
      </c>
      <c r="V517" s="43">
        <f>SUMIF(ResumenCotizacion!$C:$C,E517,ResumenCotizacion!$P:$P)</f>
        <v>0</v>
      </c>
      <c r="W517" s="68">
        <f>IF(H517="USD",S517*SolCotizacion!$J$18,S517)</f>
        <v>1012260.4199999999</v>
      </c>
      <c r="X517" s="3">
        <f>ROUND(W517/(1-VLOOKUP("Total porcentaje:",ResumenCotizacion!$F:$H,3,0)),2)</f>
        <v>1100283.07</v>
      </c>
      <c r="Y517" s="3">
        <f t="shared" si="35"/>
        <v>0</v>
      </c>
    </row>
    <row r="518" spans="1:25" ht="14.25" x14ac:dyDescent="0.2">
      <c r="A518" s="18" t="str">
        <f t="shared" si="32"/>
        <v>Catalogo principalOVS_ES ACADEMICOENJ-00571</v>
      </c>
      <c r="B518" s="18" t="str">
        <f t="shared" si="33"/>
        <v>ENJ-00571OVS_ES ACADEMICO</v>
      </c>
      <c r="C518" s="18"/>
      <c r="D518" t="s">
        <v>122</v>
      </c>
      <c r="E518" t="s">
        <v>507</v>
      </c>
      <c r="F518" t="s">
        <v>230</v>
      </c>
      <c r="G518" s="18" t="str">
        <f t="shared" si="34"/>
        <v>Catalogo principal</v>
      </c>
      <c r="H518" s="43" t="s">
        <v>121</v>
      </c>
      <c r="I518" s="37" t="s">
        <v>67</v>
      </c>
      <c r="J518" t="s">
        <v>4557</v>
      </c>
      <c r="K518" t="s">
        <v>40</v>
      </c>
      <c r="L518" s="70" t="s">
        <v>21</v>
      </c>
      <c r="M518" s="70" t="s">
        <v>3963</v>
      </c>
      <c r="N518" s="37" t="s">
        <v>67</v>
      </c>
      <c r="O518" s="37" t="s">
        <v>67</v>
      </c>
      <c r="P518" s="37" t="s">
        <v>230</v>
      </c>
      <c r="Q518" s="75" t="s">
        <v>507</v>
      </c>
      <c r="R518" t="s">
        <v>3696</v>
      </c>
      <c r="S518" s="38">
        <v>238</v>
      </c>
      <c r="T518">
        <v>1</v>
      </c>
      <c r="U518">
        <v>0</v>
      </c>
      <c r="V518" s="43">
        <f>SUMIF(ResumenCotizacion!$C:$C,E518,ResumenCotizacion!$P:$P)</f>
        <v>0</v>
      </c>
      <c r="W518" s="68">
        <f>IF(H518="USD",S518*SolCotizacion!$J$18,S518)</f>
        <v>933790.62</v>
      </c>
      <c r="X518" s="3">
        <f>ROUND(W518/(1-VLOOKUP("Total porcentaje:",ResumenCotizacion!$F:$H,3,0)),2)</f>
        <v>1014989.8</v>
      </c>
      <c r="Y518" s="3">
        <f t="shared" si="35"/>
        <v>0</v>
      </c>
    </row>
    <row r="519" spans="1:25" ht="14.25" x14ac:dyDescent="0.2">
      <c r="A519" s="18" t="str">
        <f t="shared" si="32"/>
        <v>Catalogo principalOVS_ES ACADEMICOENJ-00652</v>
      </c>
      <c r="B519" s="18" t="str">
        <f t="shared" si="33"/>
        <v>ENJ-00652OVS_ES ACADEMICO</v>
      </c>
      <c r="C519" s="18"/>
      <c r="D519" t="s">
        <v>122</v>
      </c>
      <c r="E519" t="s">
        <v>508</v>
      </c>
      <c r="F519" t="s">
        <v>230</v>
      </c>
      <c r="G519" s="18" t="str">
        <f t="shared" si="34"/>
        <v>Catalogo principal</v>
      </c>
      <c r="H519" s="43" t="s">
        <v>121</v>
      </c>
      <c r="I519" s="37" t="s">
        <v>67</v>
      </c>
      <c r="J519" t="s">
        <v>4558</v>
      </c>
      <c r="K519" t="s">
        <v>40</v>
      </c>
      <c r="L519" s="70" t="s">
        <v>21</v>
      </c>
      <c r="M519" s="70" t="s">
        <v>3963</v>
      </c>
      <c r="N519" s="37" t="s">
        <v>67</v>
      </c>
      <c r="O519" s="37" t="s">
        <v>67</v>
      </c>
      <c r="P519" s="37" t="s">
        <v>230</v>
      </c>
      <c r="Q519" s="75" t="s">
        <v>508</v>
      </c>
      <c r="R519" t="s">
        <v>3696</v>
      </c>
      <c r="S519" s="38">
        <v>155</v>
      </c>
      <c r="T519">
        <v>1</v>
      </c>
      <c r="U519">
        <v>0</v>
      </c>
      <c r="V519" s="43">
        <f>SUMIF(ResumenCotizacion!$C:$C,E519,ResumenCotizacion!$P:$P)</f>
        <v>0</v>
      </c>
      <c r="W519" s="68">
        <f>IF(H519="USD",S519*SolCotizacion!$J$18,S519)</f>
        <v>608140.94999999995</v>
      </c>
      <c r="X519" s="3">
        <f>ROUND(W519/(1-VLOOKUP("Total porcentaje:",ResumenCotizacion!$F:$H,3,0)),2)</f>
        <v>661022.77</v>
      </c>
      <c r="Y519" s="3">
        <f t="shared" si="35"/>
        <v>0</v>
      </c>
    </row>
    <row r="520" spans="1:25" ht="14.25" x14ac:dyDescent="0.2">
      <c r="A520" s="18" t="str">
        <f t="shared" si="32"/>
        <v>Catalogo principalOVS_ES ACADEMICOEWA-00001</v>
      </c>
      <c r="B520" s="18" t="str">
        <f t="shared" si="33"/>
        <v>EWA-00001OVS_ES ACADEMICO</v>
      </c>
      <c r="C520" s="18"/>
      <c r="D520" t="s">
        <v>122</v>
      </c>
      <c r="E520" t="s">
        <v>509</v>
      </c>
      <c r="F520" t="s">
        <v>230</v>
      </c>
      <c r="G520" s="18" t="str">
        <f t="shared" si="34"/>
        <v>Catalogo principal</v>
      </c>
      <c r="H520" s="43" t="s">
        <v>121</v>
      </c>
      <c r="I520" s="37" t="s">
        <v>67</v>
      </c>
      <c r="J520" t="s">
        <v>4559</v>
      </c>
      <c r="K520" t="s">
        <v>40</v>
      </c>
      <c r="L520" s="70" t="s">
        <v>21</v>
      </c>
      <c r="M520" s="70" t="s">
        <v>3966</v>
      </c>
      <c r="N520" s="37" t="s">
        <v>67</v>
      </c>
      <c r="O520" s="37" t="s">
        <v>67</v>
      </c>
      <c r="P520" s="37" t="s">
        <v>230</v>
      </c>
      <c r="Q520" s="75" t="s">
        <v>509</v>
      </c>
      <c r="R520" t="s">
        <v>3691</v>
      </c>
      <c r="S520" s="38">
        <v>21.1</v>
      </c>
      <c r="T520">
        <v>1</v>
      </c>
      <c r="U520">
        <v>0</v>
      </c>
      <c r="V520" s="43">
        <f>SUMIF(ResumenCotizacion!$C:$C,E520,ResumenCotizacion!$P:$P)</f>
        <v>0</v>
      </c>
      <c r="W520" s="68">
        <f>IF(H520="USD",S520*SolCotizacion!$J$18,S520)</f>
        <v>82785.638999999996</v>
      </c>
      <c r="X520" s="3">
        <f>ROUND(W520/(1-VLOOKUP("Total porcentaje:",ResumenCotizacion!$F:$H,3,0)),2)</f>
        <v>89984.39</v>
      </c>
      <c r="Y520" s="3">
        <f t="shared" si="35"/>
        <v>0</v>
      </c>
    </row>
    <row r="521" spans="1:25" ht="14.25" x14ac:dyDescent="0.2">
      <c r="A521" s="18" t="str">
        <f t="shared" si="32"/>
        <v>Catalogo principalOVS_ES ACADEMICOEWA-00002</v>
      </c>
      <c r="B521" s="18" t="str">
        <f t="shared" si="33"/>
        <v>EWA-00002OVS_ES ACADEMICO</v>
      </c>
      <c r="C521" s="18"/>
      <c r="D521" t="s">
        <v>122</v>
      </c>
      <c r="E521" t="s">
        <v>510</v>
      </c>
      <c r="F521" t="s">
        <v>230</v>
      </c>
      <c r="G521" s="18" t="str">
        <f t="shared" si="34"/>
        <v>Catalogo principal</v>
      </c>
      <c r="H521" s="43" t="s">
        <v>121</v>
      </c>
      <c r="I521" s="37" t="s">
        <v>67</v>
      </c>
      <c r="J521" t="s">
        <v>3780</v>
      </c>
      <c r="K521" t="s">
        <v>40</v>
      </c>
      <c r="L521" s="70" t="s">
        <v>21</v>
      </c>
      <c r="M521" s="70" t="s">
        <v>28</v>
      </c>
      <c r="N521" s="37" t="s">
        <v>67</v>
      </c>
      <c r="O521" s="37" t="s">
        <v>67</v>
      </c>
      <c r="P521" s="37" t="s">
        <v>230</v>
      </c>
      <c r="Q521" s="75" t="s">
        <v>510</v>
      </c>
      <c r="R521" t="s">
        <v>3691</v>
      </c>
      <c r="S521" s="38">
        <v>21.1</v>
      </c>
      <c r="T521">
        <v>1</v>
      </c>
      <c r="U521">
        <v>0</v>
      </c>
      <c r="V521" s="43">
        <f>SUMIF(ResumenCotizacion!$C:$C,E521,ResumenCotizacion!$P:$P)</f>
        <v>0</v>
      </c>
      <c r="W521" s="68">
        <f>IF(H521="USD",S521*SolCotizacion!$J$18,S521)</f>
        <v>82785.638999999996</v>
      </c>
      <c r="X521" s="3">
        <f>ROUND(W521/(1-VLOOKUP("Total porcentaje:",ResumenCotizacion!$F:$H,3,0)),2)</f>
        <v>89984.39</v>
      </c>
      <c r="Y521" s="3">
        <f t="shared" si="35"/>
        <v>0</v>
      </c>
    </row>
    <row r="522" spans="1:25" ht="14.25" x14ac:dyDescent="0.2">
      <c r="A522" s="18" t="str">
        <f t="shared" si="32"/>
        <v>Catalogo principalOVS_ES ACADEMICOEWJ-00002</v>
      </c>
      <c r="B522" s="18" t="str">
        <f t="shared" si="33"/>
        <v>EWJ-00002OVS_ES ACADEMICO</v>
      </c>
      <c r="C522" s="18"/>
      <c r="D522" t="s">
        <v>122</v>
      </c>
      <c r="E522" t="s">
        <v>511</v>
      </c>
      <c r="F522" t="s">
        <v>230</v>
      </c>
      <c r="G522" s="18" t="str">
        <f t="shared" si="34"/>
        <v>Catalogo principal</v>
      </c>
      <c r="H522" s="43" t="s">
        <v>121</v>
      </c>
      <c r="I522" s="37" t="s">
        <v>67</v>
      </c>
      <c r="J522" t="s">
        <v>3781</v>
      </c>
      <c r="K522" t="s">
        <v>40</v>
      </c>
      <c r="L522" s="70" t="s">
        <v>21</v>
      </c>
      <c r="M522" s="70" t="s">
        <v>28</v>
      </c>
      <c r="N522" s="37" t="s">
        <v>67</v>
      </c>
      <c r="O522" s="37" t="s">
        <v>67</v>
      </c>
      <c r="P522" s="37" t="s">
        <v>230</v>
      </c>
      <c r="Q522" s="75" t="s">
        <v>511</v>
      </c>
      <c r="R522" t="s">
        <v>3691</v>
      </c>
      <c r="S522" s="38">
        <v>11.7</v>
      </c>
      <c r="T522">
        <v>1</v>
      </c>
      <c r="U522">
        <v>0</v>
      </c>
      <c r="V522" s="43">
        <f>SUMIF(ResumenCotizacion!$C:$C,E522,ResumenCotizacion!$P:$P)</f>
        <v>0</v>
      </c>
      <c r="W522" s="68">
        <f>IF(H522="USD",S522*SolCotizacion!$J$18,S522)</f>
        <v>45904.832999999991</v>
      </c>
      <c r="X522" s="3">
        <f>ROUND(W522/(1-VLOOKUP("Total porcentaje:",ResumenCotizacion!$F:$H,3,0)),2)</f>
        <v>49896.56</v>
      </c>
      <c r="Y522" s="3">
        <f t="shared" si="35"/>
        <v>0</v>
      </c>
    </row>
    <row r="523" spans="1:25" ht="14.25" x14ac:dyDescent="0.2">
      <c r="A523" s="18" t="str">
        <f t="shared" si="32"/>
        <v>Catalogo principalOVS_ES ACADEMICOEWK-00001</v>
      </c>
      <c r="B523" s="18" t="str">
        <f t="shared" si="33"/>
        <v>EWK-00001OVS_ES ACADEMICO</v>
      </c>
      <c r="C523" s="18"/>
      <c r="D523" t="s">
        <v>122</v>
      </c>
      <c r="E523" t="s">
        <v>512</v>
      </c>
      <c r="F523" t="s">
        <v>230</v>
      </c>
      <c r="G523" s="18" t="str">
        <f t="shared" si="34"/>
        <v>Catalogo principal</v>
      </c>
      <c r="H523" s="43" t="s">
        <v>121</v>
      </c>
      <c r="I523" s="37" t="s">
        <v>67</v>
      </c>
      <c r="J523" t="s">
        <v>4560</v>
      </c>
      <c r="K523" t="s">
        <v>40</v>
      </c>
      <c r="L523" s="70" t="s">
        <v>21</v>
      </c>
      <c r="M523" s="70" t="s">
        <v>3966</v>
      </c>
      <c r="N523" s="37" t="s">
        <v>67</v>
      </c>
      <c r="O523" s="37" t="s">
        <v>67</v>
      </c>
      <c r="P523" s="37" t="s">
        <v>230</v>
      </c>
      <c r="Q523" s="75" t="s">
        <v>512</v>
      </c>
      <c r="R523" t="s">
        <v>3691</v>
      </c>
      <c r="S523" s="38">
        <v>1.1000000000000001</v>
      </c>
      <c r="T523">
        <v>1</v>
      </c>
      <c r="U523">
        <v>0</v>
      </c>
      <c r="V523" s="43">
        <f>SUMIF(ResumenCotizacion!$C:$C,E523,ResumenCotizacion!$P:$P)</f>
        <v>0</v>
      </c>
      <c r="W523" s="68">
        <f>IF(H523="USD",S523*SolCotizacion!$J$18,S523)</f>
        <v>4315.8389999999999</v>
      </c>
      <c r="X523" s="3">
        <f>ROUND(W523/(1-VLOOKUP("Total porcentaje:",ResumenCotizacion!$F:$H,3,0)),2)</f>
        <v>4691.13</v>
      </c>
      <c r="Y523" s="3">
        <f t="shared" si="35"/>
        <v>0</v>
      </c>
    </row>
    <row r="524" spans="1:25" ht="14.25" x14ac:dyDescent="0.2">
      <c r="A524" s="18" t="str">
        <f t="shared" si="32"/>
        <v>Catalogo principalOVS_ES ACADEMICOEWK-00002</v>
      </c>
      <c r="B524" s="18" t="str">
        <f t="shared" si="33"/>
        <v>EWK-00002OVS_ES ACADEMICO</v>
      </c>
      <c r="C524" s="18"/>
      <c r="D524" t="s">
        <v>122</v>
      </c>
      <c r="E524" t="s">
        <v>513</v>
      </c>
      <c r="F524" t="s">
        <v>230</v>
      </c>
      <c r="G524" s="18" t="str">
        <f t="shared" si="34"/>
        <v>Catalogo principal</v>
      </c>
      <c r="H524" s="43" t="s">
        <v>121</v>
      </c>
      <c r="I524" s="37" t="s">
        <v>67</v>
      </c>
      <c r="J524" t="s">
        <v>3782</v>
      </c>
      <c r="K524" t="s">
        <v>40</v>
      </c>
      <c r="L524" s="70" t="s">
        <v>21</v>
      </c>
      <c r="M524" s="70" t="s">
        <v>28</v>
      </c>
      <c r="N524" s="37" t="s">
        <v>67</v>
      </c>
      <c r="O524" s="37" t="s">
        <v>67</v>
      </c>
      <c r="P524" s="37" t="s">
        <v>230</v>
      </c>
      <c r="Q524" s="75" t="s">
        <v>513</v>
      </c>
      <c r="R524" t="s">
        <v>3691</v>
      </c>
      <c r="S524" s="38">
        <v>1.1000000000000001</v>
      </c>
      <c r="T524">
        <v>1</v>
      </c>
      <c r="U524">
        <v>0</v>
      </c>
      <c r="V524" s="43">
        <f>SUMIF(ResumenCotizacion!$C:$C,E524,ResumenCotizacion!$P:$P)</f>
        <v>0</v>
      </c>
      <c r="W524" s="68">
        <f>IF(H524="USD",S524*SolCotizacion!$J$18,S524)</f>
        <v>4315.8389999999999</v>
      </c>
      <c r="X524" s="3">
        <f>ROUND(W524/(1-VLOOKUP("Total porcentaje:",ResumenCotizacion!$F:$H,3,0)),2)</f>
        <v>4691.13</v>
      </c>
      <c r="Y524" s="3">
        <f t="shared" si="35"/>
        <v>0</v>
      </c>
    </row>
    <row r="525" spans="1:25" ht="14.25" x14ac:dyDescent="0.2">
      <c r="A525" s="18" t="str">
        <f t="shared" si="32"/>
        <v>Catalogo principalOVS_ES ACADEMICOEWL-00001</v>
      </c>
      <c r="B525" s="18" t="str">
        <f t="shared" si="33"/>
        <v>EWL-00001OVS_ES ACADEMICO</v>
      </c>
      <c r="C525" s="18"/>
      <c r="D525" t="s">
        <v>122</v>
      </c>
      <c r="E525" t="s">
        <v>514</v>
      </c>
      <c r="F525" t="s">
        <v>230</v>
      </c>
      <c r="G525" s="18" t="str">
        <f t="shared" si="34"/>
        <v>Catalogo principal</v>
      </c>
      <c r="H525" s="43" t="s">
        <v>121</v>
      </c>
      <c r="I525" s="37" t="s">
        <v>67</v>
      </c>
      <c r="J525" t="s">
        <v>3783</v>
      </c>
      <c r="K525" t="s">
        <v>40</v>
      </c>
      <c r="L525" s="70" t="s">
        <v>21</v>
      </c>
      <c r="M525" s="70" t="s">
        <v>28</v>
      </c>
      <c r="N525" s="37" t="s">
        <v>67</v>
      </c>
      <c r="O525" s="37" t="s">
        <v>67</v>
      </c>
      <c r="P525" s="37" t="s">
        <v>230</v>
      </c>
      <c r="Q525" s="75" t="s">
        <v>514</v>
      </c>
      <c r="R525" t="s">
        <v>3691</v>
      </c>
      <c r="S525" s="38">
        <v>0.6</v>
      </c>
      <c r="T525">
        <v>1</v>
      </c>
      <c r="U525">
        <v>0</v>
      </c>
      <c r="V525" s="43">
        <f>SUMIF(ResumenCotizacion!$C:$C,E525,ResumenCotizacion!$P:$P)</f>
        <v>0</v>
      </c>
      <c r="W525" s="68">
        <f>IF(H525="USD",S525*SolCotizacion!$J$18,S525)</f>
        <v>2354.0939999999996</v>
      </c>
      <c r="X525" s="3">
        <f>ROUND(W525/(1-VLOOKUP("Total porcentaje:",ResumenCotizacion!$F:$H,3,0)),2)</f>
        <v>2558.8000000000002</v>
      </c>
      <c r="Y525" s="3">
        <f t="shared" si="35"/>
        <v>0</v>
      </c>
    </row>
    <row r="526" spans="1:25" ht="14.25" x14ac:dyDescent="0.2">
      <c r="A526" s="18" t="str">
        <f t="shared" si="32"/>
        <v>Catalogo principalOVS_ES ACADEMICOF2R-00001</v>
      </c>
      <c r="B526" s="18" t="str">
        <f t="shared" si="33"/>
        <v>F2R-00001OVS_ES ACADEMICO</v>
      </c>
      <c r="C526" s="18"/>
      <c r="D526" t="s">
        <v>122</v>
      </c>
      <c r="E526" t="s">
        <v>515</v>
      </c>
      <c r="F526" t="s">
        <v>230</v>
      </c>
      <c r="G526" s="18" t="str">
        <f t="shared" si="34"/>
        <v>Catalogo principal</v>
      </c>
      <c r="H526" s="43" t="s">
        <v>121</v>
      </c>
      <c r="I526" s="37" t="s">
        <v>67</v>
      </c>
      <c r="J526" t="s">
        <v>4561</v>
      </c>
      <c r="K526" t="s">
        <v>40</v>
      </c>
      <c r="L526" s="70" t="s">
        <v>21</v>
      </c>
      <c r="M526" s="70" t="s">
        <v>3966</v>
      </c>
      <c r="N526" s="37" t="s">
        <v>67</v>
      </c>
      <c r="O526" s="37" t="s">
        <v>67</v>
      </c>
      <c r="P526" s="37" t="s">
        <v>230</v>
      </c>
      <c r="Q526" s="75" t="s">
        <v>515</v>
      </c>
      <c r="R526" t="s">
        <v>3691</v>
      </c>
      <c r="S526" s="38">
        <v>0.25</v>
      </c>
      <c r="T526">
        <v>1</v>
      </c>
      <c r="U526">
        <v>0</v>
      </c>
      <c r="V526" s="43">
        <f>SUMIF(ResumenCotizacion!$C:$C,E526,ResumenCotizacion!$P:$P)</f>
        <v>0</v>
      </c>
      <c r="W526" s="68">
        <f>IF(H526="USD",S526*SolCotizacion!$J$18,S526)</f>
        <v>980.87249999999995</v>
      </c>
      <c r="X526" s="3">
        <f>ROUND(W526/(1-VLOOKUP("Total porcentaje:",ResumenCotizacion!$F:$H,3,0)),2)</f>
        <v>1066.17</v>
      </c>
      <c r="Y526" s="3">
        <f t="shared" si="35"/>
        <v>0</v>
      </c>
    </row>
    <row r="527" spans="1:25" ht="14.25" x14ac:dyDescent="0.2">
      <c r="A527" s="18" t="str">
        <f t="shared" si="32"/>
        <v>Catalogo principalOVS_ES ACADEMICOF2R-00002</v>
      </c>
      <c r="B527" s="18" t="str">
        <f t="shared" si="33"/>
        <v>F2R-00002OVS_ES ACADEMICO</v>
      </c>
      <c r="C527" s="18"/>
      <c r="D527" t="s">
        <v>122</v>
      </c>
      <c r="E527" t="s">
        <v>516</v>
      </c>
      <c r="F527" t="s">
        <v>230</v>
      </c>
      <c r="G527" s="18" t="str">
        <f t="shared" si="34"/>
        <v>Catalogo principal</v>
      </c>
      <c r="H527" s="43" t="s">
        <v>121</v>
      </c>
      <c r="I527" s="37" t="s">
        <v>67</v>
      </c>
      <c r="J527" t="s">
        <v>4562</v>
      </c>
      <c r="K527" t="s">
        <v>40</v>
      </c>
      <c r="L527" s="70" t="s">
        <v>21</v>
      </c>
      <c r="M527" s="70" t="s">
        <v>3966</v>
      </c>
      <c r="N527" s="37" t="s">
        <v>67</v>
      </c>
      <c r="O527" s="37" t="s">
        <v>67</v>
      </c>
      <c r="P527" s="37" t="s">
        <v>230</v>
      </c>
      <c r="Q527" s="75" t="s">
        <v>516</v>
      </c>
      <c r="R527" t="s">
        <v>3691</v>
      </c>
      <c r="S527" s="38">
        <v>0.25</v>
      </c>
      <c r="T527">
        <v>1</v>
      </c>
      <c r="U527">
        <v>0</v>
      </c>
      <c r="V527" s="43">
        <f>SUMIF(ResumenCotizacion!$C:$C,E527,ResumenCotizacion!$P:$P)</f>
        <v>0</v>
      </c>
      <c r="W527" s="68">
        <f>IF(H527="USD",S527*SolCotizacion!$J$18,S527)</f>
        <v>980.87249999999995</v>
      </c>
      <c r="X527" s="3">
        <f>ROUND(W527/(1-VLOOKUP("Total porcentaje:",ResumenCotizacion!$F:$H,3,0)),2)</f>
        <v>1066.17</v>
      </c>
      <c r="Y527" s="3">
        <f t="shared" si="35"/>
        <v>0</v>
      </c>
    </row>
    <row r="528" spans="1:25" ht="14.25" x14ac:dyDescent="0.2">
      <c r="A528" s="18" t="str">
        <f t="shared" si="32"/>
        <v>Catalogo principalOVS_ES ACADEMICOF2R-00009</v>
      </c>
      <c r="B528" s="18" t="str">
        <f t="shared" si="33"/>
        <v>F2R-00009OVS_ES ACADEMICO</v>
      </c>
      <c r="C528" s="18"/>
      <c r="D528" t="s">
        <v>122</v>
      </c>
      <c r="E528" t="s">
        <v>517</v>
      </c>
      <c r="F528" t="s">
        <v>230</v>
      </c>
      <c r="G528" s="18" t="str">
        <f t="shared" si="34"/>
        <v>Catalogo principal</v>
      </c>
      <c r="H528" s="43" t="s">
        <v>121</v>
      </c>
      <c r="I528" s="37" t="s">
        <v>67</v>
      </c>
      <c r="J528" t="s">
        <v>4563</v>
      </c>
      <c r="K528" t="s">
        <v>40</v>
      </c>
      <c r="L528" s="70" t="s">
        <v>21</v>
      </c>
      <c r="M528" s="70" t="s">
        <v>3966</v>
      </c>
      <c r="N528" s="37" t="s">
        <v>67</v>
      </c>
      <c r="O528" s="37" t="s">
        <v>67</v>
      </c>
      <c r="P528" s="37" t="s">
        <v>230</v>
      </c>
      <c r="Q528" s="75" t="s">
        <v>517</v>
      </c>
      <c r="R528" t="s">
        <v>3691</v>
      </c>
      <c r="S528" s="38">
        <v>0.17</v>
      </c>
      <c r="T528">
        <v>1</v>
      </c>
      <c r="U528">
        <v>0</v>
      </c>
      <c r="V528" s="43">
        <f>SUMIF(ResumenCotizacion!$C:$C,E528,ResumenCotizacion!$P:$P)</f>
        <v>0</v>
      </c>
      <c r="W528" s="68">
        <f>IF(H528="USD",S528*SolCotizacion!$J$18,S528)</f>
        <v>666.99329999999998</v>
      </c>
      <c r="X528" s="3">
        <f>ROUND(W528/(1-VLOOKUP("Total porcentaje:",ResumenCotizacion!$F:$H,3,0)),2)</f>
        <v>724.99</v>
      </c>
      <c r="Y528" s="3">
        <f t="shared" si="35"/>
        <v>0</v>
      </c>
    </row>
    <row r="529" spans="1:25" ht="14.25" x14ac:dyDescent="0.2">
      <c r="A529" s="18" t="str">
        <f t="shared" si="32"/>
        <v>Catalogo principalOVS_ES ACADEMICOF3X-00001</v>
      </c>
      <c r="B529" s="18" t="str">
        <f t="shared" si="33"/>
        <v>F3X-00001OVS_ES ACADEMICO</v>
      </c>
      <c r="C529" s="18"/>
      <c r="D529" t="s">
        <v>122</v>
      </c>
      <c r="E529" t="s">
        <v>518</v>
      </c>
      <c r="F529" t="s">
        <v>230</v>
      </c>
      <c r="G529" s="18" t="str">
        <f t="shared" si="34"/>
        <v>Catalogo principal</v>
      </c>
      <c r="H529" s="43" t="s">
        <v>121</v>
      </c>
      <c r="I529" s="37" t="s">
        <v>67</v>
      </c>
      <c r="J529" t="s">
        <v>3784</v>
      </c>
      <c r="K529" t="s">
        <v>40</v>
      </c>
      <c r="L529" s="70" t="s">
        <v>21</v>
      </c>
      <c r="M529" s="70" t="s">
        <v>28</v>
      </c>
      <c r="N529" s="37" t="s">
        <v>67</v>
      </c>
      <c r="O529" s="37" t="s">
        <v>67</v>
      </c>
      <c r="P529" s="37" t="s">
        <v>230</v>
      </c>
      <c r="Q529" s="75" t="s">
        <v>518</v>
      </c>
      <c r="R529" t="s">
        <v>3691</v>
      </c>
      <c r="S529" s="38">
        <v>2</v>
      </c>
      <c r="T529">
        <v>1</v>
      </c>
      <c r="U529">
        <v>0</v>
      </c>
      <c r="V529" s="43">
        <f>SUMIF(ResumenCotizacion!$C:$C,E529,ResumenCotizacion!$P:$P)</f>
        <v>0</v>
      </c>
      <c r="W529" s="68">
        <f>IF(H529="USD",S529*SolCotizacion!$J$18,S529)</f>
        <v>7846.98</v>
      </c>
      <c r="X529" s="3">
        <f>ROUND(W529/(1-VLOOKUP("Total porcentaje:",ResumenCotizacion!$F:$H,3,0)),2)</f>
        <v>8529.33</v>
      </c>
      <c r="Y529" s="3">
        <f t="shared" si="35"/>
        <v>0</v>
      </c>
    </row>
    <row r="530" spans="1:25" ht="14.25" x14ac:dyDescent="0.2">
      <c r="A530" s="18" t="str">
        <f t="shared" si="32"/>
        <v>Catalogo principalOVS_ES ACADEMICOF3X-00002</v>
      </c>
      <c r="B530" s="18" t="str">
        <f t="shared" si="33"/>
        <v>F3X-00002OVS_ES ACADEMICO</v>
      </c>
      <c r="C530" s="18"/>
      <c r="D530" t="s">
        <v>122</v>
      </c>
      <c r="E530" t="s">
        <v>519</v>
      </c>
      <c r="F530" t="s">
        <v>230</v>
      </c>
      <c r="G530" s="18" t="str">
        <f t="shared" si="34"/>
        <v>Catalogo principal</v>
      </c>
      <c r="H530" s="43" t="s">
        <v>121</v>
      </c>
      <c r="I530" s="37" t="s">
        <v>67</v>
      </c>
      <c r="J530" t="s">
        <v>4564</v>
      </c>
      <c r="K530" t="s">
        <v>40</v>
      </c>
      <c r="L530" s="70" t="s">
        <v>21</v>
      </c>
      <c r="M530" s="70" t="s">
        <v>3966</v>
      </c>
      <c r="N530" s="37" t="s">
        <v>67</v>
      </c>
      <c r="O530" s="37" t="s">
        <v>67</v>
      </c>
      <c r="P530" s="37" t="s">
        <v>230</v>
      </c>
      <c r="Q530" s="75" t="s">
        <v>519</v>
      </c>
      <c r="R530" t="s">
        <v>3691</v>
      </c>
      <c r="S530" s="38">
        <v>0</v>
      </c>
      <c r="T530">
        <v>1</v>
      </c>
      <c r="U530">
        <v>0</v>
      </c>
      <c r="V530" s="43">
        <f>SUMIF(ResumenCotizacion!$C:$C,E530,ResumenCotizacion!$P:$P)</f>
        <v>0</v>
      </c>
      <c r="W530" s="68">
        <f>IF(H530="USD",S530*SolCotizacion!$J$18,S530)</f>
        <v>0</v>
      </c>
      <c r="X530" s="3">
        <f>ROUND(W530/(1-VLOOKUP("Total porcentaje:",ResumenCotizacion!$F:$H,3,0)),2)</f>
        <v>0</v>
      </c>
      <c r="Y530" s="3">
        <f t="shared" si="35"/>
        <v>0</v>
      </c>
    </row>
    <row r="531" spans="1:25" ht="14.25" x14ac:dyDescent="0.2">
      <c r="A531" s="18" t="str">
        <f t="shared" si="32"/>
        <v>Catalogo principalOVS_ES ACADEMICOF3X-00003</v>
      </c>
      <c r="B531" s="18" t="str">
        <f t="shared" si="33"/>
        <v>F3X-00003OVS_ES ACADEMICO</v>
      </c>
      <c r="C531" s="18"/>
      <c r="D531" t="s">
        <v>122</v>
      </c>
      <c r="E531" t="s">
        <v>520</v>
      </c>
      <c r="F531" t="s">
        <v>230</v>
      </c>
      <c r="G531" s="18" t="str">
        <f t="shared" si="34"/>
        <v>Catalogo principal</v>
      </c>
      <c r="H531" s="43" t="s">
        <v>121</v>
      </c>
      <c r="I531" s="37" t="s">
        <v>67</v>
      </c>
      <c r="J531" t="s">
        <v>4565</v>
      </c>
      <c r="K531" t="s">
        <v>40</v>
      </c>
      <c r="L531" s="70" t="s">
        <v>21</v>
      </c>
      <c r="M531" s="70" t="s">
        <v>3966</v>
      </c>
      <c r="N531" s="37" t="s">
        <v>67</v>
      </c>
      <c r="O531" s="37" t="s">
        <v>67</v>
      </c>
      <c r="P531" s="37" t="s">
        <v>230</v>
      </c>
      <c r="Q531" s="75" t="s">
        <v>520</v>
      </c>
      <c r="R531" t="s">
        <v>3691</v>
      </c>
      <c r="S531" s="38">
        <v>0</v>
      </c>
      <c r="T531">
        <v>1</v>
      </c>
      <c r="U531">
        <v>0</v>
      </c>
      <c r="V531" s="43">
        <f>SUMIF(ResumenCotizacion!$C:$C,E531,ResumenCotizacion!$P:$P)</f>
        <v>0</v>
      </c>
      <c r="W531" s="68">
        <f>IF(H531="USD",S531*SolCotizacion!$J$18,S531)</f>
        <v>0</v>
      </c>
      <c r="X531" s="3">
        <f>ROUND(W531/(1-VLOOKUP("Total porcentaje:",ResumenCotizacion!$F:$H,3,0)),2)</f>
        <v>0</v>
      </c>
      <c r="Y531" s="3">
        <f t="shared" si="35"/>
        <v>0</v>
      </c>
    </row>
    <row r="532" spans="1:25" ht="14.25" x14ac:dyDescent="0.2">
      <c r="A532" s="18" t="str">
        <f t="shared" si="32"/>
        <v>Catalogo principalOVS_ES ACADEMICOF3X-00004</v>
      </c>
      <c r="B532" s="18" t="str">
        <f t="shared" si="33"/>
        <v>F3X-00004OVS_ES ACADEMICO</v>
      </c>
      <c r="C532" s="18"/>
      <c r="D532" t="s">
        <v>122</v>
      </c>
      <c r="E532" t="s">
        <v>521</v>
      </c>
      <c r="F532" t="s">
        <v>230</v>
      </c>
      <c r="G532" s="18" t="str">
        <f t="shared" si="34"/>
        <v>Catalogo principal</v>
      </c>
      <c r="H532" s="43" t="s">
        <v>121</v>
      </c>
      <c r="I532" s="37" t="s">
        <v>67</v>
      </c>
      <c r="J532" t="s">
        <v>3785</v>
      </c>
      <c r="K532" t="s">
        <v>40</v>
      </c>
      <c r="L532" s="70" t="s">
        <v>21</v>
      </c>
      <c r="M532" s="70" t="s">
        <v>28</v>
      </c>
      <c r="N532" s="37" t="s">
        <v>67</v>
      </c>
      <c r="O532" s="37" t="s">
        <v>67</v>
      </c>
      <c r="P532" s="37" t="s">
        <v>230</v>
      </c>
      <c r="Q532" s="75" t="s">
        <v>521</v>
      </c>
      <c r="R532" t="s">
        <v>3691</v>
      </c>
      <c r="S532" s="38">
        <v>1.5</v>
      </c>
      <c r="T532">
        <v>1</v>
      </c>
      <c r="U532">
        <v>0</v>
      </c>
      <c r="V532" s="43">
        <f>SUMIF(ResumenCotizacion!$C:$C,E532,ResumenCotizacion!$P:$P)</f>
        <v>0</v>
      </c>
      <c r="W532" s="68">
        <f>IF(H532="USD",S532*SolCotizacion!$J$18,S532)</f>
        <v>5885.2349999999997</v>
      </c>
      <c r="X532" s="3">
        <f>ROUND(W532/(1-VLOOKUP("Total porcentaje:",ResumenCotizacion!$F:$H,3,0)),2)</f>
        <v>6396.99</v>
      </c>
      <c r="Y532" s="3">
        <f t="shared" si="35"/>
        <v>0</v>
      </c>
    </row>
    <row r="533" spans="1:25" ht="14.25" x14ac:dyDescent="0.2">
      <c r="A533" s="18" t="str">
        <f t="shared" si="32"/>
        <v>Catalogo principalOVS_ES ACADEMICOF52-01945</v>
      </c>
      <c r="B533" s="18" t="str">
        <f t="shared" si="33"/>
        <v>F52-01945OVS_ES ACADEMICO</v>
      </c>
      <c r="C533" s="18"/>
      <c r="D533" t="s">
        <v>122</v>
      </c>
      <c r="E533" t="s">
        <v>522</v>
      </c>
      <c r="F533" t="s">
        <v>230</v>
      </c>
      <c r="G533" s="18" t="str">
        <f t="shared" si="34"/>
        <v>Catalogo principal</v>
      </c>
      <c r="H533" s="43" t="s">
        <v>121</v>
      </c>
      <c r="I533" s="37" t="s">
        <v>67</v>
      </c>
      <c r="J533" t="s">
        <v>4566</v>
      </c>
      <c r="K533" t="s">
        <v>40</v>
      </c>
      <c r="L533" s="70" t="s">
        <v>21</v>
      </c>
      <c r="M533" s="70" t="s">
        <v>3946</v>
      </c>
      <c r="N533" s="37" t="s">
        <v>67</v>
      </c>
      <c r="O533" s="37" t="s">
        <v>67</v>
      </c>
      <c r="P533" s="37" t="s">
        <v>230</v>
      </c>
      <c r="Q533" s="75" t="s">
        <v>522</v>
      </c>
      <c r="R533" t="s">
        <v>3696</v>
      </c>
      <c r="S533" s="38">
        <v>2047</v>
      </c>
      <c r="T533">
        <v>1</v>
      </c>
      <c r="U533">
        <v>0</v>
      </c>
      <c r="V533" s="43">
        <f>SUMIF(ResumenCotizacion!$C:$C,E533,ResumenCotizacion!$P:$P)</f>
        <v>0</v>
      </c>
      <c r="W533" s="68">
        <f>IF(H533="USD",S533*SolCotizacion!$J$18,S533)</f>
        <v>8031384.0299999993</v>
      </c>
      <c r="X533" s="3">
        <f>ROUND(W533/(1-VLOOKUP("Total porcentaje:",ResumenCotizacion!$F:$H,3,0)),2)</f>
        <v>8729765.25</v>
      </c>
      <c r="Y533" s="3">
        <f t="shared" si="35"/>
        <v>0</v>
      </c>
    </row>
    <row r="534" spans="1:25" ht="14.25" x14ac:dyDescent="0.2">
      <c r="A534" s="18" t="str">
        <f t="shared" si="32"/>
        <v>Catalogo principalOVS_ES ACADEMICOF52-01946</v>
      </c>
      <c r="B534" s="18" t="str">
        <f t="shared" si="33"/>
        <v>F52-01946OVS_ES ACADEMICO</v>
      </c>
      <c r="C534" s="18"/>
      <c r="D534" t="s">
        <v>122</v>
      </c>
      <c r="E534" t="s">
        <v>523</v>
      </c>
      <c r="F534" t="s">
        <v>230</v>
      </c>
      <c r="G534" s="18" t="str">
        <f t="shared" si="34"/>
        <v>Catalogo principal</v>
      </c>
      <c r="H534" s="43" t="s">
        <v>121</v>
      </c>
      <c r="I534" s="37" t="s">
        <v>67</v>
      </c>
      <c r="J534" t="s">
        <v>4567</v>
      </c>
      <c r="K534" t="s">
        <v>40</v>
      </c>
      <c r="L534" s="70" t="s">
        <v>21</v>
      </c>
      <c r="M534" s="70" t="s">
        <v>3946</v>
      </c>
      <c r="N534" s="37" t="s">
        <v>67</v>
      </c>
      <c r="O534" s="37" t="s">
        <v>67</v>
      </c>
      <c r="P534" s="37" t="s">
        <v>230</v>
      </c>
      <c r="Q534" s="75" t="s">
        <v>523</v>
      </c>
      <c r="R534" t="s">
        <v>3696</v>
      </c>
      <c r="S534" s="38">
        <v>2047</v>
      </c>
      <c r="T534">
        <v>1</v>
      </c>
      <c r="U534">
        <v>0</v>
      </c>
      <c r="V534" s="43">
        <f>SUMIF(ResumenCotizacion!$C:$C,E534,ResumenCotizacion!$P:$P)</f>
        <v>0</v>
      </c>
      <c r="W534" s="68">
        <f>IF(H534="USD",S534*SolCotizacion!$J$18,S534)</f>
        <v>8031384.0299999993</v>
      </c>
      <c r="X534" s="3">
        <f>ROUND(W534/(1-VLOOKUP("Total porcentaje:",ResumenCotizacion!$F:$H,3,0)),2)</f>
        <v>8729765.25</v>
      </c>
      <c r="Y534" s="3">
        <f t="shared" si="35"/>
        <v>0</v>
      </c>
    </row>
    <row r="535" spans="1:25" ht="14.25" x14ac:dyDescent="0.2">
      <c r="A535" s="18" t="str">
        <f t="shared" si="32"/>
        <v>Catalogo principalOVS_ES ACADEMICOF52-02171</v>
      </c>
      <c r="B535" s="18" t="str">
        <f t="shared" si="33"/>
        <v>F52-02171OVS_ES ACADEMICO</v>
      </c>
      <c r="C535" s="18"/>
      <c r="D535" t="s">
        <v>122</v>
      </c>
      <c r="E535" t="s">
        <v>524</v>
      </c>
      <c r="F535" t="s">
        <v>230</v>
      </c>
      <c r="G535" s="18" t="str">
        <f t="shared" si="34"/>
        <v>Catalogo principal</v>
      </c>
      <c r="H535" s="43" t="s">
        <v>121</v>
      </c>
      <c r="I535" s="37" t="s">
        <v>67</v>
      </c>
      <c r="J535" t="s">
        <v>4568</v>
      </c>
      <c r="K535" t="s">
        <v>40</v>
      </c>
      <c r="L535" s="70" t="s">
        <v>21</v>
      </c>
      <c r="M535" s="70" t="s">
        <v>3963</v>
      </c>
      <c r="N535" s="37" t="s">
        <v>67</v>
      </c>
      <c r="O535" s="37" t="s">
        <v>67</v>
      </c>
      <c r="P535" s="37" t="s">
        <v>230</v>
      </c>
      <c r="Q535" s="75" t="s">
        <v>524</v>
      </c>
      <c r="R535" t="s">
        <v>3696</v>
      </c>
      <c r="S535" s="38">
        <v>1941</v>
      </c>
      <c r="T535">
        <v>1</v>
      </c>
      <c r="U535">
        <v>0</v>
      </c>
      <c r="V535" s="43">
        <f>SUMIF(ResumenCotizacion!$C:$C,E535,ResumenCotizacion!$P:$P)</f>
        <v>0</v>
      </c>
      <c r="W535" s="68">
        <f>IF(H535="USD",S535*SolCotizacion!$J$18,S535)</f>
        <v>7615494.0899999999</v>
      </c>
      <c r="X535" s="3">
        <f>ROUND(W535/(1-VLOOKUP("Total porcentaje:",ResumenCotizacion!$F:$H,3,0)),2)</f>
        <v>8277710.9699999997</v>
      </c>
      <c r="Y535" s="3">
        <f t="shared" si="35"/>
        <v>0</v>
      </c>
    </row>
    <row r="536" spans="1:25" ht="14.25" x14ac:dyDescent="0.2">
      <c r="A536" s="18" t="str">
        <f t="shared" si="32"/>
        <v>Catalogo principalOVS_ES ACADEMICOF52-02172</v>
      </c>
      <c r="B536" s="18" t="str">
        <f t="shared" si="33"/>
        <v>F52-02172OVS_ES ACADEMICO</v>
      </c>
      <c r="C536" s="18"/>
      <c r="D536" t="s">
        <v>122</v>
      </c>
      <c r="E536" t="s">
        <v>525</v>
      </c>
      <c r="F536" t="s">
        <v>230</v>
      </c>
      <c r="G536" s="18" t="str">
        <f t="shared" si="34"/>
        <v>Catalogo principal</v>
      </c>
      <c r="H536" s="43" t="s">
        <v>121</v>
      </c>
      <c r="I536" s="37" t="s">
        <v>67</v>
      </c>
      <c r="J536" t="s">
        <v>4569</v>
      </c>
      <c r="K536" t="s">
        <v>40</v>
      </c>
      <c r="L536" s="70" t="s">
        <v>21</v>
      </c>
      <c r="M536" s="70" t="s">
        <v>3963</v>
      </c>
      <c r="N536" s="37" t="s">
        <v>67</v>
      </c>
      <c r="O536" s="37" t="s">
        <v>67</v>
      </c>
      <c r="P536" s="37" t="s">
        <v>230</v>
      </c>
      <c r="Q536" s="75" t="s">
        <v>525</v>
      </c>
      <c r="R536" t="s">
        <v>3696</v>
      </c>
      <c r="S536" s="38">
        <v>1941</v>
      </c>
      <c r="T536">
        <v>1</v>
      </c>
      <c r="U536">
        <v>0</v>
      </c>
      <c r="V536" s="43">
        <f>SUMIF(ResumenCotizacion!$C:$C,E536,ResumenCotizacion!$P:$P)</f>
        <v>0</v>
      </c>
      <c r="W536" s="68">
        <f>IF(H536="USD",S536*SolCotizacion!$J$18,S536)</f>
        <v>7615494.0899999999</v>
      </c>
      <c r="X536" s="3">
        <f>ROUND(W536/(1-VLOOKUP("Total porcentaje:",ResumenCotizacion!$F:$H,3,0)),2)</f>
        <v>8277710.9699999997</v>
      </c>
      <c r="Y536" s="3">
        <f t="shared" si="35"/>
        <v>0</v>
      </c>
    </row>
    <row r="537" spans="1:25" ht="14.25" x14ac:dyDescent="0.2">
      <c r="A537" s="18" t="str">
        <f t="shared" si="32"/>
        <v>Catalogo principalOVS_ES ACADEMICOF52-02173</v>
      </c>
      <c r="B537" s="18" t="str">
        <f t="shared" si="33"/>
        <v>F52-02173OVS_ES ACADEMICO</v>
      </c>
      <c r="C537" s="18"/>
      <c r="D537" t="s">
        <v>122</v>
      </c>
      <c r="E537" t="s">
        <v>526</v>
      </c>
      <c r="F537" t="s">
        <v>230</v>
      </c>
      <c r="G537" s="18" t="str">
        <f t="shared" si="34"/>
        <v>Catalogo principal</v>
      </c>
      <c r="H537" s="43" t="s">
        <v>121</v>
      </c>
      <c r="I537" s="37" t="s">
        <v>67</v>
      </c>
      <c r="J537" t="s">
        <v>4570</v>
      </c>
      <c r="K537" t="s">
        <v>40</v>
      </c>
      <c r="L537" s="70" t="s">
        <v>21</v>
      </c>
      <c r="M537" s="70" t="s">
        <v>3963</v>
      </c>
      <c r="N537" s="37" t="s">
        <v>67</v>
      </c>
      <c r="O537" s="37" t="s">
        <v>67</v>
      </c>
      <c r="P537" s="37" t="s">
        <v>230</v>
      </c>
      <c r="Q537" s="75" t="s">
        <v>526</v>
      </c>
      <c r="R537" t="s">
        <v>3696</v>
      </c>
      <c r="S537" s="38">
        <v>1550</v>
      </c>
      <c r="T537">
        <v>1</v>
      </c>
      <c r="U537">
        <v>0</v>
      </c>
      <c r="V537" s="43">
        <f>SUMIF(ResumenCotizacion!$C:$C,E537,ResumenCotizacion!$P:$P)</f>
        <v>0</v>
      </c>
      <c r="W537" s="68">
        <f>IF(H537="USD",S537*SolCotizacion!$J$18,S537)</f>
        <v>6081409.5</v>
      </c>
      <c r="X537" s="3">
        <f>ROUND(W537/(1-VLOOKUP("Total porcentaje:",ResumenCotizacion!$F:$H,3,0)),2)</f>
        <v>6610227.7199999997</v>
      </c>
      <c r="Y537" s="3">
        <f t="shared" si="35"/>
        <v>0</v>
      </c>
    </row>
    <row r="538" spans="1:25" ht="14.25" x14ac:dyDescent="0.2">
      <c r="A538" s="18" t="str">
        <f t="shared" si="32"/>
        <v>Catalogo principalOVS_ES ACADEMICOF52-02174</v>
      </c>
      <c r="B538" s="18" t="str">
        <f t="shared" si="33"/>
        <v>F52-02174OVS_ES ACADEMICO</v>
      </c>
      <c r="C538" s="18"/>
      <c r="D538" t="s">
        <v>122</v>
      </c>
      <c r="E538" t="s">
        <v>527</v>
      </c>
      <c r="F538" t="s">
        <v>230</v>
      </c>
      <c r="G538" s="18" t="str">
        <f t="shared" si="34"/>
        <v>Catalogo principal</v>
      </c>
      <c r="H538" s="43" t="s">
        <v>121</v>
      </c>
      <c r="I538" s="37" t="s">
        <v>67</v>
      </c>
      <c r="J538" t="s">
        <v>4571</v>
      </c>
      <c r="K538" t="s">
        <v>40</v>
      </c>
      <c r="L538" s="70" t="s">
        <v>21</v>
      </c>
      <c r="M538" s="70" t="s">
        <v>3963</v>
      </c>
      <c r="N538" s="37" t="s">
        <v>67</v>
      </c>
      <c r="O538" s="37" t="s">
        <v>67</v>
      </c>
      <c r="P538" s="37" t="s">
        <v>230</v>
      </c>
      <c r="Q538" s="75" t="s">
        <v>527</v>
      </c>
      <c r="R538" t="s">
        <v>3696</v>
      </c>
      <c r="S538" s="38">
        <v>1550</v>
      </c>
      <c r="T538">
        <v>1</v>
      </c>
      <c r="U538">
        <v>0</v>
      </c>
      <c r="V538" s="43">
        <f>SUMIF(ResumenCotizacion!$C:$C,E538,ResumenCotizacion!$P:$P)</f>
        <v>0</v>
      </c>
      <c r="W538" s="68">
        <f>IF(H538="USD",S538*SolCotizacion!$J$18,S538)</f>
        <v>6081409.5</v>
      </c>
      <c r="X538" s="3">
        <f>ROUND(W538/(1-VLOOKUP("Total porcentaje:",ResumenCotizacion!$F:$H,3,0)),2)</f>
        <v>6610227.7199999997</v>
      </c>
      <c r="Y538" s="3">
        <f t="shared" si="35"/>
        <v>0</v>
      </c>
    </row>
    <row r="539" spans="1:25" ht="14.25" x14ac:dyDescent="0.2">
      <c r="A539" s="18" t="str">
        <f t="shared" si="32"/>
        <v>Catalogo principalOVS_ES ACADEMICOFTJ-00001</v>
      </c>
      <c r="B539" s="18" t="str">
        <f t="shared" si="33"/>
        <v>FTJ-00001OVS_ES ACADEMICO</v>
      </c>
      <c r="C539" s="18"/>
      <c r="D539" t="s">
        <v>122</v>
      </c>
      <c r="E539" t="s">
        <v>528</v>
      </c>
      <c r="F539" t="s">
        <v>230</v>
      </c>
      <c r="G539" s="18" t="str">
        <f t="shared" si="34"/>
        <v>Catalogo principal</v>
      </c>
      <c r="H539" s="43" t="s">
        <v>121</v>
      </c>
      <c r="I539" s="37" t="s">
        <v>67</v>
      </c>
      <c r="J539" t="s">
        <v>3786</v>
      </c>
      <c r="K539" t="s">
        <v>40</v>
      </c>
      <c r="L539" s="70" t="s">
        <v>21</v>
      </c>
      <c r="M539" s="70" t="s">
        <v>28</v>
      </c>
      <c r="N539" s="37" t="s">
        <v>67</v>
      </c>
      <c r="O539" s="37" t="s">
        <v>67</v>
      </c>
      <c r="P539" s="37" t="s">
        <v>230</v>
      </c>
      <c r="Q539" s="75" t="s">
        <v>528</v>
      </c>
      <c r="R539" t="s">
        <v>3691</v>
      </c>
      <c r="S539" s="38">
        <v>1.5</v>
      </c>
      <c r="T539">
        <v>1</v>
      </c>
      <c r="U539">
        <v>0</v>
      </c>
      <c r="V539" s="43">
        <f>SUMIF(ResumenCotizacion!$C:$C,E539,ResumenCotizacion!$P:$P)</f>
        <v>0</v>
      </c>
      <c r="W539" s="68">
        <f>IF(H539="USD",S539*SolCotizacion!$J$18,S539)</f>
        <v>5885.2349999999997</v>
      </c>
      <c r="X539" s="3">
        <f>ROUND(W539/(1-VLOOKUP("Total porcentaje:",ResumenCotizacion!$F:$H,3,0)),2)</f>
        <v>6396.99</v>
      </c>
      <c r="Y539" s="3">
        <f t="shared" si="35"/>
        <v>0</v>
      </c>
    </row>
    <row r="540" spans="1:25" ht="14.25" x14ac:dyDescent="0.2">
      <c r="A540" s="18" t="str">
        <f t="shared" si="32"/>
        <v>Catalogo principalOVS_ES ACADEMICOFTK-00001</v>
      </c>
      <c r="B540" s="18" t="str">
        <f t="shared" si="33"/>
        <v>FTK-00001OVS_ES ACADEMICO</v>
      </c>
      <c r="C540" s="18"/>
      <c r="D540" t="s">
        <v>122</v>
      </c>
      <c r="E540" t="s">
        <v>529</v>
      </c>
      <c r="F540" t="s">
        <v>230</v>
      </c>
      <c r="G540" s="18" t="str">
        <f t="shared" si="34"/>
        <v>Catalogo principal</v>
      </c>
      <c r="H540" s="43" t="s">
        <v>121</v>
      </c>
      <c r="I540" s="37" t="s">
        <v>67</v>
      </c>
      <c r="J540" t="s">
        <v>4572</v>
      </c>
      <c r="K540" t="s">
        <v>40</v>
      </c>
      <c r="L540" s="70" t="s">
        <v>21</v>
      </c>
      <c r="M540" s="70" t="s">
        <v>3966</v>
      </c>
      <c r="N540" s="37" t="s">
        <v>67</v>
      </c>
      <c r="O540" s="37" t="s">
        <v>67</v>
      </c>
      <c r="P540" s="37" t="s">
        <v>230</v>
      </c>
      <c r="Q540" s="75" t="s">
        <v>529</v>
      </c>
      <c r="R540" t="s">
        <v>3691</v>
      </c>
      <c r="S540" s="38">
        <v>2.2000000000000002</v>
      </c>
      <c r="T540">
        <v>1</v>
      </c>
      <c r="U540">
        <v>0</v>
      </c>
      <c r="V540" s="43">
        <f>SUMIF(ResumenCotizacion!$C:$C,E540,ResumenCotizacion!$P:$P)</f>
        <v>0</v>
      </c>
      <c r="W540" s="68">
        <f>IF(H540="USD",S540*SolCotizacion!$J$18,S540)</f>
        <v>8631.6779999999999</v>
      </c>
      <c r="X540" s="3">
        <f>ROUND(W540/(1-VLOOKUP("Total porcentaje:",ResumenCotizacion!$F:$H,3,0)),2)</f>
        <v>9382.26</v>
      </c>
      <c r="Y540" s="3">
        <f t="shared" si="35"/>
        <v>0</v>
      </c>
    </row>
    <row r="541" spans="1:25" ht="14.25" x14ac:dyDescent="0.2">
      <c r="A541" s="18" t="str">
        <f t="shared" si="32"/>
        <v>Catalogo principalOVS_ES ACADEMICOFTK-00002</v>
      </c>
      <c r="B541" s="18" t="str">
        <f t="shared" si="33"/>
        <v>FTK-00002OVS_ES ACADEMICO</v>
      </c>
      <c r="C541" s="18"/>
      <c r="D541" t="s">
        <v>122</v>
      </c>
      <c r="E541" t="s">
        <v>530</v>
      </c>
      <c r="F541" t="s">
        <v>230</v>
      </c>
      <c r="G541" s="18" t="str">
        <f t="shared" si="34"/>
        <v>Catalogo principal</v>
      </c>
      <c r="H541" s="43" t="s">
        <v>121</v>
      </c>
      <c r="I541" s="37" t="s">
        <v>67</v>
      </c>
      <c r="J541" t="s">
        <v>4573</v>
      </c>
      <c r="K541" t="s">
        <v>40</v>
      </c>
      <c r="L541" s="70" t="s">
        <v>21</v>
      </c>
      <c r="M541" s="70" t="s">
        <v>3966</v>
      </c>
      <c r="N541" s="37" t="s">
        <v>67</v>
      </c>
      <c r="O541" s="37" t="s">
        <v>67</v>
      </c>
      <c r="P541" s="37" t="s">
        <v>230</v>
      </c>
      <c r="Q541" s="75" t="s">
        <v>530</v>
      </c>
      <c r="R541" t="s">
        <v>3691</v>
      </c>
      <c r="S541" s="38">
        <v>2.2000000000000002</v>
      </c>
      <c r="T541">
        <v>1</v>
      </c>
      <c r="U541">
        <v>0</v>
      </c>
      <c r="V541" s="43">
        <f>SUMIF(ResumenCotizacion!$C:$C,E541,ResumenCotizacion!$P:$P)</f>
        <v>0</v>
      </c>
      <c r="W541" s="68">
        <f>IF(H541="USD",S541*SolCotizacion!$J$18,S541)</f>
        <v>8631.6779999999999</v>
      </c>
      <c r="X541" s="3">
        <f>ROUND(W541/(1-VLOOKUP("Total porcentaje:",ResumenCotizacion!$F:$H,3,0)),2)</f>
        <v>9382.26</v>
      </c>
      <c r="Y541" s="3">
        <f t="shared" si="35"/>
        <v>0</v>
      </c>
    </row>
    <row r="542" spans="1:25" ht="14.25" x14ac:dyDescent="0.2">
      <c r="A542" s="18" t="str">
        <f t="shared" si="32"/>
        <v>Catalogo principalOVS_ES ACADEMICOFYS-00001</v>
      </c>
      <c r="B542" s="18" t="str">
        <f t="shared" si="33"/>
        <v>FYS-00001OVS_ES ACADEMICO</v>
      </c>
      <c r="C542" s="18"/>
      <c r="D542" t="s">
        <v>122</v>
      </c>
      <c r="E542" t="s">
        <v>531</v>
      </c>
      <c r="F542" t="s">
        <v>230</v>
      </c>
      <c r="G542" s="18" t="str">
        <f t="shared" si="34"/>
        <v>Catalogo principal</v>
      </c>
      <c r="H542" s="43" t="s">
        <v>121</v>
      </c>
      <c r="I542" s="37" t="s">
        <v>67</v>
      </c>
      <c r="J542" t="s">
        <v>4574</v>
      </c>
      <c r="K542" t="s">
        <v>40</v>
      </c>
      <c r="L542" s="70" t="s">
        <v>21</v>
      </c>
      <c r="M542" s="70" t="s">
        <v>3966</v>
      </c>
      <c r="N542" s="37" t="s">
        <v>67</v>
      </c>
      <c r="O542" s="37" t="s">
        <v>67</v>
      </c>
      <c r="P542" s="37" t="s">
        <v>230</v>
      </c>
      <c r="Q542" s="75" t="s">
        <v>531</v>
      </c>
      <c r="R542" t="s">
        <v>3691</v>
      </c>
      <c r="S542" s="38">
        <v>0.76</v>
      </c>
      <c r="T542">
        <v>1</v>
      </c>
      <c r="U542">
        <v>0</v>
      </c>
      <c r="V542" s="43">
        <f>SUMIF(ResumenCotizacion!$C:$C,E542,ResumenCotizacion!$P:$P)</f>
        <v>0</v>
      </c>
      <c r="W542" s="68">
        <f>IF(H542="USD",S542*SolCotizacion!$J$18,S542)</f>
        <v>2981.8523999999998</v>
      </c>
      <c r="X542" s="3">
        <f>ROUND(W542/(1-VLOOKUP("Total porcentaje:",ResumenCotizacion!$F:$H,3,0)),2)</f>
        <v>3241.14</v>
      </c>
      <c r="Y542" s="3">
        <f t="shared" si="35"/>
        <v>0</v>
      </c>
    </row>
    <row r="543" spans="1:25" ht="14.25" x14ac:dyDescent="0.2">
      <c r="A543" s="18" t="str">
        <f t="shared" si="32"/>
        <v>Catalogo principalOVS_ES ACADEMICOFYS-00002</v>
      </c>
      <c r="B543" s="18" t="str">
        <f t="shared" si="33"/>
        <v>FYS-00002OVS_ES ACADEMICO</v>
      </c>
      <c r="C543" s="18"/>
      <c r="D543" t="s">
        <v>122</v>
      </c>
      <c r="E543" t="s">
        <v>532</v>
      </c>
      <c r="F543" t="s">
        <v>230</v>
      </c>
      <c r="G543" s="18" t="str">
        <f t="shared" si="34"/>
        <v>Catalogo principal</v>
      </c>
      <c r="H543" s="43" t="s">
        <v>121</v>
      </c>
      <c r="I543" s="37" t="s">
        <v>67</v>
      </c>
      <c r="J543" t="s">
        <v>4575</v>
      </c>
      <c r="K543" t="s">
        <v>40</v>
      </c>
      <c r="L543" s="70" t="s">
        <v>21</v>
      </c>
      <c r="M543" s="70" t="s">
        <v>3966</v>
      </c>
      <c r="N543" s="37" t="s">
        <v>67</v>
      </c>
      <c r="O543" s="37" t="s">
        <v>67</v>
      </c>
      <c r="P543" s="37" t="s">
        <v>230</v>
      </c>
      <c r="Q543" s="75" t="s">
        <v>532</v>
      </c>
      <c r="R543" t="s">
        <v>3691</v>
      </c>
      <c r="S543" s="38">
        <v>0.76</v>
      </c>
      <c r="T543">
        <v>1</v>
      </c>
      <c r="U543">
        <v>0</v>
      </c>
      <c r="V543" s="43">
        <f>SUMIF(ResumenCotizacion!$C:$C,E543,ResumenCotizacion!$P:$P)</f>
        <v>0</v>
      </c>
      <c r="W543" s="68">
        <f>IF(H543="USD",S543*SolCotizacion!$J$18,S543)</f>
        <v>2981.8523999999998</v>
      </c>
      <c r="X543" s="3">
        <f>ROUND(W543/(1-VLOOKUP("Total porcentaje:",ResumenCotizacion!$F:$H,3,0)),2)</f>
        <v>3241.14</v>
      </c>
      <c r="Y543" s="3">
        <f t="shared" si="35"/>
        <v>0</v>
      </c>
    </row>
    <row r="544" spans="1:25" ht="14.25" x14ac:dyDescent="0.2">
      <c r="A544" s="18" t="str">
        <f t="shared" si="32"/>
        <v>Catalogo principalOVS_ES ACADEMICOFYS-00003</v>
      </c>
      <c r="B544" s="18" t="str">
        <f t="shared" si="33"/>
        <v>FYS-00003OVS_ES ACADEMICO</v>
      </c>
      <c r="C544" s="18"/>
      <c r="D544" t="s">
        <v>122</v>
      </c>
      <c r="E544" t="s">
        <v>533</v>
      </c>
      <c r="F544" t="s">
        <v>230</v>
      </c>
      <c r="G544" s="18" t="str">
        <f t="shared" si="34"/>
        <v>Catalogo principal</v>
      </c>
      <c r="H544" s="43" t="s">
        <v>121</v>
      </c>
      <c r="I544" s="37" t="s">
        <v>67</v>
      </c>
      <c r="J544" t="s">
        <v>4576</v>
      </c>
      <c r="K544" t="s">
        <v>40</v>
      </c>
      <c r="L544" s="70" t="s">
        <v>21</v>
      </c>
      <c r="M544" s="70" t="s">
        <v>3966</v>
      </c>
      <c r="N544" s="37" t="s">
        <v>67</v>
      </c>
      <c r="O544" s="37" t="s">
        <v>67</v>
      </c>
      <c r="P544" s="37" t="s">
        <v>230</v>
      </c>
      <c r="Q544" s="75" t="s">
        <v>533</v>
      </c>
      <c r="R544" t="s">
        <v>3691</v>
      </c>
      <c r="S544" s="38">
        <v>0</v>
      </c>
      <c r="T544">
        <v>1</v>
      </c>
      <c r="U544">
        <v>0</v>
      </c>
      <c r="V544" s="43">
        <f>SUMIF(ResumenCotizacion!$C:$C,E544,ResumenCotizacion!$P:$P)</f>
        <v>0</v>
      </c>
      <c r="W544" s="68">
        <f>IF(H544="USD",S544*SolCotizacion!$J$18,S544)</f>
        <v>0</v>
      </c>
      <c r="X544" s="3">
        <f>ROUND(W544/(1-VLOOKUP("Total porcentaje:",ResumenCotizacion!$F:$H,3,0)),2)</f>
        <v>0</v>
      </c>
      <c r="Y544" s="3">
        <f t="shared" si="35"/>
        <v>0</v>
      </c>
    </row>
    <row r="545" spans="1:25" ht="14.25" x14ac:dyDescent="0.2">
      <c r="A545" s="18" t="str">
        <f t="shared" si="32"/>
        <v>Catalogo principalOVS_ES ACADEMICOFYS-00004</v>
      </c>
      <c r="B545" s="18" t="str">
        <f t="shared" si="33"/>
        <v>FYS-00004OVS_ES ACADEMICO</v>
      </c>
      <c r="C545" s="18"/>
      <c r="D545" t="s">
        <v>122</v>
      </c>
      <c r="E545" t="s">
        <v>534</v>
      </c>
      <c r="F545" t="s">
        <v>230</v>
      </c>
      <c r="G545" s="18" t="str">
        <f t="shared" si="34"/>
        <v>Catalogo principal</v>
      </c>
      <c r="H545" s="43" t="s">
        <v>121</v>
      </c>
      <c r="I545" s="37" t="s">
        <v>67</v>
      </c>
      <c r="J545" t="s">
        <v>4577</v>
      </c>
      <c r="K545" t="s">
        <v>40</v>
      </c>
      <c r="L545" s="70" t="s">
        <v>21</v>
      </c>
      <c r="M545" s="70" t="s">
        <v>3966</v>
      </c>
      <c r="N545" s="37" t="s">
        <v>67</v>
      </c>
      <c r="O545" s="37" t="s">
        <v>67</v>
      </c>
      <c r="P545" s="37" t="s">
        <v>230</v>
      </c>
      <c r="Q545" s="75" t="s">
        <v>534</v>
      </c>
      <c r="R545" t="s">
        <v>3691</v>
      </c>
      <c r="S545" s="38">
        <v>0</v>
      </c>
      <c r="T545">
        <v>1</v>
      </c>
      <c r="U545">
        <v>0</v>
      </c>
      <c r="V545" s="43">
        <f>SUMIF(ResumenCotizacion!$C:$C,E545,ResumenCotizacion!$P:$P)</f>
        <v>0</v>
      </c>
      <c r="W545" s="68">
        <f>IF(H545="USD",S545*SolCotizacion!$J$18,S545)</f>
        <v>0</v>
      </c>
      <c r="X545" s="3">
        <f>ROUND(W545/(1-VLOOKUP("Total porcentaje:",ResumenCotizacion!$F:$H,3,0)),2)</f>
        <v>0</v>
      </c>
      <c r="Y545" s="3">
        <f t="shared" si="35"/>
        <v>0</v>
      </c>
    </row>
    <row r="546" spans="1:25" ht="14.25" x14ac:dyDescent="0.2">
      <c r="A546" s="18" t="str">
        <f t="shared" si="32"/>
        <v>Catalogo principalOVS_ES ACADEMICOFYT-00001</v>
      </c>
      <c r="B546" s="18" t="str">
        <f t="shared" si="33"/>
        <v>FYT-00001OVS_ES ACADEMICO</v>
      </c>
      <c r="C546" s="18"/>
      <c r="D546" t="s">
        <v>122</v>
      </c>
      <c r="E546" t="s">
        <v>535</v>
      </c>
      <c r="F546" t="s">
        <v>230</v>
      </c>
      <c r="G546" s="18" t="str">
        <f t="shared" si="34"/>
        <v>Catalogo principal</v>
      </c>
      <c r="H546" s="43" t="s">
        <v>121</v>
      </c>
      <c r="I546" s="37" t="s">
        <v>67</v>
      </c>
      <c r="J546" t="s">
        <v>4578</v>
      </c>
      <c r="K546" t="s">
        <v>40</v>
      </c>
      <c r="L546" s="70" t="s">
        <v>21</v>
      </c>
      <c r="M546" s="70" t="s">
        <v>3966</v>
      </c>
      <c r="N546" s="37" t="s">
        <v>67</v>
      </c>
      <c r="O546" s="37" t="s">
        <v>67</v>
      </c>
      <c r="P546" s="37" t="s">
        <v>230</v>
      </c>
      <c r="Q546" s="75" t="s">
        <v>535</v>
      </c>
      <c r="R546" t="s">
        <v>3691</v>
      </c>
      <c r="S546" s="38">
        <v>0.76</v>
      </c>
      <c r="T546">
        <v>1</v>
      </c>
      <c r="U546">
        <v>0</v>
      </c>
      <c r="V546" s="43">
        <f>SUMIF(ResumenCotizacion!$C:$C,E546,ResumenCotizacion!$P:$P)</f>
        <v>0</v>
      </c>
      <c r="W546" s="68">
        <f>IF(H546="USD",S546*SolCotizacion!$J$18,S546)</f>
        <v>2981.8523999999998</v>
      </c>
      <c r="X546" s="3">
        <f>ROUND(W546/(1-VLOOKUP("Total porcentaje:",ResumenCotizacion!$F:$H,3,0)),2)</f>
        <v>3241.14</v>
      </c>
      <c r="Y546" s="3">
        <f t="shared" si="35"/>
        <v>0</v>
      </c>
    </row>
    <row r="547" spans="1:25" ht="14.25" x14ac:dyDescent="0.2">
      <c r="A547" s="18" t="str">
        <f t="shared" si="32"/>
        <v>Catalogo principalOVS_ES ACADEMICOFYT-00002</v>
      </c>
      <c r="B547" s="18" t="str">
        <f t="shared" si="33"/>
        <v>FYT-00002OVS_ES ACADEMICO</v>
      </c>
      <c r="C547" s="18"/>
      <c r="D547" t="s">
        <v>122</v>
      </c>
      <c r="E547" t="s">
        <v>536</v>
      </c>
      <c r="F547" t="s">
        <v>230</v>
      </c>
      <c r="G547" s="18" t="str">
        <f t="shared" si="34"/>
        <v>Catalogo principal</v>
      </c>
      <c r="H547" s="43" t="s">
        <v>121</v>
      </c>
      <c r="I547" s="37" t="s">
        <v>67</v>
      </c>
      <c r="J547" t="s">
        <v>4579</v>
      </c>
      <c r="K547" t="s">
        <v>40</v>
      </c>
      <c r="L547" s="70" t="s">
        <v>21</v>
      </c>
      <c r="M547" s="70" t="s">
        <v>3966</v>
      </c>
      <c r="N547" s="37" t="s">
        <v>67</v>
      </c>
      <c r="O547" s="37" t="s">
        <v>67</v>
      </c>
      <c r="P547" s="37" t="s">
        <v>230</v>
      </c>
      <c r="Q547" s="75" t="s">
        <v>536</v>
      </c>
      <c r="R547" t="s">
        <v>3691</v>
      </c>
      <c r="S547" s="38">
        <v>0</v>
      </c>
      <c r="T547">
        <v>1</v>
      </c>
      <c r="U547">
        <v>0</v>
      </c>
      <c r="V547" s="43">
        <f>SUMIF(ResumenCotizacion!$C:$C,E547,ResumenCotizacion!$P:$P)</f>
        <v>0</v>
      </c>
      <c r="W547" s="68">
        <f>IF(H547="USD",S547*SolCotizacion!$J$18,S547)</f>
        <v>0</v>
      </c>
      <c r="X547" s="3">
        <f>ROUND(W547/(1-VLOOKUP("Total porcentaje:",ResumenCotizacion!$F:$H,3,0)),2)</f>
        <v>0</v>
      </c>
      <c r="Y547" s="3">
        <f t="shared" si="35"/>
        <v>0</v>
      </c>
    </row>
    <row r="548" spans="1:25" ht="14.25" x14ac:dyDescent="0.2">
      <c r="A548" s="18" t="str">
        <f t="shared" si="32"/>
        <v>Catalogo principalOVS_ES ACADEMICOFYT-00003</v>
      </c>
      <c r="B548" s="18" t="str">
        <f t="shared" si="33"/>
        <v>FYT-00003OVS_ES ACADEMICO</v>
      </c>
      <c r="C548" s="18"/>
      <c r="D548" t="s">
        <v>122</v>
      </c>
      <c r="E548" t="s">
        <v>537</v>
      </c>
      <c r="F548" t="s">
        <v>230</v>
      </c>
      <c r="G548" s="18" t="str">
        <f t="shared" si="34"/>
        <v>Catalogo principal</v>
      </c>
      <c r="H548" s="43" t="s">
        <v>121</v>
      </c>
      <c r="I548" s="37" t="s">
        <v>67</v>
      </c>
      <c r="J548" t="s">
        <v>4580</v>
      </c>
      <c r="K548" t="s">
        <v>40</v>
      </c>
      <c r="L548" s="70" t="s">
        <v>21</v>
      </c>
      <c r="M548" s="70" t="s">
        <v>3966</v>
      </c>
      <c r="N548" s="37" t="s">
        <v>67</v>
      </c>
      <c r="O548" s="37" t="s">
        <v>67</v>
      </c>
      <c r="P548" s="37" t="s">
        <v>230</v>
      </c>
      <c r="Q548" s="75" t="s">
        <v>537</v>
      </c>
      <c r="R548" t="s">
        <v>3691</v>
      </c>
      <c r="S548" s="38">
        <v>0</v>
      </c>
      <c r="T548">
        <v>1</v>
      </c>
      <c r="U548">
        <v>0</v>
      </c>
      <c r="V548" s="43">
        <f>SUMIF(ResumenCotizacion!$C:$C,E548,ResumenCotizacion!$P:$P)</f>
        <v>0</v>
      </c>
      <c r="W548" s="68">
        <f>IF(H548="USD",S548*SolCotizacion!$J$18,S548)</f>
        <v>0</v>
      </c>
      <c r="X548" s="3">
        <f>ROUND(W548/(1-VLOOKUP("Total porcentaje:",ResumenCotizacion!$F:$H,3,0)),2)</f>
        <v>0</v>
      </c>
      <c r="Y548" s="3">
        <f t="shared" si="35"/>
        <v>0</v>
      </c>
    </row>
    <row r="549" spans="1:25" ht="14.25" x14ac:dyDescent="0.2">
      <c r="A549" s="18" t="str">
        <f t="shared" si="32"/>
        <v>Catalogo principalOVS_ES ACADEMICOFYV-00001</v>
      </c>
      <c r="B549" s="18" t="str">
        <f t="shared" si="33"/>
        <v>FYV-00001OVS_ES ACADEMICO</v>
      </c>
      <c r="C549" s="18"/>
      <c r="D549" t="s">
        <v>122</v>
      </c>
      <c r="E549" t="s">
        <v>538</v>
      </c>
      <c r="F549" t="s">
        <v>230</v>
      </c>
      <c r="G549" s="18" t="str">
        <f t="shared" si="34"/>
        <v>Catalogo principal</v>
      </c>
      <c r="H549" s="43" t="s">
        <v>121</v>
      </c>
      <c r="I549" s="37" t="s">
        <v>67</v>
      </c>
      <c r="J549" t="s">
        <v>4581</v>
      </c>
      <c r="K549" t="s">
        <v>40</v>
      </c>
      <c r="L549" s="70" t="s">
        <v>21</v>
      </c>
      <c r="M549" s="70" t="s">
        <v>3966</v>
      </c>
      <c r="N549" s="37" t="s">
        <v>67</v>
      </c>
      <c r="O549" s="37" t="s">
        <v>67</v>
      </c>
      <c r="P549" s="37" t="s">
        <v>230</v>
      </c>
      <c r="Q549" s="75" t="s">
        <v>538</v>
      </c>
      <c r="R549" t="s">
        <v>3691</v>
      </c>
      <c r="S549" s="38">
        <v>0.64</v>
      </c>
      <c r="T549">
        <v>1</v>
      </c>
      <c r="U549">
        <v>0</v>
      </c>
      <c r="V549" s="43">
        <f>SUMIF(ResumenCotizacion!$C:$C,E549,ResumenCotizacion!$P:$P)</f>
        <v>0</v>
      </c>
      <c r="W549" s="68">
        <f>IF(H549="USD",S549*SolCotizacion!$J$18,S549)</f>
        <v>2511.0335999999998</v>
      </c>
      <c r="X549" s="3">
        <f>ROUND(W549/(1-VLOOKUP("Total porcentaje:",ResumenCotizacion!$F:$H,3,0)),2)</f>
        <v>2729.38</v>
      </c>
      <c r="Y549" s="3">
        <f t="shared" si="35"/>
        <v>0</v>
      </c>
    </row>
    <row r="550" spans="1:25" ht="14.25" x14ac:dyDescent="0.2">
      <c r="A550" s="18" t="str">
        <f t="shared" si="32"/>
        <v>Catalogo principalOVS_ES ACADEMICOFYV-00002</v>
      </c>
      <c r="B550" s="18" t="str">
        <f t="shared" si="33"/>
        <v>FYV-00002OVS_ES ACADEMICO</v>
      </c>
      <c r="C550" s="18"/>
      <c r="D550" t="s">
        <v>122</v>
      </c>
      <c r="E550" t="s">
        <v>539</v>
      </c>
      <c r="F550" t="s">
        <v>230</v>
      </c>
      <c r="G550" s="18" t="str">
        <f t="shared" si="34"/>
        <v>Catalogo principal</v>
      </c>
      <c r="H550" s="43" t="s">
        <v>121</v>
      </c>
      <c r="I550" s="37" t="s">
        <v>67</v>
      </c>
      <c r="J550" t="s">
        <v>4582</v>
      </c>
      <c r="K550" t="s">
        <v>40</v>
      </c>
      <c r="L550" s="70" t="s">
        <v>21</v>
      </c>
      <c r="M550" s="70" t="s">
        <v>3966</v>
      </c>
      <c r="N550" s="37" t="s">
        <v>67</v>
      </c>
      <c r="O550" s="37" t="s">
        <v>67</v>
      </c>
      <c r="P550" s="37" t="s">
        <v>230</v>
      </c>
      <c r="Q550" s="75" t="s">
        <v>539</v>
      </c>
      <c r="R550" t="s">
        <v>3691</v>
      </c>
      <c r="S550" s="38">
        <v>0.64</v>
      </c>
      <c r="T550">
        <v>1</v>
      </c>
      <c r="U550">
        <v>0</v>
      </c>
      <c r="V550" s="43">
        <f>SUMIF(ResumenCotizacion!$C:$C,E550,ResumenCotizacion!$P:$P)</f>
        <v>0</v>
      </c>
      <c r="W550" s="68">
        <f>IF(H550="USD",S550*SolCotizacion!$J$18,S550)</f>
        <v>2511.0335999999998</v>
      </c>
      <c r="X550" s="3">
        <f>ROUND(W550/(1-VLOOKUP("Total porcentaje:",ResumenCotizacion!$F:$H,3,0)),2)</f>
        <v>2729.38</v>
      </c>
      <c r="Y550" s="3">
        <f t="shared" si="35"/>
        <v>0</v>
      </c>
    </row>
    <row r="551" spans="1:25" ht="14.25" x14ac:dyDescent="0.2">
      <c r="A551" s="18" t="str">
        <f t="shared" si="32"/>
        <v>Catalogo principalOVS_ES ACADEMICOG3S-00202</v>
      </c>
      <c r="B551" s="18" t="str">
        <f t="shared" si="33"/>
        <v>G3S-00202OVS_ES ACADEMICO</v>
      </c>
      <c r="C551" s="18"/>
      <c r="D551" t="s">
        <v>122</v>
      </c>
      <c r="E551" t="s">
        <v>540</v>
      </c>
      <c r="F551" t="s">
        <v>230</v>
      </c>
      <c r="G551" s="18" t="str">
        <f t="shared" si="34"/>
        <v>Catalogo principal</v>
      </c>
      <c r="H551" s="43" t="s">
        <v>121</v>
      </c>
      <c r="I551" s="37" t="s">
        <v>67</v>
      </c>
      <c r="J551" t="s">
        <v>4583</v>
      </c>
      <c r="K551" t="s">
        <v>40</v>
      </c>
      <c r="L551" s="70" t="s">
        <v>21</v>
      </c>
      <c r="M551" s="70" t="s">
        <v>3946</v>
      </c>
      <c r="N551" s="37" t="s">
        <v>67</v>
      </c>
      <c r="O551" s="37" t="s">
        <v>67</v>
      </c>
      <c r="P551" s="37" t="s">
        <v>230</v>
      </c>
      <c r="Q551" s="75" t="s">
        <v>540</v>
      </c>
      <c r="R551" t="s">
        <v>3696</v>
      </c>
      <c r="S551" s="38">
        <v>53</v>
      </c>
      <c r="T551">
        <v>1</v>
      </c>
      <c r="U551">
        <v>0</v>
      </c>
      <c r="V551" s="43">
        <f>SUMIF(ResumenCotizacion!$C:$C,E551,ResumenCotizacion!$P:$P)</f>
        <v>0</v>
      </c>
      <c r="W551" s="68">
        <f>IF(H551="USD",S551*SolCotizacion!$J$18,S551)</f>
        <v>207944.97</v>
      </c>
      <c r="X551" s="3">
        <f>ROUND(W551/(1-VLOOKUP("Total porcentaje:",ResumenCotizacion!$F:$H,3,0)),2)</f>
        <v>226027.14</v>
      </c>
      <c r="Y551" s="3">
        <f t="shared" si="35"/>
        <v>0</v>
      </c>
    </row>
    <row r="552" spans="1:25" ht="14.25" x14ac:dyDescent="0.2">
      <c r="A552" s="18" t="str">
        <f t="shared" si="32"/>
        <v>Catalogo principalOVS_ES ACADEMICOG3S-00203</v>
      </c>
      <c r="B552" s="18" t="str">
        <f t="shared" si="33"/>
        <v>G3S-00203OVS_ES ACADEMICO</v>
      </c>
      <c r="C552" s="18"/>
      <c r="D552" t="s">
        <v>122</v>
      </c>
      <c r="E552" t="s">
        <v>541</v>
      </c>
      <c r="F552" t="s">
        <v>230</v>
      </c>
      <c r="G552" s="18" t="str">
        <f t="shared" si="34"/>
        <v>Catalogo principal</v>
      </c>
      <c r="H552" s="43" t="s">
        <v>121</v>
      </c>
      <c r="I552" s="37" t="s">
        <v>67</v>
      </c>
      <c r="J552" t="s">
        <v>4584</v>
      </c>
      <c r="K552" t="s">
        <v>40</v>
      </c>
      <c r="L552" s="70" t="s">
        <v>21</v>
      </c>
      <c r="M552" s="70" t="s">
        <v>3946</v>
      </c>
      <c r="N552" s="37" t="s">
        <v>67</v>
      </c>
      <c r="O552" s="37" t="s">
        <v>67</v>
      </c>
      <c r="P552" s="37" t="s">
        <v>230</v>
      </c>
      <c r="Q552" s="75" t="s">
        <v>541</v>
      </c>
      <c r="R552" t="s">
        <v>3696</v>
      </c>
      <c r="S552" s="38">
        <v>53</v>
      </c>
      <c r="T552">
        <v>1</v>
      </c>
      <c r="U552">
        <v>0</v>
      </c>
      <c r="V552" s="43">
        <f>SUMIF(ResumenCotizacion!$C:$C,E552,ResumenCotizacion!$P:$P)</f>
        <v>0</v>
      </c>
      <c r="W552" s="68">
        <f>IF(H552="USD",S552*SolCotizacion!$J$18,S552)</f>
        <v>207944.97</v>
      </c>
      <c r="X552" s="3">
        <f>ROUND(W552/(1-VLOOKUP("Total porcentaje:",ResumenCotizacion!$F:$H,3,0)),2)</f>
        <v>226027.14</v>
      </c>
      <c r="Y552" s="3">
        <f t="shared" si="35"/>
        <v>0</v>
      </c>
    </row>
    <row r="553" spans="1:25" ht="14.25" x14ac:dyDescent="0.2">
      <c r="A553" s="18" t="str">
        <f t="shared" si="32"/>
        <v>Catalogo principalOVS_ES ACADEMICOGGQ-00001</v>
      </c>
      <c r="B553" s="18" t="str">
        <f t="shared" si="33"/>
        <v>GGQ-00001OVS_ES ACADEMICO</v>
      </c>
      <c r="C553" s="18"/>
      <c r="D553" t="s">
        <v>122</v>
      </c>
      <c r="E553" t="s">
        <v>542</v>
      </c>
      <c r="F553" t="s">
        <v>230</v>
      </c>
      <c r="G553" s="18" t="str">
        <f t="shared" si="34"/>
        <v>Catalogo principal</v>
      </c>
      <c r="H553" s="43" t="s">
        <v>121</v>
      </c>
      <c r="I553" s="37" t="s">
        <v>67</v>
      </c>
      <c r="J553" t="s">
        <v>4585</v>
      </c>
      <c r="K553" t="s">
        <v>40</v>
      </c>
      <c r="L553" s="70" t="s">
        <v>21</v>
      </c>
      <c r="M553" s="70" t="s">
        <v>3966</v>
      </c>
      <c r="N553" s="37" t="s">
        <v>67</v>
      </c>
      <c r="O553" s="37" t="s">
        <v>67</v>
      </c>
      <c r="P553" s="37" t="s">
        <v>230</v>
      </c>
      <c r="Q553" s="75" t="s">
        <v>542</v>
      </c>
      <c r="R553" t="s">
        <v>3691</v>
      </c>
      <c r="S553" s="38">
        <v>1.6</v>
      </c>
      <c r="T553">
        <v>1</v>
      </c>
      <c r="U553">
        <v>0</v>
      </c>
      <c r="V553" s="43">
        <f>SUMIF(ResumenCotizacion!$C:$C,E553,ResumenCotizacion!$P:$P)</f>
        <v>0</v>
      </c>
      <c r="W553" s="68">
        <f>IF(H553="USD",S553*SolCotizacion!$J$18,S553)</f>
        <v>6277.5839999999998</v>
      </c>
      <c r="X553" s="3">
        <f>ROUND(W553/(1-VLOOKUP("Total porcentaje:",ResumenCotizacion!$F:$H,3,0)),2)</f>
        <v>6823.46</v>
      </c>
      <c r="Y553" s="3">
        <f t="shared" si="35"/>
        <v>0</v>
      </c>
    </row>
    <row r="554" spans="1:25" ht="14.25" x14ac:dyDescent="0.2">
      <c r="A554" s="18" t="str">
        <f t="shared" si="32"/>
        <v>Catalogo principalOVS_ES ACADEMICOGGQ-00002</v>
      </c>
      <c r="B554" s="18" t="str">
        <f t="shared" si="33"/>
        <v>GGQ-00002OVS_ES ACADEMICO</v>
      </c>
      <c r="C554" s="18"/>
      <c r="D554" t="s">
        <v>122</v>
      </c>
      <c r="E554" t="s">
        <v>543</v>
      </c>
      <c r="F554" t="s">
        <v>230</v>
      </c>
      <c r="G554" s="18" t="str">
        <f t="shared" si="34"/>
        <v>Catalogo principal</v>
      </c>
      <c r="H554" s="43" t="s">
        <v>121</v>
      </c>
      <c r="I554" s="37" t="s">
        <v>67</v>
      </c>
      <c r="J554" t="s">
        <v>3787</v>
      </c>
      <c r="K554" t="s">
        <v>40</v>
      </c>
      <c r="L554" s="70" t="s">
        <v>21</v>
      </c>
      <c r="M554" s="70" t="s">
        <v>28</v>
      </c>
      <c r="N554" s="37" t="s">
        <v>67</v>
      </c>
      <c r="O554" s="37" t="s">
        <v>67</v>
      </c>
      <c r="P554" s="37" t="s">
        <v>230</v>
      </c>
      <c r="Q554" s="75" t="s">
        <v>543</v>
      </c>
      <c r="R554" t="s">
        <v>3691</v>
      </c>
      <c r="S554" s="38">
        <v>1.6</v>
      </c>
      <c r="T554">
        <v>1</v>
      </c>
      <c r="U554">
        <v>0</v>
      </c>
      <c r="V554" s="43">
        <f>SUMIF(ResumenCotizacion!$C:$C,E554,ResumenCotizacion!$P:$P)</f>
        <v>0</v>
      </c>
      <c r="W554" s="68">
        <f>IF(H554="USD",S554*SolCotizacion!$J$18,S554)</f>
        <v>6277.5839999999998</v>
      </c>
      <c r="X554" s="3">
        <f>ROUND(W554/(1-VLOOKUP("Total porcentaje:",ResumenCotizacion!$F:$H,3,0)),2)</f>
        <v>6823.46</v>
      </c>
      <c r="Y554" s="3">
        <f t="shared" si="35"/>
        <v>0</v>
      </c>
    </row>
    <row r="555" spans="1:25" ht="14.25" x14ac:dyDescent="0.2">
      <c r="A555" s="18" t="str">
        <f t="shared" si="32"/>
        <v>Catalogo principalOVS_ES ACADEMICOGGR-00001</v>
      </c>
      <c r="B555" s="18" t="str">
        <f t="shared" si="33"/>
        <v>GGR-00001OVS_ES ACADEMICO</v>
      </c>
      <c r="C555" s="18"/>
      <c r="D555" t="s">
        <v>122</v>
      </c>
      <c r="E555" t="s">
        <v>544</v>
      </c>
      <c r="F555" t="s">
        <v>230</v>
      </c>
      <c r="G555" s="18" t="str">
        <f t="shared" si="34"/>
        <v>Catalogo principal</v>
      </c>
      <c r="H555" s="43" t="s">
        <v>121</v>
      </c>
      <c r="I555" s="37" t="s">
        <v>67</v>
      </c>
      <c r="J555" t="s">
        <v>3788</v>
      </c>
      <c r="K555" t="s">
        <v>40</v>
      </c>
      <c r="L555" s="70" t="s">
        <v>21</v>
      </c>
      <c r="M555" s="70" t="s">
        <v>28</v>
      </c>
      <c r="N555" s="37" t="s">
        <v>67</v>
      </c>
      <c r="O555" s="37" t="s">
        <v>67</v>
      </c>
      <c r="P555" s="37" t="s">
        <v>230</v>
      </c>
      <c r="Q555" s="75" t="s">
        <v>544</v>
      </c>
      <c r="R555" t="s">
        <v>3691</v>
      </c>
      <c r="S555" s="38">
        <v>0.5</v>
      </c>
      <c r="T555">
        <v>1</v>
      </c>
      <c r="U555">
        <v>0</v>
      </c>
      <c r="V555" s="43">
        <f>SUMIF(ResumenCotizacion!$C:$C,E555,ResumenCotizacion!$P:$P)</f>
        <v>0</v>
      </c>
      <c r="W555" s="68">
        <f>IF(H555="USD",S555*SolCotizacion!$J$18,S555)</f>
        <v>1961.7449999999999</v>
      </c>
      <c r="X555" s="3">
        <f>ROUND(W555/(1-VLOOKUP("Total porcentaje:",ResumenCotizacion!$F:$H,3,0)),2)</f>
        <v>2132.33</v>
      </c>
      <c r="Y555" s="3">
        <f t="shared" si="35"/>
        <v>0</v>
      </c>
    </row>
    <row r="556" spans="1:25" ht="14.25" x14ac:dyDescent="0.2">
      <c r="A556" s="18" t="str">
        <f t="shared" si="32"/>
        <v>Catalogo principalOVS_ES ACADEMICOGN9-00008</v>
      </c>
      <c r="B556" s="18" t="str">
        <f t="shared" si="33"/>
        <v>GN9-00008OVS_ES ACADEMICO</v>
      </c>
      <c r="C556" s="18"/>
      <c r="D556" t="s">
        <v>122</v>
      </c>
      <c r="E556" t="s">
        <v>545</v>
      </c>
      <c r="F556" t="s">
        <v>230</v>
      </c>
      <c r="G556" s="18" t="str">
        <f t="shared" si="34"/>
        <v>Catalogo principal</v>
      </c>
      <c r="H556" s="43" t="s">
        <v>121</v>
      </c>
      <c r="I556" s="37" t="s">
        <v>67</v>
      </c>
      <c r="J556" t="s">
        <v>4586</v>
      </c>
      <c r="K556" t="s">
        <v>40</v>
      </c>
      <c r="L556" s="70" t="s">
        <v>21</v>
      </c>
      <c r="M556" s="70" t="s">
        <v>3966</v>
      </c>
      <c r="N556" s="37" t="s">
        <v>67</v>
      </c>
      <c r="O556" s="37" t="s">
        <v>67</v>
      </c>
      <c r="P556" s="37" t="s">
        <v>230</v>
      </c>
      <c r="Q556" s="75" t="s">
        <v>545</v>
      </c>
      <c r="R556" t="s">
        <v>3691</v>
      </c>
      <c r="S556" s="38">
        <v>0.3</v>
      </c>
      <c r="T556">
        <v>1</v>
      </c>
      <c r="U556">
        <v>0</v>
      </c>
      <c r="V556" s="43">
        <f>SUMIF(ResumenCotizacion!$C:$C,E556,ResumenCotizacion!$P:$P)</f>
        <v>0</v>
      </c>
      <c r="W556" s="68">
        <f>IF(H556="USD",S556*SolCotizacion!$J$18,S556)</f>
        <v>1177.0469999999998</v>
      </c>
      <c r="X556" s="3">
        <f>ROUND(W556/(1-VLOOKUP("Total porcentaje:",ResumenCotizacion!$F:$H,3,0)),2)</f>
        <v>1279.4000000000001</v>
      </c>
      <c r="Y556" s="3">
        <f t="shared" si="35"/>
        <v>0</v>
      </c>
    </row>
    <row r="557" spans="1:25" ht="14.25" x14ac:dyDescent="0.2">
      <c r="A557" s="18" t="str">
        <f t="shared" si="32"/>
        <v>Catalogo principalOVS_ES ACADEMICOGN9-00009</v>
      </c>
      <c r="B557" s="18" t="str">
        <f t="shared" si="33"/>
        <v>GN9-00009OVS_ES ACADEMICO</v>
      </c>
      <c r="C557" s="18"/>
      <c r="D557" t="s">
        <v>122</v>
      </c>
      <c r="E557" t="s">
        <v>546</v>
      </c>
      <c r="F557" t="s">
        <v>230</v>
      </c>
      <c r="G557" s="18" t="str">
        <f t="shared" si="34"/>
        <v>Catalogo principal</v>
      </c>
      <c r="H557" s="43" t="s">
        <v>121</v>
      </c>
      <c r="I557" s="37" t="s">
        <v>67</v>
      </c>
      <c r="J557" t="s">
        <v>4587</v>
      </c>
      <c r="K557" t="s">
        <v>40</v>
      </c>
      <c r="L557" s="70" t="s">
        <v>21</v>
      </c>
      <c r="M557" s="70" t="s">
        <v>3966</v>
      </c>
      <c r="N557" s="37" t="s">
        <v>67</v>
      </c>
      <c r="O557" s="37" t="s">
        <v>67</v>
      </c>
      <c r="P557" s="37" t="s">
        <v>230</v>
      </c>
      <c r="Q557" s="75" t="s">
        <v>546</v>
      </c>
      <c r="R557" t="s">
        <v>3691</v>
      </c>
      <c r="S557" s="38">
        <v>0.6</v>
      </c>
      <c r="T557">
        <v>1</v>
      </c>
      <c r="U557">
        <v>0</v>
      </c>
      <c r="V557" s="43">
        <f>SUMIF(ResumenCotizacion!$C:$C,E557,ResumenCotizacion!$P:$P)</f>
        <v>0</v>
      </c>
      <c r="W557" s="68">
        <f>IF(H557="USD",S557*SolCotizacion!$J$18,S557)</f>
        <v>2354.0939999999996</v>
      </c>
      <c r="X557" s="3">
        <f>ROUND(W557/(1-VLOOKUP("Total porcentaje:",ResumenCotizacion!$F:$H,3,0)),2)</f>
        <v>2558.8000000000002</v>
      </c>
      <c r="Y557" s="3">
        <f t="shared" si="35"/>
        <v>0</v>
      </c>
    </row>
    <row r="558" spans="1:25" ht="14.25" x14ac:dyDescent="0.2">
      <c r="A558" s="18" t="str">
        <f t="shared" si="32"/>
        <v>Catalogo principalOVS_ES ACADEMICOGN9-00010</v>
      </c>
      <c r="B558" s="18" t="str">
        <f t="shared" si="33"/>
        <v>GN9-00010OVS_ES ACADEMICO</v>
      </c>
      <c r="C558" s="18"/>
      <c r="D558" t="s">
        <v>122</v>
      </c>
      <c r="E558" t="s">
        <v>547</v>
      </c>
      <c r="F558" t="s">
        <v>230</v>
      </c>
      <c r="G558" s="18" t="str">
        <f t="shared" si="34"/>
        <v>Catalogo principal</v>
      </c>
      <c r="H558" s="43" t="s">
        <v>121</v>
      </c>
      <c r="I558" s="37" t="s">
        <v>67</v>
      </c>
      <c r="J558" t="s">
        <v>4588</v>
      </c>
      <c r="K558" t="s">
        <v>40</v>
      </c>
      <c r="L558" s="70" t="s">
        <v>21</v>
      </c>
      <c r="M558" s="70" t="s">
        <v>3966</v>
      </c>
      <c r="N558" s="37" t="s">
        <v>67</v>
      </c>
      <c r="O558" s="37" t="s">
        <v>67</v>
      </c>
      <c r="P558" s="37" t="s">
        <v>230</v>
      </c>
      <c r="Q558" s="75" t="s">
        <v>547</v>
      </c>
      <c r="R558" t="s">
        <v>3691</v>
      </c>
      <c r="S558" s="38">
        <v>0.6</v>
      </c>
      <c r="T558">
        <v>1</v>
      </c>
      <c r="U558">
        <v>0</v>
      </c>
      <c r="V558" s="43">
        <f>SUMIF(ResumenCotizacion!$C:$C,E558,ResumenCotizacion!$P:$P)</f>
        <v>0</v>
      </c>
      <c r="W558" s="68">
        <f>IF(H558="USD",S558*SolCotizacion!$J$18,S558)</f>
        <v>2354.0939999999996</v>
      </c>
      <c r="X558" s="3">
        <f>ROUND(W558/(1-VLOOKUP("Total porcentaje:",ResumenCotizacion!$F:$H,3,0)),2)</f>
        <v>2558.8000000000002</v>
      </c>
      <c r="Y558" s="3">
        <f t="shared" si="35"/>
        <v>0</v>
      </c>
    </row>
    <row r="559" spans="1:25" ht="14.25" x14ac:dyDescent="0.2">
      <c r="A559" s="18" t="str">
        <f t="shared" si="32"/>
        <v>Catalogo principalOVS_ES ACADEMICOGNH-00008</v>
      </c>
      <c r="B559" s="18" t="str">
        <f t="shared" si="33"/>
        <v>GNH-00008OVS_ES ACADEMICO</v>
      </c>
      <c r="C559" s="18"/>
      <c r="D559" t="s">
        <v>122</v>
      </c>
      <c r="E559" t="s">
        <v>548</v>
      </c>
      <c r="F559" t="s">
        <v>230</v>
      </c>
      <c r="G559" s="18" t="str">
        <f t="shared" si="34"/>
        <v>Catalogo principal</v>
      </c>
      <c r="H559" s="43" t="s">
        <v>121</v>
      </c>
      <c r="I559" s="37" t="s">
        <v>67</v>
      </c>
      <c r="J559" t="s">
        <v>4589</v>
      </c>
      <c r="K559" t="s">
        <v>40</v>
      </c>
      <c r="L559" s="70" t="s">
        <v>21</v>
      </c>
      <c r="M559" s="70" t="s">
        <v>3966</v>
      </c>
      <c r="N559" s="37" t="s">
        <v>67</v>
      </c>
      <c r="O559" s="37" t="s">
        <v>67</v>
      </c>
      <c r="P559" s="37" t="s">
        <v>230</v>
      </c>
      <c r="Q559" s="75" t="s">
        <v>548</v>
      </c>
      <c r="R559" t="s">
        <v>3691</v>
      </c>
      <c r="S559" s="38">
        <v>41.8</v>
      </c>
      <c r="T559">
        <v>1</v>
      </c>
      <c r="U559">
        <v>0</v>
      </c>
      <c r="V559" s="43">
        <f>SUMIF(ResumenCotizacion!$C:$C,E559,ResumenCotizacion!$P:$P)</f>
        <v>0</v>
      </c>
      <c r="W559" s="68">
        <f>IF(H559="USD",S559*SolCotizacion!$J$18,S559)</f>
        <v>164001.88199999998</v>
      </c>
      <c r="X559" s="3">
        <f>ROUND(W559/(1-VLOOKUP("Total porcentaje:",ResumenCotizacion!$F:$H,3,0)),2)</f>
        <v>178262.92</v>
      </c>
      <c r="Y559" s="3">
        <f t="shared" si="35"/>
        <v>0</v>
      </c>
    </row>
    <row r="560" spans="1:25" ht="14.25" x14ac:dyDescent="0.2">
      <c r="A560" s="18" t="str">
        <f t="shared" si="32"/>
        <v>Catalogo principalOVS_ES ACADEMICOGNV-00015</v>
      </c>
      <c r="B560" s="18" t="str">
        <f t="shared" si="33"/>
        <v>GNV-00015OVS_ES ACADEMICO</v>
      </c>
      <c r="C560" s="18"/>
      <c r="D560" t="s">
        <v>122</v>
      </c>
      <c r="E560" t="s">
        <v>549</v>
      </c>
      <c r="F560" t="s">
        <v>230</v>
      </c>
      <c r="G560" s="18" t="str">
        <f t="shared" si="34"/>
        <v>Catalogo principal</v>
      </c>
      <c r="H560" s="43" t="s">
        <v>121</v>
      </c>
      <c r="I560" s="37" t="s">
        <v>67</v>
      </c>
      <c r="J560" t="s">
        <v>4590</v>
      </c>
      <c r="K560" t="s">
        <v>40</v>
      </c>
      <c r="L560" s="70" t="s">
        <v>21</v>
      </c>
      <c r="M560" s="70" t="s">
        <v>3966</v>
      </c>
      <c r="N560" s="37" t="s">
        <v>67</v>
      </c>
      <c r="O560" s="37" t="s">
        <v>67</v>
      </c>
      <c r="P560" s="37" t="s">
        <v>230</v>
      </c>
      <c r="Q560" s="75" t="s">
        <v>549</v>
      </c>
      <c r="R560" t="s">
        <v>3691</v>
      </c>
      <c r="S560" s="38">
        <v>41.8</v>
      </c>
      <c r="T560">
        <v>1</v>
      </c>
      <c r="U560">
        <v>0</v>
      </c>
      <c r="V560" s="43">
        <f>SUMIF(ResumenCotizacion!$C:$C,E560,ResumenCotizacion!$P:$P)</f>
        <v>0</v>
      </c>
      <c r="W560" s="68">
        <f>IF(H560="USD",S560*SolCotizacion!$J$18,S560)</f>
        <v>164001.88199999998</v>
      </c>
      <c r="X560" s="3">
        <f>ROUND(W560/(1-VLOOKUP("Total porcentaje:",ResumenCotizacion!$F:$H,3,0)),2)</f>
        <v>178262.92</v>
      </c>
      <c r="Y560" s="3">
        <f t="shared" si="35"/>
        <v>0</v>
      </c>
    </row>
    <row r="561" spans="1:25" ht="14.25" x14ac:dyDescent="0.2">
      <c r="A561" s="18" t="str">
        <f t="shared" si="32"/>
        <v>Catalogo principalOVS_ES ACADEMICOGNV-00016</v>
      </c>
      <c r="B561" s="18" t="str">
        <f t="shared" si="33"/>
        <v>GNV-00016OVS_ES ACADEMICO</v>
      </c>
      <c r="C561" s="18"/>
      <c r="D561" t="s">
        <v>122</v>
      </c>
      <c r="E561" t="s">
        <v>550</v>
      </c>
      <c r="F561" t="s">
        <v>230</v>
      </c>
      <c r="G561" s="18" t="str">
        <f t="shared" si="34"/>
        <v>Catalogo principal</v>
      </c>
      <c r="H561" s="43" t="s">
        <v>121</v>
      </c>
      <c r="I561" s="37" t="s">
        <v>67</v>
      </c>
      <c r="J561" t="s">
        <v>4591</v>
      </c>
      <c r="K561" t="s">
        <v>40</v>
      </c>
      <c r="L561" s="70" t="s">
        <v>21</v>
      </c>
      <c r="M561" s="70" t="s">
        <v>3966</v>
      </c>
      <c r="N561" s="37" t="s">
        <v>67</v>
      </c>
      <c r="O561" s="37" t="s">
        <v>67</v>
      </c>
      <c r="P561" s="37" t="s">
        <v>230</v>
      </c>
      <c r="Q561" s="75" t="s">
        <v>550</v>
      </c>
      <c r="R561" t="s">
        <v>3691</v>
      </c>
      <c r="S561" s="38">
        <v>41.8</v>
      </c>
      <c r="T561">
        <v>1</v>
      </c>
      <c r="U561">
        <v>0</v>
      </c>
      <c r="V561" s="43">
        <f>SUMIF(ResumenCotizacion!$C:$C,E561,ResumenCotizacion!$P:$P)</f>
        <v>0</v>
      </c>
      <c r="W561" s="68">
        <f>IF(H561="USD",S561*SolCotizacion!$J$18,S561)</f>
        <v>164001.88199999998</v>
      </c>
      <c r="X561" s="3">
        <f>ROUND(W561/(1-VLOOKUP("Total porcentaje:",ResumenCotizacion!$F:$H,3,0)),2)</f>
        <v>178262.92</v>
      </c>
      <c r="Y561" s="3">
        <f t="shared" si="35"/>
        <v>0</v>
      </c>
    </row>
    <row r="562" spans="1:25" ht="14.25" x14ac:dyDescent="0.2">
      <c r="A562" s="18" t="str">
        <f t="shared" si="32"/>
        <v>Catalogo principalOVS_ES ACADEMICOGP3-00008</v>
      </c>
      <c r="B562" s="18" t="str">
        <f t="shared" si="33"/>
        <v>GP3-00008OVS_ES ACADEMICO</v>
      </c>
      <c r="C562" s="18"/>
      <c r="D562" t="s">
        <v>122</v>
      </c>
      <c r="E562" t="s">
        <v>551</v>
      </c>
      <c r="F562" t="s">
        <v>230</v>
      </c>
      <c r="G562" s="18" t="str">
        <f t="shared" si="34"/>
        <v>Catalogo principal</v>
      </c>
      <c r="H562" s="43" t="s">
        <v>121</v>
      </c>
      <c r="I562" s="37" t="s">
        <v>67</v>
      </c>
      <c r="J562" t="s">
        <v>4592</v>
      </c>
      <c r="K562" t="s">
        <v>40</v>
      </c>
      <c r="L562" s="70" t="s">
        <v>21</v>
      </c>
      <c r="M562" s="70" t="s">
        <v>3966</v>
      </c>
      <c r="N562" s="37" t="s">
        <v>67</v>
      </c>
      <c r="O562" s="37" t="s">
        <v>67</v>
      </c>
      <c r="P562" s="37" t="s">
        <v>230</v>
      </c>
      <c r="Q562" s="75" t="s">
        <v>551</v>
      </c>
      <c r="R562" t="s">
        <v>3691</v>
      </c>
      <c r="S562" s="38">
        <v>0</v>
      </c>
      <c r="T562">
        <v>1</v>
      </c>
      <c r="U562">
        <v>0</v>
      </c>
      <c r="V562" s="43">
        <f>SUMIF(ResumenCotizacion!$C:$C,E562,ResumenCotizacion!$P:$P)</f>
        <v>0</v>
      </c>
      <c r="W562" s="68">
        <f>IF(H562="USD",S562*SolCotizacion!$J$18,S562)</f>
        <v>0</v>
      </c>
      <c r="X562" s="3">
        <f>ROUND(W562/(1-VLOOKUP("Total porcentaje:",ResumenCotizacion!$F:$H,3,0)),2)</f>
        <v>0</v>
      </c>
      <c r="Y562" s="3">
        <f t="shared" si="35"/>
        <v>0</v>
      </c>
    </row>
    <row r="563" spans="1:25" ht="14.25" x14ac:dyDescent="0.2">
      <c r="A563" s="18" t="str">
        <f t="shared" si="32"/>
        <v>Catalogo principalOVS_ES ACADEMICOGP3-00009</v>
      </c>
      <c r="B563" s="18" t="str">
        <f t="shared" si="33"/>
        <v>GP3-00009OVS_ES ACADEMICO</v>
      </c>
      <c r="C563" s="18"/>
      <c r="D563" t="s">
        <v>122</v>
      </c>
      <c r="E563" t="s">
        <v>552</v>
      </c>
      <c r="F563" t="s">
        <v>230</v>
      </c>
      <c r="G563" s="18" t="str">
        <f t="shared" si="34"/>
        <v>Catalogo principal</v>
      </c>
      <c r="H563" s="43" t="s">
        <v>121</v>
      </c>
      <c r="I563" s="37" t="s">
        <v>67</v>
      </c>
      <c r="J563" t="s">
        <v>4593</v>
      </c>
      <c r="K563" t="s">
        <v>40</v>
      </c>
      <c r="L563" s="70" t="s">
        <v>21</v>
      </c>
      <c r="M563" s="70" t="s">
        <v>3966</v>
      </c>
      <c r="N563" s="37" t="s">
        <v>67</v>
      </c>
      <c r="O563" s="37" t="s">
        <v>67</v>
      </c>
      <c r="P563" s="37" t="s">
        <v>230</v>
      </c>
      <c r="Q563" s="75" t="s">
        <v>552</v>
      </c>
      <c r="R563" t="s">
        <v>3691</v>
      </c>
      <c r="S563" s="38">
        <v>0</v>
      </c>
      <c r="T563">
        <v>1</v>
      </c>
      <c r="U563">
        <v>0</v>
      </c>
      <c r="V563" s="43">
        <f>SUMIF(ResumenCotizacion!$C:$C,E563,ResumenCotizacion!$P:$P)</f>
        <v>0</v>
      </c>
      <c r="W563" s="68">
        <f>IF(H563="USD",S563*SolCotizacion!$J$18,S563)</f>
        <v>0</v>
      </c>
      <c r="X563" s="3">
        <f>ROUND(W563/(1-VLOOKUP("Total porcentaje:",ResumenCotizacion!$F:$H,3,0)),2)</f>
        <v>0</v>
      </c>
      <c r="Y563" s="3">
        <f t="shared" si="35"/>
        <v>0</v>
      </c>
    </row>
    <row r="564" spans="1:25" ht="14.25" x14ac:dyDescent="0.2">
      <c r="A564" s="18" t="str">
        <f t="shared" si="32"/>
        <v>Catalogo principalOVS_ES ACADEMICOGP3-00010</v>
      </c>
      <c r="B564" s="18" t="str">
        <f t="shared" si="33"/>
        <v>GP3-00010OVS_ES ACADEMICO</v>
      </c>
      <c r="C564" s="18"/>
      <c r="D564" t="s">
        <v>122</v>
      </c>
      <c r="E564" t="s">
        <v>553</v>
      </c>
      <c r="F564" t="s">
        <v>230</v>
      </c>
      <c r="G564" s="18" t="str">
        <f t="shared" si="34"/>
        <v>Catalogo principal</v>
      </c>
      <c r="H564" s="43" t="s">
        <v>121</v>
      </c>
      <c r="I564" s="37" t="s">
        <v>67</v>
      </c>
      <c r="J564" t="s">
        <v>4594</v>
      </c>
      <c r="K564" t="s">
        <v>40</v>
      </c>
      <c r="L564" s="70" t="s">
        <v>21</v>
      </c>
      <c r="M564" s="70" t="s">
        <v>3966</v>
      </c>
      <c r="N564" s="37" t="s">
        <v>67</v>
      </c>
      <c r="O564" s="37" t="s">
        <v>67</v>
      </c>
      <c r="P564" s="37" t="s">
        <v>230</v>
      </c>
      <c r="Q564" s="75" t="s">
        <v>553</v>
      </c>
      <c r="R564" t="s">
        <v>3691</v>
      </c>
      <c r="S564" s="38">
        <v>0</v>
      </c>
      <c r="T564">
        <v>1</v>
      </c>
      <c r="U564">
        <v>0</v>
      </c>
      <c r="V564" s="43">
        <f>SUMIF(ResumenCotizacion!$C:$C,E564,ResumenCotizacion!$P:$P)</f>
        <v>0</v>
      </c>
      <c r="W564" s="68">
        <f>IF(H564="USD",S564*SolCotizacion!$J$18,S564)</f>
        <v>0</v>
      </c>
      <c r="X564" s="3">
        <f>ROUND(W564/(1-VLOOKUP("Total porcentaje:",ResumenCotizacion!$F:$H,3,0)),2)</f>
        <v>0</v>
      </c>
      <c r="Y564" s="3">
        <f t="shared" si="35"/>
        <v>0</v>
      </c>
    </row>
    <row r="565" spans="1:25" ht="14.25" x14ac:dyDescent="0.2">
      <c r="A565" s="18" t="str">
        <f t="shared" si="32"/>
        <v>Catalogo principalOVS_ES ACADEMICOGR6-00001</v>
      </c>
      <c r="B565" s="18" t="str">
        <f t="shared" si="33"/>
        <v>GR6-00001OVS_ES ACADEMICO</v>
      </c>
      <c r="C565" s="18"/>
      <c r="D565" t="s">
        <v>122</v>
      </c>
      <c r="E565" t="s">
        <v>554</v>
      </c>
      <c r="F565" t="s">
        <v>230</v>
      </c>
      <c r="G565" s="18" t="str">
        <f t="shared" si="34"/>
        <v>Catalogo principal</v>
      </c>
      <c r="H565" s="43" t="s">
        <v>121</v>
      </c>
      <c r="I565" s="37" t="s">
        <v>67</v>
      </c>
      <c r="J565" t="s">
        <v>4595</v>
      </c>
      <c r="K565" t="s">
        <v>40</v>
      </c>
      <c r="L565" s="70" t="s">
        <v>21</v>
      </c>
      <c r="M565" s="70" t="s">
        <v>3966</v>
      </c>
      <c r="N565" s="37" t="s">
        <v>67</v>
      </c>
      <c r="O565" s="37" t="s">
        <v>67</v>
      </c>
      <c r="P565" s="37" t="s">
        <v>230</v>
      </c>
      <c r="Q565" s="75" t="s">
        <v>554</v>
      </c>
      <c r="R565" t="s">
        <v>3691</v>
      </c>
      <c r="S565" s="38">
        <v>1</v>
      </c>
      <c r="T565">
        <v>1</v>
      </c>
      <c r="U565">
        <v>0</v>
      </c>
      <c r="V565" s="43">
        <f>SUMIF(ResumenCotizacion!$C:$C,E565,ResumenCotizacion!$P:$P)</f>
        <v>0</v>
      </c>
      <c r="W565" s="68">
        <f>IF(H565="USD",S565*SolCotizacion!$J$18,S565)</f>
        <v>3923.49</v>
      </c>
      <c r="X565" s="3">
        <f>ROUND(W565/(1-VLOOKUP("Total porcentaje:",ResumenCotizacion!$F:$H,3,0)),2)</f>
        <v>4264.66</v>
      </c>
      <c r="Y565" s="3">
        <f t="shared" si="35"/>
        <v>0</v>
      </c>
    </row>
    <row r="566" spans="1:25" ht="14.25" x14ac:dyDescent="0.2">
      <c r="A566" s="18" t="str">
        <f t="shared" si="32"/>
        <v>Catalogo principalOVS_ES ACADEMICOGR6-00002</v>
      </c>
      <c r="B566" s="18" t="str">
        <f t="shared" si="33"/>
        <v>GR6-00002OVS_ES ACADEMICO</v>
      </c>
      <c r="C566" s="18"/>
      <c r="D566" t="s">
        <v>122</v>
      </c>
      <c r="E566" t="s">
        <v>555</v>
      </c>
      <c r="F566" t="s">
        <v>230</v>
      </c>
      <c r="G566" s="18" t="str">
        <f t="shared" si="34"/>
        <v>Catalogo principal</v>
      </c>
      <c r="H566" s="43" t="s">
        <v>121</v>
      </c>
      <c r="I566" s="37" t="s">
        <v>67</v>
      </c>
      <c r="J566" t="s">
        <v>3789</v>
      </c>
      <c r="K566" t="s">
        <v>40</v>
      </c>
      <c r="L566" s="70" t="s">
        <v>21</v>
      </c>
      <c r="M566" s="70" t="s">
        <v>28</v>
      </c>
      <c r="N566" s="37" t="s">
        <v>67</v>
      </c>
      <c r="O566" s="37" t="s">
        <v>67</v>
      </c>
      <c r="P566" s="37" t="s">
        <v>230</v>
      </c>
      <c r="Q566" s="75" t="s">
        <v>555</v>
      </c>
      <c r="R566" t="s">
        <v>3691</v>
      </c>
      <c r="S566" s="38">
        <v>1</v>
      </c>
      <c r="T566">
        <v>1</v>
      </c>
      <c r="U566">
        <v>0</v>
      </c>
      <c r="V566" s="43">
        <f>SUMIF(ResumenCotizacion!$C:$C,E566,ResumenCotizacion!$P:$P)</f>
        <v>0</v>
      </c>
      <c r="W566" s="68">
        <f>IF(H566="USD",S566*SolCotizacion!$J$18,S566)</f>
        <v>3923.49</v>
      </c>
      <c r="X566" s="3">
        <f>ROUND(W566/(1-VLOOKUP("Total porcentaje:",ResumenCotizacion!$F:$H,3,0)),2)</f>
        <v>4264.66</v>
      </c>
      <c r="Y566" s="3">
        <f t="shared" si="35"/>
        <v>0</v>
      </c>
    </row>
    <row r="567" spans="1:25" ht="14.25" x14ac:dyDescent="0.2">
      <c r="A567" s="18" t="str">
        <f t="shared" si="32"/>
        <v>Catalogo principalOVS_ES ACADEMICOGR9-00001</v>
      </c>
      <c r="B567" s="18" t="str">
        <f t="shared" si="33"/>
        <v>GR9-00001OVS_ES ACADEMICO</v>
      </c>
      <c r="C567" s="18"/>
      <c r="D567" t="s">
        <v>122</v>
      </c>
      <c r="E567" t="s">
        <v>556</v>
      </c>
      <c r="F567" t="s">
        <v>230</v>
      </c>
      <c r="G567" s="18" t="str">
        <f t="shared" si="34"/>
        <v>Catalogo principal</v>
      </c>
      <c r="H567" s="43" t="s">
        <v>121</v>
      </c>
      <c r="I567" s="37" t="s">
        <v>67</v>
      </c>
      <c r="J567" t="s">
        <v>3790</v>
      </c>
      <c r="K567" t="s">
        <v>40</v>
      </c>
      <c r="L567" s="70" t="s">
        <v>21</v>
      </c>
      <c r="M567" s="70" t="s">
        <v>28</v>
      </c>
      <c r="N567" s="37" t="s">
        <v>67</v>
      </c>
      <c r="O567" s="37" t="s">
        <v>67</v>
      </c>
      <c r="P567" s="37" t="s">
        <v>230</v>
      </c>
      <c r="Q567" s="75" t="s">
        <v>556</v>
      </c>
      <c r="R567" t="s">
        <v>3691</v>
      </c>
      <c r="S567" s="38">
        <v>1</v>
      </c>
      <c r="T567">
        <v>1</v>
      </c>
      <c r="U567">
        <v>0</v>
      </c>
      <c r="V567" s="43">
        <f>SUMIF(ResumenCotizacion!$C:$C,E567,ResumenCotizacion!$P:$P)</f>
        <v>0</v>
      </c>
      <c r="W567" s="68">
        <f>IF(H567="USD",S567*SolCotizacion!$J$18,S567)</f>
        <v>3923.49</v>
      </c>
      <c r="X567" s="3">
        <f>ROUND(W567/(1-VLOOKUP("Total porcentaje:",ResumenCotizacion!$F:$H,3,0)),2)</f>
        <v>4264.66</v>
      </c>
      <c r="Y567" s="3">
        <f t="shared" si="35"/>
        <v>0</v>
      </c>
    </row>
    <row r="568" spans="1:25" ht="14.25" x14ac:dyDescent="0.2">
      <c r="A568" s="18" t="str">
        <f t="shared" si="32"/>
        <v>Catalogo principalOVS_ES ACADEMICOGS7-00008</v>
      </c>
      <c r="B568" s="18" t="str">
        <f t="shared" si="33"/>
        <v>GS7-00008OVS_ES ACADEMICO</v>
      </c>
      <c r="C568" s="18"/>
      <c r="D568" t="s">
        <v>122</v>
      </c>
      <c r="E568" t="s">
        <v>557</v>
      </c>
      <c r="F568" t="s">
        <v>230</v>
      </c>
      <c r="G568" s="18" t="str">
        <f t="shared" si="34"/>
        <v>Catalogo principal</v>
      </c>
      <c r="H568" s="43" t="s">
        <v>121</v>
      </c>
      <c r="I568" s="37" t="s">
        <v>67</v>
      </c>
      <c r="J568" t="s">
        <v>4596</v>
      </c>
      <c r="K568" t="s">
        <v>40</v>
      </c>
      <c r="L568" s="70" t="s">
        <v>21</v>
      </c>
      <c r="M568" s="70" t="s">
        <v>3966</v>
      </c>
      <c r="N568" s="37" t="s">
        <v>67</v>
      </c>
      <c r="O568" s="37" t="s">
        <v>67</v>
      </c>
      <c r="P568" s="37" t="s">
        <v>230</v>
      </c>
      <c r="Q568" s="75" t="s">
        <v>557</v>
      </c>
      <c r="R568" t="s">
        <v>3691</v>
      </c>
      <c r="S568" s="38">
        <v>1.82</v>
      </c>
      <c r="T568">
        <v>1</v>
      </c>
      <c r="U568">
        <v>0</v>
      </c>
      <c r="V568" s="43">
        <f>SUMIF(ResumenCotizacion!$C:$C,E568,ResumenCotizacion!$P:$P)</f>
        <v>0</v>
      </c>
      <c r="W568" s="68">
        <f>IF(H568="USD",S568*SolCotizacion!$J$18,S568)</f>
        <v>7140.7518</v>
      </c>
      <c r="X568" s="3">
        <f>ROUND(W568/(1-VLOOKUP("Total porcentaje:",ResumenCotizacion!$F:$H,3,0)),2)</f>
        <v>7761.69</v>
      </c>
      <c r="Y568" s="3">
        <f t="shared" si="35"/>
        <v>0</v>
      </c>
    </row>
    <row r="569" spans="1:25" ht="14.25" x14ac:dyDescent="0.2">
      <c r="A569" s="18" t="str">
        <f t="shared" si="32"/>
        <v>Catalogo principalOVS_ES ACADEMICOGS7-00009</v>
      </c>
      <c r="B569" s="18" t="str">
        <f t="shared" si="33"/>
        <v>GS7-00009OVS_ES ACADEMICO</v>
      </c>
      <c r="C569" s="18"/>
      <c r="D569" t="s">
        <v>122</v>
      </c>
      <c r="E569" t="s">
        <v>558</v>
      </c>
      <c r="F569" t="s">
        <v>230</v>
      </c>
      <c r="G569" s="18" t="str">
        <f t="shared" si="34"/>
        <v>Catalogo principal</v>
      </c>
      <c r="H569" s="43" t="s">
        <v>121</v>
      </c>
      <c r="I569" s="37" t="s">
        <v>67</v>
      </c>
      <c r="J569" t="s">
        <v>4597</v>
      </c>
      <c r="K569" t="s">
        <v>40</v>
      </c>
      <c r="L569" s="70" t="s">
        <v>21</v>
      </c>
      <c r="M569" s="70" t="s">
        <v>3966</v>
      </c>
      <c r="N569" s="37" t="s">
        <v>67</v>
      </c>
      <c r="O569" s="37" t="s">
        <v>67</v>
      </c>
      <c r="P569" s="37" t="s">
        <v>230</v>
      </c>
      <c r="Q569" s="75" t="s">
        <v>558</v>
      </c>
      <c r="R569" t="s">
        <v>3691</v>
      </c>
      <c r="S569" s="38">
        <v>1.82</v>
      </c>
      <c r="T569">
        <v>1</v>
      </c>
      <c r="U569">
        <v>0</v>
      </c>
      <c r="V569" s="43">
        <f>SUMIF(ResumenCotizacion!$C:$C,E569,ResumenCotizacion!$P:$P)</f>
        <v>0</v>
      </c>
      <c r="W569" s="68">
        <f>IF(H569="USD",S569*SolCotizacion!$J$18,S569)</f>
        <v>7140.7518</v>
      </c>
      <c r="X569" s="3">
        <f>ROUND(W569/(1-VLOOKUP("Total porcentaje:",ResumenCotizacion!$F:$H,3,0)),2)</f>
        <v>7761.69</v>
      </c>
      <c r="Y569" s="3">
        <f t="shared" si="35"/>
        <v>0</v>
      </c>
    </row>
    <row r="570" spans="1:25" ht="14.25" x14ac:dyDescent="0.2">
      <c r="A570" s="18" t="str">
        <f t="shared" si="32"/>
        <v>Catalogo principalOVS_ES ACADEMICOGS7-00010</v>
      </c>
      <c r="B570" s="18" t="str">
        <f t="shared" si="33"/>
        <v>GS7-00010OVS_ES ACADEMICO</v>
      </c>
      <c r="C570" s="18"/>
      <c r="D570" t="s">
        <v>122</v>
      </c>
      <c r="E570" t="s">
        <v>559</v>
      </c>
      <c r="F570" t="s">
        <v>230</v>
      </c>
      <c r="G570" s="18" t="str">
        <f t="shared" si="34"/>
        <v>Catalogo principal</v>
      </c>
      <c r="H570" s="43" t="s">
        <v>121</v>
      </c>
      <c r="I570" s="37" t="s">
        <v>67</v>
      </c>
      <c r="J570" t="s">
        <v>4598</v>
      </c>
      <c r="K570" t="s">
        <v>40</v>
      </c>
      <c r="L570" s="70" t="s">
        <v>21</v>
      </c>
      <c r="M570" s="70" t="s">
        <v>3966</v>
      </c>
      <c r="N570" s="37" t="s">
        <v>67</v>
      </c>
      <c r="O570" s="37" t="s">
        <v>67</v>
      </c>
      <c r="P570" s="37" t="s">
        <v>230</v>
      </c>
      <c r="Q570" s="75" t="s">
        <v>559</v>
      </c>
      <c r="R570" t="s">
        <v>3691</v>
      </c>
      <c r="S570" s="38">
        <v>1.82</v>
      </c>
      <c r="T570">
        <v>1</v>
      </c>
      <c r="U570">
        <v>0</v>
      </c>
      <c r="V570" s="43">
        <f>SUMIF(ResumenCotizacion!$C:$C,E570,ResumenCotizacion!$P:$P)</f>
        <v>0</v>
      </c>
      <c r="W570" s="68">
        <f>IF(H570="USD",S570*SolCotizacion!$J$18,S570)</f>
        <v>7140.7518</v>
      </c>
      <c r="X570" s="3">
        <f>ROUND(W570/(1-VLOOKUP("Total porcentaje:",ResumenCotizacion!$F:$H,3,0)),2)</f>
        <v>7761.69</v>
      </c>
      <c r="Y570" s="3">
        <f t="shared" si="35"/>
        <v>0</v>
      </c>
    </row>
    <row r="571" spans="1:25" ht="14.25" x14ac:dyDescent="0.2">
      <c r="A571" s="18" t="str">
        <f t="shared" si="32"/>
        <v>Catalogo principalOVS_ES ACADEMICOGU3-00001</v>
      </c>
      <c r="B571" s="18" t="str">
        <f t="shared" si="33"/>
        <v>GU3-00001OVS_ES ACADEMICO</v>
      </c>
      <c r="C571" s="18"/>
      <c r="D571" t="s">
        <v>122</v>
      </c>
      <c r="E571" t="s">
        <v>560</v>
      </c>
      <c r="F571" t="s">
        <v>230</v>
      </c>
      <c r="G571" s="18" t="str">
        <f t="shared" si="34"/>
        <v>Catalogo principal</v>
      </c>
      <c r="H571" s="43" t="s">
        <v>121</v>
      </c>
      <c r="I571" s="37" t="s">
        <v>67</v>
      </c>
      <c r="J571" t="s">
        <v>4599</v>
      </c>
      <c r="K571" t="s">
        <v>40</v>
      </c>
      <c r="L571" s="70" t="s">
        <v>21</v>
      </c>
      <c r="M571" s="70" t="s">
        <v>3966</v>
      </c>
      <c r="N571" s="37" t="s">
        <v>67</v>
      </c>
      <c r="O571" s="37" t="s">
        <v>67</v>
      </c>
      <c r="P571" s="37" t="s">
        <v>230</v>
      </c>
      <c r="Q571" s="75" t="s">
        <v>560</v>
      </c>
      <c r="R571" t="s">
        <v>3691</v>
      </c>
      <c r="S571" s="38">
        <v>0</v>
      </c>
      <c r="T571">
        <v>1</v>
      </c>
      <c r="U571">
        <v>0</v>
      </c>
      <c r="V571" s="43">
        <f>SUMIF(ResumenCotizacion!$C:$C,E571,ResumenCotizacion!$P:$P)</f>
        <v>0</v>
      </c>
      <c r="W571" s="68">
        <f>IF(H571="USD",S571*SolCotizacion!$J$18,S571)</f>
        <v>0</v>
      </c>
      <c r="X571" s="3">
        <f>ROUND(W571/(1-VLOOKUP("Total porcentaje:",ResumenCotizacion!$F:$H,3,0)),2)</f>
        <v>0</v>
      </c>
      <c r="Y571" s="3">
        <f t="shared" si="35"/>
        <v>0</v>
      </c>
    </row>
    <row r="572" spans="1:25" ht="14.25" x14ac:dyDescent="0.2">
      <c r="A572" s="18" t="str">
        <f t="shared" si="32"/>
        <v>Catalogo principalOVS_ES ACADEMICOGU4-00001</v>
      </c>
      <c r="B572" s="18" t="str">
        <f t="shared" si="33"/>
        <v>GU4-00001OVS_ES ACADEMICO</v>
      </c>
      <c r="C572" s="18"/>
      <c r="D572" t="s">
        <v>122</v>
      </c>
      <c r="E572" t="s">
        <v>561</v>
      </c>
      <c r="F572" t="s">
        <v>230</v>
      </c>
      <c r="G572" s="18" t="str">
        <f t="shared" si="34"/>
        <v>Catalogo principal</v>
      </c>
      <c r="H572" s="43" t="s">
        <v>121</v>
      </c>
      <c r="I572" s="37" t="s">
        <v>67</v>
      </c>
      <c r="J572" t="s">
        <v>4600</v>
      </c>
      <c r="K572" t="s">
        <v>40</v>
      </c>
      <c r="L572" s="70" t="s">
        <v>21</v>
      </c>
      <c r="M572" s="70" t="s">
        <v>3966</v>
      </c>
      <c r="N572" s="37" t="s">
        <v>67</v>
      </c>
      <c r="O572" s="37" t="s">
        <v>67</v>
      </c>
      <c r="P572" s="37" t="s">
        <v>230</v>
      </c>
      <c r="Q572" s="75" t="s">
        <v>561</v>
      </c>
      <c r="R572" t="s">
        <v>3691</v>
      </c>
      <c r="S572" s="38">
        <v>0</v>
      </c>
      <c r="T572">
        <v>1</v>
      </c>
      <c r="U572">
        <v>0</v>
      </c>
      <c r="V572" s="43">
        <f>SUMIF(ResumenCotizacion!$C:$C,E572,ResumenCotizacion!$P:$P)</f>
        <v>0</v>
      </c>
      <c r="W572" s="68">
        <f>IF(H572="USD",S572*SolCotizacion!$J$18,S572)</f>
        <v>0</v>
      </c>
      <c r="X572" s="3">
        <f>ROUND(W572/(1-VLOOKUP("Total porcentaje:",ResumenCotizacion!$F:$H,3,0)),2)</f>
        <v>0</v>
      </c>
      <c r="Y572" s="3">
        <f t="shared" si="35"/>
        <v>0</v>
      </c>
    </row>
    <row r="573" spans="1:25" ht="14.25" x14ac:dyDescent="0.2">
      <c r="A573" s="18" t="str">
        <f t="shared" si="32"/>
        <v>Catalogo principalOVS_ES ACADEMICOGU4-00002</v>
      </c>
      <c r="B573" s="18" t="str">
        <f t="shared" si="33"/>
        <v>GU4-00002OVS_ES ACADEMICO</v>
      </c>
      <c r="C573" s="18"/>
      <c r="D573" t="s">
        <v>122</v>
      </c>
      <c r="E573" t="s">
        <v>562</v>
      </c>
      <c r="F573" t="s">
        <v>230</v>
      </c>
      <c r="G573" s="18" t="str">
        <f t="shared" si="34"/>
        <v>Catalogo principal</v>
      </c>
      <c r="H573" s="43" t="s">
        <v>121</v>
      </c>
      <c r="I573" s="37" t="s">
        <v>67</v>
      </c>
      <c r="J573" t="s">
        <v>4601</v>
      </c>
      <c r="K573" t="s">
        <v>40</v>
      </c>
      <c r="L573" s="70" t="s">
        <v>21</v>
      </c>
      <c r="M573" s="70" t="s">
        <v>3966</v>
      </c>
      <c r="N573" s="37" t="s">
        <v>67</v>
      </c>
      <c r="O573" s="37" t="s">
        <v>67</v>
      </c>
      <c r="P573" s="37" t="s">
        <v>230</v>
      </c>
      <c r="Q573" s="75" t="s">
        <v>562</v>
      </c>
      <c r="R573" t="s">
        <v>3691</v>
      </c>
      <c r="S573" s="38">
        <v>0</v>
      </c>
      <c r="T573">
        <v>1</v>
      </c>
      <c r="U573">
        <v>0</v>
      </c>
      <c r="V573" s="43">
        <f>SUMIF(ResumenCotizacion!$C:$C,E573,ResumenCotizacion!$P:$P)</f>
        <v>0</v>
      </c>
      <c r="W573" s="68">
        <f>IF(H573="USD",S573*SolCotizacion!$J$18,S573)</f>
        <v>0</v>
      </c>
      <c r="X573" s="3">
        <f>ROUND(W573/(1-VLOOKUP("Total porcentaje:",ResumenCotizacion!$F:$H,3,0)),2)</f>
        <v>0</v>
      </c>
      <c r="Y573" s="3">
        <f t="shared" si="35"/>
        <v>0</v>
      </c>
    </row>
    <row r="574" spans="1:25" ht="14.25" x14ac:dyDescent="0.2">
      <c r="A574" s="18" t="str">
        <f t="shared" si="32"/>
        <v>Catalogo principalOVS_ES ACADEMICOH21-03098</v>
      </c>
      <c r="B574" s="18" t="str">
        <f t="shared" si="33"/>
        <v>H21-03098OVS_ES ACADEMICO</v>
      </c>
      <c r="C574" s="18"/>
      <c r="D574" t="s">
        <v>122</v>
      </c>
      <c r="E574" t="s">
        <v>563</v>
      </c>
      <c r="F574" t="s">
        <v>230</v>
      </c>
      <c r="G574" s="18" t="str">
        <f t="shared" si="34"/>
        <v>Catalogo principal</v>
      </c>
      <c r="H574" s="43" t="s">
        <v>121</v>
      </c>
      <c r="I574" s="37" t="s">
        <v>67</v>
      </c>
      <c r="J574" t="s">
        <v>4602</v>
      </c>
      <c r="K574" t="s">
        <v>40</v>
      </c>
      <c r="L574" s="70" t="s">
        <v>21</v>
      </c>
      <c r="M574" s="70" t="s">
        <v>3946</v>
      </c>
      <c r="N574" s="37" t="s">
        <v>67</v>
      </c>
      <c r="O574" s="37" t="s">
        <v>67</v>
      </c>
      <c r="P574" s="37" t="s">
        <v>230</v>
      </c>
      <c r="Q574" s="75" t="s">
        <v>563</v>
      </c>
      <c r="R574" t="s">
        <v>3696</v>
      </c>
      <c r="S574" s="38">
        <v>20</v>
      </c>
      <c r="T574">
        <v>1</v>
      </c>
      <c r="U574">
        <v>0</v>
      </c>
      <c r="V574" s="43">
        <f>SUMIF(ResumenCotizacion!$C:$C,E574,ResumenCotizacion!$P:$P)</f>
        <v>0</v>
      </c>
      <c r="W574" s="68">
        <f>IF(H574="USD",S574*SolCotizacion!$J$18,S574)</f>
        <v>78469.799999999988</v>
      </c>
      <c r="X574" s="3">
        <f>ROUND(W574/(1-VLOOKUP("Total porcentaje:",ResumenCotizacion!$F:$H,3,0)),2)</f>
        <v>85293.26</v>
      </c>
      <c r="Y574" s="3">
        <f t="shared" si="35"/>
        <v>0</v>
      </c>
    </row>
    <row r="575" spans="1:25" ht="14.25" x14ac:dyDescent="0.2">
      <c r="A575" s="18" t="str">
        <f t="shared" si="32"/>
        <v>Catalogo principalOVS_ES ACADEMICOH21-03099</v>
      </c>
      <c r="B575" s="18" t="str">
        <f t="shared" si="33"/>
        <v>H21-03099OVS_ES ACADEMICO</v>
      </c>
      <c r="C575" s="18"/>
      <c r="D575" t="s">
        <v>122</v>
      </c>
      <c r="E575" t="s">
        <v>564</v>
      </c>
      <c r="F575" t="s">
        <v>230</v>
      </c>
      <c r="G575" s="18" t="str">
        <f t="shared" si="34"/>
        <v>Catalogo principal</v>
      </c>
      <c r="H575" s="43" t="s">
        <v>121</v>
      </c>
      <c r="I575" s="37" t="s">
        <v>67</v>
      </c>
      <c r="J575" t="s">
        <v>4603</v>
      </c>
      <c r="K575" t="s">
        <v>40</v>
      </c>
      <c r="L575" s="70" t="s">
        <v>21</v>
      </c>
      <c r="M575" s="70" t="s">
        <v>3946</v>
      </c>
      <c r="N575" s="37" t="s">
        <v>67</v>
      </c>
      <c r="O575" s="37" t="s">
        <v>67</v>
      </c>
      <c r="P575" s="37" t="s">
        <v>230</v>
      </c>
      <c r="Q575" s="75" t="s">
        <v>564</v>
      </c>
      <c r="R575" t="s">
        <v>3696</v>
      </c>
      <c r="S575" s="38">
        <v>20</v>
      </c>
      <c r="T575">
        <v>1</v>
      </c>
      <c r="U575">
        <v>0</v>
      </c>
      <c r="V575" s="43">
        <f>SUMIF(ResumenCotizacion!$C:$C,E575,ResumenCotizacion!$P:$P)</f>
        <v>0</v>
      </c>
      <c r="W575" s="68">
        <f>IF(H575="USD",S575*SolCotizacion!$J$18,S575)</f>
        <v>78469.799999999988</v>
      </c>
      <c r="X575" s="3">
        <f>ROUND(W575/(1-VLOOKUP("Total porcentaje:",ResumenCotizacion!$F:$H,3,0)),2)</f>
        <v>85293.26</v>
      </c>
      <c r="Y575" s="3">
        <f t="shared" si="35"/>
        <v>0</v>
      </c>
    </row>
    <row r="576" spans="1:25" ht="14.25" x14ac:dyDescent="0.2">
      <c r="A576" s="18" t="str">
        <f t="shared" si="32"/>
        <v>Catalogo principalOVS_ES ACADEMICOH21-03100</v>
      </c>
      <c r="B576" s="18" t="str">
        <f t="shared" si="33"/>
        <v>H21-03100OVS_ES ACADEMICO</v>
      </c>
      <c r="C576" s="18"/>
      <c r="D576" t="s">
        <v>122</v>
      </c>
      <c r="E576" t="s">
        <v>565</v>
      </c>
      <c r="F576" t="s">
        <v>230</v>
      </c>
      <c r="G576" s="18" t="str">
        <f t="shared" si="34"/>
        <v>Catalogo principal</v>
      </c>
      <c r="H576" s="43" t="s">
        <v>121</v>
      </c>
      <c r="I576" s="37" t="s">
        <v>67</v>
      </c>
      <c r="J576" t="s">
        <v>4604</v>
      </c>
      <c r="K576" t="s">
        <v>40</v>
      </c>
      <c r="L576" s="70" t="s">
        <v>21</v>
      </c>
      <c r="M576" s="70" t="s">
        <v>3946</v>
      </c>
      <c r="N576" s="37" t="s">
        <v>67</v>
      </c>
      <c r="O576" s="37" t="s">
        <v>67</v>
      </c>
      <c r="P576" s="37" t="s">
        <v>230</v>
      </c>
      <c r="Q576" s="75" t="s">
        <v>565</v>
      </c>
      <c r="R576" t="s">
        <v>3696</v>
      </c>
      <c r="S576" s="38">
        <v>20</v>
      </c>
      <c r="T576">
        <v>1</v>
      </c>
      <c r="U576">
        <v>0</v>
      </c>
      <c r="V576" s="43">
        <f>SUMIF(ResumenCotizacion!$C:$C,E576,ResumenCotizacion!$P:$P)</f>
        <v>0</v>
      </c>
      <c r="W576" s="68">
        <f>IF(H576="USD",S576*SolCotizacion!$J$18,S576)</f>
        <v>78469.799999999988</v>
      </c>
      <c r="X576" s="3">
        <f>ROUND(W576/(1-VLOOKUP("Total porcentaje:",ResumenCotizacion!$F:$H,3,0)),2)</f>
        <v>85293.26</v>
      </c>
      <c r="Y576" s="3">
        <f t="shared" si="35"/>
        <v>0</v>
      </c>
    </row>
    <row r="577" spans="1:25" ht="14.25" x14ac:dyDescent="0.2">
      <c r="A577" s="18" t="str">
        <f t="shared" si="32"/>
        <v>Catalogo principalOVS_ES ACADEMICOH21-03101</v>
      </c>
      <c r="B577" s="18" t="str">
        <f t="shared" si="33"/>
        <v>H21-03101OVS_ES ACADEMICO</v>
      </c>
      <c r="C577" s="18"/>
      <c r="D577" t="s">
        <v>122</v>
      </c>
      <c r="E577" t="s">
        <v>566</v>
      </c>
      <c r="F577" t="s">
        <v>230</v>
      </c>
      <c r="G577" s="18" t="str">
        <f t="shared" si="34"/>
        <v>Catalogo principal</v>
      </c>
      <c r="H577" s="43" t="s">
        <v>121</v>
      </c>
      <c r="I577" s="37" t="s">
        <v>67</v>
      </c>
      <c r="J577" t="s">
        <v>4605</v>
      </c>
      <c r="K577" t="s">
        <v>40</v>
      </c>
      <c r="L577" s="70" t="s">
        <v>21</v>
      </c>
      <c r="M577" s="70" t="s">
        <v>3946</v>
      </c>
      <c r="N577" s="37" t="s">
        <v>67</v>
      </c>
      <c r="O577" s="37" t="s">
        <v>67</v>
      </c>
      <c r="P577" s="37" t="s">
        <v>230</v>
      </c>
      <c r="Q577" s="75" t="s">
        <v>566</v>
      </c>
      <c r="R577" t="s">
        <v>3696</v>
      </c>
      <c r="S577" s="38">
        <v>20</v>
      </c>
      <c r="T577">
        <v>1</v>
      </c>
      <c r="U577">
        <v>0</v>
      </c>
      <c r="V577" s="43">
        <f>SUMIF(ResumenCotizacion!$C:$C,E577,ResumenCotizacion!$P:$P)</f>
        <v>0</v>
      </c>
      <c r="W577" s="68">
        <f>IF(H577="USD",S577*SolCotizacion!$J$18,S577)</f>
        <v>78469.799999999988</v>
      </c>
      <c r="X577" s="3">
        <f>ROUND(W577/(1-VLOOKUP("Total porcentaje:",ResumenCotizacion!$F:$H,3,0)),2)</f>
        <v>85293.26</v>
      </c>
      <c r="Y577" s="3">
        <f t="shared" si="35"/>
        <v>0</v>
      </c>
    </row>
    <row r="578" spans="1:25" ht="14.25" x14ac:dyDescent="0.2">
      <c r="A578" s="18" t="str">
        <f t="shared" si="32"/>
        <v>Catalogo principalOVS_ES ACADEMICOH22-02365</v>
      </c>
      <c r="B578" s="18" t="str">
        <f t="shared" si="33"/>
        <v>H22-02365OVS_ES ACADEMICO</v>
      </c>
      <c r="C578" s="18"/>
      <c r="D578" t="s">
        <v>122</v>
      </c>
      <c r="E578" t="s">
        <v>567</v>
      </c>
      <c r="F578" t="s">
        <v>230</v>
      </c>
      <c r="G578" s="18" t="str">
        <f t="shared" si="34"/>
        <v>Catalogo principal</v>
      </c>
      <c r="H578" s="43" t="s">
        <v>121</v>
      </c>
      <c r="I578" s="37" t="s">
        <v>67</v>
      </c>
      <c r="J578" t="s">
        <v>4606</v>
      </c>
      <c r="K578" t="s">
        <v>40</v>
      </c>
      <c r="L578" s="70" t="s">
        <v>21</v>
      </c>
      <c r="M578" s="70" t="s">
        <v>3946</v>
      </c>
      <c r="N578" s="37" t="s">
        <v>67</v>
      </c>
      <c r="O578" s="37" t="s">
        <v>67</v>
      </c>
      <c r="P578" s="37" t="s">
        <v>230</v>
      </c>
      <c r="Q578" s="75" t="s">
        <v>567</v>
      </c>
      <c r="R578" t="s">
        <v>3696</v>
      </c>
      <c r="S578" s="38">
        <v>54</v>
      </c>
      <c r="T578">
        <v>1</v>
      </c>
      <c r="U578">
        <v>0</v>
      </c>
      <c r="V578" s="43">
        <f>SUMIF(ResumenCotizacion!$C:$C,E578,ResumenCotizacion!$P:$P)</f>
        <v>0</v>
      </c>
      <c r="W578" s="68">
        <f>IF(H578="USD",S578*SolCotizacion!$J$18,S578)</f>
        <v>211868.46</v>
      </c>
      <c r="X578" s="3">
        <f>ROUND(W578/(1-VLOOKUP("Total porcentaje:",ResumenCotizacion!$F:$H,3,0)),2)</f>
        <v>230291.8</v>
      </c>
      <c r="Y578" s="3">
        <f t="shared" si="35"/>
        <v>0</v>
      </c>
    </row>
    <row r="579" spans="1:25" ht="14.25" x14ac:dyDescent="0.2">
      <c r="A579" s="18" t="str">
        <f t="shared" ref="A579:A642" si="36">D579&amp;F579&amp;E579</f>
        <v>Catalogo principalOVS_ES ACADEMICOH22-02366</v>
      </c>
      <c r="B579" s="18" t="str">
        <f t="shared" ref="B579:B642" si="37">E579&amp;F579</f>
        <v>H22-02366OVS_ES ACADEMICO</v>
      </c>
      <c r="C579" s="18"/>
      <c r="D579" t="s">
        <v>122</v>
      </c>
      <c r="E579" t="s">
        <v>568</v>
      </c>
      <c r="F579" t="s">
        <v>230</v>
      </c>
      <c r="G579" s="18" t="str">
        <f t="shared" ref="G579:G642" si="38">D579</f>
        <v>Catalogo principal</v>
      </c>
      <c r="H579" s="43" t="s">
        <v>121</v>
      </c>
      <c r="I579" s="37" t="s">
        <v>67</v>
      </c>
      <c r="J579" t="s">
        <v>4607</v>
      </c>
      <c r="K579" t="s">
        <v>40</v>
      </c>
      <c r="L579" s="70" t="s">
        <v>21</v>
      </c>
      <c r="M579" s="70" t="s">
        <v>3946</v>
      </c>
      <c r="N579" s="37" t="s">
        <v>67</v>
      </c>
      <c r="O579" s="37" t="s">
        <v>67</v>
      </c>
      <c r="P579" s="37" t="s">
        <v>230</v>
      </c>
      <c r="Q579" s="75" t="s">
        <v>568</v>
      </c>
      <c r="R579" t="s">
        <v>3696</v>
      </c>
      <c r="S579" s="38">
        <v>54</v>
      </c>
      <c r="T579">
        <v>1</v>
      </c>
      <c r="U579">
        <v>0</v>
      </c>
      <c r="V579" s="43">
        <f>SUMIF(ResumenCotizacion!$C:$C,E579,ResumenCotizacion!$P:$P)</f>
        <v>0</v>
      </c>
      <c r="W579" s="68">
        <f>IF(H579="USD",S579*SolCotizacion!$J$18,S579)</f>
        <v>211868.46</v>
      </c>
      <c r="X579" s="3">
        <f>ROUND(W579/(1-VLOOKUP("Total porcentaje:",ResumenCotizacion!$F:$H,3,0)),2)</f>
        <v>230291.8</v>
      </c>
      <c r="Y579" s="3">
        <f t="shared" ref="Y579:Y642" si="39">V579*X579</f>
        <v>0</v>
      </c>
    </row>
    <row r="580" spans="1:25" ht="14.25" x14ac:dyDescent="0.2">
      <c r="A580" s="18" t="str">
        <f t="shared" si="36"/>
        <v>Catalogo principalOVS_ES ACADEMICOH30-03427</v>
      </c>
      <c r="B580" s="18" t="str">
        <f t="shared" si="37"/>
        <v>H30-03427OVS_ES ACADEMICO</v>
      </c>
      <c r="C580" s="18"/>
      <c r="D580" t="s">
        <v>122</v>
      </c>
      <c r="E580" t="s">
        <v>569</v>
      </c>
      <c r="F580" t="s">
        <v>230</v>
      </c>
      <c r="G580" s="18" t="str">
        <f t="shared" si="38"/>
        <v>Catalogo principal</v>
      </c>
      <c r="H580" s="43" t="s">
        <v>121</v>
      </c>
      <c r="I580" s="37" t="s">
        <v>67</v>
      </c>
      <c r="J580" t="s">
        <v>4608</v>
      </c>
      <c r="K580" t="s">
        <v>40</v>
      </c>
      <c r="L580" s="70" t="s">
        <v>21</v>
      </c>
      <c r="M580" s="70" t="s">
        <v>3946</v>
      </c>
      <c r="N580" s="37" t="s">
        <v>67</v>
      </c>
      <c r="O580" s="37" t="s">
        <v>67</v>
      </c>
      <c r="P580" s="37" t="s">
        <v>230</v>
      </c>
      <c r="Q580" s="75" t="s">
        <v>569</v>
      </c>
      <c r="R580" t="s">
        <v>3696</v>
      </c>
      <c r="S580" s="38">
        <v>83</v>
      </c>
      <c r="T580">
        <v>1</v>
      </c>
      <c r="U580">
        <v>0</v>
      </c>
      <c r="V580" s="43">
        <f>SUMIF(ResumenCotizacion!$C:$C,E580,ResumenCotizacion!$P:$P)</f>
        <v>0</v>
      </c>
      <c r="W580" s="68">
        <f>IF(H580="USD",S580*SolCotizacion!$J$18,S580)</f>
        <v>325649.67</v>
      </c>
      <c r="X580" s="3">
        <f>ROUND(W580/(1-VLOOKUP("Total porcentaje:",ResumenCotizacion!$F:$H,3,0)),2)</f>
        <v>353967.03</v>
      </c>
      <c r="Y580" s="3">
        <f t="shared" si="39"/>
        <v>0</v>
      </c>
    </row>
    <row r="581" spans="1:25" ht="14.25" x14ac:dyDescent="0.2">
      <c r="A581" s="18" t="str">
        <f t="shared" si="36"/>
        <v>Catalogo principalOVS_ES ACADEMICOH30-03428</v>
      </c>
      <c r="B581" s="18" t="str">
        <f t="shared" si="37"/>
        <v>H30-03428OVS_ES ACADEMICO</v>
      </c>
      <c r="C581" s="18"/>
      <c r="D581" t="s">
        <v>122</v>
      </c>
      <c r="E581" t="s">
        <v>570</v>
      </c>
      <c r="F581" t="s">
        <v>230</v>
      </c>
      <c r="G581" s="18" t="str">
        <f t="shared" si="38"/>
        <v>Catalogo principal</v>
      </c>
      <c r="H581" s="43" t="s">
        <v>121</v>
      </c>
      <c r="I581" s="37" t="s">
        <v>67</v>
      </c>
      <c r="J581" t="s">
        <v>4609</v>
      </c>
      <c r="K581" t="s">
        <v>40</v>
      </c>
      <c r="L581" s="70" t="s">
        <v>21</v>
      </c>
      <c r="M581" s="70" t="s">
        <v>3946</v>
      </c>
      <c r="N581" s="37" t="s">
        <v>67</v>
      </c>
      <c r="O581" s="37" t="s">
        <v>67</v>
      </c>
      <c r="P581" s="37" t="s">
        <v>230</v>
      </c>
      <c r="Q581" s="75" t="s">
        <v>570</v>
      </c>
      <c r="R581" t="s">
        <v>3696</v>
      </c>
      <c r="S581" s="38">
        <v>83</v>
      </c>
      <c r="T581">
        <v>1</v>
      </c>
      <c r="U581">
        <v>0</v>
      </c>
      <c r="V581" s="43">
        <f>SUMIF(ResumenCotizacion!$C:$C,E581,ResumenCotizacion!$P:$P)</f>
        <v>0</v>
      </c>
      <c r="W581" s="68">
        <f>IF(H581="USD",S581*SolCotizacion!$J$18,S581)</f>
        <v>325649.67</v>
      </c>
      <c r="X581" s="3">
        <f>ROUND(W581/(1-VLOOKUP("Total porcentaje:",ResumenCotizacion!$F:$H,3,0)),2)</f>
        <v>353967.03</v>
      </c>
      <c r="Y581" s="3">
        <f t="shared" si="39"/>
        <v>0</v>
      </c>
    </row>
    <row r="582" spans="1:25" ht="14.25" x14ac:dyDescent="0.2">
      <c r="A582" s="18" t="str">
        <f t="shared" si="36"/>
        <v>Catalogo principalOVS_ES ACADEMICOH30-03429</v>
      </c>
      <c r="B582" s="18" t="str">
        <f t="shared" si="37"/>
        <v>H30-03429OVS_ES ACADEMICO</v>
      </c>
      <c r="C582" s="18"/>
      <c r="D582" t="s">
        <v>122</v>
      </c>
      <c r="E582" t="s">
        <v>571</v>
      </c>
      <c r="F582" t="s">
        <v>230</v>
      </c>
      <c r="G582" s="18" t="str">
        <f t="shared" si="38"/>
        <v>Catalogo principal</v>
      </c>
      <c r="H582" s="43" t="s">
        <v>121</v>
      </c>
      <c r="I582" s="37" t="s">
        <v>67</v>
      </c>
      <c r="J582" t="s">
        <v>4610</v>
      </c>
      <c r="K582" t="s">
        <v>40</v>
      </c>
      <c r="L582" s="70" t="s">
        <v>21</v>
      </c>
      <c r="M582" s="70" t="s">
        <v>3946</v>
      </c>
      <c r="N582" s="37" t="s">
        <v>67</v>
      </c>
      <c r="O582" s="37" t="s">
        <v>67</v>
      </c>
      <c r="P582" s="37" t="s">
        <v>230</v>
      </c>
      <c r="Q582" s="75" t="s">
        <v>571</v>
      </c>
      <c r="R582" t="s">
        <v>3696</v>
      </c>
      <c r="S582" s="38">
        <v>9</v>
      </c>
      <c r="T582">
        <v>1</v>
      </c>
      <c r="U582">
        <v>0</v>
      </c>
      <c r="V582" s="43">
        <f>SUMIF(ResumenCotizacion!$C:$C,E582,ResumenCotizacion!$P:$P)</f>
        <v>0</v>
      </c>
      <c r="W582" s="68">
        <f>IF(H582="USD",S582*SolCotizacion!$J$18,S582)</f>
        <v>35311.409999999996</v>
      </c>
      <c r="X582" s="3">
        <f>ROUND(W582/(1-VLOOKUP("Total porcentaje:",ResumenCotizacion!$F:$H,3,0)),2)</f>
        <v>38381.97</v>
      </c>
      <c r="Y582" s="3">
        <f t="shared" si="39"/>
        <v>0</v>
      </c>
    </row>
    <row r="583" spans="1:25" ht="14.25" x14ac:dyDescent="0.2">
      <c r="A583" s="18" t="str">
        <f t="shared" si="36"/>
        <v>Catalogo principalOVS_ES ACADEMICOH30-03430</v>
      </c>
      <c r="B583" s="18" t="str">
        <f t="shared" si="37"/>
        <v>H30-03430OVS_ES ACADEMICO</v>
      </c>
      <c r="C583" s="18"/>
      <c r="D583" t="s">
        <v>122</v>
      </c>
      <c r="E583" t="s">
        <v>572</v>
      </c>
      <c r="F583" t="s">
        <v>230</v>
      </c>
      <c r="G583" s="18" t="str">
        <f t="shared" si="38"/>
        <v>Catalogo principal</v>
      </c>
      <c r="H583" s="43" t="s">
        <v>121</v>
      </c>
      <c r="I583" s="37" t="s">
        <v>67</v>
      </c>
      <c r="J583" t="s">
        <v>4611</v>
      </c>
      <c r="K583" t="s">
        <v>40</v>
      </c>
      <c r="L583" s="70" t="s">
        <v>21</v>
      </c>
      <c r="M583" s="70" t="s">
        <v>3946</v>
      </c>
      <c r="N583" s="37" t="s">
        <v>67</v>
      </c>
      <c r="O583" s="37" t="s">
        <v>67</v>
      </c>
      <c r="P583" s="37" t="s">
        <v>230</v>
      </c>
      <c r="Q583" s="75" t="s">
        <v>572</v>
      </c>
      <c r="R583" t="s">
        <v>3696</v>
      </c>
      <c r="S583" s="38">
        <v>9</v>
      </c>
      <c r="T583">
        <v>1</v>
      </c>
      <c r="U583">
        <v>0</v>
      </c>
      <c r="V583" s="43">
        <f>SUMIF(ResumenCotizacion!$C:$C,E583,ResumenCotizacion!$P:$P)</f>
        <v>0</v>
      </c>
      <c r="W583" s="68">
        <f>IF(H583="USD",S583*SolCotizacion!$J$18,S583)</f>
        <v>35311.409999999996</v>
      </c>
      <c r="X583" s="3">
        <f>ROUND(W583/(1-VLOOKUP("Total porcentaje:",ResumenCotizacion!$F:$H,3,0)),2)</f>
        <v>38381.97</v>
      </c>
      <c r="Y583" s="3">
        <f t="shared" si="39"/>
        <v>0</v>
      </c>
    </row>
    <row r="584" spans="1:25" ht="14.25" x14ac:dyDescent="0.2">
      <c r="A584" s="18" t="str">
        <f t="shared" si="36"/>
        <v>Catalogo principalOVS_ES ACADEMICOH30-03431</v>
      </c>
      <c r="B584" s="18" t="str">
        <f t="shared" si="37"/>
        <v>H30-03431OVS_ES ACADEMICO</v>
      </c>
      <c r="C584" s="18"/>
      <c r="D584" t="s">
        <v>122</v>
      </c>
      <c r="E584" t="s">
        <v>573</v>
      </c>
      <c r="F584" t="s">
        <v>230</v>
      </c>
      <c r="G584" s="18" t="str">
        <f t="shared" si="38"/>
        <v>Catalogo principal</v>
      </c>
      <c r="H584" s="43" t="s">
        <v>121</v>
      </c>
      <c r="I584" s="37" t="s">
        <v>67</v>
      </c>
      <c r="J584" t="s">
        <v>4612</v>
      </c>
      <c r="K584" t="s">
        <v>40</v>
      </c>
      <c r="L584" s="70" t="s">
        <v>21</v>
      </c>
      <c r="M584" s="70" t="s">
        <v>3946</v>
      </c>
      <c r="N584" s="37" t="s">
        <v>67</v>
      </c>
      <c r="O584" s="37" t="s">
        <v>67</v>
      </c>
      <c r="P584" s="37" t="s">
        <v>230</v>
      </c>
      <c r="Q584" s="75" t="s">
        <v>573</v>
      </c>
      <c r="R584" t="s">
        <v>3696</v>
      </c>
      <c r="S584" s="38">
        <v>6</v>
      </c>
      <c r="T584">
        <v>1</v>
      </c>
      <c r="U584">
        <v>0</v>
      </c>
      <c r="V584" s="43">
        <f>SUMIF(ResumenCotizacion!$C:$C,E584,ResumenCotizacion!$P:$P)</f>
        <v>0</v>
      </c>
      <c r="W584" s="68">
        <f>IF(H584="USD",S584*SolCotizacion!$J$18,S584)</f>
        <v>23540.94</v>
      </c>
      <c r="X584" s="3">
        <f>ROUND(W584/(1-VLOOKUP("Total porcentaje:",ResumenCotizacion!$F:$H,3,0)),2)</f>
        <v>25587.98</v>
      </c>
      <c r="Y584" s="3">
        <f t="shared" si="39"/>
        <v>0</v>
      </c>
    </row>
    <row r="585" spans="1:25" ht="14.25" x14ac:dyDescent="0.2">
      <c r="A585" s="18" t="str">
        <f t="shared" si="36"/>
        <v>Catalogo principalOVS_ES ACADEMICOHHQ-00001</v>
      </c>
      <c r="B585" s="18" t="str">
        <f t="shared" si="37"/>
        <v>HHQ-00001OVS_ES ACADEMICO</v>
      </c>
      <c r="C585" s="18"/>
      <c r="D585" t="s">
        <v>122</v>
      </c>
      <c r="E585" t="s">
        <v>574</v>
      </c>
      <c r="F585" t="s">
        <v>230</v>
      </c>
      <c r="G585" s="18" t="str">
        <f t="shared" si="38"/>
        <v>Catalogo principal</v>
      </c>
      <c r="H585" s="43" t="s">
        <v>121</v>
      </c>
      <c r="I585" s="37" t="s">
        <v>67</v>
      </c>
      <c r="J585" t="s">
        <v>4613</v>
      </c>
      <c r="K585" t="s">
        <v>40</v>
      </c>
      <c r="L585" s="70" t="s">
        <v>21</v>
      </c>
      <c r="M585" s="70" t="s">
        <v>3966</v>
      </c>
      <c r="N585" s="37" t="s">
        <v>67</v>
      </c>
      <c r="O585" s="37" t="s">
        <v>67</v>
      </c>
      <c r="P585" s="37" t="s">
        <v>230</v>
      </c>
      <c r="Q585" s="75" t="s">
        <v>574</v>
      </c>
      <c r="R585" t="s">
        <v>3691</v>
      </c>
      <c r="S585" s="38">
        <v>1.4</v>
      </c>
      <c r="T585">
        <v>1</v>
      </c>
      <c r="U585">
        <v>0</v>
      </c>
      <c r="V585" s="43">
        <f>SUMIF(ResumenCotizacion!$C:$C,E585,ResumenCotizacion!$P:$P)</f>
        <v>0</v>
      </c>
      <c r="W585" s="68">
        <f>IF(H585="USD",S585*SolCotizacion!$J$18,S585)</f>
        <v>5492.8859999999995</v>
      </c>
      <c r="X585" s="3">
        <f>ROUND(W585/(1-VLOOKUP("Total porcentaje:",ResumenCotizacion!$F:$H,3,0)),2)</f>
        <v>5970.53</v>
      </c>
      <c r="Y585" s="3">
        <f t="shared" si="39"/>
        <v>0</v>
      </c>
    </row>
    <row r="586" spans="1:25" ht="14.25" x14ac:dyDescent="0.2">
      <c r="A586" s="18" t="str">
        <f t="shared" si="36"/>
        <v>Catalogo principalOVS_ES ACADEMICOHHR-00001</v>
      </c>
      <c r="B586" s="18" t="str">
        <f t="shared" si="37"/>
        <v>HHR-00001OVS_ES ACADEMICO</v>
      </c>
      <c r="C586" s="18"/>
      <c r="D586" t="s">
        <v>122</v>
      </c>
      <c r="E586" t="s">
        <v>575</v>
      </c>
      <c r="F586" t="s">
        <v>230</v>
      </c>
      <c r="G586" s="18" t="str">
        <f t="shared" si="38"/>
        <v>Catalogo principal</v>
      </c>
      <c r="H586" s="43" t="s">
        <v>121</v>
      </c>
      <c r="I586" s="37" t="s">
        <v>67</v>
      </c>
      <c r="J586" t="s">
        <v>4614</v>
      </c>
      <c r="K586" t="s">
        <v>40</v>
      </c>
      <c r="L586" s="70" t="s">
        <v>21</v>
      </c>
      <c r="M586" s="70" t="s">
        <v>3966</v>
      </c>
      <c r="N586" s="37" t="s">
        <v>67</v>
      </c>
      <c r="O586" s="37" t="s">
        <v>67</v>
      </c>
      <c r="P586" s="37" t="s">
        <v>230</v>
      </c>
      <c r="Q586" s="75" t="s">
        <v>575</v>
      </c>
      <c r="R586" t="s">
        <v>3691</v>
      </c>
      <c r="S586" s="38">
        <v>1.4</v>
      </c>
      <c r="T586">
        <v>1</v>
      </c>
      <c r="U586">
        <v>0</v>
      </c>
      <c r="V586" s="43">
        <f>SUMIF(ResumenCotizacion!$C:$C,E586,ResumenCotizacion!$P:$P)</f>
        <v>0</v>
      </c>
      <c r="W586" s="68">
        <f>IF(H586="USD",S586*SolCotizacion!$J$18,S586)</f>
        <v>5492.8859999999995</v>
      </c>
      <c r="X586" s="3">
        <f>ROUND(W586/(1-VLOOKUP("Total porcentaje:",ResumenCotizacion!$F:$H,3,0)),2)</f>
        <v>5970.53</v>
      </c>
      <c r="Y586" s="3">
        <f t="shared" si="39"/>
        <v>0</v>
      </c>
    </row>
    <row r="587" spans="1:25" ht="14.25" x14ac:dyDescent="0.2">
      <c r="A587" s="18" t="str">
        <f t="shared" si="36"/>
        <v>Catalogo principalOVS_ES ACADEMICOHHR-00002</v>
      </c>
      <c r="B587" s="18" t="str">
        <f t="shared" si="37"/>
        <v>HHR-00002OVS_ES ACADEMICO</v>
      </c>
      <c r="C587" s="18"/>
      <c r="D587" t="s">
        <v>122</v>
      </c>
      <c r="E587" t="s">
        <v>576</v>
      </c>
      <c r="F587" t="s">
        <v>230</v>
      </c>
      <c r="G587" s="18" t="str">
        <f t="shared" si="38"/>
        <v>Catalogo principal</v>
      </c>
      <c r="H587" s="43" t="s">
        <v>121</v>
      </c>
      <c r="I587" s="37" t="s">
        <v>67</v>
      </c>
      <c r="J587" t="s">
        <v>4615</v>
      </c>
      <c r="K587" t="s">
        <v>40</v>
      </c>
      <c r="L587" s="70" t="s">
        <v>21</v>
      </c>
      <c r="M587" s="70" t="s">
        <v>3966</v>
      </c>
      <c r="N587" s="37" t="s">
        <v>67</v>
      </c>
      <c r="O587" s="37" t="s">
        <v>67</v>
      </c>
      <c r="P587" s="37" t="s">
        <v>230</v>
      </c>
      <c r="Q587" s="75" t="s">
        <v>576</v>
      </c>
      <c r="R587" t="s">
        <v>3691</v>
      </c>
      <c r="S587" s="38">
        <v>1.4</v>
      </c>
      <c r="T587">
        <v>1</v>
      </c>
      <c r="U587">
        <v>0</v>
      </c>
      <c r="V587" s="43">
        <f>SUMIF(ResumenCotizacion!$C:$C,E587,ResumenCotizacion!$P:$P)</f>
        <v>0</v>
      </c>
      <c r="W587" s="68">
        <f>IF(H587="USD",S587*SolCotizacion!$J$18,S587)</f>
        <v>5492.8859999999995</v>
      </c>
      <c r="X587" s="3">
        <f>ROUND(W587/(1-VLOOKUP("Total porcentaje:",ResumenCotizacion!$F:$H,3,0)),2)</f>
        <v>5970.53</v>
      </c>
      <c r="Y587" s="3">
        <f t="shared" si="39"/>
        <v>0</v>
      </c>
    </row>
    <row r="588" spans="1:25" ht="14.25" x14ac:dyDescent="0.2">
      <c r="A588" s="18" t="str">
        <f t="shared" si="36"/>
        <v>Catalogo principalOVS_ES ACADEMICOHHT-00001</v>
      </c>
      <c r="B588" s="18" t="str">
        <f t="shared" si="37"/>
        <v>HHT-00001OVS_ES ACADEMICO</v>
      </c>
      <c r="C588" s="18"/>
      <c r="D588" t="s">
        <v>122</v>
      </c>
      <c r="E588" t="s">
        <v>577</v>
      </c>
      <c r="F588" t="s">
        <v>230</v>
      </c>
      <c r="G588" s="18" t="str">
        <f t="shared" si="38"/>
        <v>Catalogo principal</v>
      </c>
      <c r="H588" s="43" t="s">
        <v>121</v>
      </c>
      <c r="I588" s="37" t="s">
        <v>67</v>
      </c>
      <c r="J588" t="s">
        <v>4616</v>
      </c>
      <c r="K588" t="s">
        <v>40</v>
      </c>
      <c r="L588" s="70" t="s">
        <v>21</v>
      </c>
      <c r="M588" s="70" t="s">
        <v>3966</v>
      </c>
      <c r="N588" s="37" t="s">
        <v>67</v>
      </c>
      <c r="O588" s="37" t="s">
        <v>67</v>
      </c>
      <c r="P588" s="37" t="s">
        <v>230</v>
      </c>
      <c r="Q588" s="75" t="s">
        <v>577</v>
      </c>
      <c r="R588" t="s">
        <v>3691</v>
      </c>
      <c r="S588" s="38">
        <v>0.6</v>
      </c>
      <c r="T588">
        <v>1</v>
      </c>
      <c r="U588">
        <v>0</v>
      </c>
      <c r="V588" s="43">
        <f>SUMIF(ResumenCotizacion!$C:$C,E588,ResumenCotizacion!$P:$P)</f>
        <v>0</v>
      </c>
      <c r="W588" s="68">
        <f>IF(H588="USD",S588*SolCotizacion!$J$18,S588)</f>
        <v>2354.0939999999996</v>
      </c>
      <c r="X588" s="3">
        <f>ROUND(W588/(1-VLOOKUP("Total porcentaje:",ResumenCotizacion!$F:$H,3,0)),2)</f>
        <v>2558.8000000000002</v>
      </c>
      <c r="Y588" s="3">
        <f t="shared" si="39"/>
        <v>0</v>
      </c>
    </row>
    <row r="589" spans="1:25" ht="14.25" x14ac:dyDescent="0.2">
      <c r="A589" s="18" t="str">
        <f t="shared" si="36"/>
        <v>Catalogo principalOVS_ES ACADEMICOHHU-00001</v>
      </c>
      <c r="B589" s="18" t="str">
        <f t="shared" si="37"/>
        <v>HHU-00001OVS_ES ACADEMICO</v>
      </c>
      <c r="C589" s="18"/>
      <c r="D589" t="s">
        <v>122</v>
      </c>
      <c r="E589" t="s">
        <v>578</v>
      </c>
      <c r="F589" t="s">
        <v>230</v>
      </c>
      <c r="G589" s="18" t="str">
        <f t="shared" si="38"/>
        <v>Catalogo principal</v>
      </c>
      <c r="H589" s="43" t="s">
        <v>121</v>
      </c>
      <c r="I589" s="37" t="s">
        <v>67</v>
      </c>
      <c r="J589" t="s">
        <v>4617</v>
      </c>
      <c r="K589" t="s">
        <v>40</v>
      </c>
      <c r="L589" s="70" t="s">
        <v>21</v>
      </c>
      <c r="M589" s="70" t="s">
        <v>3966</v>
      </c>
      <c r="N589" s="37" t="s">
        <v>67</v>
      </c>
      <c r="O589" s="37" t="s">
        <v>67</v>
      </c>
      <c r="P589" s="37" t="s">
        <v>230</v>
      </c>
      <c r="Q589" s="75" t="s">
        <v>578</v>
      </c>
      <c r="R589" t="s">
        <v>3691</v>
      </c>
      <c r="S589" s="38">
        <v>0.6</v>
      </c>
      <c r="T589">
        <v>1</v>
      </c>
      <c r="U589">
        <v>0</v>
      </c>
      <c r="V589" s="43">
        <f>SUMIF(ResumenCotizacion!$C:$C,E589,ResumenCotizacion!$P:$P)</f>
        <v>0</v>
      </c>
      <c r="W589" s="68">
        <f>IF(H589="USD",S589*SolCotizacion!$J$18,S589)</f>
        <v>2354.0939999999996</v>
      </c>
      <c r="X589" s="3">
        <f>ROUND(W589/(1-VLOOKUP("Total porcentaje:",ResumenCotizacion!$F:$H,3,0)),2)</f>
        <v>2558.8000000000002</v>
      </c>
      <c r="Y589" s="3">
        <f t="shared" si="39"/>
        <v>0</v>
      </c>
    </row>
    <row r="590" spans="1:25" ht="14.25" x14ac:dyDescent="0.2">
      <c r="A590" s="18" t="str">
        <f t="shared" si="36"/>
        <v>Catalogo principalOVS_ES ACADEMICOHHU-00002</v>
      </c>
      <c r="B590" s="18" t="str">
        <f t="shared" si="37"/>
        <v>HHU-00002OVS_ES ACADEMICO</v>
      </c>
      <c r="C590" s="18"/>
      <c r="D590" t="s">
        <v>122</v>
      </c>
      <c r="E590" t="s">
        <v>579</v>
      </c>
      <c r="F590" t="s">
        <v>230</v>
      </c>
      <c r="G590" s="18" t="str">
        <f t="shared" si="38"/>
        <v>Catalogo principal</v>
      </c>
      <c r="H590" s="43" t="s">
        <v>121</v>
      </c>
      <c r="I590" s="37" t="s">
        <v>67</v>
      </c>
      <c r="J590" t="s">
        <v>4618</v>
      </c>
      <c r="K590" t="s">
        <v>40</v>
      </c>
      <c r="L590" s="70" t="s">
        <v>21</v>
      </c>
      <c r="M590" s="70" t="s">
        <v>3966</v>
      </c>
      <c r="N590" s="37" t="s">
        <v>67</v>
      </c>
      <c r="O590" s="37" t="s">
        <v>67</v>
      </c>
      <c r="P590" s="37" t="s">
        <v>230</v>
      </c>
      <c r="Q590" s="75" t="s">
        <v>579</v>
      </c>
      <c r="R590" t="s">
        <v>3691</v>
      </c>
      <c r="S590" s="38">
        <v>0.6</v>
      </c>
      <c r="T590">
        <v>1</v>
      </c>
      <c r="U590">
        <v>0</v>
      </c>
      <c r="V590" s="43">
        <f>SUMIF(ResumenCotizacion!$C:$C,E590,ResumenCotizacion!$P:$P)</f>
        <v>0</v>
      </c>
      <c r="W590" s="68">
        <f>IF(H590="USD",S590*SolCotizacion!$J$18,S590)</f>
        <v>2354.0939999999996</v>
      </c>
      <c r="X590" s="3">
        <f>ROUND(W590/(1-VLOOKUP("Total porcentaje:",ResumenCotizacion!$F:$H,3,0)),2)</f>
        <v>2558.8000000000002</v>
      </c>
      <c r="Y590" s="3">
        <f t="shared" si="39"/>
        <v>0</v>
      </c>
    </row>
    <row r="591" spans="1:25" ht="14.25" x14ac:dyDescent="0.2">
      <c r="A591" s="18" t="str">
        <f t="shared" si="36"/>
        <v>Catalogo principalOVS_ES ACADEMICOHJA-00600</v>
      </c>
      <c r="B591" s="18" t="str">
        <f t="shared" si="37"/>
        <v>HJA-00600OVS_ES ACADEMICO</v>
      </c>
      <c r="C591" s="18"/>
      <c r="D591" t="s">
        <v>122</v>
      </c>
      <c r="E591" t="s">
        <v>580</v>
      </c>
      <c r="F591" t="s">
        <v>230</v>
      </c>
      <c r="G591" s="18" t="str">
        <f t="shared" si="38"/>
        <v>Catalogo principal</v>
      </c>
      <c r="H591" s="43" t="s">
        <v>121</v>
      </c>
      <c r="I591" s="37" t="s">
        <v>67</v>
      </c>
      <c r="J591" t="s">
        <v>4619</v>
      </c>
      <c r="K591" t="s">
        <v>40</v>
      </c>
      <c r="L591" s="70" t="s">
        <v>21</v>
      </c>
      <c r="M591" s="70" t="s">
        <v>3946</v>
      </c>
      <c r="N591" s="37" t="s">
        <v>67</v>
      </c>
      <c r="O591" s="37" t="s">
        <v>67</v>
      </c>
      <c r="P591" s="37" t="s">
        <v>230</v>
      </c>
      <c r="Q591" s="75" t="s">
        <v>580</v>
      </c>
      <c r="R591" t="s">
        <v>3696</v>
      </c>
      <c r="S591" s="38">
        <v>106</v>
      </c>
      <c r="T591">
        <v>1</v>
      </c>
      <c r="U591">
        <v>0</v>
      </c>
      <c r="V591" s="43">
        <f>SUMIF(ResumenCotizacion!$C:$C,E591,ResumenCotizacion!$P:$P)</f>
        <v>0</v>
      </c>
      <c r="W591" s="68">
        <f>IF(H591="USD",S591*SolCotizacion!$J$18,S591)</f>
        <v>415889.94</v>
      </c>
      <c r="X591" s="3">
        <f>ROUND(W591/(1-VLOOKUP("Total porcentaje:",ResumenCotizacion!$F:$H,3,0)),2)</f>
        <v>452054.28</v>
      </c>
      <c r="Y591" s="3">
        <f t="shared" si="39"/>
        <v>0</v>
      </c>
    </row>
    <row r="592" spans="1:25" ht="14.25" x14ac:dyDescent="0.2">
      <c r="A592" s="18" t="str">
        <f t="shared" si="36"/>
        <v>Catalogo principalOVS_ES ACADEMICOHJA-00601</v>
      </c>
      <c r="B592" s="18" t="str">
        <f t="shared" si="37"/>
        <v>HJA-00601OVS_ES ACADEMICO</v>
      </c>
      <c r="C592" s="18"/>
      <c r="D592" t="s">
        <v>122</v>
      </c>
      <c r="E592" t="s">
        <v>581</v>
      </c>
      <c r="F592" t="s">
        <v>230</v>
      </c>
      <c r="G592" s="18" t="str">
        <f t="shared" si="38"/>
        <v>Catalogo principal</v>
      </c>
      <c r="H592" s="43" t="s">
        <v>121</v>
      </c>
      <c r="I592" s="37" t="s">
        <v>67</v>
      </c>
      <c r="J592" t="s">
        <v>4620</v>
      </c>
      <c r="K592" t="s">
        <v>40</v>
      </c>
      <c r="L592" s="70" t="s">
        <v>21</v>
      </c>
      <c r="M592" s="70" t="s">
        <v>3946</v>
      </c>
      <c r="N592" s="37" t="s">
        <v>67</v>
      </c>
      <c r="O592" s="37" t="s">
        <v>67</v>
      </c>
      <c r="P592" s="37" t="s">
        <v>230</v>
      </c>
      <c r="Q592" s="75" t="s">
        <v>581</v>
      </c>
      <c r="R592" t="s">
        <v>3696</v>
      </c>
      <c r="S592" s="38">
        <v>106</v>
      </c>
      <c r="T592">
        <v>1</v>
      </c>
      <c r="U592">
        <v>0</v>
      </c>
      <c r="V592" s="43">
        <f>SUMIF(ResumenCotizacion!$C:$C,E592,ResumenCotizacion!$P:$P)</f>
        <v>0</v>
      </c>
      <c r="W592" s="68">
        <f>IF(H592="USD",S592*SolCotizacion!$J$18,S592)</f>
        <v>415889.94</v>
      </c>
      <c r="X592" s="3">
        <f>ROUND(W592/(1-VLOOKUP("Total porcentaje:",ResumenCotizacion!$F:$H,3,0)),2)</f>
        <v>452054.28</v>
      </c>
      <c r="Y592" s="3">
        <f t="shared" si="39"/>
        <v>0</v>
      </c>
    </row>
    <row r="593" spans="1:25" ht="14.25" x14ac:dyDescent="0.2">
      <c r="A593" s="18" t="str">
        <f t="shared" si="36"/>
        <v>Catalogo principalOVS_ES ACADEMICOHVG-00001</v>
      </c>
      <c r="B593" s="18" t="str">
        <f t="shared" si="37"/>
        <v>HVG-00001OVS_ES ACADEMICO</v>
      </c>
      <c r="C593" s="18"/>
      <c r="D593" t="s">
        <v>122</v>
      </c>
      <c r="E593" t="s">
        <v>582</v>
      </c>
      <c r="F593" t="s">
        <v>230</v>
      </c>
      <c r="G593" s="18" t="str">
        <f t="shared" si="38"/>
        <v>Catalogo principal</v>
      </c>
      <c r="H593" s="43" t="s">
        <v>121</v>
      </c>
      <c r="I593" s="37" t="s">
        <v>67</v>
      </c>
      <c r="J593" t="s">
        <v>4621</v>
      </c>
      <c r="K593" t="s">
        <v>40</v>
      </c>
      <c r="L593" s="70" t="s">
        <v>21</v>
      </c>
      <c r="M593" s="70" t="s">
        <v>3966</v>
      </c>
      <c r="N593" s="37" t="s">
        <v>67</v>
      </c>
      <c r="O593" s="37" t="s">
        <v>67</v>
      </c>
      <c r="P593" s="37" t="s">
        <v>230</v>
      </c>
      <c r="Q593" s="75" t="s">
        <v>582</v>
      </c>
      <c r="R593" t="s">
        <v>3691</v>
      </c>
      <c r="S593" s="38">
        <v>1.5</v>
      </c>
      <c r="T593">
        <v>1</v>
      </c>
      <c r="U593">
        <v>0</v>
      </c>
      <c r="V593" s="43">
        <f>SUMIF(ResumenCotizacion!$C:$C,E593,ResumenCotizacion!$P:$P)</f>
        <v>0</v>
      </c>
      <c r="W593" s="68">
        <f>IF(H593="USD",S593*SolCotizacion!$J$18,S593)</f>
        <v>5885.2349999999997</v>
      </c>
      <c r="X593" s="3">
        <f>ROUND(W593/(1-VLOOKUP("Total porcentaje:",ResumenCotizacion!$F:$H,3,0)),2)</f>
        <v>6396.99</v>
      </c>
      <c r="Y593" s="3">
        <f t="shared" si="39"/>
        <v>0</v>
      </c>
    </row>
    <row r="594" spans="1:25" ht="14.25" x14ac:dyDescent="0.2">
      <c r="A594" s="18" t="str">
        <f t="shared" si="36"/>
        <v>Catalogo principalOVS_ES ACADEMICOHVG-00003</v>
      </c>
      <c r="B594" s="18" t="str">
        <f t="shared" si="37"/>
        <v>HVG-00003OVS_ES ACADEMICO</v>
      </c>
      <c r="C594" s="18"/>
      <c r="D594" t="s">
        <v>122</v>
      </c>
      <c r="E594" t="s">
        <v>583</v>
      </c>
      <c r="F594" t="s">
        <v>230</v>
      </c>
      <c r="G594" s="18" t="str">
        <f t="shared" si="38"/>
        <v>Catalogo principal</v>
      </c>
      <c r="H594" s="43" t="s">
        <v>121</v>
      </c>
      <c r="I594" s="37" t="s">
        <v>67</v>
      </c>
      <c r="J594" t="s">
        <v>3791</v>
      </c>
      <c r="K594" t="s">
        <v>40</v>
      </c>
      <c r="L594" s="70" t="s">
        <v>21</v>
      </c>
      <c r="M594" s="70" t="s">
        <v>28</v>
      </c>
      <c r="N594" s="37" t="s">
        <v>67</v>
      </c>
      <c r="O594" s="37" t="s">
        <v>67</v>
      </c>
      <c r="P594" s="37" t="s">
        <v>230</v>
      </c>
      <c r="Q594" s="75" t="s">
        <v>583</v>
      </c>
      <c r="R594" t="s">
        <v>3691</v>
      </c>
      <c r="S594" s="38">
        <v>2.4</v>
      </c>
      <c r="T594">
        <v>1</v>
      </c>
      <c r="U594">
        <v>0</v>
      </c>
      <c r="V594" s="43">
        <f>SUMIF(ResumenCotizacion!$C:$C,E594,ResumenCotizacion!$P:$P)</f>
        <v>0</v>
      </c>
      <c r="W594" s="68">
        <f>IF(H594="USD",S594*SolCotizacion!$J$18,S594)</f>
        <v>9416.3759999999984</v>
      </c>
      <c r="X594" s="3">
        <f>ROUND(W594/(1-VLOOKUP("Total porcentaje:",ResumenCotizacion!$F:$H,3,0)),2)</f>
        <v>10235.19</v>
      </c>
      <c r="Y594" s="3">
        <f t="shared" si="39"/>
        <v>0</v>
      </c>
    </row>
    <row r="595" spans="1:25" ht="14.25" x14ac:dyDescent="0.2">
      <c r="A595" s="18" t="str">
        <f t="shared" si="36"/>
        <v>Catalogo principalOVS_ES ACADEMICOHVG-00004</v>
      </c>
      <c r="B595" s="18" t="str">
        <f t="shared" si="37"/>
        <v>HVG-00004OVS_ES ACADEMICO</v>
      </c>
      <c r="C595" s="18"/>
      <c r="D595" t="s">
        <v>122</v>
      </c>
      <c r="E595" t="s">
        <v>584</v>
      </c>
      <c r="F595" t="s">
        <v>230</v>
      </c>
      <c r="G595" s="18" t="str">
        <f t="shared" si="38"/>
        <v>Catalogo principal</v>
      </c>
      <c r="H595" s="43" t="s">
        <v>121</v>
      </c>
      <c r="I595" s="37" t="s">
        <v>67</v>
      </c>
      <c r="J595" t="s">
        <v>4622</v>
      </c>
      <c r="K595" t="s">
        <v>40</v>
      </c>
      <c r="L595" s="70" t="s">
        <v>21</v>
      </c>
      <c r="M595" s="70" t="s">
        <v>3966</v>
      </c>
      <c r="N595" s="37" t="s">
        <v>67</v>
      </c>
      <c r="O595" s="37" t="s">
        <v>67</v>
      </c>
      <c r="P595" s="37" t="s">
        <v>230</v>
      </c>
      <c r="Q595" s="75" t="s">
        <v>584</v>
      </c>
      <c r="R595" t="s">
        <v>3691</v>
      </c>
      <c r="S595" s="38">
        <v>1.3</v>
      </c>
      <c r="T595">
        <v>1</v>
      </c>
      <c r="U595">
        <v>0</v>
      </c>
      <c r="V595" s="43">
        <f>SUMIF(ResumenCotizacion!$C:$C,E595,ResumenCotizacion!$P:$P)</f>
        <v>0</v>
      </c>
      <c r="W595" s="68">
        <f>IF(H595="USD",S595*SolCotizacion!$J$18,S595)</f>
        <v>5100.5370000000003</v>
      </c>
      <c r="X595" s="3">
        <f>ROUND(W595/(1-VLOOKUP("Total porcentaje:",ResumenCotizacion!$F:$H,3,0)),2)</f>
        <v>5544.06</v>
      </c>
      <c r="Y595" s="3">
        <f t="shared" si="39"/>
        <v>0</v>
      </c>
    </row>
    <row r="596" spans="1:25" ht="14.25" x14ac:dyDescent="0.2">
      <c r="A596" s="18" t="str">
        <f t="shared" si="36"/>
        <v>Catalogo principalOVS_ES ACADEMICOHVG-00007</v>
      </c>
      <c r="B596" s="18" t="str">
        <f t="shared" si="37"/>
        <v>HVG-00007OVS_ES ACADEMICO</v>
      </c>
      <c r="C596" s="18"/>
      <c r="D596" t="s">
        <v>122</v>
      </c>
      <c r="E596" t="s">
        <v>585</v>
      </c>
      <c r="F596" t="s">
        <v>230</v>
      </c>
      <c r="G596" s="18" t="str">
        <f t="shared" si="38"/>
        <v>Catalogo principal</v>
      </c>
      <c r="H596" s="43" t="s">
        <v>121</v>
      </c>
      <c r="I596" s="37" t="s">
        <v>67</v>
      </c>
      <c r="J596" t="s">
        <v>4623</v>
      </c>
      <c r="K596" t="s">
        <v>40</v>
      </c>
      <c r="L596" s="70" t="s">
        <v>21</v>
      </c>
      <c r="M596" s="70" t="s">
        <v>3966</v>
      </c>
      <c r="N596" s="37" t="s">
        <v>67</v>
      </c>
      <c r="O596" s="37" t="s">
        <v>67</v>
      </c>
      <c r="P596" s="37" t="s">
        <v>230</v>
      </c>
      <c r="Q596" s="75" t="s">
        <v>585</v>
      </c>
      <c r="R596" t="s">
        <v>3691</v>
      </c>
      <c r="S596" s="38">
        <v>2.5</v>
      </c>
      <c r="T596">
        <v>1</v>
      </c>
      <c r="U596">
        <v>0</v>
      </c>
      <c r="V596" s="43">
        <f>SUMIF(ResumenCotizacion!$C:$C,E596,ResumenCotizacion!$P:$P)</f>
        <v>0</v>
      </c>
      <c r="W596" s="68">
        <f>IF(H596="USD",S596*SolCotizacion!$J$18,S596)</f>
        <v>9808.7249999999985</v>
      </c>
      <c r="X596" s="3">
        <f>ROUND(W596/(1-VLOOKUP("Total porcentaje:",ResumenCotizacion!$F:$H,3,0)),2)</f>
        <v>10661.66</v>
      </c>
      <c r="Y596" s="3">
        <f t="shared" si="39"/>
        <v>0</v>
      </c>
    </row>
    <row r="597" spans="1:25" ht="14.25" x14ac:dyDescent="0.2">
      <c r="A597" s="18" t="str">
        <f t="shared" si="36"/>
        <v>Catalogo principalOVS_ES ACADEMICOHVG-00008</v>
      </c>
      <c r="B597" s="18" t="str">
        <f t="shared" si="37"/>
        <v>HVG-00008OVS_ES ACADEMICO</v>
      </c>
      <c r="C597" s="18"/>
      <c r="D597" t="s">
        <v>122</v>
      </c>
      <c r="E597" t="s">
        <v>586</v>
      </c>
      <c r="F597" t="s">
        <v>230</v>
      </c>
      <c r="G597" s="18" t="str">
        <f t="shared" si="38"/>
        <v>Catalogo principal</v>
      </c>
      <c r="H597" s="43" t="s">
        <v>121</v>
      </c>
      <c r="I597" s="37" t="s">
        <v>67</v>
      </c>
      <c r="J597" t="s">
        <v>4624</v>
      </c>
      <c r="K597" t="s">
        <v>40</v>
      </c>
      <c r="L597" s="70" t="s">
        <v>21</v>
      </c>
      <c r="M597" s="70" t="s">
        <v>3966</v>
      </c>
      <c r="N597" s="37" t="s">
        <v>67</v>
      </c>
      <c r="O597" s="37" t="s">
        <v>67</v>
      </c>
      <c r="P597" s="37" t="s">
        <v>230</v>
      </c>
      <c r="Q597" s="75" t="s">
        <v>586</v>
      </c>
      <c r="R597" t="s">
        <v>3691</v>
      </c>
      <c r="S597" s="38">
        <v>2.5</v>
      </c>
      <c r="T597">
        <v>1</v>
      </c>
      <c r="U597">
        <v>0</v>
      </c>
      <c r="V597" s="43">
        <f>SUMIF(ResumenCotizacion!$C:$C,E597,ResumenCotizacion!$P:$P)</f>
        <v>0</v>
      </c>
      <c r="W597" s="68">
        <f>IF(H597="USD",S597*SolCotizacion!$J$18,S597)</f>
        <v>9808.7249999999985</v>
      </c>
      <c r="X597" s="3">
        <f>ROUND(W597/(1-VLOOKUP("Total porcentaje:",ResumenCotizacion!$F:$H,3,0)),2)</f>
        <v>10661.66</v>
      </c>
      <c r="Y597" s="3">
        <f t="shared" si="39"/>
        <v>0</v>
      </c>
    </row>
    <row r="598" spans="1:25" ht="14.25" x14ac:dyDescent="0.2">
      <c r="A598" s="18" t="str">
        <f t="shared" si="36"/>
        <v>Catalogo principalOVS_ES ACADEMICOHVG-00009</v>
      </c>
      <c r="B598" s="18" t="str">
        <f t="shared" si="37"/>
        <v>HVG-00009OVS_ES ACADEMICO</v>
      </c>
      <c r="C598" s="18"/>
      <c r="D598" t="s">
        <v>122</v>
      </c>
      <c r="E598" t="s">
        <v>587</v>
      </c>
      <c r="F598" t="s">
        <v>230</v>
      </c>
      <c r="G598" s="18" t="str">
        <f t="shared" si="38"/>
        <v>Catalogo principal</v>
      </c>
      <c r="H598" s="43" t="s">
        <v>121</v>
      </c>
      <c r="I598" s="37" t="s">
        <v>67</v>
      </c>
      <c r="J598" t="s">
        <v>4625</v>
      </c>
      <c r="K598" t="s">
        <v>40</v>
      </c>
      <c r="L598" s="70" t="s">
        <v>21</v>
      </c>
      <c r="M598" s="70" t="s">
        <v>3966</v>
      </c>
      <c r="N598" s="37" t="s">
        <v>67</v>
      </c>
      <c r="O598" s="37" t="s">
        <v>67</v>
      </c>
      <c r="P598" s="37" t="s">
        <v>230</v>
      </c>
      <c r="Q598" s="75" t="s">
        <v>587</v>
      </c>
      <c r="R598" t="s">
        <v>3691</v>
      </c>
      <c r="S598" s="38">
        <v>2.5</v>
      </c>
      <c r="T598">
        <v>1</v>
      </c>
      <c r="U598">
        <v>0</v>
      </c>
      <c r="V598" s="43">
        <f>SUMIF(ResumenCotizacion!$C:$C,E598,ResumenCotizacion!$P:$P)</f>
        <v>0</v>
      </c>
      <c r="W598" s="68">
        <f>IF(H598="USD",S598*SolCotizacion!$J$18,S598)</f>
        <v>9808.7249999999985</v>
      </c>
      <c r="X598" s="3">
        <f>ROUND(W598/(1-VLOOKUP("Total porcentaje:",ResumenCotizacion!$F:$H,3,0)),2)</f>
        <v>10661.66</v>
      </c>
      <c r="Y598" s="3">
        <f t="shared" si="39"/>
        <v>0</v>
      </c>
    </row>
    <row r="599" spans="1:25" ht="14.25" x14ac:dyDescent="0.2">
      <c r="A599" s="18" t="str">
        <f t="shared" si="36"/>
        <v>Catalogo principalOVS_ES ACADEMICOHVH-00001</v>
      </c>
      <c r="B599" s="18" t="str">
        <f t="shared" si="37"/>
        <v>HVH-00001OVS_ES ACADEMICO</v>
      </c>
      <c r="C599" s="18"/>
      <c r="D599" t="s">
        <v>122</v>
      </c>
      <c r="E599" t="s">
        <v>588</v>
      </c>
      <c r="F599" t="s">
        <v>230</v>
      </c>
      <c r="G599" s="18" t="str">
        <f t="shared" si="38"/>
        <v>Catalogo principal</v>
      </c>
      <c r="H599" s="43" t="s">
        <v>121</v>
      </c>
      <c r="I599" s="37" t="s">
        <v>67</v>
      </c>
      <c r="J599" t="s">
        <v>4626</v>
      </c>
      <c r="K599" t="s">
        <v>40</v>
      </c>
      <c r="L599" s="70" t="s">
        <v>21</v>
      </c>
      <c r="M599" s="70" t="s">
        <v>3966</v>
      </c>
      <c r="N599" s="37" t="s">
        <v>67</v>
      </c>
      <c r="O599" s="37" t="s">
        <v>67</v>
      </c>
      <c r="P599" s="37" t="s">
        <v>230</v>
      </c>
      <c r="Q599" s="75" t="s">
        <v>588</v>
      </c>
      <c r="R599" t="s">
        <v>3691</v>
      </c>
      <c r="S599" s="38">
        <v>1.8</v>
      </c>
      <c r="T599">
        <v>1</v>
      </c>
      <c r="U599">
        <v>0</v>
      </c>
      <c r="V599" s="43">
        <f>SUMIF(ResumenCotizacion!$C:$C,E599,ResumenCotizacion!$P:$P)</f>
        <v>0</v>
      </c>
      <c r="W599" s="68">
        <f>IF(H599="USD",S599*SolCotizacion!$J$18,S599)</f>
        <v>7062.2820000000002</v>
      </c>
      <c r="X599" s="3">
        <f>ROUND(W599/(1-VLOOKUP("Total porcentaje:",ResumenCotizacion!$F:$H,3,0)),2)</f>
        <v>7676.39</v>
      </c>
      <c r="Y599" s="3">
        <f t="shared" si="39"/>
        <v>0</v>
      </c>
    </row>
    <row r="600" spans="1:25" ht="14.25" x14ac:dyDescent="0.2">
      <c r="A600" s="18" t="str">
        <f t="shared" si="36"/>
        <v>Catalogo principalOVS_ES ACADEMICOHVH-00002</v>
      </c>
      <c r="B600" s="18" t="str">
        <f t="shared" si="37"/>
        <v>HVH-00002OVS_ES ACADEMICO</v>
      </c>
      <c r="C600" s="18"/>
      <c r="D600" t="s">
        <v>122</v>
      </c>
      <c r="E600" t="s">
        <v>589</v>
      </c>
      <c r="F600" t="s">
        <v>230</v>
      </c>
      <c r="G600" s="18" t="str">
        <f t="shared" si="38"/>
        <v>Catalogo principal</v>
      </c>
      <c r="H600" s="43" t="s">
        <v>121</v>
      </c>
      <c r="I600" s="37" t="s">
        <v>67</v>
      </c>
      <c r="J600" t="s">
        <v>4627</v>
      </c>
      <c r="K600" t="s">
        <v>40</v>
      </c>
      <c r="L600" s="70" t="s">
        <v>21</v>
      </c>
      <c r="M600" s="70" t="s">
        <v>3966</v>
      </c>
      <c r="N600" s="37" t="s">
        <v>67</v>
      </c>
      <c r="O600" s="37" t="s">
        <v>67</v>
      </c>
      <c r="P600" s="37" t="s">
        <v>230</v>
      </c>
      <c r="Q600" s="75" t="s">
        <v>589</v>
      </c>
      <c r="R600" t="s">
        <v>3691</v>
      </c>
      <c r="S600" s="38">
        <v>1.8</v>
      </c>
      <c r="T600">
        <v>1</v>
      </c>
      <c r="U600">
        <v>0</v>
      </c>
      <c r="V600" s="43">
        <f>SUMIF(ResumenCotizacion!$C:$C,E600,ResumenCotizacion!$P:$P)</f>
        <v>0</v>
      </c>
      <c r="W600" s="68">
        <f>IF(H600="USD",S600*SolCotizacion!$J$18,S600)</f>
        <v>7062.2820000000002</v>
      </c>
      <c r="X600" s="3">
        <f>ROUND(W600/(1-VLOOKUP("Total porcentaje:",ResumenCotizacion!$F:$H,3,0)),2)</f>
        <v>7676.39</v>
      </c>
      <c r="Y600" s="3">
        <f t="shared" si="39"/>
        <v>0</v>
      </c>
    </row>
    <row r="601" spans="1:25" ht="14.25" x14ac:dyDescent="0.2">
      <c r="A601" s="18" t="str">
        <f t="shared" si="36"/>
        <v>Catalogo principalOVS_ES ACADEMICOHVH-00003</v>
      </c>
      <c r="B601" s="18" t="str">
        <f t="shared" si="37"/>
        <v>HVH-00003OVS_ES ACADEMICO</v>
      </c>
      <c r="C601" s="18"/>
      <c r="D601" t="s">
        <v>122</v>
      </c>
      <c r="E601" t="s">
        <v>590</v>
      </c>
      <c r="F601" t="s">
        <v>230</v>
      </c>
      <c r="G601" s="18" t="str">
        <f t="shared" si="38"/>
        <v>Catalogo principal</v>
      </c>
      <c r="H601" s="43" t="s">
        <v>121</v>
      </c>
      <c r="I601" s="37" t="s">
        <v>67</v>
      </c>
      <c r="J601" t="s">
        <v>4628</v>
      </c>
      <c r="K601" t="s">
        <v>40</v>
      </c>
      <c r="L601" s="70" t="s">
        <v>21</v>
      </c>
      <c r="M601" s="70" t="s">
        <v>3966</v>
      </c>
      <c r="N601" s="37" t="s">
        <v>67</v>
      </c>
      <c r="O601" s="37" t="s">
        <v>67</v>
      </c>
      <c r="P601" s="37" t="s">
        <v>230</v>
      </c>
      <c r="Q601" s="75" t="s">
        <v>590</v>
      </c>
      <c r="R601" t="s">
        <v>3691</v>
      </c>
      <c r="S601" s="38">
        <v>2.8</v>
      </c>
      <c r="T601">
        <v>1</v>
      </c>
      <c r="U601">
        <v>0</v>
      </c>
      <c r="V601" s="43">
        <f>SUMIF(ResumenCotizacion!$C:$C,E601,ResumenCotizacion!$P:$P)</f>
        <v>0</v>
      </c>
      <c r="W601" s="68">
        <f>IF(H601="USD",S601*SolCotizacion!$J$18,S601)</f>
        <v>10985.771999999999</v>
      </c>
      <c r="X601" s="3">
        <f>ROUND(W601/(1-VLOOKUP("Total porcentaje:",ResumenCotizacion!$F:$H,3,0)),2)</f>
        <v>11941.06</v>
      </c>
      <c r="Y601" s="3">
        <f t="shared" si="39"/>
        <v>0</v>
      </c>
    </row>
    <row r="602" spans="1:25" ht="14.25" x14ac:dyDescent="0.2">
      <c r="A602" s="18" t="str">
        <f t="shared" si="36"/>
        <v>Catalogo principalOVS_ES ACADEMICOHVH-00004</v>
      </c>
      <c r="B602" s="18" t="str">
        <f t="shared" si="37"/>
        <v>HVH-00004OVS_ES ACADEMICO</v>
      </c>
      <c r="C602" s="18"/>
      <c r="D602" t="s">
        <v>122</v>
      </c>
      <c r="E602" t="s">
        <v>591</v>
      </c>
      <c r="F602" t="s">
        <v>230</v>
      </c>
      <c r="G602" s="18" t="str">
        <f t="shared" si="38"/>
        <v>Catalogo principal</v>
      </c>
      <c r="H602" s="43" t="s">
        <v>121</v>
      </c>
      <c r="I602" s="37" t="s">
        <v>67</v>
      </c>
      <c r="J602" t="s">
        <v>4629</v>
      </c>
      <c r="K602" t="s">
        <v>40</v>
      </c>
      <c r="L602" s="70" t="s">
        <v>21</v>
      </c>
      <c r="M602" s="70" t="s">
        <v>3966</v>
      </c>
      <c r="N602" s="37" t="s">
        <v>67</v>
      </c>
      <c r="O602" s="37" t="s">
        <v>67</v>
      </c>
      <c r="P602" s="37" t="s">
        <v>230</v>
      </c>
      <c r="Q602" s="75" t="s">
        <v>591</v>
      </c>
      <c r="R602" t="s">
        <v>3691</v>
      </c>
      <c r="S602" s="38">
        <v>1</v>
      </c>
      <c r="T602">
        <v>1</v>
      </c>
      <c r="U602">
        <v>0</v>
      </c>
      <c r="V602" s="43">
        <f>SUMIF(ResumenCotizacion!$C:$C,E602,ResumenCotizacion!$P:$P)</f>
        <v>0</v>
      </c>
      <c r="W602" s="68">
        <f>IF(H602="USD",S602*SolCotizacion!$J$18,S602)</f>
        <v>3923.49</v>
      </c>
      <c r="X602" s="3">
        <f>ROUND(W602/(1-VLOOKUP("Total porcentaje:",ResumenCotizacion!$F:$H,3,0)),2)</f>
        <v>4264.66</v>
      </c>
      <c r="Y602" s="3">
        <f t="shared" si="39"/>
        <v>0</v>
      </c>
    </row>
    <row r="603" spans="1:25" ht="14.25" x14ac:dyDescent="0.2">
      <c r="A603" s="18" t="str">
        <f t="shared" si="36"/>
        <v>Catalogo principalOVS_ES ACADEMICOHVH-00005</v>
      </c>
      <c r="B603" s="18" t="str">
        <f t="shared" si="37"/>
        <v>HVH-00005OVS_ES ACADEMICO</v>
      </c>
      <c r="C603" s="18"/>
      <c r="D603" t="s">
        <v>122</v>
      </c>
      <c r="E603" t="s">
        <v>592</v>
      </c>
      <c r="F603" t="s">
        <v>230</v>
      </c>
      <c r="G603" s="18" t="str">
        <f t="shared" si="38"/>
        <v>Catalogo principal</v>
      </c>
      <c r="H603" s="43" t="s">
        <v>121</v>
      </c>
      <c r="I603" s="37" t="s">
        <v>67</v>
      </c>
      <c r="J603" t="s">
        <v>4630</v>
      </c>
      <c r="K603" t="s">
        <v>40</v>
      </c>
      <c r="L603" s="70" t="s">
        <v>21</v>
      </c>
      <c r="M603" s="70" t="s">
        <v>3966</v>
      </c>
      <c r="N603" s="37" t="s">
        <v>67</v>
      </c>
      <c r="O603" s="37" t="s">
        <v>67</v>
      </c>
      <c r="P603" s="37" t="s">
        <v>230</v>
      </c>
      <c r="Q603" s="75" t="s">
        <v>592</v>
      </c>
      <c r="R603" t="s">
        <v>3691</v>
      </c>
      <c r="S603" s="38">
        <v>1</v>
      </c>
      <c r="T603">
        <v>1</v>
      </c>
      <c r="U603">
        <v>0</v>
      </c>
      <c r="V603" s="43">
        <f>SUMIF(ResumenCotizacion!$C:$C,E603,ResumenCotizacion!$P:$P)</f>
        <v>0</v>
      </c>
      <c r="W603" s="68">
        <f>IF(H603="USD",S603*SolCotizacion!$J$18,S603)</f>
        <v>3923.49</v>
      </c>
      <c r="X603" s="3">
        <f>ROUND(W603/(1-VLOOKUP("Total porcentaje:",ResumenCotizacion!$F:$H,3,0)),2)</f>
        <v>4264.66</v>
      </c>
      <c r="Y603" s="3">
        <f t="shared" si="39"/>
        <v>0</v>
      </c>
    </row>
    <row r="604" spans="1:25" ht="14.25" x14ac:dyDescent="0.2">
      <c r="A604" s="18" t="str">
        <f t="shared" si="36"/>
        <v>Catalogo principalOVS_ES ACADEMICOHVH-00006</v>
      </c>
      <c r="B604" s="18" t="str">
        <f t="shared" si="37"/>
        <v>HVH-00006OVS_ES ACADEMICO</v>
      </c>
      <c r="C604" s="18"/>
      <c r="D604" t="s">
        <v>122</v>
      </c>
      <c r="E604" t="s">
        <v>593</v>
      </c>
      <c r="F604" t="s">
        <v>230</v>
      </c>
      <c r="G604" s="18" t="str">
        <f t="shared" si="38"/>
        <v>Catalogo principal</v>
      </c>
      <c r="H604" s="43" t="s">
        <v>121</v>
      </c>
      <c r="I604" s="37" t="s">
        <v>67</v>
      </c>
      <c r="J604" t="s">
        <v>4631</v>
      </c>
      <c r="K604" t="s">
        <v>40</v>
      </c>
      <c r="L604" s="70" t="s">
        <v>21</v>
      </c>
      <c r="M604" s="70" t="s">
        <v>3966</v>
      </c>
      <c r="N604" s="37" t="s">
        <v>67</v>
      </c>
      <c r="O604" s="37" t="s">
        <v>67</v>
      </c>
      <c r="P604" s="37" t="s">
        <v>230</v>
      </c>
      <c r="Q604" s="75" t="s">
        <v>593</v>
      </c>
      <c r="R604" t="s">
        <v>3691</v>
      </c>
      <c r="S604" s="38">
        <v>2.8</v>
      </c>
      <c r="T604">
        <v>1</v>
      </c>
      <c r="U604">
        <v>0</v>
      </c>
      <c r="V604" s="43">
        <f>SUMIF(ResumenCotizacion!$C:$C,E604,ResumenCotizacion!$P:$P)</f>
        <v>0</v>
      </c>
      <c r="W604" s="68">
        <f>IF(H604="USD",S604*SolCotizacion!$J$18,S604)</f>
        <v>10985.771999999999</v>
      </c>
      <c r="X604" s="3">
        <f>ROUND(W604/(1-VLOOKUP("Total porcentaje:",ResumenCotizacion!$F:$H,3,0)),2)</f>
        <v>11941.06</v>
      </c>
      <c r="Y604" s="3">
        <f t="shared" si="39"/>
        <v>0</v>
      </c>
    </row>
    <row r="605" spans="1:25" ht="14.25" x14ac:dyDescent="0.2">
      <c r="A605" s="18" t="str">
        <f t="shared" si="36"/>
        <v>Catalogo principalOVS_ES ACADEMICOHVH-00007</v>
      </c>
      <c r="B605" s="18" t="str">
        <f t="shared" si="37"/>
        <v>HVH-00007OVS_ES ACADEMICO</v>
      </c>
      <c r="C605" s="18"/>
      <c r="D605" t="s">
        <v>122</v>
      </c>
      <c r="E605" t="s">
        <v>594</v>
      </c>
      <c r="F605" t="s">
        <v>230</v>
      </c>
      <c r="G605" s="18" t="str">
        <f t="shared" si="38"/>
        <v>Catalogo principal</v>
      </c>
      <c r="H605" s="43" t="s">
        <v>121</v>
      </c>
      <c r="I605" s="37" t="s">
        <v>67</v>
      </c>
      <c r="J605" t="s">
        <v>4632</v>
      </c>
      <c r="K605" t="s">
        <v>40</v>
      </c>
      <c r="L605" s="70" t="s">
        <v>21</v>
      </c>
      <c r="M605" s="70" t="s">
        <v>3966</v>
      </c>
      <c r="N605" s="37" t="s">
        <v>67</v>
      </c>
      <c r="O605" s="37" t="s">
        <v>67</v>
      </c>
      <c r="P605" s="37" t="s">
        <v>230</v>
      </c>
      <c r="Q605" s="75" t="s">
        <v>594</v>
      </c>
      <c r="R605" t="s">
        <v>3691</v>
      </c>
      <c r="S605" s="38">
        <v>3.3</v>
      </c>
      <c r="T605">
        <v>1</v>
      </c>
      <c r="U605">
        <v>0</v>
      </c>
      <c r="V605" s="43">
        <f>SUMIF(ResumenCotizacion!$C:$C,E605,ResumenCotizacion!$P:$P)</f>
        <v>0</v>
      </c>
      <c r="W605" s="68">
        <f>IF(H605="USD",S605*SolCotizacion!$J$18,S605)</f>
        <v>12947.516999999998</v>
      </c>
      <c r="X605" s="3">
        <f>ROUND(W605/(1-VLOOKUP("Total porcentaje:",ResumenCotizacion!$F:$H,3,0)),2)</f>
        <v>14073.39</v>
      </c>
      <c r="Y605" s="3">
        <f t="shared" si="39"/>
        <v>0</v>
      </c>
    </row>
    <row r="606" spans="1:25" ht="14.25" x14ac:dyDescent="0.2">
      <c r="A606" s="18" t="str">
        <f t="shared" si="36"/>
        <v>Catalogo principalOVS_ES ACADEMICOHVH-00008</v>
      </c>
      <c r="B606" s="18" t="str">
        <f t="shared" si="37"/>
        <v>HVH-00008OVS_ES ACADEMICO</v>
      </c>
      <c r="C606" s="18"/>
      <c r="D606" t="s">
        <v>122</v>
      </c>
      <c r="E606" t="s">
        <v>595</v>
      </c>
      <c r="F606" t="s">
        <v>230</v>
      </c>
      <c r="G606" s="18" t="str">
        <f t="shared" si="38"/>
        <v>Catalogo principal</v>
      </c>
      <c r="H606" s="43" t="s">
        <v>121</v>
      </c>
      <c r="I606" s="37" t="s">
        <v>67</v>
      </c>
      <c r="J606" t="s">
        <v>4633</v>
      </c>
      <c r="K606" t="s">
        <v>40</v>
      </c>
      <c r="L606" s="70" t="s">
        <v>21</v>
      </c>
      <c r="M606" s="70" t="s">
        <v>3966</v>
      </c>
      <c r="N606" s="37" t="s">
        <v>67</v>
      </c>
      <c r="O606" s="37" t="s">
        <v>67</v>
      </c>
      <c r="P606" s="37" t="s">
        <v>230</v>
      </c>
      <c r="Q606" s="75" t="s">
        <v>595</v>
      </c>
      <c r="R606" t="s">
        <v>3691</v>
      </c>
      <c r="S606" s="38">
        <v>3.3</v>
      </c>
      <c r="T606">
        <v>1</v>
      </c>
      <c r="U606">
        <v>0</v>
      </c>
      <c r="V606" s="43">
        <f>SUMIF(ResumenCotizacion!$C:$C,E606,ResumenCotizacion!$P:$P)</f>
        <v>0</v>
      </c>
      <c r="W606" s="68">
        <f>IF(H606="USD",S606*SolCotizacion!$J$18,S606)</f>
        <v>12947.516999999998</v>
      </c>
      <c r="X606" s="3">
        <f>ROUND(W606/(1-VLOOKUP("Total porcentaje:",ResumenCotizacion!$F:$H,3,0)),2)</f>
        <v>14073.39</v>
      </c>
      <c r="Y606" s="3">
        <f t="shared" si="39"/>
        <v>0</v>
      </c>
    </row>
    <row r="607" spans="1:25" ht="14.25" x14ac:dyDescent="0.2">
      <c r="A607" s="18" t="str">
        <f t="shared" si="36"/>
        <v>Catalogo principalOVS_ES ACADEMICOHVH-00009</v>
      </c>
      <c r="B607" s="18" t="str">
        <f t="shared" si="37"/>
        <v>HVH-00009OVS_ES ACADEMICO</v>
      </c>
      <c r="C607" s="18"/>
      <c r="D607" t="s">
        <v>122</v>
      </c>
      <c r="E607" t="s">
        <v>596</v>
      </c>
      <c r="F607" t="s">
        <v>230</v>
      </c>
      <c r="G607" s="18" t="str">
        <f t="shared" si="38"/>
        <v>Catalogo principal</v>
      </c>
      <c r="H607" s="43" t="s">
        <v>121</v>
      </c>
      <c r="I607" s="37" t="s">
        <v>67</v>
      </c>
      <c r="J607" t="s">
        <v>4634</v>
      </c>
      <c r="K607" t="s">
        <v>40</v>
      </c>
      <c r="L607" s="70" t="s">
        <v>21</v>
      </c>
      <c r="M607" s="70" t="s">
        <v>3966</v>
      </c>
      <c r="N607" s="37" t="s">
        <v>67</v>
      </c>
      <c r="O607" s="37" t="s">
        <v>67</v>
      </c>
      <c r="P607" s="37" t="s">
        <v>230</v>
      </c>
      <c r="Q607" s="75" t="s">
        <v>596</v>
      </c>
      <c r="R607" t="s">
        <v>3691</v>
      </c>
      <c r="S607" s="38">
        <v>3.3</v>
      </c>
      <c r="T607">
        <v>1</v>
      </c>
      <c r="U607">
        <v>0</v>
      </c>
      <c r="V607" s="43">
        <f>SUMIF(ResumenCotizacion!$C:$C,E607,ResumenCotizacion!$P:$P)</f>
        <v>0</v>
      </c>
      <c r="W607" s="68">
        <f>IF(H607="USD",S607*SolCotizacion!$J$18,S607)</f>
        <v>12947.516999999998</v>
      </c>
      <c r="X607" s="3">
        <f>ROUND(W607/(1-VLOOKUP("Total porcentaje:",ResumenCotizacion!$F:$H,3,0)),2)</f>
        <v>14073.39</v>
      </c>
      <c r="Y607" s="3">
        <f t="shared" si="39"/>
        <v>0</v>
      </c>
    </row>
    <row r="608" spans="1:25" ht="14.25" x14ac:dyDescent="0.2">
      <c r="A608" s="18" t="str">
        <f t="shared" si="36"/>
        <v>Catalogo principalOVS_ES ACADEMICOHVH-00010</v>
      </c>
      <c r="B608" s="18" t="str">
        <f t="shared" si="37"/>
        <v>HVH-00010OVS_ES ACADEMICO</v>
      </c>
      <c r="C608" s="18"/>
      <c r="D608" t="s">
        <v>122</v>
      </c>
      <c r="E608" t="s">
        <v>597</v>
      </c>
      <c r="F608" t="s">
        <v>230</v>
      </c>
      <c r="G608" s="18" t="str">
        <f t="shared" si="38"/>
        <v>Catalogo principal</v>
      </c>
      <c r="H608" s="43" t="s">
        <v>121</v>
      </c>
      <c r="I608" s="37" t="s">
        <v>67</v>
      </c>
      <c r="J608" t="s">
        <v>4635</v>
      </c>
      <c r="K608" t="s">
        <v>40</v>
      </c>
      <c r="L608" s="70" t="s">
        <v>21</v>
      </c>
      <c r="M608" s="70" t="s">
        <v>3966</v>
      </c>
      <c r="N608" s="37" t="s">
        <v>67</v>
      </c>
      <c r="O608" s="37" t="s">
        <v>67</v>
      </c>
      <c r="P608" s="37" t="s">
        <v>230</v>
      </c>
      <c r="Q608" s="75" t="s">
        <v>597</v>
      </c>
      <c r="R608" t="s">
        <v>3691</v>
      </c>
      <c r="S608" s="38">
        <v>3.3</v>
      </c>
      <c r="T608">
        <v>1</v>
      </c>
      <c r="U608">
        <v>0</v>
      </c>
      <c r="V608" s="43">
        <f>SUMIF(ResumenCotizacion!$C:$C,E608,ResumenCotizacion!$P:$P)</f>
        <v>0</v>
      </c>
      <c r="W608" s="68">
        <f>IF(H608="USD",S608*SolCotizacion!$J$18,S608)</f>
        <v>12947.516999999998</v>
      </c>
      <c r="X608" s="3">
        <f>ROUND(W608/(1-VLOOKUP("Total porcentaje:",ResumenCotizacion!$F:$H,3,0)),2)</f>
        <v>14073.39</v>
      </c>
      <c r="Y608" s="3">
        <f t="shared" si="39"/>
        <v>0</v>
      </c>
    </row>
    <row r="609" spans="1:25" ht="14.25" x14ac:dyDescent="0.2">
      <c r="A609" s="18" t="str">
        <f t="shared" si="36"/>
        <v>Catalogo principalOVS_ES ACADEMICOHVH-00012</v>
      </c>
      <c r="B609" s="18" t="str">
        <f t="shared" si="37"/>
        <v>HVH-00012OVS_ES ACADEMICO</v>
      </c>
      <c r="C609" s="18"/>
      <c r="D609" t="s">
        <v>122</v>
      </c>
      <c r="E609" t="s">
        <v>598</v>
      </c>
      <c r="F609" t="s">
        <v>230</v>
      </c>
      <c r="G609" s="18" t="str">
        <f t="shared" si="38"/>
        <v>Catalogo principal</v>
      </c>
      <c r="H609" s="43" t="s">
        <v>121</v>
      </c>
      <c r="I609" s="37" t="s">
        <v>67</v>
      </c>
      <c r="J609" t="s">
        <v>4636</v>
      </c>
      <c r="K609" t="s">
        <v>40</v>
      </c>
      <c r="L609" s="70" t="s">
        <v>21</v>
      </c>
      <c r="M609" s="70" t="s">
        <v>3966</v>
      </c>
      <c r="N609" s="37" t="s">
        <v>67</v>
      </c>
      <c r="O609" s="37" t="s">
        <v>67</v>
      </c>
      <c r="P609" s="37" t="s">
        <v>230</v>
      </c>
      <c r="Q609" s="75" t="s">
        <v>598</v>
      </c>
      <c r="R609" t="s">
        <v>3691</v>
      </c>
      <c r="S609" s="38">
        <v>3.3</v>
      </c>
      <c r="T609">
        <v>1</v>
      </c>
      <c r="U609">
        <v>0</v>
      </c>
      <c r="V609" s="43">
        <f>SUMIF(ResumenCotizacion!$C:$C,E609,ResumenCotizacion!$P:$P)</f>
        <v>0</v>
      </c>
      <c r="W609" s="68">
        <f>IF(H609="USD",S609*SolCotizacion!$J$18,S609)</f>
        <v>12947.516999999998</v>
      </c>
      <c r="X609" s="3">
        <f>ROUND(W609/(1-VLOOKUP("Total porcentaje:",ResumenCotizacion!$F:$H,3,0)),2)</f>
        <v>14073.39</v>
      </c>
      <c r="Y609" s="3">
        <f t="shared" si="39"/>
        <v>0</v>
      </c>
    </row>
    <row r="610" spans="1:25" ht="14.25" x14ac:dyDescent="0.2">
      <c r="A610" s="18" t="str">
        <f t="shared" si="36"/>
        <v>Catalogo principalOVS_ES ACADEMICOHVH-00013</v>
      </c>
      <c r="B610" s="18" t="str">
        <f t="shared" si="37"/>
        <v>HVH-00013OVS_ES ACADEMICO</v>
      </c>
      <c r="C610" s="18"/>
      <c r="D610" t="s">
        <v>122</v>
      </c>
      <c r="E610" t="s">
        <v>599</v>
      </c>
      <c r="F610" t="s">
        <v>230</v>
      </c>
      <c r="G610" s="18" t="str">
        <f t="shared" si="38"/>
        <v>Catalogo principal</v>
      </c>
      <c r="H610" s="43" t="s">
        <v>121</v>
      </c>
      <c r="I610" s="37" t="s">
        <v>67</v>
      </c>
      <c r="J610" t="s">
        <v>4637</v>
      </c>
      <c r="K610" t="s">
        <v>40</v>
      </c>
      <c r="L610" s="70" t="s">
        <v>21</v>
      </c>
      <c r="M610" s="70" t="s">
        <v>3966</v>
      </c>
      <c r="N610" s="37" t="s">
        <v>67</v>
      </c>
      <c r="O610" s="37" t="s">
        <v>67</v>
      </c>
      <c r="P610" s="37" t="s">
        <v>230</v>
      </c>
      <c r="Q610" s="75" t="s">
        <v>599</v>
      </c>
      <c r="R610" t="s">
        <v>3691</v>
      </c>
      <c r="S610" s="38">
        <v>3.3</v>
      </c>
      <c r="T610">
        <v>1</v>
      </c>
      <c r="U610">
        <v>0</v>
      </c>
      <c r="V610" s="43">
        <f>SUMIF(ResumenCotizacion!$C:$C,E610,ResumenCotizacion!$P:$P)</f>
        <v>0</v>
      </c>
      <c r="W610" s="68">
        <f>IF(H610="USD",S610*SolCotizacion!$J$18,S610)</f>
        <v>12947.516999999998</v>
      </c>
      <c r="X610" s="3">
        <f>ROUND(W610/(1-VLOOKUP("Total porcentaje:",ResumenCotizacion!$F:$H,3,0)),2)</f>
        <v>14073.39</v>
      </c>
      <c r="Y610" s="3">
        <f t="shared" si="39"/>
        <v>0</v>
      </c>
    </row>
    <row r="611" spans="1:25" ht="14.25" x14ac:dyDescent="0.2">
      <c r="A611" s="18" t="str">
        <f t="shared" si="36"/>
        <v>Catalogo principalOVS_ES ACADEMICOHWL-00001</v>
      </c>
      <c r="B611" s="18" t="str">
        <f t="shared" si="37"/>
        <v>HWL-00001OVS_ES ACADEMICO</v>
      </c>
      <c r="C611" s="18"/>
      <c r="D611" t="s">
        <v>122</v>
      </c>
      <c r="E611" t="s">
        <v>600</v>
      </c>
      <c r="F611" t="s">
        <v>230</v>
      </c>
      <c r="G611" s="18" t="str">
        <f t="shared" si="38"/>
        <v>Catalogo principal</v>
      </c>
      <c r="H611" s="43" t="s">
        <v>121</v>
      </c>
      <c r="I611" s="37" t="s">
        <v>67</v>
      </c>
      <c r="J611" t="s">
        <v>4638</v>
      </c>
      <c r="K611" t="s">
        <v>40</v>
      </c>
      <c r="L611" s="70" t="s">
        <v>21</v>
      </c>
      <c r="M611" s="70" t="s">
        <v>3966</v>
      </c>
      <c r="N611" s="37" t="s">
        <v>67</v>
      </c>
      <c r="O611" s="37" t="s">
        <v>67</v>
      </c>
      <c r="P611" s="37" t="s">
        <v>230</v>
      </c>
      <c r="Q611" s="75" t="s">
        <v>600</v>
      </c>
      <c r="R611" t="s">
        <v>3691</v>
      </c>
      <c r="S611" s="38">
        <v>1</v>
      </c>
      <c r="T611">
        <v>1</v>
      </c>
      <c r="U611">
        <v>0</v>
      </c>
      <c r="V611" s="43">
        <f>SUMIF(ResumenCotizacion!$C:$C,E611,ResumenCotizacion!$P:$P)</f>
        <v>0</v>
      </c>
      <c r="W611" s="68">
        <f>IF(H611="USD",S611*SolCotizacion!$J$18,S611)</f>
        <v>3923.49</v>
      </c>
      <c r="X611" s="3">
        <f>ROUND(W611/(1-VLOOKUP("Total porcentaje:",ResumenCotizacion!$F:$H,3,0)),2)</f>
        <v>4264.66</v>
      </c>
      <c r="Y611" s="3">
        <f t="shared" si="39"/>
        <v>0</v>
      </c>
    </row>
    <row r="612" spans="1:25" ht="14.25" x14ac:dyDescent="0.2">
      <c r="A612" s="18" t="str">
        <f t="shared" si="36"/>
        <v>Catalogo principalOVS_ES ACADEMICOHWL-00002</v>
      </c>
      <c r="B612" s="18" t="str">
        <f t="shared" si="37"/>
        <v>HWL-00002OVS_ES ACADEMICO</v>
      </c>
      <c r="C612" s="18"/>
      <c r="D612" t="s">
        <v>122</v>
      </c>
      <c r="E612" t="s">
        <v>601</v>
      </c>
      <c r="F612" t="s">
        <v>230</v>
      </c>
      <c r="G612" s="18" t="str">
        <f t="shared" si="38"/>
        <v>Catalogo principal</v>
      </c>
      <c r="H612" s="43" t="s">
        <v>121</v>
      </c>
      <c r="I612" s="37" t="s">
        <v>67</v>
      </c>
      <c r="J612" t="s">
        <v>4639</v>
      </c>
      <c r="K612" t="s">
        <v>40</v>
      </c>
      <c r="L612" s="70" t="s">
        <v>21</v>
      </c>
      <c r="M612" s="70" t="s">
        <v>3966</v>
      </c>
      <c r="N612" s="37" t="s">
        <v>67</v>
      </c>
      <c r="O612" s="37" t="s">
        <v>67</v>
      </c>
      <c r="P612" s="37" t="s">
        <v>230</v>
      </c>
      <c r="Q612" s="75" t="s">
        <v>601</v>
      </c>
      <c r="R612" t="s">
        <v>3691</v>
      </c>
      <c r="S612" s="38">
        <v>1</v>
      </c>
      <c r="T612">
        <v>1</v>
      </c>
      <c r="U612">
        <v>0</v>
      </c>
      <c r="V612" s="43">
        <f>SUMIF(ResumenCotizacion!$C:$C,E612,ResumenCotizacion!$P:$P)</f>
        <v>0</v>
      </c>
      <c r="W612" s="68">
        <f>IF(H612="USD",S612*SolCotizacion!$J$18,S612)</f>
        <v>3923.49</v>
      </c>
      <c r="X612" s="3">
        <f>ROUND(W612/(1-VLOOKUP("Total porcentaje:",ResumenCotizacion!$F:$H,3,0)),2)</f>
        <v>4264.66</v>
      </c>
      <c r="Y612" s="3">
        <f t="shared" si="39"/>
        <v>0</v>
      </c>
    </row>
    <row r="613" spans="1:25" ht="14.25" x14ac:dyDescent="0.2">
      <c r="A613" s="18" t="str">
        <f t="shared" si="36"/>
        <v>Catalogo principalOVS_ES ACADEMICOHWM-00001</v>
      </c>
      <c r="B613" s="18" t="str">
        <f t="shared" si="37"/>
        <v>HWM-00001OVS_ES ACADEMICO</v>
      </c>
      <c r="C613" s="18"/>
      <c r="D613" t="s">
        <v>122</v>
      </c>
      <c r="E613" t="s">
        <v>602</v>
      </c>
      <c r="F613" t="s">
        <v>230</v>
      </c>
      <c r="G613" s="18" t="str">
        <f t="shared" si="38"/>
        <v>Catalogo principal</v>
      </c>
      <c r="H613" s="43" t="s">
        <v>121</v>
      </c>
      <c r="I613" s="37" t="s">
        <v>67</v>
      </c>
      <c r="J613" t="s">
        <v>3792</v>
      </c>
      <c r="K613" t="s">
        <v>40</v>
      </c>
      <c r="L613" s="70" t="s">
        <v>21</v>
      </c>
      <c r="M613" s="70" t="s">
        <v>28</v>
      </c>
      <c r="N613" s="37" t="s">
        <v>67</v>
      </c>
      <c r="O613" s="37" t="s">
        <v>67</v>
      </c>
      <c r="P613" s="37" t="s">
        <v>230</v>
      </c>
      <c r="Q613" s="75" t="s">
        <v>602</v>
      </c>
      <c r="R613" t="s">
        <v>3691</v>
      </c>
      <c r="S613" s="38">
        <v>0.8</v>
      </c>
      <c r="T613">
        <v>1</v>
      </c>
      <c r="U613">
        <v>0</v>
      </c>
      <c r="V613" s="43">
        <f>SUMIF(ResumenCotizacion!$C:$C,E613,ResumenCotizacion!$P:$P)</f>
        <v>0</v>
      </c>
      <c r="W613" s="68">
        <f>IF(H613="USD",S613*SolCotizacion!$J$18,S613)</f>
        <v>3138.7919999999999</v>
      </c>
      <c r="X613" s="3">
        <f>ROUND(W613/(1-VLOOKUP("Total porcentaje:",ResumenCotizacion!$F:$H,3,0)),2)</f>
        <v>3411.73</v>
      </c>
      <c r="Y613" s="3">
        <f t="shared" si="39"/>
        <v>0</v>
      </c>
    </row>
    <row r="614" spans="1:25" ht="14.25" x14ac:dyDescent="0.2">
      <c r="A614" s="18" t="str">
        <f t="shared" si="36"/>
        <v>Catalogo principalOVS_ES ACADEMICOJ5A-01178</v>
      </c>
      <c r="B614" s="18" t="str">
        <f t="shared" si="37"/>
        <v>J5A-01178OVS_ES ACADEMICO</v>
      </c>
      <c r="C614" s="18"/>
      <c r="D614" t="s">
        <v>122</v>
      </c>
      <c r="E614" t="s">
        <v>603</v>
      </c>
      <c r="F614" t="s">
        <v>230</v>
      </c>
      <c r="G614" s="18" t="str">
        <f t="shared" si="38"/>
        <v>Catalogo principal</v>
      </c>
      <c r="H614" s="43" t="s">
        <v>121</v>
      </c>
      <c r="I614" s="37" t="s">
        <v>67</v>
      </c>
      <c r="J614" t="s">
        <v>4640</v>
      </c>
      <c r="K614" t="s">
        <v>40</v>
      </c>
      <c r="L614" s="70" t="s">
        <v>21</v>
      </c>
      <c r="M614" s="70" t="s">
        <v>3946</v>
      </c>
      <c r="N614" s="37" t="s">
        <v>67</v>
      </c>
      <c r="O614" s="37" t="s">
        <v>67</v>
      </c>
      <c r="P614" s="37" t="s">
        <v>230</v>
      </c>
      <c r="Q614" s="75" t="s">
        <v>603</v>
      </c>
      <c r="R614" t="s">
        <v>3696</v>
      </c>
      <c r="S614" s="38">
        <v>4.84</v>
      </c>
      <c r="T614">
        <v>1</v>
      </c>
      <c r="U614">
        <v>0</v>
      </c>
      <c r="V614" s="43">
        <f>SUMIF(ResumenCotizacion!$C:$C,E614,ResumenCotizacion!$P:$P)</f>
        <v>0</v>
      </c>
      <c r="W614" s="68">
        <f>IF(H614="USD",S614*SolCotizacion!$J$18,S614)</f>
        <v>18989.691599999998</v>
      </c>
      <c r="X614" s="3">
        <f>ROUND(W614/(1-VLOOKUP("Total porcentaje:",ResumenCotizacion!$F:$H,3,0)),2)</f>
        <v>20640.97</v>
      </c>
      <c r="Y614" s="3">
        <f t="shared" si="39"/>
        <v>0</v>
      </c>
    </row>
    <row r="615" spans="1:25" ht="14.25" x14ac:dyDescent="0.2">
      <c r="A615" s="18" t="str">
        <f t="shared" si="36"/>
        <v>Catalogo principalOVS_ES ACADEMICOJ5A-01179</v>
      </c>
      <c r="B615" s="18" t="str">
        <f t="shared" si="37"/>
        <v>J5A-01179OVS_ES ACADEMICO</v>
      </c>
      <c r="C615" s="18"/>
      <c r="D615" t="s">
        <v>122</v>
      </c>
      <c r="E615" t="s">
        <v>604</v>
      </c>
      <c r="F615" t="s">
        <v>230</v>
      </c>
      <c r="G615" s="18" t="str">
        <f t="shared" si="38"/>
        <v>Catalogo principal</v>
      </c>
      <c r="H615" s="43" t="s">
        <v>121</v>
      </c>
      <c r="I615" s="37" t="s">
        <v>67</v>
      </c>
      <c r="J615" t="s">
        <v>4641</v>
      </c>
      <c r="K615" t="s">
        <v>40</v>
      </c>
      <c r="L615" s="70" t="s">
        <v>21</v>
      </c>
      <c r="M615" s="70" t="s">
        <v>3946</v>
      </c>
      <c r="N615" s="37" t="s">
        <v>67</v>
      </c>
      <c r="O615" s="37" t="s">
        <v>67</v>
      </c>
      <c r="P615" s="37" t="s">
        <v>230</v>
      </c>
      <c r="Q615" s="75" t="s">
        <v>604</v>
      </c>
      <c r="R615" t="s">
        <v>3696</v>
      </c>
      <c r="S615" s="38">
        <v>4.84</v>
      </c>
      <c r="T615">
        <v>1</v>
      </c>
      <c r="U615">
        <v>0</v>
      </c>
      <c r="V615" s="43">
        <f>SUMIF(ResumenCotizacion!$C:$C,E615,ResumenCotizacion!$P:$P)</f>
        <v>0</v>
      </c>
      <c r="W615" s="68">
        <f>IF(H615="USD",S615*SolCotizacion!$J$18,S615)</f>
        <v>18989.691599999998</v>
      </c>
      <c r="X615" s="3">
        <f>ROUND(W615/(1-VLOOKUP("Total porcentaje:",ResumenCotizacion!$F:$H,3,0)),2)</f>
        <v>20640.97</v>
      </c>
      <c r="Y615" s="3">
        <f t="shared" si="39"/>
        <v>0</v>
      </c>
    </row>
    <row r="616" spans="1:25" ht="14.25" x14ac:dyDescent="0.2">
      <c r="A616" s="18" t="str">
        <f t="shared" si="36"/>
        <v>Catalogo principalOVS_ES ACADEMICOJ5A-01180</v>
      </c>
      <c r="B616" s="18" t="str">
        <f t="shared" si="37"/>
        <v>J5A-01180OVS_ES ACADEMICO</v>
      </c>
      <c r="C616" s="18"/>
      <c r="D616" t="s">
        <v>122</v>
      </c>
      <c r="E616" t="s">
        <v>605</v>
      </c>
      <c r="F616" t="s">
        <v>230</v>
      </c>
      <c r="G616" s="18" t="str">
        <f t="shared" si="38"/>
        <v>Catalogo principal</v>
      </c>
      <c r="H616" s="43" t="s">
        <v>121</v>
      </c>
      <c r="I616" s="37" t="s">
        <v>67</v>
      </c>
      <c r="J616" t="s">
        <v>4642</v>
      </c>
      <c r="K616" t="s">
        <v>40</v>
      </c>
      <c r="L616" s="70" t="s">
        <v>21</v>
      </c>
      <c r="M616" s="70" t="s">
        <v>3946</v>
      </c>
      <c r="N616" s="37" t="s">
        <v>67</v>
      </c>
      <c r="O616" s="37" t="s">
        <v>67</v>
      </c>
      <c r="P616" s="37" t="s">
        <v>230</v>
      </c>
      <c r="Q616" s="75" t="s">
        <v>605</v>
      </c>
      <c r="R616" t="s">
        <v>3696</v>
      </c>
      <c r="S616" s="38">
        <v>4.84</v>
      </c>
      <c r="T616">
        <v>1</v>
      </c>
      <c r="U616">
        <v>0</v>
      </c>
      <c r="V616" s="43">
        <f>SUMIF(ResumenCotizacion!$C:$C,E616,ResumenCotizacion!$P:$P)</f>
        <v>0</v>
      </c>
      <c r="W616" s="68">
        <f>IF(H616="USD",S616*SolCotizacion!$J$18,S616)</f>
        <v>18989.691599999998</v>
      </c>
      <c r="X616" s="3">
        <f>ROUND(W616/(1-VLOOKUP("Total porcentaje:",ResumenCotizacion!$F:$H,3,0)),2)</f>
        <v>20640.97</v>
      </c>
      <c r="Y616" s="3">
        <f t="shared" si="39"/>
        <v>0</v>
      </c>
    </row>
    <row r="617" spans="1:25" ht="14.25" x14ac:dyDescent="0.2">
      <c r="A617" s="18" t="str">
        <f t="shared" si="36"/>
        <v>Catalogo principalOVS_ES ACADEMICOJ5A-01181</v>
      </c>
      <c r="B617" s="18" t="str">
        <f t="shared" si="37"/>
        <v>J5A-01181OVS_ES ACADEMICO</v>
      </c>
      <c r="C617" s="18"/>
      <c r="D617" t="s">
        <v>122</v>
      </c>
      <c r="E617" t="s">
        <v>606</v>
      </c>
      <c r="F617" t="s">
        <v>230</v>
      </c>
      <c r="G617" s="18" t="str">
        <f t="shared" si="38"/>
        <v>Catalogo principal</v>
      </c>
      <c r="H617" s="43" t="s">
        <v>121</v>
      </c>
      <c r="I617" s="37" t="s">
        <v>67</v>
      </c>
      <c r="J617" t="s">
        <v>4643</v>
      </c>
      <c r="K617" t="s">
        <v>40</v>
      </c>
      <c r="L617" s="70" t="s">
        <v>21</v>
      </c>
      <c r="M617" s="70" t="s">
        <v>3946</v>
      </c>
      <c r="N617" s="37" t="s">
        <v>67</v>
      </c>
      <c r="O617" s="37" t="s">
        <v>67</v>
      </c>
      <c r="P617" s="37" t="s">
        <v>230</v>
      </c>
      <c r="Q617" s="75" t="s">
        <v>606</v>
      </c>
      <c r="R617" t="s">
        <v>3696</v>
      </c>
      <c r="S617" s="38">
        <v>4.84</v>
      </c>
      <c r="T617">
        <v>1</v>
      </c>
      <c r="U617">
        <v>0</v>
      </c>
      <c r="V617" s="43">
        <f>SUMIF(ResumenCotizacion!$C:$C,E617,ResumenCotizacion!$P:$P)</f>
        <v>0</v>
      </c>
      <c r="W617" s="68">
        <f>IF(H617="USD",S617*SolCotizacion!$J$18,S617)</f>
        <v>18989.691599999998</v>
      </c>
      <c r="X617" s="3">
        <f>ROUND(W617/(1-VLOOKUP("Total porcentaje:",ResumenCotizacion!$F:$H,3,0)),2)</f>
        <v>20640.97</v>
      </c>
      <c r="Y617" s="3">
        <f t="shared" si="39"/>
        <v>0</v>
      </c>
    </row>
    <row r="618" spans="1:25" ht="14.25" x14ac:dyDescent="0.2">
      <c r="A618" s="18" t="str">
        <f t="shared" si="36"/>
        <v>Catalogo principalOVS_ES ACADEMICOJ5A-01182</v>
      </c>
      <c r="B618" s="18" t="str">
        <f t="shared" si="37"/>
        <v>J5A-01182OVS_ES ACADEMICO</v>
      </c>
      <c r="C618" s="18"/>
      <c r="D618" t="s">
        <v>122</v>
      </c>
      <c r="E618" t="s">
        <v>607</v>
      </c>
      <c r="F618" t="s">
        <v>230</v>
      </c>
      <c r="G618" s="18" t="str">
        <f t="shared" si="38"/>
        <v>Catalogo principal</v>
      </c>
      <c r="H618" s="43" t="s">
        <v>121</v>
      </c>
      <c r="I618" s="37" t="s">
        <v>67</v>
      </c>
      <c r="J618" t="s">
        <v>4644</v>
      </c>
      <c r="K618" t="s">
        <v>40</v>
      </c>
      <c r="L618" s="70" t="s">
        <v>21</v>
      </c>
      <c r="M618" s="70" t="s">
        <v>3946</v>
      </c>
      <c r="N618" s="37" t="s">
        <v>67</v>
      </c>
      <c r="O618" s="37" t="s">
        <v>67</v>
      </c>
      <c r="P618" s="37" t="s">
        <v>230</v>
      </c>
      <c r="Q618" s="75" t="s">
        <v>607</v>
      </c>
      <c r="R618" t="s">
        <v>3696</v>
      </c>
      <c r="S618" s="38">
        <v>3.12</v>
      </c>
      <c r="T618">
        <v>1</v>
      </c>
      <c r="U618">
        <v>0</v>
      </c>
      <c r="V618" s="43">
        <f>SUMIF(ResumenCotizacion!$C:$C,E618,ResumenCotizacion!$P:$P)</f>
        <v>0</v>
      </c>
      <c r="W618" s="68">
        <f>IF(H618="USD",S618*SolCotizacion!$J$18,S618)</f>
        <v>12241.2888</v>
      </c>
      <c r="X618" s="3">
        <f>ROUND(W618/(1-VLOOKUP("Total porcentaje:",ResumenCotizacion!$F:$H,3,0)),2)</f>
        <v>13305.75</v>
      </c>
      <c r="Y618" s="3">
        <f t="shared" si="39"/>
        <v>0</v>
      </c>
    </row>
    <row r="619" spans="1:25" ht="14.25" x14ac:dyDescent="0.2">
      <c r="A619" s="18" t="str">
        <f t="shared" si="36"/>
        <v>Catalogo principalOVS_ES ACADEMICOJ5A-01183</v>
      </c>
      <c r="B619" s="18" t="str">
        <f t="shared" si="37"/>
        <v>J5A-01183OVS_ES ACADEMICO</v>
      </c>
      <c r="C619" s="18"/>
      <c r="D619" t="s">
        <v>122</v>
      </c>
      <c r="E619" t="s">
        <v>608</v>
      </c>
      <c r="F619" t="s">
        <v>230</v>
      </c>
      <c r="G619" s="18" t="str">
        <f t="shared" si="38"/>
        <v>Catalogo principal</v>
      </c>
      <c r="H619" s="43" t="s">
        <v>121</v>
      </c>
      <c r="I619" s="37" t="s">
        <v>67</v>
      </c>
      <c r="J619" t="s">
        <v>4645</v>
      </c>
      <c r="K619" t="s">
        <v>40</v>
      </c>
      <c r="L619" s="70" t="s">
        <v>21</v>
      </c>
      <c r="M619" s="70" t="s">
        <v>3946</v>
      </c>
      <c r="N619" s="37" t="s">
        <v>67</v>
      </c>
      <c r="O619" s="37" t="s">
        <v>67</v>
      </c>
      <c r="P619" s="37" t="s">
        <v>230</v>
      </c>
      <c r="Q619" s="75" t="s">
        <v>608</v>
      </c>
      <c r="R619" t="s">
        <v>3696</v>
      </c>
      <c r="S619" s="38">
        <v>3.12</v>
      </c>
      <c r="T619">
        <v>1</v>
      </c>
      <c r="U619">
        <v>0</v>
      </c>
      <c r="V619" s="43">
        <f>SUMIF(ResumenCotizacion!$C:$C,E619,ResumenCotizacion!$P:$P)</f>
        <v>0</v>
      </c>
      <c r="W619" s="68">
        <f>IF(H619="USD",S619*SolCotizacion!$J$18,S619)</f>
        <v>12241.2888</v>
      </c>
      <c r="X619" s="3">
        <f>ROUND(W619/(1-VLOOKUP("Total porcentaje:",ResumenCotizacion!$F:$H,3,0)),2)</f>
        <v>13305.75</v>
      </c>
      <c r="Y619" s="3">
        <f t="shared" si="39"/>
        <v>0</v>
      </c>
    </row>
    <row r="620" spans="1:25" ht="14.25" x14ac:dyDescent="0.2">
      <c r="A620" s="18" t="str">
        <f t="shared" si="36"/>
        <v>Catalogo principalOVS_ES ACADEMICOJNN-00001</v>
      </c>
      <c r="B620" s="18" t="str">
        <f t="shared" si="37"/>
        <v>JNN-00001OVS_ES ACADEMICO</v>
      </c>
      <c r="C620" s="18"/>
      <c r="D620" t="s">
        <v>122</v>
      </c>
      <c r="E620" t="s">
        <v>609</v>
      </c>
      <c r="F620" t="s">
        <v>230</v>
      </c>
      <c r="G620" s="18" t="str">
        <f t="shared" si="38"/>
        <v>Catalogo principal</v>
      </c>
      <c r="H620" s="43" t="s">
        <v>121</v>
      </c>
      <c r="I620" s="37" t="s">
        <v>67</v>
      </c>
      <c r="J620" t="s">
        <v>4646</v>
      </c>
      <c r="K620" t="s">
        <v>40</v>
      </c>
      <c r="L620" s="70" t="s">
        <v>21</v>
      </c>
      <c r="M620" s="70" t="s">
        <v>3966</v>
      </c>
      <c r="N620" s="37" t="s">
        <v>67</v>
      </c>
      <c r="O620" s="37" t="s">
        <v>67</v>
      </c>
      <c r="P620" s="37" t="s">
        <v>230</v>
      </c>
      <c r="Q620" s="75" t="s">
        <v>609</v>
      </c>
      <c r="R620" t="s">
        <v>3691</v>
      </c>
      <c r="S620" s="38">
        <v>0</v>
      </c>
      <c r="T620">
        <v>1</v>
      </c>
      <c r="U620">
        <v>0</v>
      </c>
      <c r="V620" s="43">
        <f>SUMIF(ResumenCotizacion!$C:$C,E620,ResumenCotizacion!$P:$P)</f>
        <v>0</v>
      </c>
      <c r="W620" s="68">
        <f>IF(H620="USD",S620*SolCotizacion!$J$18,S620)</f>
        <v>0</v>
      </c>
      <c r="X620" s="3">
        <f>ROUND(W620/(1-VLOOKUP("Total porcentaje:",ResumenCotizacion!$F:$H,3,0)),2)</f>
        <v>0</v>
      </c>
      <c r="Y620" s="3">
        <f t="shared" si="39"/>
        <v>0</v>
      </c>
    </row>
    <row r="621" spans="1:25" ht="14.25" x14ac:dyDescent="0.2">
      <c r="A621" s="18" t="str">
        <f t="shared" si="36"/>
        <v>Catalogo principalOVS_ES ACADEMICOKW5-00359</v>
      </c>
      <c r="B621" s="18" t="str">
        <f t="shared" si="37"/>
        <v>KW5-00359OVS_ES ACADEMICO</v>
      </c>
      <c r="C621" s="18"/>
      <c r="D621" t="s">
        <v>122</v>
      </c>
      <c r="E621" t="s">
        <v>610</v>
      </c>
      <c r="F621" t="s">
        <v>230</v>
      </c>
      <c r="G621" s="18" t="str">
        <f t="shared" si="38"/>
        <v>Catalogo principal</v>
      </c>
      <c r="H621" s="43" t="s">
        <v>121</v>
      </c>
      <c r="I621" s="37" t="s">
        <v>67</v>
      </c>
      <c r="J621" t="s">
        <v>4647</v>
      </c>
      <c r="K621" t="s">
        <v>40</v>
      </c>
      <c r="L621" s="70" t="s">
        <v>21</v>
      </c>
      <c r="M621" s="70" t="s">
        <v>4152</v>
      </c>
      <c r="N621" s="37" t="s">
        <v>67</v>
      </c>
      <c r="O621" s="37" t="s">
        <v>67</v>
      </c>
      <c r="P621" s="37" t="s">
        <v>230</v>
      </c>
      <c r="Q621" s="75" t="s">
        <v>610</v>
      </c>
      <c r="R621" t="s">
        <v>3696</v>
      </c>
      <c r="S621" s="38">
        <v>23</v>
      </c>
      <c r="T621">
        <v>1</v>
      </c>
      <c r="U621">
        <v>0</v>
      </c>
      <c r="V621" s="43">
        <f>SUMIF(ResumenCotizacion!$C:$C,E621,ResumenCotizacion!$P:$P)</f>
        <v>0</v>
      </c>
      <c r="W621" s="68">
        <f>IF(H621="USD",S621*SolCotizacion!$J$18,S621)</f>
        <v>90240.26999999999</v>
      </c>
      <c r="X621" s="3">
        <f>ROUND(W621/(1-VLOOKUP("Total porcentaje:",ResumenCotizacion!$F:$H,3,0)),2)</f>
        <v>98087.25</v>
      </c>
      <c r="Y621" s="3">
        <f t="shared" si="39"/>
        <v>0</v>
      </c>
    </row>
    <row r="622" spans="1:25" ht="14.25" x14ac:dyDescent="0.2">
      <c r="A622" s="18" t="str">
        <f t="shared" si="36"/>
        <v>Catalogo principalOVS_ES ACADEMICOKW5-00360</v>
      </c>
      <c r="B622" s="18" t="str">
        <f t="shared" si="37"/>
        <v>KW5-00360OVS_ES ACADEMICO</v>
      </c>
      <c r="C622" s="18"/>
      <c r="D622" t="s">
        <v>122</v>
      </c>
      <c r="E622" t="s">
        <v>611</v>
      </c>
      <c r="F622" t="s">
        <v>230</v>
      </c>
      <c r="G622" s="18" t="str">
        <f t="shared" si="38"/>
        <v>Catalogo principal</v>
      </c>
      <c r="H622" s="43" t="s">
        <v>121</v>
      </c>
      <c r="I622" s="37" t="s">
        <v>67</v>
      </c>
      <c r="J622" t="s">
        <v>4648</v>
      </c>
      <c r="K622" t="s">
        <v>40</v>
      </c>
      <c r="L622" s="70" t="s">
        <v>21</v>
      </c>
      <c r="M622" s="70" t="s">
        <v>4152</v>
      </c>
      <c r="N622" s="37" t="s">
        <v>67</v>
      </c>
      <c r="O622" s="37" t="s">
        <v>67</v>
      </c>
      <c r="P622" s="37" t="s">
        <v>230</v>
      </c>
      <c r="Q622" s="75" t="s">
        <v>611</v>
      </c>
      <c r="R622" t="s">
        <v>3696</v>
      </c>
      <c r="S622" s="38">
        <v>22</v>
      </c>
      <c r="T622">
        <v>1</v>
      </c>
      <c r="U622">
        <v>0</v>
      </c>
      <c r="V622" s="43">
        <f>SUMIF(ResumenCotizacion!$C:$C,E622,ResumenCotizacion!$P:$P)</f>
        <v>0</v>
      </c>
      <c r="W622" s="68">
        <f>IF(H622="USD",S622*SolCotizacion!$J$18,S622)</f>
        <v>86316.78</v>
      </c>
      <c r="X622" s="3">
        <f>ROUND(W622/(1-VLOOKUP("Total porcentaje:",ResumenCotizacion!$F:$H,3,0)),2)</f>
        <v>93822.59</v>
      </c>
      <c r="Y622" s="3">
        <f t="shared" si="39"/>
        <v>0</v>
      </c>
    </row>
    <row r="623" spans="1:25" ht="14.25" x14ac:dyDescent="0.2">
      <c r="A623" s="18" t="str">
        <f t="shared" si="36"/>
        <v>Catalogo principalOVS_ES ACADEMICOKW5-00361</v>
      </c>
      <c r="B623" s="18" t="str">
        <f t="shared" si="37"/>
        <v>KW5-00361OVS_ES ACADEMICO</v>
      </c>
      <c r="C623" s="18"/>
      <c r="D623" t="s">
        <v>122</v>
      </c>
      <c r="E623" t="s">
        <v>612</v>
      </c>
      <c r="F623" t="s">
        <v>230</v>
      </c>
      <c r="G623" s="18" t="str">
        <f t="shared" si="38"/>
        <v>Catalogo principal</v>
      </c>
      <c r="H623" s="43" t="s">
        <v>121</v>
      </c>
      <c r="I623" s="37" t="s">
        <v>67</v>
      </c>
      <c r="J623" t="s">
        <v>4649</v>
      </c>
      <c r="K623" t="s">
        <v>40</v>
      </c>
      <c r="L623" s="70" t="s">
        <v>21</v>
      </c>
      <c r="M623" s="70" t="s">
        <v>4152</v>
      </c>
      <c r="N623" s="37" t="s">
        <v>67</v>
      </c>
      <c r="O623" s="37" t="s">
        <v>67</v>
      </c>
      <c r="P623" s="37" t="s">
        <v>230</v>
      </c>
      <c r="Q623" s="75" t="s">
        <v>612</v>
      </c>
      <c r="R623" t="s">
        <v>3696</v>
      </c>
      <c r="S623" s="38">
        <v>22</v>
      </c>
      <c r="T623">
        <v>1</v>
      </c>
      <c r="U623">
        <v>0</v>
      </c>
      <c r="V623" s="43">
        <f>SUMIF(ResumenCotizacion!$C:$C,E623,ResumenCotizacion!$P:$P)</f>
        <v>0</v>
      </c>
      <c r="W623" s="68">
        <f>IF(H623="USD",S623*SolCotizacion!$J$18,S623)</f>
        <v>86316.78</v>
      </c>
      <c r="X623" s="3">
        <f>ROUND(W623/(1-VLOOKUP("Total porcentaje:",ResumenCotizacion!$F:$H,3,0)),2)</f>
        <v>93822.59</v>
      </c>
      <c r="Y623" s="3">
        <f t="shared" si="39"/>
        <v>0</v>
      </c>
    </row>
    <row r="624" spans="1:25" ht="14.25" x14ac:dyDescent="0.2">
      <c r="A624" s="18" t="str">
        <f t="shared" si="36"/>
        <v>Catalogo principalOVS_ES ACADEMICOKW5-00362</v>
      </c>
      <c r="B624" s="18" t="str">
        <f t="shared" si="37"/>
        <v>KW5-00362OVS_ES ACADEMICO</v>
      </c>
      <c r="C624" s="18"/>
      <c r="D624" t="s">
        <v>122</v>
      </c>
      <c r="E624" t="s">
        <v>613</v>
      </c>
      <c r="F624" t="s">
        <v>230</v>
      </c>
      <c r="G624" s="18" t="str">
        <f t="shared" si="38"/>
        <v>Catalogo principal</v>
      </c>
      <c r="H624" s="43" t="s">
        <v>121</v>
      </c>
      <c r="I624" s="37" t="s">
        <v>67</v>
      </c>
      <c r="J624" t="s">
        <v>4650</v>
      </c>
      <c r="K624" t="s">
        <v>40</v>
      </c>
      <c r="L624" s="70" t="s">
        <v>21</v>
      </c>
      <c r="M624" s="70" t="s">
        <v>4152</v>
      </c>
      <c r="N624" s="37" t="s">
        <v>67</v>
      </c>
      <c r="O624" s="37" t="s">
        <v>67</v>
      </c>
      <c r="P624" s="37" t="s">
        <v>230</v>
      </c>
      <c r="Q624" s="75" t="s">
        <v>613</v>
      </c>
      <c r="R624" t="s">
        <v>3696</v>
      </c>
      <c r="S624" s="38">
        <v>21</v>
      </c>
      <c r="T624">
        <v>1</v>
      </c>
      <c r="U624">
        <v>0</v>
      </c>
      <c r="V624" s="43">
        <f>SUMIF(ResumenCotizacion!$C:$C,E624,ResumenCotizacion!$P:$P)</f>
        <v>0</v>
      </c>
      <c r="W624" s="68">
        <f>IF(H624="USD",S624*SolCotizacion!$J$18,S624)</f>
        <v>82393.289999999994</v>
      </c>
      <c r="X624" s="3">
        <f>ROUND(W624/(1-VLOOKUP("Total porcentaje:",ResumenCotizacion!$F:$H,3,0)),2)</f>
        <v>89557.92</v>
      </c>
      <c r="Y624" s="3">
        <f t="shared" si="39"/>
        <v>0</v>
      </c>
    </row>
    <row r="625" spans="1:25" ht="14.25" x14ac:dyDescent="0.2">
      <c r="A625" s="18" t="str">
        <f t="shared" si="36"/>
        <v>Catalogo principalOVS_ES ACADEMICOKW5-00378</v>
      </c>
      <c r="B625" s="18" t="str">
        <f t="shared" si="37"/>
        <v>KW5-00378OVS_ES ACADEMICO</v>
      </c>
      <c r="C625" s="18"/>
      <c r="D625" t="s">
        <v>122</v>
      </c>
      <c r="E625" t="s">
        <v>614</v>
      </c>
      <c r="F625" t="s">
        <v>230</v>
      </c>
      <c r="G625" s="18" t="str">
        <f t="shared" si="38"/>
        <v>Catalogo principal</v>
      </c>
      <c r="H625" s="43" t="s">
        <v>121</v>
      </c>
      <c r="I625" s="37" t="s">
        <v>67</v>
      </c>
      <c r="J625" t="s">
        <v>4651</v>
      </c>
      <c r="K625" t="s">
        <v>40</v>
      </c>
      <c r="L625" s="70" t="s">
        <v>21</v>
      </c>
      <c r="M625" s="70" t="s">
        <v>4152</v>
      </c>
      <c r="N625" s="37" t="s">
        <v>67</v>
      </c>
      <c r="O625" s="37" t="s">
        <v>67</v>
      </c>
      <c r="P625" s="37" t="s">
        <v>230</v>
      </c>
      <c r="Q625" s="75" t="s">
        <v>614</v>
      </c>
      <c r="R625" t="s">
        <v>3696</v>
      </c>
      <c r="S625" s="38">
        <v>14</v>
      </c>
      <c r="T625">
        <v>1</v>
      </c>
      <c r="U625">
        <v>0</v>
      </c>
      <c r="V625" s="43">
        <f>SUMIF(ResumenCotizacion!$C:$C,E625,ResumenCotizacion!$P:$P)</f>
        <v>0</v>
      </c>
      <c r="W625" s="68">
        <f>IF(H625="USD",S625*SolCotizacion!$J$18,S625)</f>
        <v>54928.86</v>
      </c>
      <c r="X625" s="3">
        <f>ROUND(W625/(1-VLOOKUP("Total porcentaje:",ResumenCotizacion!$F:$H,3,0)),2)</f>
        <v>59705.279999999999</v>
      </c>
      <c r="Y625" s="3">
        <f t="shared" si="39"/>
        <v>0</v>
      </c>
    </row>
    <row r="626" spans="1:25" ht="14.25" x14ac:dyDescent="0.2">
      <c r="A626" s="18" t="str">
        <f t="shared" si="36"/>
        <v>Catalogo principalOVS_ES ACADEMICOKW5-00380</v>
      </c>
      <c r="B626" s="18" t="str">
        <f t="shared" si="37"/>
        <v>KW5-00380OVS_ES ACADEMICO</v>
      </c>
      <c r="C626" s="18"/>
      <c r="D626" t="s">
        <v>122</v>
      </c>
      <c r="E626" t="s">
        <v>615</v>
      </c>
      <c r="F626" t="s">
        <v>230</v>
      </c>
      <c r="G626" s="18" t="str">
        <f t="shared" si="38"/>
        <v>Catalogo principal</v>
      </c>
      <c r="H626" s="43" t="s">
        <v>121</v>
      </c>
      <c r="I626" s="37" t="s">
        <v>67</v>
      </c>
      <c r="J626" t="s">
        <v>4652</v>
      </c>
      <c r="K626" t="s">
        <v>40</v>
      </c>
      <c r="L626" s="70" t="s">
        <v>21</v>
      </c>
      <c r="M626" s="70" t="s">
        <v>4152</v>
      </c>
      <c r="N626" s="37" t="s">
        <v>67</v>
      </c>
      <c r="O626" s="37" t="s">
        <v>67</v>
      </c>
      <c r="P626" s="37" t="s">
        <v>230</v>
      </c>
      <c r="Q626" s="75" t="s">
        <v>615</v>
      </c>
      <c r="R626" t="s">
        <v>3696</v>
      </c>
      <c r="S626" s="38">
        <v>15</v>
      </c>
      <c r="T626">
        <v>1</v>
      </c>
      <c r="U626">
        <v>0</v>
      </c>
      <c r="V626" s="43">
        <f>SUMIF(ResumenCotizacion!$C:$C,E626,ResumenCotizacion!$P:$P)</f>
        <v>0</v>
      </c>
      <c r="W626" s="68">
        <f>IF(H626="USD",S626*SolCotizacion!$J$18,S626)</f>
        <v>58852.35</v>
      </c>
      <c r="X626" s="3">
        <f>ROUND(W626/(1-VLOOKUP("Total porcentaje:",ResumenCotizacion!$F:$H,3,0)),2)</f>
        <v>63969.95</v>
      </c>
      <c r="Y626" s="3">
        <f t="shared" si="39"/>
        <v>0</v>
      </c>
    </row>
    <row r="627" spans="1:25" ht="14.25" x14ac:dyDescent="0.2">
      <c r="A627" s="18" t="str">
        <f t="shared" si="36"/>
        <v>Catalogo principalOVS_ES ACADEMICOL5D-00232</v>
      </c>
      <c r="B627" s="18" t="str">
        <f t="shared" si="37"/>
        <v>L5D-00232OVS_ES ACADEMICO</v>
      </c>
      <c r="C627" s="18"/>
      <c r="D627" t="s">
        <v>122</v>
      </c>
      <c r="E627" t="s">
        <v>616</v>
      </c>
      <c r="F627" t="s">
        <v>230</v>
      </c>
      <c r="G627" s="18" t="str">
        <f t="shared" si="38"/>
        <v>Catalogo principal</v>
      </c>
      <c r="H627" s="43" t="s">
        <v>121</v>
      </c>
      <c r="I627" s="37" t="s">
        <v>67</v>
      </c>
      <c r="J627" t="s">
        <v>4653</v>
      </c>
      <c r="K627" t="s">
        <v>40</v>
      </c>
      <c r="L627" s="70" t="s">
        <v>21</v>
      </c>
      <c r="M627" s="70" t="s">
        <v>3946</v>
      </c>
      <c r="N627" s="37" t="s">
        <v>67</v>
      </c>
      <c r="O627" s="37" t="s">
        <v>67</v>
      </c>
      <c r="P627" s="37" t="s">
        <v>230</v>
      </c>
      <c r="Q627" s="75" t="s">
        <v>616</v>
      </c>
      <c r="R627" t="s">
        <v>3696</v>
      </c>
      <c r="S627" s="38">
        <v>120</v>
      </c>
      <c r="T627">
        <v>1</v>
      </c>
      <c r="U627">
        <v>0</v>
      </c>
      <c r="V627" s="43">
        <f>SUMIF(ResumenCotizacion!$C:$C,E627,ResumenCotizacion!$P:$P)</f>
        <v>0</v>
      </c>
      <c r="W627" s="68">
        <f>IF(H627="USD",S627*SolCotizacion!$J$18,S627)</f>
        <v>470818.8</v>
      </c>
      <c r="X627" s="3">
        <f>ROUND(W627/(1-VLOOKUP("Total porcentaje:",ResumenCotizacion!$F:$H,3,0)),2)</f>
        <v>511759.57</v>
      </c>
      <c r="Y627" s="3">
        <f t="shared" si="39"/>
        <v>0</v>
      </c>
    </row>
    <row r="628" spans="1:25" ht="14.25" x14ac:dyDescent="0.2">
      <c r="A628" s="18" t="str">
        <f t="shared" si="36"/>
        <v>Catalogo principalOVS_ES ACADEMICOL5D-00233</v>
      </c>
      <c r="B628" s="18" t="str">
        <f t="shared" si="37"/>
        <v>L5D-00233OVS_ES ACADEMICO</v>
      </c>
      <c r="C628" s="18"/>
      <c r="D628" t="s">
        <v>122</v>
      </c>
      <c r="E628" t="s">
        <v>617</v>
      </c>
      <c r="F628" t="s">
        <v>230</v>
      </c>
      <c r="G628" s="18" t="str">
        <f t="shared" si="38"/>
        <v>Catalogo principal</v>
      </c>
      <c r="H628" s="43" t="s">
        <v>121</v>
      </c>
      <c r="I628" s="37" t="s">
        <v>67</v>
      </c>
      <c r="J628" t="s">
        <v>4654</v>
      </c>
      <c r="K628" t="s">
        <v>40</v>
      </c>
      <c r="L628" s="70" t="s">
        <v>21</v>
      </c>
      <c r="M628" s="70" t="s">
        <v>3946</v>
      </c>
      <c r="N628" s="37" t="s">
        <v>67</v>
      </c>
      <c r="O628" s="37" t="s">
        <v>67</v>
      </c>
      <c r="P628" s="37" t="s">
        <v>230</v>
      </c>
      <c r="Q628" s="75" t="s">
        <v>617</v>
      </c>
      <c r="R628" t="s">
        <v>3696</v>
      </c>
      <c r="S628" s="38">
        <v>120</v>
      </c>
      <c r="T628">
        <v>1</v>
      </c>
      <c r="U628">
        <v>0</v>
      </c>
      <c r="V628" s="43">
        <f>SUMIF(ResumenCotizacion!$C:$C,E628,ResumenCotizacion!$P:$P)</f>
        <v>0</v>
      </c>
      <c r="W628" s="68">
        <f>IF(H628="USD",S628*SolCotizacion!$J$18,S628)</f>
        <v>470818.8</v>
      </c>
      <c r="X628" s="3">
        <f>ROUND(W628/(1-VLOOKUP("Total porcentaje:",ResumenCotizacion!$F:$H,3,0)),2)</f>
        <v>511759.57</v>
      </c>
      <c r="Y628" s="3">
        <f t="shared" si="39"/>
        <v>0</v>
      </c>
    </row>
    <row r="629" spans="1:25" ht="14.25" x14ac:dyDescent="0.2">
      <c r="A629" s="18" t="str">
        <f t="shared" si="36"/>
        <v>Catalogo principalOVS_ES ACADEMICOLE6-00001</v>
      </c>
      <c r="B629" s="18" t="str">
        <f t="shared" si="37"/>
        <v>LE6-00001OVS_ES ACADEMICO</v>
      </c>
      <c r="C629" s="18"/>
      <c r="D629" t="s">
        <v>122</v>
      </c>
      <c r="E629" t="s">
        <v>618</v>
      </c>
      <c r="F629" t="s">
        <v>230</v>
      </c>
      <c r="G629" s="18" t="str">
        <f t="shared" si="38"/>
        <v>Catalogo principal</v>
      </c>
      <c r="H629" s="43" t="s">
        <v>121</v>
      </c>
      <c r="I629" s="37" t="s">
        <v>67</v>
      </c>
      <c r="J629" t="s">
        <v>4655</v>
      </c>
      <c r="K629" t="s">
        <v>40</v>
      </c>
      <c r="L629" s="70" t="s">
        <v>21</v>
      </c>
      <c r="M629" s="70" t="s">
        <v>3966</v>
      </c>
      <c r="N629" s="37" t="s">
        <v>67</v>
      </c>
      <c r="O629" s="37" t="s">
        <v>67</v>
      </c>
      <c r="P629" s="37" t="s">
        <v>230</v>
      </c>
      <c r="Q629" s="75" t="s">
        <v>618</v>
      </c>
      <c r="R629" t="s">
        <v>3691</v>
      </c>
      <c r="S629" s="38">
        <v>0</v>
      </c>
      <c r="T629">
        <v>1</v>
      </c>
      <c r="U629">
        <v>0</v>
      </c>
      <c r="V629" s="43">
        <f>SUMIF(ResumenCotizacion!$C:$C,E629,ResumenCotizacion!$P:$P)</f>
        <v>0</v>
      </c>
      <c r="W629" s="68">
        <f>IF(H629="USD",S629*SolCotizacion!$J$18,S629)</f>
        <v>0</v>
      </c>
      <c r="X629" s="3">
        <f>ROUND(W629/(1-VLOOKUP("Total porcentaje:",ResumenCotizacion!$F:$H,3,0)),2)</f>
        <v>0</v>
      </c>
      <c r="Y629" s="3">
        <f t="shared" si="39"/>
        <v>0</v>
      </c>
    </row>
    <row r="630" spans="1:25" ht="14.25" x14ac:dyDescent="0.2">
      <c r="A630" s="18" t="str">
        <f t="shared" si="36"/>
        <v>Catalogo principalOVS_ES ACADEMICOLE7-00001</v>
      </c>
      <c r="B630" s="18" t="str">
        <f t="shared" si="37"/>
        <v>LE7-00001OVS_ES ACADEMICO</v>
      </c>
      <c r="C630" s="18"/>
      <c r="D630" t="s">
        <v>122</v>
      </c>
      <c r="E630" t="s">
        <v>619</v>
      </c>
      <c r="F630" t="s">
        <v>230</v>
      </c>
      <c r="G630" s="18" t="str">
        <f t="shared" si="38"/>
        <v>Catalogo principal</v>
      </c>
      <c r="H630" s="43" t="s">
        <v>121</v>
      </c>
      <c r="I630" s="37" t="s">
        <v>67</v>
      </c>
      <c r="J630" t="s">
        <v>4656</v>
      </c>
      <c r="K630" t="s">
        <v>40</v>
      </c>
      <c r="L630" s="70" t="s">
        <v>21</v>
      </c>
      <c r="M630" s="70" t="s">
        <v>3966</v>
      </c>
      <c r="N630" s="37" t="s">
        <v>67</v>
      </c>
      <c r="O630" s="37" t="s">
        <v>67</v>
      </c>
      <c r="P630" s="37" t="s">
        <v>230</v>
      </c>
      <c r="Q630" s="75" t="s">
        <v>619</v>
      </c>
      <c r="R630" t="s">
        <v>3691</v>
      </c>
      <c r="S630" s="38">
        <v>0</v>
      </c>
      <c r="T630">
        <v>1</v>
      </c>
      <c r="U630">
        <v>0</v>
      </c>
      <c r="V630" s="43">
        <f>SUMIF(ResumenCotizacion!$C:$C,E630,ResumenCotizacion!$P:$P)</f>
        <v>0</v>
      </c>
      <c r="W630" s="68">
        <f>IF(H630="USD",S630*SolCotizacion!$J$18,S630)</f>
        <v>0</v>
      </c>
      <c r="X630" s="3">
        <f>ROUND(W630/(1-VLOOKUP("Total porcentaje:",ResumenCotizacion!$F:$H,3,0)),2)</f>
        <v>0</v>
      </c>
      <c r="Y630" s="3">
        <f t="shared" si="39"/>
        <v>0</v>
      </c>
    </row>
    <row r="631" spans="1:25" ht="14.25" x14ac:dyDescent="0.2">
      <c r="A631" s="18" t="str">
        <f t="shared" si="36"/>
        <v>Catalogo principalOVS_ES ACADEMICOLE9-00002</v>
      </c>
      <c r="B631" s="18" t="str">
        <f t="shared" si="37"/>
        <v>LE9-00002OVS_ES ACADEMICO</v>
      </c>
      <c r="C631" s="18"/>
      <c r="D631" t="s">
        <v>122</v>
      </c>
      <c r="E631" t="s">
        <v>620</v>
      </c>
      <c r="F631" t="s">
        <v>230</v>
      </c>
      <c r="G631" s="18" t="str">
        <f t="shared" si="38"/>
        <v>Catalogo principal</v>
      </c>
      <c r="H631" s="43" t="s">
        <v>121</v>
      </c>
      <c r="I631" s="37" t="s">
        <v>67</v>
      </c>
      <c r="J631" t="s">
        <v>4657</v>
      </c>
      <c r="K631" t="s">
        <v>40</v>
      </c>
      <c r="L631" s="70" t="s">
        <v>21</v>
      </c>
      <c r="M631" s="70" t="s">
        <v>3966</v>
      </c>
      <c r="N631" s="37" t="s">
        <v>67</v>
      </c>
      <c r="O631" s="37" t="s">
        <v>67</v>
      </c>
      <c r="P631" s="37" t="s">
        <v>230</v>
      </c>
      <c r="Q631" s="75" t="s">
        <v>620</v>
      </c>
      <c r="R631" t="s">
        <v>3691</v>
      </c>
      <c r="S631" s="38">
        <v>0</v>
      </c>
      <c r="T631">
        <v>1</v>
      </c>
      <c r="U631">
        <v>0</v>
      </c>
      <c r="V631" s="43">
        <f>SUMIF(ResumenCotizacion!$C:$C,E631,ResumenCotizacion!$P:$P)</f>
        <v>0</v>
      </c>
      <c r="W631" s="68">
        <f>IF(H631="USD",S631*SolCotizacion!$J$18,S631)</f>
        <v>0</v>
      </c>
      <c r="X631" s="3">
        <f>ROUND(W631/(1-VLOOKUP("Total porcentaje:",ResumenCotizacion!$F:$H,3,0)),2)</f>
        <v>0</v>
      </c>
      <c r="Y631" s="3">
        <f t="shared" si="39"/>
        <v>0</v>
      </c>
    </row>
    <row r="632" spans="1:25" ht="14.25" x14ac:dyDescent="0.2">
      <c r="A632" s="18" t="str">
        <f t="shared" si="36"/>
        <v>Catalogo principalOVS_ES ACADEMICOLEG-00002</v>
      </c>
      <c r="B632" s="18" t="str">
        <f t="shared" si="37"/>
        <v>LEG-00002OVS_ES ACADEMICO</v>
      </c>
      <c r="C632" s="18"/>
      <c r="D632" t="s">
        <v>122</v>
      </c>
      <c r="E632" t="s">
        <v>621</v>
      </c>
      <c r="F632" t="s">
        <v>230</v>
      </c>
      <c r="G632" s="18" t="str">
        <f t="shared" si="38"/>
        <v>Catalogo principal</v>
      </c>
      <c r="H632" s="43" t="s">
        <v>121</v>
      </c>
      <c r="I632" s="37" t="s">
        <v>67</v>
      </c>
      <c r="J632" t="s">
        <v>4658</v>
      </c>
      <c r="K632" t="s">
        <v>40</v>
      </c>
      <c r="L632" s="70" t="s">
        <v>21</v>
      </c>
      <c r="M632" s="70" t="s">
        <v>3966</v>
      </c>
      <c r="N632" s="37" t="s">
        <v>67</v>
      </c>
      <c r="O632" s="37" t="s">
        <v>67</v>
      </c>
      <c r="P632" s="37" t="s">
        <v>230</v>
      </c>
      <c r="Q632" s="75" t="s">
        <v>621</v>
      </c>
      <c r="R632" t="s">
        <v>3691</v>
      </c>
      <c r="S632" s="38">
        <v>0</v>
      </c>
      <c r="T632">
        <v>1</v>
      </c>
      <c r="U632">
        <v>0</v>
      </c>
      <c r="V632" s="43">
        <f>SUMIF(ResumenCotizacion!$C:$C,E632,ResumenCotizacion!$P:$P)</f>
        <v>0</v>
      </c>
      <c r="W632" s="68">
        <f>IF(H632="USD",S632*SolCotizacion!$J$18,S632)</f>
        <v>0</v>
      </c>
      <c r="X632" s="3">
        <f>ROUND(W632/(1-VLOOKUP("Total porcentaje:",ResumenCotizacion!$F:$H,3,0)),2)</f>
        <v>0</v>
      </c>
      <c r="Y632" s="3">
        <f t="shared" si="39"/>
        <v>0</v>
      </c>
    </row>
    <row r="633" spans="1:25" ht="14.25" x14ac:dyDescent="0.2">
      <c r="A633" s="18" t="str">
        <f t="shared" si="36"/>
        <v>Catalogo principalOVS_ES ACADEMICOLEK-00001</v>
      </c>
      <c r="B633" s="18" t="str">
        <f t="shared" si="37"/>
        <v>LEK-00001OVS_ES ACADEMICO</v>
      </c>
      <c r="C633" s="18"/>
      <c r="D633" t="s">
        <v>122</v>
      </c>
      <c r="E633" t="s">
        <v>622</v>
      </c>
      <c r="F633" t="s">
        <v>230</v>
      </c>
      <c r="G633" s="18" t="str">
        <f t="shared" si="38"/>
        <v>Catalogo principal</v>
      </c>
      <c r="H633" s="43" t="s">
        <v>121</v>
      </c>
      <c r="I633" s="37" t="s">
        <v>67</v>
      </c>
      <c r="J633" t="s">
        <v>4659</v>
      </c>
      <c r="K633" t="s">
        <v>40</v>
      </c>
      <c r="L633" s="70" t="s">
        <v>21</v>
      </c>
      <c r="M633" s="70" t="s">
        <v>3966</v>
      </c>
      <c r="N633" s="37" t="s">
        <v>67</v>
      </c>
      <c r="O633" s="37" t="s">
        <v>67</v>
      </c>
      <c r="P633" s="37" t="s">
        <v>230</v>
      </c>
      <c r="Q633" s="75" t="s">
        <v>622</v>
      </c>
      <c r="R633" t="s">
        <v>3691</v>
      </c>
      <c r="S633" s="38">
        <v>1.82</v>
      </c>
      <c r="T633">
        <v>1</v>
      </c>
      <c r="U633">
        <v>0</v>
      </c>
      <c r="V633" s="43">
        <f>SUMIF(ResumenCotizacion!$C:$C,E633,ResumenCotizacion!$P:$P)</f>
        <v>0</v>
      </c>
      <c r="W633" s="68">
        <f>IF(H633="USD",S633*SolCotizacion!$J$18,S633)</f>
        <v>7140.7518</v>
      </c>
      <c r="X633" s="3">
        <f>ROUND(W633/(1-VLOOKUP("Total porcentaje:",ResumenCotizacion!$F:$H,3,0)),2)</f>
        <v>7761.69</v>
      </c>
      <c r="Y633" s="3">
        <f t="shared" si="39"/>
        <v>0</v>
      </c>
    </row>
    <row r="634" spans="1:25" ht="14.25" x14ac:dyDescent="0.2">
      <c r="A634" s="18" t="str">
        <f t="shared" si="36"/>
        <v>Catalogo principalOVS_ES ACADEMICOLEK-00002</v>
      </c>
      <c r="B634" s="18" t="str">
        <f t="shared" si="37"/>
        <v>LEK-00002OVS_ES ACADEMICO</v>
      </c>
      <c r="C634" s="18"/>
      <c r="D634" t="s">
        <v>122</v>
      </c>
      <c r="E634" t="s">
        <v>623</v>
      </c>
      <c r="F634" t="s">
        <v>230</v>
      </c>
      <c r="G634" s="18" t="str">
        <f t="shared" si="38"/>
        <v>Catalogo principal</v>
      </c>
      <c r="H634" s="43" t="s">
        <v>121</v>
      </c>
      <c r="I634" s="37" t="s">
        <v>67</v>
      </c>
      <c r="J634" t="s">
        <v>4660</v>
      </c>
      <c r="K634" t="s">
        <v>40</v>
      </c>
      <c r="L634" s="70" t="s">
        <v>21</v>
      </c>
      <c r="M634" s="70" t="s">
        <v>3966</v>
      </c>
      <c r="N634" s="37" t="s">
        <v>67</v>
      </c>
      <c r="O634" s="37" t="s">
        <v>67</v>
      </c>
      <c r="P634" s="37" t="s">
        <v>230</v>
      </c>
      <c r="Q634" s="75" t="s">
        <v>623</v>
      </c>
      <c r="R634" t="s">
        <v>3691</v>
      </c>
      <c r="S634" s="38">
        <v>1.82</v>
      </c>
      <c r="T634">
        <v>1</v>
      </c>
      <c r="U634">
        <v>0</v>
      </c>
      <c r="V634" s="43">
        <f>SUMIF(ResumenCotizacion!$C:$C,E634,ResumenCotizacion!$P:$P)</f>
        <v>0</v>
      </c>
      <c r="W634" s="68">
        <f>IF(H634="USD",S634*SolCotizacion!$J$18,S634)</f>
        <v>7140.7518</v>
      </c>
      <c r="X634" s="3">
        <f>ROUND(W634/(1-VLOOKUP("Total porcentaje:",ResumenCotizacion!$F:$H,3,0)),2)</f>
        <v>7761.69</v>
      </c>
      <c r="Y634" s="3">
        <f t="shared" si="39"/>
        <v>0</v>
      </c>
    </row>
    <row r="635" spans="1:25" ht="14.25" x14ac:dyDescent="0.2">
      <c r="A635" s="18" t="str">
        <f t="shared" si="36"/>
        <v>Catalogo principalOVS_ES ACADEMICOLEL-00001</v>
      </c>
      <c r="B635" s="18" t="str">
        <f t="shared" si="37"/>
        <v>LEL-00001OVS_ES ACADEMICO</v>
      </c>
      <c r="C635" s="18"/>
      <c r="D635" t="s">
        <v>122</v>
      </c>
      <c r="E635" t="s">
        <v>624</v>
      </c>
      <c r="F635" t="s">
        <v>230</v>
      </c>
      <c r="G635" s="18" t="str">
        <f t="shared" si="38"/>
        <v>Catalogo principal</v>
      </c>
      <c r="H635" s="43" t="s">
        <v>121</v>
      </c>
      <c r="I635" s="37" t="s">
        <v>67</v>
      </c>
      <c r="J635" t="s">
        <v>4661</v>
      </c>
      <c r="K635" t="s">
        <v>40</v>
      </c>
      <c r="L635" s="70" t="s">
        <v>21</v>
      </c>
      <c r="M635" s="70" t="s">
        <v>3966</v>
      </c>
      <c r="N635" s="37" t="s">
        <v>67</v>
      </c>
      <c r="O635" s="37" t="s">
        <v>67</v>
      </c>
      <c r="P635" s="37" t="s">
        <v>230</v>
      </c>
      <c r="Q635" s="75" t="s">
        <v>624</v>
      </c>
      <c r="R635" t="s">
        <v>3691</v>
      </c>
      <c r="S635" s="38">
        <v>1.82</v>
      </c>
      <c r="T635">
        <v>1</v>
      </c>
      <c r="U635">
        <v>0</v>
      </c>
      <c r="V635" s="43">
        <f>SUMIF(ResumenCotizacion!$C:$C,E635,ResumenCotizacion!$P:$P)</f>
        <v>0</v>
      </c>
      <c r="W635" s="68">
        <f>IF(H635="USD",S635*SolCotizacion!$J$18,S635)</f>
        <v>7140.7518</v>
      </c>
      <c r="X635" s="3">
        <f>ROUND(W635/(1-VLOOKUP("Total porcentaje:",ResumenCotizacion!$F:$H,3,0)),2)</f>
        <v>7761.69</v>
      </c>
      <c r="Y635" s="3">
        <f t="shared" si="39"/>
        <v>0</v>
      </c>
    </row>
    <row r="636" spans="1:25" ht="14.25" x14ac:dyDescent="0.2">
      <c r="A636" s="18" t="str">
        <f t="shared" si="36"/>
        <v>Catalogo principalOVS_ES ACADEMICOLEP-00001</v>
      </c>
      <c r="B636" s="18" t="str">
        <f t="shared" si="37"/>
        <v>LEP-00001OVS_ES ACADEMICO</v>
      </c>
      <c r="C636" s="18"/>
      <c r="D636" t="s">
        <v>122</v>
      </c>
      <c r="E636" t="s">
        <v>625</v>
      </c>
      <c r="F636" t="s">
        <v>230</v>
      </c>
      <c r="G636" s="18" t="str">
        <f t="shared" si="38"/>
        <v>Catalogo principal</v>
      </c>
      <c r="H636" s="43" t="s">
        <v>121</v>
      </c>
      <c r="I636" s="37" t="s">
        <v>67</v>
      </c>
      <c r="J636" t="s">
        <v>4662</v>
      </c>
      <c r="K636" t="s">
        <v>40</v>
      </c>
      <c r="L636" s="70" t="s">
        <v>21</v>
      </c>
      <c r="M636" s="70" t="s">
        <v>3966</v>
      </c>
      <c r="N636" s="37" t="s">
        <v>67</v>
      </c>
      <c r="O636" s="37" t="s">
        <v>67</v>
      </c>
      <c r="P636" s="37" t="s">
        <v>230</v>
      </c>
      <c r="Q636" s="75" t="s">
        <v>625</v>
      </c>
      <c r="R636" t="s">
        <v>3691</v>
      </c>
      <c r="S636" s="38">
        <v>3.63</v>
      </c>
      <c r="T636">
        <v>1</v>
      </c>
      <c r="U636">
        <v>0</v>
      </c>
      <c r="V636" s="43">
        <f>SUMIF(ResumenCotizacion!$C:$C,E636,ResumenCotizacion!$P:$P)</f>
        <v>0</v>
      </c>
      <c r="W636" s="68">
        <f>IF(H636="USD",S636*SolCotizacion!$J$18,S636)</f>
        <v>14242.268699999999</v>
      </c>
      <c r="X636" s="3">
        <f>ROUND(W636/(1-VLOOKUP("Total porcentaje:",ResumenCotizacion!$F:$H,3,0)),2)</f>
        <v>15480.73</v>
      </c>
      <c r="Y636" s="3">
        <f t="shared" si="39"/>
        <v>0</v>
      </c>
    </row>
    <row r="637" spans="1:25" ht="14.25" x14ac:dyDescent="0.2">
      <c r="A637" s="18" t="str">
        <f t="shared" si="36"/>
        <v>Catalogo principalOVS_ES ACADEMICOLEP-00002</v>
      </c>
      <c r="B637" s="18" t="str">
        <f t="shared" si="37"/>
        <v>LEP-00002OVS_ES ACADEMICO</v>
      </c>
      <c r="C637" s="18"/>
      <c r="D637" t="s">
        <v>122</v>
      </c>
      <c r="E637" t="s">
        <v>626</v>
      </c>
      <c r="F637" t="s">
        <v>230</v>
      </c>
      <c r="G637" s="18" t="str">
        <f t="shared" si="38"/>
        <v>Catalogo principal</v>
      </c>
      <c r="H637" s="43" t="s">
        <v>121</v>
      </c>
      <c r="I637" s="37" t="s">
        <v>67</v>
      </c>
      <c r="J637" t="s">
        <v>4663</v>
      </c>
      <c r="K637" t="s">
        <v>40</v>
      </c>
      <c r="L637" s="70" t="s">
        <v>21</v>
      </c>
      <c r="M637" s="70" t="s">
        <v>3966</v>
      </c>
      <c r="N637" s="37" t="s">
        <v>67</v>
      </c>
      <c r="O637" s="37" t="s">
        <v>67</v>
      </c>
      <c r="P637" s="37" t="s">
        <v>230</v>
      </c>
      <c r="Q637" s="75" t="s">
        <v>626</v>
      </c>
      <c r="R637" t="s">
        <v>3691</v>
      </c>
      <c r="S637" s="38">
        <v>3.63</v>
      </c>
      <c r="T637">
        <v>1</v>
      </c>
      <c r="U637">
        <v>0</v>
      </c>
      <c r="V637" s="43">
        <f>SUMIF(ResumenCotizacion!$C:$C,E637,ResumenCotizacion!$P:$P)</f>
        <v>0</v>
      </c>
      <c r="W637" s="68">
        <f>IF(H637="USD",S637*SolCotizacion!$J$18,S637)</f>
        <v>14242.268699999999</v>
      </c>
      <c r="X637" s="3">
        <f>ROUND(W637/(1-VLOOKUP("Total porcentaje:",ResumenCotizacion!$F:$H,3,0)),2)</f>
        <v>15480.73</v>
      </c>
      <c r="Y637" s="3">
        <f t="shared" si="39"/>
        <v>0</v>
      </c>
    </row>
    <row r="638" spans="1:25" ht="14.25" x14ac:dyDescent="0.2">
      <c r="A638" s="18" t="str">
        <f t="shared" si="36"/>
        <v>Catalogo principalOVS_ES ACADEMICOLEQ-00001</v>
      </c>
      <c r="B638" s="18" t="str">
        <f t="shared" si="37"/>
        <v>LEQ-00001OVS_ES ACADEMICO</v>
      </c>
      <c r="C638" s="18"/>
      <c r="D638" t="s">
        <v>122</v>
      </c>
      <c r="E638" t="s">
        <v>627</v>
      </c>
      <c r="F638" t="s">
        <v>230</v>
      </c>
      <c r="G638" s="18" t="str">
        <f t="shared" si="38"/>
        <v>Catalogo principal</v>
      </c>
      <c r="H638" s="43" t="s">
        <v>121</v>
      </c>
      <c r="I638" s="37" t="s">
        <v>67</v>
      </c>
      <c r="J638" t="s">
        <v>4664</v>
      </c>
      <c r="K638" t="s">
        <v>40</v>
      </c>
      <c r="L638" s="70" t="s">
        <v>21</v>
      </c>
      <c r="M638" s="70" t="s">
        <v>3966</v>
      </c>
      <c r="N638" s="37" t="s">
        <v>67</v>
      </c>
      <c r="O638" s="37" t="s">
        <v>67</v>
      </c>
      <c r="P638" s="37" t="s">
        <v>230</v>
      </c>
      <c r="Q638" s="75" t="s">
        <v>627</v>
      </c>
      <c r="R638" t="s">
        <v>3691</v>
      </c>
      <c r="S638" s="38">
        <v>3.63</v>
      </c>
      <c r="T638">
        <v>1</v>
      </c>
      <c r="U638">
        <v>0</v>
      </c>
      <c r="V638" s="43">
        <f>SUMIF(ResumenCotizacion!$C:$C,E638,ResumenCotizacion!$P:$P)</f>
        <v>0</v>
      </c>
      <c r="W638" s="68">
        <f>IF(H638="USD",S638*SolCotizacion!$J$18,S638)</f>
        <v>14242.268699999999</v>
      </c>
      <c r="X638" s="3">
        <f>ROUND(W638/(1-VLOOKUP("Total porcentaje:",ResumenCotizacion!$F:$H,3,0)),2)</f>
        <v>15480.73</v>
      </c>
      <c r="Y638" s="3">
        <f t="shared" si="39"/>
        <v>0</v>
      </c>
    </row>
    <row r="639" spans="1:25" ht="14.25" x14ac:dyDescent="0.2">
      <c r="A639" s="18" t="str">
        <f t="shared" si="36"/>
        <v>Catalogo principalOVS_ES ACADEMICOM3J-00139</v>
      </c>
      <c r="B639" s="18" t="str">
        <f t="shared" si="37"/>
        <v>M3J-00139OVS_ES ACADEMICO</v>
      </c>
      <c r="C639" s="18"/>
      <c r="D639" t="s">
        <v>122</v>
      </c>
      <c r="E639" t="s">
        <v>628</v>
      </c>
      <c r="F639" t="s">
        <v>230</v>
      </c>
      <c r="G639" s="18" t="str">
        <f t="shared" si="38"/>
        <v>Catalogo principal</v>
      </c>
      <c r="H639" s="43" t="s">
        <v>121</v>
      </c>
      <c r="I639" s="37" t="s">
        <v>67</v>
      </c>
      <c r="J639" t="s">
        <v>4665</v>
      </c>
      <c r="K639" t="s">
        <v>40</v>
      </c>
      <c r="L639" s="70" t="s">
        <v>21</v>
      </c>
      <c r="M639" s="70" t="s">
        <v>3966</v>
      </c>
      <c r="N639" s="37" t="s">
        <v>67</v>
      </c>
      <c r="O639" s="37" t="s">
        <v>67</v>
      </c>
      <c r="P639" s="37" t="s">
        <v>230</v>
      </c>
      <c r="Q639" s="75" t="s">
        <v>628</v>
      </c>
      <c r="R639" t="s">
        <v>3691</v>
      </c>
      <c r="S639" s="38">
        <v>0.14000000000000001</v>
      </c>
      <c r="T639">
        <v>1</v>
      </c>
      <c r="U639">
        <v>0</v>
      </c>
      <c r="V639" s="43">
        <f>SUMIF(ResumenCotizacion!$C:$C,E639,ResumenCotizacion!$P:$P)</f>
        <v>0</v>
      </c>
      <c r="W639" s="68">
        <f>IF(H639="USD",S639*SolCotizacion!$J$18,S639)</f>
        <v>549.28859999999997</v>
      </c>
      <c r="X639" s="3">
        <f>ROUND(W639/(1-VLOOKUP("Total porcentaje:",ResumenCotizacion!$F:$H,3,0)),2)</f>
        <v>597.04999999999995</v>
      </c>
      <c r="Y639" s="3">
        <f t="shared" si="39"/>
        <v>0</v>
      </c>
    </row>
    <row r="640" spans="1:25" ht="14.25" x14ac:dyDescent="0.2">
      <c r="A640" s="18" t="str">
        <f t="shared" si="36"/>
        <v>Catalogo principalOVS_ES ACADEMICOM3J-00140</v>
      </c>
      <c r="B640" s="18" t="str">
        <f t="shared" si="37"/>
        <v>M3J-00140OVS_ES ACADEMICO</v>
      </c>
      <c r="C640" s="18"/>
      <c r="D640" t="s">
        <v>122</v>
      </c>
      <c r="E640" t="s">
        <v>629</v>
      </c>
      <c r="F640" t="s">
        <v>230</v>
      </c>
      <c r="G640" s="18" t="str">
        <f t="shared" si="38"/>
        <v>Catalogo principal</v>
      </c>
      <c r="H640" s="43" t="s">
        <v>121</v>
      </c>
      <c r="I640" s="37" t="s">
        <v>67</v>
      </c>
      <c r="J640" t="s">
        <v>4666</v>
      </c>
      <c r="K640" t="s">
        <v>40</v>
      </c>
      <c r="L640" s="70" t="s">
        <v>21</v>
      </c>
      <c r="M640" s="70" t="s">
        <v>3966</v>
      </c>
      <c r="N640" s="37" t="s">
        <v>67</v>
      </c>
      <c r="O640" s="37" t="s">
        <v>67</v>
      </c>
      <c r="P640" s="37" t="s">
        <v>230</v>
      </c>
      <c r="Q640" s="75" t="s">
        <v>629</v>
      </c>
      <c r="R640" t="s">
        <v>3691</v>
      </c>
      <c r="S640" s="38">
        <v>0.14000000000000001</v>
      </c>
      <c r="T640">
        <v>1</v>
      </c>
      <c r="U640">
        <v>0</v>
      </c>
      <c r="V640" s="43">
        <f>SUMIF(ResumenCotizacion!$C:$C,E640,ResumenCotizacion!$P:$P)</f>
        <v>0</v>
      </c>
      <c r="W640" s="68">
        <f>IF(H640="USD",S640*SolCotizacion!$J$18,S640)</f>
        <v>549.28859999999997</v>
      </c>
      <c r="X640" s="3">
        <f>ROUND(W640/(1-VLOOKUP("Total porcentaje:",ResumenCotizacion!$F:$H,3,0)),2)</f>
        <v>597.04999999999995</v>
      </c>
      <c r="Y640" s="3">
        <f t="shared" si="39"/>
        <v>0</v>
      </c>
    </row>
    <row r="641" spans="1:25" ht="14.25" x14ac:dyDescent="0.2">
      <c r="A641" s="18" t="str">
        <f t="shared" si="36"/>
        <v>Catalogo principalOVS_ES ACADEMICOM3J-00158</v>
      </c>
      <c r="B641" s="18" t="str">
        <f t="shared" si="37"/>
        <v>M3J-00158OVS_ES ACADEMICO</v>
      </c>
      <c r="C641" s="18"/>
      <c r="D641" t="s">
        <v>122</v>
      </c>
      <c r="E641" t="s">
        <v>630</v>
      </c>
      <c r="F641" t="s">
        <v>230</v>
      </c>
      <c r="G641" s="18" t="str">
        <f t="shared" si="38"/>
        <v>Catalogo principal</v>
      </c>
      <c r="H641" s="43" t="s">
        <v>121</v>
      </c>
      <c r="I641" s="37" t="s">
        <v>67</v>
      </c>
      <c r="J641" t="s">
        <v>4667</v>
      </c>
      <c r="K641" t="s">
        <v>40</v>
      </c>
      <c r="L641" s="70" t="s">
        <v>21</v>
      </c>
      <c r="M641" s="70" t="s">
        <v>3966</v>
      </c>
      <c r="N641" s="37" t="s">
        <v>67</v>
      </c>
      <c r="O641" s="37" t="s">
        <v>67</v>
      </c>
      <c r="P641" s="37" t="s">
        <v>230</v>
      </c>
      <c r="Q641" s="75" t="s">
        <v>630</v>
      </c>
      <c r="R641" t="s">
        <v>3691</v>
      </c>
      <c r="S641" s="38">
        <v>0.22</v>
      </c>
      <c r="T641">
        <v>1</v>
      </c>
      <c r="U641">
        <v>0</v>
      </c>
      <c r="V641" s="43">
        <f>SUMIF(ResumenCotizacion!$C:$C,E641,ResumenCotizacion!$P:$P)</f>
        <v>0</v>
      </c>
      <c r="W641" s="68">
        <f>IF(H641="USD",S641*SolCotizacion!$J$18,S641)</f>
        <v>863.16779999999994</v>
      </c>
      <c r="X641" s="3">
        <f>ROUND(W641/(1-VLOOKUP("Total porcentaje:",ResumenCotizacion!$F:$H,3,0)),2)</f>
        <v>938.23</v>
      </c>
      <c r="Y641" s="3">
        <f t="shared" si="39"/>
        <v>0</v>
      </c>
    </row>
    <row r="642" spans="1:25" ht="14.25" x14ac:dyDescent="0.2">
      <c r="A642" s="18" t="str">
        <f t="shared" si="36"/>
        <v>Catalogo principalOVS_ES ACADEMICOM3J-00159</v>
      </c>
      <c r="B642" s="18" t="str">
        <f t="shared" si="37"/>
        <v>M3J-00159OVS_ES ACADEMICO</v>
      </c>
      <c r="C642" s="18"/>
      <c r="D642" t="s">
        <v>122</v>
      </c>
      <c r="E642" t="s">
        <v>631</v>
      </c>
      <c r="F642" t="s">
        <v>230</v>
      </c>
      <c r="G642" s="18" t="str">
        <f t="shared" si="38"/>
        <v>Catalogo principal</v>
      </c>
      <c r="H642" s="43" t="s">
        <v>121</v>
      </c>
      <c r="I642" s="37" t="s">
        <v>67</v>
      </c>
      <c r="J642" t="s">
        <v>4668</v>
      </c>
      <c r="K642" t="s">
        <v>40</v>
      </c>
      <c r="L642" s="70" t="s">
        <v>21</v>
      </c>
      <c r="M642" s="70" t="s">
        <v>3966</v>
      </c>
      <c r="N642" s="37" t="s">
        <v>67</v>
      </c>
      <c r="O642" s="37" t="s">
        <v>67</v>
      </c>
      <c r="P642" s="37" t="s">
        <v>230</v>
      </c>
      <c r="Q642" s="75" t="s">
        <v>631</v>
      </c>
      <c r="R642" t="s">
        <v>3691</v>
      </c>
      <c r="S642" s="38">
        <v>0.22</v>
      </c>
      <c r="T642">
        <v>1</v>
      </c>
      <c r="U642">
        <v>0</v>
      </c>
      <c r="V642" s="43">
        <f>SUMIF(ResumenCotizacion!$C:$C,E642,ResumenCotizacion!$P:$P)</f>
        <v>0</v>
      </c>
      <c r="W642" s="68">
        <f>IF(H642="USD",S642*SolCotizacion!$J$18,S642)</f>
        <v>863.16779999999994</v>
      </c>
      <c r="X642" s="3">
        <f>ROUND(W642/(1-VLOOKUP("Total porcentaje:",ResumenCotizacion!$F:$H,3,0)),2)</f>
        <v>938.23</v>
      </c>
      <c r="Y642" s="3">
        <f t="shared" si="39"/>
        <v>0</v>
      </c>
    </row>
    <row r="643" spans="1:25" ht="14.25" x14ac:dyDescent="0.2">
      <c r="A643" s="18" t="str">
        <f t="shared" ref="A643:A706" si="40">D643&amp;F643&amp;E643</f>
        <v>Catalogo principalOVS_ES ACADEMICOM3J-00160</v>
      </c>
      <c r="B643" s="18" t="str">
        <f t="shared" ref="B643:B706" si="41">E643&amp;F643</f>
        <v>M3J-00160OVS_ES ACADEMICO</v>
      </c>
      <c r="C643" s="18"/>
      <c r="D643" t="s">
        <v>122</v>
      </c>
      <c r="E643" t="s">
        <v>632</v>
      </c>
      <c r="F643" t="s">
        <v>230</v>
      </c>
      <c r="G643" s="18" t="str">
        <f t="shared" ref="G643:G706" si="42">D643</f>
        <v>Catalogo principal</v>
      </c>
      <c r="H643" s="43" t="s">
        <v>121</v>
      </c>
      <c r="I643" s="37" t="s">
        <v>67</v>
      </c>
      <c r="J643" t="s">
        <v>4669</v>
      </c>
      <c r="K643" t="s">
        <v>40</v>
      </c>
      <c r="L643" s="70" t="s">
        <v>21</v>
      </c>
      <c r="M643" s="70" t="s">
        <v>3966</v>
      </c>
      <c r="N643" s="37" t="s">
        <v>67</v>
      </c>
      <c r="O643" s="37" t="s">
        <v>67</v>
      </c>
      <c r="P643" s="37" t="s">
        <v>230</v>
      </c>
      <c r="Q643" s="75" t="s">
        <v>632</v>
      </c>
      <c r="R643" t="s">
        <v>3691</v>
      </c>
      <c r="S643" s="38">
        <v>0.22</v>
      </c>
      <c r="T643">
        <v>1</v>
      </c>
      <c r="U643">
        <v>0</v>
      </c>
      <c r="V643" s="43">
        <f>SUMIF(ResumenCotizacion!$C:$C,E643,ResumenCotizacion!$P:$P)</f>
        <v>0</v>
      </c>
      <c r="W643" s="68">
        <f>IF(H643="USD",S643*SolCotizacion!$J$18,S643)</f>
        <v>863.16779999999994</v>
      </c>
      <c r="X643" s="3">
        <f>ROUND(W643/(1-VLOOKUP("Total porcentaje:",ResumenCotizacion!$F:$H,3,0)),2)</f>
        <v>938.23</v>
      </c>
      <c r="Y643" s="3">
        <f t="shared" ref="Y643:Y706" si="43">V643*X643</f>
        <v>0</v>
      </c>
    </row>
    <row r="644" spans="1:25" ht="14.25" x14ac:dyDescent="0.2">
      <c r="A644" s="18" t="str">
        <f t="shared" si="40"/>
        <v>Catalogo principalOVS_ES ACADEMICOM3J-00161</v>
      </c>
      <c r="B644" s="18" t="str">
        <f t="shared" si="41"/>
        <v>M3J-00161OVS_ES ACADEMICO</v>
      </c>
      <c r="C644" s="18"/>
      <c r="D644" t="s">
        <v>122</v>
      </c>
      <c r="E644" t="s">
        <v>633</v>
      </c>
      <c r="F644" t="s">
        <v>230</v>
      </c>
      <c r="G644" s="18" t="str">
        <f t="shared" si="42"/>
        <v>Catalogo principal</v>
      </c>
      <c r="H644" s="43" t="s">
        <v>121</v>
      </c>
      <c r="I644" s="37" t="s">
        <v>67</v>
      </c>
      <c r="J644" t="s">
        <v>4670</v>
      </c>
      <c r="K644" t="s">
        <v>40</v>
      </c>
      <c r="L644" s="70" t="s">
        <v>21</v>
      </c>
      <c r="M644" s="70" t="s">
        <v>3966</v>
      </c>
      <c r="N644" s="37" t="s">
        <v>67</v>
      </c>
      <c r="O644" s="37" t="s">
        <v>67</v>
      </c>
      <c r="P644" s="37" t="s">
        <v>230</v>
      </c>
      <c r="Q644" s="75" t="s">
        <v>633</v>
      </c>
      <c r="R644" t="s">
        <v>3691</v>
      </c>
      <c r="S644" s="38">
        <v>0.22</v>
      </c>
      <c r="T644">
        <v>1</v>
      </c>
      <c r="U644">
        <v>0</v>
      </c>
      <c r="V644" s="43">
        <f>SUMIF(ResumenCotizacion!$C:$C,E644,ResumenCotizacion!$P:$P)</f>
        <v>0</v>
      </c>
      <c r="W644" s="68">
        <f>IF(H644="USD",S644*SolCotizacion!$J$18,S644)</f>
        <v>863.16779999999994</v>
      </c>
      <c r="X644" s="3">
        <f>ROUND(W644/(1-VLOOKUP("Total porcentaje:",ResumenCotizacion!$F:$H,3,0)),2)</f>
        <v>938.23</v>
      </c>
      <c r="Y644" s="3">
        <f t="shared" si="43"/>
        <v>0</v>
      </c>
    </row>
    <row r="645" spans="1:25" ht="14.25" x14ac:dyDescent="0.2">
      <c r="A645" s="18" t="str">
        <f t="shared" si="40"/>
        <v>Catalogo principalOVS_ES ACADEMICOMX3-00124</v>
      </c>
      <c r="B645" s="18" t="str">
        <f t="shared" si="41"/>
        <v>MX3-00124OVS_ES ACADEMICO</v>
      </c>
      <c r="C645" s="18"/>
      <c r="D645" t="s">
        <v>122</v>
      </c>
      <c r="E645" t="s">
        <v>634</v>
      </c>
      <c r="F645" t="s">
        <v>230</v>
      </c>
      <c r="G645" s="18" t="str">
        <f t="shared" si="42"/>
        <v>Catalogo principal</v>
      </c>
      <c r="H645" s="43" t="s">
        <v>121</v>
      </c>
      <c r="I645" s="37" t="s">
        <v>67</v>
      </c>
      <c r="J645" t="s">
        <v>4671</v>
      </c>
      <c r="K645" t="s">
        <v>40</v>
      </c>
      <c r="L645" s="70" t="s">
        <v>21</v>
      </c>
      <c r="M645" s="70" t="s">
        <v>3946</v>
      </c>
      <c r="N645" s="37" t="s">
        <v>67</v>
      </c>
      <c r="O645" s="37" t="s">
        <v>67</v>
      </c>
      <c r="P645" s="37" t="s">
        <v>230</v>
      </c>
      <c r="Q645" s="75" t="s">
        <v>634</v>
      </c>
      <c r="R645" t="s">
        <v>3696</v>
      </c>
      <c r="S645" s="38">
        <v>407</v>
      </c>
      <c r="T645">
        <v>1</v>
      </c>
      <c r="U645">
        <v>0</v>
      </c>
      <c r="V645" s="43">
        <f>SUMIF(ResumenCotizacion!$C:$C,E645,ResumenCotizacion!$P:$P)</f>
        <v>0</v>
      </c>
      <c r="W645" s="68">
        <f>IF(H645="USD",S645*SolCotizacion!$J$18,S645)</f>
        <v>1596860.43</v>
      </c>
      <c r="X645" s="3">
        <f>ROUND(W645/(1-VLOOKUP("Total porcentaje:",ResumenCotizacion!$F:$H,3,0)),2)</f>
        <v>1735717.86</v>
      </c>
      <c r="Y645" s="3">
        <f t="shared" si="43"/>
        <v>0</v>
      </c>
    </row>
    <row r="646" spans="1:25" ht="14.25" x14ac:dyDescent="0.2">
      <c r="A646" s="18" t="str">
        <f t="shared" si="40"/>
        <v>Catalogo principalOVS_ES ACADEMICOMX3-00125</v>
      </c>
      <c r="B646" s="18" t="str">
        <f t="shared" si="41"/>
        <v>MX3-00125OVS_ES ACADEMICO</v>
      </c>
      <c r="C646" s="18"/>
      <c r="D646" t="s">
        <v>122</v>
      </c>
      <c r="E646" t="s">
        <v>635</v>
      </c>
      <c r="F646" t="s">
        <v>230</v>
      </c>
      <c r="G646" s="18" t="str">
        <f t="shared" si="42"/>
        <v>Catalogo principal</v>
      </c>
      <c r="H646" s="43" t="s">
        <v>121</v>
      </c>
      <c r="I646" s="37" t="s">
        <v>67</v>
      </c>
      <c r="J646" t="s">
        <v>4672</v>
      </c>
      <c r="K646" t="s">
        <v>40</v>
      </c>
      <c r="L646" s="70" t="s">
        <v>21</v>
      </c>
      <c r="M646" s="70" t="s">
        <v>3946</v>
      </c>
      <c r="N646" s="37" t="s">
        <v>67</v>
      </c>
      <c r="O646" s="37" t="s">
        <v>67</v>
      </c>
      <c r="P646" s="37" t="s">
        <v>230</v>
      </c>
      <c r="Q646" s="75" t="s">
        <v>635</v>
      </c>
      <c r="R646" t="s">
        <v>3696</v>
      </c>
      <c r="S646" s="38">
        <v>407</v>
      </c>
      <c r="T646">
        <v>1</v>
      </c>
      <c r="U646">
        <v>0</v>
      </c>
      <c r="V646" s="43">
        <f>SUMIF(ResumenCotizacion!$C:$C,E646,ResumenCotizacion!$P:$P)</f>
        <v>0</v>
      </c>
      <c r="W646" s="68">
        <f>IF(H646="USD",S646*SolCotizacion!$J$18,S646)</f>
        <v>1596860.43</v>
      </c>
      <c r="X646" s="3">
        <f>ROUND(W646/(1-VLOOKUP("Total porcentaje:",ResumenCotizacion!$F:$H,3,0)),2)</f>
        <v>1735717.86</v>
      </c>
      <c r="Y646" s="3">
        <f t="shared" si="43"/>
        <v>0</v>
      </c>
    </row>
    <row r="647" spans="1:25" ht="14.25" x14ac:dyDescent="0.2">
      <c r="A647" s="18" t="str">
        <f t="shared" si="40"/>
        <v>Catalogo principalOVS_ES ACADEMICOMX3-00126</v>
      </c>
      <c r="B647" s="18" t="str">
        <f t="shared" si="41"/>
        <v>MX3-00126OVS_ES ACADEMICO</v>
      </c>
      <c r="C647" s="18"/>
      <c r="D647" t="s">
        <v>122</v>
      </c>
      <c r="E647" t="s">
        <v>636</v>
      </c>
      <c r="F647" t="s">
        <v>230</v>
      </c>
      <c r="G647" s="18" t="str">
        <f t="shared" si="42"/>
        <v>Catalogo principal</v>
      </c>
      <c r="H647" s="43" t="s">
        <v>121</v>
      </c>
      <c r="I647" s="37" t="s">
        <v>67</v>
      </c>
      <c r="J647" t="s">
        <v>4673</v>
      </c>
      <c r="K647" t="s">
        <v>40</v>
      </c>
      <c r="L647" s="70" t="s">
        <v>21</v>
      </c>
      <c r="M647" s="70" t="s">
        <v>3963</v>
      </c>
      <c r="N647" s="37" t="s">
        <v>67</v>
      </c>
      <c r="O647" s="37" t="s">
        <v>67</v>
      </c>
      <c r="P647" s="37" t="s">
        <v>230</v>
      </c>
      <c r="Q647" s="75" t="s">
        <v>636</v>
      </c>
      <c r="R647" t="s">
        <v>3696</v>
      </c>
      <c r="S647" s="38">
        <v>338</v>
      </c>
      <c r="T647">
        <v>1</v>
      </c>
      <c r="U647">
        <v>0</v>
      </c>
      <c r="V647" s="43">
        <f>SUMIF(ResumenCotizacion!$C:$C,E647,ResumenCotizacion!$P:$P)</f>
        <v>0</v>
      </c>
      <c r="W647" s="68">
        <f>IF(H647="USD",S647*SolCotizacion!$J$18,S647)</f>
        <v>1326139.6199999999</v>
      </c>
      <c r="X647" s="3">
        <f>ROUND(W647/(1-VLOOKUP("Total porcentaje:",ResumenCotizacion!$F:$H,3,0)),2)</f>
        <v>1441456.11</v>
      </c>
      <c r="Y647" s="3">
        <f t="shared" si="43"/>
        <v>0</v>
      </c>
    </row>
    <row r="648" spans="1:25" ht="14.25" x14ac:dyDescent="0.2">
      <c r="A648" s="18" t="str">
        <f t="shared" si="40"/>
        <v>Catalogo principalOVS_ES ACADEMICOMX3-00127</v>
      </c>
      <c r="B648" s="18" t="str">
        <f t="shared" si="41"/>
        <v>MX3-00127OVS_ES ACADEMICO</v>
      </c>
      <c r="C648" s="18"/>
      <c r="D648" t="s">
        <v>122</v>
      </c>
      <c r="E648" t="s">
        <v>637</v>
      </c>
      <c r="F648" t="s">
        <v>230</v>
      </c>
      <c r="G648" s="18" t="str">
        <f t="shared" si="42"/>
        <v>Catalogo principal</v>
      </c>
      <c r="H648" s="43" t="s">
        <v>121</v>
      </c>
      <c r="I648" s="37" t="s">
        <v>67</v>
      </c>
      <c r="J648" t="s">
        <v>4674</v>
      </c>
      <c r="K648" t="s">
        <v>40</v>
      </c>
      <c r="L648" s="70" t="s">
        <v>21</v>
      </c>
      <c r="M648" s="70" t="s">
        <v>3963</v>
      </c>
      <c r="N648" s="37" t="s">
        <v>67</v>
      </c>
      <c r="O648" s="37" t="s">
        <v>67</v>
      </c>
      <c r="P648" s="37" t="s">
        <v>230</v>
      </c>
      <c r="Q648" s="75" t="s">
        <v>637</v>
      </c>
      <c r="R648" t="s">
        <v>3696</v>
      </c>
      <c r="S648" s="38">
        <v>338</v>
      </c>
      <c r="T648">
        <v>1</v>
      </c>
      <c r="U648">
        <v>0</v>
      </c>
      <c r="V648" s="43">
        <f>SUMIF(ResumenCotizacion!$C:$C,E648,ResumenCotizacion!$P:$P)</f>
        <v>0</v>
      </c>
      <c r="W648" s="68">
        <f>IF(H648="USD",S648*SolCotizacion!$J$18,S648)</f>
        <v>1326139.6199999999</v>
      </c>
      <c r="X648" s="3">
        <f>ROUND(W648/(1-VLOOKUP("Total porcentaje:",ResumenCotizacion!$F:$H,3,0)),2)</f>
        <v>1441456.11</v>
      </c>
      <c r="Y648" s="3">
        <f t="shared" si="43"/>
        <v>0</v>
      </c>
    </row>
    <row r="649" spans="1:25" ht="14.25" x14ac:dyDescent="0.2">
      <c r="A649" s="18" t="str">
        <f t="shared" si="40"/>
        <v>Catalogo principalOVS_ES ACADEMICOMX3-00128</v>
      </c>
      <c r="B649" s="18" t="str">
        <f t="shared" si="41"/>
        <v>MX3-00128OVS_ES ACADEMICO</v>
      </c>
      <c r="C649" s="18"/>
      <c r="D649" t="s">
        <v>122</v>
      </c>
      <c r="E649" t="s">
        <v>638</v>
      </c>
      <c r="F649" t="s">
        <v>230</v>
      </c>
      <c r="G649" s="18" t="str">
        <f t="shared" si="42"/>
        <v>Catalogo principal</v>
      </c>
      <c r="H649" s="43" t="s">
        <v>121</v>
      </c>
      <c r="I649" s="37" t="s">
        <v>67</v>
      </c>
      <c r="J649" t="s">
        <v>4675</v>
      </c>
      <c r="K649" t="s">
        <v>40</v>
      </c>
      <c r="L649" s="70" t="s">
        <v>21</v>
      </c>
      <c r="M649" s="70" t="s">
        <v>3963</v>
      </c>
      <c r="N649" s="37" t="s">
        <v>67</v>
      </c>
      <c r="O649" s="37" t="s">
        <v>67</v>
      </c>
      <c r="P649" s="37" t="s">
        <v>230</v>
      </c>
      <c r="Q649" s="75" t="s">
        <v>638</v>
      </c>
      <c r="R649" t="s">
        <v>3696</v>
      </c>
      <c r="S649" s="38">
        <v>288</v>
      </c>
      <c r="T649">
        <v>1</v>
      </c>
      <c r="U649">
        <v>0</v>
      </c>
      <c r="V649" s="43">
        <f>SUMIF(ResumenCotizacion!$C:$C,E649,ResumenCotizacion!$P:$P)</f>
        <v>0</v>
      </c>
      <c r="W649" s="68">
        <f>IF(H649="USD",S649*SolCotizacion!$J$18,S649)</f>
        <v>1129965.1199999999</v>
      </c>
      <c r="X649" s="3">
        <f>ROUND(W649/(1-VLOOKUP("Total porcentaje:",ResumenCotizacion!$F:$H,3,0)),2)</f>
        <v>1228222.96</v>
      </c>
      <c r="Y649" s="3">
        <f t="shared" si="43"/>
        <v>0</v>
      </c>
    </row>
    <row r="650" spans="1:25" ht="14.25" x14ac:dyDescent="0.2">
      <c r="A650" s="18" t="str">
        <f t="shared" si="40"/>
        <v>Catalogo principalOVS_ES ACADEMICOMX3-00129</v>
      </c>
      <c r="B650" s="18" t="str">
        <f t="shared" si="41"/>
        <v>MX3-00129OVS_ES ACADEMICO</v>
      </c>
      <c r="C650" s="18"/>
      <c r="D650" t="s">
        <v>122</v>
      </c>
      <c r="E650" t="s">
        <v>639</v>
      </c>
      <c r="F650" t="s">
        <v>230</v>
      </c>
      <c r="G650" s="18" t="str">
        <f t="shared" si="42"/>
        <v>Catalogo principal</v>
      </c>
      <c r="H650" s="43" t="s">
        <v>121</v>
      </c>
      <c r="I650" s="37" t="s">
        <v>67</v>
      </c>
      <c r="J650" t="s">
        <v>4676</v>
      </c>
      <c r="K650" t="s">
        <v>40</v>
      </c>
      <c r="L650" s="70" t="s">
        <v>21</v>
      </c>
      <c r="M650" s="70" t="s">
        <v>3963</v>
      </c>
      <c r="N650" s="37" t="s">
        <v>67</v>
      </c>
      <c r="O650" s="37" t="s">
        <v>67</v>
      </c>
      <c r="P650" s="37" t="s">
        <v>230</v>
      </c>
      <c r="Q650" s="75" t="s">
        <v>639</v>
      </c>
      <c r="R650" t="s">
        <v>3696</v>
      </c>
      <c r="S650" s="38">
        <v>288</v>
      </c>
      <c r="T650">
        <v>1</v>
      </c>
      <c r="U650">
        <v>0</v>
      </c>
      <c r="V650" s="43">
        <f>SUMIF(ResumenCotizacion!$C:$C,E650,ResumenCotizacion!$P:$P)</f>
        <v>0</v>
      </c>
      <c r="W650" s="68">
        <f>IF(H650="USD",S650*SolCotizacion!$J$18,S650)</f>
        <v>1129965.1199999999</v>
      </c>
      <c r="X650" s="3">
        <f>ROUND(W650/(1-VLOOKUP("Total porcentaje:",ResumenCotizacion!$F:$H,3,0)),2)</f>
        <v>1228222.96</v>
      </c>
      <c r="Y650" s="3">
        <f t="shared" si="43"/>
        <v>0</v>
      </c>
    </row>
    <row r="651" spans="1:25" ht="14.25" x14ac:dyDescent="0.2">
      <c r="A651" s="18" t="str">
        <f t="shared" si="40"/>
        <v>Catalogo principalOVS_ES ACADEMICONH3-00139</v>
      </c>
      <c r="B651" s="18" t="str">
        <f t="shared" si="41"/>
        <v>NH3-00139OVS_ES ACADEMICO</v>
      </c>
      <c r="C651" s="18"/>
      <c r="D651" t="s">
        <v>122</v>
      </c>
      <c r="E651" t="s">
        <v>640</v>
      </c>
      <c r="F651" t="s">
        <v>230</v>
      </c>
      <c r="G651" s="18" t="str">
        <f t="shared" si="42"/>
        <v>Catalogo principal</v>
      </c>
      <c r="H651" s="43" t="s">
        <v>121</v>
      </c>
      <c r="I651" s="37" t="s">
        <v>67</v>
      </c>
      <c r="J651" t="s">
        <v>4677</v>
      </c>
      <c r="K651" t="s">
        <v>40</v>
      </c>
      <c r="L651" s="70" t="s">
        <v>21</v>
      </c>
      <c r="M651" s="70" t="s">
        <v>3946</v>
      </c>
      <c r="N651" s="37" t="s">
        <v>67</v>
      </c>
      <c r="O651" s="37" t="s">
        <v>67</v>
      </c>
      <c r="P651" s="37" t="s">
        <v>230</v>
      </c>
      <c r="Q651" s="75" t="s">
        <v>640</v>
      </c>
      <c r="R651" t="s">
        <v>3696</v>
      </c>
      <c r="S651" s="38">
        <v>9</v>
      </c>
      <c r="T651">
        <v>1</v>
      </c>
      <c r="U651">
        <v>0</v>
      </c>
      <c r="V651" s="43">
        <f>SUMIF(ResumenCotizacion!$C:$C,E651,ResumenCotizacion!$P:$P)</f>
        <v>0</v>
      </c>
      <c r="W651" s="68">
        <f>IF(H651="USD",S651*SolCotizacion!$J$18,S651)</f>
        <v>35311.409999999996</v>
      </c>
      <c r="X651" s="3">
        <f>ROUND(W651/(1-VLOOKUP("Total porcentaje:",ResumenCotizacion!$F:$H,3,0)),2)</f>
        <v>38381.97</v>
      </c>
      <c r="Y651" s="3">
        <f t="shared" si="43"/>
        <v>0</v>
      </c>
    </row>
    <row r="652" spans="1:25" ht="14.25" x14ac:dyDescent="0.2">
      <c r="A652" s="18" t="str">
        <f t="shared" si="40"/>
        <v>Catalogo principalOVS_ES ACADEMICONH3-00140</v>
      </c>
      <c r="B652" s="18" t="str">
        <f t="shared" si="41"/>
        <v>NH3-00140OVS_ES ACADEMICO</v>
      </c>
      <c r="C652" s="18"/>
      <c r="D652" t="s">
        <v>122</v>
      </c>
      <c r="E652" t="s">
        <v>641</v>
      </c>
      <c r="F652" t="s">
        <v>230</v>
      </c>
      <c r="G652" s="18" t="str">
        <f t="shared" si="42"/>
        <v>Catalogo principal</v>
      </c>
      <c r="H652" s="43" t="s">
        <v>121</v>
      </c>
      <c r="I652" s="37" t="s">
        <v>67</v>
      </c>
      <c r="J652" t="s">
        <v>4678</v>
      </c>
      <c r="K652" t="s">
        <v>40</v>
      </c>
      <c r="L652" s="70" t="s">
        <v>21</v>
      </c>
      <c r="M652" s="70" t="s">
        <v>3946</v>
      </c>
      <c r="N652" s="37" t="s">
        <v>67</v>
      </c>
      <c r="O652" s="37" t="s">
        <v>67</v>
      </c>
      <c r="P652" s="37" t="s">
        <v>230</v>
      </c>
      <c r="Q652" s="75" t="s">
        <v>641</v>
      </c>
      <c r="R652" t="s">
        <v>3696</v>
      </c>
      <c r="S652" s="38">
        <v>9</v>
      </c>
      <c r="T652">
        <v>1</v>
      </c>
      <c r="U652">
        <v>0</v>
      </c>
      <c r="V652" s="43">
        <f>SUMIF(ResumenCotizacion!$C:$C,E652,ResumenCotizacion!$P:$P)</f>
        <v>0</v>
      </c>
      <c r="W652" s="68">
        <f>IF(H652="USD",S652*SolCotizacion!$J$18,S652)</f>
        <v>35311.409999999996</v>
      </c>
      <c r="X652" s="3">
        <f>ROUND(W652/(1-VLOOKUP("Total porcentaje:",ResumenCotizacion!$F:$H,3,0)),2)</f>
        <v>38381.97</v>
      </c>
      <c r="Y652" s="3">
        <f t="shared" si="43"/>
        <v>0</v>
      </c>
    </row>
    <row r="653" spans="1:25" ht="14.25" x14ac:dyDescent="0.2">
      <c r="A653" s="18" t="str">
        <f t="shared" si="40"/>
        <v>Catalogo principalOVS_ES ACADEMICONH3-00141</v>
      </c>
      <c r="B653" s="18" t="str">
        <f t="shared" si="41"/>
        <v>NH3-00141OVS_ES ACADEMICO</v>
      </c>
      <c r="C653" s="18"/>
      <c r="D653" t="s">
        <v>122</v>
      </c>
      <c r="E653" t="s">
        <v>642</v>
      </c>
      <c r="F653" t="s">
        <v>230</v>
      </c>
      <c r="G653" s="18" t="str">
        <f t="shared" si="42"/>
        <v>Catalogo principal</v>
      </c>
      <c r="H653" s="43" t="s">
        <v>121</v>
      </c>
      <c r="I653" s="37" t="s">
        <v>67</v>
      </c>
      <c r="J653" t="s">
        <v>4679</v>
      </c>
      <c r="K653" t="s">
        <v>40</v>
      </c>
      <c r="L653" s="70" t="s">
        <v>21</v>
      </c>
      <c r="M653" s="70" t="s">
        <v>3946</v>
      </c>
      <c r="N653" s="37" t="s">
        <v>67</v>
      </c>
      <c r="O653" s="37" t="s">
        <v>67</v>
      </c>
      <c r="P653" s="37" t="s">
        <v>230</v>
      </c>
      <c r="Q653" s="75" t="s">
        <v>642</v>
      </c>
      <c r="R653" t="s">
        <v>3696</v>
      </c>
      <c r="S653" s="38">
        <v>9</v>
      </c>
      <c r="T653">
        <v>1</v>
      </c>
      <c r="U653">
        <v>0</v>
      </c>
      <c r="V653" s="43">
        <f>SUMIF(ResumenCotizacion!$C:$C,E653,ResumenCotizacion!$P:$P)</f>
        <v>0</v>
      </c>
      <c r="W653" s="68">
        <f>IF(H653="USD",S653*SolCotizacion!$J$18,S653)</f>
        <v>35311.409999999996</v>
      </c>
      <c r="X653" s="3">
        <f>ROUND(W653/(1-VLOOKUP("Total porcentaje:",ResumenCotizacion!$F:$H,3,0)),2)</f>
        <v>38381.97</v>
      </c>
      <c r="Y653" s="3">
        <f t="shared" si="43"/>
        <v>0</v>
      </c>
    </row>
    <row r="654" spans="1:25" ht="14.25" x14ac:dyDescent="0.2">
      <c r="A654" s="18" t="str">
        <f t="shared" si="40"/>
        <v>Catalogo principalOVS_ES ACADEMICONH3-00142</v>
      </c>
      <c r="B654" s="18" t="str">
        <f t="shared" si="41"/>
        <v>NH3-00142OVS_ES ACADEMICO</v>
      </c>
      <c r="C654" s="18"/>
      <c r="D654" t="s">
        <v>122</v>
      </c>
      <c r="E654" t="s">
        <v>643</v>
      </c>
      <c r="F654" t="s">
        <v>230</v>
      </c>
      <c r="G654" s="18" t="str">
        <f t="shared" si="42"/>
        <v>Catalogo principal</v>
      </c>
      <c r="H654" s="43" t="s">
        <v>121</v>
      </c>
      <c r="I654" s="37" t="s">
        <v>67</v>
      </c>
      <c r="J654" t="s">
        <v>4680</v>
      </c>
      <c r="K654" t="s">
        <v>40</v>
      </c>
      <c r="L654" s="70" t="s">
        <v>21</v>
      </c>
      <c r="M654" s="70" t="s">
        <v>3946</v>
      </c>
      <c r="N654" s="37" t="s">
        <v>67</v>
      </c>
      <c r="O654" s="37" t="s">
        <v>67</v>
      </c>
      <c r="P654" s="37" t="s">
        <v>230</v>
      </c>
      <c r="Q654" s="75" t="s">
        <v>643</v>
      </c>
      <c r="R654" t="s">
        <v>3696</v>
      </c>
      <c r="S654" s="38">
        <v>9</v>
      </c>
      <c r="T654">
        <v>1</v>
      </c>
      <c r="U654">
        <v>0</v>
      </c>
      <c r="V654" s="43">
        <f>SUMIF(ResumenCotizacion!$C:$C,E654,ResumenCotizacion!$P:$P)</f>
        <v>0</v>
      </c>
      <c r="W654" s="68">
        <f>IF(H654="USD",S654*SolCotizacion!$J$18,S654)</f>
        <v>35311.409999999996</v>
      </c>
      <c r="X654" s="3">
        <f>ROUND(W654/(1-VLOOKUP("Total porcentaje:",ResumenCotizacion!$F:$H,3,0)),2)</f>
        <v>38381.97</v>
      </c>
      <c r="Y654" s="3">
        <f t="shared" si="43"/>
        <v>0</v>
      </c>
    </row>
    <row r="655" spans="1:25" ht="14.25" x14ac:dyDescent="0.2">
      <c r="A655" s="18" t="str">
        <f t="shared" si="40"/>
        <v>Catalogo principalOVS_ES ACADEMICONH3-00262</v>
      </c>
      <c r="B655" s="18" t="str">
        <f t="shared" si="41"/>
        <v>NH3-00262OVS_ES ACADEMICO</v>
      </c>
      <c r="C655" s="18"/>
      <c r="D655" t="s">
        <v>122</v>
      </c>
      <c r="E655" t="s">
        <v>644</v>
      </c>
      <c r="F655" t="s">
        <v>230</v>
      </c>
      <c r="G655" s="18" t="str">
        <f t="shared" si="42"/>
        <v>Catalogo principal</v>
      </c>
      <c r="H655" s="43" t="s">
        <v>121</v>
      </c>
      <c r="I655" s="37" t="s">
        <v>67</v>
      </c>
      <c r="J655" t="s">
        <v>4681</v>
      </c>
      <c r="K655" t="s">
        <v>40</v>
      </c>
      <c r="L655" s="70" t="s">
        <v>21</v>
      </c>
      <c r="M655" s="70" t="s">
        <v>3946</v>
      </c>
      <c r="N655" s="37" t="s">
        <v>67</v>
      </c>
      <c r="O655" s="37" t="s">
        <v>67</v>
      </c>
      <c r="P655" s="37" t="s">
        <v>230</v>
      </c>
      <c r="Q655" s="75" t="s">
        <v>644</v>
      </c>
      <c r="R655" t="s">
        <v>3696</v>
      </c>
      <c r="S655" s="38">
        <v>6</v>
      </c>
      <c r="T655">
        <v>1</v>
      </c>
      <c r="U655">
        <v>0</v>
      </c>
      <c r="V655" s="43">
        <f>SUMIF(ResumenCotizacion!$C:$C,E655,ResumenCotizacion!$P:$P)</f>
        <v>0</v>
      </c>
      <c r="W655" s="68">
        <f>IF(H655="USD",S655*SolCotizacion!$J$18,S655)</f>
        <v>23540.94</v>
      </c>
      <c r="X655" s="3">
        <f>ROUND(W655/(1-VLOOKUP("Total porcentaje:",ResumenCotizacion!$F:$H,3,0)),2)</f>
        <v>25587.98</v>
      </c>
      <c r="Y655" s="3">
        <f t="shared" si="43"/>
        <v>0</v>
      </c>
    </row>
    <row r="656" spans="1:25" ht="14.25" x14ac:dyDescent="0.2">
      <c r="A656" s="18" t="str">
        <f t="shared" si="40"/>
        <v>Catalogo principalOVS_ES ACADEMICONH3-00263</v>
      </c>
      <c r="B656" s="18" t="str">
        <f t="shared" si="41"/>
        <v>NH3-00263OVS_ES ACADEMICO</v>
      </c>
      <c r="C656" s="18"/>
      <c r="D656" t="s">
        <v>122</v>
      </c>
      <c r="E656" t="s">
        <v>645</v>
      </c>
      <c r="F656" t="s">
        <v>230</v>
      </c>
      <c r="G656" s="18" t="str">
        <f t="shared" si="42"/>
        <v>Catalogo principal</v>
      </c>
      <c r="H656" s="43" t="s">
        <v>121</v>
      </c>
      <c r="I656" s="37" t="s">
        <v>67</v>
      </c>
      <c r="J656" t="s">
        <v>4682</v>
      </c>
      <c r="K656" t="s">
        <v>40</v>
      </c>
      <c r="L656" s="70" t="s">
        <v>21</v>
      </c>
      <c r="M656" s="70" t="s">
        <v>3946</v>
      </c>
      <c r="N656" s="37" t="s">
        <v>67</v>
      </c>
      <c r="O656" s="37" t="s">
        <v>67</v>
      </c>
      <c r="P656" s="37" t="s">
        <v>230</v>
      </c>
      <c r="Q656" s="75" t="s">
        <v>645</v>
      </c>
      <c r="R656" t="s">
        <v>3696</v>
      </c>
      <c r="S656" s="38">
        <v>6</v>
      </c>
      <c r="T656">
        <v>1</v>
      </c>
      <c r="U656">
        <v>0</v>
      </c>
      <c r="V656" s="43">
        <f>SUMIF(ResumenCotizacion!$C:$C,E656,ResumenCotizacion!$P:$P)</f>
        <v>0</v>
      </c>
      <c r="W656" s="68">
        <f>IF(H656="USD",S656*SolCotizacion!$J$18,S656)</f>
        <v>23540.94</v>
      </c>
      <c r="X656" s="3">
        <f>ROUND(W656/(1-VLOOKUP("Total porcentaje:",ResumenCotizacion!$F:$H,3,0)),2)</f>
        <v>25587.98</v>
      </c>
      <c r="Y656" s="3">
        <f t="shared" si="43"/>
        <v>0</v>
      </c>
    </row>
    <row r="657" spans="1:25" ht="14.25" x14ac:dyDescent="0.2">
      <c r="A657" s="18" t="str">
        <f t="shared" si="40"/>
        <v>Catalogo principalOVS_ES ACADEMICONH3-00381</v>
      </c>
      <c r="B657" s="18" t="str">
        <f t="shared" si="41"/>
        <v>NH3-00381OVS_ES ACADEMICO</v>
      </c>
      <c r="C657" s="18"/>
      <c r="D657" t="s">
        <v>122</v>
      </c>
      <c r="E657" t="s">
        <v>646</v>
      </c>
      <c r="F657" t="s">
        <v>230</v>
      </c>
      <c r="G657" s="18" t="str">
        <f t="shared" si="42"/>
        <v>Catalogo principal</v>
      </c>
      <c r="H657" s="43" t="s">
        <v>121</v>
      </c>
      <c r="I657" s="37" t="s">
        <v>67</v>
      </c>
      <c r="J657" t="s">
        <v>4683</v>
      </c>
      <c r="K657" t="s">
        <v>40</v>
      </c>
      <c r="L657" s="70" t="s">
        <v>21</v>
      </c>
      <c r="M657" s="70" t="s">
        <v>3946</v>
      </c>
      <c r="N657" s="37" t="s">
        <v>67</v>
      </c>
      <c r="O657" s="37" t="s">
        <v>67</v>
      </c>
      <c r="P657" s="37" t="s">
        <v>230</v>
      </c>
      <c r="Q657" s="75" t="s">
        <v>646</v>
      </c>
      <c r="R657" t="s">
        <v>3696</v>
      </c>
      <c r="S657" s="38">
        <v>0</v>
      </c>
      <c r="T657">
        <v>1</v>
      </c>
      <c r="U657">
        <v>0</v>
      </c>
      <c r="V657" s="43">
        <f>SUMIF(ResumenCotizacion!$C:$C,E657,ResumenCotizacion!$P:$P)</f>
        <v>0</v>
      </c>
      <c r="W657" s="68">
        <f>IF(H657="USD",S657*SolCotizacion!$J$18,S657)</f>
        <v>0</v>
      </c>
      <c r="X657" s="3">
        <f>ROUND(W657/(1-VLOOKUP("Total porcentaje:",ResumenCotizacion!$F:$H,3,0)),2)</f>
        <v>0</v>
      </c>
      <c r="Y657" s="3">
        <f t="shared" si="43"/>
        <v>0</v>
      </c>
    </row>
    <row r="658" spans="1:25" ht="14.25" x14ac:dyDescent="0.2">
      <c r="A658" s="18" t="str">
        <f t="shared" si="40"/>
        <v>Catalogo principalOVS_ES ACADEMICONH3-00382</v>
      </c>
      <c r="B658" s="18" t="str">
        <f t="shared" si="41"/>
        <v>NH3-00382OVS_ES ACADEMICO</v>
      </c>
      <c r="C658" s="18"/>
      <c r="D658" t="s">
        <v>122</v>
      </c>
      <c r="E658" t="s">
        <v>647</v>
      </c>
      <c r="F658" t="s">
        <v>230</v>
      </c>
      <c r="G658" s="18" t="str">
        <f t="shared" si="42"/>
        <v>Catalogo principal</v>
      </c>
      <c r="H658" s="43" t="s">
        <v>121</v>
      </c>
      <c r="I658" s="37" t="s">
        <v>67</v>
      </c>
      <c r="J658" t="s">
        <v>4684</v>
      </c>
      <c r="K658" t="s">
        <v>40</v>
      </c>
      <c r="L658" s="70" t="s">
        <v>21</v>
      </c>
      <c r="M658" s="70" t="s">
        <v>3946</v>
      </c>
      <c r="N658" s="37" t="s">
        <v>67</v>
      </c>
      <c r="O658" s="37" t="s">
        <v>67</v>
      </c>
      <c r="P658" s="37" t="s">
        <v>230</v>
      </c>
      <c r="Q658" s="75" t="s">
        <v>647</v>
      </c>
      <c r="R658" t="s">
        <v>3696</v>
      </c>
      <c r="S658" s="38">
        <v>0</v>
      </c>
      <c r="T658">
        <v>1</v>
      </c>
      <c r="U658">
        <v>0</v>
      </c>
      <c r="V658" s="43">
        <f>SUMIF(ResumenCotizacion!$C:$C,E658,ResumenCotizacion!$P:$P)</f>
        <v>0</v>
      </c>
      <c r="W658" s="68">
        <f>IF(H658="USD",S658*SolCotizacion!$J$18,S658)</f>
        <v>0</v>
      </c>
      <c r="X658" s="3">
        <f>ROUND(W658/(1-VLOOKUP("Total porcentaje:",ResumenCotizacion!$F:$H,3,0)),2)</f>
        <v>0</v>
      </c>
      <c r="Y658" s="3">
        <f t="shared" si="43"/>
        <v>0</v>
      </c>
    </row>
    <row r="659" spans="1:25" ht="14.25" x14ac:dyDescent="0.2">
      <c r="A659" s="18" t="str">
        <f t="shared" si="40"/>
        <v>Catalogo principalOVS_ES ACADEMICONK7-00068</v>
      </c>
      <c r="B659" s="18" t="str">
        <f t="shared" si="41"/>
        <v>NK7-00068OVS_ES ACADEMICO</v>
      </c>
      <c r="C659" s="18"/>
      <c r="D659" t="s">
        <v>122</v>
      </c>
      <c r="E659" t="s">
        <v>648</v>
      </c>
      <c r="F659" t="s">
        <v>230</v>
      </c>
      <c r="G659" s="18" t="str">
        <f t="shared" si="42"/>
        <v>Catalogo principal</v>
      </c>
      <c r="H659" s="43" t="s">
        <v>121</v>
      </c>
      <c r="I659" s="37" t="s">
        <v>67</v>
      </c>
      <c r="J659" t="s">
        <v>4685</v>
      </c>
      <c r="K659" t="s">
        <v>40</v>
      </c>
      <c r="L659" s="70" t="s">
        <v>21</v>
      </c>
      <c r="M659" s="70" t="s">
        <v>3946</v>
      </c>
      <c r="N659" s="37" t="s">
        <v>67</v>
      </c>
      <c r="O659" s="37" t="s">
        <v>67</v>
      </c>
      <c r="P659" s="37" t="s">
        <v>230</v>
      </c>
      <c r="Q659" s="75" t="s">
        <v>648</v>
      </c>
      <c r="R659" t="s">
        <v>3696</v>
      </c>
      <c r="S659" s="38">
        <v>1.87</v>
      </c>
      <c r="T659">
        <v>1</v>
      </c>
      <c r="U659">
        <v>0</v>
      </c>
      <c r="V659" s="43">
        <f>SUMIF(ResumenCotizacion!$C:$C,E659,ResumenCotizacion!$P:$P)</f>
        <v>0</v>
      </c>
      <c r="W659" s="68">
        <f>IF(H659="USD",S659*SolCotizacion!$J$18,S659)</f>
        <v>7336.9263000000001</v>
      </c>
      <c r="X659" s="3">
        <f>ROUND(W659/(1-VLOOKUP("Total porcentaje:",ResumenCotizacion!$F:$H,3,0)),2)</f>
        <v>7974.92</v>
      </c>
      <c r="Y659" s="3">
        <f t="shared" si="43"/>
        <v>0</v>
      </c>
    </row>
    <row r="660" spans="1:25" ht="14.25" x14ac:dyDescent="0.2">
      <c r="A660" s="18" t="str">
        <f t="shared" si="40"/>
        <v>Catalogo principalOVS_ES ACADEMICONK7-00069</v>
      </c>
      <c r="B660" s="18" t="str">
        <f t="shared" si="41"/>
        <v>NK7-00069OVS_ES ACADEMICO</v>
      </c>
      <c r="C660" s="18"/>
      <c r="D660" t="s">
        <v>122</v>
      </c>
      <c r="E660" t="s">
        <v>649</v>
      </c>
      <c r="F660" t="s">
        <v>230</v>
      </c>
      <c r="G660" s="18" t="str">
        <f t="shared" si="42"/>
        <v>Catalogo principal</v>
      </c>
      <c r="H660" s="43" t="s">
        <v>121</v>
      </c>
      <c r="I660" s="37" t="s">
        <v>67</v>
      </c>
      <c r="J660" t="s">
        <v>4686</v>
      </c>
      <c r="K660" t="s">
        <v>40</v>
      </c>
      <c r="L660" s="70" t="s">
        <v>21</v>
      </c>
      <c r="M660" s="70" t="s">
        <v>3946</v>
      </c>
      <c r="N660" s="37" t="s">
        <v>67</v>
      </c>
      <c r="O660" s="37" t="s">
        <v>67</v>
      </c>
      <c r="P660" s="37" t="s">
        <v>230</v>
      </c>
      <c r="Q660" s="75" t="s">
        <v>649</v>
      </c>
      <c r="R660" t="s">
        <v>3696</v>
      </c>
      <c r="S660" s="38">
        <v>1.87</v>
      </c>
      <c r="T660">
        <v>1</v>
      </c>
      <c r="U660">
        <v>0</v>
      </c>
      <c r="V660" s="43">
        <f>SUMIF(ResumenCotizacion!$C:$C,E660,ResumenCotizacion!$P:$P)</f>
        <v>0</v>
      </c>
      <c r="W660" s="68">
        <f>IF(H660="USD",S660*SolCotizacion!$J$18,S660)</f>
        <v>7336.9263000000001</v>
      </c>
      <c r="X660" s="3">
        <f>ROUND(W660/(1-VLOOKUP("Total porcentaje:",ResumenCotizacion!$F:$H,3,0)),2)</f>
        <v>7974.92</v>
      </c>
      <c r="Y660" s="3">
        <f t="shared" si="43"/>
        <v>0</v>
      </c>
    </row>
    <row r="661" spans="1:25" ht="14.25" x14ac:dyDescent="0.2">
      <c r="A661" s="18" t="str">
        <f t="shared" si="40"/>
        <v>Catalogo principalOVS_ES ACADEMICONK7-00092</v>
      </c>
      <c r="B661" s="18" t="str">
        <f t="shared" si="41"/>
        <v>NK7-00092OVS_ES ACADEMICO</v>
      </c>
      <c r="C661" s="18"/>
      <c r="D661" t="s">
        <v>122</v>
      </c>
      <c r="E661" t="s">
        <v>650</v>
      </c>
      <c r="F661" t="s">
        <v>230</v>
      </c>
      <c r="G661" s="18" t="str">
        <f t="shared" si="42"/>
        <v>Catalogo principal</v>
      </c>
      <c r="H661" s="43" t="s">
        <v>121</v>
      </c>
      <c r="I661" s="37" t="s">
        <v>67</v>
      </c>
      <c r="J661" t="s">
        <v>4687</v>
      </c>
      <c r="K661" t="s">
        <v>40</v>
      </c>
      <c r="L661" s="70" t="s">
        <v>21</v>
      </c>
      <c r="M661" s="70" t="s">
        <v>3946</v>
      </c>
      <c r="N661" s="37" t="s">
        <v>67</v>
      </c>
      <c r="O661" s="37" t="s">
        <v>67</v>
      </c>
      <c r="P661" s="37" t="s">
        <v>230</v>
      </c>
      <c r="Q661" s="75" t="s">
        <v>650</v>
      </c>
      <c r="R661" t="s">
        <v>3696</v>
      </c>
      <c r="S661" s="38">
        <v>1.25</v>
      </c>
      <c r="T661">
        <v>1</v>
      </c>
      <c r="U661">
        <v>0</v>
      </c>
      <c r="V661" s="43">
        <f>SUMIF(ResumenCotizacion!$C:$C,E661,ResumenCotizacion!$P:$P)</f>
        <v>0</v>
      </c>
      <c r="W661" s="68">
        <f>IF(H661="USD",S661*SolCotizacion!$J$18,S661)</f>
        <v>4904.3624999999993</v>
      </c>
      <c r="X661" s="3">
        <f>ROUND(W661/(1-VLOOKUP("Total porcentaje:",ResumenCotizacion!$F:$H,3,0)),2)</f>
        <v>5330.83</v>
      </c>
      <c r="Y661" s="3">
        <f t="shared" si="43"/>
        <v>0</v>
      </c>
    </row>
    <row r="662" spans="1:25" ht="14.25" x14ac:dyDescent="0.2">
      <c r="A662" s="18" t="str">
        <f t="shared" si="40"/>
        <v>Catalogo principalOVS_ES ACADEMICONW2-00001</v>
      </c>
      <c r="B662" s="18" t="str">
        <f t="shared" si="41"/>
        <v>NW2-00001OVS_ES ACADEMICO</v>
      </c>
      <c r="C662" s="18"/>
      <c r="D662" t="s">
        <v>122</v>
      </c>
      <c r="E662" t="s">
        <v>651</v>
      </c>
      <c r="F662" t="s">
        <v>230</v>
      </c>
      <c r="G662" s="18" t="str">
        <f t="shared" si="42"/>
        <v>Catalogo principal</v>
      </c>
      <c r="H662" s="43" t="s">
        <v>121</v>
      </c>
      <c r="I662" s="37" t="s">
        <v>67</v>
      </c>
      <c r="J662" t="s">
        <v>4688</v>
      </c>
      <c r="K662" t="s">
        <v>40</v>
      </c>
      <c r="L662" s="70" t="s">
        <v>21</v>
      </c>
      <c r="M662" s="70" t="s">
        <v>3966</v>
      </c>
      <c r="N662" s="37" t="s">
        <v>67</v>
      </c>
      <c r="O662" s="37" t="s">
        <v>67</v>
      </c>
      <c r="P662" s="37" t="s">
        <v>230</v>
      </c>
      <c r="Q662" s="75" t="s">
        <v>651</v>
      </c>
      <c r="R662" t="s">
        <v>3691</v>
      </c>
      <c r="S662" s="38">
        <v>1.7</v>
      </c>
      <c r="T662">
        <v>1</v>
      </c>
      <c r="U662">
        <v>0</v>
      </c>
      <c r="V662" s="43">
        <f>SUMIF(ResumenCotizacion!$C:$C,E662,ResumenCotizacion!$P:$P)</f>
        <v>0</v>
      </c>
      <c r="W662" s="68">
        <f>IF(H662="USD",S662*SolCotizacion!$J$18,S662)</f>
        <v>6669.9329999999991</v>
      </c>
      <c r="X662" s="3">
        <f>ROUND(W662/(1-VLOOKUP("Total porcentaje:",ResumenCotizacion!$F:$H,3,0)),2)</f>
        <v>7249.93</v>
      </c>
      <c r="Y662" s="3">
        <f t="shared" si="43"/>
        <v>0</v>
      </c>
    </row>
    <row r="663" spans="1:25" ht="14.25" x14ac:dyDescent="0.2">
      <c r="A663" s="18" t="str">
        <f t="shared" si="40"/>
        <v>Catalogo principalOVS_ES ACADEMICOP71-06907</v>
      </c>
      <c r="B663" s="18" t="str">
        <f t="shared" si="41"/>
        <v>P71-06907OVS_ES ACADEMICO</v>
      </c>
      <c r="C663" s="18"/>
      <c r="D663" t="s">
        <v>122</v>
      </c>
      <c r="E663" t="s">
        <v>652</v>
      </c>
      <c r="F663" t="s">
        <v>230</v>
      </c>
      <c r="G663" s="18" t="str">
        <f t="shared" si="42"/>
        <v>Catalogo principal</v>
      </c>
      <c r="H663" s="43" t="s">
        <v>121</v>
      </c>
      <c r="I663" s="37" t="s">
        <v>67</v>
      </c>
      <c r="J663" t="s">
        <v>4689</v>
      </c>
      <c r="K663" t="s">
        <v>40</v>
      </c>
      <c r="L663" s="70" t="s">
        <v>21</v>
      </c>
      <c r="M663" s="70" t="s">
        <v>3963</v>
      </c>
      <c r="N663" s="37" t="s">
        <v>67</v>
      </c>
      <c r="O663" s="37" t="s">
        <v>67</v>
      </c>
      <c r="P663" s="37" t="s">
        <v>230</v>
      </c>
      <c r="Q663" s="75" t="s">
        <v>652</v>
      </c>
      <c r="R663" t="s">
        <v>3696</v>
      </c>
      <c r="S663" s="38">
        <v>279</v>
      </c>
      <c r="T663">
        <v>1</v>
      </c>
      <c r="U663">
        <v>0</v>
      </c>
      <c r="V663" s="43">
        <f>SUMIF(ResumenCotizacion!$C:$C,E663,ResumenCotizacion!$P:$P)</f>
        <v>0</v>
      </c>
      <c r="W663" s="68">
        <f>IF(H663="USD",S663*SolCotizacion!$J$18,S663)</f>
        <v>1094653.71</v>
      </c>
      <c r="X663" s="3">
        <f>ROUND(W663/(1-VLOOKUP("Total porcentaje:",ResumenCotizacion!$F:$H,3,0)),2)</f>
        <v>1189840.99</v>
      </c>
      <c r="Y663" s="3">
        <f t="shared" si="43"/>
        <v>0</v>
      </c>
    </row>
    <row r="664" spans="1:25" ht="14.25" x14ac:dyDescent="0.2">
      <c r="A664" s="18" t="str">
        <f t="shared" si="40"/>
        <v>Catalogo principalOVS_ES ACADEMICOP71-06908</v>
      </c>
      <c r="B664" s="18" t="str">
        <f t="shared" si="41"/>
        <v>P71-06908OVS_ES ACADEMICO</v>
      </c>
      <c r="C664" s="18"/>
      <c r="D664" t="s">
        <v>122</v>
      </c>
      <c r="E664" t="s">
        <v>653</v>
      </c>
      <c r="F664" t="s">
        <v>230</v>
      </c>
      <c r="G664" s="18" t="str">
        <f t="shared" si="42"/>
        <v>Catalogo principal</v>
      </c>
      <c r="H664" s="43" t="s">
        <v>121</v>
      </c>
      <c r="I664" s="37" t="s">
        <v>67</v>
      </c>
      <c r="J664" t="s">
        <v>4690</v>
      </c>
      <c r="K664" t="s">
        <v>40</v>
      </c>
      <c r="L664" s="70" t="s">
        <v>21</v>
      </c>
      <c r="M664" s="70" t="s">
        <v>3963</v>
      </c>
      <c r="N664" s="37" t="s">
        <v>67</v>
      </c>
      <c r="O664" s="37" t="s">
        <v>67</v>
      </c>
      <c r="P664" s="37" t="s">
        <v>230</v>
      </c>
      <c r="Q664" s="75" t="s">
        <v>653</v>
      </c>
      <c r="R664" t="s">
        <v>3696</v>
      </c>
      <c r="S664" s="38">
        <v>279</v>
      </c>
      <c r="T664">
        <v>1</v>
      </c>
      <c r="U664">
        <v>0</v>
      </c>
      <c r="V664" s="43">
        <f>SUMIF(ResumenCotizacion!$C:$C,E664,ResumenCotizacion!$P:$P)</f>
        <v>0</v>
      </c>
      <c r="W664" s="68">
        <f>IF(H664="USD",S664*SolCotizacion!$J$18,S664)</f>
        <v>1094653.71</v>
      </c>
      <c r="X664" s="3">
        <f>ROUND(W664/(1-VLOOKUP("Total porcentaje:",ResumenCotizacion!$F:$H,3,0)),2)</f>
        <v>1189840.99</v>
      </c>
      <c r="Y664" s="3">
        <f t="shared" si="43"/>
        <v>0</v>
      </c>
    </row>
    <row r="665" spans="1:25" ht="14.25" x14ac:dyDescent="0.2">
      <c r="A665" s="18" t="str">
        <f t="shared" si="40"/>
        <v>Catalogo principalOVS_ES ACADEMICOPGI-00535</v>
      </c>
      <c r="B665" s="18" t="str">
        <f t="shared" si="41"/>
        <v>PGI-00535OVS_ES ACADEMICO</v>
      </c>
      <c r="C665" s="18"/>
      <c r="D665" t="s">
        <v>122</v>
      </c>
      <c r="E665" t="s">
        <v>654</v>
      </c>
      <c r="F665" t="s">
        <v>230</v>
      </c>
      <c r="G665" s="18" t="str">
        <f t="shared" si="42"/>
        <v>Catalogo principal</v>
      </c>
      <c r="H665" s="43" t="s">
        <v>121</v>
      </c>
      <c r="I665" s="37" t="s">
        <v>67</v>
      </c>
      <c r="J665" t="s">
        <v>4691</v>
      </c>
      <c r="K665" t="s">
        <v>40</v>
      </c>
      <c r="L665" s="70" t="s">
        <v>21</v>
      </c>
      <c r="M665" s="70" t="s">
        <v>3946</v>
      </c>
      <c r="N665" s="37" t="s">
        <v>67</v>
      </c>
      <c r="O665" s="37" t="s">
        <v>67</v>
      </c>
      <c r="P665" s="37" t="s">
        <v>230</v>
      </c>
      <c r="Q665" s="75" t="s">
        <v>654</v>
      </c>
      <c r="R665" t="s">
        <v>3696</v>
      </c>
      <c r="S665" s="38">
        <v>8</v>
      </c>
      <c r="T665">
        <v>1</v>
      </c>
      <c r="U665">
        <v>0</v>
      </c>
      <c r="V665" s="43">
        <f>SUMIF(ResumenCotizacion!$C:$C,E665,ResumenCotizacion!$P:$P)</f>
        <v>0</v>
      </c>
      <c r="W665" s="68">
        <f>IF(H665="USD",S665*SolCotizacion!$J$18,S665)</f>
        <v>31387.919999999998</v>
      </c>
      <c r="X665" s="3">
        <f>ROUND(W665/(1-VLOOKUP("Total porcentaje:",ResumenCotizacion!$F:$H,3,0)),2)</f>
        <v>34117.300000000003</v>
      </c>
      <c r="Y665" s="3">
        <f t="shared" si="43"/>
        <v>0</v>
      </c>
    </row>
    <row r="666" spans="1:25" ht="14.25" x14ac:dyDescent="0.2">
      <c r="A666" s="18" t="str">
        <f t="shared" si="40"/>
        <v>Catalogo principalOVS_ES ACADEMICOPGI-00536</v>
      </c>
      <c r="B666" s="18" t="str">
        <f t="shared" si="41"/>
        <v>PGI-00536OVS_ES ACADEMICO</v>
      </c>
      <c r="C666" s="18"/>
      <c r="D666" t="s">
        <v>122</v>
      </c>
      <c r="E666" t="s">
        <v>655</v>
      </c>
      <c r="F666" t="s">
        <v>230</v>
      </c>
      <c r="G666" s="18" t="str">
        <f t="shared" si="42"/>
        <v>Catalogo principal</v>
      </c>
      <c r="H666" s="43" t="s">
        <v>121</v>
      </c>
      <c r="I666" s="37" t="s">
        <v>67</v>
      </c>
      <c r="J666" t="s">
        <v>4692</v>
      </c>
      <c r="K666" t="s">
        <v>40</v>
      </c>
      <c r="L666" s="70" t="s">
        <v>21</v>
      </c>
      <c r="M666" s="70" t="s">
        <v>3946</v>
      </c>
      <c r="N666" s="37" t="s">
        <v>67</v>
      </c>
      <c r="O666" s="37" t="s">
        <v>67</v>
      </c>
      <c r="P666" s="37" t="s">
        <v>230</v>
      </c>
      <c r="Q666" s="75" t="s">
        <v>655</v>
      </c>
      <c r="R666" t="s">
        <v>3696</v>
      </c>
      <c r="S666" s="38">
        <v>8</v>
      </c>
      <c r="T666">
        <v>1</v>
      </c>
      <c r="U666">
        <v>0</v>
      </c>
      <c r="V666" s="43">
        <f>SUMIF(ResumenCotizacion!$C:$C,E666,ResumenCotizacion!$P:$P)</f>
        <v>0</v>
      </c>
      <c r="W666" s="68">
        <f>IF(H666="USD",S666*SolCotizacion!$J$18,S666)</f>
        <v>31387.919999999998</v>
      </c>
      <c r="X666" s="3">
        <f>ROUND(W666/(1-VLOOKUP("Total porcentaje:",ResumenCotizacion!$F:$H,3,0)),2)</f>
        <v>34117.300000000003</v>
      </c>
      <c r="Y666" s="3">
        <f t="shared" si="43"/>
        <v>0</v>
      </c>
    </row>
    <row r="667" spans="1:25" ht="14.25" x14ac:dyDescent="0.2">
      <c r="A667" s="18" t="str">
        <f t="shared" si="40"/>
        <v>Catalogo principalOVS_ES ACADEMICOPGI-00537</v>
      </c>
      <c r="B667" s="18" t="str">
        <f t="shared" si="41"/>
        <v>PGI-00537OVS_ES ACADEMICO</v>
      </c>
      <c r="C667" s="18"/>
      <c r="D667" t="s">
        <v>122</v>
      </c>
      <c r="E667" t="s">
        <v>656</v>
      </c>
      <c r="F667" t="s">
        <v>230</v>
      </c>
      <c r="G667" s="18" t="str">
        <f t="shared" si="42"/>
        <v>Catalogo principal</v>
      </c>
      <c r="H667" s="43" t="s">
        <v>121</v>
      </c>
      <c r="I667" s="37" t="s">
        <v>67</v>
      </c>
      <c r="J667" t="s">
        <v>4693</v>
      </c>
      <c r="K667" t="s">
        <v>40</v>
      </c>
      <c r="L667" s="70" t="s">
        <v>21</v>
      </c>
      <c r="M667" s="70" t="s">
        <v>3946</v>
      </c>
      <c r="N667" s="37" t="s">
        <v>67</v>
      </c>
      <c r="O667" s="37" t="s">
        <v>67</v>
      </c>
      <c r="P667" s="37" t="s">
        <v>230</v>
      </c>
      <c r="Q667" s="75" t="s">
        <v>656</v>
      </c>
      <c r="R667" t="s">
        <v>3696</v>
      </c>
      <c r="S667" s="38">
        <v>8</v>
      </c>
      <c r="T667">
        <v>1</v>
      </c>
      <c r="U667">
        <v>0</v>
      </c>
      <c r="V667" s="43">
        <f>SUMIF(ResumenCotizacion!$C:$C,E667,ResumenCotizacion!$P:$P)</f>
        <v>0</v>
      </c>
      <c r="W667" s="68">
        <f>IF(H667="USD",S667*SolCotizacion!$J$18,S667)</f>
        <v>31387.919999999998</v>
      </c>
      <c r="X667" s="3">
        <f>ROUND(W667/(1-VLOOKUP("Total porcentaje:",ResumenCotizacion!$F:$H,3,0)),2)</f>
        <v>34117.300000000003</v>
      </c>
      <c r="Y667" s="3">
        <f t="shared" si="43"/>
        <v>0</v>
      </c>
    </row>
    <row r="668" spans="1:25" ht="14.25" x14ac:dyDescent="0.2">
      <c r="A668" s="18" t="str">
        <f t="shared" si="40"/>
        <v>Catalogo principalOVS_ES ACADEMICOPGI-00538</v>
      </c>
      <c r="B668" s="18" t="str">
        <f t="shared" si="41"/>
        <v>PGI-00538OVS_ES ACADEMICO</v>
      </c>
      <c r="C668" s="18"/>
      <c r="D668" t="s">
        <v>122</v>
      </c>
      <c r="E668" t="s">
        <v>657</v>
      </c>
      <c r="F668" t="s">
        <v>230</v>
      </c>
      <c r="G668" s="18" t="str">
        <f t="shared" si="42"/>
        <v>Catalogo principal</v>
      </c>
      <c r="H668" s="43" t="s">
        <v>121</v>
      </c>
      <c r="I668" s="37" t="s">
        <v>67</v>
      </c>
      <c r="J668" t="s">
        <v>4694</v>
      </c>
      <c r="K668" t="s">
        <v>40</v>
      </c>
      <c r="L668" s="70" t="s">
        <v>21</v>
      </c>
      <c r="M668" s="70" t="s">
        <v>3946</v>
      </c>
      <c r="N668" s="37" t="s">
        <v>67</v>
      </c>
      <c r="O668" s="37" t="s">
        <v>67</v>
      </c>
      <c r="P668" s="37" t="s">
        <v>230</v>
      </c>
      <c r="Q668" s="75" t="s">
        <v>657</v>
      </c>
      <c r="R668" t="s">
        <v>3696</v>
      </c>
      <c r="S668" s="38">
        <v>8</v>
      </c>
      <c r="T668">
        <v>1</v>
      </c>
      <c r="U668">
        <v>0</v>
      </c>
      <c r="V668" s="43">
        <f>SUMIF(ResumenCotizacion!$C:$C,E668,ResumenCotizacion!$P:$P)</f>
        <v>0</v>
      </c>
      <c r="W668" s="68">
        <f>IF(H668="USD",S668*SolCotizacion!$J$18,S668)</f>
        <v>31387.919999999998</v>
      </c>
      <c r="X668" s="3">
        <f>ROUND(W668/(1-VLOOKUP("Total porcentaje:",ResumenCotizacion!$F:$H,3,0)),2)</f>
        <v>34117.300000000003</v>
      </c>
      <c r="Y668" s="3">
        <f t="shared" si="43"/>
        <v>0</v>
      </c>
    </row>
    <row r="669" spans="1:25" ht="14.25" x14ac:dyDescent="0.2">
      <c r="A669" s="18" t="str">
        <f t="shared" si="40"/>
        <v>Catalogo principalOVS_ES ACADEMICOPGI-00539</v>
      </c>
      <c r="B669" s="18" t="str">
        <f t="shared" si="41"/>
        <v>PGI-00539OVS_ES ACADEMICO</v>
      </c>
      <c r="C669" s="18"/>
      <c r="D669" t="s">
        <v>122</v>
      </c>
      <c r="E669" t="s">
        <v>658</v>
      </c>
      <c r="F669" t="s">
        <v>230</v>
      </c>
      <c r="G669" s="18" t="str">
        <f t="shared" si="42"/>
        <v>Catalogo principal</v>
      </c>
      <c r="H669" s="43" t="s">
        <v>121</v>
      </c>
      <c r="I669" s="37" t="s">
        <v>67</v>
      </c>
      <c r="J669" t="s">
        <v>4695</v>
      </c>
      <c r="K669" t="s">
        <v>40</v>
      </c>
      <c r="L669" s="70" t="s">
        <v>21</v>
      </c>
      <c r="M669" s="70" t="s">
        <v>3946</v>
      </c>
      <c r="N669" s="37" t="s">
        <v>67</v>
      </c>
      <c r="O669" s="37" t="s">
        <v>67</v>
      </c>
      <c r="P669" s="37" t="s">
        <v>230</v>
      </c>
      <c r="Q669" s="75" t="s">
        <v>658</v>
      </c>
      <c r="R669" t="s">
        <v>3696</v>
      </c>
      <c r="S669" s="38">
        <v>4.5199999999999996</v>
      </c>
      <c r="T669">
        <v>1</v>
      </c>
      <c r="U669">
        <v>0</v>
      </c>
      <c r="V669" s="43">
        <f>SUMIF(ResumenCotizacion!$C:$C,E669,ResumenCotizacion!$P:$P)</f>
        <v>0</v>
      </c>
      <c r="W669" s="68">
        <f>IF(H669="USD",S669*SolCotizacion!$J$18,S669)</f>
        <v>17734.174799999997</v>
      </c>
      <c r="X669" s="3">
        <f>ROUND(W669/(1-VLOOKUP("Total porcentaje:",ResumenCotizacion!$F:$H,3,0)),2)</f>
        <v>19276.28</v>
      </c>
      <c r="Y669" s="3">
        <f t="shared" si="43"/>
        <v>0</v>
      </c>
    </row>
    <row r="670" spans="1:25" ht="14.25" x14ac:dyDescent="0.2">
      <c r="A670" s="18" t="str">
        <f t="shared" si="40"/>
        <v>Catalogo principalOVS_ES ACADEMICOPGI-00540</v>
      </c>
      <c r="B670" s="18" t="str">
        <f t="shared" si="41"/>
        <v>PGI-00540OVS_ES ACADEMICO</v>
      </c>
      <c r="C670" s="18"/>
      <c r="D670" t="s">
        <v>122</v>
      </c>
      <c r="E670" t="s">
        <v>659</v>
      </c>
      <c r="F670" t="s">
        <v>230</v>
      </c>
      <c r="G670" s="18" t="str">
        <f t="shared" si="42"/>
        <v>Catalogo principal</v>
      </c>
      <c r="H670" s="43" t="s">
        <v>121</v>
      </c>
      <c r="I670" s="37" t="s">
        <v>67</v>
      </c>
      <c r="J670" t="s">
        <v>4696</v>
      </c>
      <c r="K670" t="s">
        <v>40</v>
      </c>
      <c r="L670" s="70" t="s">
        <v>21</v>
      </c>
      <c r="M670" s="70" t="s">
        <v>3946</v>
      </c>
      <c r="N670" s="37" t="s">
        <v>67</v>
      </c>
      <c r="O670" s="37" t="s">
        <v>67</v>
      </c>
      <c r="P670" s="37" t="s">
        <v>230</v>
      </c>
      <c r="Q670" s="75" t="s">
        <v>659</v>
      </c>
      <c r="R670" t="s">
        <v>3696</v>
      </c>
      <c r="S670" s="38">
        <v>4.5199999999999996</v>
      </c>
      <c r="T670">
        <v>1</v>
      </c>
      <c r="U670">
        <v>0</v>
      </c>
      <c r="V670" s="43">
        <f>SUMIF(ResumenCotizacion!$C:$C,E670,ResumenCotizacion!$P:$P)</f>
        <v>0</v>
      </c>
      <c r="W670" s="68">
        <f>IF(H670="USD",S670*SolCotizacion!$J$18,S670)</f>
        <v>17734.174799999997</v>
      </c>
      <c r="X670" s="3">
        <f>ROUND(W670/(1-VLOOKUP("Total porcentaje:",ResumenCotizacion!$F:$H,3,0)),2)</f>
        <v>19276.28</v>
      </c>
      <c r="Y670" s="3">
        <f t="shared" si="43"/>
        <v>0</v>
      </c>
    </row>
    <row r="671" spans="1:25" ht="14.25" x14ac:dyDescent="0.2">
      <c r="A671" s="18" t="str">
        <f t="shared" si="40"/>
        <v>Catalogo principalOVS_ES ACADEMICOPL7-00061</v>
      </c>
      <c r="B671" s="18" t="str">
        <f t="shared" si="41"/>
        <v>PL7-00061OVS_ES ACADEMICO</v>
      </c>
      <c r="C671" s="18"/>
      <c r="D671" t="s">
        <v>122</v>
      </c>
      <c r="E671" t="s">
        <v>660</v>
      </c>
      <c r="F671" t="s">
        <v>230</v>
      </c>
      <c r="G671" s="18" t="str">
        <f t="shared" si="42"/>
        <v>Catalogo principal</v>
      </c>
      <c r="H671" s="43" t="s">
        <v>121</v>
      </c>
      <c r="I671" s="37" t="s">
        <v>67</v>
      </c>
      <c r="J671" t="s">
        <v>4697</v>
      </c>
      <c r="K671" t="s">
        <v>40</v>
      </c>
      <c r="L671" s="70" t="s">
        <v>21</v>
      </c>
      <c r="M671" s="70" t="s">
        <v>3946</v>
      </c>
      <c r="N671" s="37" t="s">
        <v>67</v>
      </c>
      <c r="O671" s="37" t="s">
        <v>67</v>
      </c>
      <c r="P671" s="37" t="s">
        <v>230</v>
      </c>
      <c r="Q671" s="75" t="s">
        <v>660</v>
      </c>
      <c r="R671" t="s">
        <v>3696</v>
      </c>
      <c r="S671" s="38">
        <v>1925</v>
      </c>
      <c r="T671">
        <v>1</v>
      </c>
      <c r="U671">
        <v>0</v>
      </c>
      <c r="V671" s="43">
        <f>SUMIF(ResumenCotizacion!$C:$C,E671,ResumenCotizacion!$P:$P)</f>
        <v>0</v>
      </c>
      <c r="W671" s="68">
        <f>IF(H671="USD",S671*SolCotizacion!$J$18,S671)</f>
        <v>7552718.25</v>
      </c>
      <c r="X671" s="3">
        <f>ROUND(W671/(1-VLOOKUP("Total porcentaje:",ResumenCotizacion!$F:$H,3,0)),2)</f>
        <v>8209476.3600000003</v>
      </c>
      <c r="Y671" s="3">
        <f t="shared" si="43"/>
        <v>0</v>
      </c>
    </row>
    <row r="672" spans="1:25" ht="14.25" x14ac:dyDescent="0.2">
      <c r="A672" s="18" t="str">
        <f t="shared" si="40"/>
        <v>Catalogo principalOVS_ES ACADEMICOPL7-00062</v>
      </c>
      <c r="B672" s="18" t="str">
        <f t="shared" si="41"/>
        <v>PL7-00062OVS_ES ACADEMICO</v>
      </c>
      <c r="C672" s="18"/>
      <c r="D672" t="s">
        <v>122</v>
      </c>
      <c r="E672" t="s">
        <v>661</v>
      </c>
      <c r="F672" t="s">
        <v>230</v>
      </c>
      <c r="G672" s="18" t="str">
        <f t="shared" si="42"/>
        <v>Catalogo principal</v>
      </c>
      <c r="H672" s="43" t="s">
        <v>121</v>
      </c>
      <c r="I672" s="37" t="s">
        <v>67</v>
      </c>
      <c r="J672" t="s">
        <v>4698</v>
      </c>
      <c r="K672" t="s">
        <v>40</v>
      </c>
      <c r="L672" s="70" t="s">
        <v>21</v>
      </c>
      <c r="M672" s="70" t="s">
        <v>3946</v>
      </c>
      <c r="N672" s="37" t="s">
        <v>67</v>
      </c>
      <c r="O672" s="37" t="s">
        <v>67</v>
      </c>
      <c r="P672" s="37" t="s">
        <v>230</v>
      </c>
      <c r="Q672" s="75" t="s">
        <v>661</v>
      </c>
      <c r="R672" t="s">
        <v>3696</v>
      </c>
      <c r="S672" s="38">
        <v>1925</v>
      </c>
      <c r="T672">
        <v>1</v>
      </c>
      <c r="U672">
        <v>0</v>
      </c>
      <c r="V672" s="43">
        <f>SUMIF(ResumenCotizacion!$C:$C,E672,ResumenCotizacion!$P:$P)</f>
        <v>0</v>
      </c>
      <c r="W672" s="68">
        <f>IF(H672="USD",S672*SolCotizacion!$J$18,S672)</f>
        <v>7552718.25</v>
      </c>
      <c r="X672" s="3">
        <f>ROUND(W672/(1-VLOOKUP("Total porcentaje:",ResumenCotizacion!$F:$H,3,0)),2)</f>
        <v>8209476.3600000003</v>
      </c>
      <c r="Y672" s="3">
        <f t="shared" si="43"/>
        <v>0</v>
      </c>
    </row>
    <row r="673" spans="1:25" ht="14.25" x14ac:dyDescent="0.2">
      <c r="A673" s="18" t="str">
        <f t="shared" si="40"/>
        <v>Catalogo principalOVS_ES ACADEMICOQD4-00001</v>
      </c>
      <c r="B673" s="18" t="str">
        <f t="shared" si="41"/>
        <v>QD4-00001OVS_ES ACADEMICO</v>
      </c>
      <c r="C673" s="18"/>
      <c r="D673" t="s">
        <v>122</v>
      </c>
      <c r="E673" t="s">
        <v>662</v>
      </c>
      <c r="F673" t="s">
        <v>230</v>
      </c>
      <c r="G673" s="18" t="str">
        <f t="shared" si="42"/>
        <v>Catalogo principal</v>
      </c>
      <c r="H673" s="43" t="s">
        <v>121</v>
      </c>
      <c r="I673" s="37" t="s">
        <v>67</v>
      </c>
      <c r="J673" t="s">
        <v>4699</v>
      </c>
      <c r="K673" t="s">
        <v>40</v>
      </c>
      <c r="L673" s="70" t="s">
        <v>21</v>
      </c>
      <c r="M673" s="70" t="s">
        <v>3966</v>
      </c>
      <c r="N673" s="37" t="s">
        <v>67</v>
      </c>
      <c r="O673" s="37" t="s">
        <v>67</v>
      </c>
      <c r="P673" s="37" t="s">
        <v>230</v>
      </c>
      <c r="Q673" s="75" t="s">
        <v>662</v>
      </c>
      <c r="R673" t="s">
        <v>3691</v>
      </c>
      <c r="S673" s="38">
        <v>0.6</v>
      </c>
      <c r="T673">
        <v>1</v>
      </c>
      <c r="U673">
        <v>0</v>
      </c>
      <c r="V673" s="43">
        <f>SUMIF(ResumenCotizacion!$C:$C,E673,ResumenCotizacion!$P:$P)</f>
        <v>0</v>
      </c>
      <c r="W673" s="68">
        <f>IF(H673="USD",S673*SolCotizacion!$J$18,S673)</f>
        <v>2354.0939999999996</v>
      </c>
      <c r="X673" s="3">
        <f>ROUND(W673/(1-VLOOKUP("Total porcentaje:",ResumenCotizacion!$F:$H,3,0)),2)</f>
        <v>2558.8000000000002</v>
      </c>
      <c r="Y673" s="3">
        <f t="shared" si="43"/>
        <v>0</v>
      </c>
    </row>
    <row r="674" spans="1:25" ht="14.25" x14ac:dyDescent="0.2">
      <c r="A674" s="18" t="str">
        <f t="shared" si="40"/>
        <v>Catalogo principalOVS_ES ACADEMICOQD4-00002</v>
      </c>
      <c r="B674" s="18" t="str">
        <f t="shared" si="41"/>
        <v>QD4-00002OVS_ES ACADEMICO</v>
      </c>
      <c r="C674" s="18"/>
      <c r="D674" t="s">
        <v>122</v>
      </c>
      <c r="E674" t="s">
        <v>663</v>
      </c>
      <c r="F674" t="s">
        <v>230</v>
      </c>
      <c r="G674" s="18" t="str">
        <f t="shared" si="42"/>
        <v>Catalogo principal</v>
      </c>
      <c r="H674" s="43" t="s">
        <v>121</v>
      </c>
      <c r="I674" s="37" t="s">
        <v>67</v>
      </c>
      <c r="J674" t="s">
        <v>4700</v>
      </c>
      <c r="K674" t="s">
        <v>40</v>
      </c>
      <c r="L674" s="70" t="s">
        <v>21</v>
      </c>
      <c r="M674" s="70" t="s">
        <v>3966</v>
      </c>
      <c r="N674" s="37" t="s">
        <v>67</v>
      </c>
      <c r="O674" s="37" t="s">
        <v>67</v>
      </c>
      <c r="P674" s="37" t="s">
        <v>230</v>
      </c>
      <c r="Q674" s="75" t="s">
        <v>663</v>
      </c>
      <c r="R674" t="s">
        <v>3691</v>
      </c>
      <c r="S674" s="38">
        <v>0.6</v>
      </c>
      <c r="T674">
        <v>1</v>
      </c>
      <c r="U674">
        <v>0</v>
      </c>
      <c r="V674" s="43">
        <f>SUMIF(ResumenCotizacion!$C:$C,E674,ResumenCotizacion!$P:$P)</f>
        <v>0</v>
      </c>
      <c r="W674" s="68">
        <f>IF(H674="USD",S674*SolCotizacion!$J$18,S674)</f>
        <v>2354.0939999999996</v>
      </c>
      <c r="X674" s="3">
        <f>ROUND(W674/(1-VLOOKUP("Total porcentaje:",ResumenCotizacion!$F:$H,3,0)),2)</f>
        <v>2558.8000000000002</v>
      </c>
      <c r="Y674" s="3">
        <f t="shared" si="43"/>
        <v>0</v>
      </c>
    </row>
    <row r="675" spans="1:25" ht="14.25" x14ac:dyDescent="0.2">
      <c r="A675" s="18" t="str">
        <f t="shared" si="40"/>
        <v>Catalogo principalOVS_ES ACADEMICOQD5-00001</v>
      </c>
      <c r="B675" s="18" t="str">
        <f t="shared" si="41"/>
        <v>QD5-00001OVS_ES ACADEMICO</v>
      </c>
      <c r="C675" s="18"/>
      <c r="D675" t="s">
        <v>122</v>
      </c>
      <c r="E675" t="s">
        <v>664</v>
      </c>
      <c r="F675" t="s">
        <v>230</v>
      </c>
      <c r="G675" s="18" t="str">
        <f t="shared" si="42"/>
        <v>Catalogo principal</v>
      </c>
      <c r="H675" s="43" t="s">
        <v>121</v>
      </c>
      <c r="I675" s="37" t="s">
        <v>67</v>
      </c>
      <c r="J675" t="s">
        <v>4701</v>
      </c>
      <c r="K675" t="s">
        <v>40</v>
      </c>
      <c r="L675" s="70" t="s">
        <v>21</v>
      </c>
      <c r="M675" s="70" t="s">
        <v>3966</v>
      </c>
      <c r="N675" s="37" t="s">
        <v>67</v>
      </c>
      <c r="O675" s="37" t="s">
        <v>67</v>
      </c>
      <c r="P675" s="37" t="s">
        <v>230</v>
      </c>
      <c r="Q675" s="75" t="s">
        <v>664</v>
      </c>
      <c r="R675" t="s">
        <v>3691</v>
      </c>
      <c r="S675" s="38">
        <v>0.6</v>
      </c>
      <c r="T675">
        <v>1</v>
      </c>
      <c r="U675">
        <v>0</v>
      </c>
      <c r="V675" s="43">
        <f>SUMIF(ResumenCotizacion!$C:$C,E675,ResumenCotizacion!$P:$P)</f>
        <v>0</v>
      </c>
      <c r="W675" s="68">
        <f>IF(H675="USD",S675*SolCotizacion!$J$18,S675)</f>
        <v>2354.0939999999996</v>
      </c>
      <c r="X675" s="3">
        <f>ROUND(W675/(1-VLOOKUP("Total porcentaje:",ResumenCotizacion!$F:$H,3,0)),2)</f>
        <v>2558.8000000000002</v>
      </c>
      <c r="Y675" s="3">
        <f t="shared" si="43"/>
        <v>0</v>
      </c>
    </row>
    <row r="676" spans="1:25" ht="14.25" x14ac:dyDescent="0.2">
      <c r="A676" s="18" t="str">
        <f t="shared" si="40"/>
        <v>Catalogo principalOVS_ES ACADEMICOR18-03497</v>
      </c>
      <c r="B676" s="18" t="str">
        <f t="shared" si="41"/>
        <v>R18-03497OVS_ES ACADEMICO</v>
      </c>
      <c r="C676" s="18"/>
      <c r="D676" t="s">
        <v>122</v>
      </c>
      <c r="E676" t="s">
        <v>665</v>
      </c>
      <c r="F676" t="s">
        <v>230</v>
      </c>
      <c r="G676" s="18" t="str">
        <f t="shared" si="42"/>
        <v>Catalogo principal</v>
      </c>
      <c r="H676" s="43" t="s">
        <v>121</v>
      </c>
      <c r="I676" s="37" t="s">
        <v>67</v>
      </c>
      <c r="J676" t="s">
        <v>4702</v>
      </c>
      <c r="K676" t="s">
        <v>40</v>
      </c>
      <c r="L676" s="70" t="s">
        <v>21</v>
      </c>
      <c r="M676" s="70" t="s">
        <v>3946</v>
      </c>
      <c r="N676" s="37" t="s">
        <v>67</v>
      </c>
      <c r="O676" s="37" t="s">
        <v>67</v>
      </c>
      <c r="P676" s="37" t="s">
        <v>230</v>
      </c>
      <c r="Q676" s="75" t="s">
        <v>665</v>
      </c>
      <c r="R676" t="s">
        <v>3696</v>
      </c>
      <c r="S676" s="38">
        <v>3.59</v>
      </c>
      <c r="T676">
        <v>1</v>
      </c>
      <c r="U676">
        <v>0</v>
      </c>
      <c r="V676" s="43">
        <f>SUMIF(ResumenCotizacion!$C:$C,E676,ResumenCotizacion!$P:$P)</f>
        <v>0</v>
      </c>
      <c r="W676" s="68">
        <f>IF(H676="USD",S676*SolCotizacion!$J$18,S676)</f>
        <v>14085.329099999999</v>
      </c>
      <c r="X676" s="3">
        <f>ROUND(W676/(1-VLOOKUP("Total porcentaje:",ResumenCotizacion!$F:$H,3,0)),2)</f>
        <v>15310.14</v>
      </c>
      <c r="Y676" s="3">
        <f t="shared" si="43"/>
        <v>0</v>
      </c>
    </row>
    <row r="677" spans="1:25" ht="14.25" x14ac:dyDescent="0.2">
      <c r="A677" s="18" t="str">
        <f t="shared" si="40"/>
        <v>Catalogo principalOVS_ES ACADEMICOR18-03498</v>
      </c>
      <c r="B677" s="18" t="str">
        <f t="shared" si="41"/>
        <v>R18-03498OVS_ES ACADEMICO</v>
      </c>
      <c r="C677" s="18"/>
      <c r="D677" t="s">
        <v>122</v>
      </c>
      <c r="E677" t="s">
        <v>666</v>
      </c>
      <c r="F677" t="s">
        <v>230</v>
      </c>
      <c r="G677" s="18" t="str">
        <f t="shared" si="42"/>
        <v>Catalogo principal</v>
      </c>
      <c r="H677" s="43" t="s">
        <v>121</v>
      </c>
      <c r="I677" s="37" t="s">
        <v>67</v>
      </c>
      <c r="J677" t="s">
        <v>4703</v>
      </c>
      <c r="K677" t="s">
        <v>40</v>
      </c>
      <c r="L677" s="70" t="s">
        <v>21</v>
      </c>
      <c r="M677" s="70" t="s">
        <v>3946</v>
      </c>
      <c r="N677" s="37" t="s">
        <v>67</v>
      </c>
      <c r="O677" s="37" t="s">
        <v>67</v>
      </c>
      <c r="P677" s="37" t="s">
        <v>230</v>
      </c>
      <c r="Q677" s="75" t="s">
        <v>666</v>
      </c>
      <c r="R677" t="s">
        <v>3696</v>
      </c>
      <c r="S677" s="38">
        <v>3.59</v>
      </c>
      <c r="T677">
        <v>1</v>
      </c>
      <c r="U677">
        <v>0</v>
      </c>
      <c r="V677" s="43">
        <f>SUMIF(ResumenCotizacion!$C:$C,E677,ResumenCotizacion!$P:$P)</f>
        <v>0</v>
      </c>
      <c r="W677" s="68">
        <f>IF(H677="USD",S677*SolCotizacion!$J$18,S677)</f>
        <v>14085.329099999999</v>
      </c>
      <c r="X677" s="3">
        <f>ROUND(W677/(1-VLOOKUP("Total porcentaje:",ResumenCotizacion!$F:$H,3,0)),2)</f>
        <v>15310.14</v>
      </c>
      <c r="Y677" s="3">
        <f t="shared" si="43"/>
        <v>0</v>
      </c>
    </row>
    <row r="678" spans="1:25" ht="14.25" x14ac:dyDescent="0.2">
      <c r="A678" s="18" t="str">
        <f t="shared" si="40"/>
        <v>Catalogo principalOVS_ES ACADEMICOR18-03499</v>
      </c>
      <c r="B678" s="18" t="str">
        <f t="shared" si="41"/>
        <v>R18-03499OVS_ES ACADEMICO</v>
      </c>
      <c r="C678" s="18"/>
      <c r="D678" t="s">
        <v>122</v>
      </c>
      <c r="E678" t="s">
        <v>667</v>
      </c>
      <c r="F678" t="s">
        <v>230</v>
      </c>
      <c r="G678" s="18" t="str">
        <f t="shared" si="42"/>
        <v>Catalogo principal</v>
      </c>
      <c r="H678" s="43" t="s">
        <v>121</v>
      </c>
      <c r="I678" s="37" t="s">
        <v>67</v>
      </c>
      <c r="J678" t="s">
        <v>4704</v>
      </c>
      <c r="K678" t="s">
        <v>40</v>
      </c>
      <c r="L678" s="70" t="s">
        <v>21</v>
      </c>
      <c r="M678" s="70" t="s">
        <v>3946</v>
      </c>
      <c r="N678" s="37" t="s">
        <v>67</v>
      </c>
      <c r="O678" s="37" t="s">
        <v>67</v>
      </c>
      <c r="P678" s="37" t="s">
        <v>230</v>
      </c>
      <c r="Q678" s="75" t="s">
        <v>667</v>
      </c>
      <c r="R678" t="s">
        <v>3696</v>
      </c>
      <c r="S678" s="38">
        <v>3.59</v>
      </c>
      <c r="T678">
        <v>1</v>
      </c>
      <c r="U678">
        <v>0</v>
      </c>
      <c r="V678" s="43">
        <f>SUMIF(ResumenCotizacion!$C:$C,E678,ResumenCotizacion!$P:$P)</f>
        <v>0</v>
      </c>
      <c r="W678" s="68">
        <f>IF(H678="USD",S678*SolCotizacion!$J$18,S678)</f>
        <v>14085.329099999999</v>
      </c>
      <c r="X678" s="3">
        <f>ROUND(W678/(1-VLOOKUP("Total porcentaje:",ResumenCotizacion!$F:$H,3,0)),2)</f>
        <v>15310.14</v>
      </c>
      <c r="Y678" s="3">
        <f t="shared" si="43"/>
        <v>0</v>
      </c>
    </row>
    <row r="679" spans="1:25" ht="14.25" x14ac:dyDescent="0.2">
      <c r="A679" s="18" t="str">
        <f t="shared" si="40"/>
        <v>Catalogo principalOVS_ES ACADEMICOR18-03500</v>
      </c>
      <c r="B679" s="18" t="str">
        <f t="shared" si="41"/>
        <v>R18-03500OVS_ES ACADEMICO</v>
      </c>
      <c r="C679" s="18"/>
      <c r="D679" t="s">
        <v>122</v>
      </c>
      <c r="E679" t="s">
        <v>668</v>
      </c>
      <c r="F679" t="s">
        <v>230</v>
      </c>
      <c r="G679" s="18" t="str">
        <f t="shared" si="42"/>
        <v>Catalogo principal</v>
      </c>
      <c r="H679" s="43" t="s">
        <v>121</v>
      </c>
      <c r="I679" s="37" t="s">
        <v>67</v>
      </c>
      <c r="J679" t="s">
        <v>4705</v>
      </c>
      <c r="K679" t="s">
        <v>40</v>
      </c>
      <c r="L679" s="70" t="s">
        <v>21</v>
      </c>
      <c r="M679" s="70" t="s">
        <v>3946</v>
      </c>
      <c r="N679" s="37" t="s">
        <v>67</v>
      </c>
      <c r="O679" s="37" t="s">
        <v>67</v>
      </c>
      <c r="P679" s="37" t="s">
        <v>230</v>
      </c>
      <c r="Q679" s="75" t="s">
        <v>668</v>
      </c>
      <c r="R679" t="s">
        <v>3696</v>
      </c>
      <c r="S679" s="38">
        <v>3.59</v>
      </c>
      <c r="T679">
        <v>1</v>
      </c>
      <c r="U679">
        <v>0</v>
      </c>
      <c r="V679" s="43">
        <f>SUMIF(ResumenCotizacion!$C:$C,E679,ResumenCotizacion!$P:$P)</f>
        <v>0</v>
      </c>
      <c r="W679" s="68">
        <f>IF(H679="USD",S679*SolCotizacion!$J$18,S679)</f>
        <v>14085.329099999999</v>
      </c>
      <c r="X679" s="3">
        <f>ROUND(W679/(1-VLOOKUP("Total porcentaje:",ResumenCotizacion!$F:$H,3,0)),2)</f>
        <v>15310.14</v>
      </c>
      <c r="Y679" s="3">
        <f t="shared" si="43"/>
        <v>0</v>
      </c>
    </row>
    <row r="680" spans="1:25" ht="14.25" x14ac:dyDescent="0.2">
      <c r="A680" s="18" t="str">
        <f t="shared" si="40"/>
        <v>Catalogo principalOVS_ES ACADEMICOR18-03501</v>
      </c>
      <c r="B680" s="18" t="str">
        <f t="shared" si="41"/>
        <v>R18-03501OVS_ES ACADEMICO</v>
      </c>
      <c r="C680" s="18"/>
      <c r="D680" t="s">
        <v>122</v>
      </c>
      <c r="E680" t="s">
        <v>669</v>
      </c>
      <c r="F680" t="s">
        <v>230</v>
      </c>
      <c r="G680" s="18" t="str">
        <f t="shared" si="42"/>
        <v>Catalogo principal</v>
      </c>
      <c r="H680" s="43" t="s">
        <v>121</v>
      </c>
      <c r="I680" s="37" t="s">
        <v>67</v>
      </c>
      <c r="J680" t="s">
        <v>4706</v>
      </c>
      <c r="K680" t="s">
        <v>40</v>
      </c>
      <c r="L680" s="70" t="s">
        <v>21</v>
      </c>
      <c r="M680" s="70" t="s">
        <v>3946</v>
      </c>
      <c r="N680" s="37" t="s">
        <v>67</v>
      </c>
      <c r="O680" s="37" t="s">
        <v>67</v>
      </c>
      <c r="P680" s="37" t="s">
        <v>230</v>
      </c>
      <c r="Q680" s="75" t="s">
        <v>669</v>
      </c>
      <c r="R680" t="s">
        <v>3696</v>
      </c>
      <c r="S680" s="38">
        <v>0.31</v>
      </c>
      <c r="T680">
        <v>1</v>
      </c>
      <c r="U680">
        <v>0</v>
      </c>
      <c r="V680" s="43">
        <f>SUMIF(ResumenCotizacion!$C:$C,E680,ResumenCotizacion!$P:$P)</f>
        <v>0</v>
      </c>
      <c r="W680" s="68">
        <f>IF(H680="USD",S680*SolCotizacion!$J$18,S680)</f>
        <v>1216.2819</v>
      </c>
      <c r="X680" s="3">
        <f>ROUND(W680/(1-VLOOKUP("Total porcentaje:",ResumenCotizacion!$F:$H,3,0)),2)</f>
        <v>1322.05</v>
      </c>
      <c r="Y680" s="3">
        <f t="shared" si="43"/>
        <v>0</v>
      </c>
    </row>
    <row r="681" spans="1:25" ht="14.25" x14ac:dyDescent="0.2">
      <c r="A681" s="18" t="str">
        <f t="shared" si="40"/>
        <v>Catalogo principalOVS_ES ACADEMICOR18-03502</v>
      </c>
      <c r="B681" s="18" t="str">
        <f t="shared" si="41"/>
        <v>R18-03502OVS_ES ACADEMICO</v>
      </c>
      <c r="C681" s="18"/>
      <c r="D681" t="s">
        <v>122</v>
      </c>
      <c r="E681" t="s">
        <v>670</v>
      </c>
      <c r="F681" t="s">
        <v>230</v>
      </c>
      <c r="G681" s="18" t="str">
        <f t="shared" si="42"/>
        <v>Catalogo principal</v>
      </c>
      <c r="H681" s="43" t="s">
        <v>121</v>
      </c>
      <c r="I681" s="37" t="s">
        <v>67</v>
      </c>
      <c r="J681" t="s">
        <v>4707</v>
      </c>
      <c r="K681" t="s">
        <v>40</v>
      </c>
      <c r="L681" s="70" t="s">
        <v>21</v>
      </c>
      <c r="M681" s="70" t="s">
        <v>3946</v>
      </c>
      <c r="N681" s="37" t="s">
        <v>67</v>
      </c>
      <c r="O681" s="37" t="s">
        <v>67</v>
      </c>
      <c r="P681" s="37" t="s">
        <v>230</v>
      </c>
      <c r="Q681" s="75" t="s">
        <v>670</v>
      </c>
      <c r="R681" t="s">
        <v>3696</v>
      </c>
      <c r="S681" s="38">
        <v>0.31</v>
      </c>
      <c r="T681">
        <v>1</v>
      </c>
      <c r="U681">
        <v>0</v>
      </c>
      <c r="V681" s="43">
        <f>SUMIF(ResumenCotizacion!$C:$C,E681,ResumenCotizacion!$P:$P)</f>
        <v>0</v>
      </c>
      <c r="W681" s="68">
        <f>IF(H681="USD",S681*SolCotizacion!$J$18,S681)</f>
        <v>1216.2819</v>
      </c>
      <c r="X681" s="3">
        <f>ROUND(W681/(1-VLOOKUP("Total porcentaje:",ResumenCotizacion!$F:$H,3,0)),2)</f>
        <v>1322.05</v>
      </c>
      <c r="Y681" s="3">
        <f t="shared" si="43"/>
        <v>0</v>
      </c>
    </row>
    <row r="682" spans="1:25" ht="14.25" x14ac:dyDescent="0.2">
      <c r="A682" s="18" t="str">
        <f t="shared" si="40"/>
        <v>Catalogo principalOVS_ES ACADEMICOR39-01107</v>
      </c>
      <c r="B682" s="18" t="str">
        <f t="shared" si="41"/>
        <v>R39-01107OVS_ES ACADEMICO</v>
      </c>
      <c r="C682" s="18"/>
      <c r="D682" t="s">
        <v>122</v>
      </c>
      <c r="E682" t="s">
        <v>671</v>
      </c>
      <c r="F682" t="s">
        <v>230</v>
      </c>
      <c r="G682" s="18" t="str">
        <f t="shared" si="42"/>
        <v>Catalogo principal</v>
      </c>
      <c r="H682" s="43" t="s">
        <v>121</v>
      </c>
      <c r="I682" s="37" t="s">
        <v>67</v>
      </c>
      <c r="J682" t="s">
        <v>4708</v>
      </c>
      <c r="K682" t="s">
        <v>40</v>
      </c>
      <c r="L682" s="70" t="s">
        <v>21</v>
      </c>
      <c r="M682" s="70" t="s">
        <v>3946</v>
      </c>
      <c r="N682" s="37" t="s">
        <v>67</v>
      </c>
      <c r="O682" s="37" t="s">
        <v>67</v>
      </c>
      <c r="P682" s="37" t="s">
        <v>230</v>
      </c>
      <c r="Q682" s="75" t="s">
        <v>671</v>
      </c>
      <c r="R682" t="s">
        <v>3696</v>
      </c>
      <c r="S682" s="38">
        <v>213</v>
      </c>
      <c r="T682">
        <v>1</v>
      </c>
      <c r="U682">
        <v>0</v>
      </c>
      <c r="V682" s="43">
        <f>SUMIF(ResumenCotizacion!$C:$C,E682,ResumenCotizacion!$P:$P)</f>
        <v>0</v>
      </c>
      <c r="W682" s="68">
        <f>IF(H682="USD",S682*SolCotizacion!$J$18,S682)</f>
        <v>835703.37</v>
      </c>
      <c r="X682" s="3">
        <f>ROUND(W682/(1-VLOOKUP("Total porcentaje:",ResumenCotizacion!$F:$H,3,0)),2)</f>
        <v>908373.23</v>
      </c>
      <c r="Y682" s="3">
        <f t="shared" si="43"/>
        <v>0</v>
      </c>
    </row>
    <row r="683" spans="1:25" ht="14.25" x14ac:dyDescent="0.2">
      <c r="A683" s="18" t="str">
        <f t="shared" si="40"/>
        <v>Catalogo principalOVS_ES ACADEMICOR39-01108</v>
      </c>
      <c r="B683" s="18" t="str">
        <f t="shared" si="41"/>
        <v>R39-01108OVS_ES ACADEMICO</v>
      </c>
      <c r="C683" s="18"/>
      <c r="D683" t="s">
        <v>122</v>
      </c>
      <c r="E683" t="s">
        <v>672</v>
      </c>
      <c r="F683" t="s">
        <v>230</v>
      </c>
      <c r="G683" s="18" t="str">
        <f t="shared" si="42"/>
        <v>Catalogo principal</v>
      </c>
      <c r="H683" s="43" t="s">
        <v>121</v>
      </c>
      <c r="I683" s="37" t="s">
        <v>67</v>
      </c>
      <c r="J683" t="s">
        <v>4709</v>
      </c>
      <c r="K683" t="s">
        <v>40</v>
      </c>
      <c r="L683" s="70" t="s">
        <v>21</v>
      </c>
      <c r="M683" s="70" t="s">
        <v>3946</v>
      </c>
      <c r="N683" s="37" t="s">
        <v>67</v>
      </c>
      <c r="O683" s="37" t="s">
        <v>67</v>
      </c>
      <c r="P683" s="37" t="s">
        <v>230</v>
      </c>
      <c r="Q683" s="75" t="s">
        <v>672</v>
      </c>
      <c r="R683" t="s">
        <v>3696</v>
      </c>
      <c r="S683" s="38">
        <v>213</v>
      </c>
      <c r="T683">
        <v>1</v>
      </c>
      <c r="U683">
        <v>0</v>
      </c>
      <c r="V683" s="43">
        <f>SUMIF(ResumenCotizacion!$C:$C,E683,ResumenCotizacion!$P:$P)</f>
        <v>0</v>
      </c>
      <c r="W683" s="68">
        <f>IF(H683="USD",S683*SolCotizacion!$J$18,S683)</f>
        <v>835703.37</v>
      </c>
      <c r="X683" s="3">
        <f>ROUND(W683/(1-VLOOKUP("Total porcentaje:",ResumenCotizacion!$F:$H,3,0)),2)</f>
        <v>908373.23</v>
      </c>
      <c r="Y683" s="3">
        <f t="shared" si="43"/>
        <v>0</v>
      </c>
    </row>
    <row r="684" spans="1:25" ht="14.25" x14ac:dyDescent="0.2">
      <c r="A684" s="18" t="str">
        <f t="shared" si="40"/>
        <v>Catalogo principalOVS_ES ACADEMICOS2Y-00001</v>
      </c>
      <c r="B684" s="18" t="str">
        <f t="shared" si="41"/>
        <v>S2Y-00001OVS_ES ACADEMICO</v>
      </c>
      <c r="C684" s="18"/>
      <c r="D684" t="s">
        <v>122</v>
      </c>
      <c r="E684" t="s">
        <v>673</v>
      </c>
      <c r="F684" t="s">
        <v>230</v>
      </c>
      <c r="G684" s="18" t="str">
        <f t="shared" si="42"/>
        <v>Catalogo principal</v>
      </c>
      <c r="H684" s="43" t="s">
        <v>121</v>
      </c>
      <c r="I684" s="37" t="s">
        <v>67</v>
      </c>
      <c r="J684" t="s">
        <v>4710</v>
      </c>
      <c r="K684" t="s">
        <v>40</v>
      </c>
      <c r="L684" s="70" t="s">
        <v>21</v>
      </c>
      <c r="M684" s="70" t="s">
        <v>3966</v>
      </c>
      <c r="N684" s="37" t="s">
        <v>67</v>
      </c>
      <c r="O684" s="37" t="s">
        <v>67</v>
      </c>
      <c r="P684" s="37" t="s">
        <v>230</v>
      </c>
      <c r="Q684" s="75" t="s">
        <v>673</v>
      </c>
      <c r="R684" t="s">
        <v>3691</v>
      </c>
      <c r="S684" s="38">
        <v>1.8</v>
      </c>
      <c r="T684">
        <v>1</v>
      </c>
      <c r="U684">
        <v>0</v>
      </c>
      <c r="V684" s="43">
        <f>SUMIF(ResumenCotizacion!$C:$C,E684,ResumenCotizacion!$P:$P)</f>
        <v>0</v>
      </c>
      <c r="W684" s="68">
        <f>IF(H684="USD",S684*SolCotizacion!$J$18,S684)</f>
        <v>7062.2820000000002</v>
      </c>
      <c r="X684" s="3">
        <f>ROUND(W684/(1-VLOOKUP("Total porcentaje:",ResumenCotizacion!$F:$H,3,0)),2)</f>
        <v>7676.39</v>
      </c>
      <c r="Y684" s="3">
        <f t="shared" si="43"/>
        <v>0</v>
      </c>
    </row>
    <row r="685" spans="1:25" ht="14.25" x14ac:dyDescent="0.2">
      <c r="A685" s="18" t="str">
        <f t="shared" si="40"/>
        <v>Catalogo principalOVS_ES ACADEMICOS2Y-00002</v>
      </c>
      <c r="B685" s="18" t="str">
        <f t="shared" si="41"/>
        <v>S2Y-00002OVS_ES ACADEMICO</v>
      </c>
      <c r="C685" s="18"/>
      <c r="D685" t="s">
        <v>122</v>
      </c>
      <c r="E685" t="s">
        <v>674</v>
      </c>
      <c r="F685" t="s">
        <v>230</v>
      </c>
      <c r="G685" s="18" t="str">
        <f t="shared" si="42"/>
        <v>Catalogo principal</v>
      </c>
      <c r="H685" s="43" t="s">
        <v>121</v>
      </c>
      <c r="I685" s="37" t="s">
        <v>67</v>
      </c>
      <c r="J685" t="s">
        <v>4711</v>
      </c>
      <c r="K685" t="s">
        <v>40</v>
      </c>
      <c r="L685" s="70" t="s">
        <v>21</v>
      </c>
      <c r="M685" s="70" t="s">
        <v>3966</v>
      </c>
      <c r="N685" s="37" t="s">
        <v>67</v>
      </c>
      <c r="O685" s="37" t="s">
        <v>67</v>
      </c>
      <c r="P685" s="37" t="s">
        <v>230</v>
      </c>
      <c r="Q685" s="75" t="s">
        <v>674</v>
      </c>
      <c r="R685" t="s">
        <v>3691</v>
      </c>
      <c r="S685" s="38">
        <v>0</v>
      </c>
      <c r="T685">
        <v>1</v>
      </c>
      <c r="U685">
        <v>0</v>
      </c>
      <c r="V685" s="43">
        <f>SUMIF(ResumenCotizacion!$C:$C,E685,ResumenCotizacion!$P:$P)</f>
        <v>0</v>
      </c>
      <c r="W685" s="68">
        <f>IF(H685="USD",S685*SolCotizacion!$J$18,S685)</f>
        <v>0</v>
      </c>
      <c r="X685" s="3">
        <f>ROUND(W685/(1-VLOOKUP("Total porcentaje:",ResumenCotizacion!$F:$H,3,0)),2)</f>
        <v>0</v>
      </c>
      <c r="Y685" s="3">
        <f t="shared" si="43"/>
        <v>0</v>
      </c>
    </row>
    <row r="686" spans="1:25" ht="14.25" x14ac:dyDescent="0.2">
      <c r="A686" s="18" t="str">
        <f t="shared" si="40"/>
        <v>Catalogo principalOVS_ES ACADEMICOS2Y-00003</v>
      </c>
      <c r="B686" s="18" t="str">
        <f t="shared" si="41"/>
        <v>S2Y-00003OVS_ES ACADEMICO</v>
      </c>
      <c r="C686" s="18"/>
      <c r="D686" t="s">
        <v>122</v>
      </c>
      <c r="E686" t="s">
        <v>675</v>
      </c>
      <c r="F686" t="s">
        <v>230</v>
      </c>
      <c r="G686" s="18" t="str">
        <f t="shared" si="42"/>
        <v>Catalogo principal</v>
      </c>
      <c r="H686" s="43" t="s">
        <v>121</v>
      </c>
      <c r="I686" s="37" t="s">
        <v>67</v>
      </c>
      <c r="J686" t="s">
        <v>4712</v>
      </c>
      <c r="K686" t="s">
        <v>40</v>
      </c>
      <c r="L686" s="70" t="s">
        <v>21</v>
      </c>
      <c r="M686" s="70" t="s">
        <v>3966</v>
      </c>
      <c r="N686" s="37" t="s">
        <v>67</v>
      </c>
      <c r="O686" s="37" t="s">
        <v>67</v>
      </c>
      <c r="P686" s="37" t="s">
        <v>230</v>
      </c>
      <c r="Q686" s="75" t="s">
        <v>675</v>
      </c>
      <c r="R686" t="s">
        <v>3691</v>
      </c>
      <c r="S686" s="38">
        <v>0</v>
      </c>
      <c r="T686">
        <v>1</v>
      </c>
      <c r="U686">
        <v>0</v>
      </c>
      <c r="V686" s="43">
        <f>SUMIF(ResumenCotizacion!$C:$C,E686,ResumenCotizacion!$P:$P)</f>
        <v>0</v>
      </c>
      <c r="W686" s="68">
        <f>IF(H686="USD",S686*SolCotizacion!$J$18,S686)</f>
        <v>0</v>
      </c>
      <c r="X686" s="3">
        <f>ROUND(W686/(1-VLOOKUP("Total porcentaje:",ResumenCotizacion!$F:$H,3,0)),2)</f>
        <v>0</v>
      </c>
      <c r="Y686" s="3">
        <f t="shared" si="43"/>
        <v>0</v>
      </c>
    </row>
    <row r="687" spans="1:25" ht="14.25" x14ac:dyDescent="0.2">
      <c r="A687" s="18" t="str">
        <f t="shared" si="40"/>
        <v>Catalogo principalOVS_ES ACADEMICOS2Y-00006</v>
      </c>
      <c r="B687" s="18" t="str">
        <f t="shared" si="41"/>
        <v>S2Y-00006OVS_ES ACADEMICO</v>
      </c>
      <c r="C687" s="18"/>
      <c r="D687" t="s">
        <v>122</v>
      </c>
      <c r="E687" t="s">
        <v>676</v>
      </c>
      <c r="F687" t="s">
        <v>230</v>
      </c>
      <c r="G687" s="18" t="str">
        <f t="shared" si="42"/>
        <v>Catalogo principal</v>
      </c>
      <c r="H687" s="43" t="s">
        <v>121</v>
      </c>
      <c r="I687" s="37" t="s">
        <v>67</v>
      </c>
      <c r="J687" t="s">
        <v>4713</v>
      </c>
      <c r="K687" t="s">
        <v>40</v>
      </c>
      <c r="L687" s="70" t="s">
        <v>21</v>
      </c>
      <c r="M687" s="70" t="s">
        <v>3966</v>
      </c>
      <c r="N687" s="37" t="s">
        <v>67</v>
      </c>
      <c r="O687" s="37" t="s">
        <v>67</v>
      </c>
      <c r="P687" s="37" t="s">
        <v>230</v>
      </c>
      <c r="Q687" s="75" t="s">
        <v>676</v>
      </c>
      <c r="R687" t="s">
        <v>3691</v>
      </c>
      <c r="S687" s="38">
        <v>1.8</v>
      </c>
      <c r="T687">
        <v>1</v>
      </c>
      <c r="U687">
        <v>0</v>
      </c>
      <c r="V687" s="43">
        <f>SUMIF(ResumenCotizacion!$C:$C,E687,ResumenCotizacion!$P:$P)</f>
        <v>0</v>
      </c>
      <c r="W687" s="68">
        <f>IF(H687="USD",S687*SolCotizacion!$J$18,S687)</f>
        <v>7062.2820000000002</v>
      </c>
      <c r="X687" s="3">
        <f>ROUND(W687/(1-VLOOKUP("Total porcentaje:",ResumenCotizacion!$F:$H,3,0)),2)</f>
        <v>7676.39</v>
      </c>
      <c r="Y687" s="3">
        <f t="shared" si="43"/>
        <v>0</v>
      </c>
    </row>
    <row r="688" spans="1:25" ht="14.25" x14ac:dyDescent="0.2">
      <c r="A688" s="18" t="str">
        <f t="shared" si="40"/>
        <v>Catalogo principalOVS_ES ACADEMICOS2Y-00007</v>
      </c>
      <c r="B688" s="18" t="str">
        <f t="shared" si="41"/>
        <v>S2Y-00007OVS_ES ACADEMICO</v>
      </c>
      <c r="C688" s="18"/>
      <c r="D688" t="s">
        <v>122</v>
      </c>
      <c r="E688" t="s">
        <v>677</v>
      </c>
      <c r="F688" t="s">
        <v>230</v>
      </c>
      <c r="G688" s="18" t="str">
        <f t="shared" si="42"/>
        <v>Catalogo principal</v>
      </c>
      <c r="H688" s="43" t="s">
        <v>121</v>
      </c>
      <c r="I688" s="37" t="s">
        <v>67</v>
      </c>
      <c r="J688" t="s">
        <v>4714</v>
      </c>
      <c r="K688" t="s">
        <v>40</v>
      </c>
      <c r="L688" s="70" t="s">
        <v>21</v>
      </c>
      <c r="M688" s="70" t="s">
        <v>3966</v>
      </c>
      <c r="N688" s="37" t="s">
        <v>67</v>
      </c>
      <c r="O688" s="37" t="s">
        <v>67</v>
      </c>
      <c r="P688" s="37" t="s">
        <v>230</v>
      </c>
      <c r="Q688" s="75" t="s">
        <v>677</v>
      </c>
      <c r="R688" t="s">
        <v>3691</v>
      </c>
      <c r="S688" s="38">
        <v>1.8</v>
      </c>
      <c r="T688">
        <v>1</v>
      </c>
      <c r="U688">
        <v>0</v>
      </c>
      <c r="V688" s="43">
        <f>SUMIF(ResumenCotizacion!$C:$C,E688,ResumenCotizacion!$P:$P)</f>
        <v>0</v>
      </c>
      <c r="W688" s="68">
        <f>IF(H688="USD",S688*SolCotizacion!$J$18,S688)</f>
        <v>7062.2820000000002</v>
      </c>
      <c r="X688" s="3">
        <f>ROUND(W688/(1-VLOOKUP("Total porcentaje:",ResumenCotizacion!$F:$H,3,0)),2)</f>
        <v>7676.39</v>
      </c>
      <c r="Y688" s="3">
        <f t="shared" si="43"/>
        <v>0</v>
      </c>
    </row>
    <row r="689" spans="1:25" ht="14.25" x14ac:dyDescent="0.2">
      <c r="A689" s="18" t="str">
        <f t="shared" si="40"/>
        <v>Catalogo principalOVS_ES ACADEMICOS3Y-00001</v>
      </c>
      <c r="B689" s="18" t="str">
        <f t="shared" si="41"/>
        <v>S3Y-00001OVS_ES ACADEMICO</v>
      </c>
      <c r="C689" s="18"/>
      <c r="D689" t="s">
        <v>122</v>
      </c>
      <c r="E689" t="s">
        <v>678</v>
      </c>
      <c r="F689" t="s">
        <v>230</v>
      </c>
      <c r="G689" s="18" t="str">
        <f t="shared" si="42"/>
        <v>Catalogo principal</v>
      </c>
      <c r="H689" s="43" t="s">
        <v>121</v>
      </c>
      <c r="I689" s="37" t="s">
        <v>67</v>
      </c>
      <c r="J689" t="s">
        <v>4715</v>
      </c>
      <c r="K689" t="s">
        <v>40</v>
      </c>
      <c r="L689" s="70" t="s">
        <v>21</v>
      </c>
      <c r="M689" s="70" t="s">
        <v>3966</v>
      </c>
      <c r="N689" s="37" t="s">
        <v>67</v>
      </c>
      <c r="O689" s="37" t="s">
        <v>67</v>
      </c>
      <c r="P689" s="37" t="s">
        <v>230</v>
      </c>
      <c r="Q689" s="75" t="s">
        <v>678</v>
      </c>
      <c r="R689" t="s">
        <v>3691</v>
      </c>
      <c r="S689" s="38">
        <v>2.2999999999999998</v>
      </c>
      <c r="T689">
        <v>1</v>
      </c>
      <c r="U689">
        <v>0</v>
      </c>
      <c r="V689" s="43">
        <f>SUMIF(ResumenCotizacion!$C:$C,E689,ResumenCotizacion!$P:$P)</f>
        <v>0</v>
      </c>
      <c r="W689" s="68">
        <f>IF(H689="USD",S689*SolCotizacion!$J$18,S689)</f>
        <v>9024.0269999999982</v>
      </c>
      <c r="X689" s="3">
        <f>ROUND(W689/(1-VLOOKUP("Total porcentaje:",ResumenCotizacion!$F:$H,3,0)),2)</f>
        <v>9808.73</v>
      </c>
      <c r="Y689" s="3">
        <f t="shared" si="43"/>
        <v>0</v>
      </c>
    </row>
    <row r="690" spans="1:25" ht="14.25" x14ac:dyDescent="0.2">
      <c r="A690" s="18" t="str">
        <f t="shared" si="40"/>
        <v>Catalogo principalOVS_ES ACADEMICOS3Y-00002</v>
      </c>
      <c r="B690" s="18" t="str">
        <f t="shared" si="41"/>
        <v>S3Y-00002OVS_ES ACADEMICO</v>
      </c>
      <c r="C690" s="18"/>
      <c r="D690" t="s">
        <v>122</v>
      </c>
      <c r="E690" t="s">
        <v>679</v>
      </c>
      <c r="F690" t="s">
        <v>230</v>
      </c>
      <c r="G690" s="18" t="str">
        <f t="shared" si="42"/>
        <v>Catalogo principal</v>
      </c>
      <c r="H690" s="43" t="s">
        <v>121</v>
      </c>
      <c r="I690" s="37" t="s">
        <v>67</v>
      </c>
      <c r="J690" t="s">
        <v>4716</v>
      </c>
      <c r="K690" t="s">
        <v>40</v>
      </c>
      <c r="L690" s="70" t="s">
        <v>21</v>
      </c>
      <c r="M690" s="70" t="s">
        <v>3966</v>
      </c>
      <c r="N690" s="37" t="s">
        <v>67</v>
      </c>
      <c r="O690" s="37" t="s">
        <v>67</v>
      </c>
      <c r="P690" s="37" t="s">
        <v>230</v>
      </c>
      <c r="Q690" s="75" t="s">
        <v>679</v>
      </c>
      <c r="R690" t="s">
        <v>3691</v>
      </c>
      <c r="S690" s="38">
        <v>2.2999999999999998</v>
      </c>
      <c r="T690">
        <v>1</v>
      </c>
      <c r="U690">
        <v>0</v>
      </c>
      <c r="V690" s="43">
        <f>SUMIF(ResumenCotizacion!$C:$C,E690,ResumenCotizacion!$P:$P)</f>
        <v>0</v>
      </c>
      <c r="W690" s="68">
        <f>IF(H690="USD",S690*SolCotizacion!$J$18,S690)</f>
        <v>9024.0269999999982</v>
      </c>
      <c r="X690" s="3">
        <f>ROUND(W690/(1-VLOOKUP("Total porcentaje:",ResumenCotizacion!$F:$H,3,0)),2)</f>
        <v>9808.73</v>
      </c>
      <c r="Y690" s="3">
        <f t="shared" si="43"/>
        <v>0</v>
      </c>
    </row>
    <row r="691" spans="1:25" ht="14.25" x14ac:dyDescent="0.2">
      <c r="A691" s="18" t="str">
        <f t="shared" si="40"/>
        <v>Catalogo principalOVS_ES ACADEMICOS3Y-00004</v>
      </c>
      <c r="B691" s="18" t="str">
        <f t="shared" si="41"/>
        <v>S3Y-00004OVS_ES ACADEMICO</v>
      </c>
      <c r="C691" s="18"/>
      <c r="D691" t="s">
        <v>122</v>
      </c>
      <c r="E691" t="s">
        <v>680</v>
      </c>
      <c r="F691" t="s">
        <v>230</v>
      </c>
      <c r="G691" s="18" t="str">
        <f t="shared" si="42"/>
        <v>Catalogo principal</v>
      </c>
      <c r="H691" s="43" t="s">
        <v>121</v>
      </c>
      <c r="I691" s="37" t="s">
        <v>67</v>
      </c>
      <c r="J691" t="s">
        <v>4717</v>
      </c>
      <c r="K691" t="s">
        <v>40</v>
      </c>
      <c r="L691" s="70" t="s">
        <v>21</v>
      </c>
      <c r="M691" s="70" t="s">
        <v>3966</v>
      </c>
      <c r="N691" s="37" t="s">
        <v>67</v>
      </c>
      <c r="O691" s="37" t="s">
        <v>67</v>
      </c>
      <c r="P691" s="37" t="s">
        <v>230</v>
      </c>
      <c r="Q691" s="75" t="s">
        <v>680</v>
      </c>
      <c r="R691" t="s">
        <v>3691</v>
      </c>
      <c r="S691" s="38">
        <v>0</v>
      </c>
      <c r="T691">
        <v>1</v>
      </c>
      <c r="U691">
        <v>0</v>
      </c>
      <c r="V691" s="43">
        <f>SUMIF(ResumenCotizacion!$C:$C,E691,ResumenCotizacion!$P:$P)</f>
        <v>0</v>
      </c>
      <c r="W691" s="68">
        <f>IF(H691="USD",S691*SolCotizacion!$J$18,S691)</f>
        <v>0</v>
      </c>
      <c r="X691" s="3">
        <f>ROUND(W691/(1-VLOOKUP("Total porcentaje:",ResumenCotizacion!$F:$H,3,0)),2)</f>
        <v>0</v>
      </c>
      <c r="Y691" s="3">
        <f t="shared" si="43"/>
        <v>0</v>
      </c>
    </row>
    <row r="692" spans="1:25" ht="14.25" x14ac:dyDescent="0.2">
      <c r="A692" s="18" t="str">
        <f t="shared" si="40"/>
        <v>Catalogo principalOVS_ES ACADEMICOS3Y-00005</v>
      </c>
      <c r="B692" s="18" t="str">
        <f t="shared" si="41"/>
        <v>S3Y-00005OVS_ES ACADEMICO</v>
      </c>
      <c r="C692" s="18"/>
      <c r="D692" t="s">
        <v>122</v>
      </c>
      <c r="E692" t="s">
        <v>681</v>
      </c>
      <c r="F692" t="s">
        <v>230</v>
      </c>
      <c r="G692" s="18" t="str">
        <f t="shared" si="42"/>
        <v>Catalogo principal</v>
      </c>
      <c r="H692" s="43" t="s">
        <v>121</v>
      </c>
      <c r="I692" s="37" t="s">
        <v>67</v>
      </c>
      <c r="J692" t="s">
        <v>4718</v>
      </c>
      <c r="K692" t="s">
        <v>40</v>
      </c>
      <c r="L692" s="70" t="s">
        <v>21</v>
      </c>
      <c r="M692" s="70" t="s">
        <v>3966</v>
      </c>
      <c r="N692" s="37" t="s">
        <v>67</v>
      </c>
      <c r="O692" s="37" t="s">
        <v>67</v>
      </c>
      <c r="P692" s="37" t="s">
        <v>230</v>
      </c>
      <c r="Q692" s="75" t="s">
        <v>681</v>
      </c>
      <c r="R692" t="s">
        <v>3691</v>
      </c>
      <c r="S692" s="38">
        <v>0</v>
      </c>
      <c r="T692">
        <v>1</v>
      </c>
      <c r="U692">
        <v>0</v>
      </c>
      <c r="V692" s="43">
        <f>SUMIF(ResumenCotizacion!$C:$C,E692,ResumenCotizacion!$P:$P)</f>
        <v>0</v>
      </c>
      <c r="W692" s="68">
        <f>IF(H692="USD",S692*SolCotizacion!$J$18,S692)</f>
        <v>0</v>
      </c>
      <c r="X692" s="3">
        <f>ROUND(W692/(1-VLOOKUP("Total porcentaje:",ResumenCotizacion!$F:$H,3,0)),2)</f>
        <v>0</v>
      </c>
      <c r="Y692" s="3">
        <f t="shared" si="43"/>
        <v>0</v>
      </c>
    </row>
    <row r="693" spans="1:25" ht="14.25" x14ac:dyDescent="0.2">
      <c r="A693" s="18" t="str">
        <f t="shared" si="40"/>
        <v>Catalogo principalOVS_ES ACADEMICOS3Y-00010</v>
      </c>
      <c r="B693" s="18" t="str">
        <f t="shared" si="41"/>
        <v>S3Y-00010OVS_ES ACADEMICO</v>
      </c>
      <c r="C693" s="18"/>
      <c r="D693" t="s">
        <v>122</v>
      </c>
      <c r="E693" t="s">
        <v>682</v>
      </c>
      <c r="F693" t="s">
        <v>230</v>
      </c>
      <c r="G693" s="18" t="str">
        <f t="shared" si="42"/>
        <v>Catalogo principal</v>
      </c>
      <c r="H693" s="43" t="s">
        <v>121</v>
      </c>
      <c r="I693" s="37" t="s">
        <v>67</v>
      </c>
      <c r="J693" t="s">
        <v>4719</v>
      </c>
      <c r="K693" t="s">
        <v>40</v>
      </c>
      <c r="L693" s="70" t="s">
        <v>21</v>
      </c>
      <c r="M693" s="70" t="s">
        <v>3966</v>
      </c>
      <c r="N693" s="37" t="s">
        <v>67</v>
      </c>
      <c r="O693" s="37" t="s">
        <v>67</v>
      </c>
      <c r="P693" s="37" t="s">
        <v>230</v>
      </c>
      <c r="Q693" s="75" t="s">
        <v>682</v>
      </c>
      <c r="R693" t="s">
        <v>3691</v>
      </c>
      <c r="S693" s="38">
        <v>2.2999999999999998</v>
      </c>
      <c r="T693">
        <v>1</v>
      </c>
      <c r="U693">
        <v>0</v>
      </c>
      <c r="V693" s="43">
        <f>SUMIF(ResumenCotizacion!$C:$C,E693,ResumenCotizacion!$P:$P)</f>
        <v>0</v>
      </c>
      <c r="W693" s="68">
        <f>IF(H693="USD",S693*SolCotizacion!$J$18,S693)</f>
        <v>9024.0269999999982</v>
      </c>
      <c r="X693" s="3">
        <f>ROUND(W693/(1-VLOOKUP("Total porcentaje:",ResumenCotizacion!$F:$H,3,0)),2)</f>
        <v>9808.73</v>
      </c>
      <c r="Y693" s="3">
        <f t="shared" si="43"/>
        <v>0</v>
      </c>
    </row>
    <row r="694" spans="1:25" ht="14.25" x14ac:dyDescent="0.2">
      <c r="A694" s="18" t="str">
        <f t="shared" si="40"/>
        <v>Catalogo principalOVS_ES ACADEMICOS3Y-00011</v>
      </c>
      <c r="B694" s="18" t="str">
        <f t="shared" si="41"/>
        <v>S3Y-00011OVS_ES ACADEMICO</v>
      </c>
      <c r="C694" s="18"/>
      <c r="D694" t="s">
        <v>122</v>
      </c>
      <c r="E694" t="s">
        <v>683</v>
      </c>
      <c r="F694" t="s">
        <v>230</v>
      </c>
      <c r="G694" s="18" t="str">
        <f t="shared" si="42"/>
        <v>Catalogo principal</v>
      </c>
      <c r="H694" s="43" t="s">
        <v>121</v>
      </c>
      <c r="I694" s="37" t="s">
        <v>67</v>
      </c>
      <c r="J694" t="s">
        <v>4720</v>
      </c>
      <c r="K694" t="s">
        <v>40</v>
      </c>
      <c r="L694" s="70" t="s">
        <v>21</v>
      </c>
      <c r="M694" s="70" t="s">
        <v>3966</v>
      </c>
      <c r="N694" s="37" t="s">
        <v>67</v>
      </c>
      <c r="O694" s="37" t="s">
        <v>67</v>
      </c>
      <c r="P694" s="37" t="s">
        <v>230</v>
      </c>
      <c r="Q694" s="75" t="s">
        <v>683</v>
      </c>
      <c r="R694" t="s">
        <v>3691</v>
      </c>
      <c r="S694" s="38">
        <v>2.2999999999999998</v>
      </c>
      <c r="T694">
        <v>1</v>
      </c>
      <c r="U694">
        <v>0</v>
      </c>
      <c r="V694" s="43">
        <f>SUMIF(ResumenCotizacion!$C:$C,E694,ResumenCotizacion!$P:$P)</f>
        <v>0</v>
      </c>
      <c r="W694" s="68">
        <f>IF(H694="USD",S694*SolCotizacion!$J$18,S694)</f>
        <v>9024.0269999999982</v>
      </c>
      <c r="X694" s="3">
        <f>ROUND(W694/(1-VLOOKUP("Total porcentaje:",ResumenCotizacion!$F:$H,3,0)),2)</f>
        <v>9808.73</v>
      </c>
      <c r="Y694" s="3">
        <f t="shared" si="43"/>
        <v>0</v>
      </c>
    </row>
    <row r="695" spans="1:25" ht="14.25" x14ac:dyDescent="0.2">
      <c r="A695" s="18" t="str">
        <f t="shared" si="40"/>
        <v>Catalogo principalOVS_ES ACADEMICOS3Y-00012</v>
      </c>
      <c r="B695" s="18" t="str">
        <f t="shared" si="41"/>
        <v>S3Y-00012OVS_ES ACADEMICO</v>
      </c>
      <c r="C695" s="18"/>
      <c r="D695" t="s">
        <v>122</v>
      </c>
      <c r="E695" t="s">
        <v>684</v>
      </c>
      <c r="F695" t="s">
        <v>230</v>
      </c>
      <c r="G695" s="18" t="str">
        <f t="shared" si="42"/>
        <v>Catalogo principal</v>
      </c>
      <c r="H695" s="43" t="s">
        <v>121</v>
      </c>
      <c r="I695" s="37" t="s">
        <v>67</v>
      </c>
      <c r="J695" t="s">
        <v>4721</v>
      </c>
      <c r="K695" t="s">
        <v>40</v>
      </c>
      <c r="L695" s="70" t="s">
        <v>21</v>
      </c>
      <c r="M695" s="70" t="s">
        <v>3966</v>
      </c>
      <c r="N695" s="37" t="s">
        <v>67</v>
      </c>
      <c r="O695" s="37" t="s">
        <v>67</v>
      </c>
      <c r="P695" s="37" t="s">
        <v>230</v>
      </c>
      <c r="Q695" s="75" t="s">
        <v>684</v>
      </c>
      <c r="R695" t="s">
        <v>3691</v>
      </c>
      <c r="S695" s="38">
        <v>2.2999999999999998</v>
      </c>
      <c r="T695">
        <v>1</v>
      </c>
      <c r="U695">
        <v>0</v>
      </c>
      <c r="V695" s="43">
        <f>SUMIF(ResumenCotizacion!$C:$C,E695,ResumenCotizacion!$P:$P)</f>
        <v>0</v>
      </c>
      <c r="W695" s="68">
        <f>IF(H695="USD",S695*SolCotizacion!$J$18,S695)</f>
        <v>9024.0269999999982</v>
      </c>
      <c r="X695" s="3">
        <f>ROUND(W695/(1-VLOOKUP("Total porcentaje:",ResumenCotizacion!$F:$H,3,0)),2)</f>
        <v>9808.73</v>
      </c>
      <c r="Y695" s="3">
        <f t="shared" si="43"/>
        <v>0</v>
      </c>
    </row>
    <row r="696" spans="1:25" ht="14.25" x14ac:dyDescent="0.2">
      <c r="A696" s="18" t="str">
        <f t="shared" si="40"/>
        <v>Catalogo principalOVS_ES ACADEMICOS3Y-00013</v>
      </c>
      <c r="B696" s="18" t="str">
        <f t="shared" si="41"/>
        <v>S3Y-00013OVS_ES ACADEMICO</v>
      </c>
      <c r="C696" s="18"/>
      <c r="D696" t="s">
        <v>122</v>
      </c>
      <c r="E696" t="s">
        <v>685</v>
      </c>
      <c r="F696" t="s">
        <v>230</v>
      </c>
      <c r="G696" s="18" t="str">
        <f t="shared" si="42"/>
        <v>Catalogo principal</v>
      </c>
      <c r="H696" s="43" t="s">
        <v>121</v>
      </c>
      <c r="I696" s="37" t="s">
        <v>67</v>
      </c>
      <c r="J696" t="s">
        <v>4722</v>
      </c>
      <c r="K696" t="s">
        <v>40</v>
      </c>
      <c r="L696" s="70" t="s">
        <v>21</v>
      </c>
      <c r="M696" s="70" t="s">
        <v>3966</v>
      </c>
      <c r="N696" s="37" t="s">
        <v>67</v>
      </c>
      <c r="O696" s="37" t="s">
        <v>67</v>
      </c>
      <c r="P696" s="37" t="s">
        <v>230</v>
      </c>
      <c r="Q696" s="75" t="s">
        <v>685</v>
      </c>
      <c r="R696" t="s">
        <v>3691</v>
      </c>
      <c r="S696" s="38">
        <v>2.2999999999999998</v>
      </c>
      <c r="T696">
        <v>1</v>
      </c>
      <c r="U696">
        <v>0</v>
      </c>
      <c r="V696" s="43">
        <f>SUMIF(ResumenCotizacion!$C:$C,E696,ResumenCotizacion!$P:$P)</f>
        <v>0</v>
      </c>
      <c r="W696" s="68">
        <f>IF(H696="USD",S696*SolCotizacion!$J$18,S696)</f>
        <v>9024.0269999999982</v>
      </c>
      <c r="X696" s="3">
        <f>ROUND(W696/(1-VLOOKUP("Total porcentaje:",ResumenCotizacion!$F:$H,3,0)),2)</f>
        <v>9808.73</v>
      </c>
      <c r="Y696" s="3">
        <f t="shared" si="43"/>
        <v>0</v>
      </c>
    </row>
    <row r="697" spans="1:25" ht="14.25" x14ac:dyDescent="0.2">
      <c r="A697" s="18" t="str">
        <f t="shared" si="40"/>
        <v>Catalogo principalOVS_ES ACADEMICOT6L-00250</v>
      </c>
      <c r="B697" s="18" t="str">
        <f t="shared" si="41"/>
        <v>T6L-00250OVS_ES ACADEMICO</v>
      </c>
      <c r="C697" s="18"/>
      <c r="D697" t="s">
        <v>122</v>
      </c>
      <c r="E697" t="s">
        <v>686</v>
      </c>
      <c r="F697" t="s">
        <v>230</v>
      </c>
      <c r="G697" s="18" t="str">
        <f t="shared" si="42"/>
        <v>Catalogo principal</v>
      </c>
      <c r="H697" s="43" t="s">
        <v>121</v>
      </c>
      <c r="I697" s="37" t="s">
        <v>67</v>
      </c>
      <c r="J697" t="s">
        <v>4723</v>
      </c>
      <c r="K697" t="s">
        <v>40</v>
      </c>
      <c r="L697" s="70" t="s">
        <v>21</v>
      </c>
      <c r="M697" s="70" t="s">
        <v>3963</v>
      </c>
      <c r="N697" s="37" t="s">
        <v>67</v>
      </c>
      <c r="O697" s="37" t="s">
        <v>67</v>
      </c>
      <c r="P697" s="37" t="s">
        <v>230</v>
      </c>
      <c r="Q697" s="75" t="s">
        <v>686</v>
      </c>
      <c r="R697" t="s">
        <v>3696</v>
      </c>
      <c r="S697" s="38">
        <v>161</v>
      </c>
      <c r="T697">
        <v>1</v>
      </c>
      <c r="U697">
        <v>0</v>
      </c>
      <c r="V697" s="43">
        <f>SUMIF(ResumenCotizacion!$C:$C,E697,ResumenCotizacion!$P:$P)</f>
        <v>0</v>
      </c>
      <c r="W697" s="68">
        <f>IF(H697="USD",S697*SolCotizacion!$J$18,S697)</f>
        <v>631681.89</v>
      </c>
      <c r="X697" s="3">
        <f>ROUND(W697/(1-VLOOKUP("Total porcentaje:",ResumenCotizacion!$F:$H,3,0)),2)</f>
        <v>686610.75</v>
      </c>
      <c r="Y697" s="3">
        <f t="shared" si="43"/>
        <v>0</v>
      </c>
    </row>
    <row r="698" spans="1:25" ht="14.25" x14ac:dyDescent="0.2">
      <c r="A698" s="18" t="str">
        <f t="shared" si="40"/>
        <v>Catalogo principalOVS_ES ACADEMICOT6L-00251</v>
      </c>
      <c r="B698" s="18" t="str">
        <f t="shared" si="41"/>
        <v>T6L-00251OVS_ES ACADEMICO</v>
      </c>
      <c r="C698" s="18"/>
      <c r="D698" t="s">
        <v>122</v>
      </c>
      <c r="E698" t="s">
        <v>687</v>
      </c>
      <c r="F698" t="s">
        <v>230</v>
      </c>
      <c r="G698" s="18" t="str">
        <f t="shared" si="42"/>
        <v>Catalogo principal</v>
      </c>
      <c r="H698" s="43" t="s">
        <v>121</v>
      </c>
      <c r="I698" s="37" t="s">
        <v>67</v>
      </c>
      <c r="J698" t="s">
        <v>4724</v>
      </c>
      <c r="K698" t="s">
        <v>40</v>
      </c>
      <c r="L698" s="70" t="s">
        <v>21</v>
      </c>
      <c r="M698" s="70" t="s">
        <v>3963</v>
      </c>
      <c r="N698" s="37" t="s">
        <v>67</v>
      </c>
      <c r="O698" s="37" t="s">
        <v>67</v>
      </c>
      <c r="P698" s="37" t="s">
        <v>230</v>
      </c>
      <c r="Q698" s="75" t="s">
        <v>687</v>
      </c>
      <c r="R698" t="s">
        <v>3696</v>
      </c>
      <c r="S698" s="38">
        <v>161</v>
      </c>
      <c r="T698">
        <v>1</v>
      </c>
      <c r="U698">
        <v>0</v>
      </c>
      <c r="V698" s="43">
        <f>SUMIF(ResumenCotizacion!$C:$C,E698,ResumenCotizacion!$P:$P)</f>
        <v>0</v>
      </c>
      <c r="W698" s="68">
        <f>IF(H698="USD",S698*SolCotizacion!$J$18,S698)</f>
        <v>631681.89</v>
      </c>
      <c r="X698" s="3">
        <f>ROUND(W698/(1-VLOOKUP("Total porcentaje:",ResumenCotizacion!$F:$H,3,0)),2)</f>
        <v>686610.75</v>
      </c>
      <c r="Y698" s="3">
        <f t="shared" si="43"/>
        <v>0</v>
      </c>
    </row>
    <row r="699" spans="1:25" ht="14.25" x14ac:dyDescent="0.2">
      <c r="A699" s="18" t="str">
        <f t="shared" si="40"/>
        <v>Catalogo principalOVS_ES ACADEMICOT98-02611</v>
      </c>
      <c r="B699" s="18" t="str">
        <f t="shared" si="41"/>
        <v>T98-02611OVS_ES ACADEMICO</v>
      </c>
      <c r="C699" s="18"/>
      <c r="D699" t="s">
        <v>122</v>
      </c>
      <c r="E699" t="s">
        <v>688</v>
      </c>
      <c r="F699" t="s">
        <v>230</v>
      </c>
      <c r="G699" s="18" t="str">
        <f t="shared" si="42"/>
        <v>Catalogo principal</v>
      </c>
      <c r="H699" s="43" t="s">
        <v>121</v>
      </c>
      <c r="I699" s="37" t="s">
        <v>67</v>
      </c>
      <c r="J699" t="s">
        <v>4725</v>
      </c>
      <c r="K699" t="s">
        <v>40</v>
      </c>
      <c r="L699" s="70" t="s">
        <v>21</v>
      </c>
      <c r="M699" s="70" t="s">
        <v>3946</v>
      </c>
      <c r="N699" s="37" t="s">
        <v>67</v>
      </c>
      <c r="O699" s="37" t="s">
        <v>67</v>
      </c>
      <c r="P699" s="37" t="s">
        <v>230</v>
      </c>
      <c r="Q699" s="75" t="s">
        <v>688</v>
      </c>
      <c r="R699" t="s">
        <v>3696</v>
      </c>
      <c r="S699" s="38">
        <v>4.68</v>
      </c>
      <c r="T699">
        <v>1</v>
      </c>
      <c r="U699">
        <v>0</v>
      </c>
      <c r="V699" s="43">
        <f>SUMIF(ResumenCotizacion!$C:$C,E699,ResumenCotizacion!$P:$P)</f>
        <v>0</v>
      </c>
      <c r="W699" s="68">
        <f>IF(H699="USD",S699*SolCotizacion!$J$18,S699)</f>
        <v>18361.933199999999</v>
      </c>
      <c r="X699" s="3">
        <f>ROUND(W699/(1-VLOOKUP("Total porcentaje:",ResumenCotizacion!$F:$H,3,0)),2)</f>
        <v>19958.62</v>
      </c>
      <c r="Y699" s="3">
        <f t="shared" si="43"/>
        <v>0</v>
      </c>
    </row>
    <row r="700" spans="1:25" ht="14.25" x14ac:dyDescent="0.2">
      <c r="A700" s="18" t="str">
        <f t="shared" si="40"/>
        <v>Catalogo principalOVS_ES ACADEMICOT98-02612</v>
      </c>
      <c r="B700" s="18" t="str">
        <f t="shared" si="41"/>
        <v>T98-02612OVS_ES ACADEMICO</v>
      </c>
      <c r="C700" s="18"/>
      <c r="D700" t="s">
        <v>122</v>
      </c>
      <c r="E700" t="s">
        <v>689</v>
      </c>
      <c r="F700" t="s">
        <v>230</v>
      </c>
      <c r="G700" s="18" t="str">
        <f t="shared" si="42"/>
        <v>Catalogo principal</v>
      </c>
      <c r="H700" s="43" t="s">
        <v>121</v>
      </c>
      <c r="I700" s="37" t="s">
        <v>67</v>
      </c>
      <c r="J700" t="s">
        <v>4726</v>
      </c>
      <c r="K700" t="s">
        <v>40</v>
      </c>
      <c r="L700" s="70" t="s">
        <v>21</v>
      </c>
      <c r="M700" s="70" t="s">
        <v>3946</v>
      </c>
      <c r="N700" s="37" t="s">
        <v>67</v>
      </c>
      <c r="O700" s="37" t="s">
        <v>67</v>
      </c>
      <c r="P700" s="37" t="s">
        <v>230</v>
      </c>
      <c r="Q700" s="75" t="s">
        <v>689</v>
      </c>
      <c r="R700" t="s">
        <v>3696</v>
      </c>
      <c r="S700" s="38">
        <v>4.68</v>
      </c>
      <c r="T700">
        <v>1</v>
      </c>
      <c r="U700">
        <v>0</v>
      </c>
      <c r="V700" s="43">
        <f>SUMIF(ResumenCotizacion!$C:$C,E700,ResumenCotizacion!$P:$P)</f>
        <v>0</v>
      </c>
      <c r="W700" s="68">
        <f>IF(H700="USD",S700*SolCotizacion!$J$18,S700)</f>
        <v>18361.933199999999</v>
      </c>
      <c r="X700" s="3">
        <f>ROUND(W700/(1-VLOOKUP("Total porcentaje:",ResumenCotizacion!$F:$H,3,0)),2)</f>
        <v>19958.62</v>
      </c>
      <c r="Y700" s="3">
        <f t="shared" si="43"/>
        <v>0</v>
      </c>
    </row>
    <row r="701" spans="1:25" ht="14.25" x14ac:dyDescent="0.2">
      <c r="A701" s="18" t="str">
        <f t="shared" si="40"/>
        <v>Catalogo principalOVS_ES ACADEMICOT98-02613</v>
      </c>
      <c r="B701" s="18" t="str">
        <f t="shared" si="41"/>
        <v>T98-02613OVS_ES ACADEMICO</v>
      </c>
      <c r="C701" s="18"/>
      <c r="D701" t="s">
        <v>122</v>
      </c>
      <c r="E701" t="s">
        <v>690</v>
      </c>
      <c r="F701" t="s">
        <v>230</v>
      </c>
      <c r="G701" s="18" t="str">
        <f t="shared" si="42"/>
        <v>Catalogo principal</v>
      </c>
      <c r="H701" s="43" t="s">
        <v>121</v>
      </c>
      <c r="I701" s="37" t="s">
        <v>67</v>
      </c>
      <c r="J701" t="s">
        <v>4727</v>
      </c>
      <c r="K701" t="s">
        <v>40</v>
      </c>
      <c r="L701" s="70" t="s">
        <v>21</v>
      </c>
      <c r="M701" s="70" t="s">
        <v>3946</v>
      </c>
      <c r="N701" s="37" t="s">
        <v>67</v>
      </c>
      <c r="O701" s="37" t="s">
        <v>67</v>
      </c>
      <c r="P701" s="37" t="s">
        <v>230</v>
      </c>
      <c r="Q701" s="75" t="s">
        <v>690</v>
      </c>
      <c r="R701" t="s">
        <v>3696</v>
      </c>
      <c r="S701" s="38">
        <v>4.68</v>
      </c>
      <c r="T701">
        <v>1</v>
      </c>
      <c r="U701">
        <v>0</v>
      </c>
      <c r="V701" s="43">
        <f>SUMIF(ResumenCotizacion!$C:$C,E701,ResumenCotizacion!$P:$P)</f>
        <v>0</v>
      </c>
      <c r="W701" s="68">
        <f>IF(H701="USD",S701*SolCotizacion!$J$18,S701)</f>
        <v>18361.933199999999</v>
      </c>
      <c r="X701" s="3">
        <f>ROUND(W701/(1-VLOOKUP("Total porcentaje:",ResumenCotizacion!$F:$H,3,0)),2)</f>
        <v>19958.62</v>
      </c>
      <c r="Y701" s="3">
        <f t="shared" si="43"/>
        <v>0</v>
      </c>
    </row>
    <row r="702" spans="1:25" ht="14.25" x14ac:dyDescent="0.2">
      <c r="A702" s="18" t="str">
        <f t="shared" si="40"/>
        <v>Catalogo principalOVS_ES ACADEMICOT98-02614</v>
      </c>
      <c r="B702" s="18" t="str">
        <f t="shared" si="41"/>
        <v>T98-02614OVS_ES ACADEMICO</v>
      </c>
      <c r="C702" s="18"/>
      <c r="D702" t="s">
        <v>122</v>
      </c>
      <c r="E702" t="s">
        <v>691</v>
      </c>
      <c r="F702" t="s">
        <v>230</v>
      </c>
      <c r="G702" s="18" t="str">
        <f t="shared" si="42"/>
        <v>Catalogo principal</v>
      </c>
      <c r="H702" s="43" t="s">
        <v>121</v>
      </c>
      <c r="I702" s="37" t="s">
        <v>67</v>
      </c>
      <c r="J702" t="s">
        <v>4728</v>
      </c>
      <c r="K702" t="s">
        <v>40</v>
      </c>
      <c r="L702" s="70" t="s">
        <v>21</v>
      </c>
      <c r="M702" s="70" t="s">
        <v>3946</v>
      </c>
      <c r="N702" s="37" t="s">
        <v>67</v>
      </c>
      <c r="O702" s="37" t="s">
        <v>67</v>
      </c>
      <c r="P702" s="37" t="s">
        <v>230</v>
      </c>
      <c r="Q702" s="75" t="s">
        <v>691</v>
      </c>
      <c r="R702" t="s">
        <v>3696</v>
      </c>
      <c r="S702" s="38">
        <v>4.68</v>
      </c>
      <c r="T702">
        <v>1</v>
      </c>
      <c r="U702">
        <v>0</v>
      </c>
      <c r="V702" s="43">
        <f>SUMIF(ResumenCotizacion!$C:$C,E702,ResumenCotizacion!$P:$P)</f>
        <v>0</v>
      </c>
      <c r="W702" s="68">
        <f>IF(H702="USD",S702*SolCotizacion!$J$18,S702)</f>
        <v>18361.933199999999</v>
      </c>
      <c r="X702" s="3">
        <f>ROUND(W702/(1-VLOOKUP("Total porcentaje:",ResumenCotizacion!$F:$H,3,0)),2)</f>
        <v>19958.62</v>
      </c>
      <c r="Y702" s="3">
        <f t="shared" si="43"/>
        <v>0</v>
      </c>
    </row>
    <row r="703" spans="1:25" ht="14.25" x14ac:dyDescent="0.2">
      <c r="A703" s="18" t="str">
        <f t="shared" si="40"/>
        <v>Catalogo principalOVS_ES ACADEMICOT98-02615</v>
      </c>
      <c r="B703" s="18" t="str">
        <f t="shared" si="41"/>
        <v>T98-02615OVS_ES ACADEMICO</v>
      </c>
      <c r="C703" s="18"/>
      <c r="D703" t="s">
        <v>122</v>
      </c>
      <c r="E703" t="s">
        <v>692</v>
      </c>
      <c r="F703" t="s">
        <v>230</v>
      </c>
      <c r="G703" s="18" t="str">
        <f t="shared" si="42"/>
        <v>Catalogo principal</v>
      </c>
      <c r="H703" s="43" t="s">
        <v>121</v>
      </c>
      <c r="I703" s="37" t="s">
        <v>67</v>
      </c>
      <c r="J703" t="s">
        <v>4729</v>
      </c>
      <c r="K703" t="s">
        <v>40</v>
      </c>
      <c r="L703" s="70" t="s">
        <v>21</v>
      </c>
      <c r="M703" s="70" t="s">
        <v>3946</v>
      </c>
      <c r="N703" s="37" t="s">
        <v>67</v>
      </c>
      <c r="O703" s="37" t="s">
        <v>67</v>
      </c>
      <c r="P703" s="37" t="s">
        <v>230</v>
      </c>
      <c r="Q703" s="75" t="s">
        <v>692</v>
      </c>
      <c r="R703" t="s">
        <v>3696</v>
      </c>
      <c r="S703" s="38">
        <v>3.12</v>
      </c>
      <c r="T703">
        <v>1</v>
      </c>
      <c r="U703">
        <v>0</v>
      </c>
      <c r="V703" s="43">
        <f>SUMIF(ResumenCotizacion!$C:$C,E703,ResumenCotizacion!$P:$P)</f>
        <v>0</v>
      </c>
      <c r="W703" s="68">
        <f>IF(H703="USD",S703*SolCotizacion!$J$18,S703)</f>
        <v>12241.2888</v>
      </c>
      <c r="X703" s="3">
        <f>ROUND(W703/(1-VLOOKUP("Total porcentaje:",ResumenCotizacion!$F:$H,3,0)),2)</f>
        <v>13305.75</v>
      </c>
      <c r="Y703" s="3">
        <f t="shared" si="43"/>
        <v>0</v>
      </c>
    </row>
    <row r="704" spans="1:25" ht="14.25" x14ac:dyDescent="0.2">
      <c r="A704" s="18" t="str">
        <f t="shared" si="40"/>
        <v>Catalogo principalOVS_ES ACADEMICOT98-02616</v>
      </c>
      <c r="B704" s="18" t="str">
        <f t="shared" si="41"/>
        <v>T98-02616OVS_ES ACADEMICO</v>
      </c>
      <c r="C704" s="18"/>
      <c r="D704" t="s">
        <v>122</v>
      </c>
      <c r="E704" t="s">
        <v>693</v>
      </c>
      <c r="F704" t="s">
        <v>230</v>
      </c>
      <c r="G704" s="18" t="str">
        <f t="shared" si="42"/>
        <v>Catalogo principal</v>
      </c>
      <c r="H704" s="43" t="s">
        <v>121</v>
      </c>
      <c r="I704" s="37" t="s">
        <v>67</v>
      </c>
      <c r="J704" t="s">
        <v>4730</v>
      </c>
      <c r="K704" t="s">
        <v>40</v>
      </c>
      <c r="L704" s="70" t="s">
        <v>21</v>
      </c>
      <c r="M704" s="70" t="s">
        <v>3946</v>
      </c>
      <c r="N704" s="37" t="s">
        <v>67</v>
      </c>
      <c r="O704" s="37" t="s">
        <v>67</v>
      </c>
      <c r="P704" s="37" t="s">
        <v>230</v>
      </c>
      <c r="Q704" s="75" t="s">
        <v>693</v>
      </c>
      <c r="R704" t="s">
        <v>3696</v>
      </c>
      <c r="S704" s="38">
        <v>3.12</v>
      </c>
      <c r="T704">
        <v>1</v>
      </c>
      <c r="U704">
        <v>0</v>
      </c>
      <c r="V704" s="43">
        <f>SUMIF(ResumenCotizacion!$C:$C,E704,ResumenCotizacion!$P:$P)</f>
        <v>0</v>
      </c>
      <c r="W704" s="68">
        <f>IF(H704="USD",S704*SolCotizacion!$J$18,S704)</f>
        <v>12241.2888</v>
      </c>
      <c r="X704" s="3">
        <f>ROUND(W704/(1-VLOOKUP("Total porcentaje:",ResumenCotizacion!$F:$H,3,0)),2)</f>
        <v>13305.75</v>
      </c>
      <c r="Y704" s="3">
        <f t="shared" si="43"/>
        <v>0</v>
      </c>
    </row>
    <row r="705" spans="1:25" ht="14.25" x14ac:dyDescent="0.2">
      <c r="A705" s="18" t="str">
        <f t="shared" si="40"/>
        <v>Catalogo principalOVS_ES ACADEMICOT99-01044</v>
      </c>
      <c r="B705" s="18" t="str">
        <f t="shared" si="41"/>
        <v>T99-01044OVS_ES ACADEMICO</v>
      </c>
      <c r="C705" s="18"/>
      <c r="D705" t="s">
        <v>122</v>
      </c>
      <c r="E705" t="s">
        <v>694</v>
      </c>
      <c r="F705" t="s">
        <v>230</v>
      </c>
      <c r="G705" s="18" t="str">
        <f t="shared" si="42"/>
        <v>Catalogo principal</v>
      </c>
      <c r="H705" s="43" t="s">
        <v>121</v>
      </c>
      <c r="I705" s="37" t="s">
        <v>67</v>
      </c>
      <c r="J705" t="s">
        <v>4731</v>
      </c>
      <c r="K705" t="s">
        <v>40</v>
      </c>
      <c r="L705" s="70" t="s">
        <v>21</v>
      </c>
      <c r="M705" s="70" t="s">
        <v>3946</v>
      </c>
      <c r="N705" s="37" t="s">
        <v>67</v>
      </c>
      <c r="O705" s="37" t="s">
        <v>67</v>
      </c>
      <c r="P705" s="37" t="s">
        <v>230</v>
      </c>
      <c r="Q705" s="75" t="s">
        <v>694</v>
      </c>
      <c r="R705" t="s">
        <v>3696</v>
      </c>
      <c r="S705" s="38">
        <v>2108</v>
      </c>
      <c r="T705">
        <v>1</v>
      </c>
      <c r="U705">
        <v>0</v>
      </c>
      <c r="V705" s="43">
        <f>SUMIF(ResumenCotizacion!$C:$C,E705,ResumenCotizacion!$P:$P)</f>
        <v>0</v>
      </c>
      <c r="W705" s="68">
        <f>IF(H705="USD",S705*SolCotizacion!$J$18,S705)</f>
        <v>8270716.9199999999</v>
      </c>
      <c r="X705" s="3">
        <f>ROUND(W705/(1-VLOOKUP("Total porcentaje:",ResumenCotizacion!$F:$H,3,0)),2)</f>
        <v>8989909.6999999993</v>
      </c>
      <c r="Y705" s="3">
        <f t="shared" si="43"/>
        <v>0</v>
      </c>
    </row>
    <row r="706" spans="1:25" ht="14.25" x14ac:dyDescent="0.2">
      <c r="A706" s="18" t="str">
        <f t="shared" si="40"/>
        <v>Catalogo principalOVS_ES ACADEMICOT99-01045</v>
      </c>
      <c r="B706" s="18" t="str">
        <f t="shared" si="41"/>
        <v>T99-01045OVS_ES ACADEMICO</v>
      </c>
      <c r="C706" s="18"/>
      <c r="D706" t="s">
        <v>122</v>
      </c>
      <c r="E706" t="s">
        <v>695</v>
      </c>
      <c r="F706" t="s">
        <v>230</v>
      </c>
      <c r="G706" s="18" t="str">
        <f t="shared" si="42"/>
        <v>Catalogo principal</v>
      </c>
      <c r="H706" s="43" t="s">
        <v>121</v>
      </c>
      <c r="I706" s="37" t="s">
        <v>67</v>
      </c>
      <c r="J706" t="s">
        <v>4732</v>
      </c>
      <c r="K706" t="s">
        <v>40</v>
      </c>
      <c r="L706" s="70" t="s">
        <v>21</v>
      </c>
      <c r="M706" s="70" t="s">
        <v>3946</v>
      </c>
      <c r="N706" s="37" t="s">
        <v>67</v>
      </c>
      <c r="O706" s="37" t="s">
        <v>67</v>
      </c>
      <c r="P706" s="37" t="s">
        <v>230</v>
      </c>
      <c r="Q706" s="75" t="s">
        <v>695</v>
      </c>
      <c r="R706" t="s">
        <v>3696</v>
      </c>
      <c r="S706" s="38">
        <v>2108</v>
      </c>
      <c r="T706">
        <v>1</v>
      </c>
      <c r="U706">
        <v>0</v>
      </c>
      <c r="V706" s="43">
        <f>SUMIF(ResumenCotizacion!$C:$C,E706,ResumenCotizacion!$P:$P)</f>
        <v>0</v>
      </c>
      <c r="W706" s="68">
        <f>IF(H706="USD",S706*SolCotizacion!$J$18,S706)</f>
        <v>8270716.9199999999</v>
      </c>
      <c r="X706" s="3">
        <f>ROUND(W706/(1-VLOOKUP("Total porcentaje:",ResumenCotizacion!$F:$H,3,0)),2)</f>
        <v>8989909.6999999993</v>
      </c>
      <c r="Y706" s="3">
        <f t="shared" si="43"/>
        <v>0</v>
      </c>
    </row>
    <row r="707" spans="1:25" ht="14.25" x14ac:dyDescent="0.2">
      <c r="A707" s="18" t="str">
        <f t="shared" ref="A707:A770" si="44">D707&amp;F707&amp;E707</f>
        <v>Catalogo principalOVS_ES ACADEMICOTSC-01192</v>
      </c>
      <c r="B707" s="18" t="str">
        <f t="shared" ref="B707:B770" si="45">E707&amp;F707</f>
        <v>TSC-01192OVS_ES ACADEMICO</v>
      </c>
      <c r="C707" s="18"/>
      <c r="D707" t="s">
        <v>122</v>
      </c>
      <c r="E707" t="s">
        <v>696</v>
      </c>
      <c r="F707" t="s">
        <v>230</v>
      </c>
      <c r="G707" s="18" t="str">
        <f t="shared" ref="G707:G770" si="46">D707</f>
        <v>Catalogo principal</v>
      </c>
      <c r="H707" s="43" t="s">
        <v>121</v>
      </c>
      <c r="I707" s="37" t="s">
        <v>67</v>
      </c>
      <c r="J707" t="s">
        <v>4733</v>
      </c>
      <c r="K707" t="s">
        <v>40</v>
      </c>
      <c r="L707" s="70" t="s">
        <v>21</v>
      </c>
      <c r="M707" s="70" t="s">
        <v>3946</v>
      </c>
      <c r="N707" s="37" t="s">
        <v>67</v>
      </c>
      <c r="O707" s="37" t="s">
        <v>67</v>
      </c>
      <c r="P707" s="37" t="s">
        <v>230</v>
      </c>
      <c r="Q707" s="75" t="s">
        <v>696</v>
      </c>
      <c r="R707" t="s">
        <v>3696</v>
      </c>
      <c r="S707" s="38">
        <v>1.25</v>
      </c>
      <c r="T707">
        <v>1</v>
      </c>
      <c r="U707">
        <v>0</v>
      </c>
      <c r="V707" s="43">
        <f>SUMIF(ResumenCotizacion!$C:$C,E707,ResumenCotizacion!$P:$P)</f>
        <v>0</v>
      </c>
      <c r="W707" s="68">
        <f>IF(H707="USD",S707*SolCotizacion!$J$18,S707)</f>
        <v>4904.3624999999993</v>
      </c>
      <c r="X707" s="3">
        <f>ROUND(W707/(1-VLOOKUP("Total porcentaje:",ResumenCotizacion!$F:$H,3,0)),2)</f>
        <v>5330.83</v>
      </c>
      <c r="Y707" s="3">
        <f t="shared" ref="Y707:Y770" si="47">V707*X707</f>
        <v>0</v>
      </c>
    </row>
    <row r="708" spans="1:25" ht="14.25" x14ac:dyDescent="0.2">
      <c r="A708" s="18" t="str">
        <f t="shared" si="44"/>
        <v>Catalogo principalOVS_ES ACADEMICOTSC-01193</v>
      </c>
      <c r="B708" s="18" t="str">
        <f t="shared" si="45"/>
        <v>TSC-01193OVS_ES ACADEMICO</v>
      </c>
      <c r="C708" s="18"/>
      <c r="D708" t="s">
        <v>122</v>
      </c>
      <c r="E708" t="s">
        <v>697</v>
      </c>
      <c r="F708" t="s">
        <v>230</v>
      </c>
      <c r="G708" s="18" t="str">
        <f t="shared" si="46"/>
        <v>Catalogo principal</v>
      </c>
      <c r="H708" s="43" t="s">
        <v>121</v>
      </c>
      <c r="I708" s="37" t="s">
        <v>67</v>
      </c>
      <c r="J708" t="s">
        <v>4734</v>
      </c>
      <c r="K708" t="s">
        <v>40</v>
      </c>
      <c r="L708" s="70" t="s">
        <v>21</v>
      </c>
      <c r="M708" s="70" t="s">
        <v>3946</v>
      </c>
      <c r="N708" s="37" t="s">
        <v>67</v>
      </c>
      <c r="O708" s="37" t="s">
        <v>67</v>
      </c>
      <c r="P708" s="37" t="s">
        <v>230</v>
      </c>
      <c r="Q708" s="75" t="s">
        <v>697</v>
      </c>
      <c r="R708" t="s">
        <v>3696</v>
      </c>
      <c r="S708" s="38">
        <v>1.25</v>
      </c>
      <c r="T708">
        <v>1</v>
      </c>
      <c r="U708">
        <v>0</v>
      </c>
      <c r="V708" s="43">
        <f>SUMIF(ResumenCotizacion!$C:$C,E708,ResumenCotizacion!$P:$P)</f>
        <v>0</v>
      </c>
      <c r="W708" s="68">
        <f>IF(H708="USD",S708*SolCotizacion!$J$18,S708)</f>
        <v>4904.3624999999993</v>
      </c>
      <c r="X708" s="3">
        <f>ROUND(W708/(1-VLOOKUP("Total porcentaje:",ResumenCotizacion!$F:$H,3,0)),2)</f>
        <v>5330.83</v>
      </c>
      <c r="Y708" s="3">
        <f t="shared" si="47"/>
        <v>0</v>
      </c>
    </row>
    <row r="709" spans="1:25" ht="14.25" x14ac:dyDescent="0.2">
      <c r="A709" s="18" t="str">
        <f t="shared" si="44"/>
        <v>Catalogo principalOVS_ES ACADEMICOTSC-01194</v>
      </c>
      <c r="B709" s="18" t="str">
        <f t="shared" si="45"/>
        <v>TSC-01194OVS_ES ACADEMICO</v>
      </c>
      <c r="C709" s="18"/>
      <c r="D709" t="s">
        <v>122</v>
      </c>
      <c r="E709" t="s">
        <v>698</v>
      </c>
      <c r="F709" t="s">
        <v>230</v>
      </c>
      <c r="G709" s="18" t="str">
        <f t="shared" si="46"/>
        <v>Catalogo principal</v>
      </c>
      <c r="H709" s="43" t="s">
        <v>121</v>
      </c>
      <c r="I709" s="37" t="s">
        <v>67</v>
      </c>
      <c r="J709" t="s">
        <v>4735</v>
      </c>
      <c r="K709" t="s">
        <v>40</v>
      </c>
      <c r="L709" s="70" t="s">
        <v>21</v>
      </c>
      <c r="M709" s="70" t="s">
        <v>3946</v>
      </c>
      <c r="N709" s="37" t="s">
        <v>67</v>
      </c>
      <c r="O709" s="37" t="s">
        <v>67</v>
      </c>
      <c r="P709" s="37" t="s">
        <v>230</v>
      </c>
      <c r="Q709" s="75" t="s">
        <v>698</v>
      </c>
      <c r="R709" t="s">
        <v>3696</v>
      </c>
      <c r="S709" s="38">
        <v>1.25</v>
      </c>
      <c r="T709">
        <v>1</v>
      </c>
      <c r="U709">
        <v>0</v>
      </c>
      <c r="V709" s="43">
        <f>SUMIF(ResumenCotizacion!$C:$C,E709,ResumenCotizacion!$P:$P)</f>
        <v>0</v>
      </c>
      <c r="W709" s="68">
        <f>IF(H709="USD",S709*SolCotizacion!$J$18,S709)</f>
        <v>4904.3624999999993</v>
      </c>
      <c r="X709" s="3">
        <f>ROUND(W709/(1-VLOOKUP("Total porcentaje:",ResumenCotizacion!$F:$H,3,0)),2)</f>
        <v>5330.83</v>
      </c>
      <c r="Y709" s="3">
        <f t="shared" si="47"/>
        <v>0</v>
      </c>
    </row>
    <row r="710" spans="1:25" ht="14.25" x14ac:dyDescent="0.2">
      <c r="A710" s="18" t="str">
        <f t="shared" si="44"/>
        <v>Catalogo principalOVS_ES ACADEMICOTSC-01195</v>
      </c>
      <c r="B710" s="18" t="str">
        <f t="shared" si="45"/>
        <v>TSC-01195OVS_ES ACADEMICO</v>
      </c>
      <c r="C710" s="18"/>
      <c r="D710" t="s">
        <v>122</v>
      </c>
      <c r="E710" t="s">
        <v>699</v>
      </c>
      <c r="F710" t="s">
        <v>230</v>
      </c>
      <c r="G710" s="18" t="str">
        <f t="shared" si="46"/>
        <v>Catalogo principal</v>
      </c>
      <c r="H710" s="43" t="s">
        <v>121</v>
      </c>
      <c r="I710" s="37" t="s">
        <v>67</v>
      </c>
      <c r="J710" t="s">
        <v>4736</v>
      </c>
      <c r="K710" t="s">
        <v>40</v>
      </c>
      <c r="L710" s="70" t="s">
        <v>21</v>
      </c>
      <c r="M710" s="70" t="s">
        <v>3946</v>
      </c>
      <c r="N710" s="37" t="s">
        <v>67</v>
      </c>
      <c r="O710" s="37" t="s">
        <v>67</v>
      </c>
      <c r="P710" s="37" t="s">
        <v>230</v>
      </c>
      <c r="Q710" s="75" t="s">
        <v>699</v>
      </c>
      <c r="R710" t="s">
        <v>3696</v>
      </c>
      <c r="S710" s="38">
        <v>1.25</v>
      </c>
      <c r="T710">
        <v>1</v>
      </c>
      <c r="U710">
        <v>0</v>
      </c>
      <c r="V710" s="43">
        <f>SUMIF(ResumenCotizacion!$C:$C,E710,ResumenCotizacion!$P:$P)</f>
        <v>0</v>
      </c>
      <c r="W710" s="68">
        <f>IF(H710="USD",S710*SolCotizacion!$J$18,S710)</f>
        <v>4904.3624999999993</v>
      </c>
      <c r="X710" s="3">
        <f>ROUND(W710/(1-VLOOKUP("Total porcentaje:",ResumenCotizacion!$F:$H,3,0)),2)</f>
        <v>5330.83</v>
      </c>
      <c r="Y710" s="3">
        <f t="shared" si="47"/>
        <v>0</v>
      </c>
    </row>
    <row r="711" spans="1:25" ht="14.25" x14ac:dyDescent="0.2">
      <c r="A711" s="18" t="str">
        <f t="shared" si="44"/>
        <v>Catalogo principalOVS_ES ACADEMICOTSC-01196</v>
      </c>
      <c r="B711" s="18" t="str">
        <f t="shared" si="45"/>
        <v>TSC-01196OVS_ES ACADEMICO</v>
      </c>
      <c r="C711" s="18"/>
      <c r="D711" t="s">
        <v>122</v>
      </c>
      <c r="E711" t="s">
        <v>700</v>
      </c>
      <c r="F711" t="s">
        <v>230</v>
      </c>
      <c r="G711" s="18" t="str">
        <f t="shared" si="46"/>
        <v>Catalogo principal</v>
      </c>
      <c r="H711" s="43" t="s">
        <v>121</v>
      </c>
      <c r="I711" s="37" t="s">
        <v>67</v>
      </c>
      <c r="J711" t="s">
        <v>4737</v>
      </c>
      <c r="K711" t="s">
        <v>40</v>
      </c>
      <c r="L711" s="70" t="s">
        <v>21</v>
      </c>
      <c r="M711" s="70" t="s">
        <v>3946</v>
      </c>
      <c r="N711" s="37" t="s">
        <v>67</v>
      </c>
      <c r="O711" s="37" t="s">
        <v>67</v>
      </c>
      <c r="P711" s="37" t="s">
        <v>230</v>
      </c>
      <c r="Q711" s="75" t="s">
        <v>700</v>
      </c>
      <c r="R711" t="s">
        <v>3696</v>
      </c>
      <c r="S711" s="38">
        <v>0.94</v>
      </c>
      <c r="T711">
        <v>1</v>
      </c>
      <c r="U711">
        <v>0</v>
      </c>
      <c r="V711" s="43">
        <f>SUMIF(ResumenCotizacion!$C:$C,E711,ResumenCotizacion!$P:$P)</f>
        <v>0</v>
      </c>
      <c r="W711" s="68">
        <f>IF(H711="USD",S711*SolCotizacion!$J$18,S711)</f>
        <v>3688.0805999999998</v>
      </c>
      <c r="X711" s="3">
        <f>ROUND(W711/(1-VLOOKUP("Total porcentaje:",ResumenCotizacion!$F:$H,3,0)),2)</f>
        <v>4008.78</v>
      </c>
      <c r="Y711" s="3">
        <f t="shared" si="47"/>
        <v>0</v>
      </c>
    </row>
    <row r="712" spans="1:25" ht="14.25" x14ac:dyDescent="0.2">
      <c r="A712" s="18" t="str">
        <f t="shared" si="44"/>
        <v>Catalogo principalOVS_ES ACADEMICOTSC-01197</v>
      </c>
      <c r="B712" s="18" t="str">
        <f t="shared" si="45"/>
        <v>TSC-01197OVS_ES ACADEMICO</v>
      </c>
      <c r="C712" s="18"/>
      <c r="D712" t="s">
        <v>122</v>
      </c>
      <c r="E712" t="s">
        <v>701</v>
      </c>
      <c r="F712" t="s">
        <v>230</v>
      </c>
      <c r="G712" s="18" t="str">
        <f t="shared" si="46"/>
        <v>Catalogo principal</v>
      </c>
      <c r="H712" s="43" t="s">
        <v>121</v>
      </c>
      <c r="I712" s="37" t="s">
        <v>67</v>
      </c>
      <c r="J712" t="s">
        <v>4738</v>
      </c>
      <c r="K712" t="s">
        <v>40</v>
      </c>
      <c r="L712" s="70" t="s">
        <v>21</v>
      </c>
      <c r="M712" s="70" t="s">
        <v>3946</v>
      </c>
      <c r="N712" s="37" t="s">
        <v>67</v>
      </c>
      <c r="O712" s="37" t="s">
        <v>67</v>
      </c>
      <c r="P712" s="37" t="s">
        <v>230</v>
      </c>
      <c r="Q712" s="75" t="s">
        <v>701</v>
      </c>
      <c r="R712" t="s">
        <v>3696</v>
      </c>
      <c r="S712" s="38">
        <v>0.94</v>
      </c>
      <c r="T712">
        <v>1</v>
      </c>
      <c r="U712">
        <v>0</v>
      </c>
      <c r="V712" s="43">
        <f>SUMIF(ResumenCotizacion!$C:$C,E712,ResumenCotizacion!$P:$P)</f>
        <v>0</v>
      </c>
      <c r="W712" s="68">
        <f>IF(H712="USD",S712*SolCotizacion!$J$18,S712)</f>
        <v>3688.0805999999998</v>
      </c>
      <c r="X712" s="3">
        <f>ROUND(W712/(1-VLOOKUP("Total porcentaje:",ResumenCotizacion!$F:$H,3,0)),2)</f>
        <v>4008.78</v>
      </c>
      <c r="Y712" s="3">
        <f t="shared" si="47"/>
        <v>0</v>
      </c>
    </row>
    <row r="713" spans="1:25" ht="14.25" x14ac:dyDescent="0.2">
      <c r="A713" s="18" t="str">
        <f t="shared" si="44"/>
        <v>Catalogo principalOVS_ES ACADEMICOV7J-00715</v>
      </c>
      <c r="B713" s="18" t="str">
        <f t="shared" si="45"/>
        <v>V7J-00715OVS_ES ACADEMICO</v>
      </c>
      <c r="C713" s="18"/>
      <c r="D713" t="s">
        <v>122</v>
      </c>
      <c r="E713" t="s">
        <v>702</v>
      </c>
      <c r="F713" t="s">
        <v>230</v>
      </c>
      <c r="G713" s="18" t="str">
        <f t="shared" si="46"/>
        <v>Catalogo principal</v>
      </c>
      <c r="H713" s="43" t="s">
        <v>121</v>
      </c>
      <c r="I713" s="37" t="s">
        <v>67</v>
      </c>
      <c r="J713" t="s">
        <v>4739</v>
      </c>
      <c r="K713" t="s">
        <v>40</v>
      </c>
      <c r="L713" s="70" t="s">
        <v>21</v>
      </c>
      <c r="M713" s="70" t="s">
        <v>3946</v>
      </c>
      <c r="N713" s="37" t="s">
        <v>67</v>
      </c>
      <c r="O713" s="37" t="s">
        <v>67</v>
      </c>
      <c r="P713" s="37" t="s">
        <v>230</v>
      </c>
      <c r="Q713" s="75" t="s">
        <v>702</v>
      </c>
      <c r="R713" t="s">
        <v>3696</v>
      </c>
      <c r="S713" s="38">
        <v>46</v>
      </c>
      <c r="T713">
        <v>1</v>
      </c>
      <c r="U713">
        <v>0</v>
      </c>
      <c r="V713" s="43">
        <f>SUMIF(ResumenCotizacion!$C:$C,E713,ResumenCotizacion!$P:$P)</f>
        <v>0</v>
      </c>
      <c r="W713" s="68">
        <f>IF(H713="USD",S713*SolCotizacion!$J$18,S713)</f>
        <v>180480.53999999998</v>
      </c>
      <c r="X713" s="3">
        <f>ROUND(W713/(1-VLOOKUP("Total porcentaje:",ResumenCotizacion!$F:$H,3,0)),2)</f>
        <v>196174.5</v>
      </c>
      <c r="Y713" s="3">
        <f t="shared" si="47"/>
        <v>0</v>
      </c>
    </row>
    <row r="714" spans="1:25" ht="14.25" x14ac:dyDescent="0.2">
      <c r="A714" s="18" t="str">
        <f t="shared" si="44"/>
        <v>Catalogo principalOVS_ES ACADEMICOV7J-00716</v>
      </c>
      <c r="B714" s="18" t="str">
        <f t="shared" si="45"/>
        <v>V7J-00716OVS_ES ACADEMICO</v>
      </c>
      <c r="C714" s="18"/>
      <c r="D714" t="s">
        <v>122</v>
      </c>
      <c r="E714" t="s">
        <v>703</v>
      </c>
      <c r="F714" t="s">
        <v>230</v>
      </c>
      <c r="G714" s="18" t="str">
        <f t="shared" si="46"/>
        <v>Catalogo principal</v>
      </c>
      <c r="H714" s="43" t="s">
        <v>121</v>
      </c>
      <c r="I714" s="37" t="s">
        <v>67</v>
      </c>
      <c r="J714" t="s">
        <v>4740</v>
      </c>
      <c r="K714" t="s">
        <v>40</v>
      </c>
      <c r="L714" s="70" t="s">
        <v>21</v>
      </c>
      <c r="M714" s="70" t="s">
        <v>3946</v>
      </c>
      <c r="N714" s="37" t="s">
        <v>67</v>
      </c>
      <c r="O714" s="37" t="s">
        <v>67</v>
      </c>
      <c r="P714" s="37" t="s">
        <v>230</v>
      </c>
      <c r="Q714" s="75" t="s">
        <v>703</v>
      </c>
      <c r="R714" t="s">
        <v>3696</v>
      </c>
      <c r="S714" s="38">
        <v>46</v>
      </c>
      <c r="T714">
        <v>1</v>
      </c>
      <c r="U714">
        <v>0</v>
      </c>
      <c r="V714" s="43">
        <f>SUMIF(ResumenCotizacion!$C:$C,E714,ResumenCotizacion!$P:$P)</f>
        <v>0</v>
      </c>
      <c r="W714" s="68">
        <f>IF(H714="USD",S714*SolCotizacion!$J$18,S714)</f>
        <v>180480.53999999998</v>
      </c>
      <c r="X714" s="3">
        <f>ROUND(W714/(1-VLOOKUP("Total porcentaje:",ResumenCotizacion!$F:$H,3,0)),2)</f>
        <v>196174.5</v>
      </c>
      <c r="Y714" s="3">
        <f t="shared" si="47"/>
        <v>0</v>
      </c>
    </row>
    <row r="715" spans="1:25" ht="14.25" x14ac:dyDescent="0.2">
      <c r="A715" s="18" t="str">
        <f t="shared" si="44"/>
        <v>Catalogo principalOVS_ES ACADEMICOW06-01832</v>
      </c>
      <c r="B715" s="18" t="str">
        <f t="shared" si="45"/>
        <v>W06-01832OVS_ES ACADEMICO</v>
      </c>
      <c r="C715" s="18"/>
      <c r="D715" t="s">
        <v>122</v>
      </c>
      <c r="E715" t="s">
        <v>704</v>
      </c>
      <c r="F715" t="s">
        <v>230</v>
      </c>
      <c r="G715" s="18" t="str">
        <f t="shared" si="46"/>
        <v>Catalogo principal</v>
      </c>
      <c r="H715" s="43" t="s">
        <v>121</v>
      </c>
      <c r="I715" s="37" t="s">
        <v>67</v>
      </c>
      <c r="J715" t="s">
        <v>4741</v>
      </c>
      <c r="K715" t="s">
        <v>40</v>
      </c>
      <c r="L715" s="70" t="s">
        <v>21</v>
      </c>
      <c r="M715" s="70" t="s">
        <v>3946</v>
      </c>
      <c r="N715" s="37" t="s">
        <v>67</v>
      </c>
      <c r="O715" s="37" t="s">
        <v>67</v>
      </c>
      <c r="P715" s="37" t="s">
        <v>230</v>
      </c>
      <c r="Q715" s="75" t="s">
        <v>704</v>
      </c>
      <c r="R715" t="s">
        <v>3696</v>
      </c>
      <c r="S715" s="38">
        <v>2.34</v>
      </c>
      <c r="T715">
        <v>1</v>
      </c>
      <c r="U715">
        <v>0</v>
      </c>
      <c r="V715" s="43">
        <f>SUMIF(ResumenCotizacion!$C:$C,E715,ResumenCotizacion!$P:$P)</f>
        <v>0</v>
      </c>
      <c r="W715" s="68">
        <f>IF(H715="USD",S715*SolCotizacion!$J$18,S715)</f>
        <v>9180.9665999999997</v>
      </c>
      <c r="X715" s="3">
        <f>ROUND(W715/(1-VLOOKUP("Total porcentaje:",ResumenCotizacion!$F:$H,3,0)),2)</f>
        <v>9979.31</v>
      </c>
      <c r="Y715" s="3">
        <f t="shared" si="47"/>
        <v>0</v>
      </c>
    </row>
    <row r="716" spans="1:25" ht="14.25" x14ac:dyDescent="0.2">
      <c r="A716" s="18" t="str">
        <f t="shared" si="44"/>
        <v>Catalogo principalOVS_ES ACADEMICOW06-01833</v>
      </c>
      <c r="B716" s="18" t="str">
        <f t="shared" si="45"/>
        <v>W06-01833OVS_ES ACADEMICO</v>
      </c>
      <c r="C716" s="18"/>
      <c r="D716" t="s">
        <v>122</v>
      </c>
      <c r="E716" t="s">
        <v>705</v>
      </c>
      <c r="F716" t="s">
        <v>230</v>
      </c>
      <c r="G716" s="18" t="str">
        <f t="shared" si="46"/>
        <v>Catalogo principal</v>
      </c>
      <c r="H716" s="43" t="s">
        <v>121</v>
      </c>
      <c r="I716" s="37" t="s">
        <v>67</v>
      </c>
      <c r="J716" t="s">
        <v>4742</v>
      </c>
      <c r="K716" t="s">
        <v>40</v>
      </c>
      <c r="L716" s="70" t="s">
        <v>21</v>
      </c>
      <c r="M716" s="70" t="s">
        <v>3946</v>
      </c>
      <c r="N716" s="37" t="s">
        <v>67</v>
      </c>
      <c r="O716" s="37" t="s">
        <v>67</v>
      </c>
      <c r="P716" s="37" t="s">
        <v>230</v>
      </c>
      <c r="Q716" s="75" t="s">
        <v>705</v>
      </c>
      <c r="R716" t="s">
        <v>3696</v>
      </c>
      <c r="S716" s="38">
        <v>2.34</v>
      </c>
      <c r="T716">
        <v>1</v>
      </c>
      <c r="U716">
        <v>0</v>
      </c>
      <c r="V716" s="43">
        <f>SUMIF(ResumenCotizacion!$C:$C,E716,ResumenCotizacion!$P:$P)</f>
        <v>0</v>
      </c>
      <c r="W716" s="68">
        <f>IF(H716="USD",S716*SolCotizacion!$J$18,S716)</f>
        <v>9180.9665999999997</v>
      </c>
      <c r="X716" s="3">
        <f>ROUND(W716/(1-VLOOKUP("Total porcentaje:",ResumenCotizacion!$F:$H,3,0)),2)</f>
        <v>9979.31</v>
      </c>
      <c r="Y716" s="3">
        <f t="shared" si="47"/>
        <v>0</v>
      </c>
    </row>
    <row r="717" spans="1:25" ht="14.25" x14ac:dyDescent="0.2">
      <c r="A717" s="18" t="str">
        <f t="shared" si="44"/>
        <v>Catalogo principalOVS_ES ACADEMICOW06-01836</v>
      </c>
      <c r="B717" s="18" t="str">
        <f t="shared" si="45"/>
        <v>W06-01836OVS_ES ACADEMICO</v>
      </c>
      <c r="C717" s="18"/>
      <c r="D717" t="s">
        <v>122</v>
      </c>
      <c r="E717" t="s">
        <v>706</v>
      </c>
      <c r="F717" t="s">
        <v>230</v>
      </c>
      <c r="G717" s="18" t="str">
        <f t="shared" si="46"/>
        <v>Catalogo principal</v>
      </c>
      <c r="H717" s="43" t="s">
        <v>121</v>
      </c>
      <c r="I717" s="37" t="s">
        <v>67</v>
      </c>
      <c r="J717" t="s">
        <v>4743</v>
      </c>
      <c r="K717" t="s">
        <v>40</v>
      </c>
      <c r="L717" s="70" t="s">
        <v>21</v>
      </c>
      <c r="M717" s="70" t="s">
        <v>3946</v>
      </c>
      <c r="N717" s="37" t="s">
        <v>67</v>
      </c>
      <c r="O717" s="37" t="s">
        <v>67</v>
      </c>
      <c r="P717" s="37" t="s">
        <v>230</v>
      </c>
      <c r="Q717" s="75" t="s">
        <v>706</v>
      </c>
      <c r="R717" t="s">
        <v>3696</v>
      </c>
      <c r="S717" s="38">
        <v>16</v>
      </c>
      <c r="T717">
        <v>1</v>
      </c>
      <c r="U717">
        <v>0</v>
      </c>
      <c r="V717" s="43">
        <f>SUMIF(ResumenCotizacion!$C:$C,E717,ResumenCotizacion!$P:$P)</f>
        <v>0</v>
      </c>
      <c r="W717" s="68">
        <f>IF(H717="USD",S717*SolCotizacion!$J$18,S717)</f>
        <v>62775.839999999997</v>
      </c>
      <c r="X717" s="3">
        <f>ROUND(W717/(1-VLOOKUP("Total porcentaje:",ResumenCotizacion!$F:$H,3,0)),2)</f>
        <v>68234.61</v>
      </c>
      <c r="Y717" s="3">
        <f t="shared" si="47"/>
        <v>0</v>
      </c>
    </row>
    <row r="718" spans="1:25" ht="14.25" x14ac:dyDescent="0.2">
      <c r="A718" s="18" t="str">
        <f t="shared" si="44"/>
        <v>Catalogo principalOVS_ES ACADEMICOW06-01837</v>
      </c>
      <c r="B718" s="18" t="str">
        <f t="shared" si="45"/>
        <v>W06-01837OVS_ES ACADEMICO</v>
      </c>
      <c r="C718" s="18"/>
      <c r="D718" t="s">
        <v>122</v>
      </c>
      <c r="E718" t="s">
        <v>707</v>
      </c>
      <c r="F718" t="s">
        <v>230</v>
      </c>
      <c r="G718" s="18" t="str">
        <f t="shared" si="46"/>
        <v>Catalogo principal</v>
      </c>
      <c r="H718" s="43" t="s">
        <v>121</v>
      </c>
      <c r="I718" s="37" t="s">
        <v>67</v>
      </c>
      <c r="J718" t="s">
        <v>4744</v>
      </c>
      <c r="K718" t="s">
        <v>40</v>
      </c>
      <c r="L718" s="70" t="s">
        <v>21</v>
      </c>
      <c r="M718" s="70" t="s">
        <v>3946</v>
      </c>
      <c r="N718" s="37" t="s">
        <v>67</v>
      </c>
      <c r="O718" s="37" t="s">
        <v>67</v>
      </c>
      <c r="P718" s="37" t="s">
        <v>230</v>
      </c>
      <c r="Q718" s="75" t="s">
        <v>707</v>
      </c>
      <c r="R718" t="s">
        <v>3696</v>
      </c>
      <c r="S718" s="38">
        <v>15</v>
      </c>
      <c r="T718">
        <v>1</v>
      </c>
      <c r="U718">
        <v>0</v>
      </c>
      <c r="V718" s="43">
        <f>SUMIF(ResumenCotizacion!$C:$C,E718,ResumenCotizacion!$P:$P)</f>
        <v>0</v>
      </c>
      <c r="W718" s="68">
        <f>IF(H718="USD",S718*SolCotizacion!$J$18,S718)</f>
        <v>58852.35</v>
      </c>
      <c r="X718" s="3">
        <f>ROUND(W718/(1-VLOOKUP("Total porcentaje:",ResumenCotizacion!$F:$H,3,0)),2)</f>
        <v>63969.95</v>
      </c>
      <c r="Y718" s="3">
        <f t="shared" si="47"/>
        <v>0</v>
      </c>
    </row>
    <row r="719" spans="1:25" ht="14.25" x14ac:dyDescent="0.2">
      <c r="A719" s="18" t="str">
        <f t="shared" si="44"/>
        <v>Catalogo principalOVS_ES ACADEMICOW06-01838</v>
      </c>
      <c r="B719" s="18" t="str">
        <f t="shared" si="45"/>
        <v>W06-01838OVS_ES ACADEMICO</v>
      </c>
      <c r="C719" s="18"/>
      <c r="D719" t="s">
        <v>122</v>
      </c>
      <c r="E719" t="s">
        <v>708</v>
      </c>
      <c r="F719" t="s">
        <v>230</v>
      </c>
      <c r="G719" s="18" t="str">
        <f t="shared" si="46"/>
        <v>Catalogo principal</v>
      </c>
      <c r="H719" s="43" t="s">
        <v>121</v>
      </c>
      <c r="I719" s="37" t="s">
        <v>67</v>
      </c>
      <c r="J719" t="s">
        <v>4745</v>
      </c>
      <c r="K719" t="s">
        <v>40</v>
      </c>
      <c r="L719" s="70" t="s">
        <v>21</v>
      </c>
      <c r="M719" s="70" t="s">
        <v>3946</v>
      </c>
      <c r="N719" s="37" t="s">
        <v>67</v>
      </c>
      <c r="O719" s="37" t="s">
        <v>67</v>
      </c>
      <c r="P719" s="37" t="s">
        <v>230</v>
      </c>
      <c r="Q719" s="75" t="s">
        <v>708</v>
      </c>
      <c r="R719" t="s">
        <v>3696</v>
      </c>
      <c r="S719" s="38">
        <v>16</v>
      </c>
      <c r="T719">
        <v>1</v>
      </c>
      <c r="U719">
        <v>0</v>
      </c>
      <c r="V719" s="43">
        <f>SUMIF(ResumenCotizacion!$C:$C,E719,ResumenCotizacion!$P:$P)</f>
        <v>0</v>
      </c>
      <c r="W719" s="68">
        <f>IF(H719="USD",S719*SolCotizacion!$J$18,S719)</f>
        <v>62775.839999999997</v>
      </c>
      <c r="X719" s="3">
        <f>ROUND(W719/(1-VLOOKUP("Total porcentaje:",ResumenCotizacion!$F:$H,3,0)),2)</f>
        <v>68234.61</v>
      </c>
      <c r="Y719" s="3">
        <f t="shared" si="47"/>
        <v>0</v>
      </c>
    </row>
    <row r="720" spans="1:25" ht="14.25" x14ac:dyDescent="0.2">
      <c r="A720" s="18" t="str">
        <f t="shared" si="44"/>
        <v>Catalogo principalOVS_ES ACADEMICOW06-01839</v>
      </c>
      <c r="B720" s="18" t="str">
        <f t="shared" si="45"/>
        <v>W06-01839OVS_ES ACADEMICO</v>
      </c>
      <c r="C720" s="18"/>
      <c r="D720" t="s">
        <v>122</v>
      </c>
      <c r="E720" t="s">
        <v>709</v>
      </c>
      <c r="F720" t="s">
        <v>230</v>
      </c>
      <c r="G720" s="18" t="str">
        <f t="shared" si="46"/>
        <v>Catalogo principal</v>
      </c>
      <c r="H720" s="43" t="s">
        <v>121</v>
      </c>
      <c r="I720" s="37" t="s">
        <v>67</v>
      </c>
      <c r="J720" t="s">
        <v>4746</v>
      </c>
      <c r="K720" t="s">
        <v>40</v>
      </c>
      <c r="L720" s="70" t="s">
        <v>21</v>
      </c>
      <c r="M720" s="70" t="s">
        <v>3946</v>
      </c>
      <c r="N720" s="37" t="s">
        <v>67</v>
      </c>
      <c r="O720" s="37" t="s">
        <v>67</v>
      </c>
      <c r="P720" s="37" t="s">
        <v>230</v>
      </c>
      <c r="Q720" s="75" t="s">
        <v>709</v>
      </c>
      <c r="R720" t="s">
        <v>3696</v>
      </c>
      <c r="S720" s="38">
        <v>15</v>
      </c>
      <c r="T720">
        <v>1</v>
      </c>
      <c r="U720">
        <v>0</v>
      </c>
      <c r="V720" s="43">
        <f>SUMIF(ResumenCotizacion!$C:$C,E720,ResumenCotizacion!$P:$P)</f>
        <v>0</v>
      </c>
      <c r="W720" s="68">
        <f>IF(H720="USD",S720*SolCotizacion!$J$18,S720)</f>
        <v>58852.35</v>
      </c>
      <c r="X720" s="3">
        <f>ROUND(W720/(1-VLOOKUP("Total porcentaje:",ResumenCotizacion!$F:$H,3,0)),2)</f>
        <v>63969.95</v>
      </c>
      <c r="Y720" s="3">
        <f t="shared" si="47"/>
        <v>0</v>
      </c>
    </row>
    <row r="721" spans="1:25" ht="14.25" x14ac:dyDescent="0.2">
      <c r="A721" s="18" t="str">
        <f t="shared" si="44"/>
        <v>Catalogo principalOVS_ES ACADEMICOW06-01848</v>
      </c>
      <c r="B721" s="18" t="str">
        <f t="shared" si="45"/>
        <v>W06-01848OVS_ES ACADEMICO</v>
      </c>
      <c r="C721" s="18"/>
      <c r="D721" t="s">
        <v>122</v>
      </c>
      <c r="E721" t="s">
        <v>710</v>
      </c>
      <c r="F721" t="s">
        <v>230</v>
      </c>
      <c r="G721" s="18" t="str">
        <f t="shared" si="46"/>
        <v>Catalogo principal</v>
      </c>
      <c r="H721" s="43" t="s">
        <v>121</v>
      </c>
      <c r="I721" s="37" t="s">
        <v>67</v>
      </c>
      <c r="J721" t="s">
        <v>4747</v>
      </c>
      <c r="K721" t="s">
        <v>40</v>
      </c>
      <c r="L721" s="70" t="s">
        <v>21</v>
      </c>
      <c r="M721" s="70" t="s">
        <v>3946</v>
      </c>
      <c r="N721" s="37" t="s">
        <v>67</v>
      </c>
      <c r="O721" s="37" t="s">
        <v>67</v>
      </c>
      <c r="P721" s="37" t="s">
        <v>230</v>
      </c>
      <c r="Q721" s="75" t="s">
        <v>710</v>
      </c>
      <c r="R721" t="s">
        <v>3696</v>
      </c>
      <c r="S721" s="38">
        <v>2.1800000000000002</v>
      </c>
      <c r="T721">
        <v>1</v>
      </c>
      <c r="U721">
        <v>0</v>
      </c>
      <c r="V721" s="43">
        <f>SUMIF(ResumenCotizacion!$C:$C,E721,ResumenCotizacion!$P:$P)</f>
        <v>0</v>
      </c>
      <c r="W721" s="68">
        <f>IF(H721="USD",S721*SolCotizacion!$J$18,S721)</f>
        <v>8553.2082000000009</v>
      </c>
      <c r="X721" s="3">
        <f>ROUND(W721/(1-VLOOKUP("Total porcentaje:",ResumenCotizacion!$F:$H,3,0)),2)</f>
        <v>9296.9699999999993</v>
      </c>
      <c r="Y721" s="3">
        <f t="shared" si="47"/>
        <v>0</v>
      </c>
    </row>
    <row r="722" spans="1:25" ht="14.25" x14ac:dyDescent="0.2">
      <c r="A722" s="18" t="str">
        <f t="shared" si="44"/>
        <v>Catalogo principalOVS_ES ACADEMICOW06-01849</v>
      </c>
      <c r="B722" s="18" t="str">
        <f t="shared" si="45"/>
        <v>W06-01849OVS_ES ACADEMICO</v>
      </c>
      <c r="C722" s="18"/>
      <c r="D722" t="s">
        <v>122</v>
      </c>
      <c r="E722" t="s">
        <v>711</v>
      </c>
      <c r="F722" t="s">
        <v>230</v>
      </c>
      <c r="G722" s="18" t="str">
        <f t="shared" si="46"/>
        <v>Catalogo principal</v>
      </c>
      <c r="H722" s="43" t="s">
        <v>121</v>
      </c>
      <c r="I722" s="37" t="s">
        <v>67</v>
      </c>
      <c r="J722" t="s">
        <v>4748</v>
      </c>
      <c r="K722" t="s">
        <v>40</v>
      </c>
      <c r="L722" s="70" t="s">
        <v>21</v>
      </c>
      <c r="M722" s="70" t="s">
        <v>3946</v>
      </c>
      <c r="N722" s="37" t="s">
        <v>67</v>
      </c>
      <c r="O722" s="37" t="s">
        <v>67</v>
      </c>
      <c r="P722" s="37" t="s">
        <v>230</v>
      </c>
      <c r="Q722" s="75" t="s">
        <v>711</v>
      </c>
      <c r="R722" t="s">
        <v>3696</v>
      </c>
      <c r="S722" s="38">
        <v>2.1800000000000002</v>
      </c>
      <c r="T722">
        <v>1</v>
      </c>
      <c r="U722">
        <v>0</v>
      </c>
      <c r="V722" s="43">
        <f>SUMIF(ResumenCotizacion!$C:$C,E722,ResumenCotizacion!$P:$P)</f>
        <v>0</v>
      </c>
      <c r="W722" s="68">
        <f>IF(H722="USD",S722*SolCotizacion!$J$18,S722)</f>
        <v>8553.2082000000009</v>
      </c>
      <c r="X722" s="3">
        <f>ROUND(W722/(1-VLOOKUP("Total porcentaje:",ResumenCotizacion!$F:$H,3,0)),2)</f>
        <v>9296.9699999999993</v>
      </c>
      <c r="Y722" s="3">
        <f t="shared" si="47"/>
        <v>0</v>
      </c>
    </row>
    <row r="723" spans="1:25" ht="14.25" x14ac:dyDescent="0.2">
      <c r="A723" s="18" t="str">
        <f t="shared" si="44"/>
        <v>Catalogo principalOVS_ES ACADEMICOW06-01876</v>
      </c>
      <c r="B723" s="18" t="str">
        <f t="shared" si="45"/>
        <v>W06-01876OVS_ES ACADEMICO</v>
      </c>
      <c r="C723" s="18"/>
      <c r="D723" t="s">
        <v>122</v>
      </c>
      <c r="E723" t="s">
        <v>712</v>
      </c>
      <c r="F723" t="s">
        <v>230</v>
      </c>
      <c r="G723" s="18" t="str">
        <f t="shared" si="46"/>
        <v>Catalogo principal</v>
      </c>
      <c r="H723" s="43" t="s">
        <v>121</v>
      </c>
      <c r="I723" s="37" t="s">
        <v>67</v>
      </c>
      <c r="J723" t="s">
        <v>4749</v>
      </c>
      <c r="K723" t="s">
        <v>40</v>
      </c>
      <c r="L723" s="70" t="s">
        <v>21</v>
      </c>
      <c r="M723" s="70" t="s">
        <v>3946</v>
      </c>
      <c r="N723" s="37" t="s">
        <v>67</v>
      </c>
      <c r="O723" s="37" t="s">
        <v>67</v>
      </c>
      <c r="P723" s="37" t="s">
        <v>230</v>
      </c>
      <c r="Q723" s="75" t="s">
        <v>712</v>
      </c>
      <c r="R723" t="s">
        <v>3696</v>
      </c>
      <c r="S723" s="38">
        <v>15</v>
      </c>
      <c r="T723">
        <v>1</v>
      </c>
      <c r="U723">
        <v>0</v>
      </c>
      <c r="V723" s="43">
        <f>SUMIF(ResumenCotizacion!$C:$C,E723,ResumenCotizacion!$P:$P)</f>
        <v>0</v>
      </c>
      <c r="W723" s="68">
        <f>IF(H723="USD",S723*SolCotizacion!$J$18,S723)</f>
        <v>58852.35</v>
      </c>
      <c r="X723" s="3">
        <f>ROUND(W723/(1-VLOOKUP("Total porcentaje:",ResumenCotizacion!$F:$H,3,0)),2)</f>
        <v>63969.95</v>
      </c>
      <c r="Y723" s="3">
        <f t="shared" si="47"/>
        <v>0</v>
      </c>
    </row>
    <row r="724" spans="1:25" ht="14.25" x14ac:dyDescent="0.2">
      <c r="A724" s="18" t="str">
        <f t="shared" si="44"/>
        <v>Catalogo principalOVS_ES ACADEMICOW06-01877</v>
      </c>
      <c r="B724" s="18" t="str">
        <f t="shared" si="45"/>
        <v>W06-01877OVS_ES ACADEMICO</v>
      </c>
      <c r="C724" s="18"/>
      <c r="D724" t="s">
        <v>122</v>
      </c>
      <c r="E724" t="s">
        <v>713</v>
      </c>
      <c r="F724" t="s">
        <v>230</v>
      </c>
      <c r="G724" s="18" t="str">
        <f t="shared" si="46"/>
        <v>Catalogo principal</v>
      </c>
      <c r="H724" s="43" t="s">
        <v>121</v>
      </c>
      <c r="I724" s="37" t="s">
        <v>67</v>
      </c>
      <c r="J724" t="s">
        <v>4750</v>
      </c>
      <c r="K724" t="s">
        <v>40</v>
      </c>
      <c r="L724" s="70" t="s">
        <v>21</v>
      </c>
      <c r="M724" s="70" t="s">
        <v>3946</v>
      </c>
      <c r="N724" s="37" t="s">
        <v>67</v>
      </c>
      <c r="O724" s="37" t="s">
        <v>67</v>
      </c>
      <c r="P724" s="37" t="s">
        <v>230</v>
      </c>
      <c r="Q724" s="75" t="s">
        <v>713</v>
      </c>
      <c r="R724" t="s">
        <v>3696</v>
      </c>
      <c r="S724" s="38">
        <v>15</v>
      </c>
      <c r="T724">
        <v>1</v>
      </c>
      <c r="U724">
        <v>0</v>
      </c>
      <c r="V724" s="43">
        <f>SUMIF(ResumenCotizacion!$C:$C,E724,ResumenCotizacion!$P:$P)</f>
        <v>0</v>
      </c>
      <c r="W724" s="68">
        <f>IF(H724="USD",S724*SolCotizacion!$J$18,S724)</f>
        <v>58852.35</v>
      </c>
      <c r="X724" s="3">
        <f>ROUND(W724/(1-VLOOKUP("Total porcentaje:",ResumenCotizacion!$F:$H,3,0)),2)</f>
        <v>63969.95</v>
      </c>
      <c r="Y724" s="3">
        <f t="shared" si="47"/>
        <v>0</v>
      </c>
    </row>
    <row r="725" spans="1:25" ht="14.25" x14ac:dyDescent="0.2">
      <c r="A725" s="18" t="str">
        <f t="shared" si="44"/>
        <v>Catalogo principalOVS_ES ACADEMICOW06-01878</v>
      </c>
      <c r="B725" s="18" t="str">
        <f t="shared" si="45"/>
        <v>W06-01878OVS_ES ACADEMICO</v>
      </c>
      <c r="C725" s="18"/>
      <c r="D725" t="s">
        <v>122</v>
      </c>
      <c r="E725" t="s">
        <v>714</v>
      </c>
      <c r="F725" t="s">
        <v>230</v>
      </c>
      <c r="G725" s="18" t="str">
        <f t="shared" si="46"/>
        <v>Catalogo principal</v>
      </c>
      <c r="H725" s="43" t="s">
        <v>121</v>
      </c>
      <c r="I725" s="37" t="s">
        <v>67</v>
      </c>
      <c r="J725" t="s">
        <v>4751</v>
      </c>
      <c r="K725" t="s">
        <v>40</v>
      </c>
      <c r="L725" s="70" t="s">
        <v>21</v>
      </c>
      <c r="M725" s="70" t="s">
        <v>3946</v>
      </c>
      <c r="N725" s="37" t="s">
        <v>67</v>
      </c>
      <c r="O725" s="37" t="s">
        <v>67</v>
      </c>
      <c r="P725" s="37" t="s">
        <v>230</v>
      </c>
      <c r="Q725" s="75" t="s">
        <v>714</v>
      </c>
      <c r="R725" t="s">
        <v>3696</v>
      </c>
      <c r="S725" s="38">
        <v>15</v>
      </c>
      <c r="T725">
        <v>1</v>
      </c>
      <c r="U725">
        <v>0</v>
      </c>
      <c r="V725" s="43">
        <f>SUMIF(ResumenCotizacion!$C:$C,E725,ResumenCotizacion!$P:$P)</f>
        <v>0</v>
      </c>
      <c r="W725" s="68">
        <f>IF(H725="USD",S725*SolCotizacion!$J$18,S725)</f>
        <v>58852.35</v>
      </c>
      <c r="X725" s="3">
        <f>ROUND(W725/(1-VLOOKUP("Total porcentaje:",ResumenCotizacion!$F:$H,3,0)),2)</f>
        <v>63969.95</v>
      </c>
      <c r="Y725" s="3">
        <f t="shared" si="47"/>
        <v>0</v>
      </c>
    </row>
    <row r="726" spans="1:25" ht="14.25" x14ac:dyDescent="0.2">
      <c r="A726" s="18" t="str">
        <f t="shared" si="44"/>
        <v>Catalogo principalOVS_ES ACADEMICOW06-01879</v>
      </c>
      <c r="B726" s="18" t="str">
        <f t="shared" si="45"/>
        <v>W06-01879OVS_ES ACADEMICO</v>
      </c>
      <c r="C726" s="18"/>
      <c r="D726" t="s">
        <v>122</v>
      </c>
      <c r="E726" t="s">
        <v>715</v>
      </c>
      <c r="F726" t="s">
        <v>230</v>
      </c>
      <c r="G726" s="18" t="str">
        <f t="shared" si="46"/>
        <v>Catalogo principal</v>
      </c>
      <c r="H726" s="43" t="s">
        <v>121</v>
      </c>
      <c r="I726" s="37" t="s">
        <v>67</v>
      </c>
      <c r="J726" t="s">
        <v>4752</v>
      </c>
      <c r="K726" t="s">
        <v>40</v>
      </c>
      <c r="L726" s="70" t="s">
        <v>21</v>
      </c>
      <c r="M726" s="70" t="s">
        <v>3946</v>
      </c>
      <c r="N726" s="37" t="s">
        <v>67</v>
      </c>
      <c r="O726" s="37" t="s">
        <v>67</v>
      </c>
      <c r="P726" s="37" t="s">
        <v>230</v>
      </c>
      <c r="Q726" s="75" t="s">
        <v>715</v>
      </c>
      <c r="R726" t="s">
        <v>3696</v>
      </c>
      <c r="S726" s="38">
        <v>15</v>
      </c>
      <c r="T726">
        <v>1</v>
      </c>
      <c r="U726">
        <v>0</v>
      </c>
      <c r="V726" s="43">
        <f>SUMIF(ResumenCotizacion!$C:$C,E726,ResumenCotizacion!$P:$P)</f>
        <v>0</v>
      </c>
      <c r="W726" s="68">
        <f>IF(H726="USD",S726*SolCotizacion!$J$18,S726)</f>
        <v>58852.35</v>
      </c>
      <c r="X726" s="3">
        <f>ROUND(W726/(1-VLOOKUP("Total porcentaje:",ResumenCotizacion!$F:$H,3,0)),2)</f>
        <v>63969.95</v>
      </c>
      <c r="Y726" s="3">
        <f t="shared" si="47"/>
        <v>0</v>
      </c>
    </row>
    <row r="727" spans="1:25" ht="14.25" x14ac:dyDescent="0.2">
      <c r="A727" s="18" t="str">
        <f t="shared" si="44"/>
        <v>Catalogo principalOVS_ES ACADEMICOW77-00001</v>
      </c>
      <c r="B727" s="18" t="str">
        <f t="shared" si="45"/>
        <v>W77-00001OVS_ES ACADEMICO</v>
      </c>
      <c r="C727" s="18"/>
      <c r="D727" t="s">
        <v>122</v>
      </c>
      <c r="E727" t="s">
        <v>716</v>
      </c>
      <c r="F727" t="s">
        <v>230</v>
      </c>
      <c r="G727" s="18" t="str">
        <f t="shared" si="46"/>
        <v>Catalogo principal</v>
      </c>
      <c r="H727" s="43" t="s">
        <v>121</v>
      </c>
      <c r="I727" s="37" t="s">
        <v>67</v>
      </c>
      <c r="J727" t="s">
        <v>4753</v>
      </c>
      <c r="K727" t="s">
        <v>40</v>
      </c>
      <c r="L727" s="70" t="s">
        <v>21</v>
      </c>
      <c r="M727" s="70" t="s">
        <v>3966</v>
      </c>
      <c r="N727" s="37" t="s">
        <v>67</v>
      </c>
      <c r="O727" s="37" t="s">
        <v>67</v>
      </c>
      <c r="P727" s="37" t="s">
        <v>230</v>
      </c>
      <c r="Q727" s="75" t="s">
        <v>716</v>
      </c>
      <c r="R727" t="s">
        <v>3691</v>
      </c>
      <c r="S727" s="38">
        <v>1.4</v>
      </c>
      <c r="T727">
        <v>1</v>
      </c>
      <c r="U727">
        <v>0</v>
      </c>
      <c r="V727" s="43">
        <f>SUMIF(ResumenCotizacion!$C:$C,E727,ResumenCotizacion!$P:$P)</f>
        <v>0</v>
      </c>
      <c r="W727" s="68">
        <f>IF(H727="USD",S727*SolCotizacion!$J$18,S727)</f>
        <v>5492.8859999999995</v>
      </c>
      <c r="X727" s="3">
        <f>ROUND(W727/(1-VLOOKUP("Total porcentaje:",ResumenCotizacion!$F:$H,3,0)),2)</f>
        <v>5970.53</v>
      </c>
      <c r="Y727" s="3">
        <f t="shared" si="47"/>
        <v>0</v>
      </c>
    </row>
    <row r="728" spans="1:25" ht="14.25" x14ac:dyDescent="0.2">
      <c r="A728" s="18" t="str">
        <f t="shared" si="44"/>
        <v>Catalogo principalOVS_ES ACADEMICOW77-00002</v>
      </c>
      <c r="B728" s="18" t="str">
        <f t="shared" si="45"/>
        <v>W77-00002OVS_ES ACADEMICO</v>
      </c>
      <c r="C728" s="18"/>
      <c r="D728" t="s">
        <v>122</v>
      </c>
      <c r="E728" t="s">
        <v>717</v>
      </c>
      <c r="F728" t="s">
        <v>230</v>
      </c>
      <c r="G728" s="18" t="str">
        <f t="shared" si="46"/>
        <v>Catalogo principal</v>
      </c>
      <c r="H728" s="43" t="s">
        <v>121</v>
      </c>
      <c r="I728" s="37" t="s">
        <v>67</v>
      </c>
      <c r="J728" t="s">
        <v>4754</v>
      </c>
      <c r="K728" t="s">
        <v>40</v>
      </c>
      <c r="L728" s="70" t="s">
        <v>21</v>
      </c>
      <c r="M728" s="70" t="s">
        <v>3966</v>
      </c>
      <c r="N728" s="37" t="s">
        <v>67</v>
      </c>
      <c r="O728" s="37" t="s">
        <v>67</v>
      </c>
      <c r="P728" s="37" t="s">
        <v>230</v>
      </c>
      <c r="Q728" s="75" t="s">
        <v>717</v>
      </c>
      <c r="R728" t="s">
        <v>3691</v>
      </c>
      <c r="S728" s="38">
        <v>1.4</v>
      </c>
      <c r="T728">
        <v>1</v>
      </c>
      <c r="U728">
        <v>0</v>
      </c>
      <c r="V728" s="43">
        <f>SUMIF(ResumenCotizacion!$C:$C,E728,ResumenCotizacion!$P:$P)</f>
        <v>0</v>
      </c>
      <c r="W728" s="68">
        <f>IF(H728="USD",S728*SolCotizacion!$J$18,S728)</f>
        <v>5492.8859999999995</v>
      </c>
      <c r="X728" s="3">
        <f>ROUND(W728/(1-VLOOKUP("Total porcentaje:",ResumenCotizacion!$F:$H,3,0)),2)</f>
        <v>5970.53</v>
      </c>
      <c r="Y728" s="3">
        <f t="shared" si="47"/>
        <v>0</v>
      </c>
    </row>
    <row r="729" spans="1:25" ht="14.25" x14ac:dyDescent="0.2">
      <c r="A729" s="18" t="str">
        <f t="shared" si="44"/>
        <v>Catalogo principalOVS_ES ACADEMICOW79-00001</v>
      </c>
      <c r="B729" s="18" t="str">
        <f t="shared" si="45"/>
        <v>W79-00001OVS_ES ACADEMICO</v>
      </c>
      <c r="C729" s="18"/>
      <c r="D729" t="s">
        <v>122</v>
      </c>
      <c r="E729" t="s">
        <v>718</v>
      </c>
      <c r="F729" t="s">
        <v>230</v>
      </c>
      <c r="G729" s="18" t="str">
        <f t="shared" si="46"/>
        <v>Catalogo principal</v>
      </c>
      <c r="H729" s="43" t="s">
        <v>121</v>
      </c>
      <c r="I729" s="37" t="s">
        <v>67</v>
      </c>
      <c r="J729" t="s">
        <v>4755</v>
      </c>
      <c r="K729" t="s">
        <v>40</v>
      </c>
      <c r="L729" s="70" t="s">
        <v>21</v>
      </c>
      <c r="M729" s="70" t="s">
        <v>3966</v>
      </c>
      <c r="N729" s="37" t="s">
        <v>67</v>
      </c>
      <c r="O729" s="37" t="s">
        <v>67</v>
      </c>
      <c r="P729" s="37" t="s">
        <v>230</v>
      </c>
      <c r="Q729" s="75" t="s">
        <v>718</v>
      </c>
      <c r="R729" t="s">
        <v>3691</v>
      </c>
      <c r="S729" s="38">
        <v>0.7</v>
      </c>
      <c r="T729">
        <v>1</v>
      </c>
      <c r="U729">
        <v>0</v>
      </c>
      <c r="V729" s="43">
        <f>SUMIF(ResumenCotizacion!$C:$C,E729,ResumenCotizacion!$P:$P)</f>
        <v>0</v>
      </c>
      <c r="W729" s="68">
        <f>IF(H729="USD",S729*SolCotizacion!$J$18,S729)</f>
        <v>2746.4429999999998</v>
      </c>
      <c r="X729" s="3">
        <f>ROUND(W729/(1-VLOOKUP("Total porcentaje:",ResumenCotizacion!$F:$H,3,0)),2)</f>
        <v>2985.26</v>
      </c>
      <c r="Y729" s="3">
        <f t="shared" si="47"/>
        <v>0</v>
      </c>
    </row>
    <row r="730" spans="1:25" ht="14.25" x14ac:dyDescent="0.2">
      <c r="A730" s="18" t="str">
        <f t="shared" si="44"/>
        <v>Catalogo principalOVS_ES ACADEMICOW79-00002</v>
      </c>
      <c r="B730" s="18" t="str">
        <f t="shared" si="45"/>
        <v>W79-00002OVS_ES ACADEMICO</v>
      </c>
      <c r="C730" s="18"/>
      <c r="D730" t="s">
        <v>122</v>
      </c>
      <c r="E730" t="s">
        <v>719</v>
      </c>
      <c r="F730" t="s">
        <v>230</v>
      </c>
      <c r="G730" s="18" t="str">
        <f t="shared" si="46"/>
        <v>Catalogo principal</v>
      </c>
      <c r="H730" s="43" t="s">
        <v>121</v>
      </c>
      <c r="I730" s="37" t="s">
        <v>67</v>
      </c>
      <c r="J730" t="s">
        <v>4756</v>
      </c>
      <c r="K730" t="s">
        <v>40</v>
      </c>
      <c r="L730" s="70" t="s">
        <v>21</v>
      </c>
      <c r="M730" s="70" t="s">
        <v>3966</v>
      </c>
      <c r="N730" s="37" t="s">
        <v>67</v>
      </c>
      <c r="O730" s="37" t="s">
        <v>67</v>
      </c>
      <c r="P730" s="37" t="s">
        <v>230</v>
      </c>
      <c r="Q730" s="75" t="s">
        <v>719</v>
      </c>
      <c r="R730" t="s">
        <v>3691</v>
      </c>
      <c r="S730" s="38">
        <v>0</v>
      </c>
      <c r="T730">
        <v>1</v>
      </c>
      <c r="U730">
        <v>0</v>
      </c>
      <c r="V730" s="43">
        <f>SUMIF(ResumenCotizacion!$C:$C,E730,ResumenCotizacion!$P:$P)</f>
        <v>0</v>
      </c>
      <c r="W730" s="68">
        <f>IF(H730="USD",S730*SolCotizacion!$J$18,S730)</f>
        <v>0</v>
      </c>
      <c r="X730" s="3">
        <f>ROUND(W730/(1-VLOOKUP("Total porcentaje:",ResumenCotizacion!$F:$H,3,0)),2)</f>
        <v>0</v>
      </c>
      <c r="Y730" s="3">
        <f t="shared" si="47"/>
        <v>0</v>
      </c>
    </row>
    <row r="731" spans="1:25" ht="14.25" x14ac:dyDescent="0.2">
      <c r="A731" s="18" t="str">
        <f t="shared" si="44"/>
        <v>Catalogo principalOVS_ES ACADEMICOWC2-00008</v>
      </c>
      <c r="B731" s="18" t="str">
        <f t="shared" si="45"/>
        <v>WC2-00008OVS_ES ACADEMICO</v>
      </c>
      <c r="C731" s="18"/>
      <c r="D731" t="s">
        <v>122</v>
      </c>
      <c r="E731" t="s">
        <v>720</v>
      </c>
      <c r="F731" t="s">
        <v>230</v>
      </c>
      <c r="G731" s="18" t="str">
        <f t="shared" si="46"/>
        <v>Catalogo principal</v>
      </c>
      <c r="H731" s="43" t="s">
        <v>121</v>
      </c>
      <c r="I731" s="37" t="s">
        <v>67</v>
      </c>
      <c r="J731" t="s">
        <v>4757</v>
      </c>
      <c r="K731" t="s">
        <v>40</v>
      </c>
      <c r="L731" s="70" t="s">
        <v>21</v>
      </c>
      <c r="M731" s="70" t="s">
        <v>3966</v>
      </c>
      <c r="N731" s="37" t="s">
        <v>67</v>
      </c>
      <c r="O731" s="37" t="s">
        <v>67</v>
      </c>
      <c r="P731" s="37" t="s">
        <v>230</v>
      </c>
      <c r="Q731" s="75" t="s">
        <v>720</v>
      </c>
      <c r="R731" t="s">
        <v>3691</v>
      </c>
      <c r="S731" s="38">
        <v>0.2</v>
      </c>
      <c r="T731">
        <v>1</v>
      </c>
      <c r="U731">
        <v>0</v>
      </c>
      <c r="V731" s="43">
        <f>SUMIF(ResumenCotizacion!$C:$C,E731,ResumenCotizacion!$P:$P)</f>
        <v>0</v>
      </c>
      <c r="W731" s="68">
        <f>IF(H731="USD",S731*SolCotizacion!$J$18,S731)</f>
        <v>784.69799999999998</v>
      </c>
      <c r="X731" s="3">
        <f>ROUND(W731/(1-VLOOKUP("Total porcentaje:",ResumenCotizacion!$F:$H,3,0)),2)</f>
        <v>852.93</v>
      </c>
      <c r="Y731" s="3">
        <f t="shared" si="47"/>
        <v>0</v>
      </c>
    </row>
    <row r="732" spans="1:25" ht="14.25" x14ac:dyDescent="0.2">
      <c r="A732" s="18" t="str">
        <f t="shared" si="44"/>
        <v>Catalogo principalOVS_ES ACADEMICOWC2-00009</v>
      </c>
      <c r="B732" s="18" t="str">
        <f t="shared" si="45"/>
        <v>WC2-00009OVS_ES ACADEMICO</v>
      </c>
      <c r="C732" s="18"/>
      <c r="D732" t="s">
        <v>122</v>
      </c>
      <c r="E732" t="s">
        <v>721</v>
      </c>
      <c r="F732" t="s">
        <v>230</v>
      </c>
      <c r="G732" s="18" t="str">
        <f t="shared" si="46"/>
        <v>Catalogo principal</v>
      </c>
      <c r="H732" s="43" t="s">
        <v>121</v>
      </c>
      <c r="I732" s="37" t="s">
        <v>67</v>
      </c>
      <c r="J732" t="s">
        <v>4758</v>
      </c>
      <c r="K732" t="s">
        <v>40</v>
      </c>
      <c r="L732" s="70" t="s">
        <v>21</v>
      </c>
      <c r="M732" s="70" t="s">
        <v>3966</v>
      </c>
      <c r="N732" s="37" t="s">
        <v>67</v>
      </c>
      <c r="O732" s="37" t="s">
        <v>67</v>
      </c>
      <c r="P732" s="37" t="s">
        <v>230</v>
      </c>
      <c r="Q732" s="75" t="s">
        <v>721</v>
      </c>
      <c r="R732" t="s">
        <v>3691</v>
      </c>
      <c r="S732" s="38">
        <v>0.2</v>
      </c>
      <c r="T732">
        <v>1</v>
      </c>
      <c r="U732">
        <v>0</v>
      </c>
      <c r="V732" s="43">
        <f>SUMIF(ResumenCotizacion!$C:$C,E732,ResumenCotizacion!$P:$P)</f>
        <v>0</v>
      </c>
      <c r="W732" s="68">
        <f>IF(H732="USD",S732*SolCotizacion!$J$18,S732)</f>
        <v>784.69799999999998</v>
      </c>
      <c r="X732" s="3">
        <f>ROUND(W732/(1-VLOOKUP("Total porcentaje:",ResumenCotizacion!$F:$H,3,0)),2)</f>
        <v>852.93</v>
      </c>
      <c r="Y732" s="3">
        <f t="shared" si="47"/>
        <v>0</v>
      </c>
    </row>
    <row r="733" spans="1:25" ht="14.25" x14ac:dyDescent="0.2">
      <c r="A733" s="18" t="str">
        <f t="shared" si="44"/>
        <v>Catalogo principalOVS_ES ACADEMICOWC2-00011</v>
      </c>
      <c r="B733" s="18" t="str">
        <f t="shared" si="45"/>
        <v>WC2-00011OVS_ES ACADEMICO</v>
      </c>
      <c r="C733" s="18"/>
      <c r="D733" t="s">
        <v>122</v>
      </c>
      <c r="E733" t="s">
        <v>722</v>
      </c>
      <c r="F733" t="s">
        <v>230</v>
      </c>
      <c r="G733" s="18" t="str">
        <f t="shared" si="46"/>
        <v>Catalogo principal</v>
      </c>
      <c r="H733" s="43" t="s">
        <v>121</v>
      </c>
      <c r="I733" s="37" t="s">
        <v>67</v>
      </c>
      <c r="J733" t="s">
        <v>4759</v>
      </c>
      <c r="K733" t="s">
        <v>40</v>
      </c>
      <c r="L733" s="70" t="s">
        <v>21</v>
      </c>
      <c r="M733" s="70" t="s">
        <v>3966</v>
      </c>
      <c r="N733" s="37" t="s">
        <v>67</v>
      </c>
      <c r="O733" s="37" t="s">
        <v>67</v>
      </c>
      <c r="P733" s="37" t="s">
        <v>230</v>
      </c>
      <c r="Q733" s="75" t="s">
        <v>722</v>
      </c>
      <c r="R733" t="s">
        <v>3691</v>
      </c>
      <c r="S733" s="38">
        <v>0.1</v>
      </c>
      <c r="T733">
        <v>1</v>
      </c>
      <c r="U733">
        <v>0</v>
      </c>
      <c r="V733" s="43">
        <f>SUMIF(ResumenCotizacion!$C:$C,E733,ResumenCotizacion!$P:$P)</f>
        <v>0</v>
      </c>
      <c r="W733" s="68">
        <f>IF(H733="USD",S733*SolCotizacion!$J$18,S733)</f>
        <v>392.34899999999999</v>
      </c>
      <c r="X733" s="3">
        <f>ROUND(W733/(1-VLOOKUP("Total porcentaje:",ResumenCotizacion!$F:$H,3,0)),2)</f>
        <v>426.47</v>
      </c>
      <c r="Y733" s="3">
        <f t="shared" si="47"/>
        <v>0</v>
      </c>
    </row>
    <row r="734" spans="1:25" ht="14.25" x14ac:dyDescent="0.2">
      <c r="A734" s="18" t="str">
        <f t="shared" si="44"/>
        <v>Catalogo principalOVS_ES ACADEMICOWSB-00356</v>
      </c>
      <c r="B734" s="18" t="str">
        <f t="shared" si="45"/>
        <v>WSB-00356OVS_ES ACADEMICO</v>
      </c>
      <c r="C734" s="18"/>
      <c r="D734" t="s">
        <v>122</v>
      </c>
      <c r="E734" t="s">
        <v>723</v>
      </c>
      <c r="F734" t="s">
        <v>230</v>
      </c>
      <c r="G734" s="18" t="str">
        <f t="shared" si="46"/>
        <v>Catalogo principal</v>
      </c>
      <c r="H734" s="43" t="s">
        <v>121</v>
      </c>
      <c r="I734" s="37" t="s">
        <v>67</v>
      </c>
      <c r="J734" t="s">
        <v>4760</v>
      </c>
      <c r="K734" t="s">
        <v>40</v>
      </c>
      <c r="L734" s="70" t="s">
        <v>21</v>
      </c>
      <c r="M734" s="70" t="s">
        <v>3966</v>
      </c>
      <c r="N734" s="37" t="s">
        <v>67</v>
      </c>
      <c r="O734" s="37" t="s">
        <v>67</v>
      </c>
      <c r="P734" s="37" t="s">
        <v>230</v>
      </c>
      <c r="Q734" s="75" t="s">
        <v>723</v>
      </c>
      <c r="R734" t="s">
        <v>3691</v>
      </c>
      <c r="S734" s="38">
        <v>0.33</v>
      </c>
      <c r="T734">
        <v>1</v>
      </c>
      <c r="U734">
        <v>0</v>
      </c>
      <c r="V734" s="43">
        <f>SUMIF(ResumenCotizacion!$C:$C,E734,ResumenCotizacion!$P:$P)</f>
        <v>0</v>
      </c>
      <c r="W734" s="68">
        <f>IF(H734="USD",S734*SolCotizacion!$J$18,S734)</f>
        <v>1294.7517</v>
      </c>
      <c r="X734" s="3">
        <f>ROUND(W734/(1-VLOOKUP("Total porcentaje:",ResumenCotizacion!$F:$H,3,0)),2)</f>
        <v>1407.34</v>
      </c>
      <c r="Y734" s="3">
        <f t="shared" si="47"/>
        <v>0</v>
      </c>
    </row>
    <row r="735" spans="1:25" ht="14.25" x14ac:dyDescent="0.2">
      <c r="A735" s="18" t="str">
        <f t="shared" si="44"/>
        <v>Catalogo principalOVS_ES ACADEMICOWSB-00375</v>
      </c>
      <c r="B735" s="18" t="str">
        <f t="shared" si="45"/>
        <v>WSB-00375OVS_ES ACADEMICO</v>
      </c>
      <c r="C735" s="18"/>
      <c r="D735" t="s">
        <v>122</v>
      </c>
      <c r="E735" t="s">
        <v>724</v>
      </c>
      <c r="F735" t="s">
        <v>230</v>
      </c>
      <c r="G735" s="18" t="str">
        <f t="shared" si="46"/>
        <v>Catalogo principal</v>
      </c>
      <c r="H735" s="43" t="s">
        <v>121</v>
      </c>
      <c r="I735" s="37" t="s">
        <v>67</v>
      </c>
      <c r="J735" t="s">
        <v>4761</v>
      </c>
      <c r="K735" t="s">
        <v>40</v>
      </c>
      <c r="L735" s="70" t="s">
        <v>21</v>
      </c>
      <c r="M735" s="70" t="s">
        <v>3966</v>
      </c>
      <c r="N735" s="37" t="s">
        <v>67</v>
      </c>
      <c r="O735" s="37" t="s">
        <v>67</v>
      </c>
      <c r="P735" s="37" t="s">
        <v>230</v>
      </c>
      <c r="Q735" s="75" t="s">
        <v>724</v>
      </c>
      <c r="R735" t="s">
        <v>3691</v>
      </c>
      <c r="S735" s="38">
        <v>0.33</v>
      </c>
      <c r="T735">
        <v>1</v>
      </c>
      <c r="U735">
        <v>0</v>
      </c>
      <c r="V735" s="43">
        <f>SUMIF(ResumenCotizacion!$C:$C,E735,ResumenCotizacion!$P:$P)</f>
        <v>0</v>
      </c>
      <c r="W735" s="68">
        <f>IF(H735="USD",S735*SolCotizacion!$J$18,S735)</f>
        <v>1294.7517</v>
      </c>
      <c r="X735" s="3">
        <f>ROUND(W735/(1-VLOOKUP("Total porcentaje:",ResumenCotizacion!$F:$H,3,0)),2)</f>
        <v>1407.34</v>
      </c>
      <c r="Y735" s="3">
        <f t="shared" si="47"/>
        <v>0</v>
      </c>
    </row>
    <row r="736" spans="1:25" ht="14.25" x14ac:dyDescent="0.2">
      <c r="A736" s="18" t="str">
        <f t="shared" si="44"/>
        <v>Catalogo principalOVS_ES ACADEMICOWSB-00376</v>
      </c>
      <c r="B736" s="18" t="str">
        <f t="shared" si="45"/>
        <v>WSB-00376OVS_ES ACADEMICO</v>
      </c>
      <c r="C736" s="18"/>
      <c r="D736" t="s">
        <v>122</v>
      </c>
      <c r="E736" t="s">
        <v>725</v>
      </c>
      <c r="F736" t="s">
        <v>230</v>
      </c>
      <c r="G736" s="18" t="str">
        <f t="shared" si="46"/>
        <v>Catalogo principal</v>
      </c>
      <c r="H736" s="43" t="s">
        <v>121</v>
      </c>
      <c r="I736" s="37" t="s">
        <v>67</v>
      </c>
      <c r="J736" t="s">
        <v>4762</v>
      </c>
      <c r="K736" t="s">
        <v>40</v>
      </c>
      <c r="L736" s="70" t="s">
        <v>21</v>
      </c>
      <c r="M736" s="70" t="s">
        <v>3966</v>
      </c>
      <c r="N736" s="37" t="s">
        <v>67</v>
      </c>
      <c r="O736" s="37" t="s">
        <v>67</v>
      </c>
      <c r="P736" s="37" t="s">
        <v>230</v>
      </c>
      <c r="Q736" s="75" t="s">
        <v>725</v>
      </c>
      <c r="R736" t="s">
        <v>3691</v>
      </c>
      <c r="S736" s="38">
        <v>0.33</v>
      </c>
      <c r="T736">
        <v>1</v>
      </c>
      <c r="U736">
        <v>0</v>
      </c>
      <c r="V736" s="43">
        <f>SUMIF(ResumenCotizacion!$C:$C,E736,ResumenCotizacion!$P:$P)</f>
        <v>0</v>
      </c>
      <c r="W736" s="68">
        <f>IF(H736="USD",S736*SolCotizacion!$J$18,S736)</f>
        <v>1294.7517</v>
      </c>
      <c r="X736" s="3">
        <f>ROUND(W736/(1-VLOOKUP("Total porcentaje:",ResumenCotizacion!$F:$H,3,0)),2)</f>
        <v>1407.34</v>
      </c>
      <c r="Y736" s="3">
        <f t="shared" si="47"/>
        <v>0</v>
      </c>
    </row>
    <row r="737" spans="1:25" ht="14.25" x14ac:dyDescent="0.2">
      <c r="A737" s="18" t="str">
        <f t="shared" si="44"/>
        <v>Catalogo principalOVS_ES ACADEMICOYEG-00651</v>
      </c>
      <c r="B737" s="18" t="str">
        <f t="shared" si="45"/>
        <v>YEG-00651OVS_ES ACADEMICO</v>
      </c>
      <c r="C737" s="18"/>
      <c r="D737" t="s">
        <v>122</v>
      </c>
      <c r="E737" t="s">
        <v>726</v>
      </c>
      <c r="F737" t="s">
        <v>230</v>
      </c>
      <c r="G737" s="18" t="str">
        <f t="shared" si="46"/>
        <v>Catalogo principal</v>
      </c>
      <c r="H737" s="43" t="s">
        <v>121</v>
      </c>
      <c r="I737" s="37" t="s">
        <v>67</v>
      </c>
      <c r="J737" t="s">
        <v>4763</v>
      </c>
      <c r="K737" t="s">
        <v>40</v>
      </c>
      <c r="L737" s="70" t="s">
        <v>21</v>
      </c>
      <c r="M737" s="70" t="s">
        <v>3946</v>
      </c>
      <c r="N737" s="37" t="s">
        <v>67</v>
      </c>
      <c r="O737" s="37" t="s">
        <v>67</v>
      </c>
      <c r="P737" s="37" t="s">
        <v>230</v>
      </c>
      <c r="Q737" s="75" t="s">
        <v>726</v>
      </c>
      <c r="R737" t="s">
        <v>3696</v>
      </c>
      <c r="S737" s="38">
        <v>10</v>
      </c>
      <c r="T737">
        <v>1</v>
      </c>
      <c r="U737">
        <v>0</v>
      </c>
      <c r="V737" s="43">
        <f>SUMIF(ResumenCotizacion!$C:$C,E737,ResumenCotizacion!$P:$P)</f>
        <v>0</v>
      </c>
      <c r="W737" s="68">
        <f>IF(H737="USD",S737*SolCotizacion!$J$18,S737)</f>
        <v>39234.899999999994</v>
      </c>
      <c r="X737" s="3">
        <f>ROUND(W737/(1-VLOOKUP("Total porcentaje:",ResumenCotizacion!$F:$H,3,0)),2)</f>
        <v>42646.63</v>
      </c>
      <c r="Y737" s="3">
        <f t="shared" si="47"/>
        <v>0</v>
      </c>
    </row>
    <row r="738" spans="1:25" ht="14.25" x14ac:dyDescent="0.2">
      <c r="A738" s="18" t="str">
        <f t="shared" si="44"/>
        <v>Catalogo principalOVS_ES ACADEMICOYEG-00652</v>
      </c>
      <c r="B738" s="18" t="str">
        <f t="shared" si="45"/>
        <v>YEG-00652OVS_ES ACADEMICO</v>
      </c>
      <c r="C738" s="18"/>
      <c r="D738" t="s">
        <v>122</v>
      </c>
      <c r="E738" t="s">
        <v>727</v>
      </c>
      <c r="F738" t="s">
        <v>230</v>
      </c>
      <c r="G738" s="18" t="str">
        <f t="shared" si="46"/>
        <v>Catalogo principal</v>
      </c>
      <c r="H738" s="43" t="s">
        <v>121</v>
      </c>
      <c r="I738" s="37" t="s">
        <v>67</v>
      </c>
      <c r="J738" t="s">
        <v>4764</v>
      </c>
      <c r="K738" t="s">
        <v>40</v>
      </c>
      <c r="L738" s="70" t="s">
        <v>21</v>
      </c>
      <c r="M738" s="70" t="s">
        <v>3946</v>
      </c>
      <c r="N738" s="37" t="s">
        <v>67</v>
      </c>
      <c r="O738" s="37" t="s">
        <v>67</v>
      </c>
      <c r="P738" s="37" t="s">
        <v>230</v>
      </c>
      <c r="Q738" s="75" t="s">
        <v>727</v>
      </c>
      <c r="R738" t="s">
        <v>3696</v>
      </c>
      <c r="S738" s="38">
        <v>10</v>
      </c>
      <c r="T738">
        <v>1</v>
      </c>
      <c r="U738">
        <v>0</v>
      </c>
      <c r="V738" s="43">
        <f>SUMIF(ResumenCotizacion!$C:$C,E738,ResumenCotizacion!$P:$P)</f>
        <v>0</v>
      </c>
      <c r="W738" s="68">
        <f>IF(H738="USD",S738*SolCotizacion!$J$18,S738)</f>
        <v>39234.899999999994</v>
      </c>
      <c r="X738" s="3">
        <f>ROUND(W738/(1-VLOOKUP("Total porcentaje:",ResumenCotizacion!$F:$H,3,0)),2)</f>
        <v>42646.63</v>
      </c>
      <c r="Y738" s="3">
        <f t="shared" si="47"/>
        <v>0</v>
      </c>
    </row>
    <row r="739" spans="1:25" ht="14.25" x14ac:dyDescent="0.2">
      <c r="A739" s="18" t="str">
        <f t="shared" si="44"/>
        <v>Catalogo principalOVS_ES ACADEMICOYEG-00653</v>
      </c>
      <c r="B739" s="18" t="str">
        <f t="shared" si="45"/>
        <v>YEG-00653OVS_ES ACADEMICO</v>
      </c>
      <c r="C739" s="18"/>
      <c r="D739" t="s">
        <v>122</v>
      </c>
      <c r="E739" t="s">
        <v>728</v>
      </c>
      <c r="F739" t="s">
        <v>230</v>
      </c>
      <c r="G739" s="18" t="str">
        <f t="shared" si="46"/>
        <v>Catalogo principal</v>
      </c>
      <c r="H739" s="43" t="s">
        <v>121</v>
      </c>
      <c r="I739" s="37" t="s">
        <v>67</v>
      </c>
      <c r="J739" t="s">
        <v>4765</v>
      </c>
      <c r="K739" t="s">
        <v>40</v>
      </c>
      <c r="L739" s="70" t="s">
        <v>21</v>
      </c>
      <c r="M739" s="70" t="s">
        <v>3946</v>
      </c>
      <c r="N739" s="37" t="s">
        <v>67</v>
      </c>
      <c r="O739" s="37" t="s">
        <v>67</v>
      </c>
      <c r="P739" s="37" t="s">
        <v>230</v>
      </c>
      <c r="Q739" s="75" t="s">
        <v>728</v>
      </c>
      <c r="R739" t="s">
        <v>3696</v>
      </c>
      <c r="S739" s="38">
        <v>10</v>
      </c>
      <c r="T739">
        <v>1</v>
      </c>
      <c r="U739">
        <v>0</v>
      </c>
      <c r="V739" s="43">
        <f>SUMIF(ResumenCotizacion!$C:$C,E739,ResumenCotizacion!$P:$P)</f>
        <v>0</v>
      </c>
      <c r="W739" s="68">
        <f>IF(H739="USD",S739*SolCotizacion!$J$18,S739)</f>
        <v>39234.899999999994</v>
      </c>
      <c r="X739" s="3">
        <f>ROUND(W739/(1-VLOOKUP("Total porcentaje:",ResumenCotizacion!$F:$H,3,0)),2)</f>
        <v>42646.63</v>
      </c>
      <c r="Y739" s="3">
        <f t="shared" si="47"/>
        <v>0</v>
      </c>
    </row>
    <row r="740" spans="1:25" ht="14.25" x14ac:dyDescent="0.2">
      <c r="A740" s="18" t="str">
        <f t="shared" si="44"/>
        <v>Catalogo principalOVS_ES ACADEMICOYEG-00654</v>
      </c>
      <c r="B740" s="18" t="str">
        <f t="shared" si="45"/>
        <v>YEG-00654OVS_ES ACADEMICO</v>
      </c>
      <c r="C740" s="18"/>
      <c r="D740" t="s">
        <v>122</v>
      </c>
      <c r="E740" t="s">
        <v>729</v>
      </c>
      <c r="F740" t="s">
        <v>230</v>
      </c>
      <c r="G740" s="18" t="str">
        <f t="shared" si="46"/>
        <v>Catalogo principal</v>
      </c>
      <c r="H740" s="43" t="s">
        <v>121</v>
      </c>
      <c r="I740" s="37" t="s">
        <v>67</v>
      </c>
      <c r="J740" t="s">
        <v>4766</v>
      </c>
      <c r="K740" t="s">
        <v>40</v>
      </c>
      <c r="L740" s="70" t="s">
        <v>21</v>
      </c>
      <c r="M740" s="70" t="s">
        <v>3946</v>
      </c>
      <c r="N740" s="37" t="s">
        <v>67</v>
      </c>
      <c r="O740" s="37" t="s">
        <v>67</v>
      </c>
      <c r="P740" s="37" t="s">
        <v>230</v>
      </c>
      <c r="Q740" s="75" t="s">
        <v>729</v>
      </c>
      <c r="R740" t="s">
        <v>3696</v>
      </c>
      <c r="S740" s="38">
        <v>10</v>
      </c>
      <c r="T740">
        <v>1</v>
      </c>
      <c r="U740">
        <v>0</v>
      </c>
      <c r="V740" s="43">
        <f>SUMIF(ResumenCotizacion!$C:$C,E740,ResumenCotizacion!$P:$P)</f>
        <v>0</v>
      </c>
      <c r="W740" s="68">
        <f>IF(H740="USD",S740*SolCotizacion!$J$18,S740)</f>
        <v>39234.899999999994</v>
      </c>
      <c r="X740" s="3">
        <f>ROUND(W740/(1-VLOOKUP("Total porcentaje:",ResumenCotizacion!$F:$H,3,0)),2)</f>
        <v>42646.63</v>
      </c>
      <c r="Y740" s="3">
        <f t="shared" si="47"/>
        <v>0</v>
      </c>
    </row>
    <row r="741" spans="1:25" ht="14.25" x14ac:dyDescent="0.2">
      <c r="A741" s="18" t="str">
        <f t="shared" si="44"/>
        <v>Catalogo principalOVS_ES ACADEMICOYEG-00655</v>
      </c>
      <c r="B741" s="18" t="str">
        <f t="shared" si="45"/>
        <v>YEG-00655OVS_ES ACADEMICO</v>
      </c>
      <c r="C741" s="18"/>
      <c r="D741" t="s">
        <v>122</v>
      </c>
      <c r="E741" t="s">
        <v>730</v>
      </c>
      <c r="F741" t="s">
        <v>230</v>
      </c>
      <c r="G741" s="18" t="str">
        <f t="shared" si="46"/>
        <v>Catalogo principal</v>
      </c>
      <c r="H741" s="43" t="s">
        <v>121</v>
      </c>
      <c r="I741" s="37" t="s">
        <v>67</v>
      </c>
      <c r="J741" t="s">
        <v>4767</v>
      </c>
      <c r="K741" t="s">
        <v>40</v>
      </c>
      <c r="L741" s="70" t="s">
        <v>21</v>
      </c>
      <c r="M741" s="70" t="s">
        <v>3946</v>
      </c>
      <c r="N741" s="37" t="s">
        <v>67</v>
      </c>
      <c r="O741" s="37" t="s">
        <v>67</v>
      </c>
      <c r="P741" s="37" t="s">
        <v>230</v>
      </c>
      <c r="Q741" s="75" t="s">
        <v>730</v>
      </c>
      <c r="R741" t="s">
        <v>3696</v>
      </c>
      <c r="S741" s="38">
        <v>13</v>
      </c>
      <c r="T741">
        <v>1</v>
      </c>
      <c r="U741">
        <v>0</v>
      </c>
      <c r="V741" s="43">
        <f>SUMIF(ResumenCotizacion!$C:$C,E741,ResumenCotizacion!$P:$P)</f>
        <v>0</v>
      </c>
      <c r="W741" s="68">
        <f>IF(H741="USD",S741*SolCotizacion!$J$18,S741)</f>
        <v>51005.369999999995</v>
      </c>
      <c r="X741" s="3">
        <f>ROUND(W741/(1-VLOOKUP("Total porcentaje:",ResumenCotizacion!$F:$H,3,0)),2)</f>
        <v>55440.62</v>
      </c>
      <c r="Y741" s="3">
        <f t="shared" si="47"/>
        <v>0</v>
      </c>
    </row>
    <row r="742" spans="1:25" ht="14.25" x14ac:dyDescent="0.2">
      <c r="A742" s="18" t="str">
        <f t="shared" si="44"/>
        <v>Catalogo principalOVS_ES ACADEMICOYEG-00656</v>
      </c>
      <c r="B742" s="18" t="str">
        <f t="shared" si="45"/>
        <v>YEG-00656OVS_ES ACADEMICO</v>
      </c>
      <c r="C742" s="18"/>
      <c r="D742" t="s">
        <v>122</v>
      </c>
      <c r="E742" t="s">
        <v>731</v>
      </c>
      <c r="F742" t="s">
        <v>230</v>
      </c>
      <c r="G742" s="18" t="str">
        <f t="shared" si="46"/>
        <v>Catalogo principal</v>
      </c>
      <c r="H742" s="43" t="s">
        <v>121</v>
      </c>
      <c r="I742" s="37" t="s">
        <v>67</v>
      </c>
      <c r="J742" t="s">
        <v>4768</v>
      </c>
      <c r="K742" t="s">
        <v>40</v>
      </c>
      <c r="L742" s="70" t="s">
        <v>21</v>
      </c>
      <c r="M742" s="70" t="s">
        <v>3946</v>
      </c>
      <c r="N742" s="37" t="s">
        <v>67</v>
      </c>
      <c r="O742" s="37" t="s">
        <v>67</v>
      </c>
      <c r="P742" s="37" t="s">
        <v>230</v>
      </c>
      <c r="Q742" s="75" t="s">
        <v>731</v>
      </c>
      <c r="R742" t="s">
        <v>3696</v>
      </c>
      <c r="S742" s="38">
        <v>13</v>
      </c>
      <c r="T742">
        <v>1</v>
      </c>
      <c r="U742">
        <v>0</v>
      </c>
      <c r="V742" s="43">
        <f>SUMIF(ResumenCotizacion!$C:$C,E742,ResumenCotizacion!$P:$P)</f>
        <v>0</v>
      </c>
      <c r="W742" s="68">
        <f>IF(H742="USD",S742*SolCotizacion!$J$18,S742)</f>
        <v>51005.369999999995</v>
      </c>
      <c r="X742" s="3">
        <f>ROUND(W742/(1-VLOOKUP("Total porcentaje:",ResumenCotizacion!$F:$H,3,0)),2)</f>
        <v>55440.62</v>
      </c>
      <c r="Y742" s="3">
        <f t="shared" si="47"/>
        <v>0</v>
      </c>
    </row>
    <row r="743" spans="1:25" ht="14.25" x14ac:dyDescent="0.2">
      <c r="A743" s="18" t="str">
        <f t="shared" si="44"/>
        <v>Catalogo principalOVS_ES ACADEMICOYEG-00657</v>
      </c>
      <c r="B743" s="18" t="str">
        <f t="shared" si="45"/>
        <v>YEG-00657OVS_ES ACADEMICO</v>
      </c>
      <c r="C743" s="18"/>
      <c r="D743" t="s">
        <v>122</v>
      </c>
      <c r="E743" t="s">
        <v>732</v>
      </c>
      <c r="F743" t="s">
        <v>230</v>
      </c>
      <c r="G743" s="18" t="str">
        <f t="shared" si="46"/>
        <v>Catalogo principal</v>
      </c>
      <c r="H743" s="43" t="s">
        <v>121</v>
      </c>
      <c r="I743" s="37" t="s">
        <v>67</v>
      </c>
      <c r="J743" t="s">
        <v>4769</v>
      </c>
      <c r="K743" t="s">
        <v>40</v>
      </c>
      <c r="L743" s="70" t="s">
        <v>21</v>
      </c>
      <c r="M743" s="70" t="s">
        <v>3946</v>
      </c>
      <c r="N743" s="37" t="s">
        <v>67</v>
      </c>
      <c r="O743" s="37" t="s">
        <v>67</v>
      </c>
      <c r="P743" s="37" t="s">
        <v>230</v>
      </c>
      <c r="Q743" s="75" t="s">
        <v>732</v>
      </c>
      <c r="R743" t="s">
        <v>3696</v>
      </c>
      <c r="S743" s="38">
        <v>13</v>
      </c>
      <c r="T743">
        <v>1</v>
      </c>
      <c r="U743">
        <v>0</v>
      </c>
      <c r="V743" s="43">
        <f>SUMIF(ResumenCotizacion!$C:$C,E743,ResumenCotizacion!$P:$P)</f>
        <v>0</v>
      </c>
      <c r="W743" s="68">
        <f>IF(H743="USD",S743*SolCotizacion!$J$18,S743)</f>
        <v>51005.369999999995</v>
      </c>
      <c r="X743" s="3">
        <f>ROUND(W743/(1-VLOOKUP("Total porcentaje:",ResumenCotizacion!$F:$H,3,0)),2)</f>
        <v>55440.62</v>
      </c>
      <c r="Y743" s="3">
        <f t="shared" si="47"/>
        <v>0</v>
      </c>
    </row>
    <row r="744" spans="1:25" ht="14.25" x14ac:dyDescent="0.2">
      <c r="A744" s="18" t="str">
        <f t="shared" si="44"/>
        <v>Catalogo principalOVS_ES ACADEMICOYEG-00658</v>
      </c>
      <c r="B744" s="18" t="str">
        <f t="shared" si="45"/>
        <v>YEG-00658OVS_ES ACADEMICO</v>
      </c>
      <c r="C744" s="18"/>
      <c r="D744" t="s">
        <v>122</v>
      </c>
      <c r="E744" t="s">
        <v>733</v>
      </c>
      <c r="F744" t="s">
        <v>230</v>
      </c>
      <c r="G744" s="18" t="str">
        <f t="shared" si="46"/>
        <v>Catalogo principal</v>
      </c>
      <c r="H744" s="43" t="s">
        <v>121</v>
      </c>
      <c r="I744" s="37" t="s">
        <v>67</v>
      </c>
      <c r="J744" t="s">
        <v>4770</v>
      </c>
      <c r="K744" t="s">
        <v>40</v>
      </c>
      <c r="L744" s="70" t="s">
        <v>21</v>
      </c>
      <c r="M744" s="70" t="s">
        <v>3946</v>
      </c>
      <c r="N744" s="37" t="s">
        <v>67</v>
      </c>
      <c r="O744" s="37" t="s">
        <v>67</v>
      </c>
      <c r="P744" s="37" t="s">
        <v>230</v>
      </c>
      <c r="Q744" s="75" t="s">
        <v>733</v>
      </c>
      <c r="R744" t="s">
        <v>3696</v>
      </c>
      <c r="S744" s="38">
        <v>13</v>
      </c>
      <c r="T744">
        <v>1</v>
      </c>
      <c r="U744">
        <v>0</v>
      </c>
      <c r="V744" s="43">
        <f>SUMIF(ResumenCotizacion!$C:$C,E744,ResumenCotizacion!$P:$P)</f>
        <v>0</v>
      </c>
      <c r="W744" s="68">
        <f>IF(H744="USD",S744*SolCotizacion!$J$18,S744)</f>
        <v>51005.369999999995</v>
      </c>
      <c r="X744" s="3">
        <f>ROUND(W744/(1-VLOOKUP("Total porcentaje:",ResumenCotizacion!$F:$H,3,0)),2)</f>
        <v>55440.62</v>
      </c>
      <c r="Y744" s="3">
        <f t="shared" si="47"/>
        <v>0</v>
      </c>
    </row>
    <row r="745" spans="1:25" ht="14.25" x14ac:dyDescent="0.2">
      <c r="A745" s="18" t="str">
        <f t="shared" si="44"/>
        <v>Catalogo principalOVS_ES ACADEMICOYEG-00659</v>
      </c>
      <c r="B745" s="18" t="str">
        <f t="shared" si="45"/>
        <v>YEG-00659OVS_ES ACADEMICO</v>
      </c>
      <c r="C745" s="18"/>
      <c r="D745" t="s">
        <v>122</v>
      </c>
      <c r="E745" t="s">
        <v>734</v>
      </c>
      <c r="F745" t="s">
        <v>230</v>
      </c>
      <c r="G745" s="18" t="str">
        <f t="shared" si="46"/>
        <v>Catalogo principal</v>
      </c>
      <c r="H745" s="43" t="s">
        <v>121</v>
      </c>
      <c r="I745" s="37" t="s">
        <v>67</v>
      </c>
      <c r="J745" t="s">
        <v>3793</v>
      </c>
      <c r="K745" t="s">
        <v>40</v>
      </c>
      <c r="L745" s="70" t="s">
        <v>21</v>
      </c>
      <c r="M745" s="70" t="s">
        <v>28</v>
      </c>
      <c r="N745" s="37" t="s">
        <v>67</v>
      </c>
      <c r="O745" s="37" t="s">
        <v>67</v>
      </c>
      <c r="P745" s="37" t="s">
        <v>230</v>
      </c>
      <c r="Q745" s="75" t="s">
        <v>734</v>
      </c>
      <c r="R745" t="s">
        <v>3696</v>
      </c>
      <c r="S745" s="38">
        <v>9</v>
      </c>
      <c r="T745">
        <v>1</v>
      </c>
      <c r="U745">
        <v>0</v>
      </c>
      <c r="V745" s="43">
        <f>SUMIF(ResumenCotizacion!$C:$C,E745,ResumenCotizacion!$P:$P)</f>
        <v>0</v>
      </c>
      <c r="W745" s="68">
        <f>IF(H745="USD",S745*SolCotizacion!$J$18,S745)</f>
        <v>35311.409999999996</v>
      </c>
      <c r="X745" s="3">
        <f>ROUND(W745/(1-VLOOKUP("Total porcentaje:",ResumenCotizacion!$F:$H,3,0)),2)</f>
        <v>38381.97</v>
      </c>
      <c r="Y745" s="3">
        <f t="shared" si="47"/>
        <v>0</v>
      </c>
    </row>
    <row r="746" spans="1:25" ht="14.25" x14ac:dyDescent="0.2">
      <c r="A746" s="18" t="str">
        <f t="shared" si="44"/>
        <v>Catalogo principalOVS_ES ACADEMICOYEG-00660</v>
      </c>
      <c r="B746" s="18" t="str">
        <f t="shared" si="45"/>
        <v>YEG-00660OVS_ES ACADEMICO</v>
      </c>
      <c r="C746" s="18"/>
      <c r="D746" t="s">
        <v>122</v>
      </c>
      <c r="E746" t="s">
        <v>735</v>
      </c>
      <c r="F746" t="s">
        <v>230</v>
      </c>
      <c r="G746" s="18" t="str">
        <f t="shared" si="46"/>
        <v>Catalogo principal</v>
      </c>
      <c r="H746" s="43" t="s">
        <v>121</v>
      </c>
      <c r="I746" s="37" t="s">
        <v>67</v>
      </c>
      <c r="J746" t="s">
        <v>3794</v>
      </c>
      <c r="K746" t="s">
        <v>40</v>
      </c>
      <c r="L746" s="70" t="s">
        <v>21</v>
      </c>
      <c r="M746" s="70" t="s">
        <v>28</v>
      </c>
      <c r="N746" s="37" t="s">
        <v>67</v>
      </c>
      <c r="O746" s="37" t="s">
        <v>67</v>
      </c>
      <c r="P746" s="37" t="s">
        <v>230</v>
      </c>
      <c r="Q746" s="75" t="s">
        <v>735</v>
      </c>
      <c r="R746" t="s">
        <v>3696</v>
      </c>
      <c r="S746" s="38">
        <v>9</v>
      </c>
      <c r="T746">
        <v>1</v>
      </c>
      <c r="U746">
        <v>0</v>
      </c>
      <c r="V746" s="43">
        <f>SUMIF(ResumenCotizacion!$C:$C,E746,ResumenCotizacion!$P:$P)</f>
        <v>0</v>
      </c>
      <c r="W746" s="68">
        <f>IF(H746="USD",S746*SolCotizacion!$J$18,S746)</f>
        <v>35311.409999999996</v>
      </c>
      <c r="X746" s="3">
        <f>ROUND(W746/(1-VLOOKUP("Total porcentaje:",ResumenCotizacion!$F:$H,3,0)),2)</f>
        <v>38381.97</v>
      </c>
      <c r="Y746" s="3">
        <f t="shared" si="47"/>
        <v>0</v>
      </c>
    </row>
    <row r="747" spans="1:25" ht="14.25" x14ac:dyDescent="0.2">
      <c r="A747" s="18" t="str">
        <f t="shared" si="44"/>
        <v>Catalogo principalOVS_ES ACADEMICOYEG-00661</v>
      </c>
      <c r="B747" s="18" t="str">
        <f t="shared" si="45"/>
        <v>YEG-00661OVS_ES ACADEMICO</v>
      </c>
      <c r="C747" s="18"/>
      <c r="D747" t="s">
        <v>122</v>
      </c>
      <c r="E747" t="s">
        <v>736</v>
      </c>
      <c r="F747" t="s">
        <v>230</v>
      </c>
      <c r="G747" s="18" t="str">
        <f t="shared" si="46"/>
        <v>Catalogo principal</v>
      </c>
      <c r="H747" s="43" t="s">
        <v>121</v>
      </c>
      <c r="I747" s="37" t="s">
        <v>67</v>
      </c>
      <c r="J747" t="s">
        <v>3795</v>
      </c>
      <c r="K747" t="s">
        <v>40</v>
      </c>
      <c r="L747" s="70" t="s">
        <v>21</v>
      </c>
      <c r="M747" s="70" t="s">
        <v>28</v>
      </c>
      <c r="N747" s="37" t="s">
        <v>67</v>
      </c>
      <c r="O747" s="37" t="s">
        <v>67</v>
      </c>
      <c r="P747" s="37" t="s">
        <v>230</v>
      </c>
      <c r="Q747" s="75" t="s">
        <v>736</v>
      </c>
      <c r="R747" t="s">
        <v>3696</v>
      </c>
      <c r="S747" s="38">
        <v>7</v>
      </c>
      <c r="T747">
        <v>1</v>
      </c>
      <c r="U747">
        <v>0</v>
      </c>
      <c r="V747" s="43">
        <f>SUMIF(ResumenCotizacion!$C:$C,E747,ResumenCotizacion!$P:$P)</f>
        <v>0</v>
      </c>
      <c r="W747" s="68">
        <f>IF(H747="USD",S747*SolCotizacion!$J$18,S747)</f>
        <v>27464.43</v>
      </c>
      <c r="X747" s="3">
        <f>ROUND(W747/(1-VLOOKUP("Total porcentaje:",ResumenCotizacion!$F:$H,3,0)),2)</f>
        <v>29852.639999999999</v>
      </c>
      <c r="Y747" s="3">
        <f t="shared" si="47"/>
        <v>0</v>
      </c>
    </row>
    <row r="748" spans="1:25" ht="14.25" x14ac:dyDescent="0.2">
      <c r="A748" s="18" t="str">
        <f t="shared" si="44"/>
        <v>Catalogo principalOVS_ES ACADEMICOYEG-00662</v>
      </c>
      <c r="B748" s="18" t="str">
        <f t="shared" si="45"/>
        <v>YEG-00662OVS_ES ACADEMICO</v>
      </c>
      <c r="C748" s="18"/>
      <c r="D748" t="s">
        <v>122</v>
      </c>
      <c r="E748" t="s">
        <v>737</v>
      </c>
      <c r="F748" t="s">
        <v>230</v>
      </c>
      <c r="G748" s="18" t="str">
        <f t="shared" si="46"/>
        <v>Catalogo principal</v>
      </c>
      <c r="H748" s="43" t="s">
        <v>121</v>
      </c>
      <c r="I748" s="37" t="s">
        <v>67</v>
      </c>
      <c r="J748" t="s">
        <v>3796</v>
      </c>
      <c r="K748" t="s">
        <v>40</v>
      </c>
      <c r="L748" s="70" t="s">
        <v>21</v>
      </c>
      <c r="M748" s="70" t="s">
        <v>28</v>
      </c>
      <c r="N748" s="37" t="s">
        <v>67</v>
      </c>
      <c r="O748" s="37" t="s">
        <v>67</v>
      </c>
      <c r="P748" s="37" t="s">
        <v>230</v>
      </c>
      <c r="Q748" s="75" t="s">
        <v>737</v>
      </c>
      <c r="R748" t="s">
        <v>3696</v>
      </c>
      <c r="S748" s="38">
        <v>7</v>
      </c>
      <c r="T748">
        <v>1</v>
      </c>
      <c r="U748">
        <v>0</v>
      </c>
      <c r="V748" s="43">
        <f>SUMIF(ResumenCotizacion!$C:$C,E748,ResumenCotizacion!$P:$P)</f>
        <v>0</v>
      </c>
      <c r="W748" s="68">
        <f>IF(H748="USD",S748*SolCotizacion!$J$18,S748)</f>
        <v>27464.43</v>
      </c>
      <c r="X748" s="3">
        <f>ROUND(W748/(1-VLOOKUP("Total porcentaje:",ResumenCotizacion!$F:$H,3,0)),2)</f>
        <v>29852.639999999999</v>
      </c>
      <c r="Y748" s="3">
        <f t="shared" si="47"/>
        <v>0</v>
      </c>
    </row>
    <row r="749" spans="1:25" ht="14.25" x14ac:dyDescent="0.2">
      <c r="A749" s="18" t="str">
        <f t="shared" si="44"/>
        <v>Catalogo principalCSP ACADEMICO7ab7bc0b-e137-4bfe-a7b6-26fec475e90c</v>
      </c>
      <c r="B749" s="18" t="str">
        <f t="shared" si="45"/>
        <v>7ab7bc0b-e137-4bfe-a7b6-26fec475e90cCSP ACADEMICO</v>
      </c>
      <c r="C749" s="18"/>
      <c r="D749" t="s">
        <v>122</v>
      </c>
      <c r="E749" t="s">
        <v>738</v>
      </c>
      <c r="F749" t="s">
        <v>1976</v>
      </c>
      <c r="G749" s="18" t="str">
        <f t="shared" si="46"/>
        <v>Catalogo principal</v>
      </c>
      <c r="H749" s="43" t="s">
        <v>121</v>
      </c>
      <c r="I749" s="37" t="s">
        <v>67</v>
      </c>
      <c r="J749" t="s">
        <v>1018</v>
      </c>
      <c r="K749" t="s">
        <v>40</v>
      </c>
      <c r="L749" s="70" t="s">
        <v>21</v>
      </c>
      <c r="M749" s="70" t="s">
        <v>3966</v>
      </c>
      <c r="N749" s="37" t="s">
        <v>67</v>
      </c>
      <c r="O749" s="37" t="s">
        <v>67</v>
      </c>
      <c r="P749" s="37" t="s">
        <v>1976</v>
      </c>
      <c r="Q749" s="75" t="s">
        <v>738</v>
      </c>
      <c r="R749" t="s">
        <v>3691</v>
      </c>
      <c r="S749" s="38">
        <v>16.5</v>
      </c>
      <c r="T749">
        <v>1</v>
      </c>
      <c r="U749">
        <v>0</v>
      </c>
      <c r="V749" s="43">
        <f>SUMIF(ResumenCotizacion!$C:$C,E749,ResumenCotizacion!$P:$P)</f>
        <v>0</v>
      </c>
      <c r="W749" s="68">
        <f>IF(H749="USD",S749*SolCotizacion!$J$18,S749)</f>
        <v>64737.584999999999</v>
      </c>
      <c r="X749" s="3">
        <f>ROUND(W749/(1-VLOOKUP("Total porcentaje:",ResumenCotizacion!$F:$H,3,0)),2)</f>
        <v>70366.94</v>
      </c>
      <c r="Y749" s="3">
        <f t="shared" si="47"/>
        <v>0</v>
      </c>
    </row>
    <row r="750" spans="1:25" ht="14.25" x14ac:dyDescent="0.2">
      <c r="A750" s="18" t="str">
        <f t="shared" si="44"/>
        <v>Catalogo principalCSP ACADEMICO2b44162e-90b3-4c73-9f25-ba5c4b048c60</v>
      </c>
      <c r="B750" s="18" t="str">
        <f t="shared" si="45"/>
        <v>2b44162e-90b3-4c73-9f25-ba5c4b048c60CSP ACADEMICO</v>
      </c>
      <c r="C750" s="18"/>
      <c r="D750" t="s">
        <v>122</v>
      </c>
      <c r="E750" t="s">
        <v>739</v>
      </c>
      <c r="F750" t="s">
        <v>1976</v>
      </c>
      <c r="G750" s="18" t="str">
        <f t="shared" si="46"/>
        <v>Catalogo principal</v>
      </c>
      <c r="H750" s="43" t="s">
        <v>121</v>
      </c>
      <c r="I750" s="37" t="s">
        <v>67</v>
      </c>
      <c r="J750" t="s">
        <v>1019</v>
      </c>
      <c r="K750" t="s">
        <v>40</v>
      </c>
      <c r="L750" s="70" t="s">
        <v>21</v>
      </c>
      <c r="M750" s="70" t="s">
        <v>3966</v>
      </c>
      <c r="N750" s="37" t="s">
        <v>67</v>
      </c>
      <c r="O750" s="37" t="s">
        <v>67</v>
      </c>
      <c r="P750" s="37" t="s">
        <v>1976</v>
      </c>
      <c r="Q750" s="75" t="s">
        <v>739</v>
      </c>
      <c r="R750" t="s">
        <v>3691</v>
      </c>
      <c r="S750" s="38">
        <v>12</v>
      </c>
      <c r="T750">
        <v>1</v>
      </c>
      <c r="U750">
        <v>0</v>
      </c>
      <c r="V750" s="43">
        <f>SUMIF(ResumenCotizacion!$C:$C,E750,ResumenCotizacion!$P:$P)</f>
        <v>0</v>
      </c>
      <c r="W750" s="68">
        <f>IF(H750="USD",S750*SolCotizacion!$J$18,S750)</f>
        <v>47081.88</v>
      </c>
      <c r="X750" s="3">
        <f>ROUND(W750/(1-VLOOKUP("Total porcentaje:",ResumenCotizacion!$F:$H,3,0)),2)</f>
        <v>51175.96</v>
      </c>
      <c r="Y750" s="3">
        <f t="shared" si="47"/>
        <v>0</v>
      </c>
    </row>
    <row r="751" spans="1:25" ht="14.25" x14ac:dyDescent="0.2">
      <c r="A751" s="18" t="str">
        <f t="shared" si="44"/>
        <v>Catalogo principalCSP ACADEMICOdaf910cc-20ec-4eb2-ab26-e6fb16ee0ced</v>
      </c>
      <c r="B751" s="18" t="str">
        <f t="shared" si="45"/>
        <v>daf910cc-20ec-4eb2-ab26-e6fb16ee0cedCSP ACADEMICO</v>
      </c>
      <c r="C751" s="18"/>
      <c r="D751" t="s">
        <v>122</v>
      </c>
      <c r="E751" t="s">
        <v>740</v>
      </c>
      <c r="F751" t="s">
        <v>1976</v>
      </c>
      <c r="G751" s="18" t="str">
        <f t="shared" si="46"/>
        <v>Catalogo principal</v>
      </c>
      <c r="H751" s="43" t="s">
        <v>121</v>
      </c>
      <c r="I751" s="37" t="s">
        <v>67</v>
      </c>
      <c r="J751" t="s">
        <v>1020</v>
      </c>
      <c r="K751" t="s">
        <v>40</v>
      </c>
      <c r="L751" s="70" t="s">
        <v>21</v>
      </c>
      <c r="M751" s="70" t="s">
        <v>3966</v>
      </c>
      <c r="N751" s="37" t="s">
        <v>67</v>
      </c>
      <c r="O751" s="37" t="s">
        <v>67</v>
      </c>
      <c r="P751" s="37" t="s">
        <v>1976</v>
      </c>
      <c r="Q751" s="75" t="s">
        <v>740</v>
      </c>
      <c r="R751" t="s">
        <v>3691</v>
      </c>
      <c r="S751" s="38">
        <v>66</v>
      </c>
      <c r="T751">
        <v>1</v>
      </c>
      <c r="U751">
        <v>0</v>
      </c>
      <c r="V751" s="43">
        <f>SUMIF(ResumenCotizacion!$C:$C,E751,ResumenCotizacion!$P:$P)</f>
        <v>0</v>
      </c>
      <c r="W751" s="68">
        <f>IF(H751="USD",S751*SolCotizacion!$J$18,S751)</f>
        <v>258950.34</v>
      </c>
      <c r="X751" s="3">
        <f>ROUND(W751/(1-VLOOKUP("Total porcentaje:",ResumenCotizacion!$F:$H,3,0)),2)</f>
        <v>281467.76</v>
      </c>
      <c r="Y751" s="3">
        <f t="shared" si="47"/>
        <v>0</v>
      </c>
    </row>
    <row r="752" spans="1:25" ht="14.25" x14ac:dyDescent="0.2">
      <c r="A752" s="18" t="str">
        <f t="shared" si="44"/>
        <v>Catalogo principalCSP ACADEMICOf3cf1f64-1a96-4a1d-a7cc-5645bb950fd8</v>
      </c>
      <c r="B752" s="18" t="str">
        <f t="shared" si="45"/>
        <v>f3cf1f64-1a96-4a1d-a7cc-5645bb950fd8CSP ACADEMICO</v>
      </c>
      <c r="C752" s="18"/>
      <c r="D752" t="s">
        <v>122</v>
      </c>
      <c r="E752" t="s">
        <v>741</v>
      </c>
      <c r="F752" t="s">
        <v>1976</v>
      </c>
      <c r="G752" s="18" t="str">
        <f t="shared" si="46"/>
        <v>Catalogo principal</v>
      </c>
      <c r="H752" s="43" t="s">
        <v>121</v>
      </c>
      <c r="I752" s="37" t="s">
        <v>67</v>
      </c>
      <c r="J752" t="s">
        <v>1021</v>
      </c>
      <c r="K752" t="s">
        <v>40</v>
      </c>
      <c r="L752" s="70" t="s">
        <v>21</v>
      </c>
      <c r="M752" s="70" t="s">
        <v>3966</v>
      </c>
      <c r="N752" s="37" t="s">
        <v>67</v>
      </c>
      <c r="O752" s="37" t="s">
        <v>67</v>
      </c>
      <c r="P752" s="37" t="s">
        <v>1976</v>
      </c>
      <c r="Q752" s="75" t="s">
        <v>741</v>
      </c>
      <c r="R752" t="s">
        <v>3691</v>
      </c>
      <c r="S752" s="38">
        <v>48</v>
      </c>
      <c r="T752">
        <v>1</v>
      </c>
      <c r="U752">
        <v>0</v>
      </c>
      <c r="V752" s="43">
        <f>SUMIF(ResumenCotizacion!$C:$C,E752,ResumenCotizacion!$P:$P)</f>
        <v>0</v>
      </c>
      <c r="W752" s="68">
        <f>IF(H752="USD",S752*SolCotizacion!$J$18,S752)</f>
        <v>188327.52</v>
      </c>
      <c r="X752" s="3">
        <f>ROUND(W752/(1-VLOOKUP("Total porcentaje:",ResumenCotizacion!$F:$H,3,0)),2)</f>
        <v>204703.83</v>
      </c>
      <c r="Y752" s="3">
        <f t="shared" si="47"/>
        <v>0</v>
      </c>
    </row>
    <row r="753" spans="1:25" ht="14.25" x14ac:dyDescent="0.2">
      <c r="A753" s="18" t="str">
        <f t="shared" si="44"/>
        <v>Catalogo principalCSP ACADEMICO69896d87-3d84-4b43-97ed-ea254b742add</v>
      </c>
      <c r="B753" s="18" t="str">
        <f t="shared" si="45"/>
        <v>69896d87-3d84-4b43-97ed-ea254b742addCSP ACADEMICO</v>
      </c>
      <c r="C753" s="18"/>
      <c r="D753" t="s">
        <v>122</v>
      </c>
      <c r="E753" t="s">
        <v>742</v>
      </c>
      <c r="F753" t="s">
        <v>1976</v>
      </c>
      <c r="G753" s="18" t="str">
        <f t="shared" si="46"/>
        <v>Catalogo principal</v>
      </c>
      <c r="H753" s="43" t="s">
        <v>121</v>
      </c>
      <c r="I753" s="37" t="s">
        <v>67</v>
      </c>
      <c r="J753" t="s">
        <v>1022</v>
      </c>
      <c r="K753" t="s">
        <v>40</v>
      </c>
      <c r="L753" s="70" t="s">
        <v>21</v>
      </c>
      <c r="M753" s="70" t="s">
        <v>3966</v>
      </c>
      <c r="N753" s="37" t="s">
        <v>67</v>
      </c>
      <c r="O753" s="37" t="s">
        <v>67</v>
      </c>
      <c r="P753" s="37" t="s">
        <v>1976</v>
      </c>
      <c r="Q753" s="75" t="s">
        <v>742</v>
      </c>
      <c r="R753" t="s">
        <v>3691</v>
      </c>
      <c r="S753" s="38">
        <v>770</v>
      </c>
      <c r="T753">
        <v>1</v>
      </c>
      <c r="U753">
        <v>0</v>
      </c>
      <c r="V753" s="43">
        <f>SUMIF(ResumenCotizacion!$C:$C,E753,ResumenCotizacion!$P:$P)</f>
        <v>0</v>
      </c>
      <c r="W753" s="68">
        <f>IF(H753="USD",S753*SolCotizacion!$J$18,S753)</f>
        <v>3021087.3</v>
      </c>
      <c r="X753" s="3">
        <f>ROUND(W753/(1-VLOOKUP("Total porcentaje:",ResumenCotizacion!$F:$H,3,0)),2)</f>
        <v>3283790.54</v>
      </c>
      <c r="Y753" s="3">
        <f t="shared" si="47"/>
        <v>0</v>
      </c>
    </row>
    <row r="754" spans="1:25" ht="14.25" x14ac:dyDescent="0.2">
      <c r="A754" s="18" t="str">
        <f t="shared" si="44"/>
        <v>Catalogo principalCSP ACADEMICO302fb6be-dd9c-4d13-8eaf-3d6239ad2383</v>
      </c>
      <c r="B754" s="18" t="str">
        <f t="shared" si="45"/>
        <v>302fb6be-dd9c-4d13-8eaf-3d6239ad2383CSP ACADEMICO</v>
      </c>
      <c r="C754" s="18"/>
      <c r="D754" t="s">
        <v>122</v>
      </c>
      <c r="E754" t="s">
        <v>743</v>
      </c>
      <c r="F754" t="s">
        <v>1976</v>
      </c>
      <c r="G754" s="18" t="str">
        <f t="shared" si="46"/>
        <v>Catalogo principal</v>
      </c>
      <c r="H754" s="43" t="s">
        <v>121</v>
      </c>
      <c r="I754" s="37" t="s">
        <v>67</v>
      </c>
      <c r="J754" t="s">
        <v>1023</v>
      </c>
      <c r="K754" t="s">
        <v>40</v>
      </c>
      <c r="L754" s="70" t="s">
        <v>21</v>
      </c>
      <c r="M754" s="70" t="s">
        <v>3966</v>
      </c>
      <c r="N754" s="37" t="s">
        <v>67</v>
      </c>
      <c r="O754" s="37" t="s">
        <v>67</v>
      </c>
      <c r="P754" s="37" t="s">
        <v>1976</v>
      </c>
      <c r="Q754" s="75" t="s">
        <v>743</v>
      </c>
      <c r="R754" t="s">
        <v>3691</v>
      </c>
      <c r="S754" s="38">
        <v>560</v>
      </c>
      <c r="T754">
        <v>1</v>
      </c>
      <c r="U754">
        <v>0</v>
      </c>
      <c r="V754" s="43">
        <f>SUMIF(ResumenCotizacion!$C:$C,E754,ResumenCotizacion!$P:$P)</f>
        <v>0</v>
      </c>
      <c r="W754" s="68">
        <f>IF(H754="USD",S754*SolCotizacion!$J$18,S754)</f>
        <v>2197154.4</v>
      </c>
      <c r="X754" s="3">
        <f>ROUND(W754/(1-VLOOKUP("Total porcentaje:",ResumenCotizacion!$F:$H,3,0)),2)</f>
        <v>2388211.2999999998</v>
      </c>
      <c r="Y754" s="3">
        <f t="shared" si="47"/>
        <v>0</v>
      </c>
    </row>
    <row r="755" spans="1:25" ht="14.25" x14ac:dyDescent="0.2">
      <c r="A755" s="18" t="str">
        <f t="shared" si="44"/>
        <v>Catalogo principalCSP ACADEMICO04ec80cc-ed3e-4887-8a01-d8d122134690</v>
      </c>
      <c r="B755" s="18" t="str">
        <f t="shared" si="45"/>
        <v>04ec80cc-ed3e-4887-8a01-d8d122134690CSP ACADEMICO</v>
      </c>
      <c r="C755" s="18"/>
      <c r="D755" t="s">
        <v>122</v>
      </c>
      <c r="E755" t="s">
        <v>744</v>
      </c>
      <c r="F755" t="s">
        <v>1976</v>
      </c>
      <c r="G755" s="18" t="str">
        <f t="shared" si="46"/>
        <v>Catalogo principal</v>
      </c>
      <c r="H755" s="43" t="s">
        <v>121</v>
      </c>
      <c r="I755" s="37" t="s">
        <v>67</v>
      </c>
      <c r="J755" t="s">
        <v>1781</v>
      </c>
      <c r="K755" t="s">
        <v>40</v>
      </c>
      <c r="L755" s="70" t="s">
        <v>21</v>
      </c>
      <c r="M755" s="70" t="s">
        <v>3966</v>
      </c>
      <c r="N755" s="37" t="s">
        <v>67</v>
      </c>
      <c r="O755" s="37" t="s">
        <v>67</v>
      </c>
      <c r="P755" s="37" t="s">
        <v>1976</v>
      </c>
      <c r="Q755" s="75" t="s">
        <v>744</v>
      </c>
      <c r="R755" t="s">
        <v>3691</v>
      </c>
      <c r="S755" s="38">
        <v>2.2000000000000002</v>
      </c>
      <c r="T755">
        <v>1</v>
      </c>
      <c r="U755">
        <v>0</v>
      </c>
      <c r="V755" s="43">
        <f>SUMIF(ResumenCotizacion!$C:$C,E755,ResumenCotizacion!$P:$P)</f>
        <v>0</v>
      </c>
      <c r="W755" s="68">
        <f>IF(H755="USD",S755*SolCotizacion!$J$18,S755)</f>
        <v>8631.6779999999999</v>
      </c>
      <c r="X755" s="3">
        <f>ROUND(W755/(1-VLOOKUP("Total porcentaje:",ResumenCotizacion!$F:$H,3,0)),2)</f>
        <v>9382.26</v>
      </c>
      <c r="Y755" s="3">
        <f t="shared" si="47"/>
        <v>0</v>
      </c>
    </row>
    <row r="756" spans="1:25" ht="14.25" x14ac:dyDescent="0.2">
      <c r="A756" s="18" t="str">
        <f t="shared" si="44"/>
        <v>Catalogo principalCSP ACADEMICO34a8866e-06dc-45fe-8c55-8e98b617d9b1</v>
      </c>
      <c r="B756" s="18" t="str">
        <f t="shared" si="45"/>
        <v>34a8866e-06dc-45fe-8c55-8e98b617d9b1CSP ACADEMICO</v>
      </c>
      <c r="C756" s="18"/>
      <c r="D756" t="s">
        <v>122</v>
      </c>
      <c r="E756" t="s">
        <v>745</v>
      </c>
      <c r="F756" t="s">
        <v>1976</v>
      </c>
      <c r="G756" s="18" t="str">
        <f t="shared" si="46"/>
        <v>Catalogo principal</v>
      </c>
      <c r="H756" s="43" t="s">
        <v>121</v>
      </c>
      <c r="I756" s="37" t="s">
        <v>67</v>
      </c>
      <c r="J756" t="s">
        <v>1782</v>
      </c>
      <c r="K756" t="s">
        <v>40</v>
      </c>
      <c r="L756" s="70" t="s">
        <v>21</v>
      </c>
      <c r="M756" s="70" t="s">
        <v>3966</v>
      </c>
      <c r="N756" s="37" t="s">
        <v>67</v>
      </c>
      <c r="O756" s="37" t="s">
        <v>67</v>
      </c>
      <c r="P756" s="37" t="s">
        <v>1976</v>
      </c>
      <c r="Q756" s="75" t="s">
        <v>745</v>
      </c>
      <c r="R756" t="s">
        <v>3691</v>
      </c>
      <c r="S756" s="38">
        <v>1.6</v>
      </c>
      <c r="T756">
        <v>1</v>
      </c>
      <c r="U756">
        <v>0</v>
      </c>
      <c r="V756" s="43">
        <f>SUMIF(ResumenCotizacion!$C:$C,E756,ResumenCotizacion!$P:$P)</f>
        <v>0</v>
      </c>
      <c r="W756" s="68">
        <f>IF(H756="USD",S756*SolCotizacion!$J$18,S756)</f>
        <v>6277.5839999999998</v>
      </c>
      <c r="X756" s="3">
        <f>ROUND(W756/(1-VLOOKUP("Total porcentaje:",ResumenCotizacion!$F:$H,3,0)),2)</f>
        <v>6823.46</v>
      </c>
      <c r="Y756" s="3">
        <f t="shared" si="47"/>
        <v>0</v>
      </c>
    </row>
    <row r="757" spans="1:25" ht="14.25" x14ac:dyDescent="0.2">
      <c r="A757" s="18" t="str">
        <f t="shared" si="44"/>
        <v>Catalogo principalCSP ACADEMICO664c2ff4-18ee-4008-b666-c671fb07d5d5</v>
      </c>
      <c r="B757" s="18" t="str">
        <f t="shared" si="45"/>
        <v>664c2ff4-18ee-4008-b666-c671fb07d5d5CSP ACADEMICO</v>
      </c>
      <c r="C757" s="18"/>
      <c r="D757" t="s">
        <v>122</v>
      </c>
      <c r="E757" t="s">
        <v>746</v>
      </c>
      <c r="F757" t="s">
        <v>1976</v>
      </c>
      <c r="G757" s="18" t="str">
        <f t="shared" si="46"/>
        <v>Catalogo principal</v>
      </c>
      <c r="H757" s="43" t="s">
        <v>121</v>
      </c>
      <c r="I757" s="37" t="s">
        <v>67</v>
      </c>
      <c r="J757" t="s">
        <v>1203</v>
      </c>
      <c r="K757" t="s">
        <v>40</v>
      </c>
      <c r="L757" s="70" t="s">
        <v>21</v>
      </c>
      <c r="M757" s="70" t="s">
        <v>3966</v>
      </c>
      <c r="N757" s="37" t="s">
        <v>67</v>
      </c>
      <c r="O757" s="37" t="s">
        <v>67</v>
      </c>
      <c r="P757" s="37" t="s">
        <v>1976</v>
      </c>
      <c r="Q757" s="75" t="s">
        <v>746</v>
      </c>
      <c r="R757" t="s">
        <v>3691</v>
      </c>
      <c r="S757" s="38">
        <v>3300</v>
      </c>
      <c r="T757">
        <v>1</v>
      </c>
      <c r="U757">
        <v>0</v>
      </c>
      <c r="V757" s="43">
        <f>SUMIF(ResumenCotizacion!$C:$C,E757,ResumenCotizacion!$P:$P)</f>
        <v>0</v>
      </c>
      <c r="W757" s="68">
        <f>IF(H757="USD",S757*SolCotizacion!$J$18,S757)</f>
        <v>12947517</v>
      </c>
      <c r="X757" s="3">
        <f>ROUND(W757/(1-VLOOKUP("Total porcentaje:",ResumenCotizacion!$F:$H,3,0)),2)</f>
        <v>14073388.039999999</v>
      </c>
      <c r="Y757" s="3">
        <f t="shared" si="47"/>
        <v>0</v>
      </c>
    </row>
    <row r="758" spans="1:25" ht="14.25" x14ac:dyDescent="0.2">
      <c r="A758" s="18" t="str">
        <f t="shared" si="44"/>
        <v>Catalogo principalCSP ACADEMICOd1fb7556-64c0-4a54-b5bd-6822d6ab51aa</v>
      </c>
      <c r="B758" s="18" t="str">
        <f t="shared" si="45"/>
        <v>d1fb7556-64c0-4a54-b5bd-6822d6ab51aaCSP ACADEMICO</v>
      </c>
      <c r="C758" s="18"/>
      <c r="D758" t="s">
        <v>122</v>
      </c>
      <c r="E758" t="s">
        <v>747</v>
      </c>
      <c r="F758" t="s">
        <v>1976</v>
      </c>
      <c r="G758" s="18" t="str">
        <f t="shared" si="46"/>
        <v>Catalogo principal</v>
      </c>
      <c r="H758" s="43" t="s">
        <v>121</v>
      </c>
      <c r="I758" s="37" t="s">
        <v>67</v>
      </c>
      <c r="J758" t="s">
        <v>1204</v>
      </c>
      <c r="K758" t="s">
        <v>40</v>
      </c>
      <c r="L758" s="70" t="s">
        <v>21</v>
      </c>
      <c r="M758" s="70" t="s">
        <v>3966</v>
      </c>
      <c r="N758" s="37" t="s">
        <v>67</v>
      </c>
      <c r="O758" s="37" t="s">
        <v>67</v>
      </c>
      <c r="P758" s="37" t="s">
        <v>1976</v>
      </c>
      <c r="Q758" s="75" t="s">
        <v>747</v>
      </c>
      <c r="R758" t="s">
        <v>3691</v>
      </c>
      <c r="S758" s="38">
        <v>2400</v>
      </c>
      <c r="T758">
        <v>1</v>
      </c>
      <c r="U758">
        <v>0</v>
      </c>
      <c r="V758" s="43">
        <f>SUMIF(ResumenCotizacion!$C:$C,E758,ResumenCotizacion!$P:$P)</f>
        <v>0</v>
      </c>
      <c r="W758" s="68">
        <f>IF(H758="USD",S758*SolCotizacion!$J$18,S758)</f>
        <v>9416376</v>
      </c>
      <c r="X758" s="3">
        <f>ROUND(W758/(1-VLOOKUP("Total porcentaje:",ResumenCotizacion!$F:$H,3,0)),2)</f>
        <v>10235191.300000001</v>
      </c>
      <c r="Y758" s="3">
        <f t="shared" si="47"/>
        <v>0</v>
      </c>
    </row>
    <row r="759" spans="1:25" ht="14.25" x14ac:dyDescent="0.2">
      <c r="A759" s="18" t="str">
        <f t="shared" si="44"/>
        <v>Catalogo principalCSP ACADEMICO82afc3dc-ec97-4769-aa05-5183c04b5a6c</v>
      </c>
      <c r="B759" s="18" t="str">
        <f t="shared" si="45"/>
        <v>82afc3dc-ec97-4769-aa05-5183c04b5a6cCSP ACADEMICO</v>
      </c>
      <c r="C759" s="18"/>
      <c r="D759" t="s">
        <v>122</v>
      </c>
      <c r="E759" t="s">
        <v>748</v>
      </c>
      <c r="F759" t="s">
        <v>1976</v>
      </c>
      <c r="G759" s="18" t="str">
        <f t="shared" si="46"/>
        <v>Catalogo principal</v>
      </c>
      <c r="H759" s="43" t="s">
        <v>121</v>
      </c>
      <c r="I759" s="37" t="s">
        <v>67</v>
      </c>
      <c r="J759" t="s">
        <v>1205</v>
      </c>
      <c r="K759" t="s">
        <v>40</v>
      </c>
      <c r="L759" s="70" t="s">
        <v>21</v>
      </c>
      <c r="M759" s="70" t="s">
        <v>3966</v>
      </c>
      <c r="N759" s="37" t="s">
        <v>67</v>
      </c>
      <c r="O759" s="37" t="s">
        <v>67</v>
      </c>
      <c r="P759" s="37" t="s">
        <v>1976</v>
      </c>
      <c r="Q759" s="75" t="s">
        <v>748</v>
      </c>
      <c r="R759" t="s">
        <v>3691</v>
      </c>
      <c r="S759" s="38">
        <v>20350</v>
      </c>
      <c r="T759">
        <v>1</v>
      </c>
      <c r="U759">
        <v>0</v>
      </c>
      <c r="V759" s="43">
        <f>SUMIF(ResumenCotizacion!$C:$C,E759,ResumenCotizacion!$P:$P)</f>
        <v>0</v>
      </c>
      <c r="W759" s="68">
        <f>IF(H759="USD",S759*SolCotizacion!$J$18,S759)</f>
        <v>79843021.5</v>
      </c>
      <c r="X759" s="3">
        <f>ROUND(W759/(1-VLOOKUP("Total porcentaje:",ResumenCotizacion!$F:$H,3,0)),2)</f>
        <v>86785892.930000007</v>
      </c>
      <c r="Y759" s="3">
        <f t="shared" si="47"/>
        <v>0</v>
      </c>
    </row>
    <row r="760" spans="1:25" ht="14.25" x14ac:dyDescent="0.2">
      <c r="A760" s="18" t="str">
        <f t="shared" si="44"/>
        <v>Catalogo principalCSP ACADEMICO3b849e19-39cb-4535-84d4-b65e6d78ef8c</v>
      </c>
      <c r="B760" s="18" t="str">
        <f t="shared" si="45"/>
        <v>3b849e19-39cb-4535-84d4-b65e6d78ef8cCSP ACADEMICO</v>
      </c>
      <c r="C760" s="18"/>
      <c r="D760" t="s">
        <v>122</v>
      </c>
      <c r="E760" t="s">
        <v>749</v>
      </c>
      <c r="F760" t="s">
        <v>1976</v>
      </c>
      <c r="G760" s="18" t="str">
        <f t="shared" si="46"/>
        <v>Catalogo principal</v>
      </c>
      <c r="H760" s="43" t="s">
        <v>121</v>
      </c>
      <c r="I760" s="37" t="s">
        <v>67</v>
      </c>
      <c r="J760" t="s">
        <v>1206</v>
      </c>
      <c r="K760" t="s">
        <v>40</v>
      </c>
      <c r="L760" s="70" t="s">
        <v>21</v>
      </c>
      <c r="M760" s="70" t="s">
        <v>3966</v>
      </c>
      <c r="N760" s="37" t="s">
        <v>67</v>
      </c>
      <c r="O760" s="37" t="s">
        <v>67</v>
      </c>
      <c r="P760" s="37" t="s">
        <v>1976</v>
      </c>
      <c r="Q760" s="75" t="s">
        <v>749</v>
      </c>
      <c r="R760" t="s">
        <v>3691</v>
      </c>
      <c r="S760" s="38">
        <v>14800</v>
      </c>
      <c r="T760">
        <v>1</v>
      </c>
      <c r="U760">
        <v>0</v>
      </c>
      <c r="V760" s="43">
        <f>SUMIF(ResumenCotizacion!$C:$C,E760,ResumenCotizacion!$P:$P)</f>
        <v>0</v>
      </c>
      <c r="W760" s="68">
        <f>IF(H760="USD",S760*SolCotizacion!$J$18,S760)</f>
        <v>58067652</v>
      </c>
      <c r="X760" s="3">
        <f>ROUND(W760/(1-VLOOKUP("Total porcentaje:",ResumenCotizacion!$F:$H,3,0)),2)</f>
        <v>63117013.039999999</v>
      </c>
      <c r="Y760" s="3">
        <f t="shared" si="47"/>
        <v>0</v>
      </c>
    </row>
    <row r="761" spans="1:25" ht="14.25" x14ac:dyDescent="0.2">
      <c r="A761" s="18" t="str">
        <f t="shared" si="44"/>
        <v>Catalogo principalCSP ACADEMICO0526ed5b-017c-41cd-a65b-e96f571f0197</v>
      </c>
      <c r="B761" s="18" t="str">
        <f t="shared" si="45"/>
        <v>0526ed5b-017c-41cd-a65b-e96f571f0197CSP ACADEMICO</v>
      </c>
      <c r="C761" s="18"/>
      <c r="D761" t="s">
        <v>122</v>
      </c>
      <c r="E761" t="s">
        <v>750</v>
      </c>
      <c r="F761" t="s">
        <v>1976</v>
      </c>
      <c r="G761" s="18" t="str">
        <f t="shared" si="46"/>
        <v>Catalogo principal</v>
      </c>
      <c r="H761" s="43" t="s">
        <v>121</v>
      </c>
      <c r="I761" s="37" t="s">
        <v>67</v>
      </c>
      <c r="J761" t="s">
        <v>1207</v>
      </c>
      <c r="K761" t="s">
        <v>40</v>
      </c>
      <c r="L761" s="70" t="s">
        <v>21</v>
      </c>
      <c r="M761" s="70" t="s">
        <v>3966</v>
      </c>
      <c r="N761" s="37" t="s">
        <v>67</v>
      </c>
      <c r="O761" s="37" t="s">
        <v>67</v>
      </c>
      <c r="P761" s="37" t="s">
        <v>1976</v>
      </c>
      <c r="Q761" s="75" t="s">
        <v>750</v>
      </c>
      <c r="R761" t="s">
        <v>3691</v>
      </c>
      <c r="S761" s="38">
        <v>9350</v>
      </c>
      <c r="T761">
        <v>1</v>
      </c>
      <c r="U761">
        <v>0</v>
      </c>
      <c r="V761" s="43">
        <f>SUMIF(ResumenCotizacion!$C:$C,E761,ResumenCotizacion!$P:$P)</f>
        <v>0</v>
      </c>
      <c r="W761" s="68">
        <f>IF(H761="USD",S761*SolCotizacion!$J$18,S761)</f>
        <v>36684631.5</v>
      </c>
      <c r="X761" s="3">
        <f>ROUND(W761/(1-VLOOKUP("Total porcentaje:",ResumenCotizacion!$F:$H,3,0)),2)</f>
        <v>39874599.460000001</v>
      </c>
      <c r="Y761" s="3">
        <f t="shared" si="47"/>
        <v>0</v>
      </c>
    </row>
    <row r="762" spans="1:25" ht="14.25" x14ac:dyDescent="0.2">
      <c r="A762" s="18" t="str">
        <f t="shared" si="44"/>
        <v>Catalogo principalCSP ACADEMICO66c6946d-cc6a-407f-98e0-34ff7a977d77</v>
      </c>
      <c r="B762" s="18" t="str">
        <f t="shared" si="45"/>
        <v>66c6946d-cc6a-407f-98e0-34ff7a977d77CSP ACADEMICO</v>
      </c>
      <c r="C762" s="18"/>
      <c r="D762" t="s">
        <v>122</v>
      </c>
      <c r="E762" t="s">
        <v>751</v>
      </c>
      <c r="F762" t="s">
        <v>1976</v>
      </c>
      <c r="G762" s="18" t="str">
        <f t="shared" si="46"/>
        <v>Catalogo principal</v>
      </c>
      <c r="H762" s="43" t="s">
        <v>121</v>
      </c>
      <c r="I762" s="37" t="s">
        <v>67</v>
      </c>
      <c r="J762" t="s">
        <v>1208</v>
      </c>
      <c r="K762" t="s">
        <v>40</v>
      </c>
      <c r="L762" s="70" t="s">
        <v>21</v>
      </c>
      <c r="M762" s="70" t="s">
        <v>3966</v>
      </c>
      <c r="N762" s="37" t="s">
        <v>67</v>
      </c>
      <c r="O762" s="37" t="s">
        <v>67</v>
      </c>
      <c r="P762" s="37" t="s">
        <v>1976</v>
      </c>
      <c r="Q762" s="75" t="s">
        <v>751</v>
      </c>
      <c r="R762" t="s">
        <v>3691</v>
      </c>
      <c r="S762" s="38">
        <v>6800</v>
      </c>
      <c r="T762">
        <v>1</v>
      </c>
      <c r="U762">
        <v>0</v>
      </c>
      <c r="V762" s="43">
        <f>SUMIF(ResumenCotizacion!$C:$C,E762,ResumenCotizacion!$P:$P)</f>
        <v>0</v>
      </c>
      <c r="W762" s="68">
        <f>IF(H762="USD",S762*SolCotizacion!$J$18,S762)</f>
        <v>26679732</v>
      </c>
      <c r="X762" s="3">
        <f>ROUND(W762/(1-VLOOKUP("Total porcentaje:",ResumenCotizacion!$F:$H,3,0)),2)</f>
        <v>28999708.699999999</v>
      </c>
      <c r="Y762" s="3">
        <f t="shared" si="47"/>
        <v>0</v>
      </c>
    </row>
    <row r="763" spans="1:25" ht="14.25" x14ac:dyDescent="0.2">
      <c r="A763" s="18" t="str">
        <f t="shared" si="44"/>
        <v>Catalogo principalCSP ACADEMICOc634ece6-f9f6-4fc5-823a-2bcddb3ae9de</v>
      </c>
      <c r="B763" s="18" t="str">
        <f t="shared" si="45"/>
        <v>c634ece6-f9f6-4fc5-823a-2bcddb3ae9deCSP ACADEMICO</v>
      </c>
      <c r="C763" s="18"/>
      <c r="D763" t="s">
        <v>122</v>
      </c>
      <c r="E763" t="s">
        <v>752</v>
      </c>
      <c r="F763" t="s">
        <v>1976</v>
      </c>
      <c r="G763" s="18" t="str">
        <f t="shared" si="46"/>
        <v>Catalogo principal</v>
      </c>
      <c r="H763" s="43" t="s">
        <v>121</v>
      </c>
      <c r="I763" s="37" t="s">
        <v>67</v>
      </c>
      <c r="J763" t="s">
        <v>1209</v>
      </c>
      <c r="K763" t="s">
        <v>40</v>
      </c>
      <c r="L763" s="70" t="s">
        <v>21</v>
      </c>
      <c r="M763" s="70" t="s">
        <v>3966</v>
      </c>
      <c r="N763" s="37" t="s">
        <v>67</v>
      </c>
      <c r="O763" s="37" t="s">
        <v>67</v>
      </c>
      <c r="P763" s="37" t="s">
        <v>1976</v>
      </c>
      <c r="Q763" s="75" t="s">
        <v>752</v>
      </c>
      <c r="R763" t="s">
        <v>3691</v>
      </c>
      <c r="S763" s="38">
        <v>412.5</v>
      </c>
      <c r="T763">
        <v>1</v>
      </c>
      <c r="U763">
        <v>0</v>
      </c>
      <c r="V763" s="43">
        <f>SUMIF(ResumenCotizacion!$C:$C,E763,ResumenCotizacion!$P:$P)</f>
        <v>0</v>
      </c>
      <c r="W763" s="68">
        <f>IF(H763="USD",S763*SolCotizacion!$J$18,S763)</f>
        <v>1618439.625</v>
      </c>
      <c r="X763" s="3">
        <f>ROUND(W763/(1-VLOOKUP("Total porcentaje:",ResumenCotizacion!$F:$H,3,0)),2)</f>
        <v>1759173.51</v>
      </c>
      <c r="Y763" s="3">
        <f t="shared" si="47"/>
        <v>0</v>
      </c>
    </row>
    <row r="764" spans="1:25" ht="14.25" x14ac:dyDescent="0.2">
      <c r="A764" s="18" t="str">
        <f t="shared" si="44"/>
        <v>Catalogo principalCSP ACADEMICO34765464-c4ed-4cc6-b365-ef7c56499403</v>
      </c>
      <c r="B764" s="18" t="str">
        <f t="shared" si="45"/>
        <v>34765464-c4ed-4cc6-b365-ef7c56499403CSP ACADEMICO</v>
      </c>
      <c r="C764" s="18"/>
      <c r="D764" t="s">
        <v>122</v>
      </c>
      <c r="E764" t="s">
        <v>753</v>
      </c>
      <c r="F764" t="s">
        <v>1976</v>
      </c>
      <c r="G764" s="18" t="str">
        <f t="shared" si="46"/>
        <v>Catalogo principal</v>
      </c>
      <c r="H764" s="43" t="s">
        <v>121</v>
      </c>
      <c r="I764" s="37" t="s">
        <v>67</v>
      </c>
      <c r="J764" t="s">
        <v>1210</v>
      </c>
      <c r="K764" t="s">
        <v>40</v>
      </c>
      <c r="L764" s="70" t="s">
        <v>21</v>
      </c>
      <c r="M764" s="70" t="s">
        <v>3966</v>
      </c>
      <c r="N764" s="37" t="s">
        <v>67</v>
      </c>
      <c r="O764" s="37" t="s">
        <v>67</v>
      </c>
      <c r="P764" s="37" t="s">
        <v>1976</v>
      </c>
      <c r="Q764" s="75" t="s">
        <v>753</v>
      </c>
      <c r="R764" t="s">
        <v>3691</v>
      </c>
      <c r="S764" s="38">
        <v>300</v>
      </c>
      <c r="T764">
        <v>1</v>
      </c>
      <c r="U764">
        <v>0</v>
      </c>
      <c r="V764" s="43">
        <f>SUMIF(ResumenCotizacion!$C:$C,E764,ResumenCotizacion!$P:$P)</f>
        <v>0</v>
      </c>
      <c r="W764" s="68">
        <f>IF(H764="USD",S764*SolCotizacion!$J$18,S764)</f>
        <v>1177047</v>
      </c>
      <c r="X764" s="3">
        <f>ROUND(W764/(1-VLOOKUP("Total porcentaje:",ResumenCotizacion!$F:$H,3,0)),2)</f>
        <v>1279398.9099999999</v>
      </c>
      <c r="Y764" s="3">
        <f t="shared" si="47"/>
        <v>0</v>
      </c>
    </row>
    <row r="765" spans="1:25" ht="14.25" x14ac:dyDescent="0.2">
      <c r="A765" s="18" t="str">
        <f t="shared" si="44"/>
        <v>Catalogo principalCSP ACADEMICO5e6ea6e5-631c-4d74-a967-14298d7d30ae</v>
      </c>
      <c r="B765" s="18" t="str">
        <f t="shared" si="45"/>
        <v>5e6ea6e5-631c-4d74-a967-14298d7d30aeCSP ACADEMICO</v>
      </c>
      <c r="C765" s="18"/>
      <c r="D765" t="s">
        <v>122</v>
      </c>
      <c r="E765" t="s">
        <v>754</v>
      </c>
      <c r="F765" t="s">
        <v>1976</v>
      </c>
      <c r="G765" s="18" t="str">
        <f t="shared" si="46"/>
        <v>Catalogo principal</v>
      </c>
      <c r="H765" s="43" t="s">
        <v>121</v>
      </c>
      <c r="I765" s="37" t="s">
        <v>67</v>
      </c>
      <c r="J765" t="s">
        <v>1211</v>
      </c>
      <c r="K765" t="s">
        <v>40</v>
      </c>
      <c r="L765" s="70" t="s">
        <v>21</v>
      </c>
      <c r="M765" s="70" t="s">
        <v>3966</v>
      </c>
      <c r="N765" s="37" t="s">
        <v>67</v>
      </c>
      <c r="O765" s="37" t="s">
        <v>67</v>
      </c>
      <c r="P765" s="37" t="s">
        <v>1976</v>
      </c>
      <c r="Q765" s="75" t="s">
        <v>754</v>
      </c>
      <c r="R765" t="s">
        <v>3691</v>
      </c>
      <c r="S765" s="38">
        <v>1650</v>
      </c>
      <c r="T765">
        <v>1</v>
      </c>
      <c r="U765">
        <v>0</v>
      </c>
      <c r="V765" s="43">
        <f>SUMIF(ResumenCotizacion!$C:$C,E765,ResumenCotizacion!$P:$P)</f>
        <v>0</v>
      </c>
      <c r="W765" s="68">
        <f>IF(H765="USD",S765*SolCotizacion!$J$18,S765)</f>
        <v>6473758.5</v>
      </c>
      <c r="X765" s="3">
        <f>ROUND(W765/(1-VLOOKUP("Total porcentaje:",ResumenCotizacion!$F:$H,3,0)),2)</f>
        <v>7036694.0199999996</v>
      </c>
      <c r="Y765" s="3">
        <f t="shared" si="47"/>
        <v>0</v>
      </c>
    </row>
    <row r="766" spans="1:25" ht="14.25" x14ac:dyDescent="0.2">
      <c r="A766" s="18" t="str">
        <f t="shared" si="44"/>
        <v>Catalogo principalCSP ACADEMICO6a8420ba-7f8a-44f0-9217-184850a5e1b2</v>
      </c>
      <c r="B766" s="18" t="str">
        <f t="shared" si="45"/>
        <v>6a8420ba-7f8a-44f0-9217-184850a5e1b2CSP ACADEMICO</v>
      </c>
      <c r="C766" s="18"/>
      <c r="D766" t="s">
        <v>122</v>
      </c>
      <c r="E766" t="s">
        <v>755</v>
      </c>
      <c r="F766" t="s">
        <v>1976</v>
      </c>
      <c r="G766" s="18" t="str">
        <f t="shared" si="46"/>
        <v>Catalogo principal</v>
      </c>
      <c r="H766" s="43" t="s">
        <v>121</v>
      </c>
      <c r="I766" s="37" t="s">
        <v>67</v>
      </c>
      <c r="J766" t="s">
        <v>1212</v>
      </c>
      <c r="K766" t="s">
        <v>40</v>
      </c>
      <c r="L766" s="70" t="s">
        <v>21</v>
      </c>
      <c r="M766" s="70" t="s">
        <v>3966</v>
      </c>
      <c r="N766" s="37" t="s">
        <v>67</v>
      </c>
      <c r="O766" s="37" t="s">
        <v>67</v>
      </c>
      <c r="P766" s="37" t="s">
        <v>1976</v>
      </c>
      <c r="Q766" s="75" t="s">
        <v>755</v>
      </c>
      <c r="R766" t="s">
        <v>3691</v>
      </c>
      <c r="S766" s="38">
        <v>1200</v>
      </c>
      <c r="T766">
        <v>1</v>
      </c>
      <c r="U766">
        <v>0</v>
      </c>
      <c r="V766" s="43">
        <f>SUMIF(ResumenCotizacion!$C:$C,E766,ResumenCotizacion!$P:$P)</f>
        <v>0</v>
      </c>
      <c r="W766" s="68">
        <f>IF(H766="USD",S766*SolCotizacion!$J$18,S766)</f>
        <v>4708188</v>
      </c>
      <c r="X766" s="3">
        <f>ROUND(W766/(1-VLOOKUP("Total porcentaje:",ResumenCotizacion!$F:$H,3,0)),2)</f>
        <v>5117595.6500000004</v>
      </c>
      <c r="Y766" s="3">
        <f t="shared" si="47"/>
        <v>0</v>
      </c>
    </row>
    <row r="767" spans="1:25" ht="14.25" x14ac:dyDescent="0.2">
      <c r="A767" s="18" t="str">
        <f t="shared" si="44"/>
        <v>Catalogo principalCSP ACADEMICO9e63cfd2-61f9-4c41-964a-2a47bcc39a0d</v>
      </c>
      <c r="B767" s="18" t="str">
        <f t="shared" si="45"/>
        <v>9e63cfd2-61f9-4c41-964a-2a47bcc39a0dCSP ACADEMICO</v>
      </c>
      <c r="C767" s="18"/>
      <c r="D767" t="s">
        <v>122</v>
      </c>
      <c r="E767" t="s">
        <v>756</v>
      </c>
      <c r="F767" t="s">
        <v>1976</v>
      </c>
      <c r="G767" s="18" t="str">
        <f t="shared" si="46"/>
        <v>Catalogo principal</v>
      </c>
      <c r="H767" s="43" t="s">
        <v>121</v>
      </c>
      <c r="I767" s="37" t="s">
        <v>67</v>
      </c>
      <c r="J767" t="s">
        <v>1024</v>
      </c>
      <c r="K767" t="s">
        <v>40</v>
      </c>
      <c r="L767" s="70" t="s">
        <v>21</v>
      </c>
      <c r="M767" s="70" t="s">
        <v>3966</v>
      </c>
      <c r="N767" s="37" t="s">
        <v>67</v>
      </c>
      <c r="O767" s="37" t="s">
        <v>67</v>
      </c>
      <c r="P767" s="37" t="s">
        <v>1976</v>
      </c>
      <c r="Q767" s="75" t="s">
        <v>756</v>
      </c>
      <c r="R767" t="s">
        <v>3691</v>
      </c>
      <c r="S767" s="38">
        <v>20</v>
      </c>
      <c r="T767">
        <v>1</v>
      </c>
      <c r="U767">
        <v>0</v>
      </c>
      <c r="V767" s="43">
        <f>SUMIF(ResumenCotizacion!$C:$C,E767,ResumenCotizacion!$P:$P)</f>
        <v>0</v>
      </c>
      <c r="W767" s="68">
        <f>IF(H767="USD",S767*SolCotizacion!$J$18,S767)</f>
        <v>78469.799999999988</v>
      </c>
      <c r="X767" s="3">
        <f>ROUND(W767/(1-VLOOKUP("Total porcentaje:",ResumenCotizacion!$F:$H,3,0)),2)</f>
        <v>85293.26</v>
      </c>
      <c r="Y767" s="3">
        <f t="shared" si="47"/>
        <v>0</v>
      </c>
    </row>
    <row r="768" spans="1:25" ht="14.25" x14ac:dyDescent="0.2">
      <c r="A768" s="18" t="str">
        <f t="shared" si="44"/>
        <v>Catalogo principalCSP ACADEMICO632ed93a-9a93-4b43-9e63-f43497d7ad57</v>
      </c>
      <c r="B768" s="18" t="str">
        <f t="shared" si="45"/>
        <v>632ed93a-9a93-4b43-9e63-f43497d7ad57CSP ACADEMICO</v>
      </c>
      <c r="C768" s="18"/>
      <c r="D768" t="s">
        <v>122</v>
      </c>
      <c r="E768" t="s">
        <v>757</v>
      </c>
      <c r="F768" t="s">
        <v>1976</v>
      </c>
      <c r="G768" s="18" t="str">
        <f t="shared" si="46"/>
        <v>Catalogo principal</v>
      </c>
      <c r="H768" s="43" t="s">
        <v>121</v>
      </c>
      <c r="I768" s="37" t="s">
        <v>67</v>
      </c>
      <c r="J768" t="s">
        <v>1025</v>
      </c>
      <c r="K768" t="s">
        <v>40</v>
      </c>
      <c r="L768" s="70" t="s">
        <v>21</v>
      </c>
      <c r="M768" s="70" t="s">
        <v>3966</v>
      </c>
      <c r="N768" s="37" t="s">
        <v>67</v>
      </c>
      <c r="O768" s="37" t="s">
        <v>67</v>
      </c>
      <c r="P768" s="37" t="s">
        <v>1976</v>
      </c>
      <c r="Q768" s="75" t="s">
        <v>757</v>
      </c>
      <c r="R768" t="s">
        <v>3691</v>
      </c>
      <c r="S768" s="38">
        <v>350</v>
      </c>
      <c r="T768">
        <v>1</v>
      </c>
      <c r="U768">
        <v>0</v>
      </c>
      <c r="V768" s="43">
        <f>SUMIF(ResumenCotizacion!$C:$C,E768,ResumenCotizacion!$P:$P)</f>
        <v>0</v>
      </c>
      <c r="W768" s="68">
        <f>IF(H768="USD",S768*SolCotizacion!$J$18,S768)</f>
        <v>1373221.5</v>
      </c>
      <c r="X768" s="3">
        <f>ROUND(W768/(1-VLOOKUP("Total porcentaje:",ResumenCotizacion!$F:$H,3,0)),2)</f>
        <v>1492632.07</v>
      </c>
      <c r="Y768" s="3">
        <f t="shared" si="47"/>
        <v>0</v>
      </c>
    </row>
    <row r="769" spans="1:25" ht="14.25" x14ac:dyDescent="0.2">
      <c r="A769" s="18" t="str">
        <f t="shared" si="44"/>
        <v>Catalogo principalCSP ACADEMICO7da6cd50-24d3-477f-8848-3fad610535f9</v>
      </c>
      <c r="B769" s="18" t="str">
        <f t="shared" si="45"/>
        <v>7da6cd50-24d3-477f-8848-3fad610535f9CSP ACADEMICO</v>
      </c>
      <c r="C769" s="18"/>
      <c r="D769" t="s">
        <v>122</v>
      </c>
      <c r="E769" t="s">
        <v>758</v>
      </c>
      <c r="F769" t="s">
        <v>1976</v>
      </c>
      <c r="G769" s="18" t="str">
        <f t="shared" si="46"/>
        <v>Catalogo principal</v>
      </c>
      <c r="H769" s="43" t="s">
        <v>121</v>
      </c>
      <c r="I769" s="37" t="s">
        <v>67</v>
      </c>
      <c r="J769" t="s">
        <v>1026</v>
      </c>
      <c r="K769" t="s">
        <v>40</v>
      </c>
      <c r="L769" s="70" t="s">
        <v>21</v>
      </c>
      <c r="M769" s="70" t="s">
        <v>3966</v>
      </c>
      <c r="N769" s="37" t="s">
        <v>67</v>
      </c>
      <c r="O769" s="37" t="s">
        <v>67</v>
      </c>
      <c r="P769" s="37" t="s">
        <v>1976</v>
      </c>
      <c r="Q769" s="75" t="s">
        <v>758</v>
      </c>
      <c r="R769" t="s">
        <v>3691</v>
      </c>
      <c r="S769" s="38">
        <v>0</v>
      </c>
      <c r="T769">
        <v>1</v>
      </c>
      <c r="U769">
        <v>0</v>
      </c>
      <c r="V769" s="43">
        <f>SUMIF(ResumenCotizacion!$C:$C,E769,ResumenCotizacion!$P:$P)</f>
        <v>0</v>
      </c>
      <c r="W769" s="68">
        <f>IF(H769="USD",S769*SolCotizacion!$J$18,S769)</f>
        <v>0</v>
      </c>
      <c r="X769" s="3">
        <f>ROUND(W769/(1-VLOOKUP("Total porcentaje:",ResumenCotizacion!$F:$H,3,0)),2)</f>
        <v>0</v>
      </c>
      <c r="Y769" s="3">
        <f t="shared" si="47"/>
        <v>0</v>
      </c>
    </row>
    <row r="770" spans="1:25" ht="14.25" x14ac:dyDescent="0.2">
      <c r="A770" s="18" t="str">
        <f t="shared" si="44"/>
        <v>Catalogo principalCSP ACADEMICOafb11d0e-f236-4915-a38a-53153e27c9ff</v>
      </c>
      <c r="B770" s="18" t="str">
        <f t="shared" si="45"/>
        <v>afb11d0e-f236-4915-a38a-53153e27c9ffCSP ACADEMICO</v>
      </c>
      <c r="C770" s="18"/>
      <c r="D770" t="s">
        <v>122</v>
      </c>
      <c r="E770" t="s">
        <v>759</v>
      </c>
      <c r="F770" t="s">
        <v>1976</v>
      </c>
      <c r="G770" s="18" t="str">
        <f t="shared" si="46"/>
        <v>Catalogo principal</v>
      </c>
      <c r="H770" s="43" t="s">
        <v>121</v>
      </c>
      <c r="I770" s="37" t="s">
        <v>67</v>
      </c>
      <c r="J770" t="s">
        <v>1027</v>
      </c>
      <c r="K770" t="s">
        <v>40</v>
      </c>
      <c r="L770" s="70" t="s">
        <v>21</v>
      </c>
      <c r="M770" s="70" t="s">
        <v>3966</v>
      </c>
      <c r="N770" s="37" t="s">
        <v>67</v>
      </c>
      <c r="O770" s="37" t="s">
        <v>67</v>
      </c>
      <c r="P770" s="37" t="s">
        <v>1976</v>
      </c>
      <c r="Q770" s="75" t="s">
        <v>759</v>
      </c>
      <c r="R770" t="s">
        <v>3691</v>
      </c>
      <c r="S770" s="38">
        <v>0</v>
      </c>
      <c r="T770">
        <v>1</v>
      </c>
      <c r="U770">
        <v>0</v>
      </c>
      <c r="V770" s="43">
        <f>SUMIF(ResumenCotizacion!$C:$C,E770,ResumenCotizacion!$P:$P)</f>
        <v>0</v>
      </c>
      <c r="W770" s="68">
        <f>IF(H770="USD",S770*SolCotizacion!$J$18,S770)</f>
        <v>0</v>
      </c>
      <c r="X770" s="3">
        <f>ROUND(W770/(1-VLOOKUP("Total porcentaje:",ResumenCotizacion!$F:$H,3,0)),2)</f>
        <v>0</v>
      </c>
      <c r="Y770" s="3">
        <f t="shared" si="47"/>
        <v>0</v>
      </c>
    </row>
    <row r="771" spans="1:25" ht="14.25" x14ac:dyDescent="0.2">
      <c r="A771" s="18" t="str">
        <f t="shared" ref="A771:A834" si="48">D771&amp;F771&amp;E771</f>
        <v>Catalogo principalCSP ACADEMICO3e3e9ccc-cdd4-4c7d-8644-336431f50e2b</v>
      </c>
      <c r="B771" s="18" t="str">
        <f t="shared" ref="B771:B834" si="49">E771&amp;F771</f>
        <v>3e3e9ccc-cdd4-4c7d-8644-336431f50e2bCSP ACADEMICO</v>
      </c>
      <c r="C771" s="18"/>
      <c r="D771" t="s">
        <v>122</v>
      </c>
      <c r="E771" t="s">
        <v>760</v>
      </c>
      <c r="F771" t="s">
        <v>1976</v>
      </c>
      <c r="G771" s="18" t="str">
        <f t="shared" ref="G771:G834" si="50">D771</f>
        <v>Catalogo principal</v>
      </c>
      <c r="H771" s="43" t="s">
        <v>121</v>
      </c>
      <c r="I771" s="37" t="s">
        <v>67</v>
      </c>
      <c r="J771" t="s">
        <v>1028</v>
      </c>
      <c r="K771" t="s">
        <v>40</v>
      </c>
      <c r="L771" s="70" t="s">
        <v>21</v>
      </c>
      <c r="M771" s="70" t="s">
        <v>3966</v>
      </c>
      <c r="N771" s="37" t="s">
        <v>67</v>
      </c>
      <c r="O771" s="37" t="s">
        <v>67</v>
      </c>
      <c r="P771" s="37" t="s">
        <v>1976</v>
      </c>
      <c r="Q771" s="75" t="s">
        <v>760</v>
      </c>
      <c r="R771" t="s">
        <v>3691</v>
      </c>
      <c r="S771" s="38">
        <v>0.6</v>
      </c>
      <c r="T771">
        <v>1</v>
      </c>
      <c r="U771">
        <v>0</v>
      </c>
      <c r="V771" s="43">
        <f>SUMIF(ResumenCotizacion!$C:$C,E771,ResumenCotizacion!$P:$P)</f>
        <v>0</v>
      </c>
      <c r="W771" s="68">
        <f>IF(H771="USD",S771*SolCotizacion!$J$18,S771)</f>
        <v>2354.0939999999996</v>
      </c>
      <c r="X771" s="3">
        <f>ROUND(W771/(1-VLOOKUP("Total porcentaje:",ResumenCotizacion!$F:$H,3,0)),2)</f>
        <v>2558.8000000000002</v>
      </c>
      <c r="Y771" s="3">
        <f t="shared" ref="Y771:Y834" si="51">V771*X771</f>
        <v>0</v>
      </c>
    </row>
    <row r="772" spans="1:25" ht="14.25" x14ac:dyDescent="0.2">
      <c r="A772" s="18" t="str">
        <f t="shared" si="48"/>
        <v>Catalogo principalCSP ACADEMICO2084c385-65b3-4fac-867b-e9a2e1dde635</v>
      </c>
      <c r="B772" s="18" t="str">
        <f t="shared" si="49"/>
        <v>2084c385-65b3-4fac-867b-e9a2e1dde635CSP ACADEMICO</v>
      </c>
      <c r="C772" s="18"/>
      <c r="D772" t="s">
        <v>122</v>
      </c>
      <c r="E772" t="s">
        <v>761</v>
      </c>
      <c r="F772" t="s">
        <v>1976</v>
      </c>
      <c r="G772" s="18" t="str">
        <f t="shared" si="50"/>
        <v>Catalogo principal</v>
      </c>
      <c r="H772" s="43" t="s">
        <v>121</v>
      </c>
      <c r="I772" s="37" t="s">
        <v>67</v>
      </c>
      <c r="J772" t="s">
        <v>1029</v>
      </c>
      <c r="K772" t="s">
        <v>40</v>
      </c>
      <c r="L772" s="70" t="s">
        <v>21</v>
      </c>
      <c r="M772" s="70" t="s">
        <v>3966</v>
      </c>
      <c r="N772" s="37" t="s">
        <v>67</v>
      </c>
      <c r="O772" s="37" t="s">
        <v>67</v>
      </c>
      <c r="P772" s="37" t="s">
        <v>1976</v>
      </c>
      <c r="Q772" s="75" t="s">
        <v>761</v>
      </c>
      <c r="R772" t="s">
        <v>3691</v>
      </c>
      <c r="S772" s="38">
        <v>0.3</v>
      </c>
      <c r="T772">
        <v>1</v>
      </c>
      <c r="U772">
        <v>0</v>
      </c>
      <c r="V772" s="43">
        <f>SUMIF(ResumenCotizacion!$C:$C,E772,ResumenCotizacion!$P:$P)</f>
        <v>0</v>
      </c>
      <c r="W772" s="68">
        <f>IF(H772="USD",S772*SolCotizacion!$J$18,S772)</f>
        <v>1177.0469999999998</v>
      </c>
      <c r="X772" s="3">
        <f>ROUND(W772/(1-VLOOKUP("Total porcentaje:",ResumenCotizacion!$F:$H,3,0)),2)</f>
        <v>1279.4000000000001</v>
      </c>
      <c r="Y772" s="3">
        <f t="shared" si="51"/>
        <v>0</v>
      </c>
    </row>
    <row r="773" spans="1:25" ht="14.25" x14ac:dyDescent="0.2">
      <c r="A773" s="18" t="str">
        <f t="shared" si="48"/>
        <v>Catalogo principalCSP ACADEMICO4e61b7b8-9e0b-407c-a022-fb268080a11c</v>
      </c>
      <c r="B773" s="18" t="str">
        <f t="shared" si="49"/>
        <v>4e61b7b8-9e0b-407c-a022-fb268080a11cCSP ACADEMICO</v>
      </c>
      <c r="C773" s="18"/>
      <c r="D773" t="s">
        <v>122</v>
      </c>
      <c r="E773" t="s">
        <v>762</v>
      </c>
      <c r="F773" t="s">
        <v>1976</v>
      </c>
      <c r="G773" s="18" t="str">
        <f t="shared" si="50"/>
        <v>Catalogo principal</v>
      </c>
      <c r="H773" s="43" t="s">
        <v>121</v>
      </c>
      <c r="I773" s="37" t="s">
        <v>67</v>
      </c>
      <c r="J773" t="s">
        <v>1030</v>
      </c>
      <c r="K773" t="s">
        <v>40</v>
      </c>
      <c r="L773" s="70" t="s">
        <v>21</v>
      </c>
      <c r="M773" s="70" t="s">
        <v>3966</v>
      </c>
      <c r="N773" s="37" t="s">
        <v>67</v>
      </c>
      <c r="O773" s="37" t="s">
        <v>67</v>
      </c>
      <c r="P773" s="37" t="s">
        <v>1976</v>
      </c>
      <c r="Q773" s="75" t="s">
        <v>762</v>
      </c>
      <c r="R773" t="s">
        <v>3691</v>
      </c>
      <c r="S773" s="38">
        <v>0</v>
      </c>
      <c r="T773">
        <v>1</v>
      </c>
      <c r="U773">
        <v>0</v>
      </c>
      <c r="V773" s="43">
        <f>SUMIF(ResumenCotizacion!$C:$C,E773,ResumenCotizacion!$P:$P)</f>
        <v>0</v>
      </c>
      <c r="W773" s="68">
        <f>IF(H773="USD",S773*SolCotizacion!$J$18,S773)</f>
        <v>0</v>
      </c>
      <c r="X773" s="3">
        <f>ROUND(W773/(1-VLOOKUP("Total porcentaje:",ResumenCotizacion!$F:$H,3,0)),2)</f>
        <v>0</v>
      </c>
      <c r="Y773" s="3">
        <f t="shared" si="51"/>
        <v>0</v>
      </c>
    </row>
    <row r="774" spans="1:25" ht="14.25" x14ac:dyDescent="0.2">
      <c r="A774" s="18" t="str">
        <f t="shared" si="48"/>
        <v>Catalogo principalCSP ACADEMICOda22b4b5-e211-4e95-905d-fc24ff5a90a9</v>
      </c>
      <c r="B774" s="18" t="str">
        <f t="shared" si="49"/>
        <v>da22b4b5-e211-4e95-905d-fc24ff5a90a9CSP ACADEMICO</v>
      </c>
      <c r="C774" s="18"/>
      <c r="D774" t="s">
        <v>122</v>
      </c>
      <c r="E774" t="s">
        <v>763</v>
      </c>
      <c r="F774" t="s">
        <v>1976</v>
      </c>
      <c r="G774" s="18" t="str">
        <f t="shared" si="50"/>
        <v>Catalogo principal</v>
      </c>
      <c r="H774" s="43" t="s">
        <v>121</v>
      </c>
      <c r="I774" s="37" t="s">
        <v>67</v>
      </c>
      <c r="J774" t="s">
        <v>1031</v>
      </c>
      <c r="K774" t="s">
        <v>40</v>
      </c>
      <c r="L774" s="70" t="s">
        <v>21</v>
      </c>
      <c r="M774" s="70" t="s">
        <v>3966</v>
      </c>
      <c r="N774" s="37" t="s">
        <v>67</v>
      </c>
      <c r="O774" s="37" t="s">
        <v>67</v>
      </c>
      <c r="P774" s="37" t="s">
        <v>1976</v>
      </c>
      <c r="Q774" s="75" t="s">
        <v>763</v>
      </c>
      <c r="R774" t="s">
        <v>3691</v>
      </c>
      <c r="S774" s="38">
        <v>0.9</v>
      </c>
      <c r="T774">
        <v>1</v>
      </c>
      <c r="U774">
        <v>0</v>
      </c>
      <c r="V774" s="43">
        <f>SUMIF(ResumenCotizacion!$C:$C,E774,ResumenCotizacion!$P:$P)</f>
        <v>0</v>
      </c>
      <c r="W774" s="68">
        <f>IF(H774="USD",S774*SolCotizacion!$J$18,S774)</f>
        <v>3531.1410000000001</v>
      </c>
      <c r="X774" s="3">
        <f>ROUND(W774/(1-VLOOKUP("Total porcentaje:",ResumenCotizacion!$F:$H,3,0)),2)</f>
        <v>3838.2</v>
      </c>
      <c r="Y774" s="3">
        <f t="shared" si="51"/>
        <v>0</v>
      </c>
    </row>
    <row r="775" spans="1:25" ht="14.25" x14ac:dyDescent="0.2">
      <c r="A775" s="18" t="str">
        <f t="shared" si="48"/>
        <v>Catalogo principalCSP ACADEMICO190adaa1-f3fc-40d3-94f3-1474ef1629d0</v>
      </c>
      <c r="B775" s="18" t="str">
        <f t="shared" si="49"/>
        <v>190adaa1-f3fc-40d3-94f3-1474ef1629d0CSP ACADEMICO</v>
      </c>
      <c r="C775" s="18"/>
      <c r="D775" t="s">
        <v>122</v>
      </c>
      <c r="E775" t="s">
        <v>764</v>
      </c>
      <c r="F775" t="s">
        <v>1976</v>
      </c>
      <c r="G775" s="18" t="str">
        <f t="shared" si="50"/>
        <v>Catalogo principal</v>
      </c>
      <c r="H775" s="43" t="s">
        <v>121</v>
      </c>
      <c r="I775" s="37" t="s">
        <v>67</v>
      </c>
      <c r="J775" t="s">
        <v>1032</v>
      </c>
      <c r="K775" t="s">
        <v>40</v>
      </c>
      <c r="L775" s="70" t="s">
        <v>21</v>
      </c>
      <c r="M775" s="70" t="s">
        <v>3966</v>
      </c>
      <c r="N775" s="37" t="s">
        <v>67</v>
      </c>
      <c r="O775" s="37" t="s">
        <v>67</v>
      </c>
      <c r="P775" s="37" t="s">
        <v>1976</v>
      </c>
      <c r="Q775" s="75" t="s">
        <v>764</v>
      </c>
      <c r="R775" t="s">
        <v>3691</v>
      </c>
      <c r="S775" s="38">
        <v>0.45</v>
      </c>
      <c r="T775">
        <v>1</v>
      </c>
      <c r="U775">
        <v>0</v>
      </c>
      <c r="V775" s="43">
        <f>SUMIF(ResumenCotizacion!$C:$C,E775,ResumenCotizacion!$P:$P)</f>
        <v>0</v>
      </c>
      <c r="W775" s="68">
        <f>IF(H775="USD",S775*SolCotizacion!$J$18,S775)</f>
        <v>1765.5705</v>
      </c>
      <c r="X775" s="3">
        <f>ROUND(W775/(1-VLOOKUP("Total porcentaje:",ResumenCotizacion!$F:$H,3,0)),2)</f>
        <v>1919.1</v>
      </c>
      <c r="Y775" s="3">
        <f t="shared" si="51"/>
        <v>0</v>
      </c>
    </row>
    <row r="776" spans="1:25" ht="14.25" x14ac:dyDescent="0.2">
      <c r="A776" s="18" t="str">
        <f t="shared" si="48"/>
        <v>Catalogo principalCSP ACADEMICO5c923d96-3c69-46ed-84b2-caaa4be1e3f0</v>
      </c>
      <c r="B776" s="18" t="str">
        <f t="shared" si="49"/>
        <v>5c923d96-3c69-46ed-84b2-caaa4be1e3f0CSP ACADEMICO</v>
      </c>
      <c r="C776" s="18"/>
      <c r="D776" t="s">
        <v>122</v>
      </c>
      <c r="E776" t="s">
        <v>765</v>
      </c>
      <c r="F776" t="s">
        <v>1976</v>
      </c>
      <c r="G776" s="18" t="str">
        <f t="shared" si="50"/>
        <v>Catalogo principal</v>
      </c>
      <c r="H776" s="43" t="s">
        <v>121</v>
      </c>
      <c r="I776" s="37" t="s">
        <v>67</v>
      </c>
      <c r="J776" t="s">
        <v>1033</v>
      </c>
      <c r="K776" t="s">
        <v>40</v>
      </c>
      <c r="L776" s="70" t="s">
        <v>21</v>
      </c>
      <c r="M776" s="70" t="s">
        <v>3966</v>
      </c>
      <c r="N776" s="37" t="s">
        <v>67</v>
      </c>
      <c r="O776" s="37" t="s">
        <v>67</v>
      </c>
      <c r="P776" s="37" t="s">
        <v>1976</v>
      </c>
      <c r="Q776" s="75" t="s">
        <v>765</v>
      </c>
      <c r="R776" t="s">
        <v>3691</v>
      </c>
      <c r="S776" s="38">
        <v>0</v>
      </c>
      <c r="T776">
        <v>1</v>
      </c>
      <c r="U776">
        <v>0</v>
      </c>
      <c r="V776" s="43">
        <f>SUMIF(ResumenCotizacion!$C:$C,E776,ResumenCotizacion!$P:$P)</f>
        <v>0</v>
      </c>
      <c r="W776" s="68">
        <f>IF(H776="USD",S776*SolCotizacion!$J$18,S776)</f>
        <v>0</v>
      </c>
      <c r="X776" s="3">
        <f>ROUND(W776/(1-VLOOKUP("Total porcentaje:",ResumenCotizacion!$F:$H,3,0)),2)</f>
        <v>0</v>
      </c>
      <c r="Y776" s="3">
        <f t="shared" si="51"/>
        <v>0</v>
      </c>
    </row>
    <row r="777" spans="1:25" ht="14.25" x14ac:dyDescent="0.2">
      <c r="A777" s="18" t="str">
        <f t="shared" si="48"/>
        <v>Catalogo principalCSP ACADEMICO9250dc5f-a50b-4887-bb9a-57a9efead4f8</v>
      </c>
      <c r="B777" s="18" t="str">
        <f t="shared" si="49"/>
        <v>9250dc5f-a50b-4887-bb9a-57a9efead4f8CSP ACADEMICO</v>
      </c>
      <c r="C777" s="18"/>
      <c r="D777" t="s">
        <v>122</v>
      </c>
      <c r="E777" t="s">
        <v>766</v>
      </c>
      <c r="F777" t="s">
        <v>1976</v>
      </c>
      <c r="G777" s="18" t="str">
        <f t="shared" si="50"/>
        <v>Catalogo principal</v>
      </c>
      <c r="H777" s="43" t="s">
        <v>121</v>
      </c>
      <c r="I777" s="37" t="s">
        <v>67</v>
      </c>
      <c r="J777" t="s">
        <v>1783</v>
      </c>
      <c r="K777" t="s">
        <v>40</v>
      </c>
      <c r="L777" s="70" t="s">
        <v>21</v>
      </c>
      <c r="M777" s="70" t="s">
        <v>3966</v>
      </c>
      <c r="N777" s="37" t="s">
        <v>67</v>
      </c>
      <c r="O777" s="37" t="s">
        <v>67</v>
      </c>
      <c r="P777" s="37" t="s">
        <v>1976</v>
      </c>
      <c r="Q777" s="75" t="s">
        <v>766</v>
      </c>
      <c r="R777" t="s">
        <v>3691</v>
      </c>
      <c r="S777" s="38">
        <v>1.1000000000000001</v>
      </c>
      <c r="T777">
        <v>1</v>
      </c>
      <c r="U777">
        <v>0</v>
      </c>
      <c r="V777" s="43">
        <f>SUMIF(ResumenCotizacion!$C:$C,E777,ResumenCotizacion!$P:$P)</f>
        <v>0</v>
      </c>
      <c r="W777" s="68">
        <f>IF(H777="USD",S777*SolCotizacion!$J$18,S777)</f>
        <v>4315.8389999999999</v>
      </c>
      <c r="X777" s="3">
        <f>ROUND(W777/(1-VLOOKUP("Total porcentaje:",ResumenCotizacion!$F:$H,3,0)),2)</f>
        <v>4691.13</v>
      </c>
      <c r="Y777" s="3">
        <f t="shared" si="51"/>
        <v>0</v>
      </c>
    </row>
    <row r="778" spans="1:25" ht="14.25" x14ac:dyDescent="0.2">
      <c r="A778" s="18" t="str">
        <f t="shared" si="48"/>
        <v>Catalogo principalCSP ACADEMICOa81d31c7-197f-482e-bb0d-87c30bacc123</v>
      </c>
      <c r="B778" s="18" t="str">
        <f t="shared" si="49"/>
        <v>a81d31c7-197f-482e-bb0d-87c30bacc123CSP ACADEMICO</v>
      </c>
      <c r="C778" s="18"/>
      <c r="D778" t="s">
        <v>122</v>
      </c>
      <c r="E778" t="s">
        <v>767</v>
      </c>
      <c r="F778" t="s">
        <v>1976</v>
      </c>
      <c r="G778" s="18" t="str">
        <f t="shared" si="50"/>
        <v>Catalogo principal</v>
      </c>
      <c r="H778" s="43" t="s">
        <v>121</v>
      </c>
      <c r="I778" s="37" t="s">
        <v>67</v>
      </c>
      <c r="J778" t="s">
        <v>1784</v>
      </c>
      <c r="K778" t="s">
        <v>40</v>
      </c>
      <c r="L778" s="70" t="s">
        <v>21</v>
      </c>
      <c r="M778" s="70" t="s">
        <v>3966</v>
      </c>
      <c r="N778" s="37" t="s">
        <v>67</v>
      </c>
      <c r="O778" s="37" t="s">
        <v>67</v>
      </c>
      <c r="P778" s="37" t="s">
        <v>1976</v>
      </c>
      <c r="Q778" s="75" t="s">
        <v>767</v>
      </c>
      <c r="R778" t="s">
        <v>3691</v>
      </c>
      <c r="S778" s="38">
        <v>1.1000000000000001</v>
      </c>
      <c r="T778">
        <v>1</v>
      </c>
      <c r="U778">
        <v>0</v>
      </c>
      <c r="V778" s="43">
        <f>SUMIF(ResumenCotizacion!$C:$C,E778,ResumenCotizacion!$P:$P)</f>
        <v>0</v>
      </c>
      <c r="W778" s="68">
        <f>IF(H778="USD",S778*SolCotizacion!$J$18,S778)</f>
        <v>4315.8389999999999</v>
      </c>
      <c r="X778" s="3">
        <f>ROUND(W778/(1-VLOOKUP("Total porcentaje:",ResumenCotizacion!$F:$H,3,0)),2)</f>
        <v>4691.13</v>
      </c>
      <c r="Y778" s="3">
        <f t="shared" si="51"/>
        <v>0</v>
      </c>
    </row>
    <row r="779" spans="1:25" ht="14.25" x14ac:dyDescent="0.2">
      <c r="A779" s="18" t="str">
        <f t="shared" si="48"/>
        <v>Catalogo principalCSP ACADEMICOdbf3d646-ff57-461f-910c-f2a922820475</v>
      </c>
      <c r="B779" s="18" t="str">
        <f t="shared" si="49"/>
        <v>dbf3d646-ff57-461f-910c-f2a922820475CSP ACADEMICO</v>
      </c>
      <c r="C779" s="18"/>
      <c r="D779" t="s">
        <v>122</v>
      </c>
      <c r="E779" t="s">
        <v>768</v>
      </c>
      <c r="F779" t="s">
        <v>1976</v>
      </c>
      <c r="G779" s="18" t="str">
        <f t="shared" si="50"/>
        <v>Catalogo principal</v>
      </c>
      <c r="H779" s="43" t="s">
        <v>121</v>
      </c>
      <c r="I779" s="37" t="s">
        <v>67</v>
      </c>
      <c r="J779" t="s">
        <v>1034</v>
      </c>
      <c r="K779" t="s">
        <v>40</v>
      </c>
      <c r="L779" s="70" t="s">
        <v>21</v>
      </c>
      <c r="M779" s="70" t="s">
        <v>3966</v>
      </c>
      <c r="N779" s="37" t="s">
        <v>67</v>
      </c>
      <c r="O779" s="37" t="s">
        <v>67</v>
      </c>
      <c r="P779" s="37" t="s">
        <v>1976</v>
      </c>
      <c r="Q779" s="75" t="s">
        <v>768</v>
      </c>
      <c r="R779" t="s">
        <v>3691</v>
      </c>
      <c r="S779" s="38">
        <v>0.4</v>
      </c>
      <c r="T779">
        <v>1</v>
      </c>
      <c r="U779">
        <v>0</v>
      </c>
      <c r="V779" s="43">
        <f>SUMIF(ResumenCotizacion!$C:$C,E779,ResumenCotizacion!$P:$P)</f>
        <v>0</v>
      </c>
      <c r="W779" s="68">
        <f>IF(H779="USD",S779*SolCotizacion!$J$18,S779)</f>
        <v>1569.396</v>
      </c>
      <c r="X779" s="3">
        <f>ROUND(W779/(1-VLOOKUP("Total porcentaje:",ResumenCotizacion!$F:$H,3,0)),2)</f>
        <v>1705.87</v>
      </c>
      <c r="Y779" s="3">
        <f t="shared" si="51"/>
        <v>0</v>
      </c>
    </row>
    <row r="780" spans="1:25" ht="14.25" x14ac:dyDescent="0.2">
      <c r="A780" s="18" t="str">
        <f t="shared" si="48"/>
        <v>Catalogo principalCSP ACADEMICOd4a16afd-1d3f-4761-82cb-408a6dbc0f1f</v>
      </c>
      <c r="B780" s="18" t="str">
        <f t="shared" si="49"/>
        <v>d4a16afd-1d3f-4761-82cb-408a6dbc0f1fCSP ACADEMICO</v>
      </c>
      <c r="C780" s="18"/>
      <c r="D780" t="s">
        <v>122</v>
      </c>
      <c r="E780" t="s">
        <v>769</v>
      </c>
      <c r="F780" t="s">
        <v>1976</v>
      </c>
      <c r="G780" s="18" t="str">
        <f t="shared" si="50"/>
        <v>Catalogo principal</v>
      </c>
      <c r="H780" s="43" t="s">
        <v>121</v>
      </c>
      <c r="I780" s="37" t="s">
        <v>67</v>
      </c>
      <c r="J780" t="s">
        <v>1035</v>
      </c>
      <c r="K780" t="s">
        <v>40</v>
      </c>
      <c r="L780" s="70" t="s">
        <v>21</v>
      </c>
      <c r="M780" s="70" t="s">
        <v>3966</v>
      </c>
      <c r="N780" s="37" t="s">
        <v>67</v>
      </c>
      <c r="O780" s="37" t="s">
        <v>67</v>
      </c>
      <c r="P780" s="37" t="s">
        <v>1976</v>
      </c>
      <c r="Q780" s="75" t="s">
        <v>769</v>
      </c>
      <c r="R780" t="s">
        <v>3691</v>
      </c>
      <c r="S780" s="38">
        <v>0.3</v>
      </c>
      <c r="T780">
        <v>1</v>
      </c>
      <c r="U780">
        <v>0</v>
      </c>
      <c r="V780" s="43">
        <f>SUMIF(ResumenCotizacion!$C:$C,E780,ResumenCotizacion!$P:$P)</f>
        <v>0</v>
      </c>
      <c r="W780" s="68">
        <f>IF(H780="USD",S780*SolCotizacion!$J$18,S780)</f>
        <v>1177.0469999999998</v>
      </c>
      <c r="X780" s="3">
        <f>ROUND(W780/(1-VLOOKUP("Total porcentaje:",ResumenCotizacion!$F:$H,3,0)),2)</f>
        <v>1279.4000000000001</v>
      </c>
      <c r="Y780" s="3">
        <f t="shared" si="51"/>
        <v>0</v>
      </c>
    </row>
    <row r="781" spans="1:25" ht="14.25" x14ac:dyDescent="0.2">
      <c r="A781" s="18" t="str">
        <f t="shared" si="48"/>
        <v>Catalogo principalCSP ACADEMICO319142c5-ccd7-4c9c-aec0-d60f25330f8e</v>
      </c>
      <c r="B781" s="18" t="str">
        <f t="shared" si="49"/>
        <v>319142c5-ccd7-4c9c-aec0-d60f25330f8eCSP ACADEMICO</v>
      </c>
      <c r="C781" s="18"/>
      <c r="D781" t="s">
        <v>122</v>
      </c>
      <c r="E781" t="s">
        <v>770</v>
      </c>
      <c r="F781" t="s">
        <v>1976</v>
      </c>
      <c r="G781" s="18" t="str">
        <f t="shared" si="50"/>
        <v>Catalogo principal</v>
      </c>
      <c r="H781" s="43" t="s">
        <v>121</v>
      </c>
      <c r="I781" s="37" t="s">
        <v>67</v>
      </c>
      <c r="J781" t="s">
        <v>1036</v>
      </c>
      <c r="K781" t="s">
        <v>40</v>
      </c>
      <c r="L781" s="70" t="s">
        <v>21</v>
      </c>
      <c r="M781" s="70" t="s">
        <v>3966</v>
      </c>
      <c r="N781" s="37" t="s">
        <v>67</v>
      </c>
      <c r="O781" s="37" t="s">
        <v>67</v>
      </c>
      <c r="P781" s="37" t="s">
        <v>1976</v>
      </c>
      <c r="Q781" s="75" t="s">
        <v>770</v>
      </c>
      <c r="R781" t="s">
        <v>3691</v>
      </c>
      <c r="S781" s="38">
        <v>247.5</v>
      </c>
      <c r="T781">
        <v>1</v>
      </c>
      <c r="U781">
        <v>0</v>
      </c>
      <c r="V781" s="43">
        <f>SUMIF(ResumenCotizacion!$C:$C,E781,ResumenCotizacion!$P:$P)</f>
        <v>0</v>
      </c>
      <c r="W781" s="68">
        <f>IF(H781="USD",S781*SolCotizacion!$J$18,S781)</f>
        <v>971063.77499999991</v>
      </c>
      <c r="X781" s="3">
        <f>ROUND(W781/(1-VLOOKUP("Total porcentaje:",ResumenCotizacion!$F:$H,3,0)),2)</f>
        <v>1055504.1000000001</v>
      </c>
      <c r="Y781" s="3">
        <f t="shared" si="51"/>
        <v>0</v>
      </c>
    </row>
    <row r="782" spans="1:25" ht="14.25" x14ac:dyDescent="0.2">
      <c r="A782" s="18" t="str">
        <f t="shared" si="48"/>
        <v>Catalogo principalCSP ACADEMICOecb60fd2-bbaa-449f-a458-e9eec9ce08d6</v>
      </c>
      <c r="B782" s="18" t="str">
        <f t="shared" si="49"/>
        <v>ecb60fd2-bbaa-449f-a458-e9eec9ce08d6CSP ACADEMICO</v>
      </c>
      <c r="C782" s="18"/>
      <c r="D782" t="s">
        <v>122</v>
      </c>
      <c r="E782" t="s">
        <v>771</v>
      </c>
      <c r="F782" t="s">
        <v>1976</v>
      </c>
      <c r="G782" s="18" t="str">
        <f t="shared" si="50"/>
        <v>Catalogo principal</v>
      </c>
      <c r="H782" s="43" t="s">
        <v>121</v>
      </c>
      <c r="I782" s="37" t="s">
        <v>67</v>
      </c>
      <c r="J782" t="s">
        <v>3797</v>
      </c>
      <c r="K782" t="s">
        <v>40</v>
      </c>
      <c r="L782" s="70" t="s">
        <v>21</v>
      </c>
      <c r="M782" s="70" t="s">
        <v>3966</v>
      </c>
      <c r="N782" s="37" t="s">
        <v>67</v>
      </c>
      <c r="O782" s="37" t="s">
        <v>67</v>
      </c>
      <c r="P782" s="37" t="s">
        <v>1976</v>
      </c>
      <c r="Q782" s="75" t="s">
        <v>771</v>
      </c>
      <c r="R782" t="s">
        <v>3691</v>
      </c>
      <c r="S782" s="38">
        <v>3</v>
      </c>
      <c r="T782">
        <v>1</v>
      </c>
      <c r="U782">
        <v>0</v>
      </c>
      <c r="V782" s="43">
        <f>SUMIF(ResumenCotizacion!$C:$C,E782,ResumenCotizacion!$P:$P)</f>
        <v>0</v>
      </c>
      <c r="W782" s="68">
        <f>IF(H782="USD",S782*SolCotizacion!$J$18,S782)</f>
        <v>11770.47</v>
      </c>
      <c r="X782" s="3">
        <f>ROUND(W782/(1-VLOOKUP("Total porcentaje:",ResumenCotizacion!$F:$H,3,0)),2)</f>
        <v>12793.99</v>
      </c>
      <c r="Y782" s="3">
        <f t="shared" si="51"/>
        <v>0</v>
      </c>
    </row>
    <row r="783" spans="1:25" ht="14.25" x14ac:dyDescent="0.2">
      <c r="A783" s="18" t="str">
        <f t="shared" si="48"/>
        <v>Catalogo principalCSP ACADEMICO59b9b348-02a2-40de-90cf-23b76d6616ca</v>
      </c>
      <c r="B783" s="18" t="str">
        <f t="shared" si="49"/>
        <v>59b9b348-02a2-40de-90cf-23b76d6616caCSP ACADEMICO</v>
      </c>
      <c r="C783" s="18"/>
      <c r="D783" t="s">
        <v>122</v>
      </c>
      <c r="E783" t="s">
        <v>772</v>
      </c>
      <c r="F783" t="s">
        <v>1976</v>
      </c>
      <c r="G783" s="18" t="str">
        <f t="shared" si="50"/>
        <v>Catalogo principal</v>
      </c>
      <c r="H783" s="43" t="s">
        <v>121</v>
      </c>
      <c r="I783" s="37" t="s">
        <v>67</v>
      </c>
      <c r="J783" t="s">
        <v>3798</v>
      </c>
      <c r="K783" t="s">
        <v>40</v>
      </c>
      <c r="L783" s="70" t="s">
        <v>21</v>
      </c>
      <c r="M783" s="70" t="s">
        <v>3966</v>
      </c>
      <c r="N783" s="37" t="s">
        <v>67</v>
      </c>
      <c r="O783" s="37" t="s">
        <v>67</v>
      </c>
      <c r="P783" s="37" t="s">
        <v>1976</v>
      </c>
      <c r="Q783" s="75" t="s">
        <v>772</v>
      </c>
      <c r="R783" t="s">
        <v>3691</v>
      </c>
      <c r="S783" s="38">
        <v>2.2999999999999998</v>
      </c>
      <c r="T783">
        <v>1</v>
      </c>
      <c r="U783">
        <v>0</v>
      </c>
      <c r="V783" s="43">
        <f>SUMIF(ResumenCotizacion!$C:$C,E783,ResumenCotizacion!$P:$P)</f>
        <v>0</v>
      </c>
      <c r="W783" s="68">
        <f>IF(H783="USD",S783*SolCotizacion!$J$18,S783)</f>
        <v>9024.0269999999982</v>
      </c>
      <c r="X783" s="3">
        <f>ROUND(W783/(1-VLOOKUP("Total porcentaje:",ResumenCotizacion!$F:$H,3,0)),2)</f>
        <v>9808.73</v>
      </c>
      <c r="Y783" s="3">
        <f t="shared" si="51"/>
        <v>0</v>
      </c>
    </row>
    <row r="784" spans="1:25" ht="14.25" x14ac:dyDescent="0.2">
      <c r="A784" s="18" t="str">
        <f t="shared" si="48"/>
        <v>Catalogo principalCSP ACADEMICOcb2ff97f-cdd5-4a14-b655-9f5d0aa58e27</v>
      </c>
      <c r="B784" s="18" t="str">
        <f t="shared" si="49"/>
        <v>cb2ff97f-cdd5-4a14-b655-9f5d0aa58e27CSP ACADEMICO</v>
      </c>
      <c r="C784" s="18"/>
      <c r="D784" t="s">
        <v>122</v>
      </c>
      <c r="E784" t="s">
        <v>773</v>
      </c>
      <c r="F784" t="s">
        <v>1976</v>
      </c>
      <c r="G784" s="18" t="str">
        <f t="shared" si="50"/>
        <v>Catalogo principal</v>
      </c>
      <c r="H784" s="43" t="s">
        <v>121</v>
      </c>
      <c r="I784" s="37" t="s">
        <v>67</v>
      </c>
      <c r="J784" t="s">
        <v>1037</v>
      </c>
      <c r="K784" t="s">
        <v>40</v>
      </c>
      <c r="L784" s="70" t="s">
        <v>21</v>
      </c>
      <c r="M784" s="70" t="s">
        <v>3966</v>
      </c>
      <c r="N784" s="37" t="s">
        <v>67</v>
      </c>
      <c r="O784" s="37" t="s">
        <v>67</v>
      </c>
      <c r="P784" s="37" t="s">
        <v>1976</v>
      </c>
      <c r="Q784" s="75" t="s">
        <v>773</v>
      </c>
      <c r="R784" t="s">
        <v>3691</v>
      </c>
      <c r="S784" s="38">
        <v>28</v>
      </c>
      <c r="T784">
        <v>1</v>
      </c>
      <c r="U784">
        <v>0</v>
      </c>
      <c r="V784" s="43">
        <f>SUMIF(ResumenCotizacion!$C:$C,E784,ResumenCotizacion!$P:$P)</f>
        <v>0</v>
      </c>
      <c r="W784" s="68">
        <f>IF(H784="USD",S784*SolCotizacion!$J$18,S784)</f>
        <v>109857.72</v>
      </c>
      <c r="X784" s="3">
        <f>ROUND(W784/(1-VLOOKUP("Total porcentaje:",ResumenCotizacion!$F:$H,3,0)),2)</f>
        <v>119410.57</v>
      </c>
      <c r="Y784" s="3">
        <f t="shared" si="51"/>
        <v>0</v>
      </c>
    </row>
    <row r="785" spans="1:25" ht="14.25" x14ac:dyDescent="0.2">
      <c r="A785" s="18" t="str">
        <f t="shared" si="48"/>
        <v>Catalogo principalCSP ACADEMICO96cf7b37-c213-4626-a613-2f6c75f6b901</v>
      </c>
      <c r="B785" s="18" t="str">
        <f t="shared" si="49"/>
        <v>96cf7b37-c213-4626-a613-2f6c75f6b901CSP ACADEMICO</v>
      </c>
      <c r="C785" s="18"/>
      <c r="D785" t="s">
        <v>122</v>
      </c>
      <c r="E785" t="s">
        <v>774</v>
      </c>
      <c r="F785" t="s">
        <v>1976</v>
      </c>
      <c r="G785" s="18" t="str">
        <f t="shared" si="50"/>
        <v>Catalogo principal</v>
      </c>
      <c r="H785" s="43" t="s">
        <v>121</v>
      </c>
      <c r="I785" s="37" t="s">
        <v>67</v>
      </c>
      <c r="J785" t="s">
        <v>1038</v>
      </c>
      <c r="K785" t="s">
        <v>40</v>
      </c>
      <c r="L785" s="70" t="s">
        <v>21</v>
      </c>
      <c r="M785" s="70" t="s">
        <v>3966</v>
      </c>
      <c r="N785" s="37" t="s">
        <v>67</v>
      </c>
      <c r="O785" s="37" t="s">
        <v>67</v>
      </c>
      <c r="P785" s="37" t="s">
        <v>1976</v>
      </c>
      <c r="Q785" s="75" t="s">
        <v>774</v>
      </c>
      <c r="R785" t="s">
        <v>3691</v>
      </c>
      <c r="S785" s="38">
        <v>1.4</v>
      </c>
      <c r="T785">
        <v>1</v>
      </c>
      <c r="U785">
        <v>0</v>
      </c>
      <c r="V785" s="43">
        <f>SUMIF(ResumenCotizacion!$C:$C,E785,ResumenCotizacion!$P:$P)</f>
        <v>0</v>
      </c>
      <c r="W785" s="68">
        <f>IF(H785="USD",S785*SolCotizacion!$J$18,S785)</f>
        <v>5492.8859999999995</v>
      </c>
      <c r="X785" s="3">
        <f>ROUND(W785/(1-VLOOKUP("Total porcentaje:",ResumenCotizacion!$F:$H,3,0)),2)</f>
        <v>5970.53</v>
      </c>
      <c r="Y785" s="3">
        <f t="shared" si="51"/>
        <v>0</v>
      </c>
    </row>
    <row r="786" spans="1:25" ht="14.25" x14ac:dyDescent="0.2">
      <c r="A786" s="18" t="str">
        <f t="shared" si="48"/>
        <v>Catalogo principalCSP ACADEMICOc2783c39-f49d-4987-b753-fdbaad00ac54</v>
      </c>
      <c r="B786" s="18" t="str">
        <f t="shared" si="49"/>
        <v>c2783c39-f49d-4987-b753-fdbaad00ac54CSP ACADEMICO</v>
      </c>
      <c r="C786" s="18"/>
      <c r="D786" t="s">
        <v>122</v>
      </c>
      <c r="E786" t="s">
        <v>775</v>
      </c>
      <c r="F786" t="s">
        <v>1976</v>
      </c>
      <c r="G786" s="18" t="str">
        <f t="shared" si="50"/>
        <v>Catalogo principal</v>
      </c>
      <c r="H786" s="43" t="s">
        <v>121</v>
      </c>
      <c r="I786" s="37" t="s">
        <v>67</v>
      </c>
      <c r="J786" t="s">
        <v>1039</v>
      </c>
      <c r="K786" t="s">
        <v>40</v>
      </c>
      <c r="L786" s="70" t="s">
        <v>21</v>
      </c>
      <c r="M786" s="70" t="s">
        <v>3966</v>
      </c>
      <c r="N786" s="37" t="s">
        <v>67</v>
      </c>
      <c r="O786" s="37" t="s">
        <v>67</v>
      </c>
      <c r="P786" s="37" t="s">
        <v>1976</v>
      </c>
      <c r="Q786" s="75" t="s">
        <v>775</v>
      </c>
      <c r="R786" t="s">
        <v>3691</v>
      </c>
      <c r="S786" s="38">
        <v>7</v>
      </c>
      <c r="T786">
        <v>1</v>
      </c>
      <c r="U786">
        <v>0</v>
      </c>
      <c r="V786" s="43">
        <f>SUMIF(ResumenCotizacion!$C:$C,E786,ResumenCotizacion!$P:$P)</f>
        <v>0</v>
      </c>
      <c r="W786" s="68">
        <f>IF(H786="USD",S786*SolCotizacion!$J$18,S786)</f>
        <v>27464.43</v>
      </c>
      <c r="X786" s="3">
        <f>ROUND(W786/(1-VLOOKUP("Total porcentaje:",ResumenCotizacion!$F:$H,3,0)),2)</f>
        <v>29852.639999999999</v>
      </c>
      <c r="Y786" s="3">
        <f t="shared" si="51"/>
        <v>0</v>
      </c>
    </row>
    <row r="787" spans="1:25" ht="14.25" x14ac:dyDescent="0.2">
      <c r="A787" s="18" t="str">
        <f t="shared" si="48"/>
        <v>Catalogo principalCSP ACADEMICO4afd07ff-7e40-46a0-90e7-1806d0ee8313</v>
      </c>
      <c r="B787" s="18" t="str">
        <f t="shared" si="49"/>
        <v>4afd07ff-7e40-46a0-90e7-1806d0ee8313CSP ACADEMICO</v>
      </c>
      <c r="C787" s="18"/>
      <c r="D787" t="s">
        <v>122</v>
      </c>
      <c r="E787" t="s">
        <v>776</v>
      </c>
      <c r="F787" t="s">
        <v>1976</v>
      </c>
      <c r="G787" s="18" t="str">
        <f t="shared" si="50"/>
        <v>Catalogo principal</v>
      </c>
      <c r="H787" s="43" t="s">
        <v>121</v>
      </c>
      <c r="I787" s="37" t="s">
        <v>67</v>
      </c>
      <c r="J787" t="s">
        <v>1040</v>
      </c>
      <c r="K787" t="s">
        <v>40</v>
      </c>
      <c r="L787" s="70" t="s">
        <v>21</v>
      </c>
      <c r="M787" s="70" t="s">
        <v>3966</v>
      </c>
      <c r="N787" s="37" t="s">
        <v>67</v>
      </c>
      <c r="O787" s="37" t="s">
        <v>67</v>
      </c>
      <c r="P787" s="37" t="s">
        <v>1976</v>
      </c>
      <c r="Q787" s="75" t="s">
        <v>776</v>
      </c>
      <c r="R787" t="s">
        <v>3691</v>
      </c>
      <c r="S787" s="38">
        <v>70</v>
      </c>
      <c r="T787">
        <v>1</v>
      </c>
      <c r="U787">
        <v>0</v>
      </c>
      <c r="V787" s="43">
        <f>SUMIF(ResumenCotizacion!$C:$C,E787,ResumenCotizacion!$P:$P)</f>
        <v>0</v>
      </c>
      <c r="W787" s="68">
        <f>IF(H787="USD",S787*SolCotizacion!$J$18,S787)</f>
        <v>274644.3</v>
      </c>
      <c r="X787" s="3">
        <f>ROUND(W787/(1-VLOOKUP("Total porcentaje:",ResumenCotizacion!$F:$H,3,0)),2)</f>
        <v>298526.40999999997</v>
      </c>
      <c r="Y787" s="3">
        <f t="shared" si="51"/>
        <v>0</v>
      </c>
    </row>
    <row r="788" spans="1:25" ht="14.25" x14ac:dyDescent="0.2">
      <c r="A788" s="18" t="str">
        <f t="shared" si="48"/>
        <v>Catalogo principalCSP ACADEMICOceedd55e-fc9a-45b1-9001-d6d51f2d4be2</v>
      </c>
      <c r="B788" s="18" t="str">
        <f t="shared" si="49"/>
        <v>ceedd55e-fc9a-45b1-9001-d6d51f2d4be2CSP ACADEMICO</v>
      </c>
      <c r="C788" s="18"/>
      <c r="D788" t="s">
        <v>122</v>
      </c>
      <c r="E788" t="s">
        <v>777</v>
      </c>
      <c r="F788" t="s">
        <v>1976</v>
      </c>
      <c r="G788" s="18" t="str">
        <f t="shared" si="50"/>
        <v>Catalogo principal</v>
      </c>
      <c r="H788" s="43" t="s">
        <v>121</v>
      </c>
      <c r="I788" s="37" t="s">
        <v>67</v>
      </c>
      <c r="J788" t="s">
        <v>1041</v>
      </c>
      <c r="K788" t="s">
        <v>40</v>
      </c>
      <c r="L788" s="70" t="s">
        <v>21</v>
      </c>
      <c r="M788" s="70" t="s">
        <v>3966</v>
      </c>
      <c r="N788" s="37" t="s">
        <v>67</v>
      </c>
      <c r="O788" s="37" t="s">
        <v>67</v>
      </c>
      <c r="P788" s="37" t="s">
        <v>1976</v>
      </c>
      <c r="Q788" s="75" t="s">
        <v>777</v>
      </c>
      <c r="R788" t="s">
        <v>3691</v>
      </c>
      <c r="S788" s="38">
        <v>38.5</v>
      </c>
      <c r="T788">
        <v>1</v>
      </c>
      <c r="U788">
        <v>0</v>
      </c>
      <c r="V788" s="43">
        <f>SUMIF(ResumenCotizacion!$C:$C,E788,ResumenCotizacion!$P:$P)</f>
        <v>0</v>
      </c>
      <c r="W788" s="68">
        <f>IF(H788="USD",S788*SolCotizacion!$J$18,S788)</f>
        <v>151054.36499999999</v>
      </c>
      <c r="X788" s="3">
        <f>ROUND(W788/(1-VLOOKUP("Total porcentaje:",ResumenCotizacion!$F:$H,3,0)),2)</f>
        <v>164189.53</v>
      </c>
      <c r="Y788" s="3">
        <f t="shared" si="51"/>
        <v>0</v>
      </c>
    </row>
    <row r="789" spans="1:25" ht="14.25" x14ac:dyDescent="0.2">
      <c r="A789" s="18" t="str">
        <f t="shared" si="48"/>
        <v>Catalogo principalCSP ACADEMICO11feeeaf-cbbb-4498-bf85-6822eb2122ea</v>
      </c>
      <c r="B789" s="18" t="str">
        <f t="shared" si="49"/>
        <v>11feeeaf-cbbb-4498-bf85-6822eb2122eaCSP ACADEMICO</v>
      </c>
      <c r="C789" s="18"/>
      <c r="D789" t="s">
        <v>122</v>
      </c>
      <c r="E789" t="s">
        <v>778</v>
      </c>
      <c r="F789" t="s">
        <v>1976</v>
      </c>
      <c r="G789" s="18" t="str">
        <f t="shared" si="50"/>
        <v>Catalogo principal</v>
      </c>
      <c r="H789" s="43" t="s">
        <v>121</v>
      </c>
      <c r="I789" s="37" t="s">
        <v>67</v>
      </c>
      <c r="J789" t="s">
        <v>1042</v>
      </c>
      <c r="K789" t="s">
        <v>40</v>
      </c>
      <c r="L789" s="70" t="s">
        <v>21</v>
      </c>
      <c r="M789" s="70" t="s">
        <v>3966</v>
      </c>
      <c r="N789" s="37" t="s">
        <v>67</v>
      </c>
      <c r="O789" s="37" t="s">
        <v>67</v>
      </c>
      <c r="P789" s="37" t="s">
        <v>1976</v>
      </c>
      <c r="Q789" s="75" t="s">
        <v>778</v>
      </c>
      <c r="R789" t="s">
        <v>3691</v>
      </c>
      <c r="S789" s="38">
        <v>28</v>
      </c>
      <c r="T789">
        <v>1</v>
      </c>
      <c r="U789">
        <v>0</v>
      </c>
      <c r="V789" s="43">
        <f>SUMIF(ResumenCotizacion!$C:$C,E789,ResumenCotizacion!$P:$P)</f>
        <v>0</v>
      </c>
      <c r="W789" s="68">
        <f>IF(H789="USD",S789*SolCotizacion!$J$18,S789)</f>
        <v>109857.72</v>
      </c>
      <c r="X789" s="3">
        <f>ROUND(W789/(1-VLOOKUP("Total porcentaje:",ResumenCotizacion!$F:$H,3,0)),2)</f>
        <v>119410.57</v>
      </c>
      <c r="Y789" s="3">
        <f t="shared" si="51"/>
        <v>0</v>
      </c>
    </row>
    <row r="790" spans="1:25" ht="14.25" x14ac:dyDescent="0.2">
      <c r="A790" s="18" t="str">
        <f t="shared" si="48"/>
        <v>Catalogo principalCSP ACADEMICOe9df434f-0be9-440b-a06b-0dc0ce93be93</v>
      </c>
      <c r="B790" s="18" t="str">
        <f t="shared" si="49"/>
        <v>e9df434f-0be9-440b-a06b-0dc0ce93be93CSP ACADEMICO</v>
      </c>
      <c r="C790" s="18"/>
      <c r="D790" t="s">
        <v>122</v>
      </c>
      <c r="E790" t="s">
        <v>779</v>
      </c>
      <c r="F790" t="s">
        <v>1976</v>
      </c>
      <c r="G790" s="18" t="str">
        <f t="shared" si="50"/>
        <v>Catalogo principal</v>
      </c>
      <c r="H790" s="43" t="s">
        <v>121</v>
      </c>
      <c r="I790" s="37" t="s">
        <v>67</v>
      </c>
      <c r="J790" t="s">
        <v>1043</v>
      </c>
      <c r="K790" t="s">
        <v>40</v>
      </c>
      <c r="L790" s="70" t="s">
        <v>21</v>
      </c>
      <c r="M790" s="70" t="s">
        <v>3966</v>
      </c>
      <c r="N790" s="37" t="s">
        <v>67</v>
      </c>
      <c r="O790" s="37" t="s">
        <v>67</v>
      </c>
      <c r="P790" s="37" t="s">
        <v>1976</v>
      </c>
      <c r="Q790" s="75" t="s">
        <v>779</v>
      </c>
      <c r="R790" t="s">
        <v>3691</v>
      </c>
      <c r="S790" s="38">
        <v>0</v>
      </c>
      <c r="T790">
        <v>1</v>
      </c>
      <c r="U790">
        <v>0</v>
      </c>
      <c r="V790" s="43">
        <f>SUMIF(ResumenCotizacion!$C:$C,E790,ResumenCotizacion!$P:$P)</f>
        <v>0</v>
      </c>
      <c r="W790" s="68">
        <f>IF(H790="USD",S790*SolCotizacion!$J$18,S790)</f>
        <v>0</v>
      </c>
      <c r="X790" s="3">
        <f>ROUND(W790/(1-VLOOKUP("Total porcentaje:",ResumenCotizacion!$F:$H,3,0)),2)</f>
        <v>0</v>
      </c>
      <c r="Y790" s="3">
        <f t="shared" si="51"/>
        <v>0</v>
      </c>
    </row>
    <row r="791" spans="1:25" ht="14.25" x14ac:dyDescent="0.2">
      <c r="A791" s="18" t="str">
        <f t="shared" si="48"/>
        <v>Catalogo principalCSP ACADEMICOd884fc51-643d-4f12-bbf5-a13e9320a950</v>
      </c>
      <c r="B791" s="18" t="str">
        <f t="shared" si="49"/>
        <v>d884fc51-643d-4f12-bbf5-a13e9320a950CSP ACADEMICO</v>
      </c>
      <c r="C791" s="18"/>
      <c r="D791" t="s">
        <v>122</v>
      </c>
      <c r="E791" t="s">
        <v>780</v>
      </c>
      <c r="F791" t="s">
        <v>1976</v>
      </c>
      <c r="G791" s="18" t="str">
        <f t="shared" si="50"/>
        <v>Catalogo principal</v>
      </c>
      <c r="H791" s="43" t="s">
        <v>121</v>
      </c>
      <c r="I791" s="37" t="s">
        <v>67</v>
      </c>
      <c r="J791" t="s">
        <v>1044</v>
      </c>
      <c r="K791" t="s">
        <v>40</v>
      </c>
      <c r="L791" s="70" t="s">
        <v>21</v>
      </c>
      <c r="M791" s="70" t="s">
        <v>3966</v>
      </c>
      <c r="N791" s="37" t="s">
        <v>67</v>
      </c>
      <c r="O791" s="37" t="s">
        <v>67</v>
      </c>
      <c r="P791" s="37" t="s">
        <v>1976</v>
      </c>
      <c r="Q791" s="75" t="s">
        <v>780</v>
      </c>
      <c r="R791" t="s">
        <v>3691</v>
      </c>
      <c r="S791" s="38">
        <v>0</v>
      </c>
      <c r="T791">
        <v>1</v>
      </c>
      <c r="U791">
        <v>0</v>
      </c>
      <c r="V791" s="43">
        <f>SUMIF(ResumenCotizacion!$C:$C,E791,ResumenCotizacion!$P:$P)</f>
        <v>0</v>
      </c>
      <c r="W791" s="68">
        <f>IF(H791="USD",S791*SolCotizacion!$J$18,S791)</f>
        <v>0</v>
      </c>
      <c r="X791" s="3">
        <f>ROUND(W791/(1-VLOOKUP("Total porcentaje:",ResumenCotizacion!$F:$H,3,0)),2)</f>
        <v>0</v>
      </c>
      <c r="Y791" s="3">
        <f t="shared" si="51"/>
        <v>0</v>
      </c>
    </row>
    <row r="792" spans="1:25" ht="14.25" x14ac:dyDescent="0.2">
      <c r="A792" s="18" t="str">
        <f t="shared" si="48"/>
        <v>Catalogo principalCSP ACADEMICOb023d59e-7451-4817-a52d-749ff3918e83</v>
      </c>
      <c r="B792" s="18" t="str">
        <f t="shared" si="49"/>
        <v>b023d59e-7451-4817-a52d-749ff3918e83CSP ACADEMICO</v>
      </c>
      <c r="C792" s="18"/>
      <c r="D792" t="s">
        <v>122</v>
      </c>
      <c r="E792" t="s">
        <v>781</v>
      </c>
      <c r="F792" t="s">
        <v>1976</v>
      </c>
      <c r="G792" s="18" t="str">
        <f t="shared" si="50"/>
        <v>Catalogo principal</v>
      </c>
      <c r="H792" s="43" t="s">
        <v>121</v>
      </c>
      <c r="I792" s="37" t="s">
        <v>67</v>
      </c>
      <c r="J792" t="s">
        <v>1045</v>
      </c>
      <c r="K792" t="s">
        <v>40</v>
      </c>
      <c r="L792" s="70" t="s">
        <v>21</v>
      </c>
      <c r="M792" s="70" t="s">
        <v>3966</v>
      </c>
      <c r="N792" s="37" t="s">
        <v>67</v>
      </c>
      <c r="O792" s="37" t="s">
        <v>67</v>
      </c>
      <c r="P792" s="37" t="s">
        <v>1976</v>
      </c>
      <c r="Q792" s="75" t="s">
        <v>781</v>
      </c>
      <c r="R792" t="s">
        <v>3691</v>
      </c>
      <c r="S792" s="38">
        <v>55</v>
      </c>
      <c r="T792">
        <v>1</v>
      </c>
      <c r="U792">
        <v>0</v>
      </c>
      <c r="V792" s="43">
        <f>SUMIF(ResumenCotizacion!$C:$C,E792,ResumenCotizacion!$P:$P)</f>
        <v>0</v>
      </c>
      <c r="W792" s="68">
        <f>IF(H792="USD",S792*SolCotizacion!$J$18,S792)</f>
        <v>215791.94999999998</v>
      </c>
      <c r="X792" s="3">
        <f>ROUND(W792/(1-VLOOKUP("Total porcentaje:",ResumenCotizacion!$F:$H,3,0)),2)</f>
        <v>234556.47</v>
      </c>
      <c r="Y792" s="3">
        <f t="shared" si="51"/>
        <v>0</v>
      </c>
    </row>
    <row r="793" spans="1:25" ht="14.25" x14ac:dyDescent="0.2">
      <c r="A793" s="18" t="str">
        <f t="shared" si="48"/>
        <v>Catalogo principalCSP ACADEMICO844c4b77-dfb5-45c9-aaa4-bf1e70dd73c8</v>
      </c>
      <c r="B793" s="18" t="str">
        <f t="shared" si="49"/>
        <v>844c4b77-dfb5-45c9-aaa4-bf1e70dd73c8CSP ACADEMICO</v>
      </c>
      <c r="C793" s="18"/>
      <c r="D793" t="s">
        <v>122</v>
      </c>
      <c r="E793" t="s">
        <v>782</v>
      </c>
      <c r="F793" t="s">
        <v>1976</v>
      </c>
      <c r="G793" s="18" t="str">
        <f t="shared" si="50"/>
        <v>Catalogo principal</v>
      </c>
      <c r="H793" s="43" t="s">
        <v>121</v>
      </c>
      <c r="I793" s="37" t="s">
        <v>67</v>
      </c>
      <c r="J793" t="s">
        <v>1046</v>
      </c>
      <c r="K793" t="s">
        <v>40</v>
      </c>
      <c r="L793" s="70" t="s">
        <v>21</v>
      </c>
      <c r="M793" s="70" t="s">
        <v>3966</v>
      </c>
      <c r="N793" s="37" t="s">
        <v>67</v>
      </c>
      <c r="O793" s="37" t="s">
        <v>67</v>
      </c>
      <c r="P793" s="37" t="s">
        <v>1976</v>
      </c>
      <c r="Q793" s="75" t="s">
        <v>782</v>
      </c>
      <c r="R793" t="s">
        <v>3691</v>
      </c>
      <c r="S793" s="38">
        <v>40</v>
      </c>
      <c r="T793">
        <v>1</v>
      </c>
      <c r="U793">
        <v>0</v>
      </c>
      <c r="V793" s="43">
        <f>SUMIF(ResumenCotizacion!$C:$C,E793,ResumenCotizacion!$P:$P)</f>
        <v>0</v>
      </c>
      <c r="W793" s="68">
        <f>IF(H793="USD",S793*SolCotizacion!$J$18,S793)</f>
        <v>156939.59999999998</v>
      </c>
      <c r="X793" s="3">
        <f>ROUND(W793/(1-VLOOKUP("Total porcentaje:",ResumenCotizacion!$F:$H,3,0)),2)</f>
        <v>170586.52</v>
      </c>
      <c r="Y793" s="3">
        <f t="shared" si="51"/>
        <v>0</v>
      </c>
    </row>
    <row r="794" spans="1:25" ht="14.25" x14ac:dyDescent="0.2">
      <c r="A794" s="18" t="str">
        <f t="shared" si="48"/>
        <v>Catalogo principalCSP ACADEMICObc89c27d-3586-4728-be98-4bb569802ede</v>
      </c>
      <c r="B794" s="18" t="str">
        <f t="shared" si="49"/>
        <v>bc89c27d-3586-4728-be98-4bb569802edeCSP ACADEMICO</v>
      </c>
      <c r="C794" s="18"/>
      <c r="D794" t="s">
        <v>122</v>
      </c>
      <c r="E794" t="s">
        <v>783</v>
      </c>
      <c r="F794" t="s">
        <v>1976</v>
      </c>
      <c r="G794" s="18" t="str">
        <f t="shared" si="50"/>
        <v>Catalogo principal</v>
      </c>
      <c r="H794" s="43" t="s">
        <v>121</v>
      </c>
      <c r="I794" s="37" t="s">
        <v>67</v>
      </c>
      <c r="J794" t="s">
        <v>1047</v>
      </c>
      <c r="K794" t="s">
        <v>40</v>
      </c>
      <c r="L794" s="70" t="s">
        <v>21</v>
      </c>
      <c r="M794" s="70" t="s">
        <v>3966</v>
      </c>
      <c r="N794" s="37" t="s">
        <v>67</v>
      </c>
      <c r="O794" s="37" t="s">
        <v>67</v>
      </c>
      <c r="P794" s="37" t="s">
        <v>1976</v>
      </c>
      <c r="Q794" s="75" t="s">
        <v>783</v>
      </c>
      <c r="R794" t="s">
        <v>3691</v>
      </c>
      <c r="S794" s="38">
        <v>4.4000000000000004</v>
      </c>
      <c r="T794">
        <v>1</v>
      </c>
      <c r="U794">
        <v>0</v>
      </c>
      <c r="V794" s="43">
        <f>SUMIF(ResumenCotizacion!$C:$C,E794,ResumenCotizacion!$P:$P)</f>
        <v>0</v>
      </c>
      <c r="W794" s="68">
        <f>IF(H794="USD",S794*SolCotizacion!$J$18,S794)</f>
        <v>17263.356</v>
      </c>
      <c r="X794" s="3">
        <f>ROUND(W794/(1-VLOOKUP("Total porcentaje:",ResumenCotizacion!$F:$H,3,0)),2)</f>
        <v>18764.52</v>
      </c>
      <c r="Y794" s="3">
        <f t="shared" si="51"/>
        <v>0</v>
      </c>
    </row>
    <row r="795" spans="1:25" ht="14.25" x14ac:dyDescent="0.2">
      <c r="A795" s="18" t="str">
        <f t="shared" si="48"/>
        <v>Catalogo principalCSP ACADEMICOb1873c69-7198-45e0-b8bf-4fa1d4a6a1ad</v>
      </c>
      <c r="B795" s="18" t="str">
        <f t="shared" si="49"/>
        <v>b1873c69-7198-45e0-b8bf-4fa1d4a6a1adCSP ACADEMICO</v>
      </c>
      <c r="C795" s="18"/>
      <c r="D795" t="s">
        <v>122</v>
      </c>
      <c r="E795" t="s">
        <v>784</v>
      </c>
      <c r="F795" t="s">
        <v>1976</v>
      </c>
      <c r="G795" s="18" t="str">
        <f t="shared" si="50"/>
        <v>Catalogo principal</v>
      </c>
      <c r="H795" s="43" t="s">
        <v>121</v>
      </c>
      <c r="I795" s="37" t="s">
        <v>67</v>
      </c>
      <c r="J795" t="s">
        <v>1048</v>
      </c>
      <c r="K795" t="s">
        <v>40</v>
      </c>
      <c r="L795" s="70" t="s">
        <v>21</v>
      </c>
      <c r="M795" s="70" t="s">
        <v>3966</v>
      </c>
      <c r="N795" s="37" t="s">
        <v>67</v>
      </c>
      <c r="O795" s="37" t="s">
        <v>67</v>
      </c>
      <c r="P795" s="37" t="s">
        <v>1976</v>
      </c>
      <c r="Q795" s="75" t="s">
        <v>784</v>
      </c>
      <c r="R795" t="s">
        <v>3691</v>
      </c>
      <c r="S795" s="38">
        <v>3.2</v>
      </c>
      <c r="T795">
        <v>1</v>
      </c>
      <c r="U795">
        <v>0</v>
      </c>
      <c r="V795" s="43">
        <f>SUMIF(ResumenCotizacion!$C:$C,E795,ResumenCotizacion!$P:$P)</f>
        <v>0</v>
      </c>
      <c r="W795" s="68">
        <f>IF(H795="USD",S795*SolCotizacion!$J$18,S795)</f>
        <v>12555.168</v>
      </c>
      <c r="X795" s="3">
        <f>ROUND(W795/(1-VLOOKUP("Total porcentaje:",ResumenCotizacion!$F:$H,3,0)),2)</f>
        <v>13646.92</v>
      </c>
      <c r="Y795" s="3">
        <f t="shared" si="51"/>
        <v>0</v>
      </c>
    </row>
    <row r="796" spans="1:25" ht="14.25" x14ac:dyDescent="0.2">
      <c r="A796" s="18" t="str">
        <f t="shared" si="48"/>
        <v>Catalogo principalCSP ACADEMICO3e77a031-79a9-4cd7-a7e7-d7dc2987a5c4</v>
      </c>
      <c r="B796" s="18" t="str">
        <f t="shared" si="49"/>
        <v>3e77a031-79a9-4cd7-a7e7-d7dc2987a5c4CSP ACADEMICO</v>
      </c>
      <c r="C796" s="18"/>
      <c r="D796" t="s">
        <v>122</v>
      </c>
      <c r="E796" t="s">
        <v>785</v>
      </c>
      <c r="F796" t="s">
        <v>1976</v>
      </c>
      <c r="G796" s="18" t="str">
        <f t="shared" si="50"/>
        <v>Catalogo principal</v>
      </c>
      <c r="H796" s="43" t="s">
        <v>121</v>
      </c>
      <c r="I796" s="37" t="s">
        <v>67</v>
      </c>
      <c r="J796" t="s">
        <v>1049</v>
      </c>
      <c r="K796" t="s">
        <v>40</v>
      </c>
      <c r="L796" s="70" t="s">
        <v>21</v>
      </c>
      <c r="M796" s="70" t="s">
        <v>3966</v>
      </c>
      <c r="N796" s="37" t="s">
        <v>67</v>
      </c>
      <c r="O796" s="37" t="s">
        <v>67</v>
      </c>
      <c r="P796" s="37" t="s">
        <v>1976</v>
      </c>
      <c r="Q796" s="75" t="s">
        <v>785</v>
      </c>
      <c r="R796" t="s">
        <v>3691</v>
      </c>
      <c r="S796" s="38">
        <v>16.5</v>
      </c>
      <c r="T796">
        <v>1</v>
      </c>
      <c r="U796">
        <v>0</v>
      </c>
      <c r="V796" s="43">
        <f>SUMIF(ResumenCotizacion!$C:$C,E796,ResumenCotizacion!$P:$P)</f>
        <v>0</v>
      </c>
      <c r="W796" s="68">
        <f>IF(H796="USD",S796*SolCotizacion!$J$18,S796)</f>
        <v>64737.584999999999</v>
      </c>
      <c r="X796" s="3">
        <f>ROUND(W796/(1-VLOOKUP("Total porcentaje:",ResumenCotizacion!$F:$H,3,0)),2)</f>
        <v>70366.94</v>
      </c>
      <c r="Y796" s="3">
        <f t="shared" si="51"/>
        <v>0</v>
      </c>
    </row>
    <row r="797" spans="1:25" ht="14.25" x14ac:dyDescent="0.2">
      <c r="A797" s="18" t="str">
        <f t="shared" si="48"/>
        <v>Catalogo principalCSP ACADEMICOc3909cda-035d-4c9f-909d-9a3fdde4e625</v>
      </c>
      <c r="B797" s="18" t="str">
        <f t="shared" si="49"/>
        <v>c3909cda-035d-4c9f-909d-9a3fdde4e625CSP ACADEMICO</v>
      </c>
      <c r="C797" s="18"/>
      <c r="D797" t="s">
        <v>122</v>
      </c>
      <c r="E797" t="s">
        <v>786</v>
      </c>
      <c r="F797" t="s">
        <v>1976</v>
      </c>
      <c r="G797" s="18" t="str">
        <f t="shared" si="50"/>
        <v>Catalogo principal</v>
      </c>
      <c r="H797" s="43" t="s">
        <v>121</v>
      </c>
      <c r="I797" s="37" t="s">
        <v>67</v>
      </c>
      <c r="J797" t="s">
        <v>1050</v>
      </c>
      <c r="K797" t="s">
        <v>40</v>
      </c>
      <c r="L797" s="70" t="s">
        <v>21</v>
      </c>
      <c r="M797" s="70" t="s">
        <v>3966</v>
      </c>
      <c r="N797" s="37" t="s">
        <v>67</v>
      </c>
      <c r="O797" s="37" t="s">
        <v>67</v>
      </c>
      <c r="P797" s="37" t="s">
        <v>1976</v>
      </c>
      <c r="Q797" s="75" t="s">
        <v>786</v>
      </c>
      <c r="R797" t="s">
        <v>3691</v>
      </c>
      <c r="S797" s="38">
        <v>12</v>
      </c>
      <c r="T797">
        <v>1</v>
      </c>
      <c r="U797">
        <v>0</v>
      </c>
      <c r="V797" s="43">
        <f>SUMIF(ResumenCotizacion!$C:$C,E797,ResumenCotizacion!$P:$P)</f>
        <v>0</v>
      </c>
      <c r="W797" s="68">
        <f>IF(H797="USD",S797*SolCotizacion!$J$18,S797)</f>
        <v>47081.88</v>
      </c>
      <c r="X797" s="3">
        <f>ROUND(W797/(1-VLOOKUP("Total porcentaje:",ResumenCotizacion!$F:$H,3,0)),2)</f>
        <v>51175.96</v>
      </c>
      <c r="Y797" s="3">
        <f t="shared" si="51"/>
        <v>0</v>
      </c>
    </row>
    <row r="798" spans="1:25" ht="14.25" x14ac:dyDescent="0.2">
      <c r="A798" s="18" t="str">
        <f t="shared" si="48"/>
        <v>Catalogo principalCSP ACADEMICO83a531ed-e7e8-4b78-94d0-3073d415f347</v>
      </c>
      <c r="B798" s="18" t="str">
        <f t="shared" si="49"/>
        <v>83a531ed-e7e8-4b78-94d0-3073d415f347CSP ACADEMICO</v>
      </c>
      <c r="C798" s="18"/>
      <c r="D798" t="s">
        <v>122</v>
      </c>
      <c r="E798" t="s">
        <v>787</v>
      </c>
      <c r="F798" t="s">
        <v>1976</v>
      </c>
      <c r="G798" s="18" t="str">
        <f t="shared" si="50"/>
        <v>Catalogo principal</v>
      </c>
      <c r="H798" s="43" t="s">
        <v>121</v>
      </c>
      <c r="I798" s="37" t="s">
        <v>67</v>
      </c>
      <c r="J798" t="s">
        <v>1051</v>
      </c>
      <c r="K798" t="s">
        <v>40</v>
      </c>
      <c r="L798" s="70" t="s">
        <v>21</v>
      </c>
      <c r="M798" s="70" t="s">
        <v>3966</v>
      </c>
      <c r="N798" s="37" t="s">
        <v>67</v>
      </c>
      <c r="O798" s="37" t="s">
        <v>67</v>
      </c>
      <c r="P798" s="37" t="s">
        <v>1976</v>
      </c>
      <c r="Q798" s="75" t="s">
        <v>787</v>
      </c>
      <c r="R798" t="s">
        <v>3691</v>
      </c>
      <c r="S798" s="38">
        <v>99</v>
      </c>
      <c r="T798">
        <v>1</v>
      </c>
      <c r="U798">
        <v>0</v>
      </c>
      <c r="V798" s="43">
        <f>SUMIF(ResumenCotizacion!$C:$C,E798,ResumenCotizacion!$P:$P)</f>
        <v>0</v>
      </c>
      <c r="W798" s="68">
        <f>IF(H798="USD",S798*SolCotizacion!$J$18,S798)</f>
        <v>388425.50999999995</v>
      </c>
      <c r="X798" s="3">
        <f>ROUND(W798/(1-VLOOKUP("Total porcentaje:",ResumenCotizacion!$F:$H,3,0)),2)</f>
        <v>422201.64</v>
      </c>
      <c r="Y798" s="3">
        <f t="shared" si="51"/>
        <v>0</v>
      </c>
    </row>
    <row r="799" spans="1:25" ht="14.25" x14ac:dyDescent="0.2">
      <c r="A799" s="18" t="str">
        <f t="shared" si="48"/>
        <v>Catalogo principalCSP ACADEMICOf65ba0cd-dd42-4b7a-8df2-2adcb3c01299</v>
      </c>
      <c r="B799" s="18" t="str">
        <f t="shared" si="49"/>
        <v>f65ba0cd-dd42-4b7a-8df2-2adcb3c01299CSP ACADEMICO</v>
      </c>
      <c r="C799" s="18"/>
      <c r="D799" t="s">
        <v>122</v>
      </c>
      <c r="E799" t="s">
        <v>788</v>
      </c>
      <c r="F799" t="s">
        <v>1976</v>
      </c>
      <c r="G799" s="18" t="str">
        <f t="shared" si="50"/>
        <v>Catalogo principal</v>
      </c>
      <c r="H799" s="43" t="s">
        <v>121</v>
      </c>
      <c r="I799" s="37" t="s">
        <v>67</v>
      </c>
      <c r="J799" t="s">
        <v>1052</v>
      </c>
      <c r="K799" t="s">
        <v>40</v>
      </c>
      <c r="L799" s="70" t="s">
        <v>21</v>
      </c>
      <c r="M799" s="70" t="s">
        <v>3966</v>
      </c>
      <c r="N799" s="37" t="s">
        <v>67</v>
      </c>
      <c r="O799" s="37" t="s">
        <v>67</v>
      </c>
      <c r="P799" s="37" t="s">
        <v>1976</v>
      </c>
      <c r="Q799" s="75" t="s">
        <v>788</v>
      </c>
      <c r="R799" t="s">
        <v>3691</v>
      </c>
      <c r="S799" s="38">
        <v>72</v>
      </c>
      <c r="T799">
        <v>1</v>
      </c>
      <c r="U799">
        <v>0</v>
      </c>
      <c r="V799" s="43">
        <f>SUMIF(ResumenCotizacion!$C:$C,E799,ResumenCotizacion!$P:$P)</f>
        <v>0</v>
      </c>
      <c r="W799" s="68">
        <f>IF(H799="USD",S799*SolCotizacion!$J$18,S799)</f>
        <v>282491.27999999997</v>
      </c>
      <c r="X799" s="3">
        <f>ROUND(W799/(1-VLOOKUP("Total porcentaje:",ResumenCotizacion!$F:$H,3,0)),2)</f>
        <v>307055.74</v>
      </c>
      <c r="Y799" s="3">
        <f t="shared" si="51"/>
        <v>0</v>
      </c>
    </row>
    <row r="800" spans="1:25" ht="14.25" x14ac:dyDescent="0.2">
      <c r="A800" s="18" t="str">
        <f t="shared" si="48"/>
        <v>Catalogo principalCSP ACADEMICO77e8bce5-aa9e-47d3-ad59-5bd4bb13e5ac</v>
      </c>
      <c r="B800" s="18" t="str">
        <f t="shared" si="49"/>
        <v>77e8bce5-aa9e-47d3-ad59-5bd4bb13e5acCSP ACADEMICO</v>
      </c>
      <c r="C800" s="18"/>
      <c r="D800" t="s">
        <v>122</v>
      </c>
      <c r="E800" t="s">
        <v>789</v>
      </c>
      <c r="F800" t="s">
        <v>1976</v>
      </c>
      <c r="G800" s="18" t="str">
        <f t="shared" si="50"/>
        <v>Catalogo principal</v>
      </c>
      <c r="H800" s="43" t="s">
        <v>121</v>
      </c>
      <c r="I800" s="37" t="s">
        <v>67</v>
      </c>
      <c r="J800" t="s">
        <v>4771</v>
      </c>
      <c r="K800" t="s">
        <v>40</v>
      </c>
      <c r="L800" s="70" t="s">
        <v>21</v>
      </c>
      <c r="M800" s="70" t="s">
        <v>3966</v>
      </c>
      <c r="N800" s="37" t="s">
        <v>67</v>
      </c>
      <c r="O800" s="37" t="s">
        <v>67</v>
      </c>
      <c r="P800" s="37" t="s">
        <v>1976</v>
      </c>
      <c r="Q800" s="75" t="s">
        <v>789</v>
      </c>
      <c r="R800" t="s">
        <v>3691</v>
      </c>
      <c r="S800" s="38">
        <v>700</v>
      </c>
      <c r="T800">
        <v>1</v>
      </c>
      <c r="U800">
        <v>0</v>
      </c>
      <c r="V800" s="43">
        <f>SUMIF(ResumenCotizacion!$C:$C,E800,ResumenCotizacion!$P:$P)</f>
        <v>0</v>
      </c>
      <c r="W800" s="68">
        <f>IF(H800="USD",S800*SolCotizacion!$J$18,S800)</f>
        <v>2746443</v>
      </c>
      <c r="X800" s="3">
        <f>ROUND(W800/(1-VLOOKUP("Total porcentaje:",ResumenCotizacion!$F:$H,3,0)),2)</f>
        <v>2985264.13</v>
      </c>
      <c r="Y800" s="3">
        <f t="shared" si="51"/>
        <v>0</v>
      </c>
    </row>
    <row r="801" spans="1:25" ht="14.25" x14ac:dyDescent="0.2">
      <c r="A801" s="18" t="str">
        <f t="shared" si="48"/>
        <v>Catalogo principalCSP ACADEMICO9f620def-b8a6-4d1d-9a03-53f874557837</v>
      </c>
      <c r="B801" s="18" t="str">
        <f t="shared" si="49"/>
        <v>9f620def-b8a6-4d1d-9a03-53f874557837CSP ACADEMICO</v>
      </c>
      <c r="C801" s="18"/>
      <c r="D801" t="s">
        <v>122</v>
      </c>
      <c r="E801" t="s">
        <v>790</v>
      </c>
      <c r="F801" t="s">
        <v>1976</v>
      </c>
      <c r="G801" s="18" t="str">
        <f t="shared" si="50"/>
        <v>Catalogo principal</v>
      </c>
      <c r="H801" s="43" t="s">
        <v>121</v>
      </c>
      <c r="I801" s="37" t="s">
        <v>67</v>
      </c>
      <c r="J801" t="s">
        <v>1053</v>
      </c>
      <c r="K801" t="s">
        <v>40</v>
      </c>
      <c r="L801" s="70" t="s">
        <v>21</v>
      </c>
      <c r="M801" s="70" t="s">
        <v>3966</v>
      </c>
      <c r="N801" s="37" t="s">
        <v>67</v>
      </c>
      <c r="O801" s="37" t="s">
        <v>67</v>
      </c>
      <c r="P801" s="37" t="s">
        <v>1976</v>
      </c>
      <c r="Q801" s="75" t="s">
        <v>790</v>
      </c>
      <c r="R801" t="s">
        <v>3691</v>
      </c>
      <c r="S801" s="38">
        <v>550</v>
      </c>
      <c r="T801">
        <v>1</v>
      </c>
      <c r="U801">
        <v>0</v>
      </c>
      <c r="V801" s="43">
        <f>SUMIF(ResumenCotizacion!$C:$C,E801,ResumenCotizacion!$P:$P)</f>
        <v>0</v>
      </c>
      <c r="W801" s="68">
        <f>IF(H801="USD",S801*SolCotizacion!$J$18,S801)</f>
        <v>2157919.5</v>
      </c>
      <c r="X801" s="3">
        <f>ROUND(W801/(1-VLOOKUP("Total porcentaje:",ResumenCotizacion!$F:$H,3,0)),2)</f>
        <v>2345564.67</v>
      </c>
      <c r="Y801" s="3">
        <f t="shared" si="51"/>
        <v>0</v>
      </c>
    </row>
    <row r="802" spans="1:25" ht="14.25" x14ac:dyDescent="0.2">
      <c r="A802" s="18" t="str">
        <f t="shared" si="48"/>
        <v>Catalogo principalCSP ACADEMICO51ba4a74-086e-4033-bc08-56d71fc139c0</v>
      </c>
      <c r="B802" s="18" t="str">
        <f t="shared" si="49"/>
        <v>51ba4a74-086e-4033-bc08-56d71fc139c0CSP ACADEMICO</v>
      </c>
      <c r="C802" s="18"/>
      <c r="D802" t="s">
        <v>122</v>
      </c>
      <c r="E802" t="s">
        <v>791</v>
      </c>
      <c r="F802" t="s">
        <v>1976</v>
      </c>
      <c r="G802" s="18" t="str">
        <f t="shared" si="50"/>
        <v>Catalogo principal</v>
      </c>
      <c r="H802" s="43" t="s">
        <v>121</v>
      </c>
      <c r="I802" s="37" t="s">
        <v>67</v>
      </c>
      <c r="J802" t="s">
        <v>1054</v>
      </c>
      <c r="K802" t="s">
        <v>40</v>
      </c>
      <c r="L802" s="70" t="s">
        <v>21</v>
      </c>
      <c r="M802" s="70" t="s">
        <v>3966</v>
      </c>
      <c r="N802" s="37" t="s">
        <v>67</v>
      </c>
      <c r="O802" s="37" t="s">
        <v>67</v>
      </c>
      <c r="P802" s="37" t="s">
        <v>1976</v>
      </c>
      <c r="Q802" s="75" t="s">
        <v>791</v>
      </c>
      <c r="R802" t="s">
        <v>3691</v>
      </c>
      <c r="S802" s="38">
        <v>825</v>
      </c>
      <c r="T802">
        <v>1</v>
      </c>
      <c r="U802">
        <v>0</v>
      </c>
      <c r="V802" s="43">
        <f>SUMIF(ResumenCotizacion!$C:$C,E802,ResumenCotizacion!$P:$P)</f>
        <v>0</v>
      </c>
      <c r="W802" s="68">
        <f>IF(H802="USD",S802*SolCotizacion!$J$18,S802)</f>
        <v>3236879.25</v>
      </c>
      <c r="X802" s="3">
        <f>ROUND(W802/(1-VLOOKUP("Total porcentaje:",ResumenCotizacion!$F:$H,3,0)),2)</f>
        <v>3518347.01</v>
      </c>
      <c r="Y802" s="3">
        <f t="shared" si="51"/>
        <v>0</v>
      </c>
    </row>
    <row r="803" spans="1:25" ht="14.25" x14ac:dyDescent="0.2">
      <c r="A803" s="18" t="str">
        <f t="shared" si="48"/>
        <v>Catalogo principalCSP ACADEMICO621716e7-cfc9-4e8c-9b8c-262b8d8b2212</v>
      </c>
      <c r="B803" s="18" t="str">
        <f t="shared" si="49"/>
        <v>621716e7-cfc9-4e8c-9b8c-262b8d8b2212CSP ACADEMICO</v>
      </c>
      <c r="C803" s="18"/>
      <c r="D803" t="s">
        <v>122</v>
      </c>
      <c r="E803" t="s">
        <v>792</v>
      </c>
      <c r="F803" t="s">
        <v>1976</v>
      </c>
      <c r="G803" s="18" t="str">
        <f t="shared" si="50"/>
        <v>Catalogo principal</v>
      </c>
      <c r="H803" s="43" t="s">
        <v>121</v>
      </c>
      <c r="I803" s="37" t="s">
        <v>67</v>
      </c>
      <c r="J803" t="s">
        <v>1055</v>
      </c>
      <c r="K803" t="s">
        <v>40</v>
      </c>
      <c r="L803" s="70" t="s">
        <v>21</v>
      </c>
      <c r="M803" s="70" t="s">
        <v>3966</v>
      </c>
      <c r="N803" s="37" t="s">
        <v>67</v>
      </c>
      <c r="O803" s="37" t="s">
        <v>67</v>
      </c>
      <c r="P803" s="37" t="s">
        <v>1976</v>
      </c>
      <c r="Q803" s="75" t="s">
        <v>792</v>
      </c>
      <c r="R803" t="s">
        <v>3691</v>
      </c>
      <c r="S803" s="38">
        <v>42</v>
      </c>
      <c r="T803">
        <v>1</v>
      </c>
      <c r="U803">
        <v>0</v>
      </c>
      <c r="V803" s="43">
        <f>SUMIF(ResumenCotizacion!$C:$C,E803,ResumenCotizacion!$P:$P)</f>
        <v>0</v>
      </c>
      <c r="W803" s="68">
        <f>IF(H803="USD",S803*SolCotizacion!$J$18,S803)</f>
        <v>164786.57999999999</v>
      </c>
      <c r="X803" s="3">
        <f>ROUND(W803/(1-VLOOKUP("Total porcentaje:",ResumenCotizacion!$F:$H,3,0)),2)</f>
        <v>179115.85</v>
      </c>
      <c r="Y803" s="3">
        <f t="shared" si="51"/>
        <v>0</v>
      </c>
    </row>
    <row r="804" spans="1:25" ht="14.25" x14ac:dyDescent="0.2">
      <c r="A804" s="18" t="str">
        <f t="shared" si="48"/>
        <v>Catalogo principalCSP ACADEMICO4a7a84db-1982-453e-9caa-ca72606b31cc</v>
      </c>
      <c r="B804" s="18" t="str">
        <f t="shared" si="49"/>
        <v>4a7a84db-1982-453e-9caa-ca72606b31ccCSP ACADEMICO</v>
      </c>
      <c r="C804" s="18"/>
      <c r="D804" t="s">
        <v>122</v>
      </c>
      <c r="E804" t="s">
        <v>793</v>
      </c>
      <c r="F804" t="s">
        <v>1976</v>
      </c>
      <c r="G804" s="18" t="str">
        <f t="shared" si="50"/>
        <v>Catalogo principal</v>
      </c>
      <c r="H804" s="43" t="s">
        <v>121</v>
      </c>
      <c r="I804" s="37" t="s">
        <v>67</v>
      </c>
      <c r="J804" t="s">
        <v>1056</v>
      </c>
      <c r="K804" t="s">
        <v>40</v>
      </c>
      <c r="L804" s="70" t="s">
        <v>21</v>
      </c>
      <c r="M804" s="70" t="s">
        <v>3966</v>
      </c>
      <c r="N804" s="37" t="s">
        <v>67</v>
      </c>
      <c r="O804" s="37" t="s">
        <v>67</v>
      </c>
      <c r="P804" s="37" t="s">
        <v>1976</v>
      </c>
      <c r="Q804" s="75" t="s">
        <v>793</v>
      </c>
      <c r="R804" t="s">
        <v>3691</v>
      </c>
      <c r="S804" s="38">
        <v>42</v>
      </c>
      <c r="T804">
        <v>1</v>
      </c>
      <c r="U804">
        <v>0</v>
      </c>
      <c r="V804" s="43">
        <f>SUMIF(ResumenCotizacion!$C:$C,E804,ResumenCotizacion!$P:$P)</f>
        <v>0</v>
      </c>
      <c r="W804" s="68">
        <f>IF(H804="USD",S804*SolCotizacion!$J$18,S804)</f>
        <v>164786.57999999999</v>
      </c>
      <c r="X804" s="3">
        <f>ROUND(W804/(1-VLOOKUP("Total porcentaje:",ResumenCotizacion!$F:$H,3,0)),2)</f>
        <v>179115.85</v>
      </c>
      <c r="Y804" s="3">
        <f t="shared" si="51"/>
        <v>0</v>
      </c>
    </row>
    <row r="805" spans="1:25" ht="14.25" x14ac:dyDescent="0.2">
      <c r="A805" s="18" t="str">
        <f t="shared" si="48"/>
        <v>Catalogo principalCSP ACADEMICO533e0acf-0093-47da-bb03-920c64cf0e75</v>
      </c>
      <c r="B805" s="18" t="str">
        <f t="shared" si="49"/>
        <v>533e0acf-0093-47da-bb03-920c64cf0e75CSP ACADEMICO</v>
      </c>
      <c r="C805" s="18"/>
      <c r="D805" t="s">
        <v>122</v>
      </c>
      <c r="E805" t="s">
        <v>794</v>
      </c>
      <c r="F805" t="s">
        <v>1976</v>
      </c>
      <c r="G805" s="18" t="str">
        <f t="shared" si="50"/>
        <v>Catalogo principal</v>
      </c>
      <c r="H805" s="43" t="s">
        <v>121</v>
      </c>
      <c r="I805" s="37" t="s">
        <v>67</v>
      </c>
      <c r="J805" t="s">
        <v>1057</v>
      </c>
      <c r="K805" t="s">
        <v>40</v>
      </c>
      <c r="L805" s="70" t="s">
        <v>21</v>
      </c>
      <c r="M805" s="70" t="s">
        <v>3966</v>
      </c>
      <c r="N805" s="37" t="s">
        <v>67</v>
      </c>
      <c r="O805" s="37" t="s">
        <v>67</v>
      </c>
      <c r="P805" s="37" t="s">
        <v>1976</v>
      </c>
      <c r="Q805" s="75" t="s">
        <v>794</v>
      </c>
      <c r="R805" t="s">
        <v>3691</v>
      </c>
      <c r="S805" s="38">
        <v>41.3</v>
      </c>
      <c r="T805">
        <v>1</v>
      </c>
      <c r="U805">
        <v>0</v>
      </c>
      <c r="V805" s="43">
        <f>SUMIF(ResumenCotizacion!$C:$C,E805,ResumenCotizacion!$P:$P)</f>
        <v>0</v>
      </c>
      <c r="W805" s="68">
        <f>IF(H805="USD",S805*SolCotizacion!$J$18,S805)</f>
        <v>162040.13699999999</v>
      </c>
      <c r="X805" s="3">
        <f>ROUND(W805/(1-VLOOKUP("Total porcentaje:",ResumenCotizacion!$F:$H,3,0)),2)</f>
        <v>176130.58</v>
      </c>
      <c r="Y805" s="3">
        <f t="shared" si="51"/>
        <v>0</v>
      </c>
    </row>
    <row r="806" spans="1:25" ht="14.25" x14ac:dyDescent="0.2">
      <c r="A806" s="18" t="str">
        <f t="shared" si="48"/>
        <v>Catalogo principalCSP ACADEMICO5925a655-481c-4b16-82c5-588ddb68ba36</v>
      </c>
      <c r="B806" s="18" t="str">
        <f t="shared" si="49"/>
        <v>5925a655-481c-4b16-82c5-588ddb68ba36CSP ACADEMICO</v>
      </c>
      <c r="C806" s="18"/>
      <c r="D806" t="s">
        <v>122</v>
      </c>
      <c r="E806" t="s">
        <v>795</v>
      </c>
      <c r="F806" t="s">
        <v>1976</v>
      </c>
      <c r="G806" s="18" t="str">
        <f t="shared" si="50"/>
        <v>Catalogo principal</v>
      </c>
      <c r="H806" s="43" t="s">
        <v>121</v>
      </c>
      <c r="I806" s="37" t="s">
        <v>67</v>
      </c>
      <c r="J806" t="s">
        <v>1058</v>
      </c>
      <c r="K806" t="s">
        <v>40</v>
      </c>
      <c r="L806" s="70" t="s">
        <v>21</v>
      </c>
      <c r="M806" s="70" t="s">
        <v>3966</v>
      </c>
      <c r="N806" s="37" t="s">
        <v>67</v>
      </c>
      <c r="O806" s="37" t="s">
        <v>67</v>
      </c>
      <c r="P806" s="37" t="s">
        <v>1976</v>
      </c>
      <c r="Q806" s="75" t="s">
        <v>795</v>
      </c>
      <c r="R806" t="s">
        <v>3691</v>
      </c>
      <c r="S806" s="38">
        <v>30</v>
      </c>
      <c r="T806">
        <v>1</v>
      </c>
      <c r="U806">
        <v>0</v>
      </c>
      <c r="V806" s="43">
        <f>SUMIF(ResumenCotizacion!$C:$C,E806,ResumenCotizacion!$P:$P)</f>
        <v>0</v>
      </c>
      <c r="W806" s="68">
        <f>IF(H806="USD",S806*SolCotizacion!$J$18,S806)</f>
        <v>117704.7</v>
      </c>
      <c r="X806" s="3">
        <f>ROUND(W806/(1-VLOOKUP("Total porcentaje:",ResumenCotizacion!$F:$H,3,0)),2)</f>
        <v>127939.89</v>
      </c>
      <c r="Y806" s="3">
        <f t="shared" si="51"/>
        <v>0</v>
      </c>
    </row>
    <row r="807" spans="1:25" ht="14.25" x14ac:dyDescent="0.2">
      <c r="A807" s="18" t="str">
        <f t="shared" si="48"/>
        <v>Catalogo principalCSP ACADEMICO4bea8897-2b56-4614-a25f-675eb4d0d81e</v>
      </c>
      <c r="B807" s="18" t="str">
        <f t="shared" si="49"/>
        <v>4bea8897-2b56-4614-a25f-675eb4d0d81eCSP ACADEMICO</v>
      </c>
      <c r="C807" s="18"/>
      <c r="D807" t="s">
        <v>122</v>
      </c>
      <c r="E807" t="s">
        <v>796</v>
      </c>
      <c r="F807" t="s">
        <v>1976</v>
      </c>
      <c r="G807" s="18" t="str">
        <f t="shared" si="50"/>
        <v>Catalogo principal</v>
      </c>
      <c r="H807" s="43" t="s">
        <v>121</v>
      </c>
      <c r="I807" s="37" t="s">
        <v>67</v>
      </c>
      <c r="J807" t="s">
        <v>1059</v>
      </c>
      <c r="K807" t="s">
        <v>40</v>
      </c>
      <c r="L807" s="70" t="s">
        <v>21</v>
      </c>
      <c r="M807" s="70" t="s">
        <v>3966</v>
      </c>
      <c r="N807" s="37" t="s">
        <v>67</v>
      </c>
      <c r="O807" s="37" t="s">
        <v>67</v>
      </c>
      <c r="P807" s="37" t="s">
        <v>1976</v>
      </c>
      <c r="Q807" s="75" t="s">
        <v>796</v>
      </c>
      <c r="R807" t="s">
        <v>3691</v>
      </c>
      <c r="S807" s="38">
        <v>11</v>
      </c>
      <c r="T807">
        <v>1</v>
      </c>
      <c r="U807">
        <v>0</v>
      </c>
      <c r="V807" s="43">
        <f>SUMIF(ResumenCotizacion!$C:$C,E807,ResumenCotizacion!$P:$P)</f>
        <v>0</v>
      </c>
      <c r="W807" s="68">
        <f>IF(H807="USD",S807*SolCotizacion!$J$18,S807)</f>
        <v>43158.39</v>
      </c>
      <c r="X807" s="3">
        <f>ROUND(W807/(1-VLOOKUP("Total porcentaje:",ResumenCotizacion!$F:$H,3,0)),2)</f>
        <v>46911.29</v>
      </c>
      <c r="Y807" s="3">
        <f t="shared" si="51"/>
        <v>0</v>
      </c>
    </row>
    <row r="808" spans="1:25" ht="14.25" x14ac:dyDescent="0.2">
      <c r="A808" s="18" t="str">
        <f t="shared" si="48"/>
        <v>Catalogo principalCSP ACADEMICO089b9307-fe82-47fa-9d73-a06ee42f531b</v>
      </c>
      <c r="B808" s="18" t="str">
        <f t="shared" si="49"/>
        <v>089b9307-fe82-47fa-9d73-a06ee42f531bCSP ACADEMICO</v>
      </c>
      <c r="C808" s="18"/>
      <c r="D808" t="s">
        <v>122</v>
      </c>
      <c r="E808" t="s">
        <v>797</v>
      </c>
      <c r="F808" t="s">
        <v>1976</v>
      </c>
      <c r="G808" s="18" t="str">
        <f t="shared" si="50"/>
        <v>Catalogo principal</v>
      </c>
      <c r="H808" s="43" t="s">
        <v>121</v>
      </c>
      <c r="I808" s="37" t="s">
        <v>67</v>
      </c>
      <c r="J808" t="s">
        <v>1060</v>
      </c>
      <c r="K808" t="s">
        <v>40</v>
      </c>
      <c r="L808" s="70" t="s">
        <v>21</v>
      </c>
      <c r="M808" s="70" t="s">
        <v>3966</v>
      </c>
      <c r="N808" s="37" t="s">
        <v>67</v>
      </c>
      <c r="O808" s="37" t="s">
        <v>67</v>
      </c>
      <c r="P808" s="37" t="s">
        <v>1976</v>
      </c>
      <c r="Q808" s="75" t="s">
        <v>797</v>
      </c>
      <c r="R808" t="s">
        <v>3691</v>
      </c>
      <c r="S808" s="38">
        <v>8</v>
      </c>
      <c r="T808">
        <v>1</v>
      </c>
      <c r="U808">
        <v>0</v>
      </c>
      <c r="V808" s="43">
        <f>SUMIF(ResumenCotizacion!$C:$C,E808,ResumenCotizacion!$P:$P)</f>
        <v>0</v>
      </c>
      <c r="W808" s="68">
        <f>IF(H808="USD",S808*SolCotizacion!$J$18,S808)</f>
        <v>31387.919999999998</v>
      </c>
      <c r="X808" s="3">
        <f>ROUND(W808/(1-VLOOKUP("Total porcentaje:",ResumenCotizacion!$F:$H,3,0)),2)</f>
        <v>34117.300000000003</v>
      </c>
      <c r="Y808" s="3">
        <f t="shared" si="51"/>
        <v>0</v>
      </c>
    </row>
    <row r="809" spans="1:25" ht="14.25" x14ac:dyDescent="0.2">
      <c r="A809" s="18" t="str">
        <f t="shared" si="48"/>
        <v>Catalogo principalCSP ACADEMICO9b97f77a-106a-4039-9f30-08954636d5a7</v>
      </c>
      <c r="B809" s="18" t="str">
        <f t="shared" si="49"/>
        <v>9b97f77a-106a-4039-9f30-08954636d5a7CSP ACADEMICO</v>
      </c>
      <c r="C809" s="18"/>
      <c r="D809" t="s">
        <v>122</v>
      </c>
      <c r="E809" t="s">
        <v>798</v>
      </c>
      <c r="F809" t="s">
        <v>1976</v>
      </c>
      <c r="G809" s="18" t="str">
        <f t="shared" si="50"/>
        <v>Catalogo principal</v>
      </c>
      <c r="H809" s="43" t="s">
        <v>121</v>
      </c>
      <c r="I809" s="37" t="s">
        <v>67</v>
      </c>
      <c r="J809" t="s">
        <v>1213</v>
      </c>
      <c r="K809" t="s">
        <v>40</v>
      </c>
      <c r="L809" s="70" t="s">
        <v>21</v>
      </c>
      <c r="M809" s="70" t="s">
        <v>3966</v>
      </c>
      <c r="N809" s="37" t="s">
        <v>67</v>
      </c>
      <c r="O809" s="37" t="s">
        <v>67</v>
      </c>
      <c r="P809" s="37" t="s">
        <v>1976</v>
      </c>
      <c r="Q809" s="75" t="s">
        <v>798</v>
      </c>
      <c r="R809" t="s">
        <v>3691</v>
      </c>
      <c r="S809" s="38">
        <v>52.3</v>
      </c>
      <c r="T809">
        <v>1</v>
      </c>
      <c r="U809">
        <v>0</v>
      </c>
      <c r="V809" s="43">
        <f>SUMIF(ResumenCotizacion!$C:$C,E809,ResumenCotizacion!$P:$P)</f>
        <v>0</v>
      </c>
      <c r="W809" s="68">
        <f>IF(H809="USD",S809*SolCotizacion!$J$18,S809)</f>
        <v>205198.52699999997</v>
      </c>
      <c r="X809" s="3">
        <f>ROUND(W809/(1-VLOOKUP("Total porcentaje:",ResumenCotizacion!$F:$H,3,0)),2)</f>
        <v>223041.88</v>
      </c>
      <c r="Y809" s="3">
        <f t="shared" si="51"/>
        <v>0</v>
      </c>
    </row>
    <row r="810" spans="1:25" ht="14.25" x14ac:dyDescent="0.2">
      <c r="A810" s="18" t="str">
        <f t="shared" si="48"/>
        <v>Catalogo principalCSP ACADEMICOc1267a47-0d56-4305-b975-7ba45e51eb5d</v>
      </c>
      <c r="B810" s="18" t="str">
        <f t="shared" si="49"/>
        <v>c1267a47-0d56-4305-b975-7ba45e51eb5dCSP ACADEMICO</v>
      </c>
      <c r="C810" s="18"/>
      <c r="D810" t="s">
        <v>122</v>
      </c>
      <c r="E810" t="s">
        <v>799</v>
      </c>
      <c r="F810" t="s">
        <v>1976</v>
      </c>
      <c r="G810" s="18" t="str">
        <f t="shared" si="50"/>
        <v>Catalogo principal</v>
      </c>
      <c r="H810" s="43" t="s">
        <v>121</v>
      </c>
      <c r="I810" s="37" t="s">
        <v>67</v>
      </c>
      <c r="J810" t="s">
        <v>1214</v>
      </c>
      <c r="K810" t="s">
        <v>40</v>
      </c>
      <c r="L810" s="70" t="s">
        <v>21</v>
      </c>
      <c r="M810" s="70" t="s">
        <v>3966</v>
      </c>
      <c r="N810" s="37" t="s">
        <v>67</v>
      </c>
      <c r="O810" s="37" t="s">
        <v>67</v>
      </c>
      <c r="P810" s="37" t="s">
        <v>1976</v>
      </c>
      <c r="Q810" s="75" t="s">
        <v>799</v>
      </c>
      <c r="R810" t="s">
        <v>3691</v>
      </c>
      <c r="S810" s="38">
        <v>79.7</v>
      </c>
      <c r="T810">
        <v>1</v>
      </c>
      <c r="U810">
        <v>0</v>
      </c>
      <c r="V810" s="43">
        <f>SUMIF(ResumenCotizacion!$C:$C,E810,ResumenCotizacion!$P:$P)</f>
        <v>0</v>
      </c>
      <c r="W810" s="68">
        <f>IF(H810="USD",S810*SolCotizacion!$J$18,S810)</f>
        <v>312702.15299999999</v>
      </c>
      <c r="X810" s="3">
        <f>ROUND(W810/(1-VLOOKUP("Total porcentaje:",ResumenCotizacion!$F:$H,3,0)),2)</f>
        <v>339893.64</v>
      </c>
      <c r="Y810" s="3">
        <f t="shared" si="51"/>
        <v>0</v>
      </c>
    </row>
    <row r="811" spans="1:25" ht="14.25" x14ac:dyDescent="0.2">
      <c r="A811" s="18" t="str">
        <f t="shared" si="48"/>
        <v>Catalogo principalCSP ACADEMICO3ea6fca5-1502-4ec1-8d87-f65d65f382bf</v>
      </c>
      <c r="B811" s="18" t="str">
        <f t="shared" si="49"/>
        <v>3ea6fca5-1502-4ec1-8d87-f65d65f382bfCSP ACADEMICO</v>
      </c>
      <c r="C811" s="18"/>
      <c r="D811" t="s">
        <v>122</v>
      </c>
      <c r="E811" t="s">
        <v>800</v>
      </c>
      <c r="F811" t="s">
        <v>1976</v>
      </c>
      <c r="G811" s="18" t="str">
        <f t="shared" si="50"/>
        <v>Catalogo principal</v>
      </c>
      <c r="H811" s="43" t="s">
        <v>121</v>
      </c>
      <c r="I811" s="37" t="s">
        <v>67</v>
      </c>
      <c r="J811" t="s">
        <v>1215</v>
      </c>
      <c r="K811" t="s">
        <v>40</v>
      </c>
      <c r="L811" s="70" t="s">
        <v>21</v>
      </c>
      <c r="M811" s="70" t="s">
        <v>3966</v>
      </c>
      <c r="N811" s="37" t="s">
        <v>67</v>
      </c>
      <c r="O811" s="37" t="s">
        <v>67</v>
      </c>
      <c r="P811" s="37" t="s">
        <v>1976</v>
      </c>
      <c r="Q811" s="75" t="s">
        <v>800</v>
      </c>
      <c r="R811" t="s">
        <v>3691</v>
      </c>
      <c r="S811" s="38">
        <v>38</v>
      </c>
      <c r="T811">
        <v>1</v>
      </c>
      <c r="U811">
        <v>0</v>
      </c>
      <c r="V811" s="43">
        <f>SUMIF(ResumenCotizacion!$C:$C,E811,ResumenCotizacion!$P:$P)</f>
        <v>0</v>
      </c>
      <c r="W811" s="68">
        <f>IF(H811="USD",S811*SolCotizacion!$J$18,S811)</f>
        <v>149092.62</v>
      </c>
      <c r="X811" s="3">
        <f>ROUND(W811/(1-VLOOKUP("Total porcentaje:",ResumenCotizacion!$F:$H,3,0)),2)</f>
        <v>162057.20000000001</v>
      </c>
      <c r="Y811" s="3">
        <f t="shared" si="51"/>
        <v>0</v>
      </c>
    </row>
    <row r="812" spans="1:25" ht="14.25" x14ac:dyDescent="0.2">
      <c r="A812" s="18" t="str">
        <f t="shared" si="48"/>
        <v>Catalogo principalCSP ACADEMICO9c6e2220-643f-41ce-9fcc-b6db3d1a25ec</v>
      </c>
      <c r="B812" s="18" t="str">
        <f t="shared" si="49"/>
        <v>9c6e2220-643f-41ce-9fcc-b6db3d1a25ecCSP ACADEMICO</v>
      </c>
      <c r="C812" s="18"/>
      <c r="D812" t="s">
        <v>122</v>
      </c>
      <c r="E812" t="s">
        <v>801</v>
      </c>
      <c r="F812" t="s">
        <v>1976</v>
      </c>
      <c r="G812" s="18" t="str">
        <f t="shared" si="50"/>
        <v>Catalogo principal</v>
      </c>
      <c r="H812" s="43" t="s">
        <v>121</v>
      </c>
      <c r="I812" s="37" t="s">
        <v>67</v>
      </c>
      <c r="J812" t="s">
        <v>1216</v>
      </c>
      <c r="K812" t="s">
        <v>40</v>
      </c>
      <c r="L812" s="70" t="s">
        <v>21</v>
      </c>
      <c r="M812" s="70" t="s">
        <v>3966</v>
      </c>
      <c r="N812" s="37" t="s">
        <v>67</v>
      </c>
      <c r="O812" s="37" t="s">
        <v>67</v>
      </c>
      <c r="P812" s="37" t="s">
        <v>1976</v>
      </c>
      <c r="Q812" s="75" t="s">
        <v>801</v>
      </c>
      <c r="R812" t="s">
        <v>3691</v>
      </c>
      <c r="S812" s="38">
        <v>58</v>
      </c>
      <c r="T812">
        <v>1</v>
      </c>
      <c r="U812">
        <v>0</v>
      </c>
      <c r="V812" s="43">
        <f>SUMIF(ResumenCotizacion!$C:$C,E812,ResumenCotizacion!$P:$P)</f>
        <v>0</v>
      </c>
      <c r="W812" s="68">
        <f>IF(H812="USD",S812*SolCotizacion!$J$18,S812)</f>
        <v>227562.41999999998</v>
      </c>
      <c r="X812" s="3">
        <f>ROUND(W812/(1-VLOOKUP("Total porcentaje:",ResumenCotizacion!$F:$H,3,0)),2)</f>
        <v>247350.46</v>
      </c>
      <c r="Y812" s="3">
        <f t="shared" si="51"/>
        <v>0</v>
      </c>
    </row>
    <row r="813" spans="1:25" ht="14.25" x14ac:dyDescent="0.2">
      <c r="A813" s="18" t="str">
        <f t="shared" si="48"/>
        <v>Catalogo principalCSP ACADEMICOa81010d7-7859-4f6b-9f29-2e79e2573904</v>
      </c>
      <c r="B813" s="18" t="str">
        <f t="shared" si="49"/>
        <v>a81010d7-7859-4f6b-9f29-2e79e2573904CSP ACADEMICO</v>
      </c>
      <c r="C813" s="18"/>
      <c r="D813" t="s">
        <v>122</v>
      </c>
      <c r="E813" t="s">
        <v>802</v>
      </c>
      <c r="F813" t="s">
        <v>1976</v>
      </c>
      <c r="G813" s="18" t="str">
        <f t="shared" si="50"/>
        <v>Catalogo principal</v>
      </c>
      <c r="H813" s="43" t="s">
        <v>121</v>
      </c>
      <c r="I813" s="37" t="s">
        <v>67</v>
      </c>
      <c r="J813" t="s">
        <v>1217</v>
      </c>
      <c r="K813" t="s">
        <v>40</v>
      </c>
      <c r="L813" s="70" t="s">
        <v>21</v>
      </c>
      <c r="M813" s="70" t="s">
        <v>3966</v>
      </c>
      <c r="N813" s="37" t="s">
        <v>67</v>
      </c>
      <c r="O813" s="37" t="s">
        <v>67</v>
      </c>
      <c r="P813" s="37" t="s">
        <v>1976</v>
      </c>
      <c r="Q813" s="75" t="s">
        <v>802</v>
      </c>
      <c r="R813" t="s">
        <v>3691</v>
      </c>
      <c r="S813" s="38">
        <v>27.5</v>
      </c>
      <c r="T813">
        <v>1</v>
      </c>
      <c r="U813">
        <v>0</v>
      </c>
      <c r="V813" s="43">
        <f>SUMIF(ResumenCotizacion!$C:$C,E813,ResumenCotizacion!$P:$P)</f>
        <v>0</v>
      </c>
      <c r="W813" s="68">
        <f>IF(H813="USD",S813*SolCotizacion!$J$18,S813)</f>
        <v>107895.97499999999</v>
      </c>
      <c r="X813" s="3">
        <f>ROUND(W813/(1-VLOOKUP("Total porcentaje:",ResumenCotizacion!$F:$H,3,0)),2)</f>
        <v>117278.23</v>
      </c>
      <c r="Y813" s="3">
        <f t="shared" si="51"/>
        <v>0</v>
      </c>
    </row>
    <row r="814" spans="1:25" ht="14.25" x14ac:dyDescent="0.2">
      <c r="A814" s="18" t="str">
        <f t="shared" si="48"/>
        <v>Catalogo principalCSP ACADEMICO69998fb3-b858-476e-99ba-0d7ba65fe8fb</v>
      </c>
      <c r="B814" s="18" t="str">
        <f t="shared" si="49"/>
        <v>69998fb3-b858-476e-99ba-0d7ba65fe8fbCSP ACADEMICO</v>
      </c>
      <c r="C814" s="18"/>
      <c r="D814" t="s">
        <v>122</v>
      </c>
      <c r="E814" t="s">
        <v>803</v>
      </c>
      <c r="F814" t="s">
        <v>1976</v>
      </c>
      <c r="G814" s="18" t="str">
        <f t="shared" si="50"/>
        <v>Catalogo principal</v>
      </c>
      <c r="H814" s="43" t="s">
        <v>121</v>
      </c>
      <c r="I814" s="37" t="s">
        <v>67</v>
      </c>
      <c r="J814" t="s">
        <v>1218</v>
      </c>
      <c r="K814" t="s">
        <v>40</v>
      </c>
      <c r="L814" s="70" t="s">
        <v>21</v>
      </c>
      <c r="M814" s="70" t="s">
        <v>3966</v>
      </c>
      <c r="N814" s="37" t="s">
        <v>67</v>
      </c>
      <c r="O814" s="37" t="s">
        <v>67</v>
      </c>
      <c r="P814" s="37" t="s">
        <v>1976</v>
      </c>
      <c r="Q814" s="75" t="s">
        <v>803</v>
      </c>
      <c r="R814" t="s">
        <v>3691</v>
      </c>
      <c r="S814" s="38">
        <v>20</v>
      </c>
      <c r="T814">
        <v>1</v>
      </c>
      <c r="U814">
        <v>0</v>
      </c>
      <c r="V814" s="43">
        <f>SUMIF(ResumenCotizacion!$C:$C,E814,ResumenCotizacion!$P:$P)</f>
        <v>0</v>
      </c>
      <c r="W814" s="68">
        <f>IF(H814="USD",S814*SolCotizacion!$J$18,S814)</f>
        <v>78469.799999999988</v>
      </c>
      <c r="X814" s="3">
        <f>ROUND(W814/(1-VLOOKUP("Total porcentaje:",ResumenCotizacion!$F:$H,3,0)),2)</f>
        <v>85293.26</v>
      </c>
      <c r="Y814" s="3">
        <f t="shared" si="51"/>
        <v>0</v>
      </c>
    </row>
    <row r="815" spans="1:25" ht="14.25" x14ac:dyDescent="0.2">
      <c r="A815" s="18" t="str">
        <f t="shared" si="48"/>
        <v>Catalogo principalCSP ACADEMICO4e01898f-8f8a-451a-be80-f2298cec5170</v>
      </c>
      <c r="B815" s="18" t="str">
        <f t="shared" si="49"/>
        <v>4e01898f-8f8a-451a-be80-f2298cec5170CSP ACADEMICO</v>
      </c>
      <c r="C815" s="18"/>
      <c r="D815" t="s">
        <v>122</v>
      </c>
      <c r="E815" s="83" t="s">
        <v>804</v>
      </c>
      <c r="F815" t="s">
        <v>1976</v>
      </c>
      <c r="G815" s="18" t="str">
        <f t="shared" si="50"/>
        <v>Catalogo principal</v>
      </c>
      <c r="H815" s="43" t="s">
        <v>121</v>
      </c>
      <c r="I815" s="37" t="s">
        <v>67</v>
      </c>
      <c r="J815" t="s">
        <v>1061</v>
      </c>
      <c r="K815" t="s">
        <v>40</v>
      </c>
      <c r="L815" s="70" t="s">
        <v>21</v>
      </c>
      <c r="M815" s="70" t="s">
        <v>3966</v>
      </c>
      <c r="N815" s="37" t="s">
        <v>67</v>
      </c>
      <c r="O815" s="37" t="s">
        <v>67</v>
      </c>
      <c r="P815" s="37" t="s">
        <v>1976</v>
      </c>
      <c r="Q815" s="75" t="s">
        <v>804</v>
      </c>
      <c r="R815" t="s">
        <v>3691</v>
      </c>
      <c r="S815" s="38">
        <v>11</v>
      </c>
      <c r="T815">
        <v>1</v>
      </c>
      <c r="U815">
        <v>0</v>
      </c>
      <c r="V815" s="43">
        <f>SUMIF(ResumenCotizacion!$C:$C,E815,ResumenCotizacion!$P:$P)</f>
        <v>0</v>
      </c>
      <c r="W815" s="68">
        <f>IF(H815="USD",S815*SolCotizacion!$J$18,S815)</f>
        <v>43158.39</v>
      </c>
      <c r="X815" s="3">
        <f>ROUND(W815/(1-VLOOKUP("Total porcentaje:",ResumenCotizacion!$F:$H,3,0)),2)</f>
        <v>46911.29</v>
      </c>
      <c r="Y815" s="3">
        <f t="shared" si="51"/>
        <v>0</v>
      </c>
    </row>
    <row r="816" spans="1:25" ht="14.25" x14ac:dyDescent="0.2">
      <c r="A816" s="18" t="str">
        <f t="shared" si="48"/>
        <v>Catalogo principalCSP ACADEMICO9c5d580a-2e7e-4613-ab3a-b00b80697e6c</v>
      </c>
      <c r="B816" s="18" t="str">
        <f t="shared" si="49"/>
        <v>9c5d580a-2e7e-4613-ab3a-b00b80697e6cCSP ACADEMICO</v>
      </c>
      <c r="C816" s="18"/>
      <c r="D816" t="s">
        <v>122</v>
      </c>
      <c r="E816" t="s">
        <v>805</v>
      </c>
      <c r="F816" t="s">
        <v>1976</v>
      </c>
      <c r="G816" s="18" t="str">
        <f t="shared" si="50"/>
        <v>Catalogo principal</v>
      </c>
      <c r="H816" s="43" t="s">
        <v>121</v>
      </c>
      <c r="I816" s="37" t="s">
        <v>67</v>
      </c>
      <c r="J816" t="s">
        <v>1062</v>
      </c>
      <c r="K816" t="s">
        <v>40</v>
      </c>
      <c r="L816" s="70" t="s">
        <v>21</v>
      </c>
      <c r="M816" s="70" t="s">
        <v>3966</v>
      </c>
      <c r="N816" s="37" t="s">
        <v>67</v>
      </c>
      <c r="O816" s="37" t="s">
        <v>67</v>
      </c>
      <c r="P816" s="37" t="s">
        <v>1976</v>
      </c>
      <c r="Q816" s="75" t="s">
        <v>805</v>
      </c>
      <c r="R816" t="s">
        <v>3691</v>
      </c>
      <c r="S816" s="38">
        <v>8</v>
      </c>
      <c r="T816">
        <v>1</v>
      </c>
      <c r="U816">
        <v>0</v>
      </c>
      <c r="V816" s="43">
        <f>SUMIF(ResumenCotizacion!$C:$C,E816,ResumenCotizacion!$P:$P)</f>
        <v>0</v>
      </c>
      <c r="W816" s="68">
        <f>IF(H816="USD",S816*SolCotizacion!$J$18,S816)</f>
        <v>31387.919999999998</v>
      </c>
      <c r="X816" s="3">
        <f>ROUND(W816/(1-VLOOKUP("Total porcentaje:",ResumenCotizacion!$F:$H,3,0)),2)</f>
        <v>34117.300000000003</v>
      </c>
      <c r="Y816" s="3">
        <f t="shared" si="51"/>
        <v>0</v>
      </c>
    </row>
    <row r="817" spans="1:25" ht="14.25" x14ac:dyDescent="0.2">
      <c r="A817" s="18" t="str">
        <f t="shared" si="48"/>
        <v>Catalogo principalCSP ACADEMICO2a8ce3ed-d2b3-4d9f-b620-375a9f475479</v>
      </c>
      <c r="B817" s="18" t="str">
        <f t="shared" si="49"/>
        <v>2a8ce3ed-d2b3-4d9f-b620-375a9f475479CSP ACADEMICO</v>
      </c>
      <c r="C817" s="18"/>
      <c r="D817" t="s">
        <v>122</v>
      </c>
      <c r="E817" t="s">
        <v>806</v>
      </c>
      <c r="F817" t="s">
        <v>1976</v>
      </c>
      <c r="G817" s="18" t="str">
        <f t="shared" si="50"/>
        <v>Catalogo principal</v>
      </c>
      <c r="H817" s="43" t="s">
        <v>121</v>
      </c>
      <c r="I817" s="37" t="s">
        <v>67</v>
      </c>
      <c r="J817" t="s">
        <v>1063</v>
      </c>
      <c r="K817" t="s">
        <v>40</v>
      </c>
      <c r="L817" s="70" t="s">
        <v>21</v>
      </c>
      <c r="M817" s="70" t="s">
        <v>3966</v>
      </c>
      <c r="N817" s="37" t="s">
        <v>67</v>
      </c>
      <c r="O817" s="37" t="s">
        <v>67</v>
      </c>
      <c r="P817" s="37" t="s">
        <v>1976</v>
      </c>
      <c r="Q817" s="75" t="s">
        <v>806</v>
      </c>
      <c r="R817" t="s">
        <v>3691</v>
      </c>
      <c r="S817" s="38">
        <v>11</v>
      </c>
      <c r="T817">
        <v>1</v>
      </c>
      <c r="U817">
        <v>0</v>
      </c>
      <c r="V817" s="43">
        <f>SUMIF(ResumenCotizacion!$C:$C,E817,ResumenCotizacion!$P:$P)</f>
        <v>0</v>
      </c>
      <c r="W817" s="68">
        <f>IF(H817="USD",S817*SolCotizacion!$J$18,S817)</f>
        <v>43158.39</v>
      </c>
      <c r="X817" s="3">
        <f>ROUND(W817/(1-VLOOKUP("Total porcentaje:",ResumenCotizacion!$F:$H,3,0)),2)</f>
        <v>46911.29</v>
      </c>
      <c r="Y817" s="3">
        <f t="shared" si="51"/>
        <v>0</v>
      </c>
    </row>
    <row r="818" spans="1:25" ht="14.25" x14ac:dyDescent="0.2">
      <c r="A818" s="18" t="str">
        <f t="shared" si="48"/>
        <v>Catalogo principalCSP ACADEMICO21e8c37f-13e6-4e5a-a390-b492f788e196</v>
      </c>
      <c r="B818" s="18" t="str">
        <f t="shared" si="49"/>
        <v>21e8c37f-13e6-4e5a-a390-b492f788e196CSP ACADEMICO</v>
      </c>
      <c r="C818" s="18"/>
      <c r="D818" t="s">
        <v>122</v>
      </c>
      <c r="E818" t="s">
        <v>807</v>
      </c>
      <c r="F818" t="s">
        <v>1976</v>
      </c>
      <c r="G818" s="18" t="str">
        <f t="shared" si="50"/>
        <v>Catalogo principal</v>
      </c>
      <c r="H818" s="43" t="s">
        <v>121</v>
      </c>
      <c r="I818" s="37" t="s">
        <v>67</v>
      </c>
      <c r="J818" t="s">
        <v>1064</v>
      </c>
      <c r="K818" t="s">
        <v>40</v>
      </c>
      <c r="L818" s="70" t="s">
        <v>21</v>
      </c>
      <c r="M818" s="70" t="s">
        <v>3966</v>
      </c>
      <c r="N818" s="37" t="s">
        <v>67</v>
      </c>
      <c r="O818" s="37" t="s">
        <v>67</v>
      </c>
      <c r="P818" s="37" t="s">
        <v>1976</v>
      </c>
      <c r="Q818" s="75" t="s">
        <v>807</v>
      </c>
      <c r="R818" t="s">
        <v>3691</v>
      </c>
      <c r="S818" s="38">
        <v>8</v>
      </c>
      <c r="T818">
        <v>1</v>
      </c>
      <c r="U818">
        <v>0</v>
      </c>
      <c r="V818" s="43">
        <f>SUMIF(ResumenCotizacion!$C:$C,E818,ResumenCotizacion!$P:$P)</f>
        <v>0</v>
      </c>
      <c r="W818" s="68">
        <f>IF(H818="USD",S818*SolCotizacion!$J$18,S818)</f>
        <v>31387.919999999998</v>
      </c>
      <c r="X818" s="3">
        <f>ROUND(W818/(1-VLOOKUP("Total porcentaje:",ResumenCotizacion!$F:$H,3,0)),2)</f>
        <v>34117.300000000003</v>
      </c>
      <c r="Y818" s="3">
        <f t="shared" si="51"/>
        <v>0</v>
      </c>
    </row>
    <row r="819" spans="1:25" ht="14.25" x14ac:dyDescent="0.2">
      <c r="A819" s="18" t="str">
        <f t="shared" si="48"/>
        <v>Catalogo principalCSP ACADEMICO41d5856b-9cdc-4194-944d-181517f1268e</v>
      </c>
      <c r="B819" s="18" t="str">
        <f t="shared" si="49"/>
        <v>41d5856b-9cdc-4194-944d-181517f1268eCSP ACADEMICO</v>
      </c>
      <c r="C819" s="18"/>
      <c r="D819" t="s">
        <v>122</v>
      </c>
      <c r="E819" t="s">
        <v>808</v>
      </c>
      <c r="F819" t="s">
        <v>1976</v>
      </c>
      <c r="G819" s="18" t="str">
        <f t="shared" si="50"/>
        <v>Catalogo principal</v>
      </c>
      <c r="H819" s="43" t="s">
        <v>121</v>
      </c>
      <c r="I819" s="37" t="s">
        <v>67</v>
      </c>
      <c r="J819" t="s">
        <v>1219</v>
      </c>
      <c r="K819" t="s">
        <v>40</v>
      </c>
      <c r="L819" s="70" t="s">
        <v>21</v>
      </c>
      <c r="M819" s="70" t="s">
        <v>3966</v>
      </c>
      <c r="N819" s="37" t="s">
        <v>67</v>
      </c>
      <c r="O819" s="37" t="s">
        <v>67</v>
      </c>
      <c r="P819" s="37" t="s">
        <v>1976</v>
      </c>
      <c r="Q819" s="75" t="s">
        <v>808</v>
      </c>
      <c r="R819" t="s">
        <v>3691</v>
      </c>
      <c r="S819" s="38">
        <v>52.3</v>
      </c>
      <c r="T819">
        <v>1</v>
      </c>
      <c r="U819">
        <v>0</v>
      </c>
      <c r="V819" s="43">
        <f>SUMIF(ResumenCotizacion!$C:$C,E819,ResumenCotizacion!$P:$P)</f>
        <v>0</v>
      </c>
      <c r="W819" s="68">
        <f>IF(H819="USD",S819*SolCotizacion!$J$18,S819)</f>
        <v>205198.52699999997</v>
      </c>
      <c r="X819" s="3">
        <f>ROUND(W819/(1-VLOOKUP("Total porcentaje:",ResumenCotizacion!$F:$H,3,0)),2)</f>
        <v>223041.88</v>
      </c>
      <c r="Y819" s="3">
        <f t="shared" si="51"/>
        <v>0</v>
      </c>
    </row>
    <row r="820" spans="1:25" ht="14.25" x14ac:dyDescent="0.2">
      <c r="A820" s="18" t="str">
        <f t="shared" si="48"/>
        <v>Catalogo principalCSP ACADEMICO2fec701c-4de9-498a-b104-d9e22a923029</v>
      </c>
      <c r="B820" s="18" t="str">
        <f t="shared" si="49"/>
        <v>2fec701c-4de9-498a-b104-d9e22a923029CSP ACADEMICO</v>
      </c>
      <c r="C820" s="18"/>
      <c r="D820" t="s">
        <v>122</v>
      </c>
      <c r="E820" t="s">
        <v>809</v>
      </c>
      <c r="F820" t="s">
        <v>1976</v>
      </c>
      <c r="G820" s="18" t="str">
        <f t="shared" si="50"/>
        <v>Catalogo principal</v>
      </c>
      <c r="H820" s="43" t="s">
        <v>121</v>
      </c>
      <c r="I820" s="37" t="s">
        <v>67</v>
      </c>
      <c r="J820" t="s">
        <v>1220</v>
      </c>
      <c r="K820" t="s">
        <v>40</v>
      </c>
      <c r="L820" s="70" t="s">
        <v>21</v>
      </c>
      <c r="M820" s="70" t="s">
        <v>3966</v>
      </c>
      <c r="N820" s="37" t="s">
        <v>67</v>
      </c>
      <c r="O820" s="37" t="s">
        <v>67</v>
      </c>
      <c r="P820" s="37" t="s">
        <v>1976</v>
      </c>
      <c r="Q820" s="75" t="s">
        <v>809</v>
      </c>
      <c r="R820" t="s">
        <v>3691</v>
      </c>
      <c r="S820" s="38">
        <v>79.7</v>
      </c>
      <c r="T820">
        <v>1</v>
      </c>
      <c r="U820">
        <v>0</v>
      </c>
      <c r="V820" s="43">
        <f>SUMIF(ResumenCotizacion!$C:$C,E820,ResumenCotizacion!$P:$P)</f>
        <v>0</v>
      </c>
      <c r="W820" s="68">
        <f>IF(H820="USD",S820*SolCotizacion!$J$18,S820)</f>
        <v>312702.15299999999</v>
      </c>
      <c r="X820" s="3">
        <f>ROUND(W820/(1-VLOOKUP("Total porcentaje:",ResumenCotizacion!$F:$H,3,0)),2)</f>
        <v>339893.64</v>
      </c>
      <c r="Y820" s="3">
        <f t="shared" si="51"/>
        <v>0</v>
      </c>
    </row>
    <row r="821" spans="1:25" ht="14.25" x14ac:dyDescent="0.2">
      <c r="A821" s="18" t="str">
        <f t="shared" si="48"/>
        <v>Catalogo principalCSP ACADEMICO6b332b2d-863a-4a18-ad8a-b3d1434c27d9</v>
      </c>
      <c r="B821" s="18" t="str">
        <f t="shared" si="49"/>
        <v>6b332b2d-863a-4a18-ad8a-b3d1434c27d9CSP ACADEMICO</v>
      </c>
      <c r="C821" s="18"/>
      <c r="D821" t="s">
        <v>122</v>
      </c>
      <c r="E821" t="s">
        <v>810</v>
      </c>
      <c r="F821" t="s">
        <v>1976</v>
      </c>
      <c r="G821" s="18" t="str">
        <f t="shared" si="50"/>
        <v>Catalogo principal</v>
      </c>
      <c r="H821" s="43" t="s">
        <v>121</v>
      </c>
      <c r="I821" s="37" t="s">
        <v>67</v>
      </c>
      <c r="J821" t="s">
        <v>1221</v>
      </c>
      <c r="K821" t="s">
        <v>40</v>
      </c>
      <c r="L821" s="70" t="s">
        <v>21</v>
      </c>
      <c r="M821" s="70" t="s">
        <v>3966</v>
      </c>
      <c r="N821" s="37" t="s">
        <v>67</v>
      </c>
      <c r="O821" s="37" t="s">
        <v>67</v>
      </c>
      <c r="P821" s="37" t="s">
        <v>1976</v>
      </c>
      <c r="Q821" s="75" t="s">
        <v>810</v>
      </c>
      <c r="R821" t="s">
        <v>3691</v>
      </c>
      <c r="S821" s="38">
        <v>38</v>
      </c>
      <c r="T821">
        <v>1</v>
      </c>
      <c r="U821">
        <v>0</v>
      </c>
      <c r="V821" s="43">
        <f>SUMIF(ResumenCotizacion!$C:$C,E821,ResumenCotizacion!$P:$P)</f>
        <v>0</v>
      </c>
      <c r="W821" s="68">
        <f>IF(H821="USD",S821*SolCotizacion!$J$18,S821)</f>
        <v>149092.62</v>
      </c>
      <c r="X821" s="3">
        <f>ROUND(W821/(1-VLOOKUP("Total porcentaje:",ResumenCotizacion!$F:$H,3,0)),2)</f>
        <v>162057.20000000001</v>
      </c>
      <c r="Y821" s="3">
        <f t="shared" si="51"/>
        <v>0</v>
      </c>
    </row>
    <row r="822" spans="1:25" ht="14.25" x14ac:dyDescent="0.2">
      <c r="A822" s="18" t="str">
        <f t="shared" si="48"/>
        <v>Catalogo principalCSP ACADEMICO685760e2-b019-489f-a71d-f647a1626cac</v>
      </c>
      <c r="B822" s="18" t="str">
        <f t="shared" si="49"/>
        <v>685760e2-b019-489f-a71d-f647a1626cacCSP ACADEMICO</v>
      </c>
      <c r="C822" s="18"/>
      <c r="D822" t="s">
        <v>122</v>
      </c>
      <c r="E822" t="s">
        <v>811</v>
      </c>
      <c r="F822" t="s">
        <v>1976</v>
      </c>
      <c r="G822" s="18" t="str">
        <f t="shared" si="50"/>
        <v>Catalogo principal</v>
      </c>
      <c r="H822" s="43" t="s">
        <v>121</v>
      </c>
      <c r="I822" s="37" t="s">
        <v>67</v>
      </c>
      <c r="J822" t="s">
        <v>1222</v>
      </c>
      <c r="K822" t="s">
        <v>40</v>
      </c>
      <c r="L822" s="70" t="s">
        <v>21</v>
      </c>
      <c r="M822" s="70" t="s">
        <v>3966</v>
      </c>
      <c r="N822" s="37" t="s">
        <v>67</v>
      </c>
      <c r="O822" s="37" t="s">
        <v>67</v>
      </c>
      <c r="P822" s="37" t="s">
        <v>1976</v>
      </c>
      <c r="Q822" s="75" t="s">
        <v>811</v>
      </c>
      <c r="R822" t="s">
        <v>3691</v>
      </c>
      <c r="S822" s="38">
        <v>58</v>
      </c>
      <c r="T822">
        <v>1</v>
      </c>
      <c r="U822">
        <v>0</v>
      </c>
      <c r="V822" s="43">
        <f>SUMIF(ResumenCotizacion!$C:$C,E822,ResumenCotizacion!$P:$P)</f>
        <v>0</v>
      </c>
      <c r="W822" s="68">
        <f>IF(H822="USD",S822*SolCotizacion!$J$18,S822)</f>
        <v>227562.41999999998</v>
      </c>
      <c r="X822" s="3">
        <f>ROUND(W822/(1-VLOOKUP("Total porcentaje:",ResumenCotizacion!$F:$H,3,0)),2)</f>
        <v>247350.46</v>
      </c>
      <c r="Y822" s="3">
        <f t="shared" si="51"/>
        <v>0</v>
      </c>
    </row>
    <row r="823" spans="1:25" ht="14.25" x14ac:dyDescent="0.2">
      <c r="A823" s="18" t="str">
        <f t="shared" si="48"/>
        <v>Catalogo principalCSP ACADEMICO8041e633-0119-4d77-9a50-47541a828d2f</v>
      </c>
      <c r="B823" s="18" t="str">
        <f t="shared" si="49"/>
        <v>8041e633-0119-4d77-9a50-47541a828d2fCSP ACADEMICO</v>
      </c>
      <c r="C823" s="18"/>
      <c r="D823" t="s">
        <v>122</v>
      </c>
      <c r="E823" s="83" t="s">
        <v>812</v>
      </c>
      <c r="F823" t="s">
        <v>1976</v>
      </c>
      <c r="G823" s="18" t="str">
        <f t="shared" si="50"/>
        <v>Catalogo principal</v>
      </c>
      <c r="H823" s="43" t="s">
        <v>121</v>
      </c>
      <c r="I823" s="37" t="s">
        <v>67</v>
      </c>
      <c r="J823" t="s">
        <v>1065</v>
      </c>
      <c r="K823" t="s">
        <v>40</v>
      </c>
      <c r="L823" s="70" t="s">
        <v>21</v>
      </c>
      <c r="M823" s="70" t="s">
        <v>3966</v>
      </c>
      <c r="N823" s="37" t="s">
        <v>67</v>
      </c>
      <c r="O823" s="37" t="s">
        <v>67</v>
      </c>
      <c r="P823" s="37" t="s">
        <v>1976</v>
      </c>
      <c r="Q823" s="75" t="s">
        <v>812</v>
      </c>
      <c r="R823" t="s">
        <v>3691</v>
      </c>
      <c r="S823" s="38">
        <v>16.5</v>
      </c>
      <c r="T823">
        <v>1</v>
      </c>
      <c r="U823">
        <v>0</v>
      </c>
      <c r="V823" s="43">
        <f>SUMIF(ResumenCotizacion!$C:$C,E823,ResumenCotizacion!$P:$P)</f>
        <v>0</v>
      </c>
      <c r="W823" s="68">
        <f>IF(H823="USD",S823*SolCotizacion!$J$18,S823)</f>
        <v>64737.584999999999</v>
      </c>
      <c r="X823" s="3">
        <f>ROUND(W823/(1-VLOOKUP("Total porcentaje:",ResumenCotizacion!$F:$H,3,0)),2)</f>
        <v>70366.94</v>
      </c>
      <c r="Y823" s="3">
        <f t="shared" si="51"/>
        <v>0</v>
      </c>
    </row>
    <row r="824" spans="1:25" ht="14.25" x14ac:dyDescent="0.2">
      <c r="A824" s="18" t="str">
        <f t="shared" si="48"/>
        <v>Catalogo principalCSP ACADEMICO88af9d14-3c1b-4434-9168-296eeaec202d</v>
      </c>
      <c r="B824" s="18" t="str">
        <f t="shared" si="49"/>
        <v>88af9d14-3c1b-4434-9168-296eeaec202dCSP ACADEMICO</v>
      </c>
      <c r="C824" s="18"/>
      <c r="D824" t="s">
        <v>122</v>
      </c>
      <c r="E824" t="s">
        <v>813</v>
      </c>
      <c r="F824" t="s">
        <v>1976</v>
      </c>
      <c r="G824" s="18" t="str">
        <f t="shared" si="50"/>
        <v>Catalogo principal</v>
      </c>
      <c r="H824" s="43" t="s">
        <v>121</v>
      </c>
      <c r="I824" s="37" t="s">
        <v>67</v>
      </c>
      <c r="J824" t="s">
        <v>1066</v>
      </c>
      <c r="K824" t="s">
        <v>40</v>
      </c>
      <c r="L824" s="70" t="s">
        <v>21</v>
      </c>
      <c r="M824" s="70" t="s">
        <v>3966</v>
      </c>
      <c r="N824" s="37" t="s">
        <v>67</v>
      </c>
      <c r="O824" s="37" t="s">
        <v>67</v>
      </c>
      <c r="P824" s="37" t="s">
        <v>1976</v>
      </c>
      <c r="Q824" s="75" t="s">
        <v>813</v>
      </c>
      <c r="R824" t="s">
        <v>3691</v>
      </c>
      <c r="S824" s="38">
        <v>12</v>
      </c>
      <c r="T824">
        <v>1</v>
      </c>
      <c r="U824">
        <v>0</v>
      </c>
      <c r="V824" s="43">
        <f>SUMIF(ResumenCotizacion!$C:$C,E824,ResumenCotizacion!$P:$P)</f>
        <v>0</v>
      </c>
      <c r="W824" s="68">
        <f>IF(H824="USD",S824*SolCotizacion!$J$18,S824)</f>
        <v>47081.88</v>
      </c>
      <c r="X824" s="3">
        <f>ROUND(W824/(1-VLOOKUP("Total porcentaje:",ResumenCotizacion!$F:$H,3,0)),2)</f>
        <v>51175.96</v>
      </c>
      <c r="Y824" s="3">
        <f t="shared" si="51"/>
        <v>0</v>
      </c>
    </row>
    <row r="825" spans="1:25" ht="14.25" x14ac:dyDescent="0.2">
      <c r="A825" s="18" t="str">
        <f t="shared" si="48"/>
        <v>Catalogo principalCSP ACADEMICO46a4a2ef-7eb1-4e2a-8162-a31e0423c5fc</v>
      </c>
      <c r="B825" s="18" t="str">
        <f t="shared" si="49"/>
        <v>46a4a2ef-7eb1-4e2a-8162-a31e0423c5fcCSP ACADEMICO</v>
      </c>
      <c r="C825" s="18"/>
      <c r="D825" t="s">
        <v>122</v>
      </c>
      <c r="E825" t="s">
        <v>814</v>
      </c>
      <c r="F825" t="s">
        <v>1976</v>
      </c>
      <c r="G825" s="18" t="str">
        <f t="shared" si="50"/>
        <v>Catalogo principal</v>
      </c>
      <c r="H825" s="43" t="s">
        <v>121</v>
      </c>
      <c r="I825" s="37" t="s">
        <v>67</v>
      </c>
      <c r="J825" t="s">
        <v>1067</v>
      </c>
      <c r="K825" t="s">
        <v>40</v>
      </c>
      <c r="L825" s="70" t="s">
        <v>21</v>
      </c>
      <c r="M825" s="70" t="s">
        <v>3966</v>
      </c>
      <c r="N825" s="37" t="s">
        <v>67</v>
      </c>
      <c r="O825" s="37" t="s">
        <v>67</v>
      </c>
      <c r="P825" s="37" t="s">
        <v>1976</v>
      </c>
      <c r="Q825" s="75" t="s">
        <v>814</v>
      </c>
      <c r="R825" t="s">
        <v>3691</v>
      </c>
      <c r="S825" s="38">
        <v>99</v>
      </c>
      <c r="T825">
        <v>1</v>
      </c>
      <c r="U825">
        <v>0</v>
      </c>
      <c r="V825" s="43">
        <f>SUMIF(ResumenCotizacion!$C:$C,E825,ResumenCotizacion!$P:$P)</f>
        <v>0</v>
      </c>
      <c r="W825" s="68">
        <f>IF(H825="USD",S825*SolCotizacion!$J$18,S825)</f>
        <v>388425.50999999995</v>
      </c>
      <c r="X825" s="3">
        <f>ROUND(W825/(1-VLOOKUP("Total porcentaje:",ResumenCotizacion!$F:$H,3,0)),2)</f>
        <v>422201.64</v>
      </c>
      <c r="Y825" s="3">
        <f t="shared" si="51"/>
        <v>0</v>
      </c>
    </row>
    <row r="826" spans="1:25" ht="14.25" x14ac:dyDescent="0.2">
      <c r="A826" s="18" t="str">
        <f t="shared" si="48"/>
        <v>Catalogo principalCSP ACADEMICO0a0e4df8-867f-4f1d-bcc8-7e83808570d7</v>
      </c>
      <c r="B826" s="18" t="str">
        <f t="shared" si="49"/>
        <v>0a0e4df8-867f-4f1d-bcc8-7e83808570d7CSP ACADEMICO</v>
      </c>
      <c r="C826" s="18"/>
      <c r="D826" t="s">
        <v>122</v>
      </c>
      <c r="E826" t="s">
        <v>815</v>
      </c>
      <c r="F826" t="s">
        <v>1976</v>
      </c>
      <c r="G826" s="18" t="str">
        <f t="shared" si="50"/>
        <v>Catalogo principal</v>
      </c>
      <c r="H826" s="43" t="s">
        <v>121</v>
      </c>
      <c r="I826" s="37" t="s">
        <v>67</v>
      </c>
      <c r="J826" t="s">
        <v>1068</v>
      </c>
      <c r="K826" t="s">
        <v>40</v>
      </c>
      <c r="L826" s="70" t="s">
        <v>21</v>
      </c>
      <c r="M826" s="70" t="s">
        <v>3966</v>
      </c>
      <c r="N826" s="37" t="s">
        <v>67</v>
      </c>
      <c r="O826" s="37" t="s">
        <v>67</v>
      </c>
      <c r="P826" s="37" t="s">
        <v>1976</v>
      </c>
      <c r="Q826" s="75" t="s">
        <v>815</v>
      </c>
      <c r="R826" t="s">
        <v>3691</v>
      </c>
      <c r="S826" s="38">
        <v>72</v>
      </c>
      <c r="T826">
        <v>1</v>
      </c>
      <c r="U826">
        <v>0</v>
      </c>
      <c r="V826" s="43">
        <f>SUMIF(ResumenCotizacion!$C:$C,E826,ResumenCotizacion!$P:$P)</f>
        <v>0</v>
      </c>
      <c r="W826" s="68">
        <f>IF(H826="USD",S826*SolCotizacion!$J$18,S826)</f>
        <v>282491.27999999997</v>
      </c>
      <c r="X826" s="3">
        <f>ROUND(W826/(1-VLOOKUP("Total porcentaje:",ResumenCotizacion!$F:$H,3,0)),2)</f>
        <v>307055.74</v>
      </c>
      <c r="Y826" s="3">
        <f t="shared" si="51"/>
        <v>0</v>
      </c>
    </row>
    <row r="827" spans="1:25" ht="14.25" x14ac:dyDescent="0.2">
      <c r="A827" s="18" t="str">
        <f t="shared" si="48"/>
        <v>Catalogo principalCSP ACADEMICO6f4f8817-ed64-48d8-ba76-68c57d7b3f10</v>
      </c>
      <c r="B827" s="18" t="str">
        <f t="shared" si="49"/>
        <v>6f4f8817-ed64-48d8-ba76-68c57d7b3f10CSP ACADEMICO</v>
      </c>
      <c r="C827" s="18"/>
      <c r="D827" t="s">
        <v>122</v>
      </c>
      <c r="E827" t="s">
        <v>816</v>
      </c>
      <c r="F827" t="s">
        <v>1976</v>
      </c>
      <c r="G827" s="18" t="str">
        <f t="shared" si="50"/>
        <v>Catalogo principal</v>
      </c>
      <c r="H827" s="43" t="s">
        <v>121</v>
      </c>
      <c r="I827" s="37" t="s">
        <v>67</v>
      </c>
      <c r="J827" t="s">
        <v>1069</v>
      </c>
      <c r="K827" t="s">
        <v>40</v>
      </c>
      <c r="L827" s="70" t="s">
        <v>21</v>
      </c>
      <c r="M827" s="70" t="s">
        <v>3966</v>
      </c>
      <c r="N827" s="37" t="s">
        <v>67</v>
      </c>
      <c r="O827" s="37" t="s">
        <v>67</v>
      </c>
      <c r="P827" s="37" t="s">
        <v>1976</v>
      </c>
      <c r="Q827" s="75" t="s">
        <v>816</v>
      </c>
      <c r="R827" t="s">
        <v>3691</v>
      </c>
      <c r="S827" s="38">
        <v>35.799999999999997</v>
      </c>
      <c r="T827">
        <v>1</v>
      </c>
      <c r="U827">
        <v>0</v>
      </c>
      <c r="V827" s="43">
        <f>SUMIF(ResumenCotizacion!$C:$C,E827,ResumenCotizacion!$P:$P)</f>
        <v>0</v>
      </c>
      <c r="W827" s="68">
        <f>IF(H827="USD",S827*SolCotizacion!$J$18,S827)</f>
        <v>140460.94199999998</v>
      </c>
      <c r="X827" s="3">
        <f>ROUND(W827/(1-VLOOKUP("Total porcentaje:",ResumenCotizacion!$F:$H,3,0)),2)</f>
        <v>152674.94</v>
      </c>
      <c r="Y827" s="3">
        <f t="shared" si="51"/>
        <v>0</v>
      </c>
    </row>
    <row r="828" spans="1:25" ht="14.25" x14ac:dyDescent="0.2">
      <c r="A828" s="18" t="str">
        <f t="shared" si="48"/>
        <v>Catalogo principalCSP ACADEMICOdf8d55df-7dd7-49a5-9d6a-813b736fb228</v>
      </c>
      <c r="B828" s="18" t="str">
        <f t="shared" si="49"/>
        <v>df8d55df-7dd7-49a5-9d6a-813b736fb228CSP ACADEMICO</v>
      </c>
      <c r="C828" s="18"/>
      <c r="D828" t="s">
        <v>122</v>
      </c>
      <c r="E828" t="s">
        <v>817</v>
      </c>
      <c r="F828" t="s">
        <v>1976</v>
      </c>
      <c r="G828" s="18" t="str">
        <f t="shared" si="50"/>
        <v>Catalogo principal</v>
      </c>
      <c r="H828" s="43" t="s">
        <v>121</v>
      </c>
      <c r="I828" s="37" t="s">
        <v>67</v>
      </c>
      <c r="J828" t="s">
        <v>1070</v>
      </c>
      <c r="K828" t="s">
        <v>40</v>
      </c>
      <c r="L828" s="70" t="s">
        <v>21</v>
      </c>
      <c r="M828" s="70" t="s">
        <v>3966</v>
      </c>
      <c r="N828" s="37" t="s">
        <v>67</v>
      </c>
      <c r="O828" s="37" t="s">
        <v>67</v>
      </c>
      <c r="P828" s="37" t="s">
        <v>1976</v>
      </c>
      <c r="Q828" s="75" t="s">
        <v>817</v>
      </c>
      <c r="R828" t="s">
        <v>3691</v>
      </c>
      <c r="S828" s="38">
        <v>26</v>
      </c>
      <c r="T828">
        <v>1</v>
      </c>
      <c r="U828">
        <v>0</v>
      </c>
      <c r="V828" s="43">
        <f>SUMIF(ResumenCotizacion!$C:$C,E828,ResumenCotizacion!$P:$P)</f>
        <v>0</v>
      </c>
      <c r="W828" s="68">
        <f>IF(H828="USD",S828*SolCotizacion!$J$18,S828)</f>
        <v>102010.73999999999</v>
      </c>
      <c r="X828" s="3">
        <f>ROUND(W828/(1-VLOOKUP("Total porcentaje:",ResumenCotizacion!$F:$H,3,0)),2)</f>
        <v>110881.24</v>
      </c>
      <c r="Y828" s="3">
        <f t="shared" si="51"/>
        <v>0</v>
      </c>
    </row>
    <row r="829" spans="1:25" ht="14.25" x14ac:dyDescent="0.2">
      <c r="A829" s="18" t="str">
        <f t="shared" si="48"/>
        <v>Catalogo principalCSP ACADEMICO64a56854-6883-49ce-96ac-d80120ae8b55</v>
      </c>
      <c r="B829" s="18" t="str">
        <f t="shared" si="49"/>
        <v>64a56854-6883-49ce-96ac-d80120ae8b55CSP ACADEMICO</v>
      </c>
      <c r="C829" s="18"/>
      <c r="D829" t="s">
        <v>122</v>
      </c>
      <c r="E829" t="s">
        <v>818</v>
      </c>
      <c r="F829" t="s">
        <v>1976</v>
      </c>
      <c r="G829" s="18" t="str">
        <f t="shared" si="50"/>
        <v>Catalogo principal</v>
      </c>
      <c r="H829" s="43" t="s">
        <v>121</v>
      </c>
      <c r="I829" s="37" t="s">
        <v>67</v>
      </c>
      <c r="J829" t="s">
        <v>1071</v>
      </c>
      <c r="K829" t="s">
        <v>40</v>
      </c>
      <c r="L829" s="70" t="s">
        <v>21</v>
      </c>
      <c r="M829" s="70" t="s">
        <v>3966</v>
      </c>
      <c r="N829" s="37" t="s">
        <v>67</v>
      </c>
      <c r="O829" s="37" t="s">
        <v>67</v>
      </c>
      <c r="P829" s="37" t="s">
        <v>1976</v>
      </c>
      <c r="Q829" s="75" t="s">
        <v>818</v>
      </c>
      <c r="R829" t="s">
        <v>3691</v>
      </c>
      <c r="S829" s="38">
        <v>350</v>
      </c>
      <c r="T829">
        <v>1</v>
      </c>
      <c r="U829">
        <v>0</v>
      </c>
      <c r="V829" s="43">
        <f>SUMIF(ResumenCotizacion!$C:$C,E829,ResumenCotizacion!$P:$P)</f>
        <v>0</v>
      </c>
      <c r="W829" s="68">
        <f>IF(H829="USD",S829*SolCotizacion!$J$18,S829)</f>
        <v>1373221.5</v>
      </c>
      <c r="X829" s="3">
        <f>ROUND(W829/(1-VLOOKUP("Total porcentaje:",ResumenCotizacion!$F:$H,3,0)),2)</f>
        <v>1492632.07</v>
      </c>
      <c r="Y829" s="3">
        <f t="shared" si="51"/>
        <v>0</v>
      </c>
    </row>
    <row r="830" spans="1:25" ht="14.25" x14ac:dyDescent="0.2">
      <c r="A830" s="18" t="str">
        <f t="shared" si="48"/>
        <v>Catalogo principalCSP ACADEMICO81606dbf-05c9-437a-96d6-e2f1634c4be5</v>
      </c>
      <c r="B830" s="18" t="str">
        <f t="shared" si="49"/>
        <v>81606dbf-05c9-437a-96d6-e2f1634c4be5CSP ACADEMICO</v>
      </c>
      <c r="C830" s="18"/>
      <c r="D830" t="s">
        <v>122</v>
      </c>
      <c r="E830" t="s">
        <v>819</v>
      </c>
      <c r="F830" t="s">
        <v>1976</v>
      </c>
      <c r="G830" s="18" t="str">
        <f t="shared" si="50"/>
        <v>Catalogo principal</v>
      </c>
      <c r="H830" s="43" t="s">
        <v>121</v>
      </c>
      <c r="I830" s="37" t="s">
        <v>67</v>
      </c>
      <c r="J830" t="s">
        <v>1072</v>
      </c>
      <c r="K830" t="s">
        <v>40</v>
      </c>
      <c r="L830" s="70" t="s">
        <v>21</v>
      </c>
      <c r="M830" s="70" t="s">
        <v>3966</v>
      </c>
      <c r="N830" s="37" t="s">
        <v>67</v>
      </c>
      <c r="O830" s="37" t="s">
        <v>67</v>
      </c>
      <c r="P830" s="37" t="s">
        <v>1976</v>
      </c>
      <c r="Q830" s="75" t="s">
        <v>819</v>
      </c>
      <c r="R830" t="s">
        <v>3691</v>
      </c>
      <c r="S830" s="38">
        <v>350</v>
      </c>
      <c r="T830">
        <v>1</v>
      </c>
      <c r="U830">
        <v>0</v>
      </c>
      <c r="V830" s="43">
        <f>SUMIF(ResumenCotizacion!$C:$C,E830,ResumenCotizacion!$P:$P)</f>
        <v>0</v>
      </c>
      <c r="W830" s="68">
        <f>IF(H830="USD",S830*SolCotizacion!$J$18,S830)</f>
        <v>1373221.5</v>
      </c>
      <c r="X830" s="3">
        <f>ROUND(W830/(1-VLOOKUP("Total porcentaje:",ResumenCotizacion!$F:$H,3,0)),2)</f>
        <v>1492632.07</v>
      </c>
      <c r="Y830" s="3">
        <f t="shared" si="51"/>
        <v>0</v>
      </c>
    </row>
    <row r="831" spans="1:25" ht="14.25" x14ac:dyDescent="0.2">
      <c r="A831" s="18" t="str">
        <f t="shared" si="48"/>
        <v>Catalogo principalCSP ACADEMICO85650874-8839-4ba0-8129-0e6f3246fb78</v>
      </c>
      <c r="B831" s="18" t="str">
        <f t="shared" si="49"/>
        <v>85650874-8839-4ba0-8129-0e6f3246fb78CSP ACADEMICO</v>
      </c>
      <c r="C831" s="18"/>
      <c r="D831" t="s">
        <v>122</v>
      </c>
      <c r="E831" t="s">
        <v>820</v>
      </c>
      <c r="F831" t="s">
        <v>1976</v>
      </c>
      <c r="G831" s="18" t="str">
        <f t="shared" si="50"/>
        <v>Catalogo principal</v>
      </c>
      <c r="H831" s="43" t="s">
        <v>121</v>
      </c>
      <c r="I831" s="37" t="s">
        <v>67</v>
      </c>
      <c r="J831" t="s">
        <v>1073</v>
      </c>
      <c r="K831" t="s">
        <v>40</v>
      </c>
      <c r="L831" s="70" t="s">
        <v>21</v>
      </c>
      <c r="M831" s="70" t="s">
        <v>3966</v>
      </c>
      <c r="N831" s="37" t="s">
        <v>67</v>
      </c>
      <c r="O831" s="37" t="s">
        <v>67</v>
      </c>
      <c r="P831" s="37" t="s">
        <v>1976</v>
      </c>
      <c r="Q831" s="75" t="s">
        <v>820</v>
      </c>
      <c r="R831" t="s">
        <v>3691</v>
      </c>
      <c r="S831" s="38">
        <v>175</v>
      </c>
      <c r="T831">
        <v>1</v>
      </c>
      <c r="U831">
        <v>0</v>
      </c>
      <c r="V831" s="43">
        <f>SUMIF(ResumenCotizacion!$C:$C,E831,ResumenCotizacion!$P:$P)</f>
        <v>0</v>
      </c>
      <c r="W831" s="68">
        <f>IF(H831="USD",S831*SolCotizacion!$J$18,S831)</f>
        <v>686610.75</v>
      </c>
      <c r="X831" s="3">
        <f>ROUND(W831/(1-VLOOKUP("Total porcentaje:",ResumenCotizacion!$F:$H,3,0)),2)</f>
        <v>746316.03</v>
      </c>
      <c r="Y831" s="3">
        <f t="shared" si="51"/>
        <v>0</v>
      </c>
    </row>
    <row r="832" spans="1:25" ht="14.25" x14ac:dyDescent="0.2">
      <c r="A832" s="18" t="str">
        <f t="shared" si="48"/>
        <v>Catalogo principalCSP ACADEMICOb7a6bf73-4192-4b45-9e82-b1ffd8814890</v>
      </c>
      <c r="B832" s="18" t="str">
        <f t="shared" si="49"/>
        <v>b7a6bf73-4192-4b45-9e82-b1ffd8814890CSP ACADEMICO</v>
      </c>
      <c r="C832" s="18"/>
      <c r="D832" t="s">
        <v>122</v>
      </c>
      <c r="E832" t="s">
        <v>821</v>
      </c>
      <c r="F832" t="s">
        <v>1976</v>
      </c>
      <c r="G832" s="18" t="str">
        <f t="shared" si="50"/>
        <v>Catalogo principal</v>
      </c>
      <c r="H832" s="43" t="s">
        <v>121</v>
      </c>
      <c r="I832" s="37" t="s">
        <v>67</v>
      </c>
      <c r="J832" t="s">
        <v>1074</v>
      </c>
      <c r="K832" t="s">
        <v>40</v>
      </c>
      <c r="L832" s="70" t="s">
        <v>21</v>
      </c>
      <c r="M832" s="70" t="s">
        <v>3966</v>
      </c>
      <c r="N832" s="37" t="s">
        <v>67</v>
      </c>
      <c r="O832" s="37" t="s">
        <v>67</v>
      </c>
      <c r="P832" s="37" t="s">
        <v>1976</v>
      </c>
      <c r="Q832" s="75" t="s">
        <v>821</v>
      </c>
      <c r="R832" t="s">
        <v>3691</v>
      </c>
      <c r="S832" s="38">
        <v>330</v>
      </c>
      <c r="T832">
        <v>1</v>
      </c>
      <c r="U832">
        <v>0</v>
      </c>
      <c r="V832" s="43">
        <f>SUMIF(ResumenCotizacion!$C:$C,E832,ResumenCotizacion!$P:$P)</f>
        <v>0</v>
      </c>
      <c r="W832" s="68">
        <f>IF(H832="USD",S832*SolCotizacion!$J$18,S832)</f>
        <v>1294751.7</v>
      </c>
      <c r="X832" s="3">
        <f>ROUND(W832/(1-VLOOKUP("Total porcentaje:",ResumenCotizacion!$F:$H,3,0)),2)</f>
        <v>1407338.8</v>
      </c>
      <c r="Y832" s="3">
        <f t="shared" si="51"/>
        <v>0</v>
      </c>
    </row>
    <row r="833" spans="1:25" ht="14.25" x14ac:dyDescent="0.2">
      <c r="A833" s="18" t="str">
        <f t="shared" si="48"/>
        <v>Catalogo principalCSP ACADEMICO8f9819d1-456e-42d0-9396-ed0438d8007f</v>
      </c>
      <c r="B833" s="18" t="str">
        <f t="shared" si="49"/>
        <v>8f9819d1-456e-42d0-9396-ed0438d8007fCSP ACADEMICO</v>
      </c>
      <c r="C833" s="18"/>
      <c r="D833" t="s">
        <v>122</v>
      </c>
      <c r="E833" t="s">
        <v>822</v>
      </c>
      <c r="F833" t="s">
        <v>1976</v>
      </c>
      <c r="G833" s="18" t="str">
        <f t="shared" si="50"/>
        <v>Catalogo principal</v>
      </c>
      <c r="H833" s="43" t="s">
        <v>121</v>
      </c>
      <c r="I833" s="37" t="s">
        <v>67</v>
      </c>
      <c r="J833" t="s">
        <v>1075</v>
      </c>
      <c r="K833" t="s">
        <v>40</v>
      </c>
      <c r="L833" s="70" t="s">
        <v>21</v>
      </c>
      <c r="M833" s="70" t="s">
        <v>3966</v>
      </c>
      <c r="N833" s="37" t="s">
        <v>67</v>
      </c>
      <c r="O833" s="37" t="s">
        <v>67</v>
      </c>
      <c r="P833" s="37" t="s">
        <v>1976</v>
      </c>
      <c r="Q833" s="75" t="s">
        <v>822</v>
      </c>
      <c r="R833" t="s">
        <v>3691</v>
      </c>
      <c r="S833" s="38">
        <v>240</v>
      </c>
      <c r="T833">
        <v>1</v>
      </c>
      <c r="U833">
        <v>0</v>
      </c>
      <c r="V833" s="43">
        <f>SUMIF(ResumenCotizacion!$C:$C,E833,ResumenCotizacion!$P:$P)</f>
        <v>0</v>
      </c>
      <c r="W833" s="68">
        <f>IF(H833="USD",S833*SolCotizacion!$J$18,S833)</f>
        <v>941637.6</v>
      </c>
      <c r="X833" s="3">
        <f>ROUND(W833/(1-VLOOKUP("Total porcentaje:",ResumenCotizacion!$F:$H,3,0)),2)</f>
        <v>1023519.13</v>
      </c>
      <c r="Y833" s="3">
        <f t="shared" si="51"/>
        <v>0</v>
      </c>
    </row>
    <row r="834" spans="1:25" ht="14.25" x14ac:dyDescent="0.2">
      <c r="A834" s="18" t="str">
        <f t="shared" si="48"/>
        <v>Catalogo principalCSP ACADEMICObbbb2f8c-df19-462c-bdfb-5edc6bd3d514</v>
      </c>
      <c r="B834" s="18" t="str">
        <f t="shared" si="49"/>
        <v>bbbb2f8c-df19-462c-bdfb-5edc6bd3d514CSP ACADEMICO</v>
      </c>
      <c r="C834" s="18"/>
      <c r="D834" t="s">
        <v>122</v>
      </c>
      <c r="E834" t="s">
        <v>823</v>
      </c>
      <c r="F834" t="s">
        <v>1976</v>
      </c>
      <c r="G834" s="18" t="str">
        <f t="shared" si="50"/>
        <v>Catalogo principal</v>
      </c>
      <c r="H834" s="43" t="s">
        <v>121</v>
      </c>
      <c r="I834" s="37" t="s">
        <v>67</v>
      </c>
      <c r="J834" t="s">
        <v>1076</v>
      </c>
      <c r="K834" t="s">
        <v>40</v>
      </c>
      <c r="L834" s="70" t="s">
        <v>21</v>
      </c>
      <c r="M834" s="70" t="s">
        <v>3966</v>
      </c>
      <c r="N834" s="37" t="s">
        <v>67</v>
      </c>
      <c r="O834" s="37" t="s">
        <v>67</v>
      </c>
      <c r="P834" s="37" t="s">
        <v>1976</v>
      </c>
      <c r="Q834" s="75" t="s">
        <v>823</v>
      </c>
      <c r="R834" t="s">
        <v>3691</v>
      </c>
      <c r="S834" s="38">
        <v>137.5</v>
      </c>
      <c r="T834">
        <v>1</v>
      </c>
      <c r="U834">
        <v>0</v>
      </c>
      <c r="V834" s="43">
        <f>SUMIF(ResumenCotizacion!$C:$C,E834,ResumenCotizacion!$P:$P)</f>
        <v>0</v>
      </c>
      <c r="W834" s="68">
        <f>IF(H834="USD",S834*SolCotizacion!$J$18,S834)</f>
        <v>539479.875</v>
      </c>
      <c r="X834" s="3">
        <f>ROUND(W834/(1-VLOOKUP("Total porcentaje:",ResumenCotizacion!$F:$H,3,0)),2)</f>
        <v>586391.17000000004</v>
      </c>
      <c r="Y834" s="3">
        <f t="shared" si="51"/>
        <v>0</v>
      </c>
    </row>
    <row r="835" spans="1:25" ht="14.25" x14ac:dyDescent="0.2">
      <c r="A835" s="18" t="str">
        <f t="shared" ref="A835:A898" si="52">D835&amp;F835&amp;E835</f>
        <v>Catalogo principalCSP ACADEMICOaeee05af-a7de-4880-9e8a-919401c7e6aa</v>
      </c>
      <c r="B835" s="18" t="str">
        <f t="shared" ref="B835:B898" si="53">E835&amp;F835</f>
        <v>aeee05af-a7de-4880-9e8a-919401c7e6aaCSP ACADEMICO</v>
      </c>
      <c r="C835" s="18"/>
      <c r="D835" t="s">
        <v>122</v>
      </c>
      <c r="E835" t="s">
        <v>824</v>
      </c>
      <c r="F835" t="s">
        <v>1976</v>
      </c>
      <c r="G835" s="18" t="str">
        <f t="shared" ref="G835:G898" si="54">D835</f>
        <v>Catalogo principal</v>
      </c>
      <c r="H835" s="43" t="s">
        <v>121</v>
      </c>
      <c r="I835" s="37" t="s">
        <v>67</v>
      </c>
      <c r="J835" t="s">
        <v>1077</v>
      </c>
      <c r="K835" t="s">
        <v>40</v>
      </c>
      <c r="L835" s="70" t="s">
        <v>21</v>
      </c>
      <c r="M835" s="70" t="s">
        <v>3966</v>
      </c>
      <c r="N835" s="37" t="s">
        <v>67</v>
      </c>
      <c r="O835" s="37" t="s">
        <v>67</v>
      </c>
      <c r="P835" s="37" t="s">
        <v>1976</v>
      </c>
      <c r="Q835" s="75" t="s">
        <v>824</v>
      </c>
      <c r="R835" t="s">
        <v>3691</v>
      </c>
      <c r="S835" s="38">
        <v>100</v>
      </c>
      <c r="T835">
        <v>1</v>
      </c>
      <c r="U835">
        <v>0</v>
      </c>
      <c r="V835" s="43">
        <f>SUMIF(ResumenCotizacion!$C:$C,E835,ResumenCotizacion!$P:$P)</f>
        <v>0</v>
      </c>
      <c r="W835" s="68">
        <f>IF(H835="USD",S835*SolCotizacion!$J$18,S835)</f>
        <v>392349</v>
      </c>
      <c r="X835" s="3">
        <f>ROUND(W835/(1-VLOOKUP("Total porcentaje:",ResumenCotizacion!$F:$H,3,0)),2)</f>
        <v>426466.3</v>
      </c>
      <c r="Y835" s="3">
        <f t="shared" ref="Y835:Y898" si="55">V835*X835</f>
        <v>0</v>
      </c>
    </row>
    <row r="836" spans="1:25" ht="14.25" x14ac:dyDescent="0.2">
      <c r="A836" s="18" t="str">
        <f t="shared" si="52"/>
        <v>Catalogo principalCSP ACADEMICO316578a0-959b-4c5a-8e4b-e1f0a7c490bd</v>
      </c>
      <c r="B836" s="18" t="str">
        <f t="shared" si="53"/>
        <v>316578a0-959b-4c5a-8e4b-e1f0a7c490bdCSP ACADEMICO</v>
      </c>
      <c r="C836" s="18"/>
      <c r="D836" t="s">
        <v>122</v>
      </c>
      <c r="E836" t="s">
        <v>825</v>
      </c>
      <c r="F836" t="s">
        <v>1976</v>
      </c>
      <c r="G836" s="18" t="str">
        <f t="shared" si="54"/>
        <v>Catalogo principal</v>
      </c>
      <c r="H836" s="43" t="s">
        <v>121</v>
      </c>
      <c r="I836" s="37" t="s">
        <v>67</v>
      </c>
      <c r="J836" t="s">
        <v>1078</v>
      </c>
      <c r="K836" t="s">
        <v>40</v>
      </c>
      <c r="L836" s="70" t="s">
        <v>21</v>
      </c>
      <c r="M836" s="70" t="s">
        <v>3966</v>
      </c>
      <c r="N836" s="37" t="s">
        <v>67</v>
      </c>
      <c r="O836" s="37" t="s">
        <v>67</v>
      </c>
      <c r="P836" s="37" t="s">
        <v>1976</v>
      </c>
      <c r="Q836" s="75" t="s">
        <v>825</v>
      </c>
      <c r="R836" t="s">
        <v>3691</v>
      </c>
      <c r="S836" s="38">
        <v>825</v>
      </c>
      <c r="T836">
        <v>1</v>
      </c>
      <c r="U836">
        <v>0</v>
      </c>
      <c r="V836" s="43">
        <f>SUMIF(ResumenCotizacion!$C:$C,E836,ResumenCotizacion!$P:$P)</f>
        <v>0</v>
      </c>
      <c r="W836" s="68">
        <f>IF(H836="USD",S836*SolCotizacion!$J$18,S836)</f>
        <v>3236879.25</v>
      </c>
      <c r="X836" s="3">
        <f>ROUND(W836/(1-VLOOKUP("Total porcentaje:",ResumenCotizacion!$F:$H,3,0)),2)</f>
        <v>3518347.01</v>
      </c>
      <c r="Y836" s="3">
        <f t="shared" si="55"/>
        <v>0</v>
      </c>
    </row>
    <row r="837" spans="1:25" ht="14.25" x14ac:dyDescent="0.2">
      <c r="A837" s="18" t="str">
        <f t="shared" si="52"/>
        <v>Catalogo principalCSP ACADEMICOf7d33505-b6ae-40ba-a711-bafed8fb722b</v>
      </c>
      <c r="B837" s="18" t="str">
        <f t="shared" si="53"/>
        <v>f7d33505-b6ae-40ba-a711-bafed8fb722bCSP ACADEMICO</v>
      </c>
      <c r="C837" s="18"/>
      <c r="D837" t="s">
        <v>122</v>
      </c>
      <c r="E837" t="s">
        <v>826</v>
      </c>
      <c r="F837" t="s">
        <v>1976</v>
      </c>
      <c r="G837" s="18" t="str">
        <f t="shared" si="54"/>
        <v>Catalogo principal</v>
      </c>
      <c r="H837" s="43" t="s">
        <v>121</v>
      </c>
      <c r="I837" s="37" t="s">
        <v>67</v>
      </c>
      <c r="J837" t="s">
        <v>1079</v>
      </c>
      <c r="K837" t="s">
        <v>40</v>
      </c>
      <c r="L837" s="70" t="s">
        <v>21</v>
      </c>
      <c r="M837" s="70" t="s">
        <v>3966</v>
      </c>
      <c r="N837" s="37" t="s">
        <v>67</v>
      </c>
      <c r="O837" s="37" t="s">
        <v>67</v>
      </c>
      <c r="P837" s="37" t="s">
        <v>1976</v>
      </c>
      <c r="Q837" s="75" t="s">
        <v>826</v>
      </c>
      <c r="R837" t="s">
        <v>3691</v>
      </c>
      <c r="S837" s="38">
        <v>600</v>
      </c>
      <c r="T837">
        <v>1</v>
      </c>
      <c r="U837">
        <v>0</v>
      </c>
      <c r="V837" s="43">
        <f>SUMIF(ResumenCotizacion!$C:$C,E837,ResumenCotizacion!$P:$P)</f>
        <v>0</v>
      </c>
      <c r="W837" s="68">
        <f>IF(H837="USD",S837*SolCotizacion!$J$18,S837)</f>
        <v>2354094</v>
      </c>
      <c r="X837" s="3">
        <f>ROUND(W837/(1-VLOOKUP("Total porcentaje:",ResumenCotizacion!$F:$H,3,0)),2)</f>
        <v>2558797.83</v>
      </c>
      <c r="Y837" s="3">
        <f t="shared" si="55"/>
        <v>0</v>
      </c>
    </row>
    <row r="838" spans="1:25" ht="14.25" x14ac:dyDescent="0.2">
      <c r="A838" s="18" t="str">
        <f t="shared" si="52"/>
        <v>Catalogo principalCSP ACADEMICO23910d1e-bcd9-4125-82a2-ebbe75f21622</v>
      </c>
      <c r="B838" s="18" t="str">
        <f t="shared" si="53"/>
        <v>23910d1e-bcd9-4125-82a2-ebbe75f21622CSP ACADEMICO</v>
      </c>
      <c r="C838" s="18"/>
      <c r="D838" t="s">
        <v>122</v>
      </c>
      <c r="E838" t="s">
        <v>827</v>
      </c>
      <c r="F838" t="s">
        <v>1976</v>
      </c>
      <c r="G838" s="18" t="str">
        <f t="shared" si="54"/>
        <v>Catalogo principal</v>
      </c>
      <c r="H838" s="43" t="s">
        <v>121</v>
      </c>
      <c r="I838" s="37" t="s">
        <v>67</v>
      </c>
      <c r="J838" t="s">
        <v>1080</v>
      </c>
      <c r="K838" t="s">
        <v>40</v>
      </c>
      <c r="L838" s="70" t="s">
        <v>21</v>
      </c>
      <c r="M838" s="70" t="s">
        <v>3966</v>
      </c>
      <c r="N838" s="37" t="s">
        <v>67</v>
      </c>
      <c r="O838" s="37" t="s">
        <v>67</v>
      </c>
      <c r="P838" s="37" t="s">
        <v>1976</v>
      </c>
      <c r="Q838" s="75" t="s">
        <v>827</v>
      </c>
      <c r="R838" t="s">
        <v>3691</v>
      </c>
      <c r="S838" s="38">
        <v>687.5</v>
      </c>
      <c r="T838">
        <v>1</v>
      </c>
      <c r="U838">
        <v>0</v>
      </c>
      <c r="V838" s="43">
        <f>SUMIF(ResumenCotizacion!$C:$C,E838,ResumenCotizacion!$P:$P)</f>
        <v>0</v>
      </c>
      <c r="W838" s="68">
        <f>IF(H838="USD",S838*SolCotizacion!$J$18,S838)</f>
        <v>2697399.375</v>
      </c>
      <c r="X838" s="3">
        <f>ROUND(W838/(1-VLOOKUP("Total porcentaje:",ResumenCotizacion!$F:$H,3,0)),2)</f>
        <v>2931955.84</v>
      </c>
      <c r="Y838" s="3">
        <f t="shared" si="55"/>
        <v>0</v>
      </c>
    </row>
    <row r="839" spans="1:25" ht="14.25" x14ac:dyDescent="0.2">
      <c r="A839" s="18" t="str">
        <f t="shared" si="52"/>
        <v>Catalogo principalCSP ACADEMICOe28ec581-d18a-4c1f-bd3e-75f24082a5b2</v>
      </c>
      <c r="B839" s="18" t="str">
        <f t="shared" si="53"/>
        <v>e28ec581-d18a-4c1f-bd3e-75f24082a5b2CSP ACADEMICO</v>
      </c>
      <c r="C839" s="18"/>
      <c r="D839" t="s">
        <v>122</v>
      </c>
      <c r="E839" t="s">
        <v>828</v>
      </c>
      <c r="F839" t="s">
        <v>1976</v>
      </c>
      <c r="G839" s="18" t="str">
        <f t="shared" si="54"/>
        <v>Catalogo principal</v>
      </c>
      <c r="H839" s="43" t="s">
        <v>121</v>
      </c>
      <c r="I839" s="37" t="s">
        <v>67</v>
      </c>
      <c r="J839" t="s">
        <v>1081</v>
      </c>
      <c r="K839" t="s">
        <v>40</v>
      </c>
      <c r="L839" s="70" t="s">
        <v>21</v>
      </c>
      <c r="M839" s="70" t="s">
        <v>3966</v>
      </c>
      <c r="N839" s="37" t="s">
        <v>67</v>
      </c>
      <c r="O839" s="37" t="s">
        <v>67</v>
      </c>
      <c r="P839" s="37" t="s">
        <v>1976</v>
      </c>
      <c r="Q839" s="75" t="s">
        <v>828</v>
      </c>
      <c r="R839" t="s">
        <v>3691</v>
      </c>
      <c r="S839" s="38">
        <v>500</v>
      </c>
      <c r="T839">
        <v>1</v>
      </c>
      <c r="U839">
        <v>0</v>
      </c>
      <c r="V839" s="43">
        <f>SUMIF(ResumenCotizacion!$C:$C,E839,ResumenCotizacion!$P:$P)</f>
        <v>0</v>
      </c>
      <c r="W839" s="68">
        <f>IF(H839="USD",S839*SolCotizacion!$J$18,S839)</f>
        <v>1961745</v>
      </c>
      <c r="X839" s="3">
        <f>ROUND(W839/(1-VLOOKUP("Total porcentaje:",ResumenCotizacion!$F:$H,3,0)),2)</f>
        <v>2132331.52</v>
      </c>
      <c r="Y839" s="3">
        <f t="shared" si="55"/>
        <v>0</v>
      </c>
    </row>
    <row r="840" spans="1:25" ht="14.25" x14ac:dyDescent="0.2">
      <c r="A840" s="18" t="str">
        <f t="shared" si="52"/>
        <v>Catalogo principalCSP ACADEMICOf4cb7b65-10f3-4131-a9ed-625928db1f66</v>
      </c>
      <c r="B840" s="18" t="str">
        <f t="shared" si="53"/>
        <v>f4cb7b65-10f3-4131-a9ed-625928db1f66CSP ACADEMICO</v>
      </c>
      <c r="C840" s="18"/>
      <c r="D840" t="s">
        <v>122</v>
      </c>
      <c r="E840" t="s">
        <v>829</v>
      </c>
      <c r="F840" t="s">
        <v>1976</v>
      </c>
      <c r="G840" s="18" t="str">
        <f t="shared" si="54"/>
        <v>Catalogo principal</v>
      </c>
      <c r="H840" s="43" t="s">
        <v>121</v>
      </c>
      <c r="I840" s="37" t="s">
        <v>67</v>
      </c>
      <c r="J840" t="s">
        <v>1082</v>
      </c>
      <c r="K840" t="s">
        <v>40</v>
      </c>
      <c r="L840" s="70" t="s">
        <v>21</v>
      </c>
      <c r="M840" s="70" t="s">
        <v>3966</v>
      </c>
      <c r="N840" s="37" t="s">
        <v>67</v>
      </c>
      <c r="O840" s="37" t="s">
        <v>67</v>
      </c>
      <c r="P840" s="37" t="s">
        <v>1976</v>
      </c>
      <c r="Q840" s="75" t="s">
        <v>829</v>
      </c>
      <c r="R840" t="s">
        <v>3691</v>
      </c>
      <c r="S840" s="38">
        <v>412.5</v>
      </c>
      <c r="T840">
        <v>1</v>
      </c>
      <c r="U840">
        <v>0</v>
      </c>
      <c r="V840" s="43">
        <f>SUMIF(ResumenCotizacion!$C:$C,E840,ResumenCotizacion!$P:$P)</f>
        <v>0</v>
      </c>
      <c r="W840" s="68">
        <f>IF(H840="USD",S840*SolCotizacion!$J$18,S840)</f>
        <v>1618439.625</v>
      </c>
      <c r="X840" s="3">
        <f>ROUND(W840/(1-VLOOKUP("Total porcentaje:",ResumenCotizacion!$F:$H,3,0)),2)</f>
        <v>1759173.51</v>
      </c>
      <c r="Y840" s="3">
        <f t="shared" si="55"/>
        <v>0</v>
      </c>
    </row>
    <row r="841" spans="1:25" ht="14.25" x14ac:dyDescent="0.2">
      <c r="A841" s="18" t="str">
        <f t="shared" si="52"/>
        <v>Catalogo principalCSP ACADEMICO6e43db5b-5f2c-4617-b735-0a78e84b7a3e</v>
      </c>
      <c r="B841" s="18" t="str">
        <f t="shared" si="53"/>
        <v>6e43db5b-5f2c-4617-b735-0a78e84b7a3eCSP ACADEMICO</v>
      </c>
      <c r="C841" s="18"/>
      <c r="D841" t="s">
        <v>122</v>
      </c>
      <c r="E841" t="s">
        <v>830</v>
      </c>
      <c r="F841" t="s">
        <v>1976</v>
      </c>
      <c r="G841" s="18" t="str">
        <f t="shared" si="54"/>
        <v>Catalogo principal</v>
      </c>
      <c r="H841" s="43" t="s">
        <v>121</v>
      </c>
      <c r="I841" s="37" t="s">
        <v>67</v>
      </c>
      <c r="J841" t="s">
        <v>1083</v>
      </c>
      <c r="K841" t="s">
        <v>40</v>
      </c>
      <c r="L841" s="70" t="s">
        <v>21</v>
      </c>
      <c r="M841" s="70" t="s">
        <v>3966</v>
      </c>
      <c r="N841" s="37" t="s">
        <v>67</v>
      </c>
      <c r="O841" s="37" t="s">
        <v>67</v>
      </c>
      <c r="P841" s="37" t="s">
        <v>1976</v>
      </c>
      <c r="Q841" s="75" t="s">
        <v>830</v>
      </c>
      <c r="R841" t="s">
        <v>3691</v>
      </c>
      <c r="S841" s="38">
        <v>300</v>
      </c>
      <c r="T841">
        <v>1</v>
      </c>
      <c r="U841">
        <v>0</v>
      </c>
      <c r="V841" s="43">
        <f>SUMIF(ResumenCotizacion!$C:$C,E841,ResumenCotizacion!$P:$P)</f>
        <v>0</v>
      </c>
      <c r="W841" s="68">
        <f>IF(H841="USD",S841*SolCotizacion!$J$18,S841)</f>
        <v>1177047</v>
      </c>
      <c r="X841" s="3">
        <f>ROUND(W841/(1-VLOOKUP("Total porcentaje:",ResumenCotizacion!$F:$H,3,0)),2)</f>
        <v>1279398.9099999999</v>
      </c>
      <c r="Y841" s="3">
        <f t="shared" si="55"/>
        <v>0</v>
      </c>
    </row>
    <row r="842" spans="1:25" ht="14.25" x14ac:dyDescent="0.2">
      <c r="A842" s="18" t="str">
        <f t="shared" si="52"/>
        <v>Catalogo principalCSP ACADEMICO7e0ebe81-fee6-4f09-b901-eb407ef10497</v>
      </c>
      <c r="B842" s="18" t="str">
        <f t="shared" si="53"/>
        <v>7e0ebe81-fee6-4f09-b901-eb407ef10497CSP ACADEMICO</v>
      </c>
      <c r="C842" s="18"/>
      <c r="D842" t="s">
        <v>122</v>
      </c>
      <c r="E842" t="s">
        <v>831</v>
      </c>
      <c r="F842" t="s">
        <v>1976</v>
      </c>
      <c r="G842" s="18" t="str">
        <f t="shared" si="54"/>
        <v>Catalogo principal</v>
      </c>
      <c r="H842" s="43" t="s">
        <v>121</v>
      </c>
      <c r="I842" s="37" t="s">
        <v>67</v>
      </c>
      <c r="J842" t="s">
        <v>1084</v>
      </c>
      <c r="K842" t="s">
        <v>40</v>
      </c>
      <c r="L842" s="70" t="s">
        <v>21</v>
      </c>
      <c r="M842" s="70" t="s">
        <v>3966</v>
      </c>
      <c r="N842" s="37" t="s">
        <v>67</v>
      </c>
      <c r="O842" s="37" t="s">
        <v>67</v>
      </c>
      <c r="P842" s="37" t="s">
        <v>1976</v>
      </c>
      <c r="Q842" s="75" t="s">
        <v>831</v>
      </c>
      <c r="R842" t="s">
        <v>3691</v>
      </c>
      <c r="S842" s="38">
        <v>275</v>
      </c>
      <c r="T842">
        <v>1</v>
      </c>
      <c r="U842">
        <v>0</v>
      </c>
      <c r="V842" s="43">
        <f>SUMIF(ResumenCotizacion!$C:$C,E842,ResumenCotizacion!$P:$P)</f>
        <v>0</v>
      </c>
      <c r="W842" s="68">
        <f>IF(H842="USD",S842*SolCotizacion!$J$18,S842)</f>
        <v>1078959.75</v>
      </c>
      <c r="X842" s="3">
        <f>ROUND(W842/(1-VLOOKUP("Total porcentaje:",ResumenCotizacion!$F:$H,3,0)),2)</f>
        <v>1172782.3400000001</v>
      </c>
      <c r="Y842" s="3">
        <f t="shared" si="55"/>
        <v>0</v>
      </c>
    </row>
    <row r="843" spans="1:25" ht="14.25" x14ac:dyDescent="0.2">
      <c r="A843" s="18" t="str">
        <f t="shared" si="52"/>
        <v>Catalogo principalCSP ACADEMICOc99cc6f6-3fd9-4215-8aa8-bb0b3fd088a0</v>
      </c>
      <c r="B843" s="18" t="str">
        <f t="shared" si="53"/>
        <v>c99cc6f6-3fd9-4215-8aa8-bb0b3fd088a0CSP ACADEMICO</v>
      </c>
      <c r="C843" s="18"/>
      <c r="D843" t="s">
        <v>122</v>
      </c>
      <c r="E843" t="s">
        <v>832</v>
      </c>
      <c r="F843" t="s">
        <v>1976</v>
      </c>
      <c r="G843" s="18" t="str">
        <f t="shared" si="54"/>
        <v>Catalogo principal</v>
      </c>
      <c r="H843" s="43" t="s">
        <v>121</v>
      </c>
      <c r="I843" s="37" t="s">
        <v>67</v>
      </c>
      <c r="J843" t="s">
        <v>1085</v>
      </c>
      <c r="K843" t="s">
        <v>40</v>
      </c>
      <c r="L843" s="70" t="s">
        <v>21</v>
      </c>
      <c r="M843" s="70" t="s">
        <v>3966</v>
      </c>
      <c r="N843" s="37" t="s">
        <v>67</v>
      </c>
      <c r="O843" s="37" t="s">
        <v>67</v>
      </c>
      <c r="P843" s="37" t="s">
        <v>1976</v>
      </c>
      <c r="Q843" s="75" t="s">
        <v>832</v>
      </c>
      <c r="R843" t="s">
        <v>3691</v>
      </c>
      <c r="S843" s="38">
        <v>200</v>
      </c>
      <c r="T843">
        <v>1</v>
      </c>
      <c r="U843">
        <v>0</v>
      </c>
      <c r="V843" s="43">
        <f>SUMIF(ResumenCotizacion!$C:$C,E843,ResumenCotizacion!$P:$P)</f>
        <v>0</v>
      </c>
      <c r="W843" s="68">
        <f>IF(H843="USD",S843*SolCotizacion!$J$18,S843)</f>
        <v>784698</v>
      </c>
      <c r="X843" s="3">
        <f>ROUND(W843/(1-VLOOKUP("Total porcentaje:",ResumenCotizacion!$F:$H,3,0)),2)</f>
        <v>852932.61</v>
      </c>
      <c r="Y843" s="3">
        <f t="shared" si="55"/>
        <v>0</v>
      </c>
    </row>
    <row r="844" spans="1:25" ht="14.25" x14ac:dyDescent="0.2">
      <c r="A844" s="18" t="str">
        <f t="shared" si="52"/>
        <v>Catalogo principalCSP ACADEMICO3b319394-6c41-42a9-b3e1-b75bfe8c5da2</v>
      </c>
      <c r="B844" s="18" t="str">
        <f t="shared" si="53"/>
        <v>3b319394-6c41-42a9-b3e1-b75bfe8c5da2CSP ACADEMICO</v>
      </c>
      <c r="C844" s="18"/>
      <c r="D844" t="s">
        <v>122</v>
      </c>
      <c r="E844" t="s">
        <v>833</v>
      </c>
      <c r="F844" t="s">
        <v>1976</v>
      </c>
      <c r="G844" s="18" t="str">
        <f t="shared" si="54"/>
        <v>Catalogo principal</v>
      </c>
      <c r="H844" s="43" t="s">
        <v>121</v>
      </c>
      <c r="I844" s="37" t="s">
        <v>67</v>
      </c>
      <c r="J844" t="s">
        <v>1086</v>
      </c>
      <c r="K844" t="s">
        <v>40</v>
      </c>
      <c r="L844" s="70" t="s">
        <v>21</v>
      </c>
      <c r="M844" s="70" t="s">
        <v>3966</v>
      </c>
      <c r="N844" s="37" t="s">
        <v>67</v>
      </c>
      <c r="O844" s="37" t="s">
        <v>67</v>
      </c>
      <c r="P844" s="37" t="s">
        <v>1976</v>
      </c>
      <c r="Q844" s="75" t="s">
        <v>833</v>
      </c>
      <c r="R844" t="s">
        <v>3691</v>
      </c>
      <c r="S844" s="38">
        <v>412.5</v>
      </c>
      <c r="T844">
        <v>1</v>
      </c>
      <c r="U844">
        <v>0</v>
      </c>
      <c r="V844" s="43">
        <f>SUMIF(ResumenCotizacion!$C:$C,E844,ResumenCotizacion!$P:$P)</f>
        <v>0</v>
      </c>
      <c r="W844" s="68">
        <f>IF(H844="USD",S844*SolCotizacion!$J$18,S844)</f>
        <v>1618439.625</v>
      </c>
      <c r="X844" s="3">
        <f>ROUND(W844/(1-VLOOKUP("Total porcentaje:",ResumenCotizacion!$F:$H,3,0)),2)</f>
        <v>1759173.51</v>
      </c>
      <c r="Y844" s="3">
        <f t="shared" si="55"/>
        <v>0</v>
      </c>
    </row>
    <row r="845" spans="1:25" ht="14.25" x14ac:dyDescent="0.2">
      <c r="A845" s="18" t="str">
        <f t="shared" si="52"/>
        <v>Catalogo principalCSP ACADEMICO643161bc-f76d-4908-9153-7eeab54c7447</v>
      </c>
      <c r="B845" s="18" t="str">
        <f t="shared" si="53"/>
        <v>643161bc-f76d-4908-9153-7eeab54c7447CSP ACADEMICO</v>
      </c>
      <c r="C845" s="18"/>
      <c r="D845" t="s">
        <v>122</v>
      </c>
      <c r="E845" t="s">
        <v>834</v>
      </c>
      <c r="F845" t="s">
        <v>1976</v>
      </c>
      <c r="G845" s="18" t="str">
        <f t="shared" si="54"/>
        <v>Catalogo principal</v>
      </c>
      <c r="H845" s="43" t="s">
        <v>121</v>
      </c>
      <c r="I845" s="37" t="s">
        <v>67</v>
      </c>
      <c r="J845" t="s">
        <v>1087</v>
      </c>
      <c r="K845" t="s">
        <v>40</v>
      </c>
      <c r="L845" s="70" t="s">
        <v>21</v>
      </c>
      <c r="M845" s="70" t="s">
        <v>3966</v>
      </c>
      <c r="N845" s="37" t="s">
        <v>67</v>
      </c>
      <c r="O845" s="37" t="s">
        <v>67</v>
      </c>
      <c r="P845" s="37" t="s">
        <v>1976</v>
      </c>
      <c r="Q845" s="75" t="s">
        <v>834</v>
      </c>
      <c r="R845" t="s">
        <v>3691</v>
      </c>
      <c r="S845" s="38">
        <v>300</v>
      </c>
      <c r="T845">
        <v>1</v>
      </c>
      <c r="U845">
        <v>0</v>
      </c>
      <c r="V845" s="43">
        <f>SUMIF(ResumenCotizacion!$C:$C,E845,ResumenCotizacion!$P:$P)</f>
        <v>0</v>
      </c>
      <c r="W845" s="68">
        <f>IF(H845="USD",S845*SolCotizacion!$J$18,S845)</f>
        <v>1177047</v>
      </c>
      <c r="X845" s="3">
        <f>ROUND(W845/(1-VLOOKUP("Total porcentaje:",ResumenCotizacion!$F:$H,3,0)),2)</f>
        <v>1279398.9099999999</v>
      </c>
      <c r="Y845" s="3">
        <f t="shared" si="55"/>
        <v>0</v>
      </c>
    </row>
    <row r="846" spans="1:25" ht="14.25" x14ac:dyDescent="0.2">
      <c r="A846" s="18" t="str">
        <f t="shared" si="52"/>
        <v>Catalogo principalCSP ACADEMICO51795973-17c6-41d5-8af3-d3a3d3773230</v>
      </c>
      <c r="B846" s="18" t="str">
        <f t="shared" si="53"/>
        <v>51795973-17c6-41d5-8af3-d3a3d3773230CSP ACADEMICO</v>
      </c>
      <c r="C846" s="18"/>
      <c r="D846" t="s">
        <v>122</v>
      </c>
      <c r="E846" t="s">
        <v>835</v>
      </c>
      <c r="F846" t="s">
        <v>1976</v>
      </c>
      <c r="G846" s="18" t="str">
        <f t="shared" si="54"/>
        <v>Catalogo principal</v>
      </c>
      <c r="H846" s="43" t="s">
        <v>121</v>
      </c>
      <c r="I846" s="37" t="s">
        <v>67</v>
      </c>
      <c r="J846" t="s">
        <v>1088</v>
      </c>
      <c r="K846" t="s">
        <v>40</v>
      </c>
      <c r="L846" s="70" t="s">
        <v>21</v>
      </c>
      <c r="M846" s="70" t="s">
        <v>3966</v>
      </c>
      <c r="N846" s="37" t="s">
        <v>67</v>
      </c>
      <c r="O846" s="37" t="s">
        <v>67</v>
      </c>
      <c r="P846" s="37" t="s">
        <v>1976</v>
      </c>
      <c r="Q846" s="75" t="s">
        <v>835</v>
      </c>
      <c r="R846" t="s">
        <v>3691</v>
      </c>
      <c r="S846" s="38">
        <v>825</v>
      </c>
      <c r="T846">
        <v>1</v>
      </c>
      <c r="U846">
        <v>0</v>
      </c>
      <c r="V846" s="43">
        <f>SUMIF(ResumenCotizacion!$C:$C,E846,ResumenCotizacion!$P:$P)</f>
        <v>0</v>
      </c>
      <c r="W846" s="68">
        <f>IF(H846="USD",S846*SolCotizacion!$J$18,S846)</f>
        <v>3236879.25</v>
      </c>
      <c r="X846" s="3">
        <f>ROUND(W846/(1-VLOOKUP("Total porcentaje:",ResumenCotizacion!$F:$H,3,0)),2)</f>
        <v>3518347.01</v>
      </c>
      <c r="Y846" s="3">
        <f t="shared" si="55"/>
        <v>0</v>
      </c>
    </row>
    <row r="847" spans="1:25" ht="14.25" x14ac:dyDescent="0.2">
      <c r="A847" s="18" t="str">
        <f t="shared" si="52"/>
        <v>Catalogo principalCSP ACADEMICO00b75335-3cce-4b08-acd6-2b795f922137</v>
      </c>
      <c r="B847" s="18" t="str">
        <f t="shared" si="53"/>
        <v>00b75335-3cce-4b08-acd6-2b795f922137CSP ACADEMICO</v>
      </c>
      <c r="C847" s="18"/>
      <c r="D847" t="s">
        <v>122</v>
      </c>
      <c r="E847" t="s">
        <v>836</v>
      </c>
      <c r="F847" t="s">
        <v>1976</v>
      </c>
      <c r="G847" s="18" t="str">
        <f t="shared" si="54"/>
        <v>Catalogo principal</v>
      </c>
      <c r="H847" s="43" t="s">
        <v>121</v>
      </c>
      <c r="I847" s="37" t="s">
        <v>67</v>
      </c>
      <c r="J847" t="s">
        <v>1089</v>
      </c>
      <c r="K847" t="s">
        <v>40</v>
      </c>
      <c r="L847" s="70" t="s">
        <v>21</v>
      </c>
      <c r="M847" s="70" t="s">
        <v>3966</v>
      </c>
      <c r="N847" s="37" t="s">
        <v>67</v>
      </c>
      <c r="O847" s="37" t="s">
        <v>67</v>
      </c>
      <c r="P847" s="37" t="s">
        <v>1976</v>
      </c>
      <c r="Q847" s="75" t="s">
        <v>836</v>
      </c>
      <c r="R847" t="s">
        <v>3691</v>
      </c>
      <c r="S847" s="38">
        <v>600</v>
      </c>
      <c r="T847">
        <v>1</v>
      </c>
      <c r="U847">
        <v>0</v>
      </c>
      <c r="V847" s="43">
        <f>SUMIF(ResumenCotizacion!$C:$C,E847,ResumenCotizacion!$P:$P)</f>
        <v>0</v>
      </c>
      <c r="W847" s="68">
        <f>IF(H847="USD",S847*SolCotizacion!$J$18,S847)</f>
        <v>2354094</v>
      </c>
      <c r="X847" s="3">
        <f>ROUND(W847/(1-VLOOKUP("Total porcentaje:",ResumenCotizacion!$F:$H,3,0)),2)</f>
        <v>2558797.83</v>
      </c>
      <c r="Y847" s="3">
        <f t="shared" si="55"/>
        <v>0</v>
      </c>
    </row>
    <row r="848" spans="1:25" ht="14.25" x14ac:dyDescent="0.2">
      <c r="A848" s="18" t="str">
        <f t="shared" si="52"/>
        <v>Catalogo principalCSP ACADEMICO1ec83327-72dd-481c-acc4-87ab518d5a00</v>
      </c>
      <c r="B848" s="18" t="str">
        <f t="shared" si="53"/>
        <v>1ec83327-72dd-481c-acc4-87ab518d5a00CSP ACADEMICO</v>
      </c>
      <c r="C848" s="18"/>
      <c r="D848" t="s">
        <v>122</v>
      </c>
      <c r="E848" t="s">
        <v>837</v>
      </c>
      <c r="F848" t="s">
        <v>1976</v>
      </c>
      <c r="G848" s="18" t="str">
        <f t="shared" si="54"/>
        <v>Catalogo principal</v>
      </c>
      <c r="H848" s="43" t="s">
        <v>121</v>
      </c>
      <c r="I848" s="37" t="s">
        <v>67</v>
      </c>
      <c r="J848" t="s">
        <v>1316</v>
      </c>
      <c r="K848" t="s">
        <v>40</v>
      </c>
      <c r="L848" s="70" t="s">
        <v>21</v>
      </c>
      <c r="M848" s="70" t="s">
        <v>3966</v>
      </c>
      <c r="N848" s="37" t="s">
        <v>67</v>
      </c>
      <c r="O848" s="37" t="s">
        <v>67</v>
      </c>
      <c r="P848" s="37" t="s">
        <v>1976</v>
      </c>
      <c r="Q848" s="75" t="s">
        <v>837</v>
      </c>
      <c r="R848" t="s">
        <v>3691</v>
      </c>
      <c r="S848" s="38">
        <v>27.5</v>
      </c>
      <c r="T848">
        <v>1</v>
      </c>
      <c r="U848">
        <v>0</v>
      </c>
      <c r="V848" s="43">
        <f>SUMIF(ResumenCotizacion!$C:$C,E848,ResumenCotizacion!$P:$P)</f>
        <v>0</v>
      </c>
      <c r="W848" s="68">
        <f>IF(H848="USD",S848*SolCotizacion!$J$18,S848)</f>
        <v>107895.97499999999</v>
      </c>
      <c r="X848" s="3">
        <f>ROUND(W848/(1-VLOOKUP("Total porcentaje:",ResumenCotizacion!$F:$H,3,0)),2)</f>
        <v>117278.23</v>
      </c>
      <c r="Y848" s="3">
        <f t="shared" si="55"/>
        <v>0</v>
      </c>
    </row>
    <row r="849" spans="1:25" ht="14.25" x14ac:dyDescent="0.2">
      <c r="A849" s="18" t="str">
        <f t="shared" si="52"/>
        <v>Catalogo principalCSP ACADEMICOeca4378b-b97e-4f23-ae73-ef01a63293ed</v>
      </c>
      <c r="B849" s="18" t="str">
        <f t="shared" si="53"/>
        <v>eca4378b-b97e-4f23-ae73-ef01a63293edCSP ACADEMICO</v>
      </c>
      <c r="C849" s="18"/>
      <c r="D849" t="s">
        <v>122</v>
      </c>
      <c r="E849" t="s">
        <v>838</v>
      </c>
      <c r="F849" t="s">
        <v>1976</v>
      </c>
      <c r="G849" s="18" t="str">
        <f t="shared" si="54"/>
        <v>Catalogo principal</v>
      </c>
      <c r="H849" s="43" t="s">
        <v>121</v>
      </c>
      <c r="I849" s="37" t="s">
        <v>67</v>
      </c>
      <c r="J849" t="s">
        <v>1317</v>
      </c>
      <c r="K849" t="s">
        <v>40</v>
      </c>
      <c r="L849" s="70" t="s">
        <v>21</v>
      </c>
      <c r="M849" s="70" t="s">
        <v>3966</v>
      </c>
      <c r="N849" s="37" t="s">
        <v>67</v>
      </c>
      <c r="O849" s="37" t="s">
        <v>67</v>
      </c>
      <c r="P849" s="37" t="s">
        <v>1976</v>
      </c>
      <c r="Q849" s="75" t="s">
        <v>838</v>
      </c>
      <c r="R849" t="s">
        <v>3691</v>
      </c>
      <c r="S849" s="38">
        <v>20</v>
      </c>
      <c r="T849">
        <v>1</v>
      </c>
      <c r="U849">
        <v>0</v>
      </c>
      <c r="V849" s="43">
        <f>SUMIF(ResumenCotizacion!$C:$C,E849,ResumenCotizacion!$P:$P)</f>
        <v>0</v>
      </c>
      <c r="W849" s="68">
        <f>IF(H849="USD",S849*SolCotizacion!$J$18,S849)</f>
        <v>78469.799999999988</v>
      </c>
      <c r="X849" s="3">
        <f>ROUND(W849/(1-VLOOKUP("Total porcentaje:",ResumenCotizacion!$F:$H,3,0)),2)</f>
        <v>85293.26</v>
      </c>
      <c r="Y849" s="3">
        <f t="shared" si="55"/>
        <v>0</v>
      </c>
    </row>
    <row r="850" spans="1:25" ht="14.25" x14ac:dyDescent="0.2">
      <c r="A850" s="18" t="str">
        <f t="shared" si="52"/>
        <v>Catalogo principalCSP ACADEMICOe67fe55c-1e6c-47d7-b8b8-9c7d85c778ff</v>
      </c>
      <c r="B850" s="18" t="str">
        <f t="shared" si="53"/>
        <v>e67fe55c-1e6c-47d7-b8b8-9c7d85c778ffCSP ACADEMICO</v>
      </c>
      <c r="C850" s="18"/>
      <c r="D850" t="s">
        <v>122</v>
      </c>
      <c r="E850" t="s">
        <v>839</v>
      </c>
      <c r="F850" t="s">
        <v>1976</v>
      </c>
      <c r="G850" s="18" t="str">
        <f t="shared" si="54"/>
        <v>Catalogo principal</v>
      </c>
      <c r="H850" s="43" t="s">
        <v>121</v>
      </c>
      <c r="I850" s="37" t="s">
        <v>67</v>
      </c>
      <c r="J850" t="s">
        <v>1318</v>
      </c>
      <c r="K850" t="s">
        <v>40</v>
      </c>
      <c r="L850" s="70" t="s">
        <v>21</v>
      </c>
      <c r="M850" s="70" t="s">
        <v>3966</v>
      </c>
      <c r="N850" s="37" t="s">
        <v>67</v>
      </c>
      <c r="O850" s="37" t="s">
        <v>67</v>
      </c>
      <c r="P850" s="37" t="s">
        <v>1976</v>
      </c>
      <c r="Q850" s="75" t="s">
        <v>839</v>
      </c>
      <c r="R850" t="s">
        <v>3691</v>
      </c>
      <c r="S850" s="38">
        <v>41.3</v>
      </c>
      <c r="T850">
        <v>1</v>
      </c>
      <c r="U850">
        <v>0</v>
      </c>
      <c r="V850" s="43">
        <f>SUMIF(ResumenCotizacion!$C:$C,E850,ResumenCotizacion!$P:$P)</f>
        <v>0</v>
      </c>
      <c r="W850" s="68">
        <f>IF(H850="USD",S850*SolCotizacion!$J$18,S850)</f>
        <v>162040.13699999999</v>
      </c>
      <c r="X850" s="3">
        <f>ROUND(W850/(1-VLOOKUP("Total porcentaje:",ResumenCotizacion!$F:$H,3,0)),2)</f>
        <v>176130.58</v>
      </c>
      <c r="Y850" s="3">
        <f t="shared" si="55"/>
        <v>0</v>
      </c>
    </row>
    <row r="851" spans="1:25" ht="14.25" x14ac:dyDescent="0.2">
      <c r="A851" s="18" t="str">
        <f t="shared" si="52"/>
        <v>Catalogo principalCSP ACADEMICO16fa20c0-cecd-422d-9cb6-dad535d7ee9f</v>
      </c>
      <c r="B851" s="18" t="str">
        <f t="shared" si="53"/>
        <v>16fa20c0-cecd-422d-9cb6-dad535d7ee9fCSP ACADEMICO</v>
      </c>
      <c r="C851" s="18"/>
      <c r="D851" t="s">
        <v>122</v>
      </c>
      <c r="E851" t="s">
        <v>840</v>
      </c>
      <c r="F851" t="s">
        <v>1976</v>
      </c>
      <c r="G851" s="18" t="str">
        <f t="shared" si="54"/>
        <v>Catalogo principal</v>
      </c>
      <c r="H851" s="43" t="s">
        <v>121</v>
      </c>
      <c r="I851" s="37" t="s">
        <v>67</v>
      </c>
      <c r="J851" t="s">
        <v>1319</v>
      </c>
      <c r="K851" t="s">
        <v>40</v>
      </c>
      <c r="L851" s="70" t="s">
        <v>21</v>
      </c>
      <c r="M851" s="70" t="s">
        <v>3966</v>
      </c>
      <c r="N851" s="37" t="s">
        <v>67</v>
      </c>
      <c r="O851" s="37" t="s">
        <v>67</v>
      </c>
      <c r="P851" s="37" t="s">
        <v>1976</v>
      </c>
      <c r="Q851" s="75" t="s">
        <v>840</v>
      </c>
      <c r="R851" t="s">
        <v>3691</v>
      </c>
      <c r="S851" s="38">
        <v>30</v>
      </c>
      <c r="T851">
        <v>1</v>
      </c>
      <c r="U851">
        <v>0</v>
      </c>
      <c r="V851" s="43">
        <f>SUMIF(ResumenCotizacion!$C:$C,E851,ResumenCotizacion!$P:$P)</f>
        <v>0</v>
      </c>
      <c r="W851" s="68">
        <f>IF(H851="USD",S851*SolCotizacion!$J$18,S851)</f>
        <v>117704.7</v>
      </c>
      <c r="X851" s="3">
        <f>ROUND(W851/(1-VLOOKUP("Total porcentaje:",ResumenCotizacion!$F:$H,3,0)),2)</f>
        <v>127939.89</v>
      </c>
      <c r="Y851" s="3">
        <f t="shared" si="55"/>
        <v>0</v>
      </c>
    </row>
    <row r="852" spans="1:25" ht="14.25" x14ac:dyDescent="0.2">
      <c r="A852" s="18" t="str">
        <f t="shared" si="52"/>
        <v>Catalogo principalCSP ACADEMICOf2871ea5-b26e-4a13-8d3a-6a1dda820c72</v>
      </c>
      <c r="B852" s="18" t="str">
        <f t="shared" si="53"/>
        <v>f2871ea5-b26e-4a13-8d3a-6a1dda820c72CSP ACADEMICO</v>
      </c>
      <c r="C852" s="18"/>
      <c r="D852" t="s">
        <v>122</v>
      </c>
      <c r="E852" t="s">
        <v>841</v>
      </c>
      <c r="F852" t="s">
        <v>1976</v>
      </c>
      <c r="G852" s="18" t="str">
        <f t="shared" si="54"/>
        <v>Catalogo principal</v>
      </c>
      <c r="H852" s="43" t="s">
        <v>121</v>
      </c>
      <c r="I852" s="37" t="s">
        <v>67</v>
      </c>
      <c r="J852" t="s">
        <v>1320</v>
      </c>
      <c r="K852" t="s">
        <v>40</v>
      </c>
      <c r="L852" s="70" t="s">
        <v>21</v>
      </c>
      <c r="M852" s="70" t="s">
        <v>3966</v>
      </c>
      <c r="N852" s="37" t="s">
        <v>67</v>
      </c>
      <c r="O852" s="37" t="s">
        <v>67</v>
      </c>
      <c r="P852" s="37" t="s">
        <v>1976</v>
      </c>
      <c r="Q852" s="75" t="s">
        <v>841</v>
      </c>
      <c r="R852" t="s">
        <v>3691</v>
      </c>
      <c r="S852" s="38">
        <v>742.5</v>
      </c>
      <c r="T852">
        <v>1</v>
      </c>
      <c r="U852">
        <v>0</v>
      </c>
      <c r="V852" s="43">
        <f>SUMIF(ResumenCotizacion!$C:$C,E852,ResumenCotizacion!$P:$P)</f>
        <v>0</v>
      </c>
      <c r="W852" s="68">
        <f>IF(H852="USD",S852*SolCotizacion!$J$18,S852)</f>
        <v>2913191.3249999997</v>
      </c>
      <c r="X852" s="3">
        <f>ROUND(W852/(1-VLOOKUP("Total porcentaje:",ResumenCotizacion!$F:$H,3,0)),2)</f>
        <v>3166512.31</v>
      </c>
      <c r="Y852" s="3">
        <f t="shared" si="55"/>
        <v>0</v>
      </c>
    </row>
    <row r="853" spans="1:25" ht="14.25" x14ac:dyDescent="0.2">
      <c r="A853" s="18" t="str">
        <f t="shared" si="52"/>
        <v>Catalogo principalCSP ACADEMICO76642878-563b-4b30-9c9a-f7049b853743</v>
      </c>
      <c r="B853" s="18" t="str">
        <f t="shared" si="53"/>
        <v>76642878-563b-4b30-9c9a-f7049b853743CSP ACADEMICO</v>
      </c>
      <c r="C853" s="18"/>
      <c r="D853" t="s">
        <v>122</v>
      </c>
      <c r="E853" t="s">
        <v>842</v>
      </c>
      <c r="F853" t="s">
        <v>1976</v>
      </c>
      <c r="G853" s="18" t="str">
        <f t="shared" si="54"/>
        <v>Catalogo principal</v>
      </c>
      <c r="H853" s="43" t="s">
        <v>121</v>
      </c>
      <c r="I853" s="37" t="s">
        <v>67</v>
      </c>
      <c r="J853" t="s">
        <v>1321</v>
      </c>
      <c r="K853" t="s">
        <v>40</v>
      </c>
      <c r="L853" s="70" t="s">
        <v>21</v>
      </c>
      <c r="M853" s="70" t="s">
        <v>3966</v>
      </c>
      <c r="N853" s="37" t="s">
        <v>67</v>
      </c>
      <c r="O853" s="37" t="s">
        <v>67</v>
      </c>
      <c r="P853" s="37" t="s">
        <v>1976</v>
      </c>
      <c r="Q853" s="75" t="s">
        <v>842</v>
      </c>
      <c r="R853" t="s">
        <v>3691</v>
      </c>
      <c r="S853" s="38">
        <v>2227.5</v>
      </c>
      <c r="T853">
        <v>1</v>
      </c>
      <c r="U853">
        <v>0</v>
      </c>
      <c r="V853" s="43">
        <f>SUMIF(ResumenCotizacion!$C:$C,E853,ResumenCotizacion!$P:$P)</f>
        <v>0</v>
      </c>
      <c r="W853" s="68">
        <f>IF(H853="USD",S853*SolCotizacion!$J$18,S853)</f>
        <v>8739573.9749999996</v>
      </c>
      <c r="X853" s="3">
        <f>ROUND(W853/(1-VLOOKUP("Total porcentaje:",ResumenCotizacion!$F:$H,3,0)),2)</f>
        <v>9499536.9299999997</v>
      </c>
      <c r="Y853" s="3">
        <f t="shared" si="55"/>
        <v>0</v>
      </c>
    </row>
    <row r="854" spans="1:25" ht="14.25" x14ac:dyDescent="0.2">
      <c r="A854" s="18" t="str">
        <f t="shared" si="52"/>
        <v>Catalogo principalCSP ACADEMICOc7bcf2b6-7558-4013-ac24-5f4db30df525</v>
      </c>
      <c r="B854" s="18" t="str">
        <f t="shared" si="53"/>
        <v>c7bcf2b6-7558-4013-ac24-5f4db30df525CSP ACADEMICO</v>
      </c>
      <c r="C854" s="18"/>
      <c r="D854" t="s">
        <v>122</v>
      </c>
      <c r="E854" t="s">
        <v>843</v>
      </c>
      <c r="F854" t="s">
        <v>1976</v>
      </c>
      <c r="G854" s="18" t="str">
        <f t="shared" si="54"/>
        <v>Catalogo principal</v>
      </c>
      <c r="H854" s="43" t="s">
        <v>121</v>
      </c>
      <c r="I854" s="37" t="s">
        <v>67</v>
      </c>
      <c r="J854" t="s">
        <v>1322</v>
      </c>
      <c r="K854" t="s">
        <v>40</v>
      </c>
      <c r="L854" s="70" t="s">
        <v>21</v>
      </c>
      <c r="M854" s="70" t="s">
        <v>3966</v>
      </c>
      <c r="N854" s="37" t="s">
        <v>67</v>
      </c>
      <c r="O854" s="37" t="s">
        <v>67</v>
      </c>
      <c r="P854" s="37" t="s">
        <v>1976</v>
      </c>
      <c r="Q854" s="75" t="s">
        <v>843</v>
      </c>
      <c r="R854" t="s">
        <v>3691</v>
      </c>
      <c r="S854" s="38">
        <v>4345</v>
      </c>
      <c r="T854">
        <v>1</v>
      </c>
      <c r="U854">
        <v>0</v>
      </c>
      <c r="V854" s="43">
        <f>SUMIF(ResumenCotizacion!$C:$C,E854,ResumenCotizacion!$P:$P)</f>
        <v>0</v>
      </c>
      <c r="W854" s="68">
        <f>IF(H854="USD",S854*SolCotizacion!$J$18,S854)</f>
        <v>17047564.050000001</v>
      </c>
      <c r="X854" s="3">
        <f>ROUND(W854/(1-VLOOKUP("Total porcentaje:",ResumenCotizacion!$F:$H,3,0)),2)</f>
        <v>18529960.920000002</v>
      </c>
      <c r="Y854" s="3">
        <f t="shared" si="55"/>
        <v>0</v>
      </c>
    </row>
    <row r="855" spans="1:25" ht="14.25" x14ac:dyDescent="0.2">
      <c r="A855" s="18" t="str">
        <f t="shared" si="52"/>
        <v>Catalogo principalCSP ACADEMICO435f5608-fdf6-4413-a0f1-26b7d2c01cbd</v>
      </c>
      <c r="B855" s="18" t="str">
        <f t="shared" si="53"/>
        <v>435f5608-fdf6-4413-a0f1-26b7d2c01cbdCSP ACADEMICO</v>
      </c>
      <c r="C855" s="18"/>
      <c r="D855" t="s">
        <v>122</v>
      </c>
      <c r="E855" t="s">
        <v>844</v>
      </c>
      <c r="F855" t="s">
        <v>1976</v>
      </c>
      <c r="G855" s="18" t="str">
        <f t="shared" si="54"/>
        <v>Catalogo principal</v>
      </c>
      <c r="H855" s="43" t="s">
        <v>121</v>
      </c>
      <c r="I855" s="37" t="s">
        <v>67</v>
      </c>
      <c r="J855" t="s">
        <v>1323</v>
      </c>
      <c r="K855" t="s">
        <v>40</v>
      </c>
      <c r="L855" s="70" t="s">
        <v>21</v>
      </c>
      <c r="M855" s="70" t="s">
        <v>3966</v>
      </c>
      <c r="N855" s="37" t="s">
        <v>67</v>
      </c>
      <c r="O855" s="37" t="s">
        <v>67</v>
      </c>
      <c r="P855" s="37" t="s">
        <v>1976</v>
      </c>
      <c r="Q855" s="75" t="s">
        <v>844</v>
      </c>
      <c r="R855" t="s">
        <v>3691</v>
      </c>
      <c r="S855" s="38">
        <v>6600</v>
      </c>
      <c r="T855">
        <v>1</v>
      </c>
      <c r="U855">
        <v>0</v>
      </c>
      <c r="V855" s="43">
        <f>SUMIF(ResumenCotizacion!$C:$C,E855,ResumenCotizacion!$P:$P)</f>
        <v>0</v>
      </c>
      <c r="W855" s="68">
        <f>IF(H855="USD",S855*SolCotizacion!$J$18,S855)</f>
        <v>25895034</v>
      </c>
      <c r="X855" s="3">
        <f>ROUND(W855/(1-VLOOKUP("Total porcentaje:",ResumenCotizacion!$F:$H,3,0)),2)</f>
        <v>28146776.09</v>
      </c>
      <c r="Y855" s="3">
        <f t="shared" si="55"/>
        <v>0</v>
      </c>
    </row>
    <row r="856" spans="1:25" ht="14.25" x14ac:dyDescent="0.2">
      <c r="A856" s="18" t="str">
        <f t="shared" si="52"/>
        <v>Catalogo principalCSP ACADEMICOdeb36286-e996-4b13-9c73-6394989e502c</v>
      </c>
      <c r="B856" s="18" t="str">
        <f t="shared" si="53"/>
        <v>deb36286-e996-4b13-9c73-6394989e502cCSP ACADEMICO</v>
      </c>
      <c r="C856" s="18"/>
      <c r="D856" t="s">
        <v>122</v>
      </c>
      <c r="E856" t="s">
        <v>845</v>
      </c>
      <c r="F856" t="s">
        <v>1976</v>
      </c>
      <c r="G856" s="18" t="str">
        <f t="shared" si="54"/>
        <v>Catalogo principal</v>
      </c>
      <c r="H856" s="43" t="s">
        <v>121</v>
      </c>
      <c r="I856" s="37" t="s">
        <v>67</v>
      </c>
      <c r="J856" t="s">
        <v>1090</v>
      </c>
      <c r="K856" t="s">
        <v>40</v>
      </c>
      <c r="L856" s="70" t="s">
        <v>21</v>
      </c>
      <c r="M856" s="70" t="s">
        <v>3966</v>
      </c>
      <c r="N856" s="37" t="s">
        <v>67</v>
      </c>
      <c r="O856" s="37" t="s">
        <v>67</v>
      </c>
      <c r="P856" s="37" t="s">
        <v>1976</v>
      </c>
      <c r="Q856" s="75" t="s">
        <v>845</v>
      </c>
      <c r="R856" t="s">
        <v>3691</v>
      </c>
      <c r="S856" s="38">
        <v>11</v>
      </c>
      <c r="T856">
        <v>1</v>
      </c>
      <c r="U856">
        <v>0</v>
      </c>
      <c r="V856" s="43">
        <f>SUMIF(ResumenCotizacion!$C:$C,E856,ResumenCotizacion!$P:$P)</f>
        <v>0</v>
      </c>
      <c r="W856" s="68">
        <f>IF(H856="USD",S856*SolCotizacion!$J$18,S856)</f>
        <v>43158.39</v>
      </c>
      <c r="X856" s="3">
        <f>ROUND(W856/(1-VLOOKUP("Total porcentaje:",ResumenCotizacion!$F:$H,3,0)),2)</f>
        <v>46911.29</v>
      </c>
      <c r="Y856" s="3">
        <f t="shared" si="55"/>
        <v>0</v>
      </c>
    </row>
    <row r="857" spans="1:25" ht="14.25" x14ac:dyDescent="0.2">
      <c r="A857" s="18" t="str">
        <f t="shared" si="52"/>
        <v>Catalogo principalCSP ACADEMICO811466cf-81e6-4d7b-9ff8-652819453fb6</v>
      </c>
      <c r="B857" s="18" t="str">
        <f t="shared" si="53"/>
        <v>811466cf-81e6-4d7b-9ff8-652819453fb6CSP ACADEMICO</v>
      </c>
      <c r="C857" s="18"/>
      <c r="D857" t="s">
        <v>122</v>
      </c>
      <c r="E857" t="s">
        <v>846</v>
      </c>
      <c r="F857" t="s">
        <v>1976</v>
      </c>
      <c r="G857" s="18" t="str">
        <f t="shared" si="54"/>
        <v>Catalogo principal</v>
      </c>
      <c r="H857" s="43" t="s">
        <v>121</v>
      </c>
      <c r="I857" s="37" t="s">
        <v>67</v>
      </c>
      <c r="J857" t="s">
        <v>1091</v>
      </c>
      <c r="K857" t="s">
        <v>40</v>
      </c>
      <c r="L857" s="70" t="s">
        <v>21</v>
      </c>
      <c r="M857" s="70" t="s">
        <v>3966</v>
      </c>
      <c r="N857" s="37" t="s">
        <v>67</v>
      </c>
      <c r="O857" s="37" t="s">
        <v>67</v>
      </c>
      <c r="P857" s="37" t="s">
        <v>1976</v>
      </c>
      <c r="Q857" s="75" t="s">
        <v>846</v>
      </c>
      <c r="R857" t="s">
        <v>3691</v>
      </c>
      <c r="S857" s="38">
        <v>8</v>
      </c>
      <c r="T857">
        <v>1</v>
      </c>
      <c r="U857">
        <v>0</v>
      </c>
      <c r="V857" s="43">
        <f>SUMIF(ResumenCotizacion!$C:$C,E857,ResumenCotizacion!$P:$P)</f>
        <v>0</v>
      </c>
      <c r="W857" s="68">
        <f>IF(H857="USD",S857*SolCotizacion!$J$18,S857)</f>
        <v>31387.919999999998</v>
      </c>
      <c r="X857" s="3">
        <f>ROUND(W857/(1-VLOOKUP("Total porcentaje:",ResumenCotizacion!$F:$H,3,0)),2)</f>
        <v>34117.300000000003</v>
      </c>
      <c r="Y857" s="3">
        <f t="shared" si="55"/>
        <v>0</v>
      </c>
    </row>
    <row r="858" spans="1:25" ht="14.25" x14ac:dyDescent="0.2">
      <c r="A858" s="18" t="str">
        <f t="shared" si="52"/>
        <v>Catalogo principalCSP ACADEMICOc3e6d9c3-5eff-4a1d-9369-dda3f11a7713</v>
      </c>
      <c r="B858" s="18" t="str">
        <f t="shared" si="53"/>
        <v>c3e6d9c3-5eff-4a1d-9369-dda3f11a7713CSP ACADEMICO</v>
      </c>
      <c r="C858" s="18"/>
      <c r="D858" t="s">
        <v>122</v>
      </c>
      <c r="E858" t="s">
        <v>847</v>
      </c>
      <c r="F858" t="s">
        <v>1976</v>
      </c>
      <c r="G858" s="18" t="str">
        <f t="shared" si="54"/>
        <v>Catalogo principal</v>
      </c>
      <c r="H858" s="43" t="s">
        <v>121</v>
      </c>
      <c r="I858" s="37" t="s">
        <v>67</v>
      </c>
      <c r="J858" t="s">
        <v>1092</v>
      </c>
      <c r="K858" t="s">
        <v>40</v>
      </c>
      <c r="L858" s="70" t="s">
        <v>21</v>
      </c>
      <c r="M858" s="70" t="s">
        <v>3966</v>
      </c>
      <c r="N858" s="37" t="s">
        <v>67</v>
      </c>
      <c r="O858" s="37" t="s">
        <v>67</v>
      </c>
      <c r="P858" s="37" t="s">
        <v>1976</v>
      </c>
      <c r="Q858" s="75" t="s">
        <v>847</v>
      </c>
      <c r="R858" t="s">
        <v>3691</v>
      </c>
      <c r="S858" s="38">
        <v>35.799999999999997</v>
      </c>
      <c r="T858">
        <v>1</v>
      </c>
      <c r="U858">
        <v>0</v>
      </c>
      <c r="V858" s="43">
        <f>SUMIF(ResumenCotizacion!$C:$C,E858,ResumenCotizacion!$P:$P)</f>
        <v>0</v>
      </c>
      <c r="W858" s="68">
        <f>IF(H858="USD",S858*SolCotizacion!$J$18,S858)</f>
        <v>140460.94199999998</v>
      </c>
      <c r="X858" s="3">
        <f>ROUND(W858/(1-VLOOKUP("Total porcentaje:",ResumenCotizacion!$F:$H,3,0)),2)</f>
        <v>152674.94</v>
      </c>
      <c r="Y858" s="3">
        <f t="shared" si="55"/>
        <v>0</v>
      </c>
    </row>
    <row r="859" spans="1:25" ht="14.25" x14ac:dyDescent="0.2">
      <c r="A859" s="18" t="str">
        <f t="shared" si="52"/>
        <v>Catalogo principalCSP ACADEMICOce6ebefa-cbed-4c61-9aa3-f88057bf1fe3</v>
      </c>
      <c r="B859" s="18" t="str">
        <f t="shared" si="53"/>
        <v>ce6ebefa-cbed-4c61-9aa3-f88057bf1fe3CSP ACADEMICO</v>
      </c>
      <c r="C859" s="18"/>
      <c r="D859" t="s">
        <v>122</v>
      </c>
      <c r="E859" t="s">
        <v>848</v>
      </c>
      <c r="F859" t="s">
        <v>1976</v>
      </c>
      <c r="G859" s="18" t="str">
        <f t="shared" si="54"/>
        <v>Catalogo principal</v>
      </c>
      <c r="H859" s="43" t="s">
        <v>121</v>
      </c>
      <c r="I859" s="37" t="s">
        <v>67</v>
      </c>
      <c r="J859" t="s">
        <v>1093</v>
      </c>
      <c r="K859" t="s">
        <v>40</v>
      </c>
      <c r="L859" s="70" t="s">
        <v>21</v>
      </c>
      <c r="M859" s="70" t="s">
        <v>3966</v>
      </c>
      <c r="N859" s="37" t="s">
        <v>67</v>
      </c>
      <c r="O859" s="37" t="s">
        <v>67</v>
      </c>
      <c r="P859" s="37" t="s">
        <v>1976</v>
      </c>
      <c r="Q859" s="75" t="s">
        <v>848</v>
      </c>
      <c r="R859" t="s">
        <v>3691</v>
      </c>
      <c r="S859" s="38">
        <v>26</v>
      </c>
      <c r="T859">
        <v>1</v>
      </c>
      <c r="U859">
        <v>0</v>
      </c>
      <c r="V859" s="43">
        <f>SUMIF(ResumenCotizacion!$C:$C,E859,ResumenCotizacion!$P:$P)</f>
        <v>0</v>
      </c>
      <c r="W859" s="68">
        <f>IF(H859="USD",S859*SolCotizacion!$J$18,S859)</f>
        <v>102010.73999999999</v>
      </c>
      <c r="X859" s="3">
        <f>ROUND(W859/(1-VLOOKUP("Total porcentaje:",ResumenCotizacion!$F:$H,3,0)),2)</f>
        <v>110881.24</v>
      </c>
      <c r="Y859" s="3">
        <f t="shared" si="55"/>
        <v>0</v>
      </c>
    </row>
    <row r="860" spans="1:25" ht="14.25" x14ac:dyDescent="0.2">
      <c r="A860" s="18" t="str">
        <f t="shared" si="52"/>
        <v>Catalogo principalCSP ACADEMICO6df75c54-9475-468e-b0b5-359519116126</v>
      </c>
      <c r="B860" s="18" t="str">
        <f t="shared" si="53"/>
        <v>6df75c54-9475-468e-b0b5-359519116126CSP ACADEMICO</v>
      </c>
      <c r="C860" s="18"/>
      <c r="D860" t="s">
        <v>122</v>
      </c>
      <c r="E860" t="s">
        <v>849</v>
      </c>
      <c r="F860" t="s">
        <v>1976</v>
      </c>
      <c r="G860" s="18" t="str">
        <f t="shared" si="54"/>
        <v>Catalogo principal</v>
      </c>
      <c r="H860" s="43" t="s">
        <v>121</v>
      </c>
      <c r="I860" s="37" t="s">
        <v>67</v>
      </c>
      <c r="J860" t="s">
        <v>1094</v>
      </c>
      <c r="K860" t="s">
        <v>40</v>
      </c>
      <c r="L860" s="70" t="s">
        <v>21</v>
      </c>
      <c r="M860" s="70" t="s">
        <v>3966</v>
      </c>
      <c r="N860" s="37" t="s">
        <v>67</v>
      </c>
      <c r="O860" s="37" t="s">
        <v>67</v>
      </c>
      <c r="P860" s="37" t="s">
        <v>1976</v>
      </c>
      <c r="Q860" s="75" t="s">
        <v>849</v>
      </c>
      <c r="R860" t="s">
        <v>3691</v>
      </c>
      <c r="S860" s="38">
        <v>11</v>
      </c>
      <c r="T860">
        <v>1</v>
      </c>
      <c r="U860">
        <v>0</v>
      </c>
      <c r="V860" s="43">
        <f>SUMIF(ResumenCotizacion!$C:$C,E860,ResumenCotizacion!$P:$P)</f>
        <v>0</v>
      </c>
      <c r="W860" s="68">
        <f>IF(H860="USD",S860*SolCotizacion!$J$18,S860)</f>
        <v>43158.39</v>
      </c>
      <c r="X860" s="3">
        <f>ROUND(W860/(1-VLOOKUP("Total porcentaje:",ResumenCotizacion!$F:$H,3,0)),2)</f>
        <v>46911.29</v>
      </c>
      <c r="Y860" s="3">
        <f t="shared" si="55"/>
        <v>0</v>
      </c>
    </row>
    <row r="861" spans="1:25" ht="14.25" x14ac:dyDescent="0.2">
      <c r="A861" s="18" t="str">
        <f t="shared" si="52"/>
        <v>Catalogo principalCSP ACADEMICOa8960b8b-3fe5-4349-8ffd-b119696c771f</v>
      </c>
      <c r="B861" s="18" t="str">
        <f t="shared" si="53"/>
        <v>a8960b8b-3fe5-4349-8ffd-b119696c771fCSP ACADEMICO</v>
      </c>
      <c r="C861" s="18"/>
      <c r="D861" t="s">
        <v>122</v>
      </c>
      <c r="E861" t="s">
        <v>850</v>
      </c>
      <c r="F861" t="s">
        <v>1976</v>
      </c>
      <c r="G861" s="18" t="str">
        <f t="shared" si="54"/>
        <v>Catalogo principal</v>
      </c>
      <c r="H861" s="43" t="s">
        <v>121</v>
      </c>
      <c r="I861" s="37" t="s">
        <v>67</v>
      </c>
      <c r="J861" t="s">
        <v>1095</v>
      </c>
      <c r="K861" t="s">
        <v>40</v>
      </c>
      <c r="L861" s="70" t="s">
        <v>21</v>
      </c>
      <c r="M861" s="70" t="s">
        <v>3966</v>
      </c>
      <c r="N861" s="37" t="s">
        <v>67</v>
      </c>
      <c r="O861" s="37" t="s">
        <v>67</v>
      </c>
      <c r="P861" s="37" t="s">
        <v>1976</v>
      </c>
      <c r="Q861" s="75" t="s">
        <v>850</v>
      </c>
      <c r="R861" t="s">
        <v>3691</v>
      </c>
      <c r="S861" s="38">
        <v>8</v>
      </c>
      <c r="T861">
        <v>1</v>
      </c>
      <c r="U861">
        <v>0</v>
      </c>
      <c r="V861" s="43">
        <f>SUMIF(ResumenCotizacion!$C:$C,E861,ResumenCotizacion!$P:$P)</f>
        <v>0</v>
      </c>
      <c r="W861" s="68">
        <f>IF(H861="USD",S861*SolCotizacion!$J$18,S861)</f>
        <v>31387.919999999998</v>
      </c>
      <c r="X861" s="3">
        <f>ROUND(W861/(1-VLOOKUP("Total porcentaje:",ResumenCotizacion!$F:$H,3,0)),2)</f>
        <v>34117.300000000003</v>
      </c>
      <c r="Y861" s="3">
        <f t="shared" si="55"/>
        <v>0</v>
      </c>
    </row>
    <row r="862" spans="1:25" ht="14.25" x14ac:dyDescent="0.2">
      <c r="A862" s="18" t="str">
        <f t="shared" si="52"/>
        <v>Catalogo principalCSP ACADEMICO512f56e6-9f94-4345-8a5b-fb74420c7857</v>
      </c>
      <c r="B862" s="18" t="str">
        <f t="shared" si="53"/>
        <v>512f56e6-9f94-4345-8a5b-fb74420c7857CSP ACADEMICO</v>
      </c>
      <c r="C862" s="18"/>
      <c r="D862" t="s">
        <v>122</v>
      </c>
      <c r="E862" t="s">
        <v>851</v>
      </c>
      <c r="F862" t="s">
        <v>1976</v>
      </c>
      <c r="G862" s="18" t="str">
        <f t="shared" si="54"/>
        <v>Catalogo principal</v>
      </c>
      <c r="H862" s="43" t="s">
        <v>121</v>
      </c>
      <c r="I862" s="37" t="s">
        <v>67</v>
      </c>
      <c r="J862" t="s">
        <v>1096</v>
      </c>
      <c r="K862" t="s">
        <v>40</v>
      </c>
      <c r="L862" s="70" t="s">
        <v>21</v>
      </c>
      <c r="M862" s="70" t="s">
        <v>3966</v>
      </c>
      <c r="N862" s="37" t="s">
        <v>67</v>
      </c>
      <c r="O862" s="37" t="s">
        <v>67</v>
      </c>
      <c r="P862" s="37" t="s">
        <v>1976</v>
      </c>
      <c r="Q862" s="75" t="s">
        <v>851</v>
      </c>
      <c r="R862" t="s">
        <v>3691</v>
      </c>
      <c r="S862" s="38">
        <v>52.3</v>
      </c>
      <c r="T862">
        <v>1</v>
      </c>
      <c r="U862">
        <v>0</v>
      </c>
      <c r="V862" s="43">
        <f>SUMIF(ResumenCotizacion!$C:$C,E862,ResumenCotizacion!$P:$P)</f>
        <v>0</v>
      </c>
      <c r="W862" s="68">
        <f>IF(H862="USD",S862*SolCotizacion!$J$18,S862)</f>
        <v>205198.52699999997</v>
      </c>
      <c r="X862" s="3">
        <f>ROUND(W862/(1-VLOOKUP("Total porcentaje:",ResumenCotizacion!$F:$H,3,0)),2)</f>
        <v>223041.88</v>
      </c>
      <c r="Y862" s="3">
        <f t="shared" si="55"/>
        <v>0</v>
      </c>
    </row>
    <row r="863" spans="1:25" ht="14.25" x14ac:dyDescent="0.2">
      <c r="A863" s="18" t="str">
        <f t="shared" si="52"/>
        <v>Catalogo principalCSP ACADEMICOc0fadb1c-9940-4405-9c28-2ed7405cb01b</v>
      </c>
      <c r="B863" s="18" t="str">
        <f t="shared" si="53"/>
        <v>c0fadb1c-9940-4405-9c28-2ed7405cb01bCSP ACADEMICO</v>
      </c>
      <c r="C863" s="18"/>
      <c r="D863" t="s">
        <v>122</v>
      </c>
      <c r="E863" t="s">
        <v>852</v>
      </c>
      <c r="F863" t="s">
        <v>1976</v>
      </c>
      <c r="G863" s="18" t="str">
        <f t="shared" si="54"/>
        <v>Catalogo principal</v>
      </c>
      <c r="H863" s="43" t="s">
        <v>121</v>
      </c>
      <c r="I863" s="37" t="s">
        <v>67</v>
      </c>
      <c r="J863" t="s">
        <v>1097</v>
      </c>
      <c r="K863" t="s">
        <v>40</v>
      </c>
      <c r="L863" s="70" t="s">
        <v>21</v>
      </c>
      <c r="M863" s="70" t="s">
        <v>3966</v>
      </c>
      <c r="N863" s="37" t="s">
        <v>67</v>
      </c>
      <c r="O863" s="37" t="s">
        <v>67</v>
      </c>
      <c r="P863" s="37" t="s">
        <v>1976</v>
      </c>
      <c r="Q863" s="75" t="s">
        <v>852</v>
      </c>
      <c r="R863" t="s">
        <v>3691</v>
      </c>
      <c r="S863" s="38">
        <v>79.7</v>
      </c>
      <c r="T863">
        <v>1</v>
      </c>
      <c r="U863">
        <v>0</v>
      </c>
      <c r="V863" s="43">
        <f>SUMIF(ResumenCotizacion!$C:$C,E863,ResumenCotizacion!$P:$P)</f>
        <v>0</v>
      </c>
      <c r="W863" s="68">
        <f>IF(H863="USD",S863*SolCotizacion!$J$18,S863)</f>
        <v>312702.15299999999</v>
      </c>
      <c r="X863" s="3">
        <f>ROUND(W863/(1-VLOOKUP("Total porcentaje:",ResumenCotizacion!$F:$H,3,0)),2)</f>
        <v>339893.64</v>
      </c>
      <c r="Y863" s="3">
        <f t="shared" si="55"/>
        <v>0</v>
      </c>
    </row>
    <row r="864" spans="1:25" ht="14.25" x14ac:dyDescent="0.2">
      <c r="A864" s="18" t="str">
        <f t="shared" si="52"/>
        <v>Catalogo principalCSP ACADEMICO82fd9a89-80aa-4870-a145-ea50564b1a2c</v>
      </c>
      <c r="B864" s="18" t="str">
        <f t="shared" si="53"/>
        <v>82fd9a89-80aa-4870-a145-ea50564b1a2cCSP ACADEMICO</v>
      </c>
      <c r="C864" s="18"/>
      <c r="D864" t="s">
        <v>122</v>
      </c>
      <c r="E864" t="s">
        <v>853</v>
      </c>
      <c r="F864" t="s">
        <v>1976</v>
      </c>
      <c r="G864" s="18" t="str">
        <f t="shared" si="54"/>
        <v>Catalogo principal</v>
      </c>
      <c r="H864" s="43" t="s">
        <v>121</v>
      </c>
      <c r="I864" s="37" t="s">
        <v>67</v>
      </c>
      <c r="J864" t="s">
        <v>1098</v>
      </c>
      <c r="K864" t="s">
        <v>40</v>
      </c>
      <c r="L864" s="70" t="s">
        <v>21</v>
      </c>
      <c r="M864" s="70" t="s">
        <v>3966</v>
      </c>
      <c r="N864" s="37" t="s">
        <v>67</v>
      </c>
      <c r="O864" s="37" t="s">
        <v>67</v>
      </c>
      <c r="P864" s="37" t="s">
        <v>1976</v>
      </c>
      <c r="Q864" s="75" t="s">
        <v>853</v>
      </c>
      <c r="R864" t="s">
        <v>3691</v>
      </c>
      <c r="S864" s="38">
        <v>38</v>
      </c>
      <c r="T864">
        <v>1</v>
      </c>
      <c r="U864">
        <v>0</v>
      </c>
      <c r="V864" s="43">
        <f>SUMIF(ResumenCotizacion!$C:$C,E864,ResumenCotizacion!$P:$P)</f>
        <v>0</v>
      </c>
      <c r="W864" s="68">
        <f>IF(H864="USD",S864*SolCotizacion!$J$18,S864)</f>
        <v>149092.62</v>
      </c>
      <c r="X864" s="3">
        <f>ROUND(W864/(1-VLOOKUP("Total porcentaje:",ResumenCotizacion!$F:$H,3,0)),2)</f>
        <v>162057.20000000001</v>
      </c>
      <c r="Y864" s="3">
        <f t="shared" si="55"/>
        <v>0</v>
      </c>
    </row>
    <row r="865" spans="1:25" ht="14.25" x14ac:dyDescent="0.2">
      <c r="A865" s="18" t="str">
        <f t="shared" si="52"/>
        <v>Catalogo principalCSP ACADEMICOf776b4da-d4e3-4f0c-b1d2-d78ebd410a03</v>
      </c>
      <c r="B865" s="18" t="str">
        <f t="shared" si="53"/>
        <v>f776b4da-d4e3-4f0c-b1d2-d78ebd410a03CSP ACADEMICO</v>
      </c>
      <c r="C865" s="18"/>
      <c r="D865" t="s">
        <v>122</v>
      </c>
      <c r="E865" t="s">
        <v>854</v>
      </c>
      <c r="F865" t="s">
        <v>1976</v>
      </c>
      <c r="G865" s="18" t="str">
        <f t="shared" si="54"/>
        <v>Catalogo principal</v>
      </c>
      <c r="H865" s="43" t="s">
        <v>121</v>
      </c>
      <c r="I865" s="37" t="s">
        <v>67</v>
      </c>
      <c r="J865" t="s">
        <v>1099</v>
      </c>
      <c r="K865" t="s">
        <v>40</v>
      </c>
      <c r="L865" s="70" t="s">
        <v>21</v>
      </c>
      <c r="M865" s="70" t="s">
        <v>3966</v>
      </c>
      <c r="N865" s="37" t="s">
        <v>67</v>
      </c>
      <c r="O865" s="37" t="s">
        <v>67</v>
      </c>
      <c r="P865" s="37" t="s">
        <v>1976</v>
      </c>
      <c r="Q865" s="75" t="s">
        <v>854</v>
      </c>
      <c r="R865" t="s">
        <v>3691</v>
      </c>
      <c r="S865" s="38">
        <v>38</v>
      </c>
      <c r="T865">
        <v>1</v>
      </c>
      <c r="U865">
        <v>0</v>
      </c>
      <c r="V865" s="43">
        <f>SUMIF(ResumenCotizacion!$C:$C,E865,ResumenCotizacion!$P:$P)</f>
        <v>0</v>
      </c>
      <c r="W865" s="68">
        <f>IF(H865="USD",S865*SolCotizacion!$J$18,S865)</f>
        <v>149092.62</v>
      </c>
      <c r="X865" s="3">
        <f>ROUND(W865/(1-VLOOKUP("Total porcentaje:",ResumenCotizacion!$F:$H,3,0)),2)</f>
        <v>162057.20000000001</v>
      </c>
      <c r="Y865" s="3">
        <f t="shared" si="55"/>
        <v>0</v>
      </c>
    </row>
    <row r="866" spans="1:25" ht="14.25" x14ac:dyDescent="0.2">
      <c r="A866" s="18" t="str">
        <f t="shared" si="52"/>
        <v>Catalogo principalCSP ACADEMICO43be9290-a2ef-4943-9c62-4de8cfe367bf</v>
      </c>
      <c r="B866" s="18" t="str">
        <f t="shared" si="53"/>
        <v>43be9290-a2ef-4943-9c62-4de8cfe367bfCSP ACADEMICO</v>
      </c>
      <c r="C866" s="18"/>
      <c r="D866" t="s">
        <v>122</v>
      </c>
      <c r="E866" t="s">
        <v>855</v>
      </c>
      <c r="F866" t="s">
        <v>1976</v>
      </c>
      <c r="G866" s="18" t="str">
        <f t="shared" si="54"/>
        <v>Catalogo principal</v>
      </c>
      <c r="H866" s="43" t="s">
        <v>121</v>
      </c>
      <c r="I866" s="37" t="s">
        <v>67</v>
      </c>
      <c r="J866" t="s">
        <v>1100</v>
      </c>
      <c r="K866" t="s">
        <v>40</v>
      </c>
      <c r="L866" s="70" t="s">
        <v>21</v>
      </c>
      <c r="M866" s="70" t="s">
        <v>3966</v>
      </c>
      <c r="N866" s="37" t="s">
        <v>67</v>
      </c>
      <c r="O866" s="37" t="s">
        <v>67</v>
      </c>
      <c r="P866" s="37" t="s">
        <v>1976</v>
      </c>
      <c r="Q866" s="75" t="s">
        <v>855</v>
      </c>
      <c r="R866" t="s">
        <v>3691</v>
      </c>
      <c r="S866" s="38">
        <v>27.5</v>
      </c>
      <c r="T866">
        <v>1</v>
      </c>
      <c r="U866">
        <v>0</v>
      </c>
      <c r="V866" s="43">
        <f>SUMIF(ResumenCotizacion!$C:$C,E866,ResumenCotizacion!$P:$P)</f>
        <v>0</v>
      </c>
      <c r="W866" s="68">
        <f>IF(H866="USD",S866*SolCotizacion!$J$18,S866)</f>
        <v>107895.97499999999</v>
      </c>
      <c r="X866" s="3">
        <f>ROUND(W866/(1-VLOOKUP("Total porcentaje:",ResumenCotizacion!$F:$H,3,0)),2)</f>
        <v>117278.23</v>
      </c>
      <c r="Y866" s="3">
        <f t="shared" si="55"/>
        <v>0</v>
      </c>
    </row>
    <row r="867" spans="1:25" ht="14.25" x14ac:dyDescent="0.2">
      <c r="A867" s="18" t="str">
        <f t="shared" si="52"/>
        <v>Catalogo principalCSP ACADEMICO7a2e775e-6a7b-40f3-a21b-1b3c2e2493f4</v>
      </c>
      <c r="B867" s="18" t="str">
        <f t="shared" si="53"/>
        <v>7a2e775e-6a7b-40f3-a21b-1b3c2e2493f4CSP ACADEMICO</v>
      </c>
      <c r="C867" s="18"/>
      <c r="D867" t="s">
        <v>122</v>
      </c>
      <c r="E867" t="s">
        <v>856</v>
      </c>
      <c r="F867" t="s">
        <v>1976</v>
      </c>
      <c r="G867" s="18" t="str">
        <f t="shared" si="54"/>
        <v>Catalogo principal</v>
      </c>
      <c r="H867" s="43" t="s">
        <v>121</v>
      </c>
      <c r="I867" s="37" t="s">
        <v>67</v>
      </c>
      <c r="J867" t="s">
        <v>1101</v>
      </c>
      <c r="K867" t="s">
        <v>40</v>
      </c>
      <c r="L867" s="70" t="s">
        <v>21</v>
      </c>
      <c r="M867" s="70" t="s">
        <v>3966</v>
      </c>
      <c r="N867" s="37" t="s">
        <v>67</v>
      </c>
      <c r="O867" s="37" t="s">
        <v>67</v>
      </c>
      <c r="P867" s="37" t="s">
        <v>1976</v>
      </c>
      <c r="Q867" s="75" t="s">
        <v>856</v>
      </c>
      <c r="R867" t="s">
        <v>3691</v>
      </c>
      <c r="S867" s="38">
        <v>20</v>
      </c>
      <c r="T867">
        <v>1</v>
      </c>
      <c r="U867">
        <v>0</v>
      </c>
      <c r="V867" s="43">
        <f>SUMIF(ResumenCotizacion!$C:$C,E867,ResumenCotizacion!$P:$P)</f>
        <v>0</v>
      </c>
      <c r="W867" s="68">
        <f>IF(H867="USD",S867*SolCotizacion!$J$18,S867)</f>
        <v>78469.799999999988</v>
      </c>
      <c r="X867" s="3">
        <f>ROUND(W867/(1-VLOOKUP("Total porcentaje:",ResumenCotizacion!$F:$H,3,0)),2)</f>
        <v>85293.26</v>
      </c>
      <c r="Y867" s="3">
        <f t="shared" si="55"/>
        <v>0</v>
      </c>
    </row>
    <row r="868" spans="1:25" ht="14.25" x14ac:dyDescent="0.2">
      <c r="A868" s="18" t="str">
        <f t="shared" si="52"/>
        <v>Catalogo principalCSP ACADEMICO76e6cf04-8975-40eb-8ed6-37f5db93e9a4</v>
      </c>
      <c r="B868" s="18" t="str">
        <f t="shared" si="53"/>
        <v>76e6cf04-8975-40eb-8ed6-37f5db93e9a4CSP ACADEMICO</v>
      </c>
      <c r="C868" s="18"/>
      <c r="D868" t="s">
        <v>122</v>
      </c>
      <c r="E868" t="s">
        <v>857</v>
      </c>
      <c r="F868" t="s">
        <v>1976</v>
      </c>
      <c r="G868" s="18" t="str">
        <f t="shared" si="54"/>
        <v>Catalogo principal</v>
      </c>
      <c r="H868" s="43" t="s">
        <v>121</v>
      </c>
      <c r="I868" s="37" t="s">
        <v>67</v>
      </c>
      <c r="J868" t="s">
        <v>1102</v>
      </c>
      <c r="K868" t="s">
        <v>40</v>
      </c>
      <c r="L868" s="70" t="s">
        <v>21</v>
      </c>
      <c r="M868" s="70" t="s">
        <v>3966</v>
      </c>
      <c r="N868" s="37" t="s">
        <v>67</v>
      </c>
      <c r="O868" s="37" t="s">
        <v>67</v>
      </c>
      <c r="P868" s="37" t="s">
        <v>1976</v>
      </c>
      <c r="Q868" s="75" t="s">
        <v>857</v>
      </c>
      <c r="R868" t="s">
        <v>3691</v>
      </c>
      <c r="S868" s="38">
        <v>11</v>
      </c>
      <c r="T868">
        <v>1</v>
      </c>
      <c r="U868">
        <v>0</v>
      </c>
      <c r="V868" s="43">
        <f>SUMIF(ResumenCotizacion!$C:$C,E868,ResumenCotizacion!$P:$P)</f>
        <v>0</v>
      </c>
      <c r="W868" s="68">
        <f>IF(H868="USD",S868*SolCotizacion!$J$18,S868)</f>
        <v>43158.39</v>
      </c>
      <c r="X868" s="3">
        <f>ROUND(W868/(1-VLOOKUP("Total porcentaje:",ResumenCotizacion!$F:$H,3,0)),2)</f>
        <v>46911.29</v>
      </c>
      <c r="Y868" s="3">
        <f t="shared" si="55"/>
        <v>0</v>
      </c>
    </row>
    <row r="869" spans="1:25" ht="14.25" x14ac:dyDescent="0.2">
      <c r="A869" s="18" t="str">
        <f t="shared" si="52"/>
        <v>Catalogo principalCSP ACADEMICOe51963b6-7926-455b-8fb0-c651251d7199</v>
      </c>
      <c r="B869" s="18" t="str">
        <f t="shared" si="53"/>
        <v>e51963b6-7926-455b-8fb0-c651251d7199CSP ACADEMICO</v>
      </c>
      <c r="C869" s="18"/>
      <c r="D869" t="s">
        <v>122</v>
      </c>
      <c r="E869" t="s">
        <v>858</v>
      </c>
      <c r="F869" t="s">
        <v>1976</v>
      </c>
      <c r="G869" s="18" t="str">
        <f t="shared" si="54"/>
        <v>Catalogo principal</v>
      </c>
      <c r="H869" s="43" t="s">
        <v>121</v>
      </c>
      <c r="I869" s="37" t="s">
        <v>67</v>
      </c>
      <c r="J869" t="s">
        <v>1103</v>
      </c>
      <c r="K869" t="s">
        <v>40</v>
      </c>
      <c r="L869" s="70" t="s">
        <v>21</v>
      </c>
      <c r="M869" s="70" t="s">
        <v>3966</v>
      </c>
      <c r="N869" s="37" t="s">
        <v>67</v>
      </c>
      <c r="O869" s="37" t="s">
        <v>67</v>
      </c>
      <c r="P869" s="37" t="s">
        <v>1976</v>
      </c>
      <c r="Q869" s="75" t="s">
        <v>858</v>
      </c>
      <c r="R869" t="s">
        <v>3691</v>
      </c>
      <c r="S869" s="38">
        <v>8</v>
      </c>
      <c r="T869">
        <v>1</v>
      </c>
      <c r="U869">
        <v>0</v>
      </c>
      <c r="V869" s="43">
        <f>SUMIF(ResumenCotizacion!$C:$C,E869,ResumenCotizacion!$P:$P)</f>
        <v>0</v>
      </c>
      <c r="W869" s="68">
        <f>IF(H869="USD",S869*SolCotizacion!$J$18,S869)</f>
        <v>31387.919999999998</v>
      </c>
      <c r="X869" s="3">
        <f>ROUND(W869/(1-VLOOKUP("Total porcentaje:",ResumenCotizacion!$F:$H,3,0)),2)</f>
        <v>34117.300000000003</v>
      </c>
      <c r="Y869" s="3">
        <f t="shared" si="55"/>
        <v>0</v>
      </c>
    </row>
    <row r="870" spans="1:25" ht="14.25" x14ac:dyDescent="0.2">
      <c r="A870" s="18" t="str">
        <f t="shared" si="52"/>
        <v>Catalogo principalCSP ACADEMICO45cf3a0b-260f-45d9-ae91-b82217e03612</v>
      </c>
      <c r="B870" s="18" t="str">
        <f t="shared" si="53"/>
        <v>45cf3a0b-260f-45d9-ae91-b82217e03612CSP ACADEMICO</v>
      </c>
      <c r="C870" s="18"/>
      <c r="D870" t="s">
        <v>122</v>
      </c>
      <c r="E870" t="s">
        <v>859</v>
      </c>
      <c r="F870" t="s">
        <v>1976</v>
      </c>
      <c r="G870" s="18" t="str">
        <f t="shared" si="54"/>
        <v>Catalogo principal</v>
      </c>
      <c r="H870" s="43" t="s">
        <v>121</v>
      </c>
      <c r="I870" s="37" t="s">
        <v>67</v>
      </c>
      <c r="J870" t="s">
        <v>1104</v>
      </c>
      <c r="K870" t="s">
        <v>40</v>
      </c>
      <c r="L870" s="70" t="s">
        <v>21</v>
      </c>
      <c r="M870" s="70" t="s">
        <v>3966</v>
      </c>
      <c r="N870" s="37" t="s">
        <v>67</v>
      </c>
      <c r="O870" s="37" t="s">
        <v>67</v>
      </c>
      <c r="P870" s="37" t="s">
        <v>1976</v>
      </c>
      <c r="Q870" s="75" t="s">
        <v>859</v>
      </c>
      <c r="R870" t="s">
        <v>3691</v>
      </c>
      <c r="S870" s="38">
        <v>35.799999999999997</v>
      </c>
      <c r="T870">
        <v>1</v>
      </c>
      <c r="U870">
        <v>0</v>
      </c>
      <c r="V870" s="43">
        <f>SUMIF(ResumenCotizacion!$C:$C,E870,ResumenCotizacion!$P:$P)</f>
        <v>0</v>
      </c>
      <c r="W870" s="68">
        <f>IF(H870="USD",S870*SolCotizacion!$J$18,S870)</f>
        <v>140460.94199999998</v>
      </c>
      <c r="X870" s="3">
        <f>ROUND(W870/(1-VLOOKUP("Total porcentaje:",ResumenCotizacion!$F:$H,3,0)),2)</f>
        <v>152674.94</v>
      </c>
      <c r="Y870" s="3">
        <f t="shared" si="55"/>
        <v>0</v>
      </c>
    </row>
    <row r="871" spans="1:25" ht="14.25" x14ac:dyDescent="0.2">
      <c r="A871" s="18" t="str">
        <f t="shared" si="52"/>
        <v>Catalogo principalCSP ACADEMICO8bc28c55-52ea-474a-b732-968a1d6056c8</v>
      </c>
      <c r="B871" s="18" t="str">
        <f t="shared" si="53"/>
        <v>8bc28c55-52ea-474a-b732-968a1d6056c8CSP ACADEMICO</v>
      </c>
      <c r="C871" s="18"/>
      <c r="D871" t="s">
        <v>122</v>
      </c>
      <c r="E871" t="s">
        <v>860</v>
      </c>
      <c r="F871" t="s">
        <v>1976</v>
      </c>
      <c r="G871" s="18" t="str">
        <f t="shared" si="54"/>
        <v>Catalogo principal</v>
      </c>
      <c r="H871" s="43" t="s">
        <v>121</v>
      </c>
      <c r="I871" s="37" t="s">
        <v>67</v>
      </c>
      <c r="J871" t="s">
        <v>1105</v>
      </c>
      <c r="K871" t="s">
        <v>40</v>
      </c>
      <c r="L871" s="70" t="s">
        <v>21</v>
      </c>
      <c r="M871" s="70" t="s">
        <v>3966</v>
      </c>
      <c r="N871" s="37" t="s">
        <v>67</v>
      </c>
      <c r="O871" s="37" t="s">
        <v>67</v>
      </c>
      <c r="P871" s="37" t="s">
        <v>1976</v>
      </c>
      <c r="Q871" s="75" t="s">
        <v>860</v>
      </c>
      <c r="R871" t="s">
        <v>3691</v>
      </c>
      <c r="S871" s="38">
        <v>26</v>
      </c>
      <c r="T871">
        <v>1</v>
      </c>
      <c r="U871">
        <v>0</v>
      </c>
      <c r="V871" s="43">
        <f>SUMIF(ResumenCotizacion!$C:$C,E871,ResumenCotizacion!$P:$P)</f>
        <v>0</v>
      </c>
      <c r="W871" s="68">
        <f>IF(H871="USD",S871*SolCotizacion!$J$18,S871)</f>
        <v>102010.73999999999</v>
      </c>
      <c r="X871" s="3">
        <f>ROUND(W871/(1-VLOOKUP("Total porcentaje:",ResumenCotizacion!$F:$H,3,0)),2)</f>
        <v>110881.24</v>
      </c>
      <c r="Y871" s="3">
        <f t="shared" si="55"/>
        <v>0</v>
      </c>
    </row>
    <row r="872" spans="1:25" ht="14.25" x14ac:dyDescent="0.2">
      <c r="A872" s="18" t="str">
        <f t="shared" si="52"/>
        <v>Catalogo principalCSP ACADEMICO30765aac-4582-4089-bffa-d8f43183f91f</v>
      </c>
      <c r="B872" s="18" t="str">
        <f t="shared" si="53"/>
        <v>30765aac-4582-4089-bffa-d8f43183f91fCSP ACADEMICO</v>
      </c>
      <c r="C872" s="18"/>
      <c r="D872" t="s">
        <v>122</v>
      </c>
      <c r="E872" t="s">
        <v>861</v>
      </c>
      <c r="F872" t="s">
        <v>1976</v>
      </c>
      <c r="G872" s="18" t="str">
        <f t="shared" si="54"/>
        <v>Catalogo principal</v>
      </c>
      <c r="H872" s="43" t="s">
        <v>121</v>
      </c>
      <c r="I872" s="37" t="s">
        <v>67</v>
      </c>
      <c r="J872" t="s">
        <v>1106</v>
      </c>
      <c r="K872" t="s">
        <v>40</v>
      </c>
      <c r="L872" s="70" t="s">
        <v>21</v>
      </c>
      <c r="M872" s="70" t="s">
        <v>3966</v>
      </c>
      <c r="N872" s="37" t="s">
        <v>67</v>
      </c>
      <c r="O872" s="37" t="s">
        <v>67</v>
      </c>
      <c r="P872" s="37" t="s">
        <v>1976</v>
      </c>
      <c r="Q872" s="75" t="s">
        <v>861</v>
      </c>
      <c r="R872" t="s">
        <v>3691</v>
      </c>
      <c r="S872" s="38">
        <v>16.5</v>
      </c>
      <c r="T872">
        <v>1</v>
      </c>
      <c r="U872">
        <v>0</v>
      </c>
      <c r="V872" s="43">
        <f>SUMIF(ResumenCotizacion!$C:$C,E872,ResumenCotizacion!$P:$P)</f>
        <v>0</v>
      </c>
      <c r="W872" s="68">
        <f>IF(H872="USD",S872*SolCotizacion!$J$18,S872)</f>
        <v>64737.584999999999</v>
      </c>
      <c r="X872" s="3">
        <f>ROUND(W872/(1-VLOOKUP("Total porcentaje:",ResumenCotizacion!$F:$H,3,0)),2)</f>
        <v>70366.94</v>
      </c>
      <c r="Y872" s="3">
        <f t="shared" si="55"/>
        <v>0</v>
      </c>
    </row>
    <row r="873" spans="1:25" ht="14.25" x14ac:dyDescent="0.2">
      <c r="A873" s="18" t="str">
        <f t="shared" si="52"/>
        <v>Catalogo principalCSP ACADEMICO779dfffe-1a99-49b3-b2c0-2aee50492e59</v>
      </c>
      <c r="B873" s="18" t="str">
        <f t="shared" si="53"/>
        <v>779dfffe-1a99-49b3-b2c0-2aee50492e59CSP ACADEMICO</v>
      </c>
      <c r="C873" s="18"/>
      <c r="D873" t="s">
        <v>122</v>
      </c>
      <c r="E873" t="s">
        <v>862</v>
      </c>
      <c r="F873" t="s">
        <v>1976</v>
      </c>
      <c r="G873" s="18" t="str">
        <f t="shared" si="54"/>
        <v>Catalogo principal</v>
      </c>
      <c r="H873" s="43" t="s">
        <v>121</v>
      </c>
      <c r="I873" s="37" t="s">
        <v>67</v>
      </c>
      <c r="J873" t="s">
        <v>1107</v>
      </c>
      <c r="K873" t="s">
        <v>40</v>
      </c>
      <c r="L873" s="70" t="s">
        <v>21</v>
      </c>
      <c r="M873" s="70" t="s">
        <v>3966</v>
      </c>
      <c r="N873" s="37" t="s">
        <v>67</v>
      </c>
      <c r="O873" s="37" t="s">
        <v>67</v>
      </c>
      <c r="P873" s="37" t="s">
        <v>1976</v>
      </c>
      <c r="Q873" s="75" t="s">
        <v>862</v>
      </c>
      <c r="R873" t="s">
        <v>3691</v>
      </c>
      <c r="S873" s="38">
        <v>12</v>
      </c>
      <c r="T873">
        <v>1</v>
      </c>
      <c r="U873">
        <v>0</v>
      </c>
      <c r="V873" s="43">
        <f>SUMIF(ResumenCotizacion!$C:$C,E873,ResumenCotizacion!$P:$P)</f>
        <v>0</v>
      </c>
      <c r="W873" s="68">
        <f>IF(H873="USD",S873*SolCotizacion!$J$18,S873)</f>
        <v>47081.88</v>
      </c>
      <c r="X873" s="3">
        <f>ROUND(W873/(1-VLOOKUP("Total porcentaje:",ResumenCotizacion!$F:$H,3,0)),2)</f>
        <v>51175.96</v>
      </c>
      <c r="Y873" s="3">
        <f t="shared" si="55"/>
        <v>0</v>
      </c>
    </row>
    <row r="874" spans="1:25" ht="14.25" x14ac:dyDescent="0.2">
      <c r="A874" s="18" t="str">
        <f t="shared" si="52"/>
        <v>Catalogo principalCSP ACADEMICOb63c9f45-fcce-41dc-ab62-519c2262efb7</v>
      </c>
      <c r="B874" s="18" t="str">
        <f t="shared" si="53"/>
        <v>b63c9f45-fcce-41dc-ab62-519c2262efb7CSP ACADEMICO</v>
      </c>
      <c r="C874" s="18"/>
      <c r="D874" t="s">
        <v>122</v>
      </c>
      <c r="E874" t="s">
        <v>863</v>
      </c>
      <c r="F874" t="s">
        <v>1976</v>
      </c>
      <c r="G874" s="18" t="str">
        <f t="shared" si="54"/>
        <v>Catalogo principal</v>
      </c>
      <c r="H874" s="43" t="s">
        <v>121</v>
      </c>
      <c r="I874" s="37" t="s">
        <v>67</v>
      </c>
      <c r="J874" t="s">
        <v>1108</v>
      </c>
      <c r="K874" t="s">
        <v>40</v>
      </c>
      <c r="L874" s="70" t="s">
        <v>21</v>
      </c>
      <c r="M874" s="70" t="s">
        <v>3966</v>
      </c>
      <c r="N874" s="37" t="s">
        <v>67</v>
      </c>
      <c r="O874" s="37" t="s">
        <v>67</v>
      </c>
      <c r="P874" s="37" t="s">
        <v>1976</v>
      </c>
      <c r="Q874" s="75" t="s">
        <v>863</v>
      </c>
      <c r="R874" t="s">
        <v>3691</v>
      </c>
      <c r="S874" s="38">
        <v>99</v>
      </c>
      <c r="T874">
        <v>1</v>
      </c>
      <c r="U874">
        <v>0</v>
      </c>
      <c r="V874" s="43">
        <f>SUMIF(ResumenCotizacion!$C:$C,E874,ResumenCotizacion!$P:$P)</f>
        <v>0</v>
      </c>
      <c r="W874" s="68">
        <f>IF(H874="USD",S874*SolCotizacion!$J$18,S874)</f>
        <v>388425.50999999995</v>
      </c>
      <c r="X874" s="3">
        <f>ROUND(W874/(1-VLOOKUP("Total porcentaje:",ResumenCotizacion!$F:$H,3,0)),2)</f>
        <v>422201.64</v>
      </c>
      <c r="Y874" s="3">
        <f t="shared" si="55"/>
        <v>0</v>
      </c>
    </row>
    <row r="875" spans="1:25" ht="14.25" x14ac:dyDescent="0.2">
      <c r="A875" s="18" t="str">
        <f t="shared" si="52"/>
        <v>Catalogo principalCSP ACADEMICO23f296d4-8ac5-470a-8dab-87afc211661b</v>
      </c>
      <c r="B875" s="18" t="str">
        <f t="shared" si="53"/>
        <v>23f296d4-8ac5-470a-8dab-87afc211661bCSP ACADEMICO</v>
      </c>
      <c r="C875" s="18"/>
      <c r="D875" t="s">
        <v>122</v>
      </c>
      <c r="E875" t="s">
        <v>864</v>
      </c>
      <c r="F875" t="s">
        <v>1976</v>
      </c>
      <c r="G875" s="18" t="str">
        <f t="shared" si="54"/>
        <v>Catalogo principal</v>
      </c>
      <c r="H875" s="43" t="s">
        <v>121</v>
      </c>
      <c r="I875" s="37" t="s">
        <v>67</v>
      </c>
      <c r="J875" t="s">
        <v>1109</v>
      </c>
      <c r="K875" t="s">
        <v>40</v>
      </c>
      <c r="L875" s="70" t="s">
        <v>21</v>
      </c>
      <c r="M875" s="70" t="s">
        <v>3966</v>
      </c>
      <c r="N875" s="37" t="s">
        <v>67</v>
      </c>
      <c r="O875" s="37" t="s">
        <v>67</v>
      </c>
      <c r="P875" s="37" t="s">
        <v>1976</v>
      </c>
      <c r="Q875" s="75" t="s">
        <v>864</v>
      </c>
      <c r="R875" t="s">
        <v>3691</v>
      </c>
      <c r="S875" s="38">
        <v>4.4000000000000004</v>
      </c>
      <c r="T875">
        <v>1</v>
      </c>
      <c r="U875">
        <v>0</v>
      </c>
      <c r="V875" s="43">
        <f>SUMIF(ResumenCotizacion!$C:$C,E875,ResumenCotizacion!$P:$P)</f>
        <v>0</v>
      </c>
      <c r="W875" s="68">
        <f>IF(H875="USD",S875*SolCotizacion!$J$18,S875)</f>
        <v>17263.356</v>
      </c>
      <c r="X875" s="3">
        <f>ROUND(W875/(1-VLOOKUP("Total porcentaje:",ResumenCotizacion!$F:$H,3,0)),2)</f>
        <v>18764.52</v>
      </c>
      <c r="Y875" s="3">
        <f t="shared" si="55"/>
        <v>0</v>
      </c>
    </row>
    <row r="876" spans="1:25" ht="14.25" x14ac:dyDescent="0.2">
      <c r="A876" s="18" t="str">
        <f t="shared" si="52"/>
        <v>Catalogo principalCSP ACADEMICO346d6b11-83f6-4a2e-bf2d-7cbfc1b64d85</v>
      </c>
      <c r="B876" s="18" t="str">
        <f t="shared" si="53"/>
        <v>346d6b11-83f6-4a2e-bf2d-7cbfc1b64d85CSP ACADEMICO</v>
      </c>
      <c r="C876" s="18"/>
      <c r="D876" t="s">
        <v>122</v>
      </c>
      <c r="E876" t="s">
        <v>865</v>
      </c>
      <c r="F876" t="s">
        <v>1976</v>
      </c>
      <c r="G876" s="18" t="str">
        <f t="shared" si="54"/>
        <v>Catalogo principal</v>
      </c>
      <c r="H876" s="43" t="s">
        <v>121</v>
      </c>
      <c r="I876" s="37" t="s">
        <v>67</v>
      </c>
      <c r="J876" t="s">
        <v>1110</v>
      </c>
      <c r="K876" t="s">
        <v>40</v>
      </c>
      <c r="L876" s="70" t="s">
        <v>21</v>
      </c>
      <c r="M876" s="70" t="s">
        <v>3966</v>
      </c>
      <c r="N876" s="37" t="s">
        <v>67</v>
      </c>
      <c r="O876" s="37" t="s">
        <v>67</v>
      </c>
      <c r="P876" s="37" t="s">
        <v>1976</v>
      </c>
      <c r="Q876" s="75" t="s">
        <v>865</v>
      </c>
      <c r="R876" t="s">
        <v>3691</v>
      </c>
      <c r="S876" s="38">
        <v>3.2</v>
      </c>
      <c r="T876">
        <v>1</v>
      </c>
      <c r="U876">
        <v>0</v>
      </c>
      <c r="V876" s="43">
        <f>SUMIF(ResumenCotizacion!$C:$C,E876,ResumenCotizacion!$P:$P)</f>
        <v>0</v>
      </c>
      <c r="W876" s="68">
        <f>IF(H876="USD",S876*SolCotizacion!$J$18,S876)</f>
        <v>12555.168</v>
      </c>
      <c r="X876" s="3">
        <f>ROUND(W876/(1-VLOOKUP("Total porcentaje:",ResumenCotizacion!$F:$H,3,0)),2)</f>
        <v>13646.92</v>
      </c>
      <c r="Y876" s="3">
        <f t="shared" si="55"/>
        <v>0</v>
      </c>
    </row>
    <row r="877" spans="1:25" ht="14.25" x14ac:dyDescent="0.2">
      <c r="A877" s="18" t="str">
        <f t="shared" si="52"/>
        <v>Catalogo principalCSP ACADEMICO093e3350-b541-4e57-922b-6d2e707c454b</v>
      </c>
      <c r="B877" s="18" t="str">
        <f t="shared" si="53"/>
        <v>093e3350-b541-4e57-922b-6d2e707c454bCSP ACADEMICO</v>
      </c>
      <c r="C877" s="18"/>
      <c r="D877" t="s">
        <v>122</v>
      </c>
      <c r="E877" s="83" t="s">
        <v>866</v>
      </c>
      <c r="F877" t="s">
        <v>1976</v>
      </c>
      <c r="G877" s="18" t="str">
        <f t="shared" si="54"/>
        <v>Catalogo principal</v>
      </c>
      <c r="H877" s="43" t="s">
        <v>121</v>
      </c>
      <c r="I877" s="37" t="s">
        <v>67</v>
      </c>
      <c r="J877" t="s">
        <v>1785</v>
      </c>
      <c r="K877" t="s">
        <v>40</v>
      </c>
      <c r="L877" s="70" t="s">
        <v>21</v>
      </c>
      <c r="M877" s="70" t="s">
        <v>3966</v>
      </c>
      <c r="N877" s="37" t="s">
        <v>67</v>
      </c>
      <c r="O877" s="37" t="s">
        <v>67</v>
      </c>
      <c r="P877" s="37" t="s">
        <v>1976</v>
      </c>
      <c r="Q877" s="75" t="s">
        <v>866</v>
      </c>
      <c r="R877" t="s">
        <v>3691</v>
      </c>
      <c r="S877" s="38">
        <v>28</v>
      </c>
      <c r="T877">
        <v>1</v>
      </c>
      <c r="U877">
        <v>0</v>
      </c>
      <c r="V877" s="43">
        <f>SUMIF(ResumenCotizacion!$C:$C,E877,ResumenCotizacion!$P:$P)</f>
        <v>0</v>
      </c>
      <c r="W877" s="68">
        <f>IF(H877="USD",S877*SolCotizacion!$J$18,S877)</f>
        <v>109857.72</v>
      </c>
      <c r="X877" s="3">
        <f>ROUND(W877/(1-VLOOKUP("Total porcentaje:",ResumenCotizacion!$F:$H,3,0)),2)</f>
        <v>119410.57</v>
      </c>
      <c r="Y877" s="3">
        <f t="shared" si="55"/>
        <v>0</v>
      </c>
    </row>
    <row r="878" spans="1:25" ht="14.25" x14ac:dyDescent="0.2">
      <c r="A878" s="18" t="str">
        <f t="shared" si="52"/>
        <v>Catalogo principalCSP ACADEMICOda270e3a-6a20-43a8-81d2-2ca319f89f8a</v>
      </c>
      <c r="B878" s="18" t="str">
        <f t="shared" si="53"/>
        <v>da270e3a-6a20-43a8-81d2-2ca319f89f8aCSP ACADEMICO</v>
      </c>
      <c r="C878" s="18"/>
      <c r="D878" t="s">
        <v>122</v>
      </c>
      <c r="E878" t="s">
        <v>867</v>
      </c>
      <c r="F878" t="s">
        <v>1976</v>
      </c>
      <c r="G878" s="18" t="str">
        <f t="shared" si="54"/>
        <v>Catalogo principal</v>
      </c>
      <c r="H878" s="43" t="s">
        <v>121</v>
      </c>
      <c r="I878" s="37" t="s">
        <v>67</v>
      </c>
      <c r="J878" t="s">
        <v>1786</v>
      </c>
      <c r="K878" t="s">
        <v>40</v>
      </c>
      <c r="L878" s="70" t="s">
        <v>21</v>
      </c>
      <c r="M878" s="70" t="s">
        <v>3966</v>
      </c>
      <c r="N878" s="37" t="s">
        <v>67</v>
      </c>
      <c r="O878" s="37" t="s">
        <v>67</v>
      </c>
      <c r="P878" s="37" t="s">
        <v>1976</v>
      </c>
      <c r="Q878" s="75" t="s">
        <v>867</v>
      </c>
      <c r="R878" t="s">
        <v>3691</v>
      </c>
      <c r="S878" s="38">
        <v>1.4</v>
      </c>
      <c r="T878">
        <v>1</v>
      </c>
      <c r="U878">
        <v>0</v>
      </c>
      <c r="V878" s="43">
        <f>SUMIF(ResumenCotizacion!$C:$C,E878,ResumenCotizacion!$P:$P)</f>
        <v>0</v>
      </c>
      <c r="W878" s="68">
        <f>IF(H878="USD",S878*SolCotizacion!$J$18,S878)</f>
        <v>5492.8859999999995</v>
      </c>
      <c r="X878" s="3">
        <f>ROUND(W878/(1-VLOOKUP("Total porcentaje:",ResumenCotizacion!$F:$H,3,0)),2)</f>
        <v>5970.53</v>
      </c>
      <c r="Y878" s="3">
        <f t="shared" si="55"/>
        <v>0</v>
      </c>
    </row>
    <row r="879" spans="1:25" ht="14.25" x14ac:dyDescent="0.2">
      <c r="A879" s="18" t="str">
        <f t="shared" si="52"/>
        <v>Catalogo principalCSP ACADEMICO5c5e5b36-beb4-4192-8bd4-27a8a644443c</v>
      </c>
      <c r="B879" s="18" t="str">
        <f t="shared" si="53"/>
        <v>5c5e5b36-beb4-4192-8bd4-27a8a644443cCSP ACADEMICO</v>
      </c>
      <c r="C879" s="18"/>
      <c r="D879" t="s">
        <v>122</v>
      </c>
      <c r="E879" t="s">
        <v>868</v>
      </c>
      <c r="F879" t="s">
        <v>1976</v>
      </c>
      <c r="G879" s="18" t="str">
        <f t="shared" si="54"/>
        <v>Catalogo principal</v>
      </c>
      <c r="H879" s="43" t="s">
        <v>121</v>
      </c>
      <c r="I879" s="37" t="s">
        <v>67</v>
      </c>
      <c r="J879" t="s">
        <v>1324</v>
      </c>
      <c r="K879" t="s">
        <v>40</v>
      </c>
      <c r="L879" s="70" t="s">
        <v>21</v>
      </c>
      <c r="M879" s="70" t="s">
        <v>3966</v>
      </c>
      <c r="N879" s="37" t="s">
        <v>67</v>
      </c>
      <c r="O879" s="37" t="s">
        <v>67</v>
      </c>
      <c r="P879" s="37" t="s">
        <v>1976</v>
      </c>
      <c r="Q879" s="75" t="s">
        <v>868</v>
      </c>
      <c r="R879" t="s">
        <v>3691</v>
      </c>
      <c r="S879" s="38">
        <v>350</v>
      </c>
      <c r="T879">
        <v>1</v>
      </c>
      <c r="U879">
        <v>0</v>
      </c>
      <c r="V879" s="43">
        <f>SUMIF(ResumenCotizacion!$C:$C,E879,ResumenCotizacion!$P:$P)</f>
        <v>0</v>
      </c>
      <c r="W879" s="68">
        <f>IF(H879="USD",S879*SolCotizacion!$J$18,S879)</f>
        <v>1373221.5</v>
      </c>
      <c r="X879" s="3">
        <f>ROUND(W879/(1-VLOOKUP("Total porcentaje:",ResumenCotizacion!$F:$H,3,0)),2)</f>
        <v>1492632.07</v>
      </c>
      <c r="Y879" s="3">
        <f t="shared" si="55"/>
        <v>0</v>
      </c>
    </row>
    <row r="880" spans="1:25" ht="14.25" x14ac:dyDescent="0.2">
      <c r="A880" s="18" t="str">
        <f t="shared" si="52"/>
        <v>Catalogo principalCSP ACADEMICO48fdfbfd-2eac-4918-a5c9-d953b6fdb46e</v>
      </c>
      <c r="B880" s="18" t="str">
        <f t="shared" si="53"/>
        <v>48fdfbfd-2eac-4918-a5c9-d953b6fdb46eCSP ACADEMICO</v>
      </c>
      <c r="C880" s="18"/>
      <c r="D880" t="s">
        <v>122</v>
      </c>
      <c r="E880" t="s">
        <v>1356</v>
      </c>
      <c r="F880" t="s">
        <v>1976</v>
      </c>
      <c r="G880" s="18" t="str">
        <f t="shared" si="54"/>
        <v>Catalogo principal</v>
      </c>
      <c r="H880" s="43" t="s">
        <v>121</v>
      </c>
      <c r="I880" s="37" t="s">
        <v>67</v>
      </c>
      <c r="J880" t="s">
        <v>1788</v>
      </c>
      <c r="K880" t="s">
        <v>40</v>
      </c>
      <c r="L880" s="70" t="s">
        <v>21</v>
      </c>
      <c r="M880" s="70" t="s">
        <v>3966</v>
      </c>
      <c r="N880" s="37" t="s">
        <v>67</v>
      </c>
      <c r="O880" s="37" t="s">
        <v>67</v>
      </c>
      <c r="P880" s="37" t="s">
        <v>1976</v>
      </c>
      <c r="Q880" s="75" t="s">
        <v>1356</v>
      </c>
      <c r="R880" t="s">
        <v>3691</v>
      </c>
      <c r="S880" s="38">
        <v>55</v>
      </c>
      <c r="T880">
        <v>1</v>
      </c>
      <c r="U880">
        <v>0</v>
      </c>
      <c r="V880" s="43">
        <f>SUMIF(ResumenCotizacion!$C:$C,E880,ResumenCotizacion!$P:$P)</f>
        <v>0</v>
      </c>
      <c r="W880" s="68">
        <f>IF(H880="USD",S880*SolCotizacion!$J$18,S880)</f>
        <v>215791.94999999998</v>
      </c>
      <c r="X880" s="3">
        <f>ROUND(W880/(1-VLOOKUP("Total porcentaje:",ResumenCotizacion!$F:$H,3,0)),2)</f>
        <v>234556.47</v>
      </c>
      <c r="Y880" s="3">
        <f t="shared" si="55"/>
        <v>0</v>
      </c>
    </row>
    <row r="881" spans="1:25" ht="14.25" x14ac:dyDescent="0.2">
      <c r="A881" s="18" t="str">
        <f t="shared" si="52"/>
        <v>Catalogo principalCSP ACADEMICO8ed01462-bbca-4eeb-861d-8f70a014430e</v>
      </c>
      <c r="B881" s="18" t="str">
        <f t="shared" si="53"/>
        <v>8ed01462-bbca-4eeb-861d-8f70a014430eCSP ACADEMICO</v>
      </c>
      <c r="C881" s="18"/>
      <c r="D881" t="s">
        <v>122</v>
      </c>
      <c r="E881" t="s">
        <v>1357</v>
      </c>
      <c r="F881" t="s">
        <v>1976</v>
      </c>
      <c r="G881" s="18" t="str">
        <f t="shared" si="54"/>
        <v>Catalogo principal</v>
      </c>
      <c r="H881" s="43" t="s">
        <v>121</v>
      </c>
      <c r="I881" s="37" t="s">
        <v>67</v>
      </c>
      <c r="J881" t="s">
        <v>1358</v>
      </c>
      <c r="K881" t="s">
        <v>40</v>
      </c>
      <c r="L881" s="70" t="s">
        <v>21</v>
      </c>
      <c r="M881" s="70" t="s">
        <v>3966</v>
      </c>
      <c r="N881" s="37" t="s">
        <v>67</v>
      </c>
      <c r="O881" s="37" t="s">
        <v>67</v>
      </c>
      <c r="P881" s="37" t="s">
        <v>1976</v>
      </c>
      <c r="Q881" s="75" t="s">
        <v>1357</v>
      </c>
      <c r="R881" t="s">
        <v>3691</v>
      </c>
      <c r="S881" s="38">
        <v>40</v>
      </c>
      <c r="T881">
        <v>1</v>
      </c>
      <c r="U881">
        <v>0</v>
      </c>
      <c r="V881" s="43">
        <f>SUMIF(ResumenCotizacion!$C:$C,E881,ResumenCotizacion!$P:$P)</f>
        <v>0</v>
      </c>
      <c r="W881" s="68">
        <f>IF(H881="USD",S881*SolCotizacion!$J$18,S881)</f>
        <v>156939.59999999998</v>
      </c>
      <c r="X881" s="3">
        <f>ROUND(W881/(1-VLOOKUP("Total porcentaje:",ResumenCotizacion!$F:$H,3,0)),2)</f>
        <v>170586.52</v>
      </c>
      <c r="Y881" s="3">
        <f t="shared" si="55"/>
        <v>0</v>
      </c>
    </row>
    <row r="882" spans="1:25" ht="14.25" x14ac:dyDescent="0.2">
      <c r="A882" s="18" t="str">
        <f t="shared" si="52"/>
        <v>Catalogo principalCSP ACADEMICO14c02bb6-b226-4951-8c9a-f12bbfb0aaf3</v>
      </c>
      <c r="B882" s="18" t="str">
        <f t="shared" si="53"/>
        <v>14c02bb6-b226-4951-8c9a-f12bbfb0aaf3CSP ACADEMICO</v>
      </c>
      <c r="C882" s="18"/>
      <c r="D882" t="s">
        <v>122</v>
      </c>
      <c r="E882" t="s">
        <v>1325</v>
      </c>
      <c r="F882" t="s">
        <v>1976</v>
      </c>
      <c r="G882" s="18" t="str">
        <f t="shared" si="54"/>
        <v>Catalogo principal</v>
      </c>
      <c r="H882" s="43" t="s">
        <v>121</v>
      </c>
      <c r="I882" s="37" t="s">
        <v>67</v>
      </c>
      <c r="J882" t="s">
        <v>1326</v>
      </c>
      <c r="K882" t="s">
        <v>40</v>
      </c>
      <c r="L882" s="70" t="s">
        <v>21</v>
      </c>
      <c r="M882" s="70" t="s">
        <v>3966</v>
      </c>
      <c r="N882" s="37" t="s">
        <v>67</v>
      </c>
      <c r="O882" s="37" t="s">
        <v>67</v>
      </c>
      <c r="P882" s="37" t="s">
        <v>1976</v>
      </c>
      <c r="Q882" s="75" t="s">
        <v>1325</v>
      </c>
      <c r="R882" t="s">
        <v>3691</v>
      </c>
      <c r="S882" s="38">
        <v>165</v>
      </c>
      <c r="T882">
        <v>1</v>
      </c>
      <c r="U882">
        <v>0</v>
      </c>
      <c r="V882" s="43">
        <f>SUMIF(ResumenCotizacion!$C:$C,E882,ResumenCotizacion!$P:$P)</f>
        <v>0</v>
      </c>
      <c r="W882" s="68">
        <f>IF(H882="USD",S882*SolCotizacion!$J$18,S882)</f>
        <v>647375.85</v>
      </c>
      <c r="X882" s="3">
        <f>ROUND(W882/(1-VLOOKUP("Total porcentaje:",ResumenCotizacion!$F:$H,3,0)),2)</f>
        <v>703669.4</v>
      </c>
      <c r="Y882" s="3">
        <f t="shared" si="55"/>
        <v>0</v>
      </c>
    </row>
    <row r="883" spans="1:25" ht="14.25" x14ac:dyDescent="0.2">
      <c r="A883" s="18" t="str">
        <f t="shared" si="52"/>
        <v>Catalogo principalCSP ACADEMICO3dad9f29-0543-42e4-9bff-21c8010f3a41</v>
      </c>
      <c r="B883" s="18" t="str">
        <f t="shared" si="53"/>
        <v>3dad9f29-0543-42e4-9bff-21c8010f3a41CSP ACADEMICO</v>
      </c>
      <c r="C883" s="18"/>
      <c r="D883" t="s">
        <v>122</v>
      </c>
      <c r="E883" t="s">
        <v>1327</v>
      </c>
      <c r="F883" t="s">
        <v>1976</v>
      </c>
      <c r="G883" s="18" t="str">
        <f t="shared" si="54"/>
        <v>Catalogo principal</v>
      </c>
      <c r="H883" s="43" t="s">
        <v>121</v>
      </c>
      <c r="I883" s="37" t="s">
        <v>67</v>
      </c>
      <c r="J883" t="s">
        <v>2057</v>
      </c>
      <c r="K883" t="s">
        <v>40</v>
      </c>
      <c r="L883" s="70" t="s">
        <v>21</v>
      </c>
      <c r="M883" s="70" t="s">
        <v>3966</v>
      </c>
      <c r="N883" s="37" t="s">
        <v>67</v>
      </c>
      <c r="O883" s="37" t="s">
        <v>67</v>
      </c>
      <c r="P883" s="37" t="s">
        <v>1976</v>
      </c>
      <c r="Q883" s="75" t="s">
        <v>1327</v>
      </c>
      <c r="R883" t="s">
        <v>3691</v>
      </c>
      <c r="S883" s="38">
        <v>16.5</v>
      </c>
      <c r="T883">
        <v>1</v>
      </c>
      <c r="U883">
        <v>0</v>
      </c>
      <c r="V883" s="43">
        <f>SUMIF(ResumenCotizacion!$C:$C,E883,ResumenCotizacion!$P:$P)</f>
        <v>0</v>
      </c>
      <c r="W883" s="68">
        <f>IF(H883="USD",S883*SolCotizacion!$J$18,S883)</f>
        <v>64737.584999999999</v>
      </c>
      <c r="X883" s="3">
        <f>ROUND(W883/(1-VLOOKUP("Total porcentaje:",ResumenCotizacion!$F:$H,3,0)),2)</f>
        <v>70366.94</v>
      </c>
      <c r="Y883" s="3">
        <f t="shared" si="55"/>
        <v>0</v>
      </c>
    </row>
    <row r="884" spans="1:25" ht="14.25" x14ac:dyDescent="0.2">
      <c r="A884" s="18" t="str">
        <f t="shared" si="52"/>
        <v>Catalogo principalCSP ACADEMICOe21a7987-2d79-4ace-89eb-4d1f69d226fe</v>
      </c>
      <c r="B884" s="18" t="str">
        <f t="shared" si="53"/>
        <v>e21a7987-2d79-4ace-89eb-4d1f69d226feCSP ACADEMICO</v>
      </c>
      <c r="C884" s="18"/>
      <c r="D884" t="s">
        <v>122</v>
      </c>
      <c r="E884" t="s">
        <v>1328</v>
      </c>
      <c r="F884" t="s">
        <v>1976</v>
      </c>
      <c r="G884" s="18" t="str">
        <f t="shared" si="54"/>
        <v>Catalogo principal</v>
      </c>
      <c r="H884" s="43" t="s">
        <v>121</v>
      </c>
      <c r="I884" s="37" t="s">
        <v>67</v>
      </c>
      <c r="J884" t="s">
        <v>1789</v>
      </c>
      <c r="K884" t="s">
        <v>40</v>
      </c>
      <c r="L884" s="70" t="s">
        <v>21</v>
      </c>
      <c r="M884" s="70" t="s">
        <v>3966</v>
      </c>
      <c r="N884" s="37" t="s">
        <v>67</v>
      </c>
      <c r="O884" s="37" t="s">
        <v>67</v>
      </c>
      <c r="P884" s="37" t="s">
        <v>1976</v>
      </c>
      <c r="Q884" s="75" t="s">
        <v>1328</v>
      </c>
      <c r="R884" t="s">
        <v>3691</v>
      </c>
      <c r="S884" s="38">
        <v>16.5</v>
      </c>
      <c r="T884">
        <v>1</v>
      </c>
      <c r="U884">
        <v>0</v>
      </c>
      <c r="V884" s="43">
        <f>SUMIF(ResumenCotizacion!$C:$C,E884,ResumenCotizacion!$P:$P)</f>
        <v>0</v>
      </c>
      <c r="W884" s="68">
        <f>IF(H884="USD",S884*SolCotizacion!$J$18,S884)</f>
        <v>64737.584999999999</v>
      </c>
      <c r="X884" s="3">
        <f>ROUND(W884/(1-VLOOKUP("Total porcentaje:",ResumenCotizacion!$F:$H,3,0)),2)</f>
        <v>70366.94</v>
      </c>
      <c r="Y884" s="3">
        <f t="shared" si="55"/>
        <v>0</v>
      </c>
    </row>
    <row r="885" spans="1:25" ht="14.25" x14ac:dyDescent="0.2">
      <c r="A885" s="18" t="str">
        <f t="shared" si="52"/>
        <v>Catalogo principalCSP ACADEMICO707902b1-54b5-4dd3-910c-0ca4376cba8a</v>
      </c>
      <c r="B885" s="18" t="str">
        <f t="shared" si="53"/>
        <v>707902b1-54b5-4dd3-910c-0ca4376cba8aCSP ACADEMICO</v>
      </c>
      <c r="C885" s="18"/>
      <c r="D885" t="s">
        <v>122</v>
      </c>
      <c r="E885" t="s">
        <v>1329</v>
      </c>
      <c r="F885" t="s">
        <v>1976</v>
      </c>
      <c r="G885" s="18" t="str">
        <f t="shared" si="54"/>
        <v>Catalogo principal</v>
      </c>
      <c r="H885" s="43" t="s">
        <v>121</v>
      </c>
      <c r="I885" s="37" t="s">
        <v>67</v>
      </c>
      <c r="J885" t="s">
        <v>1790</v>
      </c>
      <c r="K885" t="s">
        <v>40</v>
      </c>
      <c r="L885" s="70" t="s">
        <v>21</v>
      </c>
      <c r="M885" s="70" t="s">
        <v>3966</v>
      </c>
      <c r="N885" s="37" t="s">
        <v>67</v>
      </c>
      <c r="O885" s="37" t="s">
        <v>67</v>
      </c>
      <c r="P885" s="37" t="s">
        <v>1976</v>
      </c>
      <c r="Q885" s="75" t="s">
        <v>1329</v>
      </c>
      <c r="R885" t="s">
        <v>3691</v>
      </c>
      <c r="S885" s="38">
        <v>12</v>
      </c>
      <c r="T885">
        <v>1</v>
      </c>
      <c r="U885">
        <v>0</v>
      </c>
      <c r="V885" s="43">
        <f>SUMIF(ResumenCotizacion!$C:$C,E885,ResumenCotizacion!$P:$P)</f>
        <v>0</v>
      </c>
      <c r="W885" s="68">
        <f>IF(H885="USD",S885*SolCotizacion!$J$18,S885)</f>
        <v>47081.88</v>
      </c>
      <c r="X885" s="3">
        <f>ROUND(W885/(1-VLOOKUP("Total porcentaje:",ResumenCotizacion!$F:$H,3,0)),2)</f>
        <v>51175.96</v>
      </c>
      <c r="Y885" s="3">
        <f t="shared" si="55"/>
        <v>0</v>
      </c>
    </row>
    <row r="886" spans="1:25" ht="14.25" x14ac:dyDescent="0.2">
      <c r="A886" s="18" t="str">
        <f t="shared" si="52"/>
        <v>Catalogo principalCSP ACADEMICOa3b23d24-a1bc-4b9a-be03-3c71297d3738</v>
      </c>
      <c r="B886" s="18" t="str">
        <f t="shared" si="53"/>
        <v>a3b23d24-a1bc-4b9a-be03-3c71297d3738CSP ACADEMICO</v>
      </c>
      <c r="C886" s="18"/>
      <c r="D886" t="s">
        <v>122</v>
      </c>
      <c r="E886" t="s">
        <v>1330</v>
      </c>
      <c r="F886" t="s">
        <v>1976</v>
      </c>
      <c r="G886" s="18" t="str">
        <f t="shared" si="54"/>
        <v>Catalogo principal</v>
      </c>
      <c r="H886" s="43" t="s">
        <v>121</v>
      </c>
      <c r="I886" s="37" t="s">
        <v>67</v>
      </c>
      <c r="J886" t="s">
        <v>1791</v>
      </c>
      <c r="K886" t="s">
        <v>40</v>
      </c>
      <c r="L886" s="70" t="s">
        <v>21</v>
      </c>
      <c r="M886" s="70" t="s">
        <v>3966</v>
      </c>
      <c r="N886" s="37" t="s">
        <v>67</v>
      </c>
      <c r="O886" s="37" t="s">
        <v>67</v>
      </c>
      <c r="P886" s="37" t="s">
        <v>1976</v>
      </c>
      <c r="Q886" s="75" t="s">
        <v>1330</v>
      </c>
      <c r="R886" t="s">
        <v>3691</v>
      </c>
      <c r="S886" s="38">
        <v>12</v>
      </c>
      <c r="T886">
        <v>1</v>
      </c>
      <c r="U886">
        <v>0</v>
      </c>
      <c r="V886" s="43">
        <f>SUMIF(ResumenCotizacion!$C:$C,E886,ResumenCotizacion!$P:$P)</f>
        <v>0</v>
      </c>
      <c r="W886" s="68">
        <f>IF(H886="USD",S886*SolCotizacion!$J$18,S886)</f>
        <v>47081.88</v>
      </c>
      <c r="X886" s="3">
        <f>ROUND(W886/(1-VLOOKUP("Total porcentaje:",ResumenCotizacion!$F:$H,3,0)),2)</f>
        <v>51175.96</v>
      </c>
      <c r="Y886" s="3">
        <f t="shared" si="55"/>
        <v>0</v>
      </c>
    </row>
    <row r="887" spans="1:25" ht="14.25" x14ac:dyDescent="0.2">
      <c r="A887" s="18" t="str">
        <f t="shared" si="52"/>
        <v>Catalogo principalCSP ACADEMICO36f7ab3f-3165-472f-97f9-e7fd1649d92a</v>
      </c>
      <c r="B887" s="18" t="str">
        <f t="shared" si="53"/>
        <v>36f7ab3f-3165-472f-97f9-e7fd1649d92aCSP ACADEMICO</v>
      </c>
      <c r="C887" s="18"/>
      <c r="D887" t="s">
        <v>122</v>
      </c>
      <c r="E887" t="s">
        <v>1331</v>
      </c>
      <c r="F887" t="s">
        <v>1976</v>
      </c>
      <c r="G887" s="18" t="str">
        <f t="shared" si="54"/>
        <v>Catalogo principal</v>
      </c>
      <c r="H887" s="43" t="s">
        <v>121</v>
      </c>
      <c r="I887" s="37" t="s">
        <v>67</v>
      </c>
      <c r="J887" t="s">
        <v>1332</v>
      </c>
      <c r="K887" t="s">
        <v>40</v>
      </c>
      <c r="L887" s="70" t="s">
        <v>21</v>
      </c>
      <c r="M887" s="70" t="s">
        <v>3966</v>
      </c>
      <c r="N887" s="37" t="s">
        <v>67</v>
      </c>
      <c r="O887" s="37" t="s">
        <v>67</v>
      </c>
      <c r="P887" s="37" t="s">
        <v>1976</v>
      </c>
      <c r="Q887" s="75" t="s">
        <v>1331</v>
      </c>
      <c r="R887" t="s">
        <v>3691</v>
      </c>
      <c r="S887" s="38">
        <v>66</v>
      </c>
      <c r="T887">
        <v>1</v>
      </c>
      <c r="U887">
        <v>0</v>
      </c>
      <c r="V887" s="43">
        <f>SUMIF(ResumenCotizacion!$C:$C,E887,ResumenCotizacion!$P:$P)</f>
        <v>0</v>
      </c>
      <c r="W887" s="68">
        <f>IF(H887="USD",S887*SolCotizacion!$J$18,S887)</f>
        <v>258950.34</v>
      </c>
      <c r="X887" s="3">
        <f>ROUND(W887/(1-VLOOKUP("Total porcentaje:",ResumenCotizacion!$F:$H,3,0)),2)</f>
        <v>281467.76</v>
      </c>
      <c r="Y887" s="3">
        <f t="shared" si="55"/>
        <v>0</v>
      </c>
    </row>
    <row r="888" spans="1:25" ht="14.25" x14ac:dyDescent="0.2">
      <c r="A888" s="18" t="str">
        <f t="shared" si="52"/>
        <v>Catalogo principalCSP ACADEMICOab2f1304-51e9-4066-b274-ac0cd33d24c2</v>
      </c>
      <c r="B888" s="18" t="str">
        <f t="shared" si="53"/>
        <v>ab2f1304-51e9-4066-b274-ac0cd33d24c2CSP ACADEMICO</v>
      </c>
      <c r="C888" s="18"/>
      <c r="D888" t="s">
        <v>122</v>
      </c>
      <c r="E888" t="s">
        <v>1333</v>
      </c>
      <c r="F888" t="s">
        <v>1976</v>
      </c>
      <c r="G888" s="18" t="str">
        <f t="shared" si="54"/>
        <v>Catalogo principal</v>
      </c>
      <c r="H888" s="43" t="s">
        <v>121</v>
      </c>
      <c r="I888" s="37" t="s">
        <v>67</v>
      </c>
      <c r="J888" t="s">
        <v>1334</v>
      </c>
      <c r="K888" t="s">
        <v>40</v>
      </c>
      <c r="L888" s="70" t="s">
        <v>21</v>
      </c>
      <c r="M888" s="70" t="s">
        <v>3966</v>
      </c>
      <c r="N888" s="37" t="s">
        <v>67</v>
      </c>
      <c r="O888" s="37" t="s">
        <v>67</v>
      </c>
      <c r="P888" s="37" t="s">
        <v>1976</v>
      </c>
      <c r="Q888" s="75" t="s">
        <v>1333</v>
      </c>
      <c r="R888" t="s">
        <v>3691</v>
      </c>
      <c r="S888" s="38">
        <v>66</v>
      </c>
      <c r="T888">
        <v>1</v>
      </c>
      <c r="U888">
        <v>0</v>
      </c>
      <c r="V888" s="43">
        <f>SUMIF(ResumenCotizacion!$C:$C,E888,ResumenCotizacion!$P:$P)</f>
        <v>0</v>
      </c>
      <c r="W888" s="68">
        <f>IF(H888="USD",S888*SolCotizacion!$J$18,S888)</f>
        <v>258950.34</v>
      </c>
      <c r="X888" s="3">
        <f>ROUND(W888/(1-VLOOKUP("Total porcentaje:",ResumenCotizacion!$F:$H,3,0)),2)</f>
        <v>281467.76</v>
      </c>
      <c r="Y888" s="3">
        <f t="shared" si="55"/>
        <v>0</v>
      </c>
    </row>
    <row r="889" spans="1:25" ht="14.25" x14ac:dyDescent="0.2">
      <c r="A889" s="18" t="str">
        <f t="shared" si="52"/>
        <v>Catalogo principalCSP ACADEMICO33076cdc-516d-48df-a23c-5954f7d924e7</v>
      </c>
      <c r="B889" s="18" t="str">
        <f t="shared" si="53"/>
        <v>33076cdc-516d-48df-a23c-5954f7d924e7CSP ACADEMICO</v>
      </c>
      <c r="C889" s="18"/>
      <c r="D889" t="s">
        <v>122</v>
      </c>
      <c r="E889" t="s">
        <v>1335</v>
      </c>
      <c r="F889" t="s">
        <v>1976</v>
      </c>
      <c r="G889" s="18" t="str">
        <f t="shared" si="54"/>
        <v>Catalogo principal</v>
      </c>
      <c r="H889" s="43" t="s">
        <v>121</v>
      </c>
      <c r="I889" s="37" t="s">
        <v>67</v>
      </c>
      <c r="J889" t="s">
        <v>1336</v>
      </c>
      <c r="K889" t="s">
        <v>40</v>
      </c>
      <c r="L889" s="70" t="s">
        <v>21</v>
      </c>
      <c r="M889" s="70" t="s">
        <v>28</v>
      </c>
      <c r="N889" s="37" t="s">
        <v>67</v>
      </c>
      <c r="O889" s="37" t="s">
        <v>67</v>
      </c>
      <c r="P889" s="37" t="s">
        <v>1976</v>
      </c>
      <c r="Q889" s="75" t="s">
        <v>1335</v>
      </c>
      <c r="R889" t="s">
        <v>3691</v>
      </c>
      <c r="S889" s="38">
        <v>48</v>
      </c>
      <c r="T889">
        <v>1</v>
      </c>
      <c r="U889">
        <v>0</v>
      </c>
      <c r="V889" s="43">
        <f>SUMIF(ResumenCotizacion!$C:$C,E889,ResumenCotizacion!$P:$P)</f>
        <v>0</v>
      </c>
      <c r="W889" s="68">
        <f>IF(H889="USD",S889*SolCotizacion!$J$18,S889)</f>
        <v>188327.52</v>
      </c>
      <c r="X889" s="3">
        <f>ROUND(W889/(1-VLOOKUP("Total porcentaje:",ResumenCotizacion!$F:$H,3,0)),2)</f>
        <v>204703.83</v>
      </c>
      <c r="Y889" s="3">
        <f t="shared" si="55"/>
        <v>0</v>
      </c>
    </row>
    <row r="890" spans="1:25" ht="14.25" x14ac:dyDescent="0.2">
      <c r="A890" s="18" t="str">
        <f t="shared" si="52"/>
        <v>Catalogo principalCSP ACADEMICO69907188-cc89-4dd8-807e-8f0695c7c594</v>
      </c>
      <c r="B890" s="18" t="str">
        <f t="shared" si="53"/>
        <v>69907188-cc89-4dd8-807e-8f0695c7c594CSP ACADEMICO</v>
      </c>
      <c r="C890" s="18"/>
      <c r="D890" t="s">
        <v>122</v>
      </c>
      <c r="E890" t="s">
        <v>1337</v>
      </c>
      <c r="F890" t="s">
        <v>1976</v>
      </c>
      <c r="G890" s="18" t="str">
        <f t="shared" si="54"/>
        <v>Catalogo principal</v>
      </c>
      <c r="H890" s="43" t="s">
        <v>121</v>
      </c>
      <c r="I890" s="37" t="s">
        <v>67</v>
      </c>
      <c r="J890" t="s">
        <v>1338</v>
      </c>
      <c r="K890" t="s">
        <v>40</v>
      </c>
      <c r="L890" s="70" t="s">
        <v>21</v>
      </c>
      <c r="M890" s="70" t="s">
        <v>28</v>
      </c>
      <c r="N890" s="37" t="s">
        <v>67</v>
      </c>
      <c r="O890" s="37" t="s">
        <v>67</v>
      </c>
      <c r="P890" s="37" t="s">
        <v>1976</v>
      </c>
      <c r="Q890" s="75" t="s">
        <v>1337</v>
      </c>
      <c r="R890" t="s">
        <v>3691</v>
      </c>
      <c r="S890" s="38">
        <v>48</v>
      </c>
      <c r="T890">
        <v>1</v>
      </c>
      <c r="U890">
        <v>0</v>
      </c>
      <c r="V890" s="43">
        <f>SUMIF(ResumenCotizacion!$C:$C,E890,ResumenCotizacion!$P:$P)</f>
        <v>0</v>
      </c>
      <c r="W890" s="68">
        <f>IF(H890="USD",S890*SolCotizacion!$J$18,S890)</f>
        <v>188327.52</v>
      </c>
      <c r="X890" s="3">
        <f>ROUND(W890/(1-VLOOKUP("Total porcentaje:",ResumenCotizacion!$F:$H,3,0)),2)</f>
        <v>204703.83</v>
      </c>
      <c r="Y890" s="3">
        <f t="shared" si="55"/>
        <v>0</v>
      </c>
    </row>
    <row r="891" spans="1:25" ht="14.25" x14ac:dyDescent="0.2">
      <c r="A891" s="18" t="str">
        <f t="shared" si="52"/>
        <v>Catalogo principalCSP ACADEMICO0e0eb210-86e7-4038-9905-4fd5bf71c4bd</v>
      </c>
      <c r="B891" s="18" t="str">
        <f t="shared" si="53"/>
        <v>0e0eb210-86e7-4038-9905-4fd5bf71c4bdCSP ACADEMICO</v>
      </c>
      <c r="C891" s="18"/>
      <c r="D891" t="s">
        <v>122</v>
      </c>
      <c r="E891" t="s">
        <v>1339</v>
      </c>
      <c r="F891" t="s">
        <v>1976</v>
      </c>
      <c r="G891" s="18" t="str">
        <f t="shared" si="54"/>
        <v>Catalogo principal</v>
      </c>
      <c r="H891" s="43" t="s">
        <v>121</v>
      </c>
      <c r="I891" s="37" t="s">
        <v>67</v>
      </c>
      <c r="J891" t="s">
        <v>1340</v>
      </c>
      <c r="K891" t="s">
        <v>40</v>
      </c>
      <c r="L891" s="70" t="s">
        <v>21</v>
      </c>
      <c r="M891" s="70" t="s">
        <v>3966</v>
      </c>
      <c r="N891" s="37" t="s">
        <v>67</v>
      </c>
      <c r="O891" s="37" t="s">
        <v>67</v>
      </c>
      <c r="P891" s="37" t="s">
        <v>1976</v>
      </c>
      <c r="Q891" s="75" t="s">
        <v>1339</v>
      </c>
      <c r="R891" t="s">
        <v>3691</v>
      </c>
      <c r="S891" s="38">
        <v>200</v>
      </c>
      <c r="T891">
        <v>1</v>
      </c>
      <c r="U891">
        <v>0</v>
      </c>
      <c r="V891" s="43">
        <f>SUMIF(ResumenCotizacion!$C:$C,E891,ResumenCotizacion!$P:$P)</f>
        <v>0</v>
      </c>
      <c r="W891" s="68">
        <f>IF(H891="USD",S891*SolCotizacion!$J$18,S891)</f>
        <v>784698</v>
      </c>
      <c r="X891" s="3">
        <f>ROUND(W891/(1-VLOOKUP("Total porcentaje:",ResumenCotizacion!$F:$H,3,0)),2)</f>
        <v>852932.61</v>
      </c>
      <c r="Y891" s="3">
        <f t="shared" si="55"/>
        <v>0</v>
      </c>
    </row>
    <row r="892" spans="1:25" ht="14.25" x14ac:dyDescent="0.2">
      <c r="A892" s="18" t="str">
        <f t="shared" si="52"/>
        <v>Catalogo principalCSP ACADEMICOd606281d-739b-435f-8569-bdb47c1f5ce6</v>
      </c>
      <c r="B892" s="18" t="str">
        <f t="shared" si="53"/>
        <v>d606281d-739b-435f-8569-bdb47c1f5ce6CSP ACADEMICO</v>
      </c>
      <c r="C892" s="18"/>
      <c r="D892" t="s">
        <v>122</v>
      </c>
      <c r="E892" t="s">
        <v>1341</v>
      </c>
      <c r="F892" t="s">
        <v>1976</v>
      </c>
      <c r="G892" s="18" t="str">
        <f t="shared" si="54"/>
        <v>Catalogo principal</v>
      </c>
      <c r="H892" s="43" t="s">
        <v>121</v>
      </c>
      <c r="I892" s="37" t="s">
        <v>67</v>
      </c>
      <c r="J892" t="s">
        <v>1342</v>
      </c>
      <c r="K892" t="s">
        <v>40</v>
      </c>
      <c r="L892" s="70" t="s">
        <v>21</v>
      </c>
      <c r="M892" s="70" t="s">
        <v>3966</v>
      </c>
      <c r="N892" s="37" t="s">
        <v>67</v>
      </c>
      <c r="O892" s="37" t="s">
        <v>67</v>
      </c>
      <c r="P892" s="37" t="s">
        <v>1976</v>
      </c>
      <c r="Q892" s="75" t="s">
        <v>1341</v>
      </c>
      <c r="R892" t="s">
        <v>3691</v>
      </c>
      <c r="S892" s="38">
        <v>200</v>
      </c>
      <c r="T892">
        <v>1</v>
      </c>
      <c r="U892">
        <v>0</v>
      </c>
      <c r="V892" s="43">
        <f>SUMIF(ResumenCotizacion!$C:$C,E892,ResumenCotizacion!$P:$P)</f>
        <v>0</v>
      </c>
      <c r="W892" s="68">
        <f>IF(H892="USD",S892*SolCotizacion!$J$18,S892)</f>
        <v>784698</v>
      </c>
      <c r="X892" s="3">
        <f>ROUND(W892/(1-VLOOKUP("Total porcentaje:",ResumenCotizacion!$F:$H,3,0)),2)</f>
        <v>852932.61</v>
      </c>
      <c r="Y892" s="3">
        <f t="shared" si="55"/>
        <v>0</v>
      </c>
    </row>
    <row r="893" spans="1:25" ht="14.25" x14ac:dyDescent="0.2">
      <c r="A893" s="18" t="str">
        <f t="shared" si="52"/>
        <v>Catalogo principalCSP ACADEMICOb3ef7432-5581-4b45-95bf-3a51b0d7f296</v>
      </c>
      <c r="B893" s="18" t="str">
        <f t="shared" si="53"/>
        <v>b3ef7432-5581-4b45-95bf-3a51b0d7f296CSP ACADEMICO</v>
      </c>
      <c r="C893" s="18"/>
      <c r="D893" t="s">
        <v>122</v>
      </c>
      <c r="E893" t="s">
        <v>1343</v>
      </c>
      <c r="F893" t="s">
        <v>1976</v>
      </c>
      <c r="G893" s="18" t="str">
        <f t="shared" si="54"/>
        <v>Catalogo principal</v>
      </c>
      <c r="H893" s="43" t="s">
        <v>121</v>
      </c>
      <c r="I893" s="37" t="s">
        <v>67</v>
      </c>
      <c r="J893" t="s">
        <v>1344</v>
      </c>
      <c r="K893" t="s">
        <v>40</v>
      </c>
      <c r="L893" s="70" t="s">
        <v>21</v>
      </c>
      <c r="M893" s="70" t="s">
        <v>3966</v>
      </c>
      <c r="N893" s="37" t="s">
        <v>67</v>
      </c>
      <c r="O893" s="37" t="s">
        <v>67</v>
      </c>
      <c r="P893" s="37" t="s">
        <v>1976</v>
      </c>
      <c r="Q893" s="75" t="s">
        <v>1343</v>
      </c>
      <c r="R893" t="s">
        <v>3691</v>
      </c>
      <c r="S893" s="38">
        <v>0</v>
      </c>
      <c r="T893">
        <v>1</v>
      </c>
      <c r="U893">
        <v>0</v>
      </c>
      <c r="V893" s="43">
        <f>SUMIF(ResumenCotizacion!$C:$C,E893,ResumenCotizacion!$P:$P)</f>
        <v>0</v>
      </c>
      <c r="W893" s="68">
        <f>IF(H893="USD",S893*SolCotizacion!$J$18,S893)</f>
        <v>0</v>
      </c>
      <c r="X893" s="3">
        <f>ROUND(W893/(1-VLOOKUP("Total porcentaje:",ResumenCotizacion!$F:$H,3,0)),2)</f>
        <v>0</v>
      </c>
      <c r="Y893" s="3">
        <f t="shared" si="55"/>
        <v>0</v>
      </c>
    </row>
    <row r="894" spans="1:25" ht="14.25" x14ac:dyDescent="0.2">
      <c r="A894" s="18" t="str">
        <f t="shared" si="52"/>
        <v>Catalogo principalCSP ACADEMICO77abd8d3-fc66-424b-8626-8d216d4ea52b</v>
      </c>
      <c r="B894" s="18" t="str">
        <f t="shared" si="53"/>
        <v>77abd8d3-fc66-424b-8626-8d216d4ea52bCSP ACADEMICO</v>
      </c>
      <c r="C894" s="18"/>
      <c r="D894" t="s">
        <v>122</v>
      </c>
      <c r="E894" t="s">
        <v>1345</v>
      </c>
      <c r="F894" t="s">
        <v>1976</v>
      </c>
      <c r="G894" s="18" t="str">
        <f t="shared" si="54"/>
        <v>Catalogo principal</v>
      </c>
      <c r="H894" s="43" t="s">
        <v>121</v>
      </c>
      <c r="I894" s="37" t="s">
        <v>67</v>
      </c>
      <c r="J894" t="s">
        <v>1346</v>
      </c>
      <c r="K894" t="s">
        <v>40</v>
      </c>
      <c r="L894" s="70" t="s">
        <v>21</v>
      </c>
      <c r="M894" s="70" t="s">
        <v>3966</v>
      </c>
      <c r="N894" s="37" t="s">
        <v>67</v>
      </c>
      <c r="O894" s="37" t="s">
        <v>67</v>
      </c>
      <c r="P894" s="37" t="s">
        <v>1976</v>
      </c>
      <c r="Q894" s="75" t="s">
        <v>1345</v>
      </c>
      <c r="R894" t="s">
        <v>3691</v>
      </c>
      <c r="S894" s="38">
        <v>0</v>
      </c>
      <c r="T894">
        <v>1</v>
      </c>
      <c r="U894">
        <v>0</v>
      </c>
      <c r="V894" s="43">
        <f>SUMIF(ResumenCotizacion!$C:$C,E894,ResumenCotizacion!$P:$P)</f>
        <v>0</v>
      </c>
      <c r="W894" s="68">
        <f>IF(H894="USD",S894*SolCotizacion!$J$18,S894)</f>
        <v>0</v>
      </c>
      <c r="X894" s="3">
        <f>ROUND(W894/(1-VLOOKUP("Total porcentaje:",ResumenCotizacion!$F:$H,3,0)),2)</f>
        <v>0</v>
      </c>
      <c r="Y894" s="3">
        <f t="shared" si="55"/>
        <v>0</v>
      </c>
    </row>
    <row r="895" spans="1:25" ht="14.25" x14ac:dyDescent="0.2">
      <c r="A895" s="18" t="str">
        <f t="shared" si="52"/>
        <v>Catalogo principalCSP ACADEMICO4a8f9036-791e-4ce4-a788-6c5af859fd82</v>
      </c>
      <c r="B895" s="18" t="str">
        <f t="shared" si="53"/>
        <v>4a8f9036-791e-4ce4-a788-6c5af859fd82CSP ACADEMICO</v>
      </c>
      <c r="C895" s="18"/>
      <c r="D895" t="s">
        <v>122</v>
      </c>
      <c r="E895" t="s">
        <v>1347</v>
      </c>
      <c r="F895" t="s">
        <v>1976</v>
      </c>
      <c r="G895" s="18" t="str">
        <f t="shared" si="54"/>
        <v>Catalogo principal</v>
      </c>
      <c r="H895" s="43" t="s">
        <v>121</v>
      </c>
      <c r="I895" s="37" t="s">
        <v>67</v>
      </c>
      <c r="J895" t="s">
        <v>1348</v>
      </c>
      <c r="K895" t="s">
        <v>40</v>
      </c>
      <c r="L895" s="70" t="s">
        <v>21</v>
      </c>
      <c r="M895" s="70" t="s">
        <v>3966</v>
      </c>
      <c r="N895" s="37" t="s">
        <v>67</v>
      </c>
      <c r="O895" s="37" t="s">
        <v>67</v>
      </c>
      <c r="P895" s="37" t="s">
        <v>1976</v>
      </c>
      <c r="Q895" s="75" t="s">
        <v>1347</v>
      </c>
      <c r="R895" t="s">
        <v>3691</v>
      </c>
      <c r="S895" s="38">
        <v>1</v>
      </c>
      <c r="T895">
        <v>1</v>
      </c>
      <c r="U895">
        <v>0</v>
      </c>
      <c r="V895" s="43">
        <f>SUMIF(ResumenCotizacion!$C:$C,E895,ResumenCotizacion!$P:$P)</f>
        <v>0</v>
      </c>
      <c r="W895" s="68">
        <f>IF(H895="USD",S895*SolCotizacion!$J$18,S895)</f>
        <v>3923.49</v>
      </c>
      <c r="X895" s="3">
        <f>ROUND(W895/(1-VLOOKUP("Total porcentaje:",ResumenCotizacion!$F:$H,3,0)),2)</f>
        <v>4264.66</v>
      </c>
      <c r="Y895" s="3">
        <f t="shared" si="55"/>
        <v>0</v>
      </c>
    </row>
    <row r="896" spans="1:25" ht="14.25" x14ac:dyDescent="0.2">
      <c r="A896" s="18" t="str">
        <f t="shared" si="52"/>
        <v>Catalogo principalCSP ACADEMICO64c933a0-f4f1-44aa-827e-de5e9d65de55</v>
      </c>
      <c r="B896" s="18" t="str">
        <f t="shared" si="53"/>
        <v>64c933a0-f4f1-44aa-827e-de5e9d65de55CSP ACADEMICO</v>
      </c>
      <c r="C896" s="18"/>
      <c r="D896" t="s">
        <v>122</v>
      </c>
      <c r="E896" t="s">
        <v>1349</v>
      </c>
      <c r="F896" t="s">
        <v>1976</v>
      </c>
      <c r="G896" s="18" t="str">
        <f t="shared" si="54"/>
        <v>Catalogo principal</v>
      </c>
      <c r="H896" s="43" t="s">
        <v>121</v>
      </c>
      <c r="I896" s="37" t="s">
        <v>67</v>
      </c>
      <c r="J896" t="s">
        <v>1350</v>
      </c>
      <c r="K896" t="s">
        <v>40</v>
      </c>
      <c r="L896" s="70" t="s">
        <v>21</v>
      </c>
      <c r="M896" s="70" t="s">
        <v>3966</v>
      </c>
      <c r="N896" s="37" t="s">
        <v>67</v>
      </c>
      <c r="O896" s="37" t="s">
        <v>67</v>
      </c>
      <c r="P896" s="37" t="s">
        <v>1976</v>
      </c>
      <c r="Q896" s="75" t="s">
        <v>1349</v>
      </c>
      <c r="R896" t="s">
        <v>3691</v>
      </c>
      <c r="S896" s="38">
        <v>0.75</v>
      </c>
      <c r="T896">
        <v>1</v>
      </c>
      <c r="U896">
        <v>0</v>
      </c>
      <c r="V896" s="43">
        <f>SUMIF(ResumenCotizacion!$C:$C,E896,ResumenCotizacion!$P:$P)</f>
        <v>0</v>
      </c>
      <c r="W896" s="68">
        <f>IF(H896="USD",S896*SolCotizacion!$J$18,S896)</f>
        <v>2942.6174999999998</v>
      </c>
      <c r="X896" s="3">
        <f>ROUND(W896/(1-VLOOKUP("Total porcentaje:",ResumenCotizacion!$F:$H,3,0)),2)</f>
        <v>3198.5</v>
      </c>
      <c r="Y896" s="3">
        <f t="shared" si="55"/>
        <v>0</v>
      </c>
    </row>
    <row r="897" spans="1:25" ht="14.25" x14ac:dyDescent="0.2">
      <c r="A897" s="18" t="str">
        <f t="shared" si="52"/>
        <v>Catalogo principalCSP ACADEMICO0428d817-bbde-4568-b7c6-04e3cff36246</v>
      </c>
      <c r="B897" s="18" t="str">
        <f t="shared" si="53"/>
        <v>0428d817-bbde-4568-b7c6-04e3cff36246CSP ACADEMICO</v>
      </c>
      <c r="C897" s="18"/>
      <c r="D897" t="s">
        <v>122</v>
      </c>
      <c r="E897" t="s">
        <v>869</v>
      </c>
      <c r="F897" t="s">
        <v>1976</v>
      </c>
      <c r="G897" s="18" t="str">
        <f t="shared" si="54"/>
        <v>Catalogo principal</v>
      </c>
      <c r="H897" s="43" t="s">
        <v>121</v>
      </c>
      <c r="I897" s="37" t="s">
        <v>67</v>
      </c>
      <c r="J897" t="s">
        <v>1111</v>
      </c>
      <c r="K897" t="s">
        <v>40</v>
      </c>
      <c r="L897" s="70" t="s">
        <v>21</v>
      </c>
      <c r="M897" s="70" t="s">
        <v>3966</v>
      </c>
      <c r="N897" s="37" t="s">
        <v>67</v>
      </c>
      <c r="O897" s="37" t="s">
        <v>67</v>
      </c>
      <c r="P897" s="37" t="s">
        <v>1976</v>
      </c>
      <c r="Q897" s="75" t="s">
        <v>869</v>
      </c>
      <c r="R897" t="s">
        <v>3691</v>
      </c>
      <c r="S897" s="38">
        <v>1.94</v>
      </c>
      <c r="T897">
        <v>1</v>
      </c>
      <c r="U897">
        <v>0</v>
      </c>
      <c r="V897" s="43">
        <f>SUMIF(ResumenCotizacion!$C:$C,E897,ResumenCotizacion!$P:$P)</f>
        <v>0</v>
      </c>
      <c r="W897" s="68">
        <f>IF(H897="USD",S897*SolCotizacion!$J$18,S897)</f>
        <v>7611.5705999999991</v>
      </c>
      <c r="X897" s="3">
        <f>ROUND(W897/(1-VLOOKUP("Total porcentaje:",ResumenCotizacion!$F:$H,3,0)),2)</f>
        <v>8273.4500000000007</v>
      </c>
      <c r="Y897" s="3">
        <f t="shared" si="55"/>
        <v>0</v>
      </c>
    </row>
    <row r="898" spans="1:25" ht="14.25" x14ac:dyDescent="0.2">
      <c r="A898" s="18" t="str">
        <f t="shared" si="52"/>
        <v>Catalogo principalCSP ACADEMICO5bb4000e-15e2-4910-8ff9-276f95027038</v>
      </c>
      <c r="B898" s="18" t="str">
        <f t="shared" si="53"/>
        <v>5bb4000e-15e2-4910-8ff9-276f95027038CSP ACADEMICO</v>
      </c>
      <c r="C898" s="18"/>
      <c r="D898" t="s">
        <v>122</v>
      </c>
      <c r="E898" t="s">
        <v>870</v>
      </c>
      <c r="F898" t="s">
        <v>1976</v>
      </c>
      <c r="G898" s="18" t="str">
        <f t="shared" si="54"/>
        <v>Catalogo principal</v>
      </c>
      <c r="H898" s="43" t="s">
        <v>121</v>
      </c>
      <c r="I898" s="37" t="s">
        <v>67</v>
      </c>
      <c r="J898" t="s">
        <v>1112</v>
      </c>
      <c r="K898" t="s">
        <v>40</v>
      </c>
      <c r="L898" s="70" t="s">
        <v>21</v>
      </c>
      <c r="M898" s="70" t="s">
        <v>3966</v>
      </c>
      <c r="N898" s="37" t="s">
        <v>67</v>
      </c>
      <c r="O898" s="37" t="s">
        <v>67</v>
      </c>
      <c r="P898" s="37" t="s">
        <v>1976</v>
      </c>
      <c r="Q898" s="75" t="s">
        <v>870</v>
      </c>
      <c r="R898" t="s">
        <v>3691</v>
      </c>
      <c r="S898" s="38">
        <v>1.94</v>
      </c>
      <c r="T898">
        <v>1</v>
      </c>
      <c r="U898">
        <v>0</v>
      </c>
      <c r="V898" s="43">
        <f>SUMIF(ResumenCotizacion!$C:$C,E898,ResumenCotizacion!$P:$P)</f>
        <v>0</v>
      </c>
      <c r="W898" s="68">
        <f>IF(H898="USD",S898*SolCotizacion!$J$18,S898)</f>
        <v>7611.5705999999991</v>
      </c>
      <c r="X898" s="3">
        <f>ROUND(W898/(1-VLOOKUP("Total porcentaje:",ResumenCotizacion!$F:$H,3,0)),2)</f>
        <v>8273.4500000000007</v>
      </c>
      <c r="Y898" s="3">
        <f t="shared" si="55"/>
        <v>0</v>
      </c>
    </row>
    <row r="899" spans="1:25" ht="14.25" x14ac:dyDescent="0.2">
      <c r="A899" s="18" t="str">
        <f t="shared" ref="A899:A962" si="56">D899&amp;F899&amp;E899</f>
        <v>Catalogo principalCSP ACADEMICObac4634f-7b41-40f1-968f-22fa6596ddd5</v>
      </c>
      <c r="B899" s="18" t="str">
        <f t="shared" ref="B899:B962" si="57">E899&amp;F899</f>
        <v>bac4634f-7b41-40f1-968f-22fa6596ddd5CSP ACADEMICO</v>
      </c>
      <c r="C899" s="18"/>
      <c r="D899" t="s">
        <v>122</v>
      </c>
      <c r="E899" t="s">
        <v>871</v>
      </c>
      <c r="F899" t="s">
        <v>1976</v>
      </c>
      <c r="G899" s="18" t="str">
        <f t="shared" ref="G899:G962" si="58">D899</f>
        <v>Catalogo principal</v>
      </c>
      <c r="H899" s="43" t="s">
        <v>121</v>
      </c>
      <c r="I899" s="37" t="s">
        <v>67</v>
      </c>
      <c r="J899" t="s">
        <v>1113</v>
      </c>
      <c r="K899" t="s">
        <v>40</v>
      </c>
      <c r="L899" s="70" t="s">
        <v>21</v>
      </c>
      <c r="M899" s="70" t="s">
        <v>3966</v>
      </c>
      <c r="N899" s="37" t="s">
        <v>67</v>
      </c>
      <c r="O899" s="37" t="s">
        <v>67</v>
      </c>
      <c r="P899" s="37" t="s">
        <v>1976</v>
      </c>
      <c r="Q899" s="75" t="s">
        <v>871</v>
      </c>
      <c r="R899" t="s">
        <v>3691</v>
      </c>
      <c r="S899" s="38">
        <v>0</v>
      </c>
      <c r="T899">
        <v>1</v>
      </c>
      <c r="U899">
        <v>0</v>
      </c>
      <c r="V899" s="43">
        <f>SUMIF(ResumenCotizacion!$C:$C,E899,ResumenCotizacion!$P:$P)</f>
        <v>0</v>
      </c>
      <c r="W899" s="68">
        <f>IF(H899="USD",S899*SolCotizacion!$J$18,S899)</f>
        <v>0</v>
      </c>
      <c r="X899" s="3">
        <f>ROUND(W899/(1-VLOOKUP("Total porcentaje:",ResumenCotizacion!$F:$H,3,0)),2)</f>
        <v>0</v>
      </c>
      <c r="Y899" s="3">
        <f t="shared" ref="Y899:Y962" si="59">V899*X899</f>
        <v>0</v>
      </c>
    </row>
    <row r="900" spans="1:25" ht="14.25" x14ac:dyDescent="0.2">
      <c r="A900" s="18" t="str">
        <f t="shared" si="56"/>
        <v>Catalogo principalCSP ACADEMICOe4392c9b-a8ec-40d9-aca5-083365b7a56f</v>
      </c>
      <c r="B900" s="18" t="str">
        <f t="shared" si="57"/>
        <v>e4392c9b-a8ec-40d9-aca5-083365b7a56fCSP ACADEMICO</v>
      </c>
      <c r="C900" s="18"/>
      <c r="D900" t="s">
        <v>122</v>
      </c>
      <c r="E900" t="s">
        <v>872</v>
      </c>
      <c r="F900" t="s">
        <v>1976</v>
      </c>
      <c r="G900" s="18" t="str">
        <f t="shared" si="58"/>
        <v>Catalogo principal</v>
      </c>
      <c r="H900" s="43" t="s">
        <v>121</v>
      </c>
      <c r="I900" s="37" t="s">
        <v>67</v>
      </c>
      <c r="J900" t="s">
        <v>1114</v>
      </c>
      <c r="K900" t="s">
        <v>40</v>
      </c>
      <c r="L900" s="70" t="s">
        <v>21</v>
      </c>
      <c r="M900" s="70" t="s">
        <v>3966</v>
      </c>
      <c r="N900" s="37" t="s">
        <v>67</v>
      </c>
      <c r="O900" s="37" t="s">
        <v>67</v>
      </c>
      <c r="P900" s="37" t="s">
        <v>1976</v>
      </c>
      <c r="Q900" s="75" t="s">
        <v>872</v>
      </c>
      <c r="R900" t="s">
        <v>3691</v>
      </c>
      <c r="S900" s="38">
        <v>3.3</v>
      </c>
      <c r="T900">
        <v>1</v>
      </c>
      <c r="U900">
        <v>0</v>
      </c>
      <c r="V900" s="43">
        <f>SUMIF(ResumenCotizacion!$C:$C,E900,ResumenCotizacion!$P:$P)</f>
        <v>0</v>
      </c>
      <c r="W900" s="68">
        <f>IF(H900="USD",S900*SolCotizacion!$J$18,S900)</f>
        <v>12947.516999999998</v>
      </c>
      <c r="X900" s="3">
        <f>ROUND(W900/(1-VLOOKUP("Total porcentaje:",ResumenCotizacion!$F:$H,3,0)),2)</f>
        <v>14073.39</v>
      </c>
      <c r="Y900" s="3">
        <f t="shared" si="59"/>
        <v>0</v>
      </c>
    </row>
    <row r="901" spans="1:25" ht="14.25" x14ac:dyDescent="0.2">
      <c r="A901" s="18" t="str">
        <f t="shared" si="56"/>
        <v>Catalogo principalCSP ACADEMICO2a563bb7-8418-4da1-9008-a8764b0765bf</v>
      </c>
      <c r="B901" s="18" t="str">
        <f t="shared" si="57"/>
        <v>2a563bb7-8418-4da1-9008-a8764b0765bfCSP ACADEMICO</v>
      </c>
      <c r="C901" s="18"/>
      <c r="D901" t="s">
        <v>122</v>
      </c>
      <c r="E901" t="s">
        <v>873</v>
      </c>
      <c r="F901" t="s">
        <v>1976</v>
      </c>
      <c r="G901" s="18" t="str">
        <f t="shared" si="58"/>
        <v>Catalogo principal</v>
      </c>
      <c r="H901" s="43" t="s">
        <v>121</v>
      </c>
      <c r="I901" s="37" t="s">
        <v>67</v>
      </c>
      <c r="J901" t="s">
        <v>1115</v>
      </c>
      <c r="K901" t="s">
        <v>40</v>
      </c>
      <c r="L901" s="70" t="s">
        <v>21</v>
      </c>
      <c r="M901" s="70" t="s">
        <v>3966</v>
      </c>
      <c r="N901" s="37" t="s">
        <v>67</v>
      </c>
      <c r="O901" s="37" t="s">
        <v>67</v>
      </c>
      <c r="P901" s="37" t="s">
        <v>1976</v>
      </c>
      <c r="Q901" s="75" t="s">
        <v>873</v>
      </c>
      <c r="R901" t="s">
        <v>3691</v>
      </c>
      <c r="S901" s="38">
        <v>3.3</v>
      </c>
      <c r="T901">
        <v>1</v>
      </c>
      <c r="U901">
        <v>0</v>
      </c>
      <c r="V901" s="43">
        <f>SUMIF(ResumenCotizacion!$C:$C,E901,ResumenCotizacion!$P:$P)</f>
        <v>0</v>
      </c>
      <c r="W901" s="68">
        <f>IF(H901="USD",S901*SolCotizacion!$J$18,S901)</f>
        <v>12947.516999999998</v>
      </c>
      <c r="X901" s="3">
        <f>ROUND(W901/(1-VLOOKUP("Total porcentaje:",ResumenCotizacion!$F:$H,3,0)),2)</f>
        <v>14073.39</v>
      </c>
      <c r="Y901" s="3">
        <f t="shared" si="59"/>
        <v>0</v>
      </c>
    </row>
    <row r="902" spans="1:25" ht="14.25" x14ac:dyDescent="0.2">
      <c r="A902" s="18" t="str">
        <f t="shared" si="56"/>
        <v>Catalogo principalCSP ACADEMICOb49d90ee-f039-496f-aae7-db91a654e6d7</v>
      </c>
      <c r="B902" s="18" t="str">
        <f t="shared" si="57"/>
        <v>b49d90ee-f039-496f-aae7-db91a654e6d7CSP ACADEMICO</v>
      </c>
      <c r="C902" s="18"/>
      <c r="D902" t="s">
        <v>122</v>
      </c>
      <c r="E902" t="s">
        <v>874</v>
      </c>
      <c r="F902" t="s">
        <v>1976</v>
      </c>
      <c r="G902" s="18" t="str">
        <f t="shared" si="58"/>
        <v>Catalogo principal</v>
      </c>
      <c r="H902" s="43" t="s">
        <v>121</v>
      </c>
      <c r="I902" s="37" t="s">
        <v>67</v>
      </c>
      <c r="J902" t="s">
        <v>1116</v>
      </c>
      <c r="K902" t="s">
        <v>40</v>
      </c>
      <c r="L902" s="70" t="s">
        <v>21</v>
      </c>
      <c r="M902" s="70" t="s">
        <v>3966</v>
      </c>
      <c r="N902" s="37" t="s">
        <v>67</v>
      </c>
      <c r="O902" s="37" t="s">
        <v>67</v>
      </c>
      <c r="P902" s="37" t="s">
        <v>1976</v>
      </c>
      <c r="Q902" s="75" t="s">
        <v>874</v>
      </c>
      <c r="R902" t="s">
        <v>3691</v>
      </c>
      <c r="S902" s="38">
        <v>0</v>
      </c>
      <c r="T902">
        <v>1</v>
      </c>
      <c r="U902">
        <v>0</v>
      </c>
      <c r="V902" s="43">
        <f>SUMIF(ResumenCotizacion!$C:$C,E902,ResumenCotizacion!$P:$P)</f>
        <v>0</v>
      </c>
      <c r="W902" s="68">
        <f>IF(H902="USD",S902*SolCotizacion!$J$18,S902)</f>
        <v>0</v>
      </c>
      <c r="X902" s="3">
        <f>ROUND(W902/(1-VLOOKUP("Total porcentaje:",ResumenCotizacion!$F:$H,3,0)),2)</f>
        <v>0</v>
      </c>
      <c r="Y902" s="3">
        <f t="shared" si="59"/>
        <v>0</v>
      </c>
    </row>
    <row r="903" spans="1:25" ht="14.25" x14ac:dyDescent="0.2">
      <c r="A903" s="18" t="str">
        <f t="shared" si="56"/>
        <v>Catalogo principalCSP ACADEMICO9c584cf1-8326-4ff4-8a23-0a833ddbcab0</v>
      </c>
      <c r="B903" s="18" t="str">
        <f t="shared" si="57"/>
        <v>9c584cf1-8326-4ff4-8a23-0a833ddbcab0CSP ACADEMICO</v>
      </c>
      <c r="C903" s="18"/>
      <c r="D903" t="s">
        <v>122</v>
      </c>
      <c r="E903" t="s">
        <v>875</v>
      </c>
      <c r="F903" t="s">
        <v>1976</v>
      </c>
      <c r="G903" s="18" t="str">
        <f t="shared" si="58"/>
        <v>Catalogo principal</v>
      </c>
      <c r="H903" s="43" t="s">
        <v>121</v>
      </c>
      <c r="I903" s="37" t="s">
        <v>67</v>
      </c>
      <c r="J903" t="s">
        <v>1117</v>
      </c>
      <c r="K903" t="s">
        <v>40</v>
      </c>
      <c r="L903" s="70" t="s">
        <v>21</v>
      </c>
      <c r="M903" s="70" t="s">
        <v>3966</v>
      </c>
      <c r="N903" s="37" t="s">
        <v>67</v>
      </c>
      <c r="O903" s="37" t="s">
        <v>67</v>
      </c>
      <c r="P903" s="37" t="s">
        <v>1976</v>
      </c>
      <c r="Q903" s="75" t="s">
        <v>875</v>
      </c>
      <c r="R903" t="s">
        <v>3691</v>
      </c>
      <c r="S903" s="38">
        <v>5.8</v>
      </c>
      <c r="T903">
        <v>1</v>
      </c>
      <c r="U903">
        <v>0</v>
      </c>
      <c r="V903" s="43">
        <f>SUMIF(ResumenCotizacion!$C:$C,E903,ResumenCotizacion!$P:$P)</f>
        <v>0</v>
      </c>
      <c r="W903" s="68">
        <f>IF(H903="USD",S903*SolCotizacion!$J$18,S903)</f>
        <v>22756.241999999998</v>
      </c>
      <c r="X903" s="3">
        <f>ROUND(W903/(1-VLOOKUP("Total porcentaje:",ResumenCotizacion!$F:$H,3,0)),2)</f>
        <v>24735.05</v>
      </c>
      <c r="Y903" s="3">
        <f t="shared" si="59"/>
        <v>0</v>
      </c>
    </row>
    <row r="904" spans="1:25" ht="14.25" x14ac:dyDescent="0.2">
      <c r="A904" s="18" t="str">
        <f t="shared" si="56"/>
        <v>Catalogo principalCSP ACADEMICOdd3b57a3-5183-4ff8-9e3c-321f4298b58d</v>
      </c>
      <c r="B904" s="18" t="str">
        <f t="shared" si="57"/>
        <v>dd3b57a3-5183-4ff8-9e3c-321f4298b58dCSP ACADEMICO</v>
      </c>
      <c r="C904" s="18"/>
      <c r="D904" t="s">
        <v>122</v>
      </c>
      <c r="E904" t="s">
        <v>876</v>
      </c>
      <c r="F904" t="s">
        <v>1976</v>
      </c>
      <c r="G904" s="18" t="str">
        <f t="shared" si="58"/>
        <v>Catalogo principal</v>
      </c>
      <c r="H904" s="43" t="s">
        <v>121</v>
      </c>
      <c r="I904" s="37" t="s">
        <v>67</v>
      </c>
      <c r="J904" t="s">
        <v>1118</v>
      </c>
      <c r="K904" t="s">
        <v>40</v>
      </c>
      <c r="L904" s="70" t="s">
        <v>21</v>
      </c>
      <c r="M904" s="70" t="s">
        <v>3966</v>
      </c>
      <c r="N904" s="37" t="s">
        <v>67</v>
      </c>
      <c r="O904" s="37" t="s">
        <v>67</v>
      </c>
      <c r="P904" s="37" t="s">
        <v>1976</v>
      </c>
      <c r="Q904" s="75" t="s">
        <v>876</v>
      </c>
      <c r="R904" t="s">
        <v>3691</v>
      </c>
      <c r="S904" s="38">
        <v>4.3</v>
      </c>
      <c r="T904">
        <v>1</v>
      </c>
      <c r="U904">
        <v>0</v>
      </c>
      <c r="V904" s="43">
        <f>SUMIF(ResumenCotizacion!$C:$C,E904,ResumenCotizacion!$P:$P)</f>
        <v>0</v>
      </c>
      <c r="W904" s="68">
        <f>IF(H904="USD",S904*SolCotizacion!$J$18,S904)</f>
        <v>16871.006999999998</v>
      </c>
      <c r="X904" s="3">
        <f>ROUND(W904/(1-VLOOKUP("Total porcentaje:",ResumenCotizacion!$F:$H,3,0)),2)</f>
        <v>18338.05</v>
      </c>
      <c r="Y904" s="3">
        <f t="shared" si="59"/>
        <v>0</v>
      </c>
    </row>
    <row r="905" spans="1:25" ht="14.25" x14ac:dyDescent="0.2">
      <c r="A905" s="18" t="str">
        <f t="shared" si="56"/>
        <v>Catalogo principalCSP ACADEMICO10d1f071-0c98-4254-8ca3-5bf13d771e3d</v>
      </c>
      <c r="B905" s="18" t="str">
        <f t="shared" si="57"/>
        <v>10d1f071-0c98-4254-8ca3-5bf13d771e3dCSP ACADEMICO</v>
      </c>
      <c r="C905" s="18"/>
      <c r="D905" t="s">
        <v>122</v>
      </c>
      <c r="E905" t="s">
        <v>877</v>
      </c>
      <c r="F905" t="s">
        <v>1976</v>
      </c>
      <c r="G905" s="18" t="str">
        <f t="shared" si="58"/>
        <v>Catalogo principal</v>
      </c>
      <c r="H905" s="43" t="s">
        <v>121</v>
      </c>
      <c r="I905" s="37" t="s">
        <v>67</v>
      </c>
      <c r="J905" t="s">
        <v>1119</v>
      </c>
      <c r="K905" t="s">
        <v>40</v>
      </c>
      <c r="L905" s="70" t="s">
        <v>21</v>
      </c>
      <c r="M905" s="70" t="s">
        <v>3966</v>
      </c>
      <c r="N905" s="37" t="s">
        <v>67</v>
      </c>
      <c r="O905" s="37" t="s">
        <v>67</v>
      </c>
      <c r="P905" s="37" t="s">
        <v>1976</v>
      </c>
      <c r="Q905" s="75" t="s">
        <v>877</v>
      </c>
      <c r="R905" t="s">
        <v>3691</v>
      </c>
      <c r="S905" s="38">
        <v>0</v>
      </c>
      <c r="T905">
        <v>1</v>
      </c>
      <c r="U905">
        <v>0</v>
      </c>
      <c r="V905" s="43">
        <f>SUMIF(ResumenCotizacion!$C:$C,E905,ResumenCotizacion!$P:$P)</f>
        <v>0</v>
      </c>
      <c r="W905" s="68">
        <f>IF(H905="USD",S905*SolCotizacion!$J$18,S905)</f>
        <v>0</v>
      </c>
      <c r="X905" s="3">
        <f>ROUND(W905/(1-VLOOKUP("Total porcentaje:",ResumenCotizacion!$F:$H,3,0)),2)</f>
        <v>0</v>
      </c>
      <c r="Y905" s="3">
        <f t="shared" si="59"/>
        <v>0</v>
      </c>
    </row>
    <row r="906" spans="1:25" ht="14.25" x14ac:dyDescent="0.2">
      <c r="A906" s="18" t="str">
        <f t="shared" si="56"/>
        <v>Catalogo principalCSP ACADEMICO9f8f1756-f56f-421e-901a-e80e857cadb8</v>
      </c>
      <c r="B906" s="18" t="str">
        <f t="shared" si="57"/>
        <v>9f8f1756-f56f-421e-901a-e80e857cadb8CSP ACADEMICO</v>
      </c>
      <c r="C906" s="18"/>
      <c r="D906" t="s">
        <v>122</v>
      </c>
      <c r="E906" t="s">
        <v>878</v>
      </c>
      <c r="F906" t="s">
        <v>1976</v>
      </c>
      <c r="G906" s="18" t="str">
        <f t="shared" si="58"/>
        <v>Catalogo principal</v>
      </c>
      <c r="H906" s="43" t="s">
        <v>121</v>
      </c>
      <c r="I906" s="37" t="s">
        <v>67</v>
      </c>
      <c r="J906" t="s">
        <v>1120</v>
      </c>
      <c r="K906" t="s">
        <v>40</v>
      </c>
      <c r="L906" s="70" t="s">
        <v>21</v>
      </c>
      <c r="M906" s="70" t="s">
        <v>3966</v>
      </c>
      <c r="N906" s="37" t="s">
        <v>67</v>
      </c>
      <c r="O906" s="37" t="s">
        <v>67</v>
      </c>
      <c r="P906" s="37" t="s">
        <v>1976</v>
      </c>
      <c r="Q906" s="75" t="s">
        <v>878</v>
      </c>
      <c r="R906" t="s">
        <v>3691</v>
      </c>
      <c r="S906" s="38">
        <v>3.1</v>
      </c>
      <c r="T906">
        <v>1</v>
      </c>
      <c r="U906">
        <v>0</v>
      </c>
      <c r="V906" s="43">
        <f>SUMIF(ResumenCotizacion!$C:$C,E906,ResumenCotizacion!$P:$P)</f>
        <v>0</v>
      </c>
      <c r="W906" s="68">
        <f>IF(H906="USD",S906*SolCotizacion!$J$18,S906)</f>
        <v>12162.819</v>
      </c>
      <c r="X906" s="3">
        <f>ROUND(W906/(1-VLOOKUP("Total porcentaje:",ResumenCotizacion!$F:$H,3,0)),2)</f>
        <v>13220.46</v>
      </c>
      <c r="Y906" s="3">
        <f t="shared" si="59"/>
        <v>0</v>
      </c>
    </row>
    <row r="907" spans="1:25" ht="14.25" x14ac:dyDescent="0.2">
      <c r="A907" s="18" t="str">
        <f t="shared" si="56"/>
        <v>Catalogo principalCSP ACADEMICOf0f9f37a-539f-4f44-aef6-e37070149499</v>
      </c>
      <c r="B907" s="18" t="str">
        <f t="shared" si="57"/>
        <v>f0f9f37a-539f-4f44-aef6-e37070149499CSP ACADEMICO</v>
      </c>
      <c r="C907" s="18"/>
      <c r="D907" t="s">
        <v>122</v>
      </c>
      <c r="E907" t="s">
        <v>879</v>
      </c>
      <c r="F907" t="s">
        <v>1976</v>
      </c>
      <c r="G907" s="18" t="str">
        <f t="shared" si="58"/>
        <v>Catalogo principal</v>
      </c>
      <c r="H907" s="43" t="s">
        <v>121</v>
      </c>
      <c r="I907" s="37" t="s">
        <v>67</v>
      </c>
      <c r="J907" t="s">
        <v>1121</v>
      </c>
      <c r="K907" t="s">
        <v>40</v>
      </c>
      <c r="L907" s="70" t="s">
        <v>21</v>
      </c>
      <c r="M907" s="70" t="s">
        <v>3966</v>
      </c>
      <c r="N907" s="37" t="s">
        <v>67</v>
      </c>
      <c r="O907" s="37" t="s">
        <v>67</v>
      </c>
      <c r="P907" s="37" t="s">
        <v>1976</v>
      </c>
      <c r="Q907" s="75" t="s">
        <v>879</v>
      </c>
      <c r="R907" t="s">
        <v>3691</v>
      </c>
      <c r="S907" s="38">
        <v>2.5</v>
      </c>
      <c r="T907">
        <v>1</v>
      </c>
      <c r="U907">
        <v>0</v>
      </c>
      <c r="V907" s="43">
        <f>SUMIF(ResumenCotizacion!$C:$C,E907,ResumenCotizacion!$P:$P)</f>
        <v>0</v>
      </c>
      <c r="W907" s="68">
        <f>IF(H907="USD",S907*SolCotizacion!$J$18,S907)</f>
        <v>9808.7249999999985</v>
      </c>
      <c r="X907" s="3">
        <f>ROUND(W907/(1-VLOOKUP("Total porcentaje:",ResumenCotizacion!$F:$H,3,0)),2)</f>
        <v>10661.66</v>
      </c>
      <c r="Y907" s="3">
        <f t="shared" si="59"/>
        <v>0</v>
      </c>
    </row>
    <row r="908" spans="1:25" ht="14.25" x14ac:dyDescent="0.2">
      <c r="A908" s="18" t="str">
        <f t="shared" si="56"/>
        <v>Catalogo principalCSP ACADEMICO2a8fd82d-e805-4af8-a156-3befc8316892</v>
      </c>
      <c r="B908" s="18" t="str">
        <f t="shared" si="57"/>
        <v>2a8fd82d-e805-4af8-a156-3befc8316892CSP ACADEMICO</v>
      </c>
      <c r="C908" s="18"/>
      <c r="D908" t="s">
        <v>122</v>
      </c>
      <c r="E908" t="s">
        <v>880</v>
      </c>
      <c r="F908" t="s">
        <v>1976</v>
      </c>
      <c r="G908" s="18" t="str">
        <f t="shared" si="58"/>
        <v>Catalogo principal</v>
      </c>
      <c r="H908" s="43" t="s">
        <v>121</v>
      </c>
      <c r="I908" s="37" t="s">
        <v>67</v>
      </c>
      <c r="J908" t="s">
        <v>1122</v>
      </c>
      <c r="K908" t="s">
        <v>40</v>
      </c>
      <c r="L908" s="70" t="s">
        <v>21</v>
      </c>
      <c r="M908" s="70" t="s">
        <v>3966</v>
      </c>
      <c r="N908" s="37" t="s">
        <v>67</v>
      </c>
      <c r="O908" s="37" t="s">
        <v>67</v>
      </c>
      <c r="P908" s="37" t="s">
        <v>1976</v>
      </c>
      <c r="Q908" s="75" t="s">
        <v>880</v>
      </c>
      <c r="R908" t="s">
        <v>3691</v>
      </c>
      <c r="S908" s="38">
        <v>10.8</v>
      </c>
      <c r="T908">
        <v>1</v>
      </c>
      <c r="U908">
        <v>0</v>
      </c>
      <c r="V908" s="43">
        <f>SUMIF(ResumenCotizacion!$C:$C,E908,ResumenCotizacion!$P:$P)</f>
        <v>0</v>
      </c>
      <c r="W908" s="68">
        <f>IF(H908="USD",S908*SolCotizacion!$J$18,S908)</f>
        <v>42373.692000000003</v>
      </c>
      <c r="X908" s="3">
        <f>ROUND(W908/(1-VLOOKUP("Total porcentaje:",ResumenCotizacion!$F:$H,3,0)),2)</f>
        <v>46058.36</v>
      </c>
      <c r="Y908" s="3">
        <f t="shared" si="59"/>
        <v>0</v>
      </c>
    </row>
    <row r="909" spans="1:25" ht="14.25" x14ac:dyDescent="0.2">
      <c r="A909" s="18" t="str">
        <f t="shared" si="56"/>
        <v>Catalogo principalCSP ACADEMICOe315e15c-cae6-430b-bc3f-e43acb481abc</v>
      </c>
      <c r="B909" s="18" t="str">
        <f t="shared" si="57"/>
        <v>e315e15c-cae6-430b-bc3f-e43acb481abcCSP ACADEMICO</v>
      </c>
      <c r="C909" s="18"/>
      <c r="D909" t="s">
        <v>122</v>
      </c>
      <c r="E909" t="s">
        <v>881</v>
      </c>
      <c r="F909" t="s">
        <v>1976</v>
      </c>
      <c r="G909" s="18" t="str">
        <f t="shared" si="58"/>
        <v>Catalogo principal</v>
      </c>
      <c r="H909" s="43" t="s">
        <v>121</v>
      </c>
      <c r="I909" s="37" t="s">
        <v>67</v>
      </c>
      <c r="J909" t="s">
        <v>1123</v>
      </c>
      <c r="K909" t="s">
        <v>40</v>
      </c>
      <c r="L909" s="70" t="s">
        <v>21</v>
      </c>
      <c r="M909" s="70" t="s">
        <v>3966</v>
      </c>
      <c r="N909" s="37" t="s">
        <v>67</v>
      </c>
      <c r="O909" s="37" t="s">
        <v>67</v>
      </c>
      <c r="P909" s="37" t="s">
        <v>1976</v>
      </c>
      <c r="Q909" s="75" t="s">
        <v>881</v>
      </c>
      <c r="R909" t="s">
        <v>3691</v>
      </c>
      <c r="S909" s="38">
        <v>8</v>
      </c>
      <c r="T909">
        <v>1</v>
      </c>
      <c r="U909">
        <v>0</v>
      </c>
      <c r="V909" s="43">
        <f>SUMIF(ResumenCotizacion!$C:$C,E909,ResumenCotizacion!$P:$P)</f>
        <v>0</v>
      </c>
      <c r="W909" s="68">
        <f>IF(H909="USD",S909*SolCotizacion!$J$18,S909)</f>
        <v>31387.919999999998</v>
      </c>
      <c r="X909" s="3">
        <f>ROUND(W909/(1-VLOOKUP("Total porcentaje:",ResumenCotizacion!$F:$H,3,0)),2)</f>
        <v>34117.300000000003</v>
      </c>
      <c r="Y909" s="3">
        <f t="shared" si="59"/>
        <v>0</v>
      </c>
    </row>
    <row r="910" spans="1:25" ht="14.25" x14ac:dyDescent="0.2">
      <c r="A910" s="18" t="str">
        <f t="shared" si="56"/>
        <v>Catalogo principalCSP ACADEMICO02e65727-4a55-440a-ae7d-f3ccc6ae0eb7</v>
      </c>
      <c r="B910" s="18" t="str">
        <f t="shared" si="57"/>
        <v>02e65727-4a55-440a-ae7d-f3ccc6ae0eb7CSP ACADEMICO</v>
      </c>
      <c r="C910" s="18"/>
      <c r="D910" t="s">
        <v>122</v>
      </c>
      <c r="E910" s="83" t="s">
        <v>882</v>
      </c>
      <c r="F910" t="s">
        <v>1976</v>
      </c>
      <c r="G910" s="18" t="str">
        <f t="shared" si="58"/>
        <v>Catalogo principal</v>
      </c>
      <c r="H910" s="43" t="s">
        <v>121</v>
      </c>
      <c r="I910" s="37" t="s">
        <v>67</v>
      </c>
      <c r="J910" t="s">
        <v>1124</v>
      </c>
      <c r="K910" t="s">
        <v>40</v>
      </c>
      <c r="L910" s="70" t="s">
        <v>21</v>
      </c>
      <c r="M910" s="70" t="s">
        <v>3966</v>
      </c>
      <c r="N910" s="37" t="s">
        <v>67</v>
      </c>
      <c r="O910" s="37" t="s">
        <v>67</v>
      </c>
      <c r="P910" s="37" t="s">
        <v>1976</v>
      </c>
      <c r="Q910" s="75" t="s">
        <v>882</v>
      </c>
      <c r="R910" t="s">
        <v>3691</v>
      </c>
      <c r="S910" s="38">
        <v>0</v>
      </c>
      <c r="T910">
        <v>1</v>
      </c>
      <c r="U910">
        <v>0</v>
      </c>
      <c r="V910" s="43">
        <f>SUMIF(ResumenCotizacion!$C:$C,E910,ResumenCotizacion!$P:$P)</f>
        <v>0</v>
      </c>
      <c r="W910" s="68">
        <f>IF(H910="USD",S910*SolCotizacion!$J$18,S910)</f>
        <v>0</v>
      </c>
      <c r="X910" s="3">
        <f>ROUND(W910/(1-VLOOKUP("Total porcentaje:",ResumenCotizacion!$F:$H,3,0)),2)</f>
        <v>0</v>
      </c>
      <c r="Y910" s="3">
        <f t="shared" si="59"/>
        <v>0</v>
      </c>
    </row>
    <row r="911" spans="1:25" ht="14.25" x14ac:dyDescent="0.2">
      <c r="A911" s="18" t="str">
        <f t="shared" si="56"/>
        <v>Catalogo principalCSP ACADEMICO75882cce-8629-4026-846a-a981682cb3de</v>
      </c>
      <c r="B911" s="18" t="str">
        <f t="shared" si="57"/>
        <v>75882cce-8629-4026-846a-a981682cb3deCSP ACADEMICO</v>
      </c>
      <c r="C911" s="18"/>
      <c r="D911" t="s">
        <v>122</v>
      </c>
      <c r="E911" t="s">
        <v>883</v>
      </c>
      <c r="F911" t="s">
        <v>1976</v>
      </c>
      <c r="G911" s="18" t="str">
        <f t="shared" si="58"/>
        <v>Catalogo principal</v>
      </c>
      <c r="H911" s="43" t="s">
        <v>121</v>
      </c>
      <c r="I911" s="37" t="s">
        <v>67</v>
      </c>
      <c r="J911" t="s">
        <v>1125</v>
      </c>
      <c r="K911" t="s">
        <v>40</v>
      </c>
      <c r="L911" s="70" t="s">
        <v>21</v>
      </c>
      <c r="M911" s="70" t="s">
        <v>3966</v>
      </c>
      <c r="N911" s="37" t="s">
        <v>67</v>
      </c>
      <c r="O911" s="37" t="s">
        <v>67</v>
      </c>
      <c r="P911" s="37" t="s">
        <v>1976</v>
      </c>
      <c r="Q911" s="75" t="s">
        <v>883</v>
      </c>
      <c r="R911" t="s">
        <v>3691</v>
      </c>
      <c r="S911" s="38">
        <v>3.3</v>
      </c>
      <c r="T911">
        <v>1</v>
      </c>
      <c r="U911">
        <v>0</v>
      </c>
      <c r="V911" s="43">
        <f>SUMIF(ResumenCotizacion!$C:$C,E911,ResumenCotizacion!$P:$P)</f>
        <v>0</v>
      </c>
      <c r="W911" s="68">
        <f>IF(H911="USD",S911*SolCotizacion!$J$18,S911)</f>
        <v>12947.516999999998</v>
      </c>
      <c r="X911" s="3">
        <f>ROUND(W911/(1-VLOOKUP("Total porcentaje:",ResumenCotizacion!$F:$H,3,0)),2)</f>
        <v>14073.39</v>
      </c>
      <c r="Y911" s="3">
        <f t="shared" si="59"/>
        <v>0</v>
      </c>
    </row>
    <row r="912" spans="1:25" ht="14.25" x14ac:dyDescent="0.2">
      <c r="A912" s="18" t="str">
        <f t="shared" si="56"/>
        <v>Catalogo principalCSP ACADEMICOd6d9fb41-4766-46f9-8dae-4176f78edad5</v>
      </c>
      <c r="B912" s="18" t="str">
        <f t="shared" si="57"/>
        <v>d6d9fb41-4766-46f9-8dae-4176f78edad5CSP ACADEMICO</v>
      </c>
      <c r="C912" s="18"/>
      <c r="D912" t="s">
        <v>122</v>
      </c>
      <c r="E912" t="s">
        <v>884</v>
      </c>
      <c r="F912" t="s">
        <v>1976</v>
      </c>
      <c r="G912" s="18" t="str">
        <f t="shared" si="58"/>
        <v>Catalogo principal</v>
      </c>
      <c r="H912" s="43" t="s">
        <v>121</v>
      </c>
      <c r="I912" s="37" t="s">
        <v>67</v>
      </c>
      <c r="J912" t="s">
        <v>1126</v>
      </c>
      <c r="K912" t="s">
        <v>40</v>
      </c>
      <c r="L912" s="70" t="s">
        <v>21</v>
      </c>
      <c r="M912" s="70" t="s">
        <v>3966</v>
      </c>
      <c r="N912" s="37" t="s">
        <v>67</v>
      </c>
      <c r="O912" s="37" t="s">
        <v>67</v>
      </c>
      <c r="P912" s="37" t="s">
        <v>1976</v>
      </c>
      <c r="Q912" s="75" t="s">
        <v>884</v>
      </c>
      <c r="R912" t="s">
        <v>3691</v>
      </c>
      <c r="S912" s="38">
        <v>0</v>
      </c>
      <c r="T912">
        <v>1</v>
      </c>
      <c r="U912">
        <v>0</v>
      </c>
      <c r="V912" s="43">
        <f>SUMIF(ResumenCotizacion!$C:$C,E912,ResumenCotizacion!$P:$P)</f>
        <v>0</v>
      </c>
      <c r="W912" s="68">
        <f>IF(H912="USD",S912*SolCotizacion!$J$18,S912)</f>
        <v>0</v>
      </c>
      <c r="X912" s="3">
        <f>ROUND(W912/(1-VLOOKUP("Total porcentaje:",ResumenCotizacion!$F:$H,3,0)),2)</f>
        <v>0</v>
      </c>
      <c r="Y912" s="3">
        <f t="shared" si="59"/>
        <v>0</v>
      </c>
    </row>
    <row r="913" spans="1:25" ht="14.25" x14ac:dyDescent="0.2">
      <c r="A913" s="18" t="str">
        <f t="shared" si="56"/>
        <v>Catalogo principalCSP ACADEMICO4688b9b7-2fcf-47bd-a519-3ff492e5a05b</v>
      </c>
      <c r="B913" s="18" t="str">
        <f t="shared" si="57"/>
        <v>4688b9b7-2fcf-47bd-a519-3ff492e5a05bCSP ACADEMICO</v>
      </c>
      <c r="C913" s="18"/>
      <c r="D913" t="s">
        <v>122</v>
      </c>
      <c r="E913" t="s">
        <v>885</v>
      </c>
      <c r="F913" t="s">
        <v>1976</v>
      </c>
      <c r="G913" s="18" t="str">
        <f t="shared" si="58"/>
        <v>Catalogo principal</v>
      </c>
      <c r="H913" s="43" t="s">
        <v>121</v>
      </c>
      <c r="I913" s="37" t="s">
        <v>67</v>
      </c>
      <c r="J913" t="s">
        <v>1127</v>
      </c>
      <c r="K913" t="s">
        <v>40</v>
      </c>
      <c r="L913" s="70" t="s">
        <v>21</v>
      </c>
      <c r="M913" s="70" t="s">
        <v>3966</v>
      </c>
      <c r="N913" s="37" t="s">
        <v>67</v>
      </c>
      <c r="O913" s="37" t="s">
        <v>67</v>
      </c>
      <c r="P913" s="37" t="s">
        <v>1976</v>
      </c>
      <c r="Q913" s="75" t="s">
        <v>885</v>
      </c>
      <c r="R913" t="s">
        <v>3691</v>
      </c>
      <c r="S913" s="38">
        <v>2.8</v>
      </c>
      <c r="T913">
        <v>1</v>
      </c>
      <c r="U913">
        <v>0</v>
      </c>
      <c r="V913" s="43">
        <f>SUMIF(ResumenCotizacion!$C:$C,E913,ResumenCotizacion!$P:$P)</f>
        <v>0</v>
      </c>
      <c r="W913" s="68">
        <f>IF(H913="USD",S913*SolCotizacion!$J$18,S913)</f>
        <v>10985.771999999999</v>
      </c>
      <c r="X913" s="3">
        <f>ROUND(W913/(1-VLOOKUP("Total porcentaje:",ResumenCotizacion!$F:$H,3,0)),2)</f>
        <v>11941.06</v>
      </c>
      <c r="Y913" s="3">
        <f t="shared" si="59"/>
        <v>0</v>
      </c>
    </row>
    <row r="914" spans="1:25" ht="14.25" x14ac:dyDescent="0.2">
      <c r="A914" s="18" t="str">
        <f t="shared" si="56"/>
        <v>Catalogo principalCSP ACADEMICO061391db-34bc-4aca-bf89-bb7c28aca20b</v>
      </c>
      <c r="B914" s="18" t="str">
        <f t="shared" si="57"/>
        <v>061391db-34bc-4aca-bf89-bb7c28aca20bCSP ACADEMICO</v>
      </c>
      <c r="C914" s="18"/>
      <c r="D914" t="s">
        <v>122</v>
      </c>
      <c r="E914" t="s">
        <v>888</v>
      </c>
      <c r="F914" t="s">
        <v>1976</v>
      </c>
      <c r="G914" s="18" t="str">
        <f t="shared" si="58"/>
        <v>Catalogo principal</v>
      </c>
      <c r="H914" s="43" t="s">
        <v>121</v>
      </c>
      <c r="I914" s="37" t="s">
        <v>67</v>
      </c>
      <c r="J914" t="s">
        <v>1130</v>
      </c>
      <c r="K914" t="s">
        <v>40</v>
      </c>
      <c r="L914" s="70" t="s">
        <v>21</v>
      </c>
      <c r="M914" s="70" t="s">
        <v>3966</v>
      </c>
      <c r="N914" s="37" t="s">
        <v>67</v>
      </c>
      <c r="O914" s="37" t="s">
        <v>67</v>
      </c>
      <c r="P914" s="37" t="s">
        <v>1976</v>
      </c>
      <c r="Q914" s="75" t="s">
        <v>888</v>
      </c>
      <c r="R914" t="s">
        <v>3691</v>
      </c>
      <c r="S914" s="38">
        <v>1.5</v>
      </c>
      <c r="T914">
        <v>1</v>
      </c>
      <c r="U914">
        <v>0</v>
      </c>
      <c r="V914" s="43">
        <f>SUMIF(ResumenCotizacion!$C:$C,E914,ResumenCotizacion!$P:$P)</f>
        <v>0</v>
      </c>
      <c r="W914" s="68">
        <f>IF(H914="USD",S914*SolCotizacion!$J$18,S914)</f>
        <v>5885.2349999999997</v>
      </c>
      <c r="X914" s="3">
        <f>ROUND(W914/(1-VLOOKUP("Total porcentaje:",ResumenCotizacion!$F:$H,3,0)),2)</f>
        <v>6396.99</v>
      </c>
      <c r="Y914" s="3">
        <f t="shared" si="59"/>
        <v>0</v>
      </c>
    </row>
    <row r="915" spans="1:25" ht="14.25" x14ac:dyDescent="0.2">
      <c r="A915" s="18" t="str">
        <f t="shared" si="56"/>
        <v>Catalogo principalCSP ACADEMICO468e089f-8e8d-41f8-a688-8a91d875269a</v>
      </c>
      <c r="B915" s="18" t="str">
        <f t="shared" si="57"/>
        <v>468e089f-8e8d-41f8-a688-8a91d875269aCSP ACADEMICO</v>
      </c>
      <c r="C915" s="18"/>
      <c r="D915" t="s">
        <v>122</v>
      </c>
      <c r="E915" t="s">
        <v>889</v>
      </c>
      <c r="F915" t="s">
        <v>1976</v>
      </c>
      <c r="G915" s="18" t="str">
        <f t="shared" si="58"/>
        <v>Catalogo principal</v>
      </c>
      <c r="H915" s="43" t="s">
        <v>121</v>
      </c>
      <c r="I915" s="37" t="s">
        <v>67</v>
      </c>
      <c r="J915" t="s">
        <v>1131</v>
      </c>
      <c r="K915" t="s">
        <v>40</v>
      </c>
      <c r="L915" s="70" t="s">
        <v>21</v>
      </c>
      <c r="M915" s="70" t="s">
        <v>3966</v>
      </c>
      <c r="N915" s="37" t="s">
        <v>67</v>
      </c>
      <c r="O915" s="37" t="s">
        <v>67</v>
      </c>
      <c r="P915" s="37" t="s">
        <v>1976</v>
      </c>
      <c r="Q915" s="75" t="s">
        <v>889</v>
      </c>
      <c r="R915" t="s">
        <v>3691</v>
      </c>
      <c r="S915" s="38">
        <v>1.1299999999999999</v>
      </c>
      <c r="T915">
        <v>1</v>
      </c>
      <c r="U915">
        <v>0</v>
      </c>
      <c r="V915" s="43">
        <f>SUMIF(ResumenCotizacion!$C:$C,E915,ResumenCotizacion!$P:$P)</f>
        <v>0</v>
      </c>
      <c r="W915" s="68">
        <f>IF(H915="USD",S915*SolCotizacion!$J$18,S915)</f>
        <v>4433.5436999999993</v>
      </c>
      <c r="X915" s="3">
        <f>ROUND(W915/(1-VLOOKUP("Total porcentaje:",ResumenCotizacion!$F:$H,3,0)),2)</f>
        <v>4819.07</v>
      </c>
      <c r="Y915" s="3">
        <f t="shared" si="59"/>
        <v>0</v>
      </c>
    </row>
    <row r="916" spans="1:25" ht="14.25" x14ac:dyDescent="0.2">
      <c r="A916" s="18" t="str">
        <f t="shared" si="56"/>
        <v>Catalogo principalCSP ACADEMICO492b8a14-381c-4536-bf63-bd5785c14734</v>
      </c>
      <c r="B916" s="18" t="str">
        <f t="shared" si="57"/>
        <v>492b8a14-381c-4536-bf63-bd5785c14734CSP ACADEMICO</v>
      </c>
      <c r="C916" s="18"/>
      <c r="D916" t="s">
        <v>122</v>
      </c>
      <c r="E916" t="s">
        <v>890</v>
      </c>
      <c r="F916" t="s">
        <v>1976</v>
      </c>
      <c r="G916" s="18" t="str">
        <f t="shared" si="58"/>
        <v>Catalogo principal</v>
      </c>
      <c r="H916" s="43" t="s">
        <v>121</v>
      </c>
      <c r="I916" s="37" t="s">
        <v>67</v>
      </c>
      <c r="J916" t="s">
        <v>1132</v>
      </c>
      <c r="K916" t="s">
        <v>40</v>
      </c>
      <c r="L916" s="70" t="s">
        <v>21</v>
      </c>
      <c r="M916" s="70" t="s">
        <v>3966</v>
      </c>
      <c r="N916" s="37" t="s">
        <v>67</v>
      </c>
      <c r="O916" s="37" t="s">
        <v>67</v>
      </c>
      <c r="P916" s="37" t="s">
        <v>1976</v>
      </c>
      <c r="Q916" s="75" t="s">
        <v>890</v>
      </c>
      <c r="R916" t="s">
        <v>3691</v>
      </c>
      <c r="S916" s="38">
        <v>24</v>
      </c>
      <c r="T916">
        <v>1</v>
      </c>
      <c r="U916">
        <v>0</v>
      </c>
      <c r="V916" s="43">
        <f>SUMIF(ResumenCotizacion!$C:$C,E916,ResumenCotizacion!$P:$P)</f>
        <v>0</v>
      </c>
      <c r="W916" s="68">
        <f>IF(H916="USD",S916*SolCotizacion!$J$18,S916)</f>
        <v>94163.76</v>
      </c>
      <c r="X916" s="3">
        <f>ROUND(W916/(1-VLOOKUP("Total porcentaje:",ResumenCotizacion!$F:$H,3,0)),2)</f>
        <v>102351.91</v>
      </c>
      <c r="Y916" s="3">
        <f t="shared" si="59"/>
        <v>0</v>
      </c>
    </row>
    <row r="917" spans="1:25" ht="14.25" x14ac:dyDescent="0.2">
      <c r="A917" s="18" t="str">
        <f t="shared" si="56"/>
        <v>Catalogo principalCSP ACADEMICO64ed3fb4-9f46-4e8a-b287-7a3662245c37</v>
      </c>
      <c r="B917" s="18" t="str">
        <f t="shared" si="57"/>
        <v>64ed3fb4-9f46-4e8a-b287-7a3662245c37CSP ACADEMICO</v>
      </c>
      <c r="C917" s="18"/>
      <c r="D917" t="s">
        <v>122</v>
      </c>
      <c r="E917" t="s">
        <v>891</v>
      </c>
      <c r="F917" t="s">
        <v>1976</v>
      </c>
      <c r="G917" s="18" t="str">
        <f t="shared" si="58"/>
        <v>Catalogo principal</v>
      </c>
      <c r="H917" s="43" t="s">
        <v>121</v>
      </c>
      <c r="I917" s="37" t="s">
        <v>67</v>
      </c>
      <c r="J917" t="s">
        <v>1133</v>
      </c>
      <c r="K917" t="s">
        <v>40</v>
      </c>
      <c r="L917" s="70" t="s">
        <v>21</v>
      </c>
      <c r="M917" s="70" t="s">
        <v>3966</v>
      </c>
      <c r="N917" s="37" t="s">
        <v>67</v>
      </c>
      <c r="O917" s="37" t="s">
        <v>67</v>
      </c>
      <c r="P917" s="37" t="s">
        <v>1976</v>
      </c>
      <c r="Q917" s="75" t="s">
        <v>891</v>
      </c>
      <c r="R917" t="s">
        <v>3691</v>
      </c>
      <c r="S917" s="38">
        <v>24</v>
      </c>
      <c r="T917">
        <v>1</v>
      </c>
      <c r="U917">
        <v>0</v>
      </c>
      <c r="V917" s="43">
        <f>SUMIF(ResumenCotizacion!$C:$C,E917,ResumenCotizacion!$P:$P)</f>
        <v>0</v>
      </c>
      <c r="W917" s="68">
        <f>IF(H917="USD",S917*SolCotizacion!$J$18,S917)</f>
        <v>94163.76</v>
      </c>
      <c r="X917" s="3">
        <f>ROUND(W917/(1-VLOOKUP("Total porcentaje:",ResumenCotizacion!$F:$H,3,0)),2)</f>
        <v>102351.91</v>
      </c>
      <c r="Y917" s="3">
        <f t="shared" si="59"/>
        <v>0</v>
      </c>
    </row>
    <row r="918" spans="1:25" ht="14.25" x14ac:dyDescent="0.2">
      <c r="A918" s="18" t="str">
        <f t="shared" si="56"/>
        <v>Catalogo principalCSP ACADEMICO80fc6c74-cc94-478d-97b0-8455593a5987</v>
      </c>
      <c r="B918" s="18" t="str">
        <f t="shared" si="57"/>
        <v>80fc6c74-cc94-478d-97b0-8455593a5987CSP ACADEMICO</v>
      </c>
      <c r="C918" s="18"/>
      <c r="D918" t="s">
        <v>122</v>
      </c>
      <c r="E918" t="s">
        <v>892</v>
      </c>
      <c r="F918" t="s">
        <v>1976</v>
      </c>
      <c r="G918" s="18" t="str">
        <f t="shared" si="58"/>
        <v>Catalogo principal</v>
      </c>
      <c r="H918" s="43" t="s">
        <v>121</v>
      </c>
      <c r="I918" s="37" t="s">
        <v>67</v>
      </c>
      <c r="J918" t="s">
        <v>3799</v>
      </c>
      <c r="K918" t="s">
        <v>40</v>
      </c>
      <c r="L918" s="70" t="s">
        <v>21</v>
      </c>
      <c r="M918" s="70" t="s">
        <v>3966</v>
      </c>
      <c r="N918" s="37" t="s">
        <v>67</v>
      </c>
      <c r="O918" s="37" t="s">
        <v>67</v>
      </c>
      <c r="P918" s="37" t="s">
        <v>1976</v>
      </c>
      <c r="Q918" s="75" t="s">
        <v>892</v>
      </c>
      <c r="R918" t="s">
        <v>3691</v>
      </c>
      <c r="S918" s="38">
        <v>6</v>
      </c>
      <c r="T918">
        <v>1</v>
      </c>
      <c r="U918">
        <v>0</v>
      </c>
      <c r="V918" s="43">
        <f>SUMIF(ResumenCotizacion!$C:$C,E918,ResumenCotizacion!$P:$P)</f>
        <v>0</v>
      </c>
      <c r="W918" s="68">
        <f>IF(H918="USD",S918*SolCotizacion!$J$18,S918)</f>
        <v>23540.94</v>
      </c>
      <c r="X918" s="3">
        <f>ROUND(W918/(1-VLOOKUP("Total porcentaje:",ResumenCotizacion!$F:$H,3,0)),2)</f>
        <v>25587.98</v>
      </c>
      <c r="Y918" s="3">
        <f t="shared" si="59"/>
        <v>0</v>
      </c>
    </row>
    <row r="919" spans="1:25" ht="14.25" x14ac:dyDescent="0.2">
      <c r="A919" s="18" t="str">
        <f t="shared" si="56"/>
        <v>Catalogo principalCSP ACADEMICO353d7f89-2e6f-4deb-9145-80f281a782ab</v>
      </c>
      <c r="B919" s="18" t="str">
        <f t="shared" si="57"/>
        <v>353d7f89-2e6f-4deb-9145-80f281a782abCSP ACADEMICO</v>
      </c>
      <c r="C919" s="18"/>
      <c r="D919" t="s">
        <v>122</v>
      </c>
      <c r="E919" t="s">
        <v>893</v>
      </c>
      <c r="F919" t="s">
        <v>1976</v>
      </c>
      <c r="G919" s="18" t="str">
        <f t="shared" si="58"/>
        <v>Catalogo principal</v>
      </c>
      <c r="H919" s="43" t="s">
        <v>121</v>
      </c>
      <c r="I919" s="37" t="s">
        <v>67</v>
      </c>
      <c r="J919" t="s">
        <v>3800</v>
      </c>
      <c r="K919" t="s">
        <v>40</v>
      </c>
      <c r="L919" s="70" t="s">
        <v>21</v>
      </c>
      <c r="M919" s="70" t="s">
        <v>3966</v>
      </c>
      <c r="N919" s="37" t="s">
        <v>67</v>
      </c>
      <c r="O919" s="37" t="s">
        <v>67</v>
      </c>
      <c r="P919" s="37" t="s">
        <v>1976</v>
      </c>
      <c r="Q919" s="75" t="s">
        <v>893</v>
      </c>
      <c r="R919" t="s">
        <v>3691</v>
      </c>
      <c r="S919" s="38">
        <v>6</v>
      </c>
      <c r="T919">
        <v>1</v>
      </c>
      <c r="U919">
        <v>0</v>
      </c>
      <c r="V919" s="43">
        <f>SUMIF(ResumenCotizacion!$C:$C,E919,ResumenCotizacion!$P:$P)</f>
        <v>0</v>
      </c>
      <c r="W919" s="68">
        <f>IF(H919="USD",S919*SolCotizacion!$J$18,S919)</f>
        <v>23540.94</v>
      </c>
      <c r="X919" s="3">
        <f>ROUND(W919/(1-VLOOKUP("Total porcentaje:",ResumenCotizacion!$F:$H,3,0)),2)</f>
        <v>25587.98</v>
      </c>
      <c r="Y919" s="3">
        <f t="shared" si="59"/>
        <v>0</v>
      </c>
    </row>
    <row r="920" spans="1:25" ht="14.25" x14ac:dyDescent="0.2">
      <c r="A920" s="18" t="str">
        <f t="shared" si="56"/>
        <v>Catalogo principalCSP ACADEMICO5e8853ed-611c-4f9c-af21-540ba351a636</v>
      </c>
      <c r="B920" s="18" t="str">
        <f t="shared" si="57"/>
        <v>5e8853ed-611c-4f9c-af21-540ba351a636CSP ACADEMICO</v>
      </c>
      <c r="C920" s="18"/>
      <c r="D920" t="s">
        <v>122</v>
      </c>
      <c r="E920" s="83" t="s">
        <v>894</v>
      </c>
      <c r="F920" t="s">
        <v>1976</v>
      </c>
      <c r="G920" s="18" t="str">
        <f t="shared" si="58"/>
        <v>Catalogo principal</v>
      </c>
      <c r="H920" s="43" t="s">
        <v>121</v>
      </c>
      <c r="I920" s="37" t="s">
        <v>67</v>
      </c>
      <c r="J920" t="s">
        <v>4772</v>
      </c>
      <c r="K920" t="s">
        <v>40</v>
      </c>
      <c r="L920" s="70" t="s">
        <v>21</v>
      </c>
      <c r="M920" s="70" t="s">
        <v>3966</v>
      </c>
      <c r="N920" s="37" t="s">
        <v>67</v>
      </c>
      <c r="O920" s="37" t="s">
        <v>67</v>
      </c>
      <c r="P920" s="37" t="s">
        <v>1976</v>
      </c>
      <c r="Q920" s="75" t="s">
        <v>894</v>
      </c>
      <c r="R920" t="s">
        <v>3691</v>
      </c>
      <c r="S920" s="38">
        <v>12</v>
      </c>
      <c r="T920">
        <v>1</v>
      </c>
      <c r="U920">
        <v>0</v>
      </c>
      <c r="V920" s="43">
        <f>SUMIF(ResumenCotizacion!$C:$C,E920,ResumenCotizacion!$P:$P)</f>
        <v>0</v>
      </c>
      <c r="W920" s="68">
        <f>IF(H920="USD",S920*SolCotizacion!$J$18,S920)</f>
        <v>47081.88</v>
      </c>
      <c r="X920" s="3">
        <f>ROUND(W920/(1-VLOOKUP("Total porcentaje:",ResumenCotizacion!$F:$H,3,0)),2)</f>
        <v>51175.96</v>
      </c>
      <c r="Y920" s="3">
        <f t="shared" si="59"/>
        <v>0</v>
      </c>
    </row>
    <row r="921" spans="1:25" ht="14.25" x14ac:dyDescent="0.2">
      <c r="A921" s="18" t="str">
        <f t="shared" si="56"/>
        <v>Catalogo principalCSP ACADEMICOda2034e1-c147-4aae-afab-9c15acf16ea5</v>
      </c>
      <c r="B921" s="18" t="str">
        <f t="shared" si="57"/>
        <v>da2034e1-c147-4aae-afab-9c15acf16ea5CSP ACADEMICO</v>
      </c>
      <c r="C921" s="18"/>
      <c r="D921" t="s">
        <v>122</v>
      </c>
      <c r="E921" t="s">
        <v>895</v>
      </c>
      <c r="F921" t="s">
        <v>1976</v>
      </c>
      <c r="G921" s="18" t="str">
        <f t="shared" si="58"/>
        <v>Catalogo principal</v>
      </c>
      <c r="H921" s="43" t="s">
        <v>121</v>
      </c>
      <c r="I921" s="37" t="s">
        <v>67</v>
      </c>
      <c r="J921" t="s">
        <v>4773</v>
      </c>
      <c r="K921" t="s">
        <v>40</v>
      </c>
      <c r="L921" s="70" t="s">
        <v>21</v>
      </c>
      <c r="M921" s="70" t="s">
        <v>3966</v>
      </c>
      <c r="N921" s="37" t="s">
        <v>67</v>
      </c>
      <c r="O921" s="37" t="s">
        <v>67</v>
      </c>
      <c r="P921" s="37" t="s">
        <v>1976</v>
      </c>
      <c r="Q921" s="75" t="s">
        <v>895</v>
      </c>
      <c r="R921" t="s">
        <v>3691</v>
      </c>
      <c r="S921" s="38">
        <v>12</v>
      </c>
      <c r="T921">
        <v>1</v>
      </c>
      <c r="U921">
        <v>0</v>
      </c>
      <c r="V921" s="43">
        <f>SUMIF(ResumenCotizacion!$C:$C,E921,ResumenCotizacion!$P:$P)</f>
        <v>0</v>
      </c>
      <c r="W921" s="68">
        <f>IF(H921="USD",S921*SolCotizacion!$J$18,S921)</f>
        <v>47081.88</v>
      </c>
      <c r="X921" s="3">
        <f>ROUND(W921/(1-VLOOKUP("Total porcentaje:",ResumenCotizacion!$F:$H,3,0)),2)</f>
        <v>51175.96</v>
      </c>
      <c r="Y921" s="3">
        <f t="shared" si="59"/>
        <v>0</v>
      </c>
    </row>
    <row r="922" spans="1:25" ht="14.25" x14ac:dyDescent="0.2">
      <c r="A922" s="18" t="str">
        <f t="shared" si="56"/>
        <v>Catalogo principalCSP ACADEMICO373b99e9-51cd-437b-be03-1988a02f025a</v>
      </c>
      <c r="B922" s="18" t="str">
        <f t="shared" si="57"/>
        <v>373b99e9-51cd-437b-be03-1988a02f025aCSP ACADEMICO</v>
      </c>
      <c r="C922" s="18"/>
      <c r="D922" t="s">
        <v>122</v>
      </c>
      <c r="E922" t="s">
        <v>896</v>
      </c>
      <c r="F922" t="s">
        <v>1976</v>
      </c>
      <c r="G922" s="18" t="str">
        <f t="shared" si="58"/>
        <v>Catalogo principal</v>
      </c>
      <c r="H922" s="43" t="s">
        <v>121</v>
      </c>
      <c r="I922" s="37" t="s">
        <v>67</v>
      </c>
      <c r="J922" t="s">
        <v>3587</v>
      </c>
      <c r="K922" t="s">
        <v>40</v>
      </c>
      <c r="L922" s="70" t="s">
        <v>21</v>
      </c>
      <c r="M922" s="70" t="s">
        <v>3966</v>
      </c>
      <c r="N922" s="37" t="s">
        <v>67</v>
      </c>
      <c r="O922" s="37" t="s">
        <v>67</v>
      </c>
      <c r="P922" s="37" t="s">
        <v>1976</v>
      </c>
      <c r="Q922" s="75" t="s">
        <v>896</v>
      </c>
      <c r="R922" t="s">
        <v>3691</v>
      </c>
      <c r="S922" s="38">
        <v>0</v>
      </c>
      <c r="T922">
        <v>1</v>
      </c>
      <c r="U922">
        <v>0</v>
      </c>
      <c r="V922" s="43">
        <f>SUMIF(ResumenCotizacion!$C:$C,E922,ResumenCotizacion!$P:$P)</f>
        <v>0</v>
      </c>
      <c r="W922" s="68">
        <f>IF(H922="USD",S922*SolCotizacion!$J$18,S922)</f>
        <v>0</v>
      </c>
      <c r="X922" s="3">
        <f>ROUND(W922/(1-VLOOKUP("Total porcentaje:",ResumenCotizacion!$F:$H,3,0)),2)</f>
        <v>0</v>
      </c>
      <c r="Y922" s="3">
        <f t="shared" si="59"/>
        <v>0</v>
      </c>
    </row>
    <row r="923" spans="1:25" ht="14.25" x14ac:dyDescent="0.2">
      <c r="A923" s="18" t="str">
        <f t="shared" si="56"/>
        <v>Catalogo principalCSP ACADEMICOf5907f82-b2b8-4637-a827-8460f82e5f67</v>
      </c>
      <c r="B923" s="18" t="str">
        <f t="shared" si="57"/>
        <v>f5907f82-b2b8-4637-a827-8460f82e5f67CSP ACADEMICO</v>
      </c>
      <c r="C923" s="18"/>
      <c r="D923" t="s">
        <v>122</v>
      </c>
      <c r="E923" t="s">
        <v>897</v>
      </c>
      <c r="F923" t="s">
        <v>1976</v>
      </c>
      <c r="G923" s="18" t="str">
        <f t="shared" si="58"/>
        <v>Catalogo principal</v>
      </c>
      <c r="H923" s="43" t="s">
        <v>121</v>
      </c>
      <c r="I923" s="37" t="s">
        <v>67</v>
      </c>
      <c r="J923" t="s">
        <v>3588</v>
      </c>
      <c r="K923" t="s">
        <v>40</v>
      </c>
      <c r="L923" s="70" t="s">
        <v>21</v>
      </c>
      <c r="M923" s="70" t="s">
        <v>3966</v>
      </c>
      <c r="N923" s="37" t="s">
        <v>67</v>
      </c>
      <c r="O923" s="37" t="s">
        <v>67</v>
      </c>
      <c r="P923" s="37" t="s">
        <v>1976</v>
      </c>
      <c r="Q923" s="75" t="s">
        <v>897</v>
      </c>
      <c r="R923" t="s">
        <v>3691</v>
      </c>
      <c r="S923" s="38">
        <v>0</v>
      </c>
      <c r="T923">
        <v>1</v>
      </c>
      <c r="U923">
        <v>0</v>
      </c>
      <c r="V923" s="43">
        <f>SUMIF(ResumenCotizacion!$C:$C,E923,ResumenCotizacion!$P:$P)</f>
        <v>0</v>
      </c>
      <c r="W923" s="68">
        <f>IF(H923="USD",S923*SolCotizacion!$J$18,S923)</f>
        <v>0</v>
      </c>
      <c r="X923" s="3">
        <f>ROUND(W923/(1-VLOOKUP("Total porcentaje:",ResumenCotizacion!$F:$H,3,0)),2)</f>
        <v>0</v>
      </c>
      <c r="Y923" s="3">
        <f t="shared" si="59"/>
        <v>0</v>
      </c>
    </row>
    <row r="924" spans="1:25" ht="14.25" x14ac:dyDescent="0.2">
      <c r="A924" s="18" t="str">
        <f t="shared" si="56"/>
        <v>Catalogo principalCSP ACADEMICO331e4150-94df-4517-8d5c-9346deea7665</v>
      </c>
      <c r="B924" s="18" t="str">
        <f t="shared" si="57"/>
        <v>331e4150-94df-4517-8d5c-9346deea7665CSP ACADEMICO</v>
      </c>
      <c r="C924" s="18"/>
      <c r="D924" t="s">
        <v>122</v>
      </c>
      <c r="E924" s="83" t="s">
        <v>898</v>
      </c>
      <c r="F924" t="s">
        <v>1976</v>
      </c>
      <c r="G924" s="18" t="str">
        <f t="shared" si="58"/>
        <v>Catalogo principal</v>
      </c>
      <c r="H924" s="43" t="s">
        <v>121</v>
      </c>
      <c r="I924" s="37" t="s">
        <v>67</v>
      </c>
      <c r="J924" t="s">
        <v>2058</v>
      </c>
      <c r="K924" t="s">
        <v>40</v>
      </c>
      <c r="L924" s="70" t="s">
        <v>21</v>
      </c>
      <c r="M924" s="70" t="s">
        <v>3966</v>
      </c>
      <c r="N924" s="37" t="s">
        <v>67</v>
      </c>
      <c r="O924" s="37" t="s">
        <v>67</v>
      </c>
      <c r="P924" s="37" t="s">
        <v>1976</v>
      </c>
      <c r="Q924" s="75" t="s">
        <v>898</v>
      </c>
      <c r="R924" t="s">
        <v>3691</v>
      </c>
      <c r="S924" s="38">
        <v>3</v>
      </c>
      <c r="T924">
        <v>1</v>
      </c>
      <c r="U924">
        <v>0</v>
      </c>
      <c r="V924" s="43">
        <f>SUMIF(ResumenCotizacion!$C:$C,E924,ResumenCotizacion!$P:$P)</f>
        <v>0</v>
      </c>
      <c r="W924" s="68">
        <f>IF(H924="USD",S924*SolCotizacion!$J$18,S924)</f>
        <v>11770.47</v>
      </c>
      <c r="X924" s="3">
        <f>ROUND(W924/(1-VLOOKUP("Total porcentaje:",ResumenCotizacion!$F:$H,3,0)),2)</f>
        <v>12793.99</v>
      </c>
      <c r="Y924" s="3">
        <f t="shared" si="59"/>
        <v>0</v>
      </c>
    </row>
    <row r="925" spans="1:25" ht="14.25" x14ac:dyDescent="0.2">
      <c r="A925" s="18" t="str">
        <f t="shared" si="56"/>
        <v>Catalogo principalCSP ACADEMICO40d1eb22-daeb-4e72-80e9-566375a83b55</v>
      </c>
      <c r="B925" s="18" t="str">
        <f t="shared" si="57"/>
        <v>40d1eb22-daeb-4e72-80e9-566375a83b55CSP ACADEMICO</v>
      </c>
      <c r="C925" s="18"/>
      <c r="D925" t="s">
        <v>122</v>
      </c>
      <c r="E925" t="s">
        <v>899</v>
      </c>
      <c r="F925" t="s">
        <v>1976</v>
      </c>
      <c r="G925" s="18" t="str">
        <f t="shared" si="58"/>
        <v>Catalogo principal</v>
      </c>
      <c r="H925" s="43" t="s">
        <v>121</v>
      </c>
      <c r="I925" s="37" t="s">
        <v>67</v>
      </c>
      <c r="J925" t="s">
        <v>2059</v>
      </c>
      <c r="K925" t="s">
        <v>40</v>
      </c>
      <c r="L925" s="70" t="s">
        <v>21</v>
      </c>
      <c r="M925" s="70" t="s">
        <v>3966</v>
      </c>
      <c r="N925" s="37" t="s">
        <v>67</v>
      </c>
      <c r="O925" s="37" t="s">
        <v>67</v>
      </c>
      <c r="P925" s="37" t="s">
        <v>1976</v>
      </c>
      <c r="Q925" s="75" t="s">
        <v>899</v>
      </c>
      <c r="R925" t="s">
        <v>3691</v>
      </c>
      <c r="S925" s="38">
        <v>2.2999999999999998</v>
      </c>
      <c r="T925">
        <v>1</v>
      </c>
      <c r="U925">
        <v>0</v>
      </c>
      <c r="V925" s="43">
        <f>SUMIF(ResumenCotizacion!$C:$C,E925,ResumenCotizacion!$P:$P)</f>
        <v>0</v>
      </c>
      <c r="W925" s="68">
        <f>IF(H925="USD",S925*SolCotizacion!$J$18,S925)</f>
        <v>9024.0269999999982</v>
      </c>
      <c r="X925" s="3">
        <f>ROUND(W925/(1-VLOOKUP("Total porcentaje:",ResumenCotizacion!$F:$H,3,0)),2)</f>
        <v>9808.73</v>
      </c>
      <c r="Y925" s="3">
        <f t="shared" si="59"/>
        <v>0</v>
      </c>
    </row>
    <row r="926" spans="1:25" ht="14.25" x14ac:dyDescent="0.2">
      <c r="A926" s="18" t="str">
        <f t="shared" si="56"/>
        <v>Catalogo principalCSP ACADEMICOd5caf83f-045d-4b7d-987c-dd79d5397cb3</v>
      </c>
      <c r="B926" s="18" t="str">
        <f t="shared" si="57"/>
        <v>d5caf83f-045d-4b7d-987c-dd79d5397cb3CSP ACADEMICO</v>
      </c>
      <c r="C926" s="18"/>
      <c r="D926" t="s">
        <v>122</v>
      </c>
      <c r="E926" t="s">
        <v>900</v>
      </c>
      <c r="F926" t="s">
        <v>1976</v>
      </c>
      <c r="G926" s="18" t="str">
        <f t="shared" si="58"/>
        <v>Catalogo principal</v>
      </c>
      <c r="H926" s="43" t="s">
        <v>121</v>
      </c>
      <c r="I926" s="37" t="s">
        <v>67</v>
      </c>
      <c r="J926" t="s">
        <v>2060</v>
      </c>
      <c r="K926" t="s">
        <v>40</v>
      </c>
      <c r="L926" s="70" t="s">
        <v>21</v>
      </c>
      <c r="M926" s="70" t="s">
        <v>3966</v>
      </c>
      <c r="N926" s="37" t="s">
        <v>67</v>
      </c>
      <c r="O926" s="37" t="s">
        <v>67</v>
      </c>
      <c r="P926" s="37" t="s">
        <v>1976</v>
      </c>
      <c r="Q926" s="75" t="s">
        <v>900</v>
      </c>
      <c r="R926" t="s">
        <v>3691</v>
      </c>
      <c r="S926" s="38">
        <v>0.7</v>
      </c>
      <c r="T926">
        <v>1</v>
      </c>
      <c r="U926">
        <v>0</v>
      </c>
      <c r="V926" s="43">
        <f>SUMIF(ResumenCotizacion!$C:$C,E926,ResumenCotizacion!$P:$P)</f>
        <v>0</v>
      </c>
      <c r="W926" s="68">
        <f>IF(H926="USD",S926*SolCotizacion!$J$18,S926)</f>
        <v>2746.4429999999998</v>
      </c>
      <c r="X926" s="3">
        <f>ROUND(W926/(1-VLOOKUP("Total porcentaje:",ResumenCotizacion!$F:$H,3,0)),2)</f>
        <v>2985.26</v>
      </c>
      <c r="Y926" s="3">
        <f t="shared" si="59"/>
        <v>0</v>
      </c>
    </row>
    <row r="927" spans="1:25" ht="14.25" x14ac:dyDescent="0.2">
      <c r="A927" s="18" t="str">
        <f t="shared" si="56"/>
        <v>Catalogo principalCSP ACADEMICO392f9987-0583-4225-8338-f3c015404c4c</v>
      </c>
      <c r="B927" s="18" t="str">
        <f t="shared" si="57"/>
        <v>392f9987-0583-4225-8338-f3c015404c4cCSP ACADEMICO</v>
      </c>
      <c r="C927" s="18"/>
      <c r="D927" t="s">
        <v>122</v>
      </c>
      <c r="E927" t="s">
        <v>901</v>
      </c>
      <c r="F927" t="s">
        <v>1976</v>
      </c>
      <c r="G927" s="18" t="str">
        <f t="shared" si="58"/>
        <v>Catalogo principal</v>
      </c>
      <c r="H927" s="43" t="s">
        <v>121</v>
      </c>
      <c r="I927" s="37" t="s">
        <v>67</v>
      </c>
      <c r="J927" t="s">
        <v>2061</v>
      </c>
      <c r="K927" t="s">
        <v>40</v>
      </c>
      <c r="L927" s="70" t="s">
        <v>21</v>
      </c>
      <c r="M927" s="70" t="s">
        <v>3966</v>
      </c>
      <c r="N927" s="37" t="s">
        <v>67</v>
      </c>
      <c r="O927" s="37" t="s">
        <v>67</v>
      </c>
      <c r="P927" s="37" t="s">
        <v>1976</v>
      </c>
      <c r="Q927" s="75" t="s">
        <v>901</v>
      </c>
      <c r="R927" t="s">
        <v>3691</v>
      </c>
      <c r="S927" s="38">
        <v>0.7</v>
      </c>
      <c r="T927">
        <v>1</v>
      </c>
      <c r="U927">
        <v>0</v>
      </c>
      <c r="V927" s="43">
        <f>SUMIF(ResumenCotizacion!$C:$C,E927,ResumenCotizacion!$P:$P)</f>
        <v>0</v>
      </c>
      <c r="W927" s="68">
        <f>IF(H927="USD",S927*SolCotizacion!$J$18,S927)</f>
        <v>2746.4429999999998</v>
      </c>
      <c r="X927" s="3">
        <f>ROUND(W927/(1-VLOOKUP("Total porcentaje:",ResumenCotizacion!$F:$H,3,0)),2)</f>
        <v>2985.26</v>
      </c>
      <c r="Y927" s="3">
        <f t="shared" si="59"/>
        <v>0</v>
      </c>
    </row>
    <row r="928" spans="1:25" ht="14.25" x14ac:dyDescent="0.2">
      <c r="A928" s="18" t="str">
        <f t="shared" si="56"/>
        <v>Catalogo principalCSP ACADEMICO249eaae1-50df-42d0-8d69-ca66d53248b6</v>
      </c>
      <c r="B928" s="18" t="str">
        <f t="shared" si="57"/>
        <v>249eaae1-50df-42d0-8d69-ca66d53248b6CSP ACADEMICO</v>
      </c>
      <c r="C928" s="18"/>
      <c r="D928" t="s">
        <v>122</v>
      </c>
      <c r="E928" t="s">
        <v>902</v>
      </c>
      <c r="F928" t="s">
        <v>1976</v>
      </c>
      <c r="G928" s="18" t="str">
        <f t="shared" si="58"/>
        <v>Catalogo principal</v>
      </c>
      <c r="H928" s="43" t="s">
        <v>121</v>
      </c>
      <c r="I928" s="37" t="s">
        <v>67</v>
      </c>
      <c r="J928" t="s">
        <v>4774</v>
      </c>
      <c r="K928" t="s">
        <v>40</v>
      </c>
      <c r="L928" s="70" t="s">
        <v>21</v>
      </c>
      <c r="M928" s="70" t="s">
        <v>3966</v>
      </c>
      <c r="N928" s="37" t="s">
        <v>67</v>
      </c>
      <c r="O928" s="37" t="s">
        <v>67</v>
      </c>
      <c r="P928" s="37" t="s">
        <v>1976</v>
      </c>
      <c r="Q928" s="75" t="s">
        <v>902</v>
      </c>
      <c r="R928" t="s">
        <v>3691</v>
      </c>
      <c r="S928" s="38">
        <v>0.75</v>
      </c>
      <c r="T928">
        <v>1</v>
      </c>
      <c r="U928">
        <v>0</v>
      </c>
      <c r="V928" s="43">
        <f>SUMIF(ResumenCotizacion!$C:$C,E928,ResumenCotizacion!$P:$P)</f>
        <v>0</v>
      </c>
      <c r="W928" s="68">
        <f>IF(H928="USD",S928*SolCotizacion!$J$18,S928)</f>
        <v>2942.6174999999998</v>
      </c>
      <c r="X928" s="3">
        <f>ROUND(W928/(1-VLOOKUP("Total porcentaje:",ResumenCotizacion!$F:$H,3,0)),2)</f>
        <v>3198.5</v>
      </c>
      <c r="Y928" s="3">
        <f t="shared" si="59"/>
        <v>0</v>
      </c>
    </row>
    <row r="929" spans="1:25" ht="14.25" x14ac:dyDescent="0.2">
      <c r="A929" s="18" t="str">
        <f t="shared" si="56"/>
        <v>Catalogo principalCSP ACADEMICOeb93319f-34eb-45fd-92bf-6c4bdf63120d</v>
      </c>
      <c r="B929" s="18" t="str">
        <f t="shared" si="57"/>
        <v>eb93319f-34eb-45fd-92bf-6c4bdf63120dCSP ACADEMICO</v>
      </c>
      <c r="C929" s="18"/>
      <c r="D929" t="s">
        <v>122</v>
      </c>
      <c r="E929" t="s">
        <v>903</v>
      </c>
      <c r="F929" t="s">
        <v>1976</v>
      </c>
      <c r="G929" s="18" t="str">
        <f t="shared" si="58"/>
        <v>Catalogo principal</v>
      </c>
      <c r="H929" s="43" t="s">
        <v>121</v>
      </c>
      <c r="I929" s="37" t="s">
        <v>67</v>
      </c>
      <c r="J929" t="s">
        <v>4775</v>
      </c>
      <c r="K929" t="s">
        <v>40</v>
      </c>
      <c r="L929" s="70" t="s">
        <v>21</v>
      </c>
      <c r="M929" s="70" t="s">
        <v>3966</v>
      </c>
      <c r="N929" s="37" t="s">
        <v>67</v>
      </c>
      <c r="O929" s="37" t="s">
        <v>67</v>
      </c>
      <c r="P929" s="37" t="s">
        <v>1976</v>
      </c>
      <c r="Q929" s="75" t="s">
        <v>903</v>
      </c>
      <c r="R929" t="s">
        <v>3691</v>
      </c>
      <c r="S929" s="38">
        <v>0.75</v>
      </c>
      <c r="T929">
        <v>1</v>
      </c>
      <c r="U929">
        <v>0</v>
      </c>
      <c r="V929" s="43">
        <f>SUMIF(ResumenCotizacion!$C:$C,E929,ResumenCotizacion!$P:$P)</f>
        <v>0</v>
      </c>
      <c r="W929" s="68">
        <f>IF(H929="USD",S929*SolCotizacion!$J$18,S929)</f>
        <v>2942.6174999999998</v>
      </c>
      <c r="X929" s="3">
        <f>ROUND(W929/(1-VLOOKUP("Total porcentaje:",ResumenCotizacion!$F:$H,3,0)),2)</f>
        <v>3198.5</v>
      </c>
      <c r="Y929" s="3">
        <f t="shared" si="59"/>
        <v>0</v>
      </c>
    </row>
    <row r="930" spans="1:25" ht="14.25" x14ac:dyDescent="0.2">
      <c r="A930" s="18" t="str">
        <f t="shared" si="56"/>
        <v>Catalogo principalCSP ACADEMICO786817ae-58ed-4668-994c-c30fa07e18f5</v>
      </c>
      <c r="B930" s="18" t="str">
        <f t="shared" si="57"/>
        <v>786817ae-58ed-4668-994c-c30fa07e18f5CSP ACADEMICO</v>
      </c>
      <c r="C930" s="18"/>
      <c r="D930" t="s">
        <v>122</v>
      </c>
      <c r="E930" t="s">
        <v>904</v>
      </c>
      <c r="F930" t="s">
        <v>1976</v>
      </c>
      <c r="G930" s="18" t="str">
        <f t="shared" si="58"/>
        <v>Catalogo principal</v>
      </c>
      <c r="H930" s="43" t="s">
        <v>121</v>
      </c>
      <c r="I930" s="37" t="s">
        <v>67</v>
      </c>
      <c r="J930" t="s">
        <v>4776</v>
      </c>
      <c r="K930" t="s">
        <v>40</v>
      </c>
      <c r="L930" s="70" t="s">
        <v>21</v>
      </c>
      <c r="M930" s="70" t="s">
        <v>3966</v>
      </c>
      <c r="N930" s="37" t="s">
        <v>67</v>
      </c>
      <c r="O930" s="37" t="s">
        <v>67</v>
      </c>
      <c r="P930" s="37" t="s">
        <v>1976</v>
      </c>
      <c r="Q930" s="75" t="s">
        <v>904</v>
      </c>
      <c r="R930" t="s">
        <v>3691</v>
      </c>
      <c r="S930" s="38">
        <v>0</v>
      </c>
      <c r="T930">
        <v>1</v>
      </c>
      <c r="U930">
        <v>0</v>
      </c>
      <c r="V930" s="43">
        <f>SUMIF(ResumenCotizacion!$C:$C,E930,ResumenCotizacion!$P:$P)</f>
        <v>0</v>
      </c>
      <c r="W930" s="68">
        <f>IF(H930="USD",S930*SolCotizacion!$J$18,S930)</f>
        <v>0</v>
      </c>
      <c r="X930" s="3">
        <f>ROUND(W930/(1-VLOOKUP("Total porcentaje:",ResumenCotizacion!$F:$H,3,0)),2)</f>
        <v>0</v>
      </c>
      <c r="Y930" s="3">
        <f t="shared" si="59"/>
        <v>0</v>
      </c>
    </row>
    <row r="931" spans="1:25" ht="14.25" x14ac:dyDescent="0.2">
      <c r="A931" s="18" t="str">
        <f t="shared" si="56"/>
        <v>Catalogo principalCSP ACADEMICO2eb59242-162a-40ac-bb17-5b658bf8a9c1</v>
      </c>
      <c r="B931" s="18" t="str">
        <f t="shared" si="57"/>
        <v>2eb59242-162a-40ac-bb17-5b658bf8a9c1CSP ACADEMICO</v>
      </c>
      <c r="C931" s="18"/>
      <c r="D931" t="s">
        <v>122</v>
      </c>
      <c r="E931" t="s">
        <v>905</v>
      </c>
      <c r="F931" t="s">
        <v>1976</v>
      </c>
      <c r="G931" s="18" t="str">
        <f t="shared" si="58"/>
        <v>Catalogo principal</v>
      </c>
      <c r="H931" s="43" t="s">
        <v>121</v>
      </c>
      <c r="I931" s="37" t="s">
        <v>67</v>
      </c>
      <c r="J931" t="s">
        <v>1134</v>
      </c>
      <c r="K931" t="s">
        <v>40</v>
      </c>
      <c r="L931" s="70" t="s">
        <v>21</v>
      </c>
      <c r="M931" s="70" t="s">
        <v>3966</v>
      </c>
      <c r="N931" s="37" t="s">
        <v>67</v>
      </c>
      <c r="O931" s="37" t="s">
        <v>67</v>
      </c>
      <c r="P931" s="37" t="s">
        <v>1976</v>
      </c>
      <c r="Q931" s="75" t="s">
        <v>905</v>
      </c>
      <c r="R931" t="s">
        <v>3691</v>
      </c>
      <c r="S931" s="38">
        <v>1.5</v>
      </c>
      <c r="T931">
        <v>1</v>
      </c>
      <c r="U931">
        <v>0</v>
      </c>
      <c r="V931" s="43">
        <f>SUMIF(ResumenCotizacion!$C:$C,E931,ResumenCotizacion!$P:$P)</f>
        <v>0</v>
      </c>
      <c r="W931" s="68">
        <f>IF(H931="USD",S931*SolCotizacion!$J$18,S931)</f>
        <v>5885.2349999999997</v>
      </c>
      <c r="X931" s="3">
        <f>ROUND(W931/(1-VLOOKUP("Total porcentaje:",ResumenCotizacion!$F:$H,3,0)),2)</f>
        <v>6396.99</v>
      </c>
      <c r="Y931" s="3">
        <f t="shared" si="59"/>
        <v>0</v>
      </c>
    </row>
    <row r="932" spans="1:25" ht="14.25" x14ac:dyDescent="0.2">
      <c r="A932" s="18" t="str">
        <f t="shared" si="56"/>
        <v>Catalogo principalCSP ACADEMICO262a0187-2979-4c1e-909c-4c3094238264</v>
      </c>
      <c r="B932" s="18" t="str">
        <f t="shared" si="57"/>
        <v>262a0187-2979-4c1e-909c-4c3094238264CSP ACADEMICO</v>
      </c>
      <c r="C932" s="18"/>
      <c r="D932" t="s">
        <v>122</v>
      </c>
      <c r="E932" t="s">
        <v>906</v>
      </c>
      <c r="F932" t="s">
        <v>1976</v>
      </c>
      <c r="G932" s="18" t="str">
        <f t="shared" si="58"/>
        <v>Catalogo principal</v>
      </c>
      <c r="H932" s="43" t="s">
        <v>121</v>
      </c>
      <c r="I932" s="37" t="s">
        <v>67</v>
      </c>
      <c r="J932" t="s">
        <v>1135</v>
      </c>
      <c r="K932" t="s">
        <v>40</v>
      </c>
      <c r="L932" s="70" t="s">
        <v>21</v>
      </c>
      <c r="M932" s="70" t="s">
        <v>3966</v>
      </c>
      <c r="N932" s="37" t="s">
        <v>67</v>
      </c>
      <c r="O932" s="37" t="s">
        <v>67</v>
      </c>
      <c r="P932" s="37" t="s">
        <v>1976</v>
      </c>
      <c r="Q932" s="75" t="s">
        <v>906</v>
      </c>
      <c r="R932" t="s">
        <v>3691</v>
      </c>
      <c r="S932" s="38">
        <v>1.1200000000000001</v>
      </c>
      <c r="T932">
        <v>1</v>
      </c>
      <c r="U932">
        <v>0</v>
      </c>
      <c r="V932" s="43">
        <f>SUMIF(ResumenCotizacion!$C:$C,E932,ResumenCotizacion!$P:$P)</f>
        <v>0</v>
      </c>
      <c r="W932" s="68">
        <f>IF(H932="USD",S932*SolCotizacion!$J$18,S932)</f>
        <v>4394.3087999999998</v>
      </c>
      <c r="X932" s="3">
        <f>ROUND(W932/(1-VLOOKUP("Total porcentaje:",ResumenCotizacion!$F:$H,3,0)),2)</f>
        <v>4776.42</v>
      </c>
      <c r="Y932" s="3">
        <f t="shared" si="59"/>
        <v>0</v>
      </c>
    </row>
    <row r="933" spans="1:25" ht="14.25" x14ac:dyDescent="0.2">
      <c r="A933" s="18" t="str">
        <f t="shared" si="56"/>
        <v>Catalogo principalCSP ACADEMICOcbb7a0ff-cbc5-425f-8051-a1b1f981a924</v>
      </c>
      <c r="B933" s="18" t="str">
        <f t="shared" si="57"/>
        <v>cbb7a0ff-cbc5-425f-8051-a1b1f981a924CSP ACADEMICO</v>
      </c>
      <c r="C933" s="18"/>
      <c r="D933" t="s">
        <v>122</v>
      </c>
      <c r="E933" t="s">
        <v>907</v>
      </c>
      <c r="F933" t="s">
        <v>1976</v>
      </c>
      <c r="G933" s="18" t="str">
        <f t="shared" si="58"/>
        <v>Catalogo principal</v>
      </c>
      <c r="H933" s="43" t="s">
        <v>121</v>
      </c>
      <c r="I933" s="37" t="s">
        <v>67</v>
      </c>
      <c r="J933" t="s">
        <v>1136</v>
      </c>
      <c r="K933" t="s">
        <v>40</v>
      </c>
      <c r="L933" s="70" t="s">
        <v>21</v>
      </c>
      <c r="M933" s="70" t="s">
        <v>3966</v>
      </c>
      <c r="N933" s="37" t="s">
        <v>67</v>
      </c>
      <c r="O933" s="37" t="s">
        <v>67</v>
      </c>
      <c r="P933" s="37" t="s">
        <v>1976</v>
      </c>
      <c r="Q933" s="75" t="s">
        <v>907</v>
      </c>
      <c r="R933" t="s">
        <v>3691</v>
      </c>
      <c r="S933" s="38">
        <v>0.5</v>
      </c>
      <c r="T933">
        <v>1</v>
      </c>
      <c r="U933">
        <v>0</v>
      </c>
      <c r="V933" s="43">
        <f>SUMIF(ResumenCotizacion!$C:$C,E933,ResumenCotizacion!$P:$P)</f>
        <v>0</v>
      </c>
      <c r="W933" s="68">
        <f>IF(H933="USD",S933*SolCotizacion!$J$18,S933)</f>
        <v>1961.7449999999999</v>
      </c>
      <c r="X933" s="3">
        <f>ROUND(W933/(1-VLOOKUP("Total porcentaje:",ResumenCotizacion!$F:$H,3,0)),2)</f>
        <v>2132.33</v>
      </c>
      <c r="Y933" s="3">
        <f t="shared" si="59"/>
        <v>0</v>
      </c>
    </row>
    <row r="934" spans="1:25" ht="14.25" x14ac:dyDescent="0.2">
      <c r="A934" s="18" t="str">
        <f t="shared" si="56"/>
        <v>Catalogo principalCSP ACADEMICO46f7b110-8370-4f99-a713-94a970160a65</v>
      </c>
      <c r="B934" s="18" t="str">
        <f t="shared" si="57"/>
        <v>46f7b110-8370-4f99-a713-94a970160a65CSP ACADEMICO</v>
      </c>
      <c r="C934" s="18"/>
      <c r="D934" t="s">
        <v>122</v>
      </c>
      <c r="E934" t="s">
        <v>908</v>
      </c>
      <c r="F934" t="s">
        <v>1976</v>
      </c>
      <c r="G934" s="18" t="str">
        <f t="shared" si="58"/>
        <v>Catalogo principal</v>
      </c>
      <c r="H934" s="43" t="s">
        <v>121</v>
      </c>
      <c r="I934" s="37" t="s">
        <v>67</v>
      </c>
      <c r="J934" t="s">
        <v>1137</v>
      </c>
      <c r="K934" t="s">
        <v>40</v>
      </c>
      <c r="L934" s="70" t="s">
        <v>21</v>
      </c>
      <c r="M934" s="70" t="s">
        <v>3966</v>
      </c>
      <c r="N934" s="37" t="s">
        <v>67</v>
      </c>
      <c r="O934" s="37" t="s">
        <v>67</v>
      </c>
      <c r="P934" s="37" t="s">
        <v>1976</v>
      </c>
      <c r="Q934" s="75" t="s">
        <v>908</v>
      </c>
      <c r="R934" t="s">
        <v>3691</v>
      </c>
      <c r="S934" s="38">
        <v>0.38</v>
      </c>
      <c r="T934">
        <v>1</v>
      </c>
      <c r="U934">
        <v>0</v>
      </c>
      <c r="V934" s="43">
        <f>SUMIF(ResumenCotizacion!$C:$C,E934,ResumenCotizacion!$P:$P)</f>
        <v>0</v>
      </c>
      <c r="W934" s="68">
        <f>IF(H934="USD",S934*SolCotizacion!$J$18,S934)</f>
        <v>1490.9261999999999</v>
      </c>
      <c r="X934" s="3">
        <f>ROUND(W934/(1-VLOOKUP("Total porcentaje:",ResumenCotizacion!$F:$H,3,0)),2)</f>
        <v>1620.57</v>
      </c>
      <c r="Y934" s="3">
        <f t="shared" si="59"/>
        <v>0</v>
      </c>
    </row>
    <row r="935" spans="1:25" ht="14.25" x14ac:dyDescent="0.2">
      <c r="A935" s="18" t="str">
        <f t="shared" si="56"/>
        <v>Catalogo principalCSP ACADEMICOae0515cb-3fdf-4148-903f-146223f9d1fe</v>
      </c>
      <c r="B935" s="18" t="str">
        <f t="shared" si="57"/>
        <v>ae0515cb-3fdf-4148-903f-146223f9d1feCSP ACADEMICO</v>
      </c>
      <c r="C935" s="18"/>
      <c r="D935" t="s">
        <v>122</v>
      </c>
      <c r="E935" t="s">
        <v>909</v>
      </c>
      <c r="F935" t="s">
        <v>1976</v>
      </c>
      <c r="G935" s="18" t="str">
        <f t="shared" si="58"/>
        <v>Catalogo principal</v>
      </c>
      <c r="H935" s="43" t="s">
        <v>121</v>
      </c>
      <c r="I935" s="37" t="s">
        <v>67</v>
      </c>
      <c r="J935" t="s">
        <v>1138</v>
      </c>
      <c r="K935" t="s">
        <v>40</v>
      </c>
      <c r="L935" s="70" t="s">
        <v>21</v>
      </c>
      <c r="M935" s="70" t="s">
        <v>3966</v>
      </c>
      <c r="N935" s="37" t="s">
        <v>67</v>
      </c>
      <c r="O935" s="37" t="s">
        <v>67</v>
      </c>
      <c r="P935" s="37" t="s">
        <v>1976</v>
      </c>
      <c r="Q935" s="75" t="s">
        <v>909</v>
      </c>
      <c r="R935" t="s">
        <v>3691</v>
      </c>
      <c r="S935" s="38">
        <v>25</v>
      </c>
      <c r="T935">
        <v>1</v>
      </c>
      <c r="U935">
        <v>0</v>
      </c>
      <c r="V935" s="43">
        <f>SUMIF(ResumenCotizacion!$C:$C,E935,ResumenCotizacion!$P:$P)</f>
        <v>0</v>
      </c>
      <c r="W935" s="68">
        <f>IF(H935="USD",S935*SolCotizacion!$J$18,S935)</f>
        <v>98087.25</v>
      </c>
      <c r="X935" s="3">
        <f>ROUND(W935/(1-VLOOKUP("Total porcentaje:",ResumenCotizacion!$F:$H,3,0)),2)</f>
        <v>106616.58</v>
      </c>
      <c r="Y935" s="3">
        <f t="shared" si="59"/>
        <v>0</v>
      </c>
    </row>
    <row r="936" spans="1:25" ht="14.25" x14ac:dyDescent="0.2">
      <c r="A936" s="18" t="str">
        <f t="shared" si="56"/>
        <v>Catalogo principalCSP ACADEMICO0a590a70-13fa-4cf4-996e-7c7da8055491</v>
      </c>
      <c r="B936" s="18" t="str">
        <f t="shared" si="57"/>
        <v>0a590a70-13fa-4cf4-996e-7c7da8055491CSP ACADEMICO</v>
      </c>
      <c r="C936" s="18"/>
      <c r="D936" t="s">
        <v>122</v>
      </c>
      <c r="E936" t="s">
        <v>910</v>
      </c>
      <c r="F936" t="s">
        <v>1976</v>
      </c>
      <c r="G936" s="18" t="str">
        <f t="shared" si="58"/>
        <v>Catalogo principal</v>
      </c>
      <c r="H936" s="43" t="s">
        <v>121</v>
      </c>
      <c r="I936" s="37" t="s">
        <v>67</v>
      </c>
      <c r="J936" t="s">
        <v>1139</v>
      </c>
      <c r="K936" t="s">
        <v>40</v>
      </c>
      <c r="L936" s="70" t="s">
        <v>21</v>
      </c>
      <c r="M936" s="70" t="s">
        <v>3966</v>
      </c>
      <c r="N936" s="37" t="s">
        <v>67</v>
      </c>
      <c r="O936" s="37" t="s">
        <v>67</v>
      </c>
      <c r="P936" s="37" t="s">
        <v>1976</v>
      </c>
      <c r="Q936" s="75" t="s">
        <v>910</v>
      </c>
      <c r="R936" t="s">
        <v>3691</v>
      </c>
      <c r="S936" s="38">
        <v>15</v>
      </c>
      <c r="T936">
        <v>1</v>
      </c>
      <c r="U936">
        <v>0</v>
      </c>
      <c r="V936" s="43">
        <f>SUMIF(ResumenCotizacion!$C:$C,E936,ResumenCotizacion!$P:$P)</f>
        <v>0</v>
      </c>
      <c r="W936" s="68">
        <f>IF(H936="USD",S936*SolCotizacion!$J$18,S936)</f>
        <v>58852.35</v>
      </c>
      <c r="X936" s="3">
        <f>ROUND(W936/(1-VLOOKUP("Total porcentaje:",ResumenCotizacion!$F:$H,3,0)),2)</f>
        <v>63969.95</v>
      </c>
      <c r="Y936" s="3">
        <f t="shared" si="59"/>
        <v>0</v>
      </c>
    </row>
    <row r="937" spans="1:25" ht="14.25" x14ac:dyDescent="0.2">
      <c r="A937" s="18" t="str">
        <f t="shared" si="56"/>
        <v>Catalogo principalCSP ACADEMICO512e27aa-19d1-4c38-b2cb-5813375c8201</v>
      </c>
      <c r="B937" s="18" t="str">
        <f t="shared" si="57"/>
        <v>512e27aa-19d1-4c38-b2cb-5813375c8201CSP ACADEMICO</v>
      </c>
      <c r="C937" s="18"/>
      <c r="D937" t="s">
        <v>122</v>
      </c>
      <c r="E937" t="s">
        <v>911</v>
      </c>
      <c r="F937" t="s">
        <v>1976</v>
      </c>
      <c r="G937" s="18" t="str">
        <f t="shared" si="58"/>
        <v>Catalogo principal</v>
      </c>
      <c r="H937" s="43" t="s">
        <v>121</v>
      </c>
      <c r="I937" s="37" t="s">
        <v>67</v>
      </c>
      <c r="J937" t="s">
        <v>1140</v>
      </c>
      <c r="K937" t="s">
        <v>40</v>
      </c>
      <c r="L937" s="70" t="s">
        <v>21</v>
      </c>
      <c r="M937" s="70" t="s">
        <v>3966</v>
      </c>
      <c r="N937" s="37" t="s">
        <v>67</v>
      </c>
      <c r="O937" s="37" t="s">
        <v>67</v>
      </c>
      <c r="P937" s="37" t="s">
        <v>1976</v>
      </c>
      <c r="Q937" s="75" t="s">
        <v>911</v>
      </c>
      <c r="R937" t="s">
        <v>3691</v>
      </c>
      <c r="S937" s="38">
        <v>0</v>
      </c>
      <c r="T937">
        <v>1</v>
      </c>
      <c r="U937">
        <v>0</v>
      </c>
      <c r="V937" s="43">
        <f>SUMIF(ResumenCotizacion!$C:$C,E937,ResumenCotizacion!$P:$P)</f>
        <v>0</v>
      </c>
      <c r="W937" s="68">
        <f>IF(H937="USD",S937*SolCotizacion!$J$18,S937)</f>
        <v>0</v>
      </c>
      <c r="X937" s="3">
        <f>ROUND(W937/(1-VLOOKUP("Total porcentaje:",ResumenCotizacion!$F:$H,3,0)),2)</f>
        <v>0</v>
      </c>
      <c r="Y937" s="3">
        <f t="shared" si="59"/>
        <v>0</v>
      </c>
    </row>
    <row r="938" spans="1:25" ht="14.25" x14ac:dyDescent="0.2">
      <c r="A938" s="18" t="str">
        <f t="shared" si="56"/>
        <v>Catalogo principalCSP ACADEMICOc60e9cc5-7339-479e-8003-285f6bd195c7</v>
      </c>
      <c r="B938" s="18" t="str">
        <f t="shared" si="57"/>
        <v>c60e9cc5-7339-479e-8003-285f6bd195c7CSP ACADEMICO</v>
      </c>
      <c r="C938" s="18"/>
      <c r="D938" t="s">
        <v>122</v>
      </c>
      <c r="E938" t="s">
        <v>912</v>
      </c>
      <c r="F938" t="s">
        <v>1976</v>
      </c>
      <c r="G938" s="18" t="str">
        <f t="shared" si="58"/>
        <v>Catalogo principal</v>
      </c>
      <c r="H938" s="43" t="s">
        <v>121</v>
      </c>
      <c r="I938" s="37" t="s">
        <v>67</v>
      </c>
      <c r="J938" t="s">
        <v>1141</v>
      </c>
      <c r="K938" t="s">
        <v>40</v>
      </c>
      <c r="L938" s="70" t="s">
        <v>21</v>
      </c>
      <c r="M938" s="70" t="s">
        <v>3966</v>
      </c>
      <c r="N938" s="37" t="s">
        <v>67</v>
      </c>
      <c r="O938" s="37" t="s">
        <v>67</v>
      </c>
      <c r="P938" s="37" t="s">
        <v>1976</v>
      </c>
      <c r="Q938" s="75" t="s">
        <v>912</v>
      </c>
      <c r="R938" t="s">
        <v>3691</v>
      </c>
      <c r="S938" s="38">
        <v>0</v>
      </c>
      <c r="T938">
        <v>1</v>
      </c>
      <c r="U938">
        <v>0</v>
      </c>
      <c r="V938" s="43">
        <f>SUMIF(ResumenCotizacion!$C:$C,E938,ResumenCotizacion!$P:$P)</f>
        <v>0</v>
      </c>
      <c r="W938" s="68">
        <f>IF(H938="USD",S938*SolCotizacion!$J$18,S938)</f>
        <v>0</v>
      </c>
      <c r="X938" s="3">
        <f>ROUND(W938/(1-VLOOKUP("Total porcentaje:",ResumenCotizacion!$F:$H,3,0)),2)</f>
        <v>0</v>
      </c>
      <c r="Y938" s="3">
        <f t="shared" si="59"/>
        <v>0</v>
      </c>
    </row>
    <row r="939" spans="1:25" ht="14.25" x14ac:dyDescent="0.2">
      <c r="A939" s="18" t="str">
        <f t="shared" si="56"/>
        <v>Catalogo principalCSP ACADEMICO7eb5101b-b893-4d63-92ca-72df3c71fafc</v>
      </c>
      <c r="B939" s="18" t="str">
        <f t="shared" si="57"/>
        <v>7eb5101b-b893-4d63-92ca-72df3c71fafcCSP ACADEMICO</v>
      </c>
      <c r="C939" s="18"/>
      <c r="D939" t="s">
        <v>122</v>
      </c>
      <c r="E939" t="s">
        <v>913</v>
      </c>
      <c r="F939" t="s">
        <v>1976</v>
      </c>
      <c r="G939" s="18" t="str">
        <f t="shared" si="58"/>
        <v>Catalogo principal</v>
      </c>
      <c r="H939" s="43" t="s">
        <v>121</v>
      </c>
      <c r="I939" s="37" t="s">
        <v>67</v>
      </c>
      <c r="J939" t="s">
        <v>1142</v>
      </c>
      <c r="K939" t="s">
        <v>40</v>
      </c>
      <c r="L939" s="70" t="s">
        <v>21</v>
      </c>
      <c r="M939" s="70" t="s">
        <v>3966</v>
      </c>
      <c r="N939" s="37" t="s">
        <v>67</v>
      </c>
      <c r="O939" s="37" t="s">
        <v>67</v>
      </c>
      <c r="P939" s="37" t="s">
        <v>1976</v>
      </c>
      <c r="Q939" s="75" t="s">
        <v>913</v>
      </c>
      <c r="R939" t="s">
        <v>3691</v>
      </c>
      <c r="S939" s="38">
        <v>3.3</v>
      </c>
      <c r="T939">
        <v>1</v>
      </c>
      <c r="U939">
        <v>0</v>
      </c>
      <c r="V939" s="43">
        <f>SUMIF(ResumenCotizacion!$C:$C,E939,ResumenCotizacion!$P:$P)</f>
        <v>0</v>
      </c>
      <c r="W939" s="68">
        <f>IF(H939="USD",S939*SolCotizacion!$J$18,S939)</f>
        <v>12947.516999999998</v>
      </c>
      <c r="X939" s="3">
        <f>ROUND(W939/(1-VLOOKUP("Total porcentaje:",ResumenCotizacion!$F:$H,3,0)),2)</f>
        <v>14073.39</v>
      </c>
      <c r="Y939" s="3">
        <f t="shared" si="59"/>
        <v>0</v>
      </c>
    </row>
    <row r="940" spans="1:25" ht="14.25" x14ac:dyDescent="0.2">
      <c r="A940" s="18" t="str">
        <f t="shared" si="56"/>
        <v>Catalogo principalCSP ACADEMICO1b6263c0-b8fd-4706-98db-89d2ace5c1bf</v>
      </c>
      <c r="B940" s="18" t="str">
        <f t="shared" si="57"/>
        <v>1b6263c0-b8fd-4706-98db-89d2ace5c1bfCSP ACADEMICO</v>
      </c>
      <c r="C940" s="18"/>
      <c r="D940" t="s">
        <v>122</v>
      </c>
      <c r="E940" t="s">
        <v>914</v>
      </c>
      <c r="F940" t="s">
        <v>1976</v>
      </c>
      <c r="G940" s="18" t="str">
        <f t="shared" si="58"/>
        <v>Catalogo principal</v>
      </c>
      <c r="H940" s="43" t="s">
        <v>121</v>
      </c>
      <c r="I940" s="37" t="s">
        <v>67</v>
      </c>
      <c r="J940" t="s">
        <v>1143</v>
      </c>
      <c r="K940" t="s">
        <v>40</v>
      </c>
      <c r="L940" s="70" t="s">
        <v>21</v>
      </c>
      <c r="M940" s="70" t="s">
        <v>3966</v>
      </c>
      <c r="N940" s="37" t="s">
        <v>67</v>
      </c>
      <c r="O940" s="37" t="s">
        <v>67</v>
      </c>
      <c r="P940" s="37" t="s">
        <v>1976</v>
      </c>
      <c r="Q940" s="75" t="s">
        <v>914</v>
      </c>
      <c r="R940" t="s">
        <v>3691</v>
      </c>
      <c r="S940" s="38">
        <v>2.5</v>
      </c>
      <c r="T940">
        <v>1</v>
      </c>
      <c r="U940">
        <v>0</v>
      </c>
      <c r="V940" s="43">
        <f>SUMIF(ResumenCotizacion!$C:$C,E940,ResumenCotizacion!$P:$P)</f>
        <v>0</v>
      </c>
      <c r="W940" s="68">
        <f>IF(H940="USD",S940*SolCotizacion!$J$18,S940)</f>
        <v>9808.7249999999985</v>
      </c>
      <c r="X940" s="3">
        <f>ROUND(W940/(1-VLOOKUP("Total porcentaje:",ResumenCotizacion!$F:$H,3,0)),2)</f>
        <v>10661.66</v>
      </c>
      <c r="Y940" s="3">
        <f t="shared" si="59"/>
        <v>0</v>
      </c>
    </row>
    <row r="941" spans="1:25" ht="14.25" x14ac:dyDescent="0.2">
      <c r="A941" s="18" t="str">
        <f t="shared" si="56"/>
        <v>Catalogo principalCSP ACADEMICO4ac3982a-b9a0-43bb-9639-4585284702be</v>
      </c>
      <c r="B941" s="18" t="str">
        <f t="shared" si="57"/>
        <v>4ac3982a-b9a0-43bb-9639-4585284702beCSP ACADEMICO</v>
      </c>
      <c r="C941" s="18"/>
      <c r="D941" t="s">
        <v>122</v>
      </c>
      <c r="E941" t="s">
        <v>915</v>
      </c>
      <c r="F941" t="s">
        <v>1976</v>
      </c>
      <c r="G941" s="18" t="str">
        <f t="shared" si="58"/>
        <v>Catalogo principal</v>
      </c>
      <c r="H941" s="43" t="s">
        <v>121</v>
      </c>
      <c r="I941" s="37" t="s">
        <v>67</v>
      </c>
      <c r="J941" t="s">
        <v>1144</v>
      </c>
      <c r="K941" t="s">
        <v>40</v>
      </c>
      <c r="L941" s="70" t="s">
        <v>21</v>
      </c>
      <c r="M941" s="70" t="s">
        <v>3966</v>
      </c>
      <c r="N941" s="37" t="s">
        <v>67</v>
      </c>
      <c r="O941" s="37" t="s">
        <v>67</v>
      </c>
      <c r="P941" s="37" t="s">
        <v>1976</v>
      </c>
      <c r="Q941" s="75" t="s">
        <v>915</v>
      </c>
      <c r="R941" t="s">
        <v>3691</v>
      </c>
      <c r="S941" s="38">
        <v>0</v>
      </c>
      <c r="T941">
        <v>1</v>
      </c>
      <c r="U941">
        <v>0</v>
      </c>
      <c r="V941" s="43">
        <f>SUMIF(ResumenCotizacion!$C:$C,E941,ResumenCotizacion!$P:$P)</f>
        <v>0</v>
      </c>
      <c r="W941" s="68">
        <f>IF(H941="USD",S941*SolCotizacion!$J$18,S941)</f>
        <v>0</v>
      </c>
      <c r="X941" s="3">
        <f>ROUND(W941/(1-VLOOKUP("Total porcentaje:",ResumenCotizacion!$F:$H,3,0)),2)</f>
        <v>0</v>
      </c>
      <c r="Y941" s="3">
        <f t="shared" si="59"/>
        <v>0</v>
      </c>
    </row>
    <row r="942" spans="1:25" ht="14.25" x14ac:dyDescent="0.2">
      <c r="A942" s="18" t="str">
        <f t="shared" si="56"/>
        <v>Catalogo principalCSP ACADEMICO8c484fd0-1f3f-44fb-b6d2-26ca107273f6</v>
      </c>
      <c r="B942" s="18" t="str">
        <f t="shared" si="57"/>
        <v>8c484fd0-1f3f-44fb-b6d2-26ca107273f6CSP ACADEMICO</v>
      </c>
      <c r="C942" s="18"/>
      <c r="D942" t="s">
        <v>122</v>
      </c>
      <c r="E942" t="s">
        <v>916</v>
      </c>
      <c r="F942" t="s">
        <v>1976</v>
      </c>
      <c r="G942" s="18" t="str">
        <f t="shared" si="58"/>
        <v>Catalogo principal</v>
      </c>
      <c r="H942" s="43" t="s">
        <v>121</v>
      </c>
      <c r="I942" s="37" t="s">
        <v>67</v>
      </c>
      <c r="J942" t="s">
        <v>1145</v>
      </c>
      <c r="K942" t="s">
        <v>40</v>
      </c>
      <c r="L942" s="70" t="s">
        <v>21</v>
      </c>
      <c r="M942" s="70" t="s">
        <v>3966</v>
      </c>
      <c r="N942" s="37" t="s">
        <v>67</v>
      </c>
      <c r="O942" s="37" t="s">
        <v>67</v>
      </c>
      <c r="P942" s="37" t="s">
        <v>1976</v>
      </c>
      <c r="Q942" s="75" t="s">
        <v>916</v>
      </c>
      <c r="R942" t="s">
        <v>3691</v>
      </c>
      <c r="S942" s="38">
        <v>8</v>
      </c>
      <c r="T942">
        <v>1</v>
      </c>
      <c r="U942">
        <v>0</v>
      </c>
      <c r="V942" s="43">
        <f>SUMIF(ResumenCotizacion!$C:$C,E942,ResumenCotizacion!$P:$P)</f>
        <v>0</v>
      </c>
      <c r="W942" s="68">
        <f>IF(H942="USD",S942*SolCotizacion!$J$18,S942)</f>
        <v>31387.919999999998</v>
      </c>
      <c r="X942" s="3">
        <f>ROUND(W942/(1-VLOOKUP("Total porcentaje:",ResumenCotizacion!$F:$H,3,0)),2)</f>
        <v>34117.300000000003</v>
      </c>
      <c r="Y942" s="3">
        <f t="shared" si="59"/>
        <v>0</v>
      </c>
    </row>
    <row r="943" spans="1:25" ht="14.25" x14ac:dyDescent="0.2">
      <c r="A943" s="18" t="str">
        <f t="shared" si="56"/>
        <v>Catalogo principalCSP ACADEMICO3891169e-2323-45f7-95c2-4497cda23d1c</v>
      </c>
      <c r="B943" s="18" t="str">
        <f t="shared" si="57"/>
        <v>3891169e-2323-45f7-95c2-4497cda23d1cCSP ACADEMICO</v>
      </c>
      <c r="C943" s="18"/>
      <c r="D943" t="s">
        <v>122</v>
      </c>
      <c r="E943" s="83" t="s">
        <v>917</v>
      </c>
      <c r="F943" t="s">
        <v>1976</v>
      </c>
      <c r="G943" s="18" t="str">
        <f t="shared" si="58"/>
        <v>Catalogo principal</v>
      </c>
      <c r="H943" s="43" t="s">
        <v>121</v>
      </c>
      <c r="I943" s="37" t="s">
        <v>67</v>
      </c>
      <c r="J943" t="s">
        <v>1146</v>
      </c>
      <c r="K943" t="s">
        <v>40</v>
      </c>
      <c r="L943" s="70" t="s">
        <v>21</v>
      </c>
      <c r="M943" s="70" t="s">
        <v>3966</v>
      </c>
      <c r="N943" s="37" t="s">
        <v>67</v>
      </c>
      <c r="O943" s="37" t="s">
        <v>67</v>
      </c>
      <c r="P943" s="37" t="s">
        <v>1976</v>
      </c>
      <c r="Q943" s="75" t="s">
        <v>917</v>
      </c>
      <c r="R943" t="s">
        <v>3691</v>
      </c>
      <c r="S943" s="38">
        <v>6</v>
      </c>
      <c r="T943">
        <v>1</v>
      </c>
      <c r="U943">
        <v>0</v>
      </c>
      <c r="V943" s="43">
        <f>SUMIF(ResumenCotizacion!$C:$C,E943,ResumenCotizacion!$P:$P)</f>
        <v>0</v>
      </c>
      <c r="W943" s="68">
        <f>IF(H943="USD",S943*SolCotizacion!$J$18,S943)</f>
        <v>23540.94</v>
      </c>
      <c r="X943" s="3">
        <f>ROUND(W943/(1-VLOOKUP("Total porcentaje:",ResumenCotizacion!$F:$H,3,0)),2)</f>
        <v>25587.98</v>
      </c>
      <c r="Y943" s="3">
        <f t="shared" si="59"/>
        <v>0</v>
      </c>
    </row>
    <row r="944" spans="1:25" ht="14.25" x14ac:dyDescent="0.2">
      <c r="A944" s="18" t="str">
        <f t="shared" si="56"/>
        <v>Catalogo principalCSP ACADEMICOafa66641-7d3c-4e28-88ac-56c9c0d9f676</v>
      </c>
      <c r="B944" s="18" t="str">
        <f t="shared" si="57"/>
        <v>afa66641-7d3c-4e28-88ac-56c9c0d9f676CSP ACADEMICO</v>
      </c>
      <c r="C944" s="18"/>
      <c r="D944" t="s">
        <v>122</v>
      </c>
      <c r="E944" t="s">
        <v>918</v>
      </c>
      <c r="F944" t="s">
        <v>1976</v>
      </c>
      <c r="G944" s="18" t="str">
        <f t="shared" si="58"/>
        <v>Catalogo principal</v>
      </c>
      <c r="H944" s="43" t="s">
        <v>121</v>
      </c>
      <c r="I944" s="37" t="s">
        <v>67</v>
      </c>
      <c r="J944" t="s">
        <v>1147</v>
      </c>
      <c r="K944" t="s">
        <v>40</v>
      </c>
      <c r="L944" s="70" t="s">
        <v>21</v>
      </c>
      <c r="M944" s="70" t="s">
        <v>3966</v>
      </c>
      <c r="N944" s="37" t="s">
        <v>67</v>
      </c>
      <c r="O944" s="37" t="s">
        <v>67</v>
      </c>
      <c r="P944" s="37" t="s">
        <v>1976</v>
      </c>
      <c r="Q944" s="75" t="s">
        <v>918</v>
      </c>
      <c r="R944" t="s">
        <v>3691</v>
      </c>
      <c r="S944" s="38">
        <v>0</v>
      </c>
      <c r="T944">
        <v>1</v>
      </c>
      <c r="U944">
        <v>0</v>
      </c>
      <c r="V944" s="43">
        <f>SUMIF(ResumenCotizacion!$C:$C,E944,ResumenCotizacion!$P:$P)</f>
        <v>0</v>
      </c>
      <c r="W944" s="68">
        <f>IF(H944="USD",S944*SolCotizacion!$J$18,S944)</f>
        <v>0</v>
      </c>
      <c r="X944" s="3">
        <f>ROUND(W944/(1-VLOOKUP("Total porcentaje:",ResumenCotizacion!$F:$H,3,0)),2)</f>
        <v>0</v>
      </c>
      <c r="Y944" s="3">
        <f t="shared" si="59"/>
        <v>0</v>
      </c>
    </row>
    <row r="945" spans="1:25" ht="14.25" x14ac:dyDescent="0.2">
      <c r="A945" s="18" t="str">
        <f t="shared" si="56"/>
        <v>Catalogo principalCSP ACADEMICOa9d8546b-4e19-4d08-b8e2-6814f2c2d8b1</v>
      </c>
      <c r="B945" s="18" t="str">
        <f t="shared" si="57"/>
        <v>a9d8546b-4e19-4d08-b8e2-6814f2c2d8b1CSP ACADEMICO</v>
      </c>
      <c r="C945" s="18"/>
      <c r="D945" t="s">
        <v>122</v>
      </c>
      <c r="E945" t="s">
        <v>921</v>
      </c>
      <c r="F945" t="s">
        <v>1976</v>
      </c>
      <c r="G945" s="18" t="str">
        <f t="shared" si="58"/>
        <v>Catalogo principal</v>
      </c>
      <c r="H945" s="43" t="s">
        <v>121</v>
      </c>
      <c r="I945" s="37" t="s">
        <v>67</v>
      </c>
      <c r="J945" t="s">
        <v>1351</v>
      </c>
      <c r="K945" t="s">
        <v>40</v>
      </c>
      <c r="L945" s="70" t="s">
        <v>21</v>
      </c>
      <c r="M945" s="70" t="s">
        <v>3966</v>
      </c>
      <c r="N945" s="37" t="s">
        <v>67</v>
      </c>
      <c r="O945" s="37" t="s">
        <v>67</v>
      </c>
      <c r="P945" s="37" t="s">
        <v>1976</v>
      </c>
      <c r="Q945" s="75" t="s">
        <v>921</v>
      </c>
      <c r="R945" t="s">
        <v>3691</v>
      </c>
      <c r="S945" s="38">
        <v>1.4</v>
      </c>
      <c r="T945">
        <v>1</v>
      </c>
      <c r="U945">
        <v>0</v>
      </c>
      <c r="V945" s="43">
        <f>SUMIF(ResumenCotizacion!$C:$C,E945,ResumenCotizacion!$P:$P)</f>
        <v>0</v>
      </c>
      <c r="W945" s="68">
        <f>IF(H945="USD",S945*SolCotizacion!$J$18,S945)</f>
        <v>5492.8859999999995</v>
      </c>
      <c r="X945" s="3">
        <f>ROUND(W945/(1-VLOOKUP("Total porcentaje:",ResumenCotizacion!$F:$H,3,0)),2)</f>
        <v>5970.53</v>
      </c>
      <c r="Y945" s="3">
        <f t="shared" si="59"/>
        <v>0</v>
      </c>
    </row>
    <row r="946" spans="1:25" ht="14.25" x14ac:dyDescent="0.2">
      <c r="A946" s="18" t="str">
        <f t="shared" si="56"/>
        <v>Catalogo principalCSP ACADEMICO8723dbc7-4782-464f-95d8-7ffe5be9c752</v>
      </c>
      <c r="B946" s="18" t="str">
        <f t="shared" si="57"/>
        <v>8723dbc7-4782-464f-95d8-7ffe5be9c752CSP ACADEMICO</v>
      </c>
      <c r="C946" s="18"/>
      <c r="D946" t="s">
        <v>122</v>
      </c>
      <c r="E946" t="s">
        <v>922</v>
      </c>
      <c r="F946" t="s">
        <v>1976</v>
      </c>
      <c r="G946" s="18" t="str">
        <f t="shared" si="58"/>
        <v>Catalogo principal</v>
      </c>
      <c r="H946" s="43" t="s">
        <v>121</v>
      </c>
      <c r="I946" s="37" t="s">
        <v>67</v>
      </c>
      <c r="J946" t="s">
        <v>1352</v>
      </c>
      <c r="K946" t="s">
        <v>40</v>
      </c>
      <c r="L946" s="70" t="s">
        <v>21</v>
      </c>
      <c r="M946" s="70" t="s">
        <v>3966</v>
      </c>
      <c r="N946" s="37" t="s">
        <v>67</v>
      </c>
      <c r="O946" s="37" t="s">
        <v>67</v>
      </c>
      <c r="P946" s="37" t="s">
        <v>1976</v>
      </c>
      <c r="Q946" s="75" t="s">
        <v>922</v>
      </c>
      <c r="R946" t="s">
        <v>3691</v>
      </c>
      <c r="S946" s="38">
        <v>0.7</v>
      </c>
      <c r="T946">
        <v>1</v>
      </c>
      <c r="U946">
        <v>0</v>
      </c>
      <c r="V946" s="43">
        <f>SUMIF(ResumenCotizacion!$C:$C,E946,ResumenCotizacion!$P:$P)</f>
        <v>0</v>
      </c>
      <c r="W946" s="68">
        <f>IF(H946="USD",S946*SolCotizacion!$J$18,S946)</f>
        <v>2746.4429999999998</v>
      </c>
      <c r="X946" s="3">
        <f>ROUND(W946/(1-VLOOKUP("Total porcentaje:",ResumenCotizacion!$F:$H,3,0)),2)</f>
        <v>2985.26</v>
      </c>
      <c r="Y946" s="3">
        <f t="shared" si="59"/>
        <v>0</v>
      </c>
    </row>
    <row r="947" spans="1:25" ht="14.25" x14ac:dyDescent="0.2">
      <c r="A947" s="18" t="str">
        <f t="shared" si="56"/>
        <v>Catalogo principalCSP ACADEMICOf1b34991-6b4b-4e77-9126-a42d75eb72c6</v>
      </c>
      <c r="B947" s="18" t="str">
        <f t="shared" si="57"/>
        <v>f1b34991-6b4b-4e77-9126-a42d75eb72c6CSP ACADEMICO</v>
      </c>
      <c r="C947" s="18"/>
      <c r="D947" t="s">
        <v>122</v>
      </c>
      <c r="E947" t="s">
        <v>923</v>
      </c>
      <c r="F947" t="s">
        <v>1976</v>
      </c>
      <c r="G947" s="18" t="str">
        <f t="shared" si="58"/>
        <v>Catalogo principal</v>
      </c>
      <c r="H947" s="43" t="s">
        <v>121</v>
      </c>
      <c r="I947" s="37" t="s">
        <v>67</v>
      </c>
      <c r="J947" t="s">
        <v>1353</v>
      </c>
      <c r="K947" t="s">
        <v>40</v>
      </c>
      <c r="L947" s="70" t="s">
        <v>21</v>
      </c>
      <c r="M947" s="70" t="s">
        <v>3966</v>
      </c>
      <c r="N947" s="37" t="s">
        <v>67</v>
      </c>
      <c r="O947" s="37" t="s">
        <v>67</v>
      </c>
      <c r="P947" s="37" t="s">
        <v>1976</v>
      </c>
      <c r="Q947" s="75" t="s">
        <v>923</v>
      </c>
      <c r="R947" t="s">
        <v>3691</v>
      </c>
      <c r="S947" s="38">
        <v>0</v>
      </c>
      <c r="T947">
        <v>1</v>
      </c>
      <c r="U947">
        <v>0</v>
      </c>
      <c r="V947" s="43">
        <f>SUMIF(ResumenCotizacion!$C:$C,E947,ResumenCotizacion!$P:$P)</f>
        <v>0</v>
      </c>
      <c r="W947" s="68">
        <f>IF(H947="USD",S947*SolCotizacion!$J$18,S947)</f>
        <v>0</v>
      </c>
      <c r="X947" s="3">
        <f>ROUND(W947/(1-VLOOKUP("Total porcentaje:",ResumenCotizacion!$F:$H,3,0)),2)</f>
        <v>0</v>
      </c>
      <c r="Y947" s="3">
        <f t="shared" si="59"/>
        <v>0</v>
      </c>
    </row>
    <row r="948" spans="1:25" ht="14.25" x14ac:dyDescent="0.2">
      <c r="A948" s="18" t="str">
        <f t="shared" si="56"/>
        <v>Catalogo principalCSP ACADEMICOf8aa0b4e-0799-4149-8dbc-b6105b5b4209</v>
      </c>
      <c r="B948" s="18" t="str">
        <f t="shared" si="57"/>
        <v>f8aa0b4e-0799-4149-8dbc-b6105b5b4209CSP ACADEMICO</v>
      </c>
      <c r="C948" s="18"/>
      <c r="D948" t="s">
        <v>122</v>
      </c>
      <c r="E948" t="s">
        <v>924</v>
      </c>
      <c r="F948" t="s">
        <v>1976</v>
      </c>
      <c r="G948" s="18" t="str">
        <f t="shared" si="58"/>
        <v>Catalogo principal</v>
      </c>
      <c r="H948" s="43" t="s">
        <v>121</v>
      </c>
      <c r="I948" s="37" t="s">
        <v>67</v>
      </c>
      <c r="J948" t="s">
        <v>1354</v>
      </c>
      <c r="K948" t="s">
        <v>40</v>
      </c>
      <c r="L948" s="70" t="s">
        <v>21</v>
      </c>
      <c r="M948" s="70" t="s">
        <v>3966</v>
      </c>
      <c r="N948" s="37" t="s">
        <v>67</v>
      </c>
      <c r="O948" s="37" t="s">
        <v>67</v>
      </c>
      <c r="P948" s="37" t="s">
        <v>1976</v>
      </c>
      <c r="Q948" s="75" t="s">
        <v>924</v>
      </c>
      <c r="R948" t="s">
        <v>3691</v>
      </c>
      <c r="S948" s="38">
        <v>2.2000000000000002</v>
      </c>
      <c r="T948">
        <v>1</v>
      </c>
      <c r="U948">
        <v>0</v>
      </c>
      <c r="V948" s="43">
        <f>SUMIF(ResumenCotizacion!$C:$C,E948,ResumenCotizacion!$P:$P)</f>
        <v>0</v>
      </c>
      <c r="W948" s="68">
        <f>IF(H948="USD",S948*SolCotizacion!$J$18,S948)</f>
        <v>8631.6779999999999</v>
      </c>
      <c r="X948" s="3">
        <f>ROUND(W948/(1-VLOOKUP("Total porcentaje:",ResumenCotizacion!$F:$H,3,0)),2)</f>
        <v>9382.26</v>
      </c>
      <c r="Y948" s="3">
        <f t="shared" si="59"/>
        <v>0</v>
      </c>
    </row>
    <row r="949" spans="1:25" ht="14.25" x14ac:dyDescent="0.2">
      <c r="A949" s="18" t="str">
        <f t="shared" si="56"/>
        <v>Catalogo principalCSP ACADEMICO5fd2b092-f47a-44c2-a79f-b3208bba335b</v>
      </c>
      <c r="B949" s="18" t="str">
        <f t="shared" si="57"/>
        <v>5fd2b092-f47a-44c2-a79f-b3208bba335bCSP ACADEMICO</v>
      </c>
      <c r="C949" s="18"/>
      <c r="D949" t="s">
        <v>122</v>
      </c>
      <c r="E949" t="s">
        <v>925</v>
      </c>
      <c r="F949" t="s">
        <v>1976</v>
      </c>
      <c r="G949" s="18" t="str">
        <f t="shared" si="58"/>
        <v>Catalogo principal</v>
      </c>
      <c r="H949" s="43" t="s">
        <v>121</v>
      </c>
      <c r="I949" s="37" t="s">
        <v>67</v>
      </c>
      <c r="J949" t="s">
        <v>1355</v>
      </c>
      <c r="K949" t="s">
        <v>40</v>
      </c>
      <c r="L949" s="70" t="s">
        <v>21</v>
      </c>
      <c r="M949" s="70" t="s">
        <v>3966</v>
      </c>
      <c r="N949" s="37" t="s">
        <v>67</v>
      </c>
      <c r="O949" s="37" t="s">
        <v>67</v>
      </c>
      <c r="P949" s="37" t="s">
        <v>1976</v>
      </c>
      <c r="Q949" s="75" t="s">
        <v>925</v>
      </c>
      <c r="R949" t="s">
        <v>3691</v>
      </c>
      <c r="S949" s="38">
        <v>1.5</v>
      </c>
      <c r="T949">
        <v>1</v>
      </c>
      <c r="U949">
        <v>0</v>
      </c>
      <c r="V949" s="43">
        <f>SUMIF(ResumenCotizacion!$C:$C,E949,ResumenCotizacion!$P:$P)</f>
        <v>0</v>
      </c>
      <c r="W949" s="68">
        <f>IF(H949="USD",S949*SolCotizacion!$J$18,S949)</f>
        <v>5885.2349999999997</v>
      </c>
      <c r="X949" s="3">
        <f>ROUND(W949/(1-VLOOKUP("Total porcentaje:",ResumenCotizacion!$F:$H,3,0)),2)</f>
        <v>6396.99</v>
      </c>
      <c r="Y949" s="3">
        <f t="shared" si="59"/>
        <v>0</v>
      </c>
    </row>
    <row r="950" spans="1:25" ht="14.25" x14ac:dyDescent="0.2">
      <c r="A950" s="18" t="str">
        <f t="shared" si="56"/>
        <v>Catalogo principalCSP ACADEMICO9c460dc3-4470-4ea6-afbd-27769b2ebef4</v>
      </c>
      <c r="B950" s="18" t="str">
        <f t="shared" si="57"/>
        <v>9c460dc3-4470-4ea6-afbd-27769b2ebef4CSP ACADEMICO</v>
      </c>
      <c r="C950" s="18"/>
      <c r="D950" t="s">
        <v>122</v>
      </c>
      <c r="E950" t="s">
        <v>926</v>
      </c>
      <c r="F950" t="s">
        <v>1976</v>
      </c>
      <c r="G950" s="18" t="str">
        <f t="shared" si="58"/>
        <v>Catalogo principal</v>
      </c>
      <c r="H950" s="43" t="s">
        <v>121</v>
      </c>
      <c r="I950" s="37" t="s">
        <v>67</v>
      </c>
      <c r="J950" t="s">
        <v>1150</v>
      </c>
      <c r="K950" t="s">
        <v>40</v>
      </c>
      <c r="L950" s="70" t="s">
        <v>21</v>
      </c>
      <c r="M950" s="70" t="s">
        <v>3966</v>
      </c>
      <c r="N950" s="37" t="s">
        <v>67</v>
      </c>
      <c r="O950" s="37" t="s">
        <v>67</v>
      </c>
      <c r="P950" s="37" t="s">
        <v>1976</v>
      </c>
      <c r="Q950" s="75" t="s">
        <v>926</v>
      </c>
      <c r="R950" t="s">
        <v>3691</v>
      </c>
      <c r="S950" s="38">
        <v>0.2</v>
      </c>
      <c r="T950">
        <v>1</v>
      </c>
      <c r="U950">
        <v>0</v>
      </c>
      <c r="V950" s="43">
        <f>SUMIF(ResumenCotizacion!$C:$C,E950,ResumenCotizacion!$P:$P)</f>
        <v>0</v>
      </c>
      <c r="W950" s="68">
        <f>IF(H950="USD",S950*SolCotizacion!$J$18,S950)</f>
        <v>784.69799999999998</v>
      </c>
      <c r="X950" s="3">
        <f>ROUND(W950/(1-VLOOKUP("Total porcentaje:",ResumenCotizacion!$F:$H,3,0)),2)</f>
        <v>852.93</v>
      </c>
      <c r="Y950" s="3">
        <f t="shared" si="59"/>
        <v>0</v>
      </c>
    </row>
    <row r="951" spans="1:25" ht="14.25" x14ac:dyDescent="0.2">
      <c r="A951" s="18" t="str">
        <f t="shared" si="56"/>
        <v>Catalogo principalCSP ACADEMICO35eb491f-5484-496e-978b-f349eed3c699</v>
      </c>
      <c r="B951" s="18" t="str">
        <f t="shared" si="57"/>
        <v>35eb491f-5484-496e-978b-f349eed3c699CSP ACADEMICO</v>
      </c>
      <c r="C951" s="18"/>
      <c r="D951" t="s">
        <v>122</v>
      </c>
      <c r="E951" t="s">
        <v>927</v>
      </c>
      <c r="F951" t="s">
        <v>1976</v>
      </c>
      <c r="G951" s="18" t="str">
        <f t="shared" si="58"/>
        <v>Catalogo principal</v>
      </c>
      <c r="H951" s="43" t="s">
        <v>121</v>
      </c>
      <c r="I951" s="37" t="s">
        <v>67</v>
      </c>
      <c r="J951" t="s">
        <v>1223</v>
      </c>
      <c r="K951" t="s">
        <v>40</v>
      </c>
      <c r="L951" s="70" t="s">
        <v>21</v>
      </c>
      <c r="M951" s="70" t="s">
        <v>3966</v>
      </c>
      <c r="N951" s="37" t="s">
        <v>67</v>
      </c>
      <c r="O951" s="37" t="s">
        <v>67</v>
      </c>
      <c r="P951" s="37" t="s">
        <v>1976</v>
      </c>
      <c r="Q951" s="75" t="s">
        <v>927</v>
      </c>
      <c r="R951" t="s">
        <v>3691</v>
      </c>
      <c r="S951" s="38">
        <v>2.2999999999999998</v>
      </c>
      <c r="T951">
        <v>1</v>
      </c>
      <c r="U951">
        <v>0</v>
      </c>
      <c r="V951" s="43">
        <f>SUMIF(ResumenCotizacion!$C:$C,E951,ResumenCotizacion!$P:$P)</f>
        <v>0</v>
      </c>
      <c r="W951" s="68">
        <f>IF(H951="USD",S951*SolCotizacion!$J$18,S951)</f>
        <v>9024.0269999999982</v>
      </c>
      <c r="X951" s="3">
        <f>ROUND(W951/(1-VLOOKUP("Total porcentaje:",ResumenCotizacion!$F:$H,3,0)),2)</f>
        <v>9808.73</v>
      </c>
      <c r="Y951" s="3">
        <f t="shared" si="59"/>
        <v>0</v>
      </c>
    </row>
    <row r="952" spans="1:25" ht="14.25" x14ac:dyDescent="0.2">
      <c r="A952" s="18" t="str">
        <f t="shared" si="56"/>
        <v>Catalogo principalCSP ACADEMICO5699c6f3-cc7a-4212-9042-8f85ce30f4e0</v>
      </c>
      <c r="B952" s="18" t="str">
        <f t="shared" si="57"/>
        <v>5699c6f3-cc7a-4212-9042-8f85ce30f4e0CSP ACADEMICO</v>
      </c>
      <c r="C952" s="18"/>
      <c r="D952" t="s">
        <v>122</v>
      </c>
      <c r="E952" t="s">
        <v>928</v>
      </c>
      <c r="F952" t="s">
        <v>1976</v>
      </c>
      <c r="G952" s="18" t="str">
        <f t="shared" si="58"/>
        <v>Catalogo principal</v>
      </c>
      <c r="H952" s="43" t="s">
        <v>121</v>
      </c>
      <c r="I952" s="37" t="s">
        <v>67</v>
      </c>
      <c r="J952" t="s">
        <v>1224</v>
      </c>
      <c r="K952" t="s">
        <v>40</v>
      </c>
      <c r="L952" s="70" t="s">
        <v>21</v>
      </c>
      <c r="M952" s="70" t="s">
        <v>3966</v>
      </c>
      <c r="N952" s="37" t="s">
        <v>67</v>
      </c>
      <c r="O952" s="37" t="s">
        <v>67</v>
      </c>
      <c r="P952" s="37" t="s">
        <v>1976</v>
      </c>
      <c r="Q952" s="75" t="s">
        <v>928</v>
      </c>
      <c r="R952" t="s">
        <v>3691</v>
      </c>
      <c r="S952" s="38">
        <v>1.75</v>
      </c>
      <c r="T952">
        <v>1</v>
      </c>
      <c r="U952">
        <v>0</v>
      </c>
      <c r="V952" s="43">
        <f>SUMIF(ResumenCotizacion!$C:$C,E952,ResumenCotizacion!$P:$P)</f>
        <v>0</v>
      </c>
      <c r="W952" s="68">
        <f>IF(H952="USD",S952*SolCotizacion!$J$18,S952)</f>
        <v>6866.1075000000001</v>
      </c>
      <c r="X952" s="3">
        <f>ROUND(W952/(1-VLOOKUP("Total porcentaje:",ResumenCotizacion!$F:$H,3,0)),2)</f>
        <v>7463.16</v>
      </c>
      <c r="Y952" s="3">
        <f t="shared" si="59"/>
        <v>0</v>
      </c>
    </row>
    <row r="953" spans="1:25" ht="14.25" x14ac:dyDescent="0.2">
      <c r="A953" s="18" t="str">
        <f t="shared" si="56"/>
        <v>Catalogo principalCSP ACADEMICO5c25bdb6-b261-4dc2-a60f-a062be73d031</v>
      </c>
      <c r="B953" s="18" t="str">
        <f t="shared" si="57"/>
        <v>5c25bdb6-b261-4dc2-a60f-a062be73d031CSP ACADEMICO</v>
      </c>
      <c r="C953" s="18"/>
      <c r="D953" t="s">
        <v>122</v>
      </c>
      <c r="E953" t="s">
        <v>929</v>
      </c>
      <c r="F953" t="s">
        <v>1976</v>
      </c>
      <c r="G953" s="18" t="str">
        <f t="shared" si="58"/>
        <v>Catalogo principal</v>
      </c>
      <c r="H953" s="43" t="s">
        <v>121</v>
      </c>
      <c r="I953" s="37" t="s">
        <v>67</v>
      </c>
      <c r="J953" t="s">
        <v>1225</v>
      </c>
      <c r="K953" t="s">
        <v>40</v>
      </c>
      <c r="L953" s="70" t="s">
        <v>21</v>
      </c>
      <c r="M953" s="70" t="s">
        <v>3966</v>
      </c>
      <c r="N953" s="37" t="s">
        <v>67</v>
      </c>
      <c r="O953" s="37" t="s">
        <v>67</v>
      </c>
      <c r="P953" s="37" t="s">
        <v>1976</v>
      </c>
      <c r="Q953" s="75" t="s">
        <v>929</v>
      </c>
      <c r="R953" t="s">
        <v>3691</v>
      </c>
      <c r="S953" s="38">
        <v>0</v>
      </c>
      <c r="T953">
        <v>1</v>
      </c>
      <c r="U953">
        <v>0</v>
      </c>
      <c r="V953" s="43">
        <f>SUMIF(ResumenCotizacion!$C:$C,E953,ResumenCotizacion!$P:$P)</f>
        <v>0</v>
      </c>
      <c r="W953" s="68">
        <f>IF(H953="USD",S953*SolCotizacion!$J$18,S953)</f>
        <v>0</v>
      </c>
      <c r="X953" s="3">
        <f>ROUND(W953/(1-VLOOKUP("Total porcentaje:",ResumenCotizacion!$F:$H,3,0)),2)</f>
        <v>0</v>
      </c>
      <c r="Y953" s="3">
        <f t="shared" si="59"/>
        <v>0</v>
      </c>
    </row>
    <row r="954" spans="1:25" ht="14.25" x14ac:dyDescent="0.2">
      <c r="A954" s="18" t="str">
        <f t="shared" si="56"/>
        <v>Catalogo principalCSP ACADEMICObb94a81e-661e-430c-8a7e-41fe0df940ae</v>
      </c>
      <c r="B954" s="18" t="str">
        <f t="shared" si="57"/>
        <v>bb94a81e-661e-430c-8a7e-41fe0df940aeCSP ACADEMICO</v>
      </c>
      <c r="C954" s="18"/>
      <c r="D954" t="s">
        <v>122</v>
      </c>
      <c r="E954" t="s">
        <v>930</v>
      </c>
      <c r="F954" t="s">
        <v>1976</v>
      </c>
      <c r="G954" s="18" t="str">
        <f t="shared" si="58"/>
        <v>Catalogo principal</v>
      </c>
      <c r="H954" s="43" t="s">
        <v>121</v>
      </c>
      <c r="I954" s="37" t="s">
        <v>67</v>
      </c>
      <c r="J954" t="s">
        <v>1151</v>
      </c>
      <c r="K954" t="s">
        <v>40</v>
      </c>
      <c r="L954" s="70" t="s">
        <v>21</v>
      </c>
      <c r="M954" s="70" t="s">
        <v>3966</v>
      </c>
      <c r="N954" s="37" t="s">
        <v>67</v>
      </c>
      <c r="O954" s="37" t="s">
        <v>67</v>
      </c>
      <c r="P954" s="37" t="s">
        <v>1976</v>
      </c>
      <c r="Q954" s="75" t="s">
        <v>930</v>
      </c>
      <c r="R954" t="s">
        <v>3691</v>
      </c>
      <c r="S954" s="38">
        <v>11</v>
      </c>
      <c r="T954">
        <v>1</v>
      </c>
      <c r="U954">
        <v>0</v>
      </c>
      <c r="V954" s="43">
        <f>SUMIF(ResumenCotizacion!$C:$C,E954,ResumenCotizacion!$P:$P)</f>
        <v>0</v>
      </c>
      <c r="W954" s="68">
        <f>IF(H954="USD",S954*SolCotizacion!$J$18,S954)</f>
        <v>43158.39</v>
      </c>
      <c r="X954" s="3">
        <f>ROUND(W954/(1-VLOOKUP("Total porcentaje:",ResumenCotizacion!$F:$H,3,0)),2)</f>
        <v>46911.29</v>
      </c>
      <c r="Y954" s="3">
        <f t="shared" si="59"/>
        <v>0</v>
      </c>
    </row>
    <row r="955" spans="1:25" ht="14.25" x14ac:dyDescent="0.2">
      <c r="A955" s="18" t="str">
        <f t="shared" si="56"/>
        <v>Catalogo principalCSP ACADEMICOab638b5e-e058-4ce7-a174-5bbc76504512</v>
      </c>
      <c r="B955" s="18" t="str">
        <f t="shared" si="57"/>
        <v>ab638b5e-e058-4ce7-a174-5bbc76504512CSP ACADEMICO</v>
      </c>
      <c r="C955" s="18"/>
      <c r="D955" t="s">
        <v>122</v>
      </c>
      <c r="E955" t="s">
        <v>931</v>
      </c>
      <c r="F955" t="s">
        <v>1976</v>
      </c>
      <c r="G955" s="18" t="str">
        <f t="shared" si="58"/>
        <v>Catalogo principal</v>
      </c>
      <c r="H955" s="43" t="s">
        <v>121</v>
      </c>
      <c r="I955" s="37" t="s">
        <v>67</v>
      </c>
      <c r="J955" t="s">
        <v>1152</v>
      </c>
      <c r="K955" t="s">
        <v>40</v>
      </c>
      <c r="L955" s="70" t="s">
        <v>21</v>
      </c>
      <c r="M955" s="70" t="s">
        <v>3966</v>
      </c>
      <c r="N955" s="37" t="s">
        <v>67</v>
      </c>
      <c r="O955" s="37" t="s">
        <v>67</v>
      </c>
      <c r="P955" s="37" t="s">
        <v>1976</v>
      </c>
      <c r="Q955" s="75" t="s">
        <v>931</v>
      </c>
      <c r="R955" t="s">
        <v>3691</v>
      </c>
      <c r="S955" s="38">
        <v>8</v>
      </c>
      <c r="T955">
        <v>1</v>
      </c>
      <c r="U955">
        <v>0</v>
      </c>
      <c r="V955" s="43">
        <f>SUMIF(ResumenCotizacion!$C:$C,E955,ResumenCotizacion!$P:$P)</f>
        <v>0</v>
      </c>
      <c r="W955" s="68">
        <f>IF(H955="USD",S955*SolCotizacion!$J$18,S955)</f>
        <v>31387.919999999998</v>
      </c>
      <c r="X955" s="3">
        <f>ROUND(W955/(1-VLOOKUP("Total porcentaje:",ResumenCotizacion!$F:$H,3,0)),2)</f>
        <v>34117.300000000003</v>
      </c>
      <c r="Y955" s="3">
        <f t="shared" si="59"/>
        <v>0</v>
      </c>
    </row>
    <row r="956" spans="1:25" ht="14.25" x14ac:dyDescent="0.2">
      <c r="A956" s="18" t="str">
        <f t="shared" si="56"/>
        <v>Catalogo principalCSP ACADEMICObecdef92-fad2-4a26-9895-b2d12a586218</v>
      </c>
      <c r="B956" s="18" t="str">
        <f t="shared" si="57"/>
        <v>becdef92-fad2-4a26-9895-b2d12a586218CSP ACADEMICO</v>
      </c>
      <c r="C956" s="18"/>
      <c r="D956" t="s">
        <v>122</v>
      </c>
      <c r="E956" t="s">
        <v>932</v>
      </c>
      <c r="F956" t="s">
        <v>1976</v>
      </c>
      <c r="G956" s="18" t="str">
        <f t="shared" si="58"/>
        <v>Catalogo principal</v>
      </c>
      <c r="H956" s="43" t="s">
        <v>121</v>
      </c>
      <c r="I956" s="37" t="s">
        <v>67</v>
      </c>
      <c r="J956" t="s">
        <v>1153</v>
      </c>
      <c r="K956" t="s">
        <v>40</v>
      </c>
      <c r="L956" s="70" t="s">
        <v>21</v>
      </c>
      <c r="M956" s="70" t="s">
        <v>3966</v>
      </c>
      <c r="N956" s="37" t="s">
        <v>67</v>
      </c>
      <c r="O956" s="37" t="s">
        <v>67</v>
      </c>
      <c r="P956" s="37" t="s">
        <v>1976</v>
      </c>
      <c r="Q956" s="75" t="s">
        <v>932</v>
      </c>
      <c r="R956" t="s">
        <v>3691</v>
      </c>
      <c r="S956" s="38">
        <v>140</v>
      </c>
      <c r="T956">
        <v>1</v>
      </c>
      <c r="U956">
        <v>0</v>
      </c>
      <c r="V956" s="43">
        <f>SUMIF(ResumenCotizacion!$C:$C,E956,ResumenCotizacion!$P:$P)</f>
        <v>0</v>
      </c>
      <c r="W956" s="68">
        <f>IF(H956="USD",S956*SolCotizacion!$J$18,S956)</f>
        <v>549288.6</v>
      </c>
      <c r="X956" s="3">
        <f>ROUND(W956/(1-VLOOKUP("Total porcentaje:",ResumenCotizacion!$F:$H,3,0)),2)</f>
        <v>597052.82999999996</v>
      </c>
      <c r="Y956" s="3">
        <f t="shared" si="59"/>
        <v>0</v>
      </c>
    </row>
    <row r="957" spans="1:25" ht="14.25" x14ac:dyDescent="0.2">
      <c r="A957" s="18" t="str">
        <f t="shared" si="56"/>
        <v>Catalogo principalCSP ACADEMICO14630cc6-93cd-41db-9412-ad528bd7b4d1</v>
      </c>
      <c r="B957" s="18" t="str">
        <f t="shared" si="57"/>
        <v>14630cc6-93cd-41db-9412-ad528bd7b4d1CSP ACADEMICO</v>
      </c>
      <c r="C957" s="18"/>
      <c r="D957" t="s">
        <v>122</v>
      </c>
      <c r="E957" t="s">
        <v>933</v>
      </c>
      <c r="F957" t="s">
        <v>1976</v>
      </c>
      <c r="G957" s="18" t="str">
        <f t="shared" si="58"/>
        <v>Catalogo principal</v>
      </c>
      <c r="H957" s="43" t="s">
        <v>121</v>
      </c>
      <c r="I957" s="37" t="s">
        <v>67</v>
      </c>
      <c r="J957" t="s">
        <v>1154</v>
      </c>
      <c r="K957" t="s">
        <v>40</v>
      </c>
      <c r="L957" s="70" t="s">
        <v>21</v>
      </c>
      <c r="M957" s="70" t="s">
        <v>3966</v>
      </c>
      <c r="N957" s="37" t="s">
        <v>67</v>
      </c>
      <c r="O957" s="37" t="s">
        <v>67</v>
      </c>
      <c r="P957" s="37" t="s">
        <v>1976</v>
      </c>
      <c r="Q957" s="75" t="s">
        <v>933</v>
      </c>
      <c r="R957" t="s">
        <v>3691</v>
      </c>
      <c r="S957" s="38">
        <v>70</v>
      </c>
      <c r="T957">
        <v>1</v>
      </c>
      <c r="U957">
        <v>0</v>
      </c>
      <c r="V957" s="43">
        <f>SUMIF(ResumenCotizacion!$C:$C,E957,ResumenCotizacion!$P:$P)</f>
        <v>0</v>
      </c>
      <c r="W957" s="68">
        <f>IF(H957="USD",S957*SolCotizacion!$J$18,S957)</f>
        <v>274644.3</v>
      </c>
      <c r="X957" s="3">
        <f>ROUND(W957/(1-VLOOKUP("Total porcentaje:",ResumenCotizacion!$F:$H,3,0)),2)</f>
        <v>298526.40999999997</v>
      </c>
      <c r="Y957" s="3">
        <f t="shared" si="59"/>
        <v>0</v>
      </c>
    </row>
    <row r="958" spans="1:25" ht="14.25" x14ac:dyDescent="0.2">
      <c r="A958" s="18" t="str">
        <f t="shared" si="56"/>
        <v>Catalogo principalCSP ACADEMICOdea59872-beae-4433-af84-5a95d89db997</v>
      </c>
      <c r="B958" s="18" t="str">
        <f t="shared" si="57"/>
        <v>dea59872-beae-4433-af84-5a95d89db997CSP ACADEMICO</v>
      </c>
      <c r="C958" s="18"/>
      <c r="D958" t="s">
        <v>122</v>
      </c>
      <c r="E958" t="s">
        <v>934</v>
      </c>
      <c r="F958" t="s">
        <v>1976</v>
      </c>
      <c r="G958" s="18" t="str">
        <f t="shared" si="58"/>
        <v>Catalogo principal</v>
      </c>
      <c r="H958" s="43" t="s">
        <v>121</v>
      </c>
      <c r="I958" s="37" t="s">
        <v>67</v>
      </c>
      <c r="J958" t="s">
        <v>1155</v>
      </c>
      <c r="K958" t="s">
        <v>40</v>
      </c>
      <c r="L958" s="70" t="s">
        <v>21</v>
      </c>
      <c r="M958" s="70" t="s">
        <v>3966</v>
      </c>
      <c r="N958" s="37" t="s">
        <v>67</v>
      </c>
      <c r="O958" s="37" t="s">
        <v>67</v>
      </c>
      <c r="P958" s="37" t="s">
        <v>1976</v>
      </c>
      <c r="Q958" s="75" t="s">
        <v>934</v>
      </c>
      <c r="R958" t="s">
        <v>3691</v>
      </c>
      <c r="S958" s="38">
        <v>49</v>
      </c>
      <c r="T958">
        <v>1</v>
      </c>
      <c r="U958">
        <v>0</v>
      </c>
      <c r="V958" s="43">
        <f>SUMIF(ResumenCotizacion!$C:$C,E958,ResumenCotizacion!$P:$P)</f>
        <v>0</v>
      </c>
      <c r="W958" s="68">
        <f>IF(H958="USD",S958*SolCotizacion!$J$18,S958)</f>
        <v>192251.00999999998</v>
      </c>
      <c r="X958" s="3">
        <f>ROUND(W958/(1-VLOOKUP("Total porcentaje:",ResumenCotizacion!$F:$H,3,0)),2)</f>
        <v>208968.49</v>
      </c>
      <c r="Y958" s="3">
        <f t="shared" si="59"/>
        <v>0</v>
      </c>
    </row>
    <row r="959" spans="1:25" ht="14.25" x14ac:dyDescent="0.2">
      <c r="A959" s="18" t="str">
        <f t="shared" si="56"/>
        <v>Catalogo principalCSP ACADEMICO08dcbd7c-464b-4ca5-9c83-33ae62661fdf</v>
      </c>
      <c r="B959" s="18" t="str">
        <f t="shared" si="57"/>
        <v>08dcbd7c-464b-4ca5-9c83-33ae62661fdfCSP ACADEMICO</v>
      </c>
      <c r="C959" s="18"/>
      <c r="D959" t="s">
        <v>122</v>
      </c>
      <c r="E959" t="s">
        <v>935</v>
      </c>
      <c r="F959" t="s">
        <v>1976</v>
      </c>
      <c r="G959" s="18" t="str">
        <f t="shared" si="58"/>
        <v>Catalogo principal</v>
      </c>
      <c r="H959" s="43" t="s">
        <v>121</v>
      </c>
      <c r="I959" s="37" t="s">
        <v>67</v>
      </c>
      <c r="J959" t="s">
        <v>1156</v>
      </c>
      <c r="K959" t="s">
        <v>40</v>
      </c>
      <c r="L959" s="70" t="s">
        <v>21</v>
      </c>
      <c r="M959" s="70" t="s">
        <v>3966</v>
      </c>
      <c r="N959" s="37" t="s">
        <v>67</v>
      </c>
      <c r="O959" s="37" t="s">
        <v>67</v>
      </c>
      <c r="P959" s="37" t="s">
        <v>1976</v>
      </c>
      <c r="Q959" s="75" t="s">
        <v>935</v>
      </c>
      <c r="R959" t="s">
        <v>3691</v>
      </c>
      <c r="S959" s="38">
        <v>70</v>
      </c>
      <c r="T959">
        <v>1</v>
      </c>
      <c r="U959">
        <v>0</v>
      </c>
      <c r="V959" s="43">
        <f>SUMIF(ResumenCotizacion!$C:$C,E959,ResumenCotizacion!$P:$P)</f>
        <v>0</v>
      </c>
      <c r="W959" s="68">
        <f>IF(H959="USD",S959*SolCotizacion!$J$18,S959)</f>
        <v>274644.3</v>
      </c>
      <c r="X959" s="3">
        <f>ROUND(W959/(1-VLOOKUP("Total porcentaje:",ResumenCotizacion!$F:$H,3,0)),2)</f>
        <v>298526.40999999997</v>
      </c>
      <c r="Y959" s="3">
        <f t="shared" si="59"/>
        <v>0</v>
      </c>
    </row>
    <row r="960" spans="1:25" ht="14.25" x14ac:dyDescent="0.2">
      <c r="A960" s="18" t="str">
        <f t="shared" si="56"/>
        <v>Catalogo principalCSP ACADEMICO62f8b708-d323-4108-aaeb-3ef5fbd4b14a</v>
      </c>
      <c r="B960" s="18" t="str">
        <f t="shared" si="57"/>
        <v>62f8b708-d323-4108-aaeb-3ef5fbd4b14aCSP ACADEMICO</v>
      </c>
      <c r="C960" s="18"/>
      <c r="D960" t="s">
        <v>122</v>
      </c>
      <c r="E960" t="s">
        <v>936</v>
      </c>
      <c r="F960" t="s">
        <v>1976</v>
      </c>
      <c r="G960" s="18" t="str">
        <f t="shared" si="58"/>
        <v>Catalogo principal</v>
      </c>
      <c r="H960" s="43" t="s">
        <v>121</v>
      </c>
      <c r="I960" s="37" t="s">
        <v>67</v>
      </c>
      <c r="J960" t="s">
        <v>1264</v>
      </c>
      <c r="K960" t="s">
        <v>40</v>
      </c>
      <c r="L960" s="70" t="s">
        <v>21</v>
      </c>
      <c r="M960" s="70" t="s">
        <v>3966</v>
      </c>
      <c r="N960" s="37" t="s">
        <v>67</v>
      </c>
      <c r="O960" s="37" t="s">
        <v>67</v>
      </c>
      <c r="P960" s="37" t="s">
        <v>1976</v>
      </c>
      <c r="Q960" s="75" t="s">
        <v>936</v>
      </c>
      <c r="R960" t="s">
        <v>3691</v>
      </c>
      <c r="S960" s="38">
        <v>55</v>
      </c>
      <c r="T960">
        <v>1</v>
      </c>
      <c r="U960">
        <v>0</v>
      </c>
      <c r="V960" s="43">
        <f>SUMIF(ResumenCotizacion!$C:$C,E960,ResumenCotizacion!$P:$P)</f>
        <v>0</v>
      </c>
      <c r="W960" s="68">
        <f>IF(H960="USD",S960*SolCotizacion!$J$18,S960)</f>
        <v>215791.94999999998</v>
      </c>
      <c r="X960" s="3">
        <f>ROUND(W960/(1-VLOOKUP("Total porcentaje:",ResumenCotizacion!$F:$H,3,0)),2)</f>
        <v>234556.47</v>
      </c>
      <c r="Y960" s="3">
        <f t="shared" si="59"/>
        <v>0</v>
      </c>
    </row>
    <row r="961" spans="1:25" ht="14.25" x14ac:dyDescent="0.2">
      <c r="A961" s="18" t="str">
        <f t="shared" si="56"/>
        <v>Catalogo principalCSP ACADEMICO4904821b-aa19-41c1-9674-1d20fe980eb9</v>
      </c>
      <c r="B961" s="18" t="str">
        <f t="shared" si="57"/>
        <v>4904821b-aa19-41c1-9674-1d20fe980eb9CSP ACADEMICO</v>
      </c>
      <c r="C961" s="18"/>
      <c r="D961" t="s">
        <v>122</v>
      </c>
      <c r="E961" t="s">
        <v>937</v>
      </c>
      <c r="F961" t="s">
        <v>1976</v>
      </c>
      <c r="G961" s="18" t="str">
        <f t="shared" si="58"/>
        <v>Catalogo principal</v>
      </c>
      <c r="H961" s="43" t="s">
        <v>121</v>
      </c>
      <c r="I961" s="37" t="s">
        <v>67</v>
      </c>
      <c r="J961" t="s">
        <v>1157</v>
      </c>
      <c r="K961" t="s">
        <v>40</v>
      </c>
      <c r="L961" s="70" t="s">
        <v>21</v>
      </c>
      <c r="M961" s="70" t="s">
        <v>3966</v>
      </c>
      <c r="N961" s="37" t="s">
        <v>67</v>
      </c>
      <c r="O961" s="37" t="s">
        <v>67</v>
      </c>
      <c r="P961" s="37" t="s">
        <v>1976</v>
      </c>
      <c r="Q961" s="75" t="s">
        <v>937</v>
      </c>
      <c r="R961" t="s">
        <v>3691</v>
      </c>
      <c r="S961" s="38">
        <v>8.3000000000000007</v>
      </c>
      <c r="T961">
        <v>1</v>
      </c>
      <c r="U961">
        <v>0</v>
      </c>
      <c r="V961" s="43">
        <f>SUMIF(ResumenCotizacion!$C:$C,E961,ResumenCotizacion!$P:$P)</f>
        <v>0</v>
      </c>
      <c r="W961" s="68">
        <f>IF(H961="USD",S961*SolCotizacion!$J$18,S961)</f>
        <v>32564.967000000001</v>
      </c>
      <c r="X961" s="3">
        <f>ROUND(W961/(1-VLOOKUP("Total porcentaje:",ResumenCotizacion!$F:$H,3,0)),2)</f>
        <v>35396.699999999997</v>
      </c>
      <c r="Y961" s="3">
        <f t="shared" si="59"/>
        <v>0</v>
      </c>
    </row>
    <row r="962" spans="1:25" ht="14.25" x14ac:dyDescent="0.2">
      <c r="A962" s="18" t="str">
        <f t="shared" si="56"/>
        <v>Catalogo principalCSP ACADEMICOb5926275-371c-43b9-bac8-45a408a0f0dd</v>
      </c>
      <c r="B962" s="18" t="str">
        <f t="shared" si="57"/>
        <v>b5926275-371c-43b9-bac8-45a408a0f0ddCSP ACADEMICO</v>
      </c>
      <c r="C962" s="18"/>
      <c r="D962" t="s">
        <v>122</v>
      </c>
      <c r="E962" t="s">
        <v>938</v>
      </c>
      <c r="F962" t="s">
        <v>1976</v>
      </c>
      <c r="G962" s="18" t="str">
        <f t="shared" si="58"/>
        <v>Catalogo principal</v>
      </c>
      <c r="H962" s="43" t="s">
        <v>121</v>
      </c>
      <c r="I962" s="37" t="s">
        <v>67</v>
      </c>
      <c r="J962" t="s">
        <v>1158</v>
      </c>
      <c r="K962" t="s">
        <v>40</v>
      </c>
      <c r="L962" s="70" t="s">
        <v>21</v>
      </c>
      <c r="M962" s="70" t="s">
        <v>3966</v>
      </c>
      <c r="N962" s="37" t="s">
        <v>67</v>
      </c>
      <c r="O962" s="37" t="s">
        <v>67</v>
      </c>
      <c r="P962" s="37" t="s">
        <v>1976</v>
      </c>
      <c r="Q962" s="75" t="s">
        <v>938</v>
      </c>
      <c r="R962" t="s">
        <v>3691</v>
      </c>
      <c r="S962" s="38">
        <v>6</v>
      </c>
      <c r="T962">
        <v>1</v>
      </c>
      <c r="U962">
        <v>0</v>
      </c>
      <c r="V962" s="43">
        <f>SUMIF(ResumenCotizacion!$C:$C,E962,ResumenCotizacion!$P:$P)</f>
        <v>0</v>
      </c>
      <c r="W962" s="68">
        <f>IF(H962="USD",S962*SolCotizacion!$J$18,S962)</f>
        <v>23540.94</v>
      </c>
      <c r="X962" s="3">
        <f>ROUND(W962/(1-VLOOKUP("Total porcentaje:",ResumenCotizacion!$F:$H,3,0)),2)</f>
        <v>25587.98</v>
      </c>
      <c r="Y962" s="3">
        <f t="shared" si="59"/>
        <v>0</v>
      </c>
    </row>
    <row r="963" spans="1:25" ht="14.25" x14ac:dyDescent="0.2">
      <c r="A963" s="18" t="str">
        <f t="shared" ref="A963:A1026" si="60">D963&amp;F963&amp;E963</f>
        <v>Catalogo principalCSP ACADEMICO4ebcded4-77ce-43c2-a282-644390ba79c7</v>
      </c>
      <c r="B963" s="18" t="str">
        <f t="shared" ref="B963:B1026" si="61">E963&amp;F963</f>
        <v>4ebcded4-77ce-43c2-a282-644390ba79c7CSP ACADEMICO</v>
      </c>
      <c r="C963" s="18"/>
      <c r="D963" t="s">
        <v>122</v>
      </c>
      <c r="E963" t="s">
        <v>939</v>
      </c>
      <c r="F963" t="s">
        <v>1976</v>
      </c>
      <c r="G963" s="18" t="str">
        <f t="shared" ref="G963:G1026" si="62">D963</f>
        <v>Catalogo principal</v>
      </c>
      <c r="H963" s="43" t="s">
        <v>121</v>
      </c>
      <c r="I963" s="37" t="s">
        <v>67</v>
      </c>
      <c r="J963" t="s">
        <v>1159</v>
      </c>
      <c r="K963" t="s">
        <v>40</v>
      </c>
      <c r="L963" s="70" t="s">
        <v>21</v>
      </c>
      <c r="M963" s="70" t="s">
        <v>3966</v>
      </c>
      <c r="N963" s="37" t="s">
        <v>67</v>
      </c>
      <c r="O963" s="37" t="s">
        <v>67</v>
      </c>
      <c r="P963" s="37" t="s">
        <v>1976</v>
      </c>
      <c r="Q963" s="75" t="s">
        <v>939</v>
      </c>
      <c r="R963" t="s">
        <v>3691</v>
      </c>
      <c r="S963" s="38">
        <v>1998</v>
      </c>
      <c r="T963">
        <v>1</v>
      </c>
      <c r="U963">
        <v>0</v>
      </c>
      <c r="V963" s="43">
        <f>SUMIF(ResumenCotizacion!$C:$C,E963,ResumenCotizacion!$P:$P)</f>
        <v>0</v>
      </c>
      <c r="W963" s="68">
        <f>IF(H963="USD",S963*SolCotizacion!$J$18,S963)</f>
        <v>7839133.0199999996</v>
      </c>
      <c r="X963" s="3">
        <f>ROUND(W963/(1-VLOOKUP("Total porcentaje:",ResumenCotizacion!$F:$H,3,0)),2)</f>
        <v>8520796.7599999998</v>
      </c>
      <c r="Y963" s="3">
        <f t="shared" ref="Y963:Y1026" si="63">V963*X963</f>
        <v>0</v>
      </c>
    </row>
    <row r="964" spans="1:25" ht="14.25" x14ac:dyDescent="0.2">
      <c r="A964" s="18" t="str">
        <f t="shared" si="60"/>
        <v>Catalogo principalCSP ACADEMICO3d42385f-10bd-4230-bee1-2189565224b8</v>
      </c>
      <c r="B964" s="18" t="str">
        <f t="shared" si="61"/>
        <v>3d42385f-10bd-4230-bee1-2189565224b8CSP ACADEMICO</v>
      </c>
      <c r="C964" s="18"/>
      <c r="D964" t="s">
        <v>122</v>
      </c>
      <c r="E964" t="s">
        <v>940</v>
      </c>
      <c r="F964" t="s">
        <v>1976</v>
      </c>
      <c r="G964" s="18" t="str">
        <f t="shared" si="62"/>
        <v>Catalogo principal</v>
      </c>
      <c r="H964" s="43" t="s">
        <v>121</v>
      </c>
      <c r="I964" s="37" t="s">
        <v>67</v>
      </c>
      <c r="J964" t="s">
        <v>1160</v>
      </c>
      <c r="K964" t="s">
        <v>40</v>
      </c>
      <c r="L964" s="70" t="s">
        <v>21</v>
      </c>
      <c r="M964" s="70" t="s">
        <v>3966</v>
      </c>
      <c r="N964" s="37" t="s">
        <v>67</v>
      </c>
      <c r="O964" s="37" t="s">
        <v>67</v>
      </c>
      <c r="P964" s="37" t="s">
        <v>1976</v>
      </c>
      <c r="Q964" s="75" t="s">
        <v>940</v>
      </c>
      <c r="R964" t="s">
        <v>3691</v>
      </c>
      <c r="S964" s="38">
        <v>1998</v>
      </c>
      <c r="T964">
        <v>1</v>
      </c>
      <c r="U964">
        <v>0</v>
      </c>
      <c r="V964" s="43">
        <f>SUMIF(ResumenCotizacion!$C:$C,E964,ResumenCotizacion!$P:$P)</f>
        <v>0</v>
      </c>
      <c r="W964" s="68">
        <f>IF(H964="USD",S964*SolCotizacion!$J$18,S964)</f>
        <v>7839133.0199999996</v>
      </c>
      <c r="X964" s="3">
        <f>ROUND(W964/(1-VLOOKUP("Total porcentaje:",ResumenCotizacion!$F:$H,3,0)),2)</f>
        <v>8520796.7599999998</v>
      </c>
      <c r="Y964" s="3">
        <f t="shared" si="63"/>
        <v>0</v>
      </c>
    </row>
    <row r="965" spans="1:25" ht="14.25" x14ac:dyDescent="0.2">
      <c r="A965" s="18" t="str">
        <f t="shared" si="60"/>
        <v>Catalogo principalCSP ACADEMICO457b704a-5f90-49e0-be43-1b2124b2dd02</v>
      </c>
      <c r="B965" s="18" t="str">
        <f t="shared" si="61"/>
        <v>457b704a-5f90-49e0-be43-1b2124b2dd02CSP ACADEMICO</v>
      </c>
      <c r="C965" s="18"/>
      <c r="D965" t="s">
        <v>122</v>
      </c>
      <c r="E965" t="s">
        <v>941</v>
      </c>
      <c r="F965" t="s">
        <v>1976</v>
      </c>
      <c r="G965" s="18" t="str">
        <f t="shared" si="62"/>
        <v>Catalogo principal</v>
      </c>
      <c r="H965" s="43" t="s">
        <v>121</v>
      </c>
      <c r="I965" s="37" t="s">
        <v>67</v>
      </c>
      <c r="J965" t="s">
        <v>1161</v>
      </c>
      <c r="K965" t="s">
        <v>40</v>
      </c>
      <c r="L965" s="70" t="s">
        <v>21</v>
      </c>
      <c r="M965" s="70" t="s">
        <v>3966</v>
      </c>
      <c r="N965" s="37" t="s">
        <v>67</v>
      </c>
      <c r="O965" s="37" t="s">
        <v>67</v>
      </c>
      <c r="P965" s="37" t="s">
        <v>1976</v>
      </c>
      <c r="Q965" s="75" t="s">
        <v>941</v>
      </c>
      <c r="R965" t="s">
        <v>3691</v>
      </c>
      <c r="S965" s="38">
        <v>3998</v>
      </c>
      <c r="T965">
        <v>1</v>
      </c>
      <c r="U965">
        <v>0</v>
      </c>
      <c r="V965" s="43">
        <f>SUMIF(ResumenCotizacion!$C:$C,E965,ResumenCotizacion!$P:$P)</f>
        <v>0</v>
      </c>
      <c r="W965" s="68">
        <f>IF(H965="USD",S965*SolCotizacion!$J$18,S965)</f>
        <v>15686113.02</v>
      </c>
      <c r="X965" s="3">
        <f>ROUND(W965/(1-VLOOKUP("Total porcentaje:",ResumenCotizacion!$F:$H,3,0)),2)</f>
        <v>17050122.850000001</v>
      </c>
      <c r="Y965" s="3">
        <f t="shared" si="63"/>
        <v>0</v>
      </c>
    </row>
    <row r="966" spans="1:25" ht="14.25" x14ac:dyDescent="0.2">
      <c r="A966" s="18" t="str">
        <f t="shared" si="60"/>
        <v>Catalogo principalCSP ACADEMICOcd7967ef-4c48-484c-a539-7dc876d61e88</v>
      </c>
      <c r="B966" s="18" t="str">
        <f t="shared" si="61"/>
        <v>cd7967ef-4c48-484c-a539-7dc876d61e88CSP ACADEMICO</v>
      </c>
      <c r="C966" s="18"/>
      <c r="D966" t="s">
        <v>122</v>
      </c>
      <c r="E966" t="s">
        <v>942</v>
      </c>
      <c r="F966" t="s">
        <v>1976</v>
      </c>
      <c r="G966" s="18" t="str">
        <f t="shared" si="62"/>
        <v>Catalogo principal</v>
      </c>
      <c r="H966" s="43" t="s">
        <v>121</v>
      </c>
      <c r="I966" s="37" t="s">
        <v>67</v>
      </c>
      <c r="J966" t="s">
        <v>1162</v>
      </c>
      <c r="K966" t="s">
        <v>40</v>
      </c>
      <c r="L966" s="70" t="s">
        <v>21</v>
      </c>
      <c r="M966" s="70" t="s">
        <v>3966</v>
      </c>
      <c r="N966" s="37" t="s">
        <v>67</v>
      </c>
      <c r="O966" s="37" t="s">
        <v>67</v>
      </c>
      <c r="P966" s="37" t="s">
        <v>1976</v>
      </c>
      <c r="Q966" s="75" t="s">
        <v>942</v>
      </c>
      <c r="R966" t="s">
        <v>3691</v>
      </c>
      <c r="S966" s="38">
        <v>3998</v>
      </c>
      <c r="T966">
        <v>1</v>
      </c>
      <c r="U966">
        <v>0</v>
      </c>
      <c r="V966" s="43">
        <f>SUMIF(ResumenCotizacion!$C:$C,E966,ResumenCotizacion!$P:$P)</f>
        <v>0</v>
      </c>
      <c r="W966" s="68">
        <f>IF(H966="USD",S966*SolCotizacion!$J$18,S966)</f>
        <v>15686113.02</v>
      </c>
      <c r="X966" s="3">
        <f>ROUND(W966/(1-VLOOKUP("Total porcentaje:",ResumenCotizacion!$F:$H,3,0)),2)</f>
        <v>17050122.850000001</v>
      </c>
      <c r="Y966" s="3">
        <f t="shared" si="63"/>
        <v>0</v>
      </c>
    </row>
    <row r="967" spans="1:25" ht="14.25" x14ac:dyDescent="0.2">
      <c r="A967" s="18" t="str">
        <f t="shared" si="60"/>
        <v>Catalogo principalCSP ACADEMICOcfe79d8a-1948-4b68-b867-e53b771aaea0</v>
      </c>
      <c r="B967" s="18" t="str">
        <f t="shared" si="61"/>
        <v>cfe79d8a-1948-4b68-b867-e53b771aaea0CSP ACADEMICO</v>
      </c>
      <c r="C967" s="18"/>
      <c r="D967" t="s">
        <v>122</v>
      </c>
      <c r="E967" t="s">
        <v>943</v>
      </c>
      <c r="F967" t="s">
        <v>1976</v>
      </c>
      <c r="G967" s="18" t="str">
        <f t="shared" si="62"/>
        <v>Catalogo principal</v>
      </c>
      <c r="H967" s="43" t="s">
        <v>121</v>
      </c>
      <c r="I967" s="37" t="s">
        <v>67</v>
      </c>
      <c r="J967" t="s">
        <v>1163</v>
      </c>
      <c r="K967" t="s">
        <v>40</v>
      </c>
      <c r="L967" s="70" t="s">
        <v>21</v>
      </c>
      <c r="M967" s="70" t="s">
        <v>3966</v>
      </c>
      <c r="N967" s="37" t="s">
        <v>67</v>
      </c>
      <c r="O967" s="37" t="s">
        <v>67</v>
      </c>
      <c r="P967" s="37" t="s">
        <v>1976</v>
      </c>
      <c r="Q967" s="75" t="s">
        <v>943</v>
      </c>
      <c r="R967" t="s">
        <v>3691</v>
      </c>
      <c r="S967" s="38">
        <v>7998</v>
      </c>
      <c r="T967">
        <v>1</v>
      </c>
      <c r="U967">
        <v>0</v>
      </c>
      <c r="V967" s="43">
        <f>SUMIF(ResumenCotizacion!$C:$C,E967,ResumenCotizacion!$P:$P)</f>
        <v>0</v>
      </c>
      <c r="W967" s="68">
        <f>IF(H967="USD",S967*SolCotizacion!$J$18,S967)</f>
        <v>31380073.02</v>
      </c>
      <c r="X967" s="3">
        <f>ROUND(W967/(1-VLOOKUP("Total porcentaje:",ResumenCotizacion!$F:$H,3,0)),2)</f>
        <v>34108775.020000003</v>
      </c>
      <c r="Y967" s="3">
        <f t="shared" si="63"/>
        <v>0</v>
      </c>
    </row>
    <row r="968" spans="1:25" ht="14.25" x14ac:dyDescent="0.2">
      <c r="A968" s="18" t="str">
        <f t="shared" si="60"/>
        <v>Catalogo principalCSP ACADEMICOf17c5ab1-86b4-4d0d-9807-478c24576384</v>
      </c>
      <c r="B968" s="18" t="str">
        <f t="shared" si="61"/>
        <v>f17c5ab1-86b4-4d0d-9807-478c24576384CSP ACADEMICO</v>
      </c>
      <c r="C968" s="18"/>
      <c r="D968" t="s">
        <v>122</v>
      </c>
      <c r="E968" t="s">
        <v>944</v>
      </c>
      <c r="F968" t="s">
        <v>1976</v>
      </c>
      <c r="G968" s="18" t="str">
        <f t="shared" si="62"/>
        <v>Catalogo principal</v>
      </c>
      <c r="H968" s="43" t="s">
        <v>121</v>
      </c>
      <c r="I968" s="37" t="s">
        <v>67</v>
      </c>
      <c r="J968" t="s">
        <v>1164</v>
      </c>
      <c r="K968" t="s">
        <v>40</v>
      </c>
      <c r="L968" s="70" t="s">
        <v>21</v>
      </c>
      <c r="M968" s="70" t="s">
        <v>3966</v>
      </c>
      <c r="N968" s="37" t="s">
        <v>67</v>
      </c>
      <c r="O968" s="37" t="s">
        <v>67</v>
      </c>
      <c r="P968" s="37" t="s">
        <v>1976</v>
      </c>
      <c r="Q968" s="75" t="s">
        <v>944</v>
      </c>
      <c r="R968" t="s">
        <v>3691</v>
      </c>
      <c r="S968" s="38">
        <v>7998</v>
      </c>
      <c r="T968">
        <v>1</v>
      </c>
      <c r="U968">
        <v>0</v>
      </c>
      <c r="V968" s="43">
        <f>SUMIF(ResumenCotizacion!$C:$C,E968,ResumenCotizacion!$P:$P)</f>
        <v>0</v>
      </c>
      <c r="W968" s="68">
        <f>IF(H968="USD",S968*SolCotizacion!$J$18,S968)</f>
        <v>31380073.02</v>
      </c>
      <c r="X968" s="3">
        <f>ROUND(W968/(1-VLOOKUP("Total porcentaje:",ResumenCotizacion!$F:$H,3,0)),2)</f>
        <v>34108775.020000003</v>
      </c>
      <c r="Y968" s="3">
        <f t="shared" si="63"/>
        <v>0</v>
      </c>
    </row>
    <row r="969" spans="1:25" ht="14.25" x14ac:dyDescent="0.2">
      <c r="A969" s="18" t="str">
        <f t="shared" si="60"/>
        <v>Catalogo principalCSP ACADEMICO98fa9c4d-ef56-4480-86cb-b10d49effa73</v>
      </c>
      <c r="B969" s="18" t="str">
        <f t="shared" si="61"/>
        <v>98fa9c4d-ef56-4480-86cb-b10d49effa73CSP ACADEMICO</v>
      </c>
      <c r="C969" s="18"/>
      <c r="D969" t="s">
        <v>122</v>
      </c>
      <c r="E969" t="s">
        <v>945</v>
      </c>
      <c r="F969" t="s">
        <v>1976</v>
      </c>
      <c r="G969" s="18" t="str">
        <f t="shared" si="62"/>
        <v>Catalogo principal</v>
      </c>
      <c r="H969" s="43" t="s">
        <v>121</v>
      </c>
      <c r="I969" s="37" t="s">
        <v>67</v>
      </c>
      <c r="J969" t="s">
        <v>1165</v>
      </c>
      <c r="K969" t="s">
        <v>40</v>
      </c>
      <c r="L969" s="70" t="s">
        <v>21</v>
      </c>
      <c r="M969" s="70" t="s">
        <v>3966</v>
      </c>
      <c r="N969" s="37" t="s">
        <v>67</v>
      </c>
      <c r="O969" s="37" t="s">
        <v>67</v>
      </c>
      <c r="P969" s="37" t="s">
        <v>1976</v>
      </c>
      <c r="Q969" s="75" t="s">
        <v>945</v>
      </c>
      <c r="R969" t="s">
        <v>3691</v>
      </c>
      <c r="S969" s="38">
        <v>2.2999999999999998</v>
      </c>
      <c r="T969">
        <v>1</v>
      </c>
      <c r="U969">
        <v>0</v>
      </c>
      <c r="V969" s="43">
        <f>SUMIF(ResumenCotizacion!$C:$C,E969,ResumenCotizacion!$P:$P)</f>
        <v>0</v>
      </c>
      <c r="W969" s="68">
        <f>IF(H969="USD",S969*SolCotizacion!$J$18,S969)</f>
        <v>9024.0269999999982</v>
      </c>
      <c r="X969" s="3">
        <f>ROUND(W969/(1-VLOOKUP("Total porcentaje:",ResumenCotizacion!$F:$H,3,0)),2)</f>
        <v>9808.73</v>
      </c>
      <c r="Y969" s="3">
        <f t="shared" si="63"/>
        <v>0</v>
      </c>
    </row>
    <row r="970" spans="1:25" ht="14.25" x14ac:dyDescent="0.2">
      <c r="A970" s="18" t="str">
        <f t="shared" si="60"/>
        <v>Catalogo principalCSP ACADEMICO15a38d13-62c6-48a0-a752-aea1627cb00b</v>
      </c>
      <c r="B970" s="18" t="str">
        <f t="shared" si="61"/>
        <v>15a38d13-62c6-48a0-a752-aea1627cb00bCSP ACADEMICO</v>
      </c>
      <c r="C970" s="18"/>
      <c r="D970" t="s">
        <v>122</v>
      </c>
      <c r="E970" t="s">
        <v>946</v>
      </c>
      <c r="F970" t="s">
        <v>1976</v>
      </c>
      <c r="G970" s="18" t="str">
        <f t="shared" si="62"/>
        <v>Catalogo principal</v>
      </c>
      <c r="H970" s="43" t="s">
        <v>121</v>
      </c>
      <c r="I970" s="37" t="s">
        <v>67</v>
      </c>
      <c r="J970" t="s">
        <v>1166</v>
      </c>
      <c r="K970" t="s">
        <v>40</v>
      </c>
      <c r="L970" s="70" t="s">
        <v>21</v>
      </c>
      <c r="M970" s="70" t="s">
        <v>3966</v>
      </c>
      <c r="N970" s="37" t="s">
        <v>67</v>
      </c>
      <c r="O970" s="37" t="s">
        <v>67</v>
      </c>
      <c r="P970" s="37" t="s">
        <v>1976</v>
      </c>
      <c r="Q970" s="75" t="s">
        <v>946</v>
      </c>
      <c r="R970" t="s">
        <v>3691</v>
      </c>
      <c r="S970" s="38">
        <v>1.25</v>
      </c>
      <c r="T970">
        <v>1</v>
      </c>
      <c r="U970">
        <v>0</v>
      </c>
      <c r="V970" s="43">
        <f>SUMIF(ResumenCotizacion!$C:$C,E970,ResumenCotizacion!$P:$P)</f>
        <v>0</v>
      </c>
      <c r="W970" s="68">
        <f>IF(H970="USD",S970*SolCotizacion!$J$18,S970)</f>
        <v>4904.3624999999993</v>
      </c>
      <c r="X970" s="3">
        <f>ROUND(W970/(1-VLOOKUP("Total porcentaje:",ResumenCotizacion!$F:$H,3,0)),2)</f>
        <v>5330.83</v>
      </c>
      <c r="Y970" s="3">
        <f t="shared" si="63"/>
        <v>0</v>
      </c>
    </row>
    <row r="971" spans="1:25" ht="14.25" x14ac:dyDescent="0.2">
      <c r="A971" s="18" t="str">
        <f t="shared" si="60"/>
        <v>Catalogo principalCSP ACADEMICOf2769835-068a-44ba-b1d1-63752bf26a7b</v>
      </c>
      <c r="B971" s="18" t="str">
        <f t="shared" si="61"/>
        <v>f2769835-068a-44ba-b1d1-63752bf26a7bCSP ACADEMICO</v>
      </c>
      <c r="C971" s="18"/>
      <c r="D971" t="s">
        <v>122</v>
      </c>
      <c r="E971" t="s">
        <v>947</v>
      </c>
      <c r="F971" t="s">
        <v>1976</v>
      </c>
      <c r="G971" s="18" t="str">
        <f t="shared" si="62"/>
        <v>Catalogo principal</v>
      </c>
      <c r="H971" s="43" t="s">
        <v>121</v>
      </c>
      <c r="I971" s="37" t="s">
        <v>67</v>
      </c>
      <c r="J971" t="s">
        <v>1167</v>
      </c>
      <c r="K971" t="s">
        <v>40</v>
      </c>
      <c r="L971" s="70" t="s">
        <v>21</v>
      </c>
      <c r="M971" s="70" t="s">
        <v>3966</v>
      </c>
      <c r="N971" s="37" t="s">
        <v>67</v>
      </c>
      <c r="O971" s="37" t="s">
        <v>67</v>
      </c>
      <c r="P971" s="37" t="s">
        <v>1976</v>
      </c>
      <c r="Q971" s="75" t="s">
        <v>947</v>
      </c>
      <c r="R971" t="s">
        <v>3691</v>
      </c>
      <c r="S971" s="38">
        <v>550</v>
      </c>
      <c r="T971">
        <v>1</v>
      </c>
      <c r="U971">
        <v>0</v>
      </c>
      <c r="V971" s="43">
        <f>SUMIF(ResumenCotizacion!$C:$C,E971,ResumenCotizacion!$P:$P)</f>
        <v>0</v>
      </c>
      <c r="W971" s="68">
        <f>IF(H971="USD",S971*SolCotizacion!$J$18,S971)</f>
        <v>2157919.5</v>
      </c>
      <c r="X971" s="3">
        <f>ROUND(W971/(1-VLOOKUP("Total porcentaje:",ResumenCotizacion!$F:$H,3,0)),2)</f>
        <v>2345564.67</v>
      </c>
      <c r="Y971" s="3">
        <f t="shared" si="63"/>
        <v>0</v>
      </c>
    </row>
    <row r="972" spans="1:25" ht="14.25" x14ac:dyDescent="0.2">
      <c r="A972" s="18" t="str">
        <f t="shared" si="60"/>
        <v>Catalogo principalCSP ACADEMICO157ce909-2b07-4c98-9d99-5e13b46c1ffd</v>
      </c>
      <c r="B972" s="18" t="str">
        <f t="shared" si="61"/>
        <v>157ce909-2b07-4c98-9d99-5e13b46c1ffdCSP ACADEMICO</v>
      </c>
      <c r="C972" s="18"/>
      <c r="D972" t="s">
        <v>122</v>
      </c>
      <c r="E972" t="s">
        <v>948</v>
      </c>
      <c r="F972" t="s">
        <v>1976</v>
      </c>
      <c r="G972" s="18" t="str">
        <f t="shared" si="62"/>
        <v>Catalogo principal</v>
      </c>
      <c r="H972" s="43" t="s">
        <v>121</v>
      </c>
      <c r="I972" s="37" t="s">
        <v>67</v>
      </c>
      <c r="J972" t="s">
        <v>1168</v>
      </c>
      <c r="K972" t="s">
        <v>40</v>
      </c>
      <c r="L972" s="70" t="s">
        <v>21</v>
      </c>
      <c r="M972" s="70" t="s">
        <v>3966</v>
      </c>
      <c r="N972" s="37" t="s">
        <v>67</v>
      </c>
      <c r="O972" s="37" t="s">
        <v>67</v>
      </c>
      <c r="P972" s="37" t="s">
        <v>1976</v>
      </c>
      <c r="Q972" s="75" t="s">
        <v>948</v>
      </c>
      <c r="R972" t="s">
        <v>3691</v>
      </c>
      <c r="S972" s="38">
        <v>0</v>
      </c>
      <c r="T972">
        <v>1</v>
      </c>
      <c r="U972">
        <v>0</v>
      </c>
      <c r="V972" s="43">
        <f>SUMIF(ResumenCotizacion!$C:$C,E972,ResumenCotizacion!$P:$P)</f>
        <v>0</v>
      </c>
      <c r="W972" s="68">
        <f>IF(H972="USD",S972*SolCotizacion!$J$18,S972)</f>
        <v>0</v>
      </c>
      <c r="X972" s="3">
        <f>ROUND(W972/(1-VLOOKUP("Total porcentaje:",ResumenCotizacion!$F:$H,3,0)),2)</f>
        <v>0</v>
      </c>
      <c r="Y972" s="3">
        <f t="shared" si="63"/>
        <v>0</v>
      </c>
    </row>
    <row r="973" spans="1:25" ht="14.25" x14ac:dyDescent="0.2">
      <c r="A973" s="18" t="str">
        <f t="shared" si="60"/>
        <v>Catalogo principalCSP ACADEMICOc13042ec-74ee-438a-80e7-c9ff71406c9c</v>
      </c>
      <c r="B973" s="18" t="str">
        <f t="shared" si="61"/>
        <v>c13042ec-74ee-438a-80e7-c9ff71406c9cCSP ACADEMICO</v>
      </c>
      <c r="C973" s="18"/>
      <c r="D973" t="s">
        <v>122</v>
      </c>
      <c r="E973" t="s">
        <v>949</v>
      </c>
      <c r="F973" t="s">
        <v>1976</v>
      </c>
      <c r="G973" s="18" t="str">
        <f t="shared" si="62"/>
        <v>Catalogo principal</v>
      </c>
      <c r="H973" s="43" t="s">
        <v>121</v>
      </c>
      <c r="I973" s="37" t="s">
        <v>67</v>
      </c>
      <c r="J973" t="s">
        <v>2062</v>
      </c>
      <c r="K973" t="s">
        <v>40</v>
      </c>
      <c r="L973" s="70" t="s">
        <v>21</v>
      </c>
      <c r="M973" s="70" t="s">
        <v>3966</v>
      </c>
      <c r="N973" s="37" t="s">
        <v>67</v>
      </c>
      <c r="O973" s="37" t="s">
        <v>67</v>
      </c>
      <c r="P973" s="37" t="s">
        <v>1976</v>
      </c>
      <c r="Q973" s="75" t="s">
        <v>949</v>
      </c>
      <c r="R973" t="s">
        <v>3691</v>
      </c>
      <c r="S973" s="38">
        <v>35</v>
      </c>
      <c r="T973">
        <v>1</v>
      </c>
      <c r="U973">
        <v>0</v>
      </c>
      <c r="V973" s="43">
        <f>SUMIF(ResumenCotizacion!$C:$C,E973,ResumenCotizacion!$P:$P)</f>
        <v>0</v>
      </c>
      <c r="W973" s="68">
        <f>IF(H973="USD",S973*SolCotizacion!$J$18,S973)</f>
        <v>137322.15</v>
      </c>
      <c r="X973" s="3">
        <f>ROUND(W973/(1-VLOOKUP("Total porcentaje:",ResumenCotizacion!$F:$H,3,0)),2)</f>
        <v>149263.21</v>
      </c>
      <c r="Y973" s="3">
        <f t="shared" si="63"/>
        <v>0</v>
      </c>
    </row>
    <row r="974" spans="1:25" ht="14.25" x14ac:dyDescent="0.2">
      <c r="A974" s="18" t="str">
        <f t="shared" si="60"/>
        <v>Catalogo principalCSP ACADEMICOc3b23a21-76e2-46e7-ae4f-60e1bdb96bea</v>
      </c>
      <c r="B974" s="18" t="str">
        <f t="shared" si="61"/>
        <v>c3b23a21-76e2-46e7-ae4f-60e1bdb96beaCSP ACADEMICO</v>
      </c>
      <c r="C974" s="18"/>
      <c r="D974" t="s">
        <v>122</v>
      </c>
      <c r="E974" t="s">
        <v>950</v>
      </c>
      <c r="F974" t="s">
        <v>1976</v>
      </c>
      <c r="G974" s="18" t="str">
        <f t="shared" si="62"/>
        <v>Catalogo principal</v>
      </c>
      <c r="H974" s="43" t="s">
        <v>121</v>
      </c>
      <c r="I974" s="37" t="s">
        <v>67</v>
      </c>
      <c r="J974" t="s">
        <v>1792</v>
      </c>
      <c r="K974" t="s">
        <v>40</v>
      </c>
      <c r="L974" s="70" t="s">
        <v>21</v>
      </c>
      <c r="M974" s="70" t="s">
        <v>3966</v>
      </c>
      <c r="N974" s="37" t="s">
        <v>67</v>
      </c>
      <c r="O974" s="37" t="s">
        <v>67</v>
      </c>
      <c r="P974" s="37" t="s">
        <v>1976</v>
      </c>
      <c r="Q974" s="75" t="s">
        <v>950</v>
      </c>
      <c r="R974" t="s">
        <v>3691</v>
      </c>
      <c r="S974" s="38">
        <v>5</v>
      </c>
      <c r="T974">
        <v>1</v>
      </c>
      <c r="U974">
        <v>0</v>
      </c>
      <c r="V974" s="43">
        <f>SUMIF(ResumenCotizacion!$C:$C,E974,ResumenCotizacion!$P:$P)</f>
        <v>0</v>
      </c>
      <c r="W974" s="68">
        <f>IF(H974="USD",S974*SolCotizacion!$J$18,S974)</f>
        <v>19617.449999999997</v>
      </c>
      <c r="X974" s="3">
        <f>ROUND(W974/(1-VLOOKUP("Total porcentaje:",ResumenCotizacion!$F:$H,3,0)),2)</f>
        <v>21323.32</v>
      </c>
      <c r="Y974" s="3">
        <f t="shared" si="63"/>
        <v>0</v>
      </c>
    </row>
    <row r="975" spans="1:25" ht="14.25" x14ac:dyDescent="0.2">
      <c r="A975" s="18" t="str">
        <f t="shared" si="60"/>
        <v>Catalogo principalCSP ACADEMICO1835808d-06a2-42c5-9f09-82c2e7ed5c72</v>
      </c>
      <c r="B975" s="18" t="str">
        <f t="shared" si="61"/>
        <v>1835808d-06a2-42c5-9f09-82c2e7ed5c72CSP ACADEMICO</v>
      </c>
      <c r="C975" s="18"/>
      <c r="D975" t="s">
        <v>122</v>
      </c>
      <c r="E975" t="s">
        <v>951</v>
      </c>
      <c r="F975" t="s">
        <v>1976</v>
      </c>
      <c r="G975" s="18" t="str">
        <f t="shared" si="62"/>
        <v>Catalogo principal</v>
      </c>
      <c r="H975" s="43" t="s">
        <v>121</v>
      </c>
      <c r="I975" s="37" t="s">
        <v>67</v>
      </c>
      <c r="J975" t="s">
        <v>1793</v>
      </c>
      <c r="K975" t="s">
        <v>40</v>
      </c>
      <c r="L975" s="70" t="s">
        <v>21</v>
      </c>
      <c r="M975" s="70" t="s">
        <v>3966</v>
      </c>
      <c r="N975" s="37" t="s">
        <v>67</v>
      </c>
      <c r="O975" s="37" t="s">
        <v>67</v>
      </c>
      <c r="P975" s="37" t="s">
        <v>1976</v>
      </c>
      <c r="Q975" s="75" t="s">
        <v>951</v>
      </c>
      <c r="R975" t="s">
        <v>3691</v>
      </c>
      <c r="S975" s="38">
        <v>3.6</v>
      </c>
      <c r="T975">
        <v>1</v>
      </c>
      <c r="U975">
        <v>0</v>
      </c>
      <c r="V975" s="43">
        <f>SUMIF(ResumenCotizacion!$C:$C,E975,ResumenCotizacion!$P:$P)</f>
        <v>0</v>
      </c>
      <c r="W975" s="68">
        <f>IF(H975="USD",S975*SolCotizacion!$J$18,S975)</f>
        <v>14124.564</v>
      </c>
      <c r="X975" s="3">
        <f>ROUND(W975/(1-VLOOKUP("Total porcentaje:",ResumenCotizacion!$F:$H,3,0)),2)</f>
        <v>15352.79</v>
      </c>
      <c r="Y975" s="3">
        <f t="shared" si="63"/>
        <v>0</v>
      </c>
    </row>
    <row r="976" spans="1:25" ht="14.25" x14ac:dyDescent="0.2">
      <c r="A976" s="18" t="str">
        <f t="shared" si="60"/>
        <v>Catalogo principalCSP ACADEMICO30c8f784-8eb9-46e6-bf69-a8fae07022e4</v>
      </c>
      <c r="B976" s="18" t="str">
        <f t="shared" si="61"/>
        <v>30c8f784-8eb9-46e6-bf69-a8fae07022e4CSP ACADEMICO</v>
      </c>
      <c r="C976" s="18"/>
      <c r="D976" t="s">
        <v>122</v>
      </c>
      <c r="E976" t="s">
        <v>952</v>
      </c>
      <c r="F976" t="s">
        <v>1976</v>
      </c>
      <c r="G976" s="18" t="str">
        <f t="shared" si="62"/>
        <v>Catalogo principal</v>
      </c>
      <c r="H976" s="43" t="s">
        <v>121</v>
      </c>
      <c r="I976" s="37" t="s">
        <v>67</v>
      </c>
      <c r="J976" t="s">
        <v>1169</v>
      </c>
      <c r="K976" t="s">
        <v>40</v>
      </c>
      <c r="L976" s="70" t="s">
        <v>21</v>
      </c>
      <c r="M976" s="70" t="s">
        <v>3966</v>
      </c>
      <c r="N976" s="37" t="s">
        <v>67</v>
      </c>
      <c r="O976" s="37" t="s">
        <v>67</v>
      </c>
      <c r="P976" s="37" t="s">
        <v>1976</v>
      </c>
      <c r="Q976" s="75" t="s">
        <v>952</v>
      </c>
      <c r="R976" t="s">
        <v>3691</v>
      </c>
      <c r="S976" s="38">
        <v>0</v>
      </c>
      <c r="T976">
        <v>1</v>
      </c>
      <c r="U976">
        <v>0</v>
      </c>
      <c r="V976" s="43">
        <f>SUMIF(ResumenCotizacion!$C:$C,E976,ResumenCotizacion!$P:$P)</f>
        <v>0</v>
      </c>
      <c r="W976" s="68">
        <f>IF(H976="USD",S976*SolCotizacion!$J$18,S976)</f>
        <v>0</v>
      </c>
      <c r="X976" s="3">
        <f>ROUND(W976/(1-VLOOKUP("Total porcentaje:",ResumenCotizacion!$F:$H,3,0)),2)</f>
        <v>0</v>
      </c>
      <c r="Y976" s="3">
        <f t="shared" si="63"/>
        <v>0</v>
      </c>
    </row>
    <row r="977" spans="1:25" ht="14.25" x14ac:dyDescent="0.2">
      <c r="A977" s="18" t="str">
        <f t="shared" si="60"/>
        <v>Catalogo principalCSP ACADEMICOec0a7046-93d5-40e0-bc61-bcb0276c14e4</v>
      </c>
      <c r="B977" s="18" t="str">
        <f t="shared" si="61"/>
        <v>ec0a7046-93d5-40e0-bc61-bcb0276c14e4CSP ACADEMICO</v>
      </c>
      <c r="C977" s="18"/>
      <c r="D977" t="s">
        <v>122</v>
      </c>
      <c r="E977" t="s">
        <v>953</v>
      </c>
      <c r="F977" t="s">
        <v>1976</v>
      </c>
      <c r="G977" s="18" t="str">
        <f t="shared" si="62"/>
        <v>Catalogo principal</v>
      </c>
      <c r="H977" s="43" t="s">
        <v>121</v>
      </c>
      <c r="I977" s="37" t="s">
        <v>67</v>
      </c>
      <c r="J977" t="s">
        <v>1170</v>
      </c>
      <c r="K977" t="s">
        <v>40</v>
      </c>
      <c r="L977" s="70" t="s">
        <v>21</v>
      </c>
      <c r="M977" s="70" t="s">
        <v>3966</v>
      </c>
      <c r="N977" s="37" t="s">
        <v>67</v>
      </c>
      <c r="O977" s="37" t="s">
        <v>67</v>
      </c>
      <c r="P977" s="37" t="s">
        <v>1976</v>
      </c>
      <c r="Q977" s="75" t="s">
        <v>953</v>
      </c>
      <c r="R977" t="s">
        <v>3691</v>
      </c>
      <c r="S977" s="38">
        <v>0</v>
      </c>
      <c r="T977">
        <v>1</v>
      </c>
      <c r="U977">
        <v>0</v>
      </c>
      <c r="V977" s="43">
        <f>SUMIF(ResumenCotizacion!$C:$C,E977,ResumenCotizacion!$P:$P)</f>
        <v>0</v>
      </c>
      <c r="W977" s="68">
        <f>IF(H977="USD",S977*SolCotizacion!$J$18,S977)</f>
        <v>0</v>
      </c>
      <c r="X977" s="3">
        <f>ROUND(W977/(1-VLOOKUP("Total porcentaje:",ResumenCotizacion!$F:$H,3,0)),2)</f>
        <v>0</v>
      </c>
      <c r="Y977" s="3">
        <f t="shared" si="63"/>
        <v>0</v>
      </c>
    </row>
    <row r="978" spans="1:25" ht="14.25" x14ac:dyDescent="0.2">
      <c r="A978" s="18" t="str">
        <f t="shared" si="60"/>
        <v>Catalogo principalCSP ACADEMICOa3a8a723-99a2-4129-bc40-046e6768f7a3</v>
      </c>
      <c r="B978" s="18" t="str">
        <f t="shared" si="61"/>
        <v>a3a8a723-99a2-4129-bc40-046e6768f7a3CSP ACADEMICO</v>
      </c>
      <c r="C978" s="18"/>
      <c r="D978" t="s">
        <v>122</v>
      </c>
      <c r="E978" t="s">
        <v>954</v>
      </c>
      <c r="F978" t="s">
        <v>1976</v>
      </c>
      <c r="G978" s="18" t="str">
        <f t="shared" si="62"/>
        <v>Catalogo principal</v>
      </c>
      <c r="H978" s="43" t="s">
        <v>121</v>
      </c>
      <c r="I978" s="37" t="s">
        <v>67</v>
      </c>
      <c r="J978" t="s">
        <v>1171</v>
      </c>
      <c r="K978" t="s">
        <v>40</v>
      </c>
      <c r="L978" s="70" t="s">
        <v>21</v>
      </c>
      <c r="M978" s="70" t="s">
        <v>3966</v>
      </c>
      <c r="N978" s="37" t="s">
        <v>67</v>
      </c>
      <c r="O978" s="37" t="s">
        <v>67</v>
      </c>
      <c r="P978" s="37" t="s">
        <v>1976</v>
      </c>
      <c r="Q978" s="75" t="s">
        <v>954</v>
      </c>
      <c r="R978" t="s">
        <v>3691</v>
      </c>
      <c r="S978" s="38">
        <v>6</v>
      </c>
      <c r="T978">
        <v>1</v>
      </c>
      <c r="U978">
        <v>0</v>
      </c>
      <c r="V978" s="43">
        <f>SUMIF(ResumenCotizacion!$C:$C,E978,ResumenCotizacion!$P:$P)</f>
        <v>0</v>
      </c>
      <c r="W978" s="68">
        <f>IF(H978="USD",S978*SolCotizacion!$J$18,S978)</f>
        <v>23540.94</v>
      </c>
      <c r="X978" s="3">
        <f>ROUND(W978/(1-VLOOKUP("Total porcentaje:",ResumenCotizacion!$F:$H,3,0)),2)</f>
        <v>25587.98</v>
      </c>
      <c r="Y978" s="3">
        <f t="shared" si="63"/>
        <v>0</v>
      </c>
    </row>
    <row r="979" spans="1:25" ht="14.25" x14ac:dyDescent="0.2">
      <c r="A979" s="18" t="str">
        <f t="shared" si="60"/>
        <v>Catalogo principalCSP ACADEMICO7754c541-7881-4f61-a3fb-fd2cf6840143</v>
      </c>
      <c r="B979" s="18" t="str">
        <f t="shared" si="61"/>
        <v>7754c541-7881-4f61-a3fb-fd2cf6840143CSP ACADEMICO</v>
      </c>
      <c r="C979" s="18"/>
      <c r="D979" t="s">
        <v>122</v>
      </c>
      <c r="E979" t="s">
        <v>955</v>
      </c>
      <c r="F979" t="s">
        <v>1976</v>
      </c>
      <c r="G979" s="18" t="str">
        <f t="shared" si="62"/>
        <v>Catalogo principal</v>
      </c>
      <c r="H979" s="43" t="s">
        <v>121</v>
      </c>
      <c r="I979" s="37" t="s">
        <v>67</v>
      </c>
      <c r="J979" t="s">
        <v>1172</v>
      </c>
      <c r="K979" t="s">
        <v>40</v>
      </c>
      <c r="L979" s="70" t="s">
        <v>21</v>
      </c>
      <c r="M979" s="70" t="s">
        <v>3966</v>
      </c>
      <c r="N979" s="37" t="s">
        <v>67</v>
      </c>
      <c r="O979" s="37" t="s">
        <v>67</v>
      </c>
      <c r="P979" s="37" t="s">
        <v>1976</v>
      </c>
      <c r="Q979" s="75" t="s">
        <v>955</v>
      </c>
      <c r="R979" t="s">
        <v>3691</v>
      </c>
      <c r="S979" s="38">
        <v>4.5</v>
      </c>
      <c r="T979">
        <v>1</v>
      </c>
      <c r="U979">
        <v>0</v>
      </c>
      <c r="V979" s="43">
        <f>SUMIF(ResumenCotizacion!$C:$C,E979,ResumenCotizacion!$P:$P)</f>
        <v>0</v>
      </c>
      <c r="W979" s="68">
        <f>IF(H979="USD",S979*SolCotizacion!$J$18,S979)</f>
        <v>17655.704999999998</v>
      </c>
      <c r="X979" s="3">
        <f>ROUND(W979/(1-VLOOKUP("Total porcentaje:",ResumenCotizacion!$F:$H,3,0)),2)</f>
        <v>19190.98</v>
      </c>
      <c r="Y979" s="3">
        <f t="shared" si="63"/>
        <v>0</v>
      </c>
    </row>
    <row r="980" spans="1:25" ht="14.25" x14ac:dyDescent="0.2">
      <c r="A980" s="18" t="str">
        <f t="shared" si="60"/>
        <v>Catalogo principalCSP ACADEMICOab1dfb9d-a3a3-465a-b460-1593c005803a</v>
      </c>
      <c r="B980" s="18" t="str">
        <f t="shared" si="61"/>
        <v>ab1dfb9d-a3a3-465a-b460-1593c005803aCSP ACADEMICO</v>
      </c>
      <c r="C980" s="18"/>
      <c r="D980" t="s">
        <v>122</v>
      </c>
      <c r="E980" t="s">
        <v>956</v>
      </c>
      <c r="F980" t="s">
        <v>1976</v>
      </c>
      <c r="G980" s="18" t="str">
        <f t="shared" si="62"/>
        <v>Catalogo principal</v>
      </c>
      <c r="H980" s="43" t="s">
        <v>121</v>
      </c>
      <c r="I980" s="37" t="s">
        <v>67</v>
      </c>
      <c r="J980" t="s">
        <v>1173</v>
      </c>
      <c r="K980" t="s">
        <v>40</v>
      </c>
      <c r="L980" s="70" t="s">
        <v>21</v>
      </c>
      <c r="M980" s="70" t="s">
        <v>3966</v>
      </c>
      <c r="N980" s="37" t="s">
        <v>67</v>
      </c>
      <c r="O980" s="37" t="s">
        <v>67</v>
      </c>
      <c r="P980" s="37" t="s">
        <v>1976</v>
      </c>
      <c r="Q980" s="75" t="s">
        <v>956</v>
      </c>
      <c r="R980" t="s">
        <v>3691</v>
      </c>
      <c r="S980" s="38">
        <v>11</v>
      </c>
      <c r="T980">
        <v>1</v>
      </c>
      <c r="U980">
        <v>0</v>
      </c>
      <c r="V980" s="43">
        <f>SUMIF(ResumenCotizacion!$C:$C,E980,ResumenCotizacion!$P:$P)</f>
        <v>0</v>
      </c>
      <c r="W980" s="68">
        <f>IF(H980="USD",S980*SolCotizacion!$J$18,S980)</f>
        <v>43158.39</v>
      </c>
      <c r="X980" s="3">
        <f>ROUND(W980/(1-VLOOKUP("Total porcentaje:",ResumenCotizacion!$F:$H,3,0)),2)</f>
        <v>46911.29</v>
      </c>
      <c r="Y980" s="3">
        <f t="shared" si="63"/>
        <v>0</v>
      </c>
    </row>
    <row r="981" spans="1:25" ht="14.25" x14ac:dyDescent="0.2">
      <c r="A981" s="18" t="str">
        <f t="shared" si="60"/>
        <v>Catalogo principalCSP ACADEMICOf02bef2c-7ee2-41ec-af7f-1f409396c052</v>
      </c>
      <c r="B981" s="18" t="str">
        <f t="shared" si="61"/>
        <v>f02bef2c-7ee2-41ec-af7f-1f409396c052CSP ACADEMICO</v>
      </c>
      <c r="C981" s="18"/>
      <c r="D981" t="s">
        <v>122</v>
      </c>
      <c r="E981" t="s">
        <v>957</v>
      </c>
      <c r="F981" t="s">
        <v>1976</v>
      </c>
      <c r="G981" s="18" t="str">
        <f t="shared" si="62"/>
        <v>Catalogo principal</v>
      </c>
      <c r="H981" s="43" t="s">
        <v>121</v>
      </c>
      <c r="I981" s="37" t="s">
        <v>67</v>
      </c>
      <c r="J981" t="s">
        <v>1174</v>
      </c>
      <c r="K981" t="s">
        <v>40</v>
      </c>
      <c r="L981" s="70" t="s">
        <v>21</v>
      </c>
      <c r="M981" s="70" t="s">
        <v>3966</v>
      </c>
      <c r="N981" s="37" t="s">
        <v>67</v>
      </c>
      <c r="O981" s="37" t="s">
        <v>67</v>
      </c>
      <c r="P981" s="37" t="s">
        <v>1976</v>
      </c>
      <c r="Q981" s="75" t="s">
        <v>957</v>
      </c>
      <c r="R981" t="s">
        <v>3691</v>
      </c>
      <c r="S981" s="38">
        <v>8.5</v>
      </c>
      <c r="T981">
        <v>1</v>
      </c>
      <c r="U981">
        <v>0</v>
      </c>
      <c r="V981" s="43">
        <f>SUMIF(ResumenCotizacion!$C:$C,E981,ResumenCotizacion!$P:$P)</f>
        <v>0</v>
      </c>
      <c r="W981" s="68">
        <f>IF(H981="USD",S981*SolCotizacion!$J$18,S981)</f>
        <v>33349.665000000001</v>
      </c>
      <c r="X981" s="3">
        <f>ROUND(W981/(1-VLOOKUP("Total porcentaje:",ResumenCotizacion!$F:$H,3,0)),2)</f>
        <v>36249.64</v>
      </c>
      <c r="Y981" s="3">
        <f t="shared" si="63"/>
        <v>0</v>
      </c>
    </row>
    <row r="982" spans="1:25" ht="14.25" x14ac:dyDescent="0.2">
      <c r="A982" s="18" t="str">
        <f t="shared" si="60"/>
        <v>Catalogo principalCSP ACADEMICO8637b090-a710-44e8-96ec-230e0c7f1e19</v>
      </c>
      <c r="B982" s="18" t="str">
        <f t="shared" si="61"/>
        <v>8637b090-a710-44e8-96ec-230e0c7f1e19CSP ACADEMICO</v>
      </c>
      <c r="C982" s="18"/>
      <c r="D982" t="s">
        <v>122</v>
      </c>
      <c r="E982" t="s">
        <v>958</v>
      </c>
      <c r="F982" t="s">
        <v>1976</v>
      </c>
      <c r="G982" s="18" t="str">
        <f t="shared" si="62"/>
        <v>Catalogo principal</v>
      </c>
      <c r="H982" s="43" t="s">
        <v>121</v>
      </c>
      <c r="I982" s="37" t="s">
        <v>67</v>
      </c>
      <c r="J982" t="s">
        <v>1175</v>
      </c>
      <c r="K982" t="s">
        <v>40</v>
      </c>
      <c r="L982" s="70" t="s">
        <v>21</v>
      </c>
      <c r="M982" s="70" t="s">
        <v>3966</v>
      </c>
      <c r="N982" s="37" t="s">
        <v>67</v>
      </c>
      <c r="O982" s="37" t="s">
        <v>67</v>
      </c>
      <c r="P982" s="37" t="s">
        <v>1976</v>
      </c>
      <c r="Q982" s="75" t="s">
        <v>958</v>
      </c>
      <c r="R982" t="s">
        <v>3691</v>
      </c>
      <c r="S982" s="38">
        <v>1.5</v>
      </c>
      <c r="T982">
        <v>1</v>
      </c>
      <c r="U982">
        <v>0</v>
      </c>
      <c r="V982" s="43">
        <f>SUMIF(ResumenCotizacion!$C:$C,E982,ResumenCotizacion!$P:$P)</f>
        <v>0</v>
      </c>
      <c r="W982" s="68">
        <f>IF(H982="USD",S982*SolCotizacion!$J$18,S982)</f>
        <v>5885.2349999999997</v>
      </c>
      <c r="X982" s="3">
        <f>ROUND(W982/(1-VLOOKUP("Total porcentaje:",ResumenCotizacion!$F:$H,3,0)),2)</f>
        <v>6396.99</v>
      </c>
      <c r="Y982" s="3">
        <f t="shared" si="63"/>
        <v>0</v>
      </c>
    </row>
    <row r="983" spans="1:25" ht="14.25" x14ac:dyDescent="0.2">
      <c r="A983" s="18" t="str">
        <f t="shared" si="60"/>
        <v>Catalogo principalCSP ACADEMICO17853361-4de9-487f-b897-ac65b9e508a3</v>
      </c>
      <c r="B983" s="18" t="str">
        <f t="shared" si="61"/>
        <v>17853361-4de9-487f-b897-ac65b9e508a3CSP ACADEMICO</v>
      </c>
      <c r="C983" s="18"/>
      <c r="D983" t="s">
        <v>122</v>
      </c>
      <c r="E983" t="s">
        <v>959</v>
      </c>
      <c r="F983" t="s">
        <v>1976</v>
      </c>
      <c r="G983" s="18" t="str">
        <f t="shared" si="62"/>
        <v>Catalogo principal</v>
      </c>
      <c r="H983" s="43" t="s">
        <v>121</v>
      </c>
      <c r="I983" s="37" t="s">
        <v>67</v>
      </c>
      <c r="J983" t="s">
        <v>1176</v>
      </c>
      <c r="K983" t="s">
        <v>40</v>
      </c>
      <c r="L983" s="70" t="s">
        <v>21</v>
      </c>
      <c r="M983" s="70" t="s">
        <v>3966</v>
      </c>
      <c r="N983" s="37" t="s">
        <v>67</v>
      </c>
      <c r="O983" s="37" t="s">
        <v>67</v>
      </c>
      <c r="P983" s="37" t="s">
        <v>1976</v>
      </c>
      <c r="Q983" s="75" t="s">
        <v>959</v>
      </c>
      <c r="R983" t="s">
        <v>3691</v>
      </c>
      <c r="S983" s="38">
        <v>0.5</v>
      </c>
      <c r="T983">
        <v>1</v>
      </c>
      <c r="U983">
        <v>0</v>
      </c>
      <c r="V983" s="43">
        <f>SUMIF(ResumenCotizacion!$C:$C,E983,ResumenCotizacion!$P:$P)</f>
        <v>0</v>
      </c>
      <c r="W983" s="68">
        <f>IF(H983="USD",S983*SolCotizacion!$J$18,S983)</f>
        <v>1961.7449999999999</v>
      </c>
      <c r="X983" s="3">
        <f>ROUND(W983/(1-VLOOKUP("Total porcentaje:",ResumenCotizacion!$F:$H,3,0)),2)</f>
        <v>2132.33</v>
      </c>
      <c r="Y983" s="3">
        <f t="shared" si="63"/>
        <v>0</v>
      </c>
    </row>
    <row r="984" spans="1:25" ht="14.25" x14ac:dyDescent="0.2">
      <c r="A984" s="18" t="str">
        <f t="shared" si="60"/>
        <v>Catalogo principalCSP ACADEMICO06312e72-b89a-42ad-bd9a-b13c72b16526</v>
      </c>
      <c r="B984" s="18" t="str">
        <f t="shared" si="61"/>
        <v>06312e72-b89a-42ad-bd9a-b13c72b16526CSP ACADEMICO</v>
      </c>
      <c r="C984" s="18"/>
      <c r="D984" t="s">
        <v>122</v>
      </c>
      <c r="E984" t="s">
        <v>960</v>
      </c>
      <c r="F984" t="s">
        <v>1976</v>
      </c>
      <c r="G984" s="18" t="str">
        <f t="shared" si="62"/>
        <v>Catalogo principal</v>
      </c>
      <c r="H984" s="43" t="s">
        <v>121</v>
      </c>
      <c r="I984" s="37" t="s">
        <v>67</v>
      </c>
      <c r="J984" t="s">
        <v>1177</v>
      </c>
      <c r="K984" t="s">
        <v>40</v>
      </c>
      <c r="L984" s="70" t="s">
        <v>21</v>
      </c>
      <c r="M984" s="70" t="s">
        <v>3966</v>
      </c>
      <c r="N984" s="37" t="s">
        <v>67</v>
      </c>
      <c r="O984" s="37" t="s">
        <v>67</v>
      </c>
      <c r="P984" s="37" t="s">
        <v>1976</v>
      </c>
      <c r="Q984" s="75" t="s">
        <v>960</v>
      </c>
      <c r="R984" t="s">
        <v>3691</v>
      </c>
      <c r="S984" s="38">
        <v>1</v>
      </c>
      <c r="T984">
        <v>1</v>
      </c>
      <c r="U984">
        <v>0</v>
      </c>
      <c r="V984" s="43">
        <f>SUMIF(ResumenCotizacion!$C:$C,E984,ResumenCotizacion!$P:$P)</f>
        <v>0</v>
      </c>
      <c r="W984" s="68">
        <f>IF(H984="USD",S984*SolCotizacion!$J$18,S984)</f>
        <v>3923.49</v>
      </c>
      <c r="X984" s="3">
        <f>ROUND(W984/(1-VLOOKUP("Total porcentaje:",ResumenCotizacion!$F:$H,3,0)),2)</f>
        <v>4264.66</v>
      </c>
      <c r="Y984" s="3">
        <f t="shared" si="63"/>
        <v>0</v>
      </c>
    </row>
    <row r="985" spans="1:25" ht="14.25" x14ac:dyDescent="0.2">
      <c r="A985" s="18" t="str">
        <f t="shared" si="60"/>
        <v>Catalogo principalCSP ACADEMICO7c1c021e-87d7-454f-bed7-27590555409b</v>
      </c>
      <c r="B985" s="18" t="str">
        <f t="shared" si="61"/>
        <v>7c1c021e-87d7-454f-bed7-27590555409bCSP ACADEMICO</v>
      </c>
      <c r="C985" s="18"/>
      <c r="D985" t="s">
        <v>122</v>
      </c>
      <c r="E985" t="s">
        <v>961</v>
      </c>
      <c r="F985" t="s">
        <v>1976</v>
      </c>
      <c r="G985" s="18" t="str">
        <f t="shared" si="62"/>
        <v>Catalogo principal</v>
      </c>
      <c r="H985" s="43" t="s">
        <v>121</v>
      </c>
      <c r="I985" s="37" t="s">
        <v>67</v>
      </c>
      <c r="J985" t="s">
        <v>1178</v>
      </c>
      <c r="K985" t="s">
        <v>40</v>
      </c>
      <c r="L985" s="70" t="s">
        <v>21</v>
      </c>
      <c r="M985" s="70" t="s">
        <v>3966</v>
      </c>
      <c r="N985" s="37" t="s">
        <v>67</v>
      </c>
      <c r="O985" s="37" t="s">
        <v>67</v>
      </c>
      <c r="P985" s="37" t="s">
        <v>1976</v>
      </c>
      <c r="Q985" s="75" t="s">
        <v>961</v>
      </c>
      <c r="R985" t="s">
        <v>3691</v>
      </c>
      <c r="S985" s="38">
        <v>0.75</v>
      </c>
      <c r="T985">
        <v>1</v>
      </c>
      <c r="U985">
        <v>0</v>
      </c>
      <c r="V985" s="43">
        <f>SUMIF(ResumenCotizacion!$C:$C,E985,ResumenCotizacion!$P:$P)</f>
        <v>0</v>
      </c>
      <c r="W985" s="68">
        <f>IF(H985="USD",S985*SolCotizacion!$J$18,S985)</f>
        <v>2942.6174999999998</v>
      </c>
      <c r="X985" s="3">
        <f>ROUND(W985/(1-VLOOKUP("Total porcentaje:",ResumenCotizacion!$F:$H,3,0)),2)</f>
        <v>3198.5</v>
      </c>
      <c r="Y985" s="3">
        <f t="shared" si="63"/>
        <v>0</v>
      </c>
    </row>
    <row r="986" spans="1:25" ht="14.25" x14ac:dyDescent="0.2">
      <c r="A986" s="18" t="str">
        <f t="shared" si="60"/>
        <v>Catalogo principalCSP ACADEMICO0198ee56-db84-4f71-a798-f5a497ce20d6</v>
      </c>
      <c r="B986" s="18" t="str">
        <f t="shared" si="61"/>
        <v>0198ee56-db84-4f71-a798-f5a497ce20d6CSP ACADEMICO</v>
      </c>
      <c r="C986" s="18"/>
      <c r="D986" t="s">
        <v>122</v>
      </c>
      <c r="E986" t="s">
        <v>962</v>
      </c>
      <c r="F986" t="s">
        <v>1976</v>
      </c>
      <c r="G986" s="18" t="str">
        <f t="shared" si="62"/>
        <v>Catalogo principal</v>
      </c>
      <c r="H986" s="43" t="s">
        <v>121</v>
      </c>
      <c r="I986" s="37" t="s">
        <v>67</v>
      </c>
      <c r="J986" t="s">
        <v>1179</v>
      </c>
      <c r="K986" t="s">
        <v>40</v>
      </c>
      <c r="L986" s="70" t="s">
        <v>21</v>
      </c>
      <c r="M986" s="70" t="s">
        <v>3966</v>
      </c>
      <c r="N986" s="37" t="s">
        <v>67</v>
      </c>
      <c r="O986" s="37" t="s">
        <v>67</v>
      </c>
      <c r="P986" s="37" t="s">
        <v>1976</v>
      </c>
      <c r="Q986" s="75" t="s">
        <v>962</v>
      </c>
      <c r="R986" t="s">
        <v>3691</v>
      </c>
      <c r="S986" s="38">
        <v>2.2000000000000002</v>
      </c>
      <c r="T986">
        <v>1</v>
      </c>
      <c r="U986">
        <v>0</v>
      </c>
      <c r="V986" s="43">
        <f>SUMIF(ResumenCotizacion!$C:$C,E986,ResumenCotizacion!$P:$P)</f>
        <v>0</v>
      </c>
      <c r="W986" s="68">
        <f>IF(H986="USD",S986*SolCotizacion!$J$18,S986)</f>
        <v>8631.6779999999999</v>
      </c>
      <c r="X986" s="3">
        <f>ROUND(W986/(1-VLOOKUP("Total porcentaje:",ResumenCotizacion!$F:$H,3,0)),2)</f>
        <v>9382.26</v>
      </c>
      <c r="Y986" s="3">
        <f t="shared" si="63"/>
        <v>0</v>
      </c>
    </row>
    <row r="987" spans="1:25" ht="14.25" x14ac:dyDescent="0.2">
      <c r="A987" s="18" t="str">
        <f t="shared" si="60"/>
        <v>Catalogo principalCSP ACADEMICO37b24fc8-36d6-48ff-b7cd-19734aac6095</v>
      </c>
      <c r="B987" s="18" t="str">
        <f t="shared" si="61"/>
        <v>37b24fc8-36d6-48ff-b7cd-19734aac6095CSP ACADEMICO</v>
      </c>
      <c r="C987" s="18"/>
      <c r="D987" t="s">
        <v>122</v>
      </c>
      <c r="E987" t="s">
        <v>963</v>
      </c>
      <c r="F987" t="s">
        <v>1976</v>
      </c>
      <c r="G987" s="18" t="str">
        <f t="shared" si="62"/>
        <v>Catalogo principal</v>
      </c>
      <c r="H987" s="43" t="s">
        <v>121</v>
      </c>
      <c r="I987" s="37" t="s">
        <v>67</v>
      </c>
      <c r="J987" t="s">
        <v>1180</v>
      </c>
      <c r="K987" t="s">
        <v>40</v>
      </c>
      <c r="L987" s="70" t="s">
        <v>21</v>
      </c>
      <c r="M987" s="70" t="s">
        <v>3966</v>
      </c>
      <c r="N987" s="37" t="s">
        <v>67</v>
      </c>
      <c r="O987" s="37" t="s">
        <v>67</v>
      </c>
      <c r="P987" s="37" t="s">
        <v>1976</v>
      </c>
      <c r="Q987" s="75" t="s">
        <v>963</v>
      </c>
      <c r="R987" t="s">
        <v>3691</v>
      </c>
      <c r="S987" s="38">
        <v>1.7</v>
      </c>
      <c r="T987">
        <v>1</v>
      </c>
      <c r="U987">
        <v>0</v>
      </c>
      <c r="V987" s="43">
        <f>SUMIF(ResumenCotizacion!$C:$C,E987,ResumenCotizacion!$P:$P)</f>
        <v>0</v>
      </c>
      <c r="W987" s="68">
        <f>IF(H987="USD",S987*SolCotizacion!$J$18,S987)</f>
        <v>6669.9329999999991</v>
      </c>
      <c r="X987" s="3">
        <f>ROUND(W987/(1-VLOOKUP("Total porcentaje:",ResumenCotizacion!$F:$H,3,0)),2)</f>
        <v>7249.93</v>
      </c>
      <c r="Y987" s="3">
        <f t="shared" si="63"/>
        <v>0</v>
      </c>
    </row>
    <row r="988" spans="1:25" ht="14.25" x14ac:dyDescent="0.2">
      <c r="A988" s="18" t="str">
        <f t="shared" si="60"/>
        <v>Catalogo principalCSP ACADEMICObec91cbf-3677-41e3-afb8-bf98db7b9bd4</v>
      </c>
      <c r="B988" s="18" t="str">
        <f t="shared" si="61"/>
        <v>bec91cbf-3677-41e3-afb8-bf98db7b9bd4CSP ACADEMICO</v>
      </c>
      <c r="C988" s="18"/>
      <c r="D988" t="s">
        <v>122</v>
      </c>
      <c r="E988" t="s">
        <v>964</v>
      </c>
      <c r="F988" t="s">
        <v>1976</v>
      </c>
      <c r="G988" s="18" t="str">
        <f t="shared" si="62"/>
        <v>Catalogo principal</v>
      </c>
      <c r="H988" s="43" t="s">
        <v>121</v>
      </c>
      <c r="I988" s="37" t="s">
        <v>67</v>
      </c>
      <c r="J988" t="s">
        <v>2063</v>
      </c>
      <c r="K988" t="s">
        <v>40</v>
      </c>
      <c r="L988" s="70" t="s">
        <v>21</v>
      </c>
      <c r="M988" s="70" t="s">
        <v>3966</v>
      </c>
      <c r="N988" s="37" t="s">
        <v>67</v>
      </c>
      <c r="O988" s="37" t="s">
        <v>67</v>
      </c>
      <c r="P988" s="37" t="s">
        <v>1976</v>
      </c>
      <c r="Q988" s="75" t="s">
        <v>964</v>
      </c>
      <c r="R988" t="s">
        <v>3691</v>
      </c>
      <c r="S988" s="38">
        <v>2.2000000000000002</v>
      </c>
      <c r="T988">
        <v>1</v>
      </c>
      <c r="U988">
        <v>0</v>
      </c>
      <c r="V988" s="43">
        <f>SUMIF(ResumenCotizacion!$C:$C,E988,ResumenCotizacion!$P:$P)</f>
        <v>0</v>
      </c>
      <c r="W988" s="68">
        <f>IF(H988="USD",S988*SolCotizacion!$J$18,S988)</f>
        <v>8631.6779999999999</v>
      </c>
      <c r="X988" s="3">
        <f>ROUND(W988/(1-VLOOKUP("Total porcentaje:",ResumenCotizacion!$F:$H,3,0)),2)</f>
        <v>9382.26</v>
      </c>
      <c r="Y988" s="3">
        <f t="shared" si="63"/>
        <v>0</v>
      </c>
    </row>
    <row r="989" spans="1:25" ht="14.25" x14ac:dyDescent="0.2">
      <c r="A989" s="18" t="str">
        <f t="shared" si="60"/>
        <v>Catalogo principalCSP ACADEMICO10a0470d-fbd4-4a4c-9075-89af0c24414d</v>
      </c>
      <c r="B989" s="18" t="str">
        <f t="shared" si="61"/>
        <v>10a0470d-fbd4-4a4c-9075-89af0c24414dCSP ACADEMICO</v>
      </c>
      <c r="C989" s="18"/>
      <c r="D989" t="s">
        <v>122</v>
      </c>
      <c r="E989" t="s">
        <v>965</v>
      </c>
      <c r="F989" t="s">
        <v>1976</v>
      </c>
      <c r="G989" s="18" t="str">
        <f t="shared" si="62"/>
        <v>Catalogo principal</v>
      </c>
      <c r="H989" s="43" t="s">
        <v>121</v>
      </c>
      <c r="I989" s="37" t="s">
        <v>67</v>
      </c>
      <c r="J989" t="s">
        <v>2064</v>
      </c>
      <c r="K989" t="s">
        <v>40</v>
      </c>
      <c r="L989" s="70" t="s">
        <v>21</v>
      </c>
      <c r="M989" s="70" t="s">
        <v>3966</v>
      </c>
      <c r="N989" s="37" t="s">
        <v>67</v>
      </c>
      <c r="O989" s="37" t="s">
        <v>67</v>
      </c>
      <c r="P989" s="37" t="s">
        <v>1976</v>
      </c>
      <c r="Q989" s="75" t="s">
        <v>965</v>
      </c>
      <c r="R989" t="s">
        <v>3691</v>
      </c>
      <c r="S989" s="38">
        <v>1.6</v>
      </c>
      <c r="T989">
        <v>1</v>
      </c>
      <c r="U989">
        <v>0</v>
      </c>
      <c r="V989" s="43">
        <f>SUMIF(ResumenCotizacion!$C:$C,E989,ResumenCotizacion!$P:$P)</f>
        <v>0</v>
      </c>
      <c r="W989" s="68">
        <f>IF(H989="USD",S989*SolCotizacion!$J$18,S989)</f>
        <v>6277.5839999999998</v>
      </c>
      <c r="X989" s="3">
        <f>ROUND(W989/(1-VLOOKUP("Total porcentaje:",ResumenCotizacion!$F:$H,3,0)),2)</f>
        <v>6823.46</v>
      </c>
      <c r="Y989" s="3">
        <f t="shared" si="63"/>
        <v>0</v>
      </c>
    </row>
    <row r="990" spans="1:25" ht="14.25" x14ac:dyDescent="0.2">
      <c r="A990" s="18" t="str">
        <f t="shared" si="60"/>
        <v>Catalogo principalCSP ACADEMICO8cdbe291-86ee-47ca-8199-dfc107f8a282</v>
      </c>
      <c r="B990" s="18" t="str">
        <f t="shared" si="61"/>
        <v>8cdbe291-86ee-47ca-8199-dfc107f8a282CSP ACADEMICO</v>
      </c>
      <c r="C990" s="18"/>
      <c r="D990" t="s">
        <v>122</v>
      </c>
      <c r="E990" t="s">
        <v>966</v>
      </c>
      <c r="F990" t="s">
        <v>1976</v>
      </c>
      <c r="G990" s="18" t="str">
        <f t="shared" si="62"/>
        <v>Catalogo principal</v>
      </c>
      <c r="H990" s="43" t="s">
        <v>121</v>
      </c>
      <c r="I990" s="37" t="s">
        <v>67</v>
      </c>
      <c r="J990" t="s">
        <v>2065</v>
      </c>
      <c r="K990" t="s">
        <v>40</v>
      </c>
      <c r="L990" s="70" t="s">
        <v>21</v>
      </c>
      <c r="M990" s="70" t="s">
        <v>3966</v>
      </c>
      <c r="N990" s="37" t="s">
        <v>67</v>
      </c>
      <c r="O990" s="37" t="s">
        <v>67</v>
      </c>
      <c r="P990" s="37" t="s">
        <v>1976</v>
      </c>
      <c r="Q990" s="75" t="s">
        <v>966</v>
      </c>
      <c r="R990" t="s">
        <v>3691</v>
      </c>
      <c r="S990" s="38">
        <v>0</v>
      </c>
      <c r="T990">
        <v>1</v>
      </c>
      <c r="U990">
        <v>0</v>
      </c>
      <c r="V990" s="43">
        <f>SUMIF(ResumenCotizacion!$C:$C,E990,ResumenCotizacion!$P:$P)</f>
        <v>0</v>
      </c>
      <c r="W990" s="68">
        <f>IF(H990="USD",S990*SolCotizacion!$J$18,S990)</f>
        <v>0</v>
      </c>
      <c r="X990" s="3">
        <f>ROUND(W990/(1-VLOOKUP("Total porcentaje:",ResumenCotizacion!$F:$H,3,0)),2)</f>
        <v>0</v>
      </c>
      <c r="Y990" s="3">
        <f t="shared" si="63"/>
        <v>0</v>
      </c>
    </row>
    <row r="991" spans="1:25" ht="14.25" x14ac:dyDescent="0.2">
      <c r="A991" s="18" t="str">
        <f t="shared" si="60"/>
        <v>Catalogo principalCSP ACADEMICOeaf7db4c-b6af-403d-a865-ea289b4fa306</v>
      </c>
      <c r="B991" s="18" t="str">
        <f t="shared" si="61"/>
        <v>eaf7db4c-b6af-403d-a865-ea289b4fa306CSP ACADEMICO</v>
      </c>
      <c r="C991" s="18"/>
      <c r="D991" t="s">
        <v>122</v>
      </c>
      <c r="E991" t="s">
        <v>967</v>
      </c>
      <c r="F991" t="s">
        <v>1976</v>
      </c>
      <c r="G991" s="18" t="str">
        <f t="shared" si="62"/>
        <v>Catalogo principal</v>
      </c>
      <c r="H991" s="43" t="s">
        <v>121</v>
      </c>
      <c r="I991" s="37" t="s">
        <v>67</v>
      </c>
      <c r="J991" t="s">
        <v>2066</v>
      </c>
      <c r="K991" t="s">
        <v>40</v>
      </c>
      <c r="L991" s="70" t="s">
        <v>21</v>
      </c>
      <c r="M991" s="70" t="s">
        <v>3966</v>
      </c>
      <c r="N991" s="37" t="s">
        <v>67</v>
      </c>
      <c r="O991" s="37" t="s">
        <v>67</v>
      </c>
      <c r="P991" s="37" t="s">
        <v>1976</v>
      </c>
      <c r="Q991" s="75" t="s">
        <v>967</v>
      </c>
      <c r="R991" t="s">
        <v>3691</v>
      </c>
      <c r="S991" s="38">
        <v>6.3</v>
      </c>
      <c r="T991">
        <v>1</v>
      </c>
      <c r="U991">
        <v>0</v>
      </c>
      <c r="V991" s="43">
        <f>SUMIF(ResumenCotizacion!$C:$C,E991,ResumenCotizacion!$P:$P)</f>
        <v>0</v>
      </c>
      <c r="W991" s="68">
        <f>IF(H991="USD",S991*SolCotizacion!$J$18,S991)</f>
        <v>24717.986999999997</v>
      </c>
      <c r="X991" s="3">
        <f>ROUND(W991/(1-VLOOKUP("Total porcentaje:",ResumenCotizacion!$F:$H,3,0)),2)</f>
        <v>26867.38</v>
      </c>
      <c r="Y991" s="3">
        <f t="shared" si="63"/>
        <v>0</v>
      </c>
    </row>
    <row r="992" spans="1:25" ht="14.25" x14ac:dyDescent="0.2">
      <c r="A992" s="18" t="str">
        <f t="shared" si="60"/>
        <v>Catalogo principalCSP ACADEMICO4cf9ea2f-7e2e-43fc-8513-190127fc3573</v>
      </c>
      <c r="B992" s="18" t="str">
        <f t="shared" si="61"/>
        <v>4cf9ea2f-7e2e-43fc-8513-190127fc3573CSP ACADEMICO</v>
      </c>
      <c r="C992" s="18"/>
      <c r="D992" t="s">
        <v>122</v>
      </c>
      <c r="E992" t="s">
        <v>968</v>
      </c>
      <c r="F992" t="s">
        <v>1976</v>
      </c>
      <c r="G992" s="18" t="str">
        <f t="shared" si="62"/>
        <v>Catalogo principal</v>
      </c>
      <c r="H992" s="43" t="s">
        <v>121</v>
      </c>
      <c r="I992" s="37" t="s">
        <v>67</v>
      </c>
      <c r="J992" t="s">
        <v>2067</v>
      </c>
      <c r="K992" t="s">
        <v>40</v>
      </c>
      <c r="L992" s="70" t="s">
        <v>21</v>
      </c>
      <c r="M992" s="70" t="s">
        <v>3966</v>
      </c>
      <c r="N992" s="37" t="s">
        <v>67</v>
      </c>
      <c r="O992" s="37" t="s">
        <v>67</v>
      </c>
      <c r="P992" s="37" t="s">
        <v>1976</v>
      </c>
      <c r="Q992" s="75" t="s">
        <v>968</v>
      </c>
      <c r="R992" t="s">
        <v>3691</v>
      </c>
      <c r="S992" s="38">
        <v>0</v>
      </c>
      <c r="T992">
        <v>1</v>
      </c>
      <c r="U992">
        <v>0</v>
      </c>
      <c r="V992" s="43">
        <f>SUMIF(ResumenCotizacion!$C:$C,E992,ResumenCotizacion!$P:$P)</f>
        <v>0</v>
      </c>
      <c r="W992" s="68">
        <f>IF(H992="USD",S992*SolCotizacion!$J$18,S992)</f>
        <v>0</v>
      </c>
      <c r="X992" s="3">
        <f>ROUND(W992/(1-VLOOKUP("Total porcentaje:",ResumenCotizacion!$F:$H,3,0)),2)</f>
        <v>0</v>
      </c>
      <c r="Y992" s="3">
        <f t="shared" si="63"/>
        <v>0</v>
      </c>
    </row>
    <row r="993" spans="1:25" ht="14.25" x14ac:dyDescent="0.2">
      <c r="A993" s="18" t="str">
        <f t="shared" si="60"/>
        <v>Catalogo principalCSP ACADEMICO989e13aa-09c2-4e61-8b9f-0d52bb7ca53d</v>
      </c>
      <c r="B993" s="18" t="str">
        <f t="shared" si="61"/>
        <v>989e13aa-09c2-4e61-8b9f-0d52bb7ca53dCSP ACADEMICO</v>
      </c>
      <c r="C993" s="18"/>
      <c r="D993" t="s">
        <v>122</v>
      </c>
      <c r="E993" t="s">
        <v>969</v>
      </c>
      <c r="F993" t="s">
        <v>1976</v>
      </c>
      <c r="G993" s="18" t="str">
        <f t="shared" si="62"/>
        <v>Catalogo principal</v>
      </c>
      <c r="H993" s="43" t="s">
        <v>121</v>
      </c>
      <c r="I993" s="37" t="s">
        <v>67</v>
      </c>
      <c r="J993" t="s">
        <v>2068</v>
      </c>
      <c r="K993" t="s">
        <v>40</v>
      </c>
      <c r="L993" s="70" t="s">
        <v>21</v>
      </c>
      <c r="M993" s="70" t="s">
        <v>3966</v>
      </c>
      <c r="N993" s="37" t="s">
        <v>67</v>
      </c>
      <c r="O993" s="37" t="s">
        <v>67</v>
      </c>
      <c r="P993" s="37" t="s">
        <v>1976</v>
      </c>
      <c r="Q993" s="75" t="s">
        <v>969</v>
      </c>
      <c r="R993" t="s">
        <v>3691</v>
      </c>
      <c r="S993" s="38">
        <v>5.7</v>
      </c>
      <c r="T993">
        <v>1</v>
      </c>
      <c r="U993">
        <v>0</v>
      </c>
      <c r="V993" s="43">
        <f>SUMIF(ResumenCotizacion!$C:$C,E993,ResumenCotizacion!$P:$P)</f>
        <v>0</v>
      </c>
      <c r="W993" s="68">
        <f>IF(H993="USD",S993*SolCotizacion!$J$18,S993)</f>
        <v>22363.893</v>
      </c>
      <c r="X993" s="3">
        <f>ROUND(W993/(1-VLOOKUP("Total porcentaje:",ResumenCotizacion!$F:$H,3,0)),2)</f>
        <v>24308.58</v>
      </c>
      <c r="Y993" s="3">
        <f t="shared" si="63"/>
        <v>0</v>
      </c>
    </row>
    <row r="994" spans="1:25" ht="14.25" x14ac:dyDescent="0.2">
      <c r="A994" s="18" t="str">
        <f t="shared" si="60"/>
        <v>Catalogo principalCSP ACADEMICO1a7a1bcc-c7bf-4c6b-b55d-d79a6e3bb3ee</v>
      </c>
      <c r="B994" s="18" t="str">
        <f t="shared" si="61"/>
        <v>1a7a1bcc-c7bf-4c6b-b55d-d79a6e3bb3eeCSP ACADEMICO</v>
      </c>
      <c r="C994" s="18"/>
      <c r="D994" t="s">
        <v>122</v>
      </c>
      <c r="E994" t="s">
        <v>970</v>
      </c>
      <c r="F994" t="s">
        <v>1976</v>
      </c>
      <c r="G994" s="18" t="str">
        <f t="shared" si="62"/>
        <v>Catalogo principal</v>
      </c>
      <c r="H994" s="43" t="s">
        <v>121</v>
      </c>
      <c r="I994" s="37" t="s">
        <v>67</v>
      </c>
      <c r="J994" t="s">
        <v>2070</v>
      </c>
      <c r="K994" t="s">
        <v>40</v>
      </c>
      <c r="L994" s="70" t="s">
        <v>21</v>
      </c>
      <c r="M994" s="70" t="s">
        <v>3966</v>
      </c>
      <c r="N994" s="37" t="s">
        <v>67</v>
      </c>
      <c r="O994" s="37" t="s">
        <v>67</v>
      </c>
      <c r="P994" s="37" t="s">
        <v>1976</v>
      </c>
      <c r="Q994" s="75" t="s">
        <v>970</v>
      </c>
      <c r="R994" t="s">
        <v>3691</v>
      </c>
      <c r="S994" s="38">
        <v>2.5</v>
      </c>
      <c r="T994">
        <v>1</v>
      </c>
      <c r="U994">
        <v>0</v>
      </c>
      <c r="V994" s="43">
        <f>SUMIF(ResumenCotizacion!$C:$C,E994,ResumenCotizacion!$P:$P)</f>
        <v>0</v>
      </c>
      <c r="W994" s="68">
        <f>IF(H994="USD",S994*SolCotizacion!$J$18,S994)</f>
        <v>9808.7249999999985</v>
      </c>
      <c r="X994" s="3">
        <f>ROUND(W994/(1-VLOOKUP("Total porcentaje:",ResumenCotizacion!$F:$H,3,0)),2)</f>
        <v>10661.66</v>
      </c>
      <c r="Y994" s="3">
        <f t="shared" si="63"/>
        <v>0</v>
      </c>
    </row>
    <row r="995" spans="1:25" ht="14.25" x14ac:dyDescent="0.2">
      <c r="A995" s="18" t="str">
        <f t="shared" si="60"/>
        <v>Catalogo principalCSP ACADEMICO2567ee5c-23ab-4488-9e7b-08b54521a6f4</v>
      </c>
      <c r="B995" s="18" t="str">
        <f t="shared" si="61"/>
        <v>2567ee5c-23ab-4488-9e7b-08b54521a6f4CSP ACADEMICO</v>
      </c>
      <c r="C995" s="18"/>
      <c r="D995" t="s">
        <v>122</v>
      </c>
      <c r="E995" t="s">
        <v>1226</v>
      </c>
      <c r="F995" t="s">
        <v>1976</v>
      </c>
      <c r="G995" s="18" t="str">
        <f t="shared" si="62"/>
        <v>Catalogo principal</v>
      </c>
      <c r="H995" s="43" t="s">
        <v>121</v>
      </c>
      <c r="I995" s="37" t="s">
        <v>67</v>
      </c>
      <c r="J995" t="s">
        <v>1227</v>
      </c>
      <c r="K995" t="s">
        <v>40</v>
      </c>
      <c r="L995" s="70" t="s">
        <v>21</v>
      </c>
      <c r="M995" s="70" t="s">
        <v>3966</v>
      </c>
      <c r="N995" s="37" t="s">
        <v>67</v>
      </c>
      <c r="O995" s="37" t="s">
        <v>67</v>
      </c>
      <c r="P995" s="37" t="s">
        <v>1976</v>
      </c>
      <c r="Q995" s="75" t="s">
        <v>1226</v>
      </c>
      <c r="R995" t="s">
        <v>3691</v>
      </c>
      <c r="S995" s="38">
        <v>5.5</v>
      </c>
      <c r="T995">
        <v>1</v>
      </c>
      <c r="U995">
        <v>0</v>
      </c>
      <c r="V995" s="43">
        <f>SUMIF(ResumenCotizacion!$C:$C,E995,ResumenCotizacion!$P:$P)</f>
        <v>0</v>
      </c>
      <c r="W995" s="68">
        <f>IF(H995="USD",S995*SolCotizacion!$J$18,S995)</f>
        <v>21579.195</v>
      </c>
      <c r="X995" s="3">
        <f>ROUND(W995/(1-VLOOKUP("Total porcentaje:",ResumenCotizacion!$F:$H,3,0)),2)</f>
        <v>23455.65</v>
      </c>
      <c r="Y995" s="3">
        <f t="shared" si="63"/>
        <v>0</v>
      </c>
    </row>
    <row r="996" spans="1:25" ht="14.25" x14ac:dyDescent="0.2">
      <c r="A996" s="18" t="str">
        <f t="shared" si="60"/>
        <v>Catalogo principalCSP ACADEMICO91f39f68-ccc4-4c88-8cde-c4cfb54899b0</v>
      </c>
      <c r="B996" s="18" t="str">
        <f t="shared" si="61"/>
        <v>91f39f68-ccc4-4c88-8cde-c4cfb54899b0CSP ACADEMICO</v>
      </c>
      <c r="C996" s="18"/>
      <c r="D996" t="s">
        <v>122</v>
      </c>
      <c r="E996" t="s">
        <v>1228</v>
      </c>
      <c r="F996" t="s">
        <v>1976</v>
      </c>
      <c r="G996" s="18" t="str">
        <f t="shared" si="62"/>
        <v>Catalogo principal</v>
      </c>
      <c r="H996" s="43" t="s">
        <v>121</v>
      </c>
      <c r="I996" s="37" t="s">
        <v>67</v>
      </c>
      <c r="J996" t="s">
        <v>1229</v>
      </c>
      <c r="K996" t="s">
        <v>40</v>
      </c>
      <c r="L996" s="70" t="s">
        <v>21</v>
      </c>
      <c r="M996" s="70" t="s">
        <v>3966</v>
      </c>
      <c r="N996" s="37" t="s">
        <v>67</v>
      </c>
      <c r="O996" s="37" t="s">
        <v>67</v>
      </c>
      <c r="P996" s="37" t="s">
        <v>1976</v>
      </c>
      <c r="Q996" s="75" t="s">
        <v>1228</v>
      </c>
      <c r="R996" t="s">
        <v>3691</v>
      </c>
      <c r="S996" s="38">
        <v>4</v>
      </c>
      <c r="T996">
        <v>1</v>
      </c>
      <c r="U996">
        <v>0</v>
      </c>
      <c r="V996" s="43">
        <f>SUMIF(ResumenCotizacion!$C:$C,E996,ResumenCotizacion!$P:$P)</f>
        <v>0</v>
      </c>
      <c r="W996" s="68">
        <f>IF(H996="USD",S996*SolCotizacion!$J$18,S996)</f>
        <v>15693.96</v>
      </c>
      <c r="X996" s="3">
        <f>ROUND(W996/(1-VLOOKUP("Total porcentaje:",ResumenCotizacion!$F:$H,3,0)),2)</f>
        <v>17058.650000000001</v>
      </c>
      <c r="Y996" s="3">
        <f t="shared" si="63"/>
        <v>0</v>
      </c>
    </row>
    <row r="997" spans="1:25" ht="14.25" x14ac:dyDescent="0.2">
      <c r="A997" s="18" t="str">
        <f t="shared" si="60"/>
        <v>Catalogo principalCSP ACADEMICO9d9aa164-1ac8-4d6c-9f1e-cb6173673f95</v>
      </c>
      <c r="B997" s="18" t="str">
        <f t="shared" si="61"/>
        <v>9d9aa164-1ac8-4d6c-9f1e-cb6173673f95CSP ACADEMICO</v>
      </c>
      <c r="C997" s="18"/>
      <c r="D997" t="s">
        <v>122</v>
      </c>
      <c r="E997" t="s">
        <v>1230</v>
      </c>
      <c r="F997" t="s">
        <v>1976</v>
      </c>
      <c r="G997" s="18" t="str">
        <f t="shared" si="62"/>
        <v>Catalogo principal</v>
      </c>
      <c r="H997" s="43" t="s">
        <v>121</v>
      </c>
      <c r="I997" s="37" t="s">
        <v>67</v>
      </c>
      <c r="J997" t="s">
        <v>2072</v>
      </c>
      <c r="K997" t="s">
        <v>40</v>
      </c>
      <c r="L997" s="70" t="s">
        <v>21</v>
      </c>
      <c r="M997" s="70" t="s">
        <v>28</v>
      </c>
      <c r="N997" s="37" t="s">
        <v>67</v>
      </c>
      <c r="O997" s="37" t="s">
        <v>67</v>
      </c>
      <c r="P997" s="37" t="s">
        <v>1976</v>
      </c>
      <c r="Q997" s="75" t="s">
        <v>1230</v>
      </c>
      <c r="R997" t="s">
        <v>3691</v>
      </c>
      <c r="S997" s="38">
        <v>1400</v>
      </c>
      <c r="T997">
        <v>1</v>
      </c>
      <c r="U997">
        <v>0</v>
      </c>
      <c r="V997" s="43">
        <f>SUMIF(ResumenCotizacion!$C:$C,E997,ResumenCotizacion!$P:$P)</f>
        <v>0</v>
      </c>
      <c r="W997" s="68">
        <f>IF(H997="USD",S997*SolCotizacion!$J$18,S997)</f>
        <v>5492886</v>
      </c>
      <c r="X997" s="3">
        <f>ROUND(W997/(1-VLOOKUP("Total porcentaje:",ResumenCotizacion!$F:$H,3,0)),2)</f>
        <v>5970528.2599999998</v>
      </c>
      <c r="Y997" s="3">
        <f t="shared" si="63"/>
        <v>0</v>
      </c>
    </row>
    <row r="998" spans="1:25" ht="14.25" x14ac:dyDescent="0.2">
      <c r="A998" s="18" t="str">
        <f t="shared" si="60"/>
        <v>Catalogo principalCSP ACADEMICO865d13d6-cc8a-4a59-ae93-667cf226199e</v>
      </c>
      <c r="B998" s="18" t="str">
        <f t="shared" si="61"/>
        <v>865d13d6-cc8a-4a59-ae93-667cf226199eCSP ACADEMICO</v>
      </c>
      <c r="C998" s="18"/>
      <c r="D998" t="s">
        <v>122</v>
      </c>
      <c r="E998" t="s">
        <v>1231</v>
      </c>
      <c r="F998" t="s">
        <v>1976</v>
      </c>
      <c r="G998" s="18" t="str">
        <f t="shared" si="62"/>
        <v>Catalogo principal</v>
      </c>
      <c r="H998" s="43" t="s">
        <v>121</v>
      </c>
      <c r="I998" s="37" t="s">
        <v>67</v>
      </c>
      <c r="J998" t="s">
        <v>1232</v>
      </c>
      <c r="K998" t="s">
        <v>40</v>
      </c>
      <c r="L998" s="70" t="s">
        <v>21</v>
      </c>
      <c r="M998" s="70" t="s">
        <v>3966</v>
      </c>
      <c r="N998" s="37" t="s">
        <v>67</v>
      </c>
      <c r="O998" s="37" t="s">
        <v>67</v>
      </c>
      <c r="P998" s="37" t="s">
        <v>1976</v>
      </c>
      <c r="Q998" s="75" t="s">
        <v>1231</v>
      </c>
      <c r="R998" t="s">
        <v>3691</v>
      </c>
      <c r="S998" s="38">
        <v>72</v>
      </c>
      <c r="T998">
        <v>1</v>
      </c>
      <c r="U998">
        <v>0</v>
      </c>
      <c r="V998" s="43">
        <f>SUMIF(ResumenCotizacion!$C:$C,E998,ResumenCotizacion!$P:$P)</f>
        <v>0</v>
      </c>
      <c r="W998" s="68">
        <f>IF(H998="USD",S998*SolCotizacion!$J$18,S998)</f>
        <v>282491.27999999997</v>
      </c>
      <c r="X998" s="3">
        <f>ROUND(W998/(1-VLOOKUP("Total porcentaje:",ResumenCotizacion!$F:$H,3,0)),2)</f>
        <v>307055.74</v>
      </c>
      <c r="Y998" s="3">
        <f t="shared" si="63"/>
        <v>0</v>
      </c>
    </row>
    <row r="999" spans="1:25" ht="14.25" x14ac:dyDescent="0.2">
      <c r="A999" s="18" t="str">
        <f t="shared" si="60"/>
        <v>Catalogo principalCSP ACADEMICO5d7c0030-c2e9-4a8c-bed3-5a6dbf1e4449</v>
      </c>
      <c r="B999" s="18" t="str">
        <f t="shared" si="61"/>
        <v>5d7c0030-c2e9-4a8c-bed3-5a6dbf1e4449CSP ACADEMICO</v>
      </c>
      <c r="C999" s="18"/>
      <c r="D999" t="s">
        <v>122</v>
      </c>
      <c r="E999" t="s">
        <v>1233</v>
      </c>
      <c r="F999" t="s">
        <v>1976</v>
      </c>
      <c r="G999" s="18" t="str">
        <f t="shared" si="62"/>
        <v>Catalogo principal</v>
      </c>
      <c r="H999" s="43" t="s">
        <v>121</v>
      </c>
      <c r="I999" s="37" t="s">
        <v>67</v>
      </c>
      <c r="J999" t="s">
        <v>1234</v>
      </c>
      <c r="K999" t="s">
        <v>40</v>
      </c>
      <c r="L999" s="70" t="s">
        <v>21</v>
      </c>
      <c r="M999" s="70" t="s">
        <v>3966</v>
      </c>
      <c r="N999" s="37" t="s">
        <v>67</v>
      </c>
      <c r="O999" s="37" t="s">
        <v>67</v>
      </c>
      <c r="P999" s="37" t="s">
        <v>1976</v>
      </c>
      <c r="Q999" s="75" t="s">
        <v>1233</v>
      </c>
      <c r="R999" t="s">
        <v>3691</v>
      </c>
      <c r="S999" s="38">
        <v>1.7</v>
      </c>
      <c r="T999">
        <v>1</v>
      </c>
      <c r="U999">
        <v>0</v>
      </c>
      <c r="V999" s="43">
        <f>SUMIF(ResumenCotizacion!$C:$C,E999,ResumenCotizacion!$P:$P)</f>
        <v>0</v>
      </c>
      <c r="W999" s="68">
        <f>IF(H999="USD",S999*SolCotizacion!$J$18,S999)</f>
        <v>6669.9329999999991</v>
      </c>
      <c r="X999" s="3">
        <f>ROUND(W999/(1-VLOOKUP("Total porcentaje:",ResumenCotizacion!$F:$H,3,0)),2)</f>
        <v>7249.93</v>
      </c>
      <c r="Y999" s="3">
        <f t="shared" si="63"/>
        <v>0</v>
      </c>
    </row>
    <row r="1000" spans="1:25" ht="14.25" x14ac:dyDescent="0.2">
      <c r="A1000" s="18" t="str">
        <f t="shared" si="60"/>
        <v>Catalogo principalCSP ACADEMICO6c6e2e9c-2156-4f7c-9c78-f94393b750fe</v>
      </c>
      <c r="B1000" s="18" t="str">
        <f t="shared" si="61"/>
        <v>6c6e2e9c-2156-4f7c-9c78-f94393b750feCSP ACADEMICO</v>
      </c>
      <c r="C1000" s="18"/>
      <c r="D1000" t="s">
        <v>122</v>
      </c>
      <c r="E1000" t="s">
        <v>1235</v>
      </c>
      <c r="F1000" t="s">
        <v>1976</v>
      </c>
      <c r="G1000" s="18" t="str">
        <f t="shared" si="62"/>
        <v>Catalogo principal</v>
      </c>
      <c r="H1000" s="43" t="s">
        <v>121</v>
      </c>
      <c r="I1000" s="37" t="s">
        <v>67</v>
      </c>
      <c r="J1000" t="s">
        <v>1236</v>
      </c>
      <c r="K1000" t="s">
        <v>40</v>
      </c>
      <c r="L1000" s="70" t="s">
        <v>21</v>
      </c>
      <c r="M1000" s="70" t="s">
        <v>3966</v>
      </c>
      <c r="N1000" s="37" t="s">
        <v>67</v>
      </c>
      <c r="O1000" s="37" t="s">
        <v>67</v>
      </c>
      <c r="P1000" s="37" t="s">
        <v>1976</v>
      </c>
      <c r="Q1000" s="75" t="s">
        <v>1235</v>
      </c>
      <c r="R1000" t="s">
        <v>3691</v>
      </c>
      <c r="S1000" s="38">
        <v>1.4</v>
      </c>
      <c r="T1000">
        <v>1</v>
      </c>
      <c r="U1000">
        <v>0</v>
      </c>
      <c r="V1000" s="43">
        <f>SUMIF(ResumenCotizacion!$C:$C,E1000,ResumenCotizacion!$P:$P)</f>
        <v>0</v>
      </c>
      <c r="W1000" s="68">
        <f>IF(H1000="USD",S1000*SolCotizacion!$J$18,S1000)</f>
        <v>5492.8859999999995</v>
      </c>
      <c r="X1000" s="3">
        <f>ROUND(W1000/(1-VLOOKUP("Total porcentaje:",ResumenCotizacion!$F:$H,3,0)),2)</f>
        <v>5970.53</v>
      </c>
      <c r="Y1000" s="3">
        <f t="shared" si="63"/>
        <v>0</v>
      </c>
    </row>
    <row r="1001" spans="1:25" ht="14.25" x14ac:dyDescent="0.2">
      <c r="A1001" s="18" t="str">
        <f t="shared" si="60"/>
        <v>Catalogo principalCSP ACADEMICO0514821c-f7d8-41fc-8c94-59e59d3d6034</v>
      </c>
      <c r="B1001" s="18" t="str">
        <f t="shared" si="61"/>
        <v>0514821c-f7d8-41fc-8c94-59e59d3d6034CSP ACADEMICO</v>
      </c>
      <c r="C1001" s="18"/>
      <c r="D1001" t="s">
        <v>122</v>
      </c>
      <c r="E1001" t="s">
        <v>1237</v>
      </c>
      <c r="F1001" t="s">
        <v>1976</v>
      </c>
      <c r="G1001" s="18" t="str">
        <f t="shared" si="62"/>
        <v>Catalogo principal</v>
      </c>
      <c r="H1001" s="43" t="s">
        <v>121</v>
      </c>
      <c r="I1001" s="37" t="s">
        <v>67</v>
      </c>
      <c r="J1001" t="s">
        <v>1238</v>
      </c>
      <c r="K1001" t="s">
        <v>40</v>
      </c>
      <c r="L1001" s="70" t="s">
        <v>21</v>
      </c>
      <c r="M1001" s="70" t="s">
        <v>3966</v>
      </c>
      <c r="N1001" s="37" t="s">
        <v>67</v>
      </c>
      <c r="O1001" s="37" t="s">
        <v>67</v>
      </c>
      <c r="P1001" s="37" t="s">
        <v>1976</v>
      </c>
      <c r="Q1001" s="75" t="s">
        <v>1237</v>
      </c>
      <c r="R1001" t="s">
        <v>3691</v>
      </c>
      <c r="S1001" s="38">
        <v>2</v>
      </c>
      <c r="T1001">
        <v>1</v>
      </c>
      <c r="U1001">
        <v>0</v>
      </c>
      <c r="V1001" s="43">
        <f>SUMIF(ResumenCotizacion!$C:$C,E1001,ResumenCotizacion!$P:$P)</f>
        <v>0</v>
      </c>
      <c r="W1001" s="68">
        <f>IF(H1001="USD",S1001*SolCotizacion!$J$18,S1001)</f>
        <v>7846.98</v>
      </c>
      <c r="X1001" s="3">
        <f>ROUND(W1001/(1-VLOOKUP("Total porcentaje:",ResumenCotizacion!$F:$H,3,0)),2)</f>
        <v>8529.33</v>
      </c>
      <c r="Y1001" s="3">
        <f t="shared" si="63"/>
        <v>0</v>
      </c>
    </row>
    <row r="1002" spans="1:25" ht="14.25" x14ac:dyDescent="0.2">
      <c r="A1002" s="18" t="str">
        <f t="shared" si="60"/>
        <v>Catalogo principalCSP ACADEMICOa91941ff-79a2-4476-a064-c5a6922e0bbd</v>
      </c>
      <c r="B1002" s="18" t="str">
        <f t="shared" si="61"/>
        <v>a91941ff-79a2-4476-a064-c5a6922e0bbdCSP ACADEMICO</v>
      </c>
      <c r="C1002" s="18"/>
      <c r="D1002" t="s">
        <v>122</v>
      </c>
      <c r="E1002" t="s">
        <v>1239</v>
      </c>
      <c r="F1002" t="s">
        <v>1976</v>
      </c>
      <c r="G1002" s="18" t="str">
        <f t="shared" si="62"/>
        <v>Catalogo principal</v>
      </c>
      <c r="H1002" s="43" t="s">
        <v>121</v>
      </c>
      <c r="I1002" s="37" t="s">
        <v>67</v>
      </c>
      <c r="J1002" t="s">
        <v>1240</v>
      </c>
      <c r="K1002" t="s">
        <v>40</v>
      </c>
      <c r="L1002" s="70" t="s">
        <v>21</v>
      </c>
      <c r="M1002" s="70" t="s">
        <v>3966</v>
      </c>
      <c r="N1002" s="37" t="s">
        <v>67</v>
      </c>
      <c r="O1002" s="37" t="s">
        <v>67</v>
      </c>
      <c r="P1002" s="37" t="s">
        <v>1976</v>
      </c>
      <c r="Q1002" s="75" t="s">
        <v>1239</v>
      </c>
      <c r="R1002" t="s">
        <v>3691</v>
      </c>
      <c r="S1002" s="38">
        <v>1.6</v>
      </c>
      <c r="T1002">
        <v>1</v>
      </c>
      <c r="U1002">
        <v>0</v>
      </c>
      <c r="V1002" s="43">
        <f>SUMIF(ResumenCotizacion!$C:$C,E1002,ResumenCotizacion!$P:$P)</f>
        <v>0</v>
      </c>
      <c r="W1002" s="68">
        <f>IF(H1002="USD",S1002*SolCotizacion!$J$18,S1002)</f>
        <v>6277.5839999999998</v>
      </c>
      <c r="X1002" s="3">
        <f>ROUND(W1002/(1-VLOOKUP("Total porcentaje:",ResumenCotizacion!$F:$H,3,0)),2)</f>
        <v>6823.46</v>
      </c>
      <c r="Y1002" s="3">
        <f t="shared" si="63"/>
        <v>0</v>
      </c>
    </row>
    <row r="1003" spans="1:25" ht="14.25" x14ac:dyDescent="0.2">
      <c r="A1003" s="18" t="str">
        <f t="shared" si="60"/>
        <v>Catalogo principalCSP ACADEMICO2ed867d7-fd08-474f-8353-502b500d1c9b</v>
      </c>
      <c r="B1003" s="18" t="str">
        <f t="shared" si="61"/>
        <v>2ed867d7-fd08-474f-8353-502b500d1c9bCSP ACADEMICO</v>
      </c>
      <c r="C1003" s="18"/>
      <c r="D1003" t="s">
        <v>122</v>
      </c>
      <c r="E1003" t="s">
        <v>1241</v>
      </c>
      <c r="F1003" t="s">
        <v>1976</v>
      </c>
      <c r="G1003" s="18" t="str">
        <f t="shared" si="62"/>
        <v>Catalogo principal</v>
      </c>
      <c r="H1003" s="43" t="s">
        <v>121</v>
      </c>
      <c r="I1003" s="37" t="s">
        <v>67</v>
      </c>
      <c r="J1003" t="s">
        <v>1242</v>
      </c>
      <c r="K1003" t="s">
        <v>40</v>
      </c>
      <c r="L1003" s="70" t="s">
        <v>21</v>
      </c>
      <c r="M1003" s="70" t="s">
        <v>3966</v>
      </c>
      <c r="N1003" s="37" t="s">
        <v>67</v>
      </c>
      <c r="O1003" s="37" t="s">
        <v>67</v>
      </c>
      <c r="P1003" s="37" t="s">
        <v>1976</v>
      </c>
      <c r="Q1003" s="75" t="s">
        <v>1241</v>
      </c>
      <c r="R1003" t="s">
        <v>3691</v>
      </c>
      <c r="S1003" s="38">
        <v>1.7</v>
      </c>
      <c r="T1003">
        <v>1</v>
      </c>
      <c r="U1003">
        <v>0</v>
      </c>
      <c r="V1003" s="43">
        <f>SUMIF(ResumenCotizacion!$C:$C,E1003,ResumenCotizacion!$P:$P)</f>
        <v>0</v>
      </c>
      <c r="W1003" s="68">
        <f>IF(H1003="USD",S1003*SolCotizacion!$J$18,S1003)</f>
        <v>6669.9329999999991</v>
      </c>
      <c r="X1003" s="3">
        <f>ROUND(W1003/(1-VLOOKUP("Total porcentaje:",ResumenCotizacion!$F:$H,3,0)),2)</f>
        <v>7249.93</v>
      </c>
      <c r="Y1003" s="3">
        <f t="shared" si="63"/>
        <v>0</v>
      </c>
    </row>
    <row r="1004" spans="1:25" ht="14.25" x14ac:dyDescent="0.2">
      <c r="A1004" s="18" t="str">
        <f t="shared" si="60"/>
        <v>Catalogo principalCSP ACADEMICO2ba72571-c0f0-4373-b999-d08cc1bb5edd</v>
      </c>
      <c r="B1004" s="18" t="str">
        <f t="shared" si="61"/>
        <v>2ba72571-c0f0-4373-b999-d08cc1bb5eddCSP ACADEMICO</v>
      </c>
      <c r="C1004" s="18"/>
      <c r="D1004" t="s">
        <v>122</v>
      </c>
      <c r="E1004" t="s">
        <v>1243</v>
      </c>
      <c r="F1004" t="s">
        <v>1976</v>
      </c>
      <c r="G1004" s="18" t="str">
        <f t="shared" si="62"/>
        <v>Catalogo principal</v>
      </c>
      <c r="H1004" s="43" t="s">
        <v>121</v>
      </c>
      <c r="I1004" s="37" t="s">
        <v>67</v>
      </c>
      <c r="J1004" t="s">
        <v>1244</v>
      </c>
      <c r="K1004" t="s">
        <v>40</v>
      </c>
      <c r="L1004" s="70" t="s">
        <v>21</v>
      </c>
      <c r="M1004" s="70" t="s">
        <v>3966</v>
      </c>
      <c r="N1004" s="37" t="s">
        <v>67</v>
      </c>
      <c r="O1004" s="37" t="s">
        <v>67</v>
      </c>
      <c r="P1004" s="37" t="s">
        <v>1976</v>
      </c>
      <c r="Q1004" s="75" t="s">
        <v>1243</v>
      </c>
      <c r="R1004" t="s">
        <v>3691</v>
      </c>
      <c r="S1004" s="38">
        <v>1.4</v>
      </c>
      <c r="T1004">
        <v>1</v>
      </c>
      <c r="U1004">
        <v>0</v>
      </c>
      <c r="V1004" s="43">
        <f>SUMIF(ResumenCotizacion!$C:$C,E1004,ResumenCotizacion!$P:$P)</f>
        <v>0</v>
      </c>
      <c r="W1004" s="68">
        <f>IF(H1004="USD",S1004*SolCotizacion!$J$18,S1004)</f>
        <v>5492.8859999999995</v>
      </c>
      <c r="X1004" s="3">
        <f>ROUND(W1004/(1-VLOOKUP("Total porcentaje:",ResumenCotizacion!$F:$H,3,0)),2)</f>
        <v>5970.53</v>
      </c>
      <c r="Y1004" s="3">
        <f t="shared" si="63"/>
        <v>0</v>
      </c>
    </row>
    <row r="1005" spans="1:25" ht="14.25" x14ac:dyDescent="0.2">
      <c r="A1005" s="18" t="str">
        <f t="shared" si="60"/>
        <v>Catalogo principalCSP ACADEMICOe127fe33-1c13-43cd-9b34-b47a816b5dc7</v>
      </c>
      <c r="B1005" s="18" t="str">
        <f t="shared" si="61"/>
        <v>e127fe33-1c13-43cd-9b34-b47a816b5dc7CSP ACADEMICO</v>
      </c>
      <c r="C1005" s="18"/>
      <c r="D1005" t="s">
        <v>122</v>
      </c>
      <c r="E1005" t="s">
        <v>1245</v>
      </c>
      <c r="F1005" t="s">
        <v>1976</v>
      </c>
      <c r="G1005" s="18" t="str">
        <f t="shared" si="62"/>
        <v>Catalogo principal</v>
      </c>
      <c r="H1005" s="43" t="s">
        <v>121</v>
      </c>
      <c r="I1005" s="37" t="s">
        <v>67</v>
      </c>
      <c r="J1005" t="s">
        <v>1246</v>
      </c>
      <c r="K1005" t="s">
        <v>40</v>
      </c>
      <c r="L1005" s="70" t="s">
        <v>21</v>
      </c>
      <c r="M1005" s="70" t="s">
        <v>3966</v>
      </c>
      <c r="N1005" s="37" t="s">
        <v>67</v>
      </c>
      <c r="O1005" s="37" t="s">
        <v>67</v>
      </c>
      <c r="P1005" s="37" t="s">
        <v>1976</v>
      </c>
      <c r="Q1005" s="75" t="s">
        <v>1245</v>
      </c>
      <c r="R1005" t="s">
        <v>3691</v>
      </c>
      <c r="S1005" s="38">
        <v>22</v>
      </c>
      <c r="T1005">
        <v>1</v>
      </c>
      <c r="U1005">
        <v>0</v>
      </c>
      <c r="V1005" s="43">
        <f>SUMIF(ResumenCotizacion!$C:$C,E1005,ResumenCotizacion!$P:$P)</f>
        <v>0</v>
      </c>
      <c r="W1005" s="68">
        <f>IF(H1005="USD",S1005*SolCotizacion!$J$18,S1005)</f>
        <v>86316.78</v>
      </c>
      <c r="X1005" s="3">
        <f>ROUND(W1005/(1-VLOOKUP("Total porcentaje:",ResumenCotizacion!$F:$H,3,0)),2)</f>
        <v>93822.59</v>
      </c>
      <c r="Y1005" s="3">
        <f t="shared" si="63"/>
        <v>0</v>
      </c>
    </row>
    <row r="1006" spans="1:25" ht="14.25" x14ac:dyDescent="0.2">
      <c r="A1006" s="18" t="str">
        <f t="shared" si="60"/>
        <v>Catalogo principalCSP ACADEMICOb5e34602-473b-4e11-9ce2-ee0728d3880e</v>
      </c>
      <c r="B1006" s="18" t="str">
        <f t="shared" si="61"/>
        <v>b5e34602-473b-4e11-9ce2-ee0728d3880eCSP ACADEMICO</v>
      </c>
      <c r="C1006" s="18"/>
      <c r="D1006" t="s">
        <v>122</v>
      </c>
      <c r="E1006" t="s">
        <v>1247</v>
      </c>
      <c r="F1006" t="s">
        <v>1976</v>
      </c>
      <c r="G1006" s="18" t="str">
        <f t="shared" si="62"/>
        <v>Catalogo principal</v>
      </c>
      <c r="H1006" s="43" t="s">
        <v>121</v>
      </c>
      <c r="I1006" s="37" t="s">
        <v>67</v>
      </c>
      <c r="J1006" t="s">
        <v>1248</v>
      </c>
      <c r="K1006" t="s">
        <v>40</v>
      </c>
      <c r="L1006" s="70" t="s">
        <v>21</v>
      </c>
      <c r="M1006" s="70" t="s">
        <v>3966</v>
      </c>
      <c r="N1006" s="37" t="s">
        <v>67</v>
      </c>
      <c r="O1006" s="37" t="s">
        <v>67</v>
      </c>
      <c r="P1006" s="37" t="s">
        <v>1976</v>
      </c>
      <c r="Q1006" s="75" t="s">
        <v>1247</v>
      </c>
      <c r="R1006" t="s">
        <v>3691</v>
      </c>
      <c r="S1006" s="38">
        <v>16</v>
      </c>
      <c r="T1006">
        <v>1</v>
      </c>
      <c r="U1006">
        <v>0</v>
      </c>
      <c r="V1006" s="43">
        <f>SUMIF(ResumenCotizacion!$C:$C,E1006,ResumenCotizacion!$P:$P)</f>
        <v>0</v>
      </c>
      <c r="W1006" s="68">
        <f>IF(H1006="USD",S1006*SolCotizacion!$J$18,S1006)</f>
        <v>62775.839999999997</v>
      </c>
      <c r="X1006" s="3">
        <f>ROUND(W1006/(1-VLOOKUP("Total porcentaje:",ResumenCotizacion!$F:$H,3,0)),2)</f>
        <v>68234.61</v>
      </c>
      <c r="Y1006" s="3">
        <f t="shared" si="63"/>
        <v>0</v>
      </c>
    </row>
    <row r="1007" spans="1:25" ht="14.25" x14ac:dyDescent="0.2">
      <c r="A1007" s="18" t="str">
        <f t="shared" si="60"/>
        <v>Catalogo principalOVS_ES ACADEMICOH5T-00001</v>
      </c>
      <c r="B1007" s="18" t="str">
        <f t="shared" si="61"/>
        <v>H5T-00001OVS_ES ACADEMICO</v>
      </c>
      <c r="C1007" s="18"/>
      <c r="D1007" t="s">
        <v>122</v>
      </c>
      <c r="E1007" t="s">
        <v>1253</v>
      </c>
      <c r="F1007" t="s">
        <v>230</v>
      </c>
      <c r="G1007" s="18" t="str">
        <f t="shared" si="62"/>
        <v>Catalogo principal</v>
      </c>
      <c r="H1007" s="43" t="s">
        <v>121</v>
      </c>
      <c r="I1007" s="37" t="s">
        <v>67</v>
      </c>
      <c r="J1007" t="s">
        <v>4777</v>
      </c>
      <c r="K1007" t="s">
        <v>40</v>
      </c>
      <c r="L1007" s="70" t="s">
        <v>21</v>
      </c>
      <c r="M1007" s="70" t="s">
        <v>4778</v>
      </c>
      <c r="N1007" s="37" t="s">
        <v>67</v>
      </c>
      <c r="O1007" s="37" t="s">
        <v>67</v>
      </c>
      <c r="P1007" s="37" t="s">
        <v>230</v>
      </c>
      <c r="Q1007" s="75" t="s">
        <v>1253</v>
      </c>
      <c r="R1007" t="s">
        <v>3696</v>
      </c>
      <c r="S1007" s="38">
        <v>1583</v>
      </c>
      <c r="T1007">
        <v>1</v>
      </c>
      <c r="U1007">
        <v>0</v>
      </c>
      <c r="V1007" s="43">
        <f>SUMIF(ResumenCotizacion!$C:$C,E1007,ResumenCotizacion!$P:$P)</f>
        <v>0</v>
      </c>
      <c r="W1007" s="68">
        <f>IF(H1007="USD",S1007*SolCotizacion!$J$18,S1007)</f>
        <v>6210884.6699999999</v>
      </c>
      <c r="X1007" s="3">
        <f>ROUND(W1007/(1-VLOOKUP("Total porcentaje:",ResumenCotizacion!$F:$H,3,0)),2)</f>
        <v>6750961.5999999996</v>
      </c>
      <c r="Y1007" s="3">
        <f t="shared" si="63"/>
        <v>0</v>
      </c>
    </row>
    <row r="1008" spans="1:25" ht="14.25" x14ac:dyDescent="0.2">
      <c r="A1008" s="18" t="str">
        <f t="shared" si="60"/>
        <v>Catalogo principalOVS_ES ACADEMICOH5T-00002</v>
      </c>
      <c r="B1008" s="18" t="str">
        <f t="shared" si="61"/>
        <v>H5T-00002OVS_ES ACADEMICO</v>
      </c>
      <c r="C1008" s="18"/>
      <c r="D1008" t="s">
        <v>122</v>
      </c>
      <c r="E1008" t="s">
        <v>1254</v>
      </c>
      <c r="F1008" t="s">
        <v>230</v>
      </c>
      <c r="G1008" s="18" t="str">
        <f t="shared" si="62"/>
        <v>Catalogo principal</v>
      </c>
      <c r="H1008" s="43" t="s">
        <v>121</v>
      </c>
      <c r="I1008" s="37" t="s">
        <v>67</v>
      </c>
      <c r="J1008" t="s">
        <v>4779</v>
      </c>
      <c r="K1008" t="s">
        <v>40</v>
      </c>
      <c r="L1008" s="70" t="s">
        <v>21</v>
      </c>
      <c r="M1008" s="70" t="s">
        <v>4778</v>
      </c>
      <c r="N1008" s="37" t="s">
        <v>67</v>
      </c>
      <c r="O1008" s="37" t="s">
        <v>67</v>
      </c>
      <c r="P1008" s="37" t="s">
        <v>230</v>
      </c>
      <c r="Q1008" s="75" t="s">
        <v>1254</v>
      </c>
      <c r="R1008" t="s">
        <v>3696</v>
      </c>
      <c r="S1008" s="38">
        <v>1583</v>
      </c>
      <c r="T1008">
        <v>1</v>
      </c>
      <c r="U1008">
        <v>0</v>
      </c>
      <c r="V1008" s="43">
        <f>SUMIF(ResumenCotizacion!$C:$C,E1008,ResumenCotizacion!$P:$P)</f>
        <v>0</v>
      </c>
      <c r="W1008" s="68">
        <f>IF(H1008="USD",S1008*SolCotizacion!$J$18,S1008)</f>
        <v>6210884.6699999999</v>
      </c>
      <c r="X1008" s="3">
        <f>ROUND(W1008/(1-VLOOKUP("Total porcentaje:",ResumenCotizacion!$F:$H,3,0)),2)</f>
        <v>6750961.5999999996</v>
      </c>
      <c r="Y1008" s="3">
        <f t="shared" si="63"/>
        <v>0</v>
      </c>
    </row>
    <row r="1009" spans="1:25" ht="14.25" x14ac:dyDescent="0.2">
      <c r="A1009" s="18" t="str">
        <f t="shared" si="60"/>
        <v>Catalogo principalOVS_ES ACADEMICOH5T-00012</v>
      </c>
      <c r="B1009" s="18" t="str">
        <f t="shared" si="61"/>
        <v>H5T-00012OVS_ES ACADEMICO</v>
      </c>
      <c r="C1009" s="18"/>
      <c r="D1009" t="s">
        <v>122</v>
      </c>
      <c r="E1009" t="s">
        <v>1255</v>
      </c>
      <c r="F1009" t="s">
        <v>230</v>
      </c>
      <c r="G1009" s="18" t="str">
        <f t="shared" si="62"/>
        <v>Catalogo principal</v>
      </c>
      <c r="H1009" s="43" t="s">
        <v>121</v>
      </c>
      <c r="I1009" s="37" t="s">
        <v>67</v>
      </c>
      <c r="J1009" t="s">
        <v>4780</v>
      </c>
      <c r="K1009" t="s">
        <v>40</v>
      </c>
      <c r="L1009" s="70" t="s">
        <v>21</v>
      </c>
      <c r="M1009" s="70" t="s">
        <v>4778</v>
      </c>
      <c r="N1009" s="37" t="s">
        <v>67</v>
      </c>
      <c r="O1009" s="37" t="s">
        <v>67</v>
      </c>
      <c r="P1009" s="37" t="s">
        <v>230</v>
      </c>
      <c r="Q1009" s="75" t="s">
        <v>1255</v>
      </c>
      <c r="R1009" t="s">
        <v>3696</v>
      </c>
      <c r="S1009" s="38">
        <v>3098</v>
      </c>
      <c r="T1009">
        <v>1</v>
      </c>
      <c r="U1009">
        <v>0</v>
      </c>
      <c r="V1009" s="43">
        <f>SUMIF(ResumenCotizacion!$C:$C,E1009,ResumenCotizacion!$P:$P)</f>
        <v>0</v>
      </c>
      <c r="W1009" s="68">
        <f>IF(H1009="USD",S1009*SolCotizacion!$J$18,S1009)</f>
        <v>12154972.02</v>
      </c>
      <c r="X1009" s="3">
        <f>ROUND(W1009/(1-VLOOKUP("Total porcentaje:",ResumenCotizacion!$F:$H,3,0)),2)</f>
        <v>13211926.109999999</v>
      </c>
      <c r="Y1009" s="3">
        <f t="shared" si="63"/>
        <v>0</v>
      </c>
    </row>
    <row r="1010" spans="1:25" ht="14.25" x14ac:dyDescent="0.2">
      <c r="A1010" s="18" t="str">
        <f t="shared" si="60"/>
        <v>Catalogo principalOVS_ES ACADEMICOH5T-00013</v>
      </c>
      <c r="B1010" s="18" t="str">
        <f t="shared" si="61"/>
        <v>H5T-00013OVS_ES ACADEMICO</v>
      </c>
      <c r="C1010" s="18"/>
      <c r="D1010" t="s">
        <v>122</v>
      </c>
      <c r="E1010" t="s">
        <v>1256</v>
      </c>
      <c r="F1010" t="s">
        <v>230</v>
      </c>
      <c r="G1010" s="18" t="str">
        <f t="shared" si="62"/>
        <v>Catalogo principal</v>
      </c>
      <c r="H1010" s="43" t="s">
        <v>121</v>
      </c>
      <c r="I1010" s="37" t="s">
        <v>67</v>
      </c>
      <c r="J1010" t="s">
        <v>4781</v>
      </c>
      <c r="K1010" t="s">
        <v>40</v>
      </c>
      <c r="L1010" s="70" t="s">
        <v>21</v>
      </c>
      <c r="M1010" s="70" t="s">
        <v>4778</v>
      </c>
      <c r="N1010" s="37" t="s">
        <v>67</v>
      </c>
      <c r="O1010" s="37" t="s">
        <v>67</v>
      </c>
      <c r="P1010" s="37" t="s">
        <v>230</v>
      </c>
      <c r="Q1010" s="75" t="s">
        <v>1256</v>
      </c>
      <c r="R1010" t="s">
        <v>3696</v>
      </c>
      <c r="S1010" s="38">
        <v>3098</v>
      </c>
      <c r="T1010">
        <v>1</v>
      </c>
      <c r="U1010">
        <v>0</v>
      </c>
      <c r="V1010" s="43">
        <f>SUMIF(ResumenCotizacion!$C:$C,E1010,ResumenCotizacion!$P:$P)</f>
        <v>0</v>
      </c>
      <c r="W1010" s="68">
        <f>IF(H1010="USD",S1010*SolCotizacion!$J$18,S1010)</f>
        <v>12154972.02</v>
      </c>
      <c r="X1010" s="3">
        <f>ROUND(W1010/(1-VLOOKUP("Total porcentaje:",ResumenCotizacion!$F:$H,3,0)),2)</f>
        <v>13211926.109999999</v>
      </c>
      <c r="Y1010" s="3">
        <f t="shared" si="63"/>
        <v>0</v>
      </c>
    </row>
    <row r="1011" spans="1:25" ht="14.25" x14ac:dyDescent="0.2">
      <c r="A1011" s="18" t="str">
        <f t="shared" si="60"/>
        <v>Catalogo principalOVS_ES ACADEMICOH5T-00015</v>
      </c>
      <c r="B1011" s="18" t="str">
        <f t="shared" si="61"/>
        <v>H5T-00015OVS_ES ACADEMICO</v>
      </c>
      <c r="C1011" s="18"/>
      <c r="D1011" t="s">
        <v>122</v>
      </c>
      <c r="E1011" t="s">
        <v>1257</v>
      </c>
      <c r="F1011" t="s">
        <v>230</v>
      </c>
      <c r="G1011" s="18" t="str">
        <f t="shared" si="62"/>
        <v>Catalogo principal</v>
      </c>
      <c r="H1011" s="43" t="s">
        <v>121</v>
      </c>
      <c r="I1011" s="37" t="s">
        <v>67</v>
      </c>
      <c r="J1011" t="s">
        <v>4782</v>
      </c>
      <c r="K1011" t="s">
        <v>40</v>
      </c>
      <c r="L1011" s="70" t="s">
        <v>21</v>
      </c>
      <c r="M1011" s="70" t="s">
        <v>4778</v>
      </c>
      <c r="N1011" s="37" t="s">
        <v>67</v>
      </c>
      <c r="O1011" s="37" t="s">
        <v>67</v>
      </c>
      <c r="P1011" s="37" t="s">
        <v>230</v>
      </c>
      <c r="Q1011" s="75" t="s">
        <v>1257</v>
      </c>
      <c r="R1011" t="s">
        <v>3696</v>
      </c>
      <c r="S1011" s="38">
        <v>4274</v>
      </c>
      <c r="T1011">
        <v>1</v>
      </c>
      <c r="U1011">
        <v>0</v>
      </c>
      <c r="V1011" s="43">
        <f>SUMIF(ResumenCotizacion!$C:$C,E1011,ResumenCotizacion!$P:$P)</f>
        <v>0</v>
      </c>
      <c r="W1011" s="68">
        <f>IF(H1011="USD",S1011*SolCotizacion!$J$18,S1011)</f>
        <v>16768996.26</v>
      </c>
      <c r="X1011" s="3">
        <f>ROUND(W1011/(1-VLOOKUP("Total porcentaje:",ResumenCotizacion!$F:$H,3,0)),2)</f>
        <v>18227169.850000001</v>
      </c>
      <c r="Y1011" s="3">
        <f t="shared" si="63"/>
        <v>0</v>
      </c>
    </row>
    <row r="1012" spans="1:25" ht="14.25" x14ac:dyDescent="0.2">
      <c r="A1012" s="18" t="str">
        <f t="shared" si="60"/>
        <v>Catalogo principalOVS_ES ACADEMICOH5T-00016</v>
      </c>
      <c r="B1012" s="18" t="str">
        <f t="shared" si="61"/>
        <v>H5T-00016OVS_ES ACADEMICO</v>
      </c>
      <c r="C1012" s="18"/>
      <c r="D1012" t="s">
        <v>122</v>
      </c>
      <c r="E1012" t="s">
        <v>1258</v>
      </c>
      <c r="F1012" t="s">
        <v>230</v>
      </c>
      <c r="G1012" s="18" t="str">
        <f t="shared" si="62"/>
        <v>Catalogo principal</v>
      </c>
      <c r="H1012" s="43" t="s">
        <v>121</v>
      </c>
      <c r="I1012" s="37" t="s">
        <v>67</v>
      </c>
      <c r="J1012" t="s">
        <v>4783</v>
      </c>
      <c r="K1012" t="s">
        <v>40</v>
      </c>
      <c r="L1012" s="70" t="s">
        <v>21</v>
      </c>
      <c r="M1012" s="70" t="s">
        <v>4778</v>
      </c>
      <c r="N1012" s="37" t="s">
        <v>67</v>
      </c>
      <c r="O1012" s="37" t="s">
        <v>67</v>
      </c>
      <c r="P1012" s="37" t="s">
        <v>230</v>
      </c>
      <c r="Q1012" s="75" t="s">
        <v>1258</v>
      </c>
      <c r="R1012" t="s">
        <v>3696</v>
      </c>
      <c r="S1012" s="38">
        <v>4274</v>
      </c>
      <c r="T1012">
        <v>1</v>
      </c>
      <c r="U1012">
        <v>0</v>
      </c>
      <c r="V1012" s="43">
        <f>SUMIF(ResumenCotizacion!$C:$C,E1012,ResumenCotizacion!$P:$P)</f>
        <v>0</v>
      </c>
      <c r="W1012" s="68">
        <f>IF(H1012="USD",S1012*SolCotizacion!$J$18,S1012)</f>
        <v>16768996.26</v>
      </c>
      <c r="X1012" s="3">
        <f>ROUND(W1012/(1-VLOOKUP("Total porcentaje:",ResumenCotizacion!$F:$H,3,0)),2)</f>
        <v>18227169.850000001</v>
      </c>
      <c r="Y1012" s="3">
        <f t="shared" si="63"/>
        <v>0</v>
      </c>
    </row>
    <row r="1013" spans="1:25" ht="14.25" x14ac:dyDescent="0.2">
      <c r="A1013" s="18" t="str">
        <f t="shared" si="60"/>
        <v>Catalogo principalOVS_ES ACADEMICOH5T-00018</v>
      </c>
      <c r="B1013" s="18" t="str">
        <f t="shared" si="61"/>
        <v>H5T-00018OVS_ES ACADEMICO</v>
      </c>
      <c r="C1013" s="18"/>
      <c r="D1013" t="s">
        <v>122</v>
      </c>
      <c r="E1013" t="s">
        <v>1259</v>
      </c>
      <c r="F1013" t="s">
        <v>230</v>
      </c>
      <c r="G1013" s="18" t="str">
        <f t="shared" si="62"/>
        <v>Catalogo principal</v>
      </c>
      <c r="H1013" s="43" t="s">
        <v>121</v>
      </c>
      <c r="I1013" s="37" t="s">
        <v>67</v>
      </c>
      <c r="J1013" t="s">
        <v>4784</v>
      </c>
      <c r="K1013" t="s">
        <v>40</v>
      </c>
      <c r="L1013" s="70" t="s">
        <v>21</v>
      </c>
      <c r="M1013" s="70" t="s">
        <v>4778</v>
      </c>
      <c r="N1013" s="37" t="s">
        <v>67</v>
      </c>
      <c r="O1013" s="37" t="s">
        <v>67</v>
      </c>
      <c r="P1013" s="37" t="s">
        <v>230</v>
      </c>
      <c r="Q1013" s="75" t="s">
        <v>1259</v>
      </c>
      <c r="R1013" t="s">
        <v>3696</v>
      </c>
      <c r="S1013" s="38">
        <v>3098</v>
      </c>
      <c r="T1013">
        <v>1</v>
      </c>
      <c r="U1013">
        <v>0</v>
      </c>
      <c r="V1013" s="43">
        <f>SUMIF(ResumenCotizacion!$C:$C,E1013,ResumenCotizacion!$P:$P)</f>
        <v>0</v>
      </c>
      <c r="W1013" s="68">
        <f>IF(H1013="USD",S1013*SolCotizacion!$J$18,S1013)</f>
        <v>12154972.02</v>
      </c>
      <c r="X1013" s="3">
        <f>ROUND(W1013/(1-VLOOKUP("Total porcentaje:",ResumenCotizacion!$F:$H,3,0)),2)</f>
        <v>13211926.109999999</v>
      </c>
      <c r="Y1013" s="3">
        <f t="shared" si="63"/>
        <v>0</v>
      </c>
    </row>
    <row r="1014" spans="1:25" ht="14.25" x14ac:dyDescent="0.2">
      <c r="A1014" s="18" t="str">
        <f t="shared" si="60"/>
        <v>Catalogo principalOVS_ES ACADEMICOH5T-00019</v>
      </c>
      <c r="B1014" s="18" t="str">
        <f t="shared" si="61"/>
        <v>H5T-00019OVS_ES ACADEMICO</v>
      </c>
      <c r="C1014" s="18"/>
      <c r="D1014" t="s">
        <v>122</v>
      </c>
      <c r="E1014" t="s">
        <v>1260</v>
      </c>
      <c r="F1014" t="s">
        <v>230</v>
      </c>
      <c r="G1014" s="18" t="str">
        <f t="shared" si="62"/>
        <v>Catalogo principal</v>
      </c>
      <c r="H1014" s="43" t="s">
        <v>121</v>
      </c>
      <c r="I1014" s="37" t="s">
        <v>67</v>
      </c>
      <c r="J1014" t="s">
        <v>4785</v>
      </c>
      <c r="K1014" t="s">
        <v>40</v>
      </c>
      <c r="L1014" s="70" t="s">
        <v>21</v>
      </c>
      <c r="M1014" s="70" t="s">
        <v>4778</v>
      </c>
      <c r="N1014" s="37" t="s">
        <v>67</v>
      </c>
      <c r="O1014" s="37" t="s">
        <v>67</v>
      </c>
      <c r="P1014" s="37" t="s">
        <v>230</v>
      </c>
      <c r="Q1014" s="75" t="s">
        <v>1260</v>
      </c>
      <c r="R1014" t="s">
        <v>3696</v>
      </c>
      <c r="S1014" s="38">
        <v>3098</v>
      </c>
      <c r="T1014">
        <v>1</v>
      </c>
      <c r="U1014">
        <v>0</v>
      </c>
      <c r="V1014" s="43">
        <f>SUMIF(ResumenCotizacion!$C:$C,E1014,ResumenCotizacion!$P:$P)</f>
        <v>0</v>
      </c>
      <c r="W1014" s="68">
        <f>IF(H1014="USD",S1014*SolCotizacion!$J$18,S1014)</f>
        <v>12154972.02</v>
      </c>
      <c r="X1014" s="3">
        <f>ROUND(W1014/(1-VLOOKUP("Total porcentaje:",ResumenCotizacion!$F:$H,3,0)),2)</f>
        <v>13211926.109999999</v>
      </c>
      <c r="Y1014" s="3">
        <f t="shared" si="63"/>
        <v>0</v>
      </c>
    </row>
    <row r="1015" spans="1:25" ht="14.25" x14ac:dyDescent="0.2">
      <c r="A1015" s="18" t="str">
        <f t="shared" si="60"/>
        <v>Catalogo principalCSP ACADEMICO13219baa-468f-4eeb-bfaa-243216dbddca</v>
      </c>
      <c r="B1015" s="18" t="str">
        <f t="shared" si="61"/>
        <v>13219baa-468f-4eeb-bfaa-243216dbddcaCSP ACADEMICO</v>
      </c>
      <c r="C1015" s="18"/>
      <c r="D1015" t="s">
        <v>122</v>
      </c>
      <c r="E1015" t="s">
        <v>1270</v>
      </c>
      <c r="F1015" t="s">
        <v>1976</v>
      </c>
      <c r="G1015" s="18" t="str">
        <f t="shared" si="62"/>
        <v>Catalogo principal</v>
      </c>
      <c r="H1015" s="43" t="s">
        <v>121</v>
      </c>
      <c r="I1015" s="37" t="s">
        <v>67</v>
      </c>
      <c r="J1015" t="s">
        <v>1271</v>
      </c>
      <c r="K1015" t="s">
        <v>40</v>
      </c>
      <c r="L1015" s="70" t="s">
        <v>21</v>
      </c>
      <c r="M1015" s="70" t="s">
        <v>3966</v>
      </c>
      <c r="N1015" s="37" t="s">
        <v>67</v>
      </c>
      <c r="O1015" s="37" t="s">
        <v>67</v>
      </c>
      <c r="P1015" s="37" t="s">
        <v>1976</v>
      </c>
      <c r="Q1015" s="75" t="s">
        <v>1270</v>
      </c>
      <c r="R1015" t="s">
        <v>3691</v>
      </c>
      <c r="S1015" s="38">
        <v>2.4</v>
      </c>
      <c r="T1015">
        <v>1</v>
      </c>
      <c r="U1015">
        <v>0</v>
      </c>
      <c r="V1015" s="43">
        <f>SUMIF(ResumenCotizacion!$C:$C,E1015,ResumenCotizacion!$P:$P)</f>
        <v>0</v>
      </c>
      <c r="W1015" s="68">
        <f>IF(H1015="USD",S1015*SolCotizacion!$J$18,S1015)</f>
        <v>9416.3759999999984</v>
      </c>
      <c r="X1015" s="3">
        <f>ROUND(W1015/(1-VLOOKUP("Total porcentaje:",ResumenCotizacion!$F:$H,3,0)),2)</f>
        <v>10235.19</v>
      </c>
      <c r="Y1015" s="3">
        <f t="shared" si="63"/>
        <v>0</v>
      </c>
    </row>
    <row r="1016" spans="1:25" ht="14.25" x14ac:dyDescent="0.2">
      <c r="A1016" s="18" t="str">
        <f t="shared" si="60"/>
        <v>Catalogo principalCSP ACADEMICO31a690b0-3945-4adf-98ab-644e0a879b3f</v>
      </c>
      <c r="B1016" s="18" t="str">
        <f t="shared" si="61"/>
        <v>31a690b0-3945-4adf-98ab-644e0a879b3fCSP ACADEMICO</v>
      </c>
      <c r="C1016" s="18"/>
      <c r="D1016" t="s">
        <v>122</v>
      </c>
      <c r="E1016" t="s">
        <v>1272</v>
      </c>
      <c r="F1016" t="s">
        <v>1976</v>
      </c>
      <c r="G1016" s="18" t="str">
        <f t="shared" si="62"/>
        <v>Catalogo principal</v>
      </c>
      <c r="H1016" s="43" t="s">
        <v>121</v>
      </c>
      <c r="I1016" s="37" t="s">
        <v>67</v>
      </c>
      <c r="J1016" t="s">
        <v>1273</v>
      </c>
      <c r="K1016" t="s">
        <v>40</v>
      </c>
      <c r="L1016" s="70" t="s">
        <v>21</v>
      </c>
      <c r="M1016" s="70" t="s">
        <v>3966</v>
      </c>
      <c r="N1016" s="37" t="s">
        <v>67</v>
      </c>
      <c r="O1016" s="37" t="s">
        <v>67</v>
      </c>
      <c r="P1016" s="37" t="s">
        <v>1976</v>
      </c>
      <c r="Q1016" s="75" t="s">
        <v>1272</v>
      </c>
      <c r="R1016" t="s">
        <v>3691</v>
      </c>
      <c r="S1016" s="38">
        <v>1.8</v>
      </c>
      <c r="T1016">
        <v>1</v>
      </c>
      <c r="U1016">
        <v>0</v>
      </c>
      <c r="V1016" s="43">
        <f>SUMIF(ResumenCotizacion!$C:$C,E1016,ResumenCotizacion!$P:$P)</f>
        <v>0</v>
      </c>
      <c r="W1016" s="68">
        <f>IF(H1016="USD",S1016*SolCotizacion!$J$18,S1016)</f>
        <v>7062.2820000000002</v>
      </c>
      <c r="X1016" s="3">
        <f>ROUND(W1016/(1-VLOOKUP("Total porcentaje:",ResumenCotizacion!$F:$H,3,0)),2)</f>
        <v>7676.39</v>
      </c>
      <c r="Y1016" s="3">
        <f t="shared" si="63"/>
        <v>0</v>
      </c>
    </row>
    <row r="1017" spans="1:25" ht="14.25" x14ac:dyDescent="0.2">
      <c r="A1017" s="18" t="str">
        <f t="shared" si="60"/>
        <v>Catalogo principalCSP ACADEMICObeeafb06-d78c-45f4-9446-3fa6ebbc7803</v>
      </c>
      <c r="B1017" s="18" t="str">
        <f t="shared" si="61"/>
        <v>beeafb06-d78c-45f4-9446-3fa6ebbc7803CSP ACADEMICO</v>
      </c>
      <c r="C1017" s="18"/>
      <c r="D1017" t="s">
        <v>122</v>
      </c>
      <c r="E1017" t="s">
        <v>1274</v>
      </c>
      <c r="F1017" t="s">
        <v>1976</v>
      </c>
      <c r="G1017" s="18" t="str">
        <f t="shared" si="62"/>
        <v>Catalogo principal</v>
      </c>
      <c r="H1017" s="43" t="s">
        <v>121</v>
      </c>
      <c r="I1017" s="37" t="s">
        <v>67</v>
      </c>
      <c r="J1017" t="s">
        <v>1275</v>
      </c>
      <c r="K1017" t="s">
        <v>40</v>
      </c>
      <c r="L1017" s="70" t="s">
        <v>21</v>
      </c>
      <c r="M1017" s="70" t="s">
        <v>3966</v>
      </c>
      <c r="N1017" s="37" t="s">
        <v>67</v>
      </c>
      <c r="O1017" s="37" t="s">
        <v>67</v>
      </c>
      <c r="P1017" s="37" t="s">
        <v>1976</v>
      </c>
      <c r="Q1017" s="75" t="s">
        <v>1274</v>
      </c>
      <c r="R1017" t="s">
        <v>3691</v>
      </c>
      <c r="S1017" s="38">
        <v>82.5</v>
      </c>
      <c r="T1017">
        <v>1</v>
      </c>
      <c r="U1017">
        <v>0</v>
      </c>
      <c r="V1017" s="43">
        <f>SUMIF(ResumenCotizacion!$C:$C,E1017,ResumenCotizacion!$P:$P)</f>
        <v>0</v>
      </c>
      <c r="W1017" s="68">
        <f>IF(H1017="USD",S1017*SolCotizacion!$J$18,S1017)</f>
        <v>323687.92499999999</v>
      </c>
      <c r="X1017" s="3">
        <f>ROUND(W1017/(1-VLOOKUP("Total porcentaje:",ResumenCotizacion!$F:$H,3,0)),2)</f>
        <v>351834.7</v>
      </c>
      <c r="Y1017" s="3">
        <f t="shared" si="63"/>
        <v>0</v>
      </c>
    </row>
    <row r="1018" spans="1:25" ht="14.25" x14ac:dyDescent="0.2">
      <c r="A1018" s="18" t="str">
        <f t="shared" si="60"/>
        <v>Catalogo principalCSP ACADEMICO711e2441-673c-4322-947c-ce2eb8035605</v>
      </c>
      <c r="B1018" s="18" t="str">
        <f t="shared" si="61"/>
        <v>711e2441-673c-4322-947c-ce2eb8035605CSP ACADEMICO</v>
      </c>
      <c r="C1018" s="18"/>
      <c r="D1018" t="s">
        <v>122</v>
      </c>
      <c r="E1018" s="83" t="s">
        <v>1276</v>
      </c>
      <c r="F1018" t="s">
        <v>1976</v>
      </c>
      <c r="G1018" s="18" t="str">
        <f t="shared" si="62"/>
        <v>Catalogo principal</v>
      </c>
      <c r="H1018" s="43" t="s">
        <v>121</v>
      </c>
      <c r="I1018" s="37" t="s">
        <v>67</v>
      </c>
      <c r="J1018" t="s">
        <v>1277</v>
      </c>
      <c r="K1018" t="s">
        <v>40</v>
      </c>
      <c r="L1018" s="70" t="s">
        <v>21</v>
      </c>
      <c r="M1018" s="70" t="s">
        <v>3966</v>
      </c>
      <c r="N1018" s="37" t="s">
        <v>67</v>
      </c>
      <c r="O1018" s="37" t="s">
        <v>67</v>
      </c>
      <c r="P1018" s="37" t="s">
        <v>1976</v>
      </c>
      <c r="Q1018" s="75" t="s">
        <v>1276</v>
      </c>
      <c r="R1018" t="s">
        <v>3691</v>
      </c>
      <c r="S1018" s="38">
        <v>55</v>
      </c>
      <c r="T1018">
        <v>1</v>
      </c>
      <c r="U1018">
        <v>0</v>
      </c>
      <c r="V1018" s="43">
        <f>SUMIF(ResumenCotizacion!$C:$C,E1018,ResumenCotizacion!$P:$P)</f>
        <v>0</v>
      </c>
      <c r="W1018" s="68">
        <f>IF(H1018="USD",S1018*SolCotizacion!$J$18,S1018)</f>
        <v>215791.94999999998</v>
      </c>
      <c r="X1018" s="3">
        <f>ROUND(W1018/(1-VLOOKUP("Total porcentaje:",ResumenCotizacion!$F:$H,3,0)),2)</f>
        <v>234556.47</v>
      </c>
      <c r="Y1018" s="3">
        <f t="shared" si="63"/>
        <v>0</v>
      </c>
    </row>
    <row r="1019" spans="1:25" ht="14.25" x14ac:dyDescent="0.2">
      <c r="A1019" s="18" t="str">
        <f t="shared" si="60"/>
        <v>Catalogo principalCSP ACADEMICO3a773ce4-8a93-4da7-a966-fdf8a41b4887</v>
      </c>
      <c r="B1019" s="18" t="str">
        <f t="shared" si="61"/>
        <v>3a773ce4-8a93-4da7-a966-fdf8a41b4887CSP ACADEMICO</v>
      </c>
      <c r="C1019" s="18"/>
      <c r="D1019" t="s">
        <v>122</v>
      </c>
      <c r="E1019" t="s">
        <v>1278</v>
      </c>
      <c r="F1019" t="s">
        <v>1976</v>
      </c>
      <c r="G1019" s="18" t="str">
        <f t="shared" si="62"/>
        <v>Catalogo principal</v>
      </c>
      <c r="H1019" s="43" t="s">
        <v>121</v>
      </c>
      <c r="I1019" s="37" t="s">
        <v>67</v>
      </c>
      <c r="J1019" t="s">
        <v>1279</v>
      </c>
      <c r="K1019" t="s">
        <v>40</v>
      </c>
      <c r="L1019" s="70" t="s">
        <v>21</v>
      </c>
      <c r="M1019" s="70" t="s">
        <v>3966</v>
      </c>
      <c r="N1019" s="37" t="s">
        <v>67</v>
      </c>
      <c r="O1019" s="37" t="s">
        <v>67</v>
      </c>
      <c r="P1019" s="37" t="s">
        <v>1976</v>
      </c>
      <c r="Q1019" s="75" t="s">
        <v>1278</v>
      </c>
      <c r="R1019" t="s">
        <v>3691</v>
      </c>
      <c r="S1019" s="38">
        <v>550</v>
      </c>
      <c r="T1019">
        <v>1</v>
      </c>
      <c r="U1019">
        <v>0</v>
      </c>
      <c r="V1019" s="43">
        <f>SUMIF(ResumenCotizacion!$C:$C,E1019,ResumenCotizacion!$P:$P)</f>
        <v>0</v>
      </c>
      <c r="W1019" s="68">
        <f>IF(H1019="USD",S1019*SolCotizacion!$J$18,S1019)</f>
        <v>2157919.5</v>
      </c>
      <c r="X1019" s="3">
        <f>ROUND(W1019/(1-VLOOKUP("Total porcentaje:",ResumenCotizacion!$F:$H,3,0)),2)</f>
        <v>2345564.67</v>
      </c>
      <c r="Y1019" s="3">
        <f t="shared" si="63"/>
        <v>0</v>
      </c>
    </row>
    <row r="1020" spans="1:25" ht="14.25" x14ac:dyDescent="0.2">
      <c r="A1020" s="18" t="str">
        <f t="shared" si="60"/>
        <v>Catalogo principalCSP ACADEMICO5d4547df-6872-4bbd-93b7-e63b1cb07792</v>
      </c>
      <c r="B1020" s="18" t="str">
        <f t="shared" si="61"/>
        <v>5d4547df-6872-4bbd-93b7-e63b1cb07792CSP ACADEMICO</v>
      </c>
      <c r="C1020" s="18"/>
      <c r="D1020" t="s">
        <v>122</v>
      </c>
      <c r="E1020" t="s">
        <v>1280</v>
      </c>
      <c r="F1020" t="s">
        <v>1976</v>
      </c>
      <c r="G1020" s="18" t="str">
        <f t="shared" si="62"/>
        <v>Catalogo principal</v>
      </c>
      <c r="H1020" s="43" t="s">
        <v>121</v>
      </c>
      <c r="I1020" s="37" t="s">
        <v>67</v>
      </c>
      <c r="J1020" t="s">
        <v>1281</v>
      </c>
      <c r="K1020" t="s">
        <v>40</v>
      </c>
      <c r="L1020" s="70" t="s">
        <v>21</v>
      </c>
      <c r="M1020" s="70" t="s">
        <v>3966</v>
      </c>
      <c r="N1020" s="37" t="s">
        <v>67</v>
      </c>
      <c r="O1020" s="37" t="s">
        <v>67</v>
      </c>
      <c r="P1020" s="37" t="s">
        <v>1976</v>
      </c>
      <c r="Q1020" s="75" t="s">
        <v>1280</v>
      </c>
      <c r="R1020" t="s">
        <v>3691</v>
      </c>
      <c r="S1020" s="38">
        <v>82.5</v>
      </c>
      <c r="T1020">
        <v>1</v>
      </c>
      <c r="U1020">
        <v>0</v>
      </c>
      <c r="V1020" s="43">
        <f>SUMIF(ResumenCotizacion!$C:$C,E1020,ResumenCotizacion!$P:$P)</f>
        <v>0</v>
      </c>
      <c r="W1020" s="68">
        <f>IF(H1020="USD",S1020*SolCotizacion!$J$18,S1020)</f>
        <v>323687.92499999999</v>
      </c>
      <c r="X1020" s="3">
        <f>ROUND(W1020/(1-VLOOKUP("Total porcentaje:",ResumenCotizacion!$F:$H,3,0)),2)</f>
        <v>351834.7</v>
      </c>
      <c r="Y1020" s="3">
        <f t="shared" si="63"/>
        <v>0</v>
      </c>
    </row>
    <row r="1021" spans="1:25" ht="14.25" x14ac:dyDescent="0.2">
      <c r="A1021" s="18" t="str">
        <f t="shared" si="60"/>
        <v>Catalogo principalCSP ACADEMICO2d912aad-bd09-4b66-87dc-ca75f2a5ef48</v>
      </c>
      <c r="B1021" s="18" t="str">
        <f t="shared" si="61"/>
        <v>2d912aad-bd09-4b66-87dc-ca75f2a5ef48CSP ACADEMICO</v>
      </c>
      <c r="C1021" s="18"/>
      <c r="D1021" t="s">
        <v>122</v>
      </c>
      <c r="E1021" t="s">
        <v>1282</v>
      </c>
      <c r="F1021" t="s">
        <v>1976</v>
      </c>
      <c r="G1021" s="18" t="str">
        <f t="shared" si="62"/>
        <v>Catalogo principal</v>
      </c>
      <c r="H1021" s="43" t="s">
        <v>121</v>
      </c>
      <c r="I1021" s="37" t="s">
        <v>67</v>
      </c>
      <c r="J1021" t="s">
        <v>1283</v>
      </c>
      <c r="K1021" t="s">
        <v>40</v>
      </c>
      <c r="L1021" s="70" t="s">
        <v>21</v>
      </c>
      <c r="M1021" s="70" t="s">
        <v>3966</v>
      </c>
      <c r="N1021" s="37" t="s">
        <v>67</v>
      </c>
      <c r="O1021" s="37" t="s">
        <v>67</v>
      </c>
      <c r="P1021" s="37" t="s">
        <v>1976</v>
      </c>
      <c r="Q1021" s="75" t="s">
        <v>1282</v>
      </c>
      <c r="R1021" t="s">
        <v>3691</v>
      </c>
      <c r="S1021" s="38">
        <v>55</v>
      </c>
      <c r="T1021">
        <v>1</v>
      </c>
      <c r="U1021">
        <v>0</v>
      </c>
      <c r="V1021" s="43">
        <f>SUMIF(ResumenCotizacion!$C:$C,E1021,ResumenCotizacion!$P:$P)</f>
        <v>0</v>
      </c>
      <c r="W1021" s="68">
        <f>IF(H1021="USD",S1021*SolCotizacion!$J$18,S1021)</f>
        <v>215791.94999999998</v>
      </c>
      <c r="X1021" s="3">
        <f>ROUND(W1021/(1-VLOOKUP("Total porcentaje:",ResumenCotizacion!$F:$H,3,0)),2)</f>
        <v>234556.47</v>
      </c>
      <c r="Y1021" s="3">
        <f t="shared" si="63"/>
        <v>0</v>
      </c>
    </row>
    <row r="1022" spans="1:25" ht="14.25" x14ac:dyDescent="0.2">
      <c r="A1022" s="18" t="str">
        <f t="shared" si="60"/>
        <v>Catalogo principalCSP ACADEMICO1bc4f992-eda4-4a90-8628-ec35b5279e0e</v>
      </c>
      <c r="B1022" s="18" t="str">
        <f t="shared" si="61"/>
        <v>1bc4f992-eda4-4a90-8628-ec35b5279e0eCSP ACADEMICO</v>
      </c>
      <c r="C1022" s="18"/>
      <c r="D1022" t="s">
        <v>122</v>
      </c>
      <c r="E1022" t="s">
        <v>1284</v>
      </c>
      <c r="F1022" t="s">
        <v>1976</v>
      </c>
      <c r="G1022" s="18" t="str">
        <f t="shared" si="62"/>
        <v>Catalogo principal</v>
      </c>
      <c r="H1022" s="43" t="s">
        <v>121</v>
      </c>
      <c r="I1022" s="37" t="s">
        <v>67</v>
      </c>
      <c r="J1022" t="s">
        <v>1285</v>
      </c>
      <c r="K1022" t="s">
        <v>40</v>
      </c>
      <c r="L1022" s="70" t="s">
        <v>21</v>
      </c>
      <c r="M1022" s="70" t="s">
        <v>3966</v>
      </c>
      <c r="N1022" s="37" t="s">
        <v>67</v>
      </c>
      <c r="O1022" s="37" t="s">
        <v>67</v>
      </c>
      <c r="P1022" s="37" t="s">
        <v>1976</v>
      </c>
      <c r="Q1022" s="75" t="s">
        <v>1284</v>
      </c>
      <c r="R1022" t="s">
        <v>3691</v>
      </c>
      <c r="S1022" s="38">
        <v>550</v>
      </c>
      <c r="T1022">
        <v>1</v>
      </c>
      <c r="U1022">
        <v>0</v>
      </c>
      <c r="V1022" s="43">
        <f>SUMIF(ResumenCotizacion!$C:$C,E1022,ResumenCotizacion!$P:$P)</f>
        <v>0</v>
      </c>
      <c r="W1022" s="68">
        <f>IF(H1022="USD",S1022*SolCotizacion!$J$18,S1022)</f>
        <v>2157919.5</v>
      </c>
      <c r="X1022" s="3">
        <f>ROUND(W1022/(1-VLOOKUP("Total porcentaje:",ResumenCotizacion!$F:$H,3,0)),2)</f>
        <v>2345564.67</v>
      </c>
      <c r="Y1022" s="3">
        <f t="shared" si="63"/>
        <v>0</v>
      </c>
    </row>
    <row r="1023" spans="1:25" ht="14.25" x14ac:dyDescent="0.2">
      <c r="A1023" s="18" t="str">
        <f t="shared" si="60"/>
        <v>Catalogo principalCSP ACADEMICO802036f3-f638-4959-b9cd-781910dba0d7</v>
      </c>
      <c r="B1023" s="18" t="str">
        <f t="shared" si="61"/>
        <v>802036f3-f638-4959-b9cd-781910dba0d7CSP ACADEMICO</v>
      </c>
      <c r="C1023" s="18"/>
      <c r="D1023" t="s">
        <v>122</v>
      </c>
      <c r="E1023" t="s">
        <v>1286</v>
      </c>
      <c r="F1023" t="s">
        <v>1976</v>
      </c>
      <c r="G1023" s="18" t="str">
        <f t="shared" si="62"/>
        <v>Catalogo principal</v>
      </c>
      <c r="H1023" s="43" t="s">
        <v>121</v>
      </c>
      <c r="I1023" s="37" t="s">
        <v>67</v>
      </c>
      <c r="J1023" t="s">
        <v>1287</v>
      </c>
      <c r="K1023" t="s">
        <v>40</v>
      </c>
      <c r="L1023" s="70" t="s">
        <v>21</v>
      </c>
      <c r="M1023" s="70" t="s">
        <v>3966</v>
      </c>
      <c r="N1023" s="37" t="s">
        <v>67</v>
      </c>
      <c r="O1023" s="37" t="s">
        <v>67</v>
      </c>
      <c r="P1023" s="37" t="s">
        <v>1976</v>
      </c>
      <c r="Q1023" s="75" t="s">
        <v>1286</v>
      </c>
      <c r="R1023" t="s">
        <v>3691</v>
      </c>
      <c r="S1023" s="38">
        <v>82.5</v>
      </c>
      <c r="T1023">
        <v>1</v>
      </c>
      <c r="U1023">
        <v>0</v>
      </c>
      <c r="V1023" s="43">
        <f>SUMIF(ResumenCotizacion!$C:$C,E1023,ResumenCotizacion!$P:$P)</f>
        <v>0</v>
      </c>
      <c r="W1023" s="68">
        <f>IF(H1023="USD",S1023*SolCotizacion!$J$18,S1023)</f>
        <v>323687.92499999999</v>
      </c>
      <c r="X1023" s="3">
        <f>ROUND(W1023/(1-VLOOKUP("Total porcentaje:",ResumenCotizacion!$F:$H,3,0)),2)</f>
        <v>351834.7</v>
      </c>
      <c r="Y1023" s="3">
        <f t="shared" si="63"/>
        <v>0</v>
      </c>
    </row>
    <row r="1024" spans="1:25" ht="14.25" x14ac:dyDescent="0.2">
      <c r="A1024" s="18" t="str">
        <f t="shared" si="60"/>
        <v>Catalogo principalCSP ACADEMICOa7c8ecde-9e3d-412d-8657-45ab025e8260</v>
      </c>
      <c r="B1024" s="18" t="str">
        <f t="shared" si="61"/>
        <v>a7c8ecde-9e3d-412d-8657-45ab025e8260CSP ACADEMICO</v>
      </c>
      <c r="C1024" s="18"/>
      <c r="D1024" t="s">
        <v>122</v>
      </c>
      <c r="E1024" t="s">
        <v>1288</v>
      </c>
      <c r="F1024" t="s">
        <v>1976</v>
      </c>
      <c r="G1024" s="18" t="str">
        <f t="shared" si="62"/>
        <v>Catalogo principal</v>
      </c>
      <c r="H1024" s="43" t="s">
        <v>121</v>
      </c>
      <c r="I1024" s="37" t="s">
        <v>67</v>
      </c>
      <c r="J1024" t="s">
        <v>1289</v>
      </c>
      <c r="K1024" t="s">
        <v>40</v>
      </c>
      <c r="L1024" s="70" t="s">
        <v>21</v>
      </c>
      <c r="M1024" s="70" t="s">
        <v>3966</v>
      </c>
      <c r="N1024" s="37" t="s">
        <v>67</v>
      </c>
      <c r="O1024" s="37" t="s">
        <v>67</v>
      </c>
      <c r="P1024" s="37" t="s">
        <v>1976</v>
      </c>
      <c r="Q1024" s="75" t="s">
        <v>1288</v>
      </c>
      <c r="R1024" t="s">
        <v>3691</v>
      </c>
      <c r="S1024" s="38">
        <v>55</v>
      </c>
      <c r="T1024">
        <v>1</v>
      </c>
      <c r="U1024">
        <v>0</v>
      </c>
      <c r="V1024" s="43">
        <f>SUMIF(ResumenCotizacion!$C:$C,E1024,ResumenCotizacion!$P:$P)</f>
        <v>0</v>
      </c>
      <c r="W1024" s="68">
        <f>IF(H1024="USD",S1024*SolCotizacion!$J$18,S1024)</f>
        <v>215791.94999999998</v>
      </c>
      <c r="X1024" s="3">
        <f>ROUND(W1024/(1-VLOOKUP("Total porcentaje:",ResumenCotizacion!$F:$H,3,0)),2)</f>
        <v>234556.47</v>
      </c>
      <c r="Y1024" s="3">
        <f t="shared" si="63"/>
        <v>0</v>
      </c>
    </row>
    <row r="1025" spans="1:25" ht="14.25" x14ac:dyDescent="0.2">
      <c r="A1025" s="18" t="str">
        <f t="shared" si="60"/>
        <v>Catalogo principalCSP ACADEMICOc630aa52-f084-42fb-b8b6-667e2f7e8030</v>
      </c>
      <c r="B1025" s="18" t="str">
        <f t="shared" si="61"/>
        <v>c630aa52-f084-42fb-b8b6-667e2f7e8030CSP ACADEMICO</v>
      </c>
      <c r="C1025" s="18"/>
      <c r="D1025" t="s">
        <v>122</v>
      </c>
      <c r="E1025" t="s">
        <v>1290</v>
      </c>
      <c r="F1025" t="s">
        <v>1976</v>
      </c>
      <c r="G1025" s="18" t="str">
        <f t="shared" si="62"/>
        <v>Catalogo principal</v>
      </c>
      <c r="H1025" s="43" t="s">
        <v>121</v>
      </c>
      <c r="I1025" s="37" t="s">
        <v>67</v>
      </c>
      <c r="J1025" t="s">
        <v>1291</v>
      </c>
      <c r="K1025" t="s">
        <v>40</v>
      </c>
      <c r="L1025" s="70" t="s">
        <v>21</v>
      </c>
      <c r="M1025" s="70" t="s">
        <v>3966</v>
      </c>
      <c r="N1025" s="37" t="s">
        <v>67</v>
      </c>
      <c r="O1025" s="37" t="s">
        <v>67</v>
      </c>
      <c r="P1025" s="37" t="s">
        <v>1976</v>
      </c>
      <c r="Q1025" s="75" t="s">
        <v>1290</v>
      </c>
      <c r="R1025" t="s">
        <v>3691</v>
      </c>
      <c r="S1025" s="38">
        <v>550</v>
      </c>
      <c r="T1025">
        <v>1</v>
      </c>
      <c r="U1025">
        <v>0</v>
      </c>
      <c r="V1025" s="43">
        <f>SUMIF(ResumenCotizacion!$C:$C,E1025,ResumenCotizacion!$P:$P)</f>
        <v>0</v>
      </c>
      <c r="W1025" s="68">
        <f>IF(H1025="USD",S1025*SolCotizacion!$J$18,S1025)</f>
        <v>2157919.5</v>
      </c>
      <c r="X1025" s="3">
        <f>ROUND(W1025/(1-VLOOKUP("Total porcentaje:",ResumenCotizacion!$F:$H,3,0)),2)</f>
        <v>2345564.67</v>
      </c>
      <c r="Y1025" s="3">
        <f t="shared" si="63"/>
        <v>0</v>
      </c>
    </row>
    <row r="1026" spans="1:25" ht="14.25" x14ac:dyDescent="0.2">
      <c r="A1026" s="18" t="str">
        <f t="shared" si="60"/>
        <v>Catalogo principalCSP ACADEMICOec85264a-bee0-4390-90d1-5e6d2d5d0f75</v>
      </c>
      <c r="B1026" s="18" t="str">
        <f t="shared" si="61"/>
        <v>ec85264a-bee0-4390-90d1-5e6d2d5d0f75CSP ACADEMICO</v>
      </c>
      <c r="C1026" s="18"/>
      <c r="D1026" t="s">
        <v>122</v>
      </c>
      <c r="E1026" t="s">
        <v>1292</v>
      </c>
      <c r="F1026" t="s">
        <v>1976</v>
      </c>
      <c r="G1026" s="18" t="str">
        <f t="shared" si="62"/>
        <v>Catalogo principal</v>
      </c>
      <c r="H1026" s="43" t="s">
        <v>121</v>
      </c>
      <c r="I1026" s="37" t="s">
        <v>67</v>
      </c>
      <c r="J1026" t="s">
        <v>1293</v>
      </c>
      <c r="K1026" t="s">
        <v>40</v>
      </c>
      <c r="L1026" s="70" t="s">
        <v>21</v>
      </c>
      <c r="M1026" s="70" t="s">
        <v>3966</v>
      </c>
      <c r="N1026" s="37" t="s">
        <v>67</v>
      </c>
      <c r="O1026" s="37" t="s">
        <v>67</v>
      </c>
      <c r="P1026" s="37" t="s">
        <v>1976</v>
      </c>
      <c r="Q1026" s="75" t="s">
        <v>1292</v>
      </c>
      <c r="R1026" t="s">
        <v>3691</v>
      </c>
      <c r="S1026" s="38">
        <v>74.3</v>
      </c>
      <c r="T1026">
        <v>1</v>
      </c>
      <c r="U1026">
        <v>0</v>
      </c>
      <c r="V1026" s="43">
        <f>SUMIF(ResumenCotizacion!$C:$C,E1026,ResumenCotizacion!$P:$P)</f>
        <v>0</v>
      </c>
      <c r="W1026" s="68">
        <f>IF(H1026="USD",S1026*SolCotizacion!$J$18,S1026)</f>
        <v>291515.30699999997</v>
      </c>
      <c r="X1026" s="3">
        <f>ROUND(W1026/(1-VLOOKUP("Total porcentaje:",ResumenCotizacion!$F:$H,3,0)),2)</f>
        <v>316864.46000000002</v>
      </c>
      <c r="Y1026" s="3">
        <f t="shared" si="63"/>
        <v>0</v>
      </c>
    </row>
    <row r="1027" spans="1:25" ht="14.25" x14ac:dyDescent="0.2">
      <c r="A1027" s="18" t="str">
        <f t="shared" ref="A1027:A1090" si="64">D1027&amp;F1027&amp;E1027</f>
        <v>Catalogo principalCSP ACADEMICOe0fbdbc4-beb2-4245-9a33-779747ac88a3</v>
      </c>
      <c r="B1027" s="18" t="str">
        <f t="shared" ref="B1027:B1090" si="65">E1027&amp;F1027</f>
        <v>e0fbdbc4-beb2-4245-9a33-779747ac88a3CSP ACADEMICO</v>
      </c>
      <c r="C1027" s="18"/>
      <c r="D1027" t="s">
        <v>122</v>
      </c>
      <c r="E1027" t="s">
        <v>1294</v>
      </c>
      <c r="F1027" t="s">
        <v>1976</v>
      </c>
      <c r="G1027" s="18" t="str">
        <f t="shared" ref="G1027:G1090" si="66">D1027</f>
        <v>Catalogo principal</v>
      </c>
      <c r="H1027" s="43" t="s">
        <v>121</v>
      </c>
      <c r="I1027" s="37" t="s">
        <v>67</v>
      </c>
      <c r="J1027" t="s">
        <v>1295</v>
      </c>
      <c r="K1027" t="s">
        <v>40</v>
      </c>
      <c r="L1027" s="70" t="s">
        <v>21</v>
      </c>
      <c r="M1027" s="70" t="s">
        <v>3966</v>
      </c>
      <c r="N1027" s="37" t="s">
        <v>67</v>
      </c>
      <c r="O1027" s="37" t="s">
        <v>67</v>
      </c>
      <c r="P1027" s="37" t="s">
        <v>1976</v>
      </c>
      <c r="Q1027" s="75" t="s">
        <v>1294</v>
      </c>
      <c r="R1027" t="s">
        <v>3691</v>
      </c>
      <c r="S1027" s="38">
        <v>54</v>
      </c>
      <c r="T1027">
        <v>1</v>
      </c>
      <c r="U1027">
        <v>0</v>
      </c>
      <c r="V1027" s="43">
        <f>SUMIF(ResumenCotizacion!$C:$C,E1027,ResumenCotizacion!$P:$P)</f>
        <v>0</v>
      </c>
      <c r="W1027" s="68">
        <f>IF(H1027="USD",S1027*SolCotizacion!$J$18,S1027)</f>
        <v>211868.46</v>
      </c>
      <c r="X1027" s="3">
        <f>ROUND(W1027/(1-VLOOKUP("Total porcentaje:",ResumenCotizacion!$F:$H,3,0)),2)</f>
        <v>230291.8</v>
      </c>
      <c r="Y1027" s="3">
        <f t="shared" ref="Y1027:Y1090" si="67">V1027*X1027</f>
        <v>0</v>
      </c>
    </row>
    <row r="1028" spans="1:25" ht="14.25" x14ac:dyDescent="0.2">
      <c r="A1028" s="18" t="str">
        <f t="shared" si="64"/>
        <v>Catalogo principalCSP ACADEMICO0e9552f2-3ef7-4ed1-bac0-2cce1308b21b</v>
      </c>
      <c r="B1028" s="18" t="str">
        <f t="shared" si="65"/>
        <v>0e9552f2-3ef7-4ed1-bac0-2cce1308b21bCSP ACADEMICO</v>
      </c>
      <c r="C1028" s="18"/>
      <c r="D1028" t="s">
        <v>122</v>
      </c>
      <c r="E1028" s="83" t="s">
        <v>1296</v>
      </c>
      <c r="F1028" t="s">
        <v>1976</v>
      </c>
      <c r="G1028" s="18" t="str">
        <f t="shared" si="66"/>
        <v>Catalogo principal</v>
      </c>
      <c r="H1028" s="43" t="s">
        <v>121</v>
      </c>
      <c r="I1028" s="37" t="s">
        <v>67</v>
      </c>
      <c r="J1028" t="s">
        <v>1297</v>
      </c>
      <c r="K1028" t="s">
        <v>40</v>
      </c>
      <c r="L1028" s="70" t="s">
        <v>21</v>
      </c>
      <c r="M1028" s="70" t="s">
        <v>3966</v>
      </c>
      <c r="N1028" s="37" t="s">
        <v>67</v>
      </c>
      <c r="O1028" s="37" t="s">
        <v>67</v>
      </c>
      <c r="P1028" s="37" t="s">
        <v>1976</v>
      </c>
      <c r="Q1028" s="75" t="s">
        <v>1296</v>
      </c>
      <c r="R1028" t="s">
        <v>3691</v>
      </c>
      <c r="S1028" s="38">
        <v>5.8</v>
      </c>
      <c r="T1028">
        <v>1</v>
      </c>
      <c r="U1028">
        <v>0</v>
      </c>
      <c r="V1028" s="43">
        <f>SUMIF(ResumenCotizacion!$C:$C,E1028,ResumenCotizacion!$P:$P)</f>
        <v>0</v>
      </c>
      <c r="W1028" s="68">
        <f>IF(H1028="USD",S1028*SolCotizacion!$J$18,S1028)</f>
        <v>22756.241999999998</v>
      </c>
      <c r="X1028" s="3">
        <f>ROUND(W1028/(1-VLOOKUP("Total porcentaje:",ResumenCotizacion!$F:$H,3,0)),2)</f>
        <v>24735.05</v>
      </c>
      <c r="Y1028" s="3">
        <f t="shared" si="67"/>
        <v>0</v>
      </c>
    </row>
    <row r="1029" spans="1:25" ht="14.25" x14ac:dyDescent="0.2">
      <c r="A1029" s="18" t="str">
        <f t="shared" si="64"/>
        <v>Catalogo principalCSP ACADEMICO72da854c-7a82-4462-9aff-8cc32763fa21</v>
      </c>
      <c r="B1029" s="18" t="str">
        <f t="shared" si="65"/>
        <v>72da854c-7a82-4462-9aff-8cc32763fa21CSP ACADEMICO</v>
      </c>
      <c r="C1029" s="18"/>
      <c r="D1029" t="s">
        <v>122</v>
      </c>
      <c r="E1029" t="s">
        <v>1298</v>
      </c>
      <c r="F1029" t="s">
        <v>1976</v>
      </c>
      <c r="G1029" s="18" t="str">
        <f t="shared" si="66"/>
        <v>Catalogo principal</v>
      </c>
      <c r="H1029" s="43" t="s">
        <v>121</v>
      </c>
      <c r="I1029" s="37" t="s">
        <v>67</v>
      </c>
      <c r="J1029" t="s">
        <v>1299</v>
      </c>
      <c r="K1029" t="s">
        <v>40</v>
      </c>
      <c r="L1029" s="70" t="s">
        <v>21</v>
      </c>
      <c r="M1029" s="70" t="s">
        <v>3966</v>
      </c>
      <c r="N1029" s="37" t="s">
        <v>67</v>
      </c>
      <c r="O1029" s="37" t="s">
        <v>67</v>
      </c>
      <c r="P1029" s="37" t="s">
        <v>1976</v>
      </c>
      <c r="Q1029" s="75" t="s">
        <v>1298</v>
      </c>
      <c r="R1029" t="s">
        <v>3691</v>
      </c>
      <c r="S1029" s="38">
        <v>4.3</v>
      </c>
      <c r="T1029">
        <v>1</v>
      </c>
      <c r="U1029">
        <v>0</v>
      </c>
      <c r="V1029" s="43">
        <f>SUMIF(ResumenCotizacion!$C:$C,E1029,ResumenCotizacion!$P:$P)</f>
        <v>0</v>
      </c>
      <c r="W1029" s="68">
        <f>IF(H1029="USD",S1029*SolCotizacion!$J$18,S1029)</f>
        <v>16871.006999999998</v>
      </c>
      <c r="X1029" s="3">
        <f>ROUND(W1029/(1-VLOOKUP("Total porcentaje:",ResumenCotizacion!$F:$H,3,0)),2)</f>
        <v>18338.05</v>
      </c>
      <c r="Y1029" s="3">
        <f t="shared" si="67"/>
        <v>0</v>
      </c>
    </row>
    <row r="1030" spans="1:25" ht="14.25" x14ac:dyDescent="0.2">
      <c r="A1030" s="18" t="str">
        <f t="shared" si="64"/>
        <v>Catalogo principalCSP ACADEMICO7e16efcb-382c-43aa-96b6-0547f5014c4b</v>
      </c>
      <c r="B1030" s="18" t="str">
        <f t="shared" si="65"/>
        <v>7e16efcb-382c-43aa-96b6-0547f5014c4bCSP ACADEMICO</v>
      </c>
      <c r="C1030" s="18"/>
      <c r="D1030" t="s">
        <v>122</v>
      </c>
      <c r="E1030" t="s">
        <v>886</v>
      </c>
      <c r="F1030" t="s">
        <v>1976</v>
      </c>
      <c r="G1030" s="18" t="str">
        <f t="shared" si="66"/>
        <v>Catalogo principal</v>
      </c>
      <c r="H1030" s="43" t="s">
        <v>121</v>
      </c>
      <c r="I1030" s="37" t="s">
        <v>67</v>
      </c>
      <c r="J1030" t="s">
        <v>1128</v>
      </c>
      <c r="K1030" t="s">
        <v>40</v>
      </c>
      <c r="L1030" s="70" t="s">
        <v>21</v>
      </c>
      <c r="M1030" s="70" t="s">
        <v>3966</v>
      </c>
      <c r="N1030" s="37" t="s">
        <v>67</v>
      </c>
      <c r="O1030" s="37" t="s">
        <v>67</v>
      </c>
      <c r="P1030" s="37" t="s">
        <v>1976</v>
      </c>
      <c r="Q1030" s="75" t="s">
        <v>886</v>
      </c>
      <c r="R1030" t="s">
        <v>3691</v>
      </c>
      <c r="S1030" s="38">
        <v>10.8</v>
      </c>
      <c r="T1030">
        <v>1</v>
      </c>
      <c r="U1030">
        <v>0</v>
      </c>
      <c r="V1030" s="43">
        <f>SUMIF(ResumenCotizacion!$C:$C,E1030,ResumenCotizacion!$P:$P)</f>
        <v>0</v>
      </c>
      <c r="W1030" s="68">
        <f>IF(H1030="USD",S1030*SolCotizacion!$J$18,S1030)</f>
        <v>42373.692000000003</v>
      </c>
      <c r="X1030" s="3">
        <f>ROUND(W1030/(1-VLOOKUP("Total porcentaje:",ResumenCotizacion!$F:$H,3,0)),2)</f>
        <v>46058.36</v>
      </c>
      <c r="Y1030" s="3">
        <f t="shared" si="67"/>
        <v>0</v>
      </c>
    </row>
    <row r="1031" spans="1:25" ht="14.25" x14ac:dyDescent="0.2">
      <c r="A1031" s="18" t="str">
        <f t="shared" si="64"/>
        <v>Catalogo principalCSP ACADEMICO8f69e39d-0739-4a4f-897f-6f5da951ae03</v>
      </c>
      <c r="B1031" s="18" t="str">
        <f t="shared" si="65"/>
        <v>8f69e39d-0739-4a4f-897f-6f5da951ae03CSP ACADEMICO</v>
      </c>
      <c r="C1031" s="18"/>
      <c r="D1031" t="s">
        <v>122</v>
      </c>
      <c r="E1031" t="s">
        <v>887</v>
      </c>
      <c r="F1031" t="s">
        <v>1976</v>
      </c>
      <c r="G1031" s="18" t="str">
        <f t="shared" si="66"/>
        <v>Catalogo principal</v>
      </c>
      <c r="H1031" s="43" t="s">
        <v>121</v>
      </c>
      <c r="I1031" s="37" t="s">
        <v>67</v>
      </c>
      <c r="J1031" t="s">
        <v>1129</v>
      </c>
      <c r="K1031" t="s">
        <v>40</v>
      </c>
      <c r="L1031" s="70" t="s">
        <v>21</v>
      </c>
      <c r="M1031" s="70" t="s">
        <v>3966</v>
      </c>
      <c r="N1031" s="37" t="s">
        <v>67</v>
      </c>
      <c r="O1031" s="37" t="s">
        <v>67</v>
      </c>
      <c r="P1031" s="37" t="s">
        <v>1976</v>
      </c>
      <c r="Q1031" s="75" t="s">
        <v>887</v>
      </c>
      <c r="R1031" t="s">
        <v>3691</v>
      </c>
      <c r="S1031" s="38">
        <v>8</v>
      </c>
      <c r="T1031">
        <v>1</v>
      </c>
      <c r="U1031">
        <v>0</v>
      </c>
      <c r="V1031" s="43">
        <f>SUMIF(ResumenCotizacion!$C:$C,E1031,ResumenCotizacion!$P:$P)</f>
        <v>0</v>
      </c>
      <c r="W1031" s="68">
        <f>IF(H1031="USD",S1031*SolCotizacion!$J$18,S1031)</f>
        <v>31387.919999999998</v>
      </c>
      <c r="X1031" s="3">
        <f>ROUND(W1031/(1-VLOOKUP("Total porcentaje:",ResumenCotizacion!$F:$H,3,0)),2)</f>
        <v>34117.300000000003</v>
      </c>
      <c r="Y1031" s="3">
        <f t="shared" si="67"/>
        <v>0</v>
      </c>
    </row>
    <row r="1032" spans="1:25" ht="14.25" x14ac:dyDescent="0.2">
      <c r="A1032" s="18" t="str">
        <f t="shared" si="64"/>
        <v>Catalogo principalCSP ACADEMICOa5676fc6-38bb-4f91-9618-81a0c9465a6f</v>
      </c>
      <c r="B1032" s="18" t="str">
        <f t="shared" si="65"/>
        <v>a5676fc6-38bb-4f91-9618-81a0c9465a6fCSP ACADEMICO</v>
      </c>
      <c r="C1032" s="18"/>
      <c r="D1032" t="s">
        <v>122</v>
      </c>
      <c r="E1032" t="s">
        <v>919</v>
      </c>
      <c r="F1032" t="s">
        <v>1976</v>
      </c>
      <c r="G1032" s="18" t="str">
        <f t="shared" si="66"/>
        <v>Catalogo principal</v>
      </c>
      <c r="H1032" s="43" t="s">
        <v>121</v>
      </c>
      <c r="I1032" s="37" t="s">
        <v>67</v>
      </c>
      <c r="J1032" t="s">
        <v>1148</v>
      </c>
      <c r="K1032" t="s">
        <v>40</v>
      </c>
      <c r="L1032" s="70" t="s">
        <v>21</v>
      </c>
      <c r="M1032" s="70" t="s">
        <v>3966</v>
      </c>
      <c r="N1032" s="37" t="s">
        <v>67</v>
      </c>
      <c r="O1032" s="37" t="s">
        <v>67</v>
      </c>
      <c r="P1032" s="37" t="s">
        <v>1976</v>
      </c>
      <c r="Q1032" s="75" t="s">
        <v>919</v>
      </c>
      <c r="R1032" t="s">
        <v>3691</v>
      </c>
      <c r="S1032" s="38">
        <v>8</v>
      </c>
      <c r="T1032">
        <v>1</v>
      </c>
      <c r="U1032">
        <v>0</v>
      </c>
      <c r="V1032" s="43">
        <f>SUMIF(ResumenCotizacion!$C:$C,E1032,ResumenCotizacion!$P:$P)</f>
        <v>0</v>
      </c>
      <c r="W1032" s="68">
        <f>IF(H1032="USD",S1032*SolCotizacion!$J$18,S1032)</f>
        <v>31387.919999999998</v>
      </c>
      <c r="X1032" s="3">
        <f>ROUND(W1032/(1-VLOOKUP("Total porcentaje:",ResumenCotizacion!$F:$H,3,0)),2)</f>
        <v>34117.300000000003</v>
      </c>
      <c r="Y1032" s="3">
        <f t="shared" si="67"/>
        <v>0</v>
      </c>
    </row>
    <row r="1033" spans="1:25" ht="14.25" x14ac:dyDescent="0.2">
      <c r="A1033" s="18" t="str">
        <f t="shared" si="64"/>
        <v>Catalogo principalCSP ACADEMICO0126406e-ff5b-448e-affb-6d253c4c720c</v>
      </c>
      <c r="B1033" s="18" t="str">
        <f t="shared" si="65"/>
        <v>0126406e-ff5b-448e-affb-6d253c4c720cCSP ACADEMICO</v>
      </c>
      <c r="C1033" s="18"/>
      <c r="D1033" t="s">
        <v>122</v>
      </c>
      <c r="E1033" t="s">
        <v>920</v>
      </c>
      <c r="F1033" t="s">
        <v>1976</v>
      </c>
      <c r="G1033" s="18" t="str">
        <f t="shared" si="66"/>
        <v>Catalogo principal</v>
      </c>
      <c r="H1033" s="43" t="s">
        <v>121</v>
      </c>
      <c r="I1033" s="37" t="s">
        <v>67</v>
      </c>
      <c r="J1033" t="s">
        <v>1149</v>
      </c>
      <c r="K1033" t="s">
        <v>40</v>
      </c>
      <c r="L1033" s="70" t="s">
        <v>21</v>
      </c>
      <c r="M1033" s="70" t="s">
        <v>3966</v>
      </c>
      <c r="N1033" s="37" t="s">
        <v>67</v>
      </c>
      <c r="O1033" s="37" t="s">
        <v>67</v>
      </c>
      <c r="P1033" s="37" t="s">
        <v>1976</v>
      </c>
      <c r="Q1033" s="75" t="s">
        <v>920</v>
      </c>
      <c r="R1033" t="s">
        <v>3691</v>
      </c>
      <c r="S1033" s="38">
        <v>6</v>
      </c>
      <c r="T1033">
        <v>1</v>
      </c>
      <c r="U1033">
        <v>0</v>
      </c>
      <c r="V1033" s="43">
        <f>SUMIF(ResumenCotizacion!$C:$C,E1033,ResumenCotizacion!$P:$P)</f>
        <v>0</v>
      </c>
      <c r="W1033" s="68">
        <f>IF(H1033="USD",S1033*SolCotizacion!$J$18,S1033)</f>
        <v>23540.94</v>
      </c>
      <c r="X1033" s="3">
        <f>ROUND(W1033/(1-VLOOKUP("Total porcentaje:",ResumenCotizacion!$F:$H,3,0)),2)</f>
        <v>25587.98</v>
      </c>
      <c r="Y1033" s="3">
        <f t="shared" si="67"/>
        <v>0</v>
      </c>
    </row>
    <row r="1034" spans="1:25" ht="14.25" x14ac:dyDescent="0.2">
      <c r="A1034" s="18" t="str">
        <f t="shared" si="64"/>
        <v>Catalogo principalCSP ACADEMICO2de2d245-c87f-4d5b-8a2b-cdb430ed42ba</v>
      </c>
      <c r="B1034" s="18" t="str">
        <f t="shared" si="65"/>
        <v>2de2d245-c87f-4d5b-8a2b-cdb430ed42baCSP ACADEMICO</v>
      </c>
      <c r="C1034" s="18"/>
      <c r="D1034" t="s">
        <v>122</v>
      </c>
      <c r="E1034" t="s">
        <v>1300</v>
      </c>
      <c r="F1034" t="s">
        <v>1976</v>
      </c>
      <c r="G1034" s="18" t="str">
        <f t="shared" si="66"/>
        <v>Catalogo principal</v>
      </c>
      <c r="H1034" s="43" t="s">
        <v>121</v>
      </c>
      <c r="I1034" s="37" t="s">
        <v>67</v>
      </c>
      <c r="J1034" t="s">
        <v>1301</v>
      </c>
      <c r="K1034" t="s">
        <v>40</v>
      </c>
      <c r="L1034" s="70" t="s">
        <v>21</v>
      </c>
      <c r="M1034" s="70" t="s">
        <v>3966</v>
      </c>
      <c r="N1034" s="37" t="s">
        <v>67</v>
      </c>
      <c r="O1034" s="37" t="s">
        <v>67</v>
      </c>
      <c r="P1034" s="37" t="s">
        <v>1976</v>
      </c>
      <c r="Q1034" s="75" t="s">
        <v>1300</v>
      </c>
      <c r="R1034" t="s">
        <v>3691</v>
      </c>
      <c r="S1034" s="38">
        <v>82.5</v>
      </c>
      <c r="T1034">
        <v>1</v>
      </c>
      <c r="U1034">
        <v>0</v>
      </c>
      <c r="V1034" s="43">
        <f>SUMIF(ResumenCotizacion!$C:$C,E1034,ResumenCotizacion!$P:$P)</f>
        <v>0</v>
      </c>
      <c r="W1034" s="68">
        <f>IF(H1034="USD",S1034*SolCotizacion!$J$18,S1034)</f>
        <v>323687.92499999999</v>
      </c>
      <c r="X1034" s="3">
        <f>ROUND(W1034/(1-VLOOKUP("Total porcentaje:",ResumenCotizacion!$F:$H,3,0)),2)</f>
        <v>351834.7</v>
      </c>
      <c r="Y1034" s="3">
        <f t="shared" si="67"/>
        <v>0</v>
      </c>
    </row>
    <row r="1035" spans="1:25" ht="14.25" x14ac:dyDescent="0.2">
      <c r="A1035" s="18" t="str">
        <f t="shared" si="64"/>
        <v>Catalogo principalCSP ACADEMICO9f2ada2f-6106-44c5-954f-40c429677b07</v>
      </c>
      <c r="B1035" s="18" t="str">
        <f t="shared" si="65"/>
        <v>9f2ada2f-6106-44c5-954f-40c429677b07CSP ACADEMICO</v>
      </c>
      <c r="C1035" s="18"/>
      <c r="D1035" t="s">
        <v>122</v>
      </c>
      <c r="E1035" t="s">
        <v>1302</v>
      </c>
      <c r="F1035" t="s">
        <v>1976</v>
      </c>
      <c r="G1035" s="18" t="str">
        <f t="shared" si="66"/>
        <v>Catalogo principal</v>
      </c>
      <c r="H1035" s="43" t="s">
        <v>121</v>
      </c>
      <c r="I1035" s="37" t="s">
        <v>67</v>
      </c>
      <c r="J1035" t="s">
        <v>1303</v>
      </c>
      <c r="K1035" t="s">
        <v>40</v>
      </c>
      <c r="L1035" s="70" t="s">
        <v>21</v>
      </c>
      <c r="M1035" s="70" t="s">
        <v>3966</v>
      </c>
      <c r="N1035" s="37" t="s">
        <v>67</v>
      </c>
      <c r="O1035" s="37" t="s">
        <v>67</v>
      </c>
      <c r="P1035" s="37" t="s">
        <v>1976</v>
      </c>
      <c r="Q1035" s="75" t="s">
        <v>1302</v>
      </c>
      <c r="R1035" t="s">
        <v>3691</v>
      </c>
      <c r="S1035" s="38">
        <v>60</v>
      </c>
      <c r="T1035">
        <v>1</v>
      </c>
      <c r="U1035">
        <v>0</v>
      </c>
      <c r="V1035" s="43">
        <f>SUMIF(ResumenCotizacion!$C:$C,E1035,ResumenCotizacion!$P:$P)</f>
        <v>0</v>
      </c>
      <c r="W1035" s="68">
        <f>IF(H1035="USD",S1035*SolCotizacion!$J$18,S1035)</f>
        <v>235409.4</v>
      </c>
      <c r="X1035" s="3">
        <f>ROUND(W1035/(1-VLOOKUP("Total porcentaje:",ResumenCotizacion!$F:$H,3,0)),2)</f>
        <v>255879.78</v>
      </c>
      <c r="Y1035" s="3">
        <f t="shared" si="67"/>
        <v>0</v>
      </c>
    </row>
    <row r="1036" spans="1:25" ht="14.25" x14ac:dyDescent="0.2">
      <c r="A1036" s="18" t="str">
        <f t="shared" si="64"/>
        <v>Catalogo principalCSP ACADEMICOac89e3d4-d998-49f7-b8c9-aa3b41767cb1</v>
      </c>
      <c r="B1036" s="18" t="str">
        <f t="shared" si="65"/>
        <v>ac89e3d4-d998-49f7-b8c9-aa3b41767cb1CSP ACADEMICO</v>
      </c>
      <c r="C1036" s="18"/>
      <c r="D1036" t="s">
        <v>122</v>
      </c>
      <c r="E1036" t="s">
        <v>1359</v>
      </c>
      <c r="F1036" t="s">
        <v>1976</v>
      </c>
      <c r="G1036" s="18" t="str">
        <f t="shared" si="66"/>
        <v>Catalogo principal</v>
      </c>
      <c r="H1036" s="43" t="s">
        <v>121</v>
      </c>
      <c r="I1036" s="37" t="s">
        <v>67</v>
      </c>
      <c r="J1036" t="s">
        <v>1820</v>
      </c>
      <c r="K1036" t="s">
        <v>40</v>
      </c>
      <c r="L1036" s="70" t="s">
        <v>21</v>
      </c>
      <c r="M1036" s="70" t="s">
        <v>3966</v>
      </c>
      <c r="N1036" s="37" t="s">
        <v>67</v>
      </c>
      <c r="O1036" s="37" t="s">
        <v>67</v>
      </c>
      <c r="P1036" s="37" t="s">
        <v>1976</v>
      </c>
      <c r="Q1036" s="75" t="s">
        <v>1359</v>
      </c>
      <c r="R1036" t="s">
        <v>3691</v>
      </c>
      <c r="S1036" s="38">
        <v>275</v>
      </c>
      <c r="T1036">
        <v>1</v>
      </c>
      <c r="U1036">
        <v>0</v>
      </c>
      <c r="V1036" s="43">
        <f>SUMIF(ResumenCotizacion!$C:$C,E1036,ResumenCotizacion!$P:$P)</f>
        <v>0</v>
      </c>
      <c r="W1036" s="68">
        <f>IF(H1036="USD",S1036*SolCotizacion!$J$18,S1036)</f>
        <v>1078959.75</v>
      </c>
      <c r="X1036" s="3">
        <f>ROUND(W1036/(1-VLOOKUP("Total porcentaje:",ResumenCotizacion!$F:$H,3,0)),2)</f>
        <v>1172782.3400000001</v>
      </c>
      <c r="Y1036" s="3">
        <f t="shared" si="67"/>
        <v>0</v>
      </c>
    </row>
    <row r="1037" spans="1:25" ht="14.25" x14ac:dyDescent="0.2">
      <c r="A1037" s="18" t="str">
        <f t="shared" si="64"/>
        <v>Catalogo principalCSP ACADEMICOc0f3ab66-5e0b-40a7-a725-78e8265e763a</v>
      </c>
      <c r="B1037" s="18" t="str">
        <f t="shared" si="65"/>
        <v>c0f3ab66-5e0b-40a7-a725-78e8265e763aCSP ACADEMICO</v>
      </c>
      <c r="C1037" s="18"/>
      <c r="D1037" t="s">
        <v>122</v>
      </c>
      <c r="E1037" t="s">
        <v>1360</v>
      </c>
      <c r="F1037" t="s">
        <v>1976</v>
      </c>
      <c r="G1037" s="18" t="str">
        <f t="shared" si="66"/>
        <v>Catalogo principal</v>
      </c>
      <c r="H1037" s="43" t="s">
        <v>121</v>
      </c>
      <c r="I1037" s="37" t="s">
        <v>67</v>
      </c>
      <c r="J1037" t="s">
        <v>1821</v>
      </c>
      <c r="K1037" t="s">
        <v>40</v>
      </c>
      <c r="L1037" s="70" t="s">
        <v>21</v>
      </c>
      <c r="M1037" s="70" t="s">
        <v>3966</v>
      </c>
      <c r="N1037" s="37" t="s">
        <v>67</v>
      </c>
      <c r="O1037" s="37" t="s">
        <v>67</v>
      </c>
      <c r="P1037" s="37" t="s">
        <v>1976</v>
      </c>
      <c r="Q1037" s="75" t="s">
        <v>1360</v>
      </c>
      <c r="R1037" t="s">
        <v>3691</v>
      </c>
      <c r="S1037" s="38">
        <v>200</v>
      </c>
      <c r="T1037">
        <v>1</v>
      </c>
      <c r="U1037">
        <v>0</v>
      </c>
      <c r="V1037" s="43">
        <f>SUMIF(ResumenCotizacion!$C:$C,E1037,ResumenCotizacion!$P:$P)</f>
        <v>0</v>
      </c>
      <c r="W1037" s="68">
        <f>IF(H1037="USD",S1037*SolCotizacion!$J$18,S1037)</f>
        <v>784698</v>
      </c>
      <c r="X1037" s="3">
        <f>ROUND(W1037/(1-VLOOKUP("Total porcentaje:",ResumenCotizacion!$F:$H,3,0)),2)</f>
        <v>852932.61</v>
      </c>
      <c r="Y1037" s="3">
        <f t="shared" si="67"/>
        <v>0</v>
      </c>
    </row>
    <row r="1038" spans="1:25" ht="14.25" x14ac:dyDescent="0.2">
      <c r="A1038" s="18" t="str">
        <f t="shared" si="64"/>
        <v>Catalogo principalCSP ACADEMICO3181e3ee-ecc7-496b-809f-9c319c28d682</v>
      </c>
      <c r="B1038" s="18" t="str">
        <f t="shared" si="65"/>
        <v>3181e3ee-ecc7-496b-809f-9c319c28d682CSP ACADEMICO</v>
      </c>
      <c r="C1038" s="18"/>
      <c r="D1038" t="s">
        <v>122</v>
      </c>
      <c r="E1038" t="s">
        <v>1361</v>
      </c>
      <c r="F1038" t="s">
        <v>1976</v>
      </c>
      <c r="G1038" s="18" t="str">
        <f t="shared" si="66"/>
        <v>Catalogo principal</v>
      </c>
      <c r="H1038" s="43" t="s">
        <v>121</v>
      </c>
      <c r="I1038" s="37" t="s">
        <v>67</v>
      </c>
      <c r="J1038" t="s">
        <v>1822</v>
      </c>
      <c r="K1038" t="s">
        <v>40</v>
      </c>
      <c r="L1038" s="70" t="s">
        <v>21</v>
      </c>
      <c r="M1038" s="70" t="s">
        <v>3966</v>
      </c>
      <c r="N1038" s="37" t="s">
        <v>67</v>
      </c>
      <c r="O1038" s="37" t="s">
        <v>67</v>
      </c>
      <c r="P1038" s="37" t="s">
        <v>1976</v>
      </c>
      <c r="Q1038" s="75" t="s">
        <v>1361</v>
      </c>
      <c r="R1038" t="s">
        <v>3691</v>
      </c>
      <c r="S1038" s="38">
        <v>2.8</v>
      </c>
      <c r="T1038">
        <v>1</v>
      </c>
      <c r="U1038">
        <v>0</v>
      </c>
      <c r="V1038" s="43">
        <f>SUMIF(ResumenCotizacion!$C:$C,E1038,ResumenCotizacion!$P:$P)</f>
        <v>0</v>
      </c>
      <c r="W1038" s="68">
        <f>IF(H1038="USD",S1038*SolCotizacion!$J$18,S1038)</f>
        <v>10985.771999999999</v>
      </c>
      <c r="X1038" s="3">
        <f>ROUND(W1038/(1-VLOOKUP("Total porcentaje:",ResumenCotizacion!$F:$H,3,0)),2)</f>
        <v>11941.06</v>
      </c>
      <c r="Y1038" s="3">
        <f t="shared" si="67"/>
        <v>0</v>
      </c>
    </row>
    <row r="1039" spans="1:25" ht="14.25" x14ac:dyDescent="0.2">
      <c r="A1039" s="18" t="str">
        <f t="shared" si="64"/>
        <v>Catalogo principalCSP ACADEMICOb50ee3c3-2be5-46cb-a027-3a1b4fb100ee</v>
      </c>
      <c r="B1039" s="18" t="str">
        <f t="shared" si="65"/>
        <v>b50ee3c3-2be5-46cb-a027-3a1b4fb100eeCSP ACADEMICO</v>
      </c>
      <c r="C1039" s="18"/>
      <c r="D1039" t="s">
        <v>122</v>
      </c>
      <c r="E1039" t="s">
        <v>1362</v>
      </c>
      <c r="F1039" t="s">
        <v>1976</v>
      </c>
      <c r="G1039" s="18" t="str">
        <f t="shared" si="66"/>
        <v>Catalogo principal</v>
      </c>
      <c r="H1039" s="43" t="s">
        <v>121</v>
      </c>
      <c r="I1039" s="37" t="s">
        <v>67</v>
      </c>
      <c r="J1039" t="s">
        <v>1823</v>
      </c>
      <c r="K1039" t="s">
        <v>40</v>
      </c>
      <c r="L1039" s="70" t="s">
        <v>21</v>
      </c>
      <c r="M1039" s="70" t="s">
        <v>3966</v>
      </c>
      <c r="N1039" s="37" t="s">
        <v>67</v>
      </c>
      <c r="O1039" s="37" t="s">
        <v>67</v>
      </c>
      <c r="P1039" s="37" t="s">
        <v>1976</v>
      </c>
      <c r="Q1039" s="75" t="s">
        <v>1362</v>
      </c>
      <c r="R1039" t="s">
        <v>3691</v>
      </c>
      <c r="S1039" s="38">
        <v>2</v>
      </c>
      <c r="T1039">
        <v>1</v>
      </c>
      <c r="U1039">
        <v>0</v>
      </c>
      <c r="V1039" s="43">
        <f>SUMIF(ResumenCotizacion!$C:$C,E1039,ResumenCotizacion!$P:$P)</f>
        <v>0</v>
      </c>
      <c r="W1039" s="68">
        <f>IF(H1039="USD",S1039*SolCotizacion!$J$18,S1039)</f>
        <v>7846.98</v>
      </c>
      <c r="X1039" s="3">
        <f>ROUND(W1039/(1-VLOOKUP("Total porcentaje:",ResumenCotizacion!$F:$H,3,0)),2)</f>
        <v>8529.33</v>
      </c>
      <c r="Y1039" s="3">
        <f t="shared" si="67"/>
        <v>0</v>
      </c>
    </row>
    <row r="1040" spans="1:25" ht="14.25" x14ac:dyDescent="0.2">
      <c r="A1040" s="18" t="str">
        <f t="shared" si="64"/>
        <v>Catalogo principalCSP ACADEMICO5019942f-380e-403d-ab50-c80c5e7b6f99</v>
      </c>
      <c r="B1040" s="18" t="str">
        <f t="shared" si="65"/>
        <v>5019942f-380e-403d-ab50-c80c5e7b6f99CSP ACADEMICO</v>
      </c>
      <c r="C1040" s="18"/>
      <c r="D1040" t="s">
        <v>122</v>
      </c>
      <c r="E1040" t="s">
        <v>1363</v>
      </c>
      <c r="F1040" t="s">
        <v>1976</v>
      </c>
      <c r="G1040" s="18" t="str">
        <f t="shared" si="66"/>
        <v>Catalogo principal</v>
      </c>
      <c r="H1040" s="43" t="s">
        <v>121</v>
      </c>
      <c r="I1040" s="37" t="s">
        <v>67</v>
      </c>
      <c r="J1040" t="s">
        <v>1824</v>
      </c>
      <c r="K1040" t="s">
        <v>40</v>
      </c>
      <c r="L1040" s="70" t="s">
        <v>21</v>
      </c>
      <c r="M1040" s="70" t="s">
        <v>28</v>
      </c>
      <c r="N1040" s="37" t="s">
        <v>67</v>
      </c>
      <c r="O1040" s="37" t="s">
        <v>67</v>
      </c>
      <c r="P1040" s="37" t="s">
        <v>1976</v>
      </c>
      <c r="Q1040" s="75" t="s">
        <v>1363</v>
      </c>
      <c r="R1040" t="s">
        <v>3691</v>
      </c>
      <c r="S1040" s="38">
        <v>0.25</v>
      </c>
      <c r="T1040">
        <v>1</v>
      </c>
      <c r="U1040">
        <v>0</v>
      </c>
      <c r="V1040" s="43">
        <f>SUMIF(ResumenCotizacion!$C:$C,E1040,ResumenCotizacion!$P:$P)</f>
        <v>0</v>
      </c>
      <c r="W1040" s="68">
        <f>IF(H1040="USD",S1040*SolCotizacion!$J$18,S1040)</f>
        <v>980.87249999999995</v>
      </c>
      <c r="X1040" s="3">
        <f>ROUND(W1040/(1-VLOOKUP("Total porcentaje:",ResumenCotizacion!$F:$H,3,0)),2)</f>
        <v>1066.17</v>
      </c>
      <c r="Y1040" s="3">
        <f t="shared" si="67"/>
        <v>0</v>
      </c>
    </row>
    <row r="1041" spans="1:25" ht="14.25" x14ac:dyDescent="0.2">
      <c r="A1041" s="18" t="str">
        <f t="shared" si="64"/>
        <v>Catalogo principalCSP ACADEMICO879b5e1a-eaa2-4ea9-a628-0b429b2e8732</v>
      </c>
      <c r="B1041" s="18" t="str">
        <f t="shared" si="65"/>
        <v>879b5e1a-eaa2-4ea9-a628-0b429b2e8732CSP ACADEMICO</v>
      </c>
      <c r="C1041" s="18"/>
      <c r="D1041" t="s">
        <v>122</v>
      </c>
      <c r="E1041" t="s">
        <v>1364</v>
      </c>
      <c r="F1041" t="s">
        <v>1976</v>
      </c>
      <c r="G1041" s="18" t="str">
        <f t="shared" si="66"/>
        <v>Catalogo principal</v>
      </c>
      <c r="H1041" s="43" t="s">
        <v>121</v>
      </c>
      <c r="I1041" s="37" t="s">
        <v>67</v>
      </c>
      <c r="J1041" t="s">
        <v>1825</v>
      </c>
      <c r="K1041" t="s">
        <v>40</v>
      </c>
      <c r="L1041" s="70" t="s">
        <v>21</v>
      </c>
      <c r="M1041" s="70" t="s">
        <v>3966</v>
      </c>
      <c r="N1041" s="37" t="s">
        <v>67</v>
      </c>
      <c r="O1041" s="37" t="s">
        <v>67</v>
      </c>
      <c r="P1041" s="37" t="s">
        <v>1976</v>
      </c>
      <c r="Q1041" s="75" t="s">
        <v>1364</v>
      </c>
      <c r="R1041" t="s">
        <v>3691</v>
      </c>
      <c r="S1041" s="38">
        <v>2</v>
      </c>
      <c r="T1041">
        <v>1</v>
      </c>
      <c r="U1041">
        <v>0</v>
      </c>
      <c r="V1041" s="43">
        <f>SUMIF(ResumenCotizacion!$C:$C,E1041,ResumenCotizacion!$P:$P)</f>
        <v>0</v>
      </c>
      <c r="W1041" s="68">
        <f>IF(H1041="USD",S1041*SolCotizacion!$J$18,S1041)</f>
        <v>7846.98</v>
      </c>
      <c r="X1041" s="3">
        <f>ROUND(W1041/(1-VLOOKUP("Total porcentaje:",ResumenCotizacion!$F:$H,3,0)),2)</f>
        <v>8529.33</v>
      </c>
      <c r="Y1041" s="3">
        <f t="shared" si="67"/>
        <v>0</v>
      </c>
    </row>
    <row r="1042" spans="1:25" ht="14.25" x14ac:dyDescent="0.2">
      <c r="A1042" s="18" t="str">
        <f t="shared" si="64"/>
        <v>Catalogo principalCSP ACADEMICO5613919a-5309-476b-b37f-34be73f965ce</v>
      </c>
      <c r="B1042" s="18" t="str">
        <f t="shared" si="65"/>
        <v>5613919a-5309-476b-b37f-34be73f965ceCSP ACADEMICO</v>
      </c>
      <c r="C1042" s="18"/>
      <c r="D1042" t="s">
        <v>122</v>
      </c>
      <c r="E1042" t="s">
        <v>1365</v>
      </c>
      <c r="F1042" t="s">
        <v>1976</v>
      </c>
      <c r="G1042" s="18" t="str">
        <f t="shared" si="66"/>
        <v>Catalogo principal</v>
      </c>
      <c r="H1042" s="43" t="s">
        <v>121</v>
      </c>
      <c r="I1042" s="37" t="s">
        <v>67</v>
      </c>
      <c r="J1042" t="s">
        <v>1826</v>
      </c>
      <c r="K1042" t="s">
        <v>40</v>
      </c>
      <c r="L1042" s="70" t="s">
        <v>21</v>
      </c>
      <c r="M1042" s="70" t="s">
        <v>28</v>
      </c>
      <c r="N1042" s="37" t="s">
        <v>67</v>
      </c>
      <c r="O1042" s="37" t="s">
        <v>67</v>
      </c>
      <c r="P1042" s="37" t="s">
        <v>1976</v>
      </c>
      <c r="Q1042" s="75" t="s">
        <v>1365</v>
      </c>
      <c r="R1042" t="s">
        <v>3691</v>
      </c>
      <c r="S1042" s="38">
        <v>1</v>
      </c>
      <c r="T1042">
        <v>1</v>
      </c>
      <c r="U1042">
        <v>0</v>
      </c>
      <c r="V1042" s="43">
        <f>SUMIF(ResumenCotizacion!$C:$C,E1042,ResumenCotizacion!$P:$P)</f>
        <v>0</v>
      </c>
      <c r="W1042" s="68">
        <f>IF(H1042="USD",S1042*SolCotizacion!$J$18,S1042)</f>
        <v>3923.49</v>
      </c>
      <c r="X1042" s="3">
        <f>ROUND(W1042/(1-VLOOKUP("Total porcentaje:",ResumenCotizacion!$F:$H,3,0)),2)</f>
        <v>4264.66</v>
      </c>
      <c r="Y1042" s="3">
        <f t="shared" si="67"/>
        <v>0</v>
      </c>
    </row>
    <row r="1043" spans="1:25" ht="14.25" x14ac:dyDescent="0.2">
      <c r="A1043" s="18" t="str">
        <f t="shared" si="64"/>
        <v>Catalogo principalCSP ACADEMICO96906d3c-16bd-4c50-a775-aa8ed7abe3cb</v>
      </c>
      <c r="B1043" s="18" t="str">
        <f t="shared" si="65"/>
        <v>96906d3c-16bd-4c50-a775-aa8ed7abe3cbCSP ACADEMICO</v>
      </c>
      <c r="C1043" s="18"/>
      <c r="D1043" t="s">
        <v>122</v>
      </c>
      <c r="E1043" t="s">
        <v>1366</v>
      </c>
      <c r="F1043" t="s">
        <v>1976</v>
      </c>
      <c r="G1043" s="18" t="str">
        <f t="shared" si="66"/>
        <v>Catalogo principal</v>
      </c>
      <c r="H1043" s="43" t="s">
        <v>121</v>
      </c>
      <c r="I1043" s="37" t="s">
        <v>67</v>
      </c>
      <c r="J1043" t="s">
        <v>1827</v>
      </c>
      <c r="K1043" t="s">
        <v>40</v>
      </c>
      <c r="L1043" s="70" t="s">
        <v>21</v>
      </c>
      <c r="M1043" s="70" t="s">
        <v>28</v>
      </c>
      <c r="N1043" s="37" t="s">
        <v>67</v>
      </c>
      <c r="O1043" s="37" t="s">
        <v>67</v>
      </c>
      <c r="P1043" s="37" t="s">
        <v>1976</v>
      </c>
      <c r="Q1043" s="75" t="s">
        <v>1366</v>
      </c>
      <c r="R1043" t="s">
        <v>3691</v>
      </c>
      <c r="S1043" s="38">
        <v>1</v>
      </c>
      <c r="T1043">
        <v>1</v>
      </c>
      <c r="U1043">
        <v>0</v>
      </c>
      <c r="V1043" s="43">
        <f>SUMIF(ResumenCotizacion!$C:$C,E1043,ResumenCotizacion!$P:$P)</f>
        <v>0</v>
      </c>
      <c r="W1043" s="68">
        <f>IF(H1043="USD",S1043*SolCotizacion!$J$18,S1043)</f>
        <v>3923.49</v>
      </c>
      <c r="X1043" s="3">
        <f>ROUND(W1043/(1-VLOOKUP("Total porcentaje:",ResumenCotizacion!$F:$H,3,0)),2)</f>
        <v>4264.66</v>
      </c>
      <c r="Y1043" s="3">
        <f t="shared" si="67"/>
        <v>0</v>
      </c>
    </row>
    <row r="1044" spans="1:25" ht="14.25" x14ac:dyDescent="0.2">
      <c r="A1044" s="18" t="str">
        <f t="shared" si="64"/>
        <v>Catalogo principalCSP ACADEMICOfa7f5773-063a-48cf-b3e2-de509ea1262f</v>
      </c>
      <c r="B1044" s="18" t="str">
        <f t="shared" si="65"/>
        <v>fa7f5773-063a-48cf-b3e2-de509ea1262fCSP ACADEMICO</v>
      </c>
      <c r="C1044" s="18"/>
      <c r="D1044" t="s">
        <v>122</v>
      </c>
      <c r="E1044" t="s">
        <v>1367</v>
      </c>
      <c r="F1044" t="s">
        <v>1976</v>
      </c>
      <c r="G1044" s="18" t="str">
        <f t="shared" si="66"/>
        <v>Catalogo principal</v>
      </c>
      <c r="H1044" s="43" t="s">
        <v>121</v>
      </c>
      <c r="I1044" s="37" t="s">
        <v>67</v>
      </c>
      <c r="J1044" t="s">
        <v>1828</v>
      </c>
      <c r="K1044" t="s">
        <v>40</v>
      </c>
      <c r="L1044" s="70" t="s">
        <v>21</v>
      </c>
      <c r="M1044" s="70" t="s">
        <v>3966</v>
      </c>
      <c r="N1044" s="37" t="s">
        <v>67</v>
      </c>
      <c r="O1044" s="37" t="s">
        <v>67</v>
      </c>
      <c r="P1044" s="37" t="s">
        <v>1976</v>
      </c>
      <c r="Q1044" s="75" t="s">
        <v>1367</v>
      </c>
      <c r="R1044" t="s">
        <v>3691</v>
      </c>
      <c r="S1044" s="38">
        <v>500</v>
      </c>
      <c r="T1044">
        <v>1</v>
      </c>
      <c r="U1044">
        <v>0</v>
      </c>
      <c r="V1044" s="43">
        <f>SUMIF(ResumenCotizacion!$C:$C,E1044,ResumenCotizacion!$P:$P)</f>
        <v>0</v>
      </c>
      <c r="W1044" s="68">
        <f>IF(H1044="USD",S1044*SolCotizacion!$J$18,S1044)</f>
        <v>1961745</v>
      </c>
      <c r="X1044" s="3">
        <f>ROUND(W1044/(1-VLOOKUP("Total porcentaje:",ResumenCotizacion!$F:$H,3,0)),2)</f>
        <v>2132331.52</v>
      </c>
      <c r="Y1044" s="3">
        <f t="shared" si="67"/>
        <v>0</v>
      </c>
    </row>
    <row r="1045" spans="1:25" ht="14.25" x14ac:dyDescent="0.2">
      <c r="A1045" s="18" t="str">
        <f t="shared" si="64"/>
        <v>Catalogo principalCSP ACADEMICOc8384540-1c21-4540-a865-9995fa509b62</v>
      </c>
      <c r="B1045" s="18" t="str">
        <f t="shared" si="65"/>
        <v>c8384540-1c21-4540-a865-9995fa509b62CSP ACADEMICO</v>
      </c>
      <c r="C1045" s="18"/>
      <c r="D1045" t="s">
        <v>122</v>
      </c>
      <c r="E1045" t="s">
        <v>1368</v>
      </c>
      <c r="F1045" t="s">
        <v>1976</v>
      </c>
      <c r="G1045" s="18" t="str">
        <f t="shared" si="66"/>
        <v>Catalogo principal</v>
      </c>
      <c r="H1045" s="43" t="s">
        <v>121</v>
      </c>
      <c r="I1045" s="37" t="s">
        <v>67</v>
      </c>
      <c r="J1045" t="s">
        <v>1829</v>
      </c>
      <c r="K1045" t="s">
        <v>40</v>
      </c>
      <c r="L1045" s="70" t="s">
        <v>21</v>
      </c>
      <c r="M1045" s="70" t="s">
        <v>3966</v>
      </c>
      <c r="N1045" s="37" t="s">
        <v>67</v>
      </c>
      <c r="O1045" s="37" t="s">
        <v>67</v>
      </c>
      <c r="P1045" s="37" t="s">
        <v>1976</v>
      </c>
      <c r="Q1045" s="75" t="s">
        <v>1368</v>
      </c>
      <c r="R1045" t="s">
        <v>3691</v>
      </c>
      <c r="S1045" s="38">
        <v>160</v>
      </c>
      <c r="T1045">
        <v>1</v>
      </c>
      <c r="U1045">
        <v>0</v>
      </c>
      <c r="V1045" s="43">
        <f>SUMIF(ResumenCotizacion!$C:$C,E1045,ResumenCotizacion!$P:$P)</f>
        <v>0</v>
      </c>
      <c r="W1045" s="68">
        <f>IF(H1045="USD",S1045*SolCotizacion!$J$18,S1045)</f>
        <v>627758.39999999991</v>
      </c>
      <c r="X1045" s="3">
        <f>ROUND(W1045/(1-VLOOKUP("Total porcentaje:",ResumenCotizacion!$F:$H,3,0)),2)</f>
        <v>682346.09</v>
      </c>
      <c r="Y1045" s="3">
        <f t="shared" si="67"/>
        <v>0</v>
      </c>
    </row>
    <row r="1046" spans="1:25" ht="14.25" x14ac:dyDescent="0.2">
      <c r="A1046" s="18" t="str">
        <f t="shared" si="64"/>
        <v>Catalogo principalCSP ACADEMICO9d1cf2dd-3aca-4311-844f-0fcdfa6ae2fd</v>
      </c>
      <c r="B1046" s="18" t="str">
        <f t="shared" si="65"/>
        <v>9d1cf2dd-3aca-4311-844f-0fcdfa6ae2fdCSP ACADEMICO</v>
      </c>
      <c r="C1046" s="18"/>
      <c r="D1046" t="s">
        <v>122</v>
      </c>
      <c r="E1046" t="s">
        <v>1369</v>
      </c>
      <c r="F1046" t="s">
        <v>1976</v>
      </c>
      <c r="G1046" s="18" t="str">
        <f t="shared" si="66"/>
        <v>Catalogo principal</v>
      </c>
      <c r="H1046" s="43" t="s">
        <v>121</v>
      </c>
      <c r="I1046" s="37" t="s">
        <v>67</v>
      </c>
      <c r="J1046" t="s">
        <v>1830</v>
      </c>
      <c r="K1046" t="s">
        <v>40</v>
      </c>
      <c r="L1046" s="70" t="s">
        <v>21</v>
      </c>
      <c r="M1046" s="70" t="s">
        <v>3966</v>
      </c>
      <c r="N1046" s="37" t="s">
        <v>67</v>
      </c>
      <c r="O1046" s="37" t="s">
        <v>67</v>
      </c>
      <c r="P1046" s="37" t="s">
        <v>1976</v>
      </c>
      <c r="Q1046" s="75" t="s">
        <v>1369</v>
      </c>
      <c r="R1046" t="s">
        <v>3691</v>
      </c>
      <c r="S1046" s="38">
        <v>120</v>
      </c>
      <c r="T1046">
        <v>1</v>
      </c>
      <c r="U1046">
        <v>0</v>
      </c>
      <c r="V1046" s="43">
        <f>SUMIF(ResumenCotizacion!$C:$C,E1046,ResumenCotizacion!$P:$P)</f>
        <v>0</v>
      </c>
      <c r="W1046" s="68">
        <f>IF(H1046="USD",S1046*SolCotizacion!$J$18,S1046)</f>
        <v>470818.8</v>
      </c>
      <c r="X1046" s="3">
        <f>ROUND(W1046/(1-VLOOKUP("Total porcentaje:",ResumenCotizacion!$F:$H,3,0)),2)</f>
        <v>511759.57</v>
      </c>
      <c r="Y1046" s="3">
        <f t="shared" si="67"/>
        <v>0</v>
      </c>
    </row>
    <row r="1047" spans="1:25" ht="14.25" x14ac:dyDescent="0.2">
      <c r="A1047" s="18" t="str">
        <f t="shared" si="64"/>
        <v>Catalogo principalCSP ACADEMICO85162d70-9676-4cf6-a4bc-a0d6672f2657</v>
      </c>
      <c r="B1047" s="18" t="str">
        <f t="shared" si="65"/>
        <v>85162d70-9676-4cf6-a4bc-a0d6672f2657CSP ACADEMICO</v>
      </c>
      <c r="C1047" s="18"/>
      <c r="D1047" t="s">
        <v>122</v>
      </c>
      <c r="E1047" t="s">
        <v>1370</v>
      </c>
      <c r="F1047" t="s">
        <v>1976</v>
      </c>
      <c r="G1047" s="18" t="str">
        <f t="shared" si="66"/>
        <v>Catalogo principal</v>
      </c>
      <c r="H1047" s="43" t="s">
        <v>121</v>
      </c>
      <c r="I1047" s="37" t="s">
        <v>67</v>
      </c>
      <c r="J1047" t="s">
        <v>1831</v>
      </c>
      <c r="K1047" t="s">
        <v>40</v>
      </c>
      <c r="L1047" s="70" t="s">
        <v>21</v>
      </c>
      <c r="M1047" s="70" t="s">
        <v>3966</v>
      </c>
      <c r="N1047" s="37" t="s">
        <v>67</v>
      </c>
      <c r="O1047" s="37" t="s">
        <v>67</v>
      </c>
      <c r="P1047" s="37" t="s">
        <v>1976</v>
      </c>
      <c r="Q1047" s="75" t="s">
        <v>1370</v>
      </c>
      <c r="R1047" t="s">
        <v>3691</v>
      </c>
      <c r="S1047" s="38">
        <v>0</v>
      </c>
      <c r="T1047">
        <v>1</v>
      </c>
      <c r="U1047">
        <v>0</v>
      </c>
      <c r="V1047" s="43">
        <f>SUMIF(ResumenCotizacion!$C:$C,E1047,ResumenCotizacion!$P:$P)</f>
        <v>0</v>
      </c>
      <c r="W1047" s="68">
        <f>IF(H1047="USD",S1047*SolCotizacion!$J$18,S1047)</f>
        <v>0</v>
      </c>
      <c r="X1047" s="3">
        <f>ROUND(W1047/(1-VLOOKUP("Total porcentaje:",ResumenCotizacion!$F:$H,3,0)),2)</f>
        <v>0</v>
      </c>
      <c r="Y1047" s="3">
        <f t="shared" si="67"/>
        <v>0</v>
      </c>
    </row>
    <row r="1048" spans="1:25" ht="14.25" x14ac:dyDescent="0.2">
      <c r="A1048" s="18" t="str">
        <f t="shared" si="64"/>
        <v>Catalogo principalCSP ACADEMICO8fcafc7a-9da1-4ee8-a569-35eb635a16ee</v>
      </c>
      <c r="B1048" s="18" t="str">
        <f t="shared" si="65"/>
        <v>8fcafc7a-9da1-4ee8-a569-35eb635a16eeCSP ACADEMICO</v>
      </c>
      <c r="C1048" s="18"/>
      <c r="D1048" t="s">
        <v>122</v>
      </c>
      <c r="E1048" t="s">
        <v>1371</v>
      </c>
      <c r="F1048" t="s">
        <v>1976</v>
      </c>
      <c r="G1048" s="18" t="str">
        <f t="shared" si="66"/>
        <v>Catalogo principal</v>
      </c>
      <c r="H1048" s="43" t="s">
        <v>121</v>
      </c>
      <c r="I1048" s="37" t="s">
        <v>67</v>
      </c>
      <c r="J1048" t="s">
        <v>1832</v>
      </c>
      <c r="K1048" t="s">
        <v>40</v>
      </c>
      <c r="L1048" s="70" t="s">
        <v>21</v>
      </c>
      <c r="M1048" s="70" t="s">
        <v>3966</v>
      </c>
      <c r="N1048" s="37" t="s">
        <v>67</v>
      </c>
      <c r="O1048" s="37" t="s">
        <v>67</v>
      </c>
      <c r="P1048" s="37" t="s">
        <v>1976</v>
      </c>
      <c r="Q1048" s="75" t="s">
        <v>1371</v>
      </c>
      <c r="R1048" t="s">
        <v>3691</v>
      </c>
      <c r="S1048" s="38">
        <v>2200</v>
      </c>
      <c r="T1048">
        <v>1</v>
      </c>
      <c r="U1048">
        <v>0</v>
      </c>
      <c r="V1048" s="43">
        <f>SUMIF(ResumenCotizacion!$C:$C,E1048,ResumenCotizacion!$P:$P)</f>
        <v>0</v>
      </c>
      <c r="W1048" s="68">
        <f>IF(H1048="USD",S1048*SolCotizacion!$J$18,S1048)</f>
        <v>8631678</v>
      </c>
      <c r="X1048" s="3">
        <f>ROUND(W1048/(1-VLOOKUP("Total porcentaje:",ResumenCotizacion!$F:$H,3,0)),2)</f>
        <v>9382258.6999999993</v>
      </c>
      <c r="Y1048" s="3">
        <f t="shared" si="67"/>
        <v>0</v>
      </c>
    </row>
    <row r="1049" spans="1:25" ht="14.25" x14ac:dyDescent="0.2">
      <c r="A1049" s="18" t="str">
        <f t="shared" si="64"/>
        <v>Catalogo principalCSP ACADEMICO116a3979-6a20-443e-a31a-2db013ab1788</v>
      </c>
      <c r="B1049" s="18" t="str">
        <f t="shared" si="65"/>
        <v>116a3979-6a20-443e-a31a-2db013ab1788CSP ACADEMICO</v>
      </c>
      <c r="C1049" s="18"/>
      <c r="D1049" t="s">
        <v>122</v>
      </c>
      <c r="E1049" t="s">
        <v>1372</v>
      </c>
      <c r="F1049" t="s">
        <v>1976</v>
      </c>
      <c r="G1049" s="18" t="str">
        <f t="shared" si="66"/>
        <v>Catalogo principal</v>
      </c>
      <c r="H1049" s="43" t="s">
        <v>121</v>
      </c>
      <c r="I1049" s="37" t="s">
        <v>67</v>
      </c>
      <c r="J1049" t="s">
        <v>1833</v>
      </c>
      <c r="K1049" t="s">
        <v>40</v>
      </c>
      <c r="L1049" s="70" t="s">
        <v>21</v>
      </c>
      <c r="M1049" s="70" t="s">
        <v>3966</v>
      </c>
      <c r="N1049" s="37" t="s">
        <v>67</v>
      </c>
      <c r="O1049" s="37" t="s">
        <v>67</v>
      </c>
      <c r="P1049" s="37" t="s">
        <v>1976</v>
      </c>
      <c r="Q1049" s="75" t="s">
        <v>1372</v>
      </c>
      <c r="R1049" t="s">
        <v>3691</v>
      </c>
      <c r="S1049" s="38">
        <v>1600</v>
      </c>
      <c r="T1049">
        <v>1</v>
      </c>
      <c r="U1049">
        <v>0</v>
      </c>
      <c r="V1049" s="43">
        <f>SUMIF(ResumenCotizacion!$C:$C,E1049,ResumenCotizacion!$P:$P)</f>
        <v>0</v>
      </c>
      <c r="W1049" s="68">
        <f>IF(H1049="USD",S1049*SolCotizacion!$J$18,S1049)</f>
        <v>6277584</v>
      </c>
      <c r="X1049" s="3">
        <f>ROUND(W1049/(1-VLOOKUP("Total porcentaje:",ResumenCotizacion!$F:$H,3,0)),2)</f>
        <v>6823460.8700000001</v>
      </c>
      <c r="Y1049" s="3">
        <f t="shared" si="67"/>
        <v>0</v>
      </c>
    </row>
    <row r="1050" spans="1:25" ht="14.25" x14ac:dyDescent="0.2">
      <c r="A1050" s="18" t="str">
        <f t="shared" si="64"/>
        <v>Catalogo principalCSP ACADEMICOeac345ef-b7a6-469b-b8ff-343a4e77ec97</v>
      </c>
      <c r="B1050" s="18" t="str">
        <f t="shared" si="65"/>
        <v>eac345ef-b7a6-469b-b8ff-343a4e77ec97CSP ACADEMICO</v>
      </c>
      <c r="C1050" s="18"/>
      <c r="D1050" t="s">
        <v>122</v>
      </c>
      <c r="E1050" t="s">
        <v>1373</v>
      </c>
      <c r="F1050" t="s">
        <v>1976</v>
      </c>
      <c r="G1050" s="18" t="str">
        <f t="shared" si="66"/>
        <v>Catalogo principal</v>
      </c>
      <c r="H1050" s="43" t="s">
        <v>121</v>
      </c>
      <c r="I1050" s="37" t="s">
        <v>67</v>
      </c>
      <c r="J1050" t="s">
        <v>1834</v>
      </c>
      <c r="K1050" t="s">
        <v>40</v>
      </c>
      <c r="L1050" s="70" t="s">
        <v>21</v>
      </c>
      <c r="M1050" s="70" t="s">
        <v>3966</v>
      </c>
      <c r="N1050" s="37" t="s">
        <v>67</v>
      </c>
      <c r="O1050" s="37" t="s">
        <v>67</v>
      </c>
      <c r="P1050" s="37" t="s">
        <v>1976</v>
      </c>
      <c r="Q1050" s="75" t="s">
        <v>1373</v>
      </c>
      <c r="R1050" t="s">
        <v>3691</v>
      </c>
      <c r="S1050" s="38">
        <v>275</v>
      </c>
      <c r="T1050">
        <v>1</v>
      </c>
      <c r="U1050">
        <v>0</v>
      </c>
      <c r="V1050" s="43">
        <f>SUMIF(ResumenCotizacion!$C:$C,E1050,ResumenCotizacion!$P:$P)</f>
        <v>0</v>
      </c>
      <c r="W1050" s="68">
        <f>IF(H1050="USD",S1050*SolCotizacion!$J$18,S1050)</f>
        <v>1078959.75</v>
      </c>
      <c r="X1050" s="3">
        <f>ROUND(W1050/(1-VLOOKUP("Total porcentaje:",ResumenCotizacion!$F:$H,3,0)),2)</f>
        <v>1172782.3400000001</v>
      </c>
      <c r="Y1050" s="3">
        <f t="shared" si="67"/>
        <v>0</v>
      </c>
    </row>
    <row r="1051" spans="1:25" ht="14.25" x14ac:dyDescent="0.2">
      <c r="A1051" s="18" t="str">
        <f t="shared" si="64"/>
        <v>Catalogo principalCSP ACADEMICO909d4556-6437-447e-9f94-d496f8d8ca25</v>
      </c>
      <c r="B1051" s="18" t="str">
        <f t="shared" si="65"/>
        <v>909d4556-6437-447e-9f94-d496f8d8ca25CSP ACADEMICO</v>
      </c>
      <c r="C1051" s="18"/>
      <c r="D1051" t="s">
        <v>122</v>
      </c>
      <c r="E1051" t="s">
        <v>1374</v>
      </c>
      <c r="F1051" t="s">
        <v>1976</v>
      </c>
      <c r="G1051" s="18" t="str">
        <f t="shared" si="66"/>
        <v>Catalogo principal</v>
      </c>
      <c r="H1051" s="43" t="s">
        <v>121</v>
      </c>
      <c r="I1051" s="37" t="s">
        <v>67</v>
      </c>
      <c r="J1051" t="s">
        <v>1835</v>
      </c>
      <c r="K1051" t="s">
        <v>40</v>
      </c>
      <c r="L1051" s="70" t="s">
        <v>21</v>
      </c>
      <c r="M1051" s="70" t="s">
        <v>3966</v>
      </c>
      <c r="N1051" s="37" t="s">
        <v>67</v>
      </c>
      <c r="O1051" s="37" t="s">
        <v>67</v>
      </c>
      <c r="P1051" s="37" t="s">
        <v>1976</v>
      </c>
      <c r="Q1051" s="75" t="s">
        <v>1374</v>
      </c>
      <c r="R1051" t="s">
        <v>3691</v>
      </c>
      <c r="S1051" s="38">
        <v>200</v>
      </c>
      <c r="T1051">
        <v>1</v>
      </c>
      <c r="U1051">
        <v>0</v>
      </c>
      <c r="V1051" s="43">
        <f>SUMIF(ResumenCotizacion!$C:$C,E1051,ResumenCotizacion!$P:$P)</f>
        <v>0</v>
      </c>
      <c r="W1051" s="68">
        <f>IF(H1051="USD",S1051*SolCotizacion!$J$18,S1051)</f>
        <v>784698</v>
      </c>
      <c r="X1051" s="3">
        <f>ROUND(W1051/(1-VLOOKUP("Total porcentaje:",ResumenCotizacion!$F:$H,3,0)),2)</f>
        <v>852932.61</v>
      </c>
      <c r="Y1051" s="3">
        <f t="shared" si="67"/>
        <v>0</v>
      </c>
    </row>
    <row r="1052" spans="1:25" ht="14.25" x14ac:dyDescent="0.2">
      <c r="A1052" s="18" t="str">
        <f t="shared" si="64"/>
        <v>Catalogo principalCSP ACADEMICO8eda517e-ad24-4da6-a03c-ae37f07da117</v>
      </c>
      <c r="B1052" s="18" t="str">
        <f t="shared" si="65"/>
        <v>8eda517e-ad24-4da6-a03c-ae37f07da117CSP ACADEMICO</v>
      </c>
      <c r="C1052" s="18"/>
      <c r="D1052" t="s">
        <v>122</v>
      </c>
      <c r="E1052" t="s">
        <v>1375</v>
      </c>
      <c r="F1052" t="s">
        <v>1976</v>
      </c>
      <c r="G1052" s="18" t="str">
        <f t="shared" si="66"/>
        <v>Catalogo principal</v>
      </c>
      <c r="H1052" s="43" t="s">
        <v>121</v>
      </c>
      <c r="I1052" s="37" t="s">
        <v>67</v>
      </c>
      <c r="J1052" t="s">
        <v>1836</v>
      </c>
      <c r="K1052" t="s">
        <v>40</v>
      </c>
      <c r="L1052" s="70" t="s">
        <v>21</v>
      </c>
      <c r="M1052" s="70" t="s">
        <v>3966</v>
      </c>
      <c r="N1052" s="37" t="s">
        <v>67</v>
      </c>
      <c r="O1052" s="37" t="s">
        <v>67</v>
      </c>
      <c r="P1052" s="37" t="s">
        <v>1976</v>
      </c>
      <c r="Q1052" s="75" t="s">
        <v>1375</v>
      </c>
      <c r="R1052" t="s">
        <v>3691</v>
      </c>
      <c r="S1052" s="38">
        <v>2200</v>
      </c>
      <c r="T1052">
        <v>1</v>
      </c>
      <c r="U1052">
        <v>0</v>
      </c>
      <c r="V1052" s="43">
        <f>SUMIF(ResumenCotizacion!$C:$C,E1052,ResumenCotizacion!$P:$P)</f>
        <v>0</v>
      </c>
      <c r="W1052" s="68">
        <f>IF(H1052="USD",S1052*SolCotizacion!$J$18,S1052)</f>
        <v>8631678</v>
      </c>
      <c r="X1052" s="3">
        <f>ROUND(W1052/(1-VLOOKUP("Total porcentaje:",ResumenCotizacion!$F:$H,3,0)),2)</f>
        <v>9382258.6999999993</v>
      </c>
      <c r="Y1052" s="3">
        <f t="shared" si="67"/>
        <v>0</v>
      </c>
    </row>
    <row r="1053" spans="1:25" ht="14.25" x14ac:dyDescent="0.2">
      <c r="A1053" s="18" t="str">
        <f t="shared" si="64"/>
        <v>Catalogo principalCSP ACADEMICO5231f964-0e4d-4032-a8c3-96475e3415ca</v>
      </c>
      <c r="B1053" s="18" t="str">
        <f t="shared" si="65"/>
        <v>5231f964-0e4d-4032-a8c3-96475e3415caCSP ACADEMICO</v>
      </c>
      <c r="C1053" s="18"/>
      <c r="D1053" t="s">
        <v>122</v>
      </c>
      <c r="E1053" t="s">
        <v>1376</v>
      </c>
      <c r="F1053" t="s">
        <v>1976</v>
      </c>
      <c r="G1053" s="18" t="str">
        <f t="shared" si="66"/>
        <v>Catalogo principal</v>
      </c>
      <c r="H1053" s="43" t="s">
        <v>121</v>
      </c>
      <c r="I1053" s="37" t="s">
        <v>67</v>
      </c>
      <c r="J1053" t="s">
        <v>1837</v>
      </c>
      <c r="K1053" t="s">
        <v>40</v>
      </c>
      <c r="L1053" s="70" t="s">
        <v>21</v>
      </c>
      <c r="M1053" s="70" t="s">
        <v>3966</v>
      </c>
      <c r="N1053" s="37" t="s">
        <v>67</v>
      </c>
      <c r="O1053" s="37" t="s">
        <v>67</v>
      </c>
      <c r="P1053" s="37" t="s">
        <v>1976</v>
      </c>
      <c r="Q1053" s="75" t="s">
        <v>1376</v>
      </c>
      <c r="R1053" t="s">
        <v>3691</v>
      </c>
      <c r="S1053" s="38">
        <v>1600</v>
      </c>
      <c r="T1053">
        <v>1</v>
      </c>
      <c r="U1053">
        <v>0</v>
      </c>
      <c r="V1053" s="43">
        <f>SUMIF(ResumenCotizacion!$C:$C,E1053,ResumenCotizacion!$P:$P)</f>
        <v>0</v>
      </c>
      <c r="W1053" s="68">
        <f>IF(H1053="USD",S1053*SolCotizacion!$J$18,S1053)</f>
        <v>6277584</v>
      </c>
      <c r="X1053" s="3">
        <f>ROUND(W1053/(1-VLOOKUP("Total porcentaje:",ResumenCotizacion!$F:$H,3,0)),2)</f>
        <v>6823460.8700000001</v>
      </c>
      <c r="Y1053" s="3">
        <f t="shared" si="67"/>
        <v>0</v>
      </c>
    </row>
    <row r="1054" spans="1:25" ht="14.25" x14ac:dyDescent="0.2">
      <c r="A1054" s="18" t="str">
        <f t="shared" si="64"/>
        <v>Catalogo principalCSP ACADEMICO014111a2-5d31-4cd3-ae1b-b1d574af22f4</v>
      </c>
      <c r="B1054" s="18" t="str">
        <f t="shared" si="65"/>
        <v>014111a2-5d31-4cd3-ae1b-b1d574af22f4CSP ACADEMICO</v>
      </c>
      <c r="C1054" s="18"/>
      <c r="D1054" t="s">
        <v>122</v>
      </c>
      <c r="E1054" t="s">
        <v>1377</v>
      </c>
      <c r="F1054" t="s">
        <v>1976</v>
      </c>
      <c r="G1054" s="18" t="str">
        <f t="shared" si="66"/>
        <v>Catalogo principal</v>
      </c>
      <c r="H1054" s="43" t="s">
        <v>121</v>
      </c>
      <c r="I1054" s="37" t="s">
        <v>67</v>
      </c>
      <c r="J1054" t="s">
        <v>1838</v>
      </c>
      <c r="K1054" t="s">
        <v>40</v>
      </c>
      <c r="L1054" s="70" t="s">
        <v>21</v>
      </c>
      <c r="M1054" s="70" t="s">
        <v>3966</v>
      </c>
      <c r="N1054" s="37" t="s">
        <v>67</v>
      </c>
      <c r="O1054" s="37" t="s">
        <v>67</v>
      </c>
      <c r="P1054" s="37" t="s">
        <v>1976</v>
      </c>
      <c r="Q1054" s="75" t="s">
        <v>1377</v>
      </c>
      <c r="R1054" t="s">
        <v>3691</v>
      </c>
      <c r="S1054" s="38">
        <v>275</v>
      </c>
      <c r="T1054">
        <v>1</v>
      </c>
      <c r="U1054">
        <v>0</v>
      </c>
      <c r="V1054" s="43">
        <f>SUMIF(ResumenCotizacion!$C:$C,E1054,ResumenCotizacion!$P:$P)</f>
        <v>0</v>
      </c>
      <c r="W1054" s="68">
        <f>IF(H1054="USD",S1054*SolCotizacion!$J$18,S1054)</f>
        <v>1078959.75</v>
      </c>
      <c r="X1054" s="3">
        <f>ROUND(W1054/(1-VLOOKUP("Total porcentaje:",ResumenCotizacion!$F:$H,3,0)),2)</f>
        <v>1172782.3400000001</v>
      </c>
      <c r="Y1054" s="3">
        <f t="shared" si="67"/>
        <v>0</v>
      </c>
    </row>
    <row r="1055" spans="1:25" ht="14.25" x14ac:dyDescent="0.2">
      <c r="A1055" s="18" t="str">
        <f t="shared" si="64"/>
        <v>Catalogo principalCSP ACADEMICOda564dee-4de1-4ee2-b189-727566a39511</v>
      </c>
      <c r="B1055" s="18" t="str">
        <f t="shared" si="65"/>
        <v>da564dee-4de1-4ee2-b189-727566a39511CSP ACADEMICO</v>
      </c>
      <c r="C1055" s="18"/>
      <c r="D1055" t="s">
        <v>122</v>
      </c>
      <c r="E1055" t="s">
        <v>1378</v>
      </c>
      <c r="F1055" t="s">
        <v>1976</v>
      </c>
      <c r="G1055" s="18" t="str">
        <f t="shared" si="66"/>
        <v>Catalogo principal</v>
      </c>
      <c r="H1055" s="43" t="s">
        <v>121</v>
      </c>
      <c r="I1055" s="37" t="s">
        <v>67</v>
      </c>
      <c r="J1055" t="s">
        <v>1839</v>
      </c>
      <c r="K1055" t="s">
        <v>40</v>
      </c>
      <c r="L1055" s="70" t="s">
        <v>21</v>
      </c>
      <c r="M1055" s="70" t="s">
        <v>3966</v>
      </c>
      <c r="N1055" s="37" t="s">
        <v>67</v>
      </c>
      <c r="O1055" s="37" t="s">
        <v>67</v>
      </c>
      <c r="P1055" s="37" t="s">
        <v>1976</v>
      </c>
      <c r="Q1055" s="75" t="s">
        <v>1378</v>
      </c>
      <c r="R1055" t="s">
        <v>3691</v>
      </c>
      <c r="S1055" s="38">
        <v>200</v>
      </c>
      <c r="T1055">
        <v>1</v>
      </c>
      <c r="U1055">
        <v>0</v>
      </c>
      <c r="V1055" s="43">
        <f>SUMIF(ResumenCotizacion!$C:$C,E1055,ResumenCotizacion!$P:$P)</f>
        <v>0</v>
      </c>
      <c r="W1055" s="68">
        <f>IF(H1055="USD",S1055*SolCotizacion!$J$18,S1055)</f>
        <v>784698</v>
      </c>
      <c r="X1055" s="3">
        <f>ROUND(W1055/(1-VLOOKUP("Total porcentaje:",ResumenCotizacion!$F:$H,3,0)),2)</f>
        <v>852932.61</v>
      </c>
      <c r="Y1055" s="3">
        <f t="shared" si="67"/>
        <v>0</v>
      </c>
    </row>
    <row r="1056" spans="1:25" ht="14.25" x14ac:dyDescent="0.2">
      <c r="A1056" s="18" t="str">
        <f t="shared" si="64"/>
        <v>Catalogo principalCSP ACADEMICO3b66b0bf-561c-41c6-ad94-ca54d487ccdc</v>
      </c>
      <c r="B1056" s="18" t="str">
        <f t="shared" si="65"/>
        <v>3b66b0bf-561c-41c6-ad94-ca54d487ccdcCSP ACADEMICO</v>
      </c>
      <c r="C1056" s="18"/>
      <c r="D1056" t="s">
        <v>122</v>
      </c>
      <c r="E1056" t="s">
        <v>1379</v>
      </c>
      <c r="F1056" t="s">
        <v>1976</v>
      </c>
      <c r="G1056" s="18" t="str">
        <f t="shared" si="66"/>
        <v>Catalogo principal</v>
      </c>
      <c r="H1056" s="43" t="s">
        <v>121</v>
      </c>
      <c r="I1056" s="37" t="s">
        <v>67</v>
      </c>
      <c r="J1056" t="s">
        <v>1840</v>
      </c>
      <c r="K1056" t="s">
        <v>40</v>
      </c>
      <c r="L1056" s="70" t="s">
        <v>21</v>
      </c>
      <c r="M1056" s="70" t="s">
        <v>3966</v>
      </c>
      <c r="N1056" s="37" t="s">
        <v>67</v>
      </c>
      <c r="O1056" s="37" t="s">
        <v>67</v>
      </c>
      <c r="P1056" s="37" t="s">
        <v>1976</v>
      </c>
      <c r="Q1056" s="75" t="s">
        <v>1379</v>
      </c>
      <c r="R1056" t="s">
        <v>3691</v>
      </c>
      <c r="S1056" s="38">
        <v>1600</v>
      </c>
      <c r="T1056">
        <v>1</v>
      </c>
      <c r="U1056">
        <v>0</v>
      </c>
      <c r="V1056" s="43">
        <f>SUMIF(ResumenCotizacion!$C:$C,E1056,ResumenCotizacion!$P:$P)</f>
        <v>0</v>
      </c>
      <c r="W1056" s="68">
        <f>IF(H1056="USD",S1056*SolCotizacion!$J$18,S1056)</f>
        <v>6277584</v>
      </c>
      <c r="X1056" s="3">
        <f>ROUND(W1056/(1-VLOOKUP("Total porcentaje:",ResumenCotizacion!$F:$H,3,0)),2)</f>
        <v>6823460.8700000001</v>
      </c>
      <c r="Y1056" s="3">
        <f t="shared" si="67"/>
        <v>0</v>
      </c>
    </row>
    <row r="1057" spans="1:25" ht="14.25" x14ac:dyDescent="0.2">
      <c r="A1057" s="18" t="str">
        <f t="shared" si="64"/>
        <v>Catalogo principalCSP ACADEMICOe35b9ea4-333a-4a7e-977f-06942110b04e</v>
      </c>
      <c r="B1057" s="18" t="str">
        <f t="shared" si="65"/>
        <v>e35b9ea4-333a-4a7e-977f-06942110b04eCSP ACADEMICO</v>
      </c>
      <c r="C1057" s="18"/>
      <c r="D1057" t="s">
        <v>122</v>
      </c>
      <c r="E1057" t="s">
        <v>1380</v>
      </c>
      <c r="F1057" t="s">
        <v>1976</v>
      </c>
      <c r="G1057" s="18" t="str">
        <f t="shared" si="66"/>
        <v>Catalogo principal</v>
      </c>
      <c r="H1057" s="43" t="s">
        <v>121</v>
      </c>
      <c r="I1057" s="37" t="s">
        <v>67</v>
      </c>
      <c r="J1057" t="s">
        <v>1841</v>
      </c>
      <c r="K1057" t="s">
        <v>40</v>
      </c>
      <c r="L1057" s="70" t="s">
        <v>21</v>
      </c>
      <c r="M1057" s="70" t="s">
        <v>3966</v>
      </c>
      <c r="N1057" s="37" t="s">
        <v>67</v>
      </c>
      <c r="O1057" s="37" t="s">
        <v>67</v>
      </c>
      <c r="P1057" s="37" t="s">
        <v>1976</v>
      </c>
      <c r="Q1057" s="75" t="s">
        <v>1380</v>
      </c>
      <c r="R1057" t="s">
        <v>3691</v>
      </c>
      <c r="S1057" s="38">
        <v>275</v>
      </c>
      <c r="T1057">
        <v>1</v>
      </c>
      <c r="U1057">
        <v>0</v>
      </c>
      <c r="V1057" s="43">
        <f>SUMIF(ResumenCotizacion!$C:$C,E1057,ResumenCotizacion!$P:$P)</f>
        <v>0</v>
      </c>
      <c r="W1057" s="68">
        <f>IF(H1057="USD",S1057*SolCotizacion!$J$18,S1057)</f>
        <v>1078959.75</v>
      </c>
      <c r="X1057" s="3">
        <f>ROUND(W1057/(1-VLOOKUP("Total porcentaje:",ResumenCotizacion!$F:$H,3,0)),2)</f>
        <v>1172782.3400000001</v>
      </c>
      <c r="Y1057" s="3">
        <f t="shared" si="67"/>
        <v>0</v>
      </c>
    </row>
    <row r="1058" spans="1:25" ht="14.25" x14ac:dyDescent="0.2">
      <c r="A1058" s="18" t="str">
        <f t="shared" si="64"/>
        <v>Catalogo principalCSP ACADEMICO51cda191-f06e-4288-9102-24346cd45c24</v>
      </c>
      <c r="B1058" s="18" t="str">
        <f t="shared" si="65"/>
        <v>51cda191-f06e-4288-9102-24346cd45c24CSP ACADEMICO</v>
      </c>
      <c r="C1058" s="18"/>
      <c r="D1058" t="s">
        <v>122</v>
      </c>
      <c r="E1058" t="s">
        <v>1381</v>
      </c>
      <c r="F1058" t="s">
        <v>1976</v>
      </c>
      <c r="G1058" s="18" t="str">
        <f t="shared" si="66"/>
        <v>Catalogo principal</v>
      </c>
      <c r="H1058" s="43" t="s">
        <v>121</v>
      </c>
      <c r="I1058" s="37" t="s">
        <v>67</v>
      </c>
      <c r="J1058" t="s">
        <v>1842</v>
      </c>
      <c r="K1058" t="s">
        <v>40</v>
      </c>
      <c r="L1058" s="70" t="s">
        <v>21</v>
      </c>
      <c r="M1058" s="70" t="s">
        <v>3966</v>
      </c>
      <c r="N1058" s="37" t="s">
        <v>67</v>
      </c>
      <c r="O1058" s="37" t="s">
        <v>67</v>
      </c>
      <c r="P1058" s="37" t="s">
        <v>1976</v>
      </c>
      <c r="Q1058" s="75" t="s">
        <v>1381</v>
      </c>
      <c r="R1058" t="s">
        <v>3691</v>
      </c>
      <c r="S1058" s="38">
        <v>200</v>
      </c>
      <c r="T1058">
        <v>1</v>
      </c>
      <c r="U1058">
        <v>0</v>
      </c>
      <c r="V1058" s="43">
        <f>SUMIF(ResumenCotizacion!$C:$C,E1058,ResumenCotizacion!$P:$P)</f>
        <v>0</v>
      </c>
      <c r="W1058" s="68">
        <f>IF(H1058="USD",S1058*SolCotizacion!$J$18,S1058)</f>
        <v>784698</v>
      </c>
      <c r="X1058" s="3">
        <f>ROUND(W1058/(1-VLOOKUP("Total porcentaje:",ResumenCotizacion!$F:$H,3,0)),2)</f>
        <v>852932.61</v>
      </c>
      <c r="Y1058" s="3">
        <f t="shared" si="67"/>
        <v>0</v>
      </c>
    </row>
    <row r="1059" spans="1:25" ht="14.25" x14ac:dyDescent="0.2">
      <c r="A1059" s="18" t="str">
        <f t="shared" si="64"/>
        <v>Catalogo principalCSP ACADEMICO3092641e-6a77-4c34-adb4-221286db520b</v>
      </c>
      <c r="B1059" s="18" t="str">
        <f t="shared" si="65"/>
        <v>3092641e-6a77-4c34-adb4-221286db520bCSP ACADEMICO</v>
      </c>
      <c r="C1059" s="18"/>
      <c r="D1059" t="s">
        <v>122</v>
      </c>
      <c r="E1059" t="s">
        <v>1382</v>
      </c>
      <c r="F1059" t="s">
        <v>1976</v>
      </c>
      <c r="G1059" s="18" t="str">
        <f t="shared" si="66"/>
        <v>Catalogo principal</v>
      </c>
      <c r="H1059" s="43" t="s">
        <v>121</v>
      </c>
      <c r="I1059" s="37" t="s">
        <v>67</v>
      </c>
      <c r="J1059" t="s">
        <v>1843</v>
      </c>
      <c r="K1059" t="s">
        <v>40</v>
      </c>
      <c r="L1059" s="70" t="s">
        <v>21</v>
      </c>
      <c r="M1059" s="70" t="s">
        <v>28</v>
      </c>
      <c r="N1059" s="37" t="s">
        <v>67</v>
      </c>
      <c r="O1059" s="37" t="s">
        <v>67</v>
      </c>
      <c r="P1059" s="37" t="s">
        <v>1976</v>
      </c>
      <c r="Q1059" s="75" t="s">
        <v>1382</v>
      </c>
      <c r="R1059" t="s">
        <v>3691</v>
      </c>
      <c r="S1059" s="38">
        <v>2200</v>
      </c>
      <c r="T1059">
        <v>1</v>
      </c>
      <c r="U1059">
        <v>0</v>
      </c>
      <c r="V1059" s="43">
        <f>SUMIF(ResumenCotizacion!$C:$C,E1059,ResumenCotizacion!$P:$P)</f>
        <v>0</v>
      </c>
      <c r="W1059" s="68">
        <f>IF(H1059="USD",S1059*SolCotizacion!$J$18,S1059)</f>
        <v>8631678</v>
      </c>
      <c r="X1059" s="3">
        <f>ROUND(W1059/(1-VLOOKUP("Total porcentaje:",ResumenCotizacion!$F:$H,3,0)),2)</f>
        <v>9382258.6999999993</v>
      </c>
      <c r="Y1059" s="3">
        <f t="shared" si="67"/>
        <v>0</v>
      </c>
    </row>
    <row r="1060" spans="1:25" ht="14.25" x14ac:dyDescent="0.2">
      <c r="A1060" s="18" t="str">
        <f t="shared" si="64"/>
        <v>Catalogo principalCSP ACADEMICOaa6046de-5b7a-48f3-a31d-67ace40a934f</v>
      </c>
      <c r="B1060" s="18" t="str">
        <f t="shared" si="65"/>
        <v>aa6046de-5b7a-48f3-a31d-67ace40a934fCSP ACADEMICO</v>
      </c>
      <c r="C1060" s="18"/>
      <c r="D1060" t="s">
        <v>122</v>
      </c>
      <c r="E1060" t="s">
        <v>1383</v>
      </c>
      <c r="F1060" t="s">
        <v>1976</v>
      </c>
      <c r="G1060" s="18" t="str">
        <f t="shared" si="66"/>
        <v>Catalogo principal</v>
      </c>
      <c r="H1060" s="43" t="s">
        <v>121</v>
      </c>
      <c r="I1060" s="37" t="s">
        <v>67</v>
      </c>
      <c r="J1060" t="s">
        <v>1844</v>
      </c>
      <c r="K1060" t="s">
        <v>40</v>
      </c>
      <c r="L1060" s="70" t="s">
        <v>21</v>
      </c>
      <c r="M1060" s="70" t="s">
        <v>3966</v>
      </c>
      <c r="N1060" s="37" t="s">
        <v>67</v>
      </c>
      <c r="O1060" s="37" t="s">
        <v>67</v>
      </c>
      <c r="P1060" s="37" t="s">
        <v>1976</v>
      </c>
      <c r="Q1060" s="75" t="s">
        <v>1383</v>
      </c>
      <c r="R1060" t="s">
        <v>3691</v>
      </c>
      <c r="S1060" s="38">
        <v>1600</v>
      </c>
      <c r="T1060">
        <v>1</v>
      </c>
      <c r="U1060">
        <v>0</v>
      </c>
      <c r="V1060" s="43">
        <f>SUMIF(ResumenCotizacion!$C:$C,E1060,ResumenCotizacion!$P:$P)</f>
        <v>0</v>
      </c>
      <c r="W1060" s="68">
        <f>IF(H1060="USD",S1060*SolCotizacion!$J$18,S1060)</f>
        <v>6277584</v>
      </c>
      <c r="X1060" s="3">
        <f>ROUND(W1060/(1-VLOOKUP("Total porcentaje:",ResumenCotizacion!$F:$H,3,0)),2)</f>
        <v>6823460.8700000001</v>
      </c>
      <c r="Y1060" s="3">
        <f t="shared" si="67"/>
        <v>0</v>
      </c>
    </row>
    <row r="1061" spans="1:25" ht="14.25" x14ac:dyDescent="0.2">
      <c r="A1061" s="18" t="str">
        <f t="shared" si="64"/>
        <v>Catalogo principalCSP ACADEMICOd418c726-de81-48f2-a99d-6ca05abaafac</v>
      </c>
      <c r="B1061" s="18" t="str">
        <f t="shared" si="65"/>
        <v>d418c726-de81-48f2-a99d-6ca05abaafacCSP ACADEMICO</v>
      </c>
      <c r="C1061" s="18"/>
      <c r="D1061" t="s">
        <v>122</v>
      </c>
      <c r="E1061" t="s">
        <v>1384</v>
      </c>
      <c r="F1061" t="s">
        <v>1976</v>
      </c>
      <c r="G1061" s="18" t="str">
        <f t="shared" si="66"/>
        <v>Catalogo principal</v>
      </c>
      <c r="H1061" s="43" t="s">
        <v>121</v>
      </c>
      <c r="I1061" s="37" t="s">
        <v>67</v>
      </c>
      <c r="J1061" t="s">
        <v>1845</v>
      </c>
      <c r="K1061" t="s">
        <v>40</v>
      </c>
      <c r="L1061" s="70" t="s">
        <v>21</v>
      </c>
      <c r="M1061" s="70" t="s">
        <v>3966</v>
      </c>
      <c r="N1061" s="37" t="s">
        <v>67</v>
      </c>
      <c r="O1061" s="37" t="s">
        <v>67</v>
      </c>
      <c r="P1061" s="37" t="s">
        <v>1976</v>
      </c>
      <c r="Q1061" s="75" t="s">
        <v>1384</v>
      </c>
      <c r="R1061" t="s">
        <v>3691</v>
      </c>
      <c r="S1061" s="38">
        <v>275</v>
      </c>
      <c r="T1061">
        <v>1</v>
      </c>
      <c r="U1061">
        <v>0</v>
      </c>
      <c r="V1061" s="43">
        <f>SUMIF(ResumenCotizacion!$C:$C,E1061,ResumenCotizacion!$P:$P)</f>
        <v>0</v>
      </c>
      <c r="W1061" s="68">
        <f>IF(H1061="USD",S1061*SolCotizacion!$J$18,S1061)</f>
        <v>1078959.75</v>
      </c>
      <c r="X1061" s="3">
        <f>ROUND(W1061/(1-VLOOKUP("Total porcentaje:",ResumenCotizacion!$F:$H,3,0)),2)</f>
        <v>1172782.3400000001</v>
      </c>
      <c r="Y1061" s="3">
        <f t="shared" si="67"/>
        <v>0</v>
      </c>
    </row>
    <row r="1062" spans="1:25" ht="14.25" x14ac:dyDescent="0.2">
      <c r="A1062" s="18" t="str">
        <f t="shared" si="64"/>
        <v>Catalogo principalCSP ACADEMICOaa573972-3e4b-46b7-bef4-78c883c094be</v>
      </c>
      <c r="B1062" s="18" t="str">
        <f t="shared" si="65"/>
        <v>aa573972-3e4b-46b7-bef4-78c883c094beCSP ACADEMICO</v>
      </c>
      <c r="C1062" s="18"/>
      <c r="D1062" t="s">
        <v>122</v>
      </c>
      <c r="E1062" t="s">
        <v>1385</v>
      </c>
      <c r="F1062" t="s">
        <v>1976</v>
      </c>
      <c r="G1062" s="18" t="str">
        <f t="shared" si="66"/>
        <v>Catalogo principal</v>
      </c>
      <c r="H1062" s="43" t="s">
        <v>121</v>
      </c>
      <c r="I1062" s="37" t="s">
        <v>67</v>
      </c>
      <c r="J1062" t="s">
        <v>1846</v>
      </c>
      <c r="K1062" t="s">
        <v>40</v>
      </c>
      <c r="L1062" s="70" t="s">
        <v>21</v>
      </c>
      <c r="M1062" s="70" t="s">
        <v>3966</v>
      </c>
      <c r="N1062" s="37" t="s">
        <v>67</v>
      </c>
      <c r="O1062" s="37" t="s">
        <v>67</v>
      </c>
      <c r="P1062" s="37" t="s">
        <v>1976</v>
      </c>
      <c r="Q1062" s="75" t="s">
        <v>1385</v>
      </c>
      <c r="R1062" t="s">
        <v>3691</v>
      </c>
      <c r="S1062" s="38">
        <v>200</v>
      </c>
      <c r="T1062">
        <v>1</v>
      </c>
      <c r="U1062">
        <v>0</v>
      </c>
      <c r="V1062" s="43">
        <f>SUMIF(ResumenCotizacion!$C:$C,E1062,ResumenCotizacion!$P:$P)</f>
        <v>0</v>
      </c>
      <c r="W1062" s="68">
        <f>IF(H1062="USD",S1062*SolCotizacion!$J$18,S1062)</f>
        <v>784698</v>
      </c>
      <c r="X1062" s="3">
        <f>ROUND(W1062/(1-VLOOKUP("Total porcentaje:",ResumenCotizacion!$F:$H,3,0)),2)</f>
        <v>852932.61</v>
      </c>
      <c r="Y1062" s="3">
        <f t="shared" si="67"/>
        <v>0</v>
      </c>
    </row>
    <row r="1063" spans="1:25" ht="14.25" x14ac:dyDescent="0.2">
      <c r="A1063" s="18" t="str">
        <f t="shared" si="64"/>
        <v>Catalogo principalCSP ACADEMICOb22558f8-99d2-4b21-82f9-251f7777f85d</v>
      </c>
      <c r="B1063" s="18" t="str">
        <f t="shared" si="65"/>
        <v>b22558f8-99d2-4b21-82f9-251f7777f85dCSP ACADEMICO</v>
      </c>
      <c r="C1063" s="18"/>
      <c r="D1063" t="s">
        <v>122</v>
      </c>
      <c r="E1063" t="s">
        <v>1386</v>
      </c>
      <c r="F1063" t="s">
        <v>1976</v>
      </c>
      <c r="G1063" s="18" t="str">
        <f t="shared" si="66"/>
        <v>Catalogo principal</v>
      </c>
      <c r="H1063" s="43" t="s">
        <v>121</v>
      </c>
      <c r="I1063" s="37" t="s">
        <v>67</v>
      </c>
      <c r="J1063" t="s">
        <v>1847</v>
      </c>
      <c r="K1063" t="s">
        <v>40</v>
      </c>
      <c r="L1063" s="70" t="s">
        <v>21</v>
      </c>
      <c r="M1063" s="70" t="s">
        <v>3966</v>
      </c>
      <c r="N1063" s="37" t="s">
        <v>67</v>
      </c>
      <c r="O1063" s="37" t="s">
        <v>67</v>
      </c>
      <c r="P1063" s="37" t="s">
        <v>1976</v>
      </c>
      <c r="Q1063" s="75" t="s">
        <v>1386</v>
      </c>
      <c r="R1063" t="s">
        <v>3691</v>
      </c>
      <c r="S1063" s="38">
        <v>2200</v>
      </c>
      <c r="T1063">
        <v>1</v>
      </c>
      <c r="U1063">
        <v>0</v>
      </c>
      <c r="V1063" s="43">
        <f>SUMIF(ResumenCotizacion!$C:$C,E1063,ResumenCotizacion!$P:$P)</f>
        <v>0</v>
      </c>
      <c r="W1063" s="68">
        <f>IF(H1063="USD",S1063*SolCotizacion!$J$18,S1063)</f>
        <v>8631678</v>
      </c>
      <c r="X1063" s="3">
        <f>ROUND(W1063/(1-VLOOKUP("Total porcentaje:",ResumenCotizacion!$F:$H,3,0)),2)</f>
        <v>9382258.6999999993</v>
      </c>
      <c r="Y1063" s="3">
        <f t="shared" si="67"/>
        <v>0</v>
      </c>
    </row>
    <row r="1064" spans="1:25" ht="14.25" x14ac:dyDescent="0.2">
      <c r="A1064" s="18" t="str">
        <f t="shared" si="64"/>
        <v>Catalogo principalCSP ACADEMICOc6196550-1197-4baf-948e-4681a53b91dc</v>
      </c>
      <c r="B1064" s="18" t="str">
        <f t="shared" si="65"/>
        <v>c6196550-1197-4baf-948e-4681a53b91dcCSP ACADEMICO</v>
      </c>
      <c r="C1064" s="18"/>
      <c r="D1064" t="s">
        <v>122</v>
      </c>
      <c r="E1064" t="s">
        <v>1387</v>
      </c>
      <c r="F1064" t="s">
        <v>1976</v>
      </c>
      <c r="G1064" s="18" t="str">
        <f t="shared" si="66"/>
        <v>Catalogo principal</v>
      </c>
      <c r="H1064" s="43" t="s">
        <v>121</v>
      </c>
      <c r="I1064" s="37" t="s">
        <v>67</v>
      </c>
      <c r="J1064" t="s">
        <v>1848</v>
      </c>
      <c r="K1064" t="s">
        <v>40</v>
      </c>
      <c r="L1064" s="70" t="s">
        <v>21</v>
      </c>
      <c r="M1064" s="70" t="s">
        <v>3966</v>
      </c>
      <c r="N1064" s="37" t="s">
        <v>67</v>
      </c>
      <c r="O1064" s="37" t="s">
        <v>67</v>
      </c>
      <c r="P1064" s="37" t="s">
        <v>1976</v>
      </c>
      <c r="Q1064" s="75" t="s">
        <v>1387</v>
      </c>
      <c r="R1064" t="s">
        <v>3691</v>
      </c>
      <c r="S1064" s="38">
        <v>1600</v>
      </c>
      <c r="T1064">
        <v>1</v>
      </c>
      <c r="U1064">
        <v>0</v>
      </c>
      <c r="V1064" s="43">
        <f>SUMIF(ResumenCotizacion!$C:$C,E1064,ResumenCotizacion!$P:$P)</f>
        <v>0</v>
      </c>
      <c r="W1064" s="68">
        <f>IF(H1064="USD",S1064*SolCotizacion!$J$18,S1064)</f>
        <v>6277584</v>
      </c>
      <c r="X1064" s="3">
        <f>ROUND(W1064/(1-VLOOKUP("Total porcentaje:",ResumenCotizacion!$F:$H,3,0)),2)</f>
        <v>6823460.8700000001</v>
      </c>
      <c r="Y1064" s="3">
        <f t="shared" si="67"/>
        <v>0</v>
      </c>
    </row>
    <row r="1065" spans="1:25" ht="14.25" x14ac:dyDescent="0.2">
      <c r="A1065" s="18" t="str">
        <f t="shared" si="64"/>
        <v>Catalogo principalCSP ACADEMICO2b0c1f09-2e2e-40e1-8dca-dc384dd57455</v>
      </c>
      <c r="B1065" s="18" t="str">
        <f t="shared" si="65"/>
        <v>2b0c1f09-2e2e-40e1-8dca-dc384dd57455CSP ACADEMICO</v>
      </c>
      <c r="C1065" s="18"/>
      <c r="D1065" t="s">
        <v>122</v>
      </c>
      <c r="E1065" t="s">
        <v>1388</v>
      </c>
      <c r="F1065" t="s">
        <v>1976</v>
      </c>
      <c r="G1065" s="18" t="str">
        <f t="shared" si="66"/>
        <v>Catalogo principal</v>
      </c>
      <c r="H1065" s="43" t="s">
        <v>121</v>
      </c>
      <c r="I1065" s="37" t="s">
        <v>67</v>
      </c>
      <c r="J1065" t="s">
        <v>1849</v>
      </c>
      <c r="K1065" t="s">
        <v>40</v>
      </c>
      <c r="L1065" s="70" t="s">
        <v>21</v>
      </c>
      <c r="M1065" s="70" t="s">
        <v>3966</v>
      </c>
      <c r="N1065" s="37" t="s">
        <v>67</v>
      </c>
      <c r="O1065" s="37" t="s">
        <v>67</v>
      </c>
      <c r="P1065" s="37" t="s">
        <v>1976</v>
      </c>
      <c r="Q1065" s="75" t="s">
        <v>1388</v>
      </c>
      <c r="R1065" t="s">
        <v>3691</v>
      </c>
      <c r="S1065" s="38">
        <v>275</v>
      </c>
      <c r="T1065">
        <v>1</v>
      </c>
      <c r="U1065">
        <v>0</v>
      </c>
      <c r="V1065" s="43">
        <f>SUMIF(ResumenCotizacion!$C:$C,E1065,ResumenCotizacion!$P:$P)</f>
        <v>0</v>
      </c>
      <c r="W1065" s="68">
        <f>IF(H1065="USD",S1065*SolCotizacion!$J$18,S1065)</f>
        <v>1078959.75</v>
      </c>
      <c r="X1065" s="3">
        <f>ROUND(W1065/(1-VLOOKUP("Total porcentaje:",ResumenCotizacion!$F:$H,3,0)),2)</f>
        <v>1172782.3400000001</v>
      </c>
      <c r="Y1065" s="3">
        <f t="shared" si="67"/>
        <v>0</v>
      </c>
    </row>
    <row r="1066" spans="1:25" ht="14.25" x14ac:dyDescent="0.2">
      <c r="A1066" s="18" t="str">
        <f t="shared" si="64"/>
        <v>Catalogo principalCSP ACADEMICOb0ca6c5a-f9f2-4eac-8388-bfe535a37882</v>
      </c>
      <c r="B1066" s="18" t="str">
        <f t="shared" si="65"/>
        <v>b0ca6c5a-f9f2-4eac-8388-bfe535a37882CSP ACADEMICO</v>
      </c>
      <c r="C1066" s="18"/>
      <c r="D1066" t="s">
        <v>122</v>
      </c>
      <c r="E1066" t="s">
        <v>1389</v>
      </c>
      <c r="F1066" t="s">
        <v>1976</v>
      </c>
      <c r="G1066" s="18" t="str">
        <f t="shared" si="66"/>
        <v>Catalogo principal</v>
      </c>
      <c r="H1066" s="43" t="s">
        <v>121</v>
      </c>
      <c r="I1066" s="37" t="s">
        <v>67</v>
      </c>
      <c r="J1066" t="s">
        <v>1850</v>
      </c>
      <c r="K1066" t="s">
        <v>40</v>
      </c>
      <c r="L1066" s="70" t="s">
        <v>21</v>
      </c>
      <c r="M1066" s="70" t="s">
        <v>3966</v>
      </c>
      <c r="N1066" s="37" t="s">
        <v>67</v>
      </c>
      <c r="O1066" s="37" t="s">
        <v>67</v>
      </c>
      <c r="P1066" s="37" t="s">
        <v>1976</v>
      </c>
      <c r="Q1066" s="75" t="s">
        <v>1389</v>
      </c>
      <c r="R1066" t="s">
        <v>3691</v>
      </c>
      <c r="S1066" s="38">
        <v>200</v>
      </c>
      <c r="T1066">
        <v>1</v>
      </c>
      <c r="U1066">
        <v>0</v>
      </c>
      <c r="V1066" s="43">
        <f>SUMIF(ResumenCotizacion!$C:$C,E1066,ResumenCotizacion!$P:$P)</f>
        <v>0</v>
      </c>
      <c r="W1066" s="68">
        <f>IF(H1066="USD",S1066*SolCotizacion!$J$18,S1066)</f>
        <v>784698</v>
      </c>
      <c r="X1066" s="3">
        <f>ROUND(W1066/(1-VLOOKUP("Total porcentaje:",ResumenCotizacion!$F:$H,3,0)),2)</f>
        <v>852932.61</v>
      </c>
      <c r="Y1066" s="3">
        <f t="shared" si="67"/>
        <v>0</v>
      </c>
    </row>
    <row r="1067" spans="1:25" ht="14.25" x14ac:dyDescent="0.2">
      <c r="A1067" s="18" t="str">
        <f t="shared" si="64"/>
        <v>Catalogo principalCSP ACADEMICOf37dcbdf-794b-4b2b-930a-bcdb9f94f1f0</v>
      </c>
      <c r="B1067" s="18" t="str">
        <f t="shared" si="65"/>
        <v>f37dcbdf-794b-4b2b-930a-bcdb9f94f1f0CSP ACADEMICO</v>
      </c>
      <c r="C1067" s="18"/>
      <c r="D1067" t="s">
        <v>122</v>
      </c>
      <c r="E1067" t="s">
        <v>1390</v>
      </c>
      <c r="F1067" t="s">
        <v>1976</v>
      </c>
      <c r="G1067" s="18" t="str">
        <f t="shared" si="66"/>
        <v>Catalogo principal</v>
      </c>
      <c r="H1067" s="43" t="s">
        <v>121</v>
      </c>
      <c r="I1067" s="37" t="s">
        <v>67</v>
      </c>
      <c r="J1067" t="s">
        <v>1851</v>
      </c>
      <c r="K1067" t="s">
        <v>40</v>
      </c>
      <c r="L1067" s="70" t="s">
        <v>21</v>
      </c>
      <c r="M1067" s="70" t="s">
        <v>3966</v>
      </c>
      <c r="N1067" s="37" t="s">
        <v>67</v>
      </c>
      <c r="O1067" s="37" t="s">
        <v>67</v>
      </c>
      <c r="P1067" s="37" t="s">
        <v>1976</v>
      </c>
      <c r="Q1067" s="75" t="s">
        <v>1390</v>
      </c>
      <c r="R1067" t="s">
        <v>3691</v>
      </c>
      <c r="S1067" s="38">
        <v>2200</v>
      </c>
      <c r="T1067">
        <v>1</v>
      </c>
      <c r="U1067">
        <v>0</v>
      </c>
      <c r="V1067" s="43">
        <f>SUMIF(ResumenCotizacion!$C:$C,E1067,ResumenCotizacion!$P:$P)</f>
        <v>0</v>
      </c>
      <c r="W1067" s="68">
        <f>IF(H1067="USD",S1067*SolCotizacion!$J$18,S1067)</f>
        <v>8631678</v>
      </c>
      <c r="X1067" s="3">
        <f>ROUND(W1067/(1-VLOOKUP("Total porcentaje:",ResumenCotizacion!$F:$H,3,0)),2)</f>
        <v>9382258.6999999993</v>
      </c>
      <c r="Y1067" s="3">
        <f t="shared" si="67"/>
        <v>0</v>
      </c>
    </row>
    <row r="1068" spans="1:25" ht="14.25" x14ac:dyDescent="0.2">
      <c r="A1068" s="18" t="str">
        <f t="shared" si="64"/>
        <v>Catalogo principalCSP ACADEMICO593e7928-4837-4f46-bccd-5666ac9a7cbc</v>
      </c>
      <c r="B1068" s="18" t="str">
        <f t="shared" si="65"/>
        <v>593e7928-4837-4f46-bccd-5666ac9a7cbcCSP ACADEMICO</v>
      </c>
      <c r="C1068" s="18"/>
      <c r="D1068" t="s">
        <v>122</v>
      </c>
      <c r="E1068" s="83" t="s">
        <v>1391</v>
      </c>
      <c r="F1068" t="s">
        <v>1976</v>
      </c>
      <c r="G1068" s="18" t="str">
        <f t="shared" si="66"/>
        <v>Catalogo principal</v>
      </c>
      <c r="H1068" s="43" t="s">
        <v>121</v>
      </c>
      <c r="I1068" s="37" t="s">
        <v>67</v>
      </c>
      <c r="J1068" t="s">
        <v>1852</v>
      </c>
      <c r="K1068" t="s">
        <v>40</v>
      </c>
      <c r="L1068" s="70" t="s">
        <v>21</v>
      </c>
      <c r="M1068" s="70" t="s">
        <v>3966</v>
      </c>
      <c r="N1068" s="37" t="s">
        <v>67</v>
      </c>
      <c r="O1068" s="37" t="s">
        <v>67</v>
      </c>
      <c r="P1068" s="37" t="s">
        <v>1976</v>
      </c>
      <c r="Q1068" s="75" t="s">
        <v>1391</v>
      </c>
      <c r="R1068" t="s">
        <v>3691</v>
      </c>
      <c r="S1068" s="38">
        <v>1600</v>
      </c>
      <c r="T1068">
        <v>1</v>
      </c>
      <c r="U1068">
        <v>0</v>
      </c>
      <c r="V1068" s="43">
        <f>SUMIF(ResumenCotizacion!$C:$C,E1068,ResumenCotizacion!$P:$P)</f>
        <v>0</v>
      </c>
      <c r="W1068" s="68">
        <f>IF(H1068="USD",S1068*SolCotizacion!$J$18,S1068)</f>
        <v>6277584</v>
      </c>
      <c r="X1068" s="3">
        <f>ROUND(W1068/(1-VLOOKUP("Total porcentaje:",ResumenCotizacion!$F:$H,3,0)),2)</f>
        <v>6823460.8700000001</v>
      </c>
      <c r="Y1068" s="3">
        <f t="shared" si="67"/>
        <v>0</v>
      </c>
    </row>
    <row r="1069" spans="1:25" ht="14.25" x14ac:dyDescent="0.2">
      <c r="A1069" s="18" t="str">
        <f t="shared" si="64"/>
        <v>Catalogo principalCSP ACADEMICO7aadea71-8fea-4600-8725-1d6b7de42220</v>
      </c>
      <c r="B1069" s="18" t="str">
        <f t="shared" si="65"/>
        <v>7aadea71-8fea-4600-8725-1d6b7de42220CSP ACADEMICO</v>
      </c>
      <c r="C1069" s="18"/>
      <c r="D1069" t="s">
        <v>122</v>
      </c>
      <c r="E1069" t="s">
        <v>1392</v>
      </c>
      <c r="F1069" t="s">
        <v>1976</v>
      </c>
      <c r="G1069" s="18" t="str">
        <f t="shared" si="66"/>
        <v>Catalogo principal</v>
      </c>
      <c r="H1069" s="43" t="s">
        <v>121</v>
      </c>
      <c r="I1069" s="37" t="s">
        <v>67</v>
      </c>
      <c r="J1069" t="s">
        <v>1853</v>
      </c>
      <c r="K1069" t="s">
        <v>40</v>
      </c>
      <c r="L1069" s="70" t="s">
        <v>21</v>
      </c>
      <c r="M1069" s="70" t="s">
        <v>3966</v>
      </c>
      <c r="N1069" s="37" t="s">
        <v>67</v>
      </c>
      <c r="O1069" s="37" t="s">
        <v>67</v>
      </c>
      <c r="P1069" s="37" t="s">
        <v>1976</v>
      </c>
      <c r="Q1069" s="75" t="s">
        <v>1392</v>
      </c>
      <c r="R1069" t="s">
        <v>3691</v>
      </c>
      <c r="S1069" s="38">
        <v>275</v>
      </c>
      <c r="T1069">
        <v>1</v>
      </c>
      <c r="U1069">
        <v>0</v>
      </c>
      <c r="V1069" s="43">
        <f>SUMIF(ResumenCotizacion!$C:$C,E1069,ResumenCotizacion!$P:$P)</f>
        <v>0</v>
      </c>
      <c r="W1069" s="68">
        <f>IF(H1069="USD",S1069*SolCotizacion!$J$18,S1069)</f>
        <v>1078959.75</v>
      </c>
      <c r="X1069" s="3">
        <f>ROUND(W1069/(1-VLOOKUP("Total porcentaje:",ResumenCotizacion!$F:$H,3,0)),2)</f>
        <v>1172782.3400000001</v>
      </c>
      <c r="Y1069" s="3">
        <f t="shared" si="67"/>
        <v>0</v>
      </c>
    </row>
    <row r="1070" spans="1:25" ht="14.25" x14ac:dyDescent="0.2">
      <c r="A1070" s="18" t="str">
        <f t="shared" si="64"/>
        <v>Catalogo principalCSP ACADEMICOa2c50591-e8ec-48cb-8812-e0b59b1e8d18</v>
      </c>
      <c r="B1070" s="18" t="str">
        <f t="shared" si="65"/>
        <v>a2c50591-e8ec-48cb-8812-e0b59b1e8d18CSP ACADEMICO</v>
      </c>
      <c r="C1070" s="18"/>
      <c r="D1070" t="s">
        <v>122</v>
      </c>
      <c r="E1070" t="s">
        <v>1393</v>
      </c>
      <c r="F1070" t="s">
        <v>1976</v>
      </c>
      <c r="G1070" s="18" t="str">
        <f t="shared" si="66"/>
        <v>Catalogo principal</v>
      </c>
      <c r="H1070" s="43" t="s">
        <v>121</v>
      </c>
      <c r="I1070" s="37" t="s">
        <v>67</v>
      </c>
      <c r="J1070" t="s">
        <v>1854</v>
      </c>
      <c r="K1070" t="s">
        <v>40</v>
      </c>
      <c r="L1070" s="70" t="s">
        <v>21</v>
      </c>
      <c r="M1070" s="70" t="s">
        <v>3966</v>
      </c>
      <c r="N1070" s="37" t="s">
        <v>67</v>
      </c>
      <c r="O1070" s="37" t="s">
        <v>67</v>
      </c>
      <c r="P1070" s="37" t="s">
        <v>1976</v>
      </c>
      <c r="Q1070" s="75" t="s">
        <v>1393</v>
      </c>
      <c r="R1070" t="s">
        <v>3691</v>
      </c>
      <c r="S1070" s="38">
        <v>200</v>
      </c>
      <c r="T1070">
        <v>1</v>
      </c>
      <c r="U1070">
        <v>0</v>
      </c>
      <c r="V1070" s="43">
        <f>SUMIF(ResumenCotizacion!$C:$C,E1070,ResumenCotizacion!$P:$P)</f>
        <v>0</v>
      </c>
      <c r="W1070" s="68">
        <f>IF(H1070="USD",S1070*SolCotizacion!$J$18,S1070)</f>
        <v>784698</v>
      </c>
      <c r="X1070" s="3">
        <f>ROUND(W1070/(1-VLOOKUP("Total porcentaje:",ResumenCotizacion!$F:$H,3,0)),2)</f>
        <v>852932.61</v>
      </c>
      <c r="Y1070" s="3">
        <f t="shared" si="67"/>
        <v>0</v>
      </c>
    </row>
    <row r="1071" spans="1:25" ht="14.25" x14ac:dyDescent="0.2">
      <c r="A1071" s="18" t="str">
        <f t="shared" si="64"/>
        <v>Catalogo principalCSP ACADEMICOb0390587-39e4-4bdd-9d47-2da24fef0566</v>
      </c>
      <c r="B1071" s="18" t="str">
        <f t="shared" si="65"/>
        <v>b0390587-39e4-4bdd-9d47-2da24fef0566CSP ACADEMICO</v>
      </c>
      <c r="C1071" s="18"/>
      <c r="D1071" t="s">
        <v>122</v>
      </c>
      <c r="E1071" t="s">
        <v>1394</v>
      </c>
      <c r="F1071" t="s">
        <v>1976</v>
      </c>
      <c r="G1071" s="18" t="str">
        <f t="shared" si="66"/>
        <v>Catalogo principal</v>
      </c>
      <c r="H1071" s="43" t="s">
        <v>121</v>
      </c>
      <c r="I1071" s="37" t="s">
        <v>67</v>
      </c>
      <c r="J1071" t="s">
        <v>1855</v>
      </c>
      <c r="K1071" t="s">
        <v>40</v>
      </c>
      <c r="L1071" s="70" t="s">
        <v>21</v>
      </c>
      <c r="M1071" s="70" t="s">
        <v>3966</v>
      </c>
      <c r="N1071" s="37" t="s">
        <v>67</v>
      </c>
      <c r="O1071" s="37" t="s">
        <v>67</v>
      </c>
      <c r="P1071" s="37" t="s">
        <v>1976</v>
      </c>
      <c r="Q1071" s="75" t="s">
        <v>1394</v>
      </c>
      <c r="R1071" t="s">
        <v>3691</v>
      </c>
      <c r="S1071" s="38">
        <v>7975</v>
      </c>
      <c r="T1071">
        <v>1</v>
      </c>
      <c r="U1071">
        <v>0</v>
      </c>
      <c r="V1071" s="43">
        <f>SUMIF(ResumenCotizacion!$C:$C,E1071,ResumenCotizacion!$P:$P)</f>
        <v>0</v>
      </c>
      <c r="W1071" s="68">
        <f>IF(H1071="USD",S1071*SolCotizacion!$J$18,S1071)</f>
        <v>31289832.75</v>
      </c>
      <c r="X1071" s="3">
        <f>ROUND(W1071/(1-VLOOKUP("Total porcentaje:",ResumenCotizacion!$F:$H,3,0)),2)</f>
        <v>34010687.770000003</v>
      </c>
      <c r="Y1071" s="3">
        <f t="shared" si="67"/>
        <v>0</v>
      </c>
    </row>
    <row r="1072" spans="1:25" ht="14.25" x14ac:dyDescent="0.2">
      <c r="A1072" s="18" t="str">
        <f t="shared" si="64"/>
        <v>Catalogo principalCSP ACADEMICOd0509c8c-9228-45e9-b13e-6656dc89f707</v>
      </c>
      <c r="B1072" s="18" t="str">
        <f t="shared" si="65"/>
        <v>d0509c8c-9228-45e9-b13e-6656dc89f707CSP ACADEMICO</v>
      </c>
      <c r="C1072" s="18"/>
      <c r="D1072" t="s">
        <v>122</v>
      </c>
      <c r="E1072" t="s">
        <v>1395</v>
      </c>
      <c r="F1072" t="s">
        <v>1976</v>
      </c>
      <c r="G1072" s="18" t="str">
        <f t="shared" si="66"/>
        <v>Catalogo principal</v>
      </c>
      <c r="H1072" s="43" t="s">
        <v>121</v>
      </c>
      <c r="I1072" s="37" t="s">
        <v>67</v>
      </c>
      <c r="J1072" t="s">
        <v>1856</v>
      </c>
      <c r="K1072" t="s">
        <v>40</v>
      </c>
      <c r="L1072" s="70" t="s">
        <v>21</v>
      </c>
      <c r="M1072" s="70" t="s">
        <v>3966</v>
      </c>
      <c r="N1072" s="37" t="s">
        <v>67</v>
      </c>
      <c r="O1072" s="37" t="s">
        <v>67</v>
      </c>
      <c r="P1072" s="37" t="s">
        <v>1976</v>
      </c>
      <c r="Q1072" s="75" t="s">
        <v>1395</v>
      </c>
      <c r="R1072" t="s">
        <v>3691</v>
      </c>
      <c r="S1072" s="38">
        <v>5800</v>
      </c>
      <c r="T1072">
        <v>1</v>
      </c>
      <c r="U1072">
        <v>0</v>
      </c>
      <c r="V1072" s="43">
        <f>SUMIF(ResumenCotizacion!$C:$C,E1072,ResumenCotizacion!$P:$P)</f>
        <v>0</v>
      </c>
      <c r="W1072" s="68">
        <f>IF(H1072="USD",S1072*SolCotizacion!$J$18,S1072)</f>
        <v>22756242</v>
      </c>
      <c r="X1072" s="3">
        <f>ROUND(W1072/(1-VLOOKUP("Total porcentaje:",ResumenCotizacion!$F:$H,3,0)),2)</f>
        <v>24735045.649999999</v>
      </c>
      <c r="Y1072" s="3">
        <f t="shared" si="67"/>
        <v>0</v>
      </c>
    </row>
    <row r="1073" spans="1:25" ht="14.25" x14ac:dyDescent="0.2">
      <c r="A1073" s="18" t="str">
        <f t="shared" si="64"/>
        <v>Catalogo principalCSP ACADEMICO9b4930df-c95e-4c48-a52c-a5561071620e</v>
      </c>
      <c r="B1073" s="18" t="str">
        <f t="shared" si="65"/>
        <v>9b4930df-c95e-4c48-a52c-a5561071620eCSP ACADEMICO</v>
      </c>
      <c r="C1073" s="18"/>
      <c r="D1073" t="s">
        <v>122</v>
      </c>
      <c r="E1073" t="s">
        <v>1396</v>
      </c>
      <c r="F1073" t="s">
        <v>1976</v>
      </c>
      <c r="G1073" s="18" t="str">
        <f t="shared" si="66"/>
        <v>Catalogo principal</v>
      </c>
      <c r="H1073" s="43" t="s">
        <v>121</v>
      </c>
      <c r="I1073" s="37" t="s">
        <v>67</v>
      </c>
      <c r="J1073" t="s">
        <v>1857</v>
      </c>
      <c r="K1073" t="s">
        <v>40</v>
      </c>
      <c r="L1073" s="70" t="s">
        <v>21</v>
      </c>
      <c r="M1073" s="70" t="s">
        <v>3966</v>
      </c>
      <c r="N1073" s="37" t="s">
        <v>67</v>
      </c>
      <c r="O1073" s="37" t="s">
        <v>67</v>
      </c>
      <c r="P1073" s="37" t="s">
        <v>1976</v>
      </c>
      <c r="Q1073" s="75" t="s">
        <v>1396</v>
      </c>
      <c r="R1073" t="s">
        <v>3691</v>
      </c>
      <c r="S1073" s="38">
        <v>275</v>
      </c>
      <c r="T1073">
        <v>1</v>
      </c>
      <c r="U1073">
        <v>0</v>
      </c>
      <c r="V1073" s="43">
        <f>SUMIF(ResumenCotizacion!$C:$C,E1073,ResumenCotizacion!$P:$P)</f>
        <v>0</v>
      </c>
      <c r="W1073" s="68">
        <f>IF(H1073="USD",S1073*SolCotizacion!$J$18,S1073)</f>
        <v>1078959.75</v>
      </c>
      <c r="X1073" s="3">
        <f>ROUND(W1073/(1-VLOOKUP("Total porcentaje:",ResumenCotizacion!$F:$H,3,0)),2)</f>
        <v>1172782.3400000001</v>
      </c>
      <c r="Y1073" s="3">
        <f t="shared" si="67"/>
        <v>0</v>
      </c>
    </row>
    <row r="1074" spans="1:25" ht="14.25" x14ac:dyDescent="0.2">
      <c r="A1074" s="18" t="str">
        <f t="shared" si="64"/>
        <v>Catalogo principalCSP ACADEMICOccf4480d-1bc9-4bf5-8335-e9ffea38cf79</v>
      </c>
      <c r="B1074" s="18" t="str">
        <f t="shared" si="65"/>
        <v>ccf4480d-1bc9-4bf5-8335-e9ffea38cf79CSP ACADEMICO</v>
      </c>
      <c r="C1074" s="18"/>
      <c r="D1074" t="s">
        <v>122</v>
      </c>
      <c r="E1074" t="s">
        <v>1397</v>
      </c>
      <c r="F1074" t="s">
        <v>1976</v>
      </c>
      <c r="G1074" s="18" t="str">
        <f t="shared" si="66"/>
        <v>Catalogo principal</v>
      </c>
      <c r="H1074" s="43" t="s">
        <v>121</v>
      </c>
      <c r="I1074" s="37" t="s">
        <v>67</v>
      </c>
      <c r="J1074" t="s">
        <v>1858</v>
      </c>
      <c r="K1074" t="s">
        <v>40</v>
      </c>
      <c r="L1074" s="70" t="s">
        <v>21</v>
      </c>
      <c r="M1074" s="70" t="s">
        <v>3966</v>
      </c>
      <c r="N1074" s="37" t="s">
        <v>67</v>
      </c>
      <c r="O1074" s="37" t="s">
        <v>67</v>
      </c>
      <c r="P1074" s="37" t="s">
        <v>1976</v>
      </c>
      <c r="Q1074" s="75" t="s">
        <v>1397</v>
      </c>
      <c r="R1074" t="s">
        <v>3691</v>
      </c>
      <c r="S1074" s="38">
        <v>200</v>
      </c>
      <c r="T1074">
        <v>1</v>
      </c>
      <c r="U1074">
        <v>0</v>
      </c>
      <c r="V1074" s="43">
        <f>SUMIF(ResumenCotizacion!$C:$C,E1074,ResumenCotizacion!$P:$P)</f>
        <v>0</v>
      </c>
      <c r="W1074" s="68">
        <f>IF(H1074="USD",S1074*SolCotizacion!$J$18,S1074)</f>
        <v>784698</v>
      </c>
      <c r="X1074" s="3">
        <f>ROUND(W1074/(1-VLOOKUP("Total porcentaje:",ResumenCotizacion!$F:$H,3,0)),2)</f>
        <v>852932.61</v>
      </c>
      <c r="Y1074" s="3">
        <f t="shared" si="67"/>
        <v>0</v>
      </c>
    </row>
    <row r="1075" spans="1:25" ht="14.25" x14ac:dyDescent="0.2">
      <c r="A1075" s="18" t="str">
        <f t="shared" si="64"/>
        <v>Catalogo principalCSP ACADEMICOd96593d0-2cd0-49a2-9a54-64bb55b59973</v>
      </c>
      <c r="B1075" s="18" t="str">
        <f t="shared" si="65"/>
        <v>d96593d0-2cd0-49a2-9a54-64bb55b59973CSP ACADEMICO</v>
      </c>
      <c r="C1075" s="18"/>
      <c r="D1075" t="s">
        <v>122</v>
      </c>
      <c r="E1075" t="s">
        <v>1398</v>
      </c>
      <c r="F1075" t="s">
        <v>1976</v>
      </c>
      <c r="G1075" s="18" t="str">
        <f t="shared" si="66"/>
        <v>Catalogo principal</v>
      </c>
      <c r="H1075" s="43" t="s">
        <v>121</v>
      </c>
      <c r="I1075" s="37" t="s">
        <v>67</v>
      </c>
      <c r="J1075" t="s">
        <v>1859</v>
      </c>
      <c r="K1075" t="s">
        <v>40</v>
      </c>
      <c r="L1075" s="70" t="s">
        <v>21</v>
      </c>
      <c r="M1075" s="70" t="s">
        <v>3966</v>
      </c>
      <c r="N1075" s="37" t="s">
        <v>67</v>
      </c>
      <c r="O1075" s="37" t="s">
        <v>67</v>
      </c>
      <c r="P1075" s="37" t="s">
        <v>1976</v>
      </c>
      <c r="Q1075" s="75" t="s">
        <v>1398</v>
      </c>
      <c r="R1075" t="s">
        <v>3691</v>
      </c>
      <c r="S1075" s="38">
        <v>7975</v>
      </c>
      <c r="T1075">
        <v>1</v>
      </c>
      <c r="U1075">
        <v>0</v>
      </c>
      <c r="V1075" s="43">
        <f>SUMIF(ResumenCotizacion!$C:$C,E1075,ResumenCotizacion!$P:$P)</f>
        <v>0</v>
      </c>
      <c r="W1075" s="68">
        <f>IF(H1075="USD",S1075*SolCotizacion!$J$18,S1075)</f>
        <v>31289832.75</v>
      </c>
      <c r="X1075" s="3">
        <f>ROUND(W1075/(1-VLOOKUP("Total porcentaje:",ResumenCotizacion!$F:$H,3,0)),2)</f>
        <v>34010687.770000003</v>
      </c>
      <c r="Y1075" s="3">
        <f t="shared" si="67"/>
        <v>0</v>
      </c>
    </row>
    <row r="1076" spans="1:25" ht="14.25" x14ac:dyDescent="0.2">
      <c r="A1076" s="18" t="str">
        <f t="shared" si="64"/>
        <v>Catalogo principalCSP ACADEMICObdde57cf-83ec-4d9e-b874-d87b348ca261</v>
      </c>
      <c r="B1076" s="18" t="str">
        <f t="shared" si="65"/>
        <v>bdde57cf-83ec-4d9e-b874-d87b348ca261CSP ACADEMICO</v>
      </c>
      <c r="C1076" s="18"/>
      <c r="D1076" t="s">
        <v>122</v>
      </c>
      <c r="E1076" t="s">
        <v>1399</v>
      </c>
      <c r="F1076" t="s">
        <v>1976</v>
      </c>
      <c r="G1076" s="18" t="str">
        <f t="shared" si="66"/>
        <v>Catalogo principal</v>
      </c>
      <c r="H1076" s="43" t="s">
        <v>121</v>
      </c>
      <c r="I1076" s="37" t="s">
        <v>67</v>
      </c>
      <c r="J1076" t="s">
        <v>1860</v>
      </c>
      <c r="K1076" t="s">
        <v>40</v>
      </c>
      <c r="L1076" s="70" t="s">
        <v>21</v>
      </c>
      <c r="M1076" s="70" t="s">
        <v>3966</v>
      </c>
      <c r="N1076" s="37" t="s">
        <v>67</v>
      </c>
      <c r="O1076" s="37" t="s">
        <v>67</v>
      </c>
      <c r="P1076" s="37" t="s">
        <v>1976</v>
      </c>
      <c r="Q1076" s="75" t="s">
        <v>1399</v>
      </c>
      <c r="R1076" t="s">
        <v>3691</v>
      </c>
      <c r="S1076" s="38">
        <v>5800</v>
      </c>
      <c r="T1076">
        <v>1</v>
      </c>
      <c r="U1076">
        <v>0</v>
      </c>
      <c r="V1076" s="43">
        <f>SUMIF(ResumenCotizacion!$C:$C,E1076,ResumenCotizacion!$P:$P)</f>
        <v>0</v>
      </c>
      <c r="W1076" s="68">
        <f>IF(H1076="USD",S1076*SolCotizacion!$J$18,S1076)</f>
        <v>22756242</v>
      </c>
      <c r="X1076" s="3">
        <f>ROUND(W1076/(1-VLOOKUP("Total porcentaje:",ResumenCotizacion!$F:$H,3,0)),2)</f>
        <v>24735045.649999999</v>
      </c>
      <c r="Y1076" s="3">
        <f t="shared" si="67"/>
        <v>0</v>
      </c>
    </row>
    <row r="1077" spans="1:25" ht="14.25" x14ac:dyDescent="0.2">
      <c r="A1077" s="18" t="str">
        <f t="shared" si="64"/>
        <v>Catalogo principalCSP ACADEMICO3d27f8e0-e8e7-4db4-ac2d-972d44a07154</v>
      </c>
      <c r="B1077" s="18" t="str">
        <f t="shared" si="65"/>
        <v>3d27f8e0-e8e7-4db4-ac2d-972d44a07154CSP ACADEMICO</v>
      </c>
      <c r="C1077" s="18"/>
      <c r="D1077" t="s">
        <v>122</v>
      </c>
      <c r="E1077" t="s">
        <v>1400</v>
      </c>
      <c r="F1077" t="s">
        <v>1976</v>
      </c>
      <c r="G1077" s="18" t="str">
        <f t="shared" si="66"/>
        <v>Catalogo principal</v>
      </c>
      <c r="H1077" s="43" t="s">
        <v>121</v>
      </c>
      <c r="I1077" s="37" t="s">
        <v>67</v>
      </c>
      <c r="J1077" t="s">
        <v>1861</v>
      </c>
      <c r="K1077" t="s">
        <v>40</v>
      </c>
      <c r="L1077" s="70" t="s">
        <v>21</v>
      </c>
      <c r="M1077" s="70" t="s">
        <v>3966</v>
      </c>
      <c r="N1077" s="37" t="s">
        <v>67</v>
      </c>
      <c r="O1077" s="37" t="s">
        <v>67</v>
      </c>
      <c r="P1077" s="37" t="s">
        <v>1976</v>
      </c>
      <c r="Q1077" s="75" t="s">
        <v>1400</v>
      </c>
      <c r="R1077" t="s">
        <v>3691</v>
      </c>
      <c r="S1077" s="38">
        <v>275</v>
      </c>
      <c r="T1077">
        <v>1</v>
      </c>
      <c r="U1077">
        <v>0</v>
      </c>
      <c r="V1077" s="43">
        <f>SUMIF(ResumenCotizacion!$C:$C,E1077,ResumenCotizacion!$P:$P)</f>
        <v>0</v>
      </c>
      <c r="W1077" s="68">
        <f>IF(H1077="USD",S1077*SolCotizacion!$J$18,S1077)</f>
        <v>1078959.75</v>
      </c>
      <c r="X1077" s="3">
        <f>ROUND(W1077/(1-VLOOKUP("Total porcentaje:",ResumenCotizacion!$F:$H,3,0)),2)</f>
        <v>1172782.3400000001</v>
      </c>
      <c r="Y1077" s="3">
        <f t="shared" si="67"/>
        <v>0</v>
      </c>
    </row>
    <row r="1078" spans="1:25" ht="14.25" x14ac:dyDescent="0.2">
      <c r="A1078" s="18" t="str">
        <f t="shared" si="64"/>
        <v>Catalogo principalCSP ACADEMICO0b0e1691-cfdd-4c83-bfd1-0c994b221519</v>
      </c>
      <c r="B1078" s="18" t="str">
        <f t="shared" si="65"/>
        <v>0b0e1691-cfdd-4c83-bfd1-0c994b221519CSP ACADEMICO</v>
      </c>
      <c r="C1078" s="18"/>
      <c r="D1078" t="s">
        <v>122</v>
      </c>
      <c r="E1078" t="s">
        <v>1401</v>
      </c>
      <c r="F1078" t="s">
        <v>1976</v>
      </c>
      <c r="G1078" s="18" t="str">
        <f t="shared" si="66"/>
        <v>Catalogo principal</v>
      </c>
      <c r="H1078" s="43" t="s">
        <v>121</v>
      </c>
      <c r="I1078" s="37" t="s">
        <v>67</v>
      </c>
      <c r="J1078" t="s">
        <v>1862</v>
      </c>
      <c r="K1078" t="s">
        <v>40</v>
      </c>
      <c r="L1078" s="70" t="s">
        <v>21</v>
      </c>
      <c r="M1078" s="70" t="s">
        <v>3966</v>
      </c>
      <c r="N1078" s="37" t="s">
        <v>67</v>
      </c>
      <c r="O1078" s="37" t="s">
        <v>67</v>
      </c>
      <c r="P1078" s="37" t="s">
        <v>1976</v>
      </c>
      <c r="Q1078" s="75" t="s">
        <v>1401</v>
      </c>
      <c r="R1078" t="s">
        <v>3691</v>
      </c>
      <c r="S1078" s="38">
        <v>200</v>
      </c>
      <c r="T1078">
        <v>1</v>
      </c>
      <c r="U1078">
        <v>0</v>
      </c>
      <c r="V1078" s="43">
        <f>SUMIF(ResumenCotizacion!$C:$C,E1078,ResumenCotizacion!$P:$P)</f>
        <v>0</v>
      </c>
      <c r="W1078" s="68">
        <f>IF(H1078="USD",S1078*SolCotizacion!$J$18,S1078)</f>
        <v>784698</v>
      </c>
      <c r="X1078" s="3">
        <f>ROUND(W1078/(1-VLOOKUP("Total porcentaje:",ResumenCotizacion!$F:$H,3,0)),2)</f>
        <v>852932.61</v>
      </c>
      <c r="Y1078" s="3">
        <f t="shared" si="67"/>
        <v>0</v>
      </c>
    </row>
    <row r="1079" spans="1:25" ht="14.25" x14ac:dyDescent="0.2">
      <c r="A1079" s="18" t="str">
        <f t="shared" si="64"/>
        <v>Catalogo principalCSP ACADEMICOe4a71a3f-b3b3-43ff-a47e-6dd954d5b104</v>
      </c>
      <c r="B1079" s="18" t="str">
        <f t="shared" si="65"/>
        <v>e4a71a3f-b3b3-43ff-a47e-6dd954d5b104CSP ACADEMICO</v>
      </c>
      <c r="C1079" s="18"/>
      <c r="D1079" t="s">
        <v>122</v>
      </c>
      <c r="E1079" t="s">
        <v>1402</v>
      </c>
      <c r="F1079" t="s">
        <v>1976</v>
      </c>
      <c r="G1079" s="18" t="str">
        <f t="shared" si="66"/>
        <v>Catalogo principal</v>
      </c>
      <c r="H1079" s="43" t="s">
        <v>121</v>
      </c>
      <c r="I1079" s="37" t="s">
        <v>67</v>
      </c>
      <c r="J1079" t="s">
        <v>1863</v>
      </c>
      <c r="K1079" t="s">
        <v>40</v>
      </c>
      <c r="L1079" s="70" t="s">
        <v>21</v>
      </c>
      <c r="M1079" s="70" t="s">
        <v>3966</v>
      </c>
      <c r="N1079" s="37" t="s">
        <v>67</v>
      </c>
      <c r="O1079" s="37" t="s">
        <v>67</v>
      </c>
      <c r="P1079" s="37" t="s">
        <v>1976</v>
      </c>
      <c r="Q1079" s="75" t="s">
        <v>1402</v>
      </c>
      <c r="R1079" t="s">
        <v>3691</v>
      </c>
      <c r="S1079" s="38">
        <v>7975</v>
      </c>
      <c r="T1079">
        <v>1</v>
      </c>
      <c r="U1079">
        <v>0</v>
      </c>
      <c r="V1079" s="43">
        <f>SUMIF(ResumenCotizacion!$C:$C,E1079,ResumenCotizacion!$P:$P)</f>
        <v>0</v>
      </c>
      <c r="W1079" s="68">
        <f>IF(H1079="USD",S1079*SolCotizacion!$J$18,S1079)</f>
        <v>31289832.75</v>
      </c>
      <c r="X1079" s="3">
        <f>ROUND(W1079/(1-VLOOKUP("Total porcentaje:",ResumenCotizacion!$F:$H,3,0)),2)</f>
        <v>34010687.770000003</v>
      </c>
      <c r="Y1079" s="3">
        <f t="shared" si="67"/>
        <v>0</v>
      </c>
    </row>
    <row r="1080" spans="1:25" ht="14.25" x14ac:dyDescent="0.2">
      <c r="A1080" s="18" t="str">
        <f t="shared" si="64"/>
        <v>Catalogo principalCSP ACADEMICO1e3399fe-e147-49c0-b4e5-17025bff95e2</v>
      </c>
      <c r="B1080" s="18" t="str">
        <f t="shared" si="65"/>
        <v>1e3399fe-e147-49c0-b4e5-17025bff95e2CSP ACADEMICO</v>
      </c>
      <c r="C1080" s="18"/>
      <c r="D1080" t="s">
        <v>122</v>
      </c>
      <c r="E1080" s="83" t="s">
        <v>1403</v>
      </c>
      <c r="F1080" t="s">
        <v>1976</v>
      </c>
      <c r="G1080" s="18" t="str">
        <f t="shared" si="66"/>
        <v>Catalogo principal</v>
      </c>
      <c r="H1080" s="43" t="s">
        <v>121</v>
      </c>
      <c r="I1080" s="37" t="s">
        <v>67</v>
      </c>
      <c r="J1080" t="s">
        <v>1864</v>
      </c>
      <c r="K1080" t="s">
        <v>40</v>
      </c>
      <c r="L1080" s="70" t="s">
        <v>21</v>
      </c>
      <c r="M1080" s="70" t="s">
        <v>3966</v>
      </c>
      <c r="N1080" s="37" t="s">
        <v>67</v>
      </c>
      <c r="O1080" s="37" t="s">
        <v>67</v>
      </c>
      <c r="P1080" s="37" t="s">
        <v>1976</v>
      </c>
      <c r="Q1080" s="75" t="s">
        <v>1403</v>
      </c>
      <c r="R1080" t="s">
        <v>3691</v>
      </c>
      <c r="S1080" s="38">
        <v>5800</v>
      </c>
      <c r="T1080">
        <v>1</v>
      </c>
      <c r="U1080">
        <v>0</v>
      </c>
      <c r="V1080" s="43">
        <f>SUMIF(ResumenCotizacion!$C:$C,E1080,ResumenCotizacion!$P:$P)</f>
        <v>0</v>
      </c>
      <c r="W1080" s="68">
        <f>IF(H1080="USD",S1080*SolCotizacion!$J$18,S1080)</f>
        <v>22756242</v>
      </c>
      <c r="X1080" s="3">
        <f>ROUND(W1080/(1-VLOOKUP("Total porcentaje:",ResumenCotizacion!$F:$H,3,0)),2)</f>
        <v>24735045.649999999</v>
      </c>
      <c r="Y1080" s="3">
        <f t="shared" si="67"/>
        <v>0</v>
      </c>
    </row>
    <row r="1081" spans="1:25" ht="14.25" x14ac:dyDescent="0.2">
      <c r="A1081" s="18" t="str">
        <f t="shared" si="64"/>
        <v>Catalogo principalCSP ACADEMICO1c0bf11c-a09e-4af6-97bd-1073ec50e48e</v>
      </c>
      <c r="B1081" s="18" t="str">
        <f t="shared" si="65"/>
        <v>1c0bf11c-a09e-4af6-97bd-1073ec50e48eCSP ACADEMICO</v>
      </c>
      <c r="C1081" s="18"/>
      <c r="D1081" t="s">
        <v>122</v>
      </c>
      <c r="E1081" t="s">
        <v>1404</v>
      </c>
      <c r="F1081" t="s">
        <v>1976</v>
      </c>
      <c r="G1081" s="18" t="str">
        <f t="shared" si="66"/>
        <v>Catalogo principal</v>
      </c>
      <c r="H1081" s="43" t="s">
        <v>121</v>
      </c>
      <c r="I1081" s="37" t="s">
        <v>67</v>
      </c>
      <c r="J1081" t="s">
        <v>1865</v>
      </c>
      <c r="K1081" t="s">
        <v>40</v>
      </c>
      <c r="L1081" s="70" t="s">
        <v>21</v>
      </c>
      <c r="M1081" s="70" t="s">
        <v>3966</v>
      </c>
      <c r="N1081" s="37" t="s">
        <v>67</v>
      </c>
      <c r="O1081" s="37" t="s">
        <v>67</v>
      </c>
      <c r="P1081" s="37" t="s">
        <v>1976</v>
      </c>
      <c r="Q1081" s="75" t="s">
        <v>1404</v>
      </c>
      <c r="R1081" t="s">
        <v>3691</v>
      </c>
      <c r="S1081" s="38">
        <v>275</v>
      </c>
      <c r="T1081">
        <v>1</v>
      </c>
      <c r="U1081">
        <v>0</v>
      </c>
      <c r="V1081" s="43">
        <f>SUMIF(ResumenCotizacion!$C:$C,E1081,ResumenCotizacion!$P:$P)</f>
        <v>0</v>
      </c>
      <c r="W1081" s="68">
        <f>IF(H1081="USD",S1081*SolCotizacion!$J$18,S1081)</f>
        <v>1078959.75</v>
      </c>
      <c r="X1081" s="3">
        <f>ROUND(W1081/(1-VLOOKUP("Total porcentaje:",ResumenCotizacion!$F:$H,3,0)),2)</f>
        <v>1172782.3400000001</v>
      </c>
      <c r="Y1081" s="3">
        <f t="shared" si="67"/>
        <v>0</v>
      </c>
    </row>
    <row r="1082" spans="1:25" ht="14.25" x14ac:dyDescent="0.2">
      <c r="A1082" s="18" t="str">
        <f t="shared" si="64"/>
        <v>Catalogo principalCSP ACADEMICO433f52e5-7d38-42bc-82c8-0a3543786b42</v>
      </c>
      <c r="B1082" s="18" t="str">
        <f t="shared" si="65"/>
        <v>433f52e5-7d38-42bc-82c8-0a3543786b42CSP ACADEMICO</v>
      </c>
      <c r="C1082" s="18"/>
      <c r="D1082" t="s">
        <v>122</v>
      </c>
      <c r="E1082" t="s">
        <v>1405</v>
      </c>
      <c r="F1082" t="s">
        <v>1976</v>
      </c>
      <c r="G1082" s="18" t="str">
        <f t="shared" si="66"/>
        <v>Catalogo principal</v>
      </c>
      <c r="H1082" s="43" t="s">
        <v>121</v>
      </c>
      <c r="I1082" s="37" t="s">
        <v>67</v>
      </c>
      <c r="J1082" t="s">
        <v>1866</v>
      </c>
      <c r="K1082" t="s">
        <v>40</v>
      </c>
      <c r="L1082" s="70" t="s">
        <v>21</v>
      </c>
      <c r="M1082" s="70" t="s">
        <v>3966</v>
      </c>
      <c r="N1082" s="37" t="s">
        <v>67</v>
      </c>
      <c r="O1082" s="37" t="s">
        <v>67</v>
      </c>
      <c r="P1082" s="37" t="s">
        <v>1976</v>
      </c>
      <c r="Q1082" s="75" t="s">
        <v>1405</v>
      </c>
      <c r="R1082" t="s">
        <v>3691</v>
      </c>
      <c r="S1082" s="38">
        <v>200</v>
      </c>
      <c r="T1082">
        <v>1</v>
      </c>
      <c r="U1082">
        <v>0</v>
      </c>
      <c r="V1082" s="43">
        <f>SUMIF(ResumenCotizacion!$C:$C,E1082,ResumenCotizacion!$P:$P)</f>
        <v>0</v>
      </c>
      <c r="W1082" s="68">
        <f>IF(H1082="USD",S1082*SolCotizacion!$J$18,S1082)</f>
        <v>784698</v>
      </c>
      <c r="X1082" s="3">
        <f>ROUND(W1082/(1-VLOOKUP("Total porcentaje:",ResumenCotizacion!$F:$H,3,0)),2)</f>
        <v>852932.61</v>
      </c>
      <c r="Y1082" s="3">
        <f t="shared" si="67"/>
        <v>0</v>
      </c>
    </row>
    <row r="1083" spans="1:25" ht="14.25" x14ac:dyDescent="0.2">
      <c r="A1083" s="18" t="str">
        <f t="shared" si="64"/>
        <v>Catalogo principalCSP ACADEMICO9c090ccc-01d4-40e6-92a8-578b637dc8e4</v>
      </c>
      <c r="B1083" s="18" t="str">
        <f t="shared" si="65"/>
        <v>9c090ccc-01d4-40e6-92a8-578b637dc8e4CSP ACADEMICO</v>
      </c>
      <c r="C1083" s="18"/>
      <c r="D1083" t="s">
        <v>122</v>
      </c>
      <c r="E1083" t="s">
        <v>1406</v>
      </c>
      <c r="F1083" t="s">
        <v>1976</v>
      </c>
      <c r="G1083" s="18" t="str">
        <f t="shared" si="66"/>
        <v>Catalogo principal</v>
      </c>
      <c r="H1083" s="43" t="s">
        <v>121</v>
      </c>
      <c r="I1083" s="37" t="s">
        <v>67</v>
      </c>
      <c r="J1083" t="s">
        <v>1867</v>
      </c>
      <c r="K1083" t="s">
        <v>40</v>
      </c>
      <c r="L1083" s="70" t="s">
        <v>21</v>
      </c>
      <c r="M1083" s="70" t="s">
        <v>3966</v>
      </c>
      <c r="N1083" s="37" t="s">
        <v>67</v>
      </c>
      <c r="O1083" s="37" t="s">
        <v>67</v>
      </c>
      <c r="P1083" s="37" t="s">
        <v>1976</v>
      </c>
      <c r="Q1083" s="75" t="s">
        <v>1406</v>
      </c>
      <c r="R1083" t="s">
        <v>3691</v>
      </c>
      <c r="S1083" s="38">
        <v>7975</v>
      </c>
      <c r="T1083">
        <v>1</v>
      </c>
      <c r="U1083">
        <v>0</v>
      </c>
      <c r="V1083" s="43">
        <f>SUMIF(ResumenCotizacion!$C:$C,E1083,ResumenCotizacion!$P:$P)</f>
        <v>0</v>
      </c>
      <c r="W1083" s="68">
        <f>IF(H1083="USD",S1083*SolCotizacion!$J$18,S1083)</f>
        <v>31289832.75</v>
      </c>
      <c r="X1083" s="3">
        <f>ROUND(W1083/(1-VLOOKUP("Total porcentaje:",ResumenCotizacion!$F:$H,3,0)),2)</f>
        <v>34010687.770000003</v>
      </c>
      <c r="Y1083" s="3">
        <f t="shared" si="67"/>
        <v>0</v>
      </c>
    </row>
    <row r="1084" spans="1:25" ht="14.25" x14ac:dyDescent="0.2">
      <c r="A1084" s="18" t="str">
        <f t="shared" si="64"/>
        <v>Catalogo principalCSP ACADEMICO08096717-b97a-449a-ab76-74d8bf274537</v>
      </c>
      <c r="B1084" s="18" t="str">
        <f t="shared" si="65"/>
        <v>08096717-b97a-449a-ab76-74d8bf274537CSP ACADEMICO</v>
      </c>
      <c r="C1084" s="18"/>
      <c r="D1084" t="s">
        <v>122</v>
      </c>
      <c r="E1084" t="s">
        <v>1407</v>
      </c>
      <c r="F1084" t="s">
        <v>1976</v>
      </c>
      <c r="G1084" s="18" t="str">
        <f t="shared" si="66"/>
        <v>Catalogo principal</v>
      </c>
      <c r="H1084" s="43" t="s">
        <v>121</v>
      </c>
      <c r="I1084" s="37" t="s">
        <v>67</v>
      </c>
      <c r="J1084" t="s">
        <v>1868</v>
      </c>
      <c r="K1084" t="s">
        <v>40</v>
      </c>
      <c r="L1084" s="70" t="s">
        <v>21</v>
      </c>
      <c r="M1084" s="70" t="s">
        <v>3966</v>
      </c>
      <c r="N1084" s="37" t="s">
        <v>67</v>
      </c>
      <c r="O1084" s="37" t="s">
        <v>67</v>
      </c>
      <c r="P1084" s="37" t="s">
        <v>1976</v>
      </c>
      <c r="Q1084" s="75" t="s">
        <v>1407</v>
      </c>
      <c r="R1084" t="s">
        <v>3691</v>
      </c>
      <c r="S1084" s="38">
        <v>5800</v>
      </c>
      <c r="T1084">
        <v>1</v>
      </c>
      <c r="U1084">
        <v>0</v>
      </c>
      <c r="V1084" s="43">
        <f>SUMIF(ResumenCotizacion!$C:$C,E1084,ResumenCotizacion!$P:$P)</f>
        <v>0</v>
      </c>
      <c r="W1084" s="68">
        <f>IF(H1084="USD",S1084*SolCotizacion!$J$18,S1084)</f>
        <v>22756242</v>
      </c>
      <c r="X1084" s="3">
        <f>ROUND(W1084/(1-VLOOKUP("Total porcentaje:",ResumenCotizacion!$F:$H,3,0)),2)</f>
        <v>24735045.649999999</v>
      </c>
      <c r="Y1084" s="3">
        <f t="shared" si="67"/>
        <v>0</v>
      </c>
    </row>
    <row r="1085" spans="1:25" ht="14.25" x14ac:dyDescent="0.2">
      <c r="A1085" s="18" t="str">
        <f t="shared" si="64"/>
        <v>Catalogo principalCSP ACADEMICOb6fae2b1-20f3-4e40-b2ff-bc4a991de030</v>
      </c>
      <c r="B1085" s="18" t="str">
        <f t="shared" si="65"/>
        <v>b6fae2b1-20f3-4e40-b2ff-bc4a991de030CSP ACADEMICO</v>
      </c>
      <c r="C1085" s="18"/>
      <c r="D1085" t="s">
        <v>122</v>
      </c>
      <c r="E1085" t="s">
        <v>1408</v>
      </c>
      <c r="F1085" t="s">
        <v>1976</v>
      </c>
      <c r="G1085" s="18" t="str">
        <f t="shared" si="66"/>
        <v>Catalogo principal</v>
      </c>
      <c r="H1085" s="43" t="s">
        <v>121</v>
      </c>
      <c r="I1085" s="37" t="s">
        <v>67</v>
      </c>
      <c r="J1085" t="s">
        <v>1869</v>
      </c>
      <c r="K1085" t="s">
        <v>40</v>
      </c>
      <c r="L1085" s="70" t="s">
        <v>21</v>
      </c>
      <c r="M1085" s="70" t="s">
        <v>3966</v>
      </c>
      <c r="N1085" s="37" t="s">
        <v>67</v>
      </c>
      <c r="O1085" s="37" t="s">
        <v>67</v>
      </c>
      <c r="P1085" s="37" t="s">
        <v>1976</v>
      </c>
      <c r="Q1085" s="75" t="s">
        <v>1408</v>
      </c>
      <c r="R1085" t="s">
        <v>3691</v>
      </c>
      <c r="S1085" s="38">
        <v>275</v>
      </c>
      <c r="T1085">
        <v>1</v>
      </c>
      <c r="U1085">
        <v>0</v>
      </c>
      <c r="V1085" s="43">
        <f>SUMIF(ResumenCotizacion!$C:$C,E1085,ResumenCotizacion!$P:$P)</f>
        <v>0</v>
      </c>
      <c r="W1085" s="68">
        <f>IF(H1085="USD",S1085*SolCotizacion!$J$18,S1085)</f>
        <v>1078959.75</v>
      </c>
      <c r="X1085" s="3">
        <f>ROUND(W1085/(1-VLOOKUP("Total porcentaje:",ResumenCotizacion!$F:$H,3,0)),2)</f>
        <v>1172782.3400000001</v>
      </c>
      <c r="Y1085" s="3">
        <f t="shared" si="67"/>
        <v>0</v>
      </c>
    </row>
    <row r="1086" spans="1:25" ht="14.25" x14ac:dyDescent="0.2">
      <c r="A1086" s="18" t="str">
        <f t="shared" si="64"/>
        <v>Catalogo principalCSP ACADEMICO0600471f-04b4-4e7c-9c10-61891855f144</v>
      </c>
      <c r="B1086" s="18" t="str">
        <f t="shared" si="65"/>
        <v>0600471f-04b4-4e7c-9c10-61891855f144CSP ACADEMICO</v>
      </c>
      <c r="C1086" s="18"/>
      <c r="D1086" t="s">
        <v>122</v>
      </c>
      <c r="E1086" t="s">
        <v>1409</v>
      </c>
      <c r="F1086" t="s">
        <v>1976</v>
      </c>
      <c r="G1086" s="18" t="str">
        <f t="shared" si="66"/>
        <v>Catalogo principal</v>
      </c>
      <c r="H1086" s="43" t="s">
        <v>121</v>
      </c>
      <c r="I1086" s="37" t="s">
        <v>67</v>
      </c>
      <c r="J1086" t="s">
        <v>1870</v>
      </c>
      <c r="K1086" t="s">
        <v>40</v>
      </c>
      <c r="L1086" s="70" t="s">
        <v>21</v>
      </c>
      <c r="M1086" s="70" t="s">
        <v>3966</v>
      </c>
      <c r="N1086" s="37" t="s">
        <v>67</v>
      </c>
      <c r="O1086" s="37" t="s">
        <v>67</v>
      </c>
      <c r="P1086" s="37" t="s">
        <v>1976</v>
      </c>
      <c r="Q1086" s="75" t="s">
        <v>1409</v>
      </c>
      <c r="R1086" t="s">
        <v>3691</v>
      </c>
      <c r="S1086" s="38">
        <v>200</v>
      </c>
      <c r="T1086">
        <v>1</v>
      </c>
      <c r="U1086">
        <v>0</v>
      </c>
      <c r="V1086" s="43">
        <f>SUMIF(ResumenCotizacion!$C:$C,E1086,ResumenCotizacion!$P:$P)</f>
        <v>0</v>
      </c>
      <c r="W1086" s="68">
        <f>IF(H1086="USD",S1086*SolCotizacion!$J$18,S1086)</f>
        <v>784698</v>
      </c>
      <c r="X1086" s="3">
        <f>ROUND(W1086/(1-VLOOKUP("Total porcentaje:",ResumenCotizacion!$F:$H,3,0)),2)</f>
        <v>852932.61</v>
      </c>
      <c r="Y1086" s="3">
        <f t="shared" si="67"/>
        <v>0</v>
      </c>
    </row>
    <row r="1087" spans="1:25" ht="14.25" x14ac:dyDescent="0.2">
      <c r="A1087" s="18" t="str">
        <f t="shared" si="64"/>
        <v>Catalogo principalCSP ACADEMICO67669b6d-425c-422c-a1dc-476ac86b69a6</v>
      </c>
      <c r="B1087" s="18" t="str">
        <f t="shared" si="65"/>
        <v>67669b6d-425c-422c-a1dc-476ac86b69a6CSP ACADEMICO</v>
      </c>
      <c r="C1087" s="18"/>
      <c r="D1087" t="s">
        <v>122</v>
      </c>
      <c r="E1087" t="s">
        <v>1410</v>
      </c>
      <c r="F1087" t="s">
        <v>1976</v>
      </c>
      <c r="G1087" s="18" t="str">
        <f t="shared" si="66"/>
        <v>Catalogo principal</v>
      </c>
      <c r="H1087" s="43" t="s">
        <v>121</v>
      </c>
      <c r="I1087" s="37" t="s">
        <v>67</v>
      </c>
      <c r="J1087" t="s">
        <v>1871</v>
      </c>
      <c r="K1087" t="s">
        <v>40</v>
      </c>
      <c r="L1087" s="70" t="s">
        <v>21</v>
      </c>
      <c r="M1087" s="70" t="s">
        <v>3966</v>
      </c>
      <c r="N1087" s="37" t="s">
        <v>67</v>
      </c>
      <c r="O1087" s="37" t="s">
        <v>67</v>
      </c>
      <c r="P1087" s="37" t="s">
        <v>1976</v>
      </c>
      <c r="Q1087" s="75" t="s">
        <v>1410</v>
      </c>
      <c r="R1087" t="s">
        <v>3691</v>
      </c>
      <c r="S1087" s="38">
        <v>7975</v>
      </c>
      <c r="T1087">
        <v>1</v>
      </c>
      <c r="U1087">
        <v>0</v>
      </c>
      <c r="V1087" s="43">
        <f>SUMIF(ResumenCotizacion!$C:$C,E1087,ResumenCotizacion!$P:$P)</f>
        <v>0</v>
      </c>
      <c r="W1087" s="68">
        <f>IF(H1087="USD",S1087*SolCotizacion!$J$18,S1087)</f>
        <v>31289832.75</v>
      </c>
      <c r="X1087" s="3">
        <f>ROUND(W1087/(1-VLOOKUP("Total porcentaje:",ResumenCotizacion!$F:$H,3,0)),2)</f>
        <v>34010687.770000003</v>
      </c>
      <c r="Y1087" s="3">
        <f t="shared" si="67"/>
        <v>0</v>
      </c>
    </row>
    <row r="1088" spans="1:25" ht="14.25" x14ac:dyDescent="0.2">
      <c r="A1088" s="18" t="str">
        <f t="shared" si="64"/>
        <v>Catalogo principalCSP ACADEMICO68e830f3-19ac-4bb2-8f59-bcf3f8b2e447</v>
      </c>
      <c r="B1088" s="18" t="str">
        <f t="shared" si="65"/>
        <v>68e830f3-19ac-4bb2-8f59-bcf3f8b2e447CSP ACADEMICO</v>
      </c>
      <c r="C1088" s="18"/>
      <c r="D1088" t="s">
        <v>122</v>
      </c>
      <c r="E1088" s="83" t="s">
        <v>1411</v>
      </c>
      <c r="F1088" t="s">
        <v>1976</v>
      </c>
      <c r="G1088" s="18" t="str">
        <f t="shared" si="66"/>
        <v>Catalogo principal</v>
      </c>
      <c r="H1088" s="43" t="s">
        <v>121</v>
      </c>
      <c r="I1088" s="37" t="s">
        <v>67</v>
      </c>
      <c r="J1088" t="s">
        <v>1872</v>
      </c>
      <c r="K1088" t="s">
        <v>40</v>
      </c>
      <c r="L1088" s="70" t="s">
        <v>21</v>
      </c>
      <c r="M1088" s="70" t="s">
        <v>3966</v>
      </c>
      <c r="N1088" s="37" t="s">
        <v>67</v>
      </c>
      <c r="O1088" s="37" t="s">
        <v>67</v>
      </c>
      <c r="P1088" s="37" t="s">
        <v>1976</v>
      </c>
      <c r="Q1088" s="75" t="s">
        <v>1411</v>
      </c>
      <c r="R1088" t="s">
        <v>3691</v>
      </c>
      <c r="S1088" s="38">
        <v>5800</v>
      </c>
      <c r="T1088">
        <v>1</v>
      </c>
      <c r="U1088">
        <v>0</v>
      </c>
      <c r="V1088" s="43">
        <f>SUMIF(ResumenCotizacion!$C:$C,E1088,ResumenCotizacion!$P:$P)</f>
        <v>0</v>
      </c>
      <c r="W1088" s="68">
        <f>IF(H1088="USD",S1088*SolCotizacion!$J$18,S1088)</f>
        <v>22756242</v>
      </c>
      <c r="X1088" s="3">
        <f>ROUND(W1088/(1-VLOOKUP("Total porcentaje:",ResumenCotizacion!$F:$H,3,0)),2)</f>
        <v>24735045.649999999</v>
      </c>
      <c r="Y1088" s="3">
        <f t="shared" si="67"/>
        <v>0</v>
      </c>
    </row>
    <row r="1089" spans="1:25" ht="14.25" x14ac:dyDescent="0.2">
      <c r="A1089" s="18" t="str">
        <f t="shared" si="64"/>
        <v>Catalogo principalCSP ACADEMICOd8c1d8ca-1094-4cd7-858b-0dfd76f3f5d9</v>
      </c>
      <c r="B1089" s="18" t="str">
        <f t="shared" si="65"/>
        <v>d8c1d8ca-1094-4cd7-858b-0dfd76f3f5d9CSP ACADEMICO</v>
      </c>
      <c r="C1089" s="18"/>
      <c r="D1089" t="s">
        <v>122</v>
      </c>
      <c r="E1089" t="s">
        <v>1412</v>
      </c>
      <c r="F1089" t="s">
        <v>1976</v>
      </c>
      <c r="G1089" s="18" t="str">
        <f t="shared" si="66"/>
        <v>Catalogo principal</v>
      </c>
      <c r="H1089" s="43" t="s">
        <v>121</v>
      </c>
      <c r="I1089" s="37" t="s">
        <v>67</v>
      </c>
      <c r="J1089" t="s">
        <v>1873</v>
      </c>
      <c r="K1089" t="s">
        <v>40</v>
      </c>
      <c r="L1089" s="70" t="s">
        <v>21</v>
      </c>
      <c r="M1089" s="70" t="s">
        <v>3966</v>
      </c>
      <c r="N1089" s="37" t="s">
        <v>67</v>
      </c>
      <c r="O1089" s="37" t="s">
        <v>67</v>
      </c>
      <c r="P1089" s="37" t="s">
        <v>1976</v>
      </c>
      <c r="Q1089" s="75" t="s">
        <v>1412</v>
      </c>
      <c r="R1089" t="s">
        <v>3691</v>
      </c>
      <c r="S1089" s="38">
        <v>275</v>
      </c>
      <c r="T1089">
        <v>1</v>
      </c>
      <c r="U1089">
        <v>0</v>
      </c>
      <c r="V1089" s="43">
        <f>SUMIF(ResumenCotizacion!$C:$C,E1089,ResumenCotizacion!$P:$P)</f>
        <v>0</v>
      </c>
      <c r="W1089" s="68">
        <f>IF(H1089="USD",S1089*SolCotizacion!$J$18,S1089)</f>
        <v>1078959.75</v>
      </c>
      <c r="X1089" s="3">
        <f>ROUND(W1089/(1-VLOOKUP("Total porcentaje:",ResumenCotizacion!$F:$H,3,0)),2)</f>
        <v>1172782.3400000001</v>
      </c>
      <c r="Y1089" s="3">
        <f t="shared" si="67"/>
        <v>0</v>
      </c>
    </row>
    <row r="1090" spans="1:25" ht="14.25" x14ac:dyDescent="0.2">
      <c r="A1090" s="18" t="str">
        <f t="shared" si="64"/>
        <v>Catalogo principalCSP ACADEMICO0fc9c779-7ef2-4002-983f-6ad73fa2256e</v>
      </c>
      <c r="B1090" s="18" t="str">
        <f t="shared" si="65"/>
        <v>0fc9c779-7ef2-4002-983f-6ad73fa2256eCSP ACADEMICO</v>
      </c>
      <c r="C1090" s="18"/>
      <c r="D1090" t="s">
        <v>122</v>
      </c>
      <c r="E1090" t="s">
        <v>1413</v>
      </c>
      <c r="F1090" t="s">
        <v>1976</v>
      </c>
      <c r="G1090" s="18" t="str">
        <f t="shared" si="66"/>
        <v>Catalogo principal</v>
      </c>
      <c r="H1090" s="43" t="s">
        <v>121</v>
      </c>
      <c r="I1090" s="37" t="s">
        <v>67</v>
      </c>
      <c r="J1090" t="s">
        <v>1874</v>
      </c>
      <c r="K1090" t="s">
        <v>40</v>
      </c>
      <c r="L1090" s="70" t="s">
        <v>21</v>
      </c>
      <c r="M1090" s="70" t="s">
        <v>3966</v>
      </c>
      <c r="N1090" s="37" t="s">
        <v>67</v>
      </c>
      <c r="O1090" s="37" t="s">
        <v>67</v>
      </c>
      <c r="P1090" s="37" t="s">
        <v>1976</v>
      </c>
      <c r="Q1090" s="75" t="s">
        <v>1413</v>
      </c>
      <c r="R1090" t="s">
        <v>3691</v>
      </c>
      <c r="S1090" s="38">
        <v>200</v>
      </c>
      <c r="T1090">
        <v>1</v>
      </c>
      <c r="U1090">
        <v>0</v>
      </c>
      <c r="V1090" s="43">
        <f>SUMIF(ResumenCotizacion!$C:$C,E1090,ResumenCotizacion!$P:$P)</f>
        <v>0</v>
      </c>
      <c r="W1090" s="68">
        <f>IF(H1090="USD",S1090*SolCotizacion!$J$18,S1090)</f>
        <v>784698</v>
      </c>
      <c r="X1090" s="3">
        <f>ROUND(W1090/(1-VLOOKUP("Total porcentaje:",ResumenCotizacion!$F:$H,3,0)),2)</f>
        <v>852932.61</v>
      </c>
      <c r="Y1090" s="3">
        <f t="shared" si="67"/>
        <v>0</v>
      </c>
    </row>
    <row r="1091" spans="1:25" ht="14.25" x14ac:dyDescent="0.2">
      <c r="A1091" s="18" t="str">
        <f t="shared" ref="A1091:A1154" si="68">D1091&amp;F1091&amp;E1091</f>
        <v>Catalogo principalCSP ACADEMICOcdf3af14-4abd-42d3-a8e2-55231e625d15</v>
      </c>
      <c r="B1091" s="18" t="str">
        <f t="shared" ref="B1091:B1154" si="69">E1091&amp;F1091</f>
        <v>cdf3af14-4abd-42d3-a8e2-55231e625d15CSP ACADEMICO</v>
      </c>
      <c r="C1091" s="18"/>
      <c r="D1091" t="s">
        <v>122</v>
      </c>
      <c r="E1091" t="s">
        <v>1414</v>
      </c>
      <c r="F1091" t="s">
        <v>1976</v>
      </c>
      <c r="G1091" s="18" t="str">
        <f t="shared" ref="G1091:G1154" si="70">D1091</f>
        <v>Catalogo principal</v>
      </c>
      <c r="H1091" s="43" t="s">
        <v>121</v>
      </c>
      <c r="I1091" s="37" t="s">
        <v>67</v>
      </c>
      <c r="J1091" t="s">
        <v>1875</v>
      </c>
      <c r="K1091" t="s">
        <v>40</v>
      </c>
      <c r="L1091" s="70" t="s">
        <v>21</v>
      </c>
      <c r="M1091" s="70" t="s">
        <v>3966</v>
      </c>
      <c r="N1091" s="37" t="s">
        <v>67</v>
      </c>
      <c r="O1091" s="37" t="s">
        <v>67</v>
      </c>
      <c r="P1091" s="37" t="s">
        <v>1976</v>
      </c>
      <c r="Q1091" s="75" t="s">
        <v>1414</v>
      </c>
      <c r="R1091" t="s">
        <v>3691</v>
      </c>
      <c r="S1091" s="38">
        <v>5800</v>
      </c>
      <c r="T1091">
        <v>1</v>
      </c>
      <c r="U1091">
        <v>0</v>
      </c>
      <c r="V1091" s="43">
        <f>SUMIF(ResumenCotizacion!$C:$C,E1091,ResumenCotizacion!$P:$P)</f>
        <v>0</v>
      </c>
      <c r="W1091" s="68">
        <f>IF(H1091="USD",S1091*SolCotizacion!$J$18,S1091)</f>
        <v>22756242</v>
      </c>
      <c r="X1091" s="3">
        <f>ROUND(W1091/(1-VLOOKUP("Total porcentaje:",ResumenCotizacion!$F:$H,3,0)),2)</f>
        <v>24735045.649999999</v>
      </c>
      <c r="Y1091" s="3">
        <f t="shared" ref="Y1091:Y1154" si="71">V1091*X1091</f>
        <v>0</v>
      </c>
    </row>
    <row r="1092" spans="1:25" ht="14.25" x14ac:dyDescent="0.2">
      <c r="A1092" s="18" t="str">
        <f t="shared" si="68"/>
        <v>Catalogo principalCSP ACADEMICOf66b5392-8011-47cd-85f9-03a8d04db406</v>
      </c>
      <c r="B1092" s="18" t="str">
        <f t="shared" si="69"/>
        <v>f66b5392-8011-47cd-85f9-03a8d04db406CSP ACADEMICO</v>
      </c>
      <c r="C1092" s="18"/>
      <c r="D1092" t="s">
        <v>122</v>
      </c>
      <c r="E1092" t="s">
        <v>1415</v>
      </c>
      <c r="F1092" t="s">
        <v>1976</v>
      </c>
      <c r="G1092" s="18" t="str">
        <f t="shared" si="70"/>
        <v>Catalogo principal</v>
      </c>
      <c r="H1092" s="43" t="s">
        <v>121</v>
      </c>
      <c r="I1092" s="37" t="s">
        <v>67</v>
      </c>
      <c r="J1092" t="s">
        <v>1876</v>
      </c>
      <c r="K1092" t="s">
        <v>40</v>
      </c>
      <c r="L1092" s="70" t="s">
        <v>21</v>
      </c>
      <c r="M1092" s="70" t="s">
        <v>3966</v>
      </c>
      <c r="N1092" s="37" t="s">
        <v>67</v>
      </c>
      <c r="O1092" s="37" t="s">
        <v>67</v>
      </c>
      <c r="P1092" s="37" t="s">
        <v>1976</v>
      </c>
      <c r="Q1092" s="75" t="s">
        <v>1415</v>
      </c>
      <c r="R1092" t="s">
        <v>3691</v>
      </c>
      <c r="S1092" s="38">
        <v>275</v>
      </c>
      <c r="T1092">
        <v>1</v>
      </c>
      <c r="U1092">
        <v>0</v>
      </c>
      <c r="V1092" s="43">
        <f>SUMIF(ResumenCotizacion!$C:$C,E1092,ResumenCotizacion!$P:$P)</f>
        <v>0</v>
      </c>
      <c r="W1092" s="68">
        <f>IF(H1092="USD",S1092*SolCotizacion!$J$18,S1092)</f>
        <v>1078959.75</v>
      </c>
      <c r="X1092" s="3">
        <f>ROUND(W1092/(1-VLOOKUP("Total porcentaje:",ResumenCotizacion!$F:$H,3,0)),2)</f>
        <v>1172782.3400000001</v>
      </c>
      <c r="Y1092" s="3">
        <f t="shared" si="71"/>
        <v>0</v>
      </c>
    </row>
    <row r="1093" spans="1:25" ht="14.25" x14ac:dyDescent="0.2">
      <c r="A1093" s="18" t="str">
        <f t="shared" si="68"/>
        <v>Catalogo principalCSP ACADEMICOb3d10cb4-aed7-4271-86c7-56d1bd38e0d2</v>
      </c>
      <c r="B1093" s="18" t="str">
        <f t="shared" si="69"/>
        <v>b3d10cb4-aed7-4271-86c7-56d1bd38e0d2CSP ACADEMICO</v>
      </c>
      <c r="C1093" s="18"/>
      <c r="D1093" t="s">
        <v>122</v>
      </c>
      <c r="E1093" t="s">
        <v>1416</v>
      </c>
      <c r="F1093" t="s">
        <v>1976</v>
      </c>
      <c r="G1093" s="18" t="str">
        <f t="shared" si="70"/>
        <v>Catalogo principal</v>
      </c>
      <c r="H1093" s="43" t="s">
        <v>121</v>
      </c>
      <c r="I1093" s="37" t="s">
        <v>67</v>
      </c>
      <c r="J1093" t="s">
        <v>1877</v>
      </c>
      <c r="K1093" t="s">
        <v>40</v>
      </c>
      <c r="L1093" s="70" t="s">
        <v>21</v>
      </c>
      <c r="M1093" s="70" t="s">
        <v>3966</v>
      </c>
      <c r="N1093" s="37" t="s">
        <v>67</v>
      </c>
      <c r="O1093" s="37" t="s">
        <v>67</v>
      </c>
      <c r="P1093" s="37" t="s">
        <v>1976</v>
      </c>
      <c r="Q1093" s="75" t="s">
        <v>1416</v>
      </c>
      <c r="R1093" t="s">
        <v>3691</v>
      </c>
      <c r="S1093" s="38">
        <v>200</v>
      </c>
      <c r="T1093">
        <v>1</v>
      </c>
      <c r="U1093">
        <v>0</v>
      </c>
      <c r="V1093" s="43">
        <f>SUMIF(ResumenCotizacion!$C:$C,E1093,ResumenCotizacion!$P:$P)</f>
        <v>0</v>
      </c>
      <c r="W1093" s="68">
        <f>IF(H1093="USD",S1093*SolCotizacion!$J$18,S1093)</f>
        <v>784698</v>
      </c>
      <c r="X1093" s="3">
        <f>ROUND(W1093/(1-VLOOKUP("Total porcentaje:",ResumenCotizacion!$F:$H,3,0)),2)</f>
        <v>852932.61</v>
      </c>
      <c r="Y1093" s="3">
        <f t="shared" si="71"/>
        <v>0</v>
      </c>
    </row>
    <row r="1094" spans="1:25" ht="14.25" x14ac:dyDescent="0.2">
      <c r="A1094" s="18" t="str">
        <f t="shared" si="68"/>
        <v>Catalogo principalCSP ACADEMICO876cb4d8-c569-45cb-9a46-280ed96ff5bb</v>
      </c>
      <c r="B1094" s="18" t="str">
        <f t="shared" si="69"/>
        <v>876cb4d8-c569-45cb-9a46-280ed96ff5bbCSP ACADEMICO</v>
      </c>
      <c r="C1094" s="18"/>
      <c r="D1094" t="s">
        <v>122</v>
      </c>
      <c r="E1094" t="s">
        <v>1417</v>
      </c>
      <c r="F1094" t="s">
        <v>1976</v>
      </c>
      <c r="G1094" s="18" t="str">
        <f t="shared" si="70"/>
        <v>Catalogo principal</v>
      </c>
      <c r="H1094" s="43" t="s">
        <v>121</v>
      </c>
      <c r="I1094" s="37" t="s">
        <v>67</v>
      </c>
      <c r="J1094" t="s">
        <v>1878</v>
      </c>
      <c r="K1094" t="s">
        <v>40</v>
      </c>
      <c r="L1094" s="70" t="s">
        <v>21</v>
      </c>
      <c r="M1094" s="70" t="s">
        <v>3966</v>
      </c>
      <c r="N1094" s="37" t="s">
        <v>67</v>
      </c>
      <c r="O1094" s="37" t="s">
        <v>67</v>
      </c>
      <c r="P1094" s="37" t="s">
        <v>1976</v>
      </c>
      <c r="Q1094" s="75" t="s">
        <v>1417</v>
      </c>
      <c r="R1094" t="s">
        <v>3691</v>
      </c>
      <c r="S1094" s="38">
        <v>17050</v>
      </c>
      <c r="T1094">
        <v>1</v>
      </c>
      <c r="U1094">
        <v>0</v>
      </c>
      <c r="V1094" s="43">
        <f>SUMIF(ResumenCotizacion!$C:$C,E1094,ResumenCotizacion!$P:$P)</f>
        <v>0</v>
      </c>
      <c r="W1094" s="68">
        <f>IF(H1094="USD",S1094*SolCotizacion!$J$18,S1094)</f>
        <v>66895504.5</v>
      </c>
      <c r="X1094" s="3">
        <f>ROUND(W1094/(1-VLOOKUP("Total porcentaje:",ResumenCotizacion!$F:$H,3,0)),2)</f>
        <v>72712504.890000001</v>
      </c>
      <c r="Y1094" s="3">
        <f t="shared" si="71"/>
        <v>0</v>
      </c>
    </row>
    <row r="1095" spans="1:25" ht="14.25" x14ac:dyDescent="0.2">
      <c r="A1095" s="18" t="str">
        <f t="shared" si="68"/>
        <v>Catalogo principalCSP ACADEMICO917690e9-8da0-4e56-ae90-a0d12e61d2c0</v>
      </c>
      <c r="B1095" s="18" t="str">
        <f t="shared" si="69"/>
        <v>917690e9-8da0-4e56-ae90-a0d12e61d2c0CSP ACADEMICO</v>
      </c>
      <c r="C1095" s="18"/>
      <c r="D1095" t="s">
        <v>122</v>
      </c>
      <c r="E1095" t="s">
        <v>1418</v>
      </c>
      <c r="F1095" t="s">
        <v>1976</v>
      </c>
      <c r="G1095" s="18" t="str">
        <f t="shared" si="70"/>
        <v>Catalogo principal</v>
      </c>
      <c r="H1095" s="43" t="s">
        <v>121</v>
      </c>
      <c r="I1095" s="37" t="s">
        <v>67</v>
      </c>
      <c r="J1095" t="s">
        <v>1879</v>
      </c>
      <c r="K1095" t="s">
        <v>40</v>
      </c>
      <c r="L1095" s="70" t="s">
        <v>21</v>
      </c>
      <c r="M1095" s="70" t="s">
        <v>3966</v>
      </c>
      <c r="N1095" s="37" t="s">
        <v>67</v>
      </c>
      <c r="O1095" s="37" t="s">
        <v>67</v>
      </c>
      <c r="P1095" s="37" t="s">
        <v>1976</v>
      </c>
      <c r="Q1095" s="75" t="s">
        <v>1418</v>
      </c>
      <c r="R1095" t="s">
        <v>3691</v>
      </c>
      <c r="S1095" s="38">
        <v>12400</v>
      </c>
      <c r="T1095">
        <v>1</v>
      </c>
      <c r="U1095">
        <v>0</v>
      </c>
      <c r="V1095" s="43">
        <f>SUMIF(ResumenCotizacion!$C:$C,E1095,ResumenCotizacion!$P:$P)</f>
        <v>0</v>
      </c>
      <c r="W1095" s="68">
        <f>IF(H1095="USD",S1095*SolCotizacion!$J$18,S1095)</f>
        <v>48651276</v>
      </c>
      <c r="X1095" s="3">
        <f>ROUND(W1095/(1-VLOOKUP("Total porcentaje:",ResumenCotizacion!$F:$H,3,0)),2)</f>
        <v>52881821.740000002</v>
      </c>
      <c r="Y1095" s="3">
        <f t="shared" si="71"/>
        <v>0</v>
      </c>
    </row>
    <row r="1096" spans="1:25" ht="14.25" x14ac:dyDescent="0.2">
      <c r="A1096" s="18" t="str">
        <f t="shared" si="68"/>
        <v>Catalogo principalCSP ACADEMICO85824b01-981d-4cf0-ba9a-f73496e42944</v>
      </c>
      <c r="B1096" s="18" t="str">
        <f t="shared" si="69"/>
        <v>85824b01-981d-4cf0-ba9a-f73496e42944CSP ACADEMICO</v>
      </c>
      <c r="C1096" s="18"/>
      <c r="D1096" t="s">
        <v>122</v>
      </c>
      <c r="E1096" t="s">
        <v>1419</v>
      </c>
      <c r="F1096" t="s">
        <v>1976</v>
      </c>
      <c r="G1096" s="18" t="str">
        <f t="shared" si="70"/>
        <v>Catalogo principal</v>
      </c>
      <c r="H1096" s="43" t="s">
        <v>121</v>
      </c>
      <c r="I1096" s="37" t="s">
        <v>67</v>
      </c>
      <c r="J1096" t="s">
        <v>1880</v>
      </c>
      <c r="K1096" t="s">
        <v>40</v>
      </c>
      <c r="L1096" s="70" t="s">
        <v>21</v>
      </c>
      <c r="M1096" s="70" t="s">
        <v>3966</v>
      </c>
      <c r="N1096" s="37" t="s">
        <v>67</v>
      </c>
      <c r="O1096" s="37" t="s">
        <v>67</v>
      </c>
      <c r="P1096" s="37" t="s">
        <v>1976</v>
      </c>
      <c r="Q1096" s="75" t="s">
        <v>1419</v>
      </c>
      <c r="R1096" t="s">
        <v>3691</v>
      </c>
      <c r="S1096" s="38">
        <v>275</v>
      </c>
      <c r="T1096">
        <v>1</v>
      </c>
      <c r="U1096">
        <v>0</v>
      </c>
      <c r="V1096" s="43">
        <f>SUMIF(ResumenCotizacion!$C:$C,E1096,ResumenCotizacion!$P:$P)</f>
        <v>0</v>
      </c>
      <c r="W1096" s="68">
        <f>IF(H1096="USD",S1096*SolCotizacion!$J$18,S1096)</f>
        <v>1078959.75</v>
      </c>
      <c r="X1096" s="3">
        <f>ROUND(W1096/(1-VLOOKUP("Total porcentaje:",ResumenCotizacion!$F:$H,3,0)),2)</f>
        <v>1172782.3400000001</v>
      </c>
      <c r="Y1096" s="3">
        <f t="shared" si="71"/>
        <v>0</v>
      </c>
    </row>
    <row r="1097" spans="1:25" ht="14.25" x14ac:dyDescent="0.2">
      <c r="A1097" s="18" t="str">
        <f t="shared" si="68"/>
        <v>Catalogo principalCSP ACADEMICO95593072-f031-4807-a8a0-1fbe2f4b68d5</v>
      </c>
      <c r="B1097" s="18" t="str">
        <f t="shared" si="69"/>
        <v>95593072-f031-4807-a8a0-1fbe2f4b68d5CSP ACADEMICO</v>
      </c>
      <c r="C1097" s="18"/>
      <c r="D1097" t="s">
        <v>122</v>
      </c>
      <c r="E1097" t="s">
        <v>1420</v>
      </c>
      <c r="F1097" t="s">
        <v>1976</v>
      </c>
      <c r="G1097" s="18" t="str">
        <f t="shared" si="70"/>
        <v>Catalogo principal</v>
      </c>
      <c r="H1097" s="43" t="s">
        <v>121</v>
      </c>
      <c r="I1097" s="37" t="s">
        <v>67</v>
      </c>
      <c r="J1097" t="s">
        <v>1881</v>
      </c>
      <c r="K1097" t="s">
        <v>40</v>
      </c>
      <c r="L1097" s="70" t="s">
        <v>21</v>
      </c>
      <c r="M1097" s="70" t="s">
        <v>3966</v>
      </c>
      <c r="N1097" s="37" t="s">
        <v>67</v>
      </c>
      <c r="O1097" s="37" t="s">
        <v>67</v>
      </c>
      <c r="P1097" s="37" t="s">
        <v>1976</v>
      </c>
      <c r="Q1097" s="75" t="s">
        <v>1420</v>
      </c>
      <c r="R1097" t="s">
        <v>3691</v>
      </c>
      <c r="S1097" s="38">
        <v>200</v>
      </c>
      <c r="T1097">
        <v>1</v>
      </c>
      <c r="U1097">
        <v>0</v>
      </c>
      <c r="V1097" s="43">
        <f>SUMIF(ResumenCotizacion!$C:$C,E1097,ResumenCotizacion!$P:$P)</f>
        <v>0</v>
      </c>
      <c r="W1097" s="68">
        <f>IF(H1097="USD",S1097*SolCotizacion!$J$18,S1097)</f>
        <v>784698</v>
      </c>
      <c r="X1097" s="3">
        <f>ROUND(W1097/(1-VLOOKUP("Total porcentaje:",ResumenCotizacion!$F:$H,3,0)),2)</f>
        <v>852932.61</v>
      </c>
      <c r="Y1097" s="3">
        <f t="shared" si="71"/>
        <v>0</v>
      </c>
    </row>
    <row r="1098" spans="1:25" ht="14.25" x14ac:dyDescent="0.2">
      <c r="A1098" s="18" t="str">
        <f t="shared" si="68"/>
        <v>Catalogo principalCSP ACADEMICO29a9ce3f-1385-41c1-9781-e4348cadd705</v>
      </c>
      <c r="B1098" s="18" t="str">
        <f t="shared" si="69"/>
        <v>29a9ce3f-1385-41c1-9781-e4348cadd705CSP ACADEMICO</v>
      </c>
      <c r="C1098" s="18"/>
      <c r="D1098" t="s">
        <v>122</v>
      </c>
      <c r="E1098" t="s">
        <v>1421</v>
      </c>
      <c r="F1098" t="s">
        <v>1976</v>
      </c>
      <c r="G1098" s="18" t="str">
        <f t="shared" si="70"/>
        <v>Catalogo principal</v>
      </c>
      <c r="H1098" s="43" t="s">
        <v>121</v>
      </c>
      <c r="I1098" s="37" t="s">
        <v>67</v>
      </c>
      <c r="J1098" t="s">
        <v>1882</v>
      </c>
      <c r="K1098" t="s">
        <v>40</v>
      </c>
      <c r="L1098" s="70" t="s">
        <v>21</v>
      </c>
      <c r="M1098" s="70" t="s">
        <v>3966</v>
      </c>
      <c r="N1098" s="37" t="s">
        <v>67</v>
      </c>
      <c r="O1098" s="37" t="s">
        <v>67</v>
      </c>
      <c r="P1098" s="37" t="s">
        <v>1976</v>
      </c>
      <c r="Q1098" s="75" t="s">
        <v>1421</v>
      </c>
      <c r="R1098" t="s">
        <v>3691</v>
      </c>
      <c r="S1098" s="38">
        <v>17050</v>
      </c>
      <c r="T1098">
        <v>1</v>
      </c>
      <c r="U1098">
        <v>0</v>
      </c>
      <c r="V1098" s="43">
        <f>SUMIF(ResumenCotizacion!$C:$C,E1098,ResumenCotizacion!$P:$P)</f>
        <v>0</v>
      </c>
      <c r="W1098" s="68">
        <f>IF(H1098="USD",S1098*SolCotizacion!$J$18,S1098)</f>
        <v>66895504.5</v>
      </c>
      <c r="X1098" s="3">
        <f>ROUND(W1098/(1-VLOOKUP("Total porcentaje:",ResumenCotizacion!$F:$H,3,0)),2)</f>
        <v>72712504.890000001</v>
      </c>
      <c r="Y1098" s="3">
        <f t="shared" si="71"/>
        <v>0</v>
      </c>
    </row>
    <row r="1099" spans="1:25" ht="14.25" x14ac:dyDescent="0.2">
      <c r="A1099" s="18" t="str">
        <f t="shared" si="68"/>
        <v>Catalogo principalCSP ACADEMICOf7b6556b-098b-4959-9293-8112c79da55b</v>
      </c>
      <c r="B1099" s="18" t="str">
        <f t="shared" si="69"/>
        <v>f7b6556b-098b-4959-9293-8112c79da55bCSP ACADEMICO</v>
      </c>
      <c r="C1099" s="18"/>
      <c r="D1099" t="s">
        <v>122</v>
      </c>
      <c r="E1099" t="s">
        <v>1422</v>
      </c>
      <c r="F1099" t="s">
        <v>1976</v>
      </c>
      <c r="G1099" s="18" t="str">
        <f t="shared" si="70"/>
        <v>Catalogo principal</v>
      </c>
      <c r="H1099" s="43" t="s">
        <v>121</v>
      </c>
      <c r="I1099" s="37" t="s">
        <v>67</v>
      </c>
      <c r="J1099" t="s">
        <v>1883</v>
      </c>
      <c r="K1099" t="s">
        <v>40</v>
      </c>
      <c r="L1099" s="70" t="s">
        <v>21</v>
      </c>
      <c r="M1099" s="70" t="s">
        <v>3966</v>
      </c>
      <c r="N1099" s="37" t="s">
        <v>67</v>
      </c>
      <c r="O1099" s="37" t="s">
        <v>67</v>
      </c>
      <c r="P1099" s="37" t="s">
        <v>1976</v>
      </c>
      <c r="Q1099" s="75" t="s">
        <v>1422</v>
      </c>
      <c r="R1099" t="s">
        <v>3691</v>
      </c>
      <c r="S1099" s="38">
        <v>12400</v>
      </c>
      <c r="T1099">
        <v>1</v>
      </c>
      <c r="U1099">
        <v>0</v>
      </c>
      <c r="V1099" s="43">
        <f>SUMIF(ResumenCotizacion!$C:$C,E1099,ResumenCotizacion!$P:$P)</f>
        <v>0</v>
      </c>
      <c r="W1099" s="68">
        <f>IF(H1099="USD",S1099*SolCotizacion!$J$18,S1099)</f>
        <v>48651276</v>
      </c>
      <c r="X1099" s="3">
        <f>ROUND(W1099/(1-VLOOKUP("Total porcentaje:",ResumenCotizacion!$F:$H,3,0)),2)</f>
        <v>52881821.740000002</v>
      </c>
      <c r="Y1099" s="3">
        <f t="shared" si="71"/>
        <v>0</v>
      </c>
    </row>
    <row r="1100" spans="1:25" ht="14.25" x14ac:dyDescent="0.2">
      <c r="A1100" s="18" t="str">
        <f t="shared" si="68"/>
        <v>Catalogo principalCSP ACADEMICOb73e35b2-5893-43ad-9a69-cf25c9934db7</v>
      </c>
      <c r="B1100" s="18" t="str">
        <f t="shared" si="69"/>
        <v>b73e35b2-5893-43ad-9a69-cf25c9934db7CSP ACADEMICO</v>
      </c>
      <c r="C1100" s="18"/>
      <c r="D1100" t="s">
        <v>122</v>
      </c>
      <c r="E1100" t="s">
        <v>1423</v>
      </c>
      <c r="F1100" t="s">
        <v>1976</v>
      </c>
      <c r="G1100" s="18" t="str">
        <f t="shared" si="70"/>
        <v>Catalogo principal</v>
      </c>
      <c r="H1100" s="43" t="s">
        <v>121</v>
      </c>
      <c r="I1100" s="37" t="s">
        <v>67</v>
      </c>
      <c r="J1100" t="s">
        <v>1884</v>
      </c>
      <c r="K1100" t="s">
        <v>40</v>
      </c>
      <c r="L1100" s="70" t="s">
        <v>21</v>
      </c>
      <c r="M1100" s="70" t="s">
        <v>3966</v>
      </c>
      <c r="N1100" s="37" t="s">
        <v>67</v>
      </c>
      <c r="O1100" s="37" t="s">
        <v>67</v>
      </c>
      <c r="P1100" s="37" t="s">
        <v>1976</v>
      </c>
      <c r="Q1100" s="75" t="s">
        <v>1423</v>
      </c>
      <c r="R1100" t="s">
        <v>3691</v>
      </c>
      <c r="S1100" s="38">
        <v>275</v>
      </c>
      <c r="T1100">
        <v>1</v>
      </c>
      <c r="U1100">
        <v>0</v>
      </c>
      <c r="V1100" s="43">
        <f>SUMIF(ResumenCotizacion!$C:$C,E1100,ResumenCotizacion!$P:$P)</f>
        <v>0</v>
      </c>
      <c r="W1100" s="68">
        <f>IF(H1100="USD",S1100*SolCotizacion!$J$18,S1100)</f>
        <v>1078959.75</v>
      </c>
      <c r="X1100" s="3">
        <f>ROUND(W1100/(1-VLOOKUP("Total porcentaje:",ResumenCotizacion!$F:$H,3,0)),2)</f>
        <v>1172782.3400000001</v>
      </c>
      <c r="Y1100" s="3">
        <f t="shared" si="71"/>
        <v>0</v>
      </c>
    </row>
    <row r="1101" spans="1:25" ht="14.25" x14ac:dyDescent="0.2">
      <c r="A1101" s="18" t="str">
        <f t="shared" si="68"/>
        <v>Catalogo principalCSP ACADEMICO8284398d-c7dc-4c89-a30e-6553b3dcb7e9</v>
      </c>
      <c r="B1101" s="18" t="str">
        <f t="shared" si="69"/>
        <v>8284398d-c7dc-4c89-a30e-6553b3dcb7e9CSP ACADEMICO</v>
      </c>
      <c r="C1101" s="18"/>
      <c r="D1101" t="s">
        <v>122</v>
      </c>
      <c r="E1101" t="s">
        <v>1424</v>
      </c>
      <c r="F1101" t="s">
        <v>1976</v>
      </c>
      <c r="G1101" s="18" t="str">
        <f t="shared" si="70"/>
        <v>Catalogo principal</v>
      </c>
      <c r="H1101" s="43" t="s">
        <v>121</v>
      </c>
      <c r="I1101" s="37" t="s">
        <v>67</v>
      </c>
      <c r="J1101" t="s">
        <v>1885</v>
      </c>
      <c r="K1101" t="s">
        <v>40</v>
      </c>
      <c r="L1101" s="70" t="s">
        <v>21</v>
      </c>
      <c r="M1101" s="70" t="s">
        <v>3966</v>
      </c>
      <c r="N1101" s="37" t="s">
        <v>67</v>
      </c>
      <c r="O1101" s="37" t="s">
        <v>67</v>
      </c>
      <c r="P1101" s="37" t="s">
        <v>1976</v>
      </c>
      <c r="Q1101" s="75" t="s">
        <v>1424</v>
      </c>
      <c r="R1101" t="s">
        <v>3691</v>
      </c>
      <c r="S1101" s="38">
        <v>200</v>
      </c>
      <c r="T1101">
        <v>1</v>
      </c>
      <c r="U1101">
        <v>0</v>
      </c>
      <c r="V1101" s="43">
        <f>SUMIF(ResumenCotizacion!$C:$C,E1101,ResumenCotizacion!$P:$P)</f>
        <v>0</v>
      </c>
      <c r="W1101" s="68">
        <f>IF(H1101="USD",S1101*SolCotizacion!$J$18,S1101)</f>
        <v>784698</v>
      </c>
      <c r="X1101" s="3">
        <f>ROUND(W1101/(1-VLOOKUP("Total porcentaje:",ResumenCotizacion!$F:$H,3,0)),2)</f>
        <v>852932.61</v>
      </c>
      <c r="Y1101" s="3">
        <f t="shared" si="71"/>
        <v>0</v>
      </c>
    </row>
    <row r="1102" spans="1:25" ht="14.25" x14ac:dyDescent="0.2">
      <c r="A1102" s="18" t="str">
        <f t="shared" si="68"/>
        <v>Catalogo principalCSP ACADEMICO12e72239-0985-476c-a147-79fcd40f08d1</v>
      </c>
      <c r="B1102" s="18" t="str">
        <f t="shared" si="69"/>
        <v>12e72239-0985-476c-a147-79fcd40f08d1CSP ACADEMICO</v>
      </c>
      <c r="C1102" s="18"/>
      <c r="D1102" t="s">
        <v>122</v>
      </c>
      <c r="E1102" s="83" t="s">
        <v>1425</v>
      </c>
      <c r="F1102" t="s">
        <v>1976</v>
      </c>
      <c r="G1102" s="18" t="str">
        <f t="shared" si="70"/>
        <v>Catalogo principal</v>
      </c>
      <c r="H1102" s="43" t="s">
        <v>121</v>
      </c>
      <c r="I1102" s="37" t="s">
        <v>67</v>
      </c>
      <c r="J1102" t="s">
        <v>1886</v>
      </c>
      <c r="K1102" t="s">
        <v>40</v>
      </c>
      <c r="L1102" s="70" t="s">
        <v>21</v>
      </c>
      <c r="M1102" s="70" t="s">
        <v>3966</v>
      </c>
      <c r="N1102" s="37" t="s">
        <v>67</v>
      </c>
      <c r="O1102" s="37" t="s">
        <v>67</v>
      </c>
      <c r="P1102" s="37" t="s">
        <v>1976</v>
      </c>
      <c r="Q1102" s="75" t="s">
        <v>1425</v>
      </c>
      <c r="R1102" t="s">
        <v>3691</v>
      </c>
      <c r="S1102" s="38">
        <v>17050</v>
      </c>
      <c r="T1102">
        <v>1</v>
      </c>
      <c r="U1102">
        <v>0</v>
      </c>
      <c r="V1102" s="43">
        <f>SUMIF(ResumenCotizacion!$C:$C,E1102,ResumenCotizacion!$P:$P)</f>
        <v>0</v>
      </c>
      <c r="W1102" s="68">
        <f>IF(H1102="USD",S1102*SolCotizacion!$J$18,S1102)</f>
        <v>66895504.5</v>
      </c>
      <c r="X1102" s="3">
        <f>ROUND(W1102/(1-VLOOKUP("Total porcentaje:",ResumenCotizacion!$F:$H,3,0)),2)</f>
        <v>72712504.890000001</v>
      </c>
      <c r="Y1102" s="3">
        <f t="shared" si="71"/>
        <v>0</v>
      </c>
    </row>
    <row r="1103" spans="1:25" ht="14.25" x14ac:dyDescent="0.2">
      <c r="A1103" s="18" t="str">
        <f t="shared" si="68"/>
        <v>Catalogo principalCSP ACADEMICO0c35a2de-66e8-4ed9-8837-15c71738446f</v>
      </c>
      <c r="B1103" s="18" t="str">
        <f t="shared" si="69"/>
        <v>0c35a2de-66e8-4ed9-8837-15c71738446fCSP ACADEMICO</v>
      </c>
      <c r="C1103" s="18"/>
      <c r="D1103" t="s">
        <v>122</v>
      </c>
      <c r="E1103" t="s">
        <v>1426</v>
      </c>
      <c r="F1103" t="s">
        <v>1976</v>
      </c>
      <c r="G1103" s="18" t="str">
        <f t="shared" si="70"/>
        <v>Catalogo principal</v>
      </c>
      <c r="H1103" s="43" t="s">
        <v>121</v>
      </c>
      <c r="I1103" s="37" t="s">
        <v>67</v>
      </c>
      <c r="J1103" t="s">
        <v>1887</v>
      </c>
      <c r="K1103" t="s">
        <v>40</v>
      </c>
      <c r="L1103" s="70" t="s">
        <v>21</v>
      </c>
      <c r="M1103" s="70" t="s">
        <v>3966</v>
      </c>
      <c r="N1103" s="37" t="s">
        <v>67</v>
      </c>
      <c r="O1103" s="37" t="s">
        <v>67</v>
      </c>
      <c r="P1103" s="37" t="s">
        <v>1976</v>
      </c>
      <c r="Q1103" s="75" t="s">
        <v>1426</v>
      </c>
      <c r="R1103" t="s">
        <v>3691</v>
      </c>
      <c r="S1103" s="38">
        <v>12400</v>
      </c>
      <c r="T1103">
        <v>1</v>
      </c>
      <c r="U1103">
        <v>0</v>
      </c>
      <c r="V1103" s="43">
        <f>SUMIF(ResumenCotizacion!$C:$C,E1103,ResumenCotizacion!$P:$P)</f>
        <v>0</v>
      </c>
      <c r="W1103" s="68">
        <f>IF(H1103="USD",S1103*SolCotizacion!$J$18,S1103)</f>
        <v>48651276</v>
      </c>
      <c r="X1103" s="3">
        <f>ROUND(W1103/(1-VLOOKUP("Total porcentaje:",ResumenCotizacion!$F:$H,3,0)),2)</f>
        <v>52881821.740000002</v>
      </c>
      <c r="Y1103" s="3">
        <f t="shared" si="71"/>
        <v>0</v>
      </c>
    </row>
    <row r="1104" spans="1:25" ht="14.25" x14ac:dyDescent="0.2">
      <c r="A1104" s="18" t="str">
        <f t="shared" si="68"/>
        <v>Catalogo principalCSP ACADEMICO183596f4-356c-4808-a3c9-2b3dc75039f7</v>
      </c>
      <c r="B1104" s="18" t="str">
        <f t="shared" si="69"/>
        <v>183596f4-356c-4808-a3c9-2b3dc75039f7CSP ACADEMICO</v>
      </c>
      <c r="C1104" s="18"/>
      <c r="D1104" t="s">
        <v>122</v>
      </c>
      <c r="E1104" t="s">
        <v>1427</v>
      </c>
      <c r="F1104" t="s">
        <v>1976</v>
      </c>
      <c r="G1104" s="18" t="str">
        <f t="shared" si="70"/>
        <v>Catalogo principal</v>
      </c>
      <c r="H1104" s="43" t="s">
        <v>121</v>
      </c>
      <c r="I1104" s="37" t="s">
        <v>67</v>
      </c>
      <c r="J1104" t="s">
        <v>1888</v>
      </c>
      <c r="K1104" t="s">
        <v>40</v>
      </c>
      <c r="L1104" s="70" t="s">
        <v>21</v>
      </c>
      <c r="M1104" s="70" t="s">
        <v>3966</v>
      </c>
      <c r="N1104" s="37" t="s">
        <v>67</v>
      </c>
      <c r="O1104" s="37" t="s">
        <v>67</v>
      </c>
      <c r="P1104" s="37" t="s">
        <v>1976</v>
      </c>
      <c r="Q1104" s="75" t="s">
        <v>1427</v>
      </c>
      <c r="R1104" t="s">
        <v>3691</v>
      </c>
      <c r="S1104" s="38">
        <v>275</v>
      </c>
      <c r="T1104">
        <v>1</v>
      </c>
      <c r="U1104">
        <v>0</v>
      </c>
      <c r="V1104" s="43">
        <f>SUMIF(ResumenCotizacion!$C:$C,E1104,ResumenCotizacion!$P:$P)</f>
        <v>0</v>
      </c>
      <c r="W1104" s="68">
        <f>IF(H1104="USD",S1104*SolCotizacion!$J$18,S1104)</f>
        <v>1078959.75</v>
      </c>
      <c r="X1104" s="3">
        <f>ROUND(W1104/(1-VLOOKUP("Total porcentaje:",ResumenCotizacion!$F:$H,3,0)),2)</f>
        <v>1172782.3400000001</v>
      </c>
      <c r="Y1104" s="3">
        <f t="shared" si="71"/>
        <v>0</v>
      </c>
    </row>
    <row r="1105" spans="1:25" ht="14.25" x14ac:dyDescent="0.2">
      <c r="A1105" s="18" t="str">
        <f t="shared" si="68"/>
        <v>Catalogo principalCSP ACADEMICO243427c8-e222-4651-bbe4-9d046152651c</v>
      </c>
      <c r="B1105" s="18" t="str">
        <f t="shared" si="69"/>
        <v>243427c8-e222-4651-bbe4-9d046152651cCSP ACADEMICO</v>
      </c>
      <c r="C1105" s="18"/>
      <c r="D1105" t="s">
        <v>122</v>
      </c>
      <c r="E1105" t="s">
        <v>1428</v>
      </c>
      <c r="F1105" t="s">
        <v>1976</v>
      </c>
      <c r="G1105" s="18" t="str">
        <f t="shared" si="70"/>
        <v>Catalogo principal</v>
      </c>
      <c r="H1105" s="43" t="s">
        <v>121</v>
      </c>
      <c r="I1105" s="37" t="s">
        <v>67</v>
      </c>
      <c r="J1105" t="s">
        <v>1889</v>
      </c>
      <c r="K1105" t="s">
        <v>40</v>
      </c>
      <c r="L1105" s="70" t="s">
        <v>21</v>
      </c>
      <c r="M1105" s="70" t="s">
        <v>3966</v>
      </c>
      <c r="N1105" s="37" t="s">
        <v>67</v>
      </c>
      <c r="O1105" s="37" t="s">
        <v>67</v>
      </c>
      <c r="P1105" s="37" t="s">
        <v>1976</v>
      </c>
      <c r="Q1105" s="75" t="s">
        <v>1428</v>
      </c>
      <c r="R1105" t="s">
        <v>3691</v>
      </c>
      <c r="S1105" s="38">
        <v>200</v>
      </c>
      <c r="T1105">
        <v>1</v>
      </c>
      <c r="U1105">
        <v>0</v>
      </c>
      <c r="V1105" s="43">
        <f>SUMIF(ResumenCotizacion!$C:$C,E1105,ResumenCotizacion!$P:$P)</f>
        <v>0</v>
      </c>
      <c r="W1105" s="68">
        <f>IF(H1105="USD",S1105*SolCotizacion!$J$18,S1105)</f>
        <v>784698</v>
      </c>
      <c r="X1105" s="3">
        <f>ROUND(W1105/(1-VLOOKUP("Total porcentaje:",ResumenCotizacion!$F:$H,3,0)),2)</f>
        <v>852932.61</v>
      </c>
      <c r="Y1105" s="3">
        <f t="shared" si="71"/>
        <v>0</v>
      </c>
    </row>
    <row r="1106" spans="1:25" ht="14.25" x14ac:dyDescent="0.2">
      <c r="A1106" s="18" t="str">
        <f t="shared" si="68"/>
        <v>Catalogo principalCSP ACADEMICO2d813d2c-50e9-4764-8360-d6186b736f05</v>
      </c>
      <c r="B1106" s="18" t="str">
        <f t="shared" si="69"/>
        <v>2d813d2c-50e9-4764-8360-d6186b736f05CSP ACADEMICO</v>
      </c>
      <c r="C1106" s="18"/>
      <c r="D1106" t="s">
        <v>122</v>
      </c>
      <c r="E1106" t="s">
        <v>1429</v>
      </c>
      <c r="F1106" t="s">
        <v>1976</v>
      </c>
      <c r="G1106" s="18" t="str">
        <f t="shared" si="70"/>
        <v>Catalogo principal</v>
      </c>
      <c r="H1106" s="43" t="s">
        <v>121</v>
      </c>
      <c r="I1106" s="37" t="s">
        <v>67</v>
      </c>
      <c r="J1106" t="s">
        <v>1890</v>
      </c>
      <c r="K1106" t="s">
        <v>40</v>
      </c>
      <c r="L1106" s="70" t="s">
        <v>21</v>
      </c>
      <c r="M1106" s="70" t="s">
        <v>3966</v>
      </c>
      <c r="N1106" s="37" t="s">
        <v>67</v>
      </c>
      <c r="O1106" s="37" t="s">
        <v>67</v>
      </c>
      <c r="P1106" s="37" t="s">
        <v>1976</v>
      </c>
      <c r="Q1106" s="75" t="s">
        <v>1429</v>
      </c>
      <c r="R1106" t="s">
        <v>3691</v>
      </c>
      <c r="S1106" s="38">
        <v>17050</v>
      </c>
      <c r="T1106">
        <v>1</v>
      </c>
      <c r="U1106">
        <v>0</v>
      </c>
      <c r="V1106" s="43">
        <f>SUMIF(ResumenCotizacion!$C:$C,E1106,ResumenCotizacion!$P:$P)</f>
        <v>0</v>
      </c>
      <c r="W1106" s="68">
        <f>IF(H1106="USD",S1106*SolCotizacion!$J$18,S1106)</f>
        <v>66895504.5</v>
      </c>
      <c r="X1106" s="3">
        <f>ROUND(W1106/(1-VLOOKUP("Total porcentaje:",ResumenCotizacion!$F:$H,3,0)),2)</f>
        <v>72712504.890000001</v>
      </c>
      <c r="Y1106" s="3">
        <f t="shared" si="71"/>
        <v>0</v>
      </c>
    </row>
    <row r="1107" spans="1:25" ht="14.25" x14ac:dyDescent="0.2">
      <c r="A1107" s="18" t="str">
        <f t="shared" si="68"/>
        <v>Catalogo principalCSP ACADEMICO3d858e87-832e-4967-8a2b-80ee024ea50a</v>
      </c>
      <c r="B1107" s="18" t="str">
        <f t="shared" si="69"/>
        <v>3d858e87-832e-4967-8a2b-80ee024ea50aCSP ACADEMICO</v>
      </c>
      <c r="C1107" s="18"/>
      <c r="D1107" t="s">
        <v>122</v>
      </c>
      <c r="E1107" t="s">
        <v>1430</v>
      </c>
      <c r="F1107" t="s">
        <v>1976</v>
      </c>
      <c r="G1107" s="18" t="str">
        <f t="shared" si="70"/>
        <v>Catalogo principal</v>
      </c>
      <c r="H1107" s="43" t="s">
        <v>121</v>
      </c>
      <c r="I1107" s="37" t="s">
        <v>67</v>
      </c>
      <c r="J1107" t="s">
        <v>1891</v>
      </c>
      <c r="K1107" t="s">
        <v>40</v>
      </c>
      <c r="L1107" s="70" t="s">
        <v>21</v>
      </c>
      <c r="M1107" s="70" t="s">
        <v>3966</v>
      </c>
      <c r="N1107" s="37" t="s">
        <v>67</v>
      </c>
      <c r="O1107" s="37" t="s">
        <v>67</v>
      </c>
      <c r="P1107" s="37" t="s">
        <v>1976</v>
      </c>
      <c r="Q1107" s="75" t="s">
        <v>1430</v>
      </c>
      <c r="R1107" t="s">
        <v>3691</v>
      </c>
      <c r="S1107" s="38">
        <v>12400</v>
      </c>
      <c r="T1107">
        <v>1</v>
      </c>
      <c r="U1107">
        <v>0</v>
      </c>
      <c r="V1107" s="43">
        <f>SUMIF(ResumenCotizacion!$C:$C,E1107,ResumenCotizacion!$P:$P)</f>
        <v>0</v>
      </c>
      <c r="W1107" s="68">
        <f>IF(H1107="USD",S1107*SolCotizacion!$J$18,S1107)</f>
        <v>48651276</v>
      </c>
      <c r="X1107" s="3">
        <f>ROUND(W1107/(1-VLOOKUP("Total porcentaje:",ResumenCotizacion!$F:$H,3,0)),2)</f>
        <v>52881821.740000002</v>
      </c>
      <c r="Y1107" s="3">
        <f t="shared" si="71"/>
        <v>0</v>
      </c>
    </row>
    <row r="1108" spans="1:25" ht="14.25" x14ac:dyDescent="0.2">
      <c r="A1108" s="18" t="str">
        <f t="shared" si="68"/>
        <v>Catalogo principalCSP ACADEMICOce08b892-2b21-4526-90b2-f8fbba601d24</v>
      </c>
      <c r="B1108" s="18" t="str">
        <f t="shared" si="69"/>
        <v>ce08b892-2b21-4526-90b2-f8fbba601d24CSP ACADEMICO</v>
      </c>
      <c r="C1108" s="18"/>
      <c r="D1108" t="s">
        <v>122</v>
      </c>
      <c r="E1108" t="s">
        <v>1431</v>
      </c>
      <c r="F1108" t="s">
        <v>1976</v>
      </c>
      <c r="G1108" s="18" t="str">
        <f t="shared" si="70"/>
        <v>Catalogo principal</v>
      </c>
      <c r="H1108" s="43" t="s">
        <v>121</v>
      </c>
      <c r="I1108" s="37" t="s">
        <v>67</v>
      </c>
      <c r="J1108" t="s">
        <v>1892</v>
      </c>
      <c r="K1108" t="s">
        <v>40</v>
      </c>
      <c r="L1108" s="70" t="s">
        <v>21</v>
      </c>
      <c r="M1108" s="70" t="s">
        <v>3966</v>
      </c>
      <c r="N1108" s="37" t="s">
        <v>67</v>
      </c>
      <c r="O1108" s="37" t="s">
        <v>67</v>
      </c>
      <c r="P1108" s="37" t="s">
        <v>1976</v>
      </c>
      <c r="Q1108" s="75" t="s">
        <v>1431</v>
      </c>
      <c r="R1108" t="s">
        <v>3691</v>
      </c>
      <c r="S1108" s="38">
        <v>275</v>
      </c>
      <c r="T1108">
        <v>1</v>
      </c>
      <c r="U1108">
        <v>0</v>
      </c>
      <c r="V1108" s="43">
        <f>SUMIF(ResumenCotizacion!$C:$C,E1108,ResumenCotizacion!$P:$P)</f>
        <v>0</v>
      </c>
      <c r="W1108" s="68">
        <f>IF(H1108="USD",S1108*SolCotizacion!$J$18,S1108)</f>
        <v>1078959.75</v>
      </c>
      <c r="X1108" s="3">
        <f>ROUND(W1108/(1-VLOOKUP("Total porcentaje:",ResumenCotizacion!$F:$H,3,0)),2)</f>
        <v>1172782.3400000001</v>
      </c>
      <c r="Y1108" s="3">
        <f t="shared" si="71"/>
        <v>0</v>
      </c>
    </row>
    <row r="1109" spans="1:25" ht="14.25" x14ac:dyDescent="0.2">
      <c r="A1109" s="18" t="str">
        <f t="shared" si="68"/>
        <v>Catalogo principalCSP ACADEMICO9b4be7cd-7a0a-411d-bbf2-04790afdaa39</v>
      </c>
      <c r="B1109" s="18" t="str">
        <f t="shared" si="69"/>
        <v>9b4be7cd-7a0a-411d-bbf2-04790afdaa39CSP ACADEMICO</v>
      </c>
      <c r="C1109" s="18"/>
      <c r="D1109" t="s">
        <v>122</v>
      </c>
      <c r="E1109" t="s">
        <v>1432</v>
      </c>
      <c r="F1109" t="s">
        <v>1976</v>
      </c>
      <c r="G1109" s="18" t="str">
        <f t="shared" si="70"/>
        <v>Catalogo principal</v>
      </c>
      <c r="H1109" s="43" t="s">
        <v>121</v>
      </c>
      <c r="I1109" s="37" t="s">
        <v>67</v>
      </c>
      <c r="J1109" t="s">
        <v>1893</v>
      </c>
      <c r="K1109" t="s">
        <v>40</v>
      </c>
      <c r="L1109" s="70" t="s">
        <v>21</v>
      </c>
      <c r="M1109" s="70" t="s">
        <v>3966</v>
      </c>
      <c r="N1109" s="37" t="s">
        <v>67</v>
      </c>
      <c r="O1109" s="37" t="s">
        <v>67</v>
      </c>
      <c r="P1109" s="37" t="s">
        <v>1976</v>
      </c>
      <c r="Q1109" s="75" t="s">
        <v>1432</v>
      </c>
      <c r="R1109" t="s">
        <v>3691</v>
      </c>
      <c r="S1109" s="38">
        <v>200</v>
      </c>
      <c r="T1109">
        <v>1</v>
      </c>
      <c r="U1109">
        <v>0</v>
      </c>
      <c r="V1109" s="43">
        <f>SUMIF(ResumenCotizacion!$C:$C,E1109,ResumenCotizacion!$P:$P)</f>
        <v>0</v>
      </c>
      <c r="W1109" s="68">
        <f>IF(H1109="USD",S1109*SolCotizacion!$J$18,S1109)</f>
        <v>784698</v>
      </c>
      <c r="X1109" s="3">
        <f>ROUND(W1109/(1-VLOOKUP("Total porcentaje:",ResumenCotizacion!$F:$H,3,0)),2)</f>
        <v>852932.61</v>
      </c>
      <c r="Y1109" s="3">
        <f t="shared" si="71"/>
        <v>0</v>
      </c>
    </row>
    <row r="1110" spans="1:25" ht="14.25" x14ac:dyDescent="0.2">
      <c r="A1110" s="18" t="str">
        <f t="shared" si="68"/>
        <v>Catalogo principalCSP ACADEMICO59db7cec-c6d5-4982-8497-fb244098035b</v>
      </c>
      <c r="B1110" s="18" t="str">
        <f t="shared" si="69"/>
        <v>59db7cec-c6d5-4982-8497-fb244098035bCSP ACADEMICO</v>
      </c>
      <c r="C1110" s="18"/>
      <c r="D1110" t="s">
        <v>122</v>
      </c>
      <c r="E1110" t="s">
        <v>1433</v>
      </c>
      <c r="F1110" t="s">
        <v>1976</v>
      </c>
      <c r="G1110" s="18" t="str">
        <f t="shared" si="70"/>
        <v>Catalogo principal</v>
      </c>
      <c r="H1110" s="43" t="s">
        <v>121</v>
      </c>
      <c r="I1110" s="37" t="s">
        <v>67</v>
      </c>
      <c r="J1110" t="s">
        <v>1894</v>
      </c>
      <c r="K1110" t="s">
        <v>40</v>
      </c>
      <c r="L1110" s="70" t="s">
        <v>21</v>
      </c>
      <c r="M1110" s="70" t="s">
        <v>3966</v>
      </c>
      <c r="N1110" s="37" t="s">
        <v>67</v>
      </c>
      <c r="O1110" s="37" t="s">
        <v>67</v>
      </c>
      <c r="P1110" s="37" t="s">
        <v>1976</v>
      </c>
      <c r="Q1110" s="75" t="s">
        <v>1433</v>
      </c>
      <c r="R1110" t="s">
        <v>3691</v>
      </c>
      <c r="S1110" s="38">
        <v>17050</v>
      </c>
      <c r="T1110">
        <v>1</v>
      </c>
      <c r="U1110">
        <v>0</v>
      </c>
      <c r="V1110" s="43">
        <f>SUMIF(ResumenCotizacion!$C:$C,E1110,ResumenCotizacion!$P:$P)</f>
        <v>0</v>
      </c>
      <c r="W1110" s="68">
        <f>IF(H1110="USD",S1110*SolCotizacion!$J$18,S1110)</f>
        <v>66895504.5</v>
      </c>
      <c r="X1110" s="3">
        <f>ROUND(W1110/(1-VLOOKUP("Total porcentaje:",ResumenCotizacion!$F:$H,3,0)),2)</f>
        <v>72712504.890000001</v>
      </c>
      <c r="Y1110" s="3">
        <f t="shared" si="71"/>
        <v>0</v>
      </c>
    </row>
    <row r="1111" spans="1:25" ht="14.25" x14ac:dyDescent="0.2">
      <c r="A1111" s="18" t="str">
        <f t="shared" si="68"/>
        <v>Catalogo principalCSP ACADEMICO372fae08-ce02-43ce-b74b-302add6bfce1</v>
      </c>
      <c r="B1111" s="18" t="str">
        <f t="shared" si="69"/>
        <v>372fae08-ce02-43ce-b74b-302add6bfce1CSP ACADEMICO</v>
      </c>
      <c r="C1111" s="18"/>
      <c r="D1111" t="s">
        <v>122</v>
      </c>
      <c r="E1111" t="s">
        <v>1434</v>
      </c>
      <c r="F1111" t="s">
        <v>1976</v>
      </c>
      <c r="G1111" s="18" t="str">
        <f t="shared" si="70"/>
        <v>Catalogo principal</v>
      </c>
      <c r="H1111" s="43" t="s">
        <v>121</v>
      </c>
      <c r="I1111" s="37" t="s">
        <v>67</v>
      </c>
      <c r="J1111" t="s">
        <v>1895</v>
      </c>
      <c r="K1111" t="s">
        <v>40</v>
      </c>
      <c r="L1111" s="70" t="s">
        <v>21</v>
      </c>
      <c r="M1111" s="70" t="s">
        <v>3966</v>
      </c>
      <c r="N1111" s="37" t="s">
        <v>67</v>
      </c>
      <c r="O1111" s="37" t="s">
        <v>67</v>
      </c>
      <c r="P1111" s="37" t="s">
        <v>1976</v>
      </c>
      <c r="Q1111" s="75" t="s">
        <v>1434</v>
      </c>
      <c r="R1111" t="s">
        <v>3691</v>
      </c>
      <c r="S1111" s="38">
        <v>12400</v>
      </c>
      <c r="T1111">
        <v>1</v>
      </c>
      <c r="U1111">
        <v>0</v>
      </c>
      <c r="V1111" s="43">
        <f>SUMIF(ResumenCotizacion!$C:$C,E1111,ResumenCotizacion!$P:$P)</f>
        <v>0</v>
      </c>
      <c r="W1111" s="68">
        <f>IF(H1111="USD",S1111*SolCotizacion!$J$18,S1111)</f>
        <v>48651276</v>
      </c>
      <c r="X1111" s="3">
        <f>ROUND(W1111/(1-VLOOKUP("Total porcentaje:",ResumenCotizacion!$F:$H,3,0)),2)</f>
        <v>52881821.740000002</v>
      </c>
      <c r="Y1111" s="3">
        <f t="shared" si="71"/>
        <v>0</v>
      </c>
    </row>
    <row r="1112" spans="1:25" ht="14.25" x14ac:dyDescent="0.2">
      <c r="A1112" s="18" t="str">
        <f t="shared" si="68"/>
        <v>Catalogo principalCSP ACADEMICO36532926-4470-4d39-abfa-b91a479dd816</v>
      </c>
      <c r="B1112" s="18" t="str">
        <f t="shared" si="69"/>
        <v>36532926-4470-4d39-abfa-b91a479dd816CSP ACADEMICO</v>
      </c>
      <c r="C1112" s="18"/>
      <c r="D1112" t="s">
        <v>122</v>
      </c>
      <c r="E1112" t="s">
        <v>1435</v>
      </c>
      <c r="F1112" t="s">
        <v>1976</v>
      </c>
      <c r="G1112" s="18" t="str">
        <f t="shared" si="70"/>
        <v>Catalogo principal</v>
      </c>
      <c r="H1112" s="43" t="s">
        <v>121</v>
      </c>
      <c r="I1112" s="37" t="s">
        <v>67</v>
      </c>
      <c r="J1112" t="s">
        <v>1896</v>
      </c>
      <c r="K1112" t="s">
        <v>40</v>
      </c>
      <c r="L1112" s="70" t="s">
        <v>21</v>
      </c>
      <c r="M1112" s="70" t="s">
        <v>3966</v>
      </c>
      <c r="N1112" s="37" t="s">
        <v>67</v>
      </c>
      <c r="O1112" s="37" t="s">
        <v>67</v>
      </c>
      <c r="P1112" s="37" t="s">
        <v>1976</v>
      </c>
      <c r="Q1112" s="75" t="s">
        <v>1435</v>
      </c>
      <c r="R1112" t="s">
        <v>3691</v>
      </c>
      <c r="S1112" s="38">
        <v>275</v>
      </c>
      <c r="T1112">
        <v>1</v>
      </c>
      <c r="U1112">
        <v>0</v>
      </c>
      <c r="V1112" s="43">
        <f>SUMIF(ResumenCotizacion!$C:$C,E1112,ResumenCotizacion!$P:$P)</f>
        <v>0</v>
      </c>
      <c r="W1112" s="68">
        <f>IF(H1112="USD",S1112*SolCotizacion!$J$18,S1112)</f>
        <v>1078959.75</v>
      </c>
      <c r="X1112" s="3">
        <f>ROUND(W1112/(1-VLOOKUP("Total porcentaje:",ResumenCotizacion!$F:$H,3,0)),2)</f>
        <v>1172782.3400000001</v>
      </c>
      <c r="Y1112" s="3">
        <f t="shared" si="71"/>
        <v>0</v>
      </c>
    </row>
    <row r="1113" spans="1:25" ht="14.25" x14ac:dyDescent="0.2">
      <c r="A1113" s="18" t="str">
        <f t="shared" si="68"/>
        <v>Catalogo principalCSP ACADEMICO5f309d1d-f73b-48a5-a519-abd42afb32a9</v>
      </c>
      <c r="B1113" s="18" t="str">
        <f t="shared" si="69"/>
        <v>5f309d1d-f73b-48a5-a519-abd42afb32a9CSP ACADEMICO</v>
      </c>
      <c r="C1113" s="18"/>
      <c r="D1113" t="s">
        <v>122</v>
      </c>
      <c r="E1113" t="s">
        <v>1436</v>
      </c>
      <c r="F1113" t="s">
        <v>1976</v>
      </c>
      <c r="G1113" s="18" t="str">
        <f t="shared" si="70"/>
        <v>Catalogo principal</v>
      </c>
      <c r="H1113" s="43" t="s">
        <v>121</v>
      </c>
      <c r="I1113" s="37" t="s">
        <v>67</v>
      </c>
      <c r="J1113" t="s">
        <v>1897</v>
      </c>
      <c r="K1113" t="s">
        <v>40</v>
      </c>
      <c r="L1113" s="70" t="s">
        <v>21</v>
      </c>
      <c r="M1113" s="70" t="s">
        <v>3966</v>
      </c>
      <c r="N1113" s="37" t="s">
        <v>67</v>
      </c>
      <c r="O1113" s="37" t="s">
        <v>67</v>
      </c>
      <c r="P1113" s="37" t="s">
        <v>1976</v>
      </c>
      <c r="Q1113" s="75" t="s">
        <v>1436</v>
      </c>
      <c r="R1113" t="s">
        <v>3691</v>
      </c>
      <c r="S1113" s="38">
        <v>200</v>
      </c>
      <c r="T1113">
        <v>1</v>
      </c>
      <c r="U1113">
        <v>0</v>
      </c>
      <c r="V1113" s="43">
        <f>SUMIF(ResumenCotizacion!$C:$C,E1113,ResumenCotizacion!$P:$P)</f>
        <v>0</v>
      </c>
      <c r="W1113" s="68">
        <f>IF(H1113="USD",S1113*SolCotizacion!$J$18,S1113)</f>
        <v>784698</v>
      </c>
      <c r="X1113" s="3">
        <f>ROUND(W1113/(1-VLOOKUP("Total porcentaje:",ResumenCotizacion!$F:$H,3,0)),2)</f>
        <v>852932.61</v>
      </c>
      <c r="Y1113" s="3">
        <f t="shared" si="71"/>
        <v>0</v>
      </c>
    </row>
    <row r="1114" spans="1:25" ht="14.25" x14ac:dyDescent="0.2">
      <c r="A1114" s="18" t="str">
        <f t="shared" si="68"/>
        <v>Catalogo principalCSP ACADEMICO88dd0c48-bf99-4bdb-bea2-0a483aa1b021</v>
      </c>
      <c r="B1114" s="18" t="str">
        <f t="shared" si="69"/>
        <v>88dd0c48-bf99-4bdb-bea2-0a483aa1b021CSP ACADEMICO</v>
      </c>
      <c r="C1114" s="18"/>
      <c r="D1114" t="s">
        <v>122</v>
      </c>
      <c r="E1114" t="s">
        <v>1437</v>
      </c>
      <c r="F1114" t="s">
        <v>1976</v>
      </c>
      <c r="G1114" s="18" t="str">
        <f t="shared" si="70"/>
        <v>Catalogo principal</v>
      </c>
      <c r="H1114" s="43" t="s">
        <v>121</v>
      </c>
      <c r="I1114" s="37" t="s">
        <v>67</v>
      </c>
      <c r="J1114" t="s">
        <v>1898</v>
      </c>
      <c r="K1114" t="s">
        <v>40</v>
      </c>
      <c r="L1114" s="70" t="s">
        <v>21</v>
      </c>
      <c r="M1114" s="70" t="s">
        <v>3966</v>
      </c>
      <c r="N1114" s="37" t="s">
        <v>67</v>
      </c>
      <c r="O1114" s="37" t="s">
        <v>67</v>
      </c>
      <c r="P1114" s="37" t="s">
        <v>1976</v>
      </c>
      <c r="Q1114" s="75" t="s">
        <v>1437</v>
      </c>
      <c r="R1114" t="s">
        <v>3691</v>
      </c>
      <c r="S1114" s="38">
        <v>17050</v>
      </c>
      <c r="T1114">
        <v>1</v>
      </c>
      <c r="U1114">
        <v>0</v>
      </c>
      <c r="V1114" s="43">
        <f>SUMIF(ResumenCotizacion!$C:$C,E1114,ResumenCotizacion!$P:$P)</f>
        <v>0</v>
      </c>
      <c r="W1114" s="68">
        <f>IF(H1114="USD",S1114*SolCotizacion!$J$18,S1114)</f>
        <v>66895504.5</v>
      </c>
      <c r="X1114" s="3">
        <f>ROUND(W1114/(1-VLOOKUP("Total porcentaje:",ResumenCotizacion!$F:$H,3,0)),2)</f>
        <v>72712504.890000001</v>
      </c>
      <c r="Y1114" s="3">
        <f t="shared" si="71"/>
        <v>0</v>
      </c>
    </row>
    <row r="1115" spans="1:25" ht="14.25" x14ac:dyDescent="0.2">
      <c r="A1115" s="18" t="str">
        <f t="shared" si="68"/>
        <v>Catalogo principalCSP ACADEMICO860fcbe1-efeb-4997-aa27-5415ac985674</v>
      </c>
      <c r="B1115" s="18" t="str">
        <f t="shared" si="69"/>
        <v>860fcbe1-efeb-4997-aa27-5415ac985674CSP ACADEMICO</v>
      </c>
      <c r="C1115" s="18"/>
      <c r="D1115" t="s">
        <v>122</v>
      </c>
      <c r="E1115" t="s">
        <v>1438</v>
      </c>
      <c r="F1115" t="s">
        <v>1976</v>
      </c>
      <c r="G1115" s="18" t="str">
        <f t="shared" si="70"/>
        <v>Catalogo principal</v>
      </c>
      <c r="H1115" s="43" t="s">
        <v>121</v>
      </c>
      <c r="I1115" s="37" t="s">
        <v>67</v>
      </c>
      <c r="J1115" t="s">
        <v>1899</v>
      </c>
      <c r="K1115" t="s">
        <v>40</v>
      </c>
      <c r="L1115" s="70" t="s">
        <v>21</v>
      </c>
      <c r="M1115" s="70" t="s">
        <v>3966</v>
      </c>
      <c r="N1115" s="37" t="s">
        <v>67</v>
      </c>
      <c r="O1115" s="37" t="s">
        <v>67</v>
      </c>
      <c r="P1115" s="37" t="s">
        <v>1976</v>
      </c>
      <c r="Q1115" s="75" t="s">
        <v>1438</v>
      </c>
      <c r="R1115" t="s">
        <v>3691</v>
      </c>
      <c r="S1115" s="38">
        <v>12400</v>
      </c>
      <c r="T1115">
        <v>1</v>
      </c>
      <c r="U1115">
        <v>0</v>
      </c>
      <c r="V1115" s="43">
        <f>SUMIF(ResumenCotizacion!$C:$C,E1115,ResumenCotizacion!$P:$P)</f>
        <v>0</v>
      </c>
      <c r="W1115" s="68">
        <f>IF(H1115="USD",S1115*SolCotizacion!$J$18,S1115)</f>
        <v>48651276</v>
      </c>
      <c r="X1115" s="3">
        <f>ROUND(W1115/(1-VLOOKUP("Total porcentaje:",ResumenCotizacion!$F:$H,3,0)),2)</f>
        <v>52881821.740000002</v>
      </c>
      <c r="Y1115" s="3">
        <f t="shared" si="71"/>
        <v>0</v>
      </c>
    </row>
    <row r="1116" spans="1:25" ht="14.25" x14ac:dyDescent="0.2">
      <c r="A1116" s="18" t="str">
        <f t="shared" si="68"/>
        <v>Catalogo principalCSP ACADEMICOaec046d0-07b3-409a-a7c3-cf16091f1326</v>
      </c>
      <c r="B1116" s="18" t="str">
        <f t="shared" si="69"/>
        <v>aec046d0-07b3-409a-a7c3-cf16091f1326CSP ACADEMICO</v>
      </c>
      <c r="C1116" s="18"/>
      <c r="D1116" t="s">
        <v>122</v>
      </c>
      <c r="E1116" t="s">
        <v>1439</v>
      </c>
      <c r="F1116" t="s">
        <v>1976</v>
      </c>
      <c r="G1116" s="18" t="str">
        <f t="shared" si="70"/>
        <v>Catalogo principal</v>
      </c>
      <c r="H1116" s="43" t="s">
        <v>121</v>
      </c>
      <c r="I1116" s="37" t="s">
        <v>67</v>
      </c>
      <c r="J1116" t="s">
        <v>1900</v>
      </c>
      <c r="K1116" t="s">
        <v>40</v>
      </c>
      <c r="L1116" s="70" t="s">
        <v>21</v>
      </c>
      <c r="M1116" s="70" t="s">
        <v>3966</v>
      </c>
      <c r="N1116" s="37" t="s">
        <v>67</v>
      </c>
      <c r="O1116" s="37" t="s">
        <v>67</v>
      </c>
      <c r="P1116" s="37" t="s">
        <v>1976</v>
      </c>
      <c r="Q1116" s="75" t="s">
        <v>1439</v>
      </c>
      <c r="R1116" t="s">
        <v>3691</v>
      </c>
      <c r="S1116" s="38">
        <v>275</v>
      </c>
      <c r="T1116">
        <v>1</v>
      </c>
      <c r="U1116">
        <v>0</v>
      </c>
      <c r="V1116" s="43">
        <f>SUMIF(ResumenCotizacion!$C:$C,E1116,ResumenCotizacion!$P:$P)</f>
        <v>0</v>
      </c>
      <c r="W1116" s="68">
        <f>IF(H1116="USD",S1116*SolCotizacion!$J$18,S1116)</f>
        <v>1078959.75</v>
      </c>
      <c r="X1116" s="3">
        <f>ROUND(W1116/(1-VLOOKUP("Total porcentaje:",ResumenCotizacion!$F:$H,3,0)),2)</f>
        <v>1172782.3400000001</v>
      </c>
      <c r="Y1116" s="3">
        <f t="shared" si="71"/>
        <v>0</v>
      </c>
    </row>
    <row r="1117" spans="1:25" ht="14.25" x14ac:dyDescent="0.2">
      <c r="A1117" s="18" t="str">
        <f t="shared" si="68"/>
        <v>Catalogo principalCSP ACADEMICOf3694443-384d-4417-97f5-b7ce2568d246</v>
      </c>
      <c r="B1117" s="18" t="str">
        <f t="shared" si="69"/>
        <v>f3694443-384d-4417-97f5-b7ce2568d246CSP ACADEMICO</v>
      </c>
      <c r="C1117" s="18"/>
      <c r="D1117" t="s">
        <v>122</v>
      </c>
      <c r="E1117" t="s">
        <v>1440</v>
      </c>
      <c r="F1117" t="s">
        <v>1976</v>
      </c>
      <c r="G1117" s="18" t="str">
        <f t="shared" si="70"/>
        <v>Catalogo principal</v>
      </c>
      <c r="H1117" s="43" t="s">
        <v>121</v>
      </c>
      <c r="I1117" s="37" t="s">
        <v>67</v>
      </c>
      <c r="J1117" t="s">
        <v>1901</v>
      </c>
      <c r="K1117" t="s">
        <v>40</v>
      </c>
      <c r="L1117" s="70" t="s">
        <v>21</v>
      </c>
      <c r="M1117" s="70" t="s">
        <v>3966</v>
      </c>
      <c r="N1117" s="37" t="s">
        <v>67</v>
      </c>
      <c r="O1117" s="37" t="s">
        <v>67</v>
      </c>
      <c r="P1117" s="37" t="s">
        <v>1976</v>
      </c>
      <c r="Q1117" s="75" t="s">
        <v>1440</v>
      </c>
      <c r="R1117" t="s">
        <v>3691</v>
      </c>
      <c r="S1117" s="38">
        <v>200</v>
      </c>
      <c r="T1117">
        <v>1</v>
      </c>
      <c r="U1117">
        <v>0</v>
      </c>
      <c r="V1117" s="43">
        <f>SUMIF(ResumenCotizacion!$C:$C,E1117,ResumenCotizacion!$P:$P)</f>
        <v>0</v>
      </c>
      <c r="W1117" s="68">
        <f>IF(H1117="USD",S1117*SolCotizacion!$J$18,S1117)</f>
        <v>784698</v>
      </c>
      <c r="X1117" s="3">
        <f>ROUND(W1117/(1-VLOOKUP("Total porcentaje:",ResumenCotizacion!$F:$H,3,0)),2)</f>
        <v>852932.61</v>
      </c>
      <c r="Y1117" s="3">
        <f t="shared" si="71"/>
        <v>0</v>
      </c>
    </row>
    <row r="1118" spans="1:25" ht="14.25" x14ac:dyDescent="0.2">
      <c r="A1118" s="18" t="str">
        <f t="shared" si="68"/>
        <v>Catalogo principalCSP ACADEMICOfb8671da-bd27-4fb6-915c-6f6465abc22c</v>
      </c>
      <c r="B1118" s="18" t="str">
        <f t="shared" si="69"/>
        <v>fb8671da-bd27-4fb6-915c-6f6465abc22cCSP ACADEMICO</v>
      </c>
      <c r="C1118" s="18"/>
      <c r="D1118" t="s">
        <v>122</v>
      </c>
      <c r="E1118" t="s">
        <v>1441</v>
      </c>
      <c r="F1118" t="s">
        <v>1976</v>
      </c>
      <c r="G1118" s="18" t="str">
        <f t="shared" si="70"/>
        <v>Catalogo principal</v>
      </c>
      <c r="H1118" s="43" t="s">
        <v>121</v>
      </c>
      <c r="I1118" s="37" t="s">
        <v>67</v>
      </c>
      <c r="J1118" t="s">
        <v>1902</v>
      </c>
      <c r="K1118" t="s">
        <v>40</v>
      </c>
      <c r="L1118" s="70" t="s">
        <v>21</v>
      </c>
      <c r="M1118" s="70" t="s">
        <v>3966</v>
      </c>
      <c r="N1118" s="37" t="s">
        <v>67</v>
      </c>
      <c r="O1118" s="37" t="s">
        <v>67</v>
      </c>
      <c r="P1118" s="37" t="s">
        <v>1976</v>
      </c>
      <c r="Q1118" s="75" t="s">
        <v>1441</v>
      </c>
      <c r="R1118" t="s">
        <v>3691</v>
      </c>
      <c r="S1118" s="38">
        <v>60</v>
      </c>
      <c r="T1118">
        <v>1</v>
      </c>
      <c r="U1118">
        <v>0</v>
      </c>
      <c r="V1118" s="43">
        <f>SUMIF(ResumenCotizacion!$C:$C,E1118,ResumenCotizacion!$P:$P)</f>
        <v>0</v>
      </c>
      <c r="W1118" s="68">
        <f>IF(H1118="USD",S1118*SolCotizacion!$J$18,S1118)</f>
        <v>235409.4</v>
      </c>
      <c r="X1118" s="3">
        <f>ROUND(W1118/(1-VLOOKUP("Total porcentaje:",ResumenCotizacion!$F:$H,3,0)),2)</f>
        <v>255879.78</v>
      </c>
      <c r="Y1118" s="3">
        <f t="shared" si="71"/>
        <v>0</v>
      </c>
    </row>
    <row r="1119" spans="1:25" ht="14.25" x14ac:dyDescent="0.2">
      <c r="A1119" s="18" t="str">
        <f t="shared" si="68"/>
        <v>Catalogo principalCSP ACADEMICOcc3373b0-a6a1-4cd4-9687-4031bb32fcee</v>
      </c>
      <c r="B1119" s="18" t="str">
        <f t="shared" si="69"/>
        <v>cc3373b0-a6a1-4cd4-9687-4031bb32fceeCSP ACADEMICO</v>
      </c>
      <c r="C1119" s="18"/>
      <c r="D1119" t="s">
        <v>122</v>
      </c>
      <c r="E1119" t="s">
        <v>1442</v>
      </c>
      <c r="F1119" t="s">
        <v>1976</v>
      </c>
      <c r="G1119" s="18" t="str">
        <f t="shared" si="70"/>
        <v>Catalogo principal</v>
      </c>
      <c r="H1119" s="43" t="s">
        <v>121</v>
      </c>
      <c r="I1119" s="37" t="s">
        <v>67</v>
      </c>
      <c r="J1119" t="s">
        <v>1903</v>
      </c>
      <c r="K1119" t="s">
        <v>40</v>
      </c>
      <c r="L1119" s="70" t="s">
        <v>21</v>
      </c>
      <c r="M1119" s="70" t="s">
        <v>3966</v>
      </c>
      <c r="N1119" s="37" t="s">
        <v>67</v>
      </c>
      <c r="O1119" s="37" t="s">
        <v>67</v>
      </c>
      <c r="P1119" s="37" t="s">
        <v>1976</v>
      </c>
      <c r="Q1119" s="75" t="s">
        <v>1442</v>
      </c>
      <c r="R1119" t="s">
        <v>3691</v>
      </c>
      <c r="S1119" s="38">
        <v>45</v>
      </c>
      <c r="T1119">
        <v>1</v>
      </c>
      <c r="U1119">
        <v>0</v>
      </c>
      <c r="V1119" s="43">
        <f>SUMIF(ResumenCotizacion!$C:$C,E1119,ResumenCotizacion!$P:$P)</f>
        <v>0</v>
      </c>
      <c r="W1119" s="68">
        <f>IF(H1119="USD",S1119*SolCotizacion!$J$18,S1119)</f>
        <v>176557.05</v>
      </c>
      <c r="X1119" s="3">
        <f>ROUND(W1119/(1-VLOOKUP("Total porcentaje:",ResumenCotizacion!$F:$H,3,0)),2)</f>
        <v>191909.84</v>
      </c>
      <c r="Y1119" s="3">
        <f t="shared" si="71"/>
        <v>0</v>
      </c>
    </row>
    <row r="1120" spans="1:25" ht="14.25" x14ac:dyDescent="0.2">
      <c r="A1120" s="18" t="str">
        <f t="shared" si="68"/>
        <v>Catalogo principalCSP ACADEMICOf67bed3c-cac8-42ca-bbdb-9204ddd8e923</v>
      </c>
      <c r="B1120" s="18" t="str">
        <f t="shared" si="69"/>
        <v>f67bed3c-cac8-42ca-bbdb-9204ddd8e923CSP ACADEMICO</v>
      </c>
      <c r="C1120" s="18"/>
      <c r="D1120" t="s">
        <v>122</v>
      </c>
      <c r="E1120" t="s">
        <v>1443</v>
      </c>
      <c r="F1120" t="s">
        <v>1976</v>
      </c>
      <c r="G1120" s="18" t="str">
        <f t="shared" si="70"/>
        <v>Catalogo principal</v>
      </c>
      <c r="H1120" s="43" t="s">
        <v>121</v>
      </c>
      <c r="I1120" s="37" t="s">
        <v>67</v>
      </c>
      <c r="J1120" t="s">
        <v>1904</v>
      </c>
      <c r="K1120" t="s">
        <v>40</v>
      </c>
      <c r="L1120" s="70" t="s">
        <v>21</v>
      </c>
      <c r="M1120" s="70" t="s">
        <v>3966</v>
      </c>
      <c r="N1120" s="37" t="s">
        <v>67</v>
      </c>
      <c r="O1120" s="37" t="s">
        <v>67</v>
      </c>
      <c r="P1120" s="37" t="s">
        <v>1976</v>
      </c>
      <c r="Q1120" s="75" t="s">
        <v>1443</v>
      </c>
      <c r="R1120" t="s">
        <v>3691</v>
      </c>
      <c r="S1120" s="38">
        <v>22.4</v>
      </c>
      <c r="T1120">
        <v>1</v>
      </c>
      <c r="U1120">
        <v>0</v>
      </c>
      <c r="V1120" s="43">
        <f>SUMIF(ResumenCotizacion!$C:$C,E1120,ResumenCotizacion!$P:$P)</f>
        <v>0</v>
      </c>
      <c r="W1120" s="68">
        <f>IF(H1120="USD",S1120*SolCotizacion!$J$18,S1120)</f>
        <v>87886.175999999992</v>
      </c>
      <c r="X1120" s="3">
        <f>ROUND(W1120/(1-VLOOKUP("Total porcentaje:",ResumenCotizacion!$F:$H,3,0)),2)</f>
        <v>95528.45</v>
      </c>
      <c r="Y1120" s="3">
        <f t="shared" si="71"/>
        <v>0</v>
      </c>
    </row>
    <row r="1121" spans="1:25" ht="14.25" x14ac:dyDescent="0.2">
      <c r="A1121" s="18" t="str">
        <f t="shared" si="68"/>
        <v>Catalogo principalCSP ACADEMICO4465e130-fa13-42c8-8192-aa0337c01e90</v>
      </c>
      <c r="B1121" s="18" t="str">
        <f t="shared" si="69"/>
        <v>4465e130-fa13-42c8-8192-aa0337c01e90CSP ACADEMICO</v>
      </c>
      <c r="C1121" s="18"/>
      <c r="D1121" t="s">
        <v>122</v>
      </c>
      <c r="E1121" t="s">
        <v>1444</v>
      </c>
      <c r="F1121" t="s">
        <v>1976</v>
      </c>
      <c r="G1121" s="18" t="str">
        <f t="shared" si="70"/>
        <v>Catalogo principal</v>
      </c>
      <c r="H1121" s="43" t="s">
        <v>121</v>
      </c>
      <c r="I1121" s="37" t="s">
        <v>67</v>
      </c>
      <c r="J1121" t="s">
        <v>1905</v>
      </c>
      <c r="K1121" t="s">
        <v>40</v>
      </c>
      <c r="L1121" s="70" t="s">
        <v>21</v>
      </c>
      <c r="M1121" s="70" t="s">
        <v>3966</v>
      </c>
      <c r="N1121" s="37" t="s">
        <v>67</v>
      </c>
      <c r="O1121" s="37" t="s">
        <v>67</v>
      </c>
      <c r="P1121" s="37" t="s">
        <v>1976</v>
      </c>
      <c r="Q1121" s="75" t="s">
        <v>1444</v>
      </c>
      <c r="R1121" t="s">
        <v>3691</v>
      </c>
      <c r="S1121" s="38">
        <v>22.4</v>
      </c>
      <c r="T1121">
        <v>1</v>
      </c>
      <c r="U1121">
        <v>0</v>
      </c>
      <c r="V1121" s="43">
        <f>SUMIF(ResumenCotizacion!$C:$C,E1121,ResumenCotizacion!$P:$P)</f>
        <v>0</v>
      </c>
      <c r="W1121" s="68">
        <f>IF(H1121="USD",S1121*SolCotizacion!$J$18,S1121)</f>
        <v>87886.175999999992</v>
      </c>
      <c r="X1121" s="3">
        <f>ROUND(W1121/(1-VLOOKUP("Total porcentaje:",ResumenCotizacion!$F:$H,3,0)),2)</f>
        <v>95528.45</v>
      </c>
      <c r="Y1121" s="3">
        <f t="shared" si="71"/>
        <v>0</v>
      </c>
    </row>
    <row r="1122" spans="1:25" ht="14.25" x14ac:dyDescent="0.2">
      <c r="A1122" s="18" t="str">
        <f t="shared" si="68"/>
        <v>Catalogo principalCSP ACADEMICO256a6bf2-c96d-4621-a185-f04708b73207</v>
      </c>
      <c r="B1122" s="18" t="str">
        <f t="shared" si="69"/>
        <v>256a6bf2-c96d-4621-a185-f04708b73207CSP ACADEMICO</v>
      </c>
      <c r="C1122" s="18"/>
      <c r="D1122" t="s">
        <v>122</v>
      </c>
      <c r="E1122" t="s">
        <v>1445</v>
      </c>
      <c r="F1122" t="s">
        <v>1976</v>
      </c>
      <c r="G1122" s="18" t="str">
        <f t="shared" si="70"/>
        <v>Catalogo principal</v>
      </c>
      <c r="H1122" s="43" t="s">
        <v>121</v>
      </c>
      <c r="I1122" s="37" t="s">
        <v>67</v>
      </c>
      <c r="J1122" t="s">
        <v>1906</v>
      </c>
      <c r="K1122" t="s">
        <v>40</v>
      </c>
      <c r="L1122" s="70" t="s">
        <v>21</v>
      </c>
      <c r="M1122" s="70" t="s">
        <v>3966</v>
      </c>
      <c r="N1122" s="37" t="s">
        <v>67</v>
      </c>
      <c r="O1122" s="37" t="s">
        <v>67</v>
      </c>
      <c r="P1122" s="37" t="s">
        <v>1976</v>
      </c>
      <c r="Q1122" s="75" t="s">
        <v>1445</v>
      </c>
      <c r="R1122" t="s">
        <v>3691</v>
      </c>
      <c r="S1122" s="38">
        <v>8.4</v>
      </c>
      <c r="T1122">
        <v>1</v>
      </c>
      <c r="U1122">
        <v>0</v>
      </c>
      <c r="V1122" s="43">
        <f>SUMIF(ResumenCotizacion!$C:$C,E1122,ResumenCotizacion!$P:$P)</f>
        <v>0</v>
      </c>
      <c r="W1122" s="68">
        <f>IF(H1122="USD",S1122*SolCotizacion!$J$18,S1122)</f>
        <v>32957.315999999999</v>
      </c>
      <c r="X1122" s="3">
        <f>ROUND(W1122/(1-VLOOKUP("Total porcentaje:",ResumenCotizacion!$F:$H,3,0)),2)</f>
        <v>35823.17</v>
      </c>
      <c r="Y1122" s="3">
        <f t="shared" si="71"/>
        <v>0</v>
      </c>
    </row>
    <row r="1123" spans="1:25" ht="14.25" x14ac:dyDescent="0.2">
      <c r="A1123" s="18" t="str">
        <f t="shared" si="68"/>
        <v>Catalogo principalCSP ACADEMICO8ec68c70-6461-4ef4-91a3-737494191bf8</v>
      </c>
      <c r="B1123" s="18" t="str">
        <f t="shared" si="69"/>
        <v>8ec68c70-6461-4ef4-91a3-737494191bf8CSP ACADEMICO</v>
      </c>
      <c r="C1123" s="18"/>
      <c r="D1123" t="s">
        <v>122</v>
      </c>
      <c r="E1123" t="s">
        <v>1446</v>
      </c>
      <c r="F1123" t="s">
        <v>1976</v>
      </c>
      <c r="G1123" s="18" t="str">
        <f t="shared" si="70"/>
        <v>Catalogo principal</v>
      </c>
      <c r="H1123" s="43" t="s">
        <v>121</v>
      </c>
      <c r="I1123" s="37" t="s">
        <v>67</v>
      </c>
      <c r="J1123" t="s">
        <v>1907</v>
      </c>
      <c r="K1123" t="s">
        <v>40</v>
      </c>
      <c r="L1123" s="70" t="s">
        <v>21</v>
      </c>
      <c r="M1123" s="70" t="s">
        <v>3966</v>
      </c>
      <c r="N1123" s="37" t="s">
        <v>67</v>
      </c>
      <c r="O1123" s="37" t="s">
        <v>67</v>
      </c>
      <c r="P1123" s="37" t="s">
        <v>1976</v>
      </c>
      <c r="Q1123" s="75" t="s">
        <v>1446</v>
      </c>
      <c r="R1123" t="s">
        <v>3691</v>
      </c>
      <c r="S1123" s="38">
        <v>8.4</v>
      </c>
      <c r="T1123">
        <v>1</v>
      </c>
      <c r="U1123">
        <v>0</v>
      </c>
      <c r="V1123" s="43">
        <f>SUMIF(ResumenCotizacion!$C:$C,E1123,ResumenCotizacion!$P:$P)</f>
        <v>0</v>
      </c>
      <c r="W1123" s="68">
        <f>IF(H1123="USD",S1123*SolCotizacion!$J$18,S1123)</f>
        <v>32957.315999999999</v>
      </c>
      <c r="X1123" s="3">
        <f>ROUND(W1123/(1-VLOOKUP("Total porcentaje:",ResumenCotizacion!$F:$H,3,0)),2)</f>
        <v>35823.17</v>
      </c>
      <c r="Y1123" s="3">
        <f t="shared" si="71"/>
        <v>0</v>
      </c>
    </row>
    <row r="1124" spans="1:25" ht="14.25" x14ac:dyDescent="0.2">
      <c r="A1124" s="18" t="str">
        <f t="shared" si="68"/>
        <v>Catalogo principalCSP ACADEMICO5da849bd-b8f7-4340-b4f4-3a9eaeb8987e</v>
      </c>
      <c r="B1124" s="18" t="str">
        <f t="shared" si="69"/>
        <v>5da849bd-b8f7-4340-b4f4-3a9eaeb8987eCSP ACADEMICO</v>
      </c>
      <c r="C1124" s="18"/>
      <c r="D1124" t="s">
        <v>122</v>
      </c>
      <c r="E1124" t="s">
        <v>1447</v>
      </c>
      <c r="F1124" t="s">
        <v>1976</v>
      </c>
      <c r="G1124" s="18" t="str">
        <f t="shared" si="70"/>
        <v>Catalogo principal</v>
      </c>
      <c r="H1124" s="43" t="s">
        <v>121</v>
      </c>
      <c r="I1124" s="37" t="s">
        <v>67</v>
      </c>
      <c r="J1124" t="s">
        <v>1908</v>
      </c>
      <c r="K1124" t="s">
        <v>40</v>
      </c>
      <c r="L1124" s="70" t="s">
        <v>21</v>
      </c>
      <c r="M1124" s="70" t="s">
        <v>3966</v>
      </c>
      <c r="N1124" s="37" t="s">
        <v>67</v>
      </c>
      <c r="O1124" s="37" t="s">
        <v>67</v>
      </c>
      <c r="P1124" s="37" t="s">
        <v>1976</v>
      </c>
      <c r="Q1124" s="75" t="s">
        <v>1447</v>
      </c>
      <c r="R1124" t="s">
        <v>3691</v>
      </c>
      <c r="S1124" s="38">
        <v>2.2999999999999998</v>
      </c>
      <c r="T1124">
        <v>1</v>
      </c>
      <c r="U1124">
        <v>0</v>
      </c>
      <c r="V1124" s="43">
        <f>SUMIF(ResumenCotizacion!$C:$C,E1124,ResumenCotizacion!$P:$P)</f>
        <v>0</v>
      </c>
      <c r="W1124" s="68">
        <f>IF(H1124="USD",S1124*SolCotizacion!$J$18,S1124)</f>
        <v>9024.0269999999982</v>
      </c>
      <c r="X1124" s="3">
        <f>ROUND(W1124/(1-VLOOKUP("Total porcentaje:",ResumenCotizacion!$F:$H,3,0)),2)</f>
        <v>9808.73</v>
      </c>
      <c r="Y1124" s="3">
        <f t="shared" si="71"/>
        <v>0</v>
      </c>
    </row>
    <row r="1125" spans="1:25" ht="14.25" x14ac:dyDescent="0.2">
      <c r="A1125" s="18" t="str">
        <f t="shared" si="68"/>
        <v>Catalogo principalCSP ACADEMICOcf62d70d-5af5-422a-bda8-97936402ac8e</v>
      </c>
      <c r="B1125" s="18" t="str">
        <f t="shared" si="69"/>
        <v>cf62d70d-5af5-422a-bda8-97936402ac8eCSP ACADEMICO</v>
      </c>
      <c r="C1125" s="18"/>
      <c r="D1125" t="s">
        <v>122</v>
      </c>
      <c r="E1125" t="s">
        <v>1448</v>
      </c>
      <c r="F1125" t="s">
        <v>1976</v>
      </c>
      <c r="G1125" s="18" t="str">
        <f t="shared" si="70"/>
        <v>Catalogo principal</v>
      </c>
      <c r="H1125" s="43" t="s">
        <v>121</v>
      </c>
      <c r="I1125" s="37" t="s">
        <v>67</v>
      </c>
      <c r="J1125" t="s">
        <v>1909</v>
      </c>
      <c r="K1125" t="s">
        <v>40</v>
      </c>
      <c r="L1125" s="70" t="s">
        <v>21</v>
      </c>
      <c r="M1125" s="70" t="s">
        <v>3966</v>
      </c>
      <c r="N1125" s="37" t="s">
        <v>67</v>
      </c>
      <c r="O1125" s="37" t="s">
        <v>67</v>
      </c>
      <c r="P1125" s="37" t="s">
        <v>1976</v>
      </c>
      <c r="Q1125" s="75" t="s">
        <v>1448</v>
      </c>
      <c r="R1125" t="s">
        <v>3691</v>
      </c>
      <c r="S1125" s="38">
        <v>1.25</v>
      </c>
      <c r="T1125">
        <v>1</v>
      </c>
      <c r="U1125">
        <v>0</v>
      </c>
      <c r="V1125" s="43">
        <f>SUMIF(ResumenCotizacion!$C:$C,E1125,ResumenCotizacion!$P:$P)</f>
        <v>0</v>
      </c>
      <c r="W1125" s="68">
        <f>IF(H1125="USD",S1125*SolCotizacion!$J$18,S1125)</f>
        <v>4904.3624999999993</v>
      </c>
      <c r="X1125" s="3">
        <f>ROUND(W1125/(1-VLOOKUP("Total porcentaje:",ResumenCotizacion!$F:$H,3,0)),2)</f>
        <v>5330.83</v>
      </c>
      <c r="Y1125" s="3">
        <f t="shared" si="71"/>
        <v>0</v>
      </c>
    </row>
    <row r="1126" spans="1:25" ht="14.25" x14ac:dyDescent="0.2">
      <c r="A1126" s="18" t="str">
        <f t="shared" si="68"/>
        <v>Catalogo principalCSP ACADEMICO3affc44f-f372-4ad5-8657-aadd9574fce0</v>
      </c>
      <c r="B1126" s="18" t="str">
        <f t="shared" si="69"/>
        <v>3affc44f-f372-4ad5-8657-aadd9574fce0CSP ACADEMICO</v>
      </c>
      <c r="C1126" s="18"/>
      <c r="D1126" t="s">
        <v>122</v>
      </c>
      <c r="E1126" t="s">
        <v>1449</v>
      </c>
      <c r="F1126" t="s">
        <v>1976</v>
      </c>
      <c r="G1126" s="18" t="str">
        <f t="shared" si="70"/>
        <v>Catalogo principal</v>
      </c>
      <c r="H1126" s="43" t="s">
        <v>121</v>
      </c>
      <c r="I1126" s="37" t="s">
        <v>67</v>
      </c>
      <c r="J1126" t="s">
        <v>1910</v>
      </c>
      <c r="K1126" t="s">
        <v>40</v>
      </c>
      <c r="L1126" s="70" t="s">
        <v>21</v>
      </c>
      <c r="M1126" s="70" t="s">
        <v>3966</v>
      </c>
      <c r="N1126" s="37" t="s">
        <v>67</v>
      </c>
      <c r="O1126" s="37" t="s">
        <v>67</v>
      </c>
      <c r="P1126" s="37" t="s">
        <v>1976</v>
      </c>
      <c r="Q1126" s="75" t="s">
        <v>1449</v>
      </c>
      <c r="R1126" t="s">
        <v>3691</v>
      </c>
      <c r="S1126" s="38">
        <v>4.5</v>
      </c>
      <c r="T1126">
        <v>1</v>
      </c>
      <c r="U1126">
        <v>0</v>
      </c>
      <c r="V1126" s="43">
        <f>SUMIF(ResumenCotizacion!$C:$C,E1126,ResumenCotizacion!$P:$P)</f>
        <v>0</v>
      </c>
      <c r="W1126" s="68">
        <f>IF(H1126="USD",S1126*SolCotizacion!$J$18,S1126)</f>
        <v>17655.704999999998</v>
      </c>
      <c r="X1126" s="3">
        <f>ROUND(W1126/(1-VLOOKUP("Total porcentaje:",ResumenCotizacion!$F:$H,3,0)),2)</f>
        <v>19190.98</v>
      </c>
      <c r="Y1126" s="3">
        <f t="shared" si="71"/>
        <v>0</v>
      </c>
    </row>
    <row r="1127" spans="1:25" ht="14.25" x14ac:dyDescent="0.2">
      <c r="A1127" s="18" t="str">
        <f t="shared" si="68"/>
        <v>Catalogo principalCSP ACADEMICO657eea87-d0b0-4c89-8c8e-9b04395bd940</v>
      </c>
      <c r="B1127" s="18" t="str">
        <f t="shared" si="69"/>
        <v>657eea87-d0b0-4c89-8c8e-9b04395bd940CSP ACADEMICO</v>
      </c>
      <c r="C1127" s="18"/>
      <c r="D1127" t="s">
        <v>122</v>
      </c>
      <c r="E1127" t="s">
        <v>1450</v>
      </c>
      <c r="F1127" t="s">
        <v>1976</v>
      </c>
      <c r="G1127" s="18" t="str">
        <f t="shared" si="70"/>
        <v>Catalogo principal</v>
      </c>
      <c r="H1127" s="43" t="s">
        <v>121</v>
      </c>
      <c r="I1127" s="37" t="s">
        <v>67</v>
      </c>
      <c r="J1127" t="s">
        <v>1911</v>
      </c>
      <c r="K1127" t="s">
        <v>40</v>
      </c>
      <c r="L1127" s="70" t="s">
        <v>21</v>
      </c>
      <c r="M1127" s="70" t="s">
        <v>3966</v>
      </c>
      <c r="N1127" s="37" t="s">
        <v>67</v>
      </c>
      <c r="O1127" s="37" t="s">
        <v>67</v>
      </c>
      <c r="P1127" s="37" t="s">
        <v>1976</v>
      </c>
      <c r="Q1127" s="75" t="s">
        <v>1450</v>
      </c>
      <c r="R1127" t="s">
        <v>3691</v>
      </c>
      <c r="S1127" s="38">
        <v>2.5</v>
      </c>
      <c r="T1127">
        <v>1</v>
      </c>
      <c r="U1127">
        <v>0</v>
      </c>
      <c r="V1127" s="43">
        <f>SUMIF(ResumenCotizacion!$C:$C,E1127,ResumenCotizacion!$P:$P)</f>
        <v>0</v>
      </c>
      <c r="W1127" s="68">
        <f>IF(H1127="USD",S1127*SolCotizacion!$J$18,S1127)</f>
        <v>9808.7249999999985</v>
      </c>
      <c r="X1127" s="3">
        <f>ROUND(W1127/(1-VLOOKUP("Total porcentaje:",ResumenCotizacion!$F:$H,3,0)),2)</f>
        <v>10661.66</v>
      </c>
      <c r="Y1127" s="3">
        <f t="shared" si="71"/>
        <v>0</v>
      </c>
    </row>
    <row r="1128" spans="1:25" ht="14.25" x14ac:dyDescent="0.2">
      <c r="A1128" s="18" t="str">
        <f t="shared" si="68"/>
        <v>Catalogo principalCSP ACADEMICOf2b24d85-d263-4f1e-8c67-87a06b8376c4</v>
      </c>
      <c r="B1128" s="18" t="str">
        <f t="shared" si="69"/>
        <v>f2b24d85-d263-4f1e-8c67-87a06b8376c4CSP ACADEMICO</v>
      </c>
      <c r="C1128" s="18"/>
      <c r="D1128" t="s">
        <v>122</v>
      </c>
      <c r="E1128" t="s">
        <v>1451</v>
      </c>
      <c r="F1128" t="s">
        <v>1976</v>
      </c>
      <c r="G1128" s="18" t="str">
        <f t="shared" si="70"/>
        <v>Catalogo principal</v>
      </c>
      <c r="H1128" s="43" t="s">
        <v>121</v>
      </c>
      <c r="I1128" s="37" t="s">
        <v>67</v>
      </c>
      <c r="J1128" t="s">
        <v>1912</v>
      </c>
      <c r="K1128" t="s">
        <v>40</v>
      </c>
      <c r="L1128" s="70" t="s">
        <v>21</v>
      </c>
      <c r="M1128" s="70" t="s">
        <v>3966</v>
      </c>
      <c r="N1128" s="37" t="s">
        <v>67</v>
      </c>
      <c r="O1128" s="37" t="s">
        <v>67</v>
      </c>
      <c r="P1128" s="37" t="s">
        <v>1976</v>
      </c>
      <c r="Q1128" s="75" t="s">
        <v>1451</v>
      </c>
      <c r="R1128" t="s">
        <v>3691</v>
      </c>
      <c r="S1128" s="38">
        <v>2</v>
      </c>
      <c r="T1128">
        <v>1</v>
      </c>
      <c r="U1128">
        <v>0</v>
      </c>
      <c r="V1128" s="43">
        <f>SUMIF(ResumenCotizacion!$C:$C,E1128,ResumenCotizacion!$P:$P)</f>
        <v>0</v>
      </c>
      <c r="W1128" s="68">
        <f>IF(H1128="USD",S1128*SolCotizacion!$J$18,S1128)</f>
        <v>7846.98</v>
      </c>
      <c r="X1128" s="3">
        <f>ROUND(W1128/(1-VLOOKUP("Total porcentaje:",ResumenCotizacion!$F:$H,3,0)),2)</f>
        <v>8529.33</v>
      </c>
      <c r="Y1128" s="3">
        <f t="shared" si="71"/>
        <v>0</v>
      </c>
    </row>
    <row r="1129" spans="1:25" ht="14.25" x14ac:dyDescent="0.2">
      <c r="A1129" s="18" t="str">
        <f t="shared" si="68"/>
        <v>Catalogo principalCSP ACADEMICO18ee8334-416e-4398-88a8-964ead078b0e</v>
      </c>
      <c r="B1129" s="18" t="str">
        <f t="shared" si="69"/>
        <v>18ee8334-416e-4398-88a8-964ead078b0eCSP ACADEMICO</v>
      </c>
      <c r="C1129" s="18"/>
      <c r="D1129" t="s">
        <v>122</v>
      </c>
      <c r="E1129" t="s">
        <v>1452</v>
      </c>
      <c r="F1129" t="s">
        <v>1976</v>
      </c>
      <c r="G1129" s="18" t="str">
        <f t="shared" si="70"/>
        <v>Catalogo principal</v>
      </c>
      <c r="H1129" s="43" t="s">
        <v>121</v>
      </c>
      <c r="I1129" s="37" t="s">
        <v>67</v>
      </c>
      <c r="J1129" t="s">
        <v>1913</v>
      </c>
      <c r="K1129" t="s">
        <v>40</v>
      </c>
      <c r="L1129" s="70" t="s">
        <v>21</v>
      </c>
      <c r="M1129" s="70" t="s">
        <v>3966</v>
      </c>
      <c r="N1129" s="37" t="s">
        <v>67</v>
      </c>
      <c r="O1129" s="37" t="s">
        <v>67</v>
      </c>
      <c r="P1129" s="37" t="s">
        <v>1976</v>
      </c>
      <c r="Q1129" s="75" t="s">
        <v>1452</v>
      </c>
      <c r="R1129" t="s">
        <v>3691</v>
      </c>
      <c r="S1129" s="38">
        <v>1.5</v>
      </c>
      <c r="T1129">
        <v>1</v>
      </c>
      <c r="U1129">
        <v>0</v>
      </c>
      <c r="V1129" s="43">
        <f>SUMIF(ResumenCotizacion!$C:$C,E1129,ResumenCotizacion!$P:$P)</f>
        <v>0</v>
      </c>
      <c r="W1129" s="68">
        <f>IF(H1129="USD",S1129*SolCotizacion!$J$18,S1129)</f>
        <v>5885.2349999999997</v>
      </c>
      <c r="X1129" s="3">
        <f>ROUND(W1129/(1-VLOOKUP("Total porcentaje:",ResumenCotizacion!$F:$H,3,0)),2)</f>
        <v>6396.99</v>
      </c>
      <c r="Y1129" s="3">
        <f t="shared" si="71"/>
        <v>0</v>
      </c>
    </row>
    <row r="1130" spans="1:25" ht="14.25" x14ac:dyDescent="0.2">
      <c r="A1130" s="18" t="str">
        <f t="shared" si="68"/>
        <v>Catalogo principalCSP ACADEMICOceaa6828-673d-457a-80ba-c32155800152</v>
      </c>
      <c r="B1130" s="18" t="str">
        <f t="shared" si="69"/>
        <v>ceaa6828-673d-457a-80ba-c32155800152CSP ACADEMICO</v>
      </c>
      <c r="C1130" s="18"/>
      <c r="D1130" t="s">
        <v>122</v>
      </c>
      <c r="E1130" t="s">
        <v>1453</v>
      </c>
      <c r="F1130" t="s">
        <v>1976</v>
      </c>
      <c r="G1130" s="18" t="str">
        <f t="shared" si="70"/>
        <v>Catalogo principal</v>
      </c>
      <c r="H1130" s="43" t="s">
        <v>121</v>
      </c>
      <c r="I1130" s="37" t="s">
        <v>67</v>
      </c>
      <c r="J1130" t="s">
        <v>1914</v>
      </c>
      <c r="K1130" t="s">
        <v>40</v>
      </c>
      <c r="L1130" s="70" t="s">
        <v>21</v>
      </c>
      <c r="M1130" s="70" t="s">
        <v>3966</v>
      </c>
      <c r="N1130" s="37" t="s">
        <v>67</v>
      </c>
      <c r="O1130" s="37" t="s">
        <v>67</v>
      </c>
      <c r="P1130" s="37" t="s">
        <v>1976</v>
      </c>
      <c r="Q1130" s="75" t="s">
        <v>1453</v>
      </c>
      <c r="R1130" t="s">
        <v>3691</v>
      </c>
      <c r="S1130" s="38">
        <v>0.8</v>
      </c>
      <c r="T1130">
        <v>1</v>
      </c>
      <c r="U1130">
        <v>0</v>
      </c>
      <c r="V1130" s="43">
        <f>SUMIF(ResumenCotizacion!$C:$C,E1130,ResumenCotizacion!$P:$P)</f>
        <v>0</v>
      </c>
      <c r="W1130" s="68">
        <f>IF(H1130="USD",S1130*SolCotizacion!$J$18,S1130)</f>
        <v>3138.7919999999999</v>
      </c>
      <c r="X1130" s="3">
        <f>ROUND(W1130/(1-VLOOKUP("Total porcentaje:",ResumenCotizacion!$F:$H,3,0)),2)</f>
        <v>3411.73</v>
      </c>
      <c r="Y1130" s="3">
        <f t="shared" si="71"/>
        <v>0</v>
      </c>
    </row>
    <row r="1131" spans="1:25" ht="14.25" x14ac:dyDescent="0.2">
      <c r="A1131" s="18" t="str">
        <f t="shared" si="68"/>
        <v>Catalogo principalCSP ACADEMICOe65f4feb-d336-45b8-8d77-d9709d41f2d5</v>
      </c>
      <c r="B1131" s="18" t="str">
        <f t="shared" si="69"/>
        <v>e65f4feb-d336-45b8-8d77-d9709d41f2d5CSP ACADEMICO</v>
      </c>
      <c r="C1131" s="18"/>
      <c r="D1131" t="s">
        <v>122</v>
      </c>
      <c r="E1131" t="s">
        <v>1454</v>
      </c>
      <c r="F1131" t="s">
        <v>1976</v>
      </c>
      <c r="G1131" s="18" t="str">
        <f t="shared" si="70"/>
        <v>Catalogo principal</v>
      </c>
      <c r="H1131" s="43" t="s">
        <v>121</v>
      </c>
      <c r="I1131" s="37" t="s">
        <v>67</v>
      </c>
      <c r="J1131" t="s">
        <v>1915</v>
      </c>
      <c r="K1131" t="s">
        <v>40</v>
      </c>
      <c r="L1131" s="70" t="s">
        <v>21</v>
      </c>
      <c r="M1131" s="70" t="s">
        <v>3966</v>
      </c>
      <c r="N1131" s="37" t="s">
        <v>67</v>
      </c>
      <c r="O1131" s="37" t="s">
        <v>67</v>
      </c>
      <c r="P1131" s="37" t="s">
        <v>1976</v>
      </c>
      <c r="Q1131" s="75" t="s">
        <v>1454</v>
      </c>
      <c r="R1131" t="s">
        <v>3691</v>
      </c>
      <c r="S1131" s="38">
        <v>0.6</v>
      </c>
      <c r="T1131">
        <v>1</v>
      </c>
      <c r="U1131">
        <v>0</v>
      </c>
      <c r="V1131" s="43">
        <f>SUMIF(ResumenCotizacion!$C:$C,E1131,ResumenCotizacion!$P:$P)</f>
        <v>0</v>
      </c>
      <c r="W1131" s="68">
        <f>IF(H1131="USD",S1131*SolCotizacion!$J$18,S1131)</f>
        <v>2354.0939999999996</v>
      </c>
      <c r="X1131" s="3">
        <f>ROUND(W1131/(1-VLOOKUP("Total porcentaje:",ResumenCotizacion!$F:$H,3,0)),2)</f>
        <v>2558.8000000000002</v>
      </c>
      <c r="Y1131" s="3">
        <f t="shared" si="71"/>
        <v>0</v>
      </c>
    </row>
    <row r="1132" spans="1:25" ht="14.25" x14ac:dyDescent="0.2">
      <c r="A1132" s="18" t="str">
        <f t="shared" si="68"/>
        <v>Catalogo principalCSP ACADEMICO477bee81-9872-43d6-91d3-c72390bfcf49</v>
      </c>
      <c r="B1132" s="18" t="str">
        <f t="shared" si="69"/>
        <v>477bee81-9872-43d6-91d3-c72390bfcf49CSP ACADEMICO</v>
      </c>
      <c r="C1132" s="18"/>
      <c r="D1132" t="s">
        <v>122</v>
      </c>
      <c r="E1132" t="s">
        <v>1455</v>
      </c>
      <c r="F1132" t="s">
        <v>1976</v>
      </c>
      <c r="G1132" s="18" t="str">
        <f t="shared" si="70"/>
        <v>Catalogo principal</v>
      </c>
      <c r="H1132" s="43" t="s">
        <v>121</v>
      </c>
      <c r="I1132" s="37" t="s">
        <v>67</v>
      </c>
      <c r="J1132" t="s">
        <v>1916</v>
      </c>
      <c r="K1132" t="s">
        <v>40</v>
      </c>
      <c r="L1132" s="70" t="s">
        <v>21</v>
      </c>
      <c r="M1132" s="70" t="s">
        <v>28</v>
      </c>
      <c r="N1132" s="37" t="s">
        <v>67</v>
      </c>
      <c r="O1132" s="37" t="s">
        <v>67</v>
      </c>
      <c r="P1132" s="37" t="s">
        <v>1976</v>
      </c>
      <c r="Q1132" s="75" t="s">
        <v>1455</v>
      </c>
      <c r="R1132" t="s">
        <v>3691</v>
      </c>
      <c r="S1132" s="38">
        <v>7.5</v>
      </c>
      <c r="T1132">
        <v>1</v>
      </c>
      <c r="U1132">
        <v>0</v>
      </c>
      <c r="V1132" s="43">
        <f>SUMIF(ResumenCotizacion!$C:$C,E1132,ResumenCotizacion!$P:$P)</f>
        <v>0</v>
      </c>
      <c r="W1132" s="68">
        <f>IF(H1132="USD",S1132*SolCotizacion!$J$18,S1132)</f>
        <v>29426.174999999999</v>
      </c>
      <c r="X1132" s="3">
        <f>ROUND(W1132/(1-VLOOKUP("Total porcentaje:",ResumenCotizacion!$F:$H,3,0)),2)</f>
        <v>31984.97</v>
      </c>
      <c r="Y1132" s="3">
        <f t="shared" si="71"/>
        <v>0</v>
      </c>
    </row>
    <row r="1133" spans="1:25" ht="14.25" x14ac:dyDescent="0.2">
      <c r="A1133" s="18" t="str">
        <f t="shared" si="68"/>
        <v>Catalogo principalCSP ACADEMICOd0862f05-80f5-4fd4-8432-fe72dd893cc7</v>
      </c>
      <c r="B1133" s="18" t="str">
        <f t="shared" si="69"/>
        <v>d0862f05-80f5-4fd4-8432-fe72dd893cc7CSP ACADEMICO</v>
      </c>
      <c r="C1133" s="18"/>
      <c r="D1133" t="s">
        <v>122</v>
      </c>
      <c r="E1133" t="s">
        <v>1456</v>
      </c>
      <c r="F1133" t="s">
        <v>1976</v>
      </c>
      <c r="G1133" s="18" t="str">
        <f t="shared" si="70"/>
        <v>Catalogo principal</v>
      </c>
      <c r="H1133" s="43" t="s">
        <v>121</v>
      </c>
      <c r="I1133" s="37" t="s">
        <v>67</v>
      </c>
      <c r="J1133" t="s">
        <v>1917</v>
      </c>
      <c r="K1133" t="s">
        <v>40</v>
      </c>
      <c r="L1133" s="70" t="s">
        <v>21</v>
      </c>
      <c r="M1133" s="70" t="s">
        <v>28</v>
      </c>
      <c r="N1133" s="37" t="s">
        <v>67</v>
      </c>
      <c r="O1133" s="37" t="s">
        <v>67</v>
      </c>
      <c r="P1133" s="37" t="s">
        <v>1976</v>
      </c>
      <c r="Q1133" s="75" t="s">
        <v>1456</v>
      </c>
      <c r="R1133" t="s">
        <v>3691</v>
      </c>
      <c r="S1133" s="38">
        <v>7.5</v>
      </c>
      <c r="T1133">
        <v>1</v>
      </c>
      <c r="U1133">
        <v>0</v>
      </c>
      <c r="V1133" s="43">
        <f>SUMIF(ResumenCotizacion!$C:$C,E1133,ResumenCotizacion!$P:$P)</f>
        <v>0</v>
      </c>
      <c r="W1133" s="68">
        <f>IF(H1133="USD",S1133*SolCotizacion!$J$18,S1133)</f>
        <v>29426.174999999999</v>
      </c>
      <c r="X1133" s="3">
        <f>ROUND(W1133/(1-VLOOKUP("Total porcentaje:",ResumenCotizacion!$F:$H,3,0)),2)</f>
        <v>31984.97</v>
      </c>
      <c r="Y1133" s="3">
        <f t="shared" si="71"/>
        <v>0</v>
      </c>
    </row>
    <row r="1134" spans="1:25" ht="14.25" x14ac:dyDescent="0.2">
      <c r="A1134" s="18" t="str">
        <f t="shared" si="68"/>
        <v>Catalogo principalCSP ACADEMICO8c930d38-db61-4afa-83f9-77c595c5cdfc</v>
      </c>
      <c r="B1134" s="18" t="str">
        <f t="shared" si="69"/>
        <v>8c930d38-db61-4afa-83f9-77c595c5cdfcCSP ACADEMICO</v>
      </c>
      <c r="C1134" s="18"/>
      <c r="D1134" t="s">
        <v>122</v>
      </c>
      <c r="E1134" t="s">
        <v>1457</v>
      </c>
      <c r="F1134" t="s">
        <v>1976</v>
      </c>
      <c r="G1134" s="18" t="str">
        <f t="shared" si="70"/>
        <v>Catalogo principal</v>
      </c>
      <c r="H1134" s="43" t="s">
        <v>121</v>
      </c>
      <c r="I1134" s="37" t="s">
        <v>67</v>
      </c>
      <c r="J1134" t="s">
        <v>2073</v>
      </c>
      <c r="K1134" t="s">
        <v>40</v>
      </c>
      <c r="L1134" s="70" t="s">
        <v>21</v>
      </c>
      <c r="M1134" s="70" t="s">
        <v>3966</v>
      </c>
      <c r="N1134" s="37" t="s">
        <v>67</v>
      </c>
      <c r="O1134" s="37" t="s">
        <v>67</v>
      </c>
      <c r="P1134" s="37" t="s">
        <v>1976</v>
      </c>
      <c r="Q1134" s="75" t="s">
        <v>1457</v>
      </c>
      <c r="R1134" t="s">
        <v>3691</v>
      </c>
      <c r="S1134" s="38">
        <v>1</v>
      </c>
      <c r="T1134">
        <v>1</v>
      </c>
      <c r="U1134">
        <v>0</v>
      </c>
      <c r="V1134" s="43">
        <f>SUMIF(ResumenCotizacion!$C:$C,E1134,ResumenCotizacion!$P:$P)</f>
        <v>0</v>
      </c>
      <c r="W1134" s="68">
        <f>IF(H1134="USD",S1134*SolCotizacion!$J$18,S1134)</f>
        <v>3923.49</v>
      </c>
      <c r="X1134" s="3">
        <f>ROUND(W1134/(1-VLOOKUP("Total porcentaje:",ResumenCotizacion!$F:$H,3,0)),2)</f>
        <v>4264.66</v>
      </c>
      <c r="Y1134" s="3">
        <f t="shared" si="71"/>
        <v>0</v>
      </c>
    </row>
    <row r="1135" spans="1:25" ht="14.25" x14ac:dyDescent="0.2">
      <c r="A1135" s="18" t="str">
        <f t="shared" si="68"/>
        <v>Catalogo principalCSP ACADEMICO5de461d5-8ccc-4a8e-98ae-58a3ad400a57</v>
      </c>
      <c r="B1135" s="18" t="str">
        <f t="shared" si="69"/>
        <v>5de461d5-8ccc-4a8e-98ae-58a3ad400a57CSP ACADEMICO</v>
      </c>
      <c r="C1135" s="18"/>
      <c r="D1135" t="s">
        <v>122</v>
      </c>
      <c r="E1135" t="s">
        <v>1458</v>
      </c>
      <c r="F1135" t="s">
        <v>1976</v>
      </c>
      <c r="G1135" s="18" t="str">
        <f t="shared" si="70"/>
        <v>Catalogo principal</v>
      </c>
      <c r="H1135" s="43" t="s">
        <v>121</v>
      </c>
      <c r="I1135" s="37" t="s">
        <v>67</v>
      </c>
      <c r="J1135" t="s">
        <v>2074</v>
      </c>
      <c r="K1135" t="s">
        <v>40</v>
      </c>
      <c r="L1135" s="70" t="s">
        <v>21</v>
      </c>
      <c r="M1135" s="70" t="s">
        <v>3966</v>
      </c>
      <c r="N1135" s="37" t="s">
        <v>67</v>
      </c>
      <c r="O1135" s="37" t="s">
        <v>67</v>
      </c>
      <c r="P1135" s="37" t="s">
        <v>1976</v>
      </c>
      <c r="Q1135" s="75" t="s">
        <v>1458</v>
      </c>
      <c r="R1135" t="s">
        <v>3691</v>
      </c>
      <c r="S1135" s="38">
        <v>0.75</v>
      </c>
      <c r="T1135">
        <v>1</v>
      </c>
      <c r="U1135">
        <v>0</v>
      </c>
      <c r="V1135" s="43">
        <f>SUMIF(ResumenCotizacion!$C:$C,E1135,ResumenCotizacion!$P:$P)</f>
        <v>0</v>
      </c>
      <c r="W1135" s="68">
        <f>IF(H1135="USD",S1135*SolCotizacion!$J$18,S1135)</f>
        <v>2942.6174999999998</v>
      </c>
      <c r="X1135" s="3">
        <f>ROUND(W1135/(1-VLOOKUP("Total porcentaje:",ResumenCotizacion!$F:$H,3,0)),2)</f>
        <v>3198.5</v>
      </c>
      <c r="Y1135" s="3">
        <f t="shared" si="71"/>
        <v>0</v>
      </c>
    </row>
    <row r="1136" spans="1:25" ht="14.25" x14ac:dyDescent="0.2">
      <c r="A1136" s="18" t="str">
        <f t="shared" si="68"/>
        <v>Catalogo principalOPEN VALUE - CSP GOBIERNODG7GMGF0G49Z-0002</v>
      </c>
      <c r="B1136" s="18" t="str">
        <f t="shared" si="69"/>
        <v>DG7GMGF0G49Z-0002OPEN VALUE - CSP GOBIERNO</v>
      </c>
      <c r="C1136" s="18"/>
      <c r="D1136" t="s">
        <v>122</v>
      </c>
      <c r="E1136" t="s">
        <v>1459</v>
      </c>
      <c r="F1136" t="s">
        <v>2769</v>
      </c>
      <c r="G1136" s="18" t="str">
        <f t="shared" si="70"/>
        <v>Catalogo principal</v>
      </c>
      <c r="H1136" s="43" t="s">
        <v>121</v>
      </c>
      <c r="I1136" s="37" t="s">
        <v>67</v>
      </c>
      <c r="J1136" t="s">
        <v>1918</v>
      </c>
      <c r="K1136" t="s">
        <v>40</v>
      </c>
      <c r="L1136" s="70" t="s">
        <v>21</v>
      </c>
      <c r="M1136" s="70" t="s">
        <v>4257</v>
      </c>
      <c r="N1136" s="37" t="s">
        <v>67</v>
      </c>
      <c r="O1136" s="37" t="s">
        <v>67</v>
      </c>
      <c r="P1136" s="37" t="s">
        <v>3756</v>
      </c>
      <c r="Q1136" s="75" t="s">
        <v>1459</v>
      </c>
      <c r="R1136" t="s">
        <v>207</v>
      </c>
      <c r="S1136" s="38">
        <v>1453</v>
      </c>
      <c r="T1136">
        <v>1</v>
      </c>
      <c r="U1136">
        <v>0</v>
      </c>
      <c r="V1136" s="43">
        <f>SUMIF(ResumenCotizacion!$C:$C,E1136,ResumenCotizacion!$P:$P)</f>
        <v>0</v>
      </c>
      <c r="W1136" s="68">
        <f>IF(H1136="USD",S1136*SolCotizacion!$J$18,S1136)</f>
        <v>5700830.9699999997</v>
      </c>
      <c r="X1136" s="3">
        <f>ROUND(W1136/(1-VLOOKUP("Total porcentaje:",ResumenCotizacion!$F:$H,3,0)),2)</f>
        <v>6196555.4000000004</v>
      </c>
      <c r="Y1136" s="3">
        <f t="shared" si="71"/>
        <v>0</v>
      </c>
    </row>
    <row r="1137" spans="1:25" ht="14.25" x14ac:dyDescent="0.2">
      <c r="A1137" s="18" t="str">
        <f t="shared" si="68"/>
        <v>Catalogo principalOPEN VALUE - CSP GOBIERNODG7GMGF0G49X-0001</v>
      </c>
      <c r="B1137" s="18" t="str">
        <f t="shared" si="69"/>
        <v>DG7GMGF0G49X-0001OPEN VALUE - CSP GOBIERNO</v>
      </c>
      <c r="C1137" s="18"/>
      <c r="D1137" t="s">
        <v>122</v>
      </c>
      <c r="E1137" t="s">
        <v>1460</v>
      </c>
      <c r="F1137" t="s">
        <v>2769</v>
      </c>
      <c r="G1137" s="18" t="str">
        <f t="shared" si="70"/>
        <v>Catalogo principal</v>
      </c>
      <c r="H1137" s="43" t="s">
        <v>121</v>
      </c>
      <c r="I1137" s="37" t="s">
        <v>67</v>
      </c>
      <c r="J1137" t="s">
        <v>1919</v>
      </c>
      <c r="K1137" t="s">
        <v>40</v>
      </c>
      <c r="L1137" s="70" t="s">
        <v>21</v>
      </c>
      <c r="M1137" s="70" t="s">
        <v>4257</v>
      </c>
      <c r="N1137" s="37" t="s">
        <v>67</v>
      </c>
      <c r="O1137" s="37" t="s">
        <v>67</v>
      </c>
      <c r="P1137" s="37" t="s">
        <v>3756</v>
      </c>
      <c r="Q1137" s="75" t="s">
        <v>1460</v>
      </c>
      <c r="R1137" t="s">
        <v>207</v>
      </c>
      <c r="S1137" s="38">
        <v>25431</v>
      </c>
      <c r="T1137">
        <v>1</v>
      </c>
      <c r="U1137">
        <v>0</v>
      </c>
      <c r="V1137" s="43">
        <f>SUMIF(ResumenCotizacion!$C:$C,E1137,ResumenCotizacion!$P:$P)</f>
        <v>0</v>
      </c>
      <c r="W1137" s="68">
        <f>IF(H1137="USD",S1137*SolCotizacion!$J$18,S1137)</f>
        <v>99778274.189999998</v>
      </c>
      <c r="X1137" s="3">
        <f>ROUND(W1137/(1-VLOOKUP("Total porcentaje:",ResumenCotizacion!$F:$H,3,0)),2)</f>
        <v>108454645.86</v>
      </c>
      <c r="Y1137" s="3">
        <f t="shared" si="71"/>
        <v>0</v>
      </c>
    </row>
    <row r="1138" spans="1:25" ht="14.25" x14ac:dyDescent="0.2">
      <c r="A1138" s="18" t="str">
        <f t="shared" si="68"/>
        <v>Catalogo principalOPEN VALUE - CSP GOBIERNODG7GMGF0G49W-0002</v>
      </c>
      <c r="B1138" s="18" t="str">
        <f t="shared" si="69"/>
        <v>DG7GMGF0G49W-0002OPEN VALUE - CSP GOBIERNO</v>
      </c>
      <c r="C1138" s="18"/>
      <c r="D1138" t="s">
        <v>122</v>
      </c>
      <c r="E1138" t="s">
        <v>1461</v>
      </c>
      <c r="F1138" t="s">
        <v>2769</v>
      </c>
      <c r="G1138" s="18" t="str">
        <f t="shared" si="70"/>
        <v>Catalogo principal</v>
      </c>
      <c r="H1138" s="43" t="s">
        <v>121</v>
      </c>
      <c r="I1138" s="37" t="s">
        <v>67</v>
      </c>
      <c r="J1138" t="s">
        <v>1920</v>
      </c>
      <c r="K1138" t="s">
        <v>40</v>
      </c>
      <c r="L1138" s="70" t="s">
        <v>21</v>
      </c>
      <c r="M1138" s="70" t="s">
        <v>4257</v>
      </c>
      <c r="N1138" s="37" t="s">
        <v>67</v>
      </c>
      <c r="O1138" s="37" t="s">
        <v>67</v>
      </c>
      <c r="P1138" s="37" t="s">
        <v>3756</v>
      </c>
      <c r="Q1138" s="75" t="s">
        <v>1461</v>
      </c>
      <c r="R1138" t="s">
        <v>207</v>
      </c>
      <c r="S1138" s="38">
        <v>5830</v>
      </c>
      <c r="T1138">
        <v>1</v>
      </c>
      <c r="U1138">
        <v>0</v>
      </c>
      <c r="V1138" s="43">
        <f>SUMIF(ResumenCotizacion!$C:$C,E1138,ResumenCotizacion!$P:$P)</f>
        <v>0</v>
      </c>
      <c r="W1138" s="68">
        <f>IF(H1138="USD",S1138*SolCotizacion!$J$18,S1138)</f>
        <v>22873946.699999999</v>
      </c>
      <c r="X1138" s="3">
        <f>ROUND(W1138/(1-VLOOKUP("Total porcentaje:",ResumenCotizacion!$F:$H,3,0)),2)</f>
        <v>24862985.539999999</v>
      </c>
      <c r="Y1138" s="3">
        <f t="shared" si="71"/>
        <v>0</v>
      </c>
    </row>
    <row r="1139" spans="1:25" ht="14.25" x14ac:dyDescent="0.2">
      <c r="A1139" s="18" t="str">
        <f t="shared" si="68"/>
        <v>Catalogo principalOPEN VALUE - CSP GOBIERNODG7GMGF0F4MF-0003</v>
      </c>
      <c r="B1139" s="18" t="str">
        <f t="shared" si="69"/>
        <v>DG7GMGF0F4MF-0003OPEN VALUE - CSP GOBIERNO</v>
      </c>
      <c r="C1139" s="18"/>
      <c r="D1139" t="s">
        <v>122</v>
      </c>
      <c r="E1139" t="s">
        <v>1462</v>
      </c>
      <c r="F1139" t="s">
        <v>2769</v>
      </c>
      <c r="G1139" s="18" t="str">
        <f t="shared" si="70"/>
        <v>Catalogo principal</v>
      </c>
      <c r="H1139" s="43" t="s">
        <v>121</v>
      </c>
      <c r="I1139" s="37" t="s">
        <v>67</v>
      </c>
      <c r="J1139" t="s">
        <v>1921</v>
      </c>
      <c r="K1139" t="s">
        <v>40</v>
      </c>
      <c r="L1139" s="70" t="s">
        <v>21</v>
      </c>
      <c r="M1139" s="70" t="s">
        <v>4257</v>
      </c>
      <c r="N1139" s="37" t="s">
        <v>67</v>
      </c>
      <c r="O1139" s="37" t="s">
        <v>67</v>
      </c>
      <c r="P1139" s="37" t="s">
        <v>3756</v>
      </c>
      <c r="Q1139" s="75" t="s">
        <v>1462</v>
      </c>
      <c r="R1139" t="s">
        <v>207</v>
      </c>
      <c r="S1139" s="38">
        <v>5124</v>
      </c>
      <c r="T1139">
        <v>1</v>
      </c>
      <c r="U1139">
        <v>0</v>
      </c>
      <c r="V1139" s="43">
        <f>SUMIF(ResumenCotizacion!$C:$C,E1139,ResumenCotizacion!$P:$P)</f>
        <v>0</v>
      </c>
      <c r="W1139" s="68">
        <f>IF(H1139="USD",S1139*SolCotizacion!$J$18,S1139)</f>
        <v>20103962.759999998</v>
      </c>
      <c r="X1139" s="3">
        <f>ROUND(W1139/(1-VLOOKUP("Total porcentaje:",ResumenCotizacion!$F:$H,3,0)),2)</f>
        <v>21852133.43</v>
      </c>
      <c r="Y1139" s="3">
        <f t="shared" si="71"/>
        <v>0</v>
      </c>
    </row>
    <row r="1140" spans="1:25" ht="14.25" x14ac:dyDescent="0.2">
      <c r="A1140" s="18" t="str">
        <f t="shared" si="68"/>
        <v>Catalogo principalOPEN VALUE - CSP GOBIERNODG7GMGF0F4MD-0005</v>
      </c>
      <c r="B1140" s="18" t="str">
        <f t="shared" si="69"/>
        <v>DG7GMGF0F4MD-0005OPEN VALUE - CSP GOBIERNO</v>
      </c>
      <c r="C1140" s="18"/>
      <c r="D1140" t="s">
        <v>122</v>
      </c>
      <c r="E1140" t="s">
        <v>1463</v>
      </c>
      <c r="F1140" t="s">
        <v>2769</v>
      </c>
      <c r="G1140" s="18" t="str">
        <f t="shared" si="70"/>
        <v>Catalogo principal</v>
      </c>
      <c r="H1140" s="43" t="s">
        <v>121</v>
      </c>
      <c r="I1140" s="37" t="s">
        <v>67</v>
      </c>
      <c r="J1140" t="s">
        <v>1922</v>
      </c>
      <c r="K1140" t="s">
        <v>40</v>
      </c>
      <c r="L1140" s="70" t="s">
        <v>21</v>
      </c>
      <c r="M1140" s="70" t="s">
        <v>4257</v>
      </c>
      <c r="N1140" s="37" t="s">
        <v>67</v>
      </c>
      <c r="O1140" s="37" t="s">
        <v>67</v>
      </c>
      <c r="P1140" s="37" t="s">
        <v>3756</v>
      </c>
      <c r="Q1140" s="75" t="s">
        <v>1463</v>
      </c>
      <c r="R1140" t="s">
        <v>207</v>
      </c>
      <c r="S1140" s="38">
        <v>54</v>
      </c>
      <c r="T1140">
        <v>1</v>
      </c>
      <c r="U1140">
        <v>0</v>
      </c>
      <c r="V1140" s="43">
        <f>SUMIF(ResumenCotizacion!$C:$C,E1140,ResumenCotizacion!$P:$P)</f>
        <v>0</v>
      </c>
      <c r="W1140" s="68">
        <f>IF(H1140="USD",S1140*SolCotizacion!$J$18,S1140)</f>
        <v>211868.46</v>
      </c>
      <c r="X1140" s="3">
        <f>ROUND(W1140/(1-VLOOKUP("Total porcentaje:",ResumenCotizacion!$F:$H,3,0)),2)</f>
        <v>230291.8</v>
      </c>
      <c r="Y1140" s="3">
        <f t="shared" si="71"/>
        <v>0</v>
      </c>
    </row>
    <row r="1141" spans="1:25" ht="14.25" x14ac:dyDescent="0.2">
      <c r="A1141" s="18" t="str">
        <f t="shared" si="68"/>
        <v>Catalogo principalOPEN VALUE - CSP GOBIERNODG7GMGF0F4MD-0004</v>
      </c>
      <c r="B1141" s="18" t="str">
        <f t="shared" si="69"/>
        <v>DG7GMGF0F4MD-0004OPEN VALUE - CSP GOBIERNO</v>
      </c>
      <c r="C1141" s="18"/>
      <c r="D1141" t="s">
        <v>122</v>
      </c>
      <c r="E1141" t="s">
        <v>1464</v>
      </c>
      <c r="F1141" t="s">
        <v>2769</v>
      </c>
      <c r="G1141" s="18" t="str">
        <f t="shared" si="70"/>
        <v>Catalogo principal</v>
      </c>
      <c r="H1141" s="43" t="s">
        <v>121</v>
      </c>
      <c r="I1141" s="37" t="s">
        <v>67</v>
      </c>
      <c r="J1141" t="s">
        <v>1923</v>
      </c>
      <c r="K1141" t="s">
        <v>40</v>
      </c>
      <c r="L1141" s="70" t="s">
        <v>21</v>
      </c>
      <c r="M1141" s="70" t="s">
        <v>4257</v>
      </c>
      <c r="N1141" s="37" t="s">
        <v>67</v>
      </c>
      <c r="O1141" s="37" t="s">
        <v>67</v>
      </c>
      <c r="P1141" s="37" t="s">
        <v>3756</v>
      </c>
      <c r="Q1141" s="75" t="s">
        <v>1464</v>
      </c>
      <c r="R1141" t="s">
        <v>207</v>
      </c>
      <c r="S1141" s="38">
        <v>69</v>
      </c>
      <c r="T1141">
        <v>1</v>
      </c>
      <c r="U1141">
        <v>0</v>
      </c>
      <c r="V1141" s="43">
        <f>SUMIF(ResumenCotizacion!$C:$C,E1141,ResumenCotizacion!$P:$P)</f>
        <v>0</v>
      </c>
      <c r="W1141" s="68">
        <f>IF(H1141="USD",S1141*SolCotizacion!$J$18,S1141)</f>
        <v>270720.81</v>
      </c>
      <c r="X1141" s="3">
        <f>ROUND(W1141/(1-VLOOKUP("Total porcentaje:",ResumenCotizacion!$F:$H,3,0)),2)</f>
        <v>294261.75</v>
      </c>
      <c r="Y1141" s="3">
        <f t="shared" si="71"/>
        <v>0</v>
      </c>
    </row>
    <row r="1142" spans="1:25" ht="14.25" x14ac:dyDescent="0.2">
      <c r="A1142" s="18" t="str">
        <f t="shared" si="68"/>
        <v>Catalogo principalOPEN VALUE - CSP GOBIERNODG7GMGF0F4MC-0003</v>
      </c>
      <c r="B1142" s="18" t="str">
        <f t="shared" si="69"/>
        <v>DG7GMGF0F4MC-0003OPEN VALUE - CSP GOBIERNO</v>
      </c>
      <c r="C1142" s="18"/>
      <c r="D1142" t="s">
        <v>122</v>
      </c>
      <c r="E1142" t="s">
        <v>1465</v>
      </c>
      <c r="F1142" t="s">
        <v>2769</v>
      </c>
      <c r="G1142" s="18" t="str">
        <f t="shared" si="70"/>
        <v>Catalogo principal</v>
      </c>
      <c r="H1142" s="43" t="s">
        <v>121</v>
      </c>
      <c r="I1142" s="37" t="s">
        <v>67</v>
      </c>
      <c r="J1142" t="s">
        <v>1924</v>
      </c>
      <c r="K1142" t="s">
        <v>40</v>
      </c>
      <c r="L1142" s="70" t="s">
        <v>21</v>
      </c>
      <c r="M1142" s="70" t="s">
        <v>4257</v>
      </c>
      <c r="N1142" s="37" t="s">
        <v>67</v>
      </c>
      <c r="O1142" s="37" t="s">
        <v>67</v>
      </c>
      <c r="P1142" s="37" t="s">
        <v>3756</v>
      </c>
      <c r="Q1142" s="75" t="s">
        <v>1465</v>
      </c>
      <c r="R1142" t="s">
        <v>207</v>
      </c>
      <c r="S1142" s="38">
        <v>897</v>
      </c>
      <c r="T1142">
        <v>1</v>
      </c>
      <c r="U1142">
        <v>0</v>
      </c>
      <c r="V1142" s="43">
        <f>SUMIF(ResumenCotizacion!$C:$C,E1142,ResumenCotizacion!$P:$P)</f>
        <v>0</v>
      </c>
      <c r="W1142" s="68">
        <f>IF(H1142="USD",S1142*SolCotizacion!$J$18,S1142)</f>
        <v>3519370.53</v>
      </c>
      <c r="X1142" s="3">
        <f>ROUND(W1142/(1-VLOOKUP("Total porcentaje:",ResumenCotizacion!$F:$H,3,0)),2)</f>
        <v>3825402.75</v>
      </c>
      <c r="Y1142" s="3">
        <f t="shared" si="71"/>
        <v>0</v>
      </c>
    </row>
    <row r="1143" spans="1:25" ht="14.25" x14ac:dyDescent="0.2">
      <c r="A1143" s="18" t="str">
        <f t="shared" si="68"/>
        <v>Catalogo principalOPEN VALUE - CSP GOBIERNODG7GMGF0F4MB-0005</v>
      </c>
      <c r="B1143" s="18" t="str">
        <f t="shared" si="69"/>
        <v>DG7GMGF0F4MB-0005OPEN VALUE - CSP GOBIERNO</v>
      </c>
      <c r="C1143" s="18"/>
      <c r="D1143" t="s">
        <v>122</v>
      </c>
      <c r="E1143" t="s">
        <v>1466</v>
      </c>
      <c r="F1143" t="s">
        <v>2769</v>
      </c>
      <c r="G1143" s="18" t="str">
        <f t="shared" si="70"/>
        <v>Catalogo principal</v>
      </c>
      <c r="H1143" s="43" t="s">
        <v>121</v>
      </c>
      <c r="I1143" s="37" t="s">
        <v>67</v>
      </c>
      <c r="J1143" t="s">
        <v>1925</v>
      </c>
      <c r="K1143" t="s">
        <v>40</v>
      </c>
      <c r="L1143" s="70" t="s">
        <v>21</v>
      </c>
      <c r="M1143" s="70" t="s">
        <v>4257</v>
      </c>
      <c r="N1143" s="37" t="s">
        <v>67</v>
      </c>
      <c r="O1143" s="37" t="s">
        <v>67</v>
      </c>
      <c r="P1143" s="37" t="s">
        <v>3756</v>
      </c>
      <c r="Q1143" s="75" t="s">
        <v>1466</v>
      </c>
      <c r="R1143" t="s">
        <v>207</v>
      </c>
      <c r="S1143" s="38">
        <v>86</v>
      </c>
      <c r="T1143">
        <v>1</v>
      </c>
      <c r="U1143">
        <v>0</v>
      </c>
      <c r="V1143" s="43">
        <f>SUMIF(ResumenCotizacion!$C:$C,E1143,ResumenCotizacion!$P:$P)</f>
        <v>0</v>
      </c>
      <c r="W1143" s="68">
        <f>IF(H1143="USD",S1143*SolCotizacion!$J$18,S1143)</f>
        <v>337420.13999999996</v>
      </c>
      <c r="X1143" s="3">
        <f>ROUND(W1143/(1-VLOOKUP("Total porcentaje:",ResumenCotizacion!$F:$H,3,0)),2)</f>
        <v>366761.02</v>
      </c>
      <c r="Y1143" s="3">
        <f t="shared" si="71"/>
        <v>0</v>
      </c>
    </row>
    <row r="1144" spans="1:25" ht="14.25" x14ac:dyDescent="0.2">
      <c r="A1144" s="18" t="str">
        <f t="shared" si="68"/>
        <v>Catalogo principalOPEN VALUE - CSP GOBIERNODG7GMGF0F4MB-0004</v>
      </c>
      <c r="B1144" s="18" t="str">
        <f t="shared" si="69"/>
        <v>DG7GMGF0F4MB-0004OPEN VALUE - CSP GOBIERNO</v>
      </c>
      <c r="C1144" s="18"/>
      <c r="D1144" t="s">
        <v>122</v>
      </c>
      <c r="E1144" t="s">
        <v>1467</v>
      </c>
      <c r="F1144" t="s">
        <v>2769</v>
      </c>
      <c r="G1144" s="18" t="str">
        <f t="shared" si="70"/>
        <v>Catalogo principal</v>
      </c>
      <c r="H1144" s="43" t="s">
        <v>121</v>
      </c>
      <c r="I1144" s="37" t="s">
        <v>67</v>
      </c>
      <c r="J1144" t="s">
        <v>1926</v>
      </c>
      <c r="K1144" t="s">
        <v>40</v>
      </c>
      <c r="L1144" s="70" t="s">
        <v>21</v>
      </c>
      <c r="M1144" s="70" t="s">
        <v>4257</v>
      </c>
      <c r="N1144" s="37" t="s">
        <v>67</v>
      </c>
      <c r="O1144" s="37" t="s">
        <v>67</v>
      </c>
      <c r="P1144" s="37" t="s">
        <v>3756</v>
      </c>
      <c r="Q1144" s="75" t="s">
        <v>1467</v>
      </c>
      <c r="R1144" t="s">
        <v>207</v>
      </c>
      <c r="S1144" s="38">
        <v>111</v>
      </c>
      <c r="T1144">
        <v>1</v>
      </c>
      <c r="U1144">
        <v>0</v>
      </c>
      <c r="V1144" s="43">
        <f>SUMIF(ResumenCotizacion!$C:$C,E1144,ResumenCotizacion!$P:$P)</f>
        <v>0</v>
      </c>
      <c r="W1144" s="68">
        <f>IF(H1144="USD",S1144*SolCotizacion!$J$18,S1144)</f>
        <v>435507.38999999996</v>
      </c>
      <c r="X1144" s="3">
        <f>ROUND(W1144/(1-VLOOKUP("Total porcentaje:",ResumenCotizacion!$F:$H,3,0)),2)</f>
        <v>473377.6</v>
      </c>
      <c r="Y1144" s="3">
        <f t="shared" si="71"/>
        <v>0</v>
      </c>
    </row>
    <row r="1145" spans="1:25" ht="14.25" x14ac:dyDescent="0.2">
      <c r="A1145" s="18" t="str">
        <f t="shared" si="68"/>
        <v>Catalogo principalOPEN VALUE - CSP GOBIERNODG7GMGF0F4MH-0003</v>
      </c>
      <c r="B1145" s="18" t="str">
        <f t="shared" si="69"/>
        <v>DG7GMGF0F4MH-0003OPEN VALUE - CSP GOBIERNO</v>
      </c>
      <c r="C1145" s="18"/>
      <c r="D1145" t="s">
        <v>122</v>
      </c>
      <c r="E1145" t="s">
        <v>1468</v>
      </c>
      <c r="F1145" t="s">
        <v>2769</v>
      </c>
      <c r="G1145" s="18" t="str">
        <f t="shared" si="70"/>
        <v>Catalogo principal</v>
      </c>
      <c r="H1145" s="43" t="s">
        <v>121</v>
      </c>
      <c r="I1145" s="37" t="s">
        <v>67</v>
      </c>
      <c r="J1145" t="s">
        <v>1927</v>
      </c>
      <c r="K1145" t="s">
        <v>40</v>
      </c>
      <c r="L1145" s="70" t="s">
        <v>21</v>
      </c>
      <c r="M1145" s="70" t="s">
        <v>4257</v>
      </c>
      <c r="N1145" s="37" t="s">
        <v>67</v>
      </c>
      <c r="O1145" s="37" t="s">
        <v>67</v>
      </c>
      <c r="P1145" s="37" t="s">
        <v>3756</v>
      </c>
      <c r="Q1145" s="75" t="s">
        <v>1468</v>
      </c>
      <c r="R1145" t="s">
        <v>207</v>
      </c>
      <c r="S1145" s="38">
        <v>7166</v>
      </c>
      <c r="T1145">
        <v>1</v>
      </c>
      <c r="U1145">
        <v>0</v>
      </c>
      <c r="V1145" s="43">
        <f>SUMIF(ResumenCotizacion!$C:$C,E1145,ResumenCotizacion!$P:$P)</f>
        <v>0</v>
      </c>
      <c r="W1145" s="68">
        <f>IF(H1145="USD",S1145*SolCotizacion!$J$18,S1145)</f>
        <v>28115729.34</v>
      </c>
      <c r="X1145" s="3">
        <f>ROUND(W1145/(1-VLOOKUP("Total porcentaje:",ResumenCotizacion!$F:$H,3,0)),2)</f>
        <v>30560575.370000001</v>
      </c>
      <c r="Y1145" s="3">
        <f t="shared" si="71"/>
        <v>0</v>
      </c>
    </row>
    <row r="1146" spans="1:25" ht="14.25" x14ac:dyDescent="0.2">
      <c r="A1146" s="18" t="str">
        <f t="shared" si="68"/>
        <v>Catalogo principalOPEN VALUE - CSP GOBIERNODG7GMGF0F4LF-0003</v>
      </c>
      <c r="B1146" s="18" t="str">
        <f t="shared" si="69"/>
        <v>DG7GMGF0F4LF-0003OPEN VALUE - CSP GOBIERNO</v>
      </c>
      <c r="C1146" s="18"/>
      <c r="D1146" t="s">
        <v>122</v>
      </c>
      <c r="E1146" t="s">
        <v>1469</v>
      </c>
      <c r="F1146" t="s">
        <v>2769</v>
      </c>
      <c r="G1146" s="18" t="str">
        <f t="shared" si="70"/>
        <v>Catalogo principal</v>
      </c>
      <c r="H1146" s="43" t="s">
        <v>121</v>
      </c>
      <c r="I1146" s="37" t="s">
        <v>67</v>
      </c>
      <c r="J1146" t="s">
        <v>1928</v>
      </c>
      <c r="K1146" t="s">
        <v>40</v>
      </c>
      <c r="L1146" s="70" t="s">
        <v>21</v>
      </c>
      <c r="M1146" s="70" t="s">
        <v>4257</v>
      </c>
      <c r="N1146" s="37" t="s">
        <v>67</v>
      </c>
      <c r="O1146" s="37" t="s">
        <v>67</v>
      </c>
      <c r="P1146" s="37" t="s">
        <v>3756</v>
      </c>
      <c r="Q1146" s="75" t="s">
        <v>1469</v>
      </c>
      <c r="R1146" t="s">
        <v>207</v>
      </c>
      <c r="S1146" s="38">
        <v>213</v>
      </c>
      <c r="T1146">
        <v>1</v>
      </c>
      <c r="U1146">
        <v>0</v>
      </c>
      <c r="V1146" s="43">
        <f>SUMIF(ResumenCotizacion!$C:$C,E1146,ResumenCotizacion!$P:$P)</f>
        <v>0</v>
      </c>
      <c r="W1146" s="68">
        <f>IF(H1146="USD",S1146*SolCotizacion!$J$18,S1146)</f>
        <v>835703.37</v>
      </c>
      <c r="X1146" s="3">
        <f>ROUND(W1146/(1-VLOOKUP("Total porcentaje:",ResumenCotizacion!$F:$H,3,0)),2)</f>
        <v>908373.23</v>
      </c>
      <c r="Y1146" s="3">
        <f t="shared" si="71"/>
        <v>0</v>
      </c>
    </row>
    <row r="1147" spans="1:25" ht="14.25" x14ac:dyDescent="0.2">
      <c r="A1147" s="18" t="str">
        <f t="shared" si="68"/>
        <v>Catalogo principalOPEN VALUE - CSP GOBIERNODG7GMGF0F4LF-0001</v>
      </c>
      <c r="B1147" s="18" t="str">
        <f t="shared" si="69"/>
        <v>DG7GMGF0F4LF-0001OPEN VALUE - CSP GOBIERNO</v>
      </c>
      <c r="C1147" s="18"/>
      <c r="D1147" t="s">
        <v>122</v>
      </c>
      <c r="E1147" t="s">
        <v>1470</v>
      </c>
      <c r="F1147" t="s">
        <v>2769</v>
      </c>
      <c r="G1147" s="18" t="str">
        <f t="shared" si="70"/>
        <v>Catalogo principal</v>
      </c>
      <c r="H1147" s="43" t="s">
        <v>121</v>
      </c>
      <c r="I1147" s="37" t="s">
        <v>67</v>
      </c>
      <c r="J1147" t="s">
        <v>1929</v>
      </c>
      <c r="K1147" t="s">
        <v>40</v>
      </c>
      <c r="L1147" s="70" t="s">
        <v>21</v>
      </c>
      <c r="M1147" s="70" t="s">
        <v>4257</v>
      </c>
      <c r="N1147" s="37" t="s">
        <v>67</v>
      </c>
      <c r="O1147" s="37" t="s">
        <v>67</v>
      </c>
      <c r="P1147" s="37" t="s">
        <v>3756</v>
      </c>
      <c r="Q1147" s="75" t="s">
        <v>1470</v>
      </c>
      <c r="R1147" t="s">
        <v>207</v>
      </c>
      <c r="S1147" s="38">
        <v>278</v>
      </c>
      <c r="T1147">
        <v>1</v>
      </c>
      <c r="U1147">
        <v>0</v>
      </c>
      <c r="V1147" s="43">
        <f>SUMIF(ResumenCotizacion!$C:$C,E1147,ResumenCotizacion!$P:$P)</f>
        <v>0</v>
      </c>
      <c r="W1147" s="68">
        <f>IF(H1147="USD",S1147*SolCotizacion!$J$18,S1147)</f>
        <v>1090730.22</v>
      </c>
      <c r="X1147" s="3">
        <f>ROUND(W1147/(1-VLOOKUP("Total porcentaje:",ResumenCotizacion!$F:$H,3,0)),2)</f>
        <v>1185576.33</v>
      </c>
      <c r="Y1147" s="3">
        <f t="shared" si="71"/>
        <v>0</v>
      </c>
    </row>
    <row r="1148" spans="1:25" ht="14.25" x14ac:dyDescent="0.2">
      <c r="A1148" s="18" t="str">
        <f t="shared" si="68"/>
        <v>Catalogo principalOPEN VALUE - CSP GOBIERNODG7GMGF0F4LV-0003</v>
      </c>
      <c r="B1148" s="18" t="str">
        <f t="shared" si="69"/>
        <v>DG7GMGF0F4LV-0003OPEN VALUE - CSP GOBIERNO</v>
      </c>
      <c r="C1148" s="18"/>
      <c r="D1148" t="s">
        <v>122</v>
      </c>
      <c r="E1148" t="s">
        <v>1471</v>
      </c>
      <c r="F1148" t="s">
        <v>2769</v>
      </c>
      <c r="G1148" s="18" t="str">
        <f t="shared" si="70"/>
        <v>Catalogo principal</v>
      </c>
      <c r="H1148" s="43" t="s">
        <v>121</v>
      </c>
      <c r="I1148" s="37" t="s">
        <v>67</v>
      </c>
      <c r="J1148" t="s">
        <v>1930</v>
      </c>
      <c r="K1148" t="s">
        <v>40</v>
      </c>
      <c r="L1148" s="70" t="s">
        <v>21</v>
      </c>
      <c r="M1148" s="70" t="s">
        <v>4257</v>
      </c>
      <c r="N1148" s="37" t="s">
        <v>67</v>
      </c>
      <c r="O1148" s="37" t="s">
        <v>67</v>
      </c>
      <c r="P1148" s="37" t="s">
        <v>3756</v>
      </c>
      <c r="Q1148" s="75" t="s">
        <v>1471</v>
      </c>
      <c r="R1148" t="s">
        <v>207</v>
      </c>
      <c r="S1148" s="38">
        <v>105</v>
      </c>
      <c r="T1148">
        <v>1</v>
      </c>
      <c r="U1148">
        <v>0</v>
      </c>
      <c r="V1148" s="43">
        <f>SUMIF(ResumenCotizacion!$C:$C,E1148,ResumenCotizacion!$P:$P)</f>
        <v>0</v>
      </c>
      <c r="W1148" s="68">
        <f>IF(H1148="USD",S1148*SolCotizacion!$J$18,S1148)</f>
        <v>411966.44999999995</v>
      </c>
      <c r="X1148" s="3">
        <f>ROUND(W1148/(1-VLOOKUP("Total porcentaje:",ResumenCotizacion!$F:$H,3,0)),2)</f>
        <v>447789.62</v>
      </c>
      <c r="Y1148" s="3">
        <f t="shared" si="71"/>
        <v>0</v>
      </c>
    </row>
    <row r="1149" spans="1:25" ht="14.25" x14ac:dyDescent="0.2">
      <c r="A1149" s="18" t="str">
        <f t="shared" si="68"/>
        <v>Catalogo principalOPEN VALUE - CSP GOBIERNODG7GMGF0F4LV-0002</v>
      </c>
      <c r="B1149" s="18" t="str">
        <f t="shared" si="69"/>
        <v>DG7GMGF0F4LV-0002OPEN VALUE - CSP GOBIERNO</v>
      </c>
      <c r="C1149" s="18"/>
      <c r="D1149" t="s">
        <v>122</v>
      </c>
      <c r="E1149" t="s">
        <v>1472</v>
      </c>
      <c r="F1149" t="s">
        <v>2769</v>
      </c>
      <c r="G1149" s="18" t="str">
        <f t="shared" si="70"/>
        <v>Catalogo principal</v>
      </c>
      <c r="H1149" s="43" t="s">
        <v>121</v>
      </c>
      <c r="I1149" s="37" t="s">
        <v>67</v>
      </c>
      <c r="J1149" t="s">
        <v>1931</v>
      </c>
      <c r="K1149" t="s">
        <v>40</v>
      </c>
      <c r="L1149" s="70" t="s">
        <v>21</v>
      </c>
      <c r="M1149" s="70" t="s">
        <v>4257</v>
      </c>
      <c r="N1149" s="37" t="s">
        <v>67</v>
      </c>
      <c r="O1149" s="37" t="s">
        <v>67</v>
      </c>
      <c r="P1149" s="37" t="s">
        <v>3756</v>
      </c>
      <c r="Q1149" s="75" t="s">
        <v>1472</v>
      </c>
      <c r="R1149" t="s">
        <v>207</v>
      </c>
      <c r="S1149" s="38">
        <v>138</v>
      </c>
      <c r="T1149">
        <v>1</v>
      </c>
      <c r="U1149">
        <v>0</v>
      </c>
      <c r="V1149" s="43">
        <f>SUMIF(ResumenCotizacion!$C:$C,E1149,ResumenCotizacion!$P:$P)</f>
        <v>0</v>
      </c>
      <c r="W1149" s="68">
        <f>IF(H1149="USD",S1149*SolCotizacion!$J$18,S1149)</f>
        <v>541441.62</v>
      </c>
      <c r="X1149" s="3">
        <f>ROUND(W1149/(1-VLOOKUP("Total porcentaje:",ResumenCotizacion!$F:$H,3,0)),2)</f>
        <v>588523.5</v>
      </c>
      <c r="Y1149" s="3">
        <f t="shared" si="71"/>
        <v>0</v>
      </c>
    </row>
    <row r="1150" spans="1:25" ht="14.25" x14ac:dyDescent="0.2">
      <c r="A1150" s="18" t="str">
        <f t="shared" si="68"/>
        <v>Catalogo principalOPEN VALUE - CSP GOBIERNODG7GMGF0F4LT-0002</v>
      </c>
      <c r="B1150" s="18" t="str">
        <f t="shared" si="69"/>
        <v>DG7GMGF0F4LT-0002OPEN VALUE - CSP GOBIERNO</v>
      </c>
      <c r="C1150" s="18"/>
      <c r="D1150" t="s">
        <v>122</v>
      </c>
      <c r="E1150" t="s">
        <v>1473</v>
      </c>
      <c r="F1150" t="s">
        <v>2769</v>
      </c>
      <c r="G1150" s="18" t="str">
        <f t="shared" si="70"/>
        <v>Catalogo principal</v>
      </c>
      <c r="H1150" s="43" t="s">
        <v>121</v>
      </c>
      <c r="I1150" s="37" t="s">
        <v>67</v>
      </c>
      <c r="J1150" t="s">
        <v>1932</v>
      </c>
      <c r="K1150" t="s">
        <v>40</v>
      </c>
      <c r="L1150" s="70" t="s">
        <v>21</v>
      </c>
      <c r="M1150" s="70" t="s">
        <v>4257</v>
      </c>
      <c r="N1150" s="37" t="s">
        <v>67</v>
      </c>
      <c r="O1150" s="37" t="s">
        <v>67</v>
      </c>
      <c r="P1150" s="37" t="s">
        <v>3756</v>
      </c>
      <c r="Q1150" s="75" t="s">
        <v>1473</v>
      </c>
      <c r="R1150" t="s">
        <v>207</v>
      </c>
      <c r="S1150" s="38">
        <v>8599</v>
      </c>
      <c r="T1150">
        <v>1</v>
      </c>
      <c r="U1150">
        <v>0</v>
      </c>
      <c r="V1150" s="43">
        <f>SUMIF(ResumenCotizacion!$C:$C,E1150,ResumenCotizacion!$P:$P)</f>
        <v>0</v>
      </c>
      <c r="W1150" s="68">
        <f>IF(H1150="USD",S1150*SolCotizacion!$J$18,S1150)</f>
        <v>33738090.509999998</v>
      </c>
      <c r="X1150" s="3">
        <f>ROUND(W1150/(1-VLOOKUP("Total porcentaje:",ResumenCotizacion!$F:$H,3,0)),2)</f>
        <v>36671837.509999998</v>
      </c>
      <c r="Y1150" s="3">
        <f t="shared" si="71"/>
        <v>0</v>
      </c>
    </row>
    <row r="1151" spans="1:25" ht="14.25" x14ac:dyDescent="0.2">
      <c r="A1151" s="18" t="str">
        <f t="shared" si="68"/>
        <v>Catalogo principalOPEN VALUE - CSP GOBIERNODG7GMGF0F4LS-0003</v>
      </c>
      <c r="B1151" s="18" t="str">
        <f t="shared" si="69"/>
        <v>DG7GMGF0F4LS-0003OPEN VALUE - CSP GOBIERNO</v>
      </c>
      <c r="C1151" s="18"/>
      <c r="D1151" t="s">
        <v>122</v>
      </c>
      <c r="E1151" t="s">
        <v>1474</v>
      </c>
      <c r="F1151" t="s">
        <v>2769</v>
      </c>
      <c r="G1151" s="18" t="str">
        <f t="shared" si="70"/>
        <v>Catalogo principal</v>
      </c>
      <c r="H1151" s="43" t="s">
        <v>121</v>
      </c>
      <c r="I1151" s="37" t="s">
        <v>67</v>
      </c>
      <c r="J1151" t="s">
        <v>1933</v>
      </c>
      <c r="K1151" t="s">
        <v>40</v>
      </c>
      <c r="L1151" s="70" t="s">
        <v>21</v>
      </c>
      <c r="M1151" s="70" t="s">
        <v>4257</v>
      </c>
      <c r="N1151" s="37" t="s">
        <v>67</v>
      </c>
      <c r="O1151" s="37" t="s">
        <v>67</v>
      </c>
      <c r="P1151" s="37" t="s">
        <v>3756</v>
      </c>
      <c r="Q1151" s="75" t="s">
        <v>1474</v>
      </c>
      <c r="R1151" t="s">
        <v>207</v>
      </c>
      <c r="S1151" s="38">
        <v>121</v>
      </c>
      <c r="T1151">
        <v>1</v>
      </c>
      <c r="U1151">
        <v>0</v>
      </c>
      <c r="V1151" s="43">
        <f>SUMIF(ResumenCotizacion!$C:$C,E1151,ResumenCotizacion!$P:$P)</f>
        <v>0</v>
      </c>
      <c r="W1151" s="68">
        <f>IF(H1151="USD",S1151*SolCotizacion!$J$18,S1151)</f>
        <v>474742.29</v>
      </c>
      <c r="X1151" s="3">
        <f>ROUND(W1151/(1-VLOOKUP("Total porcentaje:",ResumenCotizacion!$F:$H,3,0)),2)</f>
        <v>516024.23</v>
      </c>
      <c r="Y1151" s="3">
        <f t="shared" si="71"/>
        <v>0</v>
      </c>
    </row>
    <row r="1152" spans="1:25" ht="14.25" x14ac:dyDescent="0.2">
      <c r="A1152" s="18" t="str">
        <f t="shared" si="68"/>
        <v>Catalogo principalOPEN VALUE - CSP GOBIERNODG7GMGF0F4LS-0002</v>
      </c>
      <c r="B1152" s="18" t="str">
        <f t="shared" si="69"/>
        <v>DG7GMGF0F4LS-0002OPEN VALUE - CSP GOBIERNO</v>
      </c>
      <c r="C1152" s="18"/>
      <c r="D1152" t="s">
        <v>122</v>
      </c>
      <c r="E1152" t="s">
        <v>1475</v>
      </c>
      <c r="F1152" t="s">
        <v>2769</v>
      </c>
      <c r="G1152" s="18" t="str">
        <f t="shared" si="70"/>
        <v>Catalogo principal</v>
      </c>
      <c r="H1152" s="43" t="s">
        <v>121</v>
      </c>
      <c r="I1152" s="37" t="s">
        <v>67</v>
      </c>
      <c r="J1152" t="s">
        <v>1934</v>
      </c>
      <c r="K1152" t="s">
        <v>40</v>
      </c>
      <c r="L1152" s="70" t="s">
        <v>21</v>
      </c>
      <c r="M1152" s="70" t="s">
        <v>4257</v>
      </c>
      <c r="N1152" s="37" t="s">
        <v>67</v>
      </c>
      <c r="O1152" s="37" t="s">
        <v>67</v>
      </c>
      <c r="P1152" s="37" t="s">
        <v>3756</v>
      </c>
      <c r="Q1152" s="75" t="s">
        <v>1475</v>
      </c>
      <c r="R1152" t="s">
        <v>207</v>
      </c>
      <c r="S1152" s="38">
        <v>155</v>
      </c>
      <c r="T1152">
        <v>1</v>
      </c>
      <c r="U1152">
        <v>0</v>
      </c>
      <c r="V1152" s="43">
        <f>SUMIF(ResumenCotizacion!$C:$C,E1152,ResumenCotizacion!$P:$P)</f>
        <v>0</v>
      </c>
      <c r="W1152" s="68">
        <f>IF(H1152="USD",S1152*SolCotizacion!$J$18,S1152)</f>
        <v>608140.94999999995</v>
      </c>
      <c r="X1152" s="3">
        <f>ROUND(W1152/(1-VLOOKUP("Total porcentaje:",ResumenCotizacion!$F:$H,3,0)),2)</f>
        <v>661022.77</v>
      </c>
      <c r="Y1152" s="3">
        <f t="shared" si="71"/>
        <v>0</v>
      </c>
    </row>
    <row r="1153" spans="1:25" ht="14.25" x14ac:dyDescent="0.2">
      <c r="A1153" s="18" t="str">
        <f t="shared" si="68"/>
        <v>Catalogo principalOPEN VALUE - CSP GOBIERNODG7GMGF0F4LQ-0002</v>
      </c>
      <c r="B1153" s="18" t="str">
        <f t="shared" si="69"/>
        <v>DG7GMGF0F4LQ-0002OPEN VALUE - CSP GOBIERNO</v>
      </c>
      <c r="C1153" s="18"/>
      <c r="D1153" t="s">
        <v>122</v>
      </c>
      <c r="E1153" t="s">
        <v>1476</v>
      </c>
      <c r="F1153" t="s">
        <v>2769</v>
      </c>
      <c r="G1153" s="18" t="str">
        <f t="shared" si="70"/>
        <v>Catalogo principal</v>
      </c>
      <c r="H1153" s="43" t="s">
        <v>121</v>
      </c>
      <c r="I1153" s="37" t="s">
        <v>67</v>
      </c>
      <c r="J1153" t="s">
        <v>1935</v>
      </c>
      <c r="K1153" t="s">
        <v>40</v>
      </c>
      <c r="L1153" s="70" t="s">
        <v>21</v>
      </c>
      <c r="M1153" s="70" t="s">
        <v>4257</v>
      </c>
      <c r="N1153" s="37" t="s">
        <v>67</v>
      </c>
      <c r="O1153" s="37" t="s">
        <v>67</v>
      </c>
      <c r="P1153" s="37" t="s">
        <v>3756</v>
      </c>
      <c r="Q1153" s="75" t="s">
        <v>1476</v>
      </c>
      <c r="R1153" t="s">
        <v>207</v>
      </c>
      <c r="S1153" s="38">
        <v>4612</v>
      </c>
      <c r="T1153">
        <v>1</v>
      </c>
      <c r="U1153">
        <v>0</v>
      </c>
      <c r="V1153" s="43">
        <f>SUMIF(ResumenCotizacion!$C:$C,E1153,ResumenCotizacion!$P:$P)</f>
        <v>0</v>
      </c>
      <c r="W1153" s="68">
        <f>IF(H1153="USD",S1153*SolCotizacion!$J$18,S1153)</f>
        <v>18095135.879999999</v>
      </c>
      <c r="X1153" s="3">
        <f>ROUND(W1153/(1-VLOOKUP("Total porcentaje:",ResumenCotizacion!$F:$H,3,0)),2)</f>
        <v>19668625.960000001</v>
      </c>
      <c r="Y1153" s="3">
        <f t="shared" si="71"/>
        <v>0</v>
      </c>
    </row>
    <row r="1154" spans="1:25" ht="14.25" x14ac:dyDescent="0.2">
      <c r="A1154" s="18" t="str">
        <f t="shared" si="68"/>
        <v>Catalogo principalOPEN VALUE - CSP GOBIERNODG7GMGF0F4LP-0003</v>
      </c>
      <c r="B1154" s="18" t="str">
        <f t="shared" si="69"/>
        <v>DG7GMGF0F4LP-0003OPEN VALUE - CSP GOBIERNO</v>
      </c>
      <c r="C1154" s="18"/>
      <c r="D1154" t="s">
        <v>122</v>
      </c>
      <c r="E1154" t="s">
        <v>1477</v>
      </c>
      <c r="F1154" t="s">
        <v>2769</v>
      </c>
      <c r="G1154" s="18" t="str">
        <f t="shared" si="70"/>
        <v>Catalogo principal</v>
      </c>
      <c r="H1154" s="43" t="s">
        <v>121</v>
      </c>
      <c r="I1154" s="37" t="s">
        <v>67</v>
      </c>
      <c r="J1154" t="s">
        <v>1936</v>
      </c>
      <c r="K1154" t="s">
        <v>40</v>
      </c>
      <c r="L1154" s="70" t="s">
        <v>21</v>
      </c>
      <c r="M1154" s="70" t="s">
        <v>4257</v>
      </c>
      <c r="N1154" s="37" t="s">
        <v>67</v>
      </c>
      <c r="O1154" s="37" t="s">
        <v>67</v>
      </c>
      <c r="P1154" s="37" t="s">
        <v>3756</v>
      </c>
      <c r="Q1154" s="75" t="s">
        <v>1477</v>
      </c>
      <c r="R1154" t="s">
        <v>207</v>
      </c>
      <c r="S1154" s="38">
        <v>138</v>
      </c>
      <c r="T1154">
        <v>1</v>
      </c>
      <c r="U1154">
        <v>0</v>
      </c>
      <c r="V1154" s="43">
        <f>SUMIF(ResumenCotizacion!$C:$C,E1154,ResumenCotizacion!$P:$P)</f>
        <v>0</v>
      </c>
      <c r="W1154" s="68">
        <f>IF(H1154="USD",S1154*SolCotizacion!$J$18,S1154)</f>
        <v>541441.62</v>
      </c>
      <c r="X1154" s="3">
        <f>ROUND(W1154/(1-VLOOKUP("Total porcentaje:",ResumenCotizacion!$F:$H,3,0)),2)</f>
        <v>588523.5</v>
      </c>
      <c r="Y1154" s="3">
        <f t="shared" si="71"/>
        <v>0</v>
      </c>
    </row>
    <row r="1155" spans="1:25" ht="14.25" x14ac:dyDescent="0.2">
      <c r="A1155" s="18" t="str">
        <f t="shared" ref="A1155:A1218" si="72">D1155&amp;F1155&amp;E1155</f>
        <v>Catalogo principalOPEN VALUE - CSP GOBIERNODG7GMGF0F4LP-0002</v>
      </c>
      <c r="B1155" s="18" t="str">
        <f t="shared" ref="B1155:B1218" si="73">E1155&amp;F1155</f>
        <v>DG7GMGF0F4LP-0002OPEN VALUE - CSP GOBIERNO</v>
      </c>
      <c r="C1155" s="18"/>
      <c r="D1155" t="s">
        <v>122</v>
      </c>
      <c r="E1155" t="s">
        <v>1478</v>
      </c>
      <c r="F1155" t="s">
        <v>2769</v>
      </c>
      <c r="G1155" s="18" t="str">
        <f t="shared" ref="G1155:G1218" si="74">D1155</f>
        <v>Catalogo principal</v>
      </c>
      <c r="H1155" s="43" t="s">
        <v>121</v>
      </c>
      <c r="I1155" s="37" t="s">
        <v>67</v>
      </c>
      <c r="J1155" t="s">
        <v>1937</v>
      </c>
      <c r="K1155" t="s">
        <v>40</v>
      </c>
      <c r="L1155" s="70" t="s">
        <v>21</v>
      </c>
      <c r="M1155" s="70" t="s">
        <v>4257</v>
      </c>
      <c r="N1155" s="37" t="s">
        <v>67</v>
      </c>
      <c r="O1155" s="37" t="s">
        <v>67</v>
      </c>
      <c r="P1155" s="37" t="s">
        <v>3756</v>
      </c>
      <c r="Q1155" s="75" t="s">
        <v>1478</v>
      </c>
      <c r="R1155" t="s">
        <v>207</v>
      </c>
      <c r="S1155" s="38">
        <v>178</v>
      </c>
      <c r="T1155">
        <v>1</v>
      </c>
      <c r="U1155">
        <v>0</v>
      </c>
      <c r="V1155" s="43">
        <f>SUMIF(ResumenCotizacion!$C:$C,E1155,ResumenCotizacion!$P:$P)</f>
        <v>0</v>
      </c>
      <c r="W1155" s="68">
        <f>IF(H1155="USD",S1155*SolCotizacion!$J$18,S1155)</f>
        <v>698381.22</v>
      </c>
      <c r="X1155" s="3">
        <f>ROUND(W1155/(1-VLOOKUP("Total porcentaje:",ResumenCotizacion!$F:$H,3,0)),2)</f>
        <v>759110.02</v>
      </c>
      <c r="Y1155" s="3">
        <f t="shared" ref="Y1155:Y1218" si="75">V1155*X1155</f>
        <v>0</v>
      </c>
    </row>
    <row r="1156" spans="1:25" ht="14.25" x14ac:dyDescent="0.2">
      <c r="A1156" s="18" t="str">
        <f t="shared" si="72"/>
        <v>Catalogo principalOPEN VALUE - CSP GOBIERNODG7GMGF0F4LN-0003</v>
      </c>
      <c r="B1156" s="18" t="str">
        <f t="shared" si="73"/>
        <v>DG7GMGF0F4LN-0003OPEN VALUE - CSP GOBIERNO</v>
      </c>
      <c r="C1156" s="18"/>
      <c r="D1156" t="s">
        <v>122</v>
      </c>
      <c r="E1156" t="s">
        <v>1479</v>
      </c>
      <c r="F1156" t="s">
        <v>2769</v>
      </c>
      <c r="G1156" s="18" t="str">
        <f t="shared" si="74"/>
        <v>Catalogo principal</v>
      </c>
      <c r="H1156" s="43" t="s">
        <v>121</v>
      </c>
      <c r="I1156" s="37" t="s">
        <v>67</v>
      </c>
      <c r="J1156" t="s">
        <v>1938</v>
      </c>
      <c r="K1156" t="s">
        <v>40</v>
      </c>
      <c r="L1156" s="70" t="s">
        <v>21</v>
      </c>
      <c r="M1156" s="70" t="s">
        <v>4257</v>
      </c>
      <c r="N1156" s="37" t="s">
        <v>67</v>
      </c>
      <c r="O1156" s="37" t="s">
        <v>67</v>
      </c>
      <c r="P1156" s="37" t="s">
        <v>3756</v>
      </c>
      <c r="Q1156" s="75" t="s">
        <v>1479</v>
      </c>
      <c r="R1156" t="s">
        <v>207</v>
      </c>
      <c r="S1156" s="38">
        <v>138</v>
      </c>
      <c r="T1156">
        <v>1</v>
      </c>
      <c r="U1156">
        <v>0</v>
      </c>
      <c r="V1156" s="43">
        <f>SUMIF(ResumenCotizacion!$C:$C,E1156,ResumenCotizacion!$P:$P)</f>
        <v>0</v>
      </c>
      <c r="W1156" s="68">
        <f>IF(H1156="USD",S1156*SolCotizacion!$J$18,S1156)</f>
        <v>541441.62</v>
      </c>
      <c r="X1156" s="3">
        <f>ROUND(W1156/(1-VLOOKUP("Total porcentaje:",ResumenCotizacion!$F:$H,3,0)),2)</f>
        <v>588523.5</v>
      </c>
      <c r="Y1156" s="3">
        <f t="shared" si="75"/>
        <v>0</v>
      </c>
    </row>
    <row r="1157" spans="1:25" ht="14.25" x14ac:dyDescent="0.2">
      <c r="A1157" s="18" t="str">
        <f t="shared" si="72"/>
        <v>Catalogo principalOPEN VALUE - CSP GOBIERNODG7GMGF0F4LN-0002</v>
      </c>
      <c r="B1157" s="18" t="str">
        <f t="shared" si="73"/>
        <v>DG7GMGF0F4LN-0002OPEN VALUE - CSP GOBIERNO</v>
      </c>
      <c r="C1157" s="18"/>
      <c r="D1157" t="s">
        <v>122</v>
      </c>
      <c r="E1157" t="s">
        <v>1480</v>
      </c>
      <c r="F1157" t="s">
        <v>2769</v>
      </c>
      <c r="G1157" s="18" t="str">
        <f t="shared" si="74"/>
        <v>Catalogo principal</v>
      </c>
      <c r="H1157" s="43" t="s">
        <v>121</v>
      </c>
      <c r="I1157" s="37" t="s">
        <v>67</v>
      </c>
      <c r="J1157" t="s">
        <v>1939</v>
      </c>
      <c r="K1157" t="s">
        <v>40</v>
      </c>
      <c r="L1157" s="70" t="s">
        <v>21</v>
      </c>
      <c r="M1157" s="70" t="s">
        <v>4257</v>
      </c>
      <c r="N1157" s="37" t="s">
        <v>67</v>
      </c>
      <c r="O1157" s="37" t="s">
        <v>67</v>
      </c>
      <c r="P1157" s="37" t="s">
        <v>3756</v>
      </c>
      <c r="Q1157" s="75" t="s">
        <v>1480</v>
      </c>
      <c r="R1157" t="s">
        <v>207</v>
      </c>
      <c r="S1157" s="38">
        <v>178</v>
      </c>
      <c r="T1157">
        <v>1</v>
      </c>
      <c r="U1157">
        <v>0</v>
      </c>
      <c r="V1157" s="43">
        <f>SUMIF(ResumenCotizacion!$C:$C,E1157,ResumenCotizacion!$P:$P)</f>
        <v>0</v>
      </c>
      <c r="W1157" s="68">
        <f>IF(H1157="USD",S1157*SolCotizacion!$J$18,S1157)</f>
        <v>698381.22</v>
      </c>
      <c r="X1157" s="3">
        <f>ROUND(W1157/(1-VLOOKUP("Total porcentaje:",ResumenCotizacion!$F:$H,3,0)),2)</f>
        <v>759110.02</v>
      </c>
      <c r="Y1157" s="3">
        <f t="shared" si="75"/>
        <v>0</v>
      </c>
    </row>
    <row r="1158" spans="1:25" ht="14.25" x14ac:dyDescent="0.2">
      <c r="A1158" s="18" t="str">
        <f t="shared" si="72"/>
        <v>Catalogo principalOPEN VALUE - CSP GOBIERNODG7GMGF0F4K1-0003</v>
      </c>
      <c r="B1158" s="18" t="str">
        <f t="shared" si="73"/>
        <v>DG7GMGF0F4K1-0003OPEN VALUE - CSP GOBIERNO</v>
      </c>
      <c r="C1158" s="18"/>
      <c r="D1158" t="s">
        <v>122</v>
      </c>
      <c r="E1158" t="s">
        <v>1481</v>
      </c>
      <c r="F1158" t="s">
        <v>2769</v>
      </c>
      <c r="G1158" s="18" t="str">
        <f t="shared" si="74"/>
        <v>Catalogo principal</v>
      </c>
      <c r="H1158" s="43" t="s">
        <v>121</v>
      </c>
      <c r="I1158" s="37" t="s">
        <v>67</v>
      </c>
      <c r="J1158" t="s">
        <v>1940</v>
      </c>
      <c r="K1158" t="s">
        <v>40</v>
      </c>
      <c r="L1158" s="70" t="s">
        <v>21</v>
      </c>
      <c r="M1158" s="70" t="s">
        <v>4257</v>
      </c>
      <c r="N1158" s="37" t="s">
        <v>67</v>
      </c>
      <c r="O1158" s="37" t="s">
        <v>67</v>
      </c>
      <c r="P1158" s="37" t="s">
        <v>3756</v>
      </c>
      <c r="Q1158" s="75" t="s">
        <v>1481</v>
      </c>
      <c r="R1158" t="s">
        <v>207</v>
      </c>
      <c r="S1158" s="38">
        <v>41</v>
      </c>
      <c r="T1158">
        <v>1</v>
      </c>
      <c r="U1158">
        <v>0</v>
      </c>
      <c r="V1158" s="43">
        <f>SUMIF(ResumenCotizacion!$C:$C,E1158,ResumenCotizacion!$P:$P)</f>
        <v>0</v>
      </c>
      <c r="W1158" s="68">
        <f>IF(H1158="USD",S1158*SolCotizacion!$J$18,S1158)</f>
        <v>160863.09</v>
      </c>
      <c r="X1158" s="3">
        <f>ROUND(W1158/(1-VLOOKUP("Total porcentaje:",ResumenCotizacion!$F:$H,3,0)),2)</f>
        <v>174851.18</v>
      </c>
      <c r="Y1158" s="3">
        <f t="shared" si="75"/>
        <v>0</v>
      </c>
    </row>
    <row r="1159" spans="1:25" ht="14.25" x14ac:dyDescent="0.2">
      <c r="A1159" s="18" t="str">
        <f t="shared" si="72"/>
        <v>Catalogo principalOPEN VALUE - CSP GOBIERNODG7GMGF0F4K1-0002</v>
      </c>
      <c r="B1159" s="18" t="str">
        <f t="shared" si="73"/>
        <v>DG7GMGF0F4K1-0002OPEN VALUE - CSP GOBIERNO</v>
      </c>
      <c r="C1159" s="18"/>
      <c r="D1159" t="s">
        <v>122</v>
      </c>
      <c r="E1159" t="s">
        <v>1482</v>
      </c>
      <c r="F1159" t="s">
        <v>2769</v>
      </c>
      <c r="G1159" s="18" t="str">
        <f t="shared" si="74"/>
        <v>Catalogo principal</v>
      </c>
      <c r="H1159" s="43" t="s">
        <v>121</v>
      </c>
      <c r="I1159" s="37" t="s">
        <v>67</v>
      </c>
      <c r="J1159" t="s">
        <v>1941</v>
      </c>
      <c r="K1159" t="s">
        <v>40</v>
      </c>
      <c r="L1159" s="70" t="s">
        <v>21</v>
      </c>
      <c r="M1159" s="70" t="s">
        <v>4257</v>
      </c>
      <c r="N1159" s="37" t="s">
        <v>67</v>
      </c>
      <c r="O1159" s="37" t="s">
        <v>67</v>
      </c>
      <c r="P1159" s="37" t="s">
        <v>3756</v>
      </c>
      <c r="Q1159" s="75" t="s">
        <v>1482</v>
      </c>
      <c r="R1159" t="s">
        <v>207</v>
      </c>
      <c r="S1159" s="38">
        <v>52</v>
      </c>
      <c r="T1159">
        <v>1</v>
      </c>
      <c r="U1159">
        <v>0</v>
      </c>
      <c r="V1159" s="43">
        <f>SUMIF(ResumenCotizacion!$C:$C,E1159,ResumenCotizacion!$P:$P)</f>
        <v>0</v>
      </c>
      <c r="W1159" s="68">
        <f>IF(H1159="USD",S1159*SolCotizacion!$J$18,S1159)</f>
        <v>204021.47999999998</v>
      </c>
      <c r="X1159" s="3">
        <f>ROUND(W1159/(1-VLOOKUP("Total porcentaje:",ResumenCotizacion!$F:$H,3,0)),2)</f>
        <v>221762.48</v>
      </c>
      <c r="Y1159" s="3">
        <f t="shared" si="75"/>
        <v>0</v>
      </c>
    </row>
    <row r="1160" spans="1:25" ht="14.25" x14ac:dyDescent="0.2">
      <c r="A1160" s="18" t="str">
        <f t="shared" si="72"/>
        <v>Catalogo principalOPEN VALUE - CSP GOBIERNODG7GMGF0FKZW-0002</v>
      </c>
      <c r="B1160" s="18" t="str">
        <f t="shared" si="73"/>
        <v>DG7GMGF0FKZW-0002OPEN VALUE - CSP GOBIERNO</v>
      </c>
      <c r="C1160" s="18"/>
      <c r="D1160" t="s">
        <v>122</v>
      </c>
      <c r="E1160" t="s">
        <v>1483</v>
      </c>
      <c r="F1160" t="s">
        <v>2769</v>
      </c>
      <c r="G1160" s="18" t="str">
        <f t="shared" si="74"/>
        <v>Catalogo principal</v>
      </c>
      <c r="H1160" s="43" t="s">
        <v>121</v>
      </c>
      <c r="I1160" s="37" t="s">
        <v>67</v>
      </c>
      <c r="J1160" t="s">
        <v>1942</v>
      </c>
      <c r="K1160" t="s">
        <v>40</v>
      </c>
      <c r="L1160" s="70" t="s">
        <v>21</v>
      </c>
      <c r="M1160" s="70" t="s">
        <v>28</v>
      </c>
      <c r="N1160" s="37" t="s">
        <v>67</v>
      </c>
      <c r="O1160" s="37" t="s">
        <v>67</v>
      </c>
      <c r="P1160" s="37" t="s">
        <v>3756</v>
      </c>
      <c r="Q1160" s="75" t="s">
        <v>1483</v>
      </c>
      <c r="R1160" t="s">
        <v>207</v>
      </c>
      <c r="S1160" s="38">
        <v>240</v>
      </c>
      <c r="T1160">
        <v>1</v>
      </c>
      <c r="U1160">
        <v>0</v>
      </c>
      <c r="V1160" s="43">
        <f>SUMIF(ResumenCotizacion!$C:$C,E1160,ResumenCotizacion!$P:$P)</f>
        <v>0</v>
      </c>
      <c r="W1160" s="68">
        <f>IF(H1160="USD",S1160*SolCotizacion!$J$18,S1160)</f>
        <v>941637.6</v>
      </c>
      <c r="X1160" s="3">
        <f>ROUND(W1160/(1-VLOOKUP("Total porcentaje:",ResumenCotizacion!$F:$H,3,0)),2)</f>
        <v>1023519.13</v>
      </c>
      <c r="Y1160" s="3">
        <f t="shared" si="75"/>
        <v>0</v>
      </c>
    </row>
    <row r="1161" spans="1:25" ht="14.25" x14ac:dyDescent="0.2">
      <c r="A1161" s="18" t="str">
        <f t="shared" si="72"/>
        <v>Catalogo principalOPEN VALUE - CSP GOBIERNODG7GMGF0FKZW-0003</v>
      </c>
      <c r="B1161" s="18" t="str">
        <f t="shared" si="73"/>
        <v>DG7GMGF0FKZW-0003OPEN VALUE - CSP GOBIERNO</v>
      </c>
      <c r="C1161" s="18"/>
      <c r="D1161" t="s">
        <v>122</v>
      </c>
      <c r="E1161" t="s">
        <v>1484</v>
      </c>
      <c r="F1161" t="s">
        <v>2769</v>
      </c>
      <c r="G1161" s="18" t="str">
        <f t="shared" si="74"/>
        <v>Catalogo principal</v>
      </c>
      <c r="H1161" s="43" t="s">
        <v>121</v>
      </c>
      <c r="I1161" s="37" t="s">
        <v>67</v>
      </c>
      <c r="J1161" t="s">
        <v>1943</v>
      </c>
      <c r="K1161" t="s">
        <v>40</v>
      </c>
      <c r="L1161" s="70" t="s">
        <v>21</v>
      </c>
      <c r="M1161" s="70" t="s">
        <v>28</v>
      </c>
      <c r="N1161" s="37" t="s">
        <v>67</v>
      </c>
      <c r="O1161" s="37" t="s">
        <v>67</v>
      </c>
      <c r="P1161" s="37" t="s">
        <v>3756</v>
      </c>
      <c r="Q1161" s="75" t="s">
        <v>1484</v>
      </c>
      <c r="R1161" t="s">
        <v>207</v>
      </c>
      <c r="S1161" s="38">
        <v>240</v>
      </c>
      <c r="T1161">
        <v>1</v>
      </c>
      <c r="U1161">
        <v>0</v>
      </c>
      <c r="V1161" s="43">
        <f>SUMIF(ResumenCotizacion!$C:$C,E1161,ResumenCotizacion!$P:$P)</f>
        <v>0</v>
      </c>
      <c r="W1161" s="68">
        <f>IF(H1161="USD",S1161*SolCotizacion!$J$18,S1161)</f>
        <v>941637.6</v>
      </c>
      <c r="X1161" s="3">
        <f>ROUND(W1161/(1-VLOOKUP("Total porcentaje:",ResumenCotizacion!$F:$H,3,0)),2)</f>
        <v>1023519.13</v>
      </c>
      <c r="Y1161" s="3">
        <f t="shared" si="75"/>
        <v>0</v>
      </c>
    </row>
    <row r="1162" spans="1:25" ht="14.25" x14ac:dyDescent="0.2">
      <c r="A1162" s="18" t="str">
        <f t="shared" si="72"/>
        <v>Catalogo principalOPEN VALUE - CSP GOBIERNODG7GMGF0FKZV-0001</v>
      </c>
      <c r="B1162" s="18" t="str">
        <f t="shared" si="73"/>
        <v>DG7GMGF0FKZV-0001OPEN VALUE - CSP GOBIERNO</v>
      </c>
      <c r="C1162" s="18"/>
      <c r="D1162" t="s">
        <v>122</v>
      </c>
      <c r="E1162" t="s">
        <v>1485</v>
      </c>
      <c r="F1162" t="s">
        <v>2769</v>
      </c>
      <c r="G1162" s="18" t="str">
        <f t="shared" si="74"/>
        <v>Catalogo principal</v>
      </c>
      <c r="H1162" s="43" t="s">
        <v>121</v>
      </c>
      <c r="I1162" s="37" t="s">
        <v>67</v>
      </c>
      <c r="J1162" t="s">
        <v>1944</v>
      </c>
      <c r="K1162" t="s">
        <v>40</v>
      </c>
      <c r="L1162" s="70" t="s">
        <v>21</v>
      </c>
      <c r="M1162" s="70" t="s">
        <v>28</v>
      </c>
      <c r="N1162" s="37" t="s">
        <v>67</v>
      </c>
      <c r="O1162" s="37" t="s">
        <v>67</v>
      </c>
      <c r="P1162" s="37" t="s">
        <v>3756</v>
      </c>
      <c r="Q1162" s="75" t="s">
        <v>1485</v>
      </c>
      <c r="R1162" t="s">
        <v>207</v>
      </c>
      <c r="S1162" s="38">
        <v>15810</v>
      </c>
      <c r="T1162">
        <v>1</v>
      </c>
      <c r="U1162">
        <v>0</v>
      </c>
      <c r="V1162" s="43">
        <f>SUMIF(ResumenCotizacion!$C:$C,E1162,ResumenCotizacion!$P:$P)</f>
        <v>0</v>
      </c>
      <c r="W1162" s="68">
        <f>IF(H1162="USD",S1162*SolCotizacion!$J$18,S1162)</f>
        <v>62030376.899999999</v>
      </c>
      <c r="X1162" s="3">
        <f>ROUND(W1162/(1-VLOOKUP("Total porcentaje:",ResumenCotizacion!$F:$H,3,0)),2)</f>
        <v>67424322.719999999</v>
      </c>
      <c r="Y1162" s="3">
        <f t="shared" si="75"/>
        <v>0</v>
      </c>
    </row>
    <row r="1163" spans="1:25" ht="14.25" x14ac:dyDescent="0.2">
      <c r="A1163" s="18" t="str">
        <f t="shared" si="72"/>
        <v>Catalogo principalOPEN VALUE - CSP GOBIERNODG7GMGF0FKX9-0003</v>
      </c>
      <c r="B1163" s="18" t="str">
        <f t="shared" si="73"/>
        <v>DG7GMGF0FKX9-0003OPEN VALUE - CSP GOBIERNO</v>
      </c>
      <c r="C1163" s="18"/>
      <c r="D1163" t="s">
        <v>122</v>
      </c>
      <c r="E1163" t="s">
        <v>1486</v>
      </c>
      <c r="F1163" t="s">
        <v>2769</v>
      </c>
      <c r="G1163" s="18" t="str">
        <f t="shared" si="74"/>
        <v>Catalogo principal</v>
      </c>
      <c r="H1163" s="43" t="s">
        <v>121</v>
      </c>
      <c r="I1163" s="37" t="s">
        <v>67</v>
      </c>
      <c r="J1163" t="s">
        <v>1945</v>
      </c>
      <c r="K1163" t="s">
        <v>40</v>
      </c>
      <c r="L1163" s="70" t="s">
        <v>21</v>
      </c>
      <c r="M1163" s="70" t="s">
        <v>28</v>
      </c>
      <c r="N1163" s="37" t="s">
        <v>67</v>
      </c>
      <c r="O1163" s="37" t="s">
        <v>67</v>
      </c>
      <c r="P1163" s="37" t="s">
        <v>3756</v>
      </c>
      <c r="Q1163" s="75" t="s">
        <v>1486</v>
      </c>
      <c r="R1163" t="s">
        <v>207</v>
      </c>
      <c r="S1163" s="38">
        <v>1032</v>
      </c>
      <c r="T1163">
        <v>1</v>
      </c>
      <c r="U1163">
        <v>0</v>
      </c>
      <c r="V1163" s="43">
        <f>SUMIF(ResumenCotizacion!$C:$C,E1163,ResumenCotizacion!$P:$P)</f>
        <v>0</v>
      </c>
      <c r="W1163" s="68">
        <f>IF(H1163="USD",S1163*SolCotizacion!$J$18,S1163)</f>
        <v>4049041.6799999997</v>
      </c>
      <c r="X1163" s="3">
        <f>ROUND(W1163/(1-VLOOKUP("Total porcentaje:",ResumenCotizacion!$F:$H,3,0)),2)</f>
        <v>4401132.26</v>
      </c>
      <c r="Y1163" s="3">
        <f t="shared" si="75"/>
        <v>0</v>
      </c>
    </row>
    <row r="1164" spans="1:25" ht="14.25" x14ac:dyDescent="0.2">
      <c r="A1164" s="18" t="str">
        <f t="shared" si="72"/>
        <v>Catalogo principalOPEN VALUE - CSP GOBIERNODG7GMGF0FLR2-0002</v>
      </c>
      <c r="B1164" s="18" t="str">
        <f t="shared" si="73"/>
        <v>DG7GMGF0FLR2-0002OPEN VALUE - CSP GOBIERNO</v>
      </c>
      <c r="C1164" s="18"/>
      <c r="D1164" t="s">
        <v>122</v>
      </c>
      <c r="E1164" t="s">
        <v>1487</v>
      </c>
      <c r="F1164" t="s">
        <v>2769</v>
      </c>
      <c r="G1164" s="18" t="str">
        <f t="shared" si="74"/>
        <v>Catalogo principal</v>
      </c>
      <c r="H1164" s="43" t="s">
        <v>121</v>
      </c>
      <c r="I1164" s="37" t="s">
        <v>67</v>
      </c>
      <c r="J1164" t="s">
        <v>1946</v>
      </c>
      <c r="K1164" t="s">
        <v>40</v>
      </c>
      <c r="L1164" s="70" t="s">
        <v>21</v>
      </c>
      <c r="M1164" s="70" t="s">
        <v>28</v>
      </c>
      <c r="N1164" s="37" t="s">
        <v>67</v>
      </c>
      <c r="O1164" s="37" t="s">
        <v>67</v>
      </c>
      <c r="P1164" s="37" t="s">
        <v>3756</v>
      </c>
      <c r="Q1164" s="75" t="s">
        <v>1487</v>
      </c>
      <c r="R1164" t="s">
        <v>207</v>
      </c>
      <c r="S1164" s="38">
        <v>4123</v>
      </c>
      <c r="T1164">
        <v>1</v>
      </c>
      <c r="U1164">
        <v>0</v>
      </c>
      <c r="V1164" s="43">
        <f>SUMIF(ResumenCotizacion!$C:$C,E1164,ResumenCotizacion!$P:$P)</f>
        <v>0</v>
      </c>
      <c r="W1164" s="68">
        <f>IF(H1164="USD",S1164*SolCotizacion!$J$18,S1164)</f>
        <v>16176549.27</v>
      </c>
      <c r="X1164" s="3">
        <f>ROUND(W1164/(1-VLOOKUP("Total porcentaje:",ResumenCotizacion!$F:$H,3,0)),2)</f>
        <v>17583205.73</v>
      </c>
      <c r="Y1164" s="3">
        <f t="shared" si="75"/>
        <v>0</v>
      </c>
    </row>
    <row r="1165" spans="1:25" ht="14.25" x14ac:dyDescent="0.2">
      <c r="A1165" s="18" t="str">
        <f t="shared" si="72"/>
        <v>Catalogo principalOPEN VALUE - CSP GOBIERNO021-08708</v>
      </c>
      <c r="B1165" s="18" t="str">
        <f t="shared" si="73"/>
        <v>021-08708OPEN VALUE - CSP GOBIERNO</v>
      </c>
      <c r="C1165" s="18"/>
      <c r="D1165" t="s">
        <v>122</v>
      </c>
      <c r="E1165" t="s">
        <v>1488</v>
      </c>
      <c r="F1165" t="s">
        <v>2769</v>
      </c>
      <c r="G1165" s="18" t="str">
        <f t="shared" si="74"/>
        <v>Catalogo principal</v>
      </c>
      <c r="H1165" s="43" t="s">
        <v>121</v>
      </c>
      <c r="I1165" s="37" t="s">
        <v>67</v>
      </c>
      <c r="J1165" t="s">
        <v>4786</v>
      </c>
      <c r="K1165" t="s">
        <v>40</v>
      </c>
      <c r="L1165" s="70" t="s">
        <v>21</v>
      </c>
      <c r="M1165" s="70" t="s">
        <v>3946</v>
      </c>
      <c r="N1165" s="37" t="s">
        <v>67</v>
      </c>
      <c r="O1165" s="37" t="s">
        <v>67</v>
      </c>
      <c r="P1165" s="37" t="s">
        <v>3757</v>
      </c>
      <c r="Q1165" s="75" t="s">
        <v>1488</v>
      </c>
      <c r="R1165" t="s">
        <v>207</v>
      </c>
      <c r="S1165" s="38">
        <v>918</v>
      </c>
      <c r="T1165">
        <v>1</v>
      </c>
      <c r="U1165">
        <v>0</v>
      </c>
      <c r="V1165" s="43">
        <f>SUMIF(ResumenCotizacion!$C:$C,E1165,ResumenCotizacion!$P:$P)</f>
        <v>0</v>
      </c>
      <c r="W1165" s="68">
        <f>IF(H1165="USD",S1165*SolCotizacion!$J$18,S1165)</f>
        <v>3601763.82</v>
      </c>
      <c r="X1165" s="3">
        <f>ROUND(W1165/(1-VLOOKUP("Total porcentaje:",ResumenCotizacion!$F:$H,3,0)),2)</f>
        <v>3914960.67</v>
      </c>
      <c r="Y1165" s="3">
        <f t="shared" si="75"/>
        <v>0</v>
      </c>
    </row>
    <row r="1166" spans="1:25" ht="14.25" x14ac:dyDescent="0.2">
      <c r="A1166" s="18" t="str">
        <f t="shared" si="72"/>
        <v>Catalogo principalOPEN VALUE - CSP GOBIERNO021-08713</v>
      </c>
      <c r="B1166" s="18" t="str">
        <f t="shared" si="73"/>
        <v>021-08713OPEN VALUE - CSP GOBIERNO</v>
      </c>
      <c r="C1166" s="18"/>
      <c r="D1166" t="s">
        <v>122</v>
      </c>
      <c r="E1166" t="s">
        <v>1489</v>
      </c>
      <c r="F1166" t="s">
        <v>2769</v>
      </c>
      <c r="G1166" s="18" t="str">
        <f t="shared" si="74"/>
        <v>Catalogo principal</v>
      </c>
      <c r="H1166" s="43" t="s">
        <v>121</v>
      </c>
      <c r="I1166" s="37" t="s">
        <v>67</v>
      </c>
      <c r="J1166" t="s">
        <v>4787</v>
      </c>
      <c r="K1166" t="s">
        <v>40</v>
      </c>
      <c r="L1166" s="70" t="s">
        <v>21</v>
      </c>
      <c r="M1166" s="70" t="s">
        <v>3948</v>
      </c>
      <c r="N1166" s="37" t="s">
        <v>67</v>
      </c>
      <c r="O1166" s="37" t="s">
        <v>67</v>
      </c>
      <c r="P1166" s="37" t="s">
        <v>3757</v>
      </c>
      <c r="Q1166" s="75" t="s">
        <v>1489</v>
      </c>
      <c r="R1166" t="s">
        <v>207</v>
      </c>
      <c r="S1166" s="38">
        <v>429</v>
      </c>
      <c r="T1166">
        <v>1</v>
      </c>
      <c r="U1166">
        <v>0</v>
      </c>
      <c r="V1166" s="43">
        <f>SUMIF(ResumenCotizacion!$C:$C,E1166,ResumenCotizacion!$P:$P)</f>
        <v>0</v>
      </c>
      <c r="W1166" s="68">
        <f>IF(H1166="USD",S1166*SolCotizacion!$J$18,S1166)</f>
        <v>1683177.21</v>
      </c>
      <c r="X1166" s="3">
        <f>ROUND(W1166/(1-VLOOKUP("Total porcentaje:",ResumenCotizacion!$F:$H,3,0)),2)</f>
        <v>1829540.45</v>
      </c>
      <c r="Y1166" s="3">
        <f t="shared" si="75"/>
        <v>0</v>
      </c>
    </row>
    <row r="1167" spans="1:25" ht="14.25" x14ac:dyDescent="0.2">
      <c r="A1167" s="18" t="str">
        <f t="shared" si="72"/>
        <v>Catalogo principalOPEN VALUE - CSP GOBIERNO076-04349</v>
      </c>
      <c r="B1167" s="18" t="str">
        <f t="shared" si="73"/>
        <v>076-04349OPEN VALUE - CSP GOBIERNO</v>
      </c>
      <c r="C1167" s="18"/>
      <c r="D1167" t="s">
        <v>122</v>
      </c>
      <c r="E1167" t="s">
        <v>1490</v>
      </c>
      <c r="F1167" t="s">
        <v>2769</v>
      </c>
      <c r="G1167" s="18" t="str">
        <f t="shared" si="74"/>
        <v>Catalogo principal</v>
      </c>
      <c r="H1167" s="43" t="s">
        <v>121</v>
      </c>
      <c r="I1167" s="37" t="s">
        <v>67</v>
      </c>
      <c r="J1167" t="s">
        <v>4788</v>
      </c>
      <c r="K1167" t="s">
        <v>40</v>
      </c>
      <c r="L1167" s="70" t="s">
        <v>21</v>
      </c>
      <c r="M1167" s="70" t="s">
        <v>3946</v>
      </c>
      <c r="N1167" s="37" t="s">
        <v>67</v>
      </c>
      <c r="O1167" s="37" t="s">
        <v>67</v>
      </c>
      <c r="P1167" s="37" t="s">
        <v>3757</v>
      </c>
      <c r="Q1167" s="75" t="s">
        <v>1490</v>
      </c>
      <c r="R1167" t="s">
        <v>207</v>
      </c>
      <c r="S1167" s="38">
        <v>1389</v>
      </c>
      <c r="T1167">
        <v>1</v>
      </c>
      <c r="U1167">
        <v>0</v>
      </c>
      <c r="V1167" s="43">
        <f>SUMIF(ResumenCotizacion!$C:$C,E1167,ResumenCotizacion!$P:$P)</f>
        <v>0</v>
      </c>
      <c r="W1167" s="68">
        <f>IF(H1167="USD",S1167*SolCotizacion!$J$18,S1167)</f>
        <v>5449727.6099999994</v>
      </c>
      <c r="X1167" s="3">
        <f>ROUND(W1167/(1-VLOOKUP("Total porcentaje:",ResumenCotizacion!$F:$H,3,0)),2)</f>
        <v>5923616.9699999997</v>
      </c>
      <c r="Y1167" s="3">
        <f t="shared" si="75"/>
        <v>0</v>
      </c>
    </row>
    <row r="1168" spans="1:25" ht="14.25" x14ac:dyDescent="0.2">
      <c r="A1168" s="18" t="str">
        <f t="shared" si="72"/>
        <v>Catalogo principalOPEN VALUE - CSP GOBIERNO076-04354</v>
      </c>
      <c r="B1168" s="18" t="str">
        <f t="shared" si="73"/>
        <v>076-04354OPEN VALUE - CSP GOBIERNO</v>
      </c>
      <c r="C1168" s="18"/>
      <c r="D1168" t="s">
        <v>122</v>
      </c>
      <c r="E1168" t="s">
        <v>1491</v>
      </c>
      <c r="F1168" t="s">
        <v>2769</v>
      </c>
      <c r="G1168" s="18" t="str">
        <f t="shared" si="74"/>
        <v>Catalogo principal</v>
      </c>
      <c r="H1168" s="43" t="s">
        <v>121</v>
      </c>
      <c r="I1168" s="37" t="s">
        <v>67</v>
      </c>
      <c r="J1168" t="s">
        <v>4789</v>
      </c>
      <c r="K1168" t="s">
        <v>40</v>
      </c>
      <c r="L1168" s="70" t="s">
        <v>21</v>
      </c>
      <c r="M1168" s="70" t="s">
        <v>3948</v>
      </c>
      <c r="N1168" s="37" t="s">
        <v>67</v>
      </c>
      <c r="O1168" s="37" t="s">
        <v>67</v>
      </c>
      <c r="P1168" s="37" t="s">
        <v>3757</v>
      </c>
      <c r="Q1168" s="75" t="s">
        <v>1491</v>
      </c>
      <c r="R1168" t="s">
        <v>207</v>
      </c>
      <c r="S1168" s="38">
        <v>648</v>
      </c>
      <c r="T1168">
        <v>1</v>
      </c>
      <c r="U1168">
        <v>0</v>
      </c>
      <c r="V1168" s="43">
        <f>SUMIF(ResumenCotizacion!$C:$C,E1168,ResumenCotizacion!$P:$P)</f>
        <v>0</v>
      </c>
      <c r="W1168" s="68">
        <f>IF(H1168="USD",S1168*SolCotizacion!$J$18,S1168)</f>
        <v>2542421.52</v>
      </c>
      <c r="X1168" s="3">
        <f>ROUND(W1168/(1-VLOOKUP("Total porcentaje:",ResumenCotizacion!$F:$H,3,0)),2)</f>
        <v>2763501.65</v>
      </c>
      <c r="Y1168" s="3">
        <f t="shared" si="75"/>
        <v>0</v>
      </c>
    </row>
    <row r="1169" spans="1:25" ht="14.25" x14ac:dyDescent="0.2">
      <c r="A1169" s="18" t="str">
        <f t="shared" si="72"/>
        <v>Catalogo principalOPEN VALUE - CSP GOBIERNO125-00509</v>
      </c>
      <c r="B1169" s="18" t="str">
        <f t="shared" si="73"/>
        <v>125-00509OPEN VALUE - CSP GOBIERNO</v>
      </c>
      <c r="C1169" s="18"/>
      <c r="D1169" t="s">
        <v>122</v>
      </c>
      <c r="E1169" t="s">
        <v>1492</v>
      </c>
      <c r="F1169" t="s">
        <v>2769</v>
      </c>
      <c r="G1169" s="18" t="str">
        <f t="shared" si="74"/>
        <v>Catalogo principal</v>
      </c>
      <c r="H1169" s="43" t="s">
        <v>121</v>
      </c>
      <c r="I1169" s="37" t="s">
        <v>67</v>
      </c>
      <c r="J1169" t="s">
        <v>4790</v>
      </c>
      <c r="K1169" t="s">
        <v>40</v>
      </c>
      <c r="L1169" s="70" t="s">
        <v>21</v>
      </c>
      <c r="M1169" s="70" t="s">
        <v>3948</v>
      </c>
      <c r="N1169" s="37" t="s">
        <v>67</v>
      </c>
      <c r="O1169" s="37" t="s">
        <v>67</v>
      </c>
      <c r="P1169" s="37" t="s">
        <v>3757</v>
      </c>
      <c r="Q1169" s="75" t="s">
        <v>1492</v>
      </c>
      <c r="R1169" t="s">
        <v>207</v>
      </c>
      <c r="S1169" s="38">
        <v>324</v>
      </c>
      <c r="T1169">
        <v>1</v>
      </c>
      <c r="U1169">
        <v>0</v>
      </c>
      <c r="V1169" s="43">
        <f>SUMIF(ResumenCotizacion!$C:$C,E1169,ResumenCotizacion!$P:$P)</f>
        <v>0</v>
      </c>
      <c r="W1169" s="68">
        <f>IF(H1169="USD",S1169*SolCotizacion!$J$18,S1169)</f>
        <v>1271210.76</v>
      </c>
      <c r="X1169" s="3">
        <f>ROUND(W1169/(1-VLOOKUP("Total porcentaje:",ResumenCotizacion!$F:$H,3,0)),2)</f>
        <v>1381750.83</v>
      </c>
      <c r="Y1169" s="3">
        <f t="shared" si="75"/>
        <v>0</v>
      </c>
    </row>
    <row r="1170" spans="1:25" ht="14.25" x14ac:dyDescent="0.2">
      <c r="A1170" s="18" t="str">
        <f t="shared" si="72"/>
        <v>Catalogo principalOPEN VALUE - CSP GOBIERNO125-00526</v>
      </c>
      <c r="B1170" s="18" t="str">
        <f t="shared" si="73"/>
        <v>125-00526OPEN VALUE - CSP GOBIERNO</v>
      </c>
      <c r="C1170" s="18"/>
      <c r="D1170" t="s">
        <v>122</v>
      </c>
      <c r="E1170" t="s">
        <v>1493</v>
      </c>
      <c r="F1170" t="s">
        <v>2769</v>
      </c>
      <c r="G1170" s="18" t="str">
        <f t="shared" si="74"/>
        <v>Catalogo principal</v>
      </c>
      <c r="H1170" s="43" t="s">
        <v>121</v>
      </c>
      <c r="I1170" s="37" t="s">
        <v>67</v>
      </c>
      <c r="J1170" t="s">
        <v>4791</v>
      </c>
      <c r="K1170" t="s">
        <v>40</v>
      </c>
      <c r="L1170" s="70" t="s">
        <v>21</v>
      </c>
      <c r="M1170" s="70" t="s">
        <v>3946</v>
      </c>
      <c r="N1170" s="37" t="s">
        <v>67</v>
      </c>
      <c r="O1170" s="37" t="s">
        <v>67</v>
      </c>
      <c r="P1170" s="37" t="s">
        <v>3757</v>
      </c>
      <c r="Q1170" s="75" t="s">
        <v>1493</v>
      </c>
      <c r="R1170" t="s">
        <v>207</v>
      </c>
      <c r="S1170" s="38">
        <v>750</v>
      </c>
      <c r="T1170">
        <v>1</v>
      </c>
      <c r="U1170">
        <v>0</v>
      </c>
      <c r="V1170" s="43">
        <f>SUMIF(ResumenCotizacion!$C:$C,E1170,ResumenCotizacion!$P:$P)</f>
        <v>0</v>
      </c>
      <c r="W1170" s="68">
        <f>IF(H1170="USD",S1170*SolCotizacion!$J$18,S1170)</f>
        <v>2942617.5</v>
      </c>
      <c r="X1170" s="3">
        <f>ROUND(W1170/(1-VLOOKUP("Total porcentaje:",ResumenCotizacion!$F:$H,3,0)),2)</f>
        <v>3198497.28</v>
      </c>
      <c r="Y1170" s="3">
        <f t="shared" si="75"/>
        <v>0</v>
      </c>
    </row>
    <row r="1171" spans="1:25" ht="14.25" x14ac:dyDescent="0.2">
      <c r="A1171" s="18" t="str">
        <f t="shared" si="72"/>
        <v>Catalogo principalOPEN VALUE - CSP GOBIERNO126-01019</v>
      </c>
      <c r="B1171" s="18" t="str">
        <f t="shared" si="73"/>
        <v>126-01019OPEN VALUE - CSP GOBIERNO</v>
      </c>
      <c r="C1171" s="18"/>
      <c r="D1171" t="s">
        <v>122</v>
      </c>
      <c r="E1171" t="s">
        <v>1494</v>
      </c>
      <c r="F1171" t="s">
        <v>2769</v>
      </c>
      <c r="G1171" s="18" t="str">
        <f t="shared" si="74"/>
        <v>Catalogo principal</v>
      </c>
      <c r="H1171" s="43" t="s">
        <v>121</v>
      </c>
      <c r="I1171" s="37" t="s">
        <v>67</v>
      </c>
      <c r="J1171" t="s">
        <v>4792</v>
      </c>
      <c r="K1171" t="s">
        <v>40</v>
      </c>
      <c r="L1171" s="70" t="s">
        <v>21</v>
      </c>
      <c r="M1171" s="70" t="s">
        <v>3948</v>
      </c>
      <c r="N1171" s="37" t="s">
        <v>67</v>
      </c>
      <c r="O1171" s="37" t="s">
        <v>67</v>
      </c>
      <c r="P1171" s="37" t="s">
        <v>3757</v>
      </c>
      <c r="Q1171" s="75" t="s">
        <v>1494</v>
      </c>
      <c r="R1171" t="s">
        <v>207</v>
      </c>
      <c r="S1171" s="38">
        <v>324</v>
      </c>
      <c r="T1171">
        <v>1</v>
      </c>
      <c r="U1171">
        <v>0</v>
      </c>
      <c r="V1171" s="43">
        <f>SUMIF(ResumenCotizacion!$C:$C,E1171,ResumenCotizacion!$P:$P)</f>
        <v>0</v>
      </c>
      <c r="W1171" s="68">
        <f>IF(H1171="USD",S1171*SolCotizacion!$J$18,S1171)</f>
        <v>1271210.76</v>
      </c>
      <c r="X1171" s="3">
        <f>ROUND(W1171/(1-VLOOKUP("Total porcentaje:",ResumenCotizacion!$F:$H,3,0)),2)</f>
        <v>1381750.83</v>
      </c>
      <c r="Y1171" s="3">
        <f t="shared" si="75"/>
        <v>0</v>
      </c>
    </row>
    <row r="1172" spans="1:25" ht="14.25" x14ac:dyDescent="0.2">
      <c r="A1172" s="18" t="str">
        <f t="shared" si="72"/>
        <v>Catalogo principalOPEN VALUE - CSP GOBIERNO126-01020</v>
      </c>
      <c r="B1172" s="18" t="str">
        <f t="shared" si="73"/>
        <v>126-01020OPEN VALUE - CSP GOBIERNO</v>
      </c>
      <c r="C1172" s="18"/>
      <c r="D1172" t="s">
        <v>122</v>
      </c>
      <c r="E1172" t="s">
        <v>1495</v>
      </c>
      <c r="F1172" t="s">
        <v>2769</v>
      </c>
      <c r="G1172" s="18" t="str">
        <f t="shared" si="74"/>
        <v>Catalogo principal</v>
      </c>
      <c r="H1172" s="43" t="s">
        <v>121</v>
      </c>
      <c r="I1172" s="37" t="s">
        <v>67</v>
      </c>
      <c r="J1172" t="s">
        <v>4793</v>
      </c>
      <c r="K1172" t="s">
        <v>40</v>
      </c>
      <c r="L1172" s="70" t="s">
        <v>21</v>
      </c>
      <c r="M1172" s="70" t="s">
        <v>3946</v>
      </c>
      <c r="N1172" s="37" t="s">
        <v>67</v>
      </c>
      <c r="O1172" s="37" t="s">
        <v>67</v>
      </c>
      <c r="P1172" s="37" t="s">
        <v>3757</v>
      </c>
      <c r="Q1172" s="75" t="s">
        <v>1495</v>
      </c>
      <c r="R1172" t="s">
        <v>207</v>
      </c>
      <c r="S1172" s="38">
        <v>750</v>
      </c>
      <c r="T1172">
        <v>1</v>
      </c>
      <c r="U1172">
        <v>0</v>
      </c>
      <c r="V1172" s="43">
        <f>SUMIF(ResumenCotizacion!$C:$C,E1172,ResumenCotizacion!$P:$P)</f>
        <v>0</v>
      </c>
      <c r="W1172" s="68">
        <f>IF(H1172="USD",S1172*SolCotizacion!$J$18,S1172)</f>
        <v>2942617.5</v>
      </c>
      <c r="X1172" s="3">
        <f>ROUND(W1172/(1-VLOOKUP("Total porcentaje:",ResumenCotizacion!$F:$H,3,0)),2)</f>
        <v>3198497.28</v>
      </c>
      <c r="Y1172" s="3">
        <f t="shared" si="75"/>
        <v>0</v>
      </c>
    </row>
    <row r="1173" spans="1:25" ht="14.25" x14ac:dyDescent="0.2">
      <c r="A1173" s="18" t="str">
        <f t="shared" si="72"/>
        <v>Catalogo principalOPEN VALUE - CSP GOBIERNO126-01021</v>
      </c>
      <c r="B1173" s="18" t="str">
        <f t="shared" si="73"/>
        <v>126-01021OPEN VALUE - CSP GOBIERNO</v>
      </c>
      <c r="C1173" s="18"/>
      <c r="D1173" t="s">
        <v>122</v>
      </c>
      <c r="E1173" t="s">
        <v>1496</v>
      </c>
      <c r="F1173" t="s">
        <v>2769</v>
      </c>
      <c r="G1173" s="18" t="str">
        <f t="shared" si="74"/>
        <v>Catalogo principal</v>
      </c>
      <c r="H1173" s="43" t="s">
        <v>121</v>
      </c>
      <c r="I1173" s="37" t="s">
        <v>67</v>
      </c>
      <c r="J1173" t="s">
        <v>4794</v>
      </c>
      <c r="K1173" t="s">
        <v>40</v>
      </c>
      <c r="L1173" s="70" t="s">
        <v>21</v>
      </c>
      <c r="M1173" s="70" t="s">
        <v>3948</v>
      </c>
      <c r="N1173" s="37" t="s">
        <v>67</v>
      </c>
      <c r="O1173" s="37" t="s">
        <v>67</v>
      </c>
      <c r="P1173" s="37" t="s">
        <v>3757</v>
      </c>
      <c r="Q1173" s="75" t="s">
        <v>1496</v>
      </c>
      <c r="R1173" t="s">
        <v>207</v>
      </c>
      <c r="S1173" s="38">
        <v>372</v>
      </c>
      <c r="T1173">
        <v>1</v>
      </c>
      <c r="U1173">
        <v>0</v>
      </c>
      <c r="V1173" s="43">
        <f>SUMIF(ResumenCotizacion!$C:$C,E1173,ResumenCotizacion!$P:$P)</f>
        <v>0</v>
      </c>
      <c r="W1173" s="68">
        <f>IF(H1173="USD",S1173*SolCotizacion!$J$18,S1173)</f>
        <v>1459538.28</v>
      </c>
      <c r="X1173" s="3">
        <f>ROUND(W1173/(1-VLOOKUP("Total porcentaje:",ResumenCotizacion!$F:$H,3,0)),2)</f>
        <v>1586454.65</v>
      </c>
      <c r="Y1173" s="3">
        <f t="shared" si="75"/>
        <v>0</v>
      </c>
    </row>
    <row r="1174" spans="1:25" ht="14.25" x14ac:dyDescent="0.2">
      <c r="A1174" s="18" t="str">
        <f t="shared" si="72"/>
        <v>Catalogo principalOPEN VALUE - CSP GOBIERNO126-01022</v>
      </c>
      <c r="B1174" s="18" t="str">
        <f t="shared" si="73"/>
        <v>126-01022OPEN VALUE - CSP GOBIERNO</v>
      </c>
      <c r="C1174" s="18"/>
      <c r="D1174" t="s">
        <v>122</v>
      </c>
      <c r="E1174" t="s">
        <v>1497</v>
      </c>
      <c r="F1174" t="s">
        <v>2769</v>
      </c>
      <c r="G1174" s="18" t="str">
        <f t="shared" si="74"/>
        <v>Catalogo principal</v>
      </c>
      <c r="H1174" s="43" t="s">
        <v>121</v>
      </c>
      <c r="I1174" s="37" t="s">
        <v>67</v>
      </c>
      <c r="J1174" t="s">
        <v>4795</v>
      </c>
      <c r="K1174" t="s">
        <v>40</v>
      </c>
      <c r="L1174" s="70" t="s">
        <v>21</v>
      </c>
      <c r="M1174" s="70" t="s">
        <v>3946</v>
      </c>
      <c r="N1174" s="37" t="s">
        <v>67</v>
      </c>
      <c r="O1174" s="37" t="s">
        <v>67</v>
      </c>
      <c r="P1174" s="37" t="s">
        <v>3757</v>
      </c>
      <c r="Q1174" s="75" t="s">
        <v>1497</v>
      </c>
      <c r="R1174" t="s">
        <v>207</v>
      </c>
      <c r="S1174" s="38">
        <v>864</v>
      </c>
      <c r="T1174">
        <v>1</v>
      </c>
      <c r="U1174">
        <v>0</v>
      </c>
      <c r="V1174" s="43">
        <f>SUMIF(ResumenCotizacion!$C:$C,E1174,ResumenCotizacion!$P:$P)</f>
        <v>0</v>
      </c>
      <c r="W1174" s="68">
        <f>IF(H1174="USD",S1174*SolCotizacion!$J$18,S1174)</f>
        <v>3389895.36</v>
      </c>
      <c r="X1174" s="3">
        <f>ROUND(W1174/(1-VLOOKUP("Total porcentaje:",ResumenCotizacion!$F:$H,3,0)),2)</f>
        <v>3684668.87</v>
      </c>
      <c r="Y1174" s="3">
        <f t="shared" si="75"/>
        <v>0</v>
      </c>
    </row>
    <row r="1175" spans="1:25" ht="14.25" x14ac:dyDescent="0.2">
      <c r="A1175" s="18" t="str">
        <f t="shared" si="72"/>
        <v>Catalogo principalOPEN VALUE - CSP GOBIERNO228-07278</v>
      </c>
      <c r="B1175" s="18" t="str">
        <f t="shared" si="73"/>
        <v>228-07278OPEN VALUE - CSP GOBIERNO</v>
      </c>
      <c r="C1175" s="18"/>
      <c r="D1175" t="s">
        <v>122</v>
      </c>
      <c r="E1175" t="s">
        <v>1498</v>
      </c>
      <c r="F1175" t="s">
        <v>2769</v>
      </c>
      <c r="G1175" s="18" t="str">
        <f t="shared" si="74"/>
        <v>Catalogo principal</v>
      </c>
      <c r="H1175" s="43" t="s">
        <v>121</v>
      </c>
      <c r="I1175" s="37" t="s">
        <v>67</v>
      </c>
      <c r="J1175" t="s">
        <v>4796</v>
      </c>
      <c r="K1175" t="s">
        <v>40</v>
      </c>
      <c r="L1175" s="70" t="s">
        <v>21</v>
      </c>
      <c r="M1175" s="70" t="s">
        <v>3948</v>
      </c>
      <c r="N1175" s="37" t="s">
        <v>67</v>
      </c>
      <c r="O1175" s="37" t="s">
        <v>67</v>
      </c>
      <c r="P1175" s="37" t="s">
        <v>3757</v>
      </c>
      <c r="Q1175" s="75" t="s">
        <v>1498</v>
      </c>
      <c r="R1175" t="s">
        <v>207</v>
      </c>
      <c r="S1175" s="38">
        <v>942</v>
      </c>
      <c r="T1175">
        <v>1</v>
      </c>
      <c r="U1175">
        <v>0</v>
      </c>
      <c r="V1175" s="43">
        <f>SUMIF(ResumenCotizacion!$C:$C,E1175,ResumenCotizacion!$P:$P)</f>
        <v>0</v>
      </c>
      <c r="W1175" s="68">
        <f>IF(H1175="USD",S1175*SolCotizacion!$J$18,S1175)</f>
        <v>3695927.5799999996</v>
      </c>
      <c r="X1175" s="3">
        <f>ROUND(W1175/(1-VLOOKUP("Total porcentaje:",ResumenCotizacion!$F:$H,3,0)),2)</f>
        <v>4017312.59</v>
      </c>
      <c r="Y1175" s="3">
        <f t="shared" si="75"/>
        <v>0</v>
      </c>
    </row>
    <row r="1176" spans="1:25" ht="14.25" x14ac:dyDescent="0.2">
      <c r="A1176" s="18" t="str">
        <f t="shared" si="72"/>
        <v>Catalogo principalOPEN VALUE - CSP GOBIERNO228-07285</v>
      </c>
      <c r="B1176" s="18" t="str">
        <f t="shared" si="73"/>
        <v>228-07285OPEN VALUE - CSP GOBIERNO</v>
      </c>
      <c r="C1176" s="18"/>
      <c r="D1176" t="s">
        <v>122</v>
      </c>
      <c r="E1176" t="s">
        <v>1499</v>
      </c>
      <c r="F1176" t="s">
        <v>2769</v>
      </c>
      <c r="G1176" s="18" t="str">
        <f t="shared" si="74"/>
        <v>Catalogo principal</v>
      </c>
      <c r="H1176" s="43" t="s">
        <v>121</v>
      </c>
      <c r="I1176" s="37" t="s">
        <v>67</v>
      </c>
      <c r="J1176" t="s">
        <v>4797</v>
      </c>
      <c r="K1176" t="s">
        <v>40</v>
      </c>
      <c r="L1176" s="70" t="s">
        <v>21</v>
      </c>
      <c r="M1176" s="70" t="s">
        <v>3946</v>
      </c>
      <c r="N1176" s="37" t="s">
        <v>67</v>
      </c>
      <c r="O1176" s="37" t="s">
        <v>67</v>
      </c>
      <c r="P1176" s="37" t="s">
        <v>3757</v>
      </c>
      <c r="Q1176" s="75" t="s">
        <v>1499</v>
      </c>
      <c r="R1176" t="s">
        <v>207</v>
      </c>
      <c r="S1176" s="38">
        <v>2199</v>
      </c>
      <c r="T1176">
        <v>1</v>
      </c>
      <c r="U1176">
        <v>0</v>
      </c>
      <c r="V1176" s="43">
        <f>SUMIF(ResumenCotizacion!$C:$C,E1176,ResumenCotizacion!$P:$P)</f>
        <v>0</v>
      </c>
      <c r="W1176" s="68">
        <f>IF(H1176="USD",S1176*SolCotizacion!$J$18,S1176)</f>
        <v>8627754.5099999998</v>
      </c>
      <c r="X1176" s="3">
        <f>ROUND(W1176/(1-VLOOKUP("Total porcentaje:",ResumenCotizacion!$F:$H,3,0)),2)</f>
        <v>9377994.0299999993</v>
      </c>
      <c r="Y1176" s="3">
        <f t="shared" si="75"/>
        <v>0</v>
      </c>
    </row>
    <row r="1177" spans="1:25" ht="14.25" x14ac:dyDescent="0.2">
      <c r="A1177" s="18" t="str">
        <f t="shared" si="72"/>
        <v>Catalogo principalOPEN VALUE - CSP GOBIERNO2PM-00005</v>
      </c>
      <c r="B1177" s="18" t="str">
        <f t="shared" si="73"/>
        <v>2PM-00005OPEN VALUE - CSP GOBIERNO</v>
      </c>
      <c r="C1177" s="18"/>
      <c r="D1177" t="s">
        <v>122</v>
      </c>
      <c r="E1177" t="s">
        <v>1500</v>
      </c>
      <c r="F1177" t="s">
        <v>2769</v>
      </c>
      <c r="G1177" s="18" t="str">
        <f t="shared" si="74"/>
        <v>Catalogo principal</v>
      </c>
      <c r="H1177" s="43" t="s">
        <v>121</v>
      </c>
      <c r="I1177" s="37" t="s">
        <v>67</v>
      </c>
      <c r="J1177" t="s">
        <v>4798</v>
      </c>
      <c r="K1177" t="s">
        <v>40</v>
      </c>
      <c r="L1177" s="70" t="s">
        <v>21</v>
      </c>
      <c r="M1177" s="70" t="s">
        <v>3966</v>
      </c>
      <c r="N1177" s="37" t="s">
        <v>67</v>
      </c>
      <c r="O1177" s="37" t="s">
        <v>67</v>
      </c>
      <c r="P1177" s="37" t="s">
        <v>3757</v>
      </c>
      <c r="Q1177" s="75" t="s">
        <v>1500</v>
      </c>
      <c r="R1177" t="s">
        <v>3691</v>
      </c>
      <c r="S1177" s="38">
        <v>3.5</v>
      </c>
      <c r="T1177">
        <v>1</v>
      </c>
      <c r="U1177">
        <v>0</v>
      </c>
      <c r="V1177" s="43">
        <f>SUMIF(ResumenCotizacion!$C:$C,E1177,ResumenCotizacion!$P:$P)</f>
        <v>0</v>
      </c>
      <c r="W1177" s="68">
        <f>IF(H1177="USD",S1177*SolCotizacion!$J$18,S1177)</f>
        <v>13732.215</v>
      </c>
      <c r="X1177" s="3">
        <f>ROUND(W1177/(1-VLOOKUP("Total porcentaje:",ResumenCotizacion!$F:$H,3,0)),2)</f>
        <v>14926.32</v>
      </c>
      <c r="Y1177" s="3">
        <f t="shared" si="75"/>
        <v>0</v>
      </c>
    </row>
    <row r="1178" spans="1:25" ht="14.25" x14ac:dyDescent="0.2">
      <c r="A1178" s="18" t="str">
        <f t="shared" si="72"/>
        <v>Catalogo principalOPEN VALUE - CSP GOBIERNO312-03709</v>
      </c>
      <c r="B1178" s="18" t="str">
        <f t="shared" si="73"/>
        <v>312-03709OPEN VALUE - CSP GOBIERNO</v>
      </c>
      <c r="C1178" s="18"/>
      <c r="D1178" t="s">
        <v>122</v>
      </c>
      <c r="E1178" t="s">
        <v>1501</v>
      </c>
      <c r="F1178" t="s">
        <v>2769</v>
      </c>
      <c r="G1178" s="18" t="str">
        <f t="shared" si="74"/>
        <v>Catalogo principal</v>
      </c>
      <c r="H1178" s="43" t="s">
        <v>121</v>
      </c>
      <c r="I1178" s="37" t="s">
        <v>67</v>
      </c>
      <c r="J1178" t="s">
        <v>4799</v>
      </c>
      <c r="K1178" t="s">
        <v>40</v>
      </c>
      <c r="L1178" s="70" t="s">
        <v>21</v>
      </c>
      <c r="M1178" s="70" t="s">
        <v>3946</v>
      </c>
      <c r="N1178" s="37" t="s">
        <v>67</v>
      </c>
      <c r="O1178" s="37" t="s">
        <v>67</v>
      </c>
      <c r="P1178" s="37" t="s">
        <v>3757</v>
      </c>
      <c r="Q1178" s="75" t="s">
        <v>1501</v>
      </c>
      <c r="R1178" t="s">
        <v>207</v>
      </c>
      <c r="S1178" s="38">
        <v>1632</v>
      </c>
      <c r="T1178">
        <v>1</v>
      </c>
      <c r="U1178">
        <v>0</v>
      </c>
      <c r="V1178" s="43">
        <f>SUMIF(ResumenCotizacion!$C:$C,E1178,ResumenCotizacion!$P:$P)</f>
        <v>0</v>
      </c>
      <c r="W1178" s="68">
        <f>IF(H1178="USD",S1178*SolCotizacion!$J$18,S1178)</f>
        <v>6403135.6799999997</v>
      </c>
      <c r="X1178" s="3">
        <f>ROUND(W1178/(1-VLOOKUP("Total porcentaje:",ResumenCotizacion!$F:$H,3,0)),2)</f>
        <v>6959930.0899999999</v>
      </c>
      <c r="Y1178" s="3">
        <f t="shared" si="75"/>
        <v>0</v>
      </c>
    </row>
    <row r="1179" spans="1:25" ht="14.25" x14ac:dyDescent="0.2">
      <c r="A1179" s="18" t="str">
        <f t="shared" si="72"/>
        <v>Catalogo principalOPEN VALUE - CSP GOBIERNO312-03716</v>
      </c>
      <c r="B1179" s="18" t="str">
        <f t="shared" si="73"/>
        <v>312-03716OPEN VALUE - CSP GOBIERNO</v>
      </c>
      <c r="C1179" s="18"/>
      <c r="D1179" t="s">
        <v>122</v>
      </c>
      <c r="E1179" t="s">
        <v>1502</v>
      </c>
      <c r="F1179" t="s">
        <v>2769</v>
      </c>
      <c r="G1179" s="18" t="str">
        <f t="shared" si="74"/>
        <v>Catalogo principal</v>
      </c>
      <c r="H1179" s="43" t="s">
        <v>121</v>
      </c>
      <c r="I1179" s="37" t="s">
        <v>67</v>
      </c>
      <c r="J1179" t="s">
        <v>4800</v>
      </c>
      <c r="K1179" t="s">
        <v>40</v>
      </c>
      <c r="L1179" s="70" t="s">
        <v>21</v>
      </c>
      <c r="M1179" s="70" t="s">
        <v>3948</v>
      </c>
      <c r="N1179" s="37" t="s">
        <v>67</v>
      </c>
      <c r="O1179" s="37" t="s">
        <v>67</v>
      </c>
      <c r="P1179" s="37" t="s">
        <v>3757</v>
      </c>
      <c r="Q1179" s="75" t="s">
        <v>1502</v>
      </c>
      <c r="R1179" t="s">
        <v>207</v>
      </c>
      <c r="S1179" s="38">
        <v>702</v>
      </c>
      <c r="T1179">
        <v>1</v>
      </c>
      <c r="U1179">
        <v>0</v>
      </c>
      <c r="V1179" s="43">
        <f>SUMIF(ResumenCotizacion!$C:$C,E1179,ResumenCotizacion!$P:$P)</f>
        <v>0</v>
      </c>
      <c r="W1179" s="68">
        <f>IF(H1179="USD",S1179*SolCotizacion!$J$18,S1179)</f>
        <v>2754289.98</v>
      </c>
      <c r="X1179" s="3">
        <f>ROUND(W1179/(1-VLOOKUP("Total porcentaje:",ResumenCotizacion!$F:$H,3,0)),2)</f>
        <v>2993793.46</v>
      </c>
      <c r="Y1179" s="3">
        <f t="shared" si="75"/>
        <v>0</v>
      </c>
    </row>
    <row r="1180" spans="1:25" ht="14.25" x14ac:dyDescent="0.2">
      <c r="A1180" s="18" t="str">
        <f t="shared" si="72"/>
        <v>Catalogo principalOPEN VALUE - CSP GOBIERNO359-04608</v>
      </c>
      <c r="B1180" s="18" t="str">
        <f t="shared" si="73"/>
        <v>359-04608OPEN VALUE - CSP GOBIERNO</v>
      </c>
      <c r="C1180" s="18"/>
      <c r="D1180" t="s">
        <v>122</v>
      </c>
      <c r="E1180" t="s">
        <v>1503</v>
      </c>
      <c r="F1180" t="s">
        <v>2769</v>
      </c>
      <c r="G1180" s="18" t="str">
        <f t="shared" si="74"/>
        <v>Catalogo principal</v>
      </c>
      <c r="H1180" s="43" t="s">
        <v>121</v>
      </c>
      <c r="I1180" s="37" t="s">
        <v>67</v>
      </c>
      <c r="J1180" t="s">
        <v>4801</v>
      </c>
      <c r="K1180" t="s">
        <v>40</v>
      </c>
      <c r="L1180" s="70" t="s">
        <v>21</v>
      </c>
      <c r="M1180" s="70" t="s">
        <v>3946</v>
      </c>
      <c r="N1180" s="37" t="s">
        <v>67</v>
      </c>
      <c r="O1180" s="37" t="s">
        <v>67</v>
      </c>
      <c r="P1180" s="37" t="s">
        <v>3757</v>
      </c>
      <c r="Q1180" s="75" t="s">
        <v>1503</v>
      </c>
      <c r="R1180" t="s">
        <v>207</v>
      </c>
      <c r="S1180" s="38">
        <v>513</v>
      </c>
      <c r="T1180">
        <v>1</v>
      </c>
      <c r="U1180">
        <v>0</v>
      </c>
      <c r="V1180" s="43">
        <f>SUMIF(ResumenCotizacion!$C:$C,E1180,ResumenCotizacion!$P:$P)</f>
        <v>0</v>
      </c>
      <c r="W1180" s="68">
        <f>IF(H1180="USD",S1180*SolCotizacion!$J$18,S1180)</f>
        <v>2012750.3699999999</v>
      </c>
      <c r="X1180" s="3">
        <f>ROUND(W1180/(1-VLOOKUP("Total porcentaje:",ResumenCotizacion!$F:$H,3,0)),2)</f>
        <v>2187772.14</v>
      </c>
      <c r="Y1180" s="3">
        <f t="shared" si="75"/>
        <v>0</v>
      </c>
    </row>
    <row r="1181" spans="1:25" ht="14.25" x14ac:dyDescent="0.2">
      <c r="A1181" s="18" t="str">
        <f t="shared" si="72"/>
        <v>Catalogo principalOPEN VALUE - CSP GOBIERNO359-04613</v>
      </c>
      <c r="B1181" s="18" t="str">
        <f t="shared" si="73"/>
        <v>359-04613OPEN VALUE - CSP GOBIERNO</v>
      </c>
      <c r="C1181" s="18"/>
      <c r="D1181" t="s">
        <v>122</v>
      </c>
      <c r="E1181" t="s">
        <v>1504</v>
      </c>
      <c r="F1181" t="s">
        <v>2769</v>
      </c>
      <c r="G1181" s="18" t="str">
        <f t="shared" si="74"/>
        <v>Catalogo principal</v>
      </c>
      <c r="H1181" s="43" t="s">
        <v>121</v>
      </c>
      <c r="I1181" s="37" t="s">
        <v>67</v>
      </c>
      <c r="J1181" t="s">
        <v>4802</v>
      </c>
      <c r="K1181" t="s">
        <v>40</v>
      </c>
      <c r="L1181" s="70" t="s">
        <v>21</v>
      </c>
      <c r="M1181" s="70" t="s">
        <v>3946</v>
      </c>
      <c r="N1181" s="37" t="s">
        <v>67</v>
      </c>
      <c r="O1181" s="37" t="s">
        <v>67</v>
      </c>
      <c r="P1181" s="37" t="s">
        <v>3757</v>
      </c>
      <c r="Q1181" s="75" t="s">
        <v>1504</v>
      </c>
      <c r="R1181" t="s">
        <v>207</v>
      </c>
      <c r="S1181" s="38">
        <v>513</v>
      </c>
      <c r="T1181">
        <v>1</v>
      </c>
      <c r="U1181">
        <v>0</v>
      </c>
      <c r="V1181" s="43">
        <f>SUMIF(ResumenCotizacion!$C:$C,E1181,ResumenCotizacion!$P:$P)</f>
        <v>0</v>
      </c>
      <c r="W1181" s="68">
        <f>IF(H1181="USD",S1181*SolCotizacion!$J$18,S1181)</f>
        <v>2012750.3699999999</v>
      </c>
      <c r="X1181" s="3">
        <f>ROUND(W1181/(1-VLOOKUP("Total porcentaje:",ResumenCotizacion!$F:$H,3,0)),2)</f>
        <v>2187772.14</v>
      </c>
      <c r="Y1181" s="3">
        <f t="shared" si="75"/>
        <v>0</v>
      </c>
    </row>
    <row r="1182" spans="1:25" ht="14.25" x14ac:dyDescent="0.2">
      <c r="A1182" s="18" t="str">
        <f t="shared" si="72"/>
        <v>Catalogo principalOPEN VALUE - CSP GOBIERNO359-04620</v>
      </c>
      <c r="B1182" s="18" t="str">
        <f t="shared" si="73"/>
        <v>359-04620OPEN VALUE - CSP GOBIERNO</v>
      </c>
      <c r="C1182" s="18"/>
      <c r="D1182" t="s">
        <v>122</v>
      </c>
      <c r="E1182" t="s">
        <v>1505</v>
      </c>
      <c r="F1182" t="s">
        <v>2769</v>
      </c>
      <c r="G1182" s="18" t="str">
        <f t="shared" si="74"/>
        <v>Catalogo principal</v>
      </c>
      <c r="H1182" s="43" t="s">
        <v>121</v>
      </c>
      <c r="I1182" s="37" t="s">
        <v>67</v>
      </c>
      <c r="J1182" t="s">
        <v>4803</v>
      </c>
      <c r="K1182" t="s">
        <v>40</v>
      </c>
      <c r="L1182" s="70" t="s">
        <v>21</v>
      </c>
      <c r="M1182" s="70" t="s">
        <v>3948</v>
      </c>
      <c r="N1182" s="37" t="s">
        <v>67</v>
      </c>
      <c r="O1182" s="37" t="s">
        <v>67</v>
      </c>
      <c r="P1182" s="37" t="s">
        <v>3757</v>
      </c>
      <c r="Q1182" s="75" t="s">
        <v>1505</v>
      </c>
      <c r="R1182" t="s">
        <v>207</v>
      </c>
      <c r="S1182" s="38">
        <v>222</v>
      </c>
      <c r="T1182">
        <v>1</v>
      </c>
      <c r="U1182">
        <v>0</v>
      </c>
      <c r="V1182" s="43">
        <f>SUMIF(ResumenCotizacion!$C:$C,E1182,ResumenCotizacion!$P:$P)</f>
        <v>0</v>
      </c>
      <c r="W1182" s="68">
        <f>IF(H1182="USD",S1182*SolCotizacion!$J$18,S1182)</f>
        <v>871014.77999999991</v>
      </c>
      <c r="X1182" s="3">
        <f>ROUND(W1182/(1-VLOOKUP("Total porcentaje:",ResumenCotizacion!$F:$H,3,0)),2)</f>
        <v>946755.2</v>
      </c>
      <c r="Y1182" s="3">
        <f t="shared" si="75"/>
        <v>0</v>
      </c>
    </row>
    <row r="1183" spans="1:25" ht="14.25" x14ac:dyDescent="0.2">
      <c r="A1183" s="18" t="str">
        <f t="shared" si="72"/>
        <v>Catalogo principalOPEN VALUE - CSP GOBIERNO359-04625</v>
      </c>
      <c r="B1183" s="18" t="str">
        <f t="shared" si="73"/>
        <v>359-04625OPEN VALUE - CSP GOBIERNO</v>
      </c>
      <c r="C1183" s="18"/>
      <c r="D1183" t="s">
        <v>122</v>
      </c>
      <c r="E1183" t="s">
        <v>1506</v>
      </c>
      <c r="F1183" t="s">
        <v>2769</v>
      </c>
      <c r="G1183" s="18" t="str">
        <f t="shared" si="74"/>
        <v>Catalogo principal</v>
      </c>
      <c r="H1183" s="43" t="s">
        <v>121</v>
      </c>
      <c r="I1183" s="37" t="s">
        <v>67</v>
      </c>
      <c r="J1183" t="s">
        <v>4804</v>
      </c>
      <c r="K1183" t="s">
        <v>40</v>
      </c>
      <c r="L1183" s="70" t="s">
        <v>21</v>
      </c>
      <c r="M1183" s="70" t="s">
        <v>3948</v>
      </c>
      <c r="N1183" s="37" t="s">
        <v>67</v>
      </c>
      <c r="O1183" s="37" t="s">
        <v>67</v>
      </c>
      <c r="P1183" s="37" t="s">
        <v>3757</v>
      </c>
      <c r="Q1183" s="75" t="s">
        <v>1506</v>
      </c>
      <c r="R1183" t="s">
        <v>207</v>
      </c>
      <c r="S1183" s="38">
        <v>222</v>
      </c>
      <c r="T1183">
        <v>1</v>
      </c>
      <c r="U1183">
        <v>0</v>
      </c>
      <c r="V1183" s="43">
        <f>SUMIF(ResumenCotizacion!$C:$C,E1183,ResumenCotizacion!$P:$P)</f>
        <v>0</v>
      </c>
      <c r="W1183" s="68">
        <f>IF(H1183="USD",S1183*SolCotizacion!$J$18,S1183)</f>
        <v>871014.77999999991</v>
      </c>
      <c r="X1183" s="3">
        <f>ROUND(W1183/(1-VLOOKUP("Total porcentaje:",ResumenCotizacion!$F:$H,3,0)),2)</f>
        <v>946755.2</v>
      </c>
      <c r="Y1183" s="3">
        <f t="shared" si="75"/>
        <v>0</v>
      </c>
    </row>
    <row r="1184" spans="1:25" ht="14.25" x14ac:dyDescent="0.2">
      <c r="A1184" s="18" t="str">
        <f t="shared" si="72"/>
        <v>Catalogo principalOPEN VALUE - CSP GOBIERNO381-03621</v>
      </c>
      <c r="B1184" s="18" t="str">
        <f t="shared" si="73"/>
        <v>381-03621OPEN VALUE - CSP GOBIERNO</v>
      </c>
      <c r="C1184" s="18"/>
      <c r="D1184" t="s">
        <v>122</v>
      </c>
      <c r="E1184" t="s">
        <v>1507</v>
      </c>
      <c r="F1184" t="s">
        <v>2769</v>
      </c>
      <c r="G1184" s="18" t="str">
        <f t="shared" si="74"/>
        <v>Catalogo principal</v>
      </c>
      <c r="H1184" s="43" t="s">
        <v>121</v>
      </c>
      <c r="I1184" s="37" t="s">
        <v>67</v>
      </c>
      <c r="J1184" t="s">
        <v>4805</v>
      </c>
      <c r="K1184" t="s">
        <v>40</v>
      </c>
      <c r="L1184" s="70" t="s">
        <v>21</v>
      </c>
      <c r="M1184" s="70" t="s">
        <v>3946</v>
      </c>
      <c r="N1184" s="37" t="s">
        <v>67</v>
      </c>
      <c r="O1184" s="37" t="s">
        <v>67</v>
      </c>
      <c r="P1184" s="37" t="s">
        <v>3757</v>
      </c>
      <c r="Q1184" s="75" t="s">
        <v>1507</v>
      </c>
      <c r="R1184" t="s">
        <v>207</v>
      </c>
      <c r="S1184" s="38">
        <v>156</v>
      </c>
      <c r="T1184">
        <v>1</v>
      </c>
      <c r="U1184">
        <v>0</v>
      </c>
      <c r="V1184" s="43">
        <f>SUMIF(ResumenCotizacion!$C:$C,E1184,ResumenCotizacion!$P:$P)</f>
        <v>0</v>
      </c>
      <c r="W1184" s="68">
        <f>IF(H1184="USD",S1184*SolCotizacion!$J$18,S1184)</f>
        <v>612064.43999999994</v>
      </c>
      <c r="X1184" s="3">
        <f>ROUND(W1184/(1-VLOOKUP("Total porcentaje:",ResumenCotizacion!$F:$H,3,0)),2)</f>
        <v>665287.43000000005</v>
      </c>
      <c r="Y1184" s="3">
        <f t="shared" si="75"/>
        <v>0</v>
      </c>
    </row>
    <row r="1185" spans="1:25" ht="14.25" x14ac:dyDescent="0.2">
      <c r="A1185" s="18" t="str">
        <f t="shared" si="72"/>
        <v>Catalogo principalOPEN VALUE - CSP GOBIERNO381-03626</v>
      </c>
      <c r="B1185" s="18" t="str">
        <f t="shared" si="73"/>
        <v>381-03626OPEN VALUE - CSP GOBIERNO</v>
      </c>
      <c r="C1185" s="18"/>
      <c r="D1185" t="s">
        <v>122</v>
      </c>
      <c r="E1185" t="s">
        <v>1508</v>
      </c>
      <c r="F1185" t="s">
        <v>2769</v>
      </c>
      <c r="G1185" s="18" t="str">
        <f t="shared" si="74"/>
        <v>Catalogo principal</v>
      </c>
      <c r="H1185" s="43" t="s">
        <v>121</v>
      </c>
      <c r="I1185" s="37" t="s">
        <v>67</v>
      </c>
      <c r="J1185" t="s">
        <v>4806</v>
      </c>
      <c r="K1185" t="s">
        <v>40</v>
      </c>
      <c r="L1185" s="70" t="s">
        <v>21</v>
      </c>
      <c r="M1185" s="70" t="s">
        <v>3946</v>
      </c>
      <c r="N1185" s="37" t="s">
        <v>67</v>
      </c>
      <c r="O1185" s="37" t="s">
        <v>67</v>
      </c>
      <c r="P1185" s="37" t="s">
        <v>3757</v>
      </c>
      <c r="Q1185" s="75" t="s">
        <v>1508</v>
      </c>
      <c r="R1185" t="s">
        <v>207</v>
      </c>
      <c r="S1185" s="38">
        <v>201</v>
      </c>
      <c r="T1185">
        <v>1</v>
      </c>
      <c r="U1185">
        <v>0</v>
      </c>
      <c r="V1185" s="43">
        <f>SUMIF(ResumenCotizacion!$C:$C,E1185,ResumenCotizacion!$P:$P)</f>
        <v>0</v>
      </c>
      <c r="W1185" s="68">
        <f>IF(H1185="USD",S1185*SolCotizacion!$J$18,S1185)</f>
        <v>788621.49</v>
      </c>
      <c r="X1185" s="3">
        <f>ROUND(W1185/(1-VLOOKUP("Total porcentaje:",ResumenCotizacion!$F:$H,3,0)),2)</f>
        <v>857197.27</v>
      </c>
      <c r="Y1185" s="3">
        <f t="shared" si="75"/>
        <v>0</v>
      </c>
    </row>
    <row r="1186" spans="1:25" ht="14.25" x14ac:dyDescent="0.2">
      <c r="A1186" s="18" t="str">
        <f t="shared" si="72"/>
        <v>Catalogo principalOPEN VALUE - CSP GOBIERNO381-03633</v>
      </c>
      <c r="B1186" s="18" t="str">
        <f t="shared" si="73"/>
        <v>381-03633OPEN VALUE - CSP GOBIERNO</v>
      </c>
      <c r="C1186" s="18"/>
      <c r="D1186" t="s">
        <v>122</v>
      </c>
      <c r="E1186" t="s">
        <v>1509</v>
      </c>
      <c r="F1186" t="s">
        <v>2769</v>
      </c>
      <c r="G1186" s="18" t="str">
        <f t="shared" si="74"/>
        <v>Catalogo principal</v>
      </c>
      <c r="H1186" s="43" t="s">
        <v>121</v>
      </c>
      <c r="I1186" s="37" t="s">
        <v>67</v>
      </c>
      <c r="J1186" t="s">
        <v>4807</v>
      </c>
      <c r="K1186" t="s">
        <v>40</v>
      </c>
      <c r="L1186" s="70" t="s">
        <v>21</v>
      </c>
      <c r="M1186" s="70" t="s">
        <v>3948</v>
      </c>
      <c r="N1186" s="37" t="s">
        <v>67</v>
      </c>
      <c r="O1186" s="37" t="s">
        <v>67</v>
      </c>
      <c r="P1186" s="37" t="s">
        <v>3757</v>
      </c>
      <c r="Q1186" s="75" t="s">
        <v>1509</v>
      </c>
      <c r="R1186" t="s">
        <v>207</v>
      </c>
      <c r="S1186" s="38">
        <v>66</v>
      </c>
      <c r="T1186">
        <v>1</v>
      </c>
      <c r="U1186">
        <v>0</v>
      </c>
      <c r="V1186" s="43">
        <f>SUMIF(ResumenCotizacion!$C:$C,E1186,ResumenCotizacion!$P:$P)</f>
        <v>0</v>
      </c>
      <c r="W1186" s="68">
        <f>IF(H1186="USD",S1186*SolCotizacion!$J$18,S1186)</f>
        <v>258950.34</v>
      </c>
      <c r="X1186" s="3">
        <f>ROUND(W1186/(1-VLOOKUP("Total porcentaje:",ResumenCotizacion!$F:$H,3,0)),2)</f>
        <v>281467.76</v>
      </c>
      <c r="Y1186" s="3">
        <f t="shared" si="75"/>
        <v>0</v>
      </c>
    </row>
    <row r="1187" spans="1:25" ht="14.25" x14ac:dyDescent="0.2">
      <c r="A1187" s="18" t="str">
        <f t="shared" si="72"/>
        <v>Catalogo principalOPEN VALUE - CSP GOBIERNO381-03638</v>
      </c>
      <c r="B1187" s="18" t="str">
        <f t="shared" si="73"/>
        <v>381-03638OPEN VALUE - CSP GOBIERNO</v>
      </c>
      <c r="C1187" s="18"/>
      <c r="D1187" t="s">
        <v>122</v>
      </c>
      <c r="E1187" t="s">
        <v>1510</v>
      </c>
      <c r="F1187" t="s">
        <v>2769</v>
      </c>
      <c r="G1187" s="18" t="str">
        <f t="shared" si="74"/>
        <v>Catalogo principal</v>
      </c>
      <c r="H1187" s="43" t="s">
        <v>121</v>
      </c>
      <c r="I1187" s="37" t="s">
        <v>67</v>
      </c>
      <c r="J1187" t="s">
        <v>4808</v>
      </c>
      <c r="K1187" t="s">
        <v>40</v>
      </c>
      <c r="L1187" s="70" t="s">
        <v>21</v>
      </c>
      <c r="M1187" s="70" t="s">
        <v>3948</v>
      </c>
      <c r="N1187" s="37" t="s">
        <v>67</v>
      </c>
      <c r="O1187" s="37" t="s">
        <v>67</v>
      </c>
      <c r="P1187" s="37" t="s">
        <v>3757</v>
      </c>
      <c r="Q1187" s="75" t="s">
        <v>1510</v>
      </c>
      <c r="R1187" t="s">
        <v>207</v>
      </c>
      <c r="S1187" s="38">
        <v>87</v>
      </c>
      <c r="T1187">
        <v>1</v>
      </c>
      <c r="U1187">
        <v>0</v>
      </c>
      <c r="V1187" s="43">
        <f>SUMIF(ResumenCotizacion!$C:$C,E1187,ResumenCotizacion!$P:$P)</f>
        <v>0</v>
      </c>
      <c r="W1187" s="68">
        <f>IF(H1187="USD",S1187*SolCotizacion!$J$18,S1187)</f>
        <v>341343.63</v>
      </c>
      <c r="X1187" s="3">
        <f>ROUND(W1187/(1-VLOOKUP("Total porcentaje:",ResumenCotizacion!$F:$H,3,0)),2)</f>
        <v>371025.68</v>
      </c>
      <c r="Y1187" s="3">
        <f t="shared" si="75"/>
        <v>0</v>
      </c>
    </row>
    <row r="1188" spans="1:25" ht="14.25" x14ac:dyDescent="0.2">
      <c r="A1188" s="18" t="str">
        <f t="shared" si="72"/>
        <v>Catalogo principalOPEN VALUE - CSP GOBIERNO395-04132</v>
      </c>
      <c r="B1188" s="18" t="str">
        <f t="shared" si="73"/>
        <v>395-04132OPEN VALUE - CSP GOBIERNO</v>
      </c>
      <c r="C1188" s="18"/>
      <c r="D1188" t="s">
        <v>122</v>
      </c>
      <c r="E1188" t="s">
        <v>1511</v>
      </c>
      <c r="F1188" t="s">
        <v>2769</v>
      </c>
      <c r="G1188" s="18" t="str">
        <f t="shared" si="74"/>
        <v>Catalogo principal</v>
      </c>
      <c r="H1188" s="43" t="s">
        <v>121</v>
      </c>
      <c r="I1188" s="37" t="s">
        <v>67</v>
      </c>
      <c r="J1188" t="s">
        <v>4809</v>
      </c>
      <c r="K1188" t="s">
        <v>40</v>
      </c>
      <c r="L1188" s="70" t="s">
        <v>21</v>
      </c>
      <c r="M1188" s="70" t="s">
        <v>3946</v>
      </c>
      <c r="N1188" s="37" t="s">
        <v>67</v>
      </c>
      <c r="O1188" s="37" t="s">
        <v>67</v>
      </c>
      <c r="P1188" s="37" t="s">
        <v>3757</v>
      </c>
      <c r="Q1188" s="75" t="s">
        <v>1511</v>
      </c>
      <c r="R1188" t="s">
        <v>207</v>
      </c>
      <c r="S1188" s="38">
        <v>9351</v>
      </c>
      <c r="T1188">
        <v>1</v>
      </c>
      <c r="U1188">
        <v>0</v>
      </c>
      <c r="V1188" s="43">
        <f>SUMIF(ResumenCotizacion!$C:$C,E1188,ResumenCotizacion!$P:$P)</f>
        <v>0</v>
      </c>
      <c r="W1188" s="68">
        <f>IF(H1188="USD",S1188*SolCotizacion!$J$18,S1188)</f>
        <v>36688554.989999995</v>
      </c>
      <c r="X1188" s="3">
        <f>ROUND(W1188/(1-VLOOKUP("Total porcentaje:",ResumenCotizacion!$F:$H,3,0)),2)</f>
        <v>39878864.119999997</v>
      </c>
      <c r="Y1188" s="3">
        <f t="shared" si="75"/>
        <v>0</v>
      </c>
    </row>
    <row r="1189" spans="1:25" ht="14.25" x14ac:dyDescent="0.2">
      <c r="A1189" s="18" t="str">
        <f t="shared" si="72"/>
        <v>Catalogo principalOPEN VALUE - CSP GOBIERNO395-04138</v>
      </c>
      <c r="B1189" s="18" t="str">
        <f t="shared" si="73"/>
        <v>395-04138OPEN VALUE - CSP GOBIERNO</v>
      </c>
      <c r="C1189" s="18"/>
      <c r="D1189" t="s">
        <v>122</v>
      </c>
      <c r="E1189" t="s">
        <v>1512</v>
      </c>
      <c r="F1189" t="s">
        <v>2769</v>
      </c>
      <c r="G1189" s="18" t="str">
        <f t="shared" si="74"/>
        <v>Catalogo principal</v>
      </c>
      <c r="H1189" s="43" t="s">
        <v>121</v>
      </c>
      <c r="I1189" s="37" t="s">
        <v>67</v>
      </c>
      <c r="J1189" t="s">
        <v>4810</v>
      </c>
      <c r="K1189" t="s">
        <v>40</v>
      </c>
      <c r="L1189" s="70" t="s">
        <v>21</v>
      </c>
      <c r="M1189" s="70" t="s">
        <v>3963</v>
      </c>
      <c r="N1189" s="37" t="s">
        <v>67</v>
      </c>
      <c r="O1189" s="37" t="s">
        <v>67</v>
      </c>
      <c r="P1189" s="37" t="s">
        <v>3757</v>
      </c>
      <c r="Q1189" s="75" t="s">
        <v>1512</v>
      </c>
      <c r="R1189" t="s">
        <v>207</v>
      </c>
      <c r="S1189" s="38">
        <v>7717</v>
      </c>
      <c r="T1189">
        <v>1</v>
      </c>
      <c r="U1189">
        <v>0</v>
      </c>
      <c r="V1189" s="43">
        <f>SUMIF(ResumenCotizacion!$C:$C,E1189,ResumenCotizacion!$P:$P)</f>
        <v>0</v>
      </c>
      <c r="W1189" s="68">
        <f>IF(H1189="USD",S1189*SolCotizacion!$J$18,S1189)</f>
        <v>30277572.329999998</v>
      </c>
      <c r="X1189" s="3">
        <f>ROUND(W1189/(1-VLOOKUP("Total porcentaje:",ResumenCotizacion!$F:$H,3,0)),2)</f>
        <v>32910404.710000001</v>
      </c>
      <c r="Y1189" s="3">
        <f t="shared" si="75"/>
        <v>0</v>
      </c>
    </row>
    <row r="1190" spans="1:25" ht="14.25" x14ac:dyDescent="0.2">
      <c r="A1190" s="18" t="str">
        <f t="shared" si="72"/>
        <v>Catalogo principalOPEN VALUE - CSP GOBIERNO395-04144</v>
      </c>
      <c r="B1190" s="18" t="str">
        <f t="shared" si="73"/>
        <v>395-04144OPEN VALUE - CSP GOBIERNO</v>
      </c>
      <c r="C1190" s="18"/>
      <c r="D1190" t="s">
        <v>122</v>
      </c>
      <c r="E1190" t="s">
        <v>1513</v>
      </c>
      <c r="F1190" t="s">
        <v>2769</v>
      </c>
      <c r="G1190" s="18" t="str">
        <f t="shared" si="74"/>
        <v>Catalogo principal</v>
      </c>
      <c r="H1190" s="43" t="s">
        <v>121</v>
      </c>
      <c r="I1190" s="37" t="s">
        <v>67</v>
      </c>
      <c r="J1190" t="s">
        <v>4811</v>
      </c>
      <c r="K1190" t="s">
        <v>40</v>
      </c>
      <c r="L1190" s="70" t="s">
        <v>21</v>
      </c>
      <c r="M1190" s="70" t="s">
        <v>3948</v>
      </c>
      <c r="N1190" s="37" t="s">
        <v>67</v>
      </c>
      <c r="O1190" s="37" t="s">
        <v>67</v>
      </c>
      <c r="P1190" s="37" t="s">
        <v>3757</v>
      </c>
      <c r="Q1190" s="75" t="s">
        <v>1513</v>
      </c>
      <c r="R1190" t="s">
        <v>207</v>
      </c>
      <c r="S1190" s="38">
        <v>4008</v>
      </c>
      <c r="T1190">
        <v>1</v>
      </c>
      <c r="U1190">
        <v>0</v>
      </c>
      <c r="V1190" s="43">
        <f>SUMIF(ResumenCotizacion!$C:$C,E1190,ResumenCotizacion!$P:$P)</f>
        <v>0</v>
      </c>
      <c r="W1190" s="68">
        <f>IF(H1190="USD",S1190*SolCotizacion!$J$18,S1190)</f>
        <v>15725347.92</v>
      </c>
      <c r="X1190" s="3">
        <f>ROUND(W1190/(1-VLOOKUP("Total porcentaje:",ResumenCotizacion!$F:$H,3,0)),2)</f>
        <v>17092769.48</v>
      </c>
      <c r="Y1190" s="3">
        <f t="shared" si="75"/>
        <v>0</v>
      </c>
    </row>
    <row r="1191" spans="1:25" ht="14.25" x14ac:dyDescent="0.2">
      <c r="A1191" s="18" t="str">
        <f t="shared" si="72"/>
        <v>Catalogo principalOPEN VALUE - CSP GOBIERNO3LN-00009</v>
      </c>
      <c r="B1191" s="18" t="str">
        <f t="shared" si="73"/>
        <v>3LN-00009OPEN VALUE - CSP GOBIERNO</v>
      </c>
      <c r="C1191" s="18"/>
      <c r="D1191" t="s">
        <v>122</v>
      </c>
      <c r="E1191" t="s">
        <v>1514</v>
      </c>
      <c r="F1191" t="s">
        <v>2769</v>
      </c>
      <c r="G1191" s="18" t="str">
        <f t="shared" si="74"/>
        <v>Catalogo principal</v>
      </c>
      <c r="H1191" s="43" t="s">
        <v>121</v>
      </c>
      <c r="I1191" s="37" t="s">
        <v>67</v>
      </c>
      <c r="J1191" t="s">
        <v>4812</v>
      </c>
      <c r="K1191" t="s">
        <v>40</v>
      </c>
      <c r="L1191" s="70" t="s">
        <v>21</v>
      </c>
      <c r="M1191" s="70" t="s">
        <v>3966</v>
      </c>
      <c r="N1191" s="37" t="s">
        <v>67</v>
      </c>
      <c r="O1191" s="37" t="s">
        <v>67</v>
      </c>
      <c r="P1191" s="37" t="s">
        <v>3757</v>
      </c>
      <c r="Q1191" s="75" t="s">
        <v>1514</v>
      </c>
      <c r="R1191" t="s">
        <v>3691</v>
      </c>
      <c r="S1191" s="38">
        <v>8</v>
      </c>
      <c r="T1191">
        <v>1</v>
      </c>
      <c r="U1191">
        <v>0</v>
      </c>
      <c r="V1191" s="43">
        <f>SUMIF(ResumenCotizacion!$C:$C,E1191,ResumenCotizacion!$P:$P)</f>
        <v>0</v>
      </c>
      <c r="W1191" s="68">
        <f>IF(H1191="USD",S1191*SolCotizacion!$J$18,S1191)</f>
        <v>31387.919999999998</v>
      </c>
      <c r="X1191" s="3">
        <f>ROUND(W1191/(1-VLOOKUP("Total porcentaje:",ResumenCotizacion!$F:$H,3,0)),2)</f>
        <v>34117.300000000003</v>
      </c>
      <c r="Y1191" s="3">
        <f t="shared" si="75"/>
        <v>0</v>
      </c>
    </row>
    <row r="1192" spans="1:25" ht="14.25" x14ac:dyDescent="0.2">
      <c r="A1192" s="18" t="str">
        <f t="shared" si="72"/>
        <v>Catalogo principalOPEN VALUE - CSP GOBIERNO3ND-00162</v>
      </c>
      <c r="B1192" s="18" t="str">
        <f t="shared" si="73"/>
        <v>3ND-00162OPEN VALUE - CSP GOBIERNO</v>
      </c>
      <c r="C1192" s="18"/>
      <c r="D1192" t="s">
        <v>122</v>
      </c>
      <c r="E1192" t="s">
        <v>1515</v>
      </c>
      <c r="F1192" t="s">
        <v>2769</v>
      </c>
      <c r="G1192" s="18" t="str">
        <f t="shared" si="74"/>
        <v>Catalogo principal</v>
      </c>
      <c r="H1192" s="43" t="s">
        <v>121</v>
      </c>
      <c r="I1192" s="37" t="s">
        <v>67</v>
      </c>
      <c r="J1192" t="s">
        <v>4813</v>
      </c>
      <c r="K1192" t="s">
        <v>40</v>
      </c>
      <c r="L1192" s="70" t="s">
        <v>21</v>
      </c>
      <c r="M1192" s="70" t="s">
        <v>3946</v>
      </c>
      <c r="N1192" s="37" t="s">
        <v>67</v>
      </c>
      <c r="O1192" s="37" t="s">
        <v>67</v>
      </c>
      <c r="P1192" s="37" t="s">
        <v>3757</v>
      </c>
      <c r="Q1192" s="75" t="s">
        <v>1515</v>
      </c>
      <c r="R1192" t="s">
        <v>207</v>
      </c>
      <c r="S1192" s="38">
        <v>42</v>
      </c>
      <c r="T1192">
        <v>1</v>
      </c>
      <c r="U1192">
        <v>0</v>
      </c>
      <c r="V1192" s="43">
        <f>SUMIF(ResumenCotizacion!$C:$C,E1192,ResumenCotizacion!$P:$P)</f>
        <v>0</v>
      </c>
      <c r="W1192" s="68">
        <f>IF(H1192="USD",S1192*SolCotizacion!$J$18,S1192)</f>
        <v>164786.57999999999</v>
      </c>
      <c r="X1192" s="3">
        <f>ROUND(W1192/(1-VLOOKUP("Total porcentaje:",ResumenCotizacion!$F:$H,3,0)),2)</f>
        <v>179115.85</v>
      </c>
      <c r="Y1192" s="3">
        <f t="shared" si="75"/>
        <v>0</v>
      </c>
    </row>
    <row r="1193" spans="1:25" ht="14.25" x14ac:dyDescent="0.2">
      <c r="A1193" s="18" t="str">
        <f t="shared" si="72"/>
        <v>Catalogo principalOPEN VALUE - CSP GOBIERNO3ND-00163</v>
      </c>
      <c r="B1193" s="18" t="str">
        <f t="shared" si="73"/>
        <v>3ND-00163OPEN VALUE - CSP GOBIERNO</v>
      </c>
      <c r="C1193" s="18"/>
      <c r="D1193" t="s">
        <v>122</v>
      </c>
      <c r="E1193" t="s">
        <v>1516</v>
      </c>
      <c r="F1193" t="s">
        <v>2769</v>
      </c>
      <c r="G1193" s="18" t="str">
        <f t="shared" si="74"/>
        <v>Catalogo principal</v>
      </c>
      <c r="H1193" s="43" t="s">
        <v>121</v>
      </c>
      <c r="I1193" s="37" t="s">
        <v>67</v>
      </c>
      <c r="J1193" t="s">
        <v>4814</v>
      </c>
      <c r="K1193" t="s">
        <v>40</v>
      </c>
      <c r="L1193" s="70" t="s">
        <v>21</v>
      </c>
      <c r="M1193" s="70" t="s">
        <v>3946</v>
      </c>
      <c r="N1193" s="37" t="s">
        <v>67</v>
      </c>
      <c r="O1193" s="37" t="s">
        <v>67</v>
      </c>
      <c r="P1193" s="37" t="s">
        <v>3757</v>
      </c>
      <c r="Q1193" s="75" t="s">
        <v>1516</v>
      </c>
      <c r="R1193" t="s">
        <v>207</v>
      </c>
      <c r="S1193" s="38">
        <v>54</v>
      </c>
      <c r="T1193">
        <v>1</v>
      </c>
      <c r="U1193">
        <v>0</v>
      </c>
      <c r="V1193" s="43">
        <f>SUMIF(ResumenCotizacion!$C:$C,E1193,ResumenCotizacion!$P:$P)</f>
        <v>0</v>
      </c>
      <c r="W1193" s="68">
        <f>IF(H1193="USD",S1193*SolCotizacion!$J$18,S1193)</f>
        <v>211868.46</v>
      </c>
      <c r="X1193" s="3">
        <f>ROUND(W1193/(1-VLOOKUP("Total porcentaje:",ResumenCotizacion!$F:$H,3,0)),2)</f>
        <v>230291.8</v>
      </c>
      <c r="Y1193" s="3">
        <f t="shared" si="75"/>
        <v>0</v>
      </c>
    </row>
    <row r="1194" spans="1:25" ht="14.25" x14ac:dyDescent="0.2">
      <c r="A1194" s="18" t="str">
        <f t="shared" si="72"/>
        <v>Catalogo principalOPEN VALUE - CSP GOBIERNO3ND-00174</v>
      </c>
      <c r="B1194" s="18" t="str">
        <f t="shared" si="73"/>
        <v>3ND-00174OPEN VALUE - CSP GOBIERNO</v>
      </c>
      <c r="C1194" s="18"/>
      <c r="D1194" t="s">
        <v>122</v>
      </c>
      <c r="E1194" t="s">
        <v>1517</v>
      </c>
      <c r="F1194" t="s">
        <v>2769</v>
      </c>
      <c r="G1194" s="18" t="str">
        <f t="shared" si="74"/>
        <v>Catalogo principal</v>
      </c>
      <c r="H1194" s="43" t="s">
        <v>121</v>
      </c>
      <c r="I1194" s="37" t="s">
        <v>67</v>
      </c>
      <c r="J1194" t="s">
        <v>4815</v>
      </c>
      <c r="K1194" t="s">
        <v>40</v>
      </c>
      <c r="L1194" s="70" t="s">
        <v>21</v>
      </c>
      <c r="M1194" s="70" t="s">
        <v>3948</v>
      </c>
      <c r="N1194" s="37" t="s">
        <v>67</v>
      </c>
      <c r="O1194" s="37" t="s">
        <v>67</v>
      </c>
      <c r="P1194" s="37" t="s">
        <v>3757</v>
      </c>
      <c r="Q1194" s="75" t="s">
        <v>1517</v>
      </c>
      <c r="R1194" t="s">
        <v>207</v>
      </c>
      <c r="S1194" s="38">
        <v>18</v>
      </c>
      <c r="T1194">
        <v>1</v>
      </c>
      <c r="U1194">
        <v>0</v>
      </c>
      <c r="V1194" s="43">
        <f>SUMIF(ResumenCotizacion!$C:$C,E1194,ResumenCotizacion!$P:$P)</f>
        <v>0</v>
      </c>
      <c r="W1194" s="68">
        <f>IF(H1194="USD",S1194*SolCotizacion!$J$18,S1194)</f>
        <v>70622.819999999992</v>
      </c>
      <c r="X1194" s="3">
        <f>ROUND(W1194/(1-VLOOKUP("Total porcentaje:",ResumenCotizacion!$F:$H,3,0)),2)</f>
        <v>76763.929999999993</v>
      </c>
      <c r="Y1194" s="3">
        <f t="shared" si="75"/>
        <v>0</v>
      </c>
    </row>
    <row r="1195" spans="1:25" ht="14.25" x14ac:dyDescent="0.2">
      <c r="A1195" s="18" t="str">
        <f t="shared" si="72"/>
        <v>Catalogo principalOPEN VALUE - CSP GOBIERNO3ND-00175</v>
      </c>
      <c r="B1195" s="18" t="str">
        <f t="shared" si="73"/>
        <v>3ND-00175OPEN VALUE - CSP GOBIERNO</v>
      </c>
      <c r="C1195" s="18"/>
      <c r="D1195" t="s">
        <v>122</v>
      </c>
      <c r="E1195" t="s">
        <v>1518</v>
      </c>
      <c r="F1195" t="s">
        <v>2769</v>
      </c>
      <c r="G1195" s="18" t="str">
        <f t="shared" si="74"/>
        <v>Catalogo principal</v>
      </c>
      <c r="H1195" s="43" t="s">
        <v>121</v>
      </c>
      <c r="I1195" s="37" t="s">
        <v>67</v>
      </c>
      <c r="J1195" t="s">
        <v>4816</v>
      </c>
      <c r="K1195" t="s">
        <v>40</v>
      </c>
      <c r="L1195" s="70" t="s">
        <v>21</v>
      </c>
      <c r="M1195" s="70" t="s">
        <v>3948</v>
      </c>
      <c r="N1195" s="37" t="s">
        <v>67</v>
      </c>
      <c r="O1195" s="37" t="s">
        <v>67</v>
      </c>
      <c r="P1195" s="37" t="s">
        <v>3757</v>
      </c>
      <c r="Q1195" s="75" t="s">
        <v>1518</v>
      </c>
      <c r="R1195" t="s">
        <v>207</v>
      </c>
      <c r="S1195" s="38">
        <v>24</v>
      </c>
      <c r="T1195">
        <v>1</v>
      </c>
      <c r="U1195">
        <v>0</v>
      </c>
      <c r="V1195" s="43">
        <f>SUMIF(ResumenCotizacion!$C:$C,E1195,ResumenCotizacion!$P:$P)</f>
        <v>0</v>
      </c>
      <c r="W1195" s="68">
        <f>IF(H1195="USD",S1195*SolCotizacion!$J$18,S1195)</f>
        <v>94163.76</v>
      </c>
      <c r="X1195" s="3">
        <f>ROUND(W1195/(1-VLOOKUP("Total porcentaje:",ResumenCotizacion!$F:$H,3,0)),2)</f>
        <v>102351.91</v>
      </c>
      <c r="Y1195" s="3">
        <f t="shared" si="75"/>
        <v>0</v>
      </c>
    </row>
    <row r="1196" spans="1:25" ht="14.25" x14ac:dyDescent="0.2">
      <c r="A1196" s="18" t="str">
        <f t="shared" si="72"/>
        <v>Catalogo principalOPEN VALUE - CSP GOBIERNO3NN-00023</v>
      </c>
      <c r="B1196" s="18" t="str">
        <f t="shared" si="73"/>
        <v>3NN-00023OPEN VALUE - CSP GOBIERNO</v>
      </c>
      <c r="C1196" s="18"/>
      <c r="D1196" t="s">
        <v>122</v>
      </c>
      <c r="E1196" t="s">
        <v>1519</v>
      </c>
      <c r="F1196" t="s">
        <v>2769</v>
      </c>
      <c r="G1196" s="18" t="str">
        <f t="shared" si="74"/>
        <v>Catalogo principal</v>
      </c>
      <c r="H1196" s="43" t="s">
        <v>121</v>
      </c>
      <c r="I1196" s="37" t="s">
        <v>67</v>
      </c>
      <c r="J1196" t="s">
        <v>4817</v>
      </c>
      <c r="K1196" t="s">
        <v>40</v>
      </c>
      <c r="L1196" s="70" t="s">
        <v>21</v>
      </c>
      <c r="M1196" s="70" t="s">
        <v>3966</v>
      </c>
      <c r="N1196" s="37" t="s">
        <v>67</v>
      </c>
      <c r="O1196" s="37" t="s">
        <v>67</v>
      </c>
      <c r="P1196" s="37" t="s">
        <v>3757</v>
      </c>
      <c r="Q1196" s="75" t="s">
        <v>1519</v>
      </c>
      <c r="R1196" t="s">
        <v>3691</v>
      </c>
      <c r="S1196" s="38">
        <v>5</v>
      </c>
      <c r="T1196">
        <v>1</v>
      </c>
      <c r="U1196">
        <v>0</v>
      </c>
      <c r="V1196" s="43">
        <f>SUMIF(ResumenCotizacion!$C:$C,E1196,ResumenCotizacion!$P:$P)</f>
        <v>0</v>
      </c>
      <c r="W1196" s="68">
        <f>IF(H1196="USD",S1196*SolCotizacion!$J$18,S1196)</f>
        <v>19617.449999999997</v>
      </c>
      <c r="X1196" s="3">
        <f>ROUND(W1196/(1-VLOOKUP("Total porcentaje:",ResumenCotizacion!$F:$H,3,0)),2)</f>
        <v>21323.32</v>
      </c>
      <c r="Y1196" s="3">
        <f t="shared" si="75"/>
        <v>0</v>
      </c>
    </row>
    <row r="1197" spans="1:25" ht="14.25" x14ac:dyDescent="0.2">
      <c r="A1197" s="18" t="str">
        <f t="shared" si="72"/>
        <v>Catalogo principalOPEN VALUE - CSP GOBIERNO3PP-00005</v>
      </c>
      <c r="B1197" s="18" t="str">
        <f t="shared" si="73"/>
        <v>3PP-00005OPEN VALUE - CSP GOBIERNO</v>
      </c>
      <c r="C1197" s="18"/>
      <c r="D1197" t="s">
        <v>122</v>
      </c>
      <c r="E1197" t="s">
        <v>1520</v>
      </c>
      <c r="F1197" t="s">
        <v>2769</v>
      </c>
      <c r="G1197" s="18" t="str">
        <f t="shared" si="74"/>
        <v>Catalogo principal</v>
      </c>
      <c r="H1197" s="43" t="s">
        <v>121</v>
      </c>
      <c r="I1197" s="37" t="s">
        <v>67</v>
      </c>
      <c r="J1197" t="s">
        <v>4818</v>
      </c>
      <c r="K1197" t="s">
        <v>40</v>
      </c>
      <c r="L1197" s="70" t="s">
        <v>21</v>
      </c>
      <c r="M1197" s="70" t="s">
        <v>3966</v>
      </c>
      <c r="N1197" s="37" t="s">
        <v>67</v>
      </c>
      <c r="O1197" s="37" t="s">
        <v>67</v>
      </c>
      <c r="P1197" s="37" t="s">
        <v>3757</v>
      </c>
      <c r="Q1197" s="75" t="s">
        <v>1520</v>
      </c>
      <c r="R1197" t="s">
        <v>3691</v>
      </c>
      <c r="S1197" s="38">
        <v>7</v>
      </c>
      <c r="T1197">
        <v>1</v>
      </c>
      <c r="U1197">
        <v>0</v>
      </c>
      <c r="V1197" s="43">
        <f>SUMIF(ResumenCotizacion!$C:$C,E1197,ResumenCotizacion!$P:$P)</f>
        <v>0</v>
      </c>
      <c r="W1197" s="68">
        <f>IF(H1197="USD",S1197*SolCotizacion!$J$18,S1197)</f>
        <v>27464.43</v>
      </c>
      <c r="X1197" s="3">
        <f>ROUND(W1197/(1-VLOOKUP("Total porcentaje:",ResumenCotizacion!$F:$H,3,0)),2)</f>
        <v>29852.639999999999</v>
      </c>
      <c r="Y1197" s="3">
        <f t="shared" si="75"/>
        <v>0</v>
      </c>
    </row>
    <row r="1198" spans="1:25" ht="14.25" x14ac:dyDescent="0.2">
      <c r="A1198" s="18" t="str">
        <f t="shared" si="72"/>
        <v>Catalogo principalOPEN VALUE - CSP GOBIERNO3VU-00034</v>
      </c>
      <c r="B1198" s="18" t="str">
        <f t="shared" si="73"/>
        <v>3VU-00034OPEN VALUE - CSP GOBIERNO</v>
      </c>
      <c r="C1198" s="18"/>
      <c r="D1198" t="s">
        <v>122</v>
      </c>
      <c r="E1198" t="s">
        <v>1521</v>
      </c>
      <c r="F1198" t="s">
        <v>2769</v>
      </c>
      <c r="G1198" s="18" t="str">
        <f t="shared" si="74"/>
        <v>Catalogo principal</v>
      </c>
      <c r="H1198" s="43" t="s">
        <v>121</v>
      </c>
      <c r="I1198" s="37" t="s">
        <v>67</v>
      </c>
      <c r="J1198" t="s">
        <v>4819</v>
      </c>
      <c r="K1198" t="s">
        <v>40</v>
      </c>
      <c r="L1198" s="70" t="s">
        <v>21</v>
      </c>
      <c r="M1198" s="70" t="s">
        <v>3946</v>
      </c>
      <c r="N1198" s="37" t="s">
        <v>67</v>
      </c>
      <c r="O1198" s="37" t="s">
        <v>67</v>
      </c>
      <c r="P1198" s="37" t="s">
        <v>3757</v>
      </c>
      <c r="Q1198" s="75" t="s">
        <v>1521</v>
      </c>
      <c r="R1198" t="s">
        <v>207</v>
      </c>
      <c r="S1198" s="38">
        <v>4605</v>
      </c>
      <c r="T1198">
        <v>1</v>
      </c>
      <c r="U1198">
        <v>0</v>
      </c>
      <c r="V1198" s="43">
        <f>SUMIF(ResumenCotizacion!$C:$C,E1198,ResumenCotizacion!$P:$P)</f>
        <v>0</v>
      </c>
      <c r="W1198" s="68">
        <f>IF(H1198="USD",S1198*SolCotizacion!$J$18,S1198)</f>
        <v>18067671.449999999</v>
      </c>
      <c r="X1198" s="3">
        <f>ROUND(W1198/(1-VLOOKUP("Total porcentaje:",ResumenCotizacion!$F:$H,3,0)),2)</f>
        <v>19638773.32</v>
      </c>
      <c r="Y1198" s="3">
        <f t="shared" si="75"/>
        <v>0</v>
      </c>
    </row>
    <row r="1199" spans="1:25" ht="14.25" x14ac:dyDescent="0.2">
      <c r="A1199" s="18" t="str">
        <f t="shared" si="72"/>
        <v>Catalogo principalOPEN VALUE - CSP GOBIERNO3VU-00035</v>
      </c>
      <c r="B1199" s="18" t="str">
        <f t="shared" si="73"/>
        <v>3VU-00035OPEN VALUE - CSP GOBIERNO</v>
      </c>
      <c r="C1199" s="18"/>
      <c r="D1199" t="s">
        <v>122</v>
      </c>
      <c r="E1199" t="s">
        <v>1522</v>
      </c>
      <c r="F1199" t="s">
        <v>2769</v>
      </c>
      <c r="G1199" s="18" t="str">
        <f t="shared" si="74"/>
        <v>Catalogo principal</v>
      </c>
      <c r="H1199" s="43" t="s">
        <v>121</v>
      </c>
      <c r="I1199" s="37" t="s">
        <v>67</v>
      </c>
      <c r="J1199" t="s">
        <v>4820</v>
      </c>
      <c r="K1199" t="s">
        <v>40</v>
      </c>
      <c r="L1199" s="70" t="s">
        <v>21</v>
      </c>
      <c r="M1199" s="70" t="s">
        <v>3948</v>
      </c>
      <c r="N1199" s="37" t="s">
        <v>67</v>
      </c>
      <c r="O1199" s="37" t="s">
        <v>67</v>
      </c>
      <c r="P1199" s="37" t="s">
        <v>3757</v>
      </c>
      <c r="Q1199" s="75" t="s">
        <v>1522</v>
      </c>
      <c r="R1199" t="s">
        <v>207</v>
      </c>
      <c r="S1199" s="38">
        <v>4605</v>
      </c>
      <c r="T1199">
        <v>1</v>
      </c>
      <c r="U1199">
        <v>0</v>
      </c>
      <c r="V1199" s="43">
        <f>SUMIF(ResumenCotizacion!$C:$C,E1199,ResumenCotizacion!$P:$P)</f>
        <v>0</v>
      </c>
      <c r="W1199" s="68">
        <f>IF(H1199="USD",S1199*SolCotizacion!$J$18,S1199)</f>
        <v>18067671.449999999</v>
      </c>
      <c r="X1199" s="3">
        <f>ROUND(W1199/(1-VLOOKUP("Total porcentaje:",ResumenCotizacion!$F:$H,3,0)),2)</f>
        <v>19638773.32</v>
      </c>
      <c r="Y1199" s="3">
        <f t="shared" si="75"/>
        <v>0</v>
      </c>
    </row>
    <row r="1200" spans="1:25" ht="14.25" x14ac:dyDescent="0.2">
      <c r="A1200" s="18" t="str">
        <f t="shared" si="72"/>
        <v>Catalogo principalOPEN VALUE - CSP GOBIERNO3YF-00238</v>
      </c>
      <c r="B1200" s="18" t="str">
        <f t="shared" si="73"/>
        <v>3YF-00238OPEN VALUE - CSP GOBIERNO</v>
      </c>
      <c r="C1200" s="18"/>
      <c r="D1200" t="s">
        <v>122</v>
      </c>
      <c r="E1200" t="s">
        <v>1523</v>
      </c>
      <c r="F1200" t="s">
        <v>2769</v>
      </c>
      <c r="G1200" s="18" t="str">
        <f t="shared" si="74"/>
        <v>Catalogo principal</v>
      </c>
      <c r="H1200" s="43" t="s">
        <v>121</v>
      </c>
      <c r="I1200" s="37" t="s">
        <v>67</v>
      </c>
      <c r="J1200" t="s">
        <v>4821</v>
      </c>
      <c r="K1200" t="s">
        <v>40</v>
      </c>
      <c r="L1200" s="70" t="s">
        <v>21</v>
      </c>
      <c r="M1200" s="70" t="s">
        <v>3946</v>
      </c>
      <c r="N1200" s="37" t="s">
        <v>67</v>
      </c>
      <c r="O1200" s="37" t="s">
        <v>67</v>
      </c>
      <c r="P1200" s="37" t="s">
        <v>3757</v>
      </c>
      <c r="Q1200" s="75" t="s">
        <v>1523</v>
      </c>
      <c r="R1200" t="s">
        <v>207</v>
      </c>
      <c r="S1200" s="38">
        <v>918</v>
      </c>
      <c r="T1200">
        <v>1</v>
      </c>
      <c r="U1200">
        <v>0</v>
      </c>
      <c r="V1200" s="43">
        <f>SUMIF(ResumenCotizacion!$C:$C,E1200,ResumenCotizacion!$P:$P)</f>
        <v>0</v>
      </c>
      <c r="W1200" s="68">
        <f>IF(H1200="USD",S1200*SolCotizacion!$J$18,S1200)</f>
        <v>3601763.82</v>
      </c>
      <c r="X1200" s="3">
        <f>ROUND(W1200/(1-VLOOKUP("Total porcentaje:",ResumenCotizacion!$F:$H,3,0)),2)</f>
        <v>3914960.67</v>
      </c>
      <c r="Y1200" s="3">
        <f t="shared" si="75"/>
        <v>0</v>
      </c>
    </row>
    <row r="1201" spans="1:25" ht="14.25" x14ac:dyDescent="0.2">
      <c r="A1201" s="18" t="str">
        <f t="shared" si="72"/>
        <v>Catalogo principalOPEN VALUE - CSP GOBIERNO3YF-00239</v>
      </c>
      <c r="B1201" s="18" t="str">
        <f t="shared" si="73"/>
        <v>3YF-00239OPEN VALUE - CSP GOBIERNO</v>
      </c>
      <c r="C1201" s="18"/>
      <c r="D1201" t="s">
        <v>122</v>
      </c>
      <c r="E1201" t="s">
        <v>1524</v>
      </c>
      <c r="F1201" t="s">
        <v>2769</v>
      </c>
      <c r="G1201" s="18" t="str">
        <f t="shared" si="74"/>
        <v>Catalogo principal</v>
      </c>
      <c r="H1201" s="43" t="s">
        <v>121</v>
      </c>
      <c r="I1201" s="37" t="s">
        <v>67</v>
      </c>
      <c r="J1201" t="s">
        <v>4822</v>
      </c>
      <c r="K1201" t="s">
        <v>40</v>
      </c>
      <c r="L1201" s="70" t="s">
        <v>21</v>
      </c>
      <c r="M1201" s="70" t="s">
        <v>3948</v>
      </c>
      <c r="N1201" s="37" t="s">
        <v>67</v>
      </c>
      <c r="O1201" s="37" t="s">
        <v>67</v>
      </c>
      <c r="P1201" s="37" t="s">
        <v>3757</v>
      </c>
      <c r="Q1201" s="75" t="s">
        <v>1524</v>
      </c>
      <c r="R1201" t="s">
        <v>207</v>
      </c>
      <c r="S1201" s="38">
        <v>429</v>
      </c>
      <c r="T1201">
        <v>1</v>
      </c>
      <c r="U1201">
        <v>0</v>
      </c>
      <c r="V1201" s="43">
        <f>SUMIF(ResumenCotizacion!$C:$C,E1201,ResumenCotizacion!$P:$P)</f>
        <v>0</v>
      </c>
      <c r="W1201" s="68">
        <f>IF(H1201="USD",S1201*SolCotizacion!$J$18,S1201)</f>
        <v>1683177.21</v>
      </c>
      <c r="X1201" s="3">
        <f>ROUND(W1201/(1-VLOOKUP("Total porcentaje:",ResumenCotizacion!$F:$H,3,0)),2)</f>
        <v>1829540.45</v>
      </c>
      <c r="Y1201" s="3">
        <f t="shared" si="75"/>
        <v>0</v>
      </c>
    </row>
    <row r="1202" spans="1:25" ht="14.25" x14ac:dyDescent="0.2">
      <c r="A1202" s="18" t="str">
        <f t="shared" si="72"/>
        <v>Catalogo principalOPEN VALUE - CSP GOBIERNO3ZK-00466</v>
      </c>
      <c r="B1202" s="18" t="str">
        <f t="shared" si="73"/>
        <v>3ZK-00466OPEN VALUE - CSP GOBIERNO</v>
      </c>
      <c r="C1202" s="18"/>
      <c r="D1202" t="s">
        <v>122</v>
      </c>
      <c r="E1202" t="s">
        <v>1525</v>
      </c>
      <c r="F1202" t="s">
        <v>2769</v>
      </c>
      <c r="G1202" s="18" t="str">
        <f t="shared" si="74"/>
        <v>Catalogo principal</v>
      </c>
      <c r="H1202" s="43" t="s">
        <v>121</v>
      </c>
      <c r="I1202" s="37" t="s">
        <v>67</v>
      </c>
      <c r="J1202" t="s">
        <v>4823</v>
      </c>
      <c r="K1202" t="s">
        <v>40</v>
      </c>
      <c r="L1202" s="70" t="s">
        <v>21</v>
      </c>
      <c r="M1202" s="70" t="s">
        <v>3946</v>
      </c>
      <c r="N1202" s="37" t="s">
        <v>67</v>
      </c>
      <c r="O1202" s="37" t="s">
        <v>67</v>
      </c>
      <c r="P1202" s="37" t="s">
        <v>3757</v>
      </c>
      <c r="Q1202" s="75" t="s">
        <v>1525</v>
      </c>
      <c r="R1202" t="s">
        <v>207</v>
      </c>
      <c r="S1202" s="38">
        <v>42</v>
      </c>
      <c r="T1202">
        <v>1</v>
      </c>
      <c r="U1202">
        <v>0</v>
      </c>
      <c r="V1202" s="43">
        <f>SUMIF(ResumenCotizacion!$C:$C,E1202,ResumenCotizacion!$P:$P)</f>
        <v>0</v>
      </c>
      <c r="W1202" s="68">
        <f>IF(H1202="USD",S1202*SolCotizacion!$J$18,S1202)</f>
        <v>164786.57999999999</v>
      </c>
      <c r="X1202" s="3">
        <f>ROUND(W1202/(1-VLOOKUP("Total porcentaje:",ResumenCotizacion!$F:$H,3,0)),2)</f>
        <v>179115.85</v>
      </c>
      <c r="Y1202" s="3">
        <f t="shared" si="75"/>
        <v>0</v>
      </c>
    </row>
    <row r="1203" spans="1:25" ht="14.25" x14ac:dyDescent="0.2">
      <c r="A1203" s="18" t="str">
        <f t="shared" si="72"/>
        <v>Catalogo principalOPEN VALUE - CSP GOBIERNO3ZK-00467</v>
      </c>
      <c r="B1203" s="18" t="str">
        <f t="shared" si="73"/>
        <v>3ZK-00467OPEN VALUE - CSP GOBIERNO</v>
      </c>
      <c r="C1203" s="18"/>
      <c r="D1203" t="s">
        <v>122</v>
      </c>
      <c r="E1203" t="s">
        <v>1526</v>
      </c>
      <c r="F1203" t="s">
        <v>2769</v>
      </c>
      <c r="G1203" s="18" t="str">
        <f t="shared" si="74"/>
        <v>Catalogo principal</v>
      </c>
      <c r="H1203" s="43" t="s">
        <v>121</v>
      </c>
      <c r="I1203" s="37" t="s">
        <v>67</v>
      </c>
      <c r="J1203" t="s">
        <v>4824</v>
      </c>
      <c r="K1203" t="s">
        <v>40</v>
      </c>
      <c r="L1203" s="70" t="s">
        <v>21</v>
      </c>
      <c r="M1203" s="70" t="s">
        <v>3946</v>
      </c>
      <c r="N1203" s="37" t="s">
        <v>67</v>
      </c>
      <c r="O1203" s="37" t="s">
        <v>67</v>
      </c>
      <c r="P1203" s="37" t="s">
        <v>3757</v>
      </c>
      <c r="Q1203" s="75" t="s">
        <v>1526</v>
      </c>
      <c r="R1203" t="s">
        <v>207</v>
      </c>
      <c r="S1203" s="38">
        <v>54</v>
      </c>
      <c r="T1203">
        <v>1</v>
      </c>
      <c r="U1203">
        <v>0</v>
      </c>
      <c r="V1203" s="43">
        <f>SUMIF(ResumenCotizacion!$C:$C,E1203,ResumenCotizacion!$P:$P)</f>
        <v>0</v>
      </c>
      <c r="W1203" s="68">
        <f>IF(H1203="USD",S1203*SolCotizacion!$J$18,S1203)</f>
        <v>211868.46</v>
      </c>
      <c r="X1203" s="3">
        <f>ROUND(W1203/(1-VLOOKUP("Total porcentaje:",ResumenCotizacion!$F:$H,3,0)),2)</f>
        <v>230291.8</v>
      </c>
      <c r="Y1203" s="3">
        <f t="shared" si="75"/>
        <v>0</v>
      </c>
    </row>
    <row r="1204" spans="1:25" ht="14.25" x14ac:dyDescent="0.2">
      <c r="A1204" s="18" t="str">
        <f t="shared" si="72"/>
        <v>Catalogo principalOPEN VALUE - CSP GOBIERNO3ZK-00468</v>
      </c>
      <c r="B1204" s="18" t="str">
        <f t="shared" si="73"/>
        <v>3ZK-00468OPEN VALUE - CSP GOBIERNO</v>
      </c>
      <c r="C1204" s="18"/>
      <c r="D1204" t="s">
        <v>122</v>
      </c>
      <c r="E1204" t="s">
        <v>1527</v>
      </c>
      <c r="F1204" t="s">
        <v>2769</v>
      </c>
      <c r="G1204" s="18" t="str">
        <f t="shared" si="74"/>
        <v>Catalogo principal</v>
      </c>
      <c r="H1204" s="43" t="s">
        <v>121</v>
      </c>
      <c r="I1204" s="37" t="s">
        <v>67</v>
      </c>
      <c r="J1204" t="s">
        <v>4825</v>
      </c>
      <c r="K1204" t="s">
        <v>40</v>
      </c>
      <c r="L1204" s="70" t="s">
        <v>21</v>
      </c>
      <c r="M1204" s="70" t="s">
        <v>3948</v>
      </c>
      <c r="N1204" s="37" t="s">
        <v>67</v>
      </c>
      <c r="O1204" s="37" t="s">
        <v>67</v>
      </c>
      <c r="P1204" s="37" t="s">
        <v>3757</v>
      </c>
      <c r="Q1204" s="75" t="s">
        <v>1527</v>
      </c>
      <c r="R1204" t="s">
        <v>207</v>
      </c>
      <c r="S1204" s="38">
        <v>18</v>
      </c>
      <c r="T1204">
        <v>1</v>
      </c>
      <c r="U1204">
        <v>0</v>
      </c>
      <c r="V1204" s="43">
        <f>SUMIF(ResumenCotizacion!$C:$C,E1204,ResumenCotizacion!$P:$P)</f>
        <v>0</v>
      </c>
      <c r="W1204" s="68">
        <f>IF(H1204="USD",S1204*SolCotizacion!$J$18,S1204)</f>
        <v>70622.819999999992</v>
      </c>
      <c r="X1204" s="3">
        <f>ROUND(W1204/(1-VLOOKUP("Total porcentaje:",ResumenCotizacion!$F:$H,3,0)),2)</f>
        <v>76763.929999999993</v>
      </c>
      <c r="Y1204" s="3">
        <f t="shared" si="75"/>
        <v>0</v>
      </c>
    </row>
    <row r="1205" spans="1:25" ht="14.25" x14ac:dyDescent="0.2">
      <c r="A1205" s="18" t="str">
        <f t="shared" si="72"/>
        <v>Catalogo principalOPEN VALUE - CSP GOBIERNO3ZK-00469</v>
      </c>
      <c r="B1205" s="18" t="str">
        <f t="shared" si="73"/>
        <v>3ZK-00469OPEN VALUE - CSP GOBIERNO</v>
      </c>
      <c r="C1205" s="18"/>
      <c r="D1205" t="s">
        <v>122</v>
      </c>
      <c r="E1205" t="s">
        <v>1528</v>
      </c>
      <c r="F1205" t="s">
        <v>2769</v>
      </c>
      <c r="G1205" s="18" t="str">
        <f t="shared" si="74"/>
        <v>Catalogo principal</v>
      </c>
      <c r="H1205" s="43" t="s">
        <v>121</v>
      </c>
      <c r="I1205" s="37" t="s">
        <v>67</v>
      </c>
      <c r="J1205" t="s">
        <v>4826</v>
      </c>
      <c r="K1205" t="s">
        <v>40</v>
      </c>
      <c r="L1205" s="70" t="s">
        <v>21</v>
      </c>
      <c r="M1205" s="70" t="s">
        <v>3948</v>
      </c>
      <c r="N1205" s="37" t="s">
        <v>67</v>
      </c>
      <c r="O1205" s="37" t="s">
        <v>67</v>
      </c>
      <c r="P1205" s="37" t="s">
        <v>3757</v>
      </c>
      <c r="Q1205" s="75" t="s">
        <v>1528</v>
      </c>
      <c r="R1205" t="s">
        <v>207</v>
      </c>
      <c r="S1205" s="38">
        <v>24</v>
      </c>
      <c r="T1205">
        <v>1</v>
      </c>
      <c r="U1205">
        <v>0</v>
      </c>
      <c r="V1205" s="43">
        <f>SUMIF(ResumenCotizacion!$C:$C,E1205,ResumenCotizacion!$P:$P)</f>
        <v>0</v>
      </c>
      <c r="W1205" s="68">
        <f>IF(H1205="USD",S1205*SolCotizacion!$J$18,S1205)</f>
        <v>94163.76</v>
      </c>
      <c r="X1205" s="3">
        <f>ROUND(W1205/(1-VLOOKUP("Total porcentaje:",ResumenCotizacion!$F:$H,3,0)),2)</f>
        <v>102351.91</v>
      </c>
      <c r="Y1205" s="3">
        <f t="shared" si="75"/>
        <v>0</v>
      </c>
    </row>
    <row r="1206" spans="1:25" ht="14.25" x14ac:dyDescent="0.2">
      <c r="A1206" s="18" t="str">
        <f t="shared" si="72"/>
        <v>Catalogo principalOPEN VALUE - CSP GOBIERNO4ZF-00017</v>
      </c>
      <c r="B1206" s="18" t="str">
        <f t="shared" si="73"/>
        <v>4ZF-00017OPEN VALUE - CSP GOBIERNO</v>
      </c>
      <c r="C1206" s="18"/>
      <c r="D1206" t="s">
        <v>122</v>
      </c>
      <c r="E1206" t="s">
        <v>1529</v>
      </c>
      <c r="F1206" t="s">
        <v>2769</v>
      </c>
      <c r="G1206" s="18" t="str">
        <f t="shared" si="74"/>
        <v>Catalogo principal</v>
      </c>
      <c r="H1206" s="43" t="s">
        <v>121</v>
      </c>
      <c r="I1206" s="37" t="s">
        <v>67</v>
      </c>
      <c r="J1206" t="s">
        <v>4827</v>
      </c>
      <c r="K1206" t="s">
        <v>40</v>
      </c>
      <c r="L1206" s="70" t="s">
        <v>21</v>
      </c>
      <c r="M1206" s="70" t="s">
        <v>3966</v>
      </c>
      <c r="N1206" s="37" t="s">
        <v>67</v>
      </c>
      <c r="O1206" s="37" t="s">
        <v>67</v>
      </c>
      <c r="P1206" s="37" t="s">
        <v>3757</v>
      </c>
      <c r="Q1206" s="75" t="s">
        <v>1529</v>
      </c>
      <c r="R1206" t="s">
        <v>3691</v>
      </c>
      <c r="S1206" s="38">
        <v>17</v>
      </c>
      <c r="T1206">
        <v>1</v>
      </c>
      <c r="U1206">
        <v>0</v>
      </c>
      <c r="V1206" s="43">
        <f>SUMIF(ResumenCotizacion!$C:$C,E1206,ResumenCotizacion!$P:$P)</f>
        <v>0</v>
      </c>
      <c r="W1206" s="68">
        <f>IF(H1206="USD",S1206*SolCotizacion!$J$18,S1206)</f>
        <v>66699.33</v>
      </c>
      <c r="X1206" s="3">
        <f>ROUND(W1206/(1-VLOOKUP("Total porcentaje:",ResumenCotizacion!$F:$H,3,0)),2)</f>
        <v>72499.27</v>
      </c>
      <c r="Y1206" s="3">
        <f t="shared" si="75"/>
        <v>0</v>
      </c>
    </row>
    <row r="1207" spans="1:25" ht="14.25" x14ac:dyDescent="0.2">
      <c r="A1207" s="18" t="str">
        <f t="shared" si="72"/>
        <v>Catalogo principalOPEN VALUE - CSP GOBIERNO5A5-00005</v>
      </c>
      <c r="B1207" s="18" t="str">
        <f t="shared" si="73"/>
        <v>5A5-00005OPEN VALUE - CSP GOBIERNO</v>
      </c>
      <c r="C1207" s="18"/>
      <c r="D1207" t="s">
        <v>122</v>
      </c>
      <c r="E1207" t="s">
        <v>1530</v>
      </c>
      <c r="F1207" t="s">
        <v>2769</v>
      </c>
      <c r="G1207" s="18" t="str">
        <f t="shared" si="74"/>
        <v>Catalogo principal</v>
      </c>
      <c r="H1207" s="43" t="s">
        <v>121</v>
      </c>
      <c r="I1207" s="37" t="s">
        <v>67</v>
      </c>
      <c r="J1207" t="s">
        <v>4828</v>
      </c>
      <c r="K1207" t="s">
        <v>40</v>
      </c>
      <c r="L1207" s="70" t="s">
        <v>21</v>
      </c>
      <c r="M1207" s="70" t="s">
        <v>3966</v>
      </c>
      <c r="N1207" s="37" t="s">
        <v>67</v>
      </c>
      <c r="O1207" s="37" t="s">
        <v>67</v>
      </c>
      <c r="P1207" s="37" t="s">
        <v>3757</v>
      </c>
      <c r="Q1207" s="75" t="s">
        <v>1530</v>
      </c>
      <c r="R1207" t="s">
        <v>3691</v>
      </c>
      <c r="S1207" s="38">
        <v>0.3</v>
      </c>
      <c r="T1207">
        <v>1</v>
      </c>
      <c r="U1207">
        <v>0</v>
      </c>
      <c r="V1207" s="43">
        <f>SUMIF(ResumenCotizacion!$C:$C,E1207,ResumenCotizacion!$P:$P)</f>
        <v>0</v>
      </c>
      <c r="W1207" s="68">
        <f>IF(H1207="USD",S1207*SolCotizacion!$J$18,S1207)</f>
        <v>1177.0469999999998</v>
      </c>
      <c r="X1207" s="3">
        <f>ROUND(W1207/(1-VLOOKUP("Total porcentaje:",ResumenCotizacion!$F:$H,3,0)),2)</f>
        <v>1279.4000000000001</v>
      </c>
      <c r="Y1207" s="3">
        <f t="shared" si="75"/>
        <v>0</v>
      </c>
    </row>
    <row r="1208" spans="1:25" ht="14.25" x14ac:dyDescent="0.2">
      <c r="A1208" s="18" t="str">
        <f t="shared" si="72"/>
        <v>Catalogo principalOPEN VALUE - CSP GOBIERNO5A9-00005</v>
      </c>
      <c r="B1208" s="18" t="str">
        <f t="shared" si="73"/>
        <v>5A9-00005OPEN VALUE - CSP GOBIERNO</v>
      </c>
      <c r="C1208" s="18"/>
      <c r="D1208" t="s">
        <v>122</v>
      </c>
      <c r="E1208" t="s">
        <v>1531</v>
      </c>
      <c r="F1208" t="s">
        <v>2769</v>
      </c>
      <c r="G1208" s="18" t="str">
        <f t="shared" si="74"/>
        <v>Catalogo principal</v>
      </c>
      <c r="H1208" s="43" t="s">
        <v>121</v>
      </c>
      <c r="I1208" s="37" t="s">
        <v>67</v>
      </c>
      <c r="J1208" t="s">
        <v>4829</v>
      </c>
      <c r="K1208" t="s">
        <v>40</v>
      </c>
      <c r="L1208" s="70" t="s">
        <v>21</v>
      </c>
      <c r="M1208" s="70" t="s">
        <v>3966</v>
      </c>
      <c r="N1208" s="37" t="s">
        <v>67</v>
      </c>
      <c r="O1208" s="37" t="s">
        <v>67</v>
      </c>
      <c r="P1208" s="37" t="s">
        <v>3757</v>
      </c>
      <c r="Q1208" s="75" t="s">
        <v>1531</v>
      </c>
      <c r="R1208" t="s">
        <v>3691</v>
      </c>
      <c r="S1208" s="38">
        <v>2.7</v>
      </c>
      <c r="T1208">
        <v>1</v>
      </c>
      <c r="U1208">
        <v>0</v>
      </c>
      <c r="V1208" s="43">
        <f>SUMIF(ResumenCotizacion!$C:$C,E1208,ResumenCotizacion!$P:$P)</f>
        <v>0</v>
      </c>
      <c r="W1208" s="68">
        <f>IF(H1208="USD",S1208*SolCotizacion!$J$18,S1208)</f>
        <v>10593.423000000001</v>
      </c>
      <c r="X1208" s="3">
        <f>ROUND(W1208/(1-VLOOKUP("Total porcentaje:",ResumenCotizacion!$F:$H,3,0)),2)</f>
        <v>11514.59</v>
      </c>
      <c r="Y1208" s="3">
        <f t="shared" si="75"/>
        <v>0</v>
      </c>
    </row>
    <row r="1209" spans="1:25" ht="14.25" x14ac:dyDescent="0.2">
      <c r="A1209" s="18" t="str">
        <f t="shared" si="72"/>
        <v>Catalogo principalOPEN VALUE - CSP GOBIERNO5HK-00162</v>
      </c>
      <c r="B1209" s="18" t="str">
        <f t="shared" si="73"/>
        <v>5HK-00162OPEN VALUE - CSP GOBIERNO</v>
      </c>
      <c r="C1209" s="18"/>
      <c r="D1209" t="s">
        <v>122</v>
      </c>
      <c r="E1209" t="s">
        <v>1532</v>
      </c>
      <c r="F1209" t="s">
        <v>2769</v>
      </c>
      <c r="G1209" s="18" t="str">
        <f t="shared" si="74"/>
        <v>Catalogo principal</v>
      </c>
      <c r="H1209" s="43" t="s">
        <v>121</v>
      </c>
      <c r="I1209" s="37" t="s">
        <v>67</v>
      </c>
      <c r="J1209" t="s">
        <v>4830</v>
      </c>
      <c r="K1209" t="s">
        <v>40</v>
      </c>
      <c r="L1209" s="70" t="s">
        <v>21</v>
      </c>
      <c r="M1209" s="70" t="s">
        <v>3946</v>
      </c>
      <c r="N1209" s="37" t="s">
        <v>67</v>
      </c>
      <c r="O1209" s="37" t="s">
        <v>67</v>
      </c>
      <c r="P1209" s="37" t="s">
        <v>3757</v>
      </c>
      <c r="Q1209" s="75" t="s">
        <v>1532</v>
      </c>
      <c r="R1209" t="s">
        <v>207</v>
      </c>
      <c r="S1209" s="38">
        <v>75</v>
      </c>
      <c r="T1209">
        <v>1</v>
      </c>
      <c r="U1209">
        <v>0</v>
      </c>
      <c r="V1209" s="43">
        <f>SUMIF(ResumenCotizacion!$C:$C,E1209,ResumenCotizacion!$P:$P)</f>
        <v>0</v>
      </c>
      <c r="W1209" s="68">
        <f>IF(H1209="USD",S1209*SolCotizacion!$J$18,S1209)</f>
        <v>294261.75</v>
      </c>
      <c r="X1209" s="3">
        <f>ROUND(W1209/(1-VLOOKUP("Total porcentaje:",ResumenCotizacion!$F:$H,3,0)),2)</f>
        <v>319849.73</v>
      </c>
      <c r="Y1209" s="3">
        <f t="shared" si="75"/>
        <v>0</v>
      </c>
    </row>
    <row r="1210" spans="1:25" ht="14.25" x14ac:dyDescent="0.2">
      <c r="A1210" s="18" t="str">
        <f t="shared" si="72"/>
        <v>Catalogo principalOPEN VALUE - CSP GOBIERNO5HK-00163</v>
      </c>
      <c r="B1210" s="18" t="str">
        <f t="shared" si="73"/>
        <v>5HK-00163OPEN VALUE - CSP GOBIERNO</v>
      </c>
      <c r="C1210" s="18"/>
      <c r="D1210" t="s">
        <v>122</v>
      </c>
      <c r="E1210" t="s">
        <v>1533</v>
      </c>
      <c r="F1210" t="s">
        <v>2769</v>
      </c>
      <c r="G1210" s="18" t="str">
        <f t="shared" si="74"/>
        <v>Catalogo principal</v>
      </c>
      <c r="H1210" s="43" t="s">
        <v>121</v>
      </c>
      <c r="I1210" s="37" t="s">
        <v>67</v>
      </c>
      <c r="J1210" t="s">
        <v>3801</v>
      </c>
      <c r="K1210" t="s">
        <v>40</v>
      </c>
      <c r="L1210" s="70" t="s">
        <v>21</v>
      </c>
      <c r="M1210" s="70" t="s">
        <v>28</v>
      </c>
      <c r="N1210" s="37" t="s">
        <v>67</v>
      </c>
      <c r="O1210" s="37" t="s">
        <v>67</v>
      </c>
      <c r="P1210" s="37" t="s">
        <v>3757</v>
      </c>
      <c r="Q1210" s="75" t="s">
        <v>1533</v>
      </c>
      <c r="R1210" t="s">
        <v>207</v>
      </c>
      <c r="S1210" s="38">
        <v>36</v>
      </c>
      <c r="T1210">
        <v>1</v>
      </c>
      <c r="U1210">
        <v>0</v>
      </c>
      <c r="V1210" s="43">
        <f>SUMIF(ResumenCotizacion!$C:$C,E1210,ResumenCotizacion!$P:$P)</f>
        <v>0</v>
      </c>
      <c r="W1210" s="68">
        <f>IF(H1210="USD",S1210*SolCotizacion!$J$18,S1210)</f>
        <v>141245.63999999998</v>
      </c>
      <c r="X1210" s="3">
        <f>ROUND(W1210/(1-VLOOKUP("Total porcentaje:",ResumenCotizacion!$F:$H,3,0)),2)</f>
        <v>153527.87</v>
      </c>
      <c r="Y1210" s="3">
        <f t="shared" si="75"/>
        <v>0</v>
      </c>
    </row>
    <row r="1211" spans="1:25" ht="14.25" x14ac:dyDescent="0.2">
      <c r="A1211" s="18" t="str">
        <f t="shared" si="72"/>
        <v>Catalogo principalOPEN VALUE - CSP GOBIERNO5HU-00152</v>
      </c>
      <c r="B1211" s="18" t="str">
        <f t="shared" si="73"/>
        <v>5HU-00152OPEN VALUE - CSP GOBIERNO</v>
      </c>
      <c r="C1211" s="18"/>
      <c r="D1211" t="s">
        <v>122</v>
      </c>
      <c r="E1211" t="s">
        <v>1534</v>
      </c>
      <c r="F1211" t="s">
        <v>2769</v>
      </c>
      <c r="G1211" s="18" t="str">
        <f t="shared" si="74"/>
        <v>Catalogo principal</v>
      </c>
      <c r="H1211" s="43" t="s">
        <v>121</v>
      </c>
      <c r="I1211" s="37" t="s">
        <v>67</v>
      </c>
      <c r="J1211" t="s">
        <v>4831</v>
      </c>
      <c r="K1211" t="s">
        <v>40</v>
      </c>
      <c r="L1211" s="70" t="s">
        <v>21</v>
      </c>
      <c r="M1211" s="70" t="s">
        <v>3946</v>
      </c>
      <c r="N1211" s="37" t="s">
        <v>67</v>
      </c>
      <c r="O1211" s="37" t="s">
        <v>67</v>
      </c>
      <c r="P1211" s="37" t="s">
        <v>3757</v>
      </c>
      <c r="Q1211" s="75" t="s">
        <v>1534</v>
      </c>
      <c r="R1211" t="s">
        <v>207</v>
      </c>
      <c r="S1211" s="38">
        <v>8415</v>
      </c>
      <c r="T1211">
        <v>1</v>
      </c>
      <c r="U1211">
        <v>0</v>
      </c>
      <c r="V1211" s="43">
        <f>SUMIF(ResumenCotizacion!$C:$C,E1211,ResumenCotizacion!$P:$P)</f>
        <v>0</v>
      </c>
      <c r="W1211" s="68">
        <f>IF(H1211="USD",S1211*SolCotizacion!$J$18,S1211)</f>
        <v>33016168.349999998</v>
      </c>
      <c r="X1211" s="3">
        <f>ROUND(W1211/(1-VLOOKUP("Total porcentaje:",ResumenCotizacion!$F:$H,3,0)),2)</f>
        <v>35887139.509999998</v>
      </c>
      <c r="Y1211" s="3">
        <f t="shared" si="75"/>
        <v>0</v>
      </c>
    </row>
    <row r="1212" spans="1:25" ht="14.25" x14ac:dyDescent="0.2">
      <c r="A1212" s="18" t="str">
        <f t="shared" si="72"/>
        <v>Catalogo principalOPEN VALUE - CSP GOBIERNO5HU-00153</v>
      </c>
      <c r="B1212" s="18" t="str">
        <f t="shared" si="73"/>
        <v>5HU-00153OPEN VALUE - CSP GOBIERNO</v>
      </c>
      <c r="C1212" s="18"/>
      <c r="D1212" t="s">
        <v>122</v>
      </c>
      <c r="E1212" t="s">
        <v>1535</v>
      </c>
      <c r="F1212" t="s">
        <v>2769</v>
      </c>
      <c r="G1212" s="18" t="str">
        <f t="shared" si="74"/>
        <v>Catalogo principal</v>
      </c>
      <c r="H1212" s="43" t="s">
        <v>121</v>
      </c>
      <c r="I1212" s="37" t="s">
        <v>67</v>
      </c>
      <c r="J1212" t="s">
        <v>4832</v>
      </c>
      <c r="K1212" t="s">
        <v>40</v>
      </c>
      <c r="L1212" s="70" t="s">
        <v>21</v>
      </c>
      <c r="M1212" s="70" t="s">
        <v>3948</v>
      </c>
      <c r="N1212" s="37" t="s">
        <v>67</v>
      </c>
      <c r="O1212" s="37" t="s">
        <v>67</v>
      </c>
      <c r="P1212" s="37" t="s">
        <v>3757</v>
      </c>
      <c r="Q1212" s="75" t="s">
        <v>1535</v>
      </c>
      <c r="R1212" t="s">
        <v>207</v>
      </c>
      <c r="S1212" s="38">
        <v>3606</v>
      </c>
      <c r="T1212">
        <v>1</v>
      </c>
      <c r="U1212">
        <v>0</v>
      </c>
      <c r="V1212" s="43">
        <f>SUMIF(ResumenCotizacion!$C:$C,E1212,ResumenCotizacion!$P:$P)</f>
        <v>0</v>
      </c>
      <c r="W1212" s="68">
        <f>IF(H1212="USD",S1212*SolCotizacion!$J$18,S1212)</f>
        <v>14148104.939999999</v>
      </c>
      <c r="X1212" s="3">
        <f>ROUND(W1212/(1-VLOOKUP("Total porcentaje:",ResumenCotizacion!$F:$H,3,0)),2)</f>
        <v>15378374.93</v>
      </c>
      <c r="Y1212" s="3">
        <f t="shared" si="75"/>
        <v>0</v>
      </c>
    </row>
    <row r="1213" spans="1:25" ht="14.25" x14ac:dyDescent="0.2">
      <c r="A1213" s="18" t="str">
        <f t="shared" si="72"/>
        <v>Catalogo principalOPEN VALUE - CSP GOBIERNO6EM-00008</v>
      </c>
      <c r="B1213" s="18" t="str">
        <f t="shared" si="73"/>
        <v>6EM-00008OPEN VALUE - CSP GOBIERNO</v>
      </c>
      <c r="C1213" s="18"/>
      <c r="D1213" t="s">
        <v>122</v>
      </c>
      <c r="E1213" t="s">
        <v>1536</v>
      </c>
      <c r="F1213" t="s">
        <v>2769</v>
      </c>
      <c r="G1213" s="18" t="str">
        <f t="shared" si="74"/>
        <v>Catalogo principal</v>
      </c>
      <c r="H1213" s="43" t="s">
        <v>121</v>
      </c>
      <c r="I1213" s="37" t="s">
        <v>67</v>
      </c>
      <c r="J1213" t="s">
        <v>4833</v>
      </c>
      <c r="K1213" t="s">
        <v>40</v>
      </c>
      <c r="L1213" s="70" t="s">
        <v>21</v>
      </c>
      <c r="M1213" s="70" t="s">
        <v>3966</v>
      </c>
      <c r="N1213" s="37" t="s">
        <v>67</v>
      </c>
      <c r="O1213" s="37" t="s">
        <v>67</v>
      </c>
      <c r="P1213" s="37" t="s">
        <v>3757</v>
      </c>
      <c r="Q1213" s="75" t="s">
        <v>1536</v>
      </c>
      <c r="R1213" t="s">
        <v>3691</v>
      </c>
      <c r="S1213" s="38">
        <v>9</v>
      </c>
      <c r="T1213">
        <v>1</v>
      </c>
      <c r="U1213">
        <v>0</v>
      </c>
      <c r="V1213" s="43">
        <f>SUMIF(ResumenCotizacion!$C:$C,E1213,ResumenCotizacion!$P:$P)</f>
        <v>0</v>
      </c>
      <c r="W1213" s="68">
        <f>IF(H1213="USD",S1213*SolCotizacion!$J$18,S1213)</f>
        <v>35311.409999999996</v>
      </c>
      <c r="X1213" s="3">
        <f>ROUND(W1213/(1-VLOOKUP("Total porcentaje:",ResumenCotizacion!$F:$H,3,0)),2)</f>
        <v>38381.97</v>
      </c>
      <c r="Y1213" s="3">
        <f t="shared" si="75"/>
        <v>0</v>
      </c>
    </row>
    <row r="1214" spans="1:25" ht="14.25" x14ac:dyDescent="0.2">
      <c r="A1214" s="18" t="str">
        <f t="shared" si="72"/>
        <v>Catalogo principalOPEN VALUE - CSP GOBIERNO6KV-00006</v>
      </c>
      <c r="B1214" s="18" t="str">
        <f t="shared" si="73"/>
        <v>6KV-00006OPEN VALUE - CSP GOBIERNO</v>
      </c>
      <c r="C1214" s="18"/>
      <c r="D1214" t="s">
        <v>122</v>
      </c>
      <c r="E1214" t="s">
        <v>1537</v>
      </c>
      <c r="F1214" t="s">
        <v>2769</v>
      </c>
      <c r="G1214" s="18" t="str">
        <f t="shared" si="74"/>
        <v>Catalogo principal</v>
      </c>
      <c r="H1214" s="43" t="s">
        <v>121</v>
      </c>
      <c r="I1214" s="37" t="s">
        <v>67</v>
      </c>
      <c r="J1214" t="s">
        <v>4834</v>
      </c>
      <c r="K1214" t="s">
        <v>40</v>
      </c>
      <c r="L1214" s="70" t="s">
        <v>21</v>
      </c>
      <c r="M1214" s="70" t="s">
        <v>3966</v>
      </c>
      <c r="N1214" s="37" t="s">
        <v>67</v>
      </c>
      <c r="O1214" s="37" t="s">
        <v>67</v>
      </c>
      <c r="P1214" s="37" t="s">
        <v>3757</v>
      </c>
      <c r="Q1214" s="75" t="s">
        <v>1537</v>
      </c>
      <c r="R1214" t="s">
        <v>3691</v>
      </c>
      <c r="S1214" s="38">
        <v>0</v>
      </c>
      <c r="T1214">
        <v>1</v>
      </c>
      <c r="U1214">
        <v>0</v>
      </c>
      <c r="V1214" s="43">
        <f>SUMIF(ResumenCotizacion!$C:$C,E1214,ResumenCotizacion!$P:$P)</f>
        <v>0</v>
      </c>
      <c r="W1214" s="68">
        <f>IF(H1214="USD",S1214*SolCotizacion!$J$18,S1214)</f>
        <v>0</v>
      </c>
      <c r="X1214" s="3">
        <f>ROUND(W1214/(1-VLOOKUP("Total porcentaje:",ResumenCotizacion!$F:$H,3,0)),2)</f>
        <v>0</v>
      </c>
      <c r="Y1214" s="3">
        <f t="shared" si="75"/>
        <v>0</v>
      </c>
    </row>
    <row r="1215" spans="1:25" ht="14.25" x14ac:dyDescent="0.2">
      <c r="A1215" s="18" t="str">
        <f t="shared" si="72"/>
        <v>Catalogo principalOPEN VALUE - CSP GOBIERNO6PV-00006</v>
      </c>
      <c r="B1215" s="18" t="str">
        <f t="shared" si="73"/>
        <v>6PV-00006OPEN VALUE - CSP GOBIERNO</v>
      </c>
      <c r="C1215" s="18"/>
      <c r="D1215" t="s">
        <v>122</v>
      </c>
      <c r="E1215" t="s">
        <v>1538</v>
      </c>
      <c r="F1215" t="s">
        <v>2769</v>
      </c>
      <c r="G1215" s="18" t="str">
        <f t="shared" si="74"/>
        <v>Catalogo principal</v>
      </c>
      <c r="H1215" s="43" t="s">
        <v>121</v>
      </c>
      <c r="I1215" s="37" t="s">
        <v>67</v>
      </c>
      <c r="J1215" t="s">
        <v>4835</v>
      </c>
      <c r="K1215" t="s">
        <v>40</v>
      </c>
      <c r="L1215" s="70" t="s">
        <v>21</v>
      </c>
      <c r="M1215" s="70" t="s">
        <v>3966</v>
      </c>
      <c r="N1215" s="37" t="s">
        <v>67</v>
      </c>
      <c r="O1215" s="37" t="s">
        <v>67</v>
      </c>
      <c r="P1215" s="37" t="s">
        <v>3757</v>
      </c>
      <c r="Q1215" s="75" t="s">
        <v>1538</v>
      </c>
      <c r="R1215" t="s">
        <v>3691</v>
      </c>
      <c r="S1215" s="38">
        <v>0</v>
      </c>
      <c r="T1215">
        <v>1</v>
      </c>
      <c r="U1215">
        <v>0</v>
      </c>
      <c r="V1215" s="43">
        <f>SUMIF(ResumenCotizacion!$C:$C,E1215,ResumenCotizacion!$P:$P)</f>
        <v>0</v>
      </c>
      <c r="W1215" s="68">
        <f>IF(H1215="USD",S1215*SolCotizacion!$J$18,S1215)</f>
        <v>0</v>
      </c>
      <c r="X1215" s="3">
        <f>ROUND(W1215/(1-VLOOKUP("Total porcentaje:",ResumenCotizacion!$F:$H,3,0)),2)</f>
        <v>0</v>
      </c>
      <c r="Y1215" s="3">
        <f t="shared" si="75"/>
        <v>0</v>
      </c>
    </row>
    <row r="1216" spans="1:25" ht="14.25" x14ac:dyDescent="0.2">
      <c r="A1216" s="18" t="str">
        <f t="shared" si="72"/>
        <v>Catalogo principalOPEN VALUE - CSP GOBIERNO6VC-00998</v>
      </c>
      <c r="B1216" s="18" t="str">
        <f t="shared" si="73"/>
        <v>6VC-00998OPEN VALUE - CSP GOBIERNO</v>
      </c>
      <c r="C1216" s="18"/>
      <c r="D1216" t="s">
        <v>122</v>
      </c>
      <c r="E1216" t="s">
        <v>1539</v>
      </c>
      <c r="F1216" t="s">
        <v>2769</v>
      </c>
      <c r="G1216" s="18" t="str">
        <f t="shared" si="74"/>
        <v>Catalogo principal</v>
      </c>
      <c r="H1216" s="43" t="s">
        <v>121</v>
      </c>
      <c r="I1216" s="37" t="s">
        <v>67</v>
      </c>
      <c r="J1216" t="s">
        <v>4836</v>
      </c>
      <c r="K1216" t="s">
        <v>40</v>
      </c>
      <c r="L1216" s="70" t="s">
        <v>21</v>
      </c>
      <c r="M1216" s="70" t="s">
        <v>3946</v>
      </c>
      <c r="N1216" s="37" t="s">
        <v>67</v>
      </c>
      <c r="O1216" s="37" t="s">
        <v>67</v>
      </c>
      <c r="P1216" s="37" t="s">
        <v>3757</v>
      </c>
      <c r="Q1216" s="75" t="s">
        <v>1539</v>
      </c>
      <c r="R1216" t="s">
        <v>207</v>
      </c>
      <c r="S1216" s="38">
        <v>246</v>
      </c>
      <c r="T1216">
        <v>1</v>
      </c>
      <c r="U1216">
        <v>0</v>
      </c>
      <c r="V1216" s="43">
        <f>SUMIF(ResumenCotizacion!$C:$C,E1216,ResumenCotizacion!$P:$P)</f>
        <v>0</v>
      </c>
      <c r="W1216" s="68">
        <f>IF(H1216="USD",S1216*SolCotizacion!$J$18,S1216)</f>
        <v>965178.53999999992</v>
      </c>
      <c r="X1216" s="3">
        <f>ROUND(W1216/(1-VLOOKUP("Total porcentaje:",ResumenCotizacion!$F:$H,3,0)),2)</f>
        <v>1049107.1100000001</v>
      </c>
      <c r="Y1216" s="3">
        <f t="shared" si="75"/>
        <v>0</v>
      </c>
    </row>
    <row r="1217" spans="1:25" ht="14.25" x14ac:dyDescent="0.2">
      <c r="A1217" s="18" t="str">
        <f t="shared" si="72"/>
        <v>Catalogo principalOPEN VALUE - CSP GOBIERNO6VC-00999</v>
      </c>
      <c r="B1217" s="18" t="str">
        <f t="shared" si="73"/>
        <v>6VC-00999OPEN VALUE - CSP GOBIERNO</v>
      </c>
      <c r="C1217" s="18"/>
      <c r="D1217" t="s">
        <v>122</v>
      </c>
      <c r="E1217" t="s">
        <v>1540</v>
      </c>
      <c r="F1217" t="s">
        <v>2769</v>
      </c>
      <c r="G1217" s="18" t="str">
        <f t="shared" si="74"/>
        <v>Catalogo principal</v>
      </c>
      <c r="H1217" s="43" t="s">
        <v>121</v>
      </c>
      <c r="I1217" s="37" t="s">
        <v>67</v>
      </c>
      <c r="J1217" t="s">
        <v>4837</v>
      </c>
      <c r="K1217" t="s">
        <v>40</v>
      </c>
      <c r="L1217" s="70" t="s">
        <v>21</v>
      </c>
      <c r="M1217" s="70" t="s">
        <v>3946</v>
      </c>
      <c r="N1217" s="37" t="s">
        <v>67</v>
      </c>
      <c r="O1217" s="37" t="s">
        <v>67</v>
      </c>
      <c r="P1217" s="37" t="s">
        <v>3757</v>
      </c>
      <c r="Q1217" s="75" t="s">
        <v>1540</v>
      </c>
      <c r="R1217" t="s">
        <v>207</v>
      </c>
      <c r="S1217" s="38">
        <v>282</v>
      </c>
      <c r="T1217">
        <v>1</v>
      </c>
      <c r="U1217">
        <v>0</v>
      </c>
      <c r="V1217" s="43">
        <f>SUMIF(ResumenCotizacion!$C:$C,E1217,ResumenCotizacion!$P:$P)</f>
        <v>0</v>
      </c>
      <c r="W1217" s="68">
        <f>IF(H1217="USD",S1217*SolCotizacion!$J$18,S1217)</f>
        <v>1106424.18</v>
      </c>
      <c r="X1217" s="3">
        <f>ROUND(W1217/(1-VLOOKUP("Total porcentaje:",ResumenCotizacion!$F:$H,3,0)),2)</f>
        <v>1202634.98</v>
      </c>
      <c r="Y1217" s="3">
        <f t="shared" si="75"/>
        <v>0</v>
      </c>
    </row>
    <row r="1218" spans="1:25" ht="14.25" x14ac:dyDescent="0.2">
      <c r="A1218" s="18" t="str">
        <f t="shared" si="72"/>
        <v>Catalogo principalOPEN VALUE - CSP GOBIERNO6VC-01000</v>
      </c>
      <c r="B1218" s="18" t="str">
        <f t="shared" si="73"/>
        <v>6VC-01000OPEN VALUE - CSP GOBIERNO</v>
      </c>
      <c r="C1218" s="18"/>
      <c r="D1218" t="s">
        <v>122</v>
      </c>
      <c r="E1218" t="s">
        <v>1541</v>
      </c>
      <c r="F1218" t="s">
        <v>2769</v>
      </c>
      <c r="G1218" s="18" t="str">
        <f t="shared" si="74"/>
        <v>Catalogo principal</v>
      </c>
      <c r="H1218" s="43" t="s">
        <v>121</v>
      </c>
      <c r="I1218" s="37" t="s">
        <v>67</v>
      </c>
      <c r="J1218" t="s">
        <v>4838</v>
      </c>
      <c r="K1218" t="s">
        <v>40</v>
      </c>
      <c r="L1218" s="70" t="s">
        <v>21</v>
      </c>
      <c r="M1218" s="70" t="s">
        <v>3948</v>
      </c>
      <c r="N1218" s="37" t="s">
        <v>67</v>
      </c>
      <c r="O1218" s="37" t="s">
        <v>67</v>
      </c>
      <c r="P1218" s="37" t="s">
        <v>3757</v>
      </c>
      <c r="Q1218" s="75" t="s">
        <v>1541</v>
      </c>
      <c r="R1218" t="s">
        <v>207</v>
      </c>
      <c r="S1218" s="38">
        <v>108</v>
      </c>
      <c r="T1218">
        <v>1</v>
      </c>
      <c r="U1218">
        <v>0</v>
      </c>
      <c r="V1218" s="43">
        <f>SUMIF(ResumenCotizacion!$C:$C,E1218,ResumenCotizacion!$P:$P)</f>
        <v>0</v>
      </c>
      <c r="W1218" s="68">
        <f>IF(H1218="USD",S1218*SolCotizacion!$J$18,S1218)</f>
        <v>423736.92</v>
      </c>
      <c r="X1218" s="3">
        <f>ROUND(W1218/(1-VLOOKUP("Total porcentaje:",ResumenCotizacion!$F:$H,3,0)),2)</f>
        <v>460583.61</v>
      </c>
      <c r="Y1218" s="3">
        <f t="shared" si="75"/>
        <v>0</v>
      </c>
    </row>
    <row r="1219" spans="1:25" ht="14.25" x14ac:dyDescent="0.2">
      <c r="A1219" s="18" t="str">
        <f t="shared" ref="A1219:A1282" si="76">D1219&amp;F1219&amp;E1219</f>
        <v>Catalogo principalOPEN VALUE - CSP GOBIERNO6VC-01001</v>
      </c>
      <c r="B1219" s="18" t="str">
        <f t="shared" ref="B1219:B1282" si="77">E1219&amp;F1219</f>
        <v>6VC-01001OPEN VALUE - CSP GOBIERNO</v>
      </c>
      <c r="C1219" s="18"/>
      <c r="D1219" t="s">
        <v>122</v>
      </c>
      <c r="E1219" t="s">
        <v>1542</v>
      </c>
      <c r="F1219" t="s">
        <v>2769</v>
      </c>
      <c r="G1219" s="18" t="str">
        <f t="shared" ref="G1219:G1282" si="78">D1219</f>
        <v>Catalogo principal</v>
      </c>
      <c r="H1219" s="43" t="s">
        <v>121</v>
      </c>
      <c r="I1219" s="37" t="s">
        <v>67</v>
      </c>
      <c r="J1219" t="s">
        <v>4839</v>
      </c>
      <c r="K1219" t="s">
        <v>40</v>
      </c>
      <c r="L1219" s="70" t="s">
        <v>21</v>
      </c>
      <c r="M1219" s="70" t="s">
        <v>3948</v>
      </c>
      <c r="N1219" s="37" t="s">
        <v>67</v>
      </c>
      <c r="O1219" s="37" t="s">
        <v>67</v>
      </c>
      <c r="P1219" s="37" t="s">
        <v>3757</v>
      </c>
      <c r="Q1219" s="75" t="s">
        <v>1542</v>
      </c>
      <c r="R1219" t="s">
        <v>207</v>
      </c>
      <c r="S1219" s="38">
        <v>123</v>
      </c>
      <c r="T1219">
        <v>1</v>
      </c>
      <c r="U1219">
        <v>0</v>
      </c>
      <c r="V1219" s="43">
        <f>SUMIF(ResumenCotizacion!$C:$C,E1219,ResumenCotizacion!$P:$P)</f>
        <v>0</v>
      </c>
      <c r="W1219" s="68">
        <f>IF(H1219="USD",S1219*SolCotizacion!$J$18,S1219)</f>
        <v>482589.26999999996</v>
      </c>
      <c r="X1219" s="3">
        <f>ROUND(W1219/(1-VLOOKUP("Total porcentaje:",ResumenCotizacion!$F:$H,3,0)),2)</f>
        <v>524553.55000000005</v>
      </c>
      <c r="Y1219" s="3">
        <f t="shared" ref="Y1219:Y1282" si="79">V1219*X1219</f>
        <v>0</v>
      </c>
    </row>
    <row r="1220" spans="1:25" ht="14.25" x14ac:dyDescent="0.2">
      <c r="A1220" s="18" t="str">
        <f t="shared" si="76"/>
        <v>Catalogo principalOPEN VALUE - CSP GOBIERNO6XC-00171</v>
      </c>
      <c r="B1220" s="18" t="str">
        <f t="shared" si="77"/>
        <v>6XC-00171OPEN VALUE - CSP GOBIERNO</v>
      </c>
      <c r="C1220" s="18"/>
      <c r="D1220" t="s">
        <v>122</v>
      </c>
      <c r="E1220" t="s">
        <v>1543</v>
      </c>
      <c r="F1220" t="s">
        <v>2769</v>
      </c>
      <c r="G1220" s="18" t="str">
        <f t="shared" si="78"/>
        <v>Catalogo principal</v>
      </c>
      <c r="H1220" s="43" t="s">
        <v>121</v>
      </c>
      <c r="I1220" s="37" t="s">
        <v>67</v>
      </c>
      <c r="J1220" t="s">
        <v>4840</v>
      </c>
      <c r="K1220" t="s">
        <v>40</v>
      </c>
      <c r="L1220" s="70" t="s">
        <v>21</v>
      </c>
      <c r="M1220" s="70" t="s">
        <v>3946</v>
      </c>
      <c r="N1220" s="37" t="s">
        <v>67</v>
      </c>
      <c r="O1220" s="37" t="s">
        <v>67</v>
      </c>
      <c r="P1220" s="37" t="s">
        <v>3757</v>
      </c>
      <c r="Q1220" s="75" t="s">
        <v>1543</v>
      </c>
      <c r="R1220" t="s">
        <v>207</v>
      </c>
      <c r="S1220" s="38">
        <v>25371</v>
      </c>
      <c r="T1220">
        <v>1</v>
      </c>
      <c r="U1220">
        <v>0</v>
      </c>
      <c r="V1220" s="43">
        <f>SUMIF(ResumenCotizacion!$C:$C,E1220,ResumenCotizacion!$P:$P)</f>
        <v>0</v>
      </c>
      <c r="W1220" s="68">
        <f>IF(H1220="USD",S1220*SolCotizacion!$J$18,S1220)</f>
        <v>99542864.789999992</v>
      </c>
      <c r="X1220" s="3">
        <f>ROUND(W1220/(1-VLOOKUP("Total porcentaje:",ResumenCotizacion!$F:$H,3,0)),2)</f>
        <v>108198766.08</v>
      </c>
      <c r="Y1220" s="3">
        <f t="shared" si="79"/>
        <v>0</v>
      </c>
    </row>
    <row r="1221" spans="1:25" ht="14.25" x14ac:dyDescent="0.2">
      <c r="A1221" s="18" t="str">
        <f t="shared" si="76"/>
        <v>Catalogo principalOPEN VALUE - CSP GOBIERNO6XC-00172</v>
      </c>
      <c r="B1221" s="18" t="str">
        <f t="shared" si="77"/>
        <v>6XC-00172OPEN VALUE - CSP GOBIERNO</v>
      </c>
      <c r="C1221" s="18"/>
      <c r="D1221" t="s">
        <v>122</v>
      </c>
      <c r="E1221" t="s">
        <v>1544</v>
      </c>
      <c r="F1221" t="s">
        <v>2769</v>
      </c>
      <c r="G1221" s="18" t="str">
        <f t="shared" si="78"/>
        <v>Catalogo principal</v>
      </c>
      <c r="H1221" s="43" t="s">
        <v>121</v>
      </c>
      <c r="I1221" s="37" t="s">
        <v>67</v>
      </c>
      <c r="J1221" t="s">
        <v>4841</v>
      </c>
      <c r="K1221" t="s">
        <v>40</v>
      </c>
      <c r="L1221" s="70" t="s">
        <v>21</v>
      </c>
      <c r="M1221" s="70" t="s">
        <v>3948</v>
      </c>
      <c r="N1221" s="37" t="s">
        <v>67</v>
      </c>
      <c r="O1221" s="37" t="s">
        <v>67</v>
      </c>
      <c r="P1221" s="37" t="s">
        <v>3757</v>
      </c>
      <c r="Q1221" s="75" t="s">
        <v>1544</v>
      </c>
      <c r="R1221" t="s">
        <v>207</v>
      </c>
      <c r="S1221" s="38">
        <v>10875</v>
      </c>
      <c r="T1221">
        <v>1</v>
      </c>
      <c r="U1221">
        <v>0</v>
      </c>
      <c r="V1221" s="43">
        <f>SUMIF(ResumenCotizacion!$C:$C,E1221,ResumenCotizacion!$P:$P)</f>
        <v>0</v>
      </c>
      <c r="W1221" s="68">
        <f>IF(H1221="USD",S1221*SolCotizacion!$J$18,S1221)</f>
        <v>42667953.75</v>
      </c>
      <c r="X1221" s="3">
        <f>ROUND(W1221/(1-VLOOKUP("Total porcentaje:",ResumenCotizacion!$F:$H,3,0)),2)</f>
        <v>46378210.600000001</v>
      </c>
      <c r="Y1221" s="3">
        <f t="shared" si="79"/>
        <v>0</v>
      </c>
    </row>
    <row r="1222" spans="1:25" ht="14.25" x14ac:dyDescent="0.2">
      <c r="A1222" s="18" t="str">
        <f t="shared" si="76"/>
        <v>Catalogo principalOPEN VALUE - CSP GOBIERNO6YH-00263</v>
      </c>
      <c r="B1222" s="18" t="str">
        <f t="shared" si="77"/>
        <v>6YH-00263OPEN VALUE - CSP GOBIERNO</v>
      </c>
      <c r="C1222" s="18"/>
      <c r="D1222" t="s">
        <v>122</v>
      </c>
      <c r="E1222" t="s">
        <v>1545</v>
      </c>
      <c r="F1222" t="s">
        <v>2769</v>
      </c>
      <c r="G1222" s="18" t="str">
        <f t="shared" si="78"/>
        <v>Catalogo principal</v>
      </c>
      <c r="H1222" s="43" t="s">
        <v>121</v>
      </c>
      <c r="I1222" s="37" t="s">
        <v>67</v>
      </c>
      <c r="J1222" t="s">
        <v>4842</v>
      </c>
      <c r="K1222" t="s">
        <v>40</v>
      </c>
      <c r="L1222" s="70" t="s">
        <v>21</v>
      </c>
      <c r="M1222" s="70" t="s">
        <v>3946</v>
      </c>
      <c r="N1222" s="37" t="s">
        <v>67</v>
      </c>
      <c r="O1222" s="37" t="s">
        <v>67</v>
      </c>
      <c r="P1222" s="37" t="s">
        <v>3757</v>
      </c>
      <c r="Q1222" s="75" t="s">
        <v>1545</v>
      </c>
      <c r="R1222" t="s">
        <v>207</v>
      </c>
      <c r="S1222" s="38">
        <v>75</v>
      </c>
      <c r="T1222">
        <v>1</v>
      </c>
      <c r="U1222">
        <v>0</v>
      </c>
      <c r="V1222" s="43">
        <f>SUMIF(ResumenCotizacion!$C:$C,E1222,ResumenCotizacion!$P:$P)</f>
        <v>0</v>
      </c>
      <c r="W1222" s="68">
        <f>IF(H1222="USD",S1222*SolCotizacion!$J$18,S1222)</f>
        <v>294261.75</v>
      </c>
      <c r="X1222" s="3">
        <f>ROUND(W1222/(1-VLOOKUP("Total porcentaje:",ResumenCotizacion!$F:$H,3,0)),2)</f>
        <v>319849.73</v>
      </c>
      <c r="Y1222" s="3">
        <f t="shared" si="79"/>
        <v>0</v>
      </c>
    </row>
    <row r="1223" spans="1:25" ht="14.25" x14ac:dyDescent="0.2">
      <c r="A1223" s="18" t="str">
        <f t="shared" si="76"/>
        <v>Catalogo principalOPEN VALUE - CSP GOBIERNO6YH-00264</v>
      </c>
      <c r="B1223" s="18" t="str">
        <f t="shared" si="77"/>
        <v>6YH-00264OPEN VALUE - CSP GOBIERNO</v>
      </c>
      <c r="C1223" s="18"/>
      <c r="D1223" t="s">
        <v>122</v>
      </c>
      <c r="E1223" t="s">
        <v>1546</v>
      </c>
      <c r="F1223" t="s">
        <v>2769</v>
      </c>
      <c r="G1223" s="18" t="str">
        <f t="shared" si="78"/>
        <v>Catalogo principal</v>
      </c>
      <c r="H1223" s="43" t="s">
        <v>121</v>
      </c>
      <c r="I1223" s="37" t="s">
        <v>67</v>
      </c>
      <c r="J1223" t="s">
        <v>4843</v>
      </c>
      <c r="K1223" t="s">
        <v>40</v>
      </c>
      <c r="L1223" s="70" t="s">
        <v>21</v>
      </c>
      <c r="M1223" s="70" t="s">
        <v>3948</v>
      </c>
      <c r="N1223" s="37" t="s">
        <v>67</v>
      </c>
      <c r="O1223" s="37" t="s">
        <v>67</v>
      </c>
      <c r="P1223" s="37" t="s">
        <v>3757</v>
      </c>
      <c r="Q1223" s="75" t="s">
        <v>1546</v>
      </c>
      <c r="R1223" t="s">
        <v>207</v>
      </c>
      <c r="S1223" s="38">
        <v>36</v>
      </c>
      <c r="T1223">
        <v>1</v>
      </c>
      <c r="U1223">
        <v>0</v>
      </c>
      <c r="V1223" s="43">
        <f>SUMIF(ResumenCotizacion!$C:$C,E1223,ResumenCotizacion!$P:$P)</f>
        <v>0</v>
      </c>
      <c r="W1223" s="68">
        <f>IF(H1223="USD",S1223*SolCotizacion!$J$18,S1223)</f>
        <v>141245.63999999998</v>
      </c>
      <c r="X1223" s="3">
        <f>ROUND(W1223/(1-VLOOKUP("Total porcentaje:",ResumenCotizacion!$F:$H,3,0)),2)</f>
        <v>153527.87</v>
      </c>
      <c r="Y1223" s="3">
        <f t="shared" si="79"/>
        <v>0</v>
      </c>
    </row>
    <row r="1224" spans="1:25" ht="14.25" x14ac:dyDescent="0.2">
      <c r="A1224" s="18" t="str">
        <f t="shared" si="76"/>
        <v>Catalogo principalOPEN VALUE - CSP GOBIERNO6ZH-00245</v>
      </c>
      <c r="B1224" s="18" t="str">
        <f t="shared" si="77"/>
        <v>6ZH-00245OPEN VALUE - CSP GOBIERNO</v>
      </c>
      <c r="C1224" s="18"/>
      <c r="D1224" t="s">
        <v>122</v>
      </c>
      <c r="E1224" t="s">
        <v>1547</v>
      </c>
      <c r="F1224" t="s">
        <v>2769</v>
      </c>
      <c r="G1224" s="18" t="str">
        <f t="shared" si="78"/>
        <v>Catalogo principal</v>
      </c>
      <c r="H1224" s="43" t="s">
        <v>121</v>
      </c>
      <c r="I1224" s="37" t="s">
        <v>67</v>
      </c>
      <c r="J1224" t="s">
        <v>4844</v>
      </c>
      <c r="K1224" t="s">
        <v>40</v>
      </c>
      <c r="L1224" s="70" t="s">
        <v>21</v>
      </c>
      <c r="M1224" s="70" t="s">
        <v>3946</v>
      </c>
      <c r="N1224" s="37" t="s">
        <v>67</v>
      </c>
      <c r="O1224" s="37" t="s">
        <v>67</v>
      </c>
      <c r="P1224" s="37" t="s">
        <v>3757</v>
      </c>
      <c r="Q1224" s="75" t="s">
        <v>1547</v>
      </c>
      <c r="R1224" t="s">
        <v>207</v>
      </c>
      <c r="S1224" s="38">
        <v>72</v>
      </c>
      <c r="T1224">
        <v>1</v>
      </c>
      <c r="U1224">
        <v>0</v>
      </c>
      <c r="V1224" s="43">
        <f>SUMIF(ResumenCotizacion!$C:$C,E1224,ResumenCotizacion!$P:$P)</f>
        <v>0</v>
      </c>
      <c r="W1224" s="68">
        <f>IF(H1224="USD",S1224*SolCotizacion!$J$18,S1224)</f>
        <v>282491.27999999997</v>
      </c>
      <c r="X1224" s="3">
        <f>ROUND(W1224/(1-VLOOKUP("Total porcentaje:",ResumenCotizacion!$F:$H,3,0)),2)</f>
        <v>307055.74</v>
      </c>
      <c r="Y1224" s="3">
        <f t="shared" si="79"/>
        <v>0</v>
      </c>
    </row>
    <row r="1225" spans="1:25" ht="14.25" x14ac:dyDescent="0.2">
      <c r="A1225" s="18" t="str">
        <f t="shared" si="76"/>
        <v>Catalogo principalOPEN VALUE - CSP GOBIERNO6ZH-00246</v>
      </c>
      <c r="B1225" s="18" t="str">
        <f t="shared" si="77"/>
        <v>6ZH-00246OPEN VALUE - CSP GOBIERNO</v>
      </c>
      <c r="C1225" s="18"/>
      <c r="D1225" t="s">
        <v>122</v>
      </c>
      <c r="E1225" t="s">
        <v>1548</v>
      </c>
      <c r="F1225" t="s">
        <v>2769</v>
      </c>
      <c r="G1225" s="18" t="str">
        <f t="shared" si="78"/>
        <v>Catalogo principal</v>
      </c>
      <c r="H1225" s="43" t="s">
        <v>121</v>
      </c>
      <c r="I1225" s="37" t="s">
        <v>67</v>
      </c>
      <c r="J1225" t="s">
        <v>4845</v>
      </c>
      <c r="K1225" t="s">
        <v>40</v>
      </c>
      <c r="L1225" s="70" t="s">
        <v>21</v>
      </c>
      <c r="M1225" s="70" t="s">
        <v>3946</v>
      </c>
      <c r="N1225" s="37" t="s">
        <v>67</v>
      </c>
      <c r="O1225" s="37" t="s">
        <v>67</v>
      </c>
      <c r="P1225" s="37" t="s">
        <v>3757</v>
      </c>
      <c r="Q1225" s="75" t="s">
        <v>1548</v>
      </c>
      <c r="R1225" t="s">
        <v>207</v>
      </c>
      <c r="S1225" s="38">
        <v>93</v>
      </c>
      <c r="T1225">
        <v>1</v>
      </c>
      <c r="U1225">
        <v>0</v>
      </c>
      <c r="V1225" s="43">
        <f>SUMIF(ResumenCotizacion!$C:$C,E1225,ResumenCotizacion!$P:$P)</f>
        <v>0</v>
      </c>
      <c r="W1225" s="68">
        <f>IF(H1225="USD",S1225*SolCotizacion!$J$18,S1225)</f>
        <v>364884.57</v>
      </c>
      <c r="X1225" s="3">
        <f>ROUND(W1225/(1-VLOOKUP("Total porcentaje:",ResumenCotizacion!$F:$H,3,0)),2)</f>
        <v>396613.66</v>
      </c>
      <c r="Y1225" s="3">
        <f t="shared" si="79"/>
        <v>0</v>
      </c>
    </row>
    <row r="1226" spans="1:25" ht="14.25" x14ac:dyDescent="0.2">
      <c r="A1226" s="18" t="str">
        <f t="shared" si="76"/>
        <v>Catalogo principalOPEN VALUE - CSP GOBIERNO6ZH-00247</v>
      </c>
      <c r="B1226" s="18" t="str">
        <f t="shared" si="77"/>
        <v>6ZH-00247OPEN VALUE - CSP GOBIERNO</v>
      </c>
      <c r="C1226" s="18"/>
      <c r="D1226" t="s">
        <v>122</v>
      </c>
      <c r="E1226" t="s">
        <v>1549</v>
      </c>
      <c r="F1226" t="s">
        <v>2769</v>
      </c>
      <c r="G1226" s="18" t="str">
        <f t="shared" si="78"/>
        <v>Catalogo principal</v>
      </c>
      <c r="H1226" s="43" t="s">
        <v>121</v>
      </c>
      <c r="I1226" s="37" t="s">
        <v>67</v>
      </c>
      <c r="J1226" t="s">
        <v>4846</v>
      </c>
      <c r="K1226" t="s">
        <v>40</v>
      </c>
      <c r="L1226" s="70" t="s">
        <v>21</v>
      </c>
      <c r="M1226" s="70" t="s">
        <v>3948</v>
      </c>
      <c r="N1226" s="37" t="s">
        <v>67</v>
      </c>
      <c r="O1226" s="37" t="s">
        <v>67</v>
      </c>
      <c r="P1226" s="37" t="s">
        <v>3757</v>
      </c>
      <c r="Q1226" s="75" t="s">
        <v>1549</v>
      </c>
      <c r="R1226" t="s">
        <v>207</v>
      </c>
      <c r="S1226" s="38">
        <v>30</v>
      </c>
      <c r="T1226">
        <v>1</v>
      </c>
      <c r="U1226">
        <v>0</v>
      </c>
      <c r="V1226" s="43">
        <f>SUMIF(ResumenCotizacion!$C:$C,E1226,ResumenCotizacion!$P:$P)</f>
        <v>0</v>
      </c>
      <c r="W1226" s="68">
        <f>IF(H1226="USD",S1226*SolCotizacion!$J$18,S1226)</f>
        <v>117704.7</v>
      </c>
      <c r="X1226" s="3">
        <f>ROUND(W1226/(1-VLOOKUP("Total porcentaje:",ResumenCotizacion!$F:$H,3,0)),2)</f>
        <v>127939.89</v>
      </c>
      <c r="Y1226" s="3">
        <f t="shared" si="79"/>
        <v>0</v>
      </c>
    </row>
    <row r="1227" spans="1:25" ht="14.25" x14ac:dyDescent="0.2">
      <c r="A1227" s="18" t="str">
        <f t="shared" si="76"/>
        <v>Catalogo principalOPEN VALUE - CSP GOBIERNO6ZH-00248</v>
      </c>
      <c r="B1227" s="18" t="str">
        <f t="shared" si="77"/>
        <v>6ZH-00248OPEN VALUE - CSP GOBIERNO</v>
      </c>
      <c r="C1227" s="18"/>
      <c r="D1227" t="s">
        <v>122</v>
      </c>
      <c r="E1227" t="s">
        <v>1550</v>
      </c>
      <c r="F1227" t="s">
        <v>2769</v>
      </c>
      <c r="G1227" s="18" t="str">
        <f t="shared" si="78"/>
        <v>Catalogo principal</v>
      </c>
      <c r="H1227" s="43" t="s">
        <v>121</v>
      </c>
      <c r="I1227" s="37" t="s">
        <v>67</v>
      </c>
      <c r="J1227" t="s">
        <v>4847</v>
      </c>
      <c r="K1227" t="s">
        <v>40</v>
      </c>
      <c r="L1227" s="70" t="s">
        <v>21</v>
      </c>
      <c r="M1227" s="70" t="s">
        <v>3948</v>
      </c>
      <c r="N1227" s="37" t="s">
        <v>67</v>
      </c>
      <c r="O1227" s="37" t="s">
        <v>67</v>
      </c>
      <c r="P1227" s="37" t="s">
        <v>3757</v>
      </c>
      <c r="Q1227" s="75" t="s">
        <v>1550</v>
      </c>
      <c r="R1227" t="s">
        <v>207</v>
      </c>
      <c r="S1227" s="38">
        <v>39</v>
      </c>
      <c r="T1227">
        <v>1</v>
      </c>
      <c r="U1227">
        <v>0</v>
      </c>
      <c r="V1227" s="43">
        <f>SUMIF(ResumenCotizacion!$C:$C,E1227,ResumenCotizacion!$P:$P)</f>
        <v>0</v>
      </c>
      <c r="W1227" s="68">
        <f>IF(H1227="USD",S1227*SolCotizacion!$J$18,S1227)</f>
        <v>153016.10999999999</v>
      </c>
      <c r="X1227" s="3">
        <f>ROUND(W1227/(1-VLOOKUP("Total porcentaje:",ResumenCotizacion!$F:$H,3,0)),2)</f>
        <v>166321.85999999999</v>
      </c>
      <c r="Y1227" s="3">
        <f t="shared" si="79"/>
        <v>0</v>
      </c>
    </row>
    <row r="1228" spans="1:25" ht="14.25" x14ac:dyDescent="0.2">
      <c r="A1228" s="18" t="str">
        <f t="shared" si="76"/>
        <v>Catalogo principalOPEN VALUE - CSP GOBIERNO76A-00794</v>
      </c>
      <c r="B1228" s="18" t="str">
        <f t="shared" si="77"/>
        <v>76A-00794OPEN VALUE - CSP GOBIERNO</v>
      </c>
      <c r="C1228" s="18"/>
      <c r="D1228" t="s">
        <v>122</v>
      </c>
      <c r="E1228" t="s">
        <v>1551</v>
      </c>
      <c r="F1228" t="s">
        <v>2769</v>
      </c>
      <c r="G1228" s="18" t="str">
        <f t="shared" si="78"/>
        <v>Catalogo principal</v>
      </c>
      <c r="H1228" s="43" t="s">
        <v>121</v>
      </c>
      <c r="I1228" s="37" t="s">
        <v>67</v>
      </c>
      <c r="J1228" t="s">
        <v>4848</v>
      </c>
      <c r="K1228" t="s">
        <v>40</v>
      </c>
      <c r="L1228" s="70" t="s">
        <v>21</v>
      </c>
      <c r="M1228" s="70" t="s">
        <v>3946</v>
      </c>
      <c r="N1228" s="37" t="s">
        <v>67</v>
      </c>
      <c r="O1228" s="37" t="s">
        <v>67</v>
      </c>
      <c r="P1228" s="37" t="s">
        <v>3757</v>
      </c>
      <c r="Q1228" s="75" t="s">
        <v>1551</v>
      </c>
      <c r="R1228" t="s">
        <v>207</v>
      </c>
      <c r="S1228" s="38">
        <v>1020</v>
      </c>
      <c r="T1228">
        <v>1</v>
      </c>
      <c r="U1228">
        <v>0</v>
      </c>
      <c r="V1228" s="43">
        <f>SUMIF(ResumenCotizacion!$C:$C,E1228,ResumenCotizacion!$P:$P)</f>
        <v>0</v>
      </c>
      <c r="W1228" s="68">
        <f>IF(H1228="USD",S1228*SolCotizacion!$J$18,S1228)</f>
        <v>4001959.8</v>
      </c>
      <c r="X1228" s="3">
        <f>ROUND(W1228/(1-VLOOKUP("Total porcentaje:",ResumenCotizacion!$F:$H,3,0)),2)</f>
        <v>4349956.3</v>
      </c>
      <c r="Y1228" s="3">
        <f t="shared" si="79"/>
        <v>0</v>
      </c>
    </row>
    <row r="1229" spans="1:25" ht="14.25" x14ac:dyDescent="0.2">
      <c r="A1229" s="18" t="str">
        <f t="shared" si="76"/>
        <v>Catalogo principalOPEN VALUE - CSP GOBIERNO76A-00795</v>
      </c>
      <c r="B1229" s="18" t="str">
        <f t="shared" si="77"/>
        <v>76A-00795OPEN VALUE - CSP GOBIERNO</v>
      </c>
      <c r="C1229" s="18"/>
      <c r="D1229" t="s">
        <v>122</v>
      </c>
      <c r="E1229" t="s">
        <v>1552</v>
      </c>
      <c r="F1229" t="s">
        <v>2769</v>
      </c>
      <c r="G1229" s="18" t="str">
        <f t="shared" si="78"/>
        <v>Catalogo principal</v>
      </c>
      <c r="H1229" s="43" t="s">
        <v>121</v>
      </c>
      <c r="I1229" s="37" t="s">
        <v>67</v>
      </c>
      <c r="J1229" t="s">
        <v>4849</v>
      </c>
      <c r="K1229" t="s">
        <v>40</v>
      </c>
      <c r="L1229" s="70" t="s">
        <v>21</v>
      </c>
      <c r="M1229" s="70" t="s">
        <v>3946</v>
      </c>
      <c r="N1229" s="37" t="s">
        <v>67</v>
      </c>
      <c r="O1229" s="37" t="s">
        <v>67</v>
      </c>
      <c r="P1229" s="37" t="s">
        <v>3757</v>
      </c>
      <c r="Q1229" s="75" t="s">
        <v>1552</v>
      </c>
      <c r="R1229" t="s">
        <v>207</v>
      </c>
      <c r="S1229" s="38">
        <v>1317</v>
      </c>
      <c r="T1229">
        <v>1</v>
      </c>
      <c r="U1229">
        <v>0</v>
      </c>
      <c r="V1229" s="43">
        <f>SUMIF(ResumenCotizacion!$C:$C,E1229,ResumenCotizacion!$P:$P)</f>
        <v>0</v>
      </c>
      <c r="W1229" s="68">
        <f>IF(H1229="USD",S1229*SolCotizacion!$J$18,S1229)</f>
        <v>5167236.33</v>
      </c>
      <c r="X1229" s="3">
        <f>ROUND(W1229/(1-VLOOKUP("Total porcentaje:",ResumenCotizacion!$F:$H,3,0)),2)</f>
        <v>5616561.2300000004</v>
      </c>
      <c r="Y1229" s="3">
        <f t="shared" si="79"/>
        <v>0</v>
      </c>
    </row>
    <row r="1230" spans="1:25" ht="14.25" x14ac:dyDescent="0.2">
      <c r="A1230" s="18" t="str">
        <f t="shared" si="76"/>
        <v>Catalogo principalOPEN VALUE - CSP GOBIERNO76A-00796</v>
      </c>
      <c r="B1230" s="18" t="str">
        <f t="shared" si="77"/>
        <v>76A-00796OPEN VALUE - CSP GOBIERNO</v>
      </c>
      <c r="C1230" s="18"/>
      <c r="D1230" t="s">
        <v>122</v>
      </c>
      <c r="E1230" t="s">
        <v>1553</v>
      </c>
      <c r="F1230" t="s">
        <v>2769</v>
      </c>
      <c r="G1230" s="18" t="str">
        <f t="shared" si="78"/>
        <v>Catalogo principal</v>
      </c>
      <c r="H1230" s="43" t="s">
        <v>121</v>
      </c>
      <c r="I1230" s="37" t="s">
        <v>67</v>
      </c>
      <c r="J1230" t="s">
        <v>4850</v>
      </c>
      <c r="K1230" t="s">
        <v>40</v>
      </c>
      <c r="L1230" s="70" t="s">
        <v>21</v>
      </c>
      <c r="M1230" s="70" t="s">
        <v>3963</v>
      </c>
      <c r="N1230" s="37" t="s">
        <v>67</v>
      </c>
      <c r="O1230" s="37" t="s">
        <v>67</v>
      </c>
      <c r="P1230" s="37" t="s">
        <v>3757</v>
      </c>
      <c r="Q1230" s="75" t="s">
        <v>1553</v>
      </c>
      <c r="R1230" t="s">
        <v>207</v>
      </c>
      <c r="S1230" s="38">
        <v>534</v>
      </c>
      <c r="T1230">
        <v>1</v>
      </c>
      <c r="U1230">
        <v>0</v>
      </c>
      <c r="V1230" s="43">
        <f>SUMIF(ResumenCotizacion!$C:$C,E1230,ResumenCotizacion!$P:$P)</f>
        <v>0</v>
      </c>
      <c r="W1230" s="68">
        <f>IF(H1230="USD",S1230*SolCotizacion!$J$18,S1230)</f>
        <v>2095143.66</v>
      </c>
      <c r="X1230" s="3">
        <f>ROUND(W1230/(1-VLOOKUP("Total porcentaje:",ResumenCotizacion!$F:$H,3,0)),2)</f>
        <v>2277330.0699999998</v>
      </c>
      <c r="Y1230" s="3">
        <f t="shared" si="79"/>
        <v>0</v>
      </c>
    </row>
    <row r="1231" spans="1:25" ht="14.25" x14ac:dyDescent="0.2">
      <c r="A1231" s="18" t="str">
        <f t="shared" si="76"/>
        <v>Catalogo principalOPEN VALUE - CSP GOBIERNO76A-00797</v>
      </c>
      <c r="B1231" s="18" t="str">
        <f t="shared" si="77"/>
        <v>76A-00797OPEN VALUE - CSP GOBIERNO</v>
      </c>
      <c r="C1231" s="18"/>
      <c r="D1231" t="s">
        <v>122</v>
      </c>
      <c r="E1231" t="s">
        <v>1554</v>
      </c>
      <c r="F1231" t="s">
        <v>2769</v>
      </c>
      <c r="G1231" s="18" t="str">
        <f t="shared" si="78"/>
        <v>Catalogo principal</v>
      </c>
      <c r="H1231" s="43" t="s">
        <v>121</v>
      </c>
      <c r="I1231" s="37" t="s">
        <v>67</v>
      </c>
      <c r="J1231" t="s">
        <v>4851</v>
      </c>
      <c r="K1231" t="s">
        <v>40</v>
      </c>
      <c r="L1231" s="70" t="s">
        <v>21</v>
      </c>
      <c r="M1231" s="70" t="s">
        <v>3963</v>
      </c>
      <c r="N1231" s="37" t="s">
        <v>67</v>
      </c>
      <c r="O1231" s="37" t="s">
        <v>67</v>
      </c>
      <c r="P1231" s="37" t="s">
        <v>3757</v>
      </c>
      <c r="Q1231" s="75" t="s">
        <v>1554</v>
      </c>
      <c r="R1231" t="s">
        <v>207</v>
      </c>
      <c r="S1231" s="38">
        <v>690</v>
      </c>
      <c r="T1231">
        <v>1</v>
      </c>
      <c r="U1231">
        <v>0</v>
      </c>
      <c r="V1231" s="43">
        <f>SUMIF(ResumenCotizacion!$C:$C,E1231,ResumenCotizacion!$P:$P)</f>
        <v>0</v>
      </c>
      <c r="W1231" s="68">
        <f>IF(H1231="USD",S1231*SolCotizacion!$J$18,S1231)</f>
        <v>2707208.0999999996</v>
      </c>
      <c r="X1231" s="3">
        <f>ROUND(W1231/(1-VLOOKUP("Total porcentaje:",ResumenCotizacion!$F:$H,3,0)),2)</f>
        <v>2942617.5</v>
      </c>
      <c r="Y1231" s="3">
        <f t="shared" si="79"/>
        <v>0</v>
      </c>
    </row>
    <row r="1232" spans="1:25" ht="14.25" x14ac:dyDescent="0.2">
      <c r="A1232" s="18" t="str">
        <f t="shared" si="76"/>
        <v>Catalogo principalOPEN VALUE - CSP GOBIERNO76A-00798</v>
      </c>
      <c r="B1232" s="18" t="str">
        <f t="shared" si="77"/>
        <v>76A-00798OPEN VALUE - CSP GOBIERNO</v>
      </c>
      <c r="C1232" s="18"/>
      <c r="D1232" t="s">
        <v>122</v>
      </c>
      <c r="E1232" t="s">
        <v>1555</v>
      </c>
      <c r="F1232" t="s">
        <v>2769</v>
      </c>
      <c r="G1232" s="18" t="str">
        <f t="shared" si="78"/>
        <v>Catalogo principal</v>
      </c>
      <c r="H1232" s="43" t="s">
        <v>121</v>
      </c>
      <c r="I1232" s="37" t="s">
        <v>67</v>
      </c>
      <c r="J1232" t="s">
        <v>4852</v>
      </c>
      <c r="K1232" t="s">
        <v>40</v>
      </c>
      <c r="L1232" s="70" t="s">
        <v>21</v>
      </c>
      <c r="M1232" s="70" t="s">
        <v>3948</v>
      </c>
      <c r="N1232" s="37" t="s">
        <v>67</v>
      </c>
      <c r="O1232" s="37" t="s">
        <v>67</v>
      </c>
      <c r="P1232" s="37" t="s">
        <v>3757</v>
      </c>
      <c r="Q1232" s="75" t="s">
        <v>1555</v>
      </c>
      <c r="R1232" t="s">
        <v>207</v>
      </c>
      <c r="S1232" s="38">
        <v>510</v>
      </c>
      <c r="T1232">
        <v>1</v>
      </c>
      <c r="U1232">
        <v>0</v>
      </c>
      <c r="V1232" s="43">
        <f>SUMIF(ResumenCotizacion!$C:$C,E1232,ResumenCotizacion!$P:$P)</f>
        <v>0</v>
      </c>
      <c r="W1232" s="68">
        <f>IF(H1232="USD",S1232*SolCotizacion!$J$18,S1232)</f>
        <v>2000979.9</v>
      </c>
      <c r="X1232" s="3">
        <f>ROUND(W1232/(1-VLOOKUP("Total porcentaje:",ResumenCotizacion!$F:$H,3,0)),2)</f>
        <v>2174978.15</v>
      </c>
      <c r="Y1232" s="3">
        <f t="shared" si="79"/>
        <v>0</v>
      </c>
    </row>
    <row r="1233" spans="1:25" ht="14.25" x14ac:dyDescent="0.2">
      <c r="A1233" s="18" t="str">
        <f t="shared" si="76"/>
        <v>Catalogo principalOPEN VALUE - CSP GOBIERNO76A-00799</v>
      </c>
      <c r="B1233" s="18" t="str">
        <f t="shared" si="77"/>
        <v>76A-00799OPEN VALUE - CSP GOBIERNO</v>
      </c>
      <c r="C1233" s="18"/>
      <c r="D1233" t="s">
        <v>122</v>
      </c>
      <c r="E1233" t="s">
        <v>1556</v>
      </c>
      <c r="F1233" t="s">
        <v>2769</v>
      </c>
      <c r="G1233" s="18" t="str">
        <f t="shared" si="78"/>
        <v>Catalogo principal</v>
      </c>
      <c r="H1233" s="43" t="s">
        <v>121</v>
      </c>
      <c r="I1233" s="37" t="s">
        <v>67</v>
      </c>
      <c r="J1233" t="s">
        <v>4853</v>
      </c>
      <c r="K1233" t="s">
        <v>40</v>
      </c>
      <c r="L1233" s="70" t="s">
        <v>21</v>
      </c>
      <c r="M1233" s="70" t="s">
        <v>3948</v>
      </c>
      <c r="N1233" s="37" t="s">
        <v>67</v>
      </c>
      <c r="O1233" s="37" t="s">
        <v>67</v>
      </c>
      <c r="P1233" s="37" t="s">
        <v>3757</v>
      </c>
      <c r="Q1233" s="75" t="s">
        <v>1556</v>
      </c>
      <c r="R1233" t="s">
        <v>207</v>
      </c>
      <c r="S1233" s="38">
        <v>660</v>
      </c>
      <c r="T1233">
        <v>1</v>
      </c>
      <c r="U1233">
        <v>0</v>
      </c>
      <c r="V1233" s="43">
        <f>SUMIF(ResumenCotizacion!$C:$C,E1233,ResumenCotizacion!$P:$P)</f>
        <v>0</v>
      </c>
      <c r="W1233" s="68">
        <f>IF(H1233="USD",S1233*SolCotizacion!$J$18,S1233)</f>
        <v>2589503.4</v>
      </c>
      <c r="X1233" s="3">
        <f>ROUND(W1233/(1-VLOOKUP("Total porcentaje:",ResumenCotizacion!$F:$H,3,0)),2)</f>
        <v>2814677.61</v>
      </c>
      <c r="Y1233" s="3">
        <f t="shared" si="79"/>
        <v>0</v>
      </c>
    </row>
    <row r="1234" spans="1:25" ht="14.25" x14ac:dyDescent="0.2">
      <c r="A1234" s="18" t="str">
        <f t="shared" si="76"/>
        <v>Catalogo principalOPEN VALUE - CSP GOBIERNO76M-01045</v>
      </c>
      <c r="B1234" s="18" t="str">
        <f t="shared" si="77"/>
        <v>76M-01045OPEN VALUE - CSP GOBIERNO</v>
      </c>
      <c r="C1234" s="18"/>
      <c r="D1234" t="s">
        <v>122</v>
      </c>
      <c r="E1234" t="s">
        <v>1557</v>
      </c>
      <c r="F1234" t="s">
        <v>2769</v>
      </c>
      <c r="G1234" s="18" t="str">
        <f t="shared" si="78"/>
        <v>Catalogo principal</v>
      </c>
      <c r="H1234" s="43" t="s">
        <v>121</v>
      </c>
      <c r="I1234" s="37" t="s">
        <v>67</v>
      </c>
      <c r="J1234" t="s">
        <v>4854</v>
      </c>
      <c r="K1234" t="s">
        <v>40</v>
      </c>
      <c r="L1234" s="70" t="s">
        <v>21</v>
      </c>
      <c r="M1234" s="70" t="s">
        <v>3946</v>
      </c>
      <c r="N1234" s="37" t="s">
        <v>67</v>
      </c>
      <c r="O1234" s="37" t="s">
        <v>67</v>
      </c>
      <c r="P1234" s="37" t="s">
        <v>3757</v>
      </c>
      <c r="Q1234" s="75" t="s">
        <v>1557</v>
      </c>
      <c r="R1234" t="s">
        <v>207</v>
      </c>
      <c r="S1234" s="38">
        <v>219</v>
      </c>
      <c r="T1234">
        <v>1</v>
      </c>
      <c r="U1234">
        <v>0</v>
      </c>
      <c r="V1234" s="43">
        <f>SUMIF(ResumenCotizacion!$C:$C,E1234,ResumenCotizacion!$P:$P)</f>
        <v>0</v>
      </c>
      <c r="W1234" s="68">
        <f>IF(H1234="USD",S1234*SolCotizacion!$J$18,S1234)</f>
        <v>859244.30999999994</v>
      </c>
      <c r="X1234" s="3">
        <f>ROUND(W1234/(1-VLOOKUP("Total porcentaje:",ResumenCotizacion!$F:$H,3,0)),2)</f>
        <v>933961.21</v>
      </c>
      <c r="Y1234" s="3">
        <f t="shared" si="79"/>
        <v>0</v>
      </c>
    </row>
    <row r="1235" spans="1:25" ht="14.25" x14ac:dyDescent="0.2">
      <c r="A1235" s="18" t="str">
        <f t="shared" si="76"/>
        <v>Catalogo principalOPEN VALUE - CSP GOBIERNO76M-01046</v>
      </c>
      <c r="B1235" s="18" t="str">
        <f t="shared" si="77"/>
        <v>76M-01046OPEN VALUE - CSP GOBIERNO</v>
      </c>
      <c r="C1235" s="18"/>
      <c r="D1235" t="s">
        <v>122</v>
      </c>
      <c r="E1235" t="s">
        <v>1558</v>
      </c>
      <c r="F1235" t="s">
        <v>2769</v>
      </c>
      <c r="G1235" s="18" t="str">
        <f t="shared" si="78"/>
        <v>Catalogo principal</v>
      </c>
      <c r="H1235" s="43" t="s">
        <v>121</v>
      </c>
      <c r="I1235" s="37" t="s">
        <v>67</v>
      </c>
      <c r="J1235" t="s">
        <v>4855</v>
      </c>
      <c r="K1235" t="s">
        <v>40</v>
      </c>
      <c r="L1235" s="70" t="s">
        <v>21</v>
      </c>
      <c r="M1235" s="70" t="s">
        <v>3946</v>
      </c>
      <c r="N1235" s="37" t="s">
        <v>67</v>
      </c>
      <c r="O1235" s="37" t="s">
        <v>67</v>
      </c>
      <c r="P1235" s="37" t="s">
        <v>3757</v>
      </c>
      <c r="Q1235" s="75" t="s">
        <v>1558</v>
      </c>
      <c r="R1235" t="s">
        <v>207</v>
      </c>
      <c r="S1235" s="38">
        <v>279</v>
      </c>
      <c r="T1235">
        <v>1</v>
      </c>
      <c r="U1235">
        <v>0</v>
      </c>
      <c r="V1235" s="43">
        <f>SUMIF(ResumenCotizacion!$C:$C,E1235,ResumenCotizacion!$P:$P)</f>
        <v>0</v>
      </c>
      <c r="W1235" s="68">
        <f>IF(H1235="USD",S1235*SolCotizacion!$J$18,S1235)</f>
        <v>1094653.71</v>
      </c>
      <c r="X1235" s="3">
        <f>ROUND(W1235/(1-VLOOKUP("Total porcentaje:",ResumenCotizacion!$F:$H,3,0)),2)</f>
        <v>1189840.99</v>
      </c>
      <c r="Y1235" s="3">
        <f t="shared" si="79"/>
        <v>0</v>
      </c>
    </row>
    <row r="1236" spans="1:25" ht="14.25" x14ac:dyDescent="0.2">
      <c r="A1236" s="18" t="str">
        <f t="shared" si="76"/>
        <v>Catalogo principalOPEN VALUE - CSP GOBIERNO76M-01055</v>
      </c>
      <c r="B1236" s="18" t="str">
        <f t="shared" si="77"/>
        <v>76M-01055OPEN VALUE - CSP GOBIERNO</v>
      </c>
      <c r="C1236" s="18"/>
      <c r="D1236" t="s">
        <v>122</v>
      </c>
      <c r="E1236" t="s">
        <v>1559</v>
      </c>
      <c r="F1236" t="s">
        <v>2769</v>
      </c>
      <c r="G1236" s="18" t="str">
        <f t="shared" si="78"/>
        <v>Catalogo principal</v>
      </c>
      <c r="H1236" s="43" t="s">
        <v>121</v>
      </c>
      <c r="I1236" s="37" t="s">
        <v>67</v>
      </c>
      <c r="J1236" t="s">
        <v>4856</v>
      </c>
      <c r="K1236" t="s">
        <v>40</v>
      </c>
      <c r="L1236" s="70" t="s">
        <v>21</v>
      </c>
      <c r="M1236" s="70" t="s">
        <v>3948</v>
      </c>
      <c r="N1236" s="37" t="s">
        <v>67</v>
      </c>
      <c r="O1236" s="37" t="s">
        <v>67</v>
      </c>
      <c r="P1236" s="37" t="s">
        <v>3757</v>
      </c>
      <c r="Q1236" s="75" t="s">
        <v>1559</v>
      </c>
      <c r="R1236" t="s">
        <v>207</v>
      </c>
      <c r="S1236" s="38">
        <v>93</v>
      </c>
      <c r="T1236">
        <v>1</v>
      </c>
      <c r="U1236">
        <v>0</v>
      </c>
      <c r="V1236" s="43">
        <f>SUMIF(ResumenCotizacion!$C:$C,E1236,ResumenCotizacion!$P:$P)</f>
        <v>0</v>
      </c>
      <c r="W1236" s="68">
        <f>IF(H1236="USD",S1236*SolCotizacion!$J$18,S1236)</f>
        <v>364884.57</v>
      </c>
      <c r="X1236" s="3">
        <f>ROUND(W1236/(1-VLOOKUP("Total porcentaje:",ResumenCotizacion!$F:$H,3,0)),2)</f>
        <v>396613.66</v>
      </c>
      <c r="Y1236" s="3">
        <f t="shared" si="79"/>
        <v>0</v>
      </c>
    </row>
    <row r="1237" spans="1:25" ht="14.25" x14ac:dyDescent="0.2">
      <c r="A1237" s="18" t="str">
        <f t="shared" si="76"/>
        <v>Catalogo principalOPEN VALUE - CSP GOBIERNO76M-01056</v>
      </c>
      <c r="B1237" s="18" t="str">
        <f t="shared" si="77"/>
        <v>76M-01056OPEN VALUE - CSP GOBIERNO</v>
      </c>
      <c r="C1237" s="18"/>
      <c r="D1237" t="s">
        <v>122</v>
      </c>
      <c r="E1237" t="s">
        <v>1560</v>
      </c>
      <c r="F1237" t="s">
        <v>2769</v>
      </c>
      <c r="G1237" s="18" t="str">
        <f t="shared" si="78"/>
        <v>Catalogo principal</v>
      </c>
      <c r="H1237" s="43" t="s">
        <v>121</v>
      </c>
      <c r="I1237" s="37" t="s">
        <v>67</v>
      </c>
      <c r="J1237" t="s">
        <v>4857</v>
      </c>
      <c r="K1237" t="s">
        <v>40</v>
      </c>
      <c r="L1237" s="70" t="s">
        <v>21</v>
      </c>
      <c r="M1237" s="70" t="s">
        <v>3948</v>
      </c>
      <c r="N1237" s="37" t="s">
        <v>67</v>
      </c>
      <c r="O1237" s="37" t="s">
        <v>67</v>
      </c>
      <c r="P1237" s="37" t="s">
        <v>3757</v>
      </c>
      <c r="Q1237" s="75" t="s">
        <v>1560</v>
      </c>
      <c r="R1237" t="s">
        <v>207</v>
      </c>
      <c r="S1237" s="38">
        <v>120</v>
      </c>
      <c r="T1237">
        <v>1</v>
      </c>
      <c r="U1237">
        <v>0</v>
      </c>
      <c r="V1237" s="43">
        <f>SUMIF(ResumenCotizacion!$C:$C,E1237,ResumenCotizacion!$P:$P)</f>
        <v>0</v>
      </c>
      <c r="W1237" s="68">
        <f>IF(H1237="USD",S1237*SolCotizacion!$J$18,S1237)</f>
        <v>470818.8</v>
      </c>
      <c r="X1237" s="3">
        <f>ROUND(W1237/(1-VLOOKUP("Total porcentaje:",ResumenCotizacion!$F:$H,3,0)),2)</f>
        <v>511759.57</v>
      </c>
      <c r="Y1237" s="3">
        <f t="shared" si="79"/>
        <v>0</v>
      </c>
    </row>
    <row r="1238" spans="1:25" ht="14.25" x14ac:dyDescent="0.2">
      <c r="A1238" s="18" t="str">
        <f t="shared" si="76"/>
        <v>Catalogo principalOPEN VALUE - CSP GOBIERNO76N-03090</v>
      </c>
      <c r="B1238" s="18" t="str">
        <f t="shared" si="77"/>
        <v>76N-03090OPEN VALUE - CSP GOBIERNO</v>
      </c>
      <c r="C1238" s="18"/>
      <c r="D1238" t="s">
        <v>122</v>
      </c>
      <c r="E1238" t="s">
        <v>1561</v>
      </c>
      <c r="F1238" t="s">
        <v>2769</v>
      </c>
      <c r="G1238" s="18" t="str">
        <f t="shared" si="78"/>
        <v>Catalogo principal</v>
      </c>
      <c r="H1238" s="43" t="s">
        <v>121</v>
      </c>
      <c r="I1238" s="37" t="s">
        <v>67</v>
      </c>
      <c r="J1238" t="s">
        <v>4858</v>
      </c>
      <c r="K1238" t="s">
        <v>40</v>
      </c>
      <c r="L1238" s="70" t="s">
        <v>21</v>
      </c>
      <c r="M1238" s="70" t="s">
        <v>3946</v>
      </c>
      <c r="N1238" s="37" t="s">
        <v>67</v>
      </c>
      <c r="O1238" s="37" t="s">
        <v>67</v>
      </c>
      <c r="P1238" s="37" t="s">
        <v>3757</v>
      </c>
      <c r="Q1238" s="75" t="s">
        <v>1561</v>
      </c>
      <c r="R1238" t="s">
        <v>207</v>
      </c>
      <c r="S1238" s="38">
        <v>189</v>
      </c>
      <c r="T1238">
        <v>1</v>
      </c>
      <c r="U1238">
        <v>0</v>
      </c>
      <c r="V1238" s="43">
        <f>SUMIF(ResumenCotizacion!$C:$C,E1238,ResumenCotizacion!$P:$P)</f>
        <v>0</v>
      </c>
      <c r="W1238" s="68">
        <f>IF(H1238="USD",S1238*SolCotizacion!$J$18,S1238)</f>
        <v>741539.61</v>
      </c>
      <c r="X1238" s="3">
        <f>ROUND(W1238/(1-VLOOKUP("Total porcentaje:",ResumenCotizacion!$F:$H,3,0)),2)</f>
        <v>806021.32</v>
      </c>
      <c r="Y1238" s="3">
        <f t="shared" si="79"/>
        <v>0</v>
      </c>
    </row>
    <row r="1239" spans="1:25" ht="14.25" x14ac:dyDescent="0.2">
      <c r="A1239" s="18" t="str">
        <f t="shared" si="76"/>
        <v>Catalogo principalOPEN VALUE - CSP GOBIERNO76N-03097</v>
      </c>
      <c r="B1239" s="18" t="str">
        <f t="shared" si="77"/>
        <v>76N-03097OPEN VALUE - CSP GOBIERNO</v>
      </c>
      <c r="C1239" s="18"/>
      <c r="D1239" t="s">
        <v>122</v>
      </c>
      <c r="E1239" t="s">
        <v>1562</v>
      </c>
      <c r="F1239" t="s">
        <v>2769</v>
      </c>
      <c r="G1239" s="18" t="str">
        <f t="shared" si="78"/>
        <v>Catalogo principal</v>
      </c>
      <c r="H1239" s="43" t="s">
        <v>121</v>
      </c>
      <c r="I1239" s="37" t="s">
        <v>67</v>
      </c>
      <c r="J1239" t="s">
        <v>4859</v>
      </c>
      <c r="K1239" t="s">
        <v>40</v>
      </c>
      <c r="L1239" s="70" t="s">
        <v>21</v>
      </c>
      <c r="M1239" s="70" t="s">
        <v>3946</v>
      </c>
      <c r="N1239" s="37" t="s">
        <v>67</v>
      </c>
      <c r="O1239" s="37" t="s">
        <v>67</v>
      </c>
      <c r="P1239" s="37" t="s">
        <v>3757</v>
      </c>
      <c r="Q1239" s="75" t="s">
        <v>1562</v>
      </c>
      <c r="R1239" t="s">
        <v>207</v>
      </c>
      <c r="S1239" s="38">
        <v>249</v>
      </c>
      <c r="T1239">
        <v>1</v>
      </c>
      <c r="U1239">
        <v>0</v>
      </c>
      <c r="V1239" s="43">
        <f>SUMIF(ResumenCotizacion!$C:$C,E1239,ResumenCotizacion!$P:$P)</f>
        <v>0</v>
      </c>
      <c r="W1239" s="68">
        <f>IF(H1239="USD",S1239*SolCotizacion!$J$18,S1239)</f>
        <v>976949.00999999989</v>
      </c>
      <c r="X1239" s="3">
        <f>ROUND(W1239/(1-VLOOKUP("Total porcentaje:",ResumenCotizacion!$F:$H,3,0)),2)</f>
        <v>1061901.1000000001</v>
      </c>
      <c r="Y1239" s="3">
        <f t="shared" si="79"/>
        <v>0</v>
      </c>
    </row>
    <row r="1240" spans="1:25" ht="14.25" x14ac:dyDescent="0.2">
      <c r="A1240" s="18" t="str">
        <f t="shared" si="76"/>
        <v>Catalogo principalOPEN VALUE - CSP GOBIERNO76N-03103</v>
      </c>
      <c r="B1240" s="18" t="str">
        <f t="shared" si="77"/>
        <v>76N-03103OPEN VALUE - CSP GOBIERNO</v>
      </c>
      <c r="C1240" s="18"/>
      <c r="D1240" t="s">
        <v>122</v>
      </c>
      <c r="E1240" t="s">
        <v>1563</v>
      </c>
      <c r="F1240" t="s">
        <v>2769</v>
      </c>
      <c r="G1240" s="18" t="str">
        <f t="shared" si="78"/>
        <v>Catalogo principal</v>
      </c>
      <c r="H1240" s="43" t="s">
        <v>121</v>
      </c>
      <c r="I1240" s="37" t="s">
        <v>67</v>
      </c>
      <c r="J1240" t="s">
        <v>4860</v>
      </c>
      <c r="K1240" t="s">
        <v>40</v>
      </c>
      <c r="L1240" s="70" t="s">
        <v>21</v>
      </c>
      <c r="M1240" s="70" t="s">
        <v>3948</v>
      </c>
      <c r="N1240" s="37" t="s">
        <v>67</v>
      </c>
      <c r="O1240" s="37" t="s">
        <v>67</v>
      </c>
      <c r="P1240" s="37" t="s">
        <v>3757</v>
      </c>
      <c r="Q1240" s="75" t="s">
        <v>1563</v>
      </c>
      <c r="R1240" t="s">
        <v>207</v>
      </c>
      <c r="S1240" s="38">
        <v>81</v>
      </c>
      <c r="T1240">
        <v>1</v>
      </c>
      <c r="U1240">
        <v>0</v>
      </c>
      <c r="V1240" s="43">
        <f>SUMIF(ResumenCotizacion!$C:$C,E1240,ResumenCotizacion!$P:$P)</f>
        <v>0</v>
      </c>
      <c r="W1240" s="68">
        <f>IF(H1240="USD",S1240*SolCotizacion!$J$18,S1240)</f>
        <v>317802.69</v>
      </c>
      <c r="X1240" s="3">
        <f>ROUND(W1240/(1-VLOOKUP("Total porcentaje:",ResumenCotizacion!$F:$H,3,0)),2)</f>
        <v>345437.71</v>
      </c>
      <c r="Y1240" s="3">
        <f t="shared" si="79"/>
        <v>0</v>
      </c>
    </row>
    <row r="1241" spans="1:25" ht="14.25" x14ac:dyDescent="0.2">
      <c r="A1241" s="18" t="str">
        <f t="shared" si="76"/>
        <v>Catalogo principalOPEN VALUE - CSP GOBIERNO76N-03108</v>
      </c>
      <c r="B1241" s="18" t="str">
        <f t="shared" si="77"/>
        <v>76N-03108OPEN VALUE - CSP GOBIERNO</v>
      </c>
      <c r="C1241" s="18"/>
      <c r="D1241" t="s">
        <v>122</v>
      </c>
      <c r="E1241" t="s">
        <v>1564</v>
      </c>
      <c r="F1241" t="s">
        <v>2769</v>
      </c>
      <c r="G1241" s="18" t="str">
        <f t="shared" si="78"/>
        <v>Catalogo principal</v>
      </c>
      <c r="H1241" s="43" t="s">
        <v>121</v>
      </c>
      <c r="I1241" s="37" t="s">
        <v>67</v>
      </c>
      <c r="J1241" t="s">
        <v>4861</v>
      </c>
      <c r="K1241" t="s">
        <v>40</v>
      </c>
      <c r="L1241" s="70" t="s">
        <v>21</v>
      </c>
      <c r="M1241" s="70" t="s">
        <v>3948</v>
      </c>
      <c r="N1241" s="37" t="s">
        <v>67</v>
      </c>
      <c r="O1241" s="37" t="s">
        <v>67</v>
      </c>
      <c r="P1241" s="37" t="s">
        <v>3757</v>
      </c>
      <c r="Q1241" s="75" t="s">
        <v>1564</v>
      </c>
      <c r="R1241" t="s">
        <v>207</v>
      </c>
      <c r="S1241" s="38">
        <v>108</v>
      </c>
      <c r="T1241">
        <v>1</v>
      </c>
      <c r="U1241">
        <v>0</v>
      </c>
      <c r="V1241" s="43">
        <f>SUMIF(ResumenCotizacion!$C:$C,E1241,ResumenCotizacion!$P:$P)</f>
        <v>0</v>
      </c>
      <c r="W1241" s="68">
        <f>IF(H1241="USD",S1241*SolCotizacion!$J$18,S1241)</f>
        <v>423736.92</v>
      </c>
      <c r="X1241" s="3">
        <f>ROUND(W1241/(1-VLOOKUP("Total porcentaje:",ResumenCotizacion!$F:$H,3,0)),2)</f>
        <v>460583.61</v>
      </c>
      <c r="Y1241" s="3">
        <f t="shared" si="79"/>
        <v>0</v>
      </c>
    </row>
    <row r="1242" spans="1:25" ht="14.25" x14ac:dyDescent="0.2">
      <c r="A1242" s="18" t="str">
        <f t="shared" si="76"/>
        <v>Catalogo principalOPEN VALUE - CSP GOBIERNO76P-00733</v>
      </c>
      <c r="B1242" s="18" t="str">
        <f t="shared" si="77"/>
        <v>76P-00733OPEN VALUE - CSP GOBIERNO</v>
      </c>
      <c r="C1242" s="18"/>
      <c r="D1242" t="s">
        <v>122</v>
      </c>
      <c r="E1242" t="s">
        <v>1565</v>
      </c>
      <c r="F1242" t="s">
        <v>2769</v>
      </c>
      <c r="G1242" s="18" t="str">
        <f t="shared" si="78"/>
        <v>Catalogo principal</v>
      </c>
      <c r="H1242" s="43" t="s">
        <v>121</v>
      </c>
      <c r="I1242" s="37" t="s">
        <v>67</v>
      </c>
      <c r="J1242" t="s">
        <v>4862</v>
      </c>
      <c r="K1242" t="s">
        <v>40</v>
      </c>
      <c r="L1242" s="70" t="s">
        <v>21</v>
      </c>
      <c r="M1242" s="70" t="s">
        <v>3946</v>
      </c>
      <c r="N1242" s="37" t="s">
        <v>67</v>
      </c>
      <c r="O1242" s="37" t="s">
        <v>67</v>
      </c>
      <c r="P1242" s="37" t="s">
        <v>3757</v>
      </c>
      <c r="Q1242" s="75" t="s">
        <v>1565</v>
      </c>
      <c r="R1242" t="s">
        <v>207</v>
      </c>
      <c r="S1242" s="38">
        <v>15693</v>
      </c>
      <c r="T1242">
        <v>1</v>
      </c>
      <c r="U1242">
        <v>0</v>
      </c>
      <c r="V1242" s="43">
        <f>SUMIF(ResumenCotizacion!$C:$C,E1242,ResumenCotizacion!$P:$P)</f>
        <v>0</v>
      </c>
      <c r="W1242" s="68">
        <f>IF(H1242="USD",S1242*SolCotizacion!$J$18,S1242)</f>
        <v>61571328.569999993</v>
      </c>
      <c r="X1242" s="3">
        <f>ROUND(W1242/(1-VLOOKUP("Total porcentaje:",ResumenCotizacion!$F:$H,3,0)),2)</f>
        <v>66925357.140000001</v>
      </c>
      <c r="Y1242" s="3">
        <f t="shared" si="79"/>
        <v>0</v>
      </c>
    </row>
    <row r="1243" spans="1:25" ht="14.25" x14ac:dyDescent="0.2">
      <c r="A1243" s="18" t="str">
        <f t="shared" si="76"/>
        <v>Catalogo principalOPEN VALUE - CSP GOBIERNO76P-00738</v>
      </c>
      <c r="B1243" s="18" t="str">
        <f t="shared" si="77"/>
        <v>76P-00738OPEN VALUE - CSP GOBIERNO</v>
      </c>
      <c r="C1243" s="18"/>
      <c r="D1243" t="s">
        <v>122</v>
      </c>
      <c r="E1243" t="s">
        <v>1566</v>
      </c>
      <c r="F1243" t="s">
        <v>2769</v>
      </c>
      <c r="G1243" s="18" t="str">
        <f t="shared" si="78"/>
        <v>Catalogo principal</v>
      </c>
      <c r="H1243" s="43" t="s">
        <v>121</v>
      </c>
      <c r="I1243" s="37" t="s">
        <v>67</v>
      </c>
      <c r="J1243" t="s">
        <v>4863</v>
      </c>
      <c r="K1243" t="s">
        <v>40</v>
      </c>
      <c r="L1243" s="70" t="s">
        <v>21</v>
      </c>
      <c r="M1243" s="70" t="s">
        <v>3948</v>
      </c>
      <c r="N1243" s="37" t="s">
        <v>67</v>
      </c>
      <c r="O1243" s="37" t="s">
        <v>67</v>
      </c>
      <c r="P1243" s="37" t="s">
        <v>3757</v>
      </c>
      <c r="Q1243" s="75" t="s">
        <v>1566</v>
      </c>
      <c r="R1243" t="s">
        <v>207</v>
      </c>
      <c r="S1243" s="38">
        <v>6726</v>
      </c>
      <c r="T1243">
        <v>1</v>
      </c>
      <c r="U1243">
        <v>0</v>
      </c>
      <c r="V1243" s="43">
        <f>SUMIF(ResumenCotizacion!$C:$C,E1243,ResumenCotizacion!$P:$P)</f>
        <v>0</v>
      </c>
      <c r="W1243" s="68">
        <f>IF(H1243="USD",S1243*SolCotizacion!$J$18,S1243)</f>
        <v>26389393.739999998</v>
      </c>
      <c r="X1243" s="3">
        <f>ROUND(W1243/(1-VLOOKUP("Total porcentaje:",ResumenCotizacion!$F:$H,3,0)),2)</f>
        <v>28684123.629999999</v>
      </c>
      <c r="Y1243" s="3">
        <f t="shared" si="79"/>
        <v>0</v>
      </c>
    </row>
    <row r="1244" spans="1:25" ht="14.25" x14ac:dyDescent="0.2">
      <c r="A1244" s="18" t="str">
        <f t="shared" si="76"/>
        <v>Catalogo principalOPEN VALUE - CSP GOBIERNO77D-00079</v>
      </c>
      <c r="B1244" s="18" t="str">
        <f t="shared" si="77"/>
        <v>77D-00079OPEN VALUE - CSP GOBIERNO</v>
      </c>
      <c r="C1244" s="18"/>
      <c r="D1244" t="s">
        <v>122</v>
      </c>
      <c r="E1244" t="s">
        <v>1567</v>
      </c>
      <c r="F1244" t="s">
        <v>2769</v>
      </c>
      <c r="G1244" s="18" t="str">
        <f t="shared" si="78"/>
        <v>Catalogo principal</v>
      </c>
      <c r="H1244" s="43" t="s">
        <v>121</v>
      </c>
      <c r="I1244" s="37" t="s">
        <v>67</v>
      </c>
      <c r="J1244" t="s">
        <v>4864</v>
      </c>
      <c r="K1244" t="s">
        <v>40</v>
      </c>
      <c r="L1244" s="70" t="s">
        <v>21</v>
      </c>
      <c r="M1244" s="70" t="s">
        <v>3946</v>
      </c>
      <c r="N1244" s="37" t="s">
        <v>67</v>
      </c>
      <c r="O1244" s="37" t="s">
        <v>67</v>
      </c>
      <c r="P1244" s="37" t="s">
        <v>3757</v>
      </c>
      <c r="Q1244" s="75" t="s">
        <v>1567</v>
      </c>
      <c r="R1244" t="s">
        <v>207</v>
      </c>
      <c r="S1244" s="38">
        <v>2043</v>
      </c>
      <c r="T1244">
        <v>1</v>
      </c>
      <c r="U1244">
        <v>0</v>
      </c>
      <c r="V1244" s="43">
        <f>SUMIF(ResumenCotizacion!$C:$C,E1244,ResumenCotizacion!$P:$P)</f>
        <v>0</v>
      </c>
      <c r="W1244" s="68">
        <f>IF(H1244="USD",S1244*SolCotizacion!$J$18,S1244)</f>
        <v>8015690.0699999994</v>
      </c>
      <c r="X1244" s="3">
        <f>ROUND(W1244/(1-VLOOKUP("Total porcentaje:",ResumenCotizacion!$F:$H,3,0)),2)</f>
        <v>8712706.5999999996</v>
      </c>
      <c r="Y1244" s="3">
        <f t="shared" si="79"/>
        <v>0</v>
      </c>
    </row>
    <row r="1245" spans="1:25" ht="14.25" x14ac:dyDescent="0.2">
      <c r="A1245" s="18" t="str">
        <f t="shared" si="76"/>
        <v>Catalogo principalOPEN VALUE - CSP GOBIERNO77D-00080</v>
      </c>
      <c r="B1245" s="18" t="str">
        <f t="shared" si="77"/>
        <v>77D-00080OPEN VALUE - CSP GOBIERNO</v>
      </c>
      <c r="C1245" s="18"/>
      <c r="D1245" t="s">
        <v>122</v>
      </c>
      <c r="E1245" t="s">
        <v>1568</v>
      </c>
      <c r="F1245" t="s">
        <v>2769</v>
      </c>
      <c r="G1245" s="18" t="str">
        <f t="shared" si="78"/>
        <v>Catalogo principal</v>
      </c>
      <c r="H1245" s="43" t="s">
        <v>121</v>
      </c>
      <c r="I1245" s="37" t="s">
        <v>67</v>
      </c>
      <c r="J1245" t="s">
        <v>4865</v>
      </c>
      <c r="K1245" t="s">
        <v>40</v>
      </c>
      <c r="L1245" s="70" t="s">
        <v>21</v>
      </c>
      <c r="M1245" s="70" t="s">
        <v>3948</v>
      </c>
      <c r="N1245" s="37" t="s">
        <v>67</v>
      </c>
      <c r="O1245" s="37" t="s">
        <v>67</v>
      </c>
      <c r="P1245" s="37" t="s">
        <v>3757</v>
      </c>
      <c r="Q1245" s="75" t="s">
        <v>1568</v>
      </c>
      <c r="R1245" t="s">
        <v>207</v>
      </c>
      <c r="S1245" s="38">
        <v>1791</v>
      </c>
      <c r="T1245">
        <v>1</v>
      </c>
      <c r="U1245">
        <v>0</v>
      </c>
      <c r="V1245" s="43">
        <f>SUMIF(ResumenCotizacion!$C:$C,E1245,ResumenCotizacion!$P:$P)</f>
        <v>0</v>
      </c>
      <c r="W1245" s="68">
        <f>IF(H1245="USD",S1245*SolCotizacion!$J$18,S1245)</f>
        <v>7026970.5899999999</v>
      </c>
      <c r="X1245" s="3">
        <f>ROUND(W1245/(1-VLOOKUP("Total porcentaje:",ResumenCotizacion!$F:$H,3,0)),2)</f>
        <v>7638011.5099999998</v>
      </c>
      <c r="Y1245" s="3">
        <f t="shared" si="79"/>
        <v>0</v>
      </c>
    </row>
    <row r="1246" spans="1:25" ht="14.25" x14ac:dyDescent="0.2">
      <c r="A1246" s="18" t="str">
        <f t="shared" si="76"/>
        <v>Catalogo principalOPEN VALUE - CSP GOBIERNO79P-01696</v>
      </c>
      <c r="B1246" s="18" t="str">
        <f t="shared" si="77"/>
        <v>79P-01696OPEN VALUE - CSP GOBIERNO</v>
      </c>
      <c r="C1246" s="18"/>
      <c r="D1246" t="s">
        <v>122</v>
      </c>
      <c r="E1246" t="s">
        <v>1569</v>
      </c>
      <c r="F1246" t="s">
        <v>2769</v>
      </c>
      <c r="G1246" s="18" t="str">
        <f t="shared" si="78"/>
        <v>Catalogo principal</v>
      </c>
      <c r="H1246" s="43" t="s">
        <v>121</v>
      </c>
      <c r="I1246" s="37" t="s">
        <v>67</v>
      </c>
      <c r="J1246" t="s">
        <v>4866</v>
      </c>
      <c r="K1246" t="s">
        <v>40</v>
      </c>
      <c r="L1246" s="70" t="s">
        <v>21</v>
      </c>
      <c r="M1246" s="70" t="s">
        <v>3946</v>
      </c>
      <c r="N1246" s="37" t="s">
        <v>67</v>
      </c>
      <c r="O1246" s="37" t="s">
        <v>67</v>
      </c>
      <c r="P1246" s="37" t="s">
        <v>3757</v>
      </c>
      <c r="Q1246" s="75" t="s">
        <v>1569</v>
      </c>
      <c r="R1246" t="s">
        <v>207</v>
      </c>
      <c r="S1246" s="38">
        <v>1251</v>
      </c>
      <c r="T1246">
        <v>1</v>
      </c>
      <c r="U1246">
        <v>0</v>
      </c>
      <c r="V1246" s="43">
        <f>SUMIF(ResumenCotizacion!$C:$C,E1246,ResumenCotizacion!$P:$P)</f>
        <v>0</v>
      </c>
      <c r="W1246" s="68">
        <f>IF(H1246="USD",S1246*SolCotizacion!$J$18,S1246)</f>
        <v>4908285.9899999993</v>
      </c>
      <c r="X1246" s="3">
        <f>ROUND(W1246/(1-VLOOKUP("Total porcentaje:",ResumenCotizacion!$F:$H,3,0)),2)</f>
        <v>5335093.47</v>
      </c>
      <c r="Y1246" s="3">
        <f t="shared" si="79"/>
        <v>0</v>
      </c>
    </row>
    <row r="1247" spans="1:25" ht="14.25" x14ac:dyDescent="0.2">
      <c r="A1247" s="18" t="str">
        <f t="shared" si="76"/>
        <v>Catalogo principalOPEN VALUE - CSP GOBIERNO79P-01705</v>
      </c>
      <c r="B1247" s="18" t="str">
        <f t="shared" si="77"/>
        <v>79P-01705OPEN VALUE - CSP GOBIERNO</v>
      </c>
      <c r="C1247" s="18"/>
      <c r="D1247" t="s">
        <v>122</v>
      </c>
      <c r="E1247" t="s">
        <v>1570</v>
      </c>
      <c r="F1247" t="s">
        <v>2769</v>
      </c>
      <c r="G1247" s="18" t="str">
        <f t="shared" si="78"/>
        <v>Catalogo principal</v>
      </c>
      <c r="H1247" s="43" t="s">
        <v>121</v>
      </c>
      <c r="I1247" s="37" t="s">
        <v>67</v>
      </c>
      <c r="J1247" t="s">
        <v>4867</v>
      </c>
      <c r="K1247" t="s">
        <v>40</v>
      </c>
      <c r="L1247" s="70" t="s">
        <v>21</v>
      </c>
      <c r="M1247" s="70" t="s">
        <v>3963</v>
      </c>
      <c r="N1247" s="37" t="s">
        <v>67</v>
      </c>
      <c r="O1247" s="37" t="s">
        <v>67</v>
      </c>
      <c r="P1247" s="37" t="s">
        <v>3757</v>
      </c>
      <c r="Q1247" s="75" t="s">
        <v>1570</v>
      </c>
      <c r="R1247" t="s">
        <v>207</v>
      </c>
      <c r="S1247" s="38">
        <v>334</v>
      </c>
      <c r="T1247">
        <v>1</v>
      </c>
      <c r="U1247">
        <v>0</v>
      </c>
      <c r="V1247" s="43">
        <f>SUMIF(ResumenCotizacion!$C:$C,E1247,ResumenCotizacion!$P:$P)</f>
        <v>0</v>
      </c>
      <c r="W1247" s="68">
        <f>IF(H1247="USD",S1247*SolCotizacion!$J$18,S1247)</f>
        <v>1310445.6599999999</v>
      </c>
      <c r="X1247" s="3">
        <f>ROUND(W1247/(1-VLOOKUP("Total porcentaje:",ResumenCotizacion!$F:$H,3,0)),2)</f>
        <v>1424397.46</v>
      </c>
      <c r="Y1247" s="3">
        <f t="shared" si="79"/>
        <v>0</v>
      </c>
    </row>
    <row r="1248" spans="1:25" ht="14.25" x14ac:dyDescent="0.2">
      <c r="A1248" s="18" t="str">
        <f t="shared" si="76"/>
        <v>Catalogo principalOPEN VALUE - CSP GOBIERNO79P-01711</v>
      </c>
      <c r="B1248" s="18" t="str">
        <f t="shared" si="77"/>
        <v>79P-01711OPEN VALUE - CSP GOBIERNO</v>
      </c>
      <c r="C1248" s="18"/>
      <c r="D1248" t="s">
        <v>122</v>
      </c>
      <c r="E1248" t="s">
        <v>1571</v>
      </c>
      <c r="F1248" t="s">
        <v>2769</v>
      </c>
      <c r="G1248" s="18" t="str">
        <f t="shared" si="78"/>
        <v>Catalogo principal</v>
      </c>
      <c r="H1248" s="43" t="s">
        <v>121</v>
      </c>
      <c r="I1248" s="37" t="s">
        <v>67</v>
      </c>
      <c r="J1248" t="s">
        <v>4868</v>
      </c>
      <c r="K1248" t="s">
        <v>40</v>
      </c>
      <c r="L1248" s="70" t="s">
        <v>21</v>
      </c>
      <c r="M1248" s="70" t="s">
        <v>3948</v>
      </c>
      <c r="N1248" s="37" t="s">
        <v>67</v>
      </c>
      <c r="O1248" s="37" t="s">
        <v>67</v>
      </c>
      <c r="P1248" s="37" t="s">
        <v>3757</v>
      </c>
      <c r="Q1248" s="75" t="s">
        <v>1571</v>
      </c>
      <c r="R1248" t="s">
        <v>207</v>
      </c>
      <c r="S1248" s="38">
        <v>582</v>
      </c>
      <c r="T1248">
        <v>1</v>
      </c>
      <c r="U1248">
        <v>0</v>
      </c>
      <c r="V1248" s="43">
        <f>SUMIF(ResumenCotizacion!$C:$C,E1248,ResumenCotizacion!$P:$P)</f>
        <v>0</v>
      </c>
      <c r="W1248" s="68">
        <f>IF(H1248="USD",S1248*SolCotizacion!$J$18,S1248)</f>
        <v>2283471.1799999997</v>
      </c>
      <c r="X1248" s="3">
        <f>ROUND(W1248/(1-VLOOKUP("Total porcentaje:",ResumenCotizacion!$F:$H,3,0)),2)</f>
        <v>2482033.89</v>
      </c>
      <c r="Y1248" s="3">
        <f t="shared" si="79"/>
        <v>0</v>
      </c>
    </row>
    <row r="1249" spans="1:25" ht="14.25" x14ac:dyDescent="0.2">
      <c r="A1249" s="18" t="str">
        <f t="shared" si="76"/>
        <v>Catalogo principalOPEN VALUE - CSP GOBIERNO7AH-00103</v>
      </c>
      <c r="B1249" s="18" t="str">
        <f t="shared" si="77"/>
        <v>7AH-00103OPEN VALUE - CSP GOBIERNO</v>
      </c>
      <c r="C1249" s="18"/>
      <c r="D1249" t="s">
        <v>122</v>
      </c>
      <c r="E1249" t="s">
        <v>1572</v>
      </c>
      <c r="F1249" t="s">
        <v>2769</v>
      </c>
      <c r="G1249" s="18" t="str">
        <f t="shared" si="78"/>
        <v>Catalogo principal</v>
      </c>
      <c r="H1249" s="43" t="s">
        <v>121</v>
      </c>
      <c r="I1249" s="37" t="s">
        <v>67</v>
      </c>
      <c r="J1249" t="s">
        <v>4869</v>
      </c>
      <c r="K1249" t="s">
        <v>40</v>
      </c>
      <c r="L1249" s="70" t="s">
        <v>21</v>
      </c>
      <c r="M1249" s="70" t="s">
        <v>3946</v>
      </c>
      <c r="N1249" s="37" t="s">
        <v>67</v>
      </c>
      <c r="O1249" s="37" t="s">
        <v>67</v>
      </c>
      <c r="P1249" s="37" t="s">
        <v>3757</v>
      </c>
      <c r="Q1249" s="75" t="s">
        <v>1572</v>
      </c>
      <c r="R1249" t="s">
        <v>207</v>
      </c>
      <c r="S1249" s="38">
        <v>249</v>
      </c>
      <c r="T1249">
        <v>1</v>
      </c>
      <c r="U1249">
        <v>0</v>
      </c>
      <c r="V1249" s="43">
        <f>SUMIF(ResumenCotizacion!$C:$C,E1249,ResumenCotizacion!$P:$P)</f>
        <v>0</v>
      </c>
      <c r="W1249" s="68">
        <f>IF(H1249="USD",S1249*SolCotizacion!$J$18,S1249)</f>
        <v>976949.00999999989</v>
      </c>
      <c r="X1249" s="3">
        <f>ROUND(W1249/(1-VLOOKUP("Total porcentaje:",ResumenCotizacion!$F:$H,3,0)),2)</f>
        <v>1061901.1000000001</v>
      </c>
      <c r="Y1249" s="3">
        <f t="shared" si="79"/>
        <v>0</v>
      </c>
    </row>
    <row r="1250" spans="1:25" ht="14.25" x14ac:dyDescent="0.2">
      <c r="A1250" s="18" t="str">
        <f t="shared" si="76"/>
        <v>Catalogo principalOPEN VALUE - CSP GOBIERNO7AH-00104</v>
      </c>
      <c r="B1250" s="18" t="str">
        <f t="shared" si="77"/>
        <v>7AH-00104OPEN VALUE - CSP GOBIERNO</v>
      </c>
      <c r="C1250" s="18"/>
      <c r="D1250" t="s">
        <v>122</v>
      </c>
      <c r="E1250" t="s">
        <v>1573</v>
      </c>
      <c r="F1250" t="s">
        <v>2769</v>
      </c>
      <c r="G1250" s="18" t="str">
        <f t="shared" si="78"/>
        <v>Catalogo principal</v>
      </c>
      <c r="H1250" s="43" t="s">
        <v>121</v>
      </c>
      <c r="I1250" s="37" t="s">
        <v>67</v>
      </c>
      <c r="J1250" t="s">
        <v>4870</v>
      </c>
      <c r="K1250" t="s">
        <v>40</v>
      </c>
      <c r="L1250" s="70" t="s">
        <v>21</v>
      </c>
      <c r="M1250" s="70" t="s">
        <v>3946</v>
      </c>
      <c r="N1250" s="37" t="s">
        <v>67</v>
      </c>
      <c r="O1250" s="37" t="s">
        <v>67</v>
      </c>
      <c r="P1250" s="37" t="s">
        <v>3757</v>
      </c>
      <c r="Q1250" s="75" t="s">
        <v>1573</v>
      </c>
      <c r="R1250" t="s">
        <v>207</v>
      </c>
      <c r="S1250" s="38">
        <v>321</v>
      </c>
      <c r="T1250">
        <v>1</v>
      </c>
      <c r="U1250">
        <v>0</v>
      </c>
      <c r="V1250" s="43">
        <f>SUMIF(ResumenCotizacion!$C:$C,E1250,ResumenCotizacion!$P:$P)</f>
        <v>0</v>
      </c>
      <c r="W1250" s="68">
        <f>IF(H1250="USD",S1250*SolCotizacion!$J$18,S1250)</f>
        <v>1259440.29</v>
      </c>
      <c r="X1250" s="3">
        <f>ROUND(W1250/(1-VLOOKUP("Total porcentaje:",ResumenCotizacion!$F:$H,3,0)),2)</f>
        <v>1368956.84</v>
      </c>
      <c r="Y1250" s="3">
        <f t="shared" si="79"/>
        <v>0</v>
      </c>
    </row>
    <row r="1251" spans="1:25" ht="14.25" x14ac:dyDescent="0.2">
      <c r="A1251" s="18" t="str">
        <f t="shared" si="76"/>
        <v>Catalogo principalOPEN VALUE - CSP GOBIERNO7AH-00105</v>
      </c>
      <c r="B1251" s="18" t="str">
        <f t="shared" si="77"/>
        <v>7AH-00105OPEN VALUE - CSP GOBIERNO</v>
      </c>
      <c r="C1251" s="18"/>
      <c r="D1251" t="s">
        <v>122</v>
      </c>
      <c r="E1251" t="s">
        <v>1574</v>
      </c>
      <c r="F1251" t="s">
        <v>2769</v>
      </c>
      <c r="G1251" s="18" t="str">
        <f t="shared" si="78"/>
        <v>Catalogo principal</v>
      </c>
      <c r="H1251" s="43" t="s">
        <v>121</v>
      </c>
      <c r="I1251" s="37" t="s">
        <v>67</v>
      </c>
      <c r="J1251" t="s">
        <v>4871</v>
      </c>
      <c r="K1251" t="s">
        <v>40</v>
      </c>
      <c r="L1251" s="70" t="s">
        <v>21</v>
      </c>
      <c r="M1251" s="70" t="s">
        <v>3948</v>
      </c>
      <c r="N1251" s="37" t="s">
        <v>67</v>
      </c>
      <c r="O1251" s="37" t="s">
        <v>67</v>
      </c>
      <c r="P1251" s="37" t="s">
        <v>3757</v>
      </c>
      <c r="Q1251" s="75" t="s">
        <v>1574</v>
      </c>
      <c r="R1251" t="s">
        <v>207</v>
      </c>
      <c r="S1251" s="38">
        <v>108</v>
      </c>
      <c r="T1251">
        <v>1</v>
      </c>
      <c r="U1251">
        <v>0</v>
      </c>
      <c r="V1251" s="43">
        <f>SUMIF(ResumenCotizacion!$C:$C,E1251,ResumenCotizacion!$P:$P)</f>
        <v>0</v>
      </c>
      <c r="W1251" s="68">
        <f>IF(H1251="USD",S1251*SolCotizacion!$J$18,S1251)</f>
        <v>423736.92</v>
      </c>
      <c r="X1251" s="3">
        <f>ROUND(W1251/(1-VLOOKUP("Total porcentaje:",ResumenCotizacion!$F:$H,3,0)),2)</f>
        <v>460583.61</v>
      </c>
      <c r="Y1251" s="3">
        <f t="shared" si="79"/>
        <v>0</v>
      </c>
    </row>
    <row r="1252" spans="1:25" ht="14.25" x14ac:dyDescent="0.2">
      <c r="A1252" s="18" t="str">
        <f t="shared" si="76"/>
        <v>Catalogo principalOPEN VALUE - CSP GOBIERNO7AH-00106</v>
      </c>
      <c r="B1252" s="18" t="str">
        <f t="shared" si="77"/>
        <v>7AH-00106OPEN VALUE - CSP GOBIERNO</v>
      </c>
      <c r="C1252" s="18"/>
      <c r="D1252" t="s">
        <v>122</v>
      </c>
      <c r="E1252" t="s">
        <v>1575</v>
      </c>
      <c r="F1252" t="s">
        <v>2769</v>
      </c>
      <c r="G1252" s="18" t="str">
        <f t="shared" si="78"/>
        <v>Catalogo principal</v>
      </c>
      <c r="H1252" s="43" t="s">
        <v>121</v>
      </c>
      <c r="I1252" s="37" t="s">
        <v>67</v>
      </c>
      <c r="J1252" t="s">
        <v>4872</v>
      </c>
      <c r="K1252" t="s">
        <v>40</v>
      </c>
      <c r="L1252" s="70" t="s">
        <v>21</v>
      </c>
      <c r="M1252" s="70" t="s">
        <v>3948</v>
      </c>
      <c r="N1252" s="37" t="s">
        <v>67</v>
      </c>
      <c r="O1252" s="37" t="s">
        <v>67</v>
      </c>
      <c r="P1252" s="37" t="s">
        <v>3757</v>
      </c>
      <c r="Q1252" s="75" t="s">
        <v>1575</v>
      </c>
      <c r="R1252" t="s">
        <v>207</v>
      </c>
      <c r="S1252" s="38">
        <v>138</v>
      </c>
      <c r="T1252">
        <v>1</v>
      </c>
      <c r="U1252">
        <v>0</v>
      </c>
      <c r="V1252" s="43">
        <f>SUMIF(ResumenCotizacion!$C:$C,E1252,ResumenCotizacion!$P:$P)</f>
        <v>0</v>
      </c>
      <c r="W1252" s="68">
        <f>IF(H1252="USD",S1252*SolCotizacion!$J$18,S1252)</f>
        <v>541441.62</v>
      </c>
      <c r="X1252" s="3">
        <f>ROUND(W1252/(1-VLOOKUP("Total porcentaje:",ResumenCotizacion!$F:$H,3,0)),2)</f>
        <v>588523.5</v>
      </c>
      <c r="Y1252" s="3">
        <f t="shared" si="79"/>
        <v>0</v>
      </c>
    </row>
    <row r="1253" spans="1:25" ht="14.25" x14ac:dyDescent="0.2">
      <c r="A1253" s="18" t="str">
        <f t="shared" si="76"/>
        <v>Catalogo principalOPEN VALUE - CSP GOBIERNO7JQ-00279</v>
      </c>
      <c r="B1253" s="18" t="str">
        <f t="shared" si="77"/>
        <v>7JQ-00279OPEN VALUE - CSP GOBIERNO</v>
      </c>
      <c r="C1253" s="18"/>
      <c r="D1253" t="s">
        <v>122</v>
      </c>
      <c r="E1253" t="s">
        <v>1576</v>
      </c>
      <c r="F1253" t="s">
        <v>2769</v>
      </c>
      <c r="G1253" s="18" t="str">
        <f t="shared" si="78"/>
        <v>Catalogo principal</v>
      </c>
      <c r="H1253" s="43" t="s">
        <v>121</v>
      </c>
      <c r="I1253" s="37" t="s">
        <v>67</v>
      </c>
      <c r="J1253" t="s">
        <v>4873</v>
      </c>
      <c r="K1253" t="s">
        <v>40</v>
      </c>
      <c r="L1253" s="70" t="s">
        <v>21</v>
      </c>
      <c r="M1253" s="70" t="s">
        <v>3946</v>
      </c>
      <c r="N1253" s="37" t="s">
        <v>67</v>
      </c>
      <c r="O1253" s="37" t="s">
        <v>67</v>
      </c>
      <c r="P1253" s="37" t="s">
        <v>3757</v>
      </c>
      <c r="Q1253" s="75" t="s">
        <v>1576</v>
      </c>
      <c r="R1253" t="s">
        <v>207</v>
      </c>
      <c r="S1253" s="38">
        <v>33630</v>
      </c>
      <c r="T1253">
        <v>1</v>
      </c>
      <c r="U1253">
        <v>0</v>
      </c>
      <c r="V1253" s="43">
        <f>SUMIF(ResumenCotizacion!$C:$C,E1253,ResumenCotizacion!$P:$P)</f>
        <v>0</v>
      </c>
      <c r="W1253" s="68">
        <f>IF(H1253="USD",S1253*SolCotizacion!$J$18,S1253)</f>
        <v>131946968.69999999</v>
      </c>
      <c r="X1253" s="3">
        <f>ROUND(W1253/(1-VLOOKUP("Total porcentaje:",ResumenCotizacion!$F:$H,3,0)),2)</f>
        <v>143420618.15000001</v>
      </c>
      <c r="Y1253" s="3">
        <f t="shared" si="79"/>
        <v>0</v>
      </c>
    </row>
    <row r="1254" spans="1:25" ht="14.25" x14ac:dyDescent="0.2">
      <c r="A1254" s="18" t="str">
        <f t="shared" si="76"/>
        <v>Catalogo principalOPEN VALUE - CSP GOBIERNO7JQ-00281</v>
      </c>
      <c r="B1254" s="18" t="str">
        <f t="shared" si="77"/>
        <v>7JQ-00281OPEN VALUE - CSP GOBIERNO</v>
      </c>
      <c r="C1254" s="18"/>
      <c r="D1254" t="s">
        <v>122</v>
      </c>
      <c r="E1254" t="s">
        <v>1577</v>
      </c>
      <c r="F1254" t="s">
        <v>2769</v>
      </c>
      <c r="G1254" s="18" t="str">
        <f t="shared" si="78"/>
        <v>Catalogo principal</v>
      </c>
      <c r="H1254" s="43" t="s">
        <v>121</v>
      </c>
      <c r="I1254" s="37" t="s">
        <v>67</v>
      </c>
      <c r="J1254" t="s">
        <v>4874</v>
      </c>
      <c r="K1254" t="s">
        <v>40</v>
      </c>
      <c r="L1254" s="70" t="s">
        <v>21</v>
      </c>
      <c r="M1254" s="70" t="s">
        <v>3948</v>
      </c>
      <c r="N1254" s="37" t="s">
        <v>67</v>
      </c>
      <c r="O1254" s="37" t="s">
        <v>67</v>
      </c>
      <c r="P1254" s="37" t="s">
        <v>3757</v>
      </c>
      <c r="Q1254" s="75" t="s">
        <v>1577</v>
      </c>
      <c r="R1254" t="s">
        <v>207</v>
      </c>
      <c r="S1254" s="38">
        <v>14415</v>
      </c>
      <c r="T1254">
        <v>1</v>
      </c>
      <c r="U1254">
        <v>0</v>
      </c>
      <c r="V1254" s="43">
        <f>SUMIF(ResumenCotizacion!$C:$C,E1254,ResumenCotizacion!$P:$P)</f>
        <v>0</v>
      </c>
      <c r="W1254" s="68">
        <f>IF(H1254="USD",S1254*SolCotizacion!$J$18,S1254)</f>
        <v>56557108.349999994</v>
      </c>
      <c r="X1254" s="3">
        <f>ROUND(W1254/(1-VLOOKUP("Total porcentaje:",ResumenCotizacion!$F:$H,3,0)),2)</f>
        <v>61475117.770000003</v>
      </c>
      <c r="Y1254" s="3">
        <f t="shared" si="79"/>
        <v>0</v>
      </c>
    </row>
    <row r="1255" spans="1:25" ht="14.25" x14ac:dyDescent="0.2">
      <c r="A1255" s="18" t="str">
        <f t="shared" si="76"/>
        <v>Catalogo principalOPEN VALUE - CSP GOBIERNO7JQ-00447</v>
      </c>
      <c r="B1255" s="18" t="str">
        <f t="shared" si="77"/>
        <v>7JQ-00447OPEN VALUE - CSP GOBIERNO</v>
      </c>
      <c r="C1255" s="18"/>
      <c r="D1255" t="s">
        <v>122</v>
      </c>
      <c r="E1255" t="s">
        <v>1578</v>
      </c>
      <c r="F1255" t="s">
        <v>2769</v>
      </c>
      <c r="G1255" s="18" t="str">
        <f t="shared" si="78"/>
        <v>Catalogo principal</v>
      </c>
      <c r="H1255" s="43" t="s">
        <v>121</v>
      </c>
      <c r="I1255" s="37" t="s">
        <v>67</v>
      </c>
      <c r="J1255" t="s">
        <v>4875</v>
      </c>
      <c r="K1255" t="s">
        <v>40</v>
      </c>
      <c r="L1255" s="70" t="s">
        <v>21</v>
      </c>
      <c r="M1255" s="70" t="s">
        <v>3963</v>
      </c>
      <c r="N1255" s="37" t="s">
        <v>67</v>
      </c>
      <c r="O1255" s="37" t="s">
        <v>67</v>
      </c>
      <c r="P1255" s="37" t="s">
        <v>3757</v>
      </c>
      <c r="Q1255" s="75" t="s">
        <v>1578</v>
      </c>
      <c r="R1255" t="s">
        <v>207</v>
      </c>
      <c r="S1255" s="38">
        <v>24859</v>
      </c>
      <c r="T1255">
        <v>1</v>
      </c>
      <c r="U1255">
        <v>0</v>
      </c>
      <c r="V1255" s="43">
        <f>SUMIF(ResumenCotizacion!$C:$C,E1255,ResumenCotizacion!$P:$P)</f>
        <v>0</v>
      </c>
      <c r="W1255" s="68">
        <f>IF(H1255="USD",S1255*SolCotizacion!$J$18,S1255)</f>
        <v>97534037.909999996</v>
      </c>
      <c r="X1255" s="3">
        <f>ROUND(W1255/(1-VLOOKUP("Total porcentaje:",ResumenCotizacion!$F:$H,3,0)),2)</f>
        <v>106015258.59999999</v>
      </c>
      <c r="Y1255" s="3">
        <f t="shared" si="79"/>
        <v>0</v>
      </c>
    </row>
    <row r="1256" spans="1:25" ht="14.25" x14ac:dyDescent="0.2">
      <c r="A1256" s="18" t="str">
        <f t="shared" si="76"/>
        <v>Catalogo principalOPEN VALUE - CSP GOBIERNO7JT-00002</v>
      </c>
      <c r="B1256" s="18" t="str">
        <f t="shared" si="77"/>
        <v>7JT-00002OPEN VALUE - CSP GOBIERNO</v>
      </c>
      <c r="C1256" s="18"/>
      <c r="D1256" t="s">
        <v>122</v>
      </c>
      <c r="E1256" t="s">
        <v>1579</v>
      </c>
      <c r="F1256" t="s">
        <v>2769</v>
      </c>
      <c r="G1256" s="18" t="str">
        <f t="shared" si="78"/>
        <v>Catalogo principal</v>
      </c>
      <c r="H1256" s="43" t="s">
        <v>121</v>
      </c>
      <c r="I1256" s="37" t="s">
        <v>67</v>
      </c>
      <c r="J1256" t="s">
        <v>4876</v>
      </c>
      <c r="K1256" t="s">
        <v>40</v>
      </c>
      <c r="L1256" s="70" t="s">
        <v>21</v>
      </c>
      <c r="M1256" s="70" t="s">
        <v>3966</v>
      </c>
      <c r="N1256" s="37" t="s">
        <v>67</v>
      </c>
      <c r="O1256" s="37" t="s">
        <v>67</v>
      </c>
      <c r="P1256" s="37" t="s">
        <v>3757</v>
      </c>
      <c r="Q1256" s="75" t="s">
        <v>1579</v>
      </c>
      <c r="R1256" t="s">
        <v>3691</v>
      </c>
      <c r="S1256" s="38">
        <v>9.1999999999999993</v>
      </c>
      <c r="T1256">
        <v>1</v>
      </c>
      <c r="U1256">
        <v>0</v>
      </c>
      <c r="V1256" s="43">
        <f>SUMIF(ResumenCotizacion!$C:$C,E1256,ResumenCotizacion!$P:$P)</f>
        <v>0</v>
      </c>
      <c r="W1256" s="68">
        <f>IF(H1256="USD",S1256*SolCotizacion!$J$18,S1256)</f>
        <v>36096.107999999993</v>
      </c>
      <c r="X1256" s="3">
        <f>ROUND(W1256/(1-VLOOKUP("Total porcentaje:",ResumenCotizacion!$F:$H,3,0)),2)</f>
        <v>39234.9</v>
      </c>
      <c r="Y1256" s="3">
        <f t="shared" si="79"/>
        <v>0</v>
      </c>
    </row>
    <row r="1257" spans="1:25" ht="14.25" x14ac:dyDescent="0.2">
      <c r="A1257" s="18" t="str">
        <f t="shared" si="76"/>
        <v>Catalogo principalOPEN VALUE - CSP GOBIERNO7NQ-00187</v>
      </c>
      <c r="B1257" s="18" t="str">
        <f t="shared" si="77"/>
        <v>7NQ-00187OPEN VALUE - CSP GOBIERNO</v>
      </c>
      <c r="C1257" s="18"/>
      <c r="D1257" t="s">
        <v>122</v>
      </c>
      <c r="E1257" t="s">
        <v>1580</v>
      </c>
      <c r="F1257" t="s">
        <v>2769</v>
      </c>
      <c r="G1257" s="18" t="str">
        <f t="shared" si="78"/>
        <v>Catalogo principal</v>
      </c>
      <c r="H1257" s="43" t="s">
        <v>121</v>
      </c>
      <c r="I1257" s="37" t="s">
        <v>67</v>
      </c>
      <c r="J1257" t="s">
        <v>4877</v>
      </c>
      <c r="K1257" t="s">
        <v>40</v>
      </c>
      <c r="L1257" s="70" t="s">
        <v>21</v>
      </c>
      <c r="M1257" s="70" t="s">
        <v>3946</v>
      </c>
      <c r="N1257" s="37" t="s">
        <v>67</v>
      </c>
      <c r="O1257" s="37" t="s">
        <v>67</v>
      </c>
      <c r="P1257" s="37" t="s">
        <v>3757</v>
      </c>
      <c r="Q1257" s="75" t="s">
        <v>1580</v>
      </c>
      <c r="R1257" t="s">
        <v>207</v>
      </c>
      <c r="S1257" s="38">
        <v>8772</v>
      </c>
      <c r="T1257">
        <v>1</v>
      </c>
      <c r="U1257">
        <v>0</v>
      </c>
      <c r="V1257" s="43">
        <f>SUMIF(ResumenCotizacion!$C:$C,E1257,ResumenCotizacion!$P:$P)</f>
        <v>0</v>
      </c>
      <c r="W1257" s="68">
        <f>IF(H1257="USD",S1257*SolCotizacion!$J$18,S1257)</f>
        <v>34416854.280000001</v>
      </c>
      <c r="X1257" s="3">
        <f>ROUND(W1257/(1-VLOOKUP("Total porcentaje:",ResumenCotizacion!$F:$H,3,0)),2)</f>
        <v>37409624.219999999</v>
      </c>
      <c r="Y1257" s="3">
        <f t="shared" si="79"/>
        <v>0</v>
      </c>
    </row>
    <row r="1258" spans="1:25" ht="14.25" x14ac:dyDescent="0.2">
      <c r="A1258" s="18" t="str">
        <f t="shared" si="76"/>
        <v>Catalogo principalOPEN VALUE - CSP GOBIERNO7NQ-00188</v>
      </c>
      <c r="B1258" s="18" t="str">
        <f t="shared" si="77"/>
        <v>7NQ-00188OPEN VALUE - CSP GOBIERNO</v>
      </c>
      <c r="C1258" s="18"/>
      <c r="D1258" t="s">
        <v>122</v>
      </c>
      <c r="E1258" t="s">
        <v>1581</v>
      </c>
      <c r="F1258" t="s">
        <v>2769</v>
      </c>
      <c r="G1258" s="18" t="str">
        <f t="shared" si="78"/>
        <v>Catalogo principal</v>
      </c>
      <c r="H1258" s="43" t="s">
        <v>121</v>
      </c>
      <c r="I1258" s="37" t="s">
        <v>67</v>
      </c>
      <c r="J1258" t="s">
        <v>4878</v>
      </c>
      <c r="K1258" t="s">
        <v>40</v>
      </c>
      <c r="L1258" s="70" t="s">
        <v>21</v>
      </c>
      <c r="M1258" s="70" t="s">
        <v>3948</v>
      </c>
      <c r="N1258" s="37" t="s">
        <v>67</v>
      </c>
      <c r="O1258" s="37" t="s">
        <v>67</v>
      </c>
      <c r="P1258" s="37" t="s">
        <v>3757</v>
      </c>
      <c r="Q1258" s="75" t="s">
        <v>1581</v>
      </c>
      <c r="R1258" t="s">
        <v>207</v>
      </c>
      <c r="S1258" s="38">
        <v>3759</v>
      </c>
      <c r="T1258">
        <v>1</v>
      </c>
      <c r="U1258">
        <v>0</v>
      </c>
      <c r="V1258" s="43">
        <f>SUMIF(ResumenCotizacion!$C:$C,E1258,ResumenCotizacion!$P:$P)</f>
        <v>0</v>
      </c>
      <c r="W1258" s="68">
        <f>IF(H1258="USD",S1258*SolCotizacion!$J$18,S1258)</f>
        <v>14748398.909999998</v>
      </c>
      <c r="X1258" s="3">
        <f>ROUND(W1258/(1-VLOOKUP("Total porcentaje:",ResumenCotizacion!$F:$H,3,0)),2)</f>
        <v>16030868.380000001</v>
      </c>
      <c r="Y1258" s="3">
        <f t="shared" si="79"/>
        <v>0</v>
      </c>
    </row>
    <row r="1259" spans="1:25" ht="14.25" x14ac:dyDescent="0.2">
      <c r="A1259" s="18" t="str">
        <f t="shared" si="76"/>
        <v>Catalogo principalOPEN VALUE - CSP GOBIERNO7NS-00005</v>
      </c>
      <c r="B1259" s="18" t="str">
        <f t="shared" si="77"/>
        <v>7NS-00005OPEN VALUE - CSP GOBIERNO</v>
      </c>
      <c r="C1259" s="18"/>
      <c r="D1259" t="s">
        <v>122</v>
      </c>
      <c r="E1259" t="s">
        <v>1582</v>
      </c>
      <c r="F1259" t="s">
        <v>2769</v>
      </c>
      <c r="G1259" s="18" t="str">
        <f t="shared" si="78"/>
        <v>Catalogo principal</v>
      </c>
      <c r="H1259" s="43" t="s">
        <v>121</v>
      </c>
      <c r="I1259" s="37" t="s">
        <v>67</v>
      </c>
      <c r="J1259" t="s">
        <v>4879</v>
      </c>
      <c r="K1259" t="s">
        <v>40</v>
      </c>
      <c r="L1259" s="70" t="s">
        <v>21</v>
      </c>
      <c r="M1259" s="70" t="s">
        <v>3966</v>
      </c>
      <c r="N1259" s="37" t="s">
        <v>67</v>
      </c>
      <c r="O1259" s="37" t="s">
        <v>67</v>
      </c>
      <c r="P1259" s="37" t="s">
        <v>3757</v>
      </c>
      <c r="Q1259" s="75" t="s">
        <v>1582</v>
      </c>
      <c r="R1259" t="s">
        <v>3691</v>
      </c>
      <c r="S1259" s="38">
        <v>30</v>
      </c>
      <c r="T1259">
        <v>1</v>
      </c>
      <c r="U1259">
        <v>0</v>
      </c>
      <c r="V1259" s="43">
        <f>SUMIF(ResumenCotizacion!$C:$C,E1259,ResumenCotizacion!$P:$P)</f>
        <v>0</v>
      </c>
      <c r="W1259" s="68">
        <f>IF(H1259="USD",S1259*SolCotizacion!$J$18,S1259)</f>
        <v>117704.7</v>
      </c>
      <c r="X1259" s="3">
        <f>ROUND(W1259/(1-VLOOKUP("Total porcentaje:",ResumenCotizacion!$F:$H,3,0)),2)</f>
        <v>127939.89</v>
      </c>
      <c r="Y1259" s="3">
        <f t="shared" si="79"/>
        <v>0</v>
      </c>
    </row>
    <row r="1260" spans="1:25" ht="14.25" x14ac:dyDescent="0.2">
      <c r="A1260" s="18" t="str">
        <f t="shared" si="76"/>
        <v>Catalogo principalOPEN VALUE - CSP GOBIERNO7YC-00005</v>
      </c>
      <c r="B1260" s="18" t="str">
        <f t="shared" si="77"/>
        <v>7YC-00005OPEN VALUE - CSP GOBIERNO</v>
      </c>
      <c r="C1260" s="18"/>
      <c r="D1260" t="s">
        <v>122</v>
      </c>
      <c r="E1260" t="s">
        <v>1583</v>
      </c>
      <c r="F1260" t="s">
        <v>2769</v>
      </c>
      <c r="G1260" s="18" t="str">
        <f t="shared" si="78"/>
        <v>Catalogo principal</v>
      </c>
      <c r="H1260" s="43" t="s">
        <v>121</v>
      </c>
      <c r="I1260" s="37" t="s">
        <v>67</v>
      </c>
      <c r="J1260" t="s">
        <v>4880</v>
      </c>
      <c r="K1260" t="s">
        <v>40</v>
      </c>
      <c r="L1260" s="70" t="s">
        <v>21</v>
      </c>
      <c r="M1260" s="70" t="s">
        <v>3966</v>
      </c>
      <c r="N1260" s="37" t="s">
        <v>67</v>
      </c>
      <c r="O1260" s="37" t="s">
        <v>67</v>
      </c>
      <c r="P1260" s="37" t="s">
        <v>3757</v>
      </c>
      <c r="Q1260" s="75" t="s">
        <v>1583</v>
      </c>
      <c r="R1260" t="s">
        <v>3691</v>
      </c>
      <c r="S1260" s="38">
        <v>55</v>
      </c>
      <c r="T1260">
        <v>1</v>
      </c>
      <c r="U1260">
        <v>0</v>
      </c>
      <c r="V1260" s="43">
        <f>SUMIF(ResumenCotizacion!$C:$C,E1260,ResumenCotizacion!$P:$P)</f>
        <v>0</v>
      </c>
      <c r="W1260" s="68">
        <f>IF(H1260="USD",S1260*SolCotizacion!$J$18,S1260)</f>
        <v>215791.94999999998</v>
      </c>
      <c r="X1260" s="3">
        <f>ROUND(W1260/(1-VLOOKUP("Total porcentaje:",ResumenCotizacion!$F:$H,3,0)),2)</f>
        <v>234556.47</v>
      </c>
      <c r="Y1260" s="3">
        <f t="shared" si="79"/>
        <v>0</v>
      </c>
    </row>
    <row r="1261" spans="1:25" ht="14.25" x14ac:dyDescent="0.2">
      <c r="A1261" s="18" t="str">
        <f t="shared" si="76"/>
        <v>Catalogo principalOPEN VALUE - CSP GOBIERNO810-06380</v>
      </c>
      <c r="B1261" s="18" t="str">
        <f t="shared" si="77"/>
        <v>810-06380OPEN VALUE - CSP GOBIERNO</v>
      </c>
      <c r="C1261" s="18"/>
      <c r="D1261" t="s">
        <v>122</v>
      </c>
      <c r="E1261" t="s">
        <v>1584</v>
      </c>
      <c r="F1261" t="s">
        <v>2769</v>
      </c>
      <c r="G1261" s="18" t="str">
        <f t="shared" si="78"/>
        <v>Catalogo principal</v>
      </c>
      <c r="H1261" s="43" t="s">
        <v>121</v>
      </c>
      <c r="I1261" s="37" t="s">
        <v>67</v>
      </c>
      <c r="J1261" t="s">
        <v>4881</v>
      </c>
      <c r="K1261" t="s">
        <v>40</v>
      </c>
      <c r="L1261" s="70" t="s">
        <v>21</v>
      </c>
      <c r="M1261" s="70" t="s">
        <v>3948</v>
      </c>
      <c r="N1261" s="37" t="s">
        <v>67</v>
      </c>
      <c r="O1261" s="37" t="s">
        <v>67</v>
      </c>
      <c r="P1261" s="37" t="s">
        <v>3757</v>
      </c>
      <c r="Q1261" s="75" t="s">
        <v>1584</v>
      </c>
      <c r="R1261" t="s">
        <v>207</v>
      </c>
      <c r="S1261" s="38">
        <v>9009</v>
      </c>
      <c r="T1261">
        <v>1</v>
      </c>
      <c r="U1261">
        <v>0</v>
      </c>
      <c r="V1261" s="43">
        <f>SUMIF(ResumenCotizacion!$C:$C,E1261,ResumenCotizacion!$P:$P)</f>
        <v>0</v>
      </c>
      <c r="W1261" s="68">
        <f>IF(H1261="USD",S1261*SolCotizacion!$J$18,S1261)</f>
        <v>35346721.409999996</v>
      </c>
      <c r="X1261" s="3">
        <f>ROUND(W1261/(1-VLOOKUP("Total porcentaje:",ResumenCotizacion!$F:$H,3,0)),2)</f>
        <v>38420349.359999999</v>
      </c>
      <c r="Y1261" s="3">
        <f t="shared" si="79"/>
        <v>0</v>
      </c>
    </row>
    <row r="1262" spans="1:25" ht="14.25" x14ac:dyDescent="0.2">
      <c r="A1262" s="18" t="str">
        <f t="shared" si="76"/>
        <v>Catalogo principalOPEN VALUE - CSP GOBIERNO9A3-00028</v>
      </c>
      <c r="B1262" s="18" t="str">
        <f t="shared" si="77"/>
        <v>9A3-00028OPEN VALUE - CSP GOBIERNO</v>
      </c>
      <c r="C1262" s="18"/>
      <c r="D1262" t="s">
        <v>122</v>
      </c>
      <c r="E1262" t="s">
        <v>1585</v>
      </c>
      <c r="F1262" t="s">
        <v>2769</v>
      </c>
      <c r="G1262" s="18" t="str">
        <f t="shared" si="78"/>
        <v>Catalogo principal</v>
      </c>
      <c r="H1262" s="43" t="s">
        <v>121</v>
      </c>
      <c r="I1262" s="37" t="s">
        <v>67</v>
      </c>
      <c r="J1262" t="s">
        <v>3802</v>
      </c>
      <c r="K1262" t="s">
        <v>40</v>
      </c>
      <c r="L1262" s="70" t="s">
        <v>21</v>
      </c>
      <c r="M1262" s="70" t="s">
        <v>28</v>
      </c>
      <c r="N1262" s="37" t="s">
        <v>67</v>
      </c>
      <c r="O1262" s="37" t="s">
        <v>67</v>
      </c>
      <c r="P1262" s="37" t="s">
        <v>3757</v>
      </c>
      <c r="Q1262" s="75" t="s">
        <v>1585</v>
      </c>
      <c r="R1262" t="s">
        <v>3691</v>
      </c>
      <c r="S1262" s="38">
        <v>17</v>
      </c>
      <c r="T1262">
        <v>1</v>
      </c>
      <c r="U1262">
        <v>0</v>
      </c>
      <c r="V1262" s="43">
        <f>SUMIF(ResumenCotizacion!$C:$C,E1262,ResumenCotizacion!$P:$P)</f>
        <v>0</v>
      </c>
      <c r="W1262" s="68">
        <f>IF(H1262="USD",S1262*SolCotizacion!$J$18,S1262)</f>
        <v>66699.33</v>
      </c>
      <c r="X1262" s="3">
        <f>ROUND(W1262/(1-VLOOKUP("Total porcentaje:",ResumenCotizacion!$F:$H,3,0)),2)</f>
        <v>72499.27</v>
      </c>
      <c r="Y1262" s="3">
        <f t="shared" si="79"/>
        <v>0</v>
      </c>
    </row>
    <row r="1263" spans="1:25" ht="14.25" x14ac:dyDescent="0.2">
      <c r="A1263" s="18" t="str">
        <f t="shared" si="76"/>
        <v>Catalogo principalOPEN VALUE - CSP GOBIERNO9A6-00024</v>
      </c>
      <c r="B1263" s="18" t="str">
        <f t="shared" si="77"/>
        <v>9A6-00024OPEN VALUE - CSP GOBIERNO</v>
      </c>
      <c r="C1263" s="18"/>
      <c r="D1263" t="s">
        <v>122</v>
      </c>
      <c r="E1263" t="s">
        <v>1586</v>
      </c>
      <c r="F1263" t="s">
        <v>2769</v>
      </c>
      <c r="G1263" s="18" t="str">
        <f t="shared" si="78"/>
        <v>Catalogo principal</v>
      </c>
      <c r="H1263" s="43" t="s">
        <v>121</v>
      </c>
      <c r="I1263" s="37" t="s">
        <v>67</v>
      </c>
      <c r="J1263" t="s">
        <v>3803</v>
      </c>
      <c r="K1263" t="s">
        <v>40</v>
      </c>
      <c r="L1263" s="70" t="s">
        <v>21</v>
      </c>
      <c r="M1263" s="70" t="s">
        <v>28</v>
      </c>
      <c r="N1263" s="37" t="s">
        <v>67</v>
      </c>
      <c r="O1263" s="37" t="s">
        <v>67</v>
      </c>
      <c r="P1263" s="37" t="s">
        <v>3757</v>
      </c>
      <c r="Q1263" s="75" t="s">
        <v>1586</v>
      </c>
      <c r="R1263" t="s">
        <v>3691</v>
      </c>
      <c r="S1263" s="38">
        <v>7</v>
      </c>
      <c r="T1263">
        <v>1</v>
      </c>
      <c r="U1263">
        <v>0</v>
      </c>
      <c r="V1263" s="43">
        <f>SUMIF(ResumenCotizacion!$C:$C,E1263,ResumenCotizacion!$P:$P)</f>
        <v>0</v>
      </c>
      <c r="W1263" s="68">
        <f>IF(H1263="USD",S1263*SolCotizacion!$J$18,S1263)</f>
        <v>27464.43</v>
      </c>
      <c r="X1263" s="3">
        <f>ROUND(W1263/(1-VLOOKUP("Total porcentaje:",ResumenCotizacion!$F:$H,3,0)),2)</f>
        <v>29852.639999999999</v>
      </c>
      <c r="Y1263" s="3">
        <f t="shared" si="79"/>
        <v>0</v>
      </c>
    </row>
    <row r="1264" spans="1:25" ht="14.25" x14ac:dyDescent="0.2">
      <c r="A1264" s="18" t="str">
        <f t="shared" si="76"/>
        <v>Catalogo principalOPEN VALUE - CSP GOBIERNO9EA-00702</v>
      </c>
      <c r="B1264" s="18" t="str">
        <f t="shared" si="77"/>
        <v>9EA-00702OPEN VALUE - CSP GOBIERNO</v>
      </c>
      <c r="C1264" s="18"/>
      <c r="D1264" t="s">
        <v>122</v>
      </c>
      <c r="E1264" t="s">
        <v>1587</v>
      </c>
      <c r="F1264" t="s">
        <v>2769</v>
      </c>
      <c r="G1264" s="18" t="str">
        <f t="shared" si="78"/>
        <v>Catalogo principal</v>
      </c>
      <c r="H1264" s="43" t="s">
        <v>121</v>
      </c>
      <c r="I1264" s="37" t="s">
        <v>67</v>
      </c>
      <c r="J1264" t="s">
        <v>4882</v>
      </c>
      <c r="K1264" t="s">
        <v>40</v>
      </c>
      <c r="L1264" s="70" t="s">
        <v>21</v>
      </c>
      <c r="M1264" s="70" t="s">
        <v>3946</v>
      </c>
      <c r="N1264" s="37" t="s">
        <v>67</v>
      </c>
      <c r="O1264" s="37" t="s">
        <v>67</v>
      </c>
      <c r="P1264" s="37" t="s">
        <v>3757</v>
      </c>
      <c r="Q1264" s="75" t="s">
        <v>1587</v>
      </c>
      <c r="R1264" t="s">
        <v>207</v>
      </c>
      <c r="S1264" s="38">
        <v>11904</v>
      </c>
      <c r="T1264">
        <v>1</v>
      </c>
      <c r="U1264">
        <v>0</v>
      </c>
      <c r="V1264" s="43">
        <f>SUMIF(ResumenCotizacion!$C:$C,E1264,ResumenCotizacion!$P:$P)</f>
        <v>0</v>
      </c>
      <c r="W1264" s="68">
        <f>IF(H1264="USD",S1264*SolCotizacion!$J$18,S1264)</f>
        <v>46705224.960000001</v>
      </c>
      <c r="X1264" s="3">
        <f>ROUND(W1264/(1-VLOOKUP("Total porcentaje:",ResumenCotizacion!$F:$H,3,0)),2)</f>
        <v>50766548.869999997</v>
      </c>
      <c r="Y1264" s="3">
        <f t="shared" si="79"/>
        <v>0</v>
      </c>
    </row>
    <row r="1265" spans="1:25" ht="14.25" x14ac:dyDescent="0.2">
      <c r="A1265" s="18" t="str">
        <f t="shared" si="76"/>
        <v>Catalogo principalOPEN VALUE - CSP GOBIERNO9EA-00703</v>
      </c>
      <c r="B1265" s="18" t="str">
        <f t="shared" si="77"/>
        <v>9EA-00703OPEN VALUE - CSP GOBIERNO</v>
      </c>
      <c r="C1265" s="18"/>
      <c r="D1265" t="s">
        <v>122</v>
      </c>
      <c r="E1265" t="s">
        <v>1588</v>
      </c>
      <c r="F1265" t="s">
        <v>2769</v>
      </c>
      <c r="G1265" s="18" t="str">
        <f t="shared" si="78"/>
        <v>Catalogo principal</v>
      </c>
      <c r="H1265" s="43" t="s">
        <v>121</v>
      </c>
      <c r="I1265" s="37" t="s">
        <v>67</v>
      </c>
      <c r="J1265" t="s">
        <v>4883</v>
      </c>
      <c r="K1265" t="s">
        <v>40</v>
      </c>
      <c r="L1265" s="70" t="s">
        <v>21</v>
      </c>
      <c r="M1265" s="70" t="s">
        <v>3948</v>
      </c>
      <c r="N1265" s="37" t="s">
        <v>67</v>
      </c>
      <c r="O1265" s="37" t="s">
        <v>67</v>
      </c>
      <c r="P1265" s="37" t="s">
        <v>3757</v>
      </c>
      <c r="Q1265" s="75" t="s">
        <v>1588</v>
      </c>
      <c r="R1265" t="s">
        <v>207</v>
      </c>
      <c r="S1265" s="38">
        <v>5103</v>
      </c>
      <c r="T1265">
        <v>1</v>
      </c>
      <c r="U1265">
        <v>0</v>
      </c>
      <c r="V1265" s="43">
        <f>SUMIF(ResumenCotizacion!$C:$C,E1265,ResumenCotizacion!$P:$P)</f>
        <v>0</v>
      </c>
      <c r="W1265" s="68">
        <f>IF(H1265="USD",S1265*SolCotizacion!$J$18,S1265)</f>
        <v>20021569.469999999</v>
      </c>
      <c r="X1265" s="3">
        <f>ROUND(W1265/(1-VLOOKUP("Total porcentaje:",ResumenCotizacion!$F:$H,3,0)),2)</f>
        <v>21762575.510000002</v>
      </c>
      <c r="Y1265" s="3">
        <f t="shared" si="79"/>
        <v>0</v>
      </c>
    </row>
    <row r="1266" spans="1:25" ht="14.25" x14ac:dyDescent="0.2">
      <c r="A1266" s="18" t="str">
        <f t="shared" si="76"/>
        <v>Catalogo principalOPEN VALUE - CSP GOBIERNO9EA-00704</v>
      </c>
      <c r="B1266" s="18" t="str">
        <f t="shared" si="77"/>
        <v>9EA-00704OPEN VALUE - CSP GOBIERNO</v>
      </c>
      <c r="C1266" s="18"/>
      <c r="D1266" t="s">
        <v>122</v>
      </c>
      <c r="E1266" t="s">
        <v>1589</v>
      </c>
      <c r="F1266" t="s">
        <v>2769</v>
      </c>
      <c r="G1266" s="18" t="str">
        <f t="shared" si="78"/>
        <v>Catalogo principal</v>
      </c>
      <c r="H1266" s="43" t="s">
        <v>121</v>
      </c>
      <c r="I1266" s="37" t="s">
        <v>67</v>
      </c>
      <c r="J1266" t="s">
        <v>4884</v>
      </c>
      <c r="K1266" t="s">
        <v>40</v>
      </c>
      <c r="L1266" s="70" t="s">
        <v>21</v>
      </c>
      <c r="M1266" s="70" t="s">
        <v>3963</v>
      </c>
      <c r="N1266" s="37" t="s">
        <v>67</v>
      </c>
      <c r="O1266" s="37" t="s">
        <v>67</v>
      </c>
      <c r="P1266" s="37" t="s">
        <v>3757</v>
      </c>
      <c r="Q1266" s="75" t="s">
        <v>1589</v>
      </c>
      <c r="R1266" t="s">
        <v>207</v>
      </c>
      <c r="S1266" s="38">
        <v>9966</v>
      </c>
      <c r="T1266">
        <v>1</v>
      </c>
      <c r="U1266">
        <v>0</v>
      </c>
      <c r="V1266" s="43">
        <f>SUMIF(ResumenCotizacion!$C:$C,E1266,ResumenCotizacion!$P:$P)</f>
        <v>0</v>
      </c>
      <c r="W1266" s="68">
        <f>IF(H1266="USD",S1266*SolCotizacion!$J$18,S1266)</f>
        <v>39101501.339999996</v>
      </c>
      <c r="X1266" s="3">
        <f>ROUND(W1266/(1-VLOOKUP("Total porcentaje:",ResumenCotizacion!$F:$H,3,0)),2)</f>
        <v>42501631.890000001</v>
      </c>
      <c r="Y1266" s="3">
        <f t="shared" si="79"/>
        <v>0</v>
      </c>
    </row>
    <row r="1267" spans="1:25" ht="14.25" x14ac:dyDescent="0.2">
      <c r="A1267" s="18" t="str">
        <f t="shared" si="76"/>
        <v>Catalogo principalOPEN VALUE - CSP GOBIERNO9EA-00705</v>
      </c>
      <c r="B1267" s="18" t="str">
        <f t="shared" si="77"/>
        <v>9EA-00705OPEN VALUE - CSP GOBIERNO</v>
      </c>
      <c r="C1267" s="18"/>
      <c r="D1267" t="s">
        <v>122</v>
      </c>
      <c r="E1267" t="s">
        <v>1590</v>
      </c>
      <c r="F1267" t="s">
        <v>2769</v>
      </c>
      <c r="G1267" s="18" t="str">
        <f t="shared" si="78"/>
        <v>Catalogo principal</v>
      </c>
      <c r="H1267" s="43" t="s">
        <v>121</v>
      </c>
      <c r="I1267" s="37" t="s">
        <v>67</v>
      </c>
      <c r="J1267" t="s">
        <v>4885</v>
      </c>
      <c r="K1267" t="s">
        <v>40</v>
      </c>
      <c r="L1267" s="70" t="s">
        <v>21</v>
      </c>
      <c r="M1267" s="70" t="s">
        <v>3946</v>
      </c>
      <c r="N1267" s="37" t="s">
        <v>67</v>
      </c>
      <c r="O1267" s="37" t="s">
        <v>67</v>
      </c>
      <c r="P1267" s="37" t="s">
        <v>3757</v>
      </c>
      <c r="Q1267" s="75" t="s">
        <v>1590</v>
      </c>
      <c r="R1267" t="s">
        <v>207</v>
      </c>
      <c r="S1267" s="38">
        <v>1491</v>
      </c>
      <c r="T1267">
        <v>1</v>
      </c>
      <c r="U1267">
        <v>0</v>
      </c>
      <c r="V1267" s="43">
        <f>SUMIF(ResumenCotizacion!$C:$C,E1267,ResumenCotizacion!$P:$P)</f>
        <v>0</v>
      </c>
      <c r="W1267" s="68">
        <f>IF(H1267="USD",S1267*SolCotizacion!$J$18,S1267)</f>
        <v>5849923.5899999999</v>
      </c>
      <c r="X1267" s="3">
        <f>ROUND(W1267/(1-VLOOKUP("Total porcentaje:",ResumenCotizacion!$F:$H,3,0)),2)</f>
        <v>6358612.5999999996</v>
      </c>
      <c r="Y1267" s="3">
        <f t="shared" si="79"/>
        <v>0</v>
      </c>
    </row>
    <row r="1268" spans="1:25" ht="14.25" x14ac:dyDescent="0.2">
      <c r="A1268" s="18" t="str">
        <f t="shared" si="76"/>
        <v>Catalogo principalOPEN VALUE - CSP GOBIERNO9EA-00706</v>
      </c>
      <c r="B1268" s="18" t="str">
        <f t="shared" si="77"/>
        <v>9EA-00706OPEN VALUE - CSP GOBIERNO</v>
      </c>
      <c r="C1268" s="18"/>
      <c r="D1268" t="s">
        <v>122</v>
      </c>
      <c r="E1268" t="s">
        <v>1591</v>
      </c>
      <c r="F1268" t="s">
        <v>2769</v>
      </c>
      <c r="G1268" s="18" t="str">
        <f t="shared" si="78"/>
        <v>Catalogo principal</v>
      </c>
      <c r="H1268" s="43" t="s">
        <v>121</v>
      </c>
      <c r="I1268" s="37" t="s">
        <v>67</v>
      </c>
      <c r="J1268" t="s">
        <v>4886</v>
      </c>
      <c r="K1268" t="s">
        <v>40</v>
      </c>
      <c r="L1268" s="70" t="s">
        <v>21</v>
      </c>
      <c r="M1268" s="70" t="s">
        <v>3948</v>
      </c>
      <c r="N1268" s="37" t="s">
        <v>67</v>
      </c>
      <c r="O1268" s="37" t="s">
        <v>67</v>
      </c>
      <c r="P1268" s="37" t="s">
        <v>3757</v>
      </c>
      <c r="Q1268" s="75" t="s">
        <v>1591</v>
      </c>
      <c r="R1268" t="s">
        <v>207</v>
      </c>
      <c r="S1268" s="38">
        <v>639</v>
      </c>
      <c r="T1268">
        <v>1</v>
      </c>
      <c r="U1268">
        <v>0</v>
      </c>
      <c r="V1268" s="43">
        <f>SUMIF(ResumenCotizacion!$C:$C,E1268,ResumenCotizacion!$P:$P)</f>
        <v>0</v>
      </c>
      <c r="W1268" s="68">
        <f>IF(H1268="USD",S1268*SolCotizacion!$J$18,S1268)</f>
        <v>2507110.11</v>
      </c>
      <c r="X1268" s="3">
        <f>ROUND(W1268/(1-VLOOKUP("Total porcentaje:",ResumenCotizacion!$F:$H,3,0)),2)</f>
        <v>2725119.68</v>
      </c>
      <c r="Y1268" s="3">
        <f t="shared" si="79"/>
        <v>0</v>
      </c>
    </row>
    <row r="1269" spans="1:25" ht="14.25" x14ac:dyDescent="0.2">
      <c r="A1269" s="18" t="str">
        <f t="shared" si="76"/>
        <v>Catalogo principalOPEN VALUE - CSP GOBIERNO9EA-00707</v>
      </c>
      <c r="B1269" s="18" t="str">
        <f t="shared" si="77"/>
        <v>9EA-00707OPEN VALUE - CSP GOBIERNO</v>
      </c>
      <c r="C1269" s="18"/>
      <c r="D1269" t="s">
        <v>122</v>
      </c>
      <c r="E1269" t="s">
        <v>1592</v>
      </c>
      <c r="F1269" t="s">
        <v>2769</v>
      </c>
      <c r="G1269" s="18" t="str">
        <f t="shared" si="78"/>
        <v>Catalogo principal</v>
      </c>
      <c r="H1269" s="43" t="s">
        <v>121</v>
      </c>
      <c r="I1269" s="37" t="s">
        <v>67</v>
      </c>
      <c r="J1269" t="s">
        <v>4887</v>
      </c>
      <c r="K1269" t="s">
        <v>40</v>
      </c>
      <c r="L1269" s="70" t="s">
        <v>21</v>
      </c>
      <c r="M1269" s="70" t="s">
        <v>3963</v>
      </c>
      <c r="N1269" s="37" t="s">
        <v>67</v>
      </c>
      <c r="O1269" s="37" t="s">
        <v>67</v>
      </c>
      <c r="P1269" s="37" t="s">
        <v>3757</v>
      </c>
      <c r="Q1269" s="75" t="s">
        <v>1592</v>
      </c>
      <c r="R1269" t="s">
        <v>207</v>
      </c>
      <c r="S1269" s="38">
        <v>1244</v>
      </c>
      <c r="T1269">
        <v>1</v>
      </c>
      <c r="U1269">
        <v>0</v>
      </c>
      <c r="V1269" s="43">
        <f>SUMIF(ResumenCotizacion!$C:$C,E1269,ResumenCotizacion!$P:$P)</f>
        <v>0</v>
      </c>
      <c r="W1269" s="68">
        <f>IF(H1269="USD",S1269*SolCotizacion!$J$18,S1269)</f>
        <v>4880821.5599999996</v>
      </c>
      <c r="X1269" s="3">
        <f>ROUND(W1269/(1-VLOOKUP("Total porcentaje:",ResumenCotizacion!$F:$H,3,0)),2)</f>
        <v>5305240.83</v>
      </c>
      <c r="Y1269" s="3">
        <f t="shared" si="79"/>
        <v>0</v>
      </c>
    </row>
    <row r="1270" spans="1:25" ht="14.25" x14ac:dyDescent="0.2">
      <c r="A1270" s="18" t="str">
        <f t="shared" si="76"/>
        <v>Catalogo principalOPEN VALUE - CSP GOBIERNO9EM-00556</v>
      </c>
      <c r="B1270" s="18" t="str">
        <f t="shared" si="77"/>
        <v>9EM-00556OPEN VALUE - CSP GOBIERNO</v>
      </c>
      <c r="C1270" s="18"/>
      <c r="D1270" t="s">
        <v>122</v>
      </c>
      <c r="E1270" t="s">
        <v>1593</v>
      </c>
      <c r="F1270" t="s">
        <v>2769</v>
      </c>
      <c r="G1270" s="18" t="str">
        <f t="shared" si="78"/>
        <v>Catalogo principal</v>
      </c>
      <c r="H1270" s="43" t="s">
        <v>121</v>
      </c>
      <c r="I1270" s="37" t="s">
        <v>67</v>
      </c>
      <c r="J1270" t="s">
        <v>4888</v>
      </c>
      <c r="K1270" t="s">
        <v>40</v>
      </c>
      <c r="L1270" s="70" t="s">
        <v>21</v>
      </c>
      <c r="M1270" s="70" t="s">
        <v>3946</v>
      </c>
      <c r="N1270" s="37" t="s">
        <v>67</v>
      </c>
      <c r="O1270" s="37" t="s">
        <v>67</v>
      </c>
      <c r="P1270" s="37" t="s">
        <v>3757</v>
      </c>
      <c r="Q1270" s="75" t="s">
        <v>1593</v>
      </c>
      <c r="R1270" t="s">
        <v>207</v>
      </c>
      <c r="S1270" s="38">
        <v>1941</v>
      </c>
      <c r="T1270">
        <v>1</v>
      </c>
      <c r="U1270">
        <v>0</v>
      </c>
      <c r="V1270" s="43">
        <f>SUMIF(ResumenCotizacion!$C:$C,E1270,ResumenCotizacion!$P:$P)</f>
        <v>0</v>
      </c>
      <c r="W1270" s="68">
        <f>IF(H1270="USD",S1270*SolCotizacion!$J$18,S1270)</f>
        <v>7615494.0899999999</v>
      </c>
      <c r="X1270" s="3">
        <f>ROUND(W1270/(1-VLOOKUP("Total porcentaje:",ResumenCotizacion!$F:$H,3,0)),2)</f>
        <v>8277710.9699999997</v>
      </c>
      <c r="Y1270" s="3">
        <f t="shared" si="79"/>
        <v>0</v>
      </c>
    </row>
    <row r="1271" spans="1:25" ht="14.25" x14ac:dyDescent="0.2">
      <c r="A1271" s="18" t="str">
        <f t="shared" si="76"/>
        <v>Catalogo principalOPEN VALUE - CSP GOBIERNO9EM-00557</v>
      </c>
      <c r="B1271" s="18" t="str">
        <f t="shared" si="77"/>
        <v>9EM-00557OPEN VALUE - CSP GOBIERNO</v>
      </c>
      <c r="C1271" s="18"/>
      <c r="D1271" t="s">
        <v>122</v>
      </c>
      <c r="E1271" t="s">
        <v>1594</v>
      </c>
      <c r="F1271" t="s">
        <v>2769</v>
      </c>
      <c r="G1271" s="18" t="str">
        <f t="shared" si="78"/>
        <v>Catalogo principal</v>
      </c>
      <c r="H1271" s="43" t="s">
        <v>121</v>
      </c>
      <c r="I1271" s="37" t="s">
        <v>67</v>
      </c>
      <c r="J1271" t="s">
        <v>4889</v>
      </c>
      <c r="K1271" t="s">
        <v>40</v>
      </c>
      <c r="L1271" s="70" t="s">
        <v>21</v>
      </c>
      <c r="M1271" s="70" t="s">
        <v>3948</v>
      </c>
      <c r="N1271" s="37" t="s">
        <v>67</v>
      </c>
      <c r="O1271" s="37" t="s">
        <v>67</v>
      </c>
      <c r="P1271" s="37" t="s">
        <v>3757</v>
      </c>
      <c r="Q1271" s="75" t="s">
        <v>1594</v>
      </c>
      <c r="R1271" t="s">
        <v>207</v>
      </c>
      <c r="S1271" s="38">
        <v>831</v>
      </c>
      <c r="T1271">
        <v>1</v>
      </c>
      <c r="U1271">
        <v>0</v>
      </c>
      <c r="V1271" s="43">
        <f>SUMIF(ResumenCotizacion!$C:$C,E1271,ResumenCotizacion!$P:$P)</f>
        <v>0</v>
      </c>
      <c r="W1271" s="68">
        <f>IF(H1271="USD",S1271*SolCotizacion!$J$18,S1271)</f>
        <v>3260420.19</v>
      </c>
      <c r="X1271" s="3">
        <f>ROUND(W1271/(1-VLOOKUP("Total porcentaje:",ResumenCotizacion!$F:$H,3,0)),2)</f>
        <v>3543934.99</v>
      </c>
      <c r="Y1271" s="3">
        <f t="shared" si="79"/>
        <v>0</v>
      </c>
    </row>
    <row r="1272" spans="1:25" ht="14.25" x14ac:dyDescent="0.2">
      <c r="A1272" s="18" t="str">
        <f t="shared" si="76"/>
        <v>Catalogo principalOPEN VALUE - CSP GOBIERNO9EM-00558</v>
      </c>
      <c r="B1272" s="18" t="str">
        <f t="shared" si="77"/>
        <v>9EM-00558OPEN VALUE - CSP GOBIERNO</v>
      </c>
      <c r="C1272" s="18"/>
      <c r="D1272" t="s">
        <v>122</v>
      </c>
      <c r="E1272" t="s">
        <v>1595</v>
      </c>
      <c r="F1272" t="s">
        <v>2769</v>
      </c>
      <c r="G1272" s="18" t="str">
        <f t="shared" si="78"/>
        <v>Catalogo principal</v>
      </c>
      <c r="H1272" s="43" t="s">
        <v>121</v>
      </c>
      <c r="I1272" s="37" t="s">
        <v>67</v>
      </c>
      <c r="J1272" t="s">
        <v>4890</v>
      </c>
      <c r="K1272" t="s">
        <v>40</v>
      </c>
      <c r="L1272" s="70" t="s">
        <v>21</v>
      </c>
      <c r="M1272" s="70" t="s">
        <v>3946</v>
      </c>
      <c r="N1272" s="37" t="s">
        <v>67</v>
      </c>
      <c r="O1272" s="37" t="s">
        <v>67</v>
      </c>
      <c r="P1272" s="37" t="s">
        <v>3757</v>
      </c>
      <c r="Q1272" s="75" t="s">
        <v>1595</v>
      </c>
      <c r="R1272" t="s">
        <v>207</v>
      </c>
      <c r="S1272" s="38">
        <v>246</v>
      </c>
      <c r="T1272">
        <v>1</v>
      </c>
      <c r="U1272">
        <v>0</v>
      </c>
      <c r="V1272" s="43">
        <f>SUMIF(ResumenCotizacion!$C:$C,E1272,ResumenCotizacion!$P:$P)</f>
        <v>0</v>
      </c>
      <c r="W1272" s="68">
        <f>IF(H1272="USD",S1272*SolCotizacion!$J$18,S1272)</f>
        <v>965178.53999999992</v>
      </c>
      <c r="X1272" s="3">
        <f>ROUND(W1272/(1-VLOOKUP("Total porcentaje:",ResumenCotizacion!$F:$H,3,0)),2)</f>
        <v>1049107.1100000001</v>
      </c>
      <c r="Y1272" s="3">
        <f t="shared" si="79"/>
        <v>0</v>
      </c>
    </row>
    <row r="1273" spans="1:25" ht="14.25" x14ac:dyDescent="0.2">
      <c r="A1273" s="18" t="str">
        <f t="shared" si="76"/>
        <v>Catalogo principalOPEN VALUE - CSP GOBIERNO9EM-00559</v>
      </c>
      <c r="B1273" s="18" t="str">
        <f t="shared" si="77"/>
        <v>9EM-00559OPEN VALUE - CSP GOBIERNO</v>
      </c>
      <c r="C1273" s="18"/>
      <c r="D1273" t="s">
        <v>122</v>
      </c>
      <c r="E1273" t="s">
        <v>1596</v>
      </c>
      <c r="F1273" t="s">
        <v>2769</v>
      </c>
      <c r="G1273" s="18" t="str">
        <f t="shared" si="78"/>
        <v>Catalogo principal</v>
      </c>
      <c r="H1273" s="43" t="s">
        <v>121</v>
      </c>
      <c r="I1273" s="37" t="s">
        <v>67</v>
      </c>
      <c r="J1273" t="s">
        <v>4891</v>
      </c>
      <c r="K1273" t="s">
        <v>40</v>
      </c>
      <c r="L1273" s="70" t="s">
        <v>21</v>
      </c>
      <c r="M1273" s="70" t="s">
        <v>3948</v>
      </c>
      <c r="N1273" s="37" t="s">
        <v>67</v>
      </c>
      <c r="O1273" s="37" t="s">
        <v>67</v>
      </c>
      <c r="P1273" s="37" t="s">
        <v>3757</v>
      </c>
      <c r="Q1273" s="75" t="s">
        <v>1596</v>
      </c>
      <c r="R1273" t="s">
        <v>207</v>
      </c>
      <c r="S1273" s="38">
        <v>108</v>
      </c>
      <c r="T1273">
        <v>1</v>
      </c>
      <c r="U1273">
        <v>0</v>
      </c>
      <c r="V1273" s="43">
        <f>SUMIF(ResumenCotizacion!$C:$C,E1273,ResumenCotizacion!$P:$P)</f>
        <v>0</v>
      </c>
      <c r="W1273" s="68">
        <f>IF(H1273="USD",S1273*SolCotizacion!$J$18,S1273)</f>
        <v>423736.92</v>
      </c>
      <c r="X1273" s="3">
        <f>ROUND(W1273/(1-VLOOKUP("Total porcentaje:",ResumenCotizacion!$F:$H,3,0)),2)</f>
        <v>460583.61</v>
      </c>
      <c r="Y1273" s="3">
        <f t="shared" si="79"/>
        <v>0</v>
      </c>
    </row>
    <row r="1274" spans="1:25" ht="14.25" x14ac:dyDescent="0.2">
      <c r="A1274" s="18" t="str">
        <f t="shared" si="76"/>
        <v>Catalogo principalOPEN VALUE - CSP GOBIERNO9EN-00484</v>
      </c>
      <c r="B1274" s="18" t="str">
        <f t="shared" si="77"/>
        <v>9EN-00484OPEN VALUE - CSP GOBIERNO</v>
      </c>
      <c r="C1274" s="18"/>
      <c r="D1274" t="s">
        <v>122</v>
      </c>
      <c r="E1274" t="s">
        <v>1597</v>
      </c>
      <c r="F1274" t="s">
        <v>2769</v>
      </c>
      <c r="G1274" s="18" t="str">
        <f t="shared" si="78"/>
        <v>Catalogo principal</v>
      </c>
      <c r="H1274" s="43" t="s">
        <v>121</v>
      </c>
      <c r="I1274" s="37" t="s">
        <v>67</v>
      </c>
      <c r="J1274" t="s">
        <v>4892</v>
      </c>
      <c r="K1274" t="s">
        <v>40</v>
      </c>
      <c r="L1274" s="70" t="s">
        <v>21</v>
      </c>
      <c r="M1274" s="70" t="s">
        <v>3946</v>
      </c>
      <c r="N1274" s="37" t="s">
        <v>67</v>
      </c>
      <c r="O1274" s="37" t="s">
        <v>67</v>
      </c>
      <c r="P1274" s="37" t="s">
        <v>3757</v>
      </c>
      <c r="Q1274" s="75" t="s">
        <v>1597</v>
      </c>
      <c r="R1274" t="s">
        <v>207</v>
      </c>
      <c r="S1274" s="38">
        <v>1962</v>
      </c>
      <c r="T1274">
        <v>1</v>
      </c>
      <c r="U1274">
        <v>0</v>
      </c>
      <c r="V1274" s="43">
        <f>SUMIF(ResumenCotizacion!$C:$C,E1274,ResumenCotizacion!$P:$P)</f>
        <v>0</v>
      </c>
      <c r="W1274" s="68">
        <f>IF(H1274="USD",S1274*SolCotizacion!$J$18,S1274)</f>
        <v>7697887.3799999999</v>
      </c>
      <c r="X1274" s="3">
        <f>ROUND(W1274/(1-VLOOKUP("Total porcentaje:",ResumenCotizacion!$F:$H,3,0)),2)</f>
        <v>8367268.8899999997</v>
      </c>
      <c r="Y1274" s="3">
        <f t="shared" si="79"/>
        <v>0</v>
      </c>
    </row>
    <row r="1275" spans="1:25" ht="14.25" x14ac:dyDescent="0.2">
      <c r="A1275" s="18" t="str">
        <f t="shared" si="76"/>
        <v>Catalogo principalOPEN VALUE - CSP GOBIERNO9EN-00485</v>
      </c>
      <c r="B1275" s="18" t="str">
        <f t="shared" si="77"/>
        <v>9EN-00485OPEN VALUE - CSP GOBIERNO</v>
      </c>
      <c r="C1275" s="18"/>
      <c r="D1275" t="s">
        <v>122</v>
      </c>
      <c r="E1275" t="s">
        <v>1598</v>
      </c>
      <c r="F1275" t="s">
        <v>2769</v>
      </c>
      <c r="G1275" s="18" t="str">
        <f t="shared" si="78"/>
        <v>Catalogo principal</v>
      </c>
      <c r="H1275" s="43" t="s">
        <v>121</v>
      </c>
      <c r="I1275" s="37" t="s">
        <v>67</v>
      </c>
      <c r="J1275" t="s">
        <v>4893</v>
      </c>
      <c r="K1275" t="s">
        <v>40</v>
      </c>
      <c r="L1275" s="70" t="s">
        <v>21</v>
      </c>
      <c r="M1275" s="70" t="s">
        <v>3948</v>
      </c>
      <c r="N1275" s="37" t="s">
        <v>67</v>
      </c>
      <c r="O1275" s="37" t="s">
        <v>67</v>
      </c>
      <c r="P1275" s="37" t="s">
        <v>3757</v>
      </c>
      <c r="Q1275" s="75" t="s">
        <v>1598</v>
      </c>
      <c r="R1275" t="s">
        <v>207</v>
      </c>
      <c r="S1275" s="38">
        <v>843</v>
      </c>
      <c r="T1275">
        <v>1</v>
      </c>
      <c r="U1275">
        <v>0</v>
      </c>
      <c r="V1275" s="43">
        <f>SUMIF(ResumenCotizacion!$C:$C,E1275,ResumenCotizacion!$P:$P)</f>
        <v>0</v>
      </c>
      <c r="W1275" s="68">
        <f>IF(H1275="USD",S1275*SolCotizacion!$J$18,S1275)</f>
        <v>3307502.07</v>
      </c>
      <c r="X1275" s="3">
        <f>ROUND(W1275/(1-VLOOKUP("Total porcentaje:",ResumenCotizacion!$F:$H,3,0)),2)</f>
        <v>3595110.95</v>
      </c>
      <c r="Y1275" s="3">
        <f t="shared" si="79"/>
        <v>0</v>
      </c>
    </row>
    <row r="1276" spans="1:25" ht="14.25" x14ac:dyDescent="0.2">
      <c r="A1276" s="18" t="str">
        <f t="shared" si="76"/>
        <v>Catalogo principalOPEN VALUE - CSP GOBIERNO9EN-00486</v>
      </c>
      <c r="B1276" s="18" t="str">
        <f t="shared" si="77"/>
        <v>9EN-00486OPEN VALUE - CSP GOBIERNO</v>
      </c>
      <c r="C1276" s="18"/>
      <c r="D1276" t="s">
        <v>122</v>
      </c>
      <c r="E1276" t="s">
        <v>1599</v>
      </c>
      <c r="F1276" t="s">
        <v>2769</v>
      </c>
      <c r="G1276" s="18" t="str">
        <f t="shared" si="78"/>
        <v>Catalogo principal</v>
      </c>
      <c r="H1276" s="43" t="s">
        <v>121</v>
      </c>
      <c r="I1276" s="37" t="s">
        <v>67</v>
      </c>
      <c r="J1276" t="s">
        <v>4894</v>
      </c>
      <c r="K1276" t="s">
        <v>40</v>
      </c>
      <c r="L1276" s="70" t="s">
        <v>21</v>
      </c>
      <c r="M1276" s="70" t="s">
        <v>3946</v>
      </c>
      <c r="N1276" s="37" t="s">
        <v>67</v>
      </c>
      <c r="O1276" s="37" t="s">
        <v>67</v>
      </c>
      <c r="P1276" s="37" t="s">
        <v>3757</v>
      </c>
      <c r="Q1276" s="75" t="s">
        <v>1599</v>
      </c>
      <c r="R1276" t="s">
        <v>207</v>
      </c>
      <c r="S1276" s="38">
        <v>246</v>
      </c>
      <c r="T1276">
        <v>1</v>
      </c>
      <c r="U1276">
        <v>0</v>
      </c>
      <c r="V1276" s="43">
        <f>SUMIF(ResumenCotizacion!$C:$C,E1276,ResumenCotizacion!$P:$P)</f>
        <v>0</v>
      </c>
      <c r="W1276" s="68">
        <f>IF(H1276="USD",S1276*SolCotizacion!$J$18,S1276)</f>
        <v>965178.53999999992</v>
      </c>
      <c r="X1276" s="3">
        <f>ROUND(W1276/(1-VLOOKUP("Total porcentaje:",ResumenCotizacion!$F:$H,3,0)),2)</f>
        <v>1049107.1100000001</v>
      </c>
      <c r="Y1276" s="3">
        <f t="shared" si="79"/>
        <v>0</v>
      </c>
    </row>
    <row r="1277" spans="1:25" ht="14.25" x14ac:dyDescent="0.2">
      <c r="A1277" s="18" t="str">
        <f t="shared" si="76"/>
        <v>Catalogo principalOPEN VALUE - CSP GOBIERNO9EN-00487</v>
      </c>
      <c r="B1277" s="18" t="str">
        <f t="shared" si="77"/>
        <v>9EN-00487OPEN VALUE - CSP GOBIERNO</v>
      </c>
      <c r="C1277" s="18"/>
      <c r="D1277" t="s">
        <v>122</v>
      </c>
      <c r="E1277" t="s">
        <v>1600</v>
      </c>
      <c r="F1277" t="s">
        <v>2769</v>
      </c>
      <c r="G1277" s="18" t="str">
        <f t="shared" si="78"/>
        <v>Catalogo principal</v>
      </c>
      <c r="H1277" s="43" t="s">
        <v>121</v>
      </c>
      <c r="I1277" s="37" t="s">
        <v>67</v>
      </c>
      <c r="J1277" t="s">
        <v>4895</v>
      </c>
      <c r="K1277" t="s">
        <v>40</v>
      </c>
      <c r="L1277" s="70" t="s">
        <v>21</v>
      </c>
      <c r="M1277" s="70" t="s">
        <v>3948</v>
      </c>
      <c r="N1277" s="37" t="s">
        <v>67</v>
      </c>
      <c r="O1277" s="37" t="s">
        <v>67</v>
      </c>
      <c r="P1277" s="37" t="s">
        <v>3757</v>
      </c>
      <c r="Q1277" s="75" t="s">
        <v>1600</v>
      </c>
      <c r="R1277" t="s">
        <v>207</v>
      </c>
      <c r="S1277" s="38">
        <v>105</v>
      </c>
      <c r="T1277">
        <v>1</v>
      </c>
      <c r="U1277">
        <v>0</v>
      </c>
      <c r="V1277" s="43">
        <f>SUMIF(ResumenCotizacion!$C:$C,E1277,ResumenCotizacion!$P:$P)</f>
        <v>0</v>
      </c>
      <c r="W1277" s="68">
        <f>IF(H1277="USD",S1277*SolCotizacion!$J$18,S1277)</f>
        <v>411966.44999999995</v>
      </c>
      <c r="X1277" s="3">
        <f>ROUND(W1277/(1-VLOOKUP("Total porcentaje:",ResumenCotizacion!$F:$H,3,0)),2)</f>
        <v>447789.62</v>
      </c>
      <c r="Y1277" s="3">
        <f t="shared" si="79"/>
        <v>0</v>
      </c>
    </row>
    <row r="1278" spans="1:25" ht="14.25" x14ac:dyDescent="0.2">
      <c r="A1278" s="18" t="str">
        <f t="shared" si="76"/>
        <v>Catalogo principalOPEN VALUE - CSP GOBIERNO9EP-00632</v>
      </c>
      <c r="B1278" s="18" t="str">
        <f t="shared" si="77"/>
        <v>9EP-00632OPEN VALUE - CSP GOBIERNO</v>
      </c>
      <c r="C1278" s="18"/>
      <c r="D1278" t="s">
        <v>122</v>
      </c>
      <c r="E1278" t="s">
        <v>1601</v>
      </c>
      <c r="F1278" t="s">
        <v>2769</v>
      </c>
      <c r="G1278" s="18" t="str">
        <f t="shared" si="78"/>
        <v>Catalogo principal</v>
      </c>
      <c r="H1278" s="43" t="s">
        <v>121</v>
      </c>
      <c r="I1278" s="37" t="s">
        <v>67</v>
      </c>
      <c r="J1278" t="s">
        <v>4896</v>
      </c>
      <c r="K1278" t="s">
        <v>40</v>
      </c>
      <c r="L1278" s="70" t="s">
        <v>21</v>
      </c>
      <c r="M1278" s="70" t="s">
        <v>3946</v>
      </c>
      <c r="N1278" s="37" t="s">
        <v>67</v>
      </c>
      <c r="O1278" s="37" t="s">
        <v>67</v>
      </c>
      <c r="P1278" s="37" t="s">
        <v>3757</v>
      </c>
      <c r="Q1278" s="75" t="s">
        <v>1601</v>
      </c>
      <c r="R1278" t="s">
        <v>207</v>
      </c>
      <c r="S1278" s="38">
        <v>5349</v>
      </c>
      <c r="T1278">
        <v>1</v>
      </c>
      <c r="U1278">
        <v>0</v>
      </c>
      <c r="V1278" s="43">
        <f>SUMIF(ResumenCotizacion!$C:$C,E1278,ResumenCotizacion!$P:$P)</f>
        <v>0</v>
      </c>
      <c r="W1278" s="68">
        <f>IF(H1278="USD",S1278*SolCotizacion!$J$18,S1278)</f>
        <v>20986748.009999998</v>
      </c>
      <c r="X1278" s="3">
        <f>ROUND(W1278/(1-VLOOKUP("Total porcentaje:",ResumenCotizacion!$F:$H,3,0)),2)</f>
        <v>22811682.620000001</v>
      </c>
      <c r="Y1278" s="3">
        <f t="shared" si="79"/>
        <v>0</v>
      </c>
    </row>
    <row r="1279" spans="1:25" ht="14.25" x14ac:dyDescent="0.2">
      <c r="A1279" s="18" t="str">
        <f t="shared" si="76"/>
        <v>Catalogo principalOPEN VALUE - CSP GOBIERNO9EP-00633</v>
      </c>
      <c r="B1279" s="18" t="str">
        <f t="shared" si="77"/>
        <v>9EP-00633OPEN VALUE - CSP GOBIERNO</v>
      </c>
      <c r="C1279" s="18"/>
      <c r="D1279" t="s">
        <v>122</v>
      </c>
      <c r="E1279" t="s">
        <v>1602</v>
      </c>
      <c r="F1279" t="s">
        <v>2769</v>
      </c>
      <c r="G1279" s="18" t="str">
        <f t="shared" si="78"/>
        <v>Catalogo principal</v>
      </c>
      <c r="H1279" s="43" t="s">
        <v>121</v>
      </c>
      <c r="I1279" s="37" t="s">
        <v>67</v>
      </c>
      <c r="J1279" t="s">
        <v>4897</v>
      </c>
      <c r="K1279" t="s">
        <v>40</v>
      </c>
      <c r="L1279" s="70" t="s">
        <v>21</v>
      </c>
      <c r="M1279" s="70" t="s">
        <v>3948</v>
      </c>
      <c r="N1279" s="37" t="s">
        <v>67</v>
      </c>
      <c r="O1279" s="37" t="s">
        <v>67</v>
      </c>
      <c r="P1279" s="37" t="s">
        <v>3757</v>
      </c>
      <c r="Q1279" s="75" t="s">
        <v>1602</v>
      </c>
      <c r="R1279" t="s">
        <v>207</v>
      </c>
      <c r="S1279" s="38">
        <v>2292</v>
      </c>
      <c r="T1279">
        <v>1</v>
      </c>
      <c r="U1279">
        <v>0</v>
      </c>
      <c r="V1279" s="43">
        <f>SUMIF(ResumenCotizacion!$C:$C,E1279,ResumenCotizacion!$P:$P)</f>
        <v>0</v>
      </c>
      <c r="W1279" s="68">
        <f>IF(H1279="USD",S1279*SolCotizacion!$J$18,S1279)</f>
        <v>8992639.0800000001</v>
      </c>
      <c r="X1279" s="3">
        <f>ROUND(W1279/(1-VLOOKUP("Total porcentaje:",ResumenCotizacion!$F:$H,3,0)),2)</f>
        <v>9774607.6999999993</v>
      </c>
      <c r="Y1279" s="3">
        <f t="shared" si="79"/>
        <v>0</v>
      </c>
    </row>
    <row r="1280" spans="1:25" ht="14.25" x14ac:dyDescent="0.2">
      <c r="A1280" s="18" t="str">
        <f t="shared" si="76"/>
        <v>Catalogo principalOPEN VALUE - CSP GOBIERNO9EP-00634</v>
      </c>
      <c r="B1280" s="18" t="str">
        <f t="shared" si="77"/>
        <v>9EP-00634OPEN VALUE - CSP GOBIERNO</v>
      </c>
      <c r="C1280" s="18"/>
      <c r="D1280" t="s">
        <v>122</v>
      </c>
      <c r="E1280" t="s">
        <v>1603</v>
      </c>
      <c r="F1280" t="s">
        <v>2769</v>
      </c>
      <c r="G1280" s="18" t="str">
        <f t="shared" si="78"/>
        <v>Catalogo principal</v>
      </c>
      <c r="H1280" s="43" t="s">
        <v>121</v>
      </c>
      <c r="I1280" s="37" t="s">
        <v>67</v>
      </c>
      <c r="J1280" t="s">
        <v>4898</v>
      </c>
      <c r="K1280" t="s">
        <v>40</v>
      </c>
      <c r="L1280" s="70" t="s">
        <v>21</v>
      </c>
      <c r="M1280" s="70" t="s">
        <v>3963</v>
      </c>
      <c r="N1280" s="37" t="s">
        <v>67</v>
      </c>
      <c r="O1280" s="37" t="s">
        <v>67</v>
      </c>
      <c r="P1280" s="37" t="s">
        <v>3757</v>
      </c>
      <c r="Q1280" s="75" t="s">
        <v>1603</v>
      </c>
      <c r="R1280" t="s">
        <v>207</v>
      </c>
      <c r="S1280" s="38">
        <v>3386</v>
      </c>
      <c r="T1280">
        <v>1</v>
      </c>
      <c r="U1280">
        <v>0</v>
      </c>
      <c r="V1280" s="43">
        <f>SUMIF(ResumenCotizacion!$C:$C,E1280,ResumenCotizacion!$P:$P)</f>
        <v>0</v>
      </c>
      <c r="W1280" s="68">
        <f>IF(H1280="USD",S1280*SolCotizacion!$J$18,S1280)</f>
        <v>13284937.139999999</v>
      </c>
      <c r="X1280" s="3">
        <f>ROUND(W1280/(1-VLOOKUP("Total porcentaje:",ResumenCotizacion!$F:$H,3,0)),2)</f>
        <v>14440149.07</v>
      </c>
      <c r="Y1280" s="3">
        <f t="shared" si="79"/>
        <v>0</v>
      </c>
    </row>
    <row r="1281" spans="1:25" ht="14.25" x14ac:dyDescent="0.2">
      <c r="A1281" s="18" t="str">
        <f t="shared" si="76"/>
        <v>Catalogo principalOPEN VALUE - CSP GOBIERNO9EP-00635</v>
      </c>
      <c r="B1281" s="18" t="str">
        <f t="shared" si="77"/>
        <v>9EP-00635OPEN VALUE - CSP GOBIERNO</v>
      </c>
      <c r="C1281" s="18"/>
      <c r="D1281" t="s">
        <v>122</v>
      </c>
      <c r="E1281" t="s">
        <v>1604</v>
      </c>
      <c r="F1281" t="s">
        <v>2769</v>
      </c>
      <c r="G1281" s="18" t="str">
        <f t="shared" si="78"/>
        <v>Catalogo principal</v>
      </c>
      <c r="H1281" s="43" t="s">
        <v>121</v>
      </c>
      <c r="I1281" s="37" t="s">
        <v>67</v>
      </c>
      <c r="J1281" t="s">
        <v>4899</v>
      </c>
      <c r="K1281" t="s">
        <v>40</v>
      </c>
      <c r="L1281" s="70" t="s">
        <v>21</v>
      </c>
      <c r="M1281" s="70" t="s">
        <v>3946</v>
      </c>
      <c r="N1281" s="37" t="s">
        <v>67</v>
      </c>
      <c r="O1281" s="37" t="s">
        <v>67</v>
      </c>
      <c r="P1281" s="37" t="s">
        <v>3757</v>
      </c>
      <c r="Q1281" s="75" t="s">
        <v>1604</v>
      </c>
      <c r="R1281" t="s">
        <v>207</v>
      </c>
      <c r="S1281" s="38">
        <v>669</v>
      </c>
      <c r="T1281">
        <v>1</v>
      </c>
      <c r="U1281">
        <v>0</v>
      </c>
      <c r="V1281" s="43">
        <f>SUMIF(ResumenCotizacion!$C:$C,E1281,ResumenCotizacion!$P:$P)</f>
        <v>0</v>
      </c>
      <c r="W1281" s="68">
        <f>IF(H1281="USD",S1281*SolCotizacion!$J$18,S1281)</f>
        <v>2624814.81</v>
      </c>
      <c r="X1281" s="3">
        <f>ROUND(W1281/(1-VLOOKUP("Total porcentaje:",ResumenCotizacion!$F:$H,3,0)),2)</f>
        <v>2853059.58</v>
      </c>
      <c r="Y1281" s="3">
        <f t="shared" si="79"/>
        <v>0</v>
      </c>
    </row>
    <row r="1282" spans="1:25" ht="14.25" x14ac:dyDescent="0.2">
      <c r="A1282" s="18" t="str">
        <f t="shared" si="76"/>
        <v>Catalogo principalOPEN VALUE - CSP GOBIERNO9EP-00636</v>
      </c>
      <c r="B1282" s="18" t="str">
        <f t="shared" si="77"/>
        <v>9EP-00636OPEN VALUE - CSP GOBIERNO</v>
      </c>
      <c r="C1282" s="18"/>
      <c r="D1282" t="s">
        <v>122</v>
      </c>
      <c r="E1282" t="s">
        <v>1605</v>
      </c>
      <c r="F1282" t="s">
        <v>2769</v>
      </c>
      <c r="G1282" s="18" t="str">
        <f t="shared" si="78"/>
        <v>Catalogo principal</v>
      </c>
      <c r="H1282" s="43" t="s">
        <v>121</v>
      </c>
      <c r="I1282" s="37" t="s">
        <v>67</v>
      </c>
      <c r="J1282" t="s">
        <v>4900</v>
      </c>
      <c r="K1282" t="s">
        <v>40</v>
      </c>
      <c r="L1282" s="70" t="s">
        <v>21</v>
      </c>
      <c r="M1282" s="70" t="s">
        <v>3948</v>
      </c>
      <c r="N1282" s="37" t="s">
        <v>67</v>
      </c>
      <c r="O1282" s="37" t="s">
        <v>67</v>
      </c>
      <c r="P1282" s="37" t="s">
        <v>3757</v>
      </c>
      <c r="Q1282" s="75" t="s">
        <v>1605</v>
      </c>
      <c r="R1282" t="s">
        <v>207</v>
      </c>
      <c r="S1282" s="38">
        <v>288</v>
      </c>
      <c r="T1282">
        <v>1</v>
      </c>
      <c r="U1282">
        <v>0</v>
      </c>
      <c r="V1282" s="43">
        <f>SUMIF(ResumenCotizacion!$C:$C,E1282,ResumenCotizacion!$P:$P)</f>
        <v>0</v>
      </c>
      <c r="W1282" s="68">
        <f>IF(H1282="USD",S1282*SolCotizacion!$J$18,S1282)</f>
        <v>1129965.1199999999</v>
      </c>
      <c r="X1282" s="3">
        <f>ROUND(W1282/(1-VLOOKUP("Total porcentaje:",ResumenCotizacion!$F:$H,3,0)),2)</f>
        <v>1228222.96</v>
      </c>
      <c r="Y1282" s="3">
        <f t="shared" si="79"/>
        <v>0</v>
      </c>
    </row>
    <row r="1283" spans="1:25" ht="14.25" x14ac:dyDescent="0.2">
      <c r="A1283" s="18" t="str">
        <f t="shared" ref="A1283:A1346" si="80">D1283&amp;F1283&amp;E1283</f>
        <v>Catalogo principalOPEN VALUE - CSP GOBIERNO9EP-00637</v>
      </c>
      <c r="B1283" s="18" t="str">
        <f t="shared" ref="B1283:B1346" si="81">E1283&amp;F1283</f>
        <v>9EP-00637OPEN VALUE - CSP GOBIERNO</v>
      </c>
      <c r="C1283" s="18"/>
      <c r="D1283" t="s">
        <v>122</v>
      </c>
      <c r="E1283" t="s">
        <v>1606</v>
      </c>
      <c r="F1283" t="s">
        <v>2769</v>
      </c>
      <c r="G1283" s="18" t="str">
        <f t="shared" ref="G1283:G1346" si="82">D1283</f>
        <v>Catalogo principal</v>
      </c>
      <c r="H1283" s="43" t="s">
        <v>121</v>
      </c>
      <c r="I1283" s="37" t="s">
        <v>67</v>
      </c>
      <c r="J1283" t="s">
        <v>4901</v>
      </c>
      <c r="K1283" t="s">
        <v>40</v>
      </c>
      <c r="L1283" s="70" t="s">
        <v>21</v>
      </c>
      <c r="M1283" s="70" t="s">
        <v>3963</v>
      </c>
      <c r="N1283" s="37" t="s">
        <v>67</v>
      </c>
      <c r="O1283" s="37" t="s">
        <v>67</v>
      </c>
      <c r="P1283" s="37" t="s">
        <v>3757</v>
      </c>
      <c r="Q1283" s="75" t="s">
        <v>1606</v>
      </c>
      <c r="R1283" t="s">
        <v>207</v>
      </c>
      <c r="S1283" s="38">
        <v>424</v>
      </c>
      <c r="T1283">
        <v>1</v>
      </c>
      <c r="U1283">
        <v>0</v>
      </c>
      <c r="V1283" s="43">
        <f>SUMIF(ResumenCotizacion!$C:$C,E1283,ResumenCotizacion!$P:$P)</f>
        <v>0</v>
      </c>
      <c r="W1283" s="68">
        <f>IF(H1283="USD",S1283*SolCotizacion!$J$18,S1283)</f>
        <v>1663559.76</v>
      </c>
      <c r="X1283" s="3">
        <f>ROUND(W1283/(1-VLOOKUP("Total porcentaje:",ResumenCotizacion!$F:$H,3,0)),2)</f>
        <v>1808217.13</v>
      </c>
      <c r="Y1283" s="3">
        <f t="shared" ref="Y1283:Y1346" si="83">V1283*X1283</f>
        <v>0</v>
      </c>
    </row>
    <row r="1284" spans="1:25" ht="14.25" x14ac:dyDescent="0.2">
      <c r="A1284" s="18" t="str">
        <f t="shared" si="80"/>
        <v>Catalogo principalOPEN VALUE - CSP GOBIERNO9GA-00184</v>
      </c>
      <c r="B1284" s="18" t="str">
        <f t="shared" si="81"/>
        <v>9GA-00184OPEN VALUE - CSP GOBIERNO</v>
      </c>
      <c r="C1284" s="18"/>
      <c r="D1284" t="s">
        <v>122</v>
      </c>
      <c r="E1284" t="s">
        <v>1607</v>
      </c>
      <c r="F1284" t="s">
        <v>2769</v>
      </c>
      <c r="G1284" s="18" t="str">
        <f t="shared" si="82"/>
        <v>Catalogo principal</v>
      </c>
      <c r="H1284" s="43" t="s">
        <v>121</v>
      </c>
      <c r="I1284" s="37" t="s">
        <v>67</v>
      </c>
      <c r="J1284" t="s">
        <v>4902</v>
      </c>
      <c r="K1284" t="s">
        <v>40</v>
      </c>
      <c r="L1284" s="70" t="s">
        <v>21</v>
      </c>
      <c r="M1284" s="70" t="s">
        <v>3946</v>
      </c>
      <c r="N1284" s="37" t="s">
        <v>67</v>
      </c>
      <c r="O1284" s="37" t="s">
        <v>67</v>
      </c>
      <c r="P1284" s="37" t="s">
        <v>3757</v>
      </c>
      <c r="Q1284" s="75" t="s">
        <v>1607</v>
      </c>
      <c r="R1284" t="s">
        <v>207</v>
      </c>
      <c r="S1284" s="38">
        <v>2643</v>
      </c>
      <c r="T1284">
        <v>1</v>
      </c>
      <c r="U1284">
        <v>0</v>
      </c>
      <c r="V1284" s="43">
        <f>SUMIF(ResumenCotizacion!$C:$C,E1284,ResumenCotizacion!$P:$P)</f>
        <v>0</v>
      </c>
      <c r="W1284" s="68">
        <f>IF(H1284="USD",S1284*SolCotizacion!$J$18,S1284)</f>
        <v>10369784.07</v>
      </c>
      <c r="X1284" s="3">
        <f>ROUND(W1284/(1-VLOOKUP("Total porcentaje:",ResumenCotizacion!$F:$H,3,0)),2)</f>
        <v>11271504.42</v>
      </c>
      <c r="Y1284" s="3">
        <f t="shared" si="83"/>
        <v>0</v>
      </c>
    </row>
    <row r="1285" spans="1:25" ht="14.25" x14ac:dyDescent="0.2">
      <c r="A1285" s="18" t="str">
        <f t="shared" si="80"/>
        <v>Catalogo principalOPEN VALUE - CSP GOBIERNO9GA-00185</v>
      </c>
      <c r="B1285" s="18" t="str">
        <f t="shared" si="81"/>
        <v>9GA-00185OPEN VALUE - CSP GOBIERNO</v>
      </c>
      <c r="C1285" s="18"/>
      <c r="D1285" t="s">
        <v>122</v>
      </c>
      <c r="E1285" t="s">
        <v>1608</v>
      </c>
      <c r="F1285" t="s">
        <v>2769</v>
      </c>
      <c r="G1285" s="18" t="str">
        <f t="shared" si="82"/>
        <v>Catalogo principal</v>
      </c>
      <c r="H1285" s="43" t="s">
        <v>121</v>
      </c>
      <c r="I1285" s="37" t="s">
        <v>67</v>
      </c>
      <c r="J1285" t="s">
        <v>4903</v>
      </c>
      <c r="K1285" t="s">
        <v>40</v>
      </c>
      <c r="L1285" s="70" t="s">
        <v>21</v>
      </c>
      <c r="M1285" s="70" t="s">
        <v>3946</v>
      </c>
      <c r="N1285" s="37" t="s">
        <v>67</v>
      </c>
      <c r="O1285" s="37" t="s">
        <v>67</v>
      </c>
      <c r="P1285" s="37" t="s">
        <v>3757</v>
      </c>
      <c r="Q1285" s="75" t="s">
        <v>1608</v>
      </c>
      <c r="R1285" t="s">
        <v>207</v>
      </c>
      <c r="S1285" s="38">
        <v>333</v>
      </c>
      <c r="T1285">
        <v>1</v>
      </c>
      <c r="U1285">
        <v>0</v>
      </c>
      <c r="V1285" s="43">
        <f>SUMIF(ResumenCotizacion!$C:$C,E1285,ResumenCotizacion!$P:$P)</f>
        <v>0</v>
      </c>
      <c r="W1285" s="68">
        <f>IF(H1285="USD",S1285*SolCotizacion!$J$18,S1285)</f>
        <v>1306522.17</v>
      </c>
      <c r="X1285" s="3">
        <f>ROUND(W1285/(1-VLOOKUP("Total porcentaje:",ResumenCotizacion!$F:$H,3,0)),2)</f>
        <v>1420132.79</v>
      </c>
      <c r="Y1285" s="3">
        <f t="shared" si="83"/>
        <v>0</v>
      </c>
    </row>
    <row r="1286" spans="1:25" ht="14.25" x14ac:dyDescent="0.2">
      <c r="A1286" s="18" t="str">
        <f t="shared" si="80"/>
        <v>Catalogo principalOPEN VALUE - CSP GOBIERNO9GA-00549</v>
      </c>
      <c r="B1286" s="18" t="str">
        <f t="shared" si="81"/>
        <v>9GA-00549OPEN VALUE - CSP GOBIERNO</v>
      </c>
      <c r="C1286" s="18"/>
      <c r="D1286" t="s">
        <v>122</v>
      </c>
      <c r="E1286" t="s">
        <v>1609</v>
      </c>
      <c r="F1286" t="s">
        <v>2769</v>
      </c>
      <c r="G1286" s="18" t="str">
        <f t="shared" si="82"/>
        <v>Catalogo principal</v>
      </c>
      <c r="H1286" s="43" t="s">
        <v>121</v>
      </c>
      <c r="I1286" s="37" t="s">
        <v>67</v>
      </c>
      <c r="J1286" t="s">
        <v>4904</v>
      </c>
      <c r="K1286" t="s">
        <v>40</v>
      </c>
      <c r="L1286" s="70" t="s">
        <v>21</v>
      </c>
      <c r="M1286" s="70" t="s">
        <v>3946</v>
      </c>
      <c r="N1286" s="37" t="s">
        <v>67</v>
      </c>
      <c r="O1286" s="37" t="s">
        <v>67</v>
      </c>
      <c r="P1286" s="37" t="s">
        <v>3757</v>
      </c>
      <c r="Q1286" s="75" t="s">
        <v>1609</v>
      </c>
      <c r="R1286" t="s">
        <v>207</v>
      </c>
      <c r="S1286" s="38">
        <v>3708</v>
      </c>
      <c r="T1286">
        <v>1</v>
      </c>
      <c r="U1286">
        <v>0</v>
      </c>
      <c r="V1286" s="43">
        <f>SUMIF(ResumenCotizacion!$C:$C,E1286,ResumenCotizacion!$P:$P)</f>
        <v>0</v>
      </c>
      <c r="W1286" s="68">
        <f>IF(H1286="USD",S1286*SolCotizacion!$J$18,S1286)</f>
        <v>14548300.92</v>
      </c>
      <c r="X1286" s="3">
        <f>ROUND(W1286/(1-VLOOKUP("Total porcentaje:",ResumenCotizacion!$F:$H,3,0)),2)</f>
        <v>15813370.57</v>
      </c>
      <c r="Y1286" s="3">
        <f t="shared" si="83"/>
        <v>0</v>
      </c>
    </row>
    <row r="1287" spans="1:25" ht="14.25" x14ac:dyDescent="0.2">
      <c r="A1287" s="18" t="str">
        <f t="shared" si="80"/>
        <v>Catalogo principalOPEN VALUE - CSP GOBIERNO9GA-00550</v>
      </c>
      <c r="B1287" s="18" t="str">
        <f t="shared" si="81"/>
        <v>9GA-00550OPEN VALUE - CSP GOBIERNO</v>
      </c>
      <c r="C1287" s="18"/>
      <c r="D1287" t="s">
        <v>122</v>
      </c>
      <c r="E1287" t="s">
        <v>1610</v>
      </c>
      <c r="F1287" t="s">
        <v>2769</v>
      </c>
      <c r="G1287" s="18" t="str">
        <f t="shared" si="82"/>
        <v>Catalogo principal</v>
      </c>
      <c r="H1287" s="43" t="s">
        <v>121</v>
      </c>
      <c r="I1287" s="37" t="s">
        <v>67</v>
      </c>
      <c r="J1287" t="s">
        <v>4905</v>
      </c>
      <c r="K1287" t="s">
        <v>40</v>
      </c>
      <c r="L1287" s="70" t="s">
        <v>21</v>
      </c>
      <c r="M1287" s="70" t="s">
        <v>3948</v>
      </c>
      <c r="N1287" s="37" t="s">
        <v>67</v>
      </c>
      <c r="O1287" s="37" t="s">
        <v>67</v>
      </c>
      <c r="P1287" s="37" t="s">
        <v>3757</v>
      </c>
      <c r="Q1287" s="75" t="s">
        <v>1610</v>
      </c>
      <c r="R1287" t="s">
        <v>207</v>
      </c>
      <c r="S1287" s="38">
        <v>1590</v>
      </c>
      <c r="T1287">
        <v>1</v>
      </c>
      <c r="U1287">
        <v>0</v>
      </c>
      <c r="V1287" s="43">
        <f>SUMIF(ResumenCotizacion!$C:$C,E1287,ResumenCotizacion!$P:$P)</f>
        <v>0</v>
      </c>
      <c r="W1287" s="68">
        <f>IF(H1287="USD",S1287*SolCotizacion!$J$18,S1287)</f>
        <v>6238349.0999999996</v>
      </c>
      <c r="X1287" s="3">
        <f>ROUND(W1287/(1-VLOOKUP("Total porcentaje:",ResumenCotizacion!$F:$H,3,0)),2)</f>
        <v>6780814.2400000002</v>
      </c>
      <c r="Y1287" s="3">
        <f t="shared" si="83"/>
        <v>0</v>
      </c>
    </row>
    <row r="1288" spans="1:25" ht="14.25" x14ac:dyDescent="0.2">
      <c r="A1288" s="18" t="str">
        <f t="shared" si="80"/>
        <v>Catalogo principalOPEN VALUE - CSP GOBIERNO9GA-00551</v>
      </c>
      <c r="B1288" s="18" t="str">
        <f t="shared" si="81"/>
        <v>9GA-00551OPEN VALUE - CSP GOBIERNO</v>
      </c>
      <c r="C1288" s="18"/>
      <c r="D1288" t="s">
        <v>122</v>
      </c>
      <c r="E1288" t="s">
        <v>1611</v>
      </c>
      <c r="F1288" t="s">
        <v>2769</v>
      </c>
      <c r="G1288" s="18" t="str">
        <f t="shared" si="82"/>
        <v>Catalogo principal</v>
      </c>
      <c r="H1288" s="43" t="s">
        <v>121</v>
      </c>
      <c r="I1288" s="37" t="s">
        <v>67</v>
      </c>
      <c r="J1288" t="s">
        <v>4906</v>
      </c>
      <c r="K1288" t="s">
        <v>40</v>
      </c>
      <c r="L1288" s="70" t="s">
        <v>21</v>
      </c>
      <c r="M1288" s="70" t="s">
        <v>3946</v>
      </c>
      <c r="N1288" s="37" t="s">
        <v>67</v>
      </c>
      <c r="O1288" s="37" t="s">
        <v>67</v>
      </c>
      <c r="P1288" s="37" t="s">
        <v>3757</v>
      </c>
      <c r="Q1288" s="75" t="s">
        <v>1611</v>
      </c>
      <c r="R1288" t="s">
        <v>207</v>
      </c>
      <c r="S1288" s="38">
        <v>468</v>
      </c>
      <c r="T1288">
        <v>1</v>
      </c>
      <c r="U1288">
        <v>0</v>
      </c>
      <c r="V1288" s="43">
        <f>SUMIF(ResumenCotizacion!$C:$C,E1288,ResumenCotizacion!$P:$P)</f>
        <v>0</v>
      </c>
      <c r="W1288" s="68">
        <f>IF(H1288="USD",S1288*SolCotizacion!$J$18,S1288)</f>
        <v>1836193.3199999998</v>
      </c>
      <c r="X1288" s="3">
        <f>ROUND(W1288/(1-VLOOKUP("Total porcentaje:",ResumenCotizacion!$F:$H,3,0)),2)</f>
        <v>1995862.3</v>
      </c>
      <c r="Y1288" s="3">
        <f t="shared" si="83"/>
        <v>0</v>
      </c>
    </row>
    <row r="1289" spans="1:25" ht="14.25" x14ac:dyDescent="0.2">
      <c r="A1289" s="18" t="str">
        <f t="shared" si="80"/>
        <v>Catalogo principalOPEN VALUE - CSP GOBIERNO9GA-00552</v>
      </c>
      <c r="B1289" s="18" t="str">
        <f t="shared" si="81"/>
        <v>9GA-00552OPEN VALUE - CSP GOBIERNO</v>
      </c>
      <c r="C1289" s="18"/>
      <c r="D1289" t="s">
        <v>122</v>
      </c>
      <c r="E1289" t="s">
        <v>1612</v>
      </c>
      <c r="F1289" t="s">
        <v>2769</v>
      </c>
      <c r="G1289" s="18" t="str">
        <f t="shared" si="82"/>
        <v>Catalogo principal</v>
      </c>
      <c r="H1289" s="43" t="s">
        <v>121</v>
      </c>
      <c r="I1289" s="37" t="s">
        <v>67</v>
      </c>
      <c r="J1289" t="s">
        <v>4907</v>
      </c>
      <c r="K1289" t="s">
        <v>40</v>
      </c>
      <c r="L1289" s="70" t="s">
        <v>21</v>
      </c>
      <c r="M1289" s="70" t="s">
        <v>3948</v>
      </c>
      <c r="N1289" s="37" t="s">
        <v>67</v>
      </c>
      <c r="O1289" s="37" t="s">
        <v>67</v>
      </c>
      <c r="P1289" s="37" t="s">
        <v>3757</v>
      </c>
      <c r="Q1289" s="75" t="s">
        <v>1612</v>
      </c>
      <c r="R1289" t="s">
        <v>207</v>
      </c>
      <c r="S1289" s="38">
        <v>201</v>
      </c>
      <c r="T1289">
        <v>1</v>
      </c>
      <c r="U1289">
        <v>0</v>
      </c>
      <c r="V1289" s="43">
        <f>SUMIF(ResumenCotizacion!$C:$C,E1289,ResumenCotizacion!$P:$P)</f>
        <v>0</v>
      </c>
      <c r="W1289" s="68">
        <f>IF(H1289="USD",S1289*SolCotizacion!$J$18,S1289)</f>
        <v>788621.49</v>
      </c>
      <c r="X1289" s="3">
        <f>ROUND(W1289/(1-VLOOKUP("Total porcentaje:",ResumenCotizacion!$F:$H,3,0)),2)</f>
        <v>857197.27</v>
      </c>
      <c r="Y1289" s="3">
        <f t="shared" si="83"/>
        <v>0</v>
      </c>
    </row>
    <row r="1290" spans="1:25" ht="14.25" x14ac:dyDescent="0.2">
      <c r="A1290" s="18" t="str">
        <f t="shared" si="80"/>
        <v>Catalogo principalOPEN VALUE - CSP GOBIERNO9GA-00664</v>
      </c>
      <c r="B1290" s="18" t="str">
        <f t="shared" si="81"/>
        <v>9GA-00664OPEN VALUE - CSP GOBIERNO</v>
      </c>
      <c r="C1290" s="18"/>
      <c r="D1290" t="s">
        <v>122</v>
      </c>
      <c r="E1290" t="s">
        <v>1613</v>
      </c>
      <c r="F1290" t="s">
        <v>2769</v>
      </c>
      <c r="G1290" s="18" t="str">
        <f t="shared" si="82"/>
        <v>Catalogo principal</v>
      </c>
      <c r="H1290" s="43" t="s">
        <v>121</v>
      </c>
      <c r="I1290" s="37" t="s">
        <v>67</v>
      </c>
      <c r="J1290" t="s">
        <v>4908</v>
      </c>
      <c r="K1290" t="s">
        <v>40</v>
      </c>
      <c r="L1290" s="70" t="s">
        <v>21</v>
      </c>
      <c r="M1290" s="70" t="s">
        <v>3946</v>
      </c>
      <c r="N1290" s="37" t="s">
        <v>67</v>
      </c>
      <c r="O1290" s="37" t="s">
        <v>67</v>
      </c>
      <c r="P1290" s="37" t="s">
        <v>3757</v>
      </c>
      <c r="Q1290" s="75" t="s">
        <v>1613</v>
      </c>
      <c r="R1290" t="s">
        <v>207</v>
      </c>
      <c r="S1290" s="38">
        <v>2655</v>
      </c>
      <c r="T1290">
        <v>1</v>
      </c>
      <c r="U1290">
        <v>0</v>
      </c>
      <c r="V1290" s="43">
        <f>SUMIF(ResumenCotizacion!$C:$C,E1290,ResumenCotizacion!$P:$P)</f>
        <v>0</v>
      </c>
      <c r="W1290" s="68">
        <f>IF(H1290="USD",S1290*SolCotizacion!$J$18,S1290)</f>
        <v>10416865.949999999</v>
      </c>
      <c r="X1290" s="3">
        <f>ROUND(W1290/(1-VLOOKUP("Total porcentaje:",ResumenCotizacion!$F:$H,3,0)),2)</f>
        <v>11322680.380000001</v>
      </c>
      <c r="Y1290" s="3">
        <f t="shared" si="83"/>
        <v>0</v>
      </c>
    </row>
    <row r="1291" spans="1:25" ht="14.25" x14ac:dyDescent="0.2">
      <c r="A1291" s="18" t="str">
        <f t="shared" si="80"/>
        <v>Catalogo principalOPEN VALUE - CSP GOBIERNO9GA-00665</v>
      </c>
      <c r="B1291" s="18" t="str">
        <f t="shared" si="81"/>
        <v>9GA-00665OPEN VALUE - CSP GOBIERNO</v>
      </c>
      <c r="C1291" s="18"/>
      <c r="D1291" t="s">
        <v>122</v>
      </c>
      <c r="E1291" t="s">
        <v>1614</v>
      </c>
      <c r="F1291" t="s">
        <v>2769</v>
      </c>
      <c r="G1291" s="18" t="str">
        <f t="shared" si="82"/>
        <v>Catalogo principal</v>
      </c>
      <c r="H1291" s="43" t="s">
        <v>121</v>
      </c>
      <c r="I1291" s="37" t="s">
        <v>67</v>
      </c>
      <c r="J1291" t="s">
        <v>4909</v>
      </c>
      <c r="K1291" t="s">
        <v>40</v>
      </c>
      <c r="L1291" s="70" t="s">
        <v>21</v>
      </c>
      <c r="M1291" s="70" t="s">
        <v>3946</v>
      </c>
      <c r="N1291" s="37" t="s">
        <v>67</v>
      </c>
      <c r="O1291" s="37" t="s">
        <v>67</v>
      </c>
      <c r="P1291" s="37" t="s">
        <v>3757</v>
      </c>
      <c r="Q1291" s="75" t="s">
        <v>1614</v>
      </c>
      <c r="R1291" t="s">
        <v>207</v>
      </c>
      <c r="S1291" s="38">
        <v>333</v>
      </c>
      <c r="T1291">
        <v>1</v>
      </c>
      <c r="U1291">
        <v>0</v>
      </c>
      <c r="V1291" s="43">
        <f>SUMIF(ResumenCotizacion!$C:$C,E1291,ResumenCotizacion!$P:$P)</f>
        <v>0</v>
      </c>
      <c r="W1291" s="68">
        <f>IF(H1291="USD",S1291*SolCotizacion!$J$18,S1291)</f>
        <v>1306522.17</v>
      </c>
      <c r="X1291" s="3">
        <f>ROUND(W1291/(1-VLOOKUP("Total porcentaje:",ResumenCotizacion!$F:$H,3,0)),2)</f>
        <v>1420132.79</v>
      </c>
      <c r="Y1291" s="3">
        <f t="shared" si="83"/>
        <v>0</v>
      </c>
    </row>
    <row r="1292" spans="1:25" ht="14.25" x14ac:dyDescent="0.2">
      <c r="A1292" s="18" t="str">
        <f t="shared" si="80"/>
        <v>Catalogo principalOPEN VALUE - CSP GOBIERNO9GS-00487</v>
      </c>
      <c r="B1292" s="18" t="str">
        <f t="shared" si="81"/>
        <v>9GS-00487OPEN VALUE - CSP GOBIERNO</v>
      </c>
      <c r="C1292" s="18"/>
      <c r="D1292" t="s">
        <v>122</v>
      </c>
      <c r="E1292" t="s">
        <v>1615</v>
      </c>
      <c r="F1292" t="s">
        <v>2769</v>
      </c>
      <c r="G1292" s="18" t="str">
        <f t="shared" si="82"/>
        <v>Catalogo principal</v>
      </c>
      <c r="H1292" s="43" t="s">
        <v>121</v>
      </c>
      <c r="I1292" s="37" t="s">
        <v>67</v>
      </c>
      <c r="J1292" t="s">
        <v>4910</v>
      </c>
      <c r="K1292" t="s">
        <v>40</v>
      </c>
      <c r="L1292" s="70" t="s">
        <v>21</v>
      </c>
      <c r="M1292" s="70" t="s">
        <v>3946</v>
      </c>
      <c r="N1292" s="37" t="s">
        <v>67</v>
      </c>
      <c r="O1292" s="37" t="s">
        <v>67</v>
      </c>
      <c r="P1292" s="37" t="s">
        <v>3757</v>
      </c>
      <c r="Q1292" s="75" t="s">
        <v>1615</v>
      </c>
      <c r="R1292" t="s">
        <v>207</v>
      </c>
      <c r="S1292" s="38">
        <v>16389</v>
      </c>
      <c r="T1292">
        <v>1</v>
      </c>
      <c r="U1292">
        <v>0</v>
      </c>
      <c r="V1292" s="43">
        <f>SUMIF(ResumenCotizacion!$C:$C,E1292,ResumenCotizacion!$P:$P)</f>
        <v>0</v>
      </c>
      <c r="W1292" s="68">
        <f>IF(H1292="USD",S1292*SolCotizacion!$J$18,S1292)</f>
        <v>64302077.609999999</v>
      </c>
      <c r="X1292" s="3">
        <f>ROUND(W1292/(1-VLOOKUP("Total porcentaje:",ResumenCotizacion!$F:$H,3,0)),2)</f>
        <v>69893562.620000005</v>
      </c>
      <c r="Y1292" s="3">
        <f t="shared" si="83"/>
        <v>0</v>
      </c>
    </row>
    <row r="1293" spans="1:25" ht="14.25" x14ac:dyDescent="0.2">
      <c r="A1293" s="18" t="str">
        <f t="shared" si="80"/>
        <v>Catalogo principalOPEN VALUE - CSP GOBIERNO9GS-00488</v>
      </c>
      <c r="B1293" s="18" t="str">
        <f t="shared" si="81"/>
        <v>9GS-00488OPEN VALUE - CSP GOBIERNO</v>
      </c>
      <c r="C1293" s="18"/>
      <c r="D1293" t="s">
        <v>122</v>
      </c>
      <c r="E1293" t="s">
        <v>1616</v>
      </c>
      <c r="F1293" t="s">
        <v>2769</v>
      </c>
      <c r="G1293" s="18" t="str">
        <f t="shared" si="82"/>
        <v>Catalogo principal</v>
      </c>
      <c r="H1293" s="43" t="s">
        <v>121</v>
      </c>
      <c r="I1293" s="37" t="s">
        <v>67</v>
      </c>
      <c r="J1293" t="s">
        <v>4911</v>
      </c>
      <c r="K1293" t="s">
        <v>40</v>
      </c>
      <c r="L1293" s="70" t="s">
        <v>21</v>
      </c>
      <c r="M1293" s="70" t="s">
        <v>3948</v>
      </c>
      <c r="N1293" s="37" t="s">
        <v>67</v>
      </c>
      <c r="O1293" s="37" t="s">
        <v>67</v>
      </c>
      <c r="P1293" s="37" t="s">
        <v>3757</v>
      </c>
      <c r="Q1293" s="75" t="s">
        <v>1616</v>
      </c>
      <c r="R1293" t="s">
        <v>207</v>
      </c>
      <c r="S1293" s="38">
        <v>7026</v>
      </c>
      <c r="T1293">
        <v>1</v>
      </c>
      <c r="U1293">
        <v>0</v>
      </c>
      <c r="V1293" s="43">
        <f>SUMIF(ResumenCotizacion!$C:$C,E1293,ResumenCotizacion!$P:$P)</f>
        <v>0</v>
      </c>
      <c r="W1293" s="68">
        <f>IF(H1293="USD",S1293*SolCotizacion!$J$18,S1293)</f>
        <v>27566440.739999998</v>
      </c>
      <c r="X1293" s="3">
        <f>ROUND(W1293/(1-VLOOKUP("Total porcentaje:",ResumenCotizacion!$F:$H,3,0)),2)</f>
        <v>29963522.539999999</v>
      </c>
      <c r="Y1293" s="3">
        <f t="shared" si="83"/>
        <v>0</v>
      </c>
    </row>
    <row r="1294" spans="1:25" ht="14.25" x14ac:dyDescent="0.2">
      <c r="A1294" s="18" t="str">
        <f t="shared" si="80"/>
        <v>Catalogo principalOPEN VALUE - CSP GOBIERNO9GS-00489</v>
      </c>
      <c r="B1294" s="18" t="str">
        <f t="shared" si="81"/>
        <v>9GS-00489OPEN VALUE - CSP GOBIERNO</v>
      </c>
      <c r="C1294" s="18"/>
      <c r="D1294" t="s">
        <v>122</v>
      </c>
      <c r="E1294" t="s">
        <v>1617</v>
      </c>
      <c r="F1294" t="s">
        <v>2769</v>
      </c>
      <c r="G1294" s="18" t="str">
        <f t="shared" si="82"/>
        <v>Catalogo principal</v>
      </c>
      <c r="H1294" s="43" t="s">
        <v>121</v>
      </c>
      <c r="I1294" s="37" t="s">
        <v>67</v>
      </c>
      <c r="J1294" t="s">
        <v>4912</v>
      </c>
      <c r="K1294" t="s">
        <v>40</v>
      </c>
      <c r="L1294" s="70" t="s">
        <v>21</v>
      </c>
      <c r="M1294" s="70" t="s">
        <v>3963</v>
      </c>
      <c r="N1294" s="37" t="s">
        <v>67</v>
      </c>
      <c r="O1294" s="37" t="s">
        <v>67</v>
      </c>
      <c r="P1294" s="37" t="s">
        <v>3757</v>
      </c>
      <c r="Q1294" s="75" t="s">
        <v>1617</v>
      </c>
      <c r="R1294" t="s">
        <v>207</v>
      </c>
      <c r="S1294" s="38">
        <v>12683</v>
      </c>
      <c r="T1294">
        <v>1</v>
      </c>
      <c r="U1294">
        <v>0</v>
      </c>
      <c r="V1294" s="43">
        <f>SUMIF(ResumenCotizacion!$C:$C,E1294,ResumenCotizacion!$P:$P)</f>
        <v>0</v>
      </c>
      <c r="W1294" s="68">
        <f>IF(H1294="USD",S1294*SolCotizacion!$J$18,S1294)</f>
        <v>49761623.669999994</v>
      </c>
      <c r="X1294" s="3">
        <f>ROUND(W1294/(1-VLOOKUP("Total porcentaje:",ResumenCotizacion!$F:$H,3,0)),2)</f>
        <v>54088721.380000003</v>
      </c>
      <c r="Y1294" s="3">
        <f t="shared" si="83"/>
        <v>0</v>
      </c>
    </row>
    <row r="1295" spans="1:25" ht="14.25" x14ac:dyDescent="0.2">
      <c r="A1295" s="18" t="str">
        <f t="shared" si="80"/>
        <v>Catalogo principalOPEN VALUE - CSP GOBIERNO9GS-00490</v>
      </c>
      <c r="B1295" s="18" t="str">
        <f t="shared" si="81"/>
        <v>9GS-00490OPEN VALUE - CSP GOBIERNO</v>
      </c>
      <c r="C1295" s="18"/>
      <c r="D1295" t="s">
        <v>122</v>
      </c>
      <c r="E1295" t="s">
        <v>1618</v>
      </c>
      <c r="F1295" t="s">
        <v>2769</v>
      </c>
      <c r="G1295" s="18" t="str">
        <f t="shared" si="82"/>
        <v>Catalogo principal</v>
      </c>
      <c r="H1295" s="43" t="s">
        <v>121</v>
      </c>
      <c r="I1295" s="37" t="s">
        <v>67</v>
      </c>
      <c r="J1295" t="s">
        <v>4913</v>
      </c>
      <c r="K1295" t="s">
        <v>40</v>
      </c>
      <c r="L1295" s="70" t="s">
        <v>21</v>
      </c>
      <c r="M1295" s="70" t="s">
        <v>3946</v>
      </c>
      <c r="N1295" s="37" t="s">
        <v>67</v>
      </c>
      <c r="O1295" s="37" t="s">
        <v>67</v>
      </c>
      <c r="P1295" s="37" t="s">
        <v>3757</v>
      </c>
      <c r="Q1295" s="75" t="s">
        <v>1618</v>
      </c>
      <c r="R1295" t="s">
        <v>207</v>
      </c>
      <c r="S1295" s="38">
        <v>2052</v>
      </c>
      <c r="T1295">
        <v>1</v>
      </c>
      <c r="U1295">
        <v>0</v>
      </c>
      <c r="V1295" s="43">
        <f>SUMIF(ResumenCotizacion!$C:$C,E1295,ResumenCotizacion!$P:$P)</f>
        <v>0</v>
      </c>
      <c r="W1295" s="68">
        <f>IF(H1295="USD",S1295*SolCotizacion!$J$18,S1295)</f>
        <v>8051001.4799999995</v>
      </c>
      <c r="X1295" s="3">
        <f>ROUND(W1295/(1-VLOOKUP("Total porcentaje:",ResumenCotizacion!$F:$H,3,0)),2)</f>
        <v>8751088.5700000003</v>
      </c>
      <c r="Y1295" s="3">
        <f t="shared" si="83"/>
        <v>0</v>
      </c>
    </row>
    <row r="1296" spans="1:25" ht="14.25" x14ac:dyDescent="0.2">
      <c r="A1296" s="18" t="str">
        <f t="shared" si="80"/>
        <v>Catalogo principalOPEN VALUE - CSP GOBIERNO9GS-00491</v>
      </c>
      <c r="B1296" s="18" t="str">
        <f t="shared" si="81"/>
        <v>9GS-00491OPEN VALUE - CSP GOBIERNO</v>
      </c>
      <c r="C1296" s="18"/>
      <c r="D1296" t="s">
        <v>122</v>
      </c>
      <c r="E1296" t="s">
        <v>1619</v>
      </c>
      <c r="F1296" t="s">
        <v>2769</v>
      </c>
      <c r="G1296" s="18" t="str">
        <f t="shared" si="82"/>
        <v>Catalogo principal</v>
      </c>
      <c r="H1296" s="43" t="s">
        <v>121</v>
      </c>
      <c r="I1296" s="37" t="s">
        <v>67</v>
      </c>
      <c r="J1296" t="s">
        <v>4914</v>
      </c>
      <c r="K1296" t="s">
        <v>40</v>
      </c>
      <c r="L1296" s="70" t="s">
        <v>21</v>
      </c>
      <c r="M1296" s="70" t="s">
        <v>3948</v>
      </c>
      <c r="N1296" s="37" t="s">
        <v>67</v>
      </c>
      <c r="O1296" s="37" t="s">
        <v>67</v>
      </c>
      <c r="P1296" s="37" t="s">
        <v>3757</v>
      </c>
      <c r="Q1296" s="75" t="s">
        <v>1619</v>
      </c>
      <c r="R1296" t="s">
        <v>207</v>
      </c>
      <c r="S1296" s="38">
        <v>879</v>
      </c>
      <c r="T1296">
        <v>1</v>
      </c>
      <c r="U1296">
        <v>0</v>
      </c>
      <c r="V1296" s="43">
        <f>SUMIF(ResumenCotizacion!$C:$C,E1296,ResumenCotizacion!$P:$P)</f>
        <v>0</v>
      </c>
      <c r="W1296" s="68">
        <f>IF(H1296="USD",S1296*SolCotizacion!$J$18,S1296)</f>
        <v>3448747.71</v>
      </c>
      <c r="X1296" s="3">
        <f>ROUND(W1296/(1-VLOOKUP("Total porcentaje:",ResumenCotizacion!$F:$H,3,0)),2)</f>
        <v>3748638.82</v>
      </c>
      <c r="Y1296" s="3">
        <f t="shared" si="83"/>
        <v>0</v>
      </c>
    </row>
    <row r="1297" spans="1:25" ht="14.25" x14ac:dyDescent="0.2">
      <c r="A1297" s="18" t="str">
        <f t="shared" si="80"/>
        <v>Catalogo principalOPEN VALUE - CSP GOBIERNO9GS-00492</v>
      </c>
      <c r="B1297" s="18" t="str">
        <f t="shared" si="81"/>
        <v>9GS-00492OPEN VALUE - CSP GOBIERNO</v>
      </c>
      <c r="C1297" s="18"/>
      <c r="D1297" t="s">
        <v>122</v>
      </c>
      <c r="E1297" t="s">
        <v>1620</v>
      </c>
      <c r="F1297" t="s">
        <v>2769</v>
      </c>
      <c r="G1297" s="18" t="str">
        <f t="shared" si="82"/>
        <v>Catalogo principal</v>
      </c>
      <c r="H1297" s="43" t="s">
        <v>121</v>
      </c>
      <c r="I1297" s="37" t="s">
        <v>67</v>
      </c>
      <c r="J1297" t="s">
        <v>4915</v>
      </c>
      <c r="K1297" t="s">
        <v>40</v>
      </c>
      <c r="L1297" s="70" t="s">
        <v>21</v>
      </c>
      <c r="M1297" s="70" t="s">
        <v>3963</v>
      </c>
      <c r="N1297" s="37" t="s">
        <v>67</v>
      </c>
      <c r="O1297" s="37" t="s">
        <v>67</v>
      </c>
      <c r="P1297" s="37" t="s">
        <v>3757</v>
      </c>
      <c r="Q1297" s="75" t="s">
        <v>1620</v>
      </c>
      <c r="R1297" t="s">
        <v>207</v>
      </c>
      <c r="S1297" s="38">
        <v>1584</v>
      </c>
      <c r="T1297">
        <v>1</v>
      </c>
      <c r="U1297">
        <v>0</v>
      </c>
      <c r="V1297" s="43">
        <f>SUMIF(ResumenCotizacion!$C:$C,E1297,ResumenCotizacion!$P:$P)</f>
        <v>0</v>
      </c>
      <c r="W1297" s="68">
        <f>IF(H1297="USD",S1297*SolCotizacion!$J$18,S1297)</f>
        <v>6214808.1599999992</v>
      </c>
      <c r="X1297" s="3">
        <f>ROUND(W1297/(1-VLOOKUP("Total porcentaje:",ResumenCotizacion!$F:$H,3,0)),2)</f>
        <v>6755226.2599999998</v>
      </c>
      <c r="Y1297" s="3">
        <f t="shared" si="83"/>
        <v>0</v>
      </c>
    </row>
    <row r="1298" spans="1:25" ht="14.25" x14ac:dyDescent="0.2">
      <c r="A1298" s="18" t="str">
        <f t="shared" si="80"/>
        <v>Catalogo principalOPEN VALUE - CSP GOBIERNO9GS-00673</v>
      </c>
      <c r="B1298" s="18" t="str">
        <f t="shared" si="81"/>
        <v>9GS-00673OPEN VALUE - CSP GOBIERNO</v>
      </c>
      <c r="C1298" s="18"/>
      <c r="D1298" t="s">
        <v>122</v>
      </c>
      <c r="E1298" t="s">
        <v>1621</v>
      </c>
      <c r="F1298" t="s">
        <v>2769</v>
      </c>
      <c r="G1298" s="18" t="str">
        <f t="shared" si="82"/>
        <v>Catalogo principal</v>
      </c>
      <c r="H1298" s="43" t="s">
        <v>121</v>
      </c>
      <c r="I1298" s="37" t="s">
        <v>67</v>
      </c>
      <c r="J1298" t="s">
        <v>4916</v>
      </c>
      <c r="K1298" t="s">
        <v>40</v>
      </c>
      <c r="L1298" s="70" t="s">
        <v>21</v>
      </c>
      <c r="M1298" s="70" t="s">
        <v>3946</v>
      </c>
      <c r="N1298" s="37" t="s">
        <v>67</v>
      </c>
      <c r="O1298" s="37" t="s">
        <v>67</v>
      </c>
      <c r="P1298" s="37" t="s">
        <v>3757</v>
      </c>
      <c r="Q1298" s="75" t="s">
        <v>1621</v>
      </c>
      <c r="R1298" t="s">
        <v>207</v>
      </c>
      <c r="S1298" s="38">
        <v>13488</v>
      </c>
      <c r="T1298">
        <v>1</v>
      </c>
      <c r="U1298">
        <v>0</v>
      </c>
      <c r="V1298" s="43">
        <f>SUMIF(ResumenCotizacion!$C:$C,E1298,ResumenCotizacion!$P:$P)</f>
        <v>0</v>
      </c>
      <c r="W1298" s="68">
        <f>IF(H1298="USD",S1298*SolCotizacion!$J$18,S1298)</f>
        <v>52920033.119999997</v>
      </c>
      <c r="X1298" s="3">
        <f>ROUND(W1298/(1-VLOOKUP("Total porcentaje:",ResumenCotizacion!$F:$H,3,0)),2)</f>
        <v>57521775.130000003</v>
      </c>
      <c r="Y1298" s="3">
        <f t="shared" si="83"/>
        <v>0</v>
      </c>
    </row>
    <row r="1299" spans="1:25" ht="14.25" x14ac:dyDescent="0.2">
      <c r="A1299" s="18" t="str">
        <f t="shared" si="80"/>
        <v>Catalogo principalOPEN VALUE - CSP GOBIERNO9GS-00674</v>
      </c>
      <c r="B1299" s="18" t="str">
        <f t="shared" si="81"/>
        <v>9GS-00674OPEN VALUE - CSP GOBIERNO</v>
      </c>
      <c r="C1299" s="18"/>
      <c r="D1299" t="s">
        <v>122</v>
      </c>
      <c r="E1299" t="s">
        <v>1622</v>
      </c>
      <c r="F1299" t="s">
        <v>2769</v>
      </c>
      <c r="G1299" s="18" t="str">
        <f t="shared" si="82"/>
        <v>Catalogo principal</v>
      </c>
      <c r="H1299" s="43" t="s">
        <v>121</v>
      </c>
      <c r="I1299" s="37" t="s">
        <v>67</v>
      </c>
      <c r="J1299" t="s">
        <v>4917</v>
      </c>
      <c r="K1299" t="s">
        <v>40</v>
      </c>
      <c r="L1299" s="70" t="s">
        <v>21</v>
      </c>
      <c r="M1299" s="70" t="s">
        <v>3946</v>
      </c>
      <c r="N1299" s="37" t="s">
        <v>67</v>
      </c>
      <c r="O1299" s="37" t="s">
        <v>67</v>
      </c>
      <c r="P1299" s="37" t="s">
        <v>3757</v>
      </c>
      <c r="Q1299" s="75" t="s">
        <v>1622</v>
      </c>
      <c r="R1299" t="s">
        <v>207</v>
      </c>
      <c r="S1299" s="38">
        <v>1689</v>
      </c>
      <c r="T1299">
        <v>1</v>
      </c>
      <c r="U1299">
        <v>0</v>
      </c>
      <c r="V1299" s="43">
        <f>SUMIF(ResumenCotizacion!$C:$C,E1299,ResumenCotizacion!$P:$P)</f>
        <v>0</v>
      </c>
      <c r="W1299" s="68">
        <f>IF(H1299="USD",S1299*SolCotizacion!$J$18,S1299)</f>
        <v>6626774.6099999994</v>
      </c>
      <c r="X1299" s="3">
        <f>ROUND(W1299/(1-VLOOKUP("Total porcentaje:",ResumenCotizacion!$F:$H,3,0)),2)</f>
        <v>7203015.8799999999</v>
      </c>
      <c r="Y1299" s="3">
        <f t="shared" si="83"/>
        <v>0</v>
      </c>
    </row>
    <row r="1300" spans="1:25" ht="14.25" x14ac:dyDescent="0.2">
      <c r="A1300" s="18" t="str">
        <f t="shared" si="80"/>
        <v>Catalogo principalOPEN VALUE - CSP GOBIERNO9GS-00853</v>
      </c>
      <c r="B1300" s="18" t="str">
        <f t="shared" si="81"/>
        <v>9GS-00853OPEN VALUE - CSP GOBIERNO</v>
      </c>
      <c r="C1300" s="18"/>
      <c r="D1300" t="s">
        <v>122</v>
      </c>
      <c r="E1300" t="s">
        <v>1623</v>
      </c>
      <c r="F1300" t="s">
        <v>2769</v>
      </c>
      <c r="G1300" s="18" t="str">
        <f t="shared" si="82"/>
        <v>Catalogo principal</v>
      </c>
      <c r="H1300" s="43" t="s">
        <v>121</v>
      </c>
      <c r="I1300" s="37" t="s">
        <v>67</v>
      </c>
      <c r="J1300" t="s">
        <v>4918</v>
      </c>
      <c r="K1300" t="s">
        <v>40</v>
      </c>
      <c r="L1300" s="70" t="s">
        <v>21</v>
      </c>
      <c r="M1300" s="70" t="s">
        <v>3946</v>
      </c>
      <c r="N1300" s="37" t="s">
        <v>67</v>
      </c>
      <c r="O1300" s="37" t="s">
        <v>67</v>
      </c>
      <c r="P1300" s="37" t="s">
        <v>3757</v>
      </c>
      <c r="Q1300" s="75" t="s">
        <v>1623</v>
      </c>
      <c r="R1300" t="s">
        <v>207</v>
      </c>
      <c r="S1300" s="38">
        <v>9927</v>
      </c>
      <c r="T1300">
        <v>1</v>
      </c>
      <c r="U1300">
        <v>0</v>
      </c>
      <c r="V1300" s="43">
        <f>SUMIF(ResumenCotizacion!$C:$C,E1300,ResumenCotizacion!$P:$P)</f>
        <v>0</v>
      </c>
      <c r="W1300" s="68">
        <f>IF(H1300="USD",S1300*SolCotizacion!$J$18,S1300)</f>
        <v>38948485.229999997</v>
      </c>
      <c r="X1300" s="3">
        <f>ROUND(W1300/(1-VLOOKUP("Total porcentaje:",ResumenCotizacion!$F:$H,3,0)),2)</f>
        <v>42335310.030000001</v>
      </c>
      <c r="Y1300" s="3">
        <f t="shared" si="83"/>
        <v>0</v>
      </c>
    </row>
    <row r="1301" spans="1:25" ht="14.25" x14ac:dyDescent="0.2">
      <c r="A1301" s="18" t="str">
        <f t="shared" si="80"/>
        <v>Catalogo principalOPEN VALUE - CSP GOBIERNO9GS-00854</v>
      </c>
      <c r="B1301" s="18" t="str">
        <f t="shared" si="81"/>
        <v>9GS-00854OPEN VALUE - CSP GOBIERNO</v>
      </c>
      <c r="C1301" s="18"/>
      <c r="D1301" t="s">
        <v>122</v>
      </c>
      <c r="E1301" t="s">
        <v>1624</v>
      </c>
      <c r="F1301" t="s">
        <v>2769</v>
      </c>
      <c r="G1301" s="18" t="str">
        <f t="shared" si="82"/>
        <v>Catalogo principal</v>
      </c>
      <c r="H1301" s="43" t="s">
        <v>121</v>
      </c>
      <c r="I1301" s="37" t="s">
        <v>67</v>
      </c>
      <c r="J1301" t="s">
        <v>4919</v>
      </c>
      <c r="K1301" t="s">
        <v>40</v>
      </c>
      <c r="L1301" s="70" t="s">
        <v>21</v>
      </c>
      <c r="M1301" s="70" t="s">
        <v>3946</v>
      </c>
      <c r="N1301" s="37" t="s">
        <v>67</v>
      </c>
      <c r="O1301" s="37" t="s">
        <v>67</v>
      </c>
      <c r="P1301" s="37" t="s">
        <v>3757</v>
      </c>
      <c r="Q1301" s="75" t="s">
        <v>1624</v>
      </c>
      <c r="R1301" t="s">
        <v>207</v>
      </c>
      <c r="S1301" s="38">
        <v>1242</v>
      </c>
      <c r="T1301">
        <v>1</v>
      </c>
      <c r="U1301">
        <v>0</v>
      </c>
      <c r="V1301" s="43">
        <f>SUMIF(ResumenCotizacion!$C:$C,E1301,ResumenCotizacion!$P:$P)</f>
        <v>0</v>
      </c>
      <c r="W1301" s="68">
        <f>IF(H1301="USD",S1301*SolCotizacion!$J$18,S1301)</f>
        <v>4872974.58</v>
      </c>
      <c r="X1301" s="3">
        <f>ROUND(W1301/(1-VLOOKUP("Total porcentaje:",ResumenCotizacion!$F:$H,3,0)),2)</f>
        <v>5296711.5</v>
      </c>
      <c r="Y1301" s="3">
        <f t="shared" si="83"/>
        <v>0</v>
      </c>
    </row>
    <row r="1302" spans="1:25" ht="14.25" x14ac:dyDescent="0.2">
      <c r="A1302" s="18" t="str">
        <f t="shared" si="80"/>
        <v>Catalogo principalOPEN VALUE - CSP GOBIERNO9ST-00122</v>
      </c>
      <c r="B1302" s="18" t="str">
        <f t="shared" si="81"/>
        <v>9ST-00122OPEN VALUE - CSP GOBIERNO</v>
      </c>
      <c r="C1302" s="18"/>
      <c r="D1302" t="s">
        <v>122</v>
      </c>
      <c r="E1302" t="s">
        <v>1625</v>
      </c>
      <c r="F1302" t="s">
        <v>2769</v>
      </c>
      <c r="G1302" s="18" t="str">
        <f t="shared" si="82"/>
        <v>Catalogo principal</v>
      </c>
      <c r="H1302" s="43" t="s">
        <v>121</v>
      </c>
      <c r="I1302" s="37" t="s">
        <v>67</v>
      </c>
      <c r="J1302" t="s">
        <v>3804</v>
      </c>
      <c r="K1302" t="s">
        <v>40</v>
      </c>
      <c r="L1302" s="70" t="s">
        <v>21</v>
      </c>
      <c r="M1302" s="70" t="s">
        <v>28</v>
      </c>
      <c r="N1302" s="37" t="s">
        <v>67</v>
      </c>
      <c r="O1302" s="37" t="s">
        <v>67</v>
      </c>
      <c r="P1302" s="37" t="s">
        <v>3757</v>
      </c>
      <c r="Q1302" s="75" t="s">
        <v>1625</v>
      </c>
      <c r="R1302" t="s">
        <v>207</v>
      </c>
      <c r="S1302" s="38">
        <v>7560</v>
      </c>
      <c r="T1302">
        <v>1</v>
      </c>
      <c r="U1302">
        <v>0</v>
      </c>
      <c r="V1302" s="43">
        <f>SUMIF(ResumenCotizacion!$C:$C,E1302,ResumenCotizacion!$P:$P)</f>
        <v>0</v>
      </c>
      <c r="W1302" s="68">
        <f>IF(H1302="USD",S1302*SolCotizacion!$J$18,S1302)</f>
        <v>29661584.399999999</v>
      </c>
      <c r="X1302" s="3">
        <f>ROUND(W1302/(1-VLOOKUP("Total porcentaje:",ResumenCotizacion!$F:$H,3,0)),2)</f>
        <v>32240852.609999999</v>
      </c>
      <c r="Y1302" s="3">
        <f t="shared" si="83"/>
        <v>0</v>
      </c>
    </row>
    <row r="1303" spans="1:25" ht="14.25" x14ac:dyDescent="0.2">
      <c r="A1303" s="18" t="str">
        <f t="shared" si="80"/>
        <v>Catalogo principalOPEN VALUE - CSP GOBIERNO9ST-00123</v>
      </c>
      <c r="B1303" s="18" t="str">
        <f t="shared" si="81"/>
        <v>9ST-00123OPEN VALUE - CSP GOBIERNO</v>
      </c>
      <c r="C1303" s="18"/>
      <c r="D1303" t="s">
        <v>122</v>
      </c>
      <c r="E1303" t="s">
        <v>1626</v>
      </c>
      <c r="F1303" t="s">
        <v>2769</v>
      </c>
      <c r="G1303" s="18" t="str">
        <f t="shared" si="82"/>
        <v>Catalogo principal</v>
      </c>
      <c r="H1303" s="43" t="s">
        <v>121</v>
      </c>
      <c r="I1303" s="37" t="s">
        <v>67</v>
      </c>
      <c r="J1303" t="s">
        <v>3805</v>
      </c>
      <c r="K1303" t="s">
        <v>40</v>
      </c>
      <c r="L1303" s="70" t="s">
        <v>21</v>
      </c>
      <c r="M1303" s="70" t="s">
        <v>28</v>
      </c>
      <c r="N1303" s="37" t="s">
        <v>67</v>
      </c>
      <c r="O1303" s="37" t="s">
        <v>67</v>
      </c>
      <c r="P1303" s="37" t="s">
        <v>3757</v>
      </c>
      <c r="Q1303" s="75" t="s">
        <v>1626</v>
      </c>
      <c r="R1303" t="s">
        <v>207</v>
      </c>
      <c r="S1303" s="38">
        <v>3240</v>
      </c>
      <c r="T1303">
        <v>1</v>
      </c>
      <c r="U1303">
        <v>0</v>
      </c>
      <c r="V1303" s="43">
        <f>SUMIF(ResumenCotizacion!$C:$C,E1303,ResumenCotizacion!$P:$P)</f>
        <v>0</v>
      </c>
      <c r="W1303" s="68">
        <f>IF(H1303="USD",S1303*SolCotizacion!$J$18,S1303)</f>
        <v>12712107.6</v>
      </c>
      <c r="X1303" s="3">
        <f>ROUND(W1303/(1-VLOOKUP("Total porcentaje:",ResumenCotizacion!$F:$H,3,0)),2)</f>
        <v>13817508.26</v>
      </c>
      <c r="Y1303" s="3">
        <f t="shared" si="83"/>
        <v>0</v>
      </c>
    </row>
    <row r="1304" spans="1:25" ht="14.25" x14ac:dyDescent="0.2">
      <c r="A1304" s="18" t="str">
        <f t="shared" si="80"/>
        <v>Catalogo principalOPEN VALUE - CSP GOBIERNO9TX-00409</v>
      </c>
      <c r="B1304" s="18" t="str">
        <f t="shared" si="81"/>
        <v>9TX-00409OPEN VALUE - CSP GOBIERNO</v>
      </c>
      <c r="C1304" s="18"/>
      <c r="D1304" t="s">
        <v>122</v>
      </c>
      <c r="E1304" t="s">
        <v>1627</v>
      </c>
      <c r="F1304" t="s">
        <v>2769</v>
      </c>
      <c r="G1304" s="18" t="str">
        <f t="shared" si="82"/>
        <v>Catalogo principal</v>
      </c>
      <c r="H1304" s="43" t="s">
        <v>121</v>
      </c>
      <c r="I1304" s="37" t="s">
        <v>67</v>
      </c>
      <c r="J1304" t="s">
        <v>4920</v>
      </c>
      <c r="K1304" t="s">
        <v>40</v>
      </c>
      <c r="L1304" s="70" t="s">
        <v>21</v>
      </c>
      <c r="M1304" s="70" t="s">
        <v>3946</v>
      </c>
      <c r="N1304" s="37" t="s">
        <v>67</v>
      </c>
      <c r="O1304" s="37" t="s">
        <v>67</v>
      </c>
      <c r="P1304" s="37" t="s">
        <v>3757</v>
      </c>
      <c r="Q1304" s="75" t="s">
        <v>1627</v>
      </c>
      <c r="R1304" t="s">
        <v>207</v>
      </c>
      <c r="S1304" s="38">
        <v>54</v>
      </c>
      <c r="T1304">
        <v>1</v>
      </c>
      <c r="U1304">
        <v>0</v>
      </c>
      <c r="V1304" s="43">
        <f>SUMIF(ResumenCotizacion!$C:$C,E1304,ResumenCotizacion!$P:$P)</f>
        <v>0</v>
      </c>
      <c r="W1304" s="68">
        <f>IF(H1304="USD",S1304*SolCotizacion!$J$18,S1304)</f>
        <v>211868.46</v>
      </c>
      <c r="X1304" s="3">
        <f>ROUND(W1304/(1-VLOOKUP("Total porcentaje:",ResumenCotizacion!$F:$H,3,0)),2)</f>
        <v>230291.8</v>
      </c>
      <c r="Y1304" s="3">
        <f t="shared" si="83"/>
        <v>0</v>
      </c>
    </row>
    <row r="1305" spans="1:25" ht="14.25" x14ac:dyDescent="0.2">
      <c r="A1305" s="18" t="str">
        <f t="shared" si="80"/>
        <v>Catalogo principalOPEN VALUE - CSP GOBIERNO9TX-00415</v>
      </c>
      <c r="B1305" s="18" t="str">
        <f t="shared" si="81"/>
        <v>9TX-00415OPEN VALUE - CSP GOBIERNO</v>
      </c>
      <c r="C1305" s="18"/>
      <c r="D1305" t="s">
        <v>122</v>
      </c>
      <c r="E1305" t="s">
        <v>1628</v>
      </c>
      <c r="F1305" t="s">
        <v>2769</v>
      </c>
      <c r="G1305" s="18" t="str">
        <f t="shared" si="82"/>
        <v>Catalogo principal</v>
      </c>
      <c r="H1305" s="43" t="s">
        <v>121</v>
      </c>
      <c r="I1305" s="37" t="s">
        <v>67</v>
      </c>
      <c r="J1305" t="s">
        <v>4921</v>
      </c>
      <c r="K1305" t="s">
        <v>40</v>
      </c>
      <c r="L1305" s="70" t="s">
        <v>21</v>
      </c>
      <c r="M1305" s="70" t="s">
        <v>3948</v>
      </c>
      <c r="N1305" s="37" t="s">
        <v>67</v>
      </c>
      <c r="O1305" s="37" t="s">
        <v>67</v>
      </c>
      <c r="P1305" s="37" t="s">
        <v>3757</v>
      </c>
      <c r="Q1305" s="75" t="s">
        <v>1628</v>
      </c>
      <c r="R1305" t="s">
        <v>207</v>
      </c>
      <c r="S1305" s="38">
        <v>24</v>
      </c>
      <c r="T1305">
        <v>1</v>
      </c>
      <c r="U1305">
        <v>0</v>
      </c>
      <c r="V1305" s="43">
        <f>SUMIF(ResumenCotizacion!$C:$C,E1305,ResumenCotizacion!$P:$P)</f>
        <v>0</v>
      </c>
      <c r="W1305" s="68">
        <f>IF(H1305="USD",S1305*SolCotizacion!$J$18,S1305)</f>
        <v>94163.76</v>
      </c>
      <c r="X1305" s="3">
        <f>ROUND(W1305/(1-VLOOKUP("Total porcentaje:",ResumenCotizacion!$F:$H,3,0)),2)</f>
        <v>102351.91</v>
      </c>
      <c r="Y1305" s="3">
        <f t="shared" si="83"/>
        <v>0</v>
      </c>
    </row>
    <row r="1306" spans="1:25" ht="14.25" x14ac:dyDescent="0.2">
      <c r="A1306" s="18" t="str">
        <f t="shared" si="80"/>
        <v>Catalogo principalOPEN VALUE - CSP GOBIERNO9TX-00654</v>
      </c>
      <c r="B1306" s="18" t="str">
        <f t="shared" si="81"/>
        <v>9TX-00654OPEN VALUE - CSP GOBIERNO</v>
      </c>
      <c r="C1306" s="18"/>
      <c r="D1306" t="s">
        <v>122</v>
      </c>
      <c r="E1306" t="s">
        <v>1629</v>
      </c>
      <c r="F1306" t="s">
        <v>2769</v>
      </c>
      <c r="G1306" s="18" t="str">
        <f t="shared" si="82"/>
        <v>Catalogo principal</v>
      </c>
      <c r="H1306" s="43" t="s">
        <v>121</v>
      </c>
      <c r="I1306" s="37" t="s">
        <v>67</v>
      </c>
      <c r="J1306" t="s">
        <v>4922</v>
      </c>
      <c r="K1306" t="s">
        <v>40</v>
      </c>
      <c r="L1306" s="70" t="s">
        <v>21</v>
      </c>
      <c r="M1306" s="70" t="s">
        <v>3948</v>
      </c>
      <c r="N1306" s="37" t="s">
        <v>67</v>
      </c>
      <c r="O1306" s="37" t="s">
        <v>67</v>
      </c>
      <c r="P1306" s="37" t="s">
        <v>3757</v>
      </c>
      <c r="Q1306" s="75" t="s">
        <v>1629</v>
      </c>
      <c r="R1306" t="s">
        <v>207</v>
      </c>
      <c r="S1306" s="38">
        <v>18</v>
      </c>
      <c r="T1306">
        <v>1</v>
      </c>
      <c r="U1306">
        <v>0</v>
      </c>
      <c r="V1306" s="43">
        <f>SUMIF(ResumenCotizacion!$C:$C,E1306,ResumenCotizacion!$P:$P)</f>
        <v>0</v>
      </c>
      <c r="W1306" s="68">
        <f>IF(H1306="USD",S1306*SolCotizacion!$J$18,S1306)</f>
        <v>70622.819999999992</v>
      </c>
      <c r="X1306" s="3">
        <f>ROUND(W1306/(1-VLOOKUP("Total porcentaje:",ResumenCotizacion!$F:$H,3,0)),2)</f>
        <v>76763.929999999993</v>
      </c>
      <c r="Y1306" s="3">
        <f t="shared" si="83"/>
        <v>0</v>
      </c>
    </row>
    <row r="1307" spans="1:25" ht="14.25" x14ac:dyDescent="0.2">
      <c r="A1307" s="18" t="str">
        <f t="shared" si="80"/>
        <v>Catalogo principalOPEN VALUE - CSP GOBIERNO9TX-00676</v>
      </c>
      <c r="B1307" s="18" t="str">
        <f t="shared" si="81"/>
        <v>9TX-00676OPEN VALUE - CSP GOBIERNO</v>
      </c>
      <c r="C1307" s="18"/>
      <c r="D1307" t="s">
        <v>122</v>
      </c>
      <c r="E1307" t="s">
        <v>1630</v>
      </c>
      <c r="F1307" t="s">
        <v>2769</v>
      </c>
      <c r="G1307" s="18" t="str">
        <f t="shared" si="82"/>
        <v>Catalogo principal</v>
      </c>
      <c r="H1307" s="43" t="s">
        <v>121</v>
      </c>
      <c r="I1307" s="37" t="s">
        <v>67</v>
      </c>
      <c r="J1307" t="s">
        <v>4923</v>
      </c>
      <c r="K1307" t="s">
        <v>40</v>
      </c>
      <c r="L1307" s="70" t="s">
        <v>21</v>
      </c>
      <c r="M1307" s="70" t="s">
        <v>3946</v>
      </c>
      <c r="N1307" s="37" t="s">
        <v>67</v>
      </c>
      <c r="O1307" s="37" t="s">
        <v>67</v>
      </c>
      <c r="P1307" s="37" t="s">
        <v>3757</v>
      </c>
      <c r="Q1307" s="75" t="s">
        <v>1630</v>
      </c>
      <c r="R1307" t="s">
        <v>207</v>
      </c>
      <c r="S1307" s="38">
        <v>42</v>
      </c>
      <c r="T1307">
        <v>1</v>
      </c>
      <c r="U1307">
        <v>0</v>
      </c>
      <c r="V1307" s="43">
        <f>SUMIF(ResumenCotizacion!$C:$C,E1307,ResumenCotizacion!$P:$P)</f>
        <v>0</v>
      </c>
      <c r="W1307" s="68">
        <f>IF(H1307="USD",S1307*SolCotizacion!$J$18,S1307)</f>
        <v>164786.57999999999</v>
      </c>
      <c r="X1307" s="3">
        <f>ROUND(W1307/(1-VLOOKUP("Total porcentaje:",ResumenCotizacion!$F:$H,3,0)),2)</f>
        <v>179115.85</v>
      </c>
      <c r="Y1307" s="3">
        <f t="shared" si="83"/>
        <v>0</v>
      </c>
    </row>
    <row r="1308" spans="1:25" ht="14.25" x14ac:dyDescent="0.2">
      <c r="A1308" s="18" t="str">
        <f t="shared" si="80"/>
        <v>Catalogo principalOPEN VALUE - CSP GOBIERNOCF3-00006</v>
      </c>
      <c r="B1308" s="18" t="str">
        <f t="shared" si="81"/>
        <v>CF3-00006OPEN VALUE - CSP GOBIERNO</v>
      </c>
      <c r="C1308" s="18"/>
      <c r="D1308" t="s">
        <v>122</v>
      </c>
      <c r="E1308" t="s">
        <v>1631</v>
      </c>
      <c r="F1308" t="s">
        <v>2769</v>
      </c>
      <c r="G1308" s="18" t="str">
        <f t="shared" si="82"/>
        <v>Catalogo principal</v>
      </c>
      <c r="H1308" s="43" t="s">
        <v>121</v>
      </c>
      <c r="I1308" s="37" t="s">
        <v>67</v>
      </c>
      <c r="J1308" t="s">
        <v>4924</v>
      </c>
      <c r="K1308" t="s">
        <v>40</v>
      </c>
      <c r="L1308" s="70" t="s">
        <v>21</v>
      </c>
      <c r="M1308" s="70" t="s">
        <v>3966</v>
      </c>
      <c r="N1308" s="37" t="s">
        <v>67</v>
      </c>
      <c r="O1308" s="37" t="s">
        <v>67</v>
      </c>
      <c r="P1308" s="37" t="s">
        <v>3757</v>
      </c>
      <c r="Q1308" s="75" t="s">
        <v>1631</v>
      </c>
      <c r="R1308" t="s">
        <v>3691</v>
      </c>
      <c r="S1308" s="38">
        <v>16.5</v>
      </c>
      <c r="T1308">
        <v>1</v>
      </c>
      <c r="U1308">
        <v>0</v>
      </c>
      <c r="V1308" s="43">
        <f>SUMIF(ResumenCotizacion!$C:$C,E1308,ResumenCotizacion!$P:$P)</f>
        <v>0</v>
      </c>
      <c r="W1308" s="68">
        <f>IF(H1308="USD",S1308*SolCotizacion!$J$18,S1308)</f>
        <v>64737.584999999999</v>
      </c>
      <c r="X1308" s="3">
        <f>ROUND(W1308/(1-VLOOKUP("Total porcentaje:",ResumenCotizacion!$F:$H,3,0)),2)</f>
        <v>70366.94</v>
      </c>
      <c r="Y1308" s="3">
        <f t="shared" si="83"/>
        <v>0</v>
      </c>
    </row>
    <row r="1309" spans="1:25" ht="14.25" x14ac:dyDescent="0.2">
      <c r="A1309" s="18" t="str">
        <f t="shared" si="80"/>
        <v>Catalogo principalOPEN VALUE - CSP GOBIERNOCGJ-00005</v>
      </c>
      <c r="B1309" s="18" t="str">
        <f t="shared" si="81"/>
        <v>CGJ-00005OPEN VALUE - CSP GOBIERNO</v>
      </c>
      <c r="C1309" s="18"/>
      <c r="D1309" t="s">
        <v>122</v>
      </c>
      <c r="E1309" t="s">
        <v>1632</v>
      </c>
      <c r="F1309" t="s">
        <v>2769</v>
      </c>
      <c r="G1309" s="18" t="str">
        <f t="shared" si="82"/>
        <v>Catalogo principal</v>
      </c>
      <c r="H1309" s="43" t="s">
        <v>121</v>
      </c>
      <c r="I1309" s="37" t="s">
        <v>67</v>
      </c>
      <c r="J1309" t="s">
        <v>4925</v>
      </c>
      <c r="K1309" t="s">
        <v>40</v>
      </c>
      <c r="L1309" s="70" t="s">
        <v>21</v>
      </c>
      <c r="M1309" s="70" t="s">
        <v>3966</v>
      </c>
      <c r="N1309" s="37" t="s">
        <v>67</v>
      </c>
      <c r="O1309" s="37" t="s">
        <v>67</v>
      </c>
      <c r="P1309" s="37" t="s">
        <v>3757</v>
      </c>
      <c r="Q1309" s="75" t="s">
        <v>1632</v>
      </c>
      <c r="R1309" t="s">
        <v>3691</v>
      </c>
      <c r="S1309" s="38">
        <v>5</v>
      </c>
      <c r="T1309">
        <v>1</v>
      </c>
      <c r="U1309">
        <v>0</v>
      </c>
      <c r="V1309" s="43">
        <f>SUMIF(ResumenCotizacion!$C:$C,E1309,ResumenCotizacion!$P:$P)</f>
        <v>0</v>
      </c>
      <c r="W1309" s="68">
        <f>IF(H1309="USD",S1309*SolCotizacion!$J$18,S1309)</f>
        <v>19617.449999999997</v>
      </c>
      <c r="X1309" s="3">
        <f>ROUND(W1309/(1-VLOOKUP("Total porcentaje:",ResumenCotizacion!$F:$H,3,0)),2)</f>
        <v>21323.32</v>
      </c>
      <c r="Y1309" s="3">
        <f t="shared" si="83"/>
        <v>0</v>
      </c>
    </row>
    <row r="1310" spans="1:25" ht="14.25" x14ac:dyDescent="0.2">
      <c r="A1310" s="18" t="str">
        <f t="shared" si="80"/>
        <v>Catalogo principalOPEN VALUE - CSP GOBIERNOD75-01916</v>
      </c>
      <c r="B1310" s="18" t="str">
        <f t="shared" si="81"/>
        <v>D75-01916OPEN VALUE - CSP GOBIERNO</v>
      </c>
      <c r="C1310" s="18"/>
      <c r="D1310" t="s">
        <v>122</v>
      </c>
      <c r="E1310" t="s">
        <v>1633</v>
      </c>
      <c r="F1310" t="s">
        <v>2769</v>
      </c>
      <c r="G1310" s="18" t="str">
        <f t="shared" si="82"/>
        <v>Catalogo principal</v>
      </c>
      <c r="H1310" s="43" t="s">
        <v>121</v>
      </c>
      <c r="I1310" s="37" t="s">
        <v>67</v>
      </c>
      <c r="J1310" t="s">
        <v>4926</v>
      </c>
      <c r="K1310" t="s">
        <v>40</v>
      </c>
      <c r="L1310" s="70" t="s">
        <v>21</v>
      </c>
      <c r="M1310" s="70" t="s">
        <v>3946</v>
      </c>
      <c r="N1310" s="37" t="s">
        <v>67</v>
      </c>
      <c r="O1310" s="37" t="s">
        <v>67</v>
      </c>
      <c r="P1310" s="37" t="s">
        <v>3757</v>
      </c>
      <c r="Q1310" s="75" t="s">
        <v>1633</v>
      </c>
      <c r="R1310" t="s">
        <v>207</v>
      </c>
      <c r="S1310" s="38">
        <v>11277</v>
      </c>
      <c r="T1310">
        <v>1</v>
      </c>
      <c r="U1310">
        <v>0</v>
      </c>
      <c r="V1310" s="43">
        <f>SUMIF(ResumenCotizacion!$C:$C,E1310,ResumenCotizacion!$P:$P)</f>
        <v>0</v>
      </c>
      <c r="W1310" s="68">
        <f>IF(H1310="USD",S1310*SolCotizacion!$J$18,S1310)</f>
        <v>44245196.729999997</v>
      </c>
      <c r="X1310" s="3">
        <f>ROUND(W1310/(1-VLOOKUP("Total porcentaje:",ResumenCotizacion!$F:$H,3,0)),2)</f>
        <v>48092605.140000001</v>
      </c>
      <c r="Y1310" s="3">
        <f t="shared" si="83"/>
        <v>0</v>
      </c>
    </row>
    <row r="1311" spans="1:25" ht="14.25" x14ac:dyDescent="0.2">
      <c r="A1311" s="18" t="str">
        <f t="shared" si="80"/>
        <v>Catalogo principalOPEN VALUE - CSP GOBIERNOD75-01917</v>
      </c>
      <c r="B1311" s="18" t="str">
        <f t="shared" si="81"/>
        <v>D75-01917OPEN VALUE - CSP GOBIERNO</v>
      </c>
      <c r="C1311" s="18"/>
      <c r="D1311" t="s">
        <v>122</v>
      </c>
      <c r="E1311" t="s">
        <v>1634</v>
      </c>
      <c r="F1311" t="s">
        <v>2769</v>
      </c>
      <c r="G1311" s="18" t="str">
        <f t="shared" si="82"/>
        <v>Catalogo principal</v>
      </c>
      <c r="H1311" s="43" t="s">
        <v>121</v>
      </c>
      <c r="I1311" s="37" t="s">
        <v>67</v>
      </c>
      <c r="J1311" t="s">
        <v>4927</v>
      </c>
      <c r="K1311" t="s">
        <v>40</v>
      </c>
      <c r="L1311" s="70" t="s">
        <v>21</v>
      </c>
      <c r="M1311" s="70" t="s">
        <v>3963</v>
      </c>
      <c r="N1311" s="37" t="s">
        <v>67</v>
      </c>
      <c r="O1311" s="37" t="s">
        <v>67</v>
      </c>
      <c r="P1311" s="37" t="s">
        <v>3757</v>
      </c>
      <c r="Q1311" s="75" t="s">
        <v>1634</v>
      </c>
      <c r="R1311" t="s">
        <v>207</v>
      </c>
      <c r="S1311" s="38">
        <v>8464</v>
      </c>
      <c r="T1311">
        <v>1</v>
      </c>
      <c r="U1311">
        <v>0</v>
      </c>
      <c r="V1311" s="43">
        <f>SUMIF(ResumenCotizacion!$C:$C,E1311,ResumenCotizacion!$P:$P)</f>
        <v>0</v>
      </c>
      <c r="W1311" s="68">
        <f>IF(H1311="USD",S1311*SolCotizacion!$J$18,S1311)</f>
        <v>33208419.359999999</v>
      </c>
      <c r="X1311" s="3">
        <f>ROUND(W1311/(1-VLOOKUP("Total porcentaje:",ResumenCotizacion!$F:$H,3,0)),2)</f>
        <v>36096108</v>
      </c>
      <c r="Y1311" s="3">
        <f t="shared" si="83"/>
        <v>0</v>
      </c>
    </row>
    <row r="1312" spans="1:25" ht="14.25" x14ac:dyDescent="0.2">
      <c r="A1312" s="18" t="str">
        <f t="shared" si="80"/>
        <v>Catalogo principalOPEN VALUE - CSP GOBIERNOD75-01918</v>
      </c>
      <c r="B1312" s="18" t="str">
        <f t="shared" si="81"/>
        <v>D75-01918OPEN VALUE - CSP GOBIERNO</v>
      </c>
      <c r="C1312" s="18"/>
      <c r="D1312" t="s">
        <v>122</v>
      </c>
      <c r="E1312" t="s">
        <v>1635</v>
      </c>
      <c r="F1312" t="s">
        <v>2769</v>
      </c>
      <c r="G1312" s="18" t="str">
        <f t="shared" si="82"/>
        <v>Catalogo principal</v>
      </c>
      <c r="H1312" s="43" t="s">
        <v>121</v>
      </c>
      <c r="I1312" s="37" t="s">
        <v>67</v>
      </c>
      <c r="J1312" t="s">
        <v>4928</v>
      </c>
      <c r="K1312" t="s">
        <v>40</v>
      </c>
      <c r="L1312" s="70" t="s">
        <v>21</v>
      </c>
      <c r="M1312" s="70" t="s">
        <v>3948</v>
      </c>
      <c r="N1312" s="37" t="s">
        <v>67</v>
      </c>
      <c r="O1312" s="37" t="s">
        <v>67</v>
      </c>
      <c r="P1312" s="37" t="s">
        <v>3757</v>
      </c>
      <c r="Q1312" s="75" t="s">
        <v>1635</v>
      </c>
      <c r="R1312" t="s">
        <v>207</v>
      </c>
      <c r="S1312" s="38">
        <v>4833</v>
      </c>
      <c r="T1312">
        <v>1</v>
      </c>
      <c r="U1312">
        <v>0</v>
      </c>
      <c r="V1312" s="43">
        <f>SUMIF(ResumenCotizacion!$C:$C,E1312,ResumenCotizacion!$P:$P)</f>
        <v>0</v>
      </c>
      <c r="W1312" s="68">
        <f>IF(H1312="USD",S1312*SolCotizacion!$J$18,S1312)</f>
        <v>18962227.169999998</v>
      </c>
      <c r="X1312" s="3">
        <f>ROUND(W1312/(1-VLOOKUP("Total porcentaje:",ResumenCotizacion!$F:$H,3,0)),2)</f>
        <v>20611116.489999998</v>
      </c>
      <c r="Y1312" s="3">
        <f t="shared" si="83"/>
        <v>0</v>
      </c>
    </row>
    <row r="1313" spans="1:25" ht="14.25" x14ac:dyDescent="0.2">
      <c r="A1313" s="18" t="str">
        <f t="shared" si="80"/>
        <v>Catalogo principalOPEN VALUE - CSP GOBIERNOD86-03848</v>
      </c>
      <c r="B1313" s="18" t="str">
        <f t="shared" si="81"/>
        <v>D86-03848OPEN VALUE - CSP GOBIERNO</v>
      </c>
      <c r="C1313" s="18"/>
      <c r="D1313" t="s">
        <v>122</v>
      </c>
      <c r="E1313" t="s">
        <v>1636</v>
      </c>
      <c r="F1313" t="s">
        <v>2769</v>
      </c>
      <c r="G1313" s="18" t="str">
        <f t="shared" si="82"/>
        <v>Catalogo principal</v>
      </c>
      <c r="H1313" s="43" t="s">
        <v>121</v>
      </c>
      <c r="I1313" s="37" t="s">
        <v>67</v>
      </c>
      <c r="J1313" t="s">
        <v>4929</v>
      </c>
      <c r="K1313" t="s">
        <v>40</v>
      </c>
      <c r="L1313" s="70" t="s">
        <v>21</v>
      </c>
      <c r="M1313" s="70" t="s">
        <v>3946</v>
      </c>
      <c r="N1313" s="37" t="s">
        <v>67</v>
      </c>
      <c r="O1313" s="37" t="s">
        <v>67</v>
      </c>
      <c r="P1313" s="37" t="s">
        <v>3757</v>
      </c>
      <c r="Q1313" s="75" t="s">
        <v>1636</v>
      </c>
      <c r="R1313" t="s">
        <v>207</v>
      </c>
      <c r="S1313" s="38">
        <v>615</v>
      </c>
      <c r="T1313">
        <v>1</v>
      </c>
      <c r="U1313">
        <v>0</v>
      </c>
      <c r="V1313" s="43">
        <f>SUMIF(ResumenCotizacion!$C:$C,E1313,ResumenCotizacion!$P:$P)</f>
        <v>0</v>
      </c>
      <c r="W1313" s="68">
        <f>IF(H1313="USD",S1313*SolCotizacion!$J$18,S1313)</f>
        <v>2412946.35</v>
      </c>
      <c r="X1313" s="3">
        <f>ROUND(W1313/(1-VLOOKUP("Total porcentaje:",ResumenCotizacion!$F:$H,3,0)),2)</f>
        <v>2622767.77</v>
      </c>
      <c r="Y1313" s="3">
        <f t="shared" si="83"/>
        <v>0</v>
      </c>
    </row>
    <row r="1314" spans="1:25" ht="14.25" x14ac:dyDescent="0.2">
      <c r="A1314" s="18" t="str">
        <f t="shared" si="80"/>
        <v>Catalogo principalOPEN VALUE - CSP GOBIERNOD86-03853</v>
      </c>
      <c r="B1314" s="18" t="str">
        <f t="shared" si="81"/>
        <v>D86-03853OPEN VALUE - CSP GOBIERNO</v>
      </c>
      <c r="C1314" s="18"/>
      <c r="D1314" t="s">
        <v>122</v>
      </c>
      <c r="E1314" t="s">
        <v>1637</v>
      </c>
      <c r="F1314" t="s">
        <v>2769</v>
      </c>
      <c r="G1314" s="18" t="str">
        <f t="shared" si="82"/>
        <v>Catalogo principal</v>
      </c>
      <c r="H1314" s="43" t="s">
        <v>121</v>
      </c>
      <c r="I1314" s="37" t="s">
        <v>67</v>
      </c>
      <c r="J1314" t="s">
        <v>4930</v>
      </c>
      <c r="K1314" t="s">
        <v>40</v>
      </c>
      <c r="L1314" s="70" t="s">
        <v>21</v>
      </c>
      <c r="M1314" s="70" t="s">
        <v>3948</v>
      </c>
      <c r="N1314" s="37" t="s">
        <v>67</v>
      </c>
      <c r="O1314" s="37" t="s">
        <v>67</v>
      </c>
      <c r="P1314" s="37" t="s">
        <v>3757</v>
      </c>
      <c r="Q1314" s="75" t="s">
        <v>1637</v>
      </c>
      <c r="R1314" t="s">
        <v>207</v>
      </c>
      <c r="S1314" s="38">
        <v>288</v>
      </c>
      <c r="T1314">
        <v>1</v>
      </c>
      <c r="U1314">
        <v>0</v>
      </c>
      <c r="V1314" s="43">
        <f>SUMIF(ResumenCotizacion!$C:$C,E1314,ResumenCotizacion!$P:$P)</f>
        <v>0</v>
      </c>
      <c r="W1314" s="68">
        <f>IF(H1314="USD",S1314*SolCotizacion!$J$18,S1314)</f>
        <v>1129965.1199999999</v>
      </c>
      <c r="X1314" s="3">
        <f>ROUND(W1314/(1-VLOOKUP("Total porcentaje:",ResumenCotizacion!$F:$H,3,0)),2)</f>
        <v>1228222.96</v>
      </c>
      <c r="Y1314" s="3">
        <f t="shared" si="83"/>
        <v>0</v>
      </c>
    </row>
    <row r="1315" spans="1:25" ht="14.25" x14ac:dyDescent="0.2">
      <c r="A1315" s="18" t="str">
        <f t="shared" si="80"/>
        <v>Catalogo principalOPEN VALUE - CSP GOBIERNOD87-03964</v>
      </c>
      <c r="B1315" s="18" t="str">
        <f t="shared" si="81"/>
        <v>D87-03964OPEN VALUE - CSP GOBIERNO</v>
      </c>
      <c r="C1315" s="18"/>
      <c r="D1315" t="s">
        <v>122</v>
      </c>
      <c r="E1315" t="s">
        <v>1638</v>
      </c>
      <c r="F1315" t="s">
        <v>2769</v>
      </c>
      <c r="G1315" s="18" t="str">
        <f t="shared" si="82"/>
        <v>Catalogo principal</v>
      </c>
      <c r="H1315" s="43" t="s">
        <v>121</v>
      </c>
      <c r="I1315" s="37" t="s">
        <v>67</v>
      </c>
      <c r="J1315" t="s">
        <v>4931</v>
      </c>
      <c r="K1315" t="s">
        <v>40</v>
      </c>
      <c r="L1315" s="70" t="s">
        <v>21</v>
      </c>
      <c r="M1315" s="70" t="s">
        <v>3946</v>
      </c>
      <c r="N1315" s="37" t="s">
        <v>67</v>
      </c>
      <c r="O1315" s="37" t="s">
        <v>67</v>
      </c>
      <c r="P1315" s="37" t="s">
        <v>3757</v>
      </c>
      <c r="Q1315" s="75" t="s">
        <v>1638</v>
      </c>
      <c r="R1315" t="s">
        <v>207</v>
      </c>
      <c r="S1315" s="38">
        <v>1188</v>
      </c>
      <c r="T1315">
        <v>1</v>
      </c>
      <c r="U1315">
        <v>0</v>
      </c>
      <c r="V1315" s="43">
        <f>SUMIF(ResumenCotizacion!$C:$C,E1315,ResumenCotizacion!$P:$P)</f>
        <v>0</v>
      </c>
      <c r="W1315" s="68">
        <f>IF(H1315="USD",S1315*SolCotizacion!$J$18,S1315)</f>
        <v>4661106.12</v>
      </c>
      <c r="X1315" s="3">
        <f>ROUND(W1315/(1-VLOOKUP("Total porcentaje:",ResumenCotizacion!$F:$H,3,0)),2)</f>
        <v>5066419.7</v>
      </c>
      <c r="Y1315" s="3">
        <f t="shared" si="83"/>
        <v>0</v>
      </c>
    </row>
    <row r="1316" spans="1:25" ht="14.25" x14ac:dyDescent="0.2">
      <c r="A1316" s="18" t="str">
        <f t="shared" si="80"/>
        <v>Catalogo principalOPEN VALUE - CSP GOBIERNOD87-03969</v>
      </c>
      <c r="B1316" s="18" t="str">
        <f t="shared" si="81"/>
        <v>D87-03969OPEN VALUE - CSP GOBIERNO</v>
      </c>
      <c r="C1316" s="18"/>
      <c r="D1316" t="s">
        <v>122</v>
      </c>
      <c r="E1316" t="s">
        <v>1639</v>
      </c>
      <c r="F1316" t="s">
        <v>2769</v>
      </c>
      <c r="G1316" s="18" t="str">
        <f t="shared" si="82"/>
        <v>Catalogo principal</v>
      </c>
      <c r="H1316" s="43" t="s">
        <v>121</v>
      </c>
      <c r="I1316" s="37" t="s">
        <v>67</v>
      </c>
      <c r="J1316" t="s">
        <v>4932</v>
      </c>
      <c r="K1316" t="s">
        <v>40</v>
      </c>
      <c r="L1316" s="70" t="s">
        <v>21</v>
      </c>
      <c r="M1316" s="70" t="s">
        <v>3963</v>
      </c>
      <c r="N1316" s="37" t="s">
        <v>67</v>
      </c>
      <c r="O1316" s="37" t="s">
        <v>67</v>
      </c>
      <c r="P1316" s="37" t="s">
        <v>3757</v>
      </c>
      <c r="Q1316" s="75" t="s">
        <v>1639</v>
      </c>
      <c r="R1316" t="s">
        <v>207</v>
      </c>
      <c r="S1316" s="38">
        <v>574</v>
      </c>
      <c r="T1316">
        <v>1</v>
      </c>
      <c r="U1316">
        <v>0</v>
      </c>
      <c r="V1316" s="43">
        <f>SUMIF(ResumenCotizacion!$C:$C,E1316,ResumenCotizacion!$P:$P)</f>
        <v>0</v>
      </c>
      <c r="W1316" s="68">
        <f>IF(H1316="USD",S1316*SolCotizacion!$J$18,S1316)</f>
        <v>2252083.2599999998</v>
      </c>
      <c r="X1316" s="3">
        <f>ROUND(W1316/(1-VLOOKUP("Total porcentaje:",ResumenCotizacion!$F:$H,3,0)),2)</f>
        <v>2447916.59</v>
      </c>
      <c r="Y1316" s="3">
        <f t="shared" si="83"/>
        <v>0</v>
      </c>
    </row>
    <row r="1317" spans="1:25" ht="14.25" x14ac:dyDescent="0.2">
      <c r="A1317" s="18" t="str">
        <f t="shared" si="80"/>
        <v>Catalogo principalOPEN VALUE - CSP GOBIERNOD87-03974</v>
      </c>
      <c r="B1317" s="18" t="str">
        <f t="shared" si="81"/>
        <v>D87-03974OPEN VALUE - CSP GOBIERNO</v>
      </c>
      <c r="C1317" s="18"/>
      <c r="D1317" t="s">
        <v>122</v>
      </c>
      <c r="E1317" t="s">
        <v>1640</v>
      </c>
      <c r="F1317" t="s">
        <v>2769</v>
      </c>
      <c r="G1317" s="18" t="str">
        <f t="shared" si="82"/>
        <v>Catalogo principal</v>
      </c>
      <c r="H1317" s="43" t="s">
        <v>121</v>
      </c>
      <c r="I1317" s="37" t="s">
        <v>67</v>
      </c>
      <c r="J1317" t="s">
        <v>4933</v>
      </c>
      <c r="K1317" t="s">
        <v>40</v>
      </c>
      <c r="L1317" s="70" t="s">
        <v>21</v>
      </c>
      <c r="M1317" s="70" t="s">
        <v>3948</v>
      </c>
      <c r="N1317" s="37" t="s">
        <v>67</v>
      </c>
      <c r="O1317" s="37" t="s">
        <v>67</v>
      </c>
      <c r="P1317" s="37" t="s">
        <v>3757</v>
      </c>
      <c r="Q1317" s="75" t="s">
        <v>1640</v>
      </c>
      <c r="R1317" t="s">
        <v>207</v>
      </c>
      <c r="S1317" s="38">
        <v>555</v>
      </c>
      <c r="T1317">
        <v>1</v>
      </c>
      <c r="U1317">
        <v>0</v>
      </c>
      <c r="V1317" s="43">
        <f>SUMIF(ResumenCotizacion!$C:$C,E1317,ResumenCotizacion!$P:$P)</f>
        <v>0</v>
      </c>
      <c r="W1317" s="68">
        <f>IF(H1317="USD",S1317*SolCotizacion!$J$18,S1317)</f>
        <v>2177536.9499999997</v>
      </c>
      <c r="X1317" s="3">
        <f>ROUND(W1317/(1-VLOOKUP("Total porcentaje:",ResumenCotizacion!$F:$H,3,0)),2)</f>
        <v>2366887.9900000002</v>
      </c>
      <c r="Y1317" s="3">
        <f t="shared" si="83"/>
        <v>0</v>
      </c>
    </row>
    <row r="1318" spans="1:25" ht="14.25" x14ac:dyDescent="0.2">
      <c r="A1318" s="18" t="str">
        <f t="shared" si="80"/>
        <v>Catalogo principalOPEN VALUE - CSP GOBIERNODW6-00005</v>
      </c>
      <c r="B1318" s="18" t="str">
        <f t="shared" si="81"/>
        <v>DW6-00005OPEN VALUE - CSP GOBIERNO</v>
      </c>
      <c r="C1318" s="18"/>
      <c r="D1318" t="s">
        <v>122</v>
      </c>
      <c r="E1318" t="s">
        <v>1641</v>
      </c>
      <c r="F1318" t="s">
        <v>2769</v>
      </c>
      <c r="G1318" s="18" t="str">
        <f t="shared" si="82"/>
        <v>Catalogo principal</v>
      </c>
      <c r="H1318" s="43" t="s">
        <v>121</v>
      </c>
      <c r="I1318" s="37" t="s">
        <v>67</v>
      </c>
      <c r="J1318" t="s">
        <v>4934</v>
      </c>
      <c r="K1318" t="s">
        <v>40</v>
      </c>
      <c r="L1318" s="70" t="s">
        <v>21</v>
      </c>
      <c r="M1318" s="70" t="s">
        <v>3966</v>
      </c>
      <c r="N1318" s="37" t="s">
        <v>67</v>
      </c>
      <c r="O1318" s="37" t="s">
        <v>67</v>
      </c>
      <c r="P1318" s="37" t="s">
        <v>3757</v>
      </c>
      <c r="Q1318" s="75" t="s">
        <v>1641</v>
      </c>
      <c r="R1318" t="s">
        <v>3691</v>
      </c>
      <c r="S1318" s="38">
        <v>10</v>
      </c>
      <c r="T1318">
        <v>1</v>
      </c>
      <c r="U1318">
        <v>0</v>
      </c>
      <c r="V1318" s="43">
        <f>SUMIF(ResumenCotizacion!$C:$C,E1318,ResumenCotizacion!$P:$P)</f>
        <v>0</v>
      </c>
      <c r="W1318" s="68">
        <f>IF(H1318="USD",S1318*SolCotizacion!$J$18,S1318)</f>
        <v>39234.899999999994</v>
      </c>
      <c r="X1318" s="3">
        <f>ROUND(W1318/(1-VLOOKUP("Total porcentaje:",ResumenCotizacion!$F:$H,3,0)),2)</f>
        <v>42646.63</v>
      </c>
      <c r="Y1318" s="3">
        <f t="shared" si="83"/>
        <v>0</v>
      </c>
    </row>
    <row r="1319" spans="1:25" ht="14.25" x14ac:dyDescent="0.2">
      <c r="A1319" s="18" t="str">
        <f t="shared" si="80"/>
        <v>Catalogo principalOPEN VALUE - CSP GOBIERNOE9R-00008</v>
      </c>
      <c r="B1319" s="18" t="str">
        <f t="shared" si="81"/>
        <v>E9R-00008OPEN VALUE - CSP GOBIERNO</v>
      </c>
      <c r="C1319" s="18"/>
      <c r="D1319" t="s">
        <v>122</v>
      </c>
      <c r="E1319" t="s">
        <v>1642</v>
      </c>
      <c r="F1319" t="s">
        <v>2769</v>
      </c>
      <c r="G1319" s="18" t="str">
        <f t="shared" si="82"/>
        <v>Catalogo principal</v>
      </c>
      <c r="H1319" s="43" t="s">
        <v>121</v>
      </c>
      <c r="I1319" s="37" t="s">
        <v>67</v>
      </c>
      <c r="J1319" t="s">
        <v>4935</v>
      </c>
      <c r="K1319" t="s">
        <v>40</v>
      </c>
      <c r="L1319" s="70" t="s">
        <v>21</v>
      </c>
      <c r="M1319" s="70" t="s">
        <v>3966</v>
      </c>
      <c r="N1319" s="37" t="s">
        <v>67</v>
      </c>
      <c r="O1319" s="37" t="s">
        <v>67</v>
      </c>
      <c r="P1319" s="37" t="s">
        <v>3757</v>
      </c>
      <c r="Q1319" s="75" t="s">
        <v>1642</v>
      </c>
      <c r="R1319" t="s">
        <v>3691</v>
      </c>
      <c r="S1319" s="38">
        <v>2.04</v>
      </c>
      <c r="T1319">
        <v>1</v>
      </c>
      <c r="U1319">
        <v>0</v>
      </c>
      <c r="V1319" s="43">
        <f>SUMIF(ResumenCotizacion!$C:$C,E1319,ResumenCotizacion!$P:$P)</f>
        <v>0</v>
      </c>
      <c r="W1319" s="68">
        <f>IF(H1319="USD",S1319*SolCotizacion!$J$18,S1319)</f>
        <v>8003.9195999999993</v>
      </c>
      <c r="X1319" s="3">
        <f>ROUND(W1319/(1-VLOOKUP("Total porcentaje:",ResumenCotizacion!$F:$H,3,0)),2)</f>
        <v>8699.91</v>
      </c>
      <c r="Y1319" s="3">
        <f t="shared" si="83"/>
        <v>0</v>
      </c>
    </row>
    <row r="1320" spans="1:25" ht="14.25" x14ac:dyDescent="0.2">
      <c r="A1320" s="18" t="str">
        <f t="shared" si="80"/>
        <v>Catalogo principalOPEN VALUE - CSP GOBIERNOEMJ-00425</v>
      </c>
      <c r="B1320" s="18" t="str">
        <f t="shared" si="81"/>
        <v>EMJ-00425OPEN VALUE - CSP GOBIERNO</v>
      </c>
      <c r="C1320" s="18"/>
      <c r="D1320" t="s">
        <v>122</v>
      </c>
      <c r="E1320" t="s">
        <v>1643</v>
      </c>
      <c r="F1320" t="s">
        <v>2769</v>
      </c>
      <c r="G1320" s="18" t="str">
        <f t="shared" si="82"/>
        <v>Catalogo principal</v>
      </c>
      <c r="H1320" s="43" t="s">
        <v>121</v>
      </c>
      <c r="I1320" s="37" t="s">
        <v>67</v>
      </c>
      <c r="J1320" t="s">
        <v>4936</v>
      </c>
      <c r="K1320" t="s">
        <v>40</v>
      </c>
      <c r="L1320" s="70" t="s">
        <v>21</v>
      </c>
      <c r="M1320" s="70" t="s">
        <v>3946</v>
      </c>
      <c r="N1320" s="37" t="s">
        <v>67</v>
      </c>
      <c r="O1320" s="37" t="s">
        <v>67</v>
      </c>
      <c r="P1320" s="37" t="s">
        <v>3757</v>
      </c>
      <c r="Q1320" s="75" t="s">
        <v>1643</v>
      </c>
      <c r="R1320" t="s">
        <v>207</v>
      </c>
      <c r="S1320" s="38">
        <v>291</v>
      </c>
      <c r="T1320">
        <v>1</v>
      </c>
      <c r="U1320">
        <v>0</v>
      </c>
      <c r="V1320" s="43">
        <f>SUMIF(ResumenCotizacion!$C:$C,E1320,ResumenCotizacion!$P:$P)</f>
        <v>0</v>
      </c>
      <c r="W1320" s="68">
        <f>IF(H1320="USD",S1320*SolCotizacion!$J$18,S1320)</f>
        <v>1141735.5899999999</v>
      </c>
      <c r="X1320" s="3">
        <f>ROUND(W1320/(1-VLOOKUP("Total porcentaje:",ResumenCotizacion!$F:$H,3,0)),2)</f>
        <v>1241016.95</v>
      </c>
      <c r="Y1320" s="3">
        <f t="shared" si="83"/>
        <v>0</v>
      </c>
    </row>
    <row r="1321" spans="1:25" ht="14.25" x14ac:dyDescent="0.2">
      <c r="A1321" s="18" t="str">
        <f t="shared" si="80"/>
        <v>Catalogo principalOPEN VALUE - CSP GOBIERNOEMJ-00427</v>
      </c>
      <c r="B1321" s="18" t="str">
        <f t="shared" si="81"/>
        <v>EMJ-00427OPEN VALUE - CSP GOBIERNO</v>
      </c>
      <c r="C1321" s="18"/>
      <c r="D1321" t="s">
        <v>122</v>
      </c>
      <c r="E1321" t="s">
        <v>1644</v>
      </c>
      <c r="F1321" t="s">
        <v>2769</v>
      </c>
      <c r="G1321" s="18" t="str">
        <f t="shared" si="82"/>
        <v>Catalogo principal</v>
      </c>
      <c r="H1321" s="43" t="s">
        <v>121</v>
      </c>
      <c r="I1321" s="37" t="s">
        <v>67</v>
      </c>
      <c r="J1321" t="s">
        <v>4937</v>
      </c>
      <c r="K1321" t="s">
        <v>40</v>
      </c>
      <c r="L1321" s="70" t="s">
        <v>21</v>
      </c>
      <c r="M1321" s="70" t="s">
        <v>3948</v>
      </c>
      <c r="N1321" s="37" t="s">
        <v>67</v>
      </c>
      <c r="O1321" s="37" t="s">
        <v>67</v>
      </c>
      <c r="P1321" s="37" t="s">
        <v>3757</v>
      </c>
      <c r="Q1321" s="75" t="s">
        <v>1644</v>
      </c>
      <c r="R1321" t="s">
        <v>207</v>
      </c>
      <c r="S1321" s="38">
        <v>126</v>
      </c>
      <c r="T1321">
        <v>1</v>
      </c>
      <c r="U1321">
        <v>0</v>
      </c>
      <c r="V1321" s="43">
        <f>SUMIF(ResumenCotizacion!$C:$C,E1321,ResumenCotizacion!$P:$P)</f>
        <v>0</v>
      </c>
      <c r="W1321" s="68">
        <f>IF(H1321="USD",S1321*SolCotizacion!$J$18,S1321)</f>
        <v>494359.74</v>
      </c>
      <c r="X1321" s="3">
        <f>ROUND(W1321/(1-VLOOKUP("Total porcentaje:",ResumenCotizacion!$F:$H,3,0)),2)</f>
        <v>537347.54</v>
      </c>
      <c r="Y1321" s="3">
        <f t="shared" si="83"/>
        <v>0</v>
      </c>
    </row>
    <row r="1322" spans="1:25" ht="14.25" x14ac:dyDescent="0.2">
      <c r="A1322" s="18" t="str">
        <f t="shared" si="80"/>
        <v>Catalogo principalOPEN VALUE - CSP GOBIERNOEMT-00424</v>
      </c>
      <c r="B1322" s="18" t="str">
        <f t="shared" si="81"/>
        <v>EMT-00424OPEN VALUE - CSP GOBIERNO</v>
      </c>
      <c r="C1322" s="18"/>
      <c r="D1322" t="s">
        <v>122</v>
      </c>
      <c r="E1322" t="s">
        <v>1645</v>
      </c>
      <c r="F1322" t="s">
        <v>2769</v>
      </c>
      <c r="G1322" s="18" t="str">
        <f t="shared" si="82"/>
        <v>Catalogo principal</v>
      </c>
      <c r="H1322" s="43" t="s">
        <v>121</v>
      </c>
      <c r="I1322" s="37" t="s">
        <v>67</v>
      </c>
      <c r="J1322" t="s">
        <v>4938</v>
      </c>
      <c r="K1322" t="s">
        <v>40</v>
      </c>
      <c r="L1322" s="70" t="s">
        <v>21</v>
      </c>
      <c r="M1322" s="70" t="s">
        <v>3946</v>
      </c>
      <c r="N1322" s="37" t="s">
        <v>67</v>
      </c>
      <c r="O1322" s="37" t="s">
        <v>67</v>
      </c>
      <c r="P1322" s="37" t="s">
        <v>3757</v>
      </c>
      <c r="Q1322" s="75" t="s">
        <v>1645</v>
      </c>
      <c r="R1322" t="s">
        <v>207</v>
      </c>
      <c r="S1322" s="38">
        <v>5451</v>
      </c>
      <c r="T1322">
        <v>1</v>
      </c>
      <c r="U1322">
        <v>0</v>
      </c>
      <c r="V1322" s="43">
        <f>SUMIF(ResumenCotizacion!$C:$C,E1322,ResumenCotizacion!$P:$P)</f>
        <v>0</v>
      </c>
      <c r="W1322" s="68">
        <f>IF(H1322="USD",S1322*SolCotizacion!$J$18,S1322)</f>
        <v>21386943.989999998</v>
      </c>
      <c r="X1322" s="3">
        <f>ROUND(W1322/(1-VLOOKUP("Total porcentaje:",ResumenCotizacion!$F:$H,3,0)),2)</f>
        <v>23246678.25</v>
      </c>
      <c r="Y1322" s="3">
        <f t="shared" si="83"/>
        <v>0</v>
      </c>
    </row>
    <row r="1323" spans="1:25" ht="14.25" x14ac:dyDescent="0.2">
      <c r="A1323" s="18" t="str">
        <f t="shared" si="80"/>
        <v>Catalogo principalOPEN VALUE - CSP GOBIERNOEMT-00425</v>
      </c>
      <c r="B1323" s="18" t="str">
        <f t="shared" si="81"/>
        <v>EMT-00425OPEN VALUE - CSP GOBIERNO</v>
      </c>
      <c r="C1323" s="18"/>
      <c r="D1323" t="s">
        <v>122</v>
      </c>
      <c r="E1323" t="s">
        <v>1646</v>
      </c>
      <c r="F1323" t="s">
        <v>2769</v>
      </c>
      <c r="G1323" s="18" t="str">
        <f t="shared" si="82"/>
        <v>Catalogo principal</v>
      </c>
      <c r="H1323" s="43" t="s">
        <v>121</v>
      </c>
      <c r="I1323" s="37" t="s">
        <v>67</v>
      </c>
      <c r="J1323" t="s">
        <v>4939</v>
      </c>
      <c r="K1323" t="s">
        <v>40</v>
      </c>
      <c r="L1323" s="70" t="s">
        <v>21</v>
      </c>
      <c r="M1323" s="70" t="s">
        <v>3946</v>
      </c>
      <c r="N1323" s="37" t="s">
        <v>67</v>
      </c>
      <c r="O1323" s="37" t="s">
        <v>67</v>
      </c>
      <c r="P1323" s="37" t="s">
        <v>3757</v>
      </c>
      <c r="Q1323" s="75" t="s">
        <v>1646</v>
      </c>
      <c r="R1323" t="s">
        <v>207</v>
      </c>
      <c r="S1323" s="38">
        <v>3636</v>
      </c>
      <c r="T1323">
        <v>1</v>
      </c>
      <c r="U1323">
        <v>0</v>
      </c>
      <c r="V1323" s="43">
        <f>SUMIF(ResumenCotizacion!$C:$C,E1323,ResumenCotizacion!$P:$P)</f>
        <v>0</v>
      </c>
      <c r="W1323" s="68">
        <f>IF(H1323="USD",S1323*SolCotizacion!$J$18,S1323)</f>
        <v>14265809.639999999</v>
      </c>
      <c r="X1323" s="3">
        <f>ROUND(W1323/(1-VLOOKUP("Total porcentaje:",ResumenCotizacion!$F:$H,3,0)),2)</f>
        <v>15506314.83</v>
      </c>
      <c r="Y1323" s="3">
        <f t="shared" si="83"/>
        <v>0</v>
      </c>
    </row>
    <row r="1324" spans="1:25" ht="14.25" x14ac:dyDescent="0.2">
      <c r="A1324" s="18" t="str">
        <f t="shared" si="80"/>
        <v>Catalogo principalOPEN VALUE - CSP GOBIERNOEMT-00426</v>
      </c>
      <c r="B1324" s="18" t="str">
        <f t="shared" si="81"/>
        <v>EMT-00426OPEN VALUE - CSP GOBIERNO</v>
      </c>
      <c r="C1324" s="18"/>
      <c r="D1324" t="s">
        <v>122</v>
      </c>
      <c r="E1324" t="s">
        <v>1647</v>
      </c>
      <c r="F1324" t="s">
        <v>2769</v>
      </c>
      <c r="G1324" s="18" t="str">
        <f t="shared" si="82"/>
        <v>Catalogo principal</v>
      </c>
      <c r="H1324" s="43" t="s">
        <v>121</v>
      </c>
      <c r="I1324" s="37" t="s">
        <v>67</v>
      </c>
      <c r="J1324" t="s">
        <v>4940</v>
      </c>
      <c r="K1324" t="s">
        <v>40</v>
      </c>
      <c r="L1324" s="70" t="s">
        <v>21</v>
      </c>
      <c r="M1324" s="70" t="s">
        <v>3948</v>
      </c>
      <c r="N1324" s="37" t="s">
        <v>67</v>
      </c>
      <c r="O1324" s="37" t="s">
        <v>67</v>
      </c>
      <c r="P1324" s="37" t="s">
        <v>3757</v>
      </c>
      <c r="Q1324" s="75" t="s">
        <v>1647</v>
      </c>
      <c r="R1324" t="s">
        <v>207</v>
      </c>
      <c r="S1324" s="38">
        <v>2337</v>
      </c>
      <c r="T1324">
        <v>1</v>
      </c>
      <c r="U1324">
        <v>0</v>
      </c>
      <c r="V1324" s="43">
        <f>SUMIF(ResumenCotizacion!$C:$C,E1324,ResumenCotizacion!$P:$P)</f>
        <v>0</v>
      </c>
      <c r="W1324" s="68">
        <f>IF(H1324="USD",S1324*SolCotizacion!$J$18,S1324)</f>
        <v>9169196.129999999</v>
      </c>
      <c r="X1324" s="3">
        <f>ROUND(W1324/(1-VLOOKUP("Total porcentaje:",ResumenCotizacion!$F:$H,3,0)),2)</f>
        <v>9966517.5299999993</v>
      </c>
      <c r="Y1324" s="3">
        <f t="shared" si="83"/>
        <v>0</v>
      </c>
    </row>
    <row r="1325" spans="1:25" ht="14.25" x14ac:dyDescent="0.2">
      <c r="A1325" s="18" t="str">
        <f t="shared" si="80"/>
        <v>Catalogo principalOPEN VALUE - CSP GOBIERNOEMT-00427</v>
      </c>
      <c r="B1325" s="18" t="str">
        <f t="shared" si="81"/>
        <v>EMT-00427OPEN VALUE - CSP GOBIERNO</v>
      </c>
      <c r="C1325" s="18"/>
      <c r="D1325" t="s">
        <v>122</v>
      </c>
      <c r="E1325" t="s">
        <v>1648</v>
      </c>
      <c r="F1325" t="s">
        <v>2769</v>
      </c>
      <c r="G1325" s="18" t="str">
        <f t="shared" si="82"/>
        <v>Catalogo principal</v>
      </c>
      <c r="H1325" s="43" t="s">
        <v>121</v>
      </c>
      <c r="I1325" s="37" t="s">
        <v>67</v>
      </c>
      <c r="J1325" t="s">
        <v>4941</v>
      </c>
      <c r="K1325" t="s">
        <v>40</v>
      </c>
      <c r="L1325" s="70" t="s">
        <v>21</v>
      </c>
      <c r="M1325" s="70" t="s">
        <v>3948</v>
      </c>
      <c r="N1325" s="37" t="s">
        <v>67</v>
      </c>
      <c r="O1325" s="37" t="s">
        <v>67</v>
      </c>
      <c r="P1325" s="37" t="s">
        <v>3757</v>
      </c>
      <c r="Q1325" s="75" t="s">
        <v>1648</v>
      </c>
      <c r="R1325" t="s">
        <v>207</v>
      </c>
      <c r="S1325" s="38">
        <v>1560</v>
      </c>
      <c r="T1325">
        <v>1</v>
      </c>
      <c r="U1325">
        <v>0</v>
      </c>
      <c r="V1325" s="43">
        <f>SUMIF(ResumenCotizacion!$C:$C,E1325,ResumenCotizacion!$P:$P)</f>
        <v>0</v>
      </c>
      <c r="W1325" s="68">
        <f>IF(H1325="USD",S1325*SolCotizacion!$J$18,S1325)</f>
        <v>6120644.3999999994</v>
      </c>
      <c r="X1325" s="3">
        <f>ROUND(W1325/(1-VLOOKUP("Total porcentaje:",ResumenCotizacion!$F:$H,3,0)),2)</f>
        <v>6652874.3499999996</v>
      </c>
      <c r="Y1325" s="3">
        <f t="shared" si="83"/>
        <v>0</v>
      </c>
    </row>
    <row r="1326" spans="1:25" ht="14.25" x14ac:dyDescent="0.2">
      <c r="A1326" s="18" t="str">
        <f t="shared" si="80"/>
        <v>Catalogo principalOPEN VALUE - CSP GOBIERNOENJ-00425</v>
      </c>
      <c r="B1326" s="18" t="str">
        <f t="shared" si="81"/>
        <v>ENJ-00425OPEN VALUE - CSP GOBIERNO</v>
      </c>
      <c r="C1326" s="18"/>
      <c r="D1326" t="s">
        <v>122</v>
      </c>
      <c r="E1326" t="s">
        <v>1649</v>
      </c>
      <c r="F1326" t="s">
        <v>2769</v>
      </c>
      <c r="G1326" s="18" t="str">
        <f t="shared" si="82"/>
        <v>Catalogo principal</v>
      </c>
      <c r="H1326" s="43" t="s">
        <v>121</v>
      </c>
      <c r="I1326" s="37" t="s">
        <v>67</v>
      </c>
      <c r="J1326" t="s">
        <v>4942</v>
      </c>
      <c r="K1326" t="s">
        <v>40</v>
      </c>
      <c r="L1326" s="70" t="s">
        <v>21</v>
      </c>
      <c r="M1326" s="70" t="s">
        <v>3946</v>
      </c>
      <c r="N1326" s="37" t="s">
        <v>67</v>
      </c>
      <c r="O1326" s="37" t="s">
        <v>67</v>
      </c>
      <c r="P1326" s="37" t="s">
        <v>3757</v>
      </c>
      <c r="Q1326" s="75" t="s">
        <v>1649</v>
      </c>
      <c r="R1326" t="s">
        <v>207</v>
      </c>
      <c r="S1326" s="38">
        <v>3636</v>
      </c>
      <c r="T1326">
        <v>1</v>
      </c>
      <c r="U1326">
        <v>0</v>
      </c>
      <c r="V1326" s="43">
        <f>SUMIF(ResumenCotizacion!$C:$C,E1326,ResumenCotizacion!$P:$P)</f>
        <v>0</v>
      </c>
      <c r="W1326" s="68">
        <f>IF(H1326="USD",S1326*SolCotizacion!$J$18,S1326)</f>
        <v>14265809.639999999</v>
      </c>
      <c r="X1326" s="3">
        <f>ROUND(W1326/(1-VLOOKUP("Total porcentaje:",ResumenCotizacion!$F:$H,3,0)),2)</f>
        <v>15506314.83</v>
      </c>
      <c r="Y1326" s="3">
        <f t="shared" si="83"/>
        <v>0</v>
      </c>
    </row>
    <row r="1327" spans="1:25" ht="14.25" x14ac:dyDescent="0.2">
      <c r="A1327" s="18" t="str">
        <f t="shared" si="80"/>
        <v>Catalogo principalOPEN VALUE - CSP GOBIERNOENJ-00427</v>
      </c>
      <c r="B1327" s="18" t="str">
        <f t="shared" si="81"/>
        <v>ENJ-00427OPEN VALUE - CSP GOBIERNO</v>
      </c>
      <c r="C1327" s="18"/>
      <c r="D1327" t="s">
        <v>122</v>
      </c>
      <c r="E1327" t="s">
        <v>1650</v>
      </c>
      <c r="F1327" t="s">
        <v>2769</v>
      </c>
      <c r="G1327" s="18" t="str">
        <f t="shared" si="82"/>
        <v>Catalogo principal</v>
      </c>
      <c r="H1327" s="43" t="s">
        <v>121</v>
      </c>
      <c r="I1327" s="37" t="s">
        <v>67</v>
      </c>
      <c r="J1327" t="s">
        <v>4943</v>
      </c>
      <c r="K1327" t="s">
        <v>40</v>
      </c>
      <c r="L1327" s="70" t="s">
        <v>21</v>
      </c>
      <c r="M1327" s="70" t="s">
        <v>3948</v>
      </c>
      <c r="N1327" s="37" t="s">
        <v>67</v>
      </c>
      <c r="O1327" s="37" t="s">
        <v>67</v>
      </c>
      <c r="P1327" s="37" t="s">
        <v>3757</v>
      </c>
      <c r="Q1327" s="75" t="s">
        <v>1650</v>
      </c>
      <c r="R1327" t="s">
        <v>207</v>
      </c>
      <c r="S1327" s="38">
        <v>1560</v>
      </c>
      <c r="T1327">
        <v>1</v>
      </c>
      <c r="U1327">
        <v>0</v>
      </c>
      <c r="V1327" s="43">
        <f>SUMIF(ResumenCotizacion!$C:$C,E1327,ResumenCotizacion!$P:$P)</f>
        <v>0</v>
      </c>
      <c r="W1327" s="68">
        <f>IF(H1327="USD",S1327*SolCotizacion!$J$18,S1327)</f>
        <v>6120644.3999999994</v>
      </c>
      <c r="X1327" s="3">
        <f>ROUND(W1327/(1-VLOOKUP("Total porcentaje:",ResumenCotizacion!$F:$H,3,0)),2)</f>
        <v>6652874.3499999996</v>
      </c>
      <c r="Y1327" s="3">
        <f t="shared" si="83"/>
        <v>0</v>
      </c>
    </row>
    <row r="1328" spans="1:25" ht="14.25" x14ac:dyDescent="0.2">
      <c r="A1328" s="18" t="str">
        <f t="shared" si="80"/>
        <v>Catalogo principalOPEN VALUE - CSP GOBIERNOEVY-00005</v>
      </c>
      <c r="B1328" s="18" t="str">
        <f t="shared" si="81"/>
        <v>EVY-00005OPEN VALUE - CSP GOBIERNO</v>
      </c>
      <c r="C1328" s="18"/>
      <c r="D1328" t="s">
        <v>122</v>
      </c>
      <c r="E1328" t="s">
        <v>1651</v>
      </c>
      <c r="F1328" t="s">
        <v>2769</v>
      </c>
      <c r="G1328" s="18" t="str">
        <f t="shared" si="82"/>
        <v>Catalogo principal</v>
      </c>
      <c r="H1328" s="43" t="s">
        <v>121</v>
      </c>
      <c r="I1328" s="37" t="s">
        <v>67</v>
      </c>
      <c r="J1328" t="s">
        <v>3806</v>
      </c>
      <c r="K1328" t="s">
        <v>40</v>
      </c>
      <c r="L1328" s="70" t="s">
        <v>21</v>
      </c>
      <c r="M1328" s="70" t="s">
        <v>28</v>
      </c>
      <c r="N1328" s="37" t="s">
        <v>67</v>
      </c>
      <c r="O1328" s="37" t="s">
        <v>67</v>
      </c>
      <c r="P1328" s="37" t="s">
        <v>3757</v>
      </c>
      <c r="Q1328" s="75" t="s">
        <v>1651</v>
      </c>
      <c r="R1328" t="s">
        <v>3691</v>
      </c>
      <c r="S1328" s="38">
        <v>100</v>
      </c>
      <c r="T1328">
        <v>1</v>
      </c>
      <c r="U1328">
        <v>0</v>
      </c>
      <c r="V1328" s="43">
        <f>SUMIF(ResumenCotizacion!$C:$C,E1328,ResumenCotizacion!$P:$P)</f>
        <v>0</v>
      </c>
      <c r="W1328" s="68">
        <f>IF(H1328="USD",S1328*SolCotizacion!$J$18,S1328)</f>
        <v>392349</v>
      </c>
      <c r="X1328" s="3">
        <f>ROUND(W1328/(1-VLOOKUP("Total porcentaje:",ResumenCotizacion!$F:$H,3,0)),2)</f>
        <v>426466.3</v>
      </c>
      <c r="Y1328" s="3">
        <f t="shared" si="83"/>
        <v>0</v>
      </c>
    </row>
    <row r="1329" spans="1:25" ht="14.25" x14ac:dyDescent="0.2">
      <c r="A1329" s="18" t="str">
        <f t="shared" si="80"/>
        <v>Catalogo principalOPEN VALUE - CSP GOBIERNOEWH-00005</v>
      </c>
      <c r="B1329" s="18" t="str">
        <f t="shared" si="81"/>
        <v>EWH-00005OPEN VALUE - CSP GOBIERNO</v>
      </c>
      <c r="C1329" s="18"/>
      <c r="D1329" t="s">
        <v>122</v>
      </c>
      <c r="E1329" t="s">
        <v>1652</v>
      </c>
      <c r="F1329" t="s">
        <v>2769</v>
      </c>
      <c r="G1329" s="18" t="str">
        <f t="shared" si="82"/>
        <v>Catalogo principal</v>
      </c>
      <c r="H1329" s="43" t="s">
        <v>121</v>
      </c>
      <c r="I1329" s="37" t="s">
        <v>67</v>
      </c>
      <c r="J1329" t="s">
        <v>3807</v>
      </c>
      <c r="K1329" t="s">
        <v>40</v>
      </c>
      <c r="L1329" s="70" t="s">
        <v>21</v>
      </c>
      <c r="M1329" s="70" t="s">
        <v>28</v>
      </c>
      <c r="N1329" s="37" t="s">
        <v>67</v>
      </c>
      <c r="O1329" s="37" t="s">
        <v>67</v>
      </c>
      <c r="P1329" s="37" t="s">
        <v>3757</v>
      </c>
      <c r="Q1329" s="75" t="s">
        <v>1652</v>
      </c>
      <c r="R1329" t="s">
        <v>3691</v>
      </c>
      <c r="S1329" s="38">
        <v>5</v>
      </c>
      <c r="T1329">
        <v>1</v>
      </c>
      <c r="U1329">
        <v>0</v>
      </c>
      <c r="V1329" s="43">
        <f>SUMIF(ResumenCotizacion!$C:$C,E1329,ResumenCotizacion!$P:$P)</f>
        <v>0</v>
      </c>
      <c r="W1329" s="68">
        <f>IF(H1329="USD",S1329*SolCotizacion!$J$18,S1329)</f>
        <v>19617.449999999997</v>
      </c>
      <c r="X1329" s="3">
        <f>ROUND(W1329/(1-VLOOKUP("Total porcentaje:",ResumenCotizacion!$F:$H,3,0)),2)</f>
        <v>21323.32</v>
      </c>
      <c r="Y1329" s="3">
        <f t="shared" si="83"/>
        <v>0</v>
      </c>
    </row>
    <row r="1330" spans="1:25" ht="14.25" x14ac:dyDescent="0.2">
      <c r="A1330" s="18" t="str">
        <f t="shared" si="80"/>
        <v>Catalogo principalOPEN VALUE - CSP GOBIERNOF2R-00008</v>
      </c>
      <c r="B1330" s="18" t="str">
        <f t="shared" si="81"/>
        <v>F2R-00008OPEN VALUE - CSP GOBIERNO</v>
      </c>
      <c r="C1330" s="18"/>
      <c r="D1330" t="s">
        <v>122</v>
      </c>
      <c r="E1330" t="s">
        <v>1653</v>
      </c>
      <c r="F1330" t="s">
        <v>2769</v>
      </c>
      <c r="G1330" s="18" t="str">
        <f t="shared" si="82"/>
        <v>Catalogo principal</v>
      </c>
      <c r="H1330" s="43" t="s">
        <v>121</v>
      </c>
      <c r="I1330" s="37" t="s">
        <v>67</v>
      </c>
      <c r="J1330" t="s">
        <v>4944</v>
      </c>
      <c r="K1330" t="s">
        <v>40</v>
      </c>
      <c r="L1330" s="70" t="s">
        <v>21</v>
      </c>
      <c r="M1330" s="70" t="s">
        <v>3966</v>
      </c>
      <c r="N1330" s="37" t="s">
        <v>67</v>
      </c>
      <c r="O1330" s="37" t="s">
        <v>67</v>
      </c>
      <c r="P1330" s="37" t="s">
        <v>3757</v>
      </c>
      <c r="Q1330" s="75" t="s">
        <v>1653</v>
      </c>
      <c r="R1330" t="s">
        <v>3691</v>
      </c>
      <c r="S1330" s="38">
        <v>1.18</v>
      </c>
      <c r="T1330">
        <v>1</v>
      </c>
      <c r="U1330">
        <v>0</v>
      </c>
      <c r="V1330" s="43">
        <f>SUMIF(ResumenCotizacion!$C:$C,E1330,ResumenCotizacion!$P:$P)</f>
        <v>0</v>
      </c>
      <c r="W1330" s="68">
        <f>IF(H1330="USD",S1330*SolCotizacion!$J$18,S1330)</f>
        <v>4629.7181999999993</v>
      </c>
      <c r="X1330" s="3">
        <f>ROUND(W1330/(1-VLOOKUP("Total porcentaje:",ResumenCotizacion!$F:$H,3,0)),2)</f>
        <v>5032.3</v>
      </c>
      <c r="Y1330" s="3">
        <f t="shared" si="83"/>
        <v>0</v>
      </c>
    </row>
    <row r="1331" spans="1:25" ht="14.25" x14ac:dyDescent="0.2">
      <c r="A1331" s="18" t="str">
        <f t="shared" si="80"/>
        <v>Catalogo principalOPEN VALUE - CSP GOBIERNOF52-02032</v>
      </c>
      <c r="B1331" s="18" t="str">
        <f t="shared" si="81"/>
        <v>F52-02032OPEN VALUE - CSP GOBIERNO</v>
      </c>
      <c r="C1331" s="18"/>
      <c r="D1331" t="s">
        <v>122</v>
      </c>
      <c r="E1331" t="s">
        <v>1654</v>
      </c>
      <c r="F1331" t="s">
        <v>2769</v>
      </c>
      <c r="G1331" s="18" t="str">
        <f t="shared" si="82"/>
        <v>Catalogo principal</v>
      </c>
      <c r="H1331" s="43" t="s">
        <v>121</v>
      </c>
      <c r="I1331" s="37" t="s">
        <v>67</v>
      </c>
      <c r="J1331" t="s">
        <v>4945</v>
      </c>
      <c r="K1331" t="s">
        <v>40</v>
      </c>
      <c r="L1331" s="70" t="s">
        <v>21</v>
      </c>
      <c r="M1331" s="70" t="s">
        <v>3946</v>
      </c>
      <c r="N1331" s="37" t="s">
        <v>67</v>
      </c>
      <c r="O1331" s="37" t="s">
        <v>67</v>
      </c>
      <c r="P1331" s="37" t="s">
        <v>3757</v>
      </c>
      <c r="Q1331" s="75" t="s">
        <v>1654</v>
      </c>
      <c r="R1331" t="s">
        <v>207</v>
      </c>
      <c r="S1331" s="38">
        <v>49176</v>
      </c>
      <c r="T1331">
        <v>1</v>
      </c>
      <c r="U1331">
        <v>0</v>
      </c>
      <c r="V1331" s="43">
        <f>SUMIF(ResumenCotizacion!$C:$C,E1331,ResumenCotizacion!$P:$P)</f>
        <v>0</v>
      </c>
      <c r="W1331" s="68">
        <f>IF(H1331="USD",S1331*SolCotizacion!$J$18,S1331)</f>
        <v>192941544.23999998</v>
      </c>
      <c r="X1331" s="3">
        <f>ROUND(W1331/(1-VLOOKUP("Total porcentaje:",ResumenCotizacion!$F:$H,3,0)),2)</f>
        <v>209719069.83000001</v>
      </c>
      <c r="Y1331" s="3">
        <f t="shared" si="83"/>
        <v>0</v>
      </c>
    </row>
    <row r="1332" spans="1:25" ht="14.25" x14ac:dyDescent="0.2">
      <c r="A1332" s="18" t="str">
        <f t="shared" si="80"/>
        <v>Catalogo principalOPEN VALUE - CSP GOBIERNOF52-02033</v>
      </c>
      <c r="B1332" s="18" t="str">
        <f t="shared" si="81"/>
        <v>F52-02033OPEN VALUE - CSP GOBIERNO</v>
      </c>
      <c r="C1332" s="18"/>
      <c r="D1332" t="s">
        <v>122</v>
      </c>
      <c r="E1332" t="s">
        <v>1655</v>
      </c>
      <c r="F1332" t="s">
        <v>2769</v>
      </c>
      <c r="G1332" s="18" t="str">
        <f t="shared" si="82"/>
        <v>Catalogo principal</v>
      </c>
      <c r="H1332" s="43" t="s">
        <v>121</v>
      </c>
      <c r="I1332" s="37" t="s">
        <v>67</v>
      </c>
      <c r="J1332" t="s">
        <v>4946</v>
      </c>
      <c r="K1332" t="s">
        <v>40</v>
      </c>
      <c r="L1332" s="70" t="s">
        <v>21</v>
      </c>
      <c r="M1332" s="70" t="s">
        <v>3948</v>
      </c>
      <c r="N1332" s="37" t="s">
        <v>67</v>
      </c>
      <c r="O1332" s="37" t="s">
        <v>67</v>
      </c>
      <c r="P1332" s="37" t="s">
        <v>3757</v>
      </c>
      <c r="Q1332" s="75" t="s">
        <v>1655</v>
      </c>
      <c r="R1332" t="s">
        <v>207</v>
      </c>
      <c r="S1332" s="38">
        <v>21078</v>
      </c>
      <c r="T1332">
        <v>1</v>
      </c>
      <c r="U1332">
        <v>0</v>
      </c>
      <c r="V1332" s="43">
        <f>SUMIF(ResumenCotizacion!$C:$C,E1332,ResumenCotizacion!$P:$P)</f>
        <v>0</v>
      </c>
      <c r="W1332" s="68">
        <f>IF(H1332="USD",S1332*SolCotizacion!$J$18,S1332)</f>
        <v>82699322.219999999</v>
      </c>
      <c r="X1332" s="3">
        <f>ROUND(W1332/(1-VLOOKUP("Total porcentaje:",ResumenCotizacion!$F:$H,3,0)),2)</f>
        <v>89890567.629999995</v>
      </c>
      <c r="Y1332" s="3">
        <f t="shared" si="83"/>
        <v>0</v>
      </c>
    </row>
    <row r="1333" spans="1:25" ht="14.25" x14ac:dyDescent="0.2">
      <c r="A1333" s="18" t="str">
        <f t="shared" si="80"/>
        <v>Catalogo principalOPEN VALUE - CSP GOBIERNOF52-02279</v>
      </c>
      <c r="B1333" s="18" t="str">
        <f t="shared" si="81"/>
        <v>F52-02279OPEN VALUE - CSP GOBIERNO</v>
      </c>
      <c r="C1333" s="18"/>
      <c r="D1333" t="s">
        <v>122</v>
      </c>
      <c r="E1333" t="s">
        <v>1656</v>
      </c>
      <c r="F1333" t="s">
        <v>2769</v>
      </c>
      <c r="G1333" s="18" t="str">
        <f t="shared" si="82"/>
        <v>Catalogo principal</v>
      </c>
      <c r="H1333" s="43" t="s">
        <v>121</v>
      </c>
      <c r="I1333" s="37" t="s">
        <v>67</v>
      </c>
      <c r="J1333" t="s">
        <v>4947</v>
      </c>
      <c r="K1333" t="s">
        <v>40</v>
      </c>
      <c r="L1333" s="70" t="s">
        <v>21</v>
      </c>
      <c r="M1333" s="70" t="s">
        <v>3963</v>
      </c>
      <c r="N1333" s="37" t="s">
        <v>67</v>
      </c>
      <c r="O1333" s="37" t="s">
        <v>67</v>
      </c>
      <c r="P1333" s="37" t="s">
        <v>3757</v>
      </c>
      <c r="Q1333" s="75" t="s">
        <v>1656</v>
      </c>
      <c r="R1333" t="s">
        <v>207</v>
      </c>
      <c r="S1333" s="38">
        <v>46365</v>
      </c>
      <c r="T1333">
        <v>1</v>
      </c>
      <c r="U1333">
        <v>0</v>
      </c>
      <c r="V1333" s="43">
        <f>SUMIF(ResumenCotizacion!$C:$C,E1333,ResumenCotizacion!$P:$P)</f>
        <v>0</v>
      </c>
      <c r="W1333" s="68">
        <f>IF(H1333="USD",S1333*SolCotizacion!$J$18,S1333)</f>
        <v>181912613.84999999</v>
      </c>
      <c r="X1333" s="3">
        <f>ROUND(W1333/(1-VLOOKUP("Total porcentaje:",ResumenCotizacion!$F:$H,3,0)),2)</f>
        <v>197731102.00999999</v>
      </c>
      <c r="Y1333" s="3">
        <f t="shared" si="83"/>
        <v>0</v>
      </c>
    </row>
    <row r="1334" spans="1:25" ht="14.25" x14ac:dyDescent="0.2">
      <c r="A1334" s="18" t="str">
        <f t="shared" si="80"/>
        <v>Catalogo principalOPEN VALUE - CSP GOBIERNOF52-02280</v>
      </c>
      <c r="B1334" s="18" t="str">
        <f t="shared" si="81"/>
        <v>F52-02280OPEN VALUE - CSP GOBIERNO</v>
      </c>
      <c r="C1334" s="18"/>
      <c r="D1334" t="s">
        <v>122</v>
      </c>
      <c r="E1334" t="s">
        <v>1657</v>
      </c>
      <c r="F1334" t="s">
        <v>2769</v>
      </c>
      <c r="G1334" s="18" t="str">
        <f t="shared" si="82"/>
        <v>Catalogo principal</v>
      </c>
      <c r="H1334" s="43" t="s">
        <v>121</v>
      </c>
      <c r="I1334" s="37" t="s">
        <v>67</v>
      </c>
      <c r="J1334" t="s">
        <v>4948</v>
      </c>
      <c r="K1334" t="s">
        <v>40</v>
      </c>
      <c r="L1334" s="70" t="s">
        <v>21</v>
      </c>
      <c r="M1334" s="70" t="s">
        <v>3963</v>
      </c>
      <c r="N1334" s="37" t="s">
        <v>67</v>
      </c>
      <c r="O1334" s="37" t="s">
        <v>67</v>
      </c>
      <c r="P1334" s="37" t="s">
        <v>3757</v>
      </c>
      <c r="Q1334" s="75" t="s">
        <v>1657</v>
      </c>
      <c r="R1334" t="s">
        <v>207</v>
      </c>
      <c r="S1334" s="38">
        <v>37902</v>
      </c>
      <c r="T1334">
        <v>1</v>
      </c>
      <c r="U1334">
        <v>0</v>
      </c>
      <c r="V1334" s="43">
        <f>SUMIF(ResumenCotizacion!$C:$C,E1334,ResumenCotizacion!$P:$P)</f>
        <v>0</v>
      </c>
      <c r="W1334" s="68">
        <f>IF(H1334="USD",S1334*SolCotizacion!$J$18,S1334)</f>
        <v>148708117.97999999</v>
      </c>
      <c r="X1334" s="3">
        <f>ROUND(W1334/(1-VLOOKUP("Total porcentaje:",ResumenCotizacion!$F:$H,3,0)),2)</f>
        <v>161639258.66999999</v>
      </c>
      <c r="Y1334" s="3">
        <f t="shared" si="83"/>
        <v>0</v>
      </c>
    </row>
    <row r="1335" spans="1:25" ht="14.25" x14ac:dyDescent="0.2">
      <c r="A1335" s="18" t="str">
        <f t="shared" si="80"/>
        <v>Catalogo principalOPEN VALUE - CSP GOBIERNOFTH-00005</v>
      </c>
      <c r="B1335" s="18" t="str">
        <f t="shared" si="81"/>
        <v>FTH-00005OPEN VALUE - CSP GOBIERNO</v>
      </c>
      <c r="C1335" s="18"/>
      <c r="D1335" t="s">
        <v>122</v>
      </c>
      <c r="E1335" t="s">
        <v>1658</v>
      </c>
      <c r="F1335" t="s">
        <v>2769</v>
      </c>
      <c r="G1335" s="18" t="str">
        <f t="shared" si="82"/>
        <v>Catalogo principal</v>
      </c>
      <c r="H1335" s="43" t="s">
        <v>121</v>
      </c>
      <c r="I1335" s="37" t="s">
        <v>67</v>
      </c>
      <c r="J1335" t="s">
        <v>4949</v>
      </c>
      <c r="K1335" t="s">
        <v>40</v>
      </c>
      <c r="L1335" s="70" t="s">
        <v>21</v>
      </c>
      <c r="M1335" s="70" t="s">
        <v>3966</v>
      </c>
      <c r="N1335" s="37" t="s">
        <v>67</v>
      </c>
      <c r="O1335" s="37" t="s">
        <v>67</v>
      </c>
      <c r="P1335" s="37" t="s">
        <v>3757</v>
      </c>
      <c r="Q1335" s="75" t="s">
        <v>1658</v>
      </c>
      <c r="R1335" t="s">
        <v>3691</v>
      </c>
      <c r="S1335" s="38">
        <v>5</v>
      </c>
      <c r="T1335">
        <v>1</v>
      </c>
      <c r="U1335">
        <v>0</v>
      </c>
      <c r="V1335" s="43">
        <f>SUMIF(ResumenCotizacion!$C:$C,E1335,ResumenCotizacion!$P:$P)</f>
        <v>0</v>
      </c>
      <c r="W1335" s="68">
        <f>IF(H1335="USD",S1335*SolCotizacion!$J$18,S1335)</f>
        <v>19617.449999999997</v>
      </c>
      <c r="X1335" s="3">
        <f>ROUND(W1335/(1-VLOOKUP("Total porcentaje:",ResumenCotizacion!$F:$H,3,0)),2)</f>
        <v>21323.32</v>
      </c>
      <c r="Y1335" s="3">
        <f t="shared" si="83"/>
        <v>0</v>
      </c>
    </row>
    <row r="1336" spans="1:25" ht="14.25" x14ac:dyDescent="0.2">
      <c r="A1336" s="18" t="str">
        <f t="shared" si="80"/>
        <v>Catalogo principalOPEN VALUE - CSP GOBIERNOG3S-00463</v>
      </c>
      <c r="B1336" s="18" t="str">
        <f t="shared" si="81"/>
        <v>G3S-00463OPEN VALUE - CSP GOBIERNO</v>
      </c>
      <c r="C1336" s="18"/>
      <c r="D1336" t="s">
        <v>122</v>
      </c>
      <c r="E1336" t="s">
        <v>1659</v>
      </c>
      <c r="F1336" t="s">
        <v>2769</v>
      </c>
      <c r="G1336" s="18" t="str">
        <f t="shared" si="82"/>
        <v>Catalogo principal</v>
      </c>
      <c r="H1336" s="43" t="s">
        <v>121</v>
      </c>
      <c r="I1336" s="37" t="s">
        <v>67</v>
      </c>
      <c r="J1336" t="s">
        <v>4950</v>
      </c>
      <c r="K1336" t="s">
        <v>40</v>
      </c>
      <c r="L1336" s="70" t="s">
        <v>21</v>
      </c>
      <c r="M1336" s="70" t="s">
        <v>3946</v>
      </c>
      <c r="N1336" s="37" t="s">
        <v>67</v>
      </c>
      <c r="O1336" s="37" t="s">
        <v>67</v>
      </c>
      <c r="P1336" s="37" t="s">
        <v>3757</v>
      </c>
      <c r="Q1336" s="75" t="s">
        <v>1659</v>
      </c>
      <c r="R1336" t="s">
        <v>207</v>
      </c>
      <c r="S1336" s="38">
        <v>969</v>
      </c>
      <c r="T1336">
        <v>1</v>
      </c>
      <c r="U1336">
        <v>0</v>
      </c>
      <c r="V1336" s="43">
        <f>SUMIF(ResumenCotizacion!$C:$C,E1336,ResumenCotizacion!$P:$P)</f>
        <v>0</v>
      </c>
      <c r="W1336" s="68">
        <f>IF(H1336="USD",S1336*SolCotizacion!$J$18,S1336)</f>
        <v>3801861.8099999996</v>
      </c>
      <c r="X1336" s="3">
        <f>ROUND(W1336/(1-VLOOKUP("Total porcentaje:",ResumenCotizacion!$F:$H,3,0)),2)</f>
        <v>4132458.49</v>
      </c>
      <c r="Y1336" s="3">
        <f t="shared" si="83"/>
        <v>0</v>
      </c>
    </row>
    <row r="1337" spans="1:25" ht="14.25" x14ac:dyDescent="0.2">
      <c r="A1337" s="18" t="str">
        <f t="shared" si="80"/>
        <v>Catalogo principalOPEN VALUE - CSP GOBIERNOG3S-00464</v>
      </c>
      <c r="B1337" s="18" t="str">
        <f t="shared" si="81"/>
        <v>G3S-00464OPEN VALUE - CSP GOBIERNO</v>
      </c>
      <c r="C1337" s="18"/>
      <c r="D1337" t="s">
        <v>122</v>
      </c>
      <c r="E1337" t="s">
        <v>1660</v>
      </c>
      <c r="F1337" t="s">
        <v>2769</v>
      </c>
      <c r="G1337" s="18" t="str">
        <f t="shared" si="82"/>
        <v>Catalogo principal</v>
      </c>
      <c r="H1337" s="43" t="s">
        <v>121</v>
      </c>
      <c r="I1337" s="37" t="s">
        <v>67</v>
      </c>
      <c r="J1337" t="s">
        <v>4951</v>
      </c>
      <c r="K1337" t="s">
        <v>40</v>
      </c>
      <c r="L1337" s="70" t="s">
        <v>21</v>
      </c>
      <c r="M1337" s="70" t="s">
        <v>3948</v>
      </c>
      <c r="N1337" s="37" t="s">
        <v>67</v>
      </c>
      <c r="O1337" s="37" t="s">
        <v>67</v>
      </c>
      <c r="P1337" s="37" t="s">
        <v>3757</v>
      </c>
      <c r="Q1337" s="75" t="s">
        <v>1660</v>
      </c>
      <c r="R1337" t="s">
        <v>207</v>
      </c>
      <c r="S1337" s="38">
        <v>417</v>
      </c>
      <c r="T1337">
        <v>1</v>
      </c>
      <c r="U1337">
        <v>0</v>
      </c>
      <c r="V1337" s="43">
        <f>SUMIF(ResumenCotizacion!$C:$C,E1337,ResumenCotizacion!$P:$P)</f>
        <v>0</v>
      </c>
      <c r="W1337" s="68">
        <f>IF(H1337="USD",S1337*SolCotizacion!$J$18,S1337)</f>
        <v>1636095.3299999998</v>
      </c>
      <c r="X1337" s="3">
        <f>ROUND(W1337/(1-VLOOKUP("Total porcentaje:",ResumenCotizacion!$F:$H,3,0)),2)</f>
        <v>1778364.49</v>
      </c>
      <c r="Y1337" s="3">
        <f t="shared" si="83"/>
        <v>0</v>
      </c>
    </row>
    <row r="1338" spans="1:25" ht="14.25" x14ac:dyDescent="0.2">
      <c r="A1338" s="18" t="str">
        <f t="shared" si="80"/>
        <v>Catalogo principalOPEN VALUE - CSP GOBIERNOGMY-00006</v>
      </c>
      <c r="B1338" s="18" t="str">
        <f t="shared" si="81"/>
        <v>GMY-00006OPEN VALUE - CSP GOBIERNO</v>
      </c>
      <c r="C1338" s="18"/>
      <c r="D1338" t="s">
        <v>122</v>
      </c>
      <c r="E1338" t="s">
        <v>1661</v>
      </c>
      <c r="F1338" t="s">
        <v>2769</v>
      </c>
      <c r="G1338" s="18" t="str">
        <f t="shared" si="82"/>
        <v>Catalogo principal</v>
      </c>
      <c r="H1338" s="43" t="s">
        <v>121</v>
      </c>
      <c r="I1338" s="37" t="s">
        <v>67</v>
      </c>
      <c r="J1338" t="s">
        <v>4952</v>
      </c>
      <c r="K1338" t="s">
        <v>40</v>
      </c>
      <c r="L1338" s="70" t="s">
        <v>21</v>
      </c>
      <c r="M1338" s="70" t="s">
        <v>3966</v>
      </c>
      <c r="N1338" s="37" t="s">
        <v>67</v>
      </c>
      <c r="O1338" s="37" t="s">
        <v>67</v>
      </c>
      <c r="P1338" s="37" t="s">
        <v>3757</v>
      </c>
      <c r="Q1338" s="75" t="s">
        <v>1661</v>
      </c>
      <c r="R1338" t="s">
        <v>3691</v>
      </c>
      <c r="S1338" s="38">
        <v>95</v>
      </c>
      <c r="T1338">
        <v>1</v>
      </c>
      <c r="U1338">
        <v>0</v>
      </c>
      <c r="V1338" s="43">
        <f>SUMIF(ResumenCotizacion!$C:$C,E1338,ResumenCotizacion!$P:$P)</f>
        <v>0</v>
      </c>
      <c r="W1338" s="68">
        <f>IF(H1338="USD",S1338*SolCotizacion!$J$18,S1338)</f>
        <v>372731.55</v>
      </c>
      <c r="X1338" s="3">
        <f>ROUND(W1338/(1-VLOOKUP("Total porcentaje:",ResumenCotizacion!$F:$H,3,0)),2)</f>
        <v>405142.99</v>
      </c>
      <c r="Y1338" s="3">
        <f t="shared" si="83"/>
        <v>0</v>
      </c>
    </row>
    <row r="1339" spans="1:25" ht="14.25" x14ac:dyDescent="0.2">
      <c r="A1339" s="18" t="str">
        <f t="shared" si="80"/>
        <v>Catalogo principalOPEN VALUE - CSP GOBIERNOGN9-00005</v>
      </c>
      <c r="B1339" s="18" t="str">
        <f t="shared" si="81"/>
        <v>GN9-00005OPEN VALUE - CSP GOBIERNO</v>
      </c>
      <c r="C1339" s="18"/>
      <c r="D1339" t="s">
        <v>122</v>
      </c>
      <c r="E1339" t="s">
        <v>1662</v>
      </c>
      <c r="F1339" t="s">
        <v>2769</v>
      </c>
      <c r="G1339" s="18" t="str">
        <f t="shared" si="82"/>
        <v>Catalogo principal</v>
      </c>
      <c r="H1339" s="43" t="s">
        <v>121</v>
      </c>
      <c r="I1339" s="37" t="s">
        <v>67</v>
      </c>
      <c r="J1339" t="s">
        <v>4953</v>
      </c>
      <c r="K1339" t="s">
        <v>40</v>
      </c>
      <c r="L1339" s="70" t="s">
        <v>21</v>
      </c>
      <c r="M1339" s="70" t="s">
        <v>3966</v>
      </c>
      <c r="N1339" s="37" t="s">
        <v>67</v>
      </c>
      <c r="O1339" s="37" t="s">
        <v>67</v>
      </c>
      <c r="P1339" s="37" t="s">
        <v>3757</v>
      </c>
      <c r="Q1339" s="75" t="s">
        <v>1662</v>
      </c>
      <c r="R1339" t="s">
        <v>3691</v>
      </c>
      <c r="S1339" s="38">
        <v>6</v>
      </c>
      <c r="T1339">
        <v>1</v>
      </c>
      <c r="U1339">
        <v>0</v>
      </c>
      <c r="V1339" s="43">
        <f>SUMIF(ResumenCotizacion!$C:$C,E1339,ResumenCotizacion!$P:$P)</f>
        <v>0</v>
      </c>
      <c r="W1339" s="68">
        <f>IF(H1339="USD",S1339*SolCotizacion!$J$18,S1339)</f>
        <v>23540.94</v>
      </c>
      <c r="X1339" s="3">
        <f>ROUND(W1339/(1-VLOOKUP("Total porcentaje:",ResumenCotizacion!$F:$H,3,0)),2)</f>
        <v>25587.98</v>
      </c>
      <c r="Y1339" s="3">
        <f t="shared" si="83"/>
        <v>0</v>
      </c>
    </row>
    <row r="1340" spans="1:25" ht="14.25" x14ac:dyDescent="0.2">
      <c r="A1340" s="18" t="str">
        <f t="shared" si="80"/>
        <v>Catalogo principalOPEN VALUE - CSP GOBIERNOGNT-00006</v>
      </c>
      <c r="B1340" s="18" t="str">
        <f t="shared" si="81"/>
        <v>GNT-00006OPEN VALUE - CSP GOBIERNO</v>
      </c>
      <c r="C1340" s="18"/>
      <c r="D1340" t="s">
        <v>122</v>
      </c>
      <c r="E1340" t="s">
        <v>1663</v>
      </c>
      <c r="F1340" t="s">
        <v>2769</v>
      </c>
      <c r="G1340" s="18" t="str">
        <f t="shared" si="82"/>
        <v>Catalogo principal</v>
      </c>
      <c r="H1340" s="43" t="s">
        <v>121</v>
      </c>
      <c r="I1340" s="37" t="s">
        <v>67</v>
      </c>
      <c r="J1340" t="s">
        <v>4954</v>
      </c>
      <c r="K1340" t="s">
        <v>40</v>
      </c>
      <c r="L1340" s="70" t="s">
        <v>21</v>
      </c>
      <c r="M1340" s="70" t="s">
        <v>3966</v>
      </c>
      <c r="N1340" s="37" t="s">
        <v>67</v>
      </c>
      <c r="O1340" s="37" t="s">
        <v>67</v>
      </c>
      <c r="P1340" s="37" t="s">
        <v>3757</v>
      </c>
      <c r="Q1340" s="75" t="s">
        <v>1663</v>
      </c>
      <c r="R1340" t="s">
        <v>3691</v>
      </c>
      <c r="S1340" s="38">
        <v>95</v>
      </c>
      <c r="T1340">
        <v>1</v>
      </c>
      <c r="U1340">
        <v>0</v>
      </c>
      <c r="V1340" s="43">
        <f>SUMIF(ResumenCotizacion!$C:$C,E1340,ResumenCotizacion!$P:$P)</f>
        <v>0</v>
      </c>
      <c r="W1340" s="68">
        <f>IF(H1340="USD",S1340*SolCotizacion!$J$18,S1340)</f>
        <v>372731.55</v>
      </c>
      <c r="X1340" s="3">
        <f>ROUND(W1340/(1-VLOOKUP("Total porcentaje:",ResumenCotizacion!$F:$H,3,0)),2)</f>
        <v>405142.99</v>
      </c>
      <c r="Y1340" s="3">
        <f t="shared" si="83"/>
        <v>0</v>
      </c>
    </row>
    <row r="1341" spans="1:25" ht="14.25" x14ac:dyDescent="0.2">
      <c r="A1341" s="18" t="str">
        <f t="shared" si="80"/>
        <v>Catalogo principalOPEN VALUE - CSP GOBIERNOGR5-00005</v>
      </c>
      <c r="B1341" s="18" t="str">
        <f t="shared" si="81"/>
        <v>GR5-00005OPEN VALUE - CSP GOBIERNO</v>
      </c>
      <c r="C1341" s="18"/>
      <c r="D1341" t="s">
        <v>122</v>
      </c>
      <c r="E1341" t="s">
        <v>1664</v>
      </c>
      <c r="F1341" t="s">
        <v>2769</v>
      </c>
      <c r="G1341" s="18" t="str">
        <f t="shared" si="82"/>
        <v>Catalogo principal</v>
      </c>
      <c r="H1341" s="43" t="s">
        <v>121</v>
      </c>
      <c r="I1341" s="37" t="s">
        <v>67</v>
      </c>
      <c r="J1341" t="s">
        <v>3808</v>
      </c>
      <c r="K1341" t="s">
        <v>40</v>
      </c>
      <c r="L1341" s="70" t="s">
        <v>21</v>
      </c>
      <c r="M1341" s="70" t="s">
        <v>28</v>
      </c>
      <c r="N1341" s="37" t="s">
        <v>67</v>
      </c>
      <c r="O1341" s="37" t="s">
        <v>67</v>
      </c>
      <c r="P1341" s="37" t="s">
        <v>3757</v>
      </c>
      <c r="Q1341" s="75" t="s">
        <v>1664</v>
      </c>
      <c r="R1341" t="s">
        <v>3691</v>
      </c>
      <c r="S1341" s="38">
        <v>2.7</v>
      </c>
      <c r="T1341">
        <v>1</v>
      </c>
      <c r="U1341">
        <v>0</v>
      </c>
      <c r="V1341" s="43">
        <f>SUMIF(ResumenCotizacion!$C:$C,E1341,ResumenCotizacion!$P:$P)</f>
        <v>0</v>
      </c>
      <c r="W1341" s="68">
        <f>IF(H1341="USD",S1341*SolCotizacion!$J$18,S1341)</f>
        <v>10593.423000000001</v>
      </c>
      <c r="X1341" s="3">
        <f>ROUND(W1341/(1-VLOOKUP("Total porcentaje:",ResumenCotizacion!$F:$H,3,0)),2)</f>
        <v>11514.59</v>
      </c>
      <c r="Y1341" s="3">
        <f t="shared" si="83"/>
        <v>0</v>
      </c>
    </row>
    <row r="1342" spans="1:25" ht="14.25" x14ac:dyDescent="0.2">
      <c r="A1342" s="18" t="str">
        <f t="shared" si="80"/>
        <v>Catalogo principalOPEN VALUE - CSP GOBIERNOGS7-00005</v>
      </c>
      <c r="B1342" s="18" t="str">
        <f t="shared" si="81"/>
        <v>GS7-00005OPEN VALUE - CSP GOBIERNO</v>
      </c>
      <c r="C1342" s="18"/>
      <c r="D1342" t="s">
        <v>122</v>
      </c>
      <c r="E1342" t="s">
        <v>1665</v>
      </c>
      <c r="F1342" t="s">
        <v>2769</v>
      </c>
      <c r="G1342" s="18" t="str">
        <f t="shared" si="82"/>
        <v>Catalogo principal</v>
      </c>
      <c r="H1342" s="43" t="s">
        <v>121</v>
      </c>
      <c r="I1342" s="37" t="s">
        <v>67</v>
      </c>
      <c r="J1342" t="s">
        <v>4955</v>
      </c>
      <c r="K1342" t="s">
        <v>40</v>
      </c>
      <c r="L1342" s="70" t="s">
        <v>21</v>
      </c>
      <c r="M1342" s="70" t="s">
        <v>3966</v>
      </c>
      <c r="N1342" s="37" t="s">
        <v>67</v>
      </c>
      <c r="O1342" s="37" t="s">
        <v>67</v>
      </c>
      <c r="P1342" s="37" t="s">
        <v>3757</v>
      </c>
      <c r="Q1342" s="75" t="s">
        <v>1665</v>
      </c>
      <c r="R1342" t="s">
        <v>3691</v>
      </c>
      <c r="S1342" s="38">
        <v>10.6</v>
      </c>
      <c r="T1342">
        <v>1</v>
      </c>
      <c r="U1342">
        <v>0</v>
      </c>
      <c r="V1342" s="43">
        <f>SUMIF(ResumenCotizacion!$C:$C,E1342,ResumenCotizacion!$P:$P)</f>
        <v>0</v>
      </c>
      <c r="W1342" s="68">
        <f>IF(H1342="USD",S1342*SolCotizacion!$J$18,S1342)</f>
        <v>41588.993999999999</v>
      </c>
      <c r="X1342" s="3">
        <f>ROUND(W1342/(1-VLOOKUP("Total porcentaje:",ResumenCotizacion!$F:$H,3,0)),2)</f>
        <v>45205.43</v>
      </c>
      <c r="Y1342" s="3">
        <f t="shared" si="83"/>
        <v>0</v>
      </c>
    </row>
    <row r="1343" spans="1:25" ht="14.25" x14ac:dyDescent="0.2">
      <c r="A1343" s="18" t="str">
        <f t="shared" si="80"/>
        <v>Catalogo principalOPEN VALUE - CSP GOBIERNOH21-02676</v>
      </c>
      <c r="B1343" s="18" t="str">
        <f t="shared" si="81"/>
        <v>H21-02676OPEN VALUE - CSP GOBIERNO</v>
      </c>
      <c r="C1343" s="18"/>
      <c r="D1343" t="s">
        <v>122</v>
      </c>
      <c r="E1343" t="s">
        <v>1666</v>
      </c>
      <c r="F1343" t="s">
        <v>2769</v>
      </c>
      <c r="G1343" s="18" t="str">
        <f t="shared" si="82"/>
        <v>Catalogo principal</v>
      </c>
      <c r="H1343" s="43" t="s">
        <v>121</v>
      </c>
      <c r="I1343" s="37" t="s">
        <v>67</v>
      </c>
      <c r="J1343" t="s">
        <v>4956</v>
      </c>
      <c r="K1343" t="s">
        <v>40</v>
      </c>
      <c r="L1343" s="70" t="s">
        <v>21</v>
      </c>
      <c r="M1343" s="70" t="s">
        <v>3946</v>
      </c>
      <c r="N1343" s="37" t="s">
        <v>67</v>
      </c>
      <c r="O1343" s="37" t="s">
        <v>67</v>
      </c>
      <c r="P1343" s="37" t="s">
        <v>3757</v>
      </c>
      <c r="Q1343" s="75" t="s">
        <v>1666</v>
      </c>
      <c r="R1343" t="s">
        <v>207</v>
      </c>
      <c r="S1343" s="38">
        <v>390</v>
      </c>
      <c r="T1343">
        <v>1</v>
      </c>
      <c r="U1343">
        <v>0</v>
      </c>
      <c r="V1343" s="43">
        <f>SUMIF(ResumenCotizacion!$C:$C,E1343,ResumenCotizacion!$P:$P)</f>
        <v>0</v>
      </c>
      <c r="W1343" s="68">
        <f>IF(H1343="USD",S1343*SolCotizacion!$J$18,S1343)</f>
        <v>1530161.0999999999</v>
      </c>
      <c r="X1343" s="3">
        <f>ROUND(W1343/(1-VLOOKUP("Total porcentaje:",ResumenCotizacion!$F:$H,3,0)),2)</f>
        <v>1663218.59</v>
      </c>
      <c r="Y1343" s="3">
        <f t="shared" si="83"/>
        <v>0</v>
      </c>
    </row>
    <row r="1344" spans="1:25" ht="14.25" x14ac:dyDescent="0.2">
      <c r="A1344" s="18" t="str">
        <f t="shared" si="80"/>
        <v>Catalogo principalOPEN VALUE - CSP GOBIERNOH21-02677</v>
      </c>
      <c r="B1344" s="18" t="str">
        <f t="shared" si="81"/>
        <v>H21-02677OPEN VALUE - CSP GOBIERNO</v>
      </c>
      <c r="C1344" s="18"/>
      <c r="D1344" t="s">
        <v>122</v>
      </c>
      <c r="E1344" t="s">
        <v>1667</v>
      </c>
      <c r="F1344" t="s">
        <v>2769</v>
      </c>
      <c r="G1344" s="18" t="str">
        <f t="shared" si="82"/>
        <v>Catalogo principal</v>
      </c>
      <c r="H1344" s="43" t="s">
        <v>121</v>
      </c>
      <c r="I1344" s="37" t="s">
        <v>67</v>
      </c>
      <c r="J1344" t="s">
        <v>4957</v>
      </c>
      <c r="K1344" t="s">
        <v>40</v>
      </c>
      <c r="L1344" s="70" t="s">
        <v>21</v>
      </c>
      <c r="M1344" s="70" t="s">
        <v>3946</v>
      </c>
      <c r="N1344" s="37" t="s">
        <v>67</v>
      </c>
      <c r="O1344" s="37" t="s">
        <v>67</v>
      </c>
      <c r="P1344" s="37" t="s">
        <v>3757</v>
      </c>
      <c r="Q1344" s="75" t="s">
        <v>1667</v>
      </c>
      <c r="R1344" t="s">
        <v>207</v>
      </c>
      <c r="S1344" s="38">
        <v>507</v>
      </c>
      <c r="T1344">
        <v>1</v>
      </c>
      <c r="U1344">
        <v>0</v>
      </c>
      <c r="V1344" s="43">
        <f>SUMIF(ResumenCotizacion!$C:$C,E1344,ResumenCotizacion!$P:$P)</f>
        <v>0</v>
      </c>
      <c r="W1344" s="68">
        <f>IF(H1344="USD",S1344*SolCotizacion!$J$18,S1344)</f>
        <v>1989209.43</v>
      </c>
      <c r="X1344" s="3">
        <f>ROUND(W1344/(1-VLOOKUP("Total porcentaje:",ResumenCotizacion!$F:$H,3,0)),2)</f>
        <v>2162184.16</v>
      </c>
      <c r="Y1344" s="3">
        <f t="shared" si="83"/>
        <v>0</v>
      </c>
    </row>
    <row r="1345" spans="1:25" ht="14.25" x14ac:dyDescent="0.2">
      <c r="A1345" s="18" t="str">
        <f t="shared" si="80"/>
        <v>Catalogo principalOPEN VALUE - CSP GOBIERNOH21-02686</v>
      </c>
      <c r="B1345" s="18" t="str">
        <f t="shared" si="81"/>
        <v>H21-02686OPEN VALUE - CSP GOBIERNO</v>
      </c>
      <c r="C1345" s="18"/>
      <c r="D1345" t="s">
        <v>122</v>
      </c>
      <c r="E1345" t="s">
        <v>1668</v>
      </c>
      <c r="F1345" t="s">
        <v>2769</v>
      </c>
      <c r="G1345" s="18" t="str">
        <f t="shared" si="82"/>
        <v>Catalogo principal</v>
      </c>
      <c r="H1345" s="43" t="s">
        <v>121</v>
      </c>
      <c r="I1345" s="37" t="s">
        <v>67</v>
      </c>
      <c r="J1345" t="s">
        <v>4958</v>
      </c>
      <c r="K1345" t="s">
        <v>40</v>
      </c>
      <c r="L1345" s="70" t="s">
        <v>21</v>
      </c>
      <c r="M1345" s="70" t="s">
        <v>3948</v>
      </c>
      <c r="N1345" s="37" t="s">
        <v>67</v>
      </c>
      <c r="O1345" s="37" t="s">
        <v>67</v>
      </c>
      <c r="P1345" s="37" t="s">
        <v>3757</v>
      </c>
      <c r="Q1345" s="75" t="s">
        <v>1668</v>
      </c>
      <c r="R1345" t="s">
        <v>207</v>
      </c>
      <c r="S1345" s="38">
        <v>168</v>
      </c>
      <c r="T1345">
        <v>1</v>
      </c>
      <c r="U1345">
        <v>0</v>
      </c>
      <c r="V1345" s="43">
        <f>SUMIF(ResumenCotizacion!$C:$C,E1345,ResumenCotizacion!$P:$P)</f>
        <v>0</v>
      </c>
      <c r="W1345" s="68">
        <f>IF(H1345="USD",S1345*SolCotizacion!$J$18,S1345)</f>
        <v>659146.31999999995</v>
      </c>
      <c r="X1345" s="3">
        <f>ROUND(W1345/(1-VLOOKUP("Total porcentaje:",ResumenCotizacion!$F:$H,3,0)),2)</f>
        <v>716463.39</v>
      </c>
      <c r="Y1345" s="3">
        <f t="shared" si="83"/>
        <v>0</v>
      </c>
    </row>
    <row r="1346" spans="1:25" ht="14.25" x14ac:dyDescent="0.2">
      <c r="A1346" s="18" t="str">
        <f t="shared" si="80"/>
        <v>Catalogo principalOPEN VALUE - CSP GOBIERNOH21-02687</v>
      </c>
      <c r="B1346" s="18" t="str">
        <f t="shared" si="81"/>
        <v>H21-02687OPEN VALUE - CSP GOBIERNO</v>
      </c>
      <c r="C1346" s="18"/>
      <c r="D1346" t="s">
        <v>122</v>
      </c>
      <c r="E1346" t="s">
        <v>1669</v>
      </c>
      <c r="F1346" t="s">
        <v>2769</v>
      </c>
      <c r="G1346" s="18" t="str">
        <f t="shared" si="82"/>
        <v>Catalogo principal</v>
      </c>
      <c r="H1346" s="43" t="s">
        <v>121</v>
      </c>
      <c r="I1346" s="37" t="s">
        <v>67</v>
      </c>
      <c r="J1346" t="s">
        <v>4959</v>
      </c>
      <c r="K1346" t="s">
        <v>40</v>
      </c>
      <c r="L1346" s="70" t="s">
        <v>21</v>
      </c>
      <c r="M1346" s="70" t="s">
        <v>3948</v>
      </c>
      <c r="N1346" s="37" t="s">
        <v>67</v>
      </c>
      <c r="O1346" s="37" t="s">
        <v>67</v>
      </c>
      <c r="P1346" s="37" t="s">
        <v>3757</v>
      </c>
      <c r="Q1346" s="75" t="s">
        <v>1669</v>
      </c>
      <c r="R1346" t="s">
        <v>207</v>
      </c>
      <c r="S1346" s="38">
        <v>216</v>
      </c>
      <c r="T1346">
        <v>1</v>
      </c>
      <c r="U1346">
        <v>0</v>
      </c>
      <c r="V1346" s="43">
        <f>SUMIF(ResumenCotizacion!$C:$C,E1346,ResumenCotizacion!$P:$P)</f>
        <v>0</v>
      </c>
      <c r="W1346" s="68">
        <f>IF(H1346="USD",S1346*SolCotizacion!$J$18,S1346)</f>
        <v>847473.84</v>
      </c>
      <c r="X1346" s="3">
        <f>ROUND(W1346/(1-VLOOKUP("Total porcentaje:",ResumenCotizacion!$F:$H,3,0)),2)</f>
        <v>921167.22</v>
      </c>
      <c r="Y1346" s="3">
        <f t="shared" si="83"/>
        <v>0</v>
      </c>
    </row>
    <row r="1347" spans="1:25" ht="14.25" x14ac:dyDescent="0.2">
      <c r="A1347" s="18" t="str">
        <f t="shared" ref="A1347:A1410" si="84">D1347&amp;F1347&amp;E1347</f>
        <v>Catalogo principalOPEN VALUE - CSP GOBIERNOH22-01837</v>
      </c>
      <c r="B1347" s="18" t="str">
        <f t="shared" ref="B1347:B1410" si="85">E1347&amp;F1347</f>
        <v>H22-01837OPEN VALUE - CSP GOBIERNO</v>
      </c>
      <c r="C1347" s="18"/>
      <c r="D1347" t="s">
        <v>122</v>
      </c>
      <c r="E1347" t="s">
        <v>1670</v>
      </c>
      <c r="F1347" t="s">
        <v>2769</v>
      </c>
      <c r="G1347" s="18" t="str">
        <f t="shared" ref="G1347:G1410" si="86">D1347</f>
        <v>Catalogo principal</v>
      </c>
      <c r="H1347" s="43" t="s">
        <v>121</v>
      </c>
      <c r="I1347" s="37" t="s">
        <v>67</v>
      </c>
      <c r="J1347" t="s">
        <v>4960</v>
      </c>
      <c r="K1347" t="s">
        <v>40</v>
      </c>
      <c r="L1347" s="70" t="s">
        <v>21</v>
      </c>
      <c r="M1347" s="70" t="s">
        <v>3946</v>
      </c>
      <c r="N1347" s="37" t="s">
        <v>67</v>
      </c>
      <c r="O1347" s="37" t="s">
        <v>67</v>
      </c>
      <c r="P1347" s="37" t="s">
        <v>3757</v>
      </c>
      <c r="Q1347" s="75" t="s">
        <v>1670</v>
      </c>
      <c r="R1347" t="s">
        <v>207</v>
      </c>
      <c r="S1347" s="38">
        <v>13077</v>
      </c>
      <c r="T1347">
        <v>1</v>
      </c>
      <c r="U1347">
        <v>0</v>
      </c>
      <c r="V1347" s="43">
        <f>SUMIF(ResumenCotizacion!$C:$C,E1347,ResumenCotizacion!$P:$P)</f>
        <v>0</v>
      </c>
      <c r="W1347" s="68">
        <f>IF(H1347="USD",S1347*SolCotizacion!$J$18,S1347)</f>
        <v>51307478.729999997</v>
      </c>
      <c r="X1347" s="3">
        <f>ROUND(W1347/(1-VLOOKUP("Total porcentaje:",ResumenCotizacion!$F:$H,3,0)),2)</f>
        <v>55768998.619999997</v>
      </c>
      <c r="Y1347" s="3">
        <f t="shared" ref="Y1347:Y1410" si="87">V1347*X1347</f>
        <v>0</v>
      </c>
    </row>
    <row r="1348" spans="1:25" ht="14.25" x14ac:dyDescent="0.2">
      <c r="A1348" s="18" t="str">
        <f t="shared" si="84"/>
        <v>Catalogo principalOPEN VALUE - CSP GOBIERNOH22-01842</v>
      </c>
      <c r="B1348" s="18" t="str">
        <f t="shared" si="85"/>
        <v>H22-01842OPEN VALUE - CSP GOBIERNO</v>
      </c>
      <c r="C1348" s="18"/>
      <c r="D1348" t="s">
        <v>122</v>
      </c>
      <c r="E1348" t="s">
        <v>1671</v>
      </c>
      <c r="F1348" t="s">
        <v>2769</v>
      </c>
      <c r="G1348" s="18" t="str">
        <f t="shared" si="86"/>
        <v>Catalogo principal</v>
      </c>
      <c r="H1348" s="43" t="s">
        <v>121</v>
      </c>
      <c r="I1348" s="37" t="s">
        <v>67</v>
      </c>
      <c r="J1348" t="s">
        <v>4961</v>
      </c>
      <c r="K1348" t="s">
        <v>40</v>
      </c>
      <c r="L1348" s="70" t="s">
        <v>21</v>
      </c>
      <c r="M1348" s="70" t="s">
        <v>3948</v>
      </c>
      <c r="N1348" s="37" t="s">
        <v>67</v>
      </c>
      <c r="O1348" s="37" t="s">
        <v>67</v>
      </c>
      <c r="P1348" s="37" t="s">
        <v>3757</v>
      </c>
      <c r="Q1348" s="75" t="s">
        <v>1671</v>
      </c>
      <c r="R1348" t="s">
        <v>207</v>
      </c>
      <c r="S1348" s="38">
        <v>5607</v>
      </c>
      <c r="T1348">
        <v>1</v>
      </c>
      <c r="U1348">
        <v>0</v>
      </c>
      <c r="V1348" s="43">
        <f>SUMIF(ResumenCotizacion!$C:$C,E1348,ResumenCotizacion!$P:$P)</f>
        <v>0</v>
      </c>
      <c r="W1348" s="68">
        <f>IF(H1348="USD",S1348*SolCotizacion!$J$18,S1348)</f>
        <v>21999008.43</v>
      </c>
      <c r="X1348" s="3">
        <f>ROUND(W1348/(1-VLOOKUP("Total porcentaje:",ResumenCotizacion!$F:$H,3,0)),2)</f>
        <v>23911965.68</v>
      </c>
      <c r="Y1348" s="3">
        <f t="shared" si="87"/>
        <v>0</v>
      </c>
    </row>
    <row r="1349" spans="1:25" ht="14.25" x14ac:dyDescent="0.2">
      <c r="A1349" s="18" t="str">
        <f t="shared" si="84"/>
        <v>Catalogo principalOPEN VALUE - CSP GOBIERNOH30-02378</v>
      </c>
      <c r="B1349" s="18" t="str">
        <f t="shared" si="85"/>
        <v>H30-02378OPEN VALUE - CSP GOBIERNO</v>
      </c>
      <c r="C1349" s="18"/>
      <c r="D1349" t="s">
        <v>122</v>
      </c>
      <c r="E1349" t="s">
        <v>1672</v>
      </c>
      <c r="F1349" t="s">
        <v>2769</v>
      </c>
      <c r="G1349" s="18" t="str">
        <f t="shared" si="86"/>
        <v>Catalogo principal</v>
      </c>
      <c r="H1349" s="43" t="s">
        <v>121</v>
      </c>
      <c r="I1349" s="37" t="s">
        <v>67</v>
      </c>
      <c r="J1349" t="s">
        <v>4962</v>
      </c>
      <c r="K1349" t="s">
        <v>40</v>
      </c>
      <c r="L1349" s="70" t="s">
        <v>21</v>
      </c>
      <c r="M1349" s="70" t="s">
        <v>3946</v>
      </c>
      <c r="N1349" s="37" t="s">
        <v>67</v>
      </c>
      <c r="O1349" s="37" t="s">
        <v>67</v>
      </c>
      <c r="P1349" s="37" t="s">
        <v>3757</v>
      </c>
      <c r="Q1349" s="75" t="s">
        <v>1672</v>
      </c>
      <c r="R1349" t="s">
        <v>207</v>
      </c>
      <c r="S1349" s="38">
        <v>2313</v>
      </c>
      <c r="T1349">
        <v>1</v>
      </c>
      <c r="U1349">
        <v>0</v>
      </c>
      <c r="V1349" s="43">
        <f>SUMIF(ResumenCotizacion!$C:$C,E1349,ResumenCotizacion!$P:$P)</f>
        <v>0</v>
      </c>
      <c r="W1349" s="68">
        <f>IF(H1349="USD",S1349*SolCotizacion!$J$18,S1349)</f>
        <v>9075032.3699999992</v>
      </c>
      <c r="X1349" s="3">
        <f>ROUND(W1349/(1-VLOOKUP("Total porcentaje:",ResumenCotizacion!$F:$H,3,0)),2)</f>
        <v>9864165.6199999992</v>
      </c>
      <c r="Y1349" s="3">
        <f t="shared" si="87"/>
        <v>0</v>
      </c>
    </row>
    <row r="1350" spans="1:25" ht="14.25" x14ac:dyDescent="0.2">
      <c r="A1350" s="18" t="str">
        <f t="shared" si="84"/>
        <v>Catalogo principalOPEN VALUE - CSP GOBIERNOH30-02383</v>
      </c>
      <c r="B1350" s="18" t="str">
        <f t="shared" si="85"/>
        <v>H30-02383OPEN VALUE - CSP GOBIERNO</v>
      </c>
      <c r="C1350" s="18"/>
      <c r="D1350" t="s">
        <v>122</v>
      </c>
      <c r="E1350" t="s">
        <v>1673</v>
      </c>
      <c r="F1350" t="s">
        <v>2769</v>
      </c>
      <c r="G1350" s="18" t="str">
        <f t="shared" si="86"/>
        <v>Catalogo principal</v>
      </c>
      <c r="H1350" s="43" t="s">
        <v>121</v>
      </c>
      <c r="I1350" s="37" t="s">
        <v>67</v>
      </c>
      <c r="J1350" t="s">
        <v>4963</v>
      </c>
      <c r="K1350" t="s">
        <v>40</v>
      </c>
      <c r="L1350" s="70" t="s">
        <v>21</v>
      </c>
      <c r="M1350" s="70" t="s">
        <v>3963</v>
      </c>
      <c r="N1350" s="37" t="s">
        <v>67</v>
      </c>
      <c r="O1350" s="37" t="s">
        <v>67</v>
      </c>
      <c r="P1350" s="37" t="s">
        <v>3757</v>
      </c>
      <c r="Q1350" s="75" t="s">
        <v>1673</v>
      </c>
      <c r="R1350" t="s">
        <v>207</v>
      </c>
      <c r="S1350" s="38">
        <v>925</v>
      </c>
      <c r="T1350">
        <v>1</v>
      </c>
      <c r="U1350">
        <v>0</v>
      </c>
      <c r="V1350" s="43">
        <f>SUMIF(ResumenCotizacion!$C:$C,E1350,ResumenCotizacion!$P:$P)</f>
        <v>0</v>
      </c>
      <c r="W1350" s="68">
        <f>IF(H1350="USD",S1350*SolCotizacion!$J$18,S1350)</f>
        <v>3629228.25</v>
      </c>
      <c r="X1350" s="3">
        <f>ROUND(W1350/(1-VLOOKUP("Total porcentaje:",ResumenCotizacion!$F:$H,3,0)),2)</f>
        <v>3944813.32</v>
      </c>
      <c r="Y1350" s="3">
        <f t="shared" si="87"/>
        <v>0</v>
      </c>
    </row>
    <row r="1351" spans="1:25" ht="14.25" x14ac:dyDescent="0.2">
      <c r="A1351" s="18" t="str">
        <f t="shared" si="84"/>
        <v>Catalogo principalOPEN VALUE - CSP GOBIERNOH30-02388</v>
      </c>
      <c r="B1351" s="18" t="str">
        <f t="shared" si="85"/>
        <v>H30-02388OPEN VALUE - CSP GOBIERNO</v>
      </c>
      <c r="C1351" s="18"/>
      <c r="D1351" t="s">
        <v>122</v>
      </c>
      <c r="E1351" t="s">
        <v>1674</v>
      </c>
      <c r="F1351" t="s">
        <v>2769</v>
      </c>
      <c r="G1351" s="18" t="str">
        <f t="shared" si="86"/>
        <v>Catalogo principal</v>
      </c>
      <c r="H1351" s="43" t="s">
        <v>121</v>
      </c>
      <c r="I1351" s="37" t="s">
        <v>67</v>
      </c>
      <c r="J1351" t="s">
        <v>4964</v>
      </c>
      <c r="K1351" t="s">
        <v>40</v>
      </c>
      <c r="L1351" s="70" t="s">
        <v>21</v>
      </c>
      <c r="M1351" s="70" t="s">
        <v>3948</v>
      </c>
      <c r="N1351" s="37" t="s">
        <v>67</v>
      </c>
      <c r="O1351" s="37" t="s">
        <v>67</v>
      </c>
      <c r="P1351" s="37" t="s">
        <v>3757</v>
      </c>
      <c r="Q1351" s="75" t="s">
        <v>1674</v>
      </c>
      <c r="R1351" t="s">
        <v>207</v>
      </c>
      <c r="S1351" s="38">
        <v>1077</v>
      </c>
      <c r="T1351">
        <v>1</v>
      </c>
      <c r="U1351">
        <v>0</v>
      </c>
      <c r="V1351" s="43">
        <f>SUMIF(ResumenCotizacion!$C:$C,E1351,ResumenCotizacion!$P:$P)</f>
        <v>0</v>
      </c>
      <c r="W1351" s="68">
        <f>IF(H1351="USD",S1351*SolCotizacion!$J$18,S1351)</f>
        <v>4225598.7299999995</v>
      </c>
      <c r="X1351" s="3">
        <f>ROUND(W1351/(1-VLOOKUP("Total porcentaje:",ResumenCotizacion!$F:$H,3,0)),2)</f>
        <v>4593042.0999999996</v>
      </c>
      <c r="Y1351" s="3">
        <f t="shared" si="87"/>
        <v>0</v>
      </c>
    </row>
    <row r="1352" spans="1:25" ht="14.25" x14ac:dyDescent="0.2">
      <c r="A1352" s="18" t="str">
        <f t="shared" si="84"/>
        <v>Catalogo principalOPEN VALUE - CSP GOBIERNOHHP-00005</v>
      </c>
      <c r="B1352" s="18" t="str">
        <f t="shared" si="85"/>
        <v>HHP-00005OPEN VALUE - CSP GOBIERNO</v>
      </c>
      <c r="C1352" s="18"/>
      <c r="D1352" t="s">
        <v>122</v>
      </c>
      <c r="E1352" t="s">
        <v>1675</v>
      </c>
      <c r="F1352" t="s">
        <v>2769</v>
      </c>
      <c r="G1352" s="18" t="str">
        <f t="shared" si="86"/>
        <v>Catalogo principal</v>
      </c>
      <c r="H1352" s="43" t="s">
        <v>121</v>
      </c>
      <c r="I1352" s="37" t="s">
        <v>67</v>
      </c>
      <c r="J1352" t="s">
        <v>4965</v>
      </c>
      <c r="K1352" t="s">
        <v>40</v>
      </c>
      <c r="L1352" s="70" t="s">
        <v>21</v>
      </c>
      <c r="M1352" s="70" t="s">
        <v>3966</v>
      </c>
      <c r="N1352" s="37" t="s">
        <v>67</v>
      </c>
      <c r="O1352" s="37" t="s">
        <v>67</v>
      </c>
      <c r="P1352" s="37" t="s">
        <v>3757</v>
      </c>
      <c r="Q1352" s="75" t="s">
        <v>1675</v>
      </c>
      <c r="R1352" t="s">
        <v>3691</v>
      </c>
      <c r="S1352" s="38">
        <v>5.5</v>
      </c>
      <c r="T1352">
        <v>1</v>
      </c>
      <c r="U1352">
        <v>0</v>
      </c>
      <c r="V1352" s="43">
        <f>SUMIF(ResumenCotizacion!$C:$C,E1352,ResumenCotizacion!$P:$P)</f>
        <v>0</v>
      </c>
      <c r="W1352" s="68">
        <f>IF(H1352="USD",S1352*SolCotizacion!$J$18,S1352)</f>
        <v>21579.195</v>
      </c>
      <c r="X1352" s="3">
        <f>ROUND(W1352/(1-VLOOKUP("Total porcentaje:",ResumenCotizacion!$F:$H,3,0)),2)</f>
        <v>23455.65</v>
      </c>
      <c r="Y1352" s="3">
        <f t="shared" si="87"/>
        <v>0</v>
      </c>
    </row>
    <row r="1353" spans="1:25" ht="14.25" x14ac:dyDescent="0.2">
      <c r="A1353" s="18" t="str">
        <f t="shared" si="84"/>
        <v>Catalogo principalOPEN VALUE - CSP GOBIERNOHHS-00005</v>
      </c>
      <c r="B1353" s="18" t="str">
        <f t="shared" si="85"/>
        <v>HHS-00005OPEN VALUE - CSP GOBIERNO</v>
      </c>
      <c r="C1353" s="18"/>
      <c r="D1353" t="s">
        <v>122</v>
      </c>
      <c r="E1353" t="s">
        <v>1676</v>
      </c>
      <c r="F1353" t="s">
        <v>2769</v>
      </c>
      <c r="G1353" s="18" t="str">
        <f t="shared" si="86"/>
        <v>Catalogo principal</v>
      </c>
      <c r="H1353" s="43" t="s">
        <v>121</v>
      </c>
      <c r="I1353" s="37" t="s">
        <v>67</v>
      </c>
      <c r="J1353" t="s">
        <v>4966</v>
      </c>
      <c r="K1353" t="s">
        <v>40</v>
      </c>
      <c r="L1353" s="70" t="s">
        <v>21</v>
      </c>
      <c r="M1353" s="70" t="s">
        <v>3966</v>
      </c>
      <c r="N1353" s="37" t="s">
        <v>67</v>
      </c>
      <c r="O1353" s="37" t="s">
        <v>67</v>
      </c>
      <c r="P1353" s="37" t="s">
        <v>3757</v>
      </c>
      <c r="Q1353" s="75" t="s">
        <v>1676</v>
      </c>
      <c r="R1353" t="s">
        <v>3691</v>
      </c>
      <c r="S1353" s="38">
        <v>2.4</v>
      </c>
      <c r="T1353">
        <v>1</v>
      </c>
      <c r="U1353">
        <v>0</v>
      </c>
      <c r="V1353" s="43">
        <f>SUMIF(ResumenCotizacion!$C:$C,E1353,ResumenCotizacion!$P:$P)</f>
        <v>0</v>
      </c>
      <c r="W1353" s="68">
        <f>IF(H1353="USD",S1353*SolCotizacion!$J$18,S1353)</f>
        <v>9416.3759999999984</v>
      </c>
      <c r="X1353" s="3">
        <f>ROUND(W1353/(1-VLOOKUP("Total porcentaje:",ResumenCotizacion!$F:$H,3,0)),2)</f>
        <v>10235.19</v>
      </c>
      <c r="Y1353" s="3">
        <f t="shared" si="87"/>
        <v>0</v>
      </c>
    </row>
    <row r="1354" spans="1:25" ht="14.25" x14ac:dyDescent="0.2">
      <c r="A1354" s="18" t="str">
        <f t="shared" si="84"/>
        <v>Catalogo principalOPEN VALUE - CSP GOBIERNOHJA-00717</v>
      </c>
      <c r="B1354" s="18" t="str">
        <f t="shared" si="85"/>
        <v>HJA-00717OPEN VALUE - CSP GOBIERNO</v>
      </c>
      <c r="C1354" s="18"/>
      <c r="D1354" t="s">
        <v>122</v>
      </c>
      <c r="E1354" t="s">
        <v>1677</v>
      </c>
      <c r="F1354" t="s">
        <v>2769</v>
      </c>
      <c r="G1354" s="18" t="str">
        <f t="shared" si="86"/>
        <v>Catalogo principal</v>
      </c>
      <c r="H1354" s="43" t="s">
        <v>121</v>
      </c>
      <c r="I1354" s="37" t="s">
        <v>67</v>
      </c>
      <c r="J1354" t="s">
        <v>4967</v>
      </c>
      <c r="K1354" t="s">
        <v>40</v>
      </c>
      <c r="L1354" s="70" t="s">
        <v>21</v>
      </c>
      <c r="M1354" s="70" t="s">
        <v>3946</v>
      </c>
      <c r="N1354" s="37" t="s">
        <v>67</v>
      </c>
      <c r="O1354" s="37" t="s">
        <v>67</v>
      </c>
      <c r="P1354" s="37" t="s">
        <v>3757</v>
      </c>
      <c r="Q1354" s="75" t="s">
        <v>1677</v>
      </c>
      <c r="R1354" t="s">
        <v>207</v>
      </c>
      <c r="S1354" s="38">
        <v>2811</v>
      </c>
      <c r="T1354">
        <v>1</v>
      </c>
      <c r="U1354">
        <v>0</v>
      </c>
      <c r="V1354" s="43">
        <f>SUMIF(ResumenCotizacion!$C:$C,E1354,ResumenCotizacion!$P:$P)</f>
        <v>0</v>
      </c>
      <c r="W1354" s="68">
        <f>IF(H1354="USD",S1354*SolCotizacion!$J$18,S1354)</f>
        <v>11028930.389999999</v>
      </c>
      <c r="X1354" s="3">
        <f>ROUND(W1354/(1-VLOOKUP("Total porcentaje:",ResumenCotizacion!$F:$H,3,0)),2)</f>
        <v>11987967.82</v>
      </c>
      <c r="Y1354" s="3">
        <f t="shared" si="87"/>
        <v>0</v>
      </c>
    </row>
    <row r="1355" spans="1:25" ht="14.25" x14ac:dyDescent="0.2">
      <c r="A1355" s="18" t="str">
        <f t="shared" si="84"/>
        <v>Catalogo principalOPEN VALUE - CSP GOBIERNOHJA-00718</v>
      </c>
      <c r="B1355" s="18" t="str">
        <f t="shared" si="85"/>
        <v>HJA-00718OPEN VALUE - CSP GOBIERNO</v>
      </c>
      <c r="C1355" s="18"/>
      <c r="D1355" t="s">
        <v>122</v>
      </c>
      <c r="E1355" t="s">
        <v>1678</v>
      </c>
      <c r="F1355" t="s">
        <v>2769</v>
      </c>
      <c r="G1355" s="18" t="str">
        <f t="shared" si="86"/>
        <v>Catalogo principal</v>
      </c>
      <c r="H1355" s="43" t="s">
        <v>121</v>
      </c>
      <c r="I1355" s="37" t="s">
        <v>67</v>
      </c>
      <c r="J1355" t="s">
        <v>4968</v>
      </c>
      <c r="K1355" t="s">
        <v>40</v>
      </c>
      <c r="L1355" s="70" t="s">
        <v>21</v>
      </c>
      <c r="M1355" s="70" t="s">
        <v>3948</v>
      </c>
      <c r="N1355" s="37" t="s">
        <v>67</v>
      </c>
      <c r="O1355" s="37" t="s">
        <v>67</v>
      </c>
      <c r="P1355" s="37" t="s">
        <v>3757</v>
      </c>
      <c r="Q1355" s="75" t="s">
        <v>1678</v>
      </c>
      <c r="R1355" t="s">
        <v>207</v>
      </c>
      <c r="S1355" s="38">
        <v>1206</v>
      </c>
      <c r="T1355">
        <v>1</v>
      </c>
      <c r="U1355">
        <v>0</v>
      </c>
      <c r="V1355" s="43">
        <f>SUMIF(ResumenCotizacion!$C:$C,E1355,ResumenCotizacion!$P:$P)</f>
        <v>0</v>
      </c>
      <c r="W1355" s="68">
        <f>IF(H1355="USD",S1355*SolCotizacion!$J$18,S1355)</f>
        <v>4731728.9399999995</v>
      </c>
      <c r="X1355" s="3">
        <f>ROUND(W1355/(1-VLOOKUP("Total porcentaje:",ResumenCotizacion!$F:$H,3,0)),2)</f>
        <v>5143183.63</v>
      </c>
      <c r="Y1355" s="3">
        <f t="shared" si="87"/>
        <v>0</v>
      </c>
    </row>
    <row r="1356" spans="1:25" ht="14.25" x14ac:dyDescent="0.2">
      <c r="A1356" s="18" t="str">
        <f t="shared" si="84"/>
        <v>Catalogo principalOPEN VALUE - CSP GOBIERNOHWV-00005</v>
      </c>
      <c r="B1356" s="18" t="str">
        <f t="shared" si="85"/>
        <v>HWV-00005OPEN VALUE - CSP GOBIERNO</v>
      </c>
      <c r="C1356" s="18"/>
      <c r="D1356" t="s">
        <v>122</v>
      </c>
      <c r="E1356" t="s">
        <v>1679</v>
      </c>
      <c r="F1356" t="s">
        <v>2769</v>
      </c>
      <c r="G1356" s="18" t="str">
        <f t="shared" si="86"/>
        <v>Catalogo principal</v>
      </c>
      <c r="H1356" s="43" t="s">
        <v>121</v>
      </c>
      <c r="I1356" s="37" t="s">
        <v>67</v>
      </c>
      <c r="J1356" t="s">
        <v>3809</v>
      </c>
      <c r="K1356" t="s">
        <v>40</v>
      </c>
      <c r="L1356" s="70" t="s">
        <v>21</v>
      </c>
      <c r="M1356" s="70" t="s">
        <v>28</v>
      </c>
      <c r="N1356" s="37" t="s">
        <v>67</v>
      </c>
      <c r="O1356" s="37" t="s">
        <v>67</v>
      </c>
      <c r="P1356" s="37" t="s">
        <v>3757</v>
      </c>
      <c r="Q1356" s="75" t="s">
        <v>1679</v>
      </c>
      <c r="R1356" t="s">
        <v>3691</v>
      </c>
      <c r="S1356" s="38">
        <v>5</v>
      </c>
      <c r="T1356">
        <v>1</v>
      </c>
      <c r="U1356">
        <v>0</v>
      </c>
      <c r="V1356" s="43">
        <f>SUMIF(ResumenCotizacion!$C:$C,E1356,ResumenCotizacion!$P:$P)</f>
        <v>0</v>
      </c>
      <c r="W1356" s="68">
        <f>IF(H1356="USD",S1356*SolCotizacion!$J$18,S1356)</f>
        <v>19617.449999999997</v>
      </c>
      <c r="X1356" s="3">
        <f>ROUND(W1356/(1-VLOOKUP("Total porcentaje:",ResumenCotizacion!$F:$H,3,0)),2)</f>
        <v>21323.32</v>
      </c>
      <c r="Y1356" s="3">
        <f t="shared" si="87"/>
        <v>0</v>
      </c>
    </row>
    <row r="1357" spans="1:25" ht="14.25" x14ac:dyDescent="0.2">
      <c r="A1357" s="18" t="str">
        <f t="shared" si="84"/>
        <v>Catalogo principalOPEN VALUE - CSP GOBIERNOJ5A-00202</v>
      </c>
      <c r="B1357" s="18" t="str">
        <f t="shared" si="85"/>
        <v>J5A-00202OPEN VALUE - CSP GOBIERNO</v>
      </c>
      <c r="C1357" s="18"/>
      <c r="D1357" t="s">
        <v>122</v>
      </c>
      <c r="E1357" t="s">
        <v>1680</v>
      </c>
      <c r="F1357" t="s">
        <v>2769</v>
      </c>
      <c r="G1357" s="18" t="str">
        <f t="shared" si="86"/>
        <v>Catalogo principal</v>
      </c>
      <c r="H1357" s="43" t="s">
        <v>121</v>
      </c>
      <c r="I1357" s="37" t="s">
        <v>67</v>
      </c>
      <c r="J1357" t="s">
        <v>4969</v>
      </c>
      <c r="K1357" t="s">
        <v>40</v>
      </c>
      <c r="L1357" s="70" t="s">
        <v>21</v>
      </c>
      <c r="M1357" s="70" t="s">
        <v>3946</v>
      </c>
      <c r="N1357" s="37" t="s">
        <v>67</v>
      </c>
      <c r="O1357" s="37" t="s">
        <v>67</v>
      </c>
      <c r="P1357" s="37" t="s">
        <v>3757</v>
      </c>
      <c r="Q1357" s="75" t="s">
        <v>1680</v>
      </c>
      <c r="R1357" t="s">
        <v>207</v>
      </c>
      <c r="S1357" s="38">
        <v>93</v>
      </c>
      <c r="T1357">
        <v>1</v>
      </c>
      <c r="U1357">
        <v>0</v>
      </c>
      <c r="V1357" s="43">
        <f>SUMIF(ResumenCotizacion!$C:$C,E1357,ResumenCotizacion!$P:$P)</f>
        <v>0</v>
      </c>
      <c r="W1357" s="68">
        <f>IF(H1357="USD",S1357*SolCotizacion!$J$18,S1357)</f>
        <v>364884.57</v>
      </c>
      <c r="X1357" s="3">
        <f>ROUND(W1357/(1-VLOOKUP("Total porcentaje:",ResumenCotizacion!$F:$H,3,0)),2)</f>
        <v>396613.66</v>
      </c>
      <c r="Y1357" s="3">
        <f t="shared" si="87"/>
        <v>0</v>
      </c>
    </row>
    <row r="1358" spans="1:25" ht="14.25" x14ac:dyDescent="0.2">
      <c r="A1358" s="18" t="str">
        <f t="shared" si="84"/>
        <v>Catalogo principalOPEN VALUE - CSP GOBIERNOJ5A-00204</v>
      </c>
      <c r="B1358" s="18" t="str">
        <f t="shared" si="85"/>
        <v>J5A-00204OPEN VALUE - CSP GOBIERNO</v>
      </c>
      <c r="C1358" s="18"/>
      <c r="D1358" t="s">
        <v>122</v>
      </c>
      <c r="E1358" t="s">
        <v>1681</v>
      </c>
      <c r="F1358" t="s">
        <v>2769</v>
      </c>
      <c r="G1358" s="18" t="str">
        <f t="shared" si="86"/>
        <v>Catalogo principal</v>
      </c>
      <c r="H1358" s="43" t="s">
        <v>121</v>
      </c>
      <c r="I1358" s="37" t="s">
        <v>67</v>
      </c>
      <c r="J1358" t="s">
        <v>4970</v>
      </c>
      <c r="K1358" t="s">
        <v>40</v>
      </c>
      <c r="L1358" s="70" t="s">
        <v>21</v>
      </c>
      <c r="M1358" s="70" t="s">
        <v>3948</v>
      </c>
      <c r="N1358" s="37" t="s">
        <v>67</v>
      </c>
      <c r="O1358" s="37" t="s">
        <v>67</v>
      </c>
      <c r="P1358" s="37" t="s">
        <v>3757</v>
      </c>
      <c r="Q1358" s="75" t="s">
        <v>1681</v>
      </c>
      <c r="R1358" t="s">
        <v>207</v>
      </c>
      <c r="S1358" s="38">
        <v>42</v>
      </c>
      <c r="T1358">
        <v>1</v>
      </c>
      <c r="U1358">
        <v>0</v>
      </c>
      <c r="V1358" s="43">
        <f>SUMIF(ResumenCotizacion!$C:$C,E1358,ResumenCotizacion!$P:$P)</f>
        <v>0</v>
      </c>
      <c r="W1358" s="68">
        <f>IF(H1358="USD",S1358*SolCotizacion!$J$18,S1358)</f>
        <v>164786.57999999999</v>
      </c>
      <c r="X1358" s="3">
        <f>ROUND(W1358/(1-VLOOKUP("Total porcentaje:",ResumenCotizacion!$F:$H,3,0)),2)</f>
        <v>179115.85</v>
      </c>
      <c r="Y1358" s="3">
        <f t="shared" si="87"/>
        <v>0</v>
      </c>
    </row>
    <row r="1359" spans="1:25" ht="14.25" x14ac:dyDescent="0.2">
      <c r="A1359" s="18" t="str">
        <f t="shared" si="84"/>
        <v>Catalogo principalOPEN VALUE - CSP GOBIERNOJ5A-00405</v>
      </c>
      <c r="B1359" s="18" t="str">
        <f t="shared" si="85"/>
        <v>J5A-00405OPEN VALUE - CSP GOBIERNO</v>
      </c>
      <c r="C1359" s="18"/>
      <c r="D1359" t="s">
        <v>122</v>
      </c>
      <c r="E1359" t="s">
        <v>1682</v>
      </c>
      <c r="F1359" t="s">
        <v>2769</v>
      </c>
      <c r="G1359" s="18" t="str">
        <f t="shared" si="86"/>
        <v>Catalogo principal</v>
      </c>
      <c r="H1359" s="43" t="s">
        <v>121</v>
      </c>
      <c r="I1359" s="37" t="s">
        <v>67</v>
      </c>
      <c r="J1359" t="s">
        <v>4971</v>
      </c>
      <c r="K1359" t="s">
        <v>40</v>
      </c>
      <c r="L1359" s="70" t="s">
        <v>21</v>
      </c>
      <c r="M1359" s="70" t="s">
        <v>3946</v>
      </c>
      <c r="N1359" s="37" t="s">
        <v>67</v>
      </c>
      <c r="O1359" s="37" t="s">
        <v>67</v>
      </c>
      <c r="P1359" s="37" t="s">
        <v>3757</v>
      </c>
      <c r="Q1359" s="75" t="s">
        <v>1682</v>
      </c>
      <c r="R1359" t="s">
        <v>207</v>
      </c>
      <c r="S1359" s="38">
        <v>123</v>
      </c>
      <c r="T1359">
        <v>1</v>
      </c>
      <c r="U1359">
        <v>0</v>
      </c>
      <c r="V1359" s="43">
        <f>SUMIF(ResumenCotizacion!$C:$C,E1359,ResumenCotizacion!$P:$P)</f>
        <v>0</v>
      </c>
      <c r="W1359" s="68">
        <f>IF(H1359="USD",S1359*SolCotizacion!$J$18,S1359)</f>
        <v>482589.26999999996</v>
      </c>
      <c r="X1359" s="3">
        <f>ROUND(W1359/(1-VLOOKUP("Total porcentaje:",ResumenCotizacion!$F:$H,3,0)),2)</f>
        <v>524553.55000000005</v>
      </c>
      <c r="Y1359" s="3">
        <f t="shared" si="87"/>
        <v>0</v>
      </c>
    </row>
    <row r="1360" spans="1:25" ht="14.25" x14ac:dyDescent="0.2">
      <c r="A1360" s="18" t="str">
        <f t="shared" si="84"/>
        <v>Catalogo principalOPEN VALUE - CSP GOBIERNOJ5A-00407</v>
      </c>
      <c r="B1360" s="18" t="str">
        <f t="shared" si="85"/>
        <v>J5A-00407OPEN VALUE - CSP GOBIERNO</v>
      </c>
      <c r="C1360" s="18"/>
      <c r="D1360" t="s">
        <v>122</v>
      </c>
      <c r="E1360" t="s">
        <v>1683</v>
      </c>
      <c r="F1360" t="s">
        <v>2769</v>
      </c>
      <c r="G1360" s="18" t="str">
        <f t="shared" si="86"/>
        <v>Catalogo principal</v>
      </c>
      <c r="H1360" s="43" t="s">
        <v>121</v>
      </c>
      <c r="I1360" s="37" t="s">
        <v>67</v>
      </c>
      <c r="J1360" t="s">
        <v>4972</v>
      </c>
      <c r="K1360" t="s">
        <v>40</v>
      </c>
      <c r="L1360" s="70" t="s">
        <v>21</v>
      </c>
      <c r="M1360" s="70" t="s">
        <v>3948</v>
      </c>
      <c r="N1360" s="37" t="s">
        <v>67</v>
      </c>
      <c r="O1360" s="37" t="s">
        <v>67</v>
      </c>
      <c r="P1360" s="37" t="s">
        <v>3757</v>
      </c>
      <c r="Q1360" s="75" t="s">
        <v>1683</v>
      </c>
      <c r="R1360" t="s">
        <v>207</v>
      </c>
      <c r="S1360" s="38">
        <v>54</v>
      </c>
      <c r="T1360">
        <v>1</v>
      </c>
      <c r="U1360">
        <v>0</v>
      </c>
      <c r="V1360" s="43">
        <f>SUMIF(ResumenCotizacion!$C:$C,E1360,ResumenCotizacion!$P:$P)</f>
        <v>0</v>
      </c>
      <c r="W1360" s="68">
        <f>IF(H1360="USD",S1360*SolCotizacion!$J$18,S1360)</f>
        <v>211868.46</v>
      </c>
      <c r="X1360" s="3">
        <f>ROUND(W1360/(1-VLOOKUP("Total porcentaje:",ResumenCotizacion!$F:$H,3,0)),2)</f>
        <v>230291.8</v>
      </c>
      <c r="Y1360" s="3">
        <f t="shared" si="87"/>
        <v>0</v>
      </c>
    </row>
    <row r="1361" spans="1:25" ht="14.25" x14ac:dyDescent="0.2">
      <c r="A1361" s="18" t="str">
        <f t="shared" si="84"/>
        <v>Catalogo principalOPEN VALUE - CSP GOBIERNOKF4-00005</v>
      </c>
      <c r="B1361" s="18" t="str">
        <f t="shared" si="85"/>
        <v>KF4-00005OPEN VALUE - CSP GOBIERNO</v>
      </c>
      <c r="C1361" s="18"/>
      <c r="D1361" t="s">
        <v>122</v>
      </c>
      <c r="E1361" t="s">
        <v>1684</v>
      </c>
      <c r="F1361" t="s">
        <v>2769</v>
      </c>
      <c r="G1361" s="18" t="str">
        <f t="shared" si="86"/>
        <v>Catalogo principal</v>
      </c>
      <c r="H1361" s="43" t="s">
        <v>121</v>
      </c>
      <c r="I1361" s="37" t="s">
        <v>67</v>
      </c>
      <c r="J1361" t="s">
        <v>4973</v>
      </c>
      <c r="K1361" t="s">
        <v>40</v>
      </c>
      <c r="L1361" s="70" t="s">
        <v>21</v>
      </c>
      <c r="M1361" s="70" t="s">
        <v>3966</v>
      </c>
      <c r="N1361" s="37" t="s">
        <v>67</v>
      </c>
      <c r="O1361" s="37" t="s">
        <v>67</v>
      </c>
      <c r="P1361" s="37" t="s">
        <v>3757</v>
      </c>
      <c r="Q1361" s="75" t="s">
        <v>1684</v>
      </c>
      <c r="R1361" t="s">
        <v>3691</v>
      </c>
      <c r="S1361" s="38">
        <v>2</v>
      </c>
      <c r="T1361">
        <v>1</v>
      </c>
      <c r="U1361">
        <v>0</v>
      </c>
      <c r="V1361" s="43">
        <f>SUMIF(ResumenCotizacion!$C:$C,E1361,ResumenCotizacion!$P:$P)</f>
        <v>0</v>
      </c>
      <c r="W1361" s="68">
        <f>IF(H1361="USD",S1361*SolCotizacion!$J$18,S1361)</f>
        <v>7846.98</v>
      </c>
      <c r="X1361" s="3">
        <f>ROUND(W1361/(1-VLOOKUP("Total porcentaje:",ResumenCotizacion!$F:$H,3,0)),2)</f>
        <v>8529.33</v>
      </c>
      <c r="Y1361" s="3">
        <f t="shared" si="87"/>
        <v>0</v>
      </c>
    </row>
    <row r="1362" spans="1:25" ht="14.25" x14ac:dyDescent="0.2">
      <c r="A1362" s="18" t="str">
        <f t="shared" si="84"/>
        <v>Catalogo principalOPEN VALUE - CSP GOBIERNOKV3-00349</v>
      </c>
      <c r="B1362" s="18" t="str">
        <f t="shared" si="85"/>
        <v>KV3-00349OPEN VALUE - CSP GOBIERNO</v>
      </c>
      <c r="C1362" s="18"/>
      <c r="D1362" t="s">
        <v>122</v>
      </c>
      <c r="E1362" t="s">
        <v>1685</v>
      </c>
      <c r="F1362" t="s">
        <v>2769</v>
      </c>
      <c r="G1362" s="18" t="str">
        <f t="shared" si="86"/>
        <v>Catalogo principal</v>
      </c>
      <c r="H1362" s="43" t="s">
        <v>121</v>
      </c>
      <c r="I1362" s="37" t="s">
        <v>67</v>
      </c>
      <c r="J1362" t="s">
        <v>4974</v>
      </c>
      <c r="K1362" t="s">
        <v>40</v>
      </c>
      <c r="L1362" s="70" t="s">
        <v>21</v>
      </c>
      <c r="M1362" s="70" t="s">
        <v>3948</v>
      </c>
      <c r="N1362" s="37" t="s">
        <v>67</v>
      </c>
      <c r="O1362" s="37" t="s">
        <v>67</v>
      </c>
      <c r="P1362" s="37" t="s">
        <v>3757</v>
      </c>
      <c r="Q1362" s="75" t="s">
        <v>1685</v>
      </c>
      <c r="R1362" t="s">
        <v>207</v>
      </c>
      <c r="S1362" s="38">
        <v>279</v>
      </c>
      <c r="T1362">
        <v>1</v>
      </c>
      <c r="U1362">
        <v>0</v>
      </c>
      <c r="V1362" s="43">
        <f>SUMIF(ResumenCotizacion!$C:$C,E1362,ResumenCotizacion!$P:$P)</f>
        <v>0</v>
      </c>
      <c r="W1362" s="68">
        <f>IF(H1362="USD",S1362*SolCotizacion!$J$18,S1362)</f>
        <v>1094653.71</v>
      </c>
      <c r="X1362" s="3">
        <f>ROUND(W1362/(1-VLOOKUP("Total porcentaje:",ResumenCotizacion!$F:$H,3,0)),2)</f>
        <v>1189840.99</v>
      </c>
      <c r="Y1362" s="3">
        <f t="shared" si="87"/>
        <v>0</v>
      </c>
    </row>
    <row r="1363" spans="1:25" ht="14.25" x14ac:dyDescent="0.2">
      <c r="A1363" s="18" t="str">
        <f t="shared" si="84"/>
        <v>Catalogo principalOPEN VALUE - CSP GOBIERNOKV3-00350</v>
      </c>
      <c r="B1363" s="18" t="str">
        <f t="shared" si="85"/>
        <v>KV3-00350OPEN VALUE - CSP GOBIERNO</v>
      </c>
      <c r="C1363" s="18"/>
      <c r="D1363" t="s">
        <v>122</v>
      </c>
      <c r="E1363" t="s">
        <v>1686</v>
      </c>
      <c r="F1363" t="s">
        <v>2769</v>
      </c>
      <c r="G1363" s="18" t="str">
        <f t="shared" si="86"/>
        <v>Catalogo principal</v>
      </c>
      <c r="H1363" s="43" t="s">
        <v>121</v>
      </c>
      <c r="I1363" s="37" t="s">
        <v>67</v>
      </c>
      <c r="J1363" t="s">
        <v>4975</v>
      </c>
      <c r="K1363" t="s">
        <v>40</v>
      </c>
      <c r="L1363" s="70" t="s">
        <v>21</v>
      </c>
      <c r="M1363" s="70" t="s">
        <v>4152</v>
      </c>
      <c r="N1363" s="37" t="s">
        <v>67</v>
      </c>
      <c r="O1363" s="37" t="s">
        <v>67</v>
      </c>
      <c r="P1363" s="37" t="s">
        <v>3757</v>
      </c>
      <c r="Q1363" s="75" t="s">
        <v>1686</v>
      </c>
      <c r="R1363" t="s">
        <v>207</v>
      </c>
      <c r="S1363" s="38">
        <v>513</v>
      </c>
      <c r="T1363">
        <v>1</v>
      </c>
      <c r="U1363">
        <v>0</v>
      </c>
      <c r="V1363" s="43">
        <f>SUMIF(ResumenCotizacion!$C:$C,E1363,ResumenCotizacion!$P:$P)</f>
        <v>0</v>
      </c>
      <c r="W1363" s="68">
        <f>IF(H1363="USD",S1363*SolCotizacion!$J$18,S1363)</f>
        <v>2012750.3699999999</v>
      </c>
      <c r="X1363" s="3">
        <f>ROUND(W1363/(1-VLOOKUP("Total porcentaje:",ResumenCotizacion!$F:$H,3,0)),2)</f>
        <v>2187772.14</v>
      </c>
      <c r="Y1363" s="3">
        <f t="shared" si="87"/>
        <v>0</v>
      </c>
    </row>
    <row r="1364" spans="1:25" ht="14.25" x14ac:dyDescent="0.2">
      <c r="A1364" s="18" t="str">
        <f t="shared" si="84"/>
        <v>Catalogo principalOPEN VALUE - CSP GOBIERNOL5D-00130</v>
      </c>
      <c r="B1364" s="18" t="str">
        <f t="shared" si="85"/>
        <v>L5D-00130OPEN VALUE - CSP GOBIERNO</v>
      </c>
      <c r="C1364" s="18"/>
      <c r="D1364" t="s">
        <v>122</v>
      </c>
      <c r="E1364" t="s">
        <v>1687</v>
      </c>
      <c r="F1364" t="s">
        <v>2769</v>
      </c>
      <c r="G1364" s="18" t="str">
        <f t="shared" si="86"/>
        <v>Catalogo principal</v>
      </c>
      <c r="H1364" s="43" t="s">
        <v>121</v>
      </c>
      <c r="I1364" s="37" t="s">
        <v>67</v>
      </c>
      <c r="J1364" t="s">
        <v>4976</v>
      </c>
      <c r="K1364" t="s">
        <v>40</v>
      </c>
      <c r="L1364" s="70" t="s">
        <v>21</v>
      </c>
      <c r="M1364" s="70" t="s">
        <v>3946</v>
      </c>
      <c r="N1364" s="37" t="s">
        <v>67</v>
      </c>
      <c r="O1364" s="37" t="s">
        <v>67</v>
      </c>
      <c r="P1364" s="37" t="s">
        <v>3757</v>
      </c>
      <c r="Q1364" s="75" t="s">
        <v>1687</v>
      </c>
      <c r="R1364" t="s">
        <v>207</v>
      </c>
      <c r="S1364" s="38">
        <v>3363</v>
      </c>
      <c r="T1364">
        <v>1</v>
      </c>
      <c r="U1364">
        <v>0</v>
      </c>
      <c r="V1364" s="43">
        <f>SUMIF(ResumenCotizacion!$C:$C,E1364,ResumenCotizacion!$P:$P)</f>
        <v>0</v>
      </c>
      <c r="W1364" s="68">
        <f>IF(H1364="USD",S1364*SolCotizacion!$J$18,S1364)</f>
        <v>13194696.869999999</v>
      </c>
      <c r="X1364" s="3">
        <f>ROUND(W1364/(1-VLOOKUP("Total porcentaje:",ResumenCotizacion!$F:$H,3,0)),2)</f>
        <v>14342061.82</v>
      </c>
      <c r="Y1364" s="3">
        <f t="shared" si="87"/>
        <v>0</v>
      </c>
    </row>
    <row r="1365" spans="1:25" ht="14.25" x14ac:dyDescent="0.2">
      <c r="A1365" s="18" t="str">
        <f t="shared" si="84"/>
        <v>Catalogo principalOPEN VALUE - CSP GOBIERNOL5D-00131</v>
      </c>
      <c r="B1365" s="18" t="str">
        <f t="shared" si="85"/>
        <v>L5D-00131OPEN VALUE - CSP GOBIERNO</v>
      </c>
      <c r="C1365" s="18"/>
      <c r="D1365" t="s">
        <v>122</v>
      </c>
      <c r="E1365" t="s">
        <v>1688</v>
      </c>
      <c r="F1365" t="s">
        <v>2769</v>
      </c>
      <c r="G1365" s="18" t="str">
        <f t="shared" si="86"/>
        <v>Catalogo principal</v>
      </c>
      <c r="H1365" s="43" t="s">
        <v>121</v>
      </c>
      <c r="I1365" s="37" t="s">
        <v>67</v>
      </c>
      <c r="J1365" t="s">
        <v>4977</v>
      </c>
      <c r="K1365" t="s">
        <v>40</v>
      </c>
      <c r="L1365" s="70" t="s">
        <v>21</v>
      </c>
      <c r="M1365" s="70" t="s">
        <v>3948</v>
      </c>
      <c r="N1365" s="37" t="s">
        <v>67</v>
      </c>
      <c r="O1365" s="37" t="s">
        <v>67</v>
      </c>
      <c r="P1365" s="37" t="s">
        <v>3757</v>
      </c>
      <c r="Q1365" s="75" t="s">
        <v>1688</v>
      </c>
      <c r="R1365" t="s">
        <v>207</v>
      </c>
      <c r="S1365" s="38">
        <v>1566</v>
      </c>
      <c r="T1365">
        <v>1</v>
      </c>
      <c r="U1365">
        <v>0</v>
      </c>
      <c r="V1365" s="43">
        <f>SUMIF(ResumenCotizacion!$C:$C,E1365,ResumenCotizacion!$P:$P)</f>
        <v>0</v>
      </c>
      <c r="W1365" s="68">
        <f>IF(H1365="USD",S1365*SolCotizacion!$J$18,S1365)</f>
        <v>6144185.3399999999</v>
      </c>
      <c r="X1365" s="3">
        <f>ROUND(W1365/(1-VLOOKUP("Total porcentaje:",ResumenCotizacion!$F:$H,3,0)),2)</f>
        <v>6678462.3300000001</v>
      </c>
      <c r="Y1365" s="3">
        <f t="shared" si="87"/>
        <v>0</v>
      </c>
    </row>
    <row r="1366" spans="1:25" ht="14.25" x14ac:dyDescent="0.2">
      <c r="A1366" s="18" t="str">
        <f t="shared" si="84"/>
        <v>Catalogo principalOPEN VALUE - CSP GOBIERNOLJ7-00005</v>
      </c>
      <c r="B1366" s="18" t="str">
        <f t="shared" si="85"/>
        <v>LJ7-00005OPEN VALUE - CSP GOBIERNO</v>
      </c>
      <c r="C1366" s="18"/>
      <c r="D1366" t="s">
        <v>122</v>
      </c>
      <c r="E1366" t="s">
        <v>1689</v>
      </c>
      <c r="F1366" t="s">
        <v>2769</v>
      </c>
      <c r="G1366" s="18" t="str">
        <f t="shared" si="86"/>
        <v>Catalogo principal</v>
      </c>
      <c r="H1366" s="43" t="s">
        <v>121</v>
      </c>
      <c r="I1366" s="37" t="s">
        <v>67</v>
      </c>
      <c r="J1366" t="s">
        <v>4978</v>
      </c>
      <c r="K1366" t="s">
        <v>40</v>
      </c>
      <c r="L1366" s="70" t="s">
        <v>21</v>
      </c>
      <c r="M1366" s="70" t="s">
        <v>3966</v>
      </c>
      <c r="N1366" s="37" t="s">
        <v>67</v>
      </c>
      <c r="O1366" s="37" t="s">
        <v>67</v>
      </c>
      <c r="P1366" s="37" t="s">
        <v>3757</v>
      </c>
      <c r="Q1366" s="75" t="s">
        <v>1689</v>
      </c>
      <c r="R1366" t="s">
        <v>3691</v>
      </c>
      <c r="S1366" s="38">
        <v>2.5</v>
      </c>
      <c r="T1366">
        <v>1</v>
      </c>
      <c r="U1366">
        <v>0</v>
      </c>
      <c r="V1366" s="43">
        <f>SUMIF(ResumenCotizacion!$C:$C,E1366,ResumenCotizacion!$P:$P)</f>
        <v>0</v>
      </c>
      <c r="W1366" s="68">
        <f>IF(H1366="USD",S1366*SolCotizacion!$J$18,S1366)</f>
        <v>9808.7249999999985</v>
      </c>
      <c r="X1366" s="3">
        <f>ROUND(W1366/(1-VLOOKUP("Total porcentaje:",ResumenCotizacion!$F:$H,3,0)),2)</f>
        <v>10661.66</v>
      </c>
      <c r="Y1366" s="3">
        <f t="shared" si="87"/>
        <v>0</v>
      </c>
    </row>
    <row r="1367" spans="1:25" ht="14.25" x14ac:dyDescent="0.2">
      <c r="A1367" s="18" t="str">
        <f t="shared" si="84"/>
        <v>Catalogo principalOPEN VALUE - CSP GOBIERNOM3J-00090</v>
      </c>
      <c r="B1367" s="18" t="str">
        <f t="shared" si="85"/>
        <v>M3J-00090OPEN VALUE - CSP GOBIERNO</v>
      </c>
      <c r="C1367" s="18"/>
      <c r="D1367" t="s">
        <v>122</v>
      </c>
      <c r="E1367" t="s">
        <v>1690</v>
      </c>
      <c r="F1367" t="s">
        <v>2769</v>
      </c>
      <c r="G1367" s="18" t="str">
        <f t="shared" si="86"/>
        <v>Catalogo principal</v>
      </c>
      <c r="H1367" s="43" t="s">
        <v>121</v>
      </c>
      <c r="I1367" s="37" t="s">
        <v>67</v>
      </c>
      <c r="J1367" t="s">
        <v>4979</v>
      </c>
      <c r="K1367" t="s">
        <v>40</v>
      </c>
      <c r="L1367" s="70" t="s">
        <v>21</v>
      </c>
      <c r="M1367" s="70" t="s">
        <v>3966</v>
      </c>
      <c r="N1367" s="37" t="s">
        <v>67</v>
      </c>
      <c r="O1367" s="37" t="s">
        <v>67</v>
      </c>
      <c r="P1367" s="37" t="s">
        <v>3757</v>
      </c>
      <c r="Q1367" s="75" t="s">
        <v>1690</v>
      </c>
      <c r="R1367" t="s">
        <v>3691</v>
      </c>
      <c r="S1367" s="38">
        <v>0.73</v>
      </c>
      <c r="T1367">
        <v>1</v>
      </c>
      <c r="U1367">
        <v>0</v>
      </c>
      <c r="V1367" s="43">
        <f>SUMIF(ResumenCotizacion!$C:$C,E1367,ResumenCotizacion!$P:$P)</f>
        <v>0</v>
      </c>
      <c r="W1367" s="68">
        <f>IF(H1367="USD",S1367*SolCotizacion!$J$18,S1367)</f>
        <v>2864.1477</v>
      </c>
      <c r="X1367" s="3">
        <f>ROUND(W1367/(1-VLOOKUP("Total porcentaje:",ResumenCotizacion!$F:$H,3,0)),2)</f>
        <v>3113.2</v>
      </c>
      <c r="Y1367" s="3">
        <f t="shared" si="87"/>
        <v>0</v>
      </c>
    </row>
    <row r="1368" spans="1:25" ht="14.25" x14ac:dyDescent="0.2">
      <c r="A1368" s="18" t="str">
        <f t="shared" si="84"/>
        <v>Catalogo principalOPEN VALUE - CSP GOBIERNOM3J-00091</v>
      </c>
      <c r="B1368" s="18" t="str">
        <f t="shared" si="85"/>
        <v>M3J-00091OPEN VALUE - CSP GOBIERNO</v>
      </c>
      <c r="C1368" s="18"/>
      <c r="D1368" t="s">
        <v>122</v>
      </c>
      <c r="E1368" t="s">
        <v>1691</v>
      </c>
      <c r="F1368" t="s">
        <v>2769</v>
      </c>
      <c r="G1368" s="18" t="str">
        <f t="shared" si="86"/>
        <v>Catalogo principal</v>
      </c>
      <c r="H1368" s="43" t="s">
        <v>121</v>
      </c>
      <c r="I1368" s="37" t="s">
        <v>67</v>
      </c>
      <c r="J1368" t="s">
        <v>4980</v>
      </c>
      <c r="K1368" t="s">
        <v>40</v>
      </c>
      <c r="L1368" s="70" t="s">
        <v>21</v>
      </c>
      <c r="M1368" s="70" t="s">
        <v>3966</v>
      </c>
      <c r="N1368" s="37" t="s">
        <v>67</v>
      </c>
      <c r="O1368" s="37" t="s">
        <v>67</v>
      </c>
      <c r="P1368" s="37" t="s">
        <v>3757</v>
      </c>
      <c r="Q1368" s="75" t="s">
        <v>1691</v>
      </c>
      <c r="R1368" t="s">
        <v>3691</v>
      </c>
      <c r="S1368" s="38">
        <v>0.95</v>
      </c>
      <c r="T1368">
        <v>1</v>
      </c>
      <c r="U1368">
        <v>0</v>
      </c>
      <c r="V1368" s="43">
        <f>SUMIF(ResumenCotizacion!$C:$C,E1368,ResumenCotizacion!$P:$P)</f>
        <v>0</v>
      </c>
      <c r="W1368" s="68">
        <f>IF(H1368="USD",S1368*SolCotizacion!$J$18,S1368)</f>
        <v>3727.3154999999997</v>
      </c>
      <c r="X1368" s="3">
        <f>ROUND(W1368/(1-VLOOKUP("Total porcentaje:",ResumenCotizacion!$F:$H,3,0)),2)</f>
        <v>4051.43</v>
      </c>
      <c r="Y1368" s="3">
        <f t="shared" si="87"/>
        <v>0</v>
      </c>
    </row>
    <row r="1369" spans="1:25" ht="14.25" x14ac:dyDescent="0.2">
      <c r="A1369" s="18" t="str">
        <f t="shared" si="84"/>
        <v>Catalogo principalOPEN VALUE - CSP GOBIERNOMX3-00206</v>
      </c>
      <c r="B1369" s="18" t="str">
        <f t="shared" si="85"/>
        <v>MX3-00206OPEN VALUE - CSP GOBIERNO</v>
      </c>
      <c r="C1369" s="18"/>
      <c r="D1369" t="s">
        <v>122</v>
      </c>
      <c r="E1369" t="s">
        <v>1692</v>
      </c>
      <c r="F1369" t="s">
        <v>2769</v>
      </c>
      <c r="G1369" s="18" t="str">
        <f t="shared" si="86"/>
        <v>Catalogo principal</v>
      </c>
      <c r="H1369" s="43" t="s">
        <v>121</v>
      </c>
      <c r="I1369" s="37" t="s">
        <v>67</v>
      </c>
      <c r="J1369" t="s">
        <v>4981</v>
      </c>
      <c r="K1369" t="s">
        <v>40</v>
      </c>
      <c r="L1369" s="70" t="s">
        <v>21</v>
      </c>
      <c r="M1369" s="70" t="s">
        <v>3946</v>
      </c>
      <c r="N1369" s="37" t="s">
        <v>67</v>
      </c>
      <c r="O1369" s="37" t="s">
        <v>67</v>
      </c>
      <c r="P1369" s="37" t="s">
        <v>3757</v>
      </c>
      <c r="Q1369" s="75" t="s">
        <v>1692</v>
      </c>
      <c r="R1369" t="s">
        <v>207</v>
      </c>
      <c r="S1369" s="38">
        <v>13431</v>
      </c>
      <c r="T1369">
        <v>1</v>
      </c>
      <c r="U1369">
        <v>0</v>
      </c>
      <c r="V1369" s="43">
        <f>SUMIF(ResumenCotizacion!$C:$C,E1369,ResumenCotizacion!$P:$P)</f>
        <v>0</v>
      </c>
      <c r="W1369" s="68">
        <f>IF(H1369="USD",S1369*SolCotizacion!$J$18,S1369)</f>
        <v>52696394.189999998</v>
      </c>
      <c r="X1369" s="3">
        <f>ROUND(W1369/(1-VLOOKUP("Total porcentaje:",ResumenCotizacion!$F:$H,3,0)),2)</f>
        <v>57278689.340000004</v>
      </c>
      <c r="Y1369" s="3">
        <f t="shared" si="87"/>
        <v>0</v>
      </c>
    </row>
    <row r="1370" spans="1:25" ht="14.25" x14ac:dyDescent="0.2">
      <c r="A1370" s="18" t="str">
        <f t="shared" si="84"/>
        <v>Catalogo principalOPEN VALUE - CSP GOBIERNOMX3-00207</v>
      </c>
      <c r="B1370" s="18" t="str">
        <f t="shared" si="85"/>
        <v>MX3-00207OPEN VALUE - CSP GOBIERNO</v>
      </c>
      <c r="C1370" s="18"/>
      <c r="D1370" t="s">
        <v>122</v>
      </c>
      <c r="E1370" t="s">
        <v>1693</v>
      </c>
      <c r="F1370" t="s">
        <v>2769</v>
      </c>
      <c r="G1370" s="18" t="str">
        <f t="shared" si="86"/>
        <v>Catalogo principal</v>
      </c>
      <c r="H1370" s="43" t="s">
        <v>121</v>
      </c>
      <c r="I1370" s="37" t="s">
        <v>67</v>
      </c>
      <c r="J1370" t="s">
        <v>4982</v>
      </c>
      <c r="K1370" t="s">
        <v>40</v>
      </c>
      <c r="L1370" s="70" t="s">
        <v>21</v>
      </c>
      <c r="M1370" s="70" t="s">
        <v>3948</v>
      </c>
      <c r="N1370" s="37" t="s">
        <v>67</v>
      </c>
      <c r="O1370" s="37" t="s">
        <v>67</v>
      </c>
      <c r="P1370" s="37" t="s">
        <v>3757</v>
      </c>
      <c r="Q1370" s="75" t="s">
        <v>1693</v>
      </c>
      <c r="R1370" t="s">
        <v>207</v>
      </c>
      <c r="S1370" s="38">
        <v>6249</v>
      </c>
      <c r="T1370">
        <v>1</v>
      </c>
      <c r="U1370">
        <v>0</v>
      </c>
      <c r="V1370" s="43">
        <f>SUMIF(ResumenCotizacion!$C:$C,E1370,ResumenCotizacion!$P:$P)</f>
        <v>0</v>
      </c>
      <c r="W1370" s="68">
        <f>IF(H1370="USD",S1370*SolCotizacion!$J$18,S1370)</f>
        <v>24517889.009999998</v>
      </c>
      <c r="X1370" s="3">
        <f>ROUND(W1370/(1-VLOOKUP("Total porcentaje:",ResumenCotizacion!$F:$H,3,0)),2)</f>
        <v>26649879.359999999</v>
      </c>
      <c r="Y1370" s="3">
        <f t="shared" si="87"/>
        <v>0</v>
      </c>
    </row>
    <row r="1371" spans="1:25" ht="14.25" x14ac:dyDescent="0.2">
      <c r="A1371" s="18" t="str">
        <f t="shared" si="84"/>
        <v>Catalogo principalOPEN VALUE - CSP GOBIERNOMX3-00208</v>
      </c>
      <c r="B1371" s="18" t="str">
        <f t="shared" si="85"/>
        <v>MX3-00208OPEN VALUE - CSP GOBIERNO</v>
      </c>
      <c r="C1371" s="18"/>
      <c r="D1371" t="s">
        <v>122</v>
      </c>
      <c r="E1371" t="s">
        <v>1694</v>
      </c>
      <c r="F1371" t="s">
        <v>2769</v>
      </c>
      <c r="G1371" s="18" t="str">
        <f t="shared" si="86"/>
        <v>Catalogo principal</v>
      </c>
      <c r="H1371" s="43" t="s">
        <v>121</v>
      </c>
      <c r="I1371" s="37" t="s">
        <v>67</v>
      </c>
      <c r="J1371" t="s">
        <v>4983</v>
      </c>
      <c r="K1371" t="s">
        <v>40</v>
      </c>
      <c r="L1371" s="70" t="s">
        <v>21</v>
      </c>
      <c r="M1371" s="70" t="s">
        <v>3963</v>
      </c>
      <c r="N1371" s="37" t="s">
        <v>67</v>
      </c>
      <c r="O1371" s="37" t="s">
        <v>67</v>
      </c>
      <c r="P1371" s="37" t="s">
        <v>3757</v>
      </c>
      <c r="Q1371" s="75" t="s">
        <v>1694</v>
      </c>
      <c r="R1371" t="s">
        <v>207</v>
      </c>
      <c r="S1371" s="38">
        <v>11388</v>
      </c>
      <c r="T1371">
        <v>1</v>
      </c>
      <c r="U1371">
        <v>0</v>
      </c>
      <c r="V1371" s="43">
        <f>SUMIF(ResumenCotizacion!$C:$C,E1371,ResumenCotizacion!$P:$P)</f>
        <v>0</v>
      </c>
      <c r="W1371" s="68">
        <f>IF(H1371="USD",S1371*SolCotizacion!$J$18,S1371)</f>
        <v>44680704.119999997</v>
      </c>
      <c r="X1371" s="3">
        <f>ROUND(W1371/(1-VLOOKUP("Total porcentaje:",ResumenCotizacion!$F:$H,3,0)),2)</f>
        <v>48565982.740000002</v>
      </c>
      <c r="Y1371" s="3">
        <f t="shared" si="87"/>
        <v>0</v>
      </c>
    </row>
    <row r="1372" spans="1:25" ht="14.25" x14ac:dyDescent="0.2">
      <c r="A1372" s="18" t="str">
        <f t="shared" si="84"/>
        <v>Catalogo principalOPEN VALUE - CSP GOBIERNOMX3-00209</v>
      </c>
      <c r="B1372" s="18" t="str">
        <f t="shared" si="85"/>
        <v>MX3-00209OPEN VALUE - CSP GOBIERNO</v>
      </c>
      <c r="C1372" s="18"/>
      <c r="D1372" t="s">
        <v>122</v>
      </c>
      <c r="E1372" t="s">
        <v>1695</v>
      </c>
      <c r="F1372" t="s">
        <v>2769</v>
      </c>
      <c r="G1372" s="18" t="str">
        <f t="shared" si="86"/>
        <v>Catalogo principal</v>
      </c>
      <c r="H1372" s="43" t="s">
        <v>121</v>
      </c>
      <c r="I1372" s="37" t="s">
        <v>67</v>
      </c>
      <c r="J1372" t="s">
        <v>4984</v>
      </c>
      <c r="K1372" t="s">
        <v>40</v>
      </c>
      <c r="L1372" s="70" t="s">
        <v>21</v>
      </c>
      <c r="M1372" s="70" t="s">
        <v>3963</v>
      </c>
      <c r="N1372" s="37" t="s">
        <v>67</v>
      </c>
      <c r="O1372" s="37" t="s">
        <v>67</v>
      </c>
      <c r="P1372" s="37" t="s">
        <v>3757</v>
      </c>
      <c r="Q1372" s="75" t="s">
        <v>1695</v>
      </c>
      <c r="R1372" t="s">
        <v>207</v>
      </c>
      <c r="S1372" s="38">
        <v>10070</v>
      </c>
      <c r="T1372">
        <v>1</v>
      </c>
      <c r="U1372">
        <v>0</v>
      </c>
      <c r="V1372" s="43">
        <f>SUMIF(ResumenCotizacion!$C:$C,E1372,ResumenCotizacion!$P:$P)</f>
        <v>0</v>
      </c>
      <c r="W1372" s="68">
        <f>IF(H1372="USD",S1372*SolCotizacion!$J$18,S1372)</f>
        <v>39509544.299999997</v>
      </c>
      <c r="X1372" s="3">
        <f>ROUND(W1372/(1-VLOOKUP("Total porcentaje:",ResumenCotizacion!$F:$H,3,0)),2)</f>
        <v>42945156.850000001</v>
      </c>
      <c r="Y1372" s="3">
        <f t="shared" si="87"/>
        <v>0</v>
      </c>
    </row>
    <row r="1373" spans="1:25" ht="14.25" x14ac:dyDescent="0.2">
      <c r="A1373" s="18" t="str">
        <f t="shared" si="84"/>
        <v>Catalogo principalOPEN VALUE - CSP GOBIERNONH3-00324</v>
      </c>
      <c r="B1373" s="18" t="str">
        <f t="shared" si="85"/>
        <v>NH3-00324OPEN VALUE - CSP GOBIERNO</v>
      </c>
      <c r="C1373" s="18"/>
      <c r="D1373" t="s">
        <v>122</v>
      </c>
      <c r="E1373" t="s">
        <v>1696</v>
      </c>
      <c r="F1373" t="s">
        <v>2769</v>
      </c>
      <c r="G1373" s="18" t="str">
        <f t="shared" si="86"/>
        <v>Catalogo principal</v>
      </c>
      <c r="H1373" s="43" t="s">
        <v>121</v>
      </c>
      <c r="I1373" s="37" t="s">
        <v>67</v>
      </c>
      <c r="J1373" t="s">
        <v>4985</v>
      </c>
      <c r="K1373" t="s">
        <v>40</v>
      </c>
      <c r="L1373" s="70" t="s">
        <v>21</v>
      </c>
      <c r="M1373" s="70" t="s">
        <v>3946</v>
      </c>
      <c r="N1373" s="37" t="s">
        <v>67</v>
      </c>
      <c r="O1373" s="37" t="s">
        <v>67</v>
      </c>
      <c r="P1373" s="37" t="s">
        <v>3757</v>
      </c>
      <c r="Q1373" s="75" t="s">
        <v>1696</v>
      </c>
      <c r="R1373" t="s">
        <v>207</v>
      </c>
      <c r="S1373" s="38">
        <v>174</v>
      </c>
      <c r="T1373">
        <v>1</v>
      </c>
      <c r="U1373">
        <v>0</v>
      </c>
      <c r="V1373" s="43">
        <f>SUMIF(ResumenCotizacion!$C:$C,E1373,ResumenCotizacion!$P:$P)</f>
        <v>0</v>
      </c>
      <c r="W1373" s="68">
        <f>IF(H1373="USD",S1373*SolCotizacion!$J$18,S1373)</f>
        <v>682687.26</v>
      </c>
      <c r="X1373" s="3">
        <f>ROUND(W1373/(1-VLOOKUP("Total porcentaje:",ResumenCotizacion!$F:$H,3,0)),2)</f>
        <v>742051.37</v>
      </c>
      <c r="Y1373" s="3">
        <f t="shared" si="87"/>
        <v>0</v>
      </c>
    </row>
    <row r="1374" spans="1:25" ht="14.25" x14ac:dyDescent="0.2">
      <c r="A1374" s="18" t="str">
        <f t="shared" si="84"/>
        <v>Catalogo principalOPEN VALUE - CSP GOBIERNONH3-00325</v>
      </c>
      <c r="B1374" s="18" t="str">
        <f t="shared" si="85"/>
        <v>NH3-00325OPEN VALUE - CSP GOBIERNO</v>
      </c>
      <c r="C1374" s="18"/>
      <c r="D1374" t="s">
        <v>122</v>
      </c>
      <c r="E1374" t="s">
        <v>1697</v>
      </c>
      <c r="F1374" t="s">
        <v>2769</v>
      </c>
      <c r="G1374" s="18" t="str">
        <f t="shared" si="86"/>
        <v>Catalogo principal</v>
      </c>
      <c r="H1374" s="43" t="s">
        <v>121</v>
      </c>
      <c r="I1374" s="37" t="s">
        <v>67</v>
      </c>
      <c r="J1374" t="s">
        <v>4986</v>
      </c>
      <c r="K1374" t="s">
        <v>40</v>
      </c>
      <c r="L1374" s="70" t="s">
        <v>21</v>
      </c>
      <c r="M1374" s="70" t="s">
        <v>3946</v>
      </c>
      <c r="N1374" s="37" t="s">
        <v>67</v>
      </c>
      <c r="O1374" s="37" t="s">
        <v>67</v>
      </c>
      <c r="P1374" s="37" t="s">
        <v>3757</v>
      </c>
      <c r="Q1374" s="75" t="s">
        <v>1697</v>
      </c>
      <c r="R1374" t="s">
        <v>207</v>
      </c>
      <c r="S1374" s="38">
        <v>222</v>
      </c>
      <c r="T1374">
        <v>1</v>
      </c>
      <c r="U1374">
        <v>0</v>
      </c>
      <c r="V1374" s="43">
        <f>SUMIF(ResumenCotizacion!$C:$C,E1374,ResumenCotizacion!$P:$P)</f>
        <v>0</v>
      </c>
      <c r="W1374" s="68">
        <f>IF(H1374="USD",S1374*SolCotizacion!$J$18,S1374)</f>
        <v>871014.77999999991</v>
      </c>
      <c r="X1374" s="3">
        <f>ROUND(W1374/(1-VLOOKUP("Total porcentaje:",ResumenCotizacion!$F:$H,3,0)),2)</f>
        <v>946755.2</v>
      </c>
      <c r="Y1374" s="3">
        <f t="shared" si="87"/>
        <v>0</v>
      </c>
    </row>
    <row r="1375" spans="1:25" ht="14.25" x14ac:dyDescent="0.2">
      <c r="A1375" s="18" t="str">
        <f t="shared" si="84"/>
        <v>Catalogo principalOPEN VALUE - CSP GOBIERNONH3-00326</v>
      </c>
      <c r="B1375" s="18" t="str">
        <f t="shared" si="85"/>
        <v>NH3-00326OPEN VALUE - CSP GOBIERNO</v>
      </c>
      <c r="C1375" s="18"/>
      <c r="D1375" t="s">
        <v>122</v>
      </c>
      <c r="E1375" t="s">
        <v>1698</v>
      </c>
      <c r="F1375" t="s">
        <v>2769</v>
      </c>
      <c r="G1375" s="18" t="str">
        <f t="shared" si="86"/>
        <v>Catalogo principal</v>
      </c>
      <c r="H1375" s="43" t="s">
        <v>121</v>
      </c>
      <c r="I1375" s="37" t="s">
        <v>67</v>
      </c>
      <c r="J1375" t="s">
        <v>4987</v>
      </c>
      <c r="K1375" t="s">
        <v>40</v>
      </c>
      <c r="L1375" s="70" t="s">
        <v>21</v>
      </c>
      <c r="M1375" s="70" t="s">
        <v>3948</v>
      </c>
      <c r="N1375" s="37" t="s">
        <v>67</v>
      </c>
      <c r="O1375" s="37" t="s">
        <v>67</v>
      </c>
      <c r="P1375" s="37" t="s">
        <v>3757</v>
      </c>
      <c r="Q1375" s="75" t="s">
        <v>1698</v>
      </c>
      <c r="R1375" t="s">
        <v>207</v>
      </c>
      <c r="S1375" s="38">
        <v>75</v>
      </c>
      <c r="T1375">
        <v>1</v>
      </c>
      <c r="U1375">
        <v>0</v>
      </c>
      <c r="V1375" s="43">
        <f>SUMIF(ResumenCotizacion!$C:$C,E1375,ResumenCotizacion!$P:$P)</f>
        <v>0</v>
      </c>
      <c r="W1375" s="68">
        <f>IF(H1375="USD",S1375*SolCotizacion!$J$18,S1375)</f>
        <v>294261.75</v>
      </c>
      <c r="X1375" s="3">
        <f>ROUND(W1375/(1-VLOOKUP("Total porcentaje:",ResumenCotizacion!$F:$H,3,0)),2)</f>
        <v>319849.73</v>
      </c>
      <c r="Y1375" s="3">
        <f t="shared" si="87"/>
        <v>0</v>
      </c>
    </row>
    <row r="1376" spans="1:25" ht="14.25" x14ac:dyDescent="0.2">
      <c r="A1376" s="18" t="str">
        <f t="shared" si="84"/>
        <v>Catalogo principalOPEN VALUE - CSP GOBIERNONH3-00327</v>
      </c>
      <c r="B1376" s="18" t="str">
        <f t="shared" si="85"/>
        <v>NH3-00327OPEN VALUE - CSP GOBIERNO</v>
      </c>
      <c r="C1376" s="18"/>
      <c r="D1376" t="s">
        <v>122</v>
      </c>
      <c r="E1376" t="s">
        <v>1699</v>
      </c>
      <c r="F1376" t="s">
        <v>2769</v>
      </c>
      <c r="G1376" s="18" t="str">
        <f t="shared" si="86"/>
        <v>Catalogo principal</v>
      </c>
      <c r="H1376" s="43" t="s">
        <v>121</v>
      </c>
      <c r="I1376" s="37" t="s">
        <v>67</v>
      </c>
      <c r="J1376" t="s">
        <v>4988</v>
      </c>
      <c r="K1376" t="s">
        <v>40</v>
      </c>
      <c r="L1376" s="70" t="s">
        <v>21</v>
      </c>
      <c r="M1376" s="70" t="s">
        <v>3948</v>
      </c>
      <c r="N1376" s="37" t="s">
        <v>67</v>
      </c>
      <c r="O1376" s="37" t="s">
        <v>67</v>
      </c>
      <c r="P1376" s="37" t="s">
        <v>3757</v>
      </c>
      <c r="Q1376" s="75" t="s">
        <v>1699</v>
      </c>
      <c r="R1376" t="s">
        <v>207</v>
      </c>
      <c r="S1376" s="38">
        <v>96</v>
      </c>
      <c r="T1376">
        <v>1</v>
      </c>
      <c r="U1376">
        <v>0</v>
      </c>
      <c r="V1376" s="43">
        <f>SUMIF(ResumenCotizacion!$C:$C,E1376,ResumenCotizacion!$P:$P)</f>
        <v>0</v>
      </c>
      <c r="W1376" s="68">
        <f>IF(H1376="USD",S1376*SolCotizacion!$J$18,S1376)</f>
        <v>376655.04</v>
      </c>
      <c r="X1376" s="3">
        <f>ROUND(W1376/(1-VLOOKUP("Total porcentaje:",ResumenCotizacion!$F:$H,3,0)),2)</f>
        <v>409407.65</v>
      </c>
      <c r="Y1376" s="3">
        <f t="shared" si="87"/>
        <v>0</v>
      </c>
    </row>
    <row r="1377" spans="1:25" ht="14.25" x14ac:dyDescent="0.2">
      <c r="A1377" s="18" t="str">
        <f t="shared" si="84"/>
        <v>Catalogo principalOPEN VALUE - CSP GOBIERNONK7-00033</v>
      </c>
      <c r="B1377" s="18" t="str">
        <f t="shared" si="85"/>
        <v>NK7-00033OPEN VALUE - CSP GOBIERNO</v>
      </c>
      <c r="C1377" s="18"/>
      <c r="D1377" t="s">
        <v>122</v>
      </c>
      <c r="E1377" t="s">
        <v>1700</v>
      </c>
      <c r="F1377" t="s">
        <v>2769</v>
      </c>
      <c r="G1377" s="18" t="str">
        <f t="shared" si="86"/>
        <v>Catalogo principal</v>
      </c>
      <c r="H1377" s="43" t="s">
        <v>121</v>
      </c>
      <c r="I1377" s="37" t="s">
        <v>67</v>
      </c>
      <c r="J1377" t="s">
        <v>4989</v>
      </c>
      <c r="K1377" t="s">
        <v>40</v>
      </c>
      <c r="L1377" s="70" t="s">
        <v>21</v>
      </c>
      <c r="M1377" s="70" t="s">
        <v>3946</v>
      </c>
      <c r="N1377" s="37" t="s">
        <v>67</v>
      </c>
      <c r="O1377" s="37" t="s">
        <v>67</v>
      </c>
      <c r="P1377" s="37" t="s">
        <v>3757</v>
      </c>
      <c r="Q1377" s="75" t="s">
        <v>1700</v>
      </c>
      <c r="R1377" t="s">
        <v>207</v>
      </c>
      <c r="S1377" s="38">
        <v>42</v>
      </c>
      <c r="T1377">
        <v>1</v>
      </c>
      <c r="U1377">
        <v>0</v>
      </c>
      <c r="V1377" s="43">
        <f>SUMIF(ResumenCotizacion!$C:$C,E1377,ResumenCotizacion!$P:$P)</f>
        <v>0</v>
      </c>
      <c r="W1377" s="68">
        <f>IF(H1377="USD",S1377*SolCotizacion!$J$18,S1377)</f>
        <v>164786.57999999999</v>
      </c>
      <c r="X1377" s="3">
        <f>ROUND(W1377/(1-VLOOKUP("Total porcentaje:",ResumenCotizacion!$F:$H,3,0)),2)</f>
        <v>179115.85</v>
      </c>
      <c r="Y1377" s="3">
        <f t="shared" si="87"/>
        <v>0</v>
      </c>
    </row>
    <row r="1378" spans="1:25" ht="14.25" x14ac:dyDescent="0.2">
      <c r="A1378" s="18" t="str">
        <f t="shared" si="84"/>
        <v>Catalogo principalOPEN VALUE - CSP GOBIERNONK7-00034</v>
      </c>
      <c r="B1378" s="18" t="str">
        <f t="shared" si="85"/>
        <v>NK7-00034OPEN VALUE - CSP GOBIERNO</v>
      </c>
      <c r="C1378" s="18"/>
      <c r="D1378" t="s">
        <v>122</v>
      </c>
      <c r="E1378" t="s">
        <v>1701</v>
      </c>
      <c r="F1378" t="s">
        <v>2769</v>
      </c>
      <c r="G1378" s="18" t="str">
        <f t="shared" si="86"/>
        <v>Catalogo principal</v>
      </c>
      <c r="H1378" s="43" t="s">
        <v>121</v>
      </c>
      <c r="I1378" s="37" t="s">
        <v>67</v>
      </c>
      <c r="J1378" t="s">
        <v>4990</v>
      </c>
      <c r="K1378" t="s">
        <v>40</v>
      </c>
      <c r="L1378" s="70" t="s">
        <v>21</v>
      </c>
      <c r="M1378" s="70" t="s">
        <v>3948</v>
      </c>
      <c r="N1378" s="37" t="s">
        <v>67</v>
      </c>
      <c r="O1378" s="37" t="s">
        <v>67</v>
      </c>
      <c r="P1378" s="37" t="s">
        <v>3757</v>
      </c>
      <c r="Q1378" s="75" t="s">
        <v>1701</v>
      </c>
      <c r="R1378" t="s">
        <v>207</v>
      </c>
      <c r="S1378" s="38">
        <v>18</v>
      </c>
      <c r="T1378">
        <v>1</v>
      </c>
      <c r="U1378">
        <v>0</v>
      </c>
      <c r="V1378" s="43">
        <f>SUMIF(ResumenCotizacion!$C:$C,E1378,ResumenCotizacion!$P:$P)</f>
        <v>0</v>
      </c>
      <c r="W1378" s="68">
        <f>IF(H1378="USD",S1378*SolCotizacion!$J$18,S1378)</f>
        <v>70622.819999999992</v>
      </c>
      <c r="X1378" s="3">
        <f>ROUND(W1378/(1-VLOOKUP("Total porcentaje:",ResumenCotizacion!$F:$H,3,0)),2)</f>
        <v>76763.929999999993</v>
      </c>
      <c r="Y1378" s="3">
        <f t="shared" si="87"/>
        <v>0</v>
      </c>
    </row>
    <row r="1379" spans="1:25" ht="14.25" x14ac:dyDescent="0.2">
      <c r="A1379" s="18" t="str">
        <f t="shared" si="84"/>
        <v>Catalogo principalOPEN VALUE - CSP GOBIERNONMG-00005</v>
      </c>
      <c r="B1379" s="18" t="str">
        <f t="shared" si="85"/>
        <v>NMG-00005OPEN VALUE - CSP GOBIERNO</v>
      </c>
      <c r="C1379" s="18"/>
      <c r="D1379" t="s">
        <v>122</v>
      </c>
      <c r="E1379" t="s">
        <v>1702</v>
      </c>
      <c r="F1379" t="s">
        <v>2769</v>
      </c>
      <c r="G1379" s="18" t="str">
        <f t="shared" si="86"/>
        <v>Catalogo principal</v>
      </c>
      <c r="H1379" s="43" t="s">
        <v>121</v>
      </c>
      <c r="I1379" s="37" t="s">
        <v>67</v>
      </c>
      <c r="J1379" t="s">
        <v>4991</v>
      </c>
      <c r="K1379" t="s">
        <v>40</v>
      </c>
      <c r="L1379" s="70" t="s">
        <v>21</v>
      </c>
      <c r="M1379" s="70" t="s">
        <v>3966</v>
      </c>
      <c r="N1379" s="37" t="s">
        <v>67</v>
      </c>
      <c r="O1379" s="37" t="s">
        <v>67</v>
      </c>
      <c r="P1379" s="37" t="s">
        <v>3757</v>
      </c>
      <c r="Q1379" s="75" t="s">
        <v>1702</v>
      </c>
      <c r="R1379" t="s">
        <v>3691</v>
      </c>
      <c r="S1379" s="38">
        <v>2.7</v>
      </c>
      <c r="T1379">
        <v>1</v>
      </c>
      <c r="U1379">
        <v>0</v>
      </c>
      <c r="V1379" s="43">
        <f>SUMIF(ResumenCotizacion!$C:$C,E1379,ResumenCotizacion!$P:$P)</f>
        <v>0</v>
      </c>
      <c r="W1379" s="68">
        <f>IF(H1379="USD",S1379*SolCotizacion!$J$18,S1379)</f>
        <v>10593.423000000001</v>
      </c>
      <c r="X1379" s="3">
        <f>ROUND(W1379/(1-VLOOKUP("Total porcentaje:",ResumenCotizacion!$F:$H,3,0)),2)</f>
        <v>11514.59</v>
      </c>
      <c r="Y1379" s="3">
        <f t="shared" si="87"/>
        <v>0</v>
      </c>
    </row>
    <row r="1380" spans="1:25" ht="14.25" x14ac:dyDescent="0.2">
      <c r="A1380" s="18" t="str">
        <f t="shared" si="84"/>
        <v>Catalogo principalOPEN VALUE - CSP GOBIERNOP71-07142</v>
      </c>
      <c r="B1380" s="18" t="str">
        <f t="shared" si="85"/>
        <v>P71-07142OPEN VALUE - CSP GOBIERNO</v>
      </c>
      <c r="C1380" s="18"/>
      <c r="D1380" t="s">
        <v>122</v>
      </c>
      <c r="E1380" t="s">
        <v>1703</v>
      </c>
      <c r="F1380" t="s">
        <v>2769</v>
      </c>
      <c r="G1380" s="18" t="str">
        <f t="shared" si="86"/>
        <v>Catalogo principal</v>
      </c>
      <c r="H1380" s="43" t="s">
        <v>121</v>
      </c>
      <c r="I1380" s="37" t="s">
        <v>67</v>
      </c>
      <c r="J1380" t="s">
        <v>4992</v>
      </c>
      <c r="K1380" t="s">
        <v>40</v>
      </c>
      <c r="L1380" s="70" t="s">
        <v>21</v>
      </c>
      <c r="M1380" s="70" t="s">
        <v>3963</v>
      </c>
      <c r="N1380" s="37" t="s">
        <v>67</v>
      </c>
      <c r="O1380" s="37" t="s">
        <v>67</v>
      </c>
      <c r="P1380" s="37" t="s">
        <v>3757</v>
      </c>
      <c r="Q1380" s="75" t="s">
        <v>1703</v>
      </c>
      <c r="R1380" t="s">
        <v>207</v>
      </c>
      <c r="S1380" s="38">
        <v>7751</v>
      </c>
      <c r="T1380">
        <v>1</v>
      </c>
      <c r="U1380">
        <v>0</v>
      </c>
      <c r="V1380" s="43">
        <f>SUMIF(ResumenCotizacion!$C:$C,E1380,ResumenCotizacion!$P:$P)</f>
        <v>0</v>
      </c>
      <c r="W1380" s="68">
        <f>IF(H1380="USD",S1380*SolCotizacion!$J$18,S1380)</f>
        <v>30410970.989999998</v>
      </c>
      <c r="X1380" s="3">
        <f>ROUND(W1380/(1-VLOOKUP("Total porcentaje:",ResumenCotizacion!$F:$H,3,0)),2)</f>
        <v>33055403.25</v>
      </c>
      <c r="Y1380" s="3">
        <f t="shared" si="87"/>
        <v>0</v>
      </c>
    </row>
    <row r="1381" spans="1:25" ht="14.25" x14ac:dyDescent="0.2">
      <c r="A1381" s="18" t="str">
        <f t="shared" si="84"/>
        <v>Catalogo principalOPEN VALUE - CSP GOBIERNOPGI-00263</v>
      </c>
      <c r="B1381" s="18" t="str">
        <f t="shared" si="85"/>
        <v>PGI-00263OPEN VALUE - CSP GOBIERNO</v>
      </c>
      <c r="C1381" s="18"/>
      <c r="D1381" t="s">
        <v>122</v>
      </c>
      <c r="E1381" t="s">
        <v>1704</v>
      </c>
      <c r="F1381" t="s">
        <v>2769</v>
      </c>
      <c r="G1381" s="18" t="str">
        <f t="shared" si="86"/>
        <v>Catalogo principal</v>
      </c>
      <c r="H1381" s="43" t="s">
        <v>121</v>
      </c>
      <c r="I1381" s="37" t="s">
        <v>67</v>
      </c>
      <c r="J1381" t="s">
        <v>4993</v>
      </c>
      <c r="K1381" t="s">
        <v>40</v>
      </c>
      <c r="L1381" s="70" t="s">
        <v>21</v>
      </c>
      <c r="M1381" s="70" t="s">
        <v>3946</v>
      </c>
      <c r="N1381" s="37" t="s">
        <v>67</v>
      </c>
      <c r="O1381" s="37" t="s">
        <v>67</v>
      </c>
      <c r="P1381" s="37" t="s">
        <v>3757</v>
      </c>
      <c r="Q1381" s="75" t="s">
        <v>1704</v>
      </c>
      <c r="R1381" t="s">
        <v>207</v>
      </c>
      <c r="S1381" s="38">
        <v>159</v>
      </c>
      <c r="T1381">
        <v>1</v>
      </c>
      <c r="U1381">
        <v>0</v>
      </c>
      <c r="V1381" s="43">
        <f>SUMIF(ResumenCotizacion!$C:$C,E1381,ResumenCotizacion!$P:$P)</f>
        <v>0</v>
      </c>
      <c r="W1381" s="68">
        <f>IF(H1381="USD",S1381*SolCotizacion!$J$18,S1381)</f>
        <v>623834.90999999992</v>
      </c>
      <c r="X1381" s="3">
        <f>ROUND(W1381/(1-VLOOKUP("Total porcentaje:",ResumenCotizacion!$F:$H,3,0)),2)</f>
        <v>678081.42</v>
      </c>
      <c r="Y1381" s="3">
        <f t="shared" si="87"/>
        <v>0</v>
      </c>
    </row>
    <row r="1382" spans="1:25" ht="14.25" x14ac:dyDescent="0.2">
      <c r="A1382" s="18" t="str">
        <f t="shared" si="84"/>
        <v>Catalogo principalOPEN VALUE - CSP GOBIERNOPGI-00264</v>
      </c>
      <c r="B1382" s="18" t="str">
        <f t="shared" si="85"/>
        <v>PGI-00264OPEN VALUE - CSP GOBIERNO</v>
      </c>
      <c r="C1382" s="18"/>
      <c r="D1382" t="s">
        <v>122</v>
      </c>
      <c r="E1382" t="s">
        <v>1705</v>
      </c>
      <c r="F1382" t="s">
        <v>2769</v>
      </c>
      <c r="G1382" s="18" t="str">
        <f t="shared" si="86"/>
        <v>Catalogo principal</v>
      </c>
      <c r="H1382" s="43" t="s">
        <v>121</v>
      </c>
      <c r="I1382" s="37" t="s">
        <v>67</v>
      </c>
      <c r="J1382" t="s">
        <v>4994</v>
      </c>
      <c r="K1382" t="s">
        <v>40</v>
      </c>
      <c r="L1382" s="70" t="s">
        <v>21</v>
      </c>
      <c r="M1382" s="70" t="s">
        <v>3946</v>
      </c>
      <c r="N1382" s="37" t="s">
        <v>67</v>
      </c>
      <c r="O1382" s="37" t="s">
        <v>67</v>
      </c>
      <c r="P1382" s="37" t="s">
        <v>3757</v>
      </c>
      <c r="Q1382" s="75" t="s">
        <v>1705</v>
      </c>
      <c r="R1382" t="s">
        <v>207</v>
      </c>
      <c r="S1382" s="38">
        <v>204</v>
      </c>
      <c r="T1382">
        <v>1</v>
      </c>
      <c r="U1382">
        <v>0</v>
      </c>
      <c r="V1382" s="43">
        <f>SUMIF(ResumenCotizacion!$C:$C,E1382,ResumenCotizacion!$P:$P)</f>
        <v>0</v>
      </c>
      <c r="W1382" s="68">
        <f>IF(H1382="USD",S1382*SolCotizacion!$J$18,S1382)</f>
        <v>800391.96</v>
      </c>
      <c r="X1382" s="3">
        <f>ROUND(W1382/(1-VLOOKUP("Total porcentaje:",ResumenCotizacion!$F:$H,3,0)),2)</f>
        <v>869991.26</v>
      </c>
      <c r="Y1382" s="3">
        <f t="shared" si="87"/>
        <v>0</v>
      </c>
    </row>
    <row r="1383" spans="1:25" ht="14.25" x14ac:dyDescent="0.2">
      <c r="A1383" s="18" t="str">
        <f t="shared" si="84"/>
        <v>Catalogo principalOPEN VALUE - CSP GOBIERNOPGI-00265</v>
      </c>
      <c r="B1383" s="18" t="str">
        <f t="shared" si="85"/>
        <v>PGI-00265OPEN VALUE - CSP GOBIERNO</v>
      </c>
      <c r="C1383" s="18"/>
      <c r="D1383" t="s">
        <v>122</v>
      </c>
      <c r="E1383" t="s">
        <v>1706</v>
      </c>
      <c r="F1383" t="s">
        <v>2769</v>
      </c>
      <c r="G1383" s="18" t="str">
        <f t="shared" si="86"/>
        <v>Catalogo principal</v>
      </c>
      <c r="H1383" s="43" t="s">
        <v>121</v>
      </c>
      <c r="I1383" s="37" t="s">
        <v>67</v>
      </c>
      <c r="J1383" t="s">
        <v>4995</v>
      </c>
      <c r="K1383" t="s">
        <v>40</v>
      </c>
      <c r="L1383" s="70" t="s">
        <v>21</v>
      </c>
      <c r="M1383" s="70" t="s">
        <v>3948</v>
      </c>
      <c r="N1383" s="37" t="s">
        <v>67</v>
      </c>
      <c r="O1383" s="37" t="s">
        <v>67</v>
      </c>
      <c r="P1383" s="37" t="s">
        <v>3757</v>
      </c>
      <c r="Q1383" s="75" t="s">
        <v>1706</v>
      </c>
      <c r="R1383" t="s">
        <v>207</v>
      </c>
      <c r="S1383" s="38">
        <v>105</v>
      </c>
      <c r="T1383">
        <v>1</v>
      </c>
      <c r="U1383">
        <v>0</v>
      </c>
      <c r="V1383" s="43">
        <f>SUMIF(ResumenCotizacion!$C:$C,E1383,ResumenCotizacion!$P:$P)</f>
        <v>0</v>
      </c>
      <c r="W1383" s="68">
        <f>IF(H1383="USD",S1383*SolCotizacion!$J$18,S1383)</f>
        <v>411966.44999999995</v>
      </c>
      <c r="X1383" s="3">
        <f>ROUND(W1383/(1-VLOOKUP("Total porcentaje:",ResumenCotizacion!$F:$H,3,0)),2)</f>
        <v>447789.62</v>
      </c>
      <c r="Y1383" s="3">
        <f t="shared" si="87"/>
        <v>0</v>
      </c>
    </row>
    <row r="1384" spans="1:25" ht="14.25" x14ac:dyDescent="0.2">
      <c r="A1384" s="18" t="str">
        <f t="shared" si="84"/>
        <v>Catalogo principalOPEN VALUE - CSP GOBIERNOPGI-00266</v>
      </c>
      <c r="B1384" s="18" t="str">
        <f t="shared" si="85"/>
        <v>PGI-00266OPEN VALUE - CSP GOBIERNO</v>
      </c>
      <c r="C1384" s="18"/>
      <c r="D1384" t="s">
        <v>122</v>
      </c>
      <c r="E1384" t="s">
        <v>1707</v>
      </c>
      <c r="F1384" t="s">
        <v>2769</v>
      </c>
      <c r="G1384" s="18" t="str">
        <f t="shared" si="86"/>
        <v>Catalogo principal</v>
      </c>
      <c r="H1384" s="43" t="s">
        <v>121</v>
      </c>
      <c r="I1384" s="37" t="s">
        <v>67</v>
      </c>
      <c r="J1384" t="s">
        <v>4996</v>
      </c>
      <c r="K1384" t="s">
        <v>40</v>
      </c>
      <c r="L1384" s="70" t="s">
        <v>21</v>
      </c>
      <c r="M1384" s="70" t="s">
        <v>3948</v>
      </c>
      <c r="N1384" s="37" t="s">
        <v>67</v>
      </c>
      <c r="O1384" s="37" t="s">
        <v>67</v>
      </c>
      <c r="P1384" s="37" t="s">
        <v>3757</v>
      </c>
      <c r="Q1384" s="75" t="s">
        <v>1707</v>
      </c>
      <c r="R1384" t="s">
        <v>207</v>
      </c>
      <c r="S1384" s="38">
        <v>135</v>
      </c>
      <c r="T1384">
        <v>1</v>
      </c>
      <c r="U1384">
        <v>0</v>
      </c>
      <c r="V1384" s="43">
        <f>SUMIF(ResumenCotizacion!$C:$C,E1384,ResumenCotizacion!$P:$P)</f>
        <v>0</v>
      </c>
      <c r="W1384" s="68">
        <f>IF(H1384="USD",S1384*SolCotizacion!$J$18,S1384)</f>
        <v>529671.15</v>
      </c>
      <c r="X1384" s="3">
        <f>ROUND(W1384/(1-VLOOKUP("Total porcentaje:",ResumenCotizacion!$F:$H,3,0)),2)</f>
        <v>575729.51</v>
      </c>
      <c r="Y1384" s="3">
        <f t="shared" si="87"/>
        <v>0</v>
      </c>
    </row>
    <row r="1385" spans="1:25" ht="14.25" x14ac:dyDescent="0.2">
      <c r="A1385" s="18" t="str">
        <f t="shared" si="84"/>
        <v>Catalogo principalOPEN VALUE - CSP GOBIERNOPL7-00018</v>
      </c>
      <c r="B1385" s="18" t="str">
        <f t="shared" si="85"/>
        <v>PL7-00018OPEN VALUE - CSP GOBIERNO</v>
      </c>
      <c r="C1385" s="18"/>
      <c r="D1385" t="s">
        <v>122</v>
      </c>
      <c r="E1385" t="s">
        <v>1708</v>
      </c>
      <c r="F1385" t="s">
        <v>2769</v>
      </c>
      <c r="G1385" s="18" t="str">
        <f t="shared" si="86"/>
        <v>Catalogo principal</v>
      </c>
      <c r="H1385" s="43" t="s">
        <v>121</v>
      </c>
      <c r="I1385" s="37" t="s">
        <v>67</v>
      </c>
      <c r="J1385" t="s">
        <v>4997</v>
      </c>
      <c r="K1385" t="s">
        <v>40</v>
      </c>
      <c r="L1385" s="70" t="s">
        <v>21</v>
      </c>
      <c r="M1385" s="70" t="s">
        <v>3946</v>
      </c>
      <c r="N1385" s="37" t="s">
        <v>67</v>
      </c>
      <c r="O1385" s="37" t="s">
        <v>67</v>
      </c>
      <c r="P1385" s="37" t="s">
        <v>3757</v>
      </c>
      <c r="Q1385" s="75" t="s">
        <v>1708</v>
      </c>
      <c r="R1385" t="s">
        <v>207</v>
      </c>
      <c r="S1385" s="38">
        <v>40704</v>
      </c>
      <c r="T1385">
        <v>1</v>
      </c>
      <c r="U1385">
        <v>0</v>
      </c>
      <c r="V1385" s="43">
        <f>SUMIF(ResumenCotizacion!$C:$C,E1385,ResumenCotizacion!$P:$P)</f>
        <v>0</v>
      </c>
      <c r="W1385" s="68">
        <f>IF(H1385="USD",S1385*SolCotizacion!$J$18,S1385)</f>
        <v>159701736.95999998</v>
      </c>
      <c r="X1385" s="3">
        <f>ROUND(W1385/(1-VLOOKUP("Total porcentaje:",ResumenCotizacion!$F:$H,3,0)),2)</f>
        <v>173588844.52000001</v>
      </c>
      <c r="Y1385" s="3">
        <f t="shared" si="87"/>
        <v>0</v>
      </c>
    </row>
    <row r="1386" spans="1:25" ht="14.25" x14ac:dyDescent="0.2">
      <c r="A1386" s="18" t="str">
        <f t="shared" si="84"/>
        <v>Catalogo principalOPEN VALUE - CSP GOBIERNOPL7-00019</v>
      </c>
      <c r="B1386" s="18" t="str">
        <f t="shared" si="85"/>
        <v>PL7-00019OPEN VALUE - CSP GOBIERNO</v>
      </c>
      <c r="C1386" s="18"/>
      <c r="D1386" t="s">
        <v>122</v>
      </c>
      <c r="E1386" t="s">
        <v>1709</v>
      </c>
      <c r="F1386" t="s">
        <v>2769</v>
      </c>
      <c r="G1386" s="18" t="str">
        <f t="shared" si="86"/>
        <v>Catalogo principal</v>
      </c>
      <c r="H1386" s="43" t="s">
        <v>121</v>
      </c>
      <c r="I1386" s="37" t="s">
        <v>67</v>
      </c>
      <c r="J1386" t="s">
        <v>4998</v>
      </c>
      <c r="K1386" t="s">
        <v>40</v>
      </c>
      <c r="L1386" s="70" t="s">
        <v>21</v>
      </c>
      <c r="M1386" s="70" t="s">
        <v>3948</v>
      </c>
      <c r="N1386" s="37" t="s">
        <v>67</v>
      </c>
      <c r="O1386" s="37" t="s">
        <v>67</v>
      </c>
      <c r="P1386" s="37" t="s">
        <v>3757</v>
      </c>
      <c r="Q1386" s="75" t="s">
        <v>1709</v>
      </c>
      <c r="R1386" t="s">
        <v>207</v>
      </c>
      <c r="S1386" s="38">
        <v>17445</v>
      </c>
      <c r="T1386">
        <v>1</v>
      </c>
      <c r="U1386">
        <v>0</v>
      </c>
      <c r="V1386" s="43">
        <f>SUMIF(ResumenCotizacion!$C:$C,E1386,ResumenCotizacion!$P:$P)</f>
        <v>0</v>
      </c>
      <c r="W1386" s="68">
        <f>IF(H1386="USD",S1386*SolCotizacion!$J$18,S1386)</f>
        <v>68445283.049999997</v>
      </c>
      <c r="X1386" s="3">
        <f>ROUND(W1386/(1-VLOOKUP("Total porcentaje:",ResumenCotizacion!$F:$H,3,0)),2)</f>
        <v>74397046.790000007</v>
      </c>
      <c r="Y1386" s="3">
        <f t="shared" si="87"/>
        <v>0</v>
      </c>
    </row>
    <row r="1387" spans="1:25" ht="14.25" x14ac:dyDescent="0.2">
      <c r="A1387" s="18" t="str">
        <f t="shared" si="84"/>
        <v>Catalogo principalOPEN VALUE - CSP GOBIERNOPQR-00004</v>
      </c>
      <c r="B1387" s="18" t="str">
        <f t="shared" si="85"/>
        <v>PQR-00004OPEN VALUE - CSP GOBIERNO</v>
      </c>
      <c r="C1387" s="18"/>
      <c r="D1387" t="s">
        <v>122</v>
      </c>
      <c r="E1387" t="s">
        <v>1710</v>
      </c>
      <c r="F1387" t="s">
        <v>2769</v>
      </c>
      <c r="G1387" s="18" t="str">
        <f t="shared" si="86"/>
        <v>Catalogo principal</v>
      </c>
      <c r="H1387" s="43" t="s">
        <v>121</v>
      </c>
      <c r="I1387" s="37" t="s">
        <v>67</v>
      </c>
      <c r="J1387" t="s">
        <v>4999</v>
      </c>
      <c r="K1387" t="s">
        <v>40</v>
      </c>
      <c r="L1387" s="70" t="s">
        <v>21</v>
      </c>
      <c r="M1387" s="70" t="s">
        <v>3966</v>
      </c>
      <c r="N1387" s="37" t="s">
        <v>67</v>
      </c>
      <c r="O1387" s="37" t="s">
        <v>67</v>
      </c>
      <c r="P1387" s="37" t="s">
        <v>3757</v>
      </c>
      <c r="Q1387" s="75" t="s">
        <v>1710</v>
      </c>
      <c r="R1387" t="s">
        <v>3691</v>
      </c>
      <c r="S1387" s="38">
        <v>748</v>
      </c>
      <c r="T1387">
        <v>1</v>
      </c>
      <c r="U1387">
        <v>0</v>
      </c>
      <c r="V1387" s="43">
        <f>SUMIF(ResumenCotizacion!$C:$C,E1387,ResumenCotizacion!$P:$P)</f>
        <v>0</v>
      </c>
      <c r="W1387" s="68">
        <f>IF(H1387="USD",S1387*SolCotizacion!$J$18,S1387)</f>
        <v>2934770.52</v>
      </c>
      <c r="X1387" s="3">
        <f>ROUND(W1387/(1-VLOOKUP("Total porcentaje:",ResumenCotizacion!$F:$H,3,0)),2)</f>
        <v>3189967.96</v>
      </c>
      <c r="Y1387" s="3">
        <f t="shared" si="87"/>
        <v>0</v>
      </c>
    </row>
    <row r="1388" spans="1:25" ht="14.25" x14ac:dyDescent="0.2">
      <c r="A1388" s="18" t="str">
        <f t="shared" si="84"/>
        <v>Catalogo principalOPEN VALUE - CSP GOBIERNOPQR-00010</v>
      </c>
      <c r="B1388" s="18" t="str">
        <f t="shared" si="85"/>
        <v>PQR-00010OPEN VALUE - CSP GOBIERNO</v>
      </c>
      <c r="C1388" s="18"/>
      <c r="D1388" t="s">
        <v>122</v>
      </c>
      <c r="E1388" t="s">
        <v>1711</v>
      </c>
      <c r="F1388" t="s">
        <v>2769</v>
      </c>
      <c r="G1388" s="18" t="str">
        <f t="shared" si="86"/>
        <v>Catalogo principal</v>
      </c>
      <c r="H1388" s="43" t="s">
        <v>121</v>
      </c>
      <c r="I1388" s="37" t="s">
        <v>67</v>
      </c>
      <c r="J1388" t="s">
        <v>5000</v>
      </c>
      <c r="K1388" t="s">
        <v>40</v>
      </c>
      <c r="L1388" s="70" t="s">
        <v>21</v>
      </c>
      <c r="M1388" s="70" t="s">
        <v>3966</v>
      </c>
      <c r="N1388" s="37" t="s">
        <v>67</v>
      </c>
      <c r="O1388" s="37" t="s">
        <v>67</v>
      </c>
      <c r="P1388" s="37" t="s">
        <v>3757</v>
      </c>
      <c r="Q1388" s="75" t="s">
        <v>1711</v>
      </c>
      <c r="R1388" t="s">
        <v>3691</v>
      </c>
      <c r="S1388" s="38">
        <v>3551</v>
      </c>
      <c r="T1388">
        <v>1</v>
      </c>
      <c r="U1388">
        <v>0</v>
      </c>
      <c r="V1388" s="43">
        <f>SUMIF(ResumenCotizacion!$C:$C,E1388,ResumenCotizacion!$P:$P)</f>
        <v>0</v>
      </c>
      <c r="W1388" s="68">
        <f>IF(H1388="USD",S1388*SolCotizacion!$J$18,S1388)</f>
        <v>13932312.989999998</v>
      </c>
      <c r="X1388" s="3">
        <f>ROUND(W1388/(1-VLOOKUP("Total porcentaje:",ResumenCotizacion!$F:$H,3,0)),2)</f>
        <v>15143818.470000001</v>
      </c>
      <c r="Y1388" s="3">
        <f t="shared" si="87"/>
        <v>0</v>
      </c>
    </row>
    <row r="1389" spans="1:25" ht="14.25" x14ac:dyDescent="0.2">
      <c r="A1389" s="18" t="str">
        <f t="shared" si="84"/>
        <v>Catalogo principalOPEN VALUE - CSP GOBIERNOPQR-00016</v>
      </c>
      <c r="B1389" s="18" t="str">
        <f t="shared" si="85"/>
        <v>PQR-00016OPEN VALUE - CSP GOBIERNO</v>
      </c>
      <c r="C1389" s="18"/>
      <c r="D1389" t="s">
        <v>122</v>
      </c>
      <c r="E1389" t="s">
        <v>1712</v>
      </c>
      <c r="F1389" t="s">
        <v>2769</v>
      </c>
      <c r="G1389" s="18" t="str">
        <f t="shared" si="86"/>
        <v>Catalogo principal</v>
      </c>
      <c r="H1389" s="43" t="s">
        <v>121</v>
      </c>
      <c r="I1389" s="37" t="s">
        <v>67</v>
      </c>
      <c r="J1389" t="s">
        <v>5001</v>
      </c>
      <c r="K1389" t="s">
        <v>40</v>
      </c>
      <c r="L1389" s="70" t="s">
        <v>21</v>
      </c>
      <c r="M1389" s="70" t="s">
        <v>3966</v>
      </c>
      <c r="N1389" s="37" t="s">
        <v>67</v>
      </c>
      <c r="O1389" s="37" t="s">
        <v>67</v>
      </c>
      <c r="P1389" s="37" t="s">
        <v>3757</v>
      </c>
      <c r="Q1389" s="75" t="s">
        <v>1712</v>
      </c>
      <c r="R1389" t="s">
        <v>3691</v>
      </c>
      <c r="S1389" s="38">
        <v>6728</v>
      </c>
      <c r="T1389">
        <v>1</v>
      </c>
      <c r="U1389">
        <v>0</v>
      </c>
      <c r="V1389" s="43">
        <f>SUMIF(ResumenCotizacion!$C:$C,E1389,ResumenCotizacion!$P:$P)</f>
        <v>0</v>
      </c>
      <c r="W1389" s="68">
        <f>IF(H1389="USD",S1389*SolCotizacion!$J$18,S1389)</f>
        <v>26397240.719999999</v>
      </c>
      <c r="X1389" s="3">
        <f>ROUND(W1389/(1-VLOOKUP("Total porcentaje:",ResumenCotizacion!$F:$H,3,0)),2)</f>
        <v>28692652.960000001</v>
      </c>
      <c r="Y1389" s="3">
        <f t="shared" si="87"/>
        <v>0</v>
      </c>
    </row>
    <row r="1390" spans="1:25" ht="14.25" x14ac:dyDescent="0.2">
      <c r="A1390" s="18" t="str">
        <f t="shared" si="84"/>
        <v>Catalogo principalOPEN VALUE - CSP GOBIERNOPQR-00022</v>
      </c>
      <c r="B1390" s="18" t="str">
        <f t="shared" si="85"/>
        <v>PQR-00022OPEN VALUE - CSP GOBIERNO</v>
      </c>
      <c r="C1390" s="18"/>
      <c r="D1390" t="s">
        <v>122</v>
      </c>
      <c r="E1390" t="s">
        <v>1713</v>
      </c>
      <c r="F1390" t="s">
        <v>2769</v>
      </c>
      <c r="G1390" s="18" t="str">
        <f t="shared" si="86"/>
        <v>Catalogo principal</v>
      </c>
      <c r="H1390" s="43" t="s">
        <v>121</v>
      </c>
      <c r="I1390" s="37" t="s">
        <v>67</v>
      </c>
      <c r="J1390" t="s">
        <v>5002</v>
      </c>
      <c r="K1390" t="s">
        <v>40</v>
      </c>
      <c r="L1390" s="70" t="s">
        <v>21</v>
      </c>
      <c r="M1390" s="70" t="s">
        <v>3966</v>
      </c>
      <c r="N1390" s="37" t="s">
        <v>67</v>
      </c>
      <c r="O1390" s="37" t="s">
        <v>67</v>
      </c>
      <c r="P1390" s="37" t="s">
        <v>3757</v>
      </c>
      <c r="Q1390" s="75" t="s">
        <v>1713</v>
      </c>
      <c r="R1390" t="s">
        <v>3691</v>
      </c>
      <c r="S1390" s="38">
        <v>11961</v>
      </c>
      <c r="T1390">
        <v>1</v>
      </c>
      <c r="U1390">
        <v>0</v>
      </c>
      <c r="V1390" s="43">
        <f>SUMIF(ResumenCotizacion!$C:$C,E1390,ResumenCotizacion!$P:$P)</f>
        <v>0</v>
      </c>
      <c r="W1390" s="68">
        <f>IF(H1390="USD",S1390*SolCotizacion!$J$18,S1390)</f>
        <v>46928863.890000001</v>
      </c>
      <c r="X1390" s="3">
        <f>ROUND(W1390/(1-VLOOKUP("Total porcentaje:",ResumenCotizacion!$F:$H,3,0)),2)</f>
        <v>51009634.659999996</v>
      </c>
      <c r="Y1390" s="3">
        <f t="shared" si="87"/>
        <v>0</v>
      </c>
    </row>
    <row r="1391" spans="1:25" ht="14.25" x14ac:dyDescent="0.2">
      <c r="A1391" s="18" t="str">
        <f t="shared" si="84"/>
        <v>Catalogo principalOPEN VALUE - CSP GOBIERNOPQR-00028</v>
      </c>
      <c r="B1391" s="18" t="str">
        <f t="shared" si="85"/>
        <v>PQR-00028OPEN VALUE - CSP GOBIERNO</v>
      </c>
      <c r="C1391" s="18"/>
      <c r="D1391" t="s">
        <v>122</v>
      </c>
      <c r="E1391" t="s">
        <v>1714</v>
      </c>
      <c r="F1391" t="s">
        <v>2769</v>
      </c>
      <c r="G1391" s="18" t="str">
        <f t="shared" si="86"/>
        <v>Catalogo principal</v>
      </c>
      <c r="H1391" s="43" t="s">
        <v>121</v>
      </c>
      <c r="I1391" s="37" t="s">
        <v>67</v>
      </c>
      <c r="J1391" t="s">
        <v>5003</v>
      </c>
      <c r="K1391" t="s">
        <v>40</v>
      </c>
      <c r="L1391" s="70" t="s">
        <v>21</v>
      </c>
      <c r="M1391" s="70" t="s">
        <v>3966</v>
      </c>
      <c r="N1391" s="37" t="s">
        <v>67</v>
      </c>
      <c r="O1391" s="37" t="s">
        <v>67</v>
      </c>
      <c r="P1391" s="37" t="s">
        <v>3757</v>
      </c>
      <c r="Q1391" s="75" t="s">
        <v>1714</v>
      </c>
      <c r="R1391" t="s">
        <v>3691</v>
      </c>
      <c r="S1391" s="38">
        <v>14951</v>
      </c>
      <c r="T1391">
        <v>1</v>
      </c>
      <c r="U1391">
        <v>0</v>
      </c>
      <c r="V1391" s="43">
        <f>SUMIF(ResumenCotizacion!$C:$C,E1391,ResumenCotizacion!$P:$P)</f>
        <v>0</v>
      </c>
      <c r="W1391" s="68">
        <f>IF(H1391="USD",S1391*SolCotizacion!$J$18,S1391)</f>
        <v>58660098.989999995</v>
      </c>
      <c r="X1391" s="3">
        <f>ROUND(W1391/(1-VLOOKUP("Total porcentaje:",ResumenCotizacion!$F:$H,3,0)),2)</f>
        <v>63760977.159999996</v>
      </c>
      <c r="Y1391" s="3">
        <f t="shared" si="87"/>
        <v>0</v>
      </c>
    </row>
    <row r="1392" spans="1:25" ht="14.25" x14ac:dyDescent="0.2">
      <c r="A1392" s="18" t="str">
        <f t="shared" si="84"/>
        <v>Catalogo principalOPEN VALUE - CSP GOBIERNOPQR-00034</v>
      </c>
      <c r="B1392" s="18" t="str">
        <f t="shared" si="85"/>
        <v>PQR-00034OPEN VALUE - CSP GOBIERNO</v>
      </c>
      <c r="C1392" s="18"/>
      <c r="D1392" t="s">
        <v>122</v>
      </c>
      <c r="E1392" t="s">
        <v>1715</v>
      </c>
      <c r="F1392" t="s">
        <v>2769</v>
      </c>
      <c r="G1392" s="18" t="str">
        <f t="shared" si="86"/>
        <v>Catalogo principal</v>
      </c>
      <c r="H1392" s="43" t="s">
        <v>121</v>
      </c>
      <c r="I1392" s="37" t="s">
        <v>67</v>
      </c>
      <c r="J1392" t="s">
        <v>5004</v>
      </c>
      <c r="K1392" t="s">
        <v>40</v>
      </c>
      <c r="L1392" s="70" t="s">
        <v>21</v>
      </c>
      <c r="M1392" s="70" t="s">
        <v>3966</v>
      </c>
      <c r="N1392" s="37" t="s">
        <v>67</v>
      </c>
      <c r="O1392" s="37" t="s">
        <v>67</v>
      </c>
      <c r="P1392" s="37" t="s">
        <v>3757</v>
      </c>
      <c r="Q1392" s="75" t="s">
        <v>1715</v>
      </c>
      <c r="R1392" t="s">
        <v>3691</v>
      </c>
      <c r="S1392" s="38">
        <v>18688</v>
      </c>
      <c r="T1392">
        <v>1</v>
      </c>
      <c r="U1392">
        <v>0</v>
      </c>
      <c r="V1392" s="43">
        <f>SUMIF(ResumenCotizacion!$C:$C,E1392,ResumenCotizacion!$P:$P)</f>
        <v>0</v>
      </c>
      <c r="W1392" s="68">
        <f>IF(H1392="USD",S1392*SolCotizacion!$J$18,S1392)</f>
        <v>73322181.11999999</v>
      </c>
      <c r="X1392" s="3">
        <f>ROUND(W1392/(1-VLOOKUP("Total porcentaje:",ResumenCotizacion!$F:$H,3,0)),2)</f>
        <v>79698022.959999993</v>
      </c>
      <c r="Y1392" s="3">
        <f t="shared" si="87"/>
        <v>0</v>
      </c>
    </row>
    <row r="1393" spans="1:25" ht="14.25" x14ac:dyDescent="0.2">
      <c r="A1393" s="18" t="str">
        <f t="shared" si="84"/>
        <v>Catalogo principalOPEN VALUE - CSP GOBIERNOPQR-00040</v>
      </c>
      <c r="B1393" s="18" t="str">
        <f t="shared" si="85"/>
        <v>PQR-00040OPEN VALUE - CSP GOBIERNO</v>
      </c>
      <c r="C1393" s="18"/>
      <c r="D1393" t="s">
        <v>122</v>
      </c>
      <c r="E1393" t="s">
        <v>1716</v>
      </c>
      <c r="F1393" t="s">
        <v>2769</v>
      </c>
      <c r="G1393" s="18" t="str">
        <f t="shared" si="86"/>
        <v>Catalogo principal</v>
      </c>
      <c r="H1393" s="43" t="s">
        <v>121</v>
      </c>
      <c r="I1393" s="37" t="s">
        <v>67</v>
      </c>
      <c r="J1393" t="s">
        <v>5005</v>
      </c>
      <c r="K1393" t="s">
        <v>40</v>
      </c>
      <c r="L1393" s="70" t="s">
        <v>21</v>
      </c>
      <c r="M1393" s="70" t="s">
        <v>3966</v>
      </c>
      <c r="N1393" s="37" t="s">
        <v>67</v>
      </c>
      <c r="O1393" s="37" t="s">
        <v>67</v>
      </c>
      <c r="P1393" s="37" t="s">
        <v>3757</v>
      </c>
      <c r="Q1393" s="75" t="s">
        <v>1716</v>
      </c>
      <c r="R1393" t="s">
        <v>3691</v>
      </c>
      <c r="S1393" s="38">
        <v>21529</v>
      </c>
      <c r="T1393">
        <v>1</v>
      </c>
      <c r="U1393">
        <v>0</v>
      </c>
      <c r="V1393" s="43">
        <f>SUMIF(ResumenCotizacion!$C:$C,E1393,ResumenCotizacion!$P:$P)</f>
        <v>0</v>
      </c>
      <c r="W1393" s="68">
        <f>IF(H1393="USD",S1393*SolCotizacion!$J$18,S1393)</f>
        <v>84468816.209999993</v>
      </c>
      <c r="X1393" s="3">
        <f>ROUND(W1393/(1-VLOOKUP("Total porcentaje:",ResumenCotizacion!$F:$H,3,0)),2)</f>
        <v>91813930.659999996</v>
      </c>
      <c r="Y1393" s="3">
        <f t="shared" si="87"/>
        <v>0</v>
      </c>
    </row>
    <row r="1394" spans="1:25" ht="14.25" x14ac:dyDescent="0.2">
      <c r="A1394" s="18" t="str">
        <f t="shared" si="84"/>
        <v>Catalogo principalOPEN VALUE - CSP GOBIERNOQ4Y-00005</v>
      </c>
      <c r="B1394" s="18" t="str">
        <f t="shared" si="85"/>
        <v>Q4Y-00005OPEN VALUE - CSP GOBIERNO</v>
      </c>
      <c r="C1394" s="18"/>
      <c r="D1394" t="s">
        <v>122</v>
      </c>
      <c r="E1394" t="s">
        <v>1717</v>
      </c>
      <c r="F1394" t="s">
        <v>2769</v>
      </c>
      <c r="G1394" s="18" t="str">
        <f t="shared" si="86"/>
        <v>Catalogo principal</v>
      </c>
      <c r="H1394" s="43" t="s">
        <v>121</v>
      </c>
      <c r="I1394" s="37" t="s">
        <v>67</v>
      </c>
      <c r="J1394" t="s">
        <v>5006</v>
      </c>
      <c r="K1394" t="s">
        <v>40</v>
      </c>
      <c r="L1394" s="70" t="s">
        <v>21</v>
      </c>
      <c r="M1394" s="70" t="s">
        <v>3966</v>
      </c>
      <c r="N1394" s="37" t="s">
        <v>67</v>
      </c>
      <c r="O1394" s="37" t="s">
        <v>67</v>
      </c>
      <c r="P1394" s="37" t="s">
        <v>3757</v>
      </c>
      <c r="Q1394" s="75" t="s">
        <v>1717</v>
      </c>
      <c r="R1394" t="s">
        <v>3691</v>
      </c>
      <c r="S1394" s="38">
        <v>10</v>
      </c>
      <c r="T1394">
        <v>1</v>
      </c>
      <c r="U1394">
        <v>0</v>
      </c>
      <c r="V1394" s="43">
        <f>SUMIF(ResumenCotizacion!$C:$C,E1394,ResumenCotizacion!$P:$P)</f>
        <v>0</v>
      </c>
      <c r="W1394" s="68">
        <f>IF(H1394="USD",S1394*SolCotizacion!$J$18,S1394)</f>
        <v>39234.899999999994</v>
      </c>
      <c r="X1394" s="3">
        <f>ROUND(W1394/(1-VLOOKUP("Total porcentaje:",ResumenCotizacion!$F:$H,3,0)),2)</f>
        <v>42646.63</v>
      </c>
      <c r="Y1394" s="3">
        <f t="shared" si="87"/>
        <v>0</v>
      </c>
    </row>
    <row r="1395" spans="1:25" ht="14.25" x14ac:dyDescent="0.2">
      <c r="A1395" s="18" t="str">
        <f t="shared" si="84"/>
        <v>Catalogo principalOPEN VALUE - CSP GOBIERNOQ5Y-00005</v>
      </c>
      <c r="B1395" s="18" t="str">
        <f t="shared" si="85"/>
        <v>Q5Y-00005OPEN VALUE - CSP GOBIERNO</v>
      </c>
      <c r="C1395" s="18"/>
      <c r="D1395" t="s">
        <v>122</v>
      </c>
      <c r="E1395" t="s">
        <v>1718</v>
      </c>
      <c r="F1395" t="s">
        <v>2769</v>
      </c>
      <c r="G1395" s="18" t="str">
        <f t="shared" si="86"/>
        <v>Catalogo principal</v>
      </c>
      <c r="H1395" s="43" t="s">
        <v>121</v>
      </c>
      <c r="I1395" s="37" t="s">
        <v>67</v>
      </c>
      <c r="J1395" t="s">
        <v>5007</v>
      </c>
      <c r="K1395" t="s">
        <v>40</v>
      </c>
      <c r="L1395" s="70" t="s">
        <v>21</v>
      </c>
      <c r="M1395" s="70" t="s">
        <v>3966</v>
      </c>
      <c r="N1395" s="37" t="s">
        <v>67</v>
      </c>
      <c r="O1395" s="37" t="s">
        <v>67</v>
      </c>
      <c r="P1395" s="37" t="s">
        <v>3757</v>
      </c>
      <c r="Q1395" s="75" t="s">
        <v>1718</v>
      </c>
      <c r="R1395" t="s">
        <v>3691</v>
      </c>
      <c r="S1395" s="38">
        <v>23</v>
      </c>
      <c r="T1395">
        <v>1</v>
      </c>
      <c r="U1395">
        <v>0</v>
      </c>
      <c r="V1395" s="43">
        <f>SUMIF(ResumenCotizacion!$C:$C,E1395,ResumenCotizacion!$P:$P)</f>
        <v>0</v>
      </c>
      <c r="W1395" s="68">
        <f>IF(H1395="USD",S1395*SolCotizacion!$J$18,S1395)</f>
        <v>90240.26999999999</v>
      </c>
      <c r="X1395" s="3">
        <f>ROUND(W1395/(1-VLOOKUP("Total porcentaje:",ResumenCotizacion!$F:$H,3,0)),2)</f>
        <v>98087.25</v>
      </c>
      <c r="Y1395" s="3">
        <f t="shared" si="87"/>
        <v>0</v>
      </c>
    </row>
    <row r="1396" spans="1:25" ht="14.25" x14ac:dyDescent="0.2">
      <c r="A1396" s="18" t="str">
        <f t="shared" si="84"/>
        <v>Catalogo principalOPEN VALUE - CSP GOBIERNOQ6Y-00005</v>
      </c>
      <c r="B1396" s="18" t="str">
        <f t="shared" si="85"/>
        <v>Q6Y-00005OPEN VALUE - CSP GOBIERNO</v>
      </c>
      <c r="C1396" s="18"/>
      <c r="D1396" t="s">
        <v>122</v>
      </c>
      <c r="E1396" t="s">
        <v>1719</v>
      </c>
      <c r="F1396" t="s">
        <v>2769</v>
      </c>
      <c r="G1396" s="18" t="str">
        <f t="shared" si="86"/>
        <v>Catalogo principal</v>
      </c>
      <c r="H1396" s="43" t="s">
        <v>121</v>
      </c>
      <c r="I1396" s="37" t="s">
        <v>67</v>
      </c>
      <c r="J1396" t="s">
        <v>5008</v>
      </c>
      <c r="K1396" t="s">
        <v>40</v>
      </c>
      <c r="L1396" s="70" t="s">
        <v>21</v>
      </c>
      <c r="M1396" s="70" t="s">
        <v>3966</v>
      </c>
      <c r="N1396" s="37" t="s">
        <v>67</v>
      </c>
      <c r="O1396" s="37" t="s">
        <v>67</v>
      </c>
      <c r="P1396" s="37" t="s">
        <v>3757</v>
      </c>
      <c r="Q1396" s="75" t="s">
        <v>1719</v>
      </c>
      <c r="R1396" t="s">
        <v>3691</v>
      </c>
      <c r="S1396" s="38">
        <v>4</v>
      </c>
      <c r="T1396">
        <v>1</v>
      </c>
      <c r="U1396">
        <v>0</v>
      </c>
      <c r="V1396" s="43">
        <f>SUMIF(ResumenCotizacion!$C:$C,E1396,ResumenCotizacion!$P:$P)</f>
        <v>0</v>
      </c>
      <c r="W1396" s="68">
        <f>IF(H1396="USD",S1396*SolCotizacion!$J$18,S1396)</f>
        <v>15693.96</v>
      </c>
      <c r="X1396" s="3">
        <f>ROUND(W1396/(1-VLOOKUP("Total porcentaje:",ResumenCotizacion!$F:$H,3,0)),2)</f>
        <v>17058.650000000001</v>
      </c>
      <c r="Y1396" s="3">
        <f t="shared" si="87"/>
        <v>0</v>
      </c>
    </row>
    <row r="1397" spans="1:25" ht="14.25" x14ac:dyDescent="0.2">
      <c r="A1397" s="18" t="str">
        <f t="shared" si="84"/>
        <v>Catalogo principalOPEN VALUE - CSP GOBIERNOQ6Z-00005</v>
      </c>
      <c r="B1397" s="18" t="str">
        <f t="shared" si="85"/>
        <v>Q6Z-00005OPEN VALUE - CSP GOBIERNO</v>
      </c>
      <c r="C1397" s="18"/>
      <c r="D1397" t="s">
        <v>122</v>
      </c>
      <c r="E1397" t="s">
        <v>1720</v>
      </c>
      <c r="F1397" t="s">
        <v>2769</v>
      </c>
      <c r="G1397" s="18" t="str">
        <f t="shared" si="86"/>
        <v>Catalogo principal</v>
      </c>
      <c r="H1397" s="43" t="s">
        <v>121</v>
      </c>
      <c r="I1397" s="37" t="s">
        <v>67</v>
      </c>
      <c r="J1397" t="s">
        <v>5009</v>
      </c>
      <c r="K1397" t="s">
        <v>40</v>
      </c>
      <c r="L1397" s="70" t="s">
        <v>21</v>
      </c>
      <c r="M1397" s="70" t="s">
        <v>3966</v>
      </c>
      <c r="N1397" s="37" t="s">
        <v>67</v>
      </c>
      <c r="O1397" s="37" t="s">
        <v>67</v>
      </c>
      <c r="P1397" s="37" t="s">
        <v>3757</v>
      </c>
      <c r="Q1397" s="75" t="s">
        <v>1720</v>
      </c>
      <c r="R1397" t="s">
        <v>3691</v>
      </c>
      <c r="S1397" s="38">
        <v>8</v>
      </c>
      <c r="T1397">
        <v>1</v>
      </c>
      <c r="U1397">
        <v>0</v>
      </c>
      <c r="V1397" s="43">
        <f>SUMIF(ResumenCotizacion!$C:$C,E1397,ResumenCotizacion!$P:$P)</f>
        <v>0</v>
      </c>
      <c r="W1397" s="68">
        <f>IF(H1397="USD",S1397*SolCotizacion!$J$18,S1397)</f>
        <v>31387.919999999998</v>
      </c>
      <c r="X1397" s="3">
        <f>ROUND(W1397/(1-VLOOKUP("Total porcentaje:",ResumenCotizacion!$F:$H,3,0)),2)</f>
        <v>34117.300000000003</v>
      </c>
      <c r="Y1397" s="3">
        <f t="shared" si="87"/>
        <v>0</v>
      </c>
    </row>
    <row r="1398" spans="1:25" ht="14.25" x14ac:dyDescent="0.2">
      <c r="A1398" s="18" t="str">
        <f t="shared" si="84"/>
        <v>Catalogo principalOPEN VALUE - CSP GOBIERNOQ7Y-00005</v>
      </c>
      <c r="B1398" s="18" t="str">
        <f t="shared" si="85"/>
        <v>Q7Y-00005OPEN VALUE - CSP GOBIERNO</v>
      </c>
      <c r="C1398" s="18"/>
      <c r="D1398" t="s">
        <v>122</v>
      </c>
      <c r="E1398" t="s">
        <v>1721</v>
      </c>
      <c r="F1398" t="s">
        <v>2769</v>
      </c>
      <c r="G1398" s="18" t="str">
        <f t="shared" si="86"/>
        <v>Catalogo principal</v>
      </c>
      <c r="H1398" s="43" t="s">
        <v>121</v>
      </c>
      <c r="I1398" s="37" t="s">
        <v>67</v>
      </c>
      <c r="J1398" t="s">
        <v>5010</v>
      </c>
      <c r="K1398" t="s">
        <v>40</v>
      </c>
      <c r="L1398" s="70" t="s">
        <v>21</v>
      </c>
      <c r="M1398" s="70" t="s">
        <v>3966</v>
      </c>
      <c r="N1398" s="37" t="s">
        <v>67</v>
      </c>
      <c r="O1398" s="37" t="s">
        <v>67</v>
      </c>
      <c r="P1398" s="37" t="s">
        <v>3757</v>
      </c>
      <c r="Q1398" s="75" t="s">
        <v>1721</v>
      </c>
      <c r="R1398" t="s">
        <v>3691</v>
      </c>
      <c r="S1398" s="38">
        <v>10.6</v>
      </c>
      <c r="T1398">
        <v>1</v>
      </c>
      <c r="U1398">
        <v>0</v>
      </c>
      <c r="V1398" s="43">
        <f>SUMIF(ResumenCotizacion!$C:$C,E1398,ResumenCotizacion!$P:$P)</f>
        <v>0</v>
      </c>
      <c r="W1398" s="68">
        <f>IF(H1398="USD",S1398*SolCotizacion!$J$18,S1398)</f>
        <v>41588.993999999999</v>
      </c>
      <c r="X1398" s="3">
        <f>ROUND(W1398/(1-VLOOKUP("Total porcentaje:",ResumenCotizacion!$F:$H,3,0)),2)</f>
        <v>45205.43</v>
      </c>
      <c r="Y1398" s="3">
        <f t="shared" si="87"/>
        <v>0</v>
      </c>
    </row>
    <row r="1399" spans="1:25" ht="14.25" x14ac:dyDescent="0.2">
      <c r="A1399" s="18" t="str">
        <f t="shared" si="84"/>
        <v>Catalogo principalOPEN VALUE - CSP GOBIERNOQ9Z-00005</v>
      </c>
      <c r="B1399" s="18" t="str">
        <f t="shared" si="85"/>
        <v>Q9Z-00005OPEN VALUE - CSP GOBIERNO</v>
      </c>
      <c r="C1399" s="18"/>
      <c r="D1399" t="s">
        <v>122</v>
      </c>
      <c r="E1399" t="s">
        <v>1722</v>
      </c>
      <c r="F1399" t="s">
        <v>2769</v>
      </c>
      <c r="G1399" s="18" t="str">
        <f t="shared" si="86"/>
        <v>Catalogo principal</v>
      </c>
      <c r="H1399" s="43" t="s">
        <v>121</v>
      </c>
      <c r="I1399" s="37" t="s">
        <v>67</v>
      </c>
      <c r="J1399" t="s">
        <v>5011</v>
      </c>
      <c r="K1399" t="s">
        <v>40</v>
      </c>
      <c r="L1399" s="70" t="s">
        <v>21</v>
      </c>
      <c r="M1399" s="70" t="s">
        <v>3966</v>
      </c>
      <c r="N1399" s="37" t="s">
        <v>67</v>
      </c>
      <c r="O1399" s="37" t="s">
        <v>67</v>
      </c>
      <c r="P1399" s="37" t="s">
        <v>3757</v>
      </c>
      <c r="Q1399" s="75" t="s">
        <v>1722</v>
      </c>
      <c r="R1399" t="s">
        <v>3691</v>
      </c>
      <c r="S1399" s="38">
        <v>5</v>
      </c>
      <c r="T1399">
        <v>1</v>
      </c>
      <c r="U1399">
        <v>0</v>
      </c>
      <c r="V1399" s="43">
        <f>SUMIF(ResumenCotizacion!$C:$C,E1399,ResumenCotizacion!$P:$P)</f>
        <v>0</v>
      </c>
      <c r="W1399" s="68">
        <f>IF(H1399="USD",S1399*SolCotizacion!$J$18,S1399)</f>
        <v>19617.449999999997</v>
      </c>
      <c r="X1399" s="3">
        <f>ROUND(W1399/(1-VLOOKUP("Total porcentaje:",ResumenCotizacion!$F:$H,3,0)),2)</f>
        <v>21323.32</v>
      </c>
      <c r="Y1399" s="3">
        <f t="shared" si="87"/>
        <v>0</v>
      </c>
    </row>
    <row r="1400" spans="1:25" ht="14.25" x14ac:dyDescent="0.2">
      <c r="A1400" s="18" t="str">
        <f t="shared" si="84"/>
        <v>Catalogo principalOPEN VALUE - CSP GOBIERNOQD3-00005</v>
      </c>
      <c r="B1400" s="18" t="str">
        <f t="shared" si="85"/>
        <v>QD3-00005OPEN VALUE - CSP GOBIERNO</v>
      </c>
      <c r="C1400" s="18"/>
      <c r="D1400" t="s">
        <v>122</v>
      </c>
      <c r="E1400" t="s">
        <v>1723</v>
      </c>
      <c r="F1400" t="s">
        <v>2769</v>
      </c>
      <c r="G1400" s="18" t="str">
        <f t="shared" si="86"/>
        <v>Catalogo principal</v>
      </c>
      <c r="H1400" s="43" t="s">
        <v>121</v>
      </c>
      <c r="I1400" s="37" t="s">
        <v>67</v>
      </c>
      <c r="J1400" t="s">
        <v>5012</v>
      </c>
      <c r="K1400" t="s">
        <v>40</v>
      </c>
      <c r="L1400" s="70" t="s">
        <v>21</v>
      </c>
      <c r="M1400" s="70" t="s">
        <v>3966</v>
      </c>
      <c r="N1400" s="37" t="s">
        <v>67</v>
      </c>
      <c r="O1400" s="37" t="s">
        <v>67</v>
      </c>
      <c r="P1400" s="37" t="s">
        <v>3757</v>
      </c>
      <c r="Q1400" s="75" t="s">
        <v>1723</v>
      </c>
      <c r="R1400" t="s">
        <v>3691</v>
      </c>
      <c r="S1400" s="38">
        <v>2</v>
      </c>
      <c r="T1400">
        <v>1</v>
      </c>
      <c r="U1400">
        <v>0</v>
      </c>
      <c r="V1400" s="43">
        <f>SUMIF(ResumenCotizacion!$C:$C,E1400,ResumenCotizacion!$P:$P)</f>
        <v>0</v>
      </c>
      <c r="W1400" s="68">
        <f>IF(H1400="USD",S1400*SolCotizacion!$J$18,S1400)</f>
        <v>7846.98</v>
      </c>
      <c r="X1400" s="3">
        <f>ROUND(W1400/(1-VLOOKUP("Total porcentaje:",ResumenCotizacion!$F:$H,3,0)),2)</f>
        <v>8529.33</v>
      </c>
      <c r="Y1400" s="3">
        <f t="shared" si="87"/>
        <v>0</v>
      </c>
    </row>
    <row r="1401" spans="1:25" ht="14.25" x14ac:dyDescent="0.2">
      <c r="A1401" s="18" t="str">
        <f t="shared" si="84"/>
        <v>Catalogo principalOPEN VALUE - CSP GOBIERNOR18-02405</v>
      </c>
      <c r="B1401" s="18" t="str">
        <f t="shared" si="85"/>
        <v>R18-02405OPEN VALUE - CSP GOBIERNO</v>
      </c>
      <c r="C1401" s="18"/>
      <c r="D1401" t="s">
        <v>122</v>
      </c>
      <c r="E1401" t="s">
        <v>1724</v>
      </c>
      <c r="F1401" t="s">
        <v>2769</v>
      </c>
      <c r="G1401" s="18" t="str">
        <f t="shared" si="86"/>
        <v>Catalogo principal</v>
      </c>
      <c r="H1401" s="43" t="s">
        <v>121</v>
      </c>
      <c r="I1401" s="37" t="s">
        <v>67</v>
      </c>
      <c r="J1401" t="s">
        <v>5013</v>
      </c>
      <c r="K1401" t="s">
        <v>40</v>
      </c>
      <c r="L1401" s="70" t="s">
        <v>21</v>
      </c>
      <c r="M1401" s="70" t="s">
        <v>3946</v>
      </c>
      <c r="N1401" s="37" t="s">
        <v>67</v>
      </c>
      <c r="O1401" s="37" t="s">
        <v>67</v>
      </c>
      <c r="P1401" s="37" t="s">
        <v>3757</v>
      </c>
      <c r="Q1401" s="75" t="s">
        <v>1724</v>
      </c>
      <c r="R1401" t="s">
        <v>207</v>
      </c>
      <c r="S1401" s="38">
        <v>63</v>
      </c>
      <c r="T1401">
        <v>1</v>
      </c>
      <c r="U1401">
        <v>0</v>
      </c>
      <c r="V1401" s="43">
        <f>SUMIF(ResumenCotizacion!$C:$C,E1401,ResumenCotizacion!$P:$P)</f>
        <v>0</v>
      </c>
      <c r="W1401" s="68">
        <f>IF(H1401="USD",S1401*SolCotizacion!$J$18,S1401)</f>
        <v>247179.87</v>
      </c>
      <c r="X1401" s="3">
        <f>ROUND(W1401/(1-VLOOKUP("Total porcentaje:",ResumenCotizacion!$F:$H,3,0)),2)</f>
        <v>268673.77</v>
      </c>
      <c r="Y1401" s="3">
        <f t="shared" si="87"/>
        <v>0</v>
      </c>
    </row>
    <row r="1402" spans="1:25" ht="14.25" x14ac:dyDescent="0.2">
      <c r="A1402" s="18" t="str">
        <f t="shared" si="84"/>
        <v>Catalogo principalOPEN VALUE - CSP GOBIERNOR18-02410</v>
      </c>
      <c r="B1402" s="18" t="str">
        <f t="shared" si="85"/>
        <v>R18-02410OPEN VALUE - CSP GOBIERNO</v>
      </c>
      <c r="C1402" s="18"/>
      <c r="D1402" t="s">
        <v>122</v>
      </c>
      <c r="E1402" t="s">
        <v>1725</v>
      </c>
      <c r="F1402" t="s">
        <v>2769</v>
      </c>
      <c r="G1402" s="18" t="str">
        <f t="shared" si="86"/>
        <v>Catalogo principal</v>
      </c>
      <c r="H1402" s="43" t="s">
        <v>121</v>
      </c>
      <c r="I1402" s="37" t="s">
        <v>67</v>
      </c>
      <c r="J1402" t="s">
        <v>5014</v>
      </c>
      <c r="K1402" t="s">
        <v>40</v>
      </c>
      <c r="L1402" s="70" t="s">
        <v>21</v>
      </c>
      <c r="M1402" s="70" t="s">
        <v>3946</v>
      </c>
      <c r="N1402" s="37" t="s">
        <v>67</v>
      </c>
      <c r="O1402" s="37" t="s">
        <v>67</v>
      </c>
      <c r="P1402" s="37" t="s">
        <v>3757</v>
      </c>
      <c r="Q1402" s="75" t="s">
        <v>1725</v>
      </c>
      <c r="R1402" t="s">
        <v>207</v>
      </c>
      <c r="S1402" s="38">
        <v>84</v>
      </c>
      <c r="T1402">
        <v>1</v>
      </c>
      <c r="U1402">
        <v>0</v>
      </c>
      <c r="V1402" s="43">
        <f>SUMIF(ResumenCotizacion!$C:$C,E1402,ResumenCotizacion!$P:$P)</f>
        <v>0</v>
      </c>
      <c r="W1402" s="68">
        <f>IF(H1402="USD",S1402*SolCotizacion!$J$18,S1402)</f>
        <v>329573.15999999997</v>
      </c>
      <c r="X1402" s="3">
        <f>ROUND(W1402/(1-VLOOKUP("Total porcentaje:",ResumenCotizacion!$F:$H,3,0)),2)</f>
        <v>358231.7</v>
      </c>
      <c r="Y1402" s="3">
        <f t="shared" si="87"/>
        <v>0</v>
      </c>
    </row>
    <row r="1403" spans="1:25" ht="14.25" x14ac:dyDescent="0.2">
      <c r="A1403" s="18" t="str">
        <f t="shared" si="84"/>
        <v>Catalogo principalOPEN VALUE - CSP GOBIERNOR18-02417</v>
      </c>
      <c r="B1403" s="18" t="str">
        <f t="shared" si="85"/>
        <v>R18-02417OPEN VALUE - CSP GOBIERNO</v>
      </c>
      <c r="C1403" s="18"/>
      <c r="D1403" t="s">
        <v>122</v>
      </c>
      <c r="E1403" t="s">
        <v>1726</v>
      </c>
      <c r="F1403" t="s">
        <v>2769</v>
      </c>
      <c r="G1403" s="18" t="str">
        <f t="shared" si="86"/>
        <v>Catalogo principal</v>
      </c>
      <c r="H1403" s="43" t="s">
        <v>121</v>
      </c>
      <c r="I1403" s="37" t="s">
        <v>67</v>
      </c>
      <c r="J1403" t="s">
        <v>5015</v>
      </c>
      <c r="K1403" t="s">
        <v>40</v>
      </c>
      <c r="L1403" s="70" t="s">
        <v>21</v>
      </c>
      <c r="M1403" s="70" t="s">
        <v>3948</v>
      </c>
      <c r="N1403" s="37" t="s">
        <v>67</v>
      </c>
      <c r="O1403" s="37" t="s">
        <v>67</v>
      </c>
      <c r="P1403" s="37" t="s">
        <v>3757</v>
      </c>
      <c r="Q1403" s="75" t="s">
        <v>1726</v>
      </c>
      <c r="R1403" t="s">
        <v>207</v>
      </c>
      <c r="S1403" s="38">
        <v>27</v>
      </c>
      <c r="T1403">
        <v>1</v>
      </c>
      <c r="U1403">
        <v>0</v>
      </c>
      <c r="V1403" s="43">
        <f>SUMIF(ResumenCotizacion!$C:$C,E1403,ResumenCotizacion!$P:$P)</f>
        <v>0</v>
      </c>
      <c r="W1403" s="68">
        <f>IF(H1403="USD",S1403*SolCotizacion!$J$18,S1403)</f>
        <v>105934.23</v>
      </c>
      <c r="X1403" s="3">
        <f>ROUND(W1403/(1-VLOOKUP("Total porcentaje:",ResumenCotizacion!$F:$H,3,0)),2)</f>
        <v>115145.9</v>
      </c>
      <c r="Y1403" s="3">
        <f t="shared" si="87"/>
        <v>0</v>
      </c>
    </row>
    <row r="1404" spans="1:25" ht="14.25" x14ac:dyDescent="0.2">
      <c r="A1404" s="18" t="str">
        <f t="shared" si="84"/>
        <v>Catalogo principalOPEN VALUE - CSP GOBIERNOR18-02422</v>
      </c>
      <c r="B1404" s="18" t="str">
        <f t="shared" si="85"/>
        <v>R18-02422OPEN VALUE - CSP GOBIERNO</v>
      </c>
      <c r="C1404" s="18"/>
      <c r="D1404" t="s">
        <v>122</v>
      </c>
      <c r="E1404" t="s">
        <v>1727</v>
      </c>
      <c r="F1404" t="s">
        <v>2769</v>
      </c>
      <c r="G1404" s="18" t="str">
        <f t="shared" si="86"/>
        <v>Catalogo principal</v>
      </c>
      <c r="H1404" s="43" t="s">
        <v>121</v>
      </c>
      <c r="I1404" s="37" t="s">
        <v>67</v>
      </c>
      <c r="J1404" t="s">
        <v>5016</v>
      </c>
      <c r="K1404" t="s">
        <v>40</v>
      </c>
      <c r="L1404" s="70" t="s">
        <v>21</v>
      </c>
      <c r="M1404" s="70" t="s">
        <v>3948</v>
      </c>
      <c r="N1404" s="37" t="s">
        <v>67</v>
      </c>
      <c r="O1404" s="37" t="s">
        <v>67</v>
      </c>
      <c r="P1404" s="37" t="s">
        <v>3757</v>
      </c>
      <c r="Q1404" s="75" t="s">
        <v>1727</v>
      </c>
      <c r="R1404" t="s">
        <v>207</v>
      </c>
      <c r="S1404" s="38">
        <v>36</v>
      </c>
      <c r="T1404">
        <v>1</v>
      </c>
      <c r="U1404">
        <v>0</v>
      </c>
      <c r="V1404" s="43">
        <f>SUMIF(ResumenCotizacion!$C:$C,E1404,ResumenCotizacion!$P:$P)</f>
        <v>0</v>
      </c>
      <c r="W1404" s="68">
        <f>IF(H1404="USD",S1404*SolCotizacion!$J$18,S1404)</f>
        <v>141245.63999999998</v>
      </c>
      <c r="X1404" s="3">
        <f>ROUND(W1404/(1-VLOOKUP("Total porcentaje:",ResumenCotizacion!$F:$H,3,0)),2)</f>
        <v>153527.87</v>
      </c>
      <c r="Y1404" s="3">
        <f t="shared" si="87"/>
        <v>0</v>
      </c>
    </row>
    <row r="1405" spans="1:25" ht="14.25" x14ac:dyDescent="0.2">
      <c r="A1405" s="18" t="str">
        <f t="shared" si="84"/>
        <v>Catalogo principalOPEN VALUE - CSP GOBIERNOR2Z-00005</v>
      </c>
      <c r="B1405" s="18" t="str">
        <f t="shared" si="85"/>
        <v>R2Z-00005OPEN VALUE - CSP GOBIERNO</v>
      </c>
      <c r="C1405" s="18"/>
      <c r="D1405" t="s">
        <v>122</v>
      </c>
      <c r="E1405" t="s">
        <v>1728</v>
      </c>
      <c r="F1405" t="s">
        <v>2769</v>
      </c>
      <c r="G1405" s="18" t="str">
        <f t="shared" si="86"/>
        <v>Catalogo principal</v>
      </c>
      <c r="H1405" s="43" t="s">
        <v>121</v>
      </c>
      <c r="I1405" s="37" t="s">
        <v>67</v>
      </c>
      <c r="J1405" t="s">
        <v>3810</v>
      </c>
      <c r="K1405" t="s">
        <v>40</v>
      </c>
      <c r="L1405" s="70" t="s">
        <v>21</v>
      </c>
      <c r="M1405" s="70" t="s">
        <v>28</v>
      </c>
      <c r="N1405" s="37" t="s">
        <v>67</v>
      </c>
      <c r="O1405" s="37" t="s">
        <v>67</v>
      </c>
      <c r="P1405" s="37" t="s">
        <v>3757</v>
      </c>
      <c r="Q1405" s="75" t="s">
        <v>1728</v>
      </c>
      <c r="R1405" t="s">
        <v>3691</v>
      </c>
      <c r="S1405" s="38">
        <v>10</v>
      </c>
      <c r="T1405">
        <v>1</v>
      </c>
      <c r="U1405">
        <v>0</v>
      </c>
      <c r="V1405" s="43">
        <f>SUMIF(ResumenCotizacion!$C:$C,E1405,ResumenCotizacion!$P:$P)</f>
        <v>0</v>
      </c>
      <c r="W1405" s="68">
        <f>IF(H1405="USD",S1405*SolCotizacion!$J$18,S1405)</f>
        <v>39234.899999999994</v>
      </c>
      <c r="X1405" s="3">
        <f>ROUND(W1405/(1-VLOOKUP("Total porcentaje:",ResumenCotizacion!$F:$H,3,0)),2)</f>
        <v>42646.63</v>
      </c>
      <c r="Y1405" s="3">
        <f t="shared" si="87"/>
        <v>0</v>
      </c>
    </row>
    <row r="1406" spans="1:25" ht="14.25" x14ac:dyDescent="0.2">
      <c r="A1406" s="18" t="str">
        <f t="shared" si="84"/>
        <v>Catalogo principalOPEN VALUE - CSP GOBIERNOR39-00836</v>
      </c>
      <c r="B1406" s="18" t="str">
        <f t="shared" si="85"/>
        <v>R39-00836OPEN VALUE - CSP GOBIERNO</v>
      </c>
      <c r="C1406" s="18"/>
      <c r="D1406" t="s">
        <v>122</v>
      </c>
      <c r="E1406" t="s">
        <v>1729</v>
      </c>
      <c r="F1406" t="s">
        <v>2769</v>
      </c>
      <c r="G1406" s="18" t="str">
        <f t="shared" si="86"/>
        <v>Catalogo principal</v>
      </c>
      <c r="H1406" s="43" t="s">
        <v>121</v>
      </c>
      <c r="I1406" s="37" t="s">
        <v>67</v>
      </c>
      <c r="J1406" t="s">
        <v>5017</v>
      </c>
      <c r="K1406" t="s">
        <v>40</v>
      </c>
      <c r="L1406" s="70" t="s">
        <v>21</v>
      </c>
      <c r="M1406" s="70" t="s">
        <v>3946</v>
      </c>
      <c r="N1406" s="37" t="s">
        <v>67</v>
      </c>
      <c r="O1406" s="37" t="s">
        <v>67</v>
      </c>
      <c r="P1406" s="37" t="s">
        <v>3757</v>
      </c>
      <c r="Q1406" s="75" t="s">
        <v>1729</v>
      </c>
      <c r="R1406" t="s">
        <v>207</v>
      </c>
      <c r="S1406" s="38">
        <v>3906</v>
      </c>
      <c r="T1406">
        <v>1</v>
      </c>
      <c r="U1406">
        <v>0</v>
      </c>
      <c r="V1406" s="43">
        <f>SUMIF(ResumenCotizacion!$C:$C,E1406,ResumenCotizacion!$P:$P)</f>
        <v>0</v>
      </c>
      <c r="W1406" s="68">
        <f>IF(H1406="USD",S1406*SolCotizacion!$J$18,S1406)</f>
        <v>15325151.939999999</v>
      </c>
      <c r="X1406" s="3">
        <f>ROUND(W1406/(1-VLOOKUP("Total porcentaje:",ResumenCotizacion!$F:$H,3,0)),2)</f>
        <v>16657773.85</v>
      </c>
      <c r="Y1406" s="3">
        <f t="shared" si="87"/>
        <v>0</v>
      </c>
    </row>
    <row r="1407" spans="1:25" ht="14.25" x14ac:dyDescent="0.2">
      <c r="A1407" s="18" t="str">
        <f t="shared" si="84"/>
        <v>Catalogo principalOPEN VALUE - CSP GOBIERNOR39-00843</v>
      </c>
      <c r="B1407" s="18" t="str">
        <f t="shared" si="85"/>
        <v>R39-00843OPEN VALUE - CSP GOBIERNO</v>
      </c>
      <c r="C1407" s="18"/>
      <c r="D1407" t="s">
        <v>122</v>
      </c>
      <c r="E1407" t="s">
        <v>1730</v>
      </c>
      <c r="F1407" t="s">
        <v>2769</v>
      </c>
      <c r="G1407" s="18" t="str">
        <f t="shared" si="86"/>
        <v>Catalogo principal</v>
      </c>
      <c r="H1407" s="43" t="s">
        <v>121</v>
      </c>
      <c r="I1407" s="37" t="s">
        <v>67</v>
      </c>
      <c r="J1407" t="s">
        <v>5018</v>
      </c>
      <c r="K1407" t="s">
        <v>40</v>
      </c>
      <c r="L1407" s="70" t="s">
        <v>21</v>
      </c>
      <c r="M1407" s="70" t="s">
        <v>3948</v>
      </c>
      <c r="N1407" s="37" t="s">
        <v>67</v>
      </c>
      <c r="O1407" s="37" t="s">
        <v>67</v>
      </c>
      <c r="P1407" s="37" t="s">
        <v>3757</v>
      </c>
      <c r="Q1407" s="75" t="s">
        <v>1730</v>
      </c>
      <c r="R1407" t="s">
        <v>207</v>
      </c>
      <c r="S1407" s="38">
        <v>1674</v>
      </c>
      <c r="T1407">
        <v>1</v>
      </c>
      <c r="U1407">
        <v>0</v>
      </c>
      <c r="V1407" s="43">
        <f>SUMIF(ResumenCotizacion!$C:$C,E1407,ResumenCotizacion!$P:$P)</f>
        <v>0</v>
      </c>
      <c r="W1407" s="68">
        <f>IF(H1407="USD",S1407*SolCotizacion!$J$18,S1407)</f>
        <v>6567922.2599999998</v>
      </c>
      <c r="X1407" s="3">
        <f>ROUND(W1407/(1-VLOOKUP("Total porcentaje:",ResumenCotizacion!$F:$H,3,0)),2)</f>
        <v>7139045.9299999997</v>
      </c>
      <c r="Y1407" s="3">
        <f t="shared" si="87"/>
        <v>0</v>
      </c>
    </row>
    <row r="1408" spans="1:25" ht="14.25" x14ac:dyDescent="0.2">
      <c r="A1408" s="18" t="str">
        <f t="shared" si="84"/>
        <v>Catalogo principalOPEN VALUE - CSP GOBIERNOR9Y-00005</v>
      </c>
      <c r="B1408" s="18" t="str">
        <f t="shared" si="85"/>
        <v>R9Y-00005OPEN VALUE - CSP GOBIERNO</v>
      </c>
      <c r="C1408" s="18"/>
      <c r="D1408" t="s">
        <v>122</v>
      </c>
      <c r="E1408" t="s">
        <v>1731</v>
      </c>
      <c r="F1408" t="s">
        <v>2769</v>
      </c>
      <c r="G1408" s="18" t="str">
        <f t="shared" si="86"/>
        <v>Catalogo principal</v>
      </c>
      <c r="H1408" s="43" t="s">
        <v>121</v>
      </c>
      <c r="I1408" s="37" t="s">
        <v>67</v>
      </c>
      <c r="J1408" t="s">
        <v>5019</v>
      </c>
      <c r="K1408" t="s">
        <v>40</v>
      </c>
      <c r="L1408" s="70" t="s">
        <v>21</v>
      </c>
      <c r="M1408" s="70" t="s">
        <v>3966</v>
      </c>
      <c r="N1408" s="37" t="s">
        <v>67</v>
      </c>
      <c r="O1408" s="37" t="s">
        <v>67</v>
      </c>
      <c r="P1408" s="37" t="s">
        <v>3757</v>
      </c>
      <c r="Q1408" s="75" t="s">
        <v>1731</v>
      </c>
      <c r="R1408" t="s">
        <v>3691</v>
      </c>
      <c r="S1408" s="38">
        <v>0.9</v>
      </c>
      <c r="T1408">
        <v>1</v>
      </c>
      <c r="U1408">
        <v>0</v>
      </c>
      <c r="V1408" s="43">
        <f>SUMIF(ResumenCotizacion!$C:$C,E1408,ResumenCotizacion!$P:$P)</f>
        <v>0</v>
      </c>
      <c r="W1408" s="68">
        <f>IF(H1408="USD",S1408*SolCotizacion!$J$18,S1408)</f>
        <v>3531.1410000000001</v>
      </c>
      <c r="X1408" s="3">
        <f>ROUND(W1408/(1-VLOOKUP("Total porcentaje:",ResumenCotizacion!$F:$H,3,0)),2)</f>
        <v>3838.2</v>
      </c>
      <c r="Y1408" s="3">
        <f t="shared" si="87"/>
        <v>0</v>
      </c>
    </row>
    <row r="1409" spans="1:25" ht="14.25" x14ac:dyDescent="0.2">
      <c r="A1409" s="18" t="str">
        <f t="shared" si="84"/>
        <v>Catalogo principalOPEN VALUE - CSP GOBIERNOR9Z-00005</v>
      </c>
      <c r="B1409" s="18" t="str">
        <f t="shared" si="85"/>
        <v>R9Z-00005OPEN VALUE - CSP GOBIERNO</v>
      </c>
      <c r="C1409" s="18"/>
      <c r="D1409" t="s">
        <v>122</v>
      </c>
      <c r="E1409" t="s">
        <v>1732</v>
      </c>
      <c r="F1409" t="s">
        <v>2769</v>
      </c>
      <c r="G1409" s="18" t="str">
        <f t="shared" si="86"/>
        <v>Catalogo principal</v>
      </c>
      <c r="H1409" s="43" t="s">
        <v>121</v>
      </c>
      <c r="I1409" s="37" t="s">
        <v>67</v>
      </c>
      <c r="J1409" t="s">
        <v>5020</v>
      </c>
      <c r="K1409" t="s">
        <v>40</v>
      </c>
      <c r="L1409" s="70" t="s">
        <v>21</v>
      </c>
      <c r="M1409" s="70" t="s">
        <v>3966</v>
      </c>
      <c r="N1409" s="37" t="s">
        <v>67</v>
      </c>
      <c r="O1409" s="37" t="s">
        <v>67</v>
      </c>
      <c r="P1409" s="37" t="s">
        <v>3757</v>
      </c>
      <c r="Q1409" s="75" t="s">
        <v>1732</v>
      </c>
      <c r="R1409" t="s">
        <v>3691</v>
      </c>
      <c r="S1409" s="38">
        <v>15</v>
      </c>
      <c r="T1409">
        <v>1</v>
      </c>
      <c r="U1409">
        <v>0</v>
      </c>
      <c r="V1409" s="43">
        <f>SUMIF(ResumenCotizacion!$C:$C,E1409,ResumenCotizacion!$P:$P)</f>
        <v>0</v>
      </c>
      <c r="W1409" s="68">
        <f>IF(H1409="USD",S1409*SolCotizacion!$J$18,S1409)</f>
        <v>58852.35</v>
      </c>
      <c r="X1409" s="3">
        <f>ROUND(W1409/(1-VLOOKUP("Total porcentaje:",ResumenCotizacion!$F:$H,3,0)),2)</f>
        <v>63969.95</v>
      </c>
      <c r="Y1409" s="3">
        <f t="shared" si="87"/>
        <v>0</v>
      </c>
    </row>
    <row r="1410" spans="1:25" ht="14.25" x14ac:dyDescent="0.2">
      <c r="A1410" s="18" t="str">
        <f t="shared" si="84"/>
        <v>Catalogo principalOPEN VALUE - CSP GOBIERNOR9Z-00011</v>
      </c>
      <c r="B1410" s="18" t="str">
        <f t="shared" si="85"/>
        <v>R9Z-00011OPEN VALUE - CSP GOBIERNO</v>
      </c>
      <c r="C1410" s="18"/>
      <c r="D1410" t="s">
        <v>122</v>
      </c>
      <c r="E1410" t="s">
        <v>1733</v>
      </c>
      <c r="F1410" t="s">
        <v>2769</v>
      </c>
      <c r="G1410" s="18" t="str">
        <f t="shared" si="86"/>
        <v>Catalogo principal</v>
      </c>
      <c r="H1410" s="43" t="s">
        <v>121</v>
      </c>
      <c r="I1410" s="37" t="s">
        <v>67</v>
      </c>
      <c r="J1410" t="s">
        <v>3811</v>
      </c>
      <c r="K1410" t="s">
        <v>40</v>
      </c>
      <c r="L1410" s="70" t="s">
        <v>21</v>
      </c>
      <c r="M1410" s="70" t="s">
        <v>28</v>
      </c>
      <c r="N1410" s="37" t="s">
        <v>67</v>
      </c>
      <c r="O1410" s="37" t="s">
        <v>67</v>
      </c>
      <c r="P1410" s="37" t="s">
        <v>3757</v>
      </c>
      <c r="Q1410" s="75" t="s">
        <v>1733</v>
      </c>
      <c r="R1410" t="s">
        <v>3691</v>
      </c>
      <c r="S1410" s="38">
        <v>9.9</v>
      </c>
      <c r="T1410">
        <v>1</v>
      </c>
      <c r="U1410">
        <v>0</v>
      </c>
      <c r="V1410" s="43">
        <f>SUMIF(ResumenCotizacion!$C:$C,E1410,ResumenCotizacion!$P:$P)</f>
        <v>0</v>
      </c>
      <c r="W1410" s="68">
        <f>IF(H1410="USD",S1410*SolCotizacion!$J$18,S1410)</f>
        <v>38842.550999999999</v>
      </c>
      <c r="X1410" s="3">
        <f>ROUND(W1410/(1-VLOOKUP("Total porcentaje:",ResumenCotizacion!$F:$H,3,0)),2)</f>
        <v>42220.160000000003</v>
      </c>
      <c r="Y1410" s="3">
        <f t="shared" si="87"/>
        <v>0</v>
      </c>
    </row>
    <row r="1411" spans="1:25" ht="14.25" x14ac:dyDescent="0.2">
      <c r="A1411" s="18" t="str">
        <f t="shared" ref="A1411:A1474" si="88">D1411&amp;F1411&amp;E1411</f>
        <v>Catalogo principalOPEN VALUE - CSP GOBIERNOR9Z-00015</v>
      </c>
      <c r="B1411" s="18" t="str">
        <f t="shared" ref="B1411:B1474" si="89">E1411&amp;F1411</f>
        <v>R9Z-00015OPEN VALUE - CSP GOBIERNO</v>
      </c>
      <c r="C1411" s="18"/>
      <c r="D1411" t="s">
        <v>122</v>
      </c>
      <c r="E1411" t="s">
        <v>1734</v>
      </c>
      <c r="F1411" t="s">
        <v>2769</v>
      </c>
      <c r="G1411" s="18" t="str">
        <f t="shared" ref="G1411:G1474" si="90">D1411</f>
        <v>Catalogo principal</v>
      </c>
      <c r="H1411" s="43" t="s">
        <v>121</v>
      </c>
      <c r="I1411" s="37" t="s">
        <v>67</v>
      </c>
      <c r="J1411" t="s">
        <v>5021</v>
      </c>
      <c r="K1411" t="s">
        <v>40</v>
      </c>
      <c r="L1411" s="70" t="s">
        <v>21</v>
      </c>
      <c r="M1411" s="70" t="s">
        <v>3966</v>
      </c>
      <c r="N1411" s="37" t="s">
        <v>67</v>
      </c>
      <c r="O1411" s="37" t="s">
        <v>67</v>
      </c>
      <c r="P1411" s="37" t="s">
        <v>3757</v>
      </c>
      <c r="Q1411" s="75" t="s">
        <v>1734</v>
      </c>
      <c r="R1411" t="s">
        <v>3691</v>
      </c>
      <c r="S1411" s="38">
        <v>6.9</v>
      </c>
      <c r="T1411">
        <v>1</v>
      </c>
      <c r="U1411">
        <v>0</v>
      </c>
      <c r="V1411" s="43">
        <f>SUMIF(ResumenCotizacion!$C:$C,E1411,ResumenCotizacion!$P:$P)</f>
        <v>0</v>
      </c>
      <c r="W1411" s="68">
        <f>IF(H1411="USD",S1411*SolCotizacion!$J$18,S1411)</f>
        <v>27072.080999999998</v>
      </c>
      <c r="X1411" s="3">
        <f>ROUND(W1411/(1-VLOOKUP("Total porcentaje:",ResumenCotizacion!$F:$H,3,0)),2)</f>
        <v>29426.18</v>
      </c>
      <c r="Y1411" s="3">
        <f t="shared" ref="Y1411:Y1474" si="91">V1411*X1411</f>
        <v>0</v>
      </c>
    </row>
    <row r="1412" spans="1:25" ht="14.25" x14ac:dyDescent="0.2">
      <c r="A1412" s="18" t="str">
        <f t="shared" si="88"/>
        <v>Catalogo principalOPEN VALUE - CSP GOBIERNOSY7-00005</v>
      </c>
      <c r="B1412" s="18" t="str">
        <f t="shared" si="89"/>
        <v>SY7-00005OPEN VALUE - CSP GOBIERNO</v>
      </c>
      <c r="C1412" s="18"/>
      <c r="D1412" t="s">
        <v>122</v>
      </c>
      <c r="E1412" t="s">
        <v>1735</v>
      </c>
      <c r="F1412" t="s">
        <v>2769</v>
      </c>
      <c r="G1412" s="18" t="str">
        <f t="shared" si="90"/>
        <v>Catalogo principal</v>
      </c>
      <c r="H1412" s="43" t="s">
        <v>121</v>
      </c>
      <c r="I1412" s="37" t="s">
        <v>67</v>
      </c>
      <c r="J1412" t="s">
        <v>5022</v>
      </c>
      <c r="K1412" t="s">
        <v>40</v>
      </c>
      <c r="L1412" s="70" t="s">
        <v>21</v>
      </c>
      <c r="M1412" s="70" t="s">
        <v>3966</v>
      </c>
      <c r="N1412" s="37" t="s">
        <v>67</v>
      </c>
      <c r="O1412" s="37" t="s">
        <v>67</v>
      </c>
      <c r="P1412" s="37" t="s">
        <v>3757</v>
      </c>
      <c r="Q1412" s="75" t="s">
        <v>1735</v>
      </c>
      <c r="R1412" t="s">
        <v>3691</v>
      </c>
      <c r="S1412" s="38">
        <v>8</v>
      </c>
      <c r="T1412">
        <v>1</v>
      </c>
      <c r="U1412">
        <v>0</v>
      </c>
      <c r="V1412" s="43">
        <f>SUMIF(ResumenCotizacion!$C:$C,E1412,ResumenCotizacion!$P:$P)</f>
        <v>0</v>
      </c>
      <c r="W1412" s="68">
        <f>IF(H1412="USD",S1412*SolCotizacion!$J$18,S1412)</f>
        <v>31387.919999999998</v>
      </c>
      <c r="X1412" s="3">
        <f>ROUND(W1412/(1-VLOOKUP("Total porcentaje:",ResumenCotizacion!$F:$H,3,0)),2)</f>
        <v>34117.300000000003</v>
      </c>
      <c r="Y1412" s="3">
        <f t="shared" si="91"/>
        <v>0</v>
      </c>
    </row>
    <row r="1413" spans="1:25" ht="14.25" x14ac:dyDescent="0.2">
      <c r="A1413" s="18" t="str">
        <f t="shared" si="88"/>
        <v>Catalogo principalOPEN VALUE - CSP GOBIERNOT3V-00014</v>
      </c>
      <c r="B1413" s="18" t="str">
        <f t="shared" si="89"/>
        <v>T3V-00014OPEN VALUE - CSP GOBIERNO</v>
      </c>
      <c r="C1413" s="18"/>
      <c r="D1413" t="s">
        <v>122</v>
      </c>
      <c r="E1413" t="s">
        <v>1736</v>
      </c>
      <c r="F1413" t="s">
        <v>2769</v>
      </c>
      <c r="G1413" s="18" t="str">
        <f t="shared" si="90"/>
        <v>Catalogo principal</v>
      </c>
      <c r="H1413" s="43" t="s">
        <v>121</v>
      </c>
      <c r="I1413" s="37" t="s">
        <v>67</v>
      </c>
      <c r="J1413" t="s">
        <v>5023</v>
      </c>
      <c r="K1413" t="s">
        <v>40</v>
      </c>
      <c r="L1413" s="70" t="s">
        <v>21</v>
      </c>
      <c r="M1413" s="70" t="s">
        <v>3966</v>
      </c>
      <c r="N1413" s="37" t="s">
        <v>67</v>
      </c>
      <c r="O1413" s="37" t="s">
        <v>67</v>
      </c>
      <c r="P1413" s="37" t="s">
        <v>3757</v>
      </c>
      <c r="Q1413" s="75" t="s">
        <v>1736</v>
      </c>
      <c r="R1413" t="s">
        <v>3691</v>
      </c>
      <c r="S1413" s="38">
        <v>8511</v>
      </c>
      <c r="T1413">
        <v>1</v>
      </c>
      <c r="U1413">
        <v>0</v>
      </c>
      <c r="V1413" s="43">
        <f>SUMIF(ResumenCotizacion!$C:$C,E1413,ResumenCotizacion!$P:$P)</f>
        <v>0</v>
      </c>
      <c r="W1413" s="68">
        <f>IF(H1413="USD",S1413*SolCotizacion!$J$18,S1413)</f>
        <v>33392823.389999997</v>
      </c>
      <c r="X1413" s="3">
        <f>ROUND(W1413/(1-VLOOKUP("Total porcentaje:",ResumenCotizacion!$F:$H,3,0)),2)</f>
        <v>36296547.159999996</v>
      </c>
      <c r="Y1413" s="3">
        <f t="shared" si="91"/>
        <v>0</v>
      </c>
    </row>
    <row r="1414" spans="1:25" ht="14.25" x14ac:dyDescent="0.2">
      <c r="A1414" s="18" t="str">
        <f t="shared" si="88"/>
        <v>Catalogo principalOPEN VALUE - CSP GOBIERNOT3V-00028</v>
      </c>
      <c r="B1414" s="18" t="str">
        <f t="shared" si="89"/>
        <v>T3V-00028OPEN VALUE - CSP GOBIERNO</v>
      </c>
      <c r="C1414" s="18"/>
      <c r="D1414" t="s">
        <v>122</v>
      </c>
      <c r="E1414" t="s">
        <v>1737</v>
      </c>
      <c r="F1414" t="s">
        <v>2769</v>
      </c>
      <c r="G1414" s="18" t="str">
        <f t="shared" si="90"/>
        <v>Catalogo principal</v>
      </c>
      <c r="H1414" s="43" t="s">
        <v>121</v>
      </c>
      <c r="I1414" s="37" t="s">
        <v>67</v>
      </c>
      <c r="J1414" t="s">
        <v>5024</v>
      </c>
      <c r="K1414" t="s">
        <v>40</v>
      </c>
      <c r="L1414" s="70" t="s">
        <v>21</v>
      </c>
      <c r="M1414" s="70" t="s">
        <v>3966</v>
      </c>
      <c r="N1414" s="37" t="s">
        <v>67</v>
      </c>
      <c r="O1414" s="37" t="s">
        <v>67</v>
      </c>
      <c r="P1414" s="37" t="s">
        <v>3757</v>
      </c>
      <c r="Q1414" s="75" t="s">
        <v>1737</v>
      </c>
      <c r="R1414" t="s">
        <v>3691</v>
      </c>
      <c r="S1414" s="38">
        <v>195</v>
      </c>
      <c r="T1414">
        <v>1</v>
      </c>
      <c r="U1414">
        <v>0</v>
      </c>
      <c r="V1414" s="43">
        <f>SUMIF(ResumenCotizacion!$C:$C,E1414,ResumenCotizacion!$P:$P)</f>
        <v>0</v>
      </c>
      <c r="W1414" s="68">
        <f>IF(H1414="USD",S1414*SolCotizacion!$J$18,S1414)</f>
        <v>765080.54999999993</v>
      </c>
      <c r="X1414" s="3">
        <f>ROUND(W1414/(1-VLOOKUP("Total porcentaje:",ResumenCotizacion!$F:$H,3,0)),2)</f>
        <v>831609.29</v>
      </c>
      <c r="Y1414" s="3">
        <f t="shared" si="91"/>
        <v>0</v>
      </c>
    </row>
    <row r="1415" spans="1:25" ht="14.25" x14ac:dyDescent="0.2">
      <c r="A1415" s="18" t="str">
        <f t="shared" si="88"/>
        <v>Catalogo principalOPEN VALUE - CSP GOBIERNOT5V-00006</v>
      </c>
      <c r="B1415" s="18" t="str">
        <f t="shared" si="89"/>
        <v>T5V-00006OPEN VALUE - CSP GOBIERNO</v>
      </c>
      <c r="C1415" s="18"/>
      <c r="D1415" t="s">
        <v>122</v>
      </c>
      <c r="E1415" t="s">
        <v>1738</v>
      </c>
      <c r="F1415" t="s">
        <v>2769</v>
      </c>
      <c r="G1415" s="18" t="str">
        <f t="shared" si="90"/>
        <v>Catalogo principal</v>
      </c>
      <c r="H1415" s="43" t="s">
        <v>121</v>
      </c>
      <c r="I1415" s="37" t="s">
        <v>67</v>
      </c>
      <c r="J1415" t="s">
        <v>5025</v>
      </c>
      <c r="K1415" t="s">
        <v>40</v>
      </c>
      <c r="L1415" s="70" t="s">
        <v>21</v>
      </c>
      <c r="M1415" s="70" t="s">
        <v>3966</v>
      </c>
      <c r="N1415" s="37" t="s">
        <v>67</v>
      </c>
      <c r="O1415" s="37" t="s">
        <v>67</v>
      </c>
      <c r="P1415" s="37" t="s">
        <v>3757</v>
      </c>
      <c r="Q1415" s="75" t="s">
        <v>1738</v>
      </c>
      <c r="R1415" t="s">
        <v>3691</v>
      </c>
      <c r="S1415" s="38">
        <v>1198</v>
      </c>
      <c r="T1415">
        <v>1</v>
      </c>
      <c r="U1415">
        <v>0</v>
      </c>
      <c r="V1415" s="43">
        <f>SUMIF(ResumenCotizacion!$C:$C,E1415,ResumenCotizacion!$P:$P)</f>
        <v>0</v>
      </c>
      <c r="W1415" s="68">
        <f>IF(H1415="USD",S1415*SolCotizacion!$J$18,S1415)</f>
        <v>4700341.0199999996</v>
      </c>
      <c r="X1415" s="3">
        <f>ROUND(W1415/(1-VLOOKUP("Total porcentaje:",ResumenCotizacion!$F:$H,3,0)),2)</f>
        <v>5109066.33</v>
      </c>
      <c r="Y1415" s="3">
        <f t="shared" si="91"/>
        <v>0</v>
      </c>
    </row>
    <row r="1416" spans="1:25" ht="14.25" x14ac:dyDescent="0.2">
      <c r="A1416" s="18" t="str">
        <f t="shared" si="88"/>
        <v>Catalogo principalOPEN VALUE - CSP GOBIERNOT5V-00026</v>
      </c>
      <c r="B1416" s="18" t="str">
        <f t="shared" si="89"/>
        <v>T5V-00026OPEN VALUE - CSP GOBIERNO</v>
      </c>
      <c r="C1416" s="18"/>
      <c r="D1416" t="s">
        <v>122</v>
      </c>
      <c r="E1416" t="s">
        <v>1739</v>
      </c>
      <c r="F1416" t="s">
        <v>2769</v>
      </c>
      <c r="G1416" s="18" t="str">
        <f t="shared" si="90"/>
        <v>Catalogo principal</v>
      </c>
      <c r="H1416" s="43" t="s">
        <v>121</v>
      </c>
      <c r="I1416" s="37" t="s">
        <v>67</v>
      </c>
      <c r="J1416" t="s">
        <v>5026</v>
      </c>
      <c r="K1416" t="s">
        <v>40</v>
      </c>
      <c r="L1416" s="70" t="s">
        <v>21</v>
      </c>
      <c r="M1416" s="70" t="s">
        <v>3966</v>
      </c>
      <c r="N1416" s="37" t="s">
        <v>67</v>
      </c>
      <c r="O1416" s="37" t="s">
        <v>67</v>
      </c>
      <c r="P1416" s="37" t="s">
        <v>3757</v>
      </c>
      <c r="Q1416" s="75" t="s">
        <v>1739</v>
      </c>
      <c r="R1416" t="s">
        <v>3691</v>
      </c>
      <c r="S1416" s="38">
        <v>145</v>
      </c>
      <c r="T1416">
        <v>1</v>
      </c>
      <c r="U1416">
        <v>0</v>
      </c>
      <c r="V1416" s="43">
        <f>SUMIF(ResumenCotizacion!$C:$C,E1416,ResumenCotizacion!$P:$P)</f>
        <v>0</v>
      </c>
      <c r="W1416" s="68">
        <f>IF(H1416="USD",S1416*SolCotizacion!$J$18,S1416)</f>
        <v>568906.04999999993</v>
      </c>
      <c r="X1416" s="3">
        <f>ROUND(W1416/(1-VLOOKUP("Total porcentaje:",ResumenCotizacion!$F:$H,3,0)),2)</f>
        <v>618376.14</v>
      </c>
      <c r="Y1416" s="3">
        <f t="shared" si="91"/>
        <v>0</v>
      </c>
    </row>
    <row r="1417" spans="1:25" ht="14.25" x14ac:dyDescent="0.2">
      <c r="A1417" s="18" t="str">
        <f t="shared" si="88"/>
        <v>Catalogo principalOPEN VALUE - CSP GOBIERNOT6L-00314</v>
      </c>
      <c r="B1417" s="18" t="str">
        <f t="shared" si="89"/>
        <v>T6L-00314OPEN VALUE - CSP GOBIERNO</v>
      </c>
      <c r="C1417" s="18"/>
      <c r="D1417" t="s">
        <v>122</v>
      </c>
      <c r="E1417" t="s">
        <v>1740</v>
      </c>
      <c r="F1417" t="s">
        <v>2769</v>
      </c>
      <c r="G1417" s="18" t="str">
        <f t="shared" si="90"/>
        <v>Catalogo principal</v>
      </c>
      <c r="H1417" s="43" t="s">
        <v>121</v>
      </c>
      <c r="I1417" s="37" t="s">
        <v>67</v>
      </c>
      <c r="J1417" t="s">
        <v>5027</v>
      </c>
      <c r="K1417" t="s">
        <v>40</v>
      </c>
      <c r="L1417" s="70" t="s">
        <v>21</v>
      </c>
      <c r="M1417" s="70" t="s">
        <v>3963</v>
      </c>
      <c r="N1417" s="37" t="s">
        <v>67</v>
      </c>
      <c r="O1417" s="37" t="s">
        <v>67</v>
      </c>
      <c r="P1417" s="37" t="s">
        <v>3757</v>
      </c>
      <c r="Q1417" s="75" t="s">
        <v>1740</v>
      </c>
      <c r="R1417" t="s">
        <v>207</v>
      </c>
      <c r="S1417" s="38">
        <v>2238</v>
      </c>
      <c r="T1417">
        <v>1</v>
      </c>
      <c r="U1417">
        <v>0</v>
      </c>
      <c r="V1417" s="43">
        <f>SUMIF(ResumenCotizacion!$C:$C,E1417,ResumenCotizacion!$P:$P)</f>
        <v>0</v>
      </c>
      <c r="W1417" s="68">
        <f>IF(H1417="USD",S1417*SolCotizacion!$J$18,S1417)</f>
        <v>8780770.6199999992</v>
      </c>
      <c r="X1417" s="3">
        <f>ROUND(W1417/(1-VLOOKUP("Total porcentaje:",ResumenCotizacion!$F:$H,3,0)),2)</f>
        <v>9544315.8900000006</v>
      </c>
      <c r="Y1417" s="3">
        <f t="shared" si="91"/>
        <v>0</v>
      </c>
    </row>
    <row r="1418" spans="1:25" ht="14.25" x14ac:dyDescent="0.2">
      <c r="A1418" s="18" t="str">
        <f t="shared" si="88"/>
        <v>Catalogo principalOPEN VALUE - CSP GOBIERNOT98-02100</v>
      </c>
      <c r="B1418" s="18" t="str">
        <f t="shared" si="89"/>
        <v>T98-02100OPEN VALUE - CSP GOBIERNO</v>
      </c>
      <c r="C1418" s="18"/>
      <c r="D1418" t="s">
        <v>122</v>
      </c>
      <c r="E1418" t="s">
        <v>1741</v>
      </c>
      <c r="F1418" t="s">
        <v>2769</v>
      </c>
      <c r="G1418" s="18" t="str">
        <f t="shared" si="90"/>
        <v>Catalogo principal</v>
      </c>
      <c r="H1418" s="43" t="s">
        <v>121</v>
      </c>
      <c r="I1418" s="37" t="s">
        <v>67</v>
      </c>
      <c r="J1418" t="s">
        <v>5028</v>
      </c>
      <c r="K1418" t="s">
        <v>40</v>
      </c>
      <c r="L1418" s="70" t="s">
        <v>21</v>
      </c>
      <c r="M1418" s="70" t="s">
        <v>3946</v>
      </c>
      <c r="N1418" s="37" t="s">
        <v>67</v>
      </c>
      <c r="O1418" s="37" t="s">
        <v>67</v>
      </c>
      <c r="P1418" s="37" t="s">
        <v>3757</v>
      </c>
      <c r="Q1418" s="75" t="s">
        <v>1741</v>
      </c>
      <c r="R1418" t="s">
        <v>207</v>
      </c>
      <c r="S1418" s="38">
        <v>81</v>
      </c>
      <c r="T1418">
        <v>1</v>
      </c>
      <c r="U1418">
        <v>0</v>
      </c>
      <c r="V1418" s="43">
        <f>SUMIF(ResumenCotizacion!$C:$C,E1418,ResumenCotizacion!$P:$P)</f>
        <v>0</v>
      </c>
      <c r="W1418" s="68">
        <f>IF(H1418="USD",S1418*SolCotizacion!$J$18,S1418)</f>
        <v>317802.69</v>
      </c>
      <c r="X1418" s="3">
        <f>ROUND(W1418/(1-VLOOKUP("Total porcentaje:",ResumenCotizacion!$F:$H,3,0)),2)</f>
        <v>345437.71</v>
      </c>
      <c r="Y1418" s="3">
        <f t="shared" si="91"/>
        <v>0</v>
      </c>
    </row>
    <row r="1419" spans="1:25" ht="14.25" x14ac:dyDescent="0.2">
      <c r="A1419" s="18" t="str">
        <f t="shared" si="88"/>
        <v>Catalogo principalOPEN VALUE - CSP GOBIERNOT98-02105</v>
      </c>
      <c r="B1419" s="18" t="str">
        <f t="shared" si="89"/>
        <v>T98-02105OPEN VALUE - CSP GOBIERNO</v>
      </c>
      <c r="C1419" s="18"/>
      <c r="D1419" t="s">
        <v>122</v>
      </c>
      <c r="E1419" t="s">
        <v>1742</v>
      </c>
      <c r="F1419" t="s">
        <v>2769</v>
      </c>
      <c r="G1419" s="18" t="str">
        <f t="shared" si="90"/>
        <v>Catalogo principal</v>
      </c>
      <c r="H1419" s="43" t="s">
        <v>121</v>
      </c>
      <c r="I1419" s="37" t="s">
        <v>67</v>
      </c>
      <c r="J1419" t="s">
        <v>5029</v>
      </c>
      <c r="K1419" t="s">
        <v>40</v>
      </c>
      <c r="L1419" s="70" t="s">
        <v>21</v>
      </c>
      <c r="M1419" s="70" t="s">
        <v>3946</v>
      </c>
      <c r="N1419" s="37" t="s">
        <v>67</v>
      </c>
      <c r="O1419" s="37" t="s">
        <v>67</v>
      </c>
      <c r="P1419" s="37" t="s">
        <v>3757</v>
      </c>
      <c r="Q1419" s="75" t="s">
        <v>1742</v>
      </c>
      <c r="R1419" t="s">
        <v>207</v>
      </c>
      <c r="S1419" s="38">
        <v>102</v>
      </c>
      <c r="T1419">
        <v>1</v>
      </c>
      <c r="U1419">
        <v>0</v>
      </c>
      <c r="V1419" s="43">
        <f>SUMIF(ResumenCotizacion!$C:$C,E1419,ResumenCotizacion!$P:$P)</f>
        <v>0</v>
      </c>
      <c r="W1419" s="68">
        <f>IF(H1419="USD",S1419*SolCotizacion!$J$18,S1419)</f>
        <v>400195.98</v>
      </c>
      <c r="X1419" s="3">
        <f>ROUND(W1419/(1-VLOOKUP("Total porcentaje:",ResumenCotizacion!$F:$H,3,0)),2)</f>
        <v>434995.63</v>
      </c>
      <c r="Y1419" s="3">
        <f t="shared" si="91"/>
        <v>0</v>
      </c>
    </row>
    <row r="1420" spans="1:25" ht="14.25" x14ac:dyDescent="0.2">
      <c r="A1420" s="18" t="str">
        <f t="shared" si="88"/>
        <v>Catalogo principalOPEN VALUE - CSP GOBIERNOT98-02112</v>
      </c>
      <c r="B1420" s="18" t="str">
        <f t="shared" si="89"/>
        <v>T98-02112OPEN VALUE - CSP GOBIERNO</v>
      </c>
      <c r="C1420" s="18"/>
      <c r="D1420" t="s">
        <v>122</v>
      </c>
      <c r="E1420" t="s">
        <v>1743</v>
      </c>
      <c r="F1420" t="s">
        <v>2769</v>
      </c>
      <c r="G1420" s="18" t="str">
        <f t="shared" si="90"/>
        <v>Catalogo principal</v>
      </c>
      <c r="H1420" s="43" t="s">
        <v>121</v>
      </c>
      <c r="I1420" s="37" t="s">
        <v>67</v>
      </c>
      <c r="J1420" t="s">
        <v>5030</v>
      </c>
      <c r="K1420" t="s">
        <v>40</v>
      </c>
      <c r="L1420" s="70" t="s">
        <v>21</v>
      </c>
      <c r="M1420" s="70" t="s">
        <v>3948</v>
      </c>
      <c r="N1420" s="37" t="s">
        <v>67</v>
      </c>
      <c r="O1420" s="37" t="s">
        <v>67</v>
      </c>
      <c r="P1420" s="37" t="s">
        <v>3757</v>
      </c>
      <c r="Q1420" s="75" t="s">
        <v>1743</v>
      </c>
      <c r="R1420" t="s">
        <v>207</v>
      </c>
      <c r="S1420" s="38">
        <v>36</v>
      </c>
      <c r="T1420">
        <v>1</v>
      </c>
      <c r="U1420">
        <v>0</v>
      </c>
      <c r="V1420" s="43">
        <f>SUMIF(ResumenCotizacion!$C:$C,E1420,ResumenCotizacion!$P:$P)</f>
        <v>0</v>
      </c>
      <c r="W1420" s="68">
        <f>IF(H1420="USD",S1420*SolCotizacion!$J$18,S1420)</f>
        <v>141245.63999999998</v>
      </c>
      <c r="X1420" s="3">
        <f>ROUND(W1420/(1-VLOOKUP("Total porcentaje:",ResumenCotizacion!$F:$H,3,0)),2)</f>
        <v>153527.87</v>
      </c>
      <c r="Y1420" s="3">
        <f t="shared" si="91"/>
        <v>0</v>
      </c>
    </row>
    <row r="1421" spans="1:25" ht="14.25" x14ac:dyDescent="0.2">
      <c r="A1421" s="18" t="str">
        <f t="shared" si="88"/>
        <v>Catalogo principalOPEN VALUE - CSP GOBIERNOT98-02117</v>
      </c>
      <c r="B1421" s="18" t="str">
        <f t="shared" si="89"/>
        <v>T98-02117OPEN VALUE - CSP GOBIERNO</v>
      </c>
      <c r="C1421" s="18"/>
      <c r="D1421" t="s">
        <v>122</v>
      </c>
      <c r="E1421" t="s">
        <v>1744</v>
      </c>
      <c r="F1421" t="s">
        <v>2769</v>
      </c>
      <c r="G1421" s="18" t="str">
        <f t="shared" si="90"/>
        <v>Catalogo principal</v>
      </c>
      <c r="H1421" s="43" t="s">
        <v>121</v>
      </c>
      <c r="I1421" s="37" t="s">
        <v>67</v>
      </c>
      <c r="J1421" t="s">
        <v>5031</v>
      </c>
      <c r="K1421" t="s">
        <v>40</v>
      </c>
      <c r="L1421" s="70" t="s">
        <v>21</v>
      </c>
      <c r="M1421" s="70" t="s">
        <v>3948</v>
      </c>
      <c r="N1421" s="37" t="s">
        <v>67</v>
      </c>
      <c r="O1421" s="37" t="s">
        <v>67</v>
      </c>
      <c r="P1421" s="37" t="s">
        <v>3757</v>
      </c>
      <c r="Q1421" s="75" t="s">
        <v>1744</v>
      </c>
      <c r="R1421" t="s">
        <v>207</v>
      </c>
      <c r="S1421" s="38">
        <v>45</v>
      </c>
      <c r="T1421">
        <v>1</v>
      </c>
      <c r="U1421">
        <v>0</v>
      </c>
      <c r="V1421" s="43">
        <f>SUMIF(ResumenCotizacion!$C:$C,E1421,ResumenCotizacion!$P:$P)</f>
        <v>0</v>
      </c>
      <c r="W1421" s="68">
        <f>IF(H1421="USD",S1421*SolCotizacion!$J$18,S1421)</f>
        <v>176557.05</v>
      </c>
      <c r="X1421" s="3">
        <f>ROUND(W1421/(1-VLOOKUP("Total porcentaje:",ResumenCotizacion!$F:$H,3,0)),2)</f>
        <v>191909.84</v>
      </c>
      <c r="Y1421" s="3">
        <f t="shared" si="91"/>
        <v>0</v>
      </c>
    </row>
    <row r="1422" spans="1:25" ht="14.25" x14ac:dyDescent="0.2">
      <c r="A1422" s="18" t="str">
        <f t="shared" si="88"/>
        <v>Catalogo principalOPEN VALUE - CSP GOBIERNOT99-00762</v>
      </c>
      <c r="B1422" s="18" t="str">
        <f t="shared" si="89"/>
        <v>T99-00762OPEN VALUE - CSP GOBIERNO</v>
      </c>
      <c r="C1422" s="18"/>
      <c r="D1422" t="s">
        <v>122</v>
      </c>
      <c r="E1422" t="s">
        <v>1745</v>
      </c>
      <c r="F1422" t="s">
        <v>2769</v>
      </c>
      <c r="G1422" s="18" t="str">
        <f t="shared" si="90"/>
        <v>Catalogo principal</v>
      </c>
      <c r="H1422" s="43" t="s">
        <v>121</v>
      </c>
      <c r="I1422" s="37" t="s">
        <v>67</v>
      </c>
      <c r="J1422" t="s">
        <v>5032</v>
      </c>
      <c r="K1422" t="s">
        <v>40</v>
      </c>
      <c r="L1422" s="70" t="s">
        <v>21</v>
      </c>
      <c r="M1422" s="70" t="s">
        <v>3946</v>
      </c>
      <c r="N1422" s="37" t="s">
        <v>67</v>
      </c>
      <c r="O1422" s="37" t="s">
        <v>67</v>
      </c>
      <c r="P1422" s="37" t="s">
        <v>3757</v>
      </c>
      <c r="Q1422" s="75" t="s">
        <v>1745</v>
      </c>
      <c r="R1422" t="s">
        <v>207</v>
      </c>
      <c r="S1422" s="38">
        <v>42099</v>
      </c>
      <c r="T1422">
        <v>1</v>
      </c>
      <c r="U1422">
        <v>0</v>
      </c>
      <c r="V1422" s="43">
        <f>SUMIF(ResumenCotizacion!$C:$C,E1422,ResumenCotizacion!$P:$P)</f>
        <v>0</v>
      </c>
      <c r="W1422" s="68">
        <f>IF(H1422="USD",S1422*SolCotizacion!$J$18,S1422)</f>
        <v>165175005.50999999</v>
      </c>
      <c r="X1422" s="3">
        <f>ROUND(W1422/(1-VLOOKUP("Total porcentaje:",ResumenCotizacion!$F:$H,3,0)),2)</f>
        <v>179538049.47</v>
      </c>
      <c r="Y1422" s="3">
        <f t="shared" si="91"/>
        <v>0</v>
      </c>
    </row>
    <row r="1423" spans="1:25" ht="14.25" x14ac:dyDescent="0.2">
      <c r="A1423" s="18" t="str">
        <f t="shared" si="88"/>
        <v>Catalogo principalOPEN VALUE - CSP GOBIERNOT99-00769</v>
      </c>
      <c r="B1423" s="18" t="str">
        <f t="shared" si="89"/>
        <v>T99-00769OPEN VALUE - CSP GOBIERNO</v>
      </c>
      <c r="C1423" s="18"/>
      <c r="D1423" t="s">
        <v>122</v>
      </c>
      <c r="E1423" t="s">
        <v>1746</v>
      </c>
      <c r="F1423" t="s">
        <v>2769</v>
      </c>
      <c r="G1423" s="18" t="str">
        <f t="shared" si="90"/>
        <v>Catalogo principal</v>
      </c>
      <c r="H1423" s="43" t="s">
        <v>121</v>
      </c>
      <c r="I1423" s="37" t="s">
        <v>67</v>
      </c>
      <c r="J1423" t="s">
        <v>5033</v>
      </c>
      <c r="K1423" t="s">
        <v>40</v>
      </c>
      <c r="L1423" s="70" t="s">
        <v>21</v>
      </c>
      <c r="M1423" s="70" t="s">
        <v>3948</v>
      </c>
      <c r="N1423" s="37" t="s">
        <v>67</v>
      </c>
      <c r="O1423" s="37" t="s">
        <v>67</v>
      </c>
      <c r="P1423" s="37" t="s">
        <v>3757</v>
      </c>
      <c r="Q1423" s="75" t="s">
        <v>1746</v>
      </c>
      <c r="R1423" t="s">
        <v>207</v>
      </c>
      <c r="S1423" s="38">
        <v>18042</v>
      </c>
      <c r="T1423">
        <v>1</v>
      </c>
      <c r="U1423">
        <v>0</v>
      </c>
      <c r="V1423" s="43">
        <f>SUMIF(ResumenCotizacion!$C:$C,E1423,ResumenCotizacion!$P:$P)</f>
        <v>0</v>
      </c>
      <c r="W1423" s="68">
        <f>IF(H1423="USD",S1423*SolCotizacion!$J$18,S1423)</f>
        <v>70787606.579999998</v>
      </c>
      <c r="X1423" s="3">
        <f>ROUND(W1423/(1-VLOOKUP("Total porcentaje:",ResumenCotizacion!$F:$H,3,0)),2)</f>
        <v>76943050.629999995</v>
      </c>
      <c r="Y1423" s="3">
        <f t="shared" si="91"/>
        <v>0</v>
      </c>
    </row>
    <row r="1424" spans="1:25" ht="14.25" x14ac:dyDescent="0.2">
      <c r="A1424" s="18" t="str">
        <f t="shared" si="88"/>
        <v>Catalogo principalOPEN VALUE - CSP GOBIERNOTK9-00005</v>
      </c>
      <c r="B1424" s="18" t="str">
        <f t="shared" si="89"/>
        <v>TK9-00005OPEN VALUE - CSP GOBIERNO</v>
      </c>
      <c r="C1424" s="18"/>
      <c r="D1424" t="s">
        <v>122</v>
      </c>
      <c r="E1424" t="s">
        <v>1747</v>
      </c>
      <c r="F1424" t="s">
        <v>2769</v>
      </c>
      <c r="G1424" s="18" t="str">
        <f t="shared" si="90"/>
        <v>Catalogo principal</v>
      </c>
      <c r="H1424" s="43" t="s">
        <v>121</v>
      </c>
      <c r="I1424" s="37" t="s">
        <v>67</v>
      </c>
      <c r="J1424" t="s">
        <v>3812</v>
      </c>
      <c r="K1424" t="s">
        <v>40</v>
      </c>
      <c r="L1424" s="70" t="s">
        <v>21</v>
      </c>
      <c r="M1424" s="70" t="s">
        <v>28</v>
      </c>
      <c r="N1424" s="37" t="s">
        <v>67</v>
      </c>
      <c r="O1424" s="37" t="s">
        <v>67</v>
      </c>
      <c r="P1424" s="37" t="s">
        <v>3757</v>
      </c>
      <c r="Q1424" s="75" t="s">
        <v>1747</v>
      </c>
      <c r="R1424" t="s">
        <v>3691</v>
      </c>
      <c r="S1424" s="38">
        <v>8</v>
      </c>
      <c r="T1424">
        <v>1</v>
      </c>
      <c r="U1424">
        <v>0</v>
      </c>
      <c r="V1424" s="43">
        <f>SUMIF(ResumenCotizacion!$C:$C,E1424,ResumenCotizacion!$P:$P)</f>
        <v>0</v>
      </c>
      <c r="W1424" s="68">
        <f>IF(H1424="USD",S1424*SolCotizacion!$J$18,S1424)</f>
        <v>31387.919999999998</v>
      </c>
      <c r="X1424" s="3">
        <f>ROUND(W1424/(1-VLOOKUP("Total porcentaje:",ResumenCotizacion!$F:$H,3,0)),2)</f>
        <v>34117.300000000003</v>
      </c>
      <c r="Y1424" s="3">
        <f t="shared" si="91"/>
        <v>0</v>
      </c>
    </row>
    <row r="1425" spans="1:25" ht="14.25" x14ac:dyDescent="0.2">
      <c r="A1425" s="18" t="str">
        <f t="shared" si="88"/>
        <v>Catalogo principalOPEN VALUE - CSP GOBIERNOTL4-00005</v>
      </c>
      <c r="B1425" s="18" t="str">
        <f t="shared" si="89"/>
        <v>TL4-00005OPEN VALUE - CSP GOBIERNO</v>
      </c>
      <c r="C1425" s="18"/>
      <c r="D1425" t="s">
        <v>122</v>
      </c>
      <c r="E1425" t="s">
        <v>1748</v>
      </c>
      <c r="F1425" t="s">
        <v>2769</v>
      </c>
      <c r="G1425" s="18" t="str">
        <f t="shared" si="90"/>
        <v>Catalogo principal</v>
      </c>
      <c r="H1425" s="43" t="s">
        <v>121</v>
      </c>
      <c r="I1425" s="37" t="s">
        <v>67</v>
      </c>
      <c r="J1425" t="s">
        <v>5034</v>
      </c>
      <c r="K1425" t="s">
        <v>40</v>
      </c>
      <c r="L1425" s="70" t="s">
        <v>21</v>
      </c>
      <c r="M1425" s="70" t="s">
        <v>3966</v>
      </c>
      <c r="N1425" s="37" t="s">
        <v>67</v>
      </c>
      <c r="O1425" s="37" t="s">
        <v>67</v>
      </c>
      <c r="P1425" s="37" t="s">
        <v>3757</v>
      </c>
      <c r="Q1425" s="75" t="s">
        <v>1748</v>
      </c>
      <c r="R1425" t="s">
        <v>3691</v>
      </c>
      <c r="S1425" s="38">
        <v>10</v>
      </c>
      <c r="T1425">
        <v>1</v>
      </c>
      <c r="U1425">
        <v>0</v>
      </c>
      <c r="V1425" s="43">
        <f>SUMIF(ResumenCotizacion!$C:$C,E1425,ResumenCotizacion!$P:$P)</f>
        <v>0</v>
      </c>
      <c r="W1425" s="68">
        <f>IF(H1425="USD",S1425*SolCotizacion!$J$18,S1425)</f>
        <v>39234.899999999994</v>
      </c>
      <c r="X1425" s="3">
        <f>ROUND(W1425/(1-VLOOKUP("Total porcentaje:",ResumenCotizacion!$F:$H,3,0)),2)</f>
        <v>42646.63</v>
      </c>
      <c r="Y1425" s="3">
        <f t="shared" si="91"/>
        <v>0</v>
      </c>
    </row>
    <row r="1426" spans="1:25" ht="14.25" x14ac:dyDescent="0.2">
      <c r="A1426" s="18" t="str">
        <f t="shared" si="88"/>
        <v>Catalogo principalOPEN VALUE - CSP GOBIERNOTSC-00412</v>
      </c>
      <c r="B1426" s="18" t="str">
        <f t="shared" si="89"/>
        <v>TSC-00412OPEN VALUE - CSP GOBIERNO</v>
      </c>
      <c r="C1426" s="18"/>
      <c r="D1426" t="s">
        <v>122</v>
      </c>
      <c r="E1426" t="s">
        <v>1749</v>
      </c>
      <c r="F1426" t="s">
        <v>2769</v>
      </c>
      <c r="G1426" s="18" t="str">
        <f t="shared" si="90"/>
        <v>Catalogo principal</v>
      </c>
      <c r="H1426" s="43" t="s">
        <v>121</v>
      </c>
      <c r="I1426" s="37" t="s">
        <v>67</v>
      </c>
      <c r="J1426" t="s">
        <v>5035</v>
      </c>
      <c r="K1426" t="s">
        <v>40</v>
      </c>
      <c r="L1426" s="70" t="s">
        <v>21</v>
      </c>
      <c r="M1426" s="70" t="s">
        <v>3946</v>
      </c>
      <c r="N1426" s="37" t="s">
        <v>67</v>
      </c>
      <c r="O1426" s="37" t="s">
        <v>67</v>
      </c>
      <c r="P1426" s="37" t="s">
        <v>3757</v>
      </c>
      <c r="Q1426" s="75" t="s">
        <v>1749</v>
      </c>
      <c r="R1426" t="s">
        <v>207</v>
      </c>
      <c r="S1426" s="38">
        <v>42</v>
      </c>
      <c r="T1426">
        <v>1</v>
      </c>
      <c r="U1426">
        <v>0</v>
      </c>
      <c r="V1426" s="43">
        <f>SUMIF(ResumenCotizacion!$C:$C,E1426,ResumenCotizacion!$P:$P)</f>
        <v>0</v>
      </c>
      <c r="W1426" s="68">
        <f>IF(H1426="USD",S1426*SolCotizacion!$J$18,S1426)</f>
        <v>164786.57999999999</v>
      </c>
      <c r="X1426" s="3">
        <f>ROUND(W1426/(1-VLOOKUP("Total porcentaje:",ResumenCotizacion!$F:$H,3,0)),2)</f>
        <v>179115.85</v>
      </c>
      <c r="Y1426" s="3">
        <f t="shared" si="91"/>
        <v>0</v>
      </c>
    </row>
    <row r="1427" spans="1:25" ht="14.25" x14ac:dyDescent="0.2">
      <c r="A1427" s="18" t="str">
        <f t="shared" si="88"/>
        <v>Catalogo principalOPEN VALUE - CSP GOBIERNOTSC-00414</v>
      </c>
      <c r="B1427" s="18" t="str">
        <f t="shared" si="89"/>
        <v>TSC-00414OPEN VALUE - CSP GOBIERNO</v>
      </c>
      <c r="C1427" s="18"/>
      <c r="D1427" t="s">
        <v>122</v>
      </c>
      <c r="E1427" t="s">
        <v>1750</v>
      </c>
      <c r="F1427" t="s">
        <v>2769</v>
      </c>
      <c r="G1427" s="18" t="str">
        <f t="shared" si="90"/>
        <v>Catalogo principal</v>
      </c>
      <c r="H1427" s="43" t="s">
        <v>121</v>
      </c>
      <c r="I1427" s="37" t="s">
        <v>67</v>
      </c>
      <c r="J1427" t="s">
        <v>5036</v>
      </c>
      <c r="K1427" t="s">
        <v>40</v>
      </c>
      <c r="L1427" s="70" t="s">
        <v>21</v>
      </c>
      <c r="M1427" s="70" t="s">
        <v>3948</v>
      </c>
      <c r="N1427" s="37" t="s">
        <v>67</v>
      </c>
      <c r="O1427" s="37" t="s">
        <v>67</v>
      </c>
      <c r="P1427" s="37" t="s">
        <v>3757</v>
      </c>
      <c r="Q1427" s="75" t="s">
        <v>1750</v>
      </c>
      <c r="R1427" t="s">
        <v>207</v>
      </c>
      <c r="S1427" s="38">
        <v>18</v>
      </c>
      <c r="T1427">
        <v>1</v>
      </c>
      <c r="U1427">
        <v>0</v>
      </c>
      <c r="V1427" s="43">
        <f>SUMIF(ResumenCotizacion!$C:$C,E1427,ResumenCotizacion!$P:$P)</f>
        <v>0</v>
      </c>
      <c r="W1427" s="68">
        <f>IF(H1427="USD",S1427*SolCotizacion!$J$18,S1427)</f>
        <v>70622.819999999992</v>
      </c>
      <c r="X1427" s="3">
        <f>ROUND(W1427/(1-VLOOKUP("Total porcentaje:",ResumenCotizacion!$F:$H,3,0)),2)</f>
        <v>76763.929999999993</v>
      </c>
      <c r="Y1427" s="3">
        <f t="shared" si="91"/>
        <v>0</v>
      </c>
    </row>
    <row r="1428" spans="1:25" ht="14.25" x14ac:dyDescent="0.2">
      <c r="A1428" s="18" t="str">
        <f t="shared" si="88"/>
        <v>Catalogo principalOPEN VALUE - CSP GOBIERNOTSC-00829</v>
      </c>
      <c r="B1428" s="18" t="str">
        <f t="shared" si="89"/>
        <v>TSC-00829OPEN VALUE - CSP GOBIERNO</v>
      </c>
      <c r="C1428" s="18"/>
      <c r="D1428" t="s">
        <v>122</v>
      </c>
      <c r="E1428" t="s">
        <v>1751</v>
      </c>
      <c r="F1428" t="s">
        <v>2769</v>
      </c>
      <c r="G1428" s="18" t="str">
        <f t="shared" si="90"/>
        <v>Catalogo principal</v>
      </c>
      <c r="H1428" s="43" t="s">
        <v>121</v>
      </c>
      <c r="I1428" s="37" t="s">
        <v>67</v>
      </c>
      <c r="J1428" t="s">
        <v>5037</v>
      </c>
      <c r="K1428" t="s">
        <v>40</v>
      </c>
      <c r="L1428" s="70" t="s">
        <v>21</v>
      </c>
      <c r="M1428" s="70" t="s">
        <v>3946</v>
      </c>
      <c r="N1428" s="37" t="s">
        <v>67</v>
      </c>
      <c r="O1428" s="37" t="s">
        <v>67</v>
      </c>
      <c r="P1428" s="37" t="s">
        <v>3757</v>
      </c>
      <c r="Q1428" s="75" t="s">
        <v>1751</v>
      </c>
      <c r="R1428" t="s">
        <v>207</v>
      </c>
      <c r="S1428" s="38">
        <v>54</v>
      </c>
      <c r="T1428">
        <v>1</v>
      </c>
      <c r="U1428">
        <v>0</v>
      </c>
      <c r="V1428" s="43">
        <f>SUMIF(ResumenCotizacion!$C:$C,E1428,ResumenCotizacion!$P:$P)</f>
        <v>0</v>
      </c>
      <c r="W1428" s="68">
        <f>IF(H1428="USD",S1428*SolCotizacion!$J$18,S1428)</f>
        <v>211868.46</v>
      </c>
      <c r="X1428" s="3">
        <f>ROUND(W1428/(1-VLOOKUP("Total porcentaje:",ResumenCotizacion!$F:$H,3,0)),2)</f>
        <v>230291.8</v>
      </c>
      <c r="Y1428" s="3">
        <f t="shared" si="91"/>
        <v>0</v>
      </c>
    </row>
    <row r="1429" spans="1:25" ht="14.25" x14ac:dyDescent="0.2">
      <c r="A1429" s="18" t="str">
        <f t="shared" si="88"/>
        <v>Catalogo principalOPEN VALUE - CSP GOBIERNOTSC-00830</v>
      </c>
      <c r="B1429" s="18" t="str">
        <f t="shared" si="89"/>
        <v>TSC-00830OPEN VALUE - CSP GOBIERNO</v>
      </c>
      <c r="C1429" s="18"/>
      <c r="D1429" t="s">
        <v>122</v>
      </c>
      <c r="E1429" t="s">
        <v>1752</v>
      </c>
      <c r="F1429" t="s">
        <v>2769</v>
      </c>
      <c r="G1429" s="18" t="str">
        <f t="shared" si="90"/>
        <v>Catalogo principal</v>
      </c>
      <c r="H1429" s="43" t="s">
        <v>121</v>
      </c>
      <c r="I1429" s="37" t="s">
        <v>67</v>
      </c>
      <c r="J1429" t="s">
        <v>5038</v>
      </c>
      <c r="K1429" t="s">
        <v>40</v>
      </c>
      <c r="L1429" s="70" t="s">
        <v>21</v>
      </c>
      <c r="M1429" s="70" t="s">
        <v>3948</v>
      </c>
      <c r="N1429" s="37" t="s">
        <v>67</v>
      </c>
      <c r="O1429" s="37" t="s">
        <v>67</v>
      </c>
      <c r="P1429" s="37" t="s">
        <v>3757</v>
      </c>
      <c r="Q1429" s="75" t="s">
        <v>1752</v>
      </c>
      <c r="R1429" t="s">
        <v>207</v>
      </c>
      <c r="S1429" s="38">
        <v>24</v>
      </c>
      <c r="T1429">
        <v>1</v>
      </c>
      <c r="U1429">
        <v>0</v>
      </c>
      <c r="V1429" s="43">
        <f>SUMIF(ResumenCotizacion!$C:$C,E1429,ResumenCotizacion!$P:$P)</f>
        <v>0</v>
      </c>
      <c r="W1429" s="68">
        <f>IF(H1429="USD",S1429*SolCotizacion!$J$18,S1429)</f>
        <v>94163.76</v>
      </c>
      <c r="X1429" s="3">
        <f>ROUND(W1429/(1-VLOOKUP("Total porcentaje:",ResumenCotizacion!$F:$H,3,0)),2)</f>
        <v>102351.91</v>
      </c>
      <c r="Y1429" s="3">
        <f t="shared" si="91"/>
        <v>0</v>
      </c>
    </row>
    <row r="1430" spans="1:25" ht="14.25" x14ac:dyDescent="0.2">
      <c r="A1430" s="18" t="str">
        <f t="shared" si="88"/>
        <v>Catalogo principalOPEN VALUE - CSP GOBIERNOU3J-00051</v>
      </c>
      <c r="B1430" s="18" t="str">
        <f t="shared" si="89"/>
        <v>U3J-00051OPEN VALUE - CSP GOBIERNO</v>
      </c>
      <c r="C1430" s="18"/>
      <c r="D1430" t="s">
        <v>122</v>
      </c>
      <c r="E1430" t="s">
        <v>1753</v>
      </c>
      <c r="F1430" t="s">
        <v>2769</v>
      </c>
      <c r="G1430" s="18" t="str">
        <f t="shared" si="90"/>
        <v>Catalogo principal</v>
      </c>
      <c r="H1430" s="43" t="s">
        <v>121</v>
      </c>
      <c r="I1430" s="37" t="s">
        <v>67</v>
      </c>
      <c r="J1430" t="s">
        <v>5039</v>
      </c>
      <c r="K1430" t="s">
        <v>40</v>
      </c>
      <c r="L1430" s="70" t="s">
        <v>21</v>
      </c>
      <c r="M1430" s="70" t="s">
        <v>3966</v>
      </c>
      <c r="N1430" s="37" t="s">
        <v>67</v>
      </c>
      <c r="O1430" s="37" t="s">
        <v>67</v>
      </c>
      <c r="P1430" s="37" t="s">
        <v>3757</v>
      </c>
      <c r="Q1430" s="75" t="s">
        <v>1753</v>
      </c>
      <c r="R1430" t="s">
        <v>3691</v>
      </c>
      <c r="S1430" s="38">
        <v>3.64</v>
      </c>
      <c r="T1430">
        <v>1</v>
      </c>
      <c r="U1430">
        <v>0</v>
      </c>
      <c r="V1430" s="43">
        <f>SUMIF(ResumenCotizacion!$C:$C,E1430,ResumenCotizacion!$P:$P)</f>
        <v>0</v>
      </c>
      <c r="W1430" s="68">
        <f>IF(H1430="USD",S1430*SolCotizacion!$J$18,S1430)</f>
        <v>14281.5036</v>
      </c>
      <c r="X1430" s="3">
        <f>ROUND(W1430/(1-VLOOKUP("Total porcentaje:",ResumenCotizacion!$F:$H,3,0)),2)</f>
        <v>15523.37</v>
      </c>
      <c r="Y1430" s="3">
        <f t="shared" si="91"/>
        <v>0</v>
      </c>
    </row>
    <row r="1431" spans="1:25" ht="14.25" x14ac:dyDescent="0.2">
      <c r="A1431" s="18" t="str">
        <f t="shared" si="88"/>
        <v>Catalogo principalOPEN VALUE - CSP GOBIERNOU5J-00059</v>
      </c>
      <c r="B1431" s="18" t="str">
        <f t="shared" si="89"/>
        <v>U5J-00059OPEN VALUE - CSP GOBIERNO</v>
      </c>
      <c r="C1431" s="18"/>
      <c r="D1431" t="s">
        <v>122</v>
      </c>
      <c r="E1431" t="s">
        <v>1754</v>
      </c>
      <c r="F1431" t="s">
        <v>2769</v>
      </c>
      <c r="G1431" s="18" t="str">
        <f t="shared" si="90"/>
        <v>Catalogo principal</v>
      </c>
      <c r="H1431" s="43" t="s">
        <v>121</v>
      </c>
      <c r="I1431" s="37" t="s">
        <v>67</v>
      </c>
      <c r="J1431" t="s">
        <v>5040</v>
      </c>
      <c r="K1431" t="s">
        <v>40</v>
      </c>
      <c r="L1431" s="70" t="s">
        <v>21</v>
      </c>
      <c r="M1431" s="70" t="s">
        <v>3966</v>
      </c>
      <c r="N1431" s="37" t="s">
        <v>67</v>
      </c>
      <c r="O1431" s="37" t="s">
        <v>67</v>
      </c>
      <c r="P1431" s="37" t="s">
        <v>3757</v>
      </c>
      <c r="Q1431" s="75" t="s">
        <v>1754</v>
      </c>
      <c r="R1431" t="s">
        <v>3691</v>
      </c>
      <c r="S1431" s="38">
        <v>8</v>
      </c>
      <c r="T1431">
        <v>1</v>
      </c>
      <c r="U1431">
        <v>0</v>
      </c>
      <c r="V1431" s="43">
        <f>SUMIF(ResumenCotizacion!$C:$C,E1431,ResumenCotizacion!$P:$P)</f>
        <v>0</v>
      </c>
      <c r="W1431" s="68">
        <f>IF(H1431="USD",S1431*SolCotizacion!$J$18,S1431)</f>
        <v>31387.919999999998</v>
      </c>
      <c r="X1431" s="3">
        <f>ROUND(W1431/(1-VLOOKUP("Total porcentaje:",ResumenCotizacion!$F:$H,3,0)),2)</f>
        <v>34117.300000000003</v>
      </c>
      <c r="Y1431" s="3">
        <f t="shared" si="91"/>
        <v>0</v>
      </c>
    </row>
    <row r="1432" spans="1:25" ht="14.25" x14ac:dyDescent="0.2">
      <c r="A1432" s="18" t="str">
        <f t="shared" si="88"/>
        <v>Catalogo principalOPEN VALUE - CSP GOBIERNOV7U-00006</v>
      </c>
      <c r="B1432" s="18" t="str">
        <f t="shared" si="89"/>
        <v>V7U-00006OPEN VALUE - CSP GOBIERNO</v>
      </c>
      <c r="C1432" s="18"/>
      <c r="D1432" t="s">
        <v>122</v>
      </c>
      <c r="E1432" t="s">
        <v>1755</v>
      </c>
      <c r="F1432" t="s">
        <v>2769</v>
      </c>
      <c r="G1432" s="18" t="str">
        <f t="shared" si="90"/>
        <v>Catalogo principal</v>
      </c>
      <c r="H1432" s="43" t="s">
        <v>121</v>
      </c>
      <c r="I1432" s="37" t="s">
        <v>67</v>
      </c>
      <c r="J1432" t="s">
        <v>5041</v>
      </c>
      <c r="K1432" t="s">
        <v>40</v>
      </c>
      <c r="L1432" s="70" t="s">
        <v>21</v>
      </c>
      <c r="M1432" s="70" t="s">
        <v>3966</v>
      </c>
      <c r="N1432" s="37" t="s">
        <v>67</v>
      </c>
      <c r="O1432" s="37" t="s">
        <v>67</v>
      </c>
      <c r="P1432" s="37" t="s">
        <v>3757</v>
      </c>
      <c r="Q1432" s="75" t="s">
        <v>1755</v>
      </c>
      <c r="R1432" t="s">
        <v>3691</v>
      </c>
      <c r="S1432" s="38">
        <v>163</v>
      </c>
      <c r="T1432">
        <v>1</v>
      </c>
      <c r="U1432">
        <v>0</v>
      </c>
      <c r="V1432" s="43">
        <f>SUMIF(ResumenCotizacion!$C:$C,E1432,ResumenCotizacion!$P:$P)</f>
        <v>0</v>
      </c>
      <c r="W1432" s="68">
        <f>IF(H1432="USD",S1432*SolCotizacion!$J$18,S1432)</f>
        <v>639528.87</v>
      </c>
      <c r="X1432" s="3">
        <f>ROUND(W1432/(1-VLOOKUP("Total porcentaje:",ResumenCotizacion!$F:$H,3,0)),2)</f>
        <v>695140.08</v>
      </c>
      <c r="Y1432" s="3">
        <f t="shared" si="91"/>
        <v>0</v>
      </c>
    </row>
    <row r="1433" spans="1:25" ht="14.25" x14ac:dyDescent="0.2">
      <c r="A1433" s="18" t="str">
        <f t="shared" si="88"/>
        <v>Catalogo principalOPEN VALUE - CSP GOBIERNOV7U-00016</v>
      </c>
      <c r="B1433" s="18" t="str">
        <f t="shared" si="89"/>
        <v>V7U-00016OPEN VALUE - CSP GOBIERNO</v>
      </c>
      <c r="C1433" s="18"/>
      <c r="D1433" t="s">
        <v>122</v>
      </c>
      <c r="E1433" t="s">
        <v>1756</v>
      </c>
      <c r="F1433" t="s">
        <v>2769</v>
      </c>
      <c r="G1433" s="18" t="str">
        <f t="shared" si="90"/>
        <v>Catalogo principal</v>
      </c>
      <c r="H1433" s="43" t="s">
        <v>121</v>
      </c>
      <c r="I1433" s="37" t="s">
        <v>67</v>
      </c>
      <c r="J1433" t="s">
        <v>5042</v>
      </c>
      <c r="K1433" t="s">
        <v>40</v>
      </c>
      <c r="L1433" s="70" t="s">
        <v>21</v>
      </c>
      <c r="M1433" s="70" t="s">
        <v>3966</v>
      </c>
      <c r="N1433" s="37" t="s">
        <v>67</v>
      </c>
      <c r="O1433" s="37" t="s">
        <v>67</v>
      </c>
      <c r="P1433" s="37" t="s">
        <v>3757</v>
      </c>
      <c r="Q1433" s="75" t="s">
        <v>1756</v>
      </c>
      <c r="R1433" t="s">
        <v>3691</v>
      </c>
      <c r="S1433" s="38">
        <v>1.1399999999999999</v>
      </c>
      <c r="T1433">
        <v>1</v>
      </c>
      <c r="U1433">
        <v>0</v>
      </c>
      <c r="V1433" s="43">
        <f>SUMIF(ResumenCotizacion!$C:$C,E1433,ResumenCotizacion!$P:$P)</f>
        <v>0</v>
      </c>
      <c r="W1433" s="68">
        <f>IF(H1433="USD",S1433*SolCotizacion!$J$18,S1433)</f>
        <v>4472.7785999999996</v>
      </c>
      <c r="X1433" s="3">
        <f>ROUND(W1433/(1-VLOOKUP("Total porcentaje:",ResumenCotizacion!$F:$H,3,0)),2)</f>
        <v>4861.72</v>
      </c>
      <c r="Y1433" s="3">
        <f t="shared" si="91"/>
        <v>0</v>
      </c>
    </row>
    <row r="1434" spans="1:25" ht="14.25" x14ac:dyDescent="0.2">
      <c r="A1434" s="18" t="str">
        <f t="shared" si="88"/>
        <v>Catalogo principalOPEN VALUE - CSP GOBIERNOV7U-00024</v>
      </c>
      <c r="B1434" s="18" t="str">
        <f t="shared" si="89"/>
        <v>V7U-00024OPEN VALUE - CSP GOBIERNO</v>
      </c>
      <c r="C1434" s="18"/>
      <c r="D1434" t="s">
        <v>122</v>
      </c>
      <c r="E1434" t="s">
        <v>1757</v>
      </c>
      <c r="F1434" t="s">
        <v>2769</v>
      </c>
      <c r="G1434" s="18" t="str">
        <f t="shared" si="90"/>
        <v>Catalogo principal</v>
      </c>
      <c r="H1434" s="43" t="s">
        <v>121</v>
      </c>
      <c r="I1434" s="37" t="s">
        <v>67</v>
      </c>
      <c r="J1434" t="s">
        <v>5043</v>
      </c>
      <c r="K1434" t="s">
        <v>40</v>
      </c>
      <c r="L1434" s="70" t="s">
        <v>21</v>
      </c>
      <c r="M1434" s="70" t="s">
        <v>3966</v>
      </c>
      <c r="N1434" s="37" t="s">
        <v>67</v>
      </c>
      <c r="O1434" s="37" t="s">
        <v>67</v>
      </c>
      <c r="P1434" s="37" t="s">
        <v>3757</v>
      </c>
      <c r="Q1434" s="75" t="s">
        <v>1757</v>
      </c>
      <c r="R1434" t="s">
        <v>3691</v>
      </c>
      <c r="S1434" s="38">
        <v>0.98</v>
      </c>
      <c r="T1434">
        <v>1</v>
      </c>
      <c r="U1434">
        <v>0</v>
      </c>
      <c r="V1434" s="43">
        <f>SUMIF(ResumenCotizacion!$C:$C,E1434,ResumenCotizacion!$P:$P)</f>
        <v>0</v>
      </c>
      <c r="W1434" s="68">
        <f>IF(H1434="USD",S1434*SolCotizacion!$J$18,S1434)</f>
        <v>3845.0201999999999</v>
      </c>
      <c r="X1434" s="3">
        <f>ROUND(W1434/(1-VLOOKUP("Total porcentaje:",ResumenCotizacion!$F:$H,3,0)),2)</f>
        <v>4179.37</v>
      </c>
      <c r="Y1434" s="3">
        <f t="shared" si="91"/>
        <v>0</v>
      </c>
    </row>
    <row r="1435" spans="1:25" ht="14.25" x14ac:dyDescent="0.2">
      <c r="A1435" s="18" t="str">
        <f t="shared" si="88"/>
        <v>Catalogo principalOPEN VALUE - CSP GOBIERNOV7U-00032</v>
      </c>
      <c r="B1435" s="18" t="str">
        <f t="shared" si="89"/>
        <v>V7U-00032OPEN VALUE - CSP GOBIERNO</v>
      </c>
      <c r="C1435" s="18"/>
      <c r="D1435" t="s">
        <v>122</v>
      </c>
      <c r="E1435" t="s">
        <v>1758</v>
      </c>
      <c r="F1435" t="s">
        <v>2769</v>
      </c>
      <c r="G1435" s="18" t="str">
        <f t="shared" si="90"/>
        <v>Catalogo principal</v>
      </c>
      <c r="H1435" s="43" t="s">
        <v>121</v>
      </c>
      <c r="I1435" s="37" t="s">
        <v>67</v>
      </c>
      <c r="J1435" t="s">
        <v>5044</v>
      </c>
      <c r="K1435" t="s">
        <v>40</v>
      </c>
      <c r="L1435" s="70" t="s">
        <v>21</v>
      </c>
      <c r="M1435" s="70" t="s">
        <v>3966</v>
      </c>
      <c r="N1435" s="37" t="s">
        <v>67</v>
      </c>
      <c r="O1435" s="37" t="s">
        <v>67</v>
      </c>
      <c r="P1435" s="37" t="s">
        <v>3757</v>
      </c>
      <c r="Q1435" s="75" t="s">
        <v>1758</v>
      </c>
      <c r="R1435" t="s">
        <v>3691</v>
      </c>
      <c r="S1435" s="38">
        <v>1.1399999999999999</v>
      </c>
      <c r="T1435">
        <v>1</v>
      </c>
      <c r="U1435">
        <v>0</v>
      </c>
      <c r="V1435" s="43">
        <f>SUMIF(ResumenCotizacion!$C:$C,E1435,ResumenCotizacion!$P:$P)</f>
        <v>0</v>
      </c>
      <c r="W1435" s="68">
        <f>IF(H1435="USD",S1435*SolCotizacion!$J$18,S1435)</f>
        <v>4472.7785999999996</v>
      </c>
      <c r="X1435" s="3">
        <f>ROUND(W1435/(1-VLOOKUP("Total porcentaje:",ResumenCotizacion!$F:$H,3,0)),2)</f>
        <v>4861.72</v>
      </c>
      <c r="Y1435" s="3">
        <f t="shared" si="91"/>
        <v>0</v>
      </c>
    </row>
    <row r="1436" spans="1:25" ht="14.25" x14ac:dyDescent="0.2">
      <c r="A1436" s="18" t="str">
        <f t="shared" si="88"/>
        <v>Catalogo principalOPEN VALUE - CSP GOBIERNOV7U-00040</v>
      </c>
      <c r="B1436" s="18" t="str">
        <f t="shared" si="89"/>
        <v>V7U-00040OPEN VALUE - CSP GOBIERNO</v>
      </c>
      <c r="C1436" s="18"/>
      <c r="D1436" t="s">
        <v>122</v>
      </c>
      <c r="E1436" t="s">
        <v>1759</v>
      </c>
      <c r="F1436" t="s">
        <v>2769</v>
      </c>
      <c r="G1436" s="18" t="str">
        <f t="shared" si="90"/>
        <v>Catalogo principal</v>
      </c>
      <c r="H1436" s="43" t="s">
        <v>121</v>
      </c>
      <c r="I1436" s="37" t="s">
        <v>67</v>
      </c>
      <c r="J1436" t="s">
        <v>5045</v>
      </c>
      <c r="K1436" t="s">
        <v>40</v>
      </c>
      <c r="L1436" s="70" t="s">
        <v>21</v>
      </c>
      <c r="M1436" s="70" t="s">
        <v>3966</v>
      </c>
      <c r="N1436" s="37" t="s">
        <v>67</v>
      </c>
      <c r="O1436" s="37" t="s">
        <v>67</v>
      </c>
      <c r="P1436" s="37" t="s">
        <v>3757</v>
      </c>
      <c r="Q1436" s="75" t="s">
        <v>1759</v>
      </c>
      <c r="R1436" t="s">
        <v>3691</v>
      </c>
      <c r="S1436" s="38">
        <v>0.78</v>
      </c>
      <c r="T1436">
        <v>1</v>
      </c>
      <c r="U1436">
        <v>0</v>
      </c>
      <c r="V1436" s="43">
        <f>SUMIF(ResumenCotizacion!$C:$C,E1436,ResumenCotizacion!$P:$P)</f>
        <v>0</v>
      </c>
      <c r="W1436" s="68">
        <f>IF(H1436="USD",S1436*SolCotizacion!$J$18,S1436)</f>
        <v>3060.3222000000001</v>
      </c>
      <c r="X1436" s="3">
        <f>ROUND(W1436/(1-VLOOKUP("Total porcentaje:",ResumenCotizacion!$F:$H,3,0)),2)</f>
        <v>3326.44</v>
      </c>
      <c r="Y1436" s="3">
        <f t="shared" si="91"/>
        <v>0</v>
      </c>
    </row>
    <row r="1437" spans="1:25" ht="14.25" x14ac:dyDescent="0.2">
      <c r="A1437" s="18" t="str">
        <f t="shared" si="88"/>
        <v>Catalogo principalOPEN VALUE - CSP GOBIERNOV7U-00048</v>
      </c>
      <c r="B1437" s="18" t="str">
        <f t="shared" si="89"/>
        <v>V7U-00048OPEN VALUE - CSP GOBIERNO</v>
      </c>
      <c r="C1437" s="18"/>
      <c r="D1437" t="s">
        <v>122</v>
      </c>
      <c r="E1437" t="s">
        <v>1760</v>
      </c>
      <c r="F1437" t="s">
        <v>2769</v>
      </c>
      <c r="G1437" s="18" t="str">
        <f t="shared" si="90"/>
        <v>Catalogo principal</v>
      </c>
      <c r="H1437" s="43" t="s">
        <v>121</v>
      </c>
      <c r="I1437" s="37" t="s">
        <v>67</v>
      </c>
      <c r="J1437" t="s">
        <v>5046</v>
      </c>
      <c r="K1437" t="s">
        <v>40</v>
      </c>
      <c r="L1437" s="70" t="s">
        <v>21</v>
      </c>
      <c r="M1437" s="70" t="s">
        <v>3966</v>
      </c>
      <c r="N1437" s="37" t="s">
        <v>67</v>
      </c>
      <c r="O1437" s="37" t="s">
        <v>67</v>
      </c>
      <c r="P1437" s="37" t="s">
        <v>3757</v>
      </c>
      <c r="Q1437" s="75" t="s">
        <v>1760</v>
      </c>
      <c r="R1437" t="s">
        <v>3691</v>
      </c>
      <c r="S1437" s="38">
        <v>0.91</v>
      </c>
      <c r="T1437">
        <v>1</v>
      </c>
      <c r="U1437">
        <v>0</v>
      </c>
      <c r="V1437" s="43">
        <f>SUMIF(ResumenCotizacion!$C:$C,E1437,ResumenCotizacion!$P:$P)</f>
        <v>0</v>
      </c>
      <c r="W1437" s="68">
        <f>IF(H1437="USD",S1437*SolCotizacion!$J$18,S1437)</f>
        <v>3570.3759</v>
      </c>
      <c r="X1437" s="3">
        <f>ROUND(W1437/(1-VLOOKUP("Total porcentaje:",ResumenCotizacion!$F:$H,3,0)),2)</f>
        <v>3880.84</v>
      </c>
      <c r="Y1437" s="3">
        <f t="shared" si="91"/>
        <v>0</v>
      </c>
    </row>
    <row r="1438" spans="1:25" ht="14.25" x14ac:dyDescent="0.2">
      <c r="A1438" s="18" t="str">
        <f t="shared" si="88"/>
        <v>Catalogo principalOPEN VALUE - CSP GOBIERNOV7U-00056</v>
      </c>
      <c r="B1438" s="18" t="str">
        <f t="shared" si="89"/>
        <v>V7U-00056OPEN VALUE - CSP GOBIERNO</v>
      </c>
      <c r="C1438" s="18"/>
      <c r="D1438" t="s">
        <v>122</v>
      </c>
      <c r="E1438" t="s">
        <v>1761</v>
      </c>
      <c r="F1438" t="s">
        <v>2769</v>
      </c>
      <c r="G1438" s="18" t="str">
        <f t="shared" si="90"/>
        <v>Catalogo principal</v>
      </c>
      <c r="H1438" s="43" t="s">
        <v>121</v>
      </c>
      <c r="I1438" s="37" t="s">
        <v>67</v>
      </c>
      <c r="J1438" t="s">
        <v>5047</v>
      </c>
      <c r="K1438" t="s">
        <v>40</v>
      </c>
      <c r="L1438" s="70" t="s">
        <v>21</v>
      </c>
      <c r="M1438" s="70" t="s">
        <v>3966</v>
      </c>
      <c r="N1438" s="37" t="s">
        <v>67</v>
      </c>
      <c r="O1438" s="37" t="s">
        <v>67</v>
      </c>
      <c r="P1438" s="37" t="s">
        <v>3757</v>
      </c>
      <c r="Q1438" s="75" t="s">
        <v>1761</v>
      </c>
      <c r="R1438" t="s">
        <v>3691</v>
      </c>
      <c r="S1438" s="38">
        <v>0.91</v>
      </c>
      <c r="T1438">
        <v>1</v>
      </c>
      <c r="U1438">
        <v>0</v>
      </c>
      <c r="V1438" s="43">
        <f>SUMIF(ResumenCotizacion!$C:$C,E1438,ResumenCotizacion!$P:$P)</f>
        <v>0</v>
      </c>
      <c r="W1438" s="68">
        <f>IF(H1438="USD",S1438*SolCotizacion!$J$18,S1438)</f>
        <v>3570.3759</v>
      </c>
      <c r="X1438" s="3">
        <f>ROUND(W1438/(1-VLOOKUP("Total porcentaje:",ResumenCotizacion!$F:$H,3,0)),2)</f>
        <v>3880.84</v>
      </c>
      <c r="Y1438" s="3">
        <f t="shared" si="91"/>
        <v>0</v>
      </c>
    </row>
    <row r="1439" spans="1:25" ht="14.25" x14ac:dyDescent="0.2">
      <c r="A1439" s="18" t="str">
        <f t="shared" si="88"/>
        <v>Catalogo principalOPEN VALUE - CSP GOBIERNOW06-01097</v>
      </c>
      <c r="B1439" s="18" t="str">
        <f t="shared" si="89"/>
        <v>W06-01097OPEN VALUE - CSP GOBIERNO</v>
      </c>
      <c r="C1439" s="18"/>
      <c r="D1439" t="s">
        <v>122</v>
      </c>
      <c r="E1439" t="s">
        <v>1762</v>
      </c>
      <c r="F1439" t="s">
        <v>2769</v>
      </c>
      <c r="G1439" s="18" t="str">
        <f t="shared" si="90"/>
        <v>Catalogo principal</v>
      </c>
      <c r="H1439" s="43" t="s">
        <v>121</v>
      </c>
      <c r="I1439" s="37" t="s">
        <v>67</v>
      </c>
      <c r="J1439" t="s">
        <v>5048</v>
      </c>
      <c r="K1439" t="s">
        <v>40</v>
      </c>
      <c r="L1439" s="70" t="s">
        <v>21</v>
      </c>
      <c r="M1439" s="70" t="s">
        <v>3946</v>
      </c>
      <c r="N1439" s="37" t="s">
        <v>67</v>
      </c>
      <c r="O1439" s="37" t="s">
        <v>67</v>
      </c>
      <c r="P1439" s="37" t="s">
        <v>3757</v>
      </c>
      <c r="Q1439" s="75" t="s">
        <v>1762</v>
      </c>
      <c r="R1439" t="s">
        <v>207</v>
      </c>
      <c r="S1439" s="38">
        <v>486</v>
      </c>
      <c r="T1439">
        <v>1</v>
      </c>
      <c r="U1439">
        <v>0</v>
      </c>
      <c r="V1439" s="43">
        <f>SUMIF(ResumenCotizacion!$C:$C,E1439,ResumenCotizacion!$P:$P)</f>
        <v>0</v>
      </c>
      <c r="W1439" s="68">
        <f>IF(H1439="USD",S1439*SolCotizacion!$J$18,S1439)</f>
        <v>1906816.14</v>
      </c>
      <c r="X1439" s="3">
        <f>ROUND(W1439/(1-VLOOKUP("Total porcentaje:",ResumenCotizacion!$F:$H,3,0)),2)</f>
        <v>2072626.24</v>
      </c>
      <c r="Y1439" s="3">
        <f t="shared" si="91"/>
        <v>0</v>
      </c>
    </row>
    <row r="1440" spans="1:25" ht="14.25" x14ac:dyDescent="0.2">
      <c r="A1440" s="18" t="str">
        <f t="shared" si="88"/>
        <v>Catalogo principalOPEN VALUE - CSP GOBIERNOW06-01102</v>
      </c>
      <c r="B1440" s="18" t="str">
        <f t="shared" si="89"/>
        <v>W06-01102OPEN VALUE - CSP GOBIERNO</v>
      </c>
      <c r="C1440" s="18"/>
      <c r="D1440" t="s">
        <v>122</v>
      </c>
      <c r="E1440" t="s">
        <v>1763</v>
      </c>
      <c r="F1440" t="s">
        <v>2769</v>
      </c>
      <c r="G1440" s="18" t="str">
        <f t="shared" si="90"/>
        <v>Catalogo principal</v>
      </c>
      <c r="H1440" s="43" t="s">
        <v>121</v>
      </c>
      <c r="I1440" s="37" t="s">
        <v>67</v>
      </c>
      <c r="J1440" t="s">
        <v>5049</v>
      </c>
      <c r="K1440" t="s">
        <v>40</v>
      </c>
      <c r="L1440" s="70" t="s">
        <v>21</v>
      </c>
      <c r="M1440" s="70" t="s">
        <v>3946</v>
      </c>
      <c r="N1440" s="37" t="s">
        <v>67</v>
      </c>
      <c r="O1440" s="37" t="s">
        <v>67</v>
      </c>
      <c r="P1440" s="37" t="s">
        <v>3757</v>
      </c>
      <c r="Q1440" s="75" t="s">
        <v>1763</v>
      </c>
      <c r="R1440" t="s">
        <v>207</v>
      </c>
      <c r="S1440" s="38">
        <v>630</v>
      </c>
      <c r="T1440">
        <v>1</v>
      </c>
      <c r="U1440">
        <v>0</v>
      </c>
      <c r="V1440" s="43">
        <f>SUMIF(ResumenCotizacion!$C:$C,E1440,ResumenCotizacion!$P:$P)</f>
        <v>0</v>
      </c>
      <c r="W1440" s="68">
        <f>IF(H1440="USD",S1440*SolCotizacion!$J$18,S1440)</f>
        <v>2471798.6999999997</v>
      </c>
      <c r="X1440" s="3">
        <f>ROUND(W1440/(1-VLOOKUP("Total porcentaje:",ResumenCotizacion!$F:$H,3,0)),2)</f>
        <v>2686737.72</v>
      </c>
      <c r="Y1440" s="3">
        <f t="shared" si="91"/>
        <v>0</v>
      </c>
    </row>
    <row r="1441" spans="1:25" ht="14.25" x14ac:dyDescent="0.2">
      <c r="A1441" s="18" t="str">
        <f t="shared" si="88"/>
        <v>Catalogo principalOPEN VALUE - CSP GOBIERNOW06-01109</v>
      </c>
      <c r="B1441" s="18" t="str">
        <f t="shared" si="89"/>
        <v>W06-01109OPEN VALUE - CSP GOBIERNO</v>
      </c>
      <c r="C1441" s="18"/>
      <c r="D1441" t="s">
        <v>122</v>
      </c>
      <c r="E1441" t="s">
        <v>1764</v>
      </c>
      <c r="F1441" t="s">
        <v>2769</v>
      </c>
      <c r="G1441" s="18" t="str">
        <f t="shared" si="90"/>
        <v>Catalogo principal</v>
      </c>
      <c r="H1441" s="43" t="s">
        <v>121</v>
      </c>
      <c r="I1441" s="37" t="s">
        <v>67</v>
      </c>
      <c r="J1441" t="s">
        <v>5050</v>
      </c>
      <c r="K1441" t="s">
        <v>40</v>
      </c>
      <c r="L1441" s="70" t="s">
        <v>21</v>
      </c>
      <c r="M1441" s="70" t="s">
        <v>3948</v>
      </c>
      <c r="N1441" s="37" t="s">
        <v>67</v>
      </c>
      <c r="O1441" s="37" t="s">
        <v>67</v>
      </c>
      <c r="P1441" s="37" t="s">
        <v>3757</v>
      </c>
      <c r="Q1441" s="75" t="s">
        <v>1764</v>
      </c>
      <c r="R1441" t="s">
        <v>207</v>
      </c>
      <c r="S1441" s="38">
        <v>216</v>
      </c>
      <c r="T1441">
        <v>1</v>
      </c>
      <c r="U1441">
        <v>0</v>
      </c>
      <c r="V1441" s="43">
        <f>SUMIF(ResumenCotizacion!$C:$C,E1441,ResumenCotizacion!$P:$P)</f>
        <v>0</v>
      </c>
      <c r="W1441" s="68">
        <f>IF(H1441="USD",S1441*SolCotizacion!$J$18,S1441)</f>
        <v>847473.84</v>
      </c>
      <c r="X1441" s="3">
        <f>ROUND(W1441/(1-VLOOKUP("Total porcentaje:",ResumenCotizacion!$F:$H,3,0)),2)</f>
        <v>921167.22</v>
      </c>
      <c r="Y1441" s="3">
        <f t="shared" si="91"/>
        <v>0</v>
      </c>
    </row>
    <row r="1442" spans="1:25" ht="14.25" x14ac:dyDescent="0.2">
      <c r="A1442" s="18" t="str">
        <f t="shared" si="88"/>
        <v>Catalogo principalOPEN VALUE - CSP GOBIERNOW06-01114</v>
      </c>
      <c r="B1442" s="18" t="str">
        <f t="shared" si="89"/>
        <v>W06-01114OPEN VALUE - CSP GOBIERNO</v>
      </c>
      <c r="C1442" s="18"/>
      <c r="D1442" t="s">
        <v>122</v>
      </c>
      <c r="E1442" t="s">
        <v>1765</v>
      </c>
      <c r="F1442" t="s">
        <v>2769</v>
      </c>
      <c r="G1442" s="18" t="str">
        <f t="shared" si="90"/>
        <v>Catalogo principal</v>
      </c>
      <c r="H1442" s="43" t="s">
        <v>121</v>
      </c>
      <c r="I1442" s="37" t="s">
        <v>67</v>
      </c>
      <c r="J1442" t="s">
        <v>5051</v>
      </c>
      <c r="K1442" t="s">
        <v>40</v>
      </c>
      <c r="L1442" s="70" t="s">
        <v>21</v>
      </c>
      <c r="M1442" s="70" t="s">
        <v>3948</v>
      </c>
      <c r="N1442" s="37" t="s">
        <v>67</v>
      </c>
      <c r="O1442" s="37" t="s">
        <v>67</v>
      </c>
      <c r="P1442" s="37" t="s">
        <v>3757</v>
      </c>
      <c r="Q1442" s="75" t="s">
        <v>1765</v>
      </c>
      <c r="R1442" t="s">
        <v>207</v>
      </c>
      <c r="S1442" s="38">
        <v>279</v>
      </c>
      <c r="T1442">
        <v>1</v>
      </c>
      <c r="U1442">
        <v>0</v>
      </c>
      <c r="V1442" s="43">
        <f>SUMIF(ResumenCotizacion!$C:$C,E1442,ResumenCotizacion!$P:$P)</f>
        <v>0</v>
      </c>
      <c r="W1442" s="68">
        <f>IF(H1442="USD",S1442*SolCotizacion!$J$18,S1442)</f>
        <v>1094653.71</v>
      </c>
      <c r="X1442" s="3">
        <f>ROUND(W1442/(1-VLOOKUP("Total porcentaje:",ResumenCotizacion!$F:$H,3,0)),2)</f>
        <v>1189840.99</v>
      </c>
      <c r="Y1442" s="3">
        <f t="shared" si="91"/>
        <v>0</v>
      </c>
    </row>
    <row r="1443" spans="1:25" ht="14.25" x14ac:dyDescent="0.2">
      <c r="A1443" s="18" t="str">
        <f t="shared" si="88"/>
        <v>Catalogo principalOPEN VALUE - CSP GOBIERNOW35-00005</v>
      </c>
      <c r="B1443" s="18" t="str">
        <f t="shared" si="89"/>
        <v>W35-00005OPEN VALUE - CSP GOBIERNO</v>
      </c>
      <c r="C1443" s="18"/>
      <c r="D1443" t="s">
        <v>122</v>
      </c>
      <c r="E1443" t="s">
        <v>1766</v>
      </c>
      <c r="F1443" t="s">
        <v>2769</v>
      </c>
      <c r="G1443" s="18" t="str">
        <f t="shared" si="90"/>
        <v>Catalogo principal</v>
      </c>
      <c r="H1443" s="43" t="s">
        <v>121</v>
      </c>
      <c r="I1443" s="37" t="s">
        <v>67</v>
      </c>
      <c r="J1443" t="s">
        <v>5052</v>
      </c>
      <c r="K1443" t="s">
        <v>40</v>
      </c>
      <c r="L1443" s="70" t="s">
        <v>21</v>
      </c>
      <c r="M1443" s="70" t="s">
        <v>3966</v>
      </c>
      <c r="N1443" s="37" t="s">
        <v>67</v>
      </c>
      <c r="O1443" s="37" t="s">
        <v>67</v>
      </c>
      <c r="P1443" s="37" t="s">
        <v>3757</v>
      </c>
      <c r="Q1443" s="75" t="s">
        <v>1766</v>
      </c>
      <c r="R1443" t="s">
        <v>3691</v>
      </c>
      <c r="S1443" s="38">
        <v>2</v>
      </c>
      <c r="T1443">
        <v>1</v>
      </c>
      <c r="U1443">
        <v>0</v>
      </c>
      <c r="V1443" s="43">
        <f>SUMIF(ResumenCotizacion!$C:$C,E1443,ResumenCotizacion!$P:$P)</f>
        <v>0</v>
      </c>
      <c r="W1443" s="68">
        <f>IF(H1443="USD",S1443*SolCotizacion!$J$18,S1443)</f>
        <v>7846.98</v>
      </c>
      <c r="X1443" s="3">
        <f>ROUND(W1443/(1-VLOOKUP("Total porcentaje:",ResumenCotizacion!$F:$H,3,0)),2)</f>
        <v>8529.33</v>
      </c>
      <c r="Y1443" s="3">
        <f t="shared" si="91"/>
        <v>0</v>
      </c>
    </row>
    <row r="1444" spans="1:25" ht="14.25" x14ac:dyDescent="0.2">
      <c r="A1444" s="18" t="str">
        <f t="shared" si="88"/>
        <v>Catalogo principalOPEN VALUE - CSP GOBIERNOWC2-00005</v>
      </c>
      <c r="B1444" s="18" t="str">
        <f t="shared" si="89"/>
        <v>WC2-00005OPEN VALUE - CSP GOBIERNO</v>
      </c>
      <c r="C1444" s="18"/>
      <c r="D1444" t="s">
        <v>122</v>
      </c>
      <c r="E1444" t="s">
        <v>1767</v>
      </c>
      <c r="F1444" t="s">
        <v>2769</v>
      </c>
      <c r="G1444" s="18" t="str">
        <f t="shared" si="90"/>
        <v>Catalogo principal</v>
      </c>
      <c r="H1444" s="43" t="s">
        <v>121</v>
      </c>
      <c r="I1444" s="37" t="s">
        <v>67</v>
      </c>
      <c r="J1444" t="s">
        <v>5053</v>
      </c>
      <c r="K1444" t="s">
        <v>40</v>
      </c>
      <c r="L1444" s="70" t="s">
        <v>21</v>
      </c>
      <c r="M1444" s="70" t="s">
        <v>3966</v>
      </c>
      <c r="N1444" s="37" t="s">
        <v>67</v>
      </c>
      <c r="O1444" s="37" t="s">
        <v>67</v>
      </c>
      <c r="P1444" s="37" t="s">
        <v>3757</v>
      </c>
      <c r="Q1444" s="75" t="s">
        <v>1767</v>
      </c>
      <c r="R1444" t="s">
        <v>3691</v>
      </c>
      <c r="S1444" s="38">
        <v>1.3</v>
      </c>
      <c r="T1444">
        <v>1</v>
      </c>
      <c r="U1444">
        <v>0</v>
      </c>
      <c r="V1444" s="43">
        <f>SUMIF(ResumenCotizacion!$C:$C,E1444,ResumenCotizacion!$P:$P)</f>
        <v>0</v>
      </c>
      <c r="W1444" s="68">
        <f>IF(H1444="USD",S1444*SolCotizacion!$J$18,S1444)</f>
        <v>5100.5370000000003</v>
      </c>
      <c r="X1444" s="3">
        <f>ROUND(W1444/(1-VLOOKUP("Total porcentaje:",ResumenCotizacion!$F:$H,3,0)),2)</f>
        <v>5544.06</v>
      </c>
      <c r="Y1444" s="3">
        <f t="shared" si="91"/>
        <v>0</v>
      </c>
    </row>
    <row r="1445" spans="1:25" ht="14.25" x14ac:dyDescent="0.2">
      <c r="A1445" s="18" t="str">
        <f t="shared" si="88"/>
        <v>Catalogo principalOPEN VALUE - CSP GOBIERNOYEG-00245</v>
      </c>
      <c r="B1445" s="18" t="str">
        <f t="shared" si="89"/>
        <v>YEG-00245OPEN VALUE - CSP GOBIERNO</v>
      </c>
      <c r="C1445" s="18"/>
      <c r="D1445" t="s">
        <v>122</v>
      </c>
      <c r="E1445" t="s">
        <v>1768</v>
      </c>
      <c r="F1445" t="s">
        <v>2769</v>
      </c>
      <c r="G1445" s="18" t="str">
        <f t="shared" si="90"/>
        <v>Catalogo principal</v>
      </c>
      <c r="H1445" s="43" t="s">
        <v>121</v>
      </c>
      <c r="I1445" s="37" t="s">
        <v>67</v>
      </c>
      <c r="J1445" t="s">
        <v>5054</v>
      </c>
      <c r="K1445" t="s">
        <v>40</v>
      </c>
      <c r="L1445" s="70" t="s">
        <v>21</v>
      </c>
      <c r="M1445" s="70" t="s">
        <v>3946</v>
      </c>
      <c r="N1445" s="37" t="s">
        <v>67</v>
      </c>
      <c r="O1445" s="37" t="s">
        <v>67</v>
      </c>
      <c r="P1445" s="37" t="s">
        <v>3757</v>
      </c>
      <c r="Q1445" s="75" t="s">
        <v>1768</v>
      </c>
      <c r="R1445" t="s">
        <v>207</v>
      </c>
      <c r="S1445" s="38">
        <v>231</v>
      </c>
      <c r="T1445">
        <v>1</v>
      </c>
      <c r="U1445">
        <v>0</v>
      </c>
      <c r="V1445" s="43">
        <f>SUMIF(ResumenCotizacion!$C:$C,E1445,ResumenCotizacion!$P:$P)</f>
        <v>0</v>
      </c>
      <c r="W1445" s="68">
        <f>IF(H1445="USD",S1445*SolCotizacion!$J$18,S1445)</f>
        <v>906326.19</v>
      </c>
      <c r="X1445" s="3">
        <f>ROUND(W1445/(1-VLOOKUP("Total porcentaje:",ResumenCotizacion!$F:$H,3,0)),2)</f>
        <v>985137.16</v>
      </c>
      <c r="Y1445" s="3">
        <f t="shared" si="91"/>
        <v>0</v>
      </c>
    </row>
    <row r="1446" spans="1:25" ht="14.25" x14ac:dyDescent="0.2">
      <c r="A1446" s="18" t="str">
        <f t="shared" si="88"/>
        <v>Catalogo principalOPEN VALUE - CSP GOBIERNOYEG-00246</v>
      </c>
      <c r="B1446" s="18" t="str">
        <f t="shared" si="89"/>
        <v>YEG-00246OPEN VALUE - CSP GOBIERNO</v>
      </c>
      <c r="C1446" s="18"/>
      <c r="D1446" t="s">
        <v>122</v>
      </c>
      <c r="E1446" t="s">
        <v>1769</v>
      </c>
      <c r="F1446" t="s">
        <v>2769</v>
      </c>
      <c r="G1446" s="18" t="str">
        <f t="shared" si="90"/>
        <v>Catalogo principal</v>
      </c>
      <c r="H1446" s="43" t="s">
        <v>121</v>
      </c>
      <c r="I1446" s="37" t="s">
        <v>67</v>
      </c>
      <c r="J1446" t="s">
        <v>5055</v>
      </c>
      <c r="K1446" t="s">
        <v>40</v>
      </c>
      <c r="L1446" s="70" t="s">
        <v>21</v>
      </c>
      <c r="M1446" s="70" t="s">
        <v>3946</v>
      </c>
      <c r="N1446" s="37" t="s">
        <v>67</v>
      </c>
      <c r="O1446" s="37" t="s">
        <v>67</v>
      </c>
      <c r="P1446" s="37" t="s">
        <v>3757</v>
      </c>
      <c r="Q1446" s="75" t="s">
        <v>1769</v>
      </c>
      <c r="R1446" t="s">
        <v>207</v>
      </c>
      <c r="S1446" s="38">
        <v>300</v>
      </c>
      <c r="T1446">
        <v>1</v>
      </c>
      <c r="U1446">
        <v>0</v>
      </c>
      <c r="V1446" s="43">
        <f>SUMIF(ResumenCotizacion!$C:$C,E1446,ResumenCotizacion!$P:$P)</f>
        <v>0</v>
      </c>
      <c r="W1446" s="68">
        <f>IF(H1446="USD",S1446*SolCotizacion!$J$18,S1446)</f>
        <v>1177047</v>
      </c>
      <c r="X1446" s="3">
        <f>ROUND(W1446/(1-VLOOKUP("Total porcentaje:",ResumenCotizacion!$F:$H,3,0)),2)</f>
        <v>1279398.9099999999</v>
      </c>
      <c r="Y1446" s="3">
        <f t="shared" si="91"/>
        <v>0</v>
      </c>
    </row>
    <row r="1447" spans="1:25" ht="14.25" x14ac:dyDescent="0.2">
      <c r="A1447" s="18" t="str">
        <f t="shared" si="88"/>
        <v>Catalogo principalOPEN VALUE - CSP GOBIERNOYEG-00247</v>
      </c>
      <c r="B1447" s="18" t="str">
        <f t="shared" si="89"/>
        <v>YEG-00247OPEN VALUE - CSP GOBIERNO</v>
      </c>
      <c r="C1447" s="18"/>
      <c r="D1447" t="s">
        <v>122</v>
      </c>
      <c r="E1447" t="s">
        <v>1770</v>
      </c>
      <c r="F1447" t="s">
        <v>2769</v>
      </c>
      <c r="G1447" s="18" t="str">
        <f t="shared" si="90"/>
        <v>Catalogo principal</v>
      </c>
      <c r="H1447" s="43" t="s">
        <v>121</v>
      </c>
      <c r="I1447" s="37" t="s">
        <v>67</v>
      </c>
      <c r="J1447" t="s">
        <v>5056</v>
      </c>
      <c r="K1447" t="s">
        <v>40</v>
      </c>
      <c r="L1447" s="70" t="s">
        <v>21</v>
      </c>
      <c r="M1447" s="70" t="s">
        <v>3948</v>
      </c>
      <c r="N1447" s="37" t="s">
        <v>67</v>
      </c>
      <c r="O1447" s="37" t="s">
        <v>67</v>
      </c>
      <c r="P1447" s="37" t="s">
        <v>3757</v>
      </c>
      <c r="Q1447" s="75" t="s">
        <v>1770</v>
      </c>
      <c r="R1447" t="s">
        <v>207</v>
      </c>
      <c r="S1447" s="38">
        <v>99</v>
      </c>
      <c r="T1447">
        <v>1</v>
      </c>
      <c r="U1447">
        <v>0</v>
      </c>
      <c r="V1447" s="43">
        <f>SUMIF(ResumenCotizacion!$C:$C,E1447,ResumenCotizacion!$P:$P)</f>
        <v>0</v>
      </c>
      <c r="W1447" s="68">
        <f>IF(H1447="USD",S1447*SolCotizacion!$J$18,S1447)</f>
        <v>388425.50999999995</v>
      </c>
      <c r="X1447" s="3">
        <f>ROUND(W1447/(1-VLOOKUP("Total porcentaje:",ResumenCotizacion!$F:$H,3,0)),2)</f>
        <v>422201.64</v>
      </c>
      <c r="Y1447" s="3">
        <f t="shared" si="91"/>
        <v>0</v>
      </c>
    </row>
    <row r="1448" spans="1:25" ht="14.25" x14ac:dyDescent="0.2">
      <c r="A1448" s="18" t="str">
        <f t="shared" si="88"/>
        <v>Catalogo principalOPEN VALUE - CSP GOBIERNOYEG-00248</v>
      </c>
      <c r="B1448" s="18" t="str">
        <f t="shared" si="89"/>
        <v>YEG-00248OPEN VALUE - CSP GOBIERNO</v>
      </c>
      <c r="C1448" s="18"/>
      <c r="D1448" t="s">
        <v>122</v>
      </c>
      <c r="E1448" t="s">
        <v>1771</v>
      </c>
      <c r="F1448" t="s">
        <v>2769</v>
      </c>
      <c r="G1448" s="18" t="str">
        <f t="shared" si="90"/>
        <v>Catalogo principal</v>
      </c>
      <c r="H1448" s="43" t="s">
        <v>121</v>
      </c>
      <c r="I1448" s="37" t="s">
        <v>67</v>
      </c>
      <c r="J1448" t="s">
        <v>5057</v>
      </c>
      <c r="K1448" t="s">
        <v>40</v>
      </c>
      <c r="L1448" s="70" t="s">
        <v>21</v>
      </c>
      <c r="M1448" s="70" t="s">
        <v>3948</v>
      </c>
      <c r="N1448" s="37" t="s">
        <v>67</v>
      </c>
      <c r="O1448" s="37" t="s">
        <v>67</v>
      </c>
      <c r="P1448" s="37" t="s">
        <v>3757</v>
      </c>
      <c r="Q1448" s="75" t="s">
        <v>1771</v>
      </c>
      <c r="R1448" t="s">
        <v>207</v>
      </c>
      <c r="S1448" s="38">
        <v>129</v>
      </c>
      <c r="T1448">
        <v>1</v>
      </c>
      <c r="U1448">
        <v>0</v>
      </c>
      <c r="V1448" s="43">
        <f>SUMIF(ResumenCotizacion!$C:$C,E1448,ResumenCotizacion!$P:$P)</f>
        <v>0</v>
      </c>
      <c r="W1448" s="68">
        <f>IF(H1448="USD",S1448*SolCotizacion!$J$18,S1448)</f>
        <v>506130.20999999996</v>
      </c>
      <c r="X1448" s="3">
        <f>ROUND(W1448/(1-VLOOKUP("Total porcentaje:",ResumenCotizacion!$F:$H,3,0)),2)</f>
        <v>550141.53</v>
      </c>
      <c r="Y1448" s="3">
        <f t="shared" si="91"/>
        <v>0</v>
      </c>
    </row>
    <row r="1449" spans="1:25" ht="14.25" x14ac:dyDescent="0.2">
      <c r="A1449" s="18" t="str">
        <f t="shared" si="88"/>
        <v>Catalogo principalOPEN VALUE - CSP GOBIERNOYEG-00627</v>
      </c>
      <c r="B1449" s="18" t="str">
        <f t="shared" si="89"/>
        <v>YEG-00627OPEN VALUE - CSP GOBIERNO</v>
      </c>
      <c r="C1449" s="18"/>
      <c r="D1449" t="s">
        <v>122</v>
      </c>
      <c r="E1449" t="s">
        <v>1772</v>
      </c>
      <c r="F1449" t="s">
        <v>2769</v>
      </c>
      <c r="G1449" s="18" t="str">
        <f t="shared" si="90"/>
        <v>Catalogo principal</v>
      </c>
      <c r="H1449" s="43" t="s">
        <v>121</v>
      </c>
      <c r="I1449" s="37" t="s">
        <v>67</v>
      </c>
      <c r="J1449" t="s">
        <v>5058</v>
      </c>
      <c r="K1449" t="s">
        <v>40</v>
      </c>
      <c r="L1449" s="70" t="s">
        <v>21</v>
      </c>
      <c r="M1449" s="70" t="s">
        <v>3946</v>
      </c>
      <c r="N1449" s="37" t="s">
        <v>67</v>
      </c>
      <c r="O1449" s="37" t="s">
        <v>67</v>
      </c>
      <c r="P1449" s="37" t="s">
        <v>3757</v>
      </c>
      <c r="Q1449" s="75" t="s">
        <v>1772</v>
      </c>
      <c r="R1449" t="s">
        <v>207</v>
      </c>
      <c r="S1449" s="38">
        <v>183</v>
      </c>
      <c r="T1449">
        <v>1</v>
      </c>
      <c r="U1449">
        <v>0</v>
      </c>
      <c r="V1449" s="43">
        <f>SUMIF(ResumenCotizacion!$C:$C,E1449,ResumenCotizacion!$P:$P)</f>
        <v>0</v>
      </c>
      <c r="W1449" s="68">
        <f>IF(H1449="USD",S1449*SolCotizacion!$J$18,S1449)</f>
        <v>717998.66999999993</v>
      </c>
      <c r="X1449" s="3">
        <f>ROUND(W1449/(1-VLOOKUP("Total porcentaje:",ResumenCotizacion!$F:$H,3,0)),2)</f>
        <v>780433.34</v>
      </c>
      <c r="Y1449" s="3">
        <f t="shared" si="91"/>
        <v>0</v>
      </c>
    </row>
    <row r="1450" spans="1:25" ht="14.25" x14ac:dyDescent="0.2">
      <c r="A1450" s="18" t="str">
        <f t="shared" si="88"/>
        <v>Catalogo principalOPEN VALUE - CSP GOBIERNOYEG-00628</v>
      </c>
      <c r="B1450" s="18" t="str">
        <f t="shared" si="89"/>
        <v>YEG-00628OPEN VALUE - CSP GOBIERNO</v>
      </c>
      <c r="C1450" s="18"/>
      <c r="D1450" t="s">
        <v>122</v>
      </c>
      <c r="E1450" t="s">
        <v>1773</v>
      </c>
      <c r="F1450" t="s">
        <v>2769</v>
      </c>
      <c r="G1450" s="18" t="str">
        <f t="shared" si="90"/>
        <v>Catalogo principal</v>
      </c>
      <c r="H1450" s="43" t="s">
        <v>121</v>
      </c>
      <c r="I1450" s="37" t="s">
        <v>67</v>
      </c>
      <c r="J1450" t="s">
        <v>5059</v>
      </c>
      <c r="K1450" t="s">
        <v>40</v>
      </c>
      <c r="L1450" s="70" t="s">
        <v>21</v>
      </c>
      <c r="M1450" s="70" t="s">
        <v>3946</v>
      </c>
      <c r="N1450" s="37" t="s">
        <v>67</v>
      </c>
      <c r="O1450" s="37" t="s">
        <v>67</v>
      </c>
      <c r="P1450" s="37" t="s">
        <v>3757</v>
      </c>
      <c r="Q1450" s="75" t="s">
        <v>1773</v>
      </c>
      <c r="R1450" t="s">
        <v>207</v>
      </c>
      <c r="S1450" s="38">
        <v>240</v>
      </c>
      <c r="T1450">
        <v>1</v>
      </c>
      <c r="U1450">
        <v>0</v>
      </c>
      <c r="V1450" s="43">
        <f>SUMIF(ResumenCotizacion!$C:$C,E1450,ResumenCotizacion!$P:$P)</f>
        <v>0</v>
      </c>
      <c r="W1450" s="68">
        <f>IF(H1450="USD",S1450*SolCotizacion!$J$18,S1450)</f>
        <v>941637.6</v>
      </c>
      <c r="X1450" s="3">
        <f>ROUND(W1450/(1-VLOOKUP("Total porcentaje:",ResumenCotizacion!$F:$H,3,0)),2)</f>
        <v>1023519.13</v>
      </c>
      <c r="Y1450" s="3">
        <f t="shared" si="91"/>
        <v>0</v>
      </c>
    </row>
    <row r="1451" spans="1:25" ht="14.25" x14ac:dyDescent="0.2">
      <c r="A1451" s="18" t="str">
        <f t="shared" si="88"/>
        <v>Catalogo principalOPEN VALUE - CSP GOBIERNOYEG-00629</v>
      </c>
      <c r="B1451" s="18" t="str">
        <f t="shared" si="89"/>
        <v>YEG-00629OPEN VALUE - CSP GOBIERNO</v>
      </c>
      <c r="C1451" s="18"/>
      <c r="D1451" t="s">
        <v>122</v>
      </c>
      <c r="E1451" t="s">
        <v>1774</v>
      </c>
      <c r="F1451" t="s">
        <v>2769</v>
      </c>
      <c r="G1451" s="18" t="str">
        <f t="shared" si="90"/>
        <v>Catalogo principal</v>
      </c>
      <c r="H1451" s="43" t="s">
        <v>121</v>
      </c>
      <c r="I1451" s="37" t="s">
        <v>67</v>
      </c>
      <c r="J1451" t="s">
        <v>5060</v>
      </c>
      <c r="K1451" t="s">
        <v>40</v>
      </c>
      <c r="L1451" s="70" t="s">
        <v>21</v>
      </c>
      <c r="M1451" s="70" t="s">
        <v>3948</v>
      </c>
      <c r="N1451" s="37" t="s">
        <v>67</v>
      </c>
      <c r="O1451" s="37" t="s">
        <v>67</v>
      </c>
      <c r="P1451" s="37" t="s">
        <v>3757</v>
      </c>
      <c r="Q1451" s="75" t="s">
        <v>1774</v>
      </c>
      <c r="R1451" t="s">
        <v>207</v>
      </c>
      <c r="S1451" s="38">
        <v>81</v>
      </c>
      <c r="T1451">
        <v>1</v>
      </c>
      <c r="U1451">
        <v>0</v>
      </c>
      <c r="V1451" s="43">
        <f>SUMIF(ResumenCotizacion!$C:$C,E1451,ResumenCotizacion!$P:$P)</f>
        <v>0</v>
      </c>
      <c r="W1451" s="68">
        <f>IF(H1451="USD",S1451*SolCotizacion!$J$18,S1451)</f>
        <v>317802.69</v>
      </c>
      <c r="X1451" s="3">
        <f>ROUND(W1451/(1-VLOOKUP("Total porcentaje:",ResumenCotizacion!$F:$H,3,0)),2)</f>
        <v>345437.71</v>
      </c>
      <c r="Y1451" s="3">
        <f t="shared" si="91"/>
        <v>0</v>
      </c>
    </row>
    <row r="1452" spans="1:25" ht="14.25" x14ac:dyDescent="0.2">
      <c r="A1452" s="18" t="str">
        <f t="shared" si="88"/>
        <v>Catalogo principalOPEN VALUE - CSP GOBIERNOYEG-00630</v>
      </c>
      <c r="B1452" s="18" t="str">
        <f t="shared" si="89"/>
        <v>YEG-00630OPEN VALUE - CSP GOBIERNO</v>
      </c>
      <c r="C1452" s="18"/>
      <c r="D1452" t="s">
        <v>122</v>
      </c>
      <c r="E1452" t="s">
        <v>1775</v>
      </c>
      <c r="F1452" t="s">
        <v>2769</v>
      </c>
      <c r="G1452" s="18" t="str">
        <f t="shared" si="90"/>
        <v>Catalogo principal</v>
      </c>
      <c r="H1452" s="43" t="s">
        <v>121</v>
      </c>
      <c r="I1452" s="37" t="s">
        <v>67</v>
      </c>
      <c r="J1452" t="s">
        <v>5061</v>
      </c>
      <c r="K1452" t="s">
        <v>40</v>
      </c>
      <c r="L1452" s="70" t="s">
        <v>21</v>
      </c>
      <c r="M1452" s="70" t="s">
        <v>3948</v>
      </c>
      <c r="N1452" s="37" t="s">
        <v>67</v>
      </c>
      <c r="O1452" s="37" t="s">
        <v>67</v>
      </c>
      <c r="P1452" s="37" t="s">
        <v>3757</v>
      </c>
      <c r="Q1452" s="75" t="s">
        <v>1775</v>
      </c>
      <c r="R1452" t="s">
        <v>207</v>
      </c>
      <c r="S1452" s="38">
        <v>105</v>
      </c>
      <c r="T1452">
        <v>1</v>
      </c>
      <c r="U1452">
        <v>0</v>
      </c>
      <c r="V1452" s="43">
        <f>SUMIF(ResumenCotizacion!$C:$C,E1452,ResumenCotizacion!$P:$P)</f>
        <v>0</v>
      </c>
      <c r="W1452" s="68">
        <f>IF(H1452="USD",S1452*SolCotizacion!$J$18,S1452)</f>
        <v>411966.44999999995</v>
      </c>
      <c r="X1452" s="3">
        <f>ROUND(W1452/(1-VLOOKUP("Total porcentaje:",ResumenCotizacion!$F:$H,3,0)),2)</f>
        <v>447789.62</v>
      </c>
      <c r="Y1452" s="3">
        <f t="shared" si="91"/>
        <v>0</v>
      </c>
    </row>
    <row r="1453" spans="1:25" ht="14.25" x14ac:dyDescent="0.2">
      <c r="A1453" s="18" t="str">
        <f t="shared" si="88"/>
        <v>Catalogo principalOPEN VALUE - CSP GOBIERNODG7GMGF0D7FV-0001</v>
      </c>
      <c r="B1453" s="18" t="str">
        <f t="shared" si="89"/>
        <v>DG7GMGF0D7FV-0001OPEN VALUE - CSP GOBIERNO</v>
      </c>
      <c r="C1453" s="18"/>
      <c r="D1453" t="s">
        <v>122</v>
      </c>
      <c r="E1453" t="s">
        <v>1947</v>
      </c>
      <c r="F1453" t="s">
        <v>2769</v>
      </c>
      <c r="G1453" s="18" t="str">
        <f t="shared" si="90"/>
        <v>Catalogo principal</v>
      </c>
      <c r="H1453" s="43" t="s">
        <v>121</v>
      </c>
      <c r="I1453" s="37" t="s">
        <v>67</v>
      </c>
      <c r="J1453" t="s">
        <v>1956</v>
      </c>
      <c r="K1453" t="s">
        <v>40</v>
      </c>
      <c r="L1453" s="70" t="s">
        <v>21</v>
      </c>
      <c r="M1453" s="70" t="s">
        <v>4257</v>
      </c>
      <c r="N1453" s="37" t="s">
        <v>67</v>
      </c>
      <c r="O1453" s="37" t="s">
        <v>67</v>
      </c>
      <c r="P1453" s="37" t="s">
        <v>3756</v>
      </c>
      <c r="Q1453" s="75" t="s">
        <v>1947</v>
      </c>
      <c r="R1453" t="s">
        <v>207</v>
      </c>
      <c r="S1453" s="38">
        <v>180</v>
      </c>
      <c r="T1453">
        <v>1</v>
      </c>
      <c r="U1453">
        <v>0</v>
      </c>
      <c r="V1453" s="43">
        <f>SUMIF(ResumenCotizacion!$C:$C,E1453,ResumenCotizacion!$P:$P)</f>
        <v>0</v>
      </c>
      <c r="W1453" s="68">
        <f>IF(H1453="USD",S1453*SolCotizacion!$J$18,S1453)</f>
        <v>706228.2</v>
      </c>
      <c r="X1453" s="3">
        <f>ROUND(W1453/(1-VLOOKUP("Total porcentaje:",ResumenCotizacion!$F:$H,3,0)),2)</f>
        <v>767639.35</v>
      </c>
      <c r="Y1453" s="3">
        <f t="shared" si="91"/>
        <v>0</v>
      </c>
    </row>
    <row r="1454" spans="1:25" ht="14.25" x14ac:dyDescent="0.2">
      <c r="A1454" s="18" t="str">
        <f t="shared" si="88"/>
        <v>Catalogo principalOPEN VALUE - CSP GOBIERNODG7GMGF0D7FX-0002</v>
      </c>
      <c r="B1454" s="18" t="str">
        <f t="shared" si="89"/>
        <v>DG7GMGF0D7FX-0002OPEN VALUE - CSP GOBIERNO</v>
      </c>
      <c r="C1454" s="18"/>
      <c r="D1454" t="s">
        <v>122</v>
      </c>
      <c r="E1454" t="s">
        <v>1948</v>
      </c>
      <c r="F1454" t="s">
        <v>2769</v>
      </c>
      <c r="G1454" s="18" t="str">
        <f t="shared" si="90"/>
        <v>Catalogo principal</v>
      </c>
      <c r="H1454" s="43" t="s">
        <v>121</v>
      </c>
      <c r="I1454" s="37" t="s">
        <v>67</v>
      </c>
      <c r="J1454" t="s">
        <v>1957</v>
      </c>
      <c r="K1454" t="s">
        <v>40</v>
      </c>
      <c r="L1454" s="70" t="s">
        <v>21</v>
      </c>
      <c r="M1454" s="70" t="s">
        <v>4257</v>
      </c>
      <c r="N1454" s="37" t="s">
        <v>67</v>
      </c>
      <c r="O1454" s="37" t="s">
        <v>67</v>
      </c>
      <c r="P1454" s="37" t="s">
        <v>3756</v>
      </c>
      <c r="Q1454" s="75" t="s">
        <v>1948</v>
      </c>
      <c r="R1454" t="s">
        <v>207</v>
      </c>
      <c r="S1454" s="38">
        <v>707</v>
      </c>
      <c r="T1454">
        <v>1</v>
      </c>
      <c r="U1454">
        <v>0</v>
      </c>
      <c r="V1454" s="43">
        <f>SUMIF(ResumenCotizacion!$C:$C,E1454,ResumenCotizacion!$P:$P)</f>
        <v>0</v>
      </c>
      <c r="W1454" s="68">
        <f>IF(H1454="USD",S1454*SolCotizacion!$J$18,S1454)</f>
        <v>2773907.4299999997</v>
      </c>
      <c r="X1454" s="3">
        <f>ROUND(W1454/(1-VLOOKUP("Total porcentaje:",ResumenCotizacion!$F:$H,3,0)),2)</f>
        <v>3015116.77</v>
      </c>
      <c r="Y1454" s="3">
        <f t="shared" si="91"/>
        <v>0</v>
      </c>
    </row>
    <row r="1455" spans="1:25" ht="14.25" x14ac:dyDescent="0.2">
      <c r="A1455" s="18" t="str">
        <f t="shared" si="88"/>
        <v>Catalogo principalOPEN VALUE - CSP GOBIERNODG7GMGF0D7FZ-0002</v>
      </c>
      <c r="B1455" s="18" t="str">
        <f t="shared" si="89"/>
        <v>DG7GMGF0D7FZ-0002OPEN VALUE - CSP GOBIERNO</v>
      </c>
      <c r="C1455" s="18"/>
      <c r="D1455" t="s">
        <v>122</v>
      </c>
      <c r="E1455" t="s">
        <v>1949</v>
      </c>
      <c r="F1455" t="s">
        <v>2769</v>
      </c>
      <c r="G1455" s="18" t="str">
        <f t="shared" si="90"/>
        <v>Catalogo principal</v>
      </c>
      <c r="H1455" s="43" t="s">
        <v>121</v>
      </c>
      <c r="I1455" s="37" t="s">
        <v>67</v>
      </c>
      <c r="J1455" t="s">
        <v>1958</v>
      </c>
      <c r="K1455" t="s">
        <v>40</v>
      </c>
      <c r="L1455" s="70" t="s">
        <v>21</v>
      </c>
      <c r="M1455" s="70" t="s">
        <v>4257</v>
      </c>
      <c r="N1455" s="37" t="s">
        <v>67</v>
      </c>
      <c r="O1455" s="37" t="s">
        <v>67</v>
      </c>
      <c r="P1455" s="37" t="s">
        <v>3756</v>
      </c>
      <c r="Q1455" s="75" t="s">
        <v>1949</v>
      </c>
      <c r="R1455" t="s">
        <v>207</v>
      </c>
      <c r="S1455" s="38">
        <v>518</v>
      </c>
      <c r="T1455">
        <v>1</v>
      </c>
      <c r="U1455">
        <v>0</v>
      </c>
      <c r="V1455" s="43">
        <f>SUMIF(ResumenCotizacion!$C:$C,E1455,ResumenCotizacion!$P:$P)</f>
        <v>9</v>
      </c>
      <c r="W1455" s="68">
        <f>IF(H1455="USD",S1455*SolCotizacion!$J$18,S1455)</f>
        <v>2032367.8199999998</v>
      </c>
      <c r="X1455" s="3">
        <f>ROUND(W1455/(1-VLOOKUP("Total porcentaje:",ResumenCotizacion!$F:$H,3,0)),2)</f>
        <v>2209095.46</v>
      </c>
      <c r="Y1455" s="3">
        <f t="shared" si="91"/>
        <v>19881859.140000001</v>
      </c>
    </row>
    <row r="1456" spans="1:25" ht="14.25" x14ac:dyDescent="0.2">
      <c r="A1456" s="18" t="str">
        <f t="shared" si="88"/>
        <v>Catalogo principalOPEN VALUE - CSP GOBIERNODG7GMGF0D7D1-0002</v>
      </c>
      <c r="B1456" s="18" t="str">
        <f t="shared" si="89"/>
        <v>DG7GMGF0D7D1-0002OPEN VALUE - CSP GOBIERNO</v>
      </c>
      <c r="C1456" s="18"/>
      <c r="D1456" t="s">
        <v>122</v>
      </c>
      <c r="E1456" t="s">
        <v>1950</v>
      </c>
      <c r="F1456" t="s">
        <v>2769</v>
      </c>
      <c r="G1456" s="18" t="str">
        <f t="shared" si="90"/>
        <v>Catalogo principal</v>
      </c>
      <c r="H1456" s="43" t="s">
        <v>121</v>
      </c>
      <c r="I1456" s="37" t="s">
        <v>67</v>
      </c>
      <c r="J1456" t="s">
        <v>1959</v>
      </c>
      <c r="K1456" t="s">
        <v>40</v>
      </c>
      <c r="L1456" s="70" t="s">
        <v>21</v>
      </c>
      <c r="M1456" s="70" t="s">
        <v>4257</v>
      </c>
      <c r="N1456" s="37" t="s">
        <v>67</v>
      </c>
      <c r="O1456" s="37" t="s">
        <v>67</v>
      </c>
      <c r="P1456" s="37" t="s">
        <v>3756</v>
      </c>
      <c r="Q1456" s="75" t="s">
        <v>1950</v>
      </c>
      <c r="R1456" t="s">
        <v>207</v>
      </c>
      <c r="S1456" s="38">
        <v>518</v>
      </c>
      <c r="T1456">
        <v>1</v>
      </c>
      <c r="U1456">
        <v>0</v>
      </c>
      <c r="V1456" s="43">
        <f>SUMIF(ResumenCotizacion!$C:$C,E1456,ResumenCotizacion!$P:$P)</f>
        <v>0</v>
      </c>
      <c r="W1456" s="68">
        <f>IF(H1456="USD",S1456*SolCotizacion!$J$18,S1456)</f>
        <v>2032367.8199999998</v>
      </c>
      <c r="X1456" s="3">
        <f>ROUND(W1456/(1-VLOOKUP("Total porcentaje:",ResumenCotizacion!$F:$H,3,0)),2)</f>
        <v>2209095.46</v>
      </c>
      <c r="Y1456" s="3">
        <f t="shared" si="91"/>
        <v>0</v>
      </c>
    </row>
    <row r="1457" spans="1:25" ht="14.25" x14ac:dyDescent="0.2">
      <c r="A1457" s="18" t="str">
        <f t="shared" si="88"/>
        <v>Catalogo principalOPEN VALUE - CSP GOBIERNODG7GMGF0D7D7-0001</v>
      </c>
      <c r="B1457" s="18" t="str">
        <f t="shared" si="89"/>
        <v>DG7GMGF0D7D7-0001OPEN VALUE - CSP GOBIERNO</v>
      </c>
      <c r="C1457" s="18"/>
      <c r="D1457" t="s">
        <v>122</v>
      </c>
      <c r="E1457" t="s">
        <v>1951</v>
      </c>
      <c r="F1457" t="s">
        <v>2769</v>
      </c>
      <c r="G1457" s="18" t="str">
        <f t="shared" si="90"/>
        <v>Catalogo principal</v>
      </c>
      <c r="H1457" s="43" t="s">
        <v>121</v>
      </c>
      <c r="I1457" s="37" t="s">
        <v>67</v>
      </c>
      <c r="J1457" t="s">
        <v>1960</v>
      </c>
      <c r="K1457" t="s">
        <v>40</v>
      </c>
      <c r="L1457" s="70" t="s">
        <v>21</v>
      </c>
      <c r="M1457" s="70" t="s">
        <v>4257</v>
      </c>
      <c r="N1457" s="37" t="s">
        <v>67</v>
      </c>
      <c r="O1457" s="37" t="s">
        <v>67</v>
      </c>
      <c r="P1457" s="37" t="s">
        <v>3756</v>
      </c>
      <c r="Q1457" s="75" t="s">
        <v>1951</v>
      </c>
      <c r="R1457" t="s">
        <v>207</v>
      </c>
      <c r="S1457" s="38">
        <v>1299</v>
      </c>
      <c r="T1457">
        <v>1</v>
      </c>
      <c r="U1457">
        <v>0</v>
      </c>
      <c r="V1457" s="43">
        <f>SUMIF(ResumenCotizacion!$C:$C,E1457,ResumenCotizacion!$P:$P)</f>
        <v>0</v>
      </c>
      <c r="W1457" s="68">
        <f>IF(H1457="USD",S1457*SolCotizacion!$J$18,S1457)</f>
        <v>5096613.51</v>
      </c>
      <c r="X1457" s="3">
        <f>ROUND(W1457/(1-VLOOKUP("Total porcentaje:",ResumenCotizacion!$F:$H,3,0)),2)</f>
        <v>5539797.29</v>
      </c>
      <c r="Y1457" s="3">
        <f t="shared" si="91"/>
        <v>0</v>
      </c>
    </row>
    <row r="1458" spans="1:25" ht="14.25" x14ac:dyDescent="0.2">
      <c r="A1458" s="18" t="str">
        <f t="shared" si="88"/>
        <v>Catalogo principalOPEN VALUE - CSP GOBIERNODG7GMGF0D7D8-0001</v>
      </c>
      <c r="B1458" s="18" t="str">
        <f t="shared" si="89"/>
        <v>DG7GMGF0D7D8-0001OPEN VALUE - CSP GOBIERNO</v>
      </c>
      <c r="C1458" s="18"/>
      <c r="D1458" t="s">
        <v>122</v>
      </c>
      <c r="E1458" t="s">
        <v>1952</v>
      </c>
      <c r="F1458" t="s">
        <v>2769</v>
      </c>
      <c r="G1458" s="18" t="str">
        <f t="shared" si="90"/>
        <v>Catalogo principal</v>
      </c>
      <c r="H1458" s="43" t="s">
        <v>121</v>
      </c>
      <c r="I1458" s="37" t="s">
        <v>67</v>
      </c>
      <c r="J1458" t="s">
        <v>1961</v>
      </c>
      <c r="K1458" t="s">
        <v>40</v>
      </c>
      <c r="L1458" s="70" t="s">
        <v>21</v>
      </c>
      <c r="M1458" s="70" t="s">
        <v>4257</v>
      </c>
      <c r="N1458" s="37" t="s">
        <v>67</v>
      </c>
      <c r="O1458" s="37" t="s">
        <v>67</v>
      </c>
      <c r="P1458" s="37" t="s">
        <v>3756</v>
      </c>
      <c r="Q1458" s="75" t="s">
        <v>1952</v>
      </c>
      <c r="R1458" t="s">
        <v>207</v>
      </c>
      <c r="S1458" s="38">
        <v>782</v>
      </c>
      <c r="T1458">
        <v>1</v>
      </c>
      <c r="U1458">
        <v>0</v>
      </c>
      <c r="V1458" s="43">
        <f>SUMIF(ResumenCotizacion!$C:$C,E1458,ResumenCotizacion!$P:$P)</f>
        <v>0</v>
      </c>
      <c r="W1458" s="68">
        <f>IF(H1458="USD",S1458*SolCotizacion!$J$18,S1458)</f>
        <v>3068169.1799999997</v>
      </c>
      <c r="X1458" s="3">
        <f>ROUND(W1458/(1-VLOOKUP("Total porcentaje:",ResumenCotizacion!$F:$H,3,0)),2)</f>
        <v>3334966.5</v>
      </c>
      <c r="Y1458" s="3">
        <f t="shared" si="91"/>
        <v>0</v>
      </c>
    </row>
    <row r="1459" spans="1:25" ht="14.25" x14ac:dyDescent="0.2">
      <c r="A1459" s="18" t="str">
        <f t="shared" si="88"/>
        <v>Catalogo principalOPEN VALUE - CSP GOBIERNODG7GMGF0D7D9-0002</v>
      </c>
      <c r="B1459" s="18" t="str">
        <f t="shared" si="89"/>
        <v>DG7GMGF0D7D9-0002OPEN VALUE - CSP GOBIERNO</v>
      </c>
      <c r="C1459" s="18"/>
      <c r="D1459" t="s">
        <v>122</v>
      </c>
      <c r="E1459" t="s">
        <v>1953</v>
      </c>
      <c r="F1459" t="s">
        <v>2769</v>
      </c>
      <c r="G1459" s="18" t="str">
        <f t="shared" si="90"/>
        <v>Catalogo principal</v>
      </c>
      <c r="H1459" s="43" t="s">
        <v>121</v>
      </c>
      <c r="I1459" s="37" t="s">
        <v>67</v>
      </c>
      <c r="J1459" t="s">
        <v>1962</v>
      </c>
      <c r="K1459" t="s">
        <v>40</v>
      </c>
      <c r="L1459" s="70" t="s">
        <v>21</v>
      </c>
      <c r="M1459" s="70" t="s">
        <v>4257</v>
      </c>
      <c r="N1459" s="37" t="s">
        <v>67</v>
      </c>
      <c r="O1459" s="37" t="s">
        <v>67</v>
      </c>
      <c r="P1459" s="37" t="s">
        <v>3756</v>
      </c>
      <c r="Q1459" s="75" t="s">
        <v>1953</v>
      </c>
      <c r="R1459" t="s">
        <v>207</v>
      </c>
      <c r="S1459" s="38">
        <v>667</v>
      </c>
      <c r="T1459">
        <v>1</v>
      </c>
      <c r="U1459">
        <v>0</v>
      </c>
      <c r="V1459" s="43">
        <f>SUMIF(ResumenCotizacion!$C:$C,E1459,ResumenCotizacion!$P:$P)</f>
        <v>0</v>
      </c>
      <c r="W1459" s="68">
        <f>IF(H1459="USD",S1459*SolCotizacion!$J$18,S1459)</f>
        <v>2616967.83</v>
      </c>
      <c r="X1459" s="3">
        <f>ROUND(W1459/(1-VLOOKUP("Total porcentaje:",ResumenCotizacion!$F:$H,3,0)),2)</f>
        <v>2844530.25</v>
      </c>
      <c r="Y1459" s="3">
        <f t="shared" si="91"/>
        <v>0</v>
      </c>
    </row>
    <row r="1460" spans="1:25" ht="14.25" x14ac:dyDescent="0.2">
      <c r="A1460" s="18" t="str">
        <f t="shared" si="88"/>
        <v>Catalogo principalOPEN VALUE - CSP GOBIERNODG7GMGF0D7DB-0002</v>
      </c>
      <c r="B1460" s="18" t="str">
        <f t="shared" si="89"/>
        <v>DG7GMGF0D7DB-0002OPEN VALUE - CSP GOBIERNO</v>
      </c>
      <c r="C1460" s="18"/>
      <c r="D1460" t="s">
        <v>122</v>
      </c>
      <c r="E1460" t="s">
        <v>1954</v>
      </c>
      <c r="F1460" t="s">
        <v>2769</v>
      </c>
      <c r="G1460" s="18" t="str">
        <f t="shared" si="90"/>
        <v>Catalogo principal</v>
      </c>
      <c r="H1460" s="43" t="s">
        <v>121</v>
      </c>
      <c r="I1460" s="37" t="s">
        <v>67</v>
      </c>
      <c r="J1460" t="s">
        <v>1963</v>
      </c>
      <c r="K1460" t="s">
        <v>40</v>
      </c>
      <c r="L1460" s="70" t="s">
        <v>21</v>
      </c>
      <c r="M1460" s="70" t="s">
        <v>4257</v>
      </c>
      <c r="N1460" s="37" t="s">
        <v>67</v>
      </c>
      <c r="O1460" s="37" t="s">
        <v>67</v>
      </c>
      <c r="P1460" s="37" t="s">
        <v>3756</v>
      </c>
      <c r="Q1460" s="75" t="s">
        <v>1954</v>
      </c>
      <c r="R1460" t="s">
        <v>207</v>
      </c>
      <c r="S1460" s="38">
        <v>356</v>
      </c>
      <c r="T1460">
        <v>1</v>
      </c>
      <c r="U1460">
        <v>0</v>
      </c>
      <c r="V1460" s="43">
        <f>SUMIF(ResumenCotizacion!$C:$C,E1460,ResumenCotizacion!$P:$P)</f>
        <v>0</v>
      </c>
      <c r="W1460" s="68">
        <f>IF(H1460="USD",S1460*SolCotizacion!$J$18,S1460)</f>
        <v>1396762.44</v>
      </c>
      <c r="X1460" s="3">
        <f>ROUND(W1460/(1-VLOOKUP("Total porcentaje:",ResumenCotizacion!$F:$H,3,0)),2)</f>
        <v>1518220.04</v>
      </c>
      <c r="Y1460" s="3">
        <f t="shared" si="91"/>
        <v>0</v>
      </c>
    </row>
    <row r="1461" spans="1:25" ht="14.25" x14ac:dyDescent="0.2">
      <c r="A1461" s="18" t="str">
        <f t="shared" si="88"/>
        <v>Catalogo principalCSP ACADEMICOf889f18a-cceb-4ac8-8f76-1e6ea97256a0</v>
      </c>
      <c r="B1461" s="18" t="str">
        <f t="shared" si="89"/>
        <v>f889f18a-cceb-4ac8-8f76-1e6ea97256a0CSP ACADEMICO</v>
      </c>
      <c r="C1461" s="18"/>
      <c r="D1461" t="s">
        <v>122</v>
      </c>
      <c r="E1461" t="s">
        <v>1955</v>
      </c>
      <c r="F1461" t="s">
        <v>1976</v>
      </c>
      <c r="G1461" s="18" t="str">
        <f t="shared" si="90"/>
        <v>Catalogo principal</v>
      </c>
      <c r="H1461" s="43" t="s">
        <v>121</v>
      </c>
      <c r="I1461" s="37" t="s">
        <v>67</v>
      </c>
      <c r="J1461" t="s">
        <v>2075</v>
      </c>
      <c r="K1461" t="s">
        <v>40</v>
      </c>
      <c r="L1461" s="70" t="s">
        <v>21</v>
      </c>
      <c r="M1461" s="70" t="s">
        <v>28</v>
      </c>
      <c r="N1461" s="37" t="s">
        <v>67</v>
      </c>
      <c r="O1461" s="37" t="s">
        <v>67</v>
      </c>
      <c r="P1461" s="37" t="s">
        <v>1976</v>
      </c>
      <c r="Q1461" s="75" t="s">
        <v>1955</v>
      </c>
      <c r="R1461" t="s">
        <v>3691</v>
      </c>
      <c r="S1461" s="38">
        <v>90</v>
      </c>
      <c r="T1461">
        <v>1</v>
      </c>
      <c r="U1461">
        <v>0</v>
      </c>
      <c r="V1461" s="43">
        <f>SUMIF(ResumenCotizacion!$C:$C,E1461,ResumenCotizacion!$P:$P)</f>
        <v>0</v>
      </c>
      <c r="W1461" s="68">
        <f>IF(H1461="USD",S1461*SolCotizacion!$J$18,S1461)</f>
        <v>353114.1</v>
      </c>
      <c r="X1461" s="3">
        <f>ROUND(W1461/(1-VLOOKUP("Total porcentaje:",ResumenCotizacion!$F:$H,3,0)),2)</f>
        <v>383819.67</v>
      </c>
      <c r="Y1461" s="3">
        <f t="shared" si="91"/>
        <v>0</v>
      </c>
    </row>
    <row r="1462" spans="1:25" ht="14.25" x14ac:dyDescent="0.2">
      <c r="A1462" s="18" t="str">
        <f t="shared" si="88"/>
        <v>Catalogo principalCSP ACADEMICO6e93ecad-e7dd-4158-b038-65f3d160b736</v>
      </c>
      <c r="B1462" s="18" t="str">
        <f t="shared" si="89"/>
        <v>6e93ecad-e7dd-4158-b038-65f3d160b736CSP ACADEMICO</v>
      </c>
      <c r="C1462" s="18"/>
      <c r="D1462" t="s">
        <v>122</v>
      </c>
      <c r="E1462" t="s">
        <v>1977</v>
      </c>
      <c r="F1462" t="s">
        <v>1976</v>
      </c>
      <c r="G1462" s="18" t="str">
        <f t="shared" si="90"/>
        <v>Catalogo principal</v>
      </c>
      <c r="H1462" s="43" t="s">
        <v>121</v>
      </c>
      <c r="I1462" s="37" t="s">
        <v>67</v>
      </c>
      <c r="J1462" t="s">
        <v>2094</v>
      </c>
      <c r="K1462" t="s">
        <v>40</v>
      </c>
      <c r="L1462" s="70" t="s">
        <v>21</v>
      </c>
      <c r="M1462" s="70" t="s">
        <v>3966</v>
      </c>
      <c r="N1462" s="37" t="s">
        <v>67</v>
      </c>
      <c r="O1462" s="37" t="s">
        <v>67</v>
      </c>
      <c r="P1462" s="37" t="s">
        <v>1976</v>
      </c>
      <c r="Q1462" s="75" t="s">
        <v>1977</v>
      </c>
      <c r="R1462" t="s">
        <v>3691</v>
      </c>
      <c r="S1462" s="38">
        <v>22</v>
      </c>
      <c r="T1462">
        <v>1</v>
      </c>
      <c r="U1462">
        <v>0</v>
      </c>
      <c r="V1462" s="43">
        <f>SUMIF(ResumenCotizacion!$C:$C,E1462,ResumenCotizacion!$P:$P)</f>
        <v>0</v>
      </c>
      <c r="W1462" s="68">
        <f>IF(H1462="USD",S1462*SolCotizacion!$J$18,S1462)</f>
        <v>86316.78</v>
      </c>
      <c r="X1462" s="3">
        <f>ROUND(W1462/(1-VLOOKUP("Total porcentaje:",ResumenCotizacion!$F:$H,3,0)),2)</f>
        <v>93822.59</v>
      </c>
      <c r="Y1462" s="3">
        <f t="shared" si="91"/>
        <v>0</v>
      </c>
    </row>
    <row r="1463" spans="1:25" ht="14.25" x14ac:dyDescent="0.2">
      <c r="A1463" s="18" t="str">
        <f t="shared" si="88"/>
        <v>Catalogo principalCSP ACADEMICOa66cb0f3-567d-416e-b4f7-164a2738a57f</v>
      </c>
      <c r="B1463" s="18" t="str">
        <f t="shared" si="89"/>
        <v>a66cb0f3-567d-416e-b4f7-164a2738a57fCSP ACADEMICO</v>
      </c>
      <c r="C1463" s="18"/>
      <c r="D1463" t="s">
        <v>122</v>
      </c>
      <c r="E1463" t="s">
        <v>1978</v>
      </c>
      <c r="F1463" t="s">
        <v>1976</v>
      </c>
      <c r="G1463" s="18" t="str">
        <f t="shared" si="90"/>
        <v>Catalogo principal</v>
      </c>
      <c r="H1463" s="43" t="s">
        <v>121</v>
      </c>
      <c r="I1463" s="37" t="s">
        <v>67</v>
      </c>
      <c r="J1463" t="s">
        <v>2095</v>
      </c>
      <c r="K1463" t="s">
        <v>40</v>
      </c>
      <c r="L1463" s="70" t="s">
        <v>21</v>
      </c>
      <c r="M1463" s="70" t="s">
        <v>3966</v>
      </c>
      <c r="N1463" s="37" t="s">
        <v>67</v>
      </c>
      <c r="O1463" s="37" t="s">
        <v>67</v>
      </c>
      <c r="P1463" s="37" t="s">
        <v>1976</v>
      </c>
      <c r="Q1463" s="75" t="s">
        <v>1978</v>
      </c>
      <c r="R1463" t="s">
        <v>3691</v>
      </c>
      <c r="S1463" s="38">
        <v>16</v>
      </c>
      <c r="T1463">
        <v>1</v>
      </c>
      <c r="U1463">
        <v>0</v>
      </c>
      <c r="V1463" s="43">
        <f>SUMIF(ResumenCotizacion!$C:$C,E1463,ResumenCotizacion!$P:$P)</f>
        <v>0</v>
      </c>
      <c r="W1463" s="68">
        <f>IF(H1463="USD",S1463*SolCotizacion!$J$18,S1463)</f>
        <v>62775.839999999997</v>
      </c>
      <c r="X1463" s="3">
        <f>ROUND(W1463/(1-VLOOKUP("Total porcentaje:",ResumenCotizacion!$F:$H,3,0)),2)</f>
        <v>68234.61</v>
      </c>
      <c r="Y1463" s="3">
        <f t="shared" si="91"/>
        <v>0</v>
      </c>
    </row>
    <row r="1464" spans="1:25" ht="14.25" x14ac:dyDescent="0.2">
      <c r="A1464" s="18" t="str">
        <f t="shared" si="88"/>
        <v>Catalogo principalCSP ACADEMICO0638ef49-32fe-4115-a87f-559506a04934</v>
      </c>
      <c r="B1464" s="18" t="str">
        <f t="shared" si="89"/>
        <v>0638ef49-32fe-4115-a87f-559506a04934CSP ACADEMICO</v>
      </c>
      <c r="C1464" s="18"/>
      <c r="D1464" t="s">
        <v>122</v>
      </c>
      <c r="E1464" t="s">
        <v>1979</v>
      </c>
      <c r="F1464" t="s">
        <v>1976</v>
      </c>
      <c r="G1464" s="18" t="str">
        <f t="shared" si="90"/>
        <v>Catalogo principal</v>
      </c>
      <c r="H1464" s="43" t="s">
        <v>121</v>
      </c>
      <c r="I1464" s="37" t="s">
        <v>67</v>
      </c>
      <c r="J1464" t="s">
        <v>3813</v>
      </c>
      <c r="K1464" t="s">
        <v>40</v>
      </c>
      <c r="L1464" s="70" t="s">
        <v>21</v>
      </c>
      <c r="M1464" s="70" t="s">
        <v>3966</v>
      </c>
      <c r="N1464" s="37" t="s">
        <v>67</v>
      </c>
      <c r="O1464" s="37" t="s">
        <v>67</v>
      </c>
      <c r="P1464" s="37" t="s">
        <v>1976</v>
      </c>
      <c r="Q1464" s="75" t="s">
        <v>1979</v>
      </c>
      <c r="R1464" t="s">
        <v>3691</v>
      </c>
      <c r="S1464" s="38">
        <v>2.2999999999999998</v>
      </c>
      <c r="T1464">
        <v>1</v>
      </c>
      <c r="U1464">
        <v>0</v>
      </c>
      <c r="V1464" s="43">
        <f>SUMIF(ResumenCotizacion!$C:$C,E1464,ResumenCotizacion!$P:$P)</f>
        <v>0</v>
      </c>
      <c r="W1464" s="68">
        <f>IF(H1464="USD",S1464*SolCotizacion!$J$18,S1464)</f>
        <v>9024.0269999999982</v>
      </c>
      <c r="X1464" s="3">
        <f>ROUND(W1464/(1-VLOOKUP("Total porcentaje:",ResumenCotizacion!$F:$H,3,0)),2)</f>
        <v>9808.73</v>
      </c>
      <c r="Y1464" s="3">
        <f t="shared" si="91"/>
        <v>0</v>
      </c>
    </row>
    <row r="1465" spans="1:25" ht="14.25" x14ac:dyDescent="0.2">
      <c r="A1465" s="18" t="str">
        <f t="shared" si="88"/>
        <v>Catalogo principalCSP ACADEMICO051934f3-5341-48fe-90ac-59a0ae9960d4</v>
      </c>
      <c r="B1465" s="18" t="str">
        <f t="shared" si="89"/>
        <v>051934f3-5341-48fe-90ac-59a0ae9960d4CSP ACADEMICO</v>
      </c>
      <c r="C1465" s="18"/>
      <c r="D1465" t="s">
        <v>122</v>
      </c>
      <c r="E1465" t="s">
        <v>1980</v>
      </c>
      <c r="F1465" t="s">
        <v>1976</v>
      </c>
      <c r="G1465" s="18" t="str">
        <f t="shared" si="90"/>
        <v>Catalogo principal</v>
      </c>
      <c r="H1465" s="43" t="s">
        <v>121</v>
      </c>
      <c r="I1465" s="37" t="s">
        <v>67</v>
      </c>
      <c r="J1465" t="s">
        <v>2096</v>
      </c>
      <c r="K1465" t="s">
        <v>40</v>
      </c>
      <c r="L1465" s="70" t="s">
        <v>21</v>
      </c>
      <c r="M1465" s="70" t="s">
        <v>3966</v>
      </c>
      <c r="N1465" s="37" t="s">
        <v>67</v>
      </c>
      <c r="O1465" s="37" t="s">
        <v>67</v>
      </c>
      <c r="P1465" s="37" t="s">
        <v>1976</v>
      </c>
      <c r="Q1465" s="75" t="s">
        <v>1980</v>
      </c>
      <c r="R1465" t="s">
        <v>3691</v>
      </c>
      <c r="S1465" s="38">
        <v>8.3000000000000007</v>
      </c>
      <c r="T1465">
        <v>1</v>
      </c>
      <c r="U1465">
        <v>0</v>
      </c>
      <c r="V1465" s="43">
        <f>SUMIF(ResumenCotizacion!$C:$C,E1465,ResumenCotizacion!$P:$P)</f>
        <v>0</v>
      </c>
      <c r="W1465" s="68">
        <f>IF(H1465="USD",S1465*SolCotizacion!$J$18,S1465)</f>
        <v>32564.967000000001</v>
      </c>
      <c r="X1465" s="3">
        <f>ROUND(W1465/(1-VLOOKUP("Total porcentaje:",ResumenCotizacion!$F:$H,3,0)),2)</f>
        <v>35396.699999999997</v>
      </c>
      <c r="Y1465" s="3">
        <f t="shared" si="91"/>
        <v>0</v>
      </c>
    </row>
    <row r="1466" spans="1:25" ht="14.25" x14ac:dyDescent="0.2">
      <c r="A1466" s="18" t="str">
        <f t="shared" si="88"/>
        <v>Catalogo principalCSP ACADEMICO06339642-9043-498c-9d95-e2d4787fdbd0</v>
      </c>
      <c r="B1466" s="18" t="str">
        <f t="shared" si="89"/>
        <v>06339642-9043-498c-9d95-e2d4787fdbd0CSP ACADEMICO</v>
      </c>
      <c r="C1466" s="18"/>
      <c r="D1466" t="s">
        <v>122</v>
      </c>
      <c r="E1466" t="s">
        <v>1981</v>
      </c>
      <c r="F1466" t="s">
        <v>1976</v>
      </c>
      <c r="G1466" s="18" t="str">
        <f t="shared" si="90"/>
        <v>Catalogo principal</v>
      </c>
      <c r="H1466" s="43" t="s">
        <v>121</v>
      </c>
      <c r="I1466" s="37" t="s">
        <v>67</v>
      </c>
      <c r="J1466" t="s">
        <v>2097</v>
      </c>
      <c r="K1466" t="s">
        <v>40</v>
      </c>
      <c r="L1466" s="70" t="s">
        <v>21</v>
      </c>
      <c r="M1466" s="70" t="s">
        <v>3966</v>
      </c>
      <c r="N1466" s="37" t="s">
        <v>67</v>
      </c>
      <c r="O1466" s="37" t="s">
        <v>67</v>
      </c>
      <c r="P1466" s="37" t="s">
        <v>1976</v>
      </c>
      <c r="Q1466" s="75" t="s">
        <v>1981</v>
      </c>
      <c r="R1466" t="s">
        <v>3691</v>
      </c>
      <c r="S1466" s="38">
        <v>371.3</v>
      </c>
      <c r="T1466">
        <v>1</v>
      </c>
      <c r="U1466">
        <v>0</v>
      </c>
      <c r="V1466" s="43">
        <f>SUMIF(ResumenCotizacion!$C:$C,E1466,ResumenCotizacion!$P:$P)</f>
        <v>0</v>
      </c>
      <c r="W1466" s="68">
        <f>IF(H1466="USD",S1466*SolCotizacion!$J$18,S1466)</f>
        <v>1456791.8370000001</v>
      </c>
      <c r="X1466" s="3">
        <f>ROUND(W1466/(1-VLOOKUP("Total porcentaje:",ResumenCotizacion!$F:$H,3,0)),2)</f>
        <v>1583469.39</v>
      </c>
      <c r="Y1466" s="3">
        <f t="shared" si="91"/>
        <v>0</v>
      </c>
    </row>
    <row r="1467" spans="1:25" ht="14.25" x14ac:dyDescent="0.2">
      <c r="A1467" s="18" t="str">
        <f t="shared" si="88"/>
        <v>Catalogo principalCSP ACADEMICO06e54a59-a321-44e7-adc4-808a926537f9</v>
      </c>
      <c r="B1467" s="18" t="str">
        <f t="shared" si="89"/>
        <v>06e54a59-a321-44e7-adc4-808a926537f9CSP ACADEMICO</v>
      </c>
      <c r="C1467" s="18"/>
      <c r="D1467" t="s">
        <v>122</v>
      </c>
      <c r="E1467" t="s">
        <v>1982</v>
      </c>
      <c r="F1467" t="s">
        <v>1976</v>
      </c>
      <c r="G1467" s="18" t="str">
        <f t="shared" si="90"/>
        <v>Catalogo principal</v>
      </c>
      <c r="H1467" s="43" t="s">
        <v>121</v>
      </c>
      <c r="I1467" s="37" t="s">
        <v>67</v>
      </c>
      <c r="J1467" t="s">
        <v>2098</v>
      </c>
      <c r="K1467" t="s">
        <v>40</v>
      </c>
      <c r="L1467" s="70" t="s">
        <v>21</v>
      </c>
      <c r="M1467" s="70" t="s">
        <v>3966</v>
      </c>
      <c r="N1467" s="37" t="s">
        <v>67</v>
      </c>
      <c r="O1467" s="37" t="s">
        <v>67</v>
      </c>
      <c r="P1467" s="37" t="s">
        <v>1976</v>
      </c>
      <c r="Q1467" s="75" t="s">
        <v>1982</v>
      </c>
      <c r="R1467" t="s">
        <v>3691</v>
      </c>
      <c r="S1467" s="38">
        <v>6</v>
      </c>
      <c r="T1467">
        <v>1</v>
      </c>
      <c r="U1467">
        <v>0</v>
      </c>
      <c r="V1467" s="43">
        <f>SUMIF(ResumenCotizacion!$C:$C,E1467,ResumenCotizacion!$P:$P)</f>
        <v>0</v>
      </c>
      <c r="W1467" s="68">
        <f>IF(H1467="USD",S1467*SolCotizacion!$J$18,S1467)</f>
        <v>23540.94</v>
      </c>
      <c r="X1467" s="3">
        <f>ROUND(W1467/(1-VLOOKUP("Total porcentaje:",ResumenCotizacion!$F:$H,3,0)),2)</f>
        <v>25587.98</v>
      </c>
      <c r="Y1467" s="3">
        <f t="shared" si="91"/>
        <v>0</v>
      </c>
    </row>
    <row r="1468" spans="1:25" ht="14.25" x14ac:dyDescent="0.2">
      <c r="A1468" s="18" t="str">
        <f t="shared" si="88"/>
        <v>Catalogo principalCSP ACADEMICO0dba3128-7dd9-4961-a3f5-5fc651a49461</v>
      </c>
      <c r="B1468" s="18" t="str">
        <f t="shared" si="89"/>
        <v>0dba3128-7dd9-4961-a3f5-5fc651a49461CSP ACADEMICO</v>
      </c>
      <c r="C1468" s="18"/>
      <c r="D1468" t="s">
        <v>122</v>
      </c>
      <c r="E1468" t="s">
        <v>1983</v>
      </c>
      <c r="F1468" t="s">
        <v>1976</v>
      </c>
      <c r="G1468" s="18" t="str">
        <f t="shared" si="90"/>
        <v>Catalogo principal</v>
      </c>
      <c r="H1468" s="43" t="s">
        <v>121</v>
      </c>
      <c r="I1468" s="37" t="s">
        <v>67</v>
      </c>
      <c r="J1468" t="s">
        <v>2099</v>
      </c>
      <c r="K1468" t="s">
        <v>40</v>
      </c>
      <c r="L1468" s="70" t="s">
        <v>21</v>
      </c>
      <c r="M1468" s="70" t="s">
        <v>3966</v>
      </c>
      <c r="N1468" s="37" t="s">
        <v>67</v>
      </c>
      <c r="O1468" s="37" t="s">
        <v>67</v>
      </c>
      <c r="P1468" s="37" t="s">
        <v>1976</v>
      </c>
      <c r="Q1468" s="75" t="s">
        <v>1983</v>
      </c>
      <c r="R1468" t="s">
        <v>3691</v>
      </c>
      <c r="S1468" s="38">
        <v>123.8</v>
      </c>
      <c r="T1468">
        <v>1</v>
      </c>
      <c r="U1468">
        <v>0</v>
      </c>
      <c r="V1468" s="43">
        <f>SUMIF(ResumenCotizacion!$C:$C,E1468,ResumenCotizacion!$P:$P)</f>
        <v>0</v>
      </c>
      <c r="W1468" s="68">
        <f>IF(H1468="USD",S1468*SolCotizacion!$J$18,S1468)</f>
        <v>485728.06199999998</v>
      </c>
      <c r="X1468" s="3">
        <f>ROUND(W1468/(1-VLOOKUP("Total porcentaje:",ResumenCotizacion!$F:$H,3,0)),2)</f>
        <v>527965.28</v>
      </c>
      <c r="Y1468" s="3">
        <f t="shared" si="91"/>
        <v>0</v>
      </c>
    </row>
    <row r="1469" spans="1:25" ht="14.25" x14ac:dyDescent="0.2">
      <c r="A1469" s="18" t="str">
        <f t="shared" si="88"/>
        <v>Catalogo principalCSP ACADEMICO1514cecb-2ad3-4dc8-80d1-42395817777a</v>
      </c>
      <c r="B1469" s="18" t="str">
        <f t="shared" si="89"/>
        <v>1514cecb-2ad3-4dc8-80d1-42395817777aCSP ACADEMICO</v>
      </c>
      <c r="C1469" s="18"/>
      <c r="D1469" t="s">
        <v>122</v>
      </c>
      <c r="E1469" t="s">
        <v>1984</v>
      </c>
      <c r="F1469" t="s">
        <v>1976</v>
      </c>
      <c r="G1469" s="18" t="str">
        <f t="shared" si="90"/>
        <v>Catalogo principal</v>
      </c>
      <c r="H1469" s="43" t="s">
        <v>121</v>
      </c>
      <c r="I1469" s="37" t="s">
        <v>67</v>
      </c>
      <c r="J1469" t="s">
        <v>2100</v>
      </c>
      <c r="K1469" t="s">
        <v>40</v>
      </c>
      <c r="L1469" s="70" t="s">
        <v>21</v>
      </c>
      <c r="M1469" s="70" t="s">
        <v>3966</v>
      </c>
      <c r="N1469" s="37" t="s">
        <v>67</v>
      </c>
      <c r="O1469" s="37" t="s">
        <v>67</v>
      </c>
      <c r="P1469" s="37" t="s">
        <v>1976</v>
      </c>
      <c r="Q1469" s="75" t="s">
        <v>1984</v>
      </c>
      <c r="R1469" t="s">
        <v>3691</v>
      </c>
      <c r="S1469" s="38">
        <v>49.5</v>
      </c>
      <c r="T1469">
        <v>1</v>
      </c>
      <c r="U1469">
        <v>0</v>
      </c>
      <c r="V1469" s="43">
        <f>SUMIF(ResumenCotizacion!$C:$C,E1469,ResumenCotizacion!$P:$P)</f>
        <v>0</v>
      </c>
      <c r="W1469" s="68">
        <f>IF(H1469="USD",S1469*SolCotizacion!$J$18,S1469)</f>
        <v>194212.75499999998</v>
      </c>
      <c r="X1469" s="3">
        <f>ROUND(W1469/(1-VLOOKUP("Total porcentaje:",ResumenCotizacion!$F:$H,3,0)),2)</f>
        <v>211100.82</v>
      </c>
      <c r="Y1469" s="3">
        <f t="shared" si="91"/>
        <v>0</v>
      </c>
    </row>
    <row r="1470" spans="1:25" ht="14.25" x14ac:dyDescent="0.2">
      <c r="A1470" s="18" t="str">
        <f t="shared" si="88"/>
        <v>Catalogo principalCSP ACADEMICO18884f43-dc34-40f8-a5d4-042b50d6896d</v>
      </c>
      <c r="B1470" s="18" t="str">
        <f t="shared" si="89"/>
        <v>18884f43-dc34-40f8-a5d4-042b50d6896dCSP ACADEMICO</v>
      </c>
      <c r="C1470" s="18"/>
      <c r="D1470" t="s">
        <v>122</v>
      </c>
      <c r="E1470" t="s">
        <v>1985</v>
      </c>
      <c r="F1470" t="s">
        <v>1976</v>
      </c>
      <c r="G1470" s="18" t="str">
        <f t="shared" si="90"/>
        <v>Catalogo principal</v>
      </c>
      <c r="H1470" s="43" t="s">
        <v>121</v>
      </c>
      <c r="I1470" s="37" t="s">
        <v>67</v>
      </c>
      <c r="J1470" t="s">
        <v>2101</v>
      </c>
      <c r="K1470" t="s">
        <v>40</v>
      </c>
      <c r="L1470" s="70" t="s">
        <v>21</v>
      </c>
      <c r="M1470" s="70" t="s">
        <v>3966</v>
      </c>
      <c r="N1470" s="37" t="s">
        <v>67</v>
      </c>
      <c r="O1470" s="37" t="s">
        <v>67</v>
      </c>
      <c r="P1470" s="37" t="s">
        <v>1976</v>
      </c>
      <c r="Q1470" s="75" t="s">
        <v>1985</v>
      </c>
      <c r="R1470" t="s">
        <v>3691</v>
      </c>
      <c r="S1470" s="38">
        <v>41.3</v>
      </c>
      <c r="T1470">
        <v>1</v>
      </c>
      <c r="U1470">
        <v>0</v>
      </c>
      <c r="V1470" s="43">
        <f>SUMIF(ResumenCotizacion!$C:$C,E1470,ResumenCotizacion!$P:$P)</f>
        <v>0</v>
      </c>
      <c r="W1470" s="68">
        <f>IF(H1470="USD",S1470*SolCotizacion!$J$18,S1470)</f>
        <v>162040.13699999999</v>
      </c>
      <c r="X1470" s="3">
        <f>ROUND(W1470/(1-VLOOKUP("Total porcentaje:",ResumenCotizacion!$F:$H,3,0)),2)</f>
        <v>176130.58</v>
      </c>
      <c r="Y1470" s="3">
        <f t="shared" si="91"/>
        <v>0</v>
      </c>
    </row>
    <row r="1471" spans="1:25" ht="14.25" x14ac:dyDescent="0.2">
      <c r="A1471" s="18" t="str">
        <f t="shared" si="88"/>
        <v>Catalogo principalCSP ACADEMICO1f4b4375-3185-40cf-b044-117fe3b102c6</v>
      </c>
      <c r="B1471" s="18" t="str">
        <f t="shared" si="89"/>
        <v>1f4b4375-3185-40cf-b044-117fe3b102c6CSP ACADEMICO</v>
      </c>
      <c r="C1471" s="18"/>
      <c r="D1471" t="s">
        <v>122</v>
      </c>
      <c r="E1471" t="s">
        <v>1986</v>
      </c>
      <c r="F1471" t="s">
        <v>1976</v>
      </c>
      <c r="G1471" s="18" t="str">
        <f t="shared" si="90"/>
        <v>Catalogo principal</v>
      </c>
      <c r="H1471" s="43" t="s">
        <v>121</v>
      </c>
      <c r="I1471" s="37" t="s">
        <v>67</v>
      </c>
      <c r="J1471" t="s">
        <v>3814</v>
      </c>
      <c r="K1471" t="s">
        <v>40</v>
      </c>
      <c r="L1471" s="70" t="s">
        <v>21</v>
      </c>
      <c r="M1471" s="70" t="s">
        <v>3966</v>
      </c>
      <c r="N1471" s="37" t="s">
        <v>67</v>
      </c>
      <c r="O1471" s="37" t="s">
        <v>67</v>
      </c>
      <c r="P1471" s="37" t="s">
        <v>1976</v>
      </c>
      <c r="Q1471" s="75" t="s">
        <v>1986</v>
      </c>
      <c r="R1471" t="s">
        <v>3691</v>
      </c>
      <c r="S1471" s="38">
        <v>8</v>
      </c>
      <c r="T1471">
        <v>1</v>
      </c>
      <c r="U1471">
        <v>0</v>
      </c>
      <c r="V1471" s="43">
        <f>SUMIF(ResumenCotizacion!$C:$C,E1471,ResumenCotizacion!$P:$P)</f>
        <v>0</v>
      </c>
      <c r="W1471" s="68">
        <f>IF(H1471="USD",S1471*SolCotizacion!$J$18,S1471)</f>
        <v>31387.919999999998</v>
      </c>
      <c r="X1471" s="3">
        <f>ROUND(W1471/(1-VLOOKUP("Total porcentaje:",ResumenCotizacion!$F:$H,3,0)),2)</f>
        <v>34117.300000000003</v>
      </c>
      <c r="Y1471" s="3">
        <f t="shared" si="91"/>
        <v>0</v>
      </c>
    </row>
    <row r="1472" spans="1:25" ht="14.25" x14ac:dyDescent="0.2">
      <c r="A1472" s="18" t="str">
        <f t="shared" si="88"/>
        <v>Catalogo principalCSP ACADEMICO1f61964f-86e0-4821-81ed-eebe194de173</v>
      </c>
      <c r="B1472" s="18" t="str">
        <f t="shared" si="89"/>
        <v>1f61964f-86e0-4821-81ed-eebe194de173CSP ACADEMICO</v>
      </c>
      <c r="C1472" s="18"/>
      <c r="D1472" t="s">
        <v>122</v>
      </c>
      <c r="E1472" t="s">
        <v>1987</v>
      </c>
      <c r="F1472" t="s">
        <v>1976</v>
      </c>
      <c r="G1472" s="18" t="str">
        <f t="shared" si="90"/>
        <v>Catalogo principal</v>
      </c>
      <c r="H1472" s="43" t="s">
        <v>121</v>
      </c>
      <c r="I1472" s="37" t="s">
        <v>67</v>
      </c>
      <c r="J1472" t="s">
        <v>5062</v>
      </c>
      <c r="K1472" t="s">
        <v>40</v>
      </c>
      <c r="L1472" s="70" t="s">
        <v>21</v>
      </c>
      <c r="M1472" s="70" t="s">
        <v>3966</v>
      </c>
      <c r="N1472" s="37" t="s">
        <v>67</v>
      </c>
      <c r="O1472" s="37" t="s">
        <v>67</v>
      </c>
      <c r="P1472" s="37" t="s">
        <v>1976</v>
      </c>
      <c r="Q1472" s="75" t="s">
        <v>1987</v>
      </c>
      <c r="R1472" t="s">
        <v>3691</v>
      </c>
      <c r="S1472" s="38">
        <v>0.8</v>
      </c>
      <c r="T1472">
        <v>1</v>
      </c>
      <c r="U1472">
        <v>0</v>
      </c>
      <c r="V1472" s="43">
        <f>SUMIF(ResumenCotizacion!$C:$C,E1472,ResumenCotizacion!$P:$P)</f>
        <v>0</v>
      </c>
      <c r="W1472" s="68">
        <f>IF(H1472="USD",S1472*SolCotizacion!$J$18,S1472)</f>
        <v>3138.7919999999999</v>
      </c>
      <c r="X1472" s="3">
        <f>ROUND(W1472/(1-VLOOKUP("Total porcentaje:",ResumenCotizacion!$F:$H,3,0)),2)</f>
        <v>3411.73</v>
      </c>
      <c r="Y1472" s="3">
        <f t="shared" si="91"/>
        <v>0</v>
      </c>
    </row>
    <row r="1473" spans="1:25" ht="14.25" x14ac:dyDescent="0.2">
      <c r="A1473" s="18" t="str">
        <f t="shared" si="88"/>
        <v>Catalogo principalCSP ACADEMICO25200230-76db-4a21-8b33-5518567242c8</v>
      </c>
      <c r="B1473" s="18" t="str">
        <f t="shared" si="89"/>
        <v>25200230-76db-4a21-8b33-5518567242c8CSP ACADEMICO</v>
      </c>
      <c r="C1473" s="18"/>
      <c r="D1473" t="s">
        <v>122</v>
      </c>
      <c r="E1473" t="s">
        <v>1988</v>
      </c>
      <c r="F1473" t="s">
        <v>1976</v>
      </c>
      <c r="G1473" s="18" t="str">
        <f t="shared" si="90"/>
        <v>Catalogo principal</v>
      </c>
      <c r="H1473" s="43" t="s">
        <v>121</v>
      </c>
      <c r="I1473" s="37" t="s">
        <v>67</v>
      </c>
      <c r="J1473" t="s">
        <v>2102</v>
      </c>
      <c r="K1473" t="s">
        <v>40</v>
      </c>
      <c r="L1473" s="70" t="s">
        <v>21</v>
      </c>
      <c r="M1473" s="70" t="s">
        <v>3966</v>
      </c>
      <c r="N1473" s="37" t="s">
        <v>67</v>
      </c>
      <c r="O1473" s="37" t="s">
        <v>67</v>
      </c>
      <c r="P1473" s="37" t="s">
        <v>1976</v>
      </c>
      <c r="Q1473" s="75" t="s">
        <v>1988</v>
      </c>
      <c r="R1473" t="s">
        <v>3691</v>
      </c>
      <c r="S1473" s="38">
        <v>540</v>
      </c>
      <c r="T1473">
        <v>1</v>
      </c>
      <c r="U1473">
        <v>0</v>
      </c>
      <c r="V1473" s="43">
        <f>SUMIF(ResumenCotizacion!$C:$C,E1473,ResumenCotizacion!$P:$P)</f>
        <v>0</v>
      </c>
      <c r="W1473" s="68">
        <f>IF(H1473="USD",S1473*SolCotizacion!$J$18,S1473)</f>
        <v>2118684.6</v>
      </c>
      <c r="X1473" s="3">
        <f>ROUND(W1473/(1-VLOOKUP("Total porcentaje:",ResumenCotizacion!$F:$H,3,0)),2)</f>
        <v>2302918.04</v>
      </c>
      <c r="Y1473" s="3">
        <f t="shared" si="91"/>
        <v>0</v>
      </c>
    </row>
    <row r="1474" spans="1:25" ht="14.25" x14ac:dyDescent="0.2">
      <c r="A1474" s="18" t="str">
        <f t="shared" si="88"/>
        <v>Catalogo principalCSP ACADEMICO26956da8-eeb5-44e3-aa79-d36e0e42b930</v>
      </c>
      <c r="B1474" s="18" t="str">
        <f t="shared" si="89"/>
        <v>26956da8-eeb5-44e3-aa79-d36e0e42b930CSP ACADEMICO</v>
      </c>
      <c r="C1474" s="18"/>
      <c r="D1474" t="s">
        <v>122</v>
      </c>
      <c r="E1474" t="s">
        <v>1989</v>
      </c>
      <c r="F1474" t="s">
        <v>1976</v>
      </c>
      <c r="G1474" s="18" t="str">
        <f t="shared" si="90"/>
        <v>Catalogo principal</v>
      </c>
      <c r="H1474" s="43" t="s">
        <v>121</v>
      </c>
      <c r="I1474" s="37" t="s">
        <v>67</v>
      </c>
      <c r="J1474" t="s">
        <v>3589</v>
      </c>
      <c r="K1474" t="s">
        <v>40</v>
      </c>
      <c r="L1474" s="70" t="s">
        <v>21</v>
      </c>
      <c r="M1474" s="70" t="s">
        <v>3966</v>
      </c>
      <c r="N1474" s="37" t="s">
        <v>67</v>
      </c>
      <c r="O1474" s="37" t="s">
        <v>67</v>
      </c>
      <c r="P1474" s="37" t="s">
        <v>1976</v>
      </c>
      <c r="Q1474" s="75" t="s">
        <v>1989</v>
      </c>
      <c r="R1474" t="s">
        <v>3691</v>
      </c>
      <c r="S1474" s="38">
        <v>14.3</v>
      </c>
      <c r="T1474">
        <v>1</v>
      </c>
      <c r="U1474">
        <v>0</v>
      </c>
      <c r="V1474" s="43">
        <f>SUMIF(ResumenCotizacion!$C:$C,E1474,ResumenCotizacion!$P:$P)</f>
        <v>0</v>
      </c>
      <c r="W1474" s="68">
        <f>IF(H1474="USD",S1474*SolCotizacion!$J$18,S1474)</f>
        <v>56105.906999999999</v>
      </c>
      <c r="X1474" s="3">
        <f>ROUND(W1474/(1-VLOOKUP("Total porcentaje:",ResumenCotizacion!$F:$H,3,0)),2)</f>
        <v>60984.68</v>
      </c>
      <c r="Y1474" s="3">
        <f t="shared" si="91"/>
        <v>0</v>
      </c>
    </row>
    <row r="1475" spans="1:25" ht="14.25" x14ac:dyDescent="0.2">
      <c r="A1475" s="18" t="str">
        <f t="shared" ref="A1475:A1538" si="92">D1475&amp;F1475&amp;E1475</f>
        <v>Catalogo principalCSP ACADEMICO2ed7d9c7-6838-4741-baf3-476e54142271</v>
      </c>
      <c r="B1475" s="18" t="str">
        <f t="shared" ref="B1475:B1538" si="93">E1475&amp;F1475</f>
        <v>2ed7d9c7-6838-4741-baf3-476e54142271CSP ACADEMICO</v>
      </c>
      <c r="C1475" s="18"/>
      <c r="D1475" t="s">
        <v>122</v>
      </c>
      <c r="E1475" t="s">
        <v>1990</v>
      </c>
      <c r="F1475" t="s">
        <v>1976</v>
      </c>
      <c r="G1475" s="18" t="str">
        <f t="shared" ref="G1475:G1538" si="94">D1475</f>
        <v>Catalogo principal</v>
      </c>
      <c r="H1475" s="43" t="s">
        <v>121</v>
      </c>
      <c r="I1475" s="37" t="s">
        <v>67</v>
      </c>
      <c r="J1475" t="s">
        <v>3590</v>
      </c>
      <c r="K1475" t="s">
        <v>40</v>
      </c>
      <c r="L1475" s="70" t="s">
        <v>21</v>
      </c>
      <c r="M1475" s="70" t="s">
        <v>3966</v>
      </c>
      <c r="N1475" s="37" t="s">
        <v>67</v>
      </c>
      <c r="O1475" s="37" t="s">
        <v>67</v>
      </c>
      <c r="P1475" s="37" t="s">
        <v>1976</v>
      </c>
      <c r="Q1475" s="75" t="s">
        <v>1990</v>
      </c>
      <c r="R1475" t="s">
        <v>3691</v>
      </c>
      <c r="S1475" s="38">
        <v>166.7</v>
      </c>
      <c r="T1475">
        <v>1</v>
      </c>
      <c r="U1475">
        <v>0</v>
      </c>
      <c r="V1475" s="43">
        <f>SUMIF(ResumenCotizacion!$C:$C,E1475,ResumenCotizacion!$P:$P)</f>
        <v>0</v>
      </c>
      <c r="W1475" s="68">
        <f>IF(H1475="USD",S1475*SolCotizacion!$J$18,S1475)</f>
        <v>654045.78299999994</v>
      </c>
      <c r="X1475" s="3">
        <f>ROUND(W1475/(1-VLOOKUP("Total porcentaje:",ResumenCotizacion!$F:$H,3,0)),2)</f>
        <v>710919.33</v>
      </c>
      <c r="Y1475" s="3">
        <f t="shared" ref="Y1475:Y1538" si="95">V1475*X1475</f>
        <v>0</v>
      </c>
    </row>
    <row r="1476" spans="1:25" ht="14.25" x14ac:dyDescent="0.2">
      <c r="A1476" s="18" t="str">
        <f t="shared" si="92"/>
        <v>Catalogo principalCSP ACADEMICO3141acba-840a-400d-b080-0cca5c7386a2</v>
      </c>
      <c r="B1476" s="18" t="str">
        <f t="shared" si="93"/>
        <v>3141acba-840a-400d-b080-0cca5c7386a2CSP ACADEMICO</v>
      </c>
      <c r="C1476" s="18"/>
      <c r="D1476" t="s">
        <v>122</v>
      </c>
      <c r="E1476" t="s">
        <v>1991</v>
      </c>
      <c r="F1476" t="s">
        <v>1976</v>
      </c>
      <c r="G1476" s="18" t="str">
        <f t="shared" si="94"/>
        <v>Catalogo principal</v>
      </c>
      <c r="H1476" s="43" t="s">
        <v>121</v>
      </c>
      <c r="I1476" s="37" t="s">
        <v>67</v>
      </c>
      <c r="J1476" t="s">
        <v>2103</v>
      </c>
      <c r="K1476" t="s">
        <v>40</v>
      </c>
      <c r="L1476" s="70" t="s">
        <v>21</v>
      </c>
      <c r="M1476" s="70" t="s">
        <v>3966</v>
      </c>
      <c r="N1476" s="37" t="s">
        <v>67</v>
      </c>
      <c r="O1476" s="37" t="s">
        <v>67</v>
      </c>
      <c r="P1476" s="37" t="s">
        <v>1976</v>
      </c>
      <c r="Q1476" s="75" t="s">
        <v>1991</v>
      </c>
      <c r="R1476" t="s">
        <v>3691</v>
      </c>
      <c r="S1476" s="38">
        <v>618.79999999999995</v>
      </c>
      <c r="T1476">
        <v>1</v>
      </c>
      <c r="U1476">
        <v>0</v>
      </c>
      <c r="V1476" s="43">
        <f>SUMIF(ResumenCotizacion!$C:$C,E1476,ResumenCotizacion!$P:$P)</f>
        <v>0</v>
      </c>
      <c r="W1476" s="68">
        <f>IF(H1476="USD",S1476*SolCotizacion!$J$18,S1476)</f>
        <v>2427855.6119999997</v>
      </c>
      <c r="X1476" s="3">
        <f>ROUND(W1476/(1-VLOOKUP("Total porcentaje:",ResumenCotizacion!$F:$H,3,0)),2)</f>
        <v>2638973.4900000002</v>
      </c>
      <c r="Y1476" s="3">
        <f t="shared" si="95"/>
        <v>0</v>
      </c>
    </row>
    <row r="1477" spans="1:25" ht="14.25" x14ac:dyDescent="0.2">
      <c r="A1477" s="18" t="str">
        <f t="shared" si="92"/>
        <v>Catalogo principalCSP ACADEMICO362d4721-edbd-4cb2-a4c2-bd0be4a0d9cd</v>
      </c>
      <c r="B1477" s="18" t="str">
        <f t="shared" si="93"/>
        <v>362d4721-edbd-4cb2-a4c2-bd0be4a0d9cdCSP ACADEMICO</v>
      </c>
      <c r="C1477" s="18"/>
      <c r="D1477" t="s">
        <v>122</v>
      </c>
      <c r="E1477" t="s">
        <v>1992</v>
      </c>
      <c r="F1477" t="s">
        <v>1976</v>
      </c>
      <c r="G1477" s="18" t="str">
        <f t="shared" si="94"/>
        <v>Catalogo principal</v>
      </c>
      <c r="H1477" s="43" t="s">
        <v>121</v>
      </c>
      <c r="I1477" s="37" t="s">
        <v>67</v>
      </c>
      <c r="J1477" t="s">
        <v>2104</v>
      </c>
      <c r="K1477" t="s">
        <v>40</v>
      </c>
      <c r="L1477" s="70" t="s">
        <v>21</v>
      </c>
      <c r="M1477" s="70" t="s">
        <v>28</v>
      </c>
      <c r="N1477" s="37" t="s">
        <v>67</v>
      </c>
      <c r="O1477" s="37" t="s">
        <v>67</v>
      </c>
      <c r="P1477" s="37" t="s">
        <v>1976</v>
      </c>
      <c r="Q1477" s="75" t="s">
        <v>1992</v>
      </c>
      <c r="R1477" t="s">
        <v>3691</v>
      </c>
      <c r="S1477" s="38">
        <v>90</v>
      </c>
      <c r="T1477">
        <v>1</v>
      </c>
      <c r="U1477">
        <v>0</v>
      </c>
      <c r="V1477" s="43">
        <f>SUMIF(ResumenCotizacion!$C:$C,E1477,ResumenCotizacion!$P:$P)</f>
        <v>0</v>
      </c>
      <c r="W1477" s="68">
        <f>IF(H1477="USD",S1477*SolCotizacion!$J$18,S1477)</f>
        <v>353114.1</v>
      </c>
      <c r="X1477" s="3">
        <f>ROUND(W1477/(1-VLOOKUP("Total porcentaje:",ResumenCotizacion!$F:$H,3,0)),2)</f>
        <v>383819.67</v>
      </c>
      <c r="Y1477" s="3">
        <f t="shared" si="95"/>
        <v>0</v>
      </c>
    </row>
    <row r="1478" spans="1:25" ht="14.25" x14ac:dyDescent="0.2">
      <c r="A1478" s="18" t="str">
        <f t="shared" si="92"/>
        <v>Catalogo principalCSP ACADEMICO38d26b78-5f0a-4b9e-b6dd-ab50815c9247</v>
      </c>
      <c r="B1478" s="18" t="str">
        <f t="shared" si="93"/>
        <v>38d26b78-5f0a-4b9e-b6dd-ab50815c9247CSP ACADEMICO</v>
      </c>
      <c r="C1478" s="18"/>
      <c r="D1478" t="s">
        <v>122</v>
      </c>
      <c r="E1478" t="s">
        <v>1993</v>
      </c>
      <c r="F1478" t="s">
        <v>1976</v>
      </c>
      <c r="G1478" s="18" t="str">
        <f t="shared" si="94"/>
        <v>Catalogo principal</v>
      </c>
      <c r="H1478" s="43" t="s">
        <v>121</v>
      </c>
      <c r="I1478" s="37" t="s">
        <v>67</v>
      </c>
      <c r="J1478" t="s">
        <v>2105</v>
      </c>
      <c r="K1478" t="s">
        <v>40</v>
      </c>
      <c r="L1478" s="70" t="s">
        <v>21</v>
      </c>
      <c r="M1478" s="70" t="s">
        <v>3966</v>
      </c>
      <c r="N1478" s="37" t="s">
        <v>67</v>
      </c>
      <c r="O1478" s="37" t="s">
        <v>67</v>
      </c>
      <c r="P1478" s="37" t="s">
        <v>1976</v>
      </c>
      <c r="Q1478" s="75" t="s">
        <v>1993</v>
      </c>
      <c r="R1478" t="s">
        <v>3691</v>
      </c>
      <c r="S1478" s="38">
        <v>36</v>
      </c>
      <c r="T1478">
        <v>1</v>
      </c>
      <c r="U1478">
        <v>0</v>
      </c>
      <c r="V1478" s="43">
        <f>SUMIF(ResumenCotizacion!$C:$C,E1478,ResumenCotizacion!$P:$P)</f>
        <v>0</v>
      </c>
      <c r="W1478" s="68">
        <f>IF(H1478="USD",S1478*SolCotizacion!$J$18,S1478)</f>
        <v>141245.63999999998</v>
      </c>
      <c r="X1478" s="3">
        <f>ROUND(W1478/(1-VLOOKUP("Total porcentaje:",ResumenCotizacion!$F:$H,3,0)),2)</f>
        <v>153527.87</v>
      </c>
      <c r="Y1478" s="3">
        <f t="shared" si="95"/>
        <v>0</v>
      </c>
    </row>
    <row r="1479" spans="1:25" ht="14.25" x14ac:dyDescent="0.2">
      <c r="A1479" s="18" t="str">
        <f t="shared" si="92"/>
        <v>Catalogo principalCSP ACADEMICO3ae3c976-ef90-41d1-a96b-2fdff13007b7</v>
      </c>
      <c r="B1479" s="18" t="str">
        <f t="shared" si="93"/>
        <v>3ae3c976-ef90-41d1-a96b-2fdff13007b7CSP ACADEMICO</v>
      </c>
      <c r="C1479" s="18"/>
      <c r="D1479" t="s">
        <v>122</v>
      </c>
      <c r="E1479" t="s">
        <v>1994</v>
      </c>
      <c r="F1479" t="s">
        <v>1976</v>
      </c>
      <c r="G1479" s="18" t="str">
        <f t="shared" si="94"/>
        <v>Catalogo principal</v>
      </c>
      <c r="H1479" s="43" t="s">
        <v>121</v>
      </c>
      <c r="I1479" s="37" t="s">
        <v>67</v>
      </c>
      <c r="J1479" t="s">
        <v>2106</v>
      </c>
      <c r="K1479" t="s">
        <v>40</v>
      </c>
      <c r="L1479" s="70" t="s">
        <v>21</v>
      </c>
      <c r="M1479" s="70" t="s">
        <v>3966</v>
      </c>
      <c r="N1479" s="37" t="s">
        <v>67</v>
      </c>
      <c r="O1479" s="37" t="s">
        <v>67</v>
      </c>
      <c r="P1479" s="37" t="s">
        <v>1976</v>
      </c>
      <c r="Q1479" s="75" t="s">
        <v>1994</v>
      </c>
      <c r="R1479" t="s">
        <v>3691</v>
      </c>
      <c r="S1479" s="38">
        <v>1</v>
      </c>
      <c r="T1479">
        <v>1</v>
      </c>
      <c r="U1479">
        <v>0</v>
      </c>
      <c r="V1479" s="43">
        <f>SUMIF(ResumenCotizacion!$C:$C,E1479,ResumenCotizacion!$P:$P)</f>
        <v>0</v>
      </c>
      <c r="W1479" s="68">
        <f>IF(H1479="USD",S1479*SolCotizacion!$J$18,S1479)</f>
        <v>3923.49</v>
      </c>
      <c r="X1479" s="3">
        <f>ROUND(W1479/(1-VLOOKUP("Total porcentaje:",ResumenCotizacion!$F:$H,3,0)),2)</f>
        <v>4264.66</v>
      </c>
      <c r="Y1479" s="3">
        <f t="shared" si="95"/>
        <v>0</v>
      </c>
    </row>
    <row r="1480" spans="1:25" ht="14.25" x14ac:dyDescent="0.2">
      <c r="A1480" s="18" t="str">
        <f t="shared" si="92"/>
        <v>Catalogo principalCSP ACADEMICO3c2e878c-ef23-4b52-89dd-034d3dc4e88c</v>
      </c>
      <c r="B1480" s="18" t="str">
        <f t="shared" si="93"/>
        <v>3c2e878c-ef23-4b52-89dd-034d3dc4e88cCSP ACADEMICO</v>
      </c>
      <c r="C1480" s="18"/>
      <c r="D1480" t="s">
        <v>122</v>
      </c>
      <c r="E1480" t="s">
        <v>1995</v>
      </c>
      <c r="F1480" t="s">
        <v>1976</v>
      </c>
      <c r="G1480" s="18" t="str">
        <f t="shared" si="94"/>
        <v>Catalogo principal</v>
      </c>
      <c r="H1480" s="43" t="s">
        <v>121</v>
      </c>
      <c r="I1480" s="37" t="s">
        <v>67</v>
      </c>
      <c r="J1480" t="s">
        <v>2107</v>
      </c>
      <c r="K1480" t="s">
        <v>40</v>
      </c>
      <c r="L1480" s="70" t="s">
        <v>21</v>
      </c>
      <c r="M1480" s="70" t="s">
        <v>3966</v>
      </c>
      <c r="N1480" s="37" t="s">
        <v>67</v>
      </c>
      <c r="O1480" s="37" t="s">
        <v>67</v>
      </c>
      <c r="P1480" s="37" t="s">
        <v>1976</v>
      </c>
      <c r="Q1480" s="75" t="s">
        <v>1995</v>
      </c>
      <c r="R1480" t="s">
        <v>3691</v>
      </c>
      <c r="S1480" s="38">
        <v>0</v>
      </c>
      <c r="T1480">
        <v>1</v>
      </c>
      <c r="U1480">
        <v>0</v>
      </c>
      <c r="V1480" s="43">
        <f>SUMIF(ResumenCotizacion!$C:$C,E1480,ResumenCotizacion!$P:$P)</f>
        <v>0</v>
      </c>
      <c r="W1480" s="68">
        <f>IF(H1480="USD",S1480*SolCotizacion!$J$18,S1480)</f>
        <v>0</v>
      </c>
      <c r="X1480" s="3">
        <f>ROUND(W1480/(1-VLOOKUP("Total porcentaje:",ResumenCotizacion!$F:$H,3,0)),2)</f>
        <v>0</v>
      </c>
      <c r="Y1480" s="3">
        <f t="shared" si="95"/>
        <v>0</v>
      </c>
    </row>
    <row r="1481" spans="1:25" ht="14.25" x14ac:dyDescent="0.2">
      <c r="A1481" s="18" t="str">
        <f t="shared" si="92"/>
        <v>Catalogo principalCSP ACADEMICO46820fb0-f089-42c4-b607-16d8653bbc97</v>
      </c>
      <c r="B1481" s="18" t="str">
        <f t="shared" si="93"/>
        <v>46820fb0-f089-42c4-b607-16d8653bbc97CSP ACADEMICO</v>
      </c>
      <c r="C1481" s="18"/>
      <c r="D1481" t="s">
        <v>122</v>
      </c>
      <c r="E1481" t="s">
        <v>1996</v>
      </c>
      <c r="F1481" t="s">
        <v>1976</v>
      </c>
      <c r="G1481" s="18" t="str">
        <f t="shared" si="94"/>
        <v>Catalogo principal</v>
      </c>
      <c r="H1481" s="43" t="s">
        <v>121</v>
      </c>
      <c r="I1481" s="37" t="s">
        <v>67</v>
      </c>
      <c r="J1481" t="s">
        <v>2108</v>
      </c>
      <c r="K1481" t="s">
        <v>40</v>
      </c>
      <c r="L1481" s="70" t="s">
        <v>21</v>
      </c>
      <c r="M1481" s="70" t="s">
        <v>3966</v>
      </c>
      <c r="N1481" s="37" t="s">
        <v>67</v>
      </c>
      <c r="O1481" s="37" t="s">
        <v>67</v>
      </c>
      <c r="P1481" s="37" t="s">
        <v>1976</v>
      </c>
      <c r="Q1481" s="75" t="s">
        <v>1996</v>
      </c>
      <c r="R1481" t="s">
        <v>3691</v>
      </c>
      <c r="S1481" s="38">
        <v>825</v>
      </c>
      <c r="T1481">
        <v>1</v>
      </c>
      <c r="U1481">
        <v>0</v>
      </c>
      <c r="V1481" s="43">
        <f>SUMIF(ResumenCotizacion!$C:$C,E1481,ResumenCotizacion!$P:$P)</f>
        <v>0</v>
      </c>
      <c r="W1481" s="68">
        <f>IF(H1481="USD",S1481*SolCotizacion!$J$18,S1481)</f>
        <v>3236879.25</v>
      </c>
      <c r="X1481" s="3">
        <f>ROUND(W1481/(1-VLOOKUP("Total porcentaje:",ResumenCotizacion!$F:$H,3,0)),2)</f>
        <v>3518347.01</v>
      </c>
      <c r="Y1481" s="3">
        <f t="shared" si="95"/>
        <v>0</v>
      </c>
    </row>
    <row r="1482" spans="1:25" ht="14.25" x14ac:dyDescent="0.2">
      <c r="A1482" s="18" t="str">
        <f t="shared" si="92"/>
        <v>Catalogo principalCSP ACADEMICO4a802dae-80e9-4ff1-92ee-980b2992eaa7</v>
      </c>
      <c r="B1482" s="18" t="str">
        <f t="shared" si="93"/>
        <v>4a802dae-80e9-4ff1-92ee-980b2992eaa7CSP ACADEMICO</v>
      </c>
      <c r="C1482" s="18"/>
      <c r="D1482" t="s">
        <v>122</v>
      </c>
      <c r="E1482" t="s">
        <v>1997</v>
      </c>
      <c r="F1482" t="s">
        <v>1976</v>
      </c>
      <c r="G1482" s="18" t="str">
        <f t="shared" si="94"/>
        <v>Catalogo principal</v>
      </c>
      <c r="H1482" s="43" t="s">
        <v>121</v>
      </c>
      <c r="I1482" s="37" t="s">
        <v>67</v>
      </c>
      <c r="J1482" t="s">
        <v>2109</v>
      </c>
      <c r="K1482" t="s">
        <v>40</v>
      </c>
      <c r="L1482" s="70" t="s">
        <v>21</v>
      </c>
      <c r="M1482" s="70" t="s">
        <v>3966</v>
      </c>
      <c r="N1482" s="37" t="s">
        <v>67</v>
      </c>
      <c r="O1482" s="37" t="s">
        <v>67</v>
      </c>
      <c r="P1482" s="37" t="s">
        <v>1976</v>
      </c>
      <c r="Q1482" s="75" t="s">
        <v>1997</v>
      </c>
      <c r="R1482" t="s">
        <v>3691</v>
      </c>
      <c r="S1482" s="38">
        <v>165</v>
      </c>
      <c r="T1482">
        <v>1</v>
      </c>
      <c r="U1482">
        <v>0</v>
      </c>
      <c r="V1482" s="43">
        <f>SUMIF(ResumenCotizacion!$C:$C,E1482,ResumenCotizacion!$P:$P)</f>
        <v>0</v>
      </c>
      <c r="W1482" s="68">
        <f>IF(H1482="USD",S1482*SolCotizacion!$J$18,S1482)</f>
        <v>647375.85</v>
      </c>
      <c r="X1482" s="3">
        <f>ROUND(W1482/(1-VLOOKUP("Total porcentaje:",ResumenCotizacion!$F:$H,3,0)),2)</f>
        <v>703669.4</v>
      </c>
      <c r="Y1482" s="3">
        <f t="shared" si="95"/>
        <v>0</v>
      </c>
    </row>
    <row r="1483" spans="1:25" ht="14.25" x14ac:dyDescent="0.2">
      <c r="A1483" s="18" t="str">
        <f t="shared" si="92"/>
        <v>Catalogo principalCSP ACADEMICO4d980646-781c-4ad4-9522-eb4f296c20ce</v>
      </c>
      <c r="B1483" s="18" t="str">
        <f t="shared" si="93"/>
        <v>4d980646-781c-4ad4-9522-eb4f296c20ceCSP ACADEMICO</v>
      </c>
      <c r="C1483" s="18"/>
      <c r="D1483" t="s">
        <v>122</v>
      </c>
      <c r="E1483" t="s">
        <v>1998</v>
      </c>
      <c r="F1483" t="s">
        <v>1976</v>
      </c>
      <c r="G1483" s="18" t="str">
        <f t="shared" si="94"/>
        <v>Catalogo principal</v>
      </c>
      <c r="H1483" s="43" t="s">
        <v>121</v>
      </c>
      <c r="I1483" s="37" t="s">
        <v>67</v>
      </c>
      <c r="J1483" t="s">
        <v>2110</v>
      </c>
      <c r="K1483" t="s">
        <v>40</v>
      </c>
      <c r="L1483" s="70" t="s">
        <v>21</v>
      </c>
      <c r="M1483" s="70" t="s">
        <v>3966</v>
      </c>
      <c r="N1483" s="37" t="s">
        <v>67</v>
      </c>
      <c r="O1483" s="37" t="s">
        <v>67</v>
      </c>
      <c r="P1483" s="37" t="s">
        <v>1976</v>
      </c>
      <c r="Q1483" s="75" t="s">
        <v>1998</v>
      </c>
      <c r="R1483" t="s">
        <v>3691</v>
      </c>
      <c r="S1483" s="38">
        <v>742.5</v>
      </c>
      <c r="T1483">
        <v>1</v>
      </c>
      <c r="U1483">
        <v>0</v>
      </c>
      <c r="V1483" s="43">
        <f>SUMIF(ResumenCotizacion!$C:$C,E1483,ResumenCotizacion!$P:$P)</f>
        <v>0</v>
      </c>
      <c r="W1483" s="68">
        <f>IF(H1483="USD",S1483*SolCotizacion!$J$18,S1483)</f>
        <v>2913191.3249999997</v>
      </c>
      <c r="X1483" s="3">
        <f>ROUND(W1483/(1-VLOOKUP("Total porcentaje:",ResumenCotizacion!$F:$H,3,0)),2)</f>
        <v>3166512.31</v>
      </c>
      <c r="Y1483" s="3">
        <f t="shared" si="95"/>
        <v>0</v>
      </c>
    </row>
    <row r="1484" spans="1:25" ht="14.25" x14ac:dyDescent="0.2">
      <c r="A1484" s="18" t="str">
        <f t="shared" si="92"/>
        <v>Catalogo principalCSP ACADEMICO51cd8718-ed9b-4a2e-9de7-efc462685a63</v>
      </c>
      <c r="B1484" s="18" t="str">
        <f t="shared" si="93"/>
        <v>51cd8718-ed9b-4a2e-9de7-efc462685a63CSP ACADEMICO</v>
      </c>
      <c r="C1484" s="18"/>
      <c r="D1484" t="s">
        <v>122</v>
      </c>
      <c r="E1484" t="s">
        <v>1999</v>
      </c>
      <c r="F1484" t="s">
        <v>1976</v>
      </c>
      <c r="G1484" s="18" t="str">
        <f t="shared" si="94"/>
        <v>Catalogo principal</v>
      </c>
      <c r="H1484" s="43" t="s">
        <v>121</v>
      </c>
      <c r="I1484" s="37" t="s">
        <v>67</v>
      </c>
      <c r="J1484" t="s">
        <v>2111</v>
      </c>
      <c r="K1484" t="s">
        <v>40</v>
      </c>
      <c r="L1484" s="70" t="s">
        <v>21</v>
      </c>
      <c r="M1484" s="70" t="s">
        <v>3966</v>
      </c>
      <c r="N1484" s="37" t="s">
        <v>67</v>
      </c>
      <c r="O1484" s="37" t="s">
        <v>67</v>
      </c>
      <c r="P1484" s="37" t="s">
        <v>1976</v>
      </c>
      <c r="Q1484" s="75" t="s">
        <v>1999</v>
      </c>
      <c r="R1484" t="s">
        <v>3691</v>
      </c>
      <c r="S1484" s="38">
        <v>90</v>
      </c>
      <c r="T1484">
        <v>1</v>
      </c>
      <c r="U1484">
        <v>0</v>
      </c>
      <c r="V1484" s="43">
        <f>SUMIF(ResumenCotizacion!$C:$C,E1484,ResumenCotizacion!$P:$P)</f>
        <v>0</v>
      </c>
      <c r="W1484" s="68">
        <f>IF(H1484="USD",S1484*SolCotizacion!$J$18,S1484)</f>
        <v>353114.1</v>
      </c>
      <c r="X1484" s="3">
        <f>ROUND(W1484/(1-VLOOKUP("Total porcentaje:",ResumenCotizacion!$F:$H,3,0)),2)</f>
        <v>383819.67</v>
      </c>
      <c r="Y1484" s="3">
        <f t="shared" si="95"/>
        <v>0</v>
      </c>
    </row>
    <row r="1485" spans="1:25" ht="14.25" x14ac:dyDescent="0.2">
      <c r="A1485" s="18" t="str">
        <f t="shared" si="92"/>
        <v>Catalogo principalCSP ACADEMICO52a73e33-3cca-48e8-8e22-fb5d8e6994d0</v>
      </c>
      <c r="B1485" s="18" t="str">
        <f t="shared" si="93"/>
        <v>52a73e33-3cca-48e8-8e22-fb5d8e6994d0CSP ACADEMICO</v>
      </c>
      <c r="C1485" s="18"/>
      <c r="D1485" t="s">
        <v>122</v>
      </c>
      <c r="E1485" t="s">
        <v>2000</v>
      </c>
      <c r="F1485" t="s">
        <v>1976</v>
      </c>
      <c r="G1485" s="18" t="str">
        <f t="shared" si="94"/>
        <v>Catalogo principal</v>
      </c>
      <c r="H1485" s="43" t="s">
        <v>121</v>
      </c>
      <c r="I1485" s="37" t="s">
        <v>67</v>
      </c>
      <c r="J1485" t="s">
        <v>2112</v>
      </c>
      <c r="K1485" t="s">
        <v>40</v>
      </c>
      <c r="L1485" s="70" t="s">
        <v>21</v>
      </c>
      <c r="M1485" s="70" t="s">
        <v>3966</v>
      </c>
      <c r="N1485" s="37" t="s">
        <v>67</v>
      </c>
      <c r="O1485" s="37" t="s">
        <v>67</v>
      </c>
      <c r="P1485" s="37" t="s">
        <v>1976</v>
      </c>
      <c r="Q1485" s="75" t="s">
        <v>2000</v>
      </c>
      <c r="R1485" t="s">
        <v>3691</v>
      </c>
      <c r="S1485" s="38">
        <v>0</v>
      </c>
      <c r="T1485">
        <v>1</v>
      </c>
      <c r="U1485">
        <v>0</v>
      </c>
      <c r="V1485" s="43">
        <f>SUMIF(ResumenCotizacion!$C:$C,E1485,ResumenCotizacion!$P:$P)</f>
        <v>0</v>
      </c>
      <c r="W1485" s="68">
        <f>IF(H1485="USD",S1485*SolCotizacion!$J$18,S1485)</f>
        <v>0</v>
      </c>
      <c r="X1485" s="3">
        <f>ROUND(W1485/(1-VLOOKUP("Total porcentaje:",ResumenCotizacion!$F:$H,3,0)),2)</f>
        <v>0</v>
      </c>
      <c r="Y1485" s="3">
        <f t="shared" si="95"/>
        <v>0</v>
      </c>
    </row>
    <row r="1486" spans="1:25" ht="14.25" x14ac:dyDescent="0.2">
      <c r="A1486" s="18" t="str">
        <f t="shared" si="92"/>
        <v>Catalogo principalCSP ACADEMICO53c6f1b3-ee06-4d64-aab4-a9d1afe9a915</v>
      </c>
      <c r="B1486" s="18" t="str">
        <f t="shared" si="93"/>
        <v>53c6f1b3-ee06-4d64-aab4-a9d1afe9a915CSP ACADEMICO</v>
      </c>
      <c r="C1486" s="18"/>
      <c r="D1486" t="s">
        <v>122</v>
      </c>
      <c r="E1486" t="s">
        <v>2001</v>
      </c>
      <c r="F1486" t="s">
        <v>1976</v>
      </c>
      <c r="G1486" s="18" t="str">
        <f t="shared" si="94"/>
        <v>Catalogo principal</v>
      </c>
      <c r="H1486" s="43" t="s">
        <v>121</v>
      </c>
      <c r="I1486" s="37" t="s">
        <v>67</v>
      </c>
      <c r="J1486" t="s">
        <v>2113</v>
      </c>
      <c r="K1486" t="s">
        <v>40</v>
      </c>
      <c r="L1486" s="70" t="s">
        <v>21</v>
      </c>
      <c r="M1486" s="70" t="s">
        <v>3966</v>
      </c>
      <c r="N1486" s="37" t="s">
        <v>67</v>
      </c>
      <c r="O1486" s="37" t="s">
        <v>67</v>
      </c>
      <c r="P1486" s="37" t="s">
        <v>1976</v>
      </c>
      <c r="Q1486" s="75" t="s">
        <v>2001</v>
      </c>
      <c r="R1486" t="s">
        <v>3691</v>
      </c>
      <c r="S1486" s="38">
        <v>68.8</v>
      </c>
      <c r="T1486">
        <v>1</v>
      </c>
      <c r="U1486">
        <v>0</v>
      </c>
      <c r="V1486" s="43">
        <f>SUMIF(ResumenCotizacion!$C:$C,E1486,ResumenCotizacion!$P:$P)</f>
        <v>0</v>
      </c>
      <c r="W1486" s="68">
        <f>IF(H1486="USD",S1486*SolCotizacion!$J$18,S1486)</f>
        <v>269936.11199999996</v>
      </c>
      <c r="X1486" s="3">
        <f>ROUND(W1486/(1-VLOOKUP("Total porcentaje:",ResumenCotizacion!$F:$H,3,0)),2)</f>
        <v>293408.82</v>
      </c>
      <c r="Y1486" s="3">
        <f t="shared" si="95"/>
        <v>0</v>
      </c>
    </row>
    <row r="1487" spans="1:25" ht="14.25" x14ac:dyDescent="0.2">
      <c r="A1487" s="18" t="str">
        <f t="shared" si="92"/>
        <v>Catalogo principalCSP ACADEMICO596bac61-1e20-45b1-8cb4-1dffbfac52af</v>
      </c>
      <c r="B1487" s="18" t="str">
        <f t="shared" si="93"/>
        <v>596bac61-1e20-45b1-8cb4-1dffbfac52afCSP ACADEMICO</v>
      </c>
      <c r="C1487" s="18"/>
      <c r="D1487" t="s">
        <v>122</v>
      </c>
      <c r="E1487" t="s">
        <v>2002</v>
      </c>
      <c r="F1487" t="s">
        <v>1976</v>
      </c>
      <c r="G1487" s="18" t="str">
        <f t="shared" si="94"/>
        <v>Catalogo principal</v>
      </c>
      <c r="H1487" s="43" t="s">
        <v>121</v>
      </c>
      <c r="I1487" s="37" t="s">
        <v>67</v>
      </c>
      <c r="J1487" t="s">
        <v>3815</v>
      </c>
      <c r="K1487" t="s">
        <v>40</v>
      </c>
      <c r="L1487" s="70" t="s">
        <v>21</v>
      </c>
      <c r="M1487" s="70" t="s">
        <v>3966</v>
      </c>
      <c r="N1487" s="37" t="s">
        <v>67</v>
      </c>
      <c r="O1487" s="37" t="s">
        <v>67</v>
      </c>
      <c r="P1487" s="37" t="s">
        <v>1976</v>
      </c>
      <c r="Q1487" s="75" t="s">
        <v>2002</v>
      </c>
      <c r="R1487" t="s">
        <v>3691</v>
      </c>
      <c r="S1487" s="38">
        <v>3</v>
      </c>
      <c r="T1487">
        <v>1</v>
      </c>
      <c r="U1487">
        <v>0</v>
      </c>
      <c r="V1487" s="43">
        <f>SUMIF(ResumenCotizacion!$C:$C,E1487,ResumenCotizacion!$P:$P)</f>
        <v>0</v>
      </c>
      <c r="W1487" s="68">
        <f>IF(H1487="USD",S1487*SolCotizacion!$J$18,S1487)</f>
        <v>11770.47</v>
      </c>
      <c r="X1487" s="3">
        <f>ROUND(W1487/(1-VLOOKUP("Total porcentaje:",ResumenCotizacion!$F:$H,3,0)),2)</f>
        <v>12793.99</v>
      </c>
      <c r="Y1487" s="3">
        <f t="shared" si="95"/>
        <v>0</v>
      </c>
    </row>
    <row r="1488" spans="1:25" ht="14.25" x14ac:dyDescent="0.2">
      <c r="A1488" s="18" t="str">
        <f t="shared" si="92"/>
        <v>Catalogo principalCSP ACADEMICO5e10c10d-ff1b-4d11-b546-5e7c4488cde2</v>
      </c>
      <c r="B1488" s="18" t="str">
        <f t="shared" si="93"/>
        <v>5e10c10d-ff1b-4d11-b546-5e7c4488cde2CSP ACADEMICO</v>
      </c>
      <c r="C1488" s="18"/>
      <c r="D1488" t="s">
        <v>122</v>
      </c>
      <c r="E1488" t="s">
        <v>2003</v>
      </c>
      <c r="F1488" t="s">
        <v>1976</v>
      </c>
      <c r="G1488" s="18" t="str">
        <f t="shared" si="94"/>
        <v>Catalogo principal</v>
      </c>
      <c r="H1488" s="43" t="s">
        <v>121</v>
      </c>
      <c r="I1488" s="37" t="s">
        <v>67</v>
      </c>
      <c r="J1488" t="s">
        <v>2114</v>
      </c>
      <c r="K1488" t="s">
        <v>40</v>
      </c>
      <c r="L1488" s="70" t="s">
        <v>21</v>
      </c>
      <c r="M1488" s="70" t="s">
        <v>3966</v>
      </c>
      <c r="N1488" s="37" t="s">
        <v>67</v>
      </c>
      <c r="O1488" s="37" t="s">
        <v>67</v>
      </c>
      <c r="P1488" s="37" t="s">
        <v>1976</v>
      </c>
      <c r="Q1488" s="75" t="s">
        <v>2003</v>
      </c>
      <c r="R1488" t="s">
        <v>3691</v>
      </c>
      <c r="S1488" s="38">
        <v>30</v>
      </c>
      <c r="T1488">
        <v>1</v>
      </c>
      <c r="U1488">
        <v>0</v>
      </c>
      <c r="V1488" s="43">
        <f>SUMIF(ResumenCotizacion!$C:$C,E1488,ResumenCotizacion!$P:$P)</f>
        <v>0</v>
      </c>
      <c r="W1488" s="68">
        <f>IF(H1488="USD",S1488*SolCotizacion!$J$18,S1488)</f>
        <v>117704.7</v>
      </c>
      <c r="X1488" s="3">
        <f>ROUND(W1488/(1-VLOOKUP("Total porcentaje:",ResumenCotizacion!$F:$H,3,0)),2)</f>
        <v>127939.89</v>
      </c>
      <c r="Y1488" s="3">
        <f t="shared" si="95"/>
        <v>0</v>
      </c>
    </row>
    <row r="1489" spans="1:25" ht="14.25" x14ac:dyDescent="0.2">
      <c r="A1489" s="18" t="str">
        <f t="shared" si="92"/>
        <v>Catalogo principalCSP ACADEMICO602e7548-375b-4e01-bf79-a9a8b8ff16d4</v>
      </c>
      <c r="B1489" s="18" t="str">
        <f t="shared" si="93"/>
        <v>602e7548-375b-4e01-bf79-a9a8b8ff16d4CSP ACADEMICO</v>
      </c>
      <c r="C1489" s="18"/>
      <c r="D1489" t="s">
        <v>122</v>
      </c>
      <c r="E1489" s="83" t="s">
        <v>2004</v>
      </c>
      <c r="F1489" t="s">
        <v>1976</v>
      </c>
      <c r="G1489" s="18" t="str">
        <f t="shared" si="94"/>
        <v>Catalogo principal</v>
      </c>
      <c r="H1489" s="43" t="s">
        <v>121</v>
      </c>
      <c r="I1489" s="37" t="s">
        <v>67</v>
      </c>
      <c r="J1489" t="s">
        <v>3816</v>
      </c>
      <c r="K1489" t="s">
        <v>40</v>
      </c>
      <c r="L1489" s="70" t="s">
        <v>21</v>
      </c>
      <c r="M1489" s="70" t="s">
        <v>3966</v>
      </c>
      <c r="N1489" s="37" t="s">
        <v>67</v>
      </c>
      <c r="O1489" s="37" t="s">
        <v>67</v>
      </c>
      <c r="P1489" s="37" t="s">
        <v>1976</v>
      </c>
      <c r="Q1489" s="75" t="s">
        <v>2004</v>
      </c>
      <c r="R1489" t="s">
        <v>3691</v>
      </c>
      <c r="S1489" s="38">
        <v>8</v>
      </c>
      <c r="T1489">
        <v>1</v>
      </c>
      <c r="U1489">
        <v>0</v>
      </c>
      <c r="V1489" s="43">
        <f>SUMIF(ResumenCotizacion!$C:$C,E1489,ResumenCotizacion!$P:$P)</f>
        <v>0</v>
      </c>
      <c r="W1489" s="68">
        <f>IF(H1489="USD",S1489*SolCotizacion!$J$18,S1489)</f>
        <v>31387.919999999998</v>
      </c>
      <c r="X1489" s="3">
        <f>ROUND(W1489/(1-VLOOKUP("Total porcentaje:",ResumenCotizacion!$F:$H,3,0)),2)</f>
        <v>34117.300000000003</v>
      </c>
      <c r="Y1489" s="3">
        <f t="shared" si="95"/>
        <v>0</v>
      </c>
    </row>
    <row r="1490" spans="1:25" ht="14.25" x14ac:dyDescent="0.2">
      <c r="A1490" s="18" t="str">
        <f t="shared" si="92"/>
        <v>Catalogo principalCSP ACADEMICO63bdf1a0-8c92-4928-8f4c-036be0d0628f</v>
      </c>
      <c r="B1490" s="18" t="str">
        <f t="shared" si="93"/>
        <v>63bdf1a0-8c92-4928-8f4c-036be0d0628fCSP ACADEMICO</v>
      </c>
      <c r="C1490" s="18"/>
      <c r="D1490" t="s">
        <v>122</v>
      </c>
      <c r="E1490" t="s">
        <v>2005</v>
      </c>
      <c r="F1490" t="s">
        <v>1976</v>
      </c>
      <c r="G1490" s="18" t="str">
        <f t="shared" si="94"/>
        <v>Catalogo principal</v>
      </c>
      <c r="H1490" s="43" t="s">
        <v>121</v>
      </c>
      <c r="I1490" s="37" t="s">
        <v>67</v>
      </c>
      <c r="J1490" t="s">
        <v>5063</v>
      </c>
      <c r="K1490" t="s">
        <v>40</v>
      </c>
      <c r="L1490" s="70" t="s">
        <v>21</v>
      </c>
      <c r="M1490" s="70" t="s">
        <v>3966</v>
      </c>
      <c r="N1490" s="37" t="s">
        <v>67</v>
      </c>
      <c r="O1490" s="37" t="s">
        <v>67</v>
      </c>
      <c r="P1490" s="37" t="s">
        <v>1976</v>
      </c>
      <c r="Q1490" s="75" t="s">
        <v>2005</v>
      </c>
      <c r="R1490" t="s">
        <v>3691</v>
      </c>
      <c r="S1490" s="38">
        <v>150</v>
      </c>
      <c r="T1490">
        <v>1</v>
      </c>
      <c r="U1490">
        <v>0</v>
      </c>
      <c r="V1490" s="43">
        <f>SUMIF(ResumenCotizacion!$C:$C,E1490,ResumenCotizacion!$P:$P)</f>
        <v>0</v>
      </c>
      <c r="W1490" s="68">
        <f>IF(H1490="USD",S1490*SolCotizacion!$J$18,S1490)</f>
        <v>588523.5</v>
      </c>
      <c r="X1490" s="3">
        <f>ROUND(W1490/(1-VLOOKUP("Total porcentaje:",ResumenCotizacion!$F:$H,3,0)),2)</f>
        <v>639699.46</v>
      </c>
      <c r="Y1490" s="3">
        <f t="shared" si="95"/>
        <v>0</v>
      </c>
    </row>
    <row r="1491" spans="1:25" ht="14.25" x14ac:dyDescent="0.2">
      <c r="A1491" s="18" t="str">
        <f t="shared" si="92"/>
        <v>Catalogo principalCSP ACADEMICO65984b52-1df0-4a12-a78a-f1cb3dd4a76d</v>
      </c>
      <c r="B1491" s="18" t="str">
        <f t="shared" si="93"/>
        <v>65984b52-1df0-4a12-a78a-f1cb3dd4a76dCSP ACADEMICO</v>
      </c>
      <c r="C1491" s="18"/>
      <c r="D1491" t="s">
        <v>122</v>
      </c>
      <c r="E1491" t="s">
        <v>2006</v>
      </c>
      <c r="F1491" t="s">
        <v>1976</v>
      </c>
      <c r="G1491" s="18" t="str">
        <f t="shared" si="94"/>
        <v>Catalogo principal</v>
      </c>
      <c r="H1491" s="43" t="s">
        <v>121</v>
      </c>
      <c r="I1491" s="37" t="s">
        <v>67</v>
      </c>
      <c r="J1491" t="s">
        <v>2115</v>
      </c>
      <c r="K1491" t="s">
        <v>40</v>
      </c>
      <c r="L1491" s="70" t="s">
        <v>21</v>
      </c>
      <c r="M1491" s="70" t="s">
        <v>3966</v>
      </c>
      <c r="N1491" s="37" t="s">
        <v>67</v>
      </c>
      <c r="O1491" s="37" t="s">
        <v>67</v>
      </c>
      <c r="P1491" s="37" t="s">
        <v>1976</v>
      </c>
      <c r="Q1491" s="75" t="s">
        <v>2006</v>
      </c>
      <c r="R1491" t="s">
        <v>3691</v>
      </c>
      <c r="S1491" s="38">
        <v>1</v>
      </c>
      <c r="T1491">
        <v>1</v>
      </c>
      <c r="U1491">
        <v>0</v>
      </c>
      <c r="V1491" s="43">
        <f>SUMIF(ResumenCotizacion!$C:$C,E1491,ResumenCotizacion!$P:$P)</f>
        <v>0</v>
      </c>
      <c r="W1491" s="68">
        <f>IF(H1491="USD",S1491*SolCotizacion!$J$18,S1491)</f>
        <v>3923.49</v>
      </c>
      <c r="X1491" s="3">
        <f>ROUND(W1491/(1-VLOOKUP("Total porcentaje:",ResumenCotizacion!$F:$H,3,0)),2)</f>
        <v>4264.66</v>
      </c>
      <c r="Y1491" s="3">
        <f t="shared" si="95"/>
        <v>0</v>
      </c>
    </row>
    <row r="1492" spans="1:25" ht="14.25" x14ac:dyDescent="0.2">
      <c r="A1492" s="18" t="str">
        <f t="shared" si="92"/>
        <v>Catalogo principalCSP ACADEMICO6ab6e9b8-161f-4a40-9c75-d07e71d195a9</v>
      </c>
      <c r="B1492" s="18" t="str">
        <f t="shared" si="93"/>
        <v>6ab6e9b8-161f-4a40-9c75-d07e71d195a9CSP ACADEMICO</v>
      </c>
      <c r="C1492" s="18"/>
      <c r="D1492" t="s">
        <v>122</v>
      </c>
      <c r="E1492" t="s">
        <v>2007</v>
      </c>
      <c r="F1492" t="s">
        <v>1976</v>
      </c>
      <c r="G1492" s="18" t="str">
        <f t="shared" si="94"/>
        <v>Catalogo principal</v>
      </c>
      <c r="H1492" s="43" t="s">
        <v>121</v>
      </c>
      <c r="I1492" s="37" t="s">
        <v>67</v>
      </c>
      <c r="J1492" t="s">
        <v>2116</v>
      </c>
      <c r="K1492" t="s">
        <v>40</v>
      </c>
      <c r="L1492" s="70" t="s">
        <v>21</v>
      </c>
      <c r="M1492" s="70" t="s">
        <v>3966</v>
      </c>
      <c r="N1492" s="37" t="s">
        <v>67</v>
      </c>
      <c r="O1492" s="37" t="s">
        <v>67</v>
      </c>
      <c r="P1492" s="37" t="s">
        <v>1976</v>
      </c>
      <c r="Q1492" s="75" t="s">
        <v>2007</v>
      </c>
      <c r="R1492" t="s">
        <v>3691</v>
      </c>
      <c r="S1492" s="38">
        <v>550</v>
      </c>
      <c r="T1492">
        <v>1</v>
      </c>
      <c r="U1492">
        <v>0</v>
      </c>
      <c r="V1492" s="43">
        <f>SUMIF(ResumenCotizacion!$C:$C,E1492,ResumenCotizacion!$P:$P)</f>
        <v>0</v>
      </c>
      <c r="W1492" s="68">
        <f>IF(H1492="USD",S1492*SolCotizacion!$J$18,S1492)</f>
        <v>2157919.5</v>
      </c>
      <c r="X1492" s="3">
        <f>ROUND(W1492/(1-VLOOKUP("Total porcentaje:",ResumenCotizacion!$F:$H,3,0)),2)</f>
        <v>2345564.67</v>
      </c>
      <c r="Y1492" s="3">
        <f t="shared" si="95"/>
        <v>0</v>
      </c>
    </row>
    <row r="1493" spans="1:25" ht="14.25" x14ac:dyDescent="0.2">
      <c r="A1493" s="18" t="str">
        <f t="shared" si="92"/>
        <v>Catalogo principalCSP ACADEMICO6d7e7e0d-fa06-44da-8770-89c092ef7a6e</v>
      </c>
      <c r="B1493" s="18" t="str">
        <f t="shared" si="93"/>
        <v>6d7e7e0d-fa06-44da-8770-89c092ef7a6eCSP ACADEMICO</v>
      </c>
      <c r="C1493" s="18"/>
      <c r="D1493" t="s">
        <v>122</v>
      </c>
      <c r="E1493" t="s">
        <v>2008</v>
      </c>
      <c r="F1493" t="s">
        <v>1976</v>
      </c>
      <c r="G1493" s="18" t="str">
        <f t="shared" si="94"/>
        <v>Catalogo principal</v>
      </c>
      <c r="H1493" s="43" t="s">
        <v>121</v>
      </c>
      <c r="I1493" s="37" t="s">
        <v>67</v>
      </c>
      <c r="J1493" t="s">
        <v>2117</v>
      </c>
      <c r="K1493" t="s">
        <v>40</v>
      </c>
      <c r="L1493" s="70" t="s">
        <v>21</v>
      </c>
      <c r="M1493" s="70" t="s">
        <v>3966</v>
      </c>
      <c r="N1493" s="37" t="s">
        <v>67</v>
      </c>
      <c r="O1493" s="37" t="s">
        <v>67</v>
      </c>
      <c r="P1493" s="37" t="s">
        <v>1976</v>
      </c>
      <c r="Q1493" s="75" t="s">
        <v>2008</v>
      </c>
      <c r="R1493" t="s">
        <v>3691</v>
      </c>
      <c r="S1493" s="38">
        <v>50</v>
      </c>
      <c r="T1493">
        <v>1</v>
      </c>
      <c r="U1493">
        <v>0</v>
      </c>
      <c r="V1493" s="43">
        <f>SUMIF(ResumenCotizacion!$C:$C,E1493,ResumenCotizacion!$P:$P)</f>
        <v>0</v>
      </c>
      <c r="W1493" s="68">
        <f>IF(H1493="USD",S1493*SolCotizacion!$J$18,S1493)</f>
        <v>196174.5</v>
      </c>
      <c r="X1493" s="3">
        <f>ROUND(W1493/(1-VLOOKUP("Total porcentaje:",ResumenCotizacion!$F:$H,3,0)),2)</f>
        <v>213233.15</v>
      </c>
      <c r="Y1493" s="3">
        <f t="shared" si="95"/>
        <v>0</v>
      </c>
    </row>
    <row r="1494" spans="1:25" ht="14.25" x14ac:dyDescent="0.2">
      <c r="A1494" s="18" t="str">
        <f t="shared" si="92"/>
        <v>Catalogo principalCSP ACADEMICO78e5a66f-323d-4b0f-b9e5-5262d3231cea</v>
      </c>
      <c r="B1494" s="18" t="str">
        <f t="shared" si="93"/>
        <v>78e5a66f-323d-4b0f-b9e5-5262d3231ceaCSP ACADEMICO</v>
      </c>
      <c r="C1494" s="18"/>
      <c r="D1494" t="s">
        <v>122</v>
      </c>
      <c r="E1494" t="s">
        <v>2009</v>
      </c>
      <c r="F1494" t="s">
        <v>1976</v>
      </c>
      <c r="G1494" s="18" t="str">
        <f t="shared" si="94"/>
        <v>Catalogo principal</v>
      </c>
      <c r="H1494" s="43" t="s">
        <v>121</v>
      </c>
      <c r="I1494" s="37" t="s">
        <v>67</v>
      </c>
      <c r="J1494" t="s">
        <v>2118</v>
      </c>
      <c r="K1494" t="s">
        <v>40</v>
      </c>
      <c r="L1494" s="70" t="s">
        <v>21</v>
      </c>
      <c r="M1494" s="70" t="s">
        <v>3966</v>
      </c>
      <c r="N1494" s="37" t="s">
        <v>67</v>
      </c>
      <c r="O1494" s="37" t="s">
        <v>67</v>
      </c>
      <c r="P1494" s="37" t="s">
        <v>1976</v>
      </c>
      <c r="Q1494" s="75" t="s">
        <v>2009</v>
      </c>
      <c r="R1494" t="s">
        <v>3691</v>
      </c>
      <c r="S1494" s="38">
        <v>1.5</v>
      </c>
      <c r="T1494">
        <v>1</v>
      </c>
      <c r="U1494">
        <v>0</v>
      </c>
      <c r="V1494" s="43">
        <f>SUMIF(ResumenCotizacion!$C:$C,E1494,ResumenCotizacion!$P:$P)</f>
        <v>0</v>
      </c>
      <c r="W1494" s="68">
        <f>IF(H1494="USD",S1494*SolCotizacion!$J$18,S1494)</f>
        <v>5885.2349999999997</v>
      </c>
      <c r="X1494" s="3">
        <f>ROUND(W1494/(1-VLOOKUP("Total porcentaje:",ResumenCotizacion!$F:$H,3,0)),2)</f>
        <v>6396.99</v>
      </c>
      <c r="Y1494" s="3">
        <f t="shared" si="95"/>
        <v>0</v>
      </c>
    </row>
    <row r="1495" spans="1:25" ht="14.25" x14ac:dyDescent="0.2">
      <c r="A1495" s="18" t="str">
        <f t="shared" si="92"/>
        <v>Catalogo principalCSP ACADEMICO7aa52f93-dbbb-43e0-9795-d48afa4a09d0</v>
      </c>
      <c r="B1495" s="18" t="str">
        <f t="shared" si="93"/>
        <v>7aa52f93-dbbb-43e0-9795-d48afa4a09d0CSP ACADEMICO</v>
      </c>
      <c r="C1495" s="18"/>
      <c r="D1495" t="s">
        <v>122</v>
      </c>
      <c r="E1495" t="s">
        <v>2010</v>
      </c>
      <c r="F1495" t="s">
        <v>1976</v>
      </c>
      <c r="G1495" s="18" t="str">
        <f t="shared" si="94"/>
        <v>Catalogo principal</v>
      </c>
      <c r="H1495" s="43" t="s">
        <v>121</v>
      </c>
      <c r="I1495" s="37" t="s">
        <v>67</v>
      </c>
      <c r="J1495" t="s">
        <v>2119</v>
      </c>
      <c r="K1495" t="s">
        <v>40</v>
      </c>
      <c r="L1495" s="70" t="s">
        <v>21</v>
      </c>
      <c r="M1495" s="70" t="s">
        <v>3966</v>
      </c>
      <c r="N1495" s="37" t="s">
        <v>67</v>
      </c>
      <c r="O1495" s="37" t="s">
        <v>67</v>
      </c>
      <c r="P1495" s="37" t="s">
        <v>1976</v>
      </c>
      <c r="Q1495" s="75" t="s">
        <v>2010</v>
      </c>
      <c r="R1495" t="s">
        <v>3691</v>
      </c>
      <c r="S1495" s="38">
        <v>450</v>
      </c>
      <c r="T1495">
        <v>1</v>
      </c>
      <c r="U1495">
        <v>0</v>
      </c>
      <c r="V1495" s="43">
        <f>SUMIF(ResumenCotizacion!$C:$C,E1495,ResumenCotizacion!$P:$P)</f>
        <v>0</v>
      </c>
      <c r="W1495" s="68">
        <f>IF(H1495="USD",S1495*SolCotizacion!$J$18,S1495)</f>
        <v>1765570.5</v>
      </c>
      <c r="X1495" s="3">
        <f>ROUND(W1495/(1-VLOOKUP("Total porcentaje:",ResumenCotizacion!$F:$H,3,0)),2)</f>
        <v>1919098.37</v>
      </c>
      <c r="Y1495" s="3">
        <f t="shared" si="95"/>
        <v>0</v>
      </c>
    </row>
    <row r="1496" spans="1:25" ht="14.25" x14ac:dyDescent="0.2">
      <c r="A1496" s="18" t="str">
        <f t="shared" si="92"/>
        <v>Catalogo principalCSP ACADEMICO8950c820-b205-43d2-aff1-b6abf0f37675</v>
      </c>
      <c r="B1496" s="18" t="str">
        <f t="shared" si="93"/>
        <v>8950c820-b205-43d2-aff1-b6abf0f37675CSP ACADEMICO</v>
      </c>
      <c r="C1496" s="18"/>
      <c r="D1496" t="s">
        <v>122</v>
      </c>
      <c r="E1496" t="s">
        <v>2011</v>
      </c>
      <c r="F1496" t="s">
        <v>1976</v>
      </c>
      <c r="G1496" s="18" t="str">
        <f t="shared" si="94"/>
        <v>Catalogo principal</v>
      </c>
      <c r="H1496" s="43" t="s">
        <v>121</v>
      </c>
      <c r="I1496" s="37" t="s">
        <v>67</v>
      </c>
      <c r="J1496" t="s">
        <v>3591</v>
      </c>
      <c r="K1496" t="s">
        <v>40</v>
      </c>
      <c r="L1496" s="70" t="s">
        <v>21</v>
      </c>
      <c r="M1496" s="70" t="s">
        <v>3966</v>
      </c>
      <c r="N1496" s="37" t="s">
        <v>67</v>
      </c>
      <c r="O1496" s="37" t="s">
        <v>67</v>
      </c>
      <c r="P1496" s="37" t="s">
        <v>1976</v>
      </c>
      <c r="Q1496" s="75" t="s">
        <v>2011</v>
      </c>
      <c r="R1496" t="s">
        <v>3691</v>
      </c>
      <c r="S1496" s="38">
        <v>16.7</v>
      </c>
      <c r="T1496">
        <v>1</v>
      </c>
      <c r="U1496">
        <v>0</v>
      </c>
      <c r="V1496" s="43">
        <f>SUMIF(ResumenCotizacion!$C:$C,E1496,ResumenCotizacion!$P:$P)</f>
        <v>0</v>
      </c>
      <c r="W1496" s="68">
        <f>IF(H1496="USD",S1496*SolCotizacion!$J$18,S1496)</f>
        <v>65522.282999999996</v>
      </c>
      <c r="X1496" s="3">
        <f>ROUND(W1496/(1-VLOOKUP("Total porcentaje:",ResumenCotizacion!$F:$H,3,0)),2)</f>
        <v>71219.87</v>
      </c>
      <c r="Y1496" s="3">
        <f t="shared" si="95"/>
        <v>0</v>
      </c>
    </row>
    <row r="1497" spans="1:25" ht="14.25" x14ac:dyDescent="0.2">
      <c r="A1497" s="18" t="str">
        <f t="shared" si="92"/>
        <v>Catalogo principalCSP ACADEMICO8cc24d48-93bc-47ff-8db4-36ca319e8447</v>
      </c>
      <c r="B1497" s="18" t="str">
        <f t="shared" si="93"/>
        <v>8cc24d48-93bc-47ff-8db4-36ca319e8447CSP ACADEMICO</v>
      </c>
      <c r="C1497" s="18"/>
      <c r="D1497" t="s">
        <v>122</v>
      </c>
      <c r="E1497" t="s">
        <v>2012</v>
      </c>
      <c r="F1497" t="s">
        <v>1976</v>
      </c>
      <c r="G1497" s="18" t="str">
        <f t="shared" si="94"/>
        <v>Catalogo principal</v>
      </c>
      <c r="H1497" s="43" t="s">
        <v>121</v>
      </c>
      <c r="I1497" s="37" t="s">
        <v>67</v>
      </c>
      <c r="J1497" t="s">
        <v>2120</v>
      </c>
      <c r="K1497" t="s">
        <v>40</v>
      </c>
      <c r="L1497" s="70" t="s">
        <v>21</v>
      </c>
      <c r="M1497" s="70" t="s">
        <v>3966</v>
      </c>
      <c r="N1497" s="37" t="s">
        <v>67</v>
      </c>
      <c r="O1497" s="37" t="s">
        <v>67</v>
      </c>
      <c r="P1497" s="37" t="s">
        <v>1976</v>
      </c>
      <c r="Q1497" s="75" t="s">
        <v>2012</v>
      </c>
      <c r="R1497" t="s">
        <v>3691</v>
      </c>
      <c r="S1497" s="38">
        <v>270</v>
      </c>
      <c r="T1497">
        <v>1</v>
      </c>
      <c r="U1497">
        <v>0</v>
      </c>
      <c r="V1497" s="43">
        <f>SUMIF(ResumenCotizacion!$C:$C,E1497,ResumenCotizacion!$P:$P)</f>
        <v>0</v>
      </c>
      <c r="W1497" s="68">
        <f>IF(H1497="USD",S1497*SolCotizacion!$J$18,S1497)</f>
        <v>1059342.3</v>
      </c>
      <c r="X1497" s="3">
        <f>ROUND(W1497/(1-VLOOKUP("Total porcentaje:",ResumenCotizacion!$F:$H,3,0)),2)</f>
        <v>1151459.02</v>
      </c>
      <c r="Y1497" s="3">
        <f t="shared" si="95"/>
        <v>0</v>
      </c>
    </row>
    <row r="1498" spans="1:25" ht="14.25" x14ac:dyDescent="0.2">
      <c r="A1498" s="18" t="str">
        <f t="shared" si="92"/>
        <v>Catalogo principalCSP ACADEMICO8d7cf5b6-1c83-48f2-bf94-fe5ffb58a1d4</v>
      </c>
      <c r="B1498" s="18" t="str">
        <f t="shared" si="93"/>
        <v>8d7cf5b6-1c83-48f2-bf94-fe5ffb58a1d4CSP ACADEMICO</v>
      </c>
      <c r="C1498" s="18"/>
      <c r="D1498" t="s">
        <v>122</v>
      </c>
      <c r="E1498" t="s">
        <v>2013</v>
      </c>
      <c r="F1498" t="s">
        <v>1976</v>
      </c>
      <c r="G1498" s="18" t="str">
        <f t="shared" si="94"/>
        <v>Catalogo principal</v>
      </c>
      <c r="H1498" s="43" t="s">
        <v>121</v>
      </c>
      <c r="I1498" s="37" t="s">
        <v>67</v>
      </c>
      <c r="J1498" t="s">
        <v>3592</v>
      </c>
      <c r="K1498" t="s">
        <v>40</v>
      </c>
      <c r="L1498" s="70" t="s">
        <v>21</v>
      </c>
      <c r="M1498" s="70" t="s">
        <v>3966</v>
      </c>
      <c r="N1498" s="37" t="s">
        <v>67</v>
      </c>
      <c r="O1498" s="37" t="s">
        <v>67</v>
      </c>
      <c r="P1498" s="37" t="s">
        <v>1976</v>
      </c>
      <c r="Q1498" s="75" t="s">
        <v>2013</v>
      </c>
      <c r="R1498" t="s">
        <v>3691</v>
      </c>
      <c r="S1498" s="38">
        <v>1666.7</v>
      </c>
      <c r="T1498">
        <v>1</v>
      </c>
      <c r="U1498">
        <v>0</v>
      </c>
      <c r="V1498" s="43">
        <f>SUMIF(ResumenCotizacion!$C:$C,E1498,ResumenCotizacion!$P:$P)</f>
        <v>0</v>
      </c>
      <c r="W1498" s="68">
        <f>IF(H1498="USD",S1498*SolCotizacion!$J$18,S1498)</f>
        <v>6539280.7829999998</v>
      </c>
      <c r="X1498" s="3">
        <f>ROUND(W1498/(1-VLOOKUP("Total porcentaje:",ResumenCotizacion!$F:$H,3,0)),2)</f>
        <v>7107913.8899999997</v>
      </c>
      <c r="Y1498" s="3">
        <f t="shared" si="95"/>
        <v>0</v>
      </c>
    </row>
    <row r="1499" spans="1:25" ht="14.25" x14ac:dyDescent="0.2">
      <c r="A1499" s="18" t="str">
        <f t="shared" si="92"/>
        <v>Catalogo principalCSP ACADEMICO8e279253-ae03-4d9f-8368-f7de1dcab777</v>
      </c>
      <c r="B1499" s="18" t="str">
        <f t="shared" si="93"/>
        <v>8e279253-ae03-4d9f-8368-f7de1dcab777CSP ACADEMICO</v>
      </c>
      <c r="C1499" s="18"/>
      <c r="D1499" t="s">
        <v>122</v>
      </c>
      <c r="E1499" s="83" t="s">
        <v>2014</v>
      </c>
      <c r="F1499" t="s">
        <v>1976</v>
      </c>
      <c r="G1499" s="18" t="str">
        <f t="shared" si="94"/>
        <v>Catalogo principal</v>
      </c>
      <c r="H1499" s="43" t="s">
        <v>121</v>
      </c>
      <c r="I1499" s="37" t="s">
        <v>67</v>
      </c>
      <c r="J1499" t="s">
        <v>2121</v>
      </c>
      <c r="K1499" t="s">
        <v>40</v>
      </c>
      <c r="L1499" s="70" t="s">
        <v>21</v>
      </c>
      <c r="M1499" s="70" t="s">
        <v>3966</v>
      </c>
      <c r="N1499" s="37" t="s">
        <v>67</v>
      </c>
      <c r="O1499" s="37" t="s">
        <v>67</v>
      </c>
      <c r="P1499" s="37" t="s">
        <v>1976</v>
      </c>
      <c r="Q1499" s="75" t="s">
        <v>2014</v>
      </c>
      <c r="R1499" t="s">
        <v>3691</v>
      </c>
      <c r="S1499" s="38">
        <v>0</v>
      </c>
      <c r="T1499">
        <v>1</v>
      </c>
      <c r="U1499">
        <v>0</v>
      </c>
      <c r="V1499" s="43">
        <f>SUMIF(ResumenCotizacion!$C:$C,E1499,ResumenCotizacion!$P:$P)</f>
        <v>0</v>
      </c>
      <c r="W1499" s="68">
        <f>IF(H1499="USD",S1499*SolCotizacion!$J$18,S1499)</f>
        <v>0</v>
      </c>
      <c r="X1499" s="3">
        <f>ROUND(W1499/(1-VLOOKUP("Total porcentaje:",ResumenCotizacion!$F:$H,3,0)),2)</f>
        <v>0</v>
      </c>
      <c r="Y1499" s="3">
        <f t="shared" si="95"/>
        <v>0</v>
      </c>
    </row>
    <row r="1500" spans="1:25" ht="14.25" x14ac:dyDescent="0.2">
      <c r="A1500" s="18" t="str">
        <f t="shared" si="92"/>
        <v>Catalogo principalCSP ACADEMICO9b03b750-63fe-4f96-be8f-23c34624149f</v>
      </c>
      <c r="B1500" s="18" t="str">
        <f t="shared" si="93"/>
        <v>9b03b750-63fe-4f96-be8f-23c34624149fCSP ACADEMICO</v>
      </c>
      <c r="C1500" s="18"/>
      <c r="D1500" t="s">
        <v>122</v>
      </c>
      <c r="E1500" t="s">
        <v>2015</v>
      </c>
      <c r="F1500" t="s">
        <v>1976</v>
      </c>
      <c r="G1500" s="18" t="str">
        <f t="shared" si="94"/>
        <v>Catalogo principal</v>
      </c>
      <c r="H1500" s="43" t="s">
        <v>121</v>
      </c>
      <c r="I1500" s="37" t="s">
        <v>67</v>
      </c>
      <c r="J1500" t="s">
        <v>2122</v>
      </c>
      <c r="K1500" t="s">
        <v>40</v>
      </c>
      <c r="L1500" s="70" t="s">
        <v>21</v>
      </c>
      <c r="M1500" s="70" t="s">
        <v>3966</v>
      </c>
      <c r="N1500" s="37" t="s">
        <v>67</v>
      </c>
      <c r="O1500" s="37" t="s">
        <v>67</v>
      </c>
      <c r="P1500" s="37" t="s">
        <v>1976</v>
      </c>
      <c r="Q1500" s="75" t="s">
        <v>2015</v>
      </c>
      <c r="R1500" t="s">
        <v>3691</v>
      </c>
      <c r="S1500" s="38">
        <v>120</v>
      </c>
      <c r="T1500">
        <v>1</v>
      </c>
      <c r="U1500">
        <v>0</v>
      </c>
      <c r="V1500" s="43">
        <f>SUMIF(ResumenCotizacion!$C:$C,E1500,ResumenCotizacion!$P:$P)</f>
        <v>0</v>
      </c>
      <c r="W1500" s="68">
        <f>IF(H1500="USD",S1500*SolCotizacion!$J$18,S1500)</f>
        <v>470818.8</v>
      </c>
      <c r="X1500" s="3">
        <f>ROUND(W1500/(1-VLOOKUP("Total porcentaje:",ResumenCotizacion!$F:$H,3,0)),2)</f>
        <v>511759.57</v>
      </c>
      <c r="Y1500" s="3">
        <f t="shared" si="95"/>
        <v>0</v>
      </c>
    </row>
    <row r="1501" spans="1:25" ht="14.25" x14ac:dyDescent="0.2">
      <c r="A1501" s="18" t="str">
        <f t="shared" si="92"/>
        <v>Catalogo principalCSP ACADEMICO9d015e78-15bc-430e-a104-73b85e9f64d6</v>
      </c>
      <c r="B1501" s="18" t="str">
        <f t="shared" si="93"/>
        <v>9d015e78-15bc-430e-a104-73b85e9f64d6CSP ACADEMICO</v>
      </c>
      <c r="C1501" s="18"/>
      <c r="D1501" t="s">
        <v>122</v>
      </c>
      <c r="E1501" t="s">
        <v>2016</v>
      </c>
      <c r="F1501" t="s">
        <v>1976</v>
      </c>
      <c r="G1501" s="18" t="str">
        <f t="shared" si="94"/>
        <v>Catalogo principal</v>
      </c>
      <c r="H1501" s="43" t="s">
        <v>121</v>
      </c>
      <c r="I1501" s="37" t="s">
        <v>67</v>
      </c>
      <c r="J1501" t="s">
        <v>3817</v>
      </c>
      <c r="K1501" t="s">
        <v>40</v>
      </c>
      <c r="L1501" s="70" t="s">
        <v>21</v>
      </c>
      <c r="M1501" s="70" t="s">
        <v>3966</v>
      </c>
      <c r="N1501" s="37" t="s">
        <v>67</v>
      </c>
      <c r="O1501" s="37" t="s">
        <v>67</v>
      </c>
      <c r="P1501" s="37" t="s">
        <v>1976</v>
      </c>
      <c r="Q1501" s="75" t="s">
        <v>2016</v>
      </c>
      <c r="R1501" t="s">
        <v>3691</v>
      </c>
      <c r="S1501" s="38">
        <v>5</v>
      </c>
      <c r="T1501">
        <v>1</v>
      </c>
      <c r="U1501">
        <v>0</v>
      </c>
      <c r="V1501" s="43">
        <f>SUMIF(ResumenCotizacion!$C:$C,E1501,ResumenCotizacion!$P:$P)</f>
        <v>0</v>
      </c>
      <c r="W1501" s="68">
        <f>IF(H1501="USD",S1501*SolCotizacion!$J$18,S1501)</f>
        <v>19617.449999999997</v>
      </c>
      <c r="X1501" s="3">
        <f>ROUND(W1501/(1-VLOOKUP("Total porcentaje:",ResumenCotizacion!$F:$H,3,0)),2)</f>
        <v>21323.32</v>
      </c>
      <c r="Y1501" s="3">
        <f t="shared" si="95"/>
        <v>0</v>
      </c>
    </row>
    <row r="1502" spans="1:25" ht="14.25" x14ac:dyDescent="0.2">
      <c r="A1502" s="18" t="str">
        <f t="shared" si="92"/>
        <v>Catalogo principalCSP ACADEMICOb093abd8-234c-418c-b552-c74a571dea4b</v>
      </c>
      <c r="B1502" s="18" t="str">
        <f t="shared" si="93"/>
        <v>b093abd8-234c-418c-b552-c74a571dea4bCSP ACADEMICO</v>
      </c>
      <c r="C1502" s="18"/>
      <c r="D1502" t="s">
        <v>122</v>
      </c>
      <c r="E1502" t="s">
        <v>2017</v>
      </c>
      <c r="F1502" t="s">
        <v>1976</v>
      </c>
      <c r="G1502" s="18" t="str">
        <f t="shared" si="94"/>
        <v>Catalogo principal</v>
      </c>
      <c r="H1502" s="43" t="s">
        <v>121</v>
      </c>
      <c r="I1502" s="37" t="s">
        <v>67</v>
      </c>
      <c r="J1502" t="s">
        <v>2123</v>
      </c>
      <c r="K1502" t="s">
        <v>40</v>
      </c>
      <c r="L1502" s="70" t="s">
        <v>21</v>
      </c>
      <c r="M1502" s="70" t="s">
        <v>3966</v>
      </c>
      <c r="N1502" s="37" t="s">
        <v>67</v>
      </c>
      <c r="O1502" s="37" t="s">
        <v>67</v>
      </c>
      <c r="P1502" s="37" t="s">
        <v>1976</v>
      </c>
      <c r="Q1502" s="75" t="s">
        <v>2017</v>
      </c>
      <c r="R1502" t="s">
        <v>3691</v>
      </c>
      <c r="S1502" s="38">
        <v>247.5</v>
      </c>
      <c r="T1502">
        <v>1</v>
      </c>
      <c r="U1502">
        <v>0</v>
      </c>
      <c r="V1502" s="43">
        <f>SUMIF(ResumenCotizacion!$C:$C,E1502,ResumenCotizacion!$P:$P)</f>
        <v>0</v>
      </c>
      <c r="W1502" s="68">
        <f>IF(H1502="USD",S1502*SolCotizacion!$J$18,S1502)</f>
        <v>971063.77499999991</v>
      </c>
      <c r="X1502" s="3">
        <f>ROUND(W1502/(1-VLOOKUP("Total porcentaje:",ResumenCotizacion!$F:$H,3,0)),2)</f>
        <v>1055504.1000000001</v>
      </c>
      <c r="Y1502" s="3">
        <f t="shared" si="95"/>
        <v>0</v>
      </c>
    </row>
    <row r="1503" spans="1:25" ht="14.25" x14ac:dyDescent="0.2">
      <c r="A1503" s="18" t="str">
        <f t="shared" si="92"/>
        <v>Catalogo principalCSP ACADEMICOb8baa3b8-8cc2-4f26-a212-7fbeb28e7895</v>
      </c>
      <c r="B1503" s="18" t="str">
        <f t="shared" si="93"/>
        <v>b8baa3b8-8cc2-4f26-a212-7fbeb28e7895CSP ACADEMICO</v>
      </c>
      <c r="C1503" s="18"/>
      <c r="D1503" t="s">
        <v>122</v>
      </c>
      <c r="E1503" t="s">
        <v>2018</v>
      </c>
      <c r="F1503" t="s">
        <v>1976</v>
      </c>
      <c r="G1503" s="18" t="str">
        <f t="shared" si="94"/>
        <v>Catalogo principal</v>
      </c>
      <c r="H1503" s="43" t="s">
        <v>121</v>
      </c>
      <c r="I1503" s="37" t="s">
        <v>67</v>
      </c>
      <c r="J1503" t="s">
        <v>3593</v>
      </c>
      <c r="K1503" t="s">
        <v>40</v>
      </c>
      <c r="L1503" s="70" t="s">
        <v>21</v>
      </c>
      <c r="M1503" s="70" t="s">
        <v>3966</v>
      </c>
      <c r="N1503" s="37" t="s">
        <v>67</v>
      </c>
      <c r="O1503" s="37" t="s">
        <v>67</v>
      </c>
      <c r="P1503" s="37" t="s">
        <v>1976</v>
      </c>
      <c r="Q1503" s="75" t="s">
        <v>2018</v>
      </c>
      <c r="R1503" t="s">
        <v>3691</v>
      </c>
      <c r="S1503" s="38">
        <v>15</v>
      </c>
      <c r="T1503">
        <v>1</v>
      </c>
      <c r="U1503">
        <v>0</v>
      </c>
      <c r="V1503" s="43">
        <f>SUMIF(ResumenCotizacion!$C:$C,E1503,ResumenCotizacion!$P:$P)</f>
        <v>0</v>
      </c>
      <c r="W1503" s="68">
        <f>IF(H1503="USD",S1503*SolCotizacion!$J$18,S1503)</f>
        <v>58852.35</v>
      </c>
      <c r="X1503" s="3">
        <f>ROUND(W1503/(1-VLOOKUP("Total porcentaje:",ResumenCotizacion!$F:$H,3,0)),2)</f>
        <v>63969.95</v>
      </c>
      <c r="Y1503" s="3">
        <f t="shared" si="95"/>
        <v>0</v>
      </c>
    </row>
    <row r="1504" spans="1:25" ht="14.25" x14ac:dyDescent="0.2">
      <c r="A1504" s="18" t="str">
        <f t="shared" si="92"/>
        <v>Catalogo principalCSP ACADEMICOb8e6f347-5725-4d6e-9cda-7921d76e568a</v>
      </c>
      <c r="B1504" s="18" t="str">
        <f t="shared" si="93"/>
        <v>b8e6f347-5725-4d6e-9cda-7921d76e568aCSP ACADEMICO</v>
      </c>
      <c r="C1504" s="18"/>
      <c r="D1504" t="s">
        <v>122</v>
      </c>
      <c r="E1504" t="s">
        <v>2019</v>
      </c>
      <c r="F1504" t="s">
        <v>1976</v>
      </c>
      <c r="G1504" s="18" t="str">
        <f t="shared" si="94"/>
        <v>Catalogo principal</v>
      </c>
      <c r="H1504" s="43" t="s">
        <v>121</v>
      </c>
      <c r="I1504" s="37" t="s">
        <v>67</v>
      </c>
      <c r="J1504" t="s">
        <v>3818</v>
      </c>
      <c r="K1504" t="s">
        <v>40</v>
      </c>
      <c r="L1504" s="70" t="s">
        <v>21</v>
      </c>
      <c r="M1504" s="70" t="s">
        <v>3966</v>
      </c>
      <c r="N1504" s="37" t="s">
        <v>67</v>
      </c>
      <c r="O1504" s="37" t="s">
        <v>67</v>
      </c>
      <c r="P1504" s="37" t="s">
        <v>1976</v>
      </c>
      <c r="Q1504" s="75" t="s">
        <v>2019</v>
      </c>
      <c r="R1504" t="s">
        <v>3691</v>
      </c>
      <c r="S1504" s="38">
        <v>3.5</v>
      </c>
      <c r="T1504">
        <v>1</v>
      </c>
      <c r="U1504">
        <v>0</v>
      </c>
      <c r="V1504" s="43">
        <f>SUMIF(ResumenCotizacion!$C:$C,E1504,ResumenCotizacion!$P:$P)</f>
        <v>0</v>
      </c>
      <c r="W1504" s="68">
        <f>IF(H1504="USD",S1504*SolCotizacion!$J$18,S1504)</f>
        <v>13732.215</v>
      </c>
      <c r="X1504" s="3">
        <f>ROUND(W1504/(1-VLOOKUP("Total porcentaje:",ResumenCotizacion!$F:$H,3,0)),2)</f>
        <v>14926.32</v>
      </c>
      <c r="Y1504" s="3">
        <f t="shared" si="95"/>
        <v>0</v>
      </c>
    </row>
    <row r="1505" spans="1:25" ht="14.25" x14ac:dyDescent="0.2">
      <c r="A1505" s="18" t="str">
        <f t="shared" si="92"/>
        <v>Catalogo principalCSP ACADEMICOc918ecbb-f748-478d-85e5-db1d70659c24</v>
      </c>
      <c r="B1505" s="18" t="str">
        <f t="shared" si="93"/>
        <v>c918ecbb-f748-478d-85e5-db1d70659c24CSP ACADEMICO</v>
      </c>
      <c r="C1505" s="18"/>
      <c r="D1505" t="s">
        <v>122</v>
      </c>
      <c r="E1505" t="s">
        <v>2020</v>
      </c>
      <c r="F1505" t="s">
        <v>1976</v>
      </c>
      <c r="G1505" s="18" t="str">
        <f t="shared" si="94"/>
        <v>Catalogo principal</v>
      </c>
      <c r="H1505" s="43" t="s">
        <v>121</v>
      </c>
      <c r="I1505" s="37" t="s">
        <v>67</v>
      </c>
      <c r="J1505" t="s">
        <v>2124</v>
      </c>
      <c r="K1505" t="s">
        <v>40</v>
      </c>
      <c r="L1505" s="70" t="s">
        <v>21</v>
      </c>
      <c r="M1505" s="70" t="s">
        <v>3966</v>
      </c>
      <c r="N1505" s="37" t="s">
        <v>67</v>
      </c>
      <c r="O1505" s="37" t="s">
        <v>67</v>
      </c>
      <c r="P1505" s="37" t="s">
        <v>1976</v>
      </c>
      <c r="Q1505" s="75" t="s">
        <v>2020</v>
      </c>
      <c r="R1505" t="s">
        <v>3691</v>
      </c>
      <c r="S1505" s="38">
        <v>0.6</v>
      </c>
      <c r="T1505">
        <v>1</v>
      </c>
      <c r="U1505">
        <v>0</v>
      </c>
      <c r="V1505" s="43">
        <f>SUMIF(ResumenCotizacion!$C:$C,E1505,ResumenCotizacion!$P:$P)</f>
        <v>0</v>
      </c>
      <c r="W1505" s="68">
        <f>IF(H1505="USD",S1505*SolCotizacion!$J$18,S1505)</f>
        <v>2354.0939999999996</v>
      </c>
      <c r="X1505" s="3">
        <f>ROUND(W1505/(1-VLOOKUP("Total porcentaje:",ResumenCotizacion!$F:$H,3,0)),2)</f>
        <v>2558.8000000000002</v>
      </c>
      <c r="Y1505" s="3">
        <f t="shared" si="95"/>
        <v>0</v>
      </c>
    </row>
    <row r="1506" spans="1:25" ht="14.25" x14ac:dyDescent="0.2">
      <c r="A1506" s="18" t="str">
        <f t="shared" si="92"/>
        <v>Catalogo principalCSP ACADEMICOc9425f8f-a4f1-40f3-bef4-63183c4a9e31</v>
      </c>
      <c r="B1506" s="18" t="str">
        <f t="shared" si="93"/>
        <v>c9425f8f-a4f1-40f3-bef4-63183c4a9e31CSP ACADEMICO</v>
      </c>
      <c r="C1506" s="18"/>
      <c r="D1506" t="s">
        <v>122</v>
      </c>
      <c r="E1506" t="s">
        <v>2021</v>
      </c>
      <c r="F1506" t="s">
        <v>1976</v>
      </c>
      <c r="G1506" s="18" t="str">
        <f t="shared" si="94"/>
        <v>Catalogo principal</v>
      </c>
      <c r="H1506" s="43" t="s">
        <v>121</v>
      </c>
      <c r="I1506" s="37" t="s">
        <v>67</v>
      </c>
      <c r="J1506" t="s">
        <v>2125</v>
      </c>
      <c r="K1506" t="s">
        <v>40</v>
      </c>
      <c r="L1506" s="70" t="s">
        <v>21</v>
      </c>
      <c r="M1506" s="70" t="s">
        <v>3966</v>
      </c>
      <c r="N1506" s="37" t="s">
        <v>67</v>
      </c>
      <c r="O1506" s="37" t="s">
        <v>67</v>
      </c>
      <c r="P1506" s="37" t="s">
        <v>1976</v>
      </c>
      <c r="Q1506" s="75" t="s">
        <v>2021</v>
      </c>
      <c r="R1506" t="s">
        <v>3691</v>
      </c>
      <c r="S1506" s="38">
        <v>180</v>
      </c>
      <c r="T1506">
        <v>1</v>
      </c>
      <c r="U1506">
        <v>0</v>
      </c>
      <c r="V1506" s="43">
        <f>SUMIF(ResumenCotizacion!$C:$C,E1506,ResumenCotizacion!$P:$P)</f>
        <v>0</v>
      </c>
      <c r="W1506" s="68">
        <f>IF(H1506="USD",S1506*SolCotizacion!$J$18,S1506)</f>
        <v>706228.2</v>
      </c>
      <c r="X1506" s="3">
        <f>ROUND(W1506/(1-VLOOKUP("Total porcentaje:",ResumenCotizacion!$F:$H,3,0)),2)</f>
        <v>767639.35</v>
      </c>
      <c r="Y1506" s="3">
        <f t="shared" si="95"/>
        <v>0</v>
      </c>
    </row>
    <row r="1507" spans="1:25" ht="14.25" x14ac:dyDescent="0.2">
      <c r="A1507" s="18" t="str">
        <f t="shared" si="92"/>
        <v>Catalogo principalCSP ACADEMICOe6fc53c2-a03c-4fe9-b426-8da2979a5388</v>
      </c>
      <c r="B1507" s="18" t="str">
        <f t="shared" si="93"/>
        <v>e6fc53c2-a03c-4fe9-b426-8da2979a5388CSP ACADEMICO</v>
      </c>
      <c r="C1507" s="18"/>
      <c r="D1507" t="s">
        <v>122</v>
      </c>
      <c r="E1507" t="s">
        <v>2022</v>
      </c>
      <c r="F1507" t="s">
        <v>1976</v>
      </c>
      <c r="G1507" s="18" t="str">
        <f t="shared" si="94"/>
        <v>Catalogo principal</v>
      </c>
      <c r="H1507" s="43" t="s">
        <v>121</v>
      </c>
      <c r="I1507" s="37" t="s">
        <v>67</v>
      </c>
      <c r="J1507" t="s">
        <v>2126</v>
      </c>
      <c r="K1507" t="s">
        <v>40</v>
      </c>
      <c r="L1507" s="70" t="s">
        <v>21</v>
      </c>
      <c r="M1507" s="70" t="s">
        <v>3966</v>
      </c>
      <c r="N1507" s="37" t="s">
        <v>67</v>
      </c>
      <c r="O1507" s="37" t="s">
        <v>67</v>
      </c>
      <c r="P1507" s="37" t="s">
        <v>1976</v>
      </c>
      <c r="Q1507" s="75" t="s">
        <v>2022</v>
      </c>
      <c r="R1507" t="s">
        <v>3691</v>
      </c>
      <c r="S1507" s="38">
        <v>0</v>
      </c>
      <c r="T1507">
        <v>1</v>
      </c>
      <c r="U1507">
        <v>0</v>
      </c>
      <c r="V1507" s="43">
        <f>SUMIF(ResumenCotizacion!$C:$C,E1507,ResumenCotizacion!$P:$P)</f>
        <v>0</v>
      </c>
      <c r="W1507" s="68">
        <f>IF(H1507="USD",S1507*SolCotizacion!$J$18,S1507)</f>
        <v>0</v>
      </c>
      <c r="X1507" s="3">
        <f>ROUND(W1507/(1-VLOOKUP("Total porcentaje:",ResumenCotizacion!$F:$H,3,0)),2)</f>
        <v>0</v>
      </c>
      <c r="Y1507" s="3">
        <f t="shared" si="95"/>
        <v>0</v>
      </c>
    </row>
    <row r="1508" spans="1:25" ht="14.25" x14ac:dyDescent="0.2">
      <c r="A1508" s="18" t="str">
        <f t="shared" si="92"/>
        <v>Catalogo principalCSP ACADEMICOeb072a24-ecc1-4ac0-b4c0-7c1646a05789</v>
      </c>
      <c r="B1508" s="18" t="str">
        <f t="shared" si="93"/>
        <v>eb072a24-ecc1-4ac0-b4c0-7c1646a05789CSP ACADEMICO</v>
      </c>
      <c r="C1508" s="18"/>
      <c r="D1508" t="s">
        <v>122</v>
      </c>
      <c r="E1508" t="s">
        <v>2023</v>
      </c>
      <c r="F1508" t="s">
        <v>1976</v>
      </c>
      <c r="G1508" s="18" t="str">
        <f t="shared" si="94"/>
        <v>Catalogo principal</v>
      </c>
      <c r="H1508" s="43" t="s">
        <v>121</v>
      </c>
      <c r="I1508" s="37" t="s">
        <v>67</v>
      </c>
      <c r="J1508" t="s">
        <v>5064</v>
      </c>
      <c r="K1508" t="s">
        <v>40</v>
      </c>
      <c r="L1508" s="70" t="s">
        <v>21</v>
      </c>
      <c r="M1508" s="70" t="s">
        <v>3966</v>
      </c>
      <c r="N1508" s="37" t="s">
        <v>67</v>
      </c>
      <c r="O1508" s="37" t="s">
        <v>67</v>
      </c>
      <c r="P1508" s="37" t="s">
        <v>1976</v>
      </c>
      <c r="Q1508" s="75" t="s">
        <v>2023</v>
      </c>
      <c r="R1508" t="s">
        <v>3691</v>
      </c>
      <c r="S1508" s="38">
        <v>0.8</v>
      </c>
      <c r="T1508">
        <v>1</v>
      </c>
      <c r="U1508">
        <v>0</v>
      </c>
      <c r="V1508" s="43">
        <f>SUMIF(ResumenCotizacion!$C:$C,E1508,ResumenCotizacion!$P:$P)</f>
        <v>0</v>
      </c>
      <c r="W1508" s="68">
        <f>IF(H1508="USD",S1508*SolCotizacion!$J$18,S1508)</f>
        <v>3138.7919999999999</v>
      </c>
      <c r="X1508" s="3">
        <f>ROUND(W1508/(1-VLOOKUP("Total porcentaje:",ResumenCotizacion!$F:$H,3,0)),2)</f>
        <v>3411.73</v>
      </c>
      <c r="Y1508" s="3">
        <f t="shared" si="95"/>
        <v>0</v>
      </c>
    </row>
    <row r="1509" spans="1:25" ht="14.25" x14ac:dyDescent="0.2">
      <c r="A1509" s="18" t="str">
        <f t="shared" si="92"/>
        <v>Catalogo principalCSP ACADEMICOee10cbd2-7a12-45de-be11-0c2c7c6eeeb1</v>
      </c>
      <c r="B1509" s="18" t="str">
        <f t="shared" si="93"/>
        <v>ee10cbd2-7a12-45de-be11-0c2c7c6eeeb1CSP ACADEMICO</v>
      </c>
      <c r="C1509" s="18"/>
      <c r="D1509" t="s">
        <v>122</v>
      </c>
      <c r="E1509" t="s">
        <v>2024</v>
      </c>
      <c r="F1509" t="s">
        <v>1976</v>
      </c>
      <c r="G1509" s="18" t="str">
        <f t="shared" si="94"/>
        <v>Catalogo principal</v>
      </c>
      <c r="H1509" s="43" t="s">
        <v>121</v>
      </c>
      <c r="I1509" s="37" t="s">
        <v>67</v>
      </c>
      <c r="J1509" t="s">
        <v>2127</v>
      </c>
      <c r="K1509" t="s">
        <v>40</v>
      </c>
      <c r="L1509" s="70" t="s">
        <v>21</v>
      </c>
      <c r="M1509" s="70" t="s">
        <v>3966</v>
      </c>
      <c r="N1509" s="37" t="s">
        <v>67</v>
      </c>
      <c r="O1509" s="37" t="s">
        <v>67</v>
      </c>
      <c r="P1509" s="37" t="s">
        <v>1976</v>
      </c>
      <c r="Q1509" s="75" t="s">
        <v>2024</v>
      </c>
      <c r="R1509" t="s">
        <v>3691</v>
      </c>
      <c r="S1509" s="38">
        <v>0.43</v>
      </c>
      <c r="T1509">
        <v>1</v>
      </c>
      <c r="U1509">
        <v>0</v>
      </c>
      <c r="V1509" s="43">
        <f>SUMIF(ResumenCotizacion!$C:$C,E1509,ResumenCotizacion!$P:$P)</f>
        <v>0</v>
      </c>
      <c r="W1509" s="68">
        <f>IF(H1509="USD",S1509*SolCotizacion!$J$18,S1509)</f>
        <v>1687.1007</v>
      </c>
      <c r="X1509" s="3">
        <f>ROUND(W1509/(1-VLOOKUP("Total porcentaje:",ResumenCotizacion!$F:$H,3,0)),2)</f>
        <v>1833.81</v>
      </c>
      <c r="Y1509" s="3">
        <f t="shared" si="95"/>
        <v>0</v>
      </c>
    </row>
    <row r="1510" spans="1:25" ht="14.25" x14ac:dyDescent="0.2">
      <c r="A1510" s="18" t="str">
        <f t="shared" si="92"/>
        <v>Catalogo principalCSP ACADEMICOeec685f4-5b3e-4a84-98aa-521559f890dc</v>
      </c>
      <c r="B1510" s="18" t="str">
        <f t="shared" si="93"/>
        <v>eec685f4-5b3e-4a84-98aa-521559f890dcCSP ACADEMICO</v>
      </c>
      <c r="C1510" s="18"/>
      <c r="D1510" t="s">
        <v>122</v>
      </c>
      <c r="E1510" t="s">
        <v>2025</v>
      </c>
      <c r="F1510" t="s">
        <v>1976</v>
      </c>
      <c r="G1510" s="18" t="str">
        <f t="shared" si="94"/>
        <v>Catalogo principal</v>
      </c>
      <c r="H1510" s="43" t="s">
        <v>121</v>
      </c>
      <c r="I1510" s="37" t="s">
        <v>67</v>
      </c>
      <c r="J1510" t="s">
        <v>2128</v>
      </c>
      <c r="K1510" t="s">
        <v>40</v>
      </c>
      <c r="L1510" s="70" t="s">
        <v>21</v>
      </c>
      <c r="M1510" s="70" t="s">
        <v>3966</v>
      </c>
      <c r="N1510" s="37" t="s">
        <v>67</v>
      </c>
      <c r="O1510" s="37" t="s">
        <v>67</v>
      </c>
      <c r="P1510" s="37" t="s">
        <v>1976</v>
      </c>
      <c r="Q1510" s="75" t="s">
        <v>2025</v>
      </c>
      <c r="R1510" t="s">
        <v>3691</v>
      </c>
      <c r="S1510" s="38">
        <v>1.1299999999999999</v>
      </c>
      <c r="T1510">
        <v>1</v>
      </c>
      <c r="U1510">
        <v>0</v>
      </c>
      <c r="V1510" s="43">
        <f>SUMIF(ResumenCotizacion!$C:$C,E1510,ResumenCotizacion!$P:$P)</f>
        <v>0</v>
      </c>
      <c r="W1510" s="68">
        <f>IF(H1510="USD",S1510*SolCotizacion!$J$18,S1510)</f>
        <v>4433.5436999999993</v>
      </c>
      <c r="X1510" s="3">
        <f>ROUND(W1510/(1-VLOOKUP("Total porcentaje:",ResumenCotizacion!$F:$H,3,0)),2)</f>
        <v>4819.07</v>
      </c>
      <c r="Y1510" s="3">
        <f t="shared" si="95"/>
        <v>0</v>
      </c>
    </row>
    <row r="1511" spans="1:25" ht="14.25" x14ac:dyDescent="0.2">
      <c r="A1511" s="18" t="str">
        <f t="shared" si="92"/>
        <v>Catalogo principalOPEN VALUE - CSP GOBIERNODG7GMGF0D3SJ-0003</v>
      </c>
      <c r="B1511" s="18" t="str">
        <f t="shared" si="93"/>
        <v>DG7GMGF0D3SJ-0003OPEN VALUE - CSP GOBIERNO</v>
      </c>
      <c r="C1511" s="18"/>
      <c r="D1511" t="s">
        <v>122</v>
      </c>
      <c r="E1511" t="s">
        <v>2026</v>
      </c>
      <c r="F1511" t="s">
        <v>2769</v>
      </c>
      <c r="G1511" s="18" t="str">
        <f t="shared" si="94"/>
        <v>Catalogo principal</v>
      </c>
      <c r="H1511" s="43" t="s">
        <v>121</v>
      </c>
      <c r="I1511" s="37" t="s">
        <v>67</v>
      </c>
      <c r="J1511" t="s">
        <v>2129</v>
      </c>
      <c r="K1511" t="s">
        <v>40</v>
      </c>
      <c r="L1511" s="70" t="s">
        <v>21</v>
      </c>
      <c r="M1511" s="70" t="s">
        <v>4257</v>
      </c>
      <c r="N1511" s="37" t="s">
        <v>67</v>
      </c>
      <c r="O1511" s="37" t="s">
        <v>67</v>
      </c>
      <c r="P1511" s="37" t="s">
        <v>3756</v>
      </c>
      <c r="Q1511" s="75" t="s">
        <v>2026</v>
      </c>
      <c r="R1511" t="s">
        <v>207</v>
      </c>
      <c r="S1511" s="38">
        <v>424</v>
      </c>
      <c r="T1511">
        <v>1</v>
      </c>
      <c r="U1511">
        <v>0</v>
      </c>
      <c r="V1511" s="43">
        <f>SUMIF(ResumenCotizacion!$C:$C,E1511,ResumenCotizacion!$P:$P)</f>
        <v>0</v>
      </c>
      <c r="W1511" s="68">
        <f>IF(H1511="USD",S1511*SolCotizacion!$J$18,S1511)</f>
        <v>1663559.76</v>
      </c>
      <c r="X1511" s="3">
        <f>ROUND(W1511/(1-VLOOKUP("Total porcentaje:",ResumenCotizacion!$F:$H,3,0)),2)</f>
        <v>1808217.13</v>
      </c>
      <c r="Y1511" s="3">
        <f t="shared" si="95"/>
        <v>0</v>
      </c>
    </row>
    <row r="1512" spans="1:25" ht="14.25" x14ac:dyDescent="0.2">
      <c r="A1512" s="18" t="str">
        <f t="shared" si="92"/>
        <v>Catalogo principalOPEN VALUE - CSP GOBIERNODG7GMGF0D19L-0001</v>
      </c>
      <c r="B1512" s="18" t="str">
        <f t="shared" si="93"/>
        <v>DG7GMGF0D19L-0001OPEN VALUE - CSP GOBIERNO</v>
      </c>
      <c r="C1512" s="18"/>
      <c r="D1512" t="s">
        <v>122</v>
      </c>
      <c r="E1512" t="s">
        <v>2027</v>
      </c>
      <c r="F1512" t="s">
        <v>2769</v>
      </c>
      <c r="G1512" s="18" t="str">
        <f t="shared" si="94"/>
        <v>Catalogo principal</v>
      </c>
      <c r="H1512" s="43" t="s">
        <v>121</v>
      </c>
      <c r="I1512" s="37" t="s">
        <v>67</v>
      </c>
      <c r="J1512" t="s">
        <v>2130</v>
      </c>
      <c r="K1512" t="s">
        <v>40</v>
      </c>
      <c r="L1512" s="70" t="s">
        <v>21</v>
      </c>
      <c r="M1512" s="70" t="s">
        <v>4257</v>
      </c>
      <c r="N1512" s="37" t="s">
        <v>67</v>
      </c>
      <c r="O1512" s="37" t="s">
        <v>67</v>
      </c>
      <c r="P1512" s="37" t="s">
        <v>3756</v>
      </c>
      <c r="Q1512" s="75" t="s">
        <v>2027</v>
      </c>
      <c r="R1512" t="s">
        <v>207</v>
      </c>
      <c r="S1512" s="38">
        <v>339</v>
      </c>
      <c r="T1512">
        <v>1</v>
      </c>
      <c r="U1512">
        <v>0</v>
      </c>
      <c r="V1512" s="43">
        <f>SUMIF(ResumenCotizacion!$C:$C,E1512,ResumenCotizacion!$P:$P)</f>
        <v>0</v>
      </c>
      <c r="W1512" s="68">
        <f>IF(H1512="USD",S1512*SolCotizacion!$J$18,S1512)</f>
        <v>1330063.1099999999</v>
      </c>
      <c r="X1512" s="3">
        <f>ROUND(W1512/(1-VLOOKUP("Total porcentaje:",ResumenCotizacion!$F:$H,3,0)),2)</f>
        <v>1445720.77</v>
      </c>
      <c r="Y1512" s="3">
        <f t="shared" si="95"/>
        <v>0</v>
      </c>
    </row>
    <row r="1513" spans="1:25" ht="14.25" x14ac:dyDescent="0.2">
      <c r="A1513" s="18" t="str">
        <f t="shared" si="92"/>
        <v>Catalogo principalOPEN VALUE - CSP GOBIERNODG7GMGF0D19M-0001</v>
      </c>
      <c r="B1513" s="18" t="str">
        <f t="shared" si="93"/>
        <v>DG7GMGF0D19M-0001OPEN VALUE - CSP GOBIERNO</v>
      </c>
      <c r="C1513" s="18"/>
      <c r="D1513" t="s">
        <v>122</v>
      </c>
      <c r="E1513" t="s">
        <v>2028</v>
      </c>
      <c r="F1513" t="s">
        <v>2769</v>
      </c>
      <c r="G1513" s="18" t="str">
        <f t="shared" si="94"/>
        <v>Catalogo principal</v>
      </c>
      <c r="H1513" s="43" t="s">
        <v>121</v>
      </c>
      <c r="I1513" s="37" t="s">
        <v>67</v>
      </c>
      <c r="J1513" t="s">
        <v>2131</v>
      </c>
      <c r="K1513" t="s">
        <v>40</v>
      </c>
      <c r="L1513" s="70" t="s">
        <v>21</v>
      </c>
      <c r="M1513" s="70" t="s">
        <v>4257</v>
      </c>
      <c r="N1513" s="37" t="s">
        <v>67</v>
      </c>
      <c r="O1513" s="37" t="s">
        <v>67</v>
      </c>
      <c r="P1513" s="37" t="s">
        <v>3756</v>
      </c>
      <c r="Q1513" s="75" t="s">
        <v>2028</v>
      </c>
      <c r="R1513" t="s">
        <v>207</v>
      </c>
      <c r="S1513" s="38">
        <v>339</v>
      </c>
      <c r="T1513">
        <v>1</v>
      </c>
      <c r="U1513">
        <v>0</v>
      </c>
      <c r="V1513" s="43">
        <f>SUMIF(ResumenCotizacion!$C:$C,E1513,ResumenCotizacion!$P:$P)</f>
        <v>0</v>
      </c>
      <c r="W1513" s="68">
        <f>IF(H1513="USD",S1513*SolCotizacion!$J$18,S1513)</f>
        <v>1330063.1099999999</v>
      </c>
      <c r="X1513" s="3">
        <f>ROUND(W1513/(1-VLOOKUP("Total porcentaje:",ResumenCotizacion!$F:$H,3,0)),2)</f>
        <v>1445720.77</v>
      </c>
      <c r="Y1513" s="3">
        <f t="shared" si="95"/>
        <v>0</v>
      </c>
    </row>
    <row r="1514" spans="1:25" ht="14.25" x14ac:dyDescent="0.2">
      <c r="A1514" s="18" t="str">
        <f t="shared" si="92"/>
        <v>Catalogo principalOPEN VALUE - CSP GOBIERNODG7GMGF0D8H4-0002</v>
      </c>
      <c r="B1514" s="18" t="str">
        <f t="shared" si="93"/>
        <v>DG7GMGF0D8H4-0002OPEN VALUE - CSP GOBIERNO</v>
      </c>
      <c r="C1514" s="18"/>
      <c r="D1514" t="s">
        <v>122</v>
      </c>
      <c r="E1514" t="s">
        <v>2029</v>
      </c>
      <c r="F1514" t="s">
        <v>2769</v>
      </c>
      <c r="G1514" s="18" t="str">
        <f t="shared" si="94"/>
        <v>Catalogo principal</v>
      </c>
      <c r="H1514" s="43" t="s">
        <v>121</v>
      </c>
      <c r="I1514" s="37" t="s">
        <v>67</v>
      </c>
      <c r="J1514" t="s">
        <v>2132</v>
      </c>
      <c r="K1514" t="s">
        <v>40</v>
      </c>
      <c r="L1514" s="70" t="s">
        <v>21</v>
      </c>
      <c r="M1514" s="70" t="s">
        <v>4257</v>
      </c>
      <c r="N1514" s="37" t="s">
        <v>67</v>
      </c>
      <c r="O1514" s="37" t="s">
        <v>67</v>
      </c>
      <c r="P1514" s="37" t="s">
        <v>3756</v>
      </c>
      <c r="Q1514" s="75" t="s">
        <v>2029</v>
      </c>
      <c r="R1514" t="s">
        <v>207</v>
      </c>
      <c r="S1514" s="38">
        <v>56</v>
      </c>
      <c r="T1514">
        <v>1</v>
      </c>
      <c r="U1514">
        <v>0</v>
      </c>
      <c r="V1514" s="43">
        <f>SUMIF(ResumenCotizacion!$C:$C,E1514,ResumenCotizacion!$P:$P)</f>
        <v>0</v>
      </c>
      <c r="W1514" s="68">
        <f>IF(H1514="USD",S1514*SolCotizacion!$J$18,S1514)</f>
        <v>219715.44</v>
      </c>
      <c r="X1514" s="3">
        <f>ROUND(W1514/(1-VLOOKUP("Total porcentaje:",ResumenCotizacion!$F:$H,3,0)),2)</f>
        <v>238821.13</v>
      </c>
      <c r="Y1514" s="3">
        <f t="shared" si="95"/>
        <v>0</v>
      </c>
    </row>
    <row r="1515" spans="1:25" ht="14.25" x14ac:dyDescent="0.2">
      <c r="A1515" s="18" t="str">
        <f t="shared" si="92"/>
        <v>Catalogo principalOPEN VALUE - CSP GOBIERNODG7GMGF0D8H3-0002</v>
      </c>
      <c r="B1515" s="18" t="str">
        <f t="shared" si="93"/>
        <v>DG7GMGF0D8H3-0002OPEN VALUE - CSP GOBIERNO</v>
      </c>
      <c r="C1515" s="18"/>
      <c r="D1515" t="s">
        <v>122</v>
      </c>
      <c r="E1515" t="s">
        <v>2030</v>
      </c>
      <c r="F1515" t="s">
        <v>2769</v>
      </c>
      <c r="G1515" s="18" t="str">
        <f t="shared" si="94"/>
        <v>Catalogo principal</v>
      </c>
      <c r="H1515" s="43" t="s">
        <v>121</v>
      </c>
      <c r="I1515" s="37" t="s">
        <v>67</v>
      </c>
      <c r="J1515" t="s">
        <v>2133</v>
      </c>
      <c r="K1515" t="s">
        <v>40</v>
      </c>
      <c r="L1515" s="70" t="s">
        <v>21</v>
      </c>
      <c r="M1515" s="70" t="s">
        <v>4257</v>
      </c>
      <c r="N1515" s="37" t="s">
        <v>67</v>
      </c>
      <c r="O1515" s="37" t="s">
        <v>67</v>
      </c>
      <c r="P1515" s="37" t="s">
        <v>3756</v>
      </c>
      <c r="Q1515" s="75" t="s">
        <v>2030</v>
      </c>
      <c r="R1515" t="s">
        <v>207</v>
      </c>
      <c r="S1515" s="38">
        <v>56</v>
      </c>
      <c r="T1515">
        <v>1</v>
      </c>
      <c r="U1515">
        <v>0</v>
      </c>
      <c r="V1515" s="43">
        <f>SUMIF(ResumenCotizacion!$C:$C,E1515,ResumenCotizacion!$P:$P)</f>
        <v>0</v>
      </c>
      <c r="W1515" s="68">
        <f>IF(H1515="USD",S1515*SolCotizacion!$J$18,S1515)</f>
        <v>219715.44</v>
      </c>
      <c r="X1515" s="3">
        <f>ROUND(W1515/(1-VLOOKUP("Total porcentaje:",ResumenCotizacion!$F:$H,3,0)),2)</f>
        <v>238821.13</v>
      </c>
      <c r="Y1515" s="3">
        <f t="shared" si="95"/>
        <v>0</v>
      </c>
    </row>
    <row r="1516" spans="1:25" ht="14.25" x14ac:dyDescent="0.2">
      <c r="A1516" s="18" t="str">
        <f t="shared" si="92"/>
        <v>Catalogo principalOPEN VALUE - CSP GOBIERNODG7GMGF0D609-0002</v>
      </c>
      <c r="B1516" s="18" t="str">
        <f t="shared" si="93"/>
        <v>DG7GMGF0D609-0002OPEN VALUE - CSP GOBIERNO</v>
      </c>
      <c r="C1516" s="18"/>
      <c r="D1516" t="s">
        <v>122</v>
      </c>
      <c r="E1516" t="s">
        <v>2031</v>
      </c>
      <c r="F1516" t="s">
        <v>2769</v>
      </c>
      <c r="G1516" s="18" t="str">
        <f t="shared" si="94"/>
        <v>Catalogo principal</v>
      </c>
      <c r="H1516" s="43" t="s">
        <v>121</v>
      </c>
      <c r="I1516" s="37" t="s">
        <v>67</v>
      </c>
      <c r="J1516" t="s">
        <v>2134</v>
      </c>
      <c r="K1516" t="s">
        <v>40</v>
      </c>
      <c r="L1516" s="70" t="s">
        <v>21</v>
      </c>
      <c r="M1516" s="70" t="s">
        <v>4257</v>
      </c>
      <c r="N1516" s="37" t="s">
        <v>67</v>
      </c>
      <c r="O1516" s="37" t="s">
        <v>67</v>
      </c>
      <c r="P1516" s="37" t="s">
        <v>3756</v>
      </c>
      <c r="Q1516" s="75" t="s">
        <v>2031</v>
      </c>
      <c r="R1516" t="s">
        <v>207</v>
      </c>
      <c r="S1516" s="38">
        <v>16740</v>
      </c>
      <c r="T1516">
        <v>1</v>
      </c>
      <c r="U1516">
        <v>0</v>
      </c>
      <c r="V1516" s="43">
        <f>SUMIF(ResumenCotizacion!$C:$C,E1516,ResumenCotizacion!$P:$P)</f>
        <v>0</v>
      </c>
      <c r="W1516" s="68">
        <f>IF(H1516="USD",S1516*SolCotizacion!$J$18,S1516)</f>
        <v>65679222.599999994</v>
      </c>
      <c r="X1516" s="3">
        <f>ROUND(W1516/(1-VLOOKUP("Total porcentaje:",ResumenCotizacion!$F:$H,3,0)),2)</f>
        <v>71390459.349999994</v>
      </c>
      <c r="Y1516" s="3">
        <f t="shared" si="95"/>
        <v>0</v>
      </c>
    </row>
    <row r="1517" spans="1:25" ht="14.25" x14ac:dyDescent="0.2">
      <c r="A1517" s="18" t="str">
        <f t="shared" si="92"/>
        <v>Catalogo principalOPEN VALUE - CSP GOBIERNODG7GMGF0D7HX-0006</v>
      </c>
      <c r="B1517" s="18" t="str">
        <f t="shared" si="93"/>
        <v>DG7GMGF0D7HX-0006OPEN VALUE - CSP GOBIERNO</v>
      </c>
      <c r="C1517" s="18"/>
      <c r="D1517" t="s">
        <v>122</v>
      </c>
      <c r="E1517" t="s">
        <v>2032</v>
      </c>
      <c r="F1517" t="s">
        <v>2769</v>
      </c>
      <c r="G1517" s="18" t="str">
        <f t="shared" si="94"/>
        <v>Catalogo principal</v>
      </c>
      <c r="H1517" s="43" t="s">
        <v>121</v>
      </c>
      <c r="I1517" s="37" t="s">
        <v>67</v>
      </c>
      <c r="J1517" t="s">
        <v>2135</v>
      </c>
      <c r="K1517" t="s">
        <v>40</v>
      </c>
      <c r="L1517" s="70" t="s">
        <v>21</v>
      </c>
      <c r="M1517" s="70" t="s">
        <v>4257</v>
      </c>
      <c r="N1517" s="37" t="s">
        <v>67</v>
      </c>
      <c r="O1517" s="37" t="s">
        <v>67</v>
      </c>
      <c r="P1517" s="37" t="s">
        <v>3756</v>
      </c>
      <c r="Q1517" s="75" t="s">
        <v>2032</v>
      </c>
      <c r="R1517" t="s">
        <v>207</v>
      </c>
      <c r="S1517" s="38">
        <v>166</v>
      </c>
      <c r="T1517">
        <v>1</v>
      </c>
      <c r="U1517">
        <v>0</v>
      </c>
      <c r="V1517" s="43">
        <f>SUMIF(ResumenCotizacion!$C:$C,E1517,ResumenCotizacion!$P:$P)</f>
        <v>0</v>
      </c>
      <c r="W1517" s="68">
        <f>IF(H1517="USD",S1517*SolCotizacion!$J$18,S1517)</f>
        <v>651299.34</v>
      </c>
      <c r="X1517" s="3">
        <f>ROUND(W1517/(1-VLOOKUP("Total porcentaje:",ResumenCotizacion!$F:$H,3,0)),2)</f>
        <v>707934.07</v>
      </c>
      <c r="Y1517" s="3">
        <f t="shared" si="95"/>
        <v>0</v>
      </c>
    </row>
    <row r="1518" spans="1:25" ht="14.25" x14ac:dyDescent="0.2">
      <c r="A1518" s="18" t="str">
        <f t="shared" si="92"/>
        <v>Catalogo principalOPEN VALUE - CSP GOBIERNODG7GMGF0D7HX-0009</v>
      </c>
      <c r="B1518" s="18" t="str">
        <f t="shared" si="93"/>
        <v>DG7GMGF0D7HX-0009OPEN VALUE - CSP GOBIERNO</v>
      </c>
      <c r="C1518" s="18"/>
      <c r="D1518" t="s">
        <v>122</v>
      </c>
      <c r="E1518" t="s">
        <v>2033</v>
      </c>
      <c r="F1518" t="s">
        <v>2769</v>
      </c>
      <c r="G1518" s="18" t="str">
        <f t="shared" si="94"/>
        <v>Catalogo principal</v>
      </c>
      <c r="H1518" s="43" t="s">
        <v>121</v>
      </c>
      <c r="I1518" s="37" t="s">
        <v>67</v>
      </c>
      <c r="J1518" t="s">
        <v>2136</v>
      </c>
      <c r="K1518" t="s">
        <v>40</v>
      </c>
      <c r="L1518" s="70" t="s">
        <v>21</v>
      </c>
      <c r="M1518" s="70" t="s">
        <v>4257</v>
      </c>
      <c r="N1518" s="37" t="s">
        <v>67</v>
      </c>
      <c r="O1518" s="37" t="s">
        <v>67</v>
      </c>
      <c r="P1518" s="37" t="s">
        <v>3756</v>
      </c>
      <c r="Q1518" s="75" t="s">
        <v>2033</v>
      </c>
      <c r="R1518" t="s">
        <v>207</v>
      </c>
      <c r="S1518" s="38">
        <v>166</v>
      </c>
      <c r="T1518">
        <v>1</v>
      </c>
      <c r="U1518">
        <v>0</v>
      </c>
      <c r="V1518" s="43">
        <f>SUMIF(ResumenCotizacion!$C:$C,E1518,ResumenCotizacion!$P:$P)</f>
        <v>0</v>
      </c>
      <c r="W1518" s="68">
        <f>IF(H1518="USD",S1518*SolCotizacion!$J$18,S1518)</f>
        <v>651299.34</v>
      </c>
      <c r="X1518" s="3">
        <f>ROUND(W1518/(1-VLOOKUP("Total porcentaje:",ResumenCotizacion!$F:$H,3,0)),2)</f>
        <v>707934.07</v>
      </c>
      <c r="Y1518" s="3">
        <f t="shared" si="95"/>
        <v>0</v>
      </c>
    </row>
    <row r="1519" spans="1:25" ht="14.25" x14ac:dyDescent="0.2">
      <c r="A1519" s="18" t="str">
        <f t="shared" si="92"/>
        <v>Catalogo principalOPEN VALUE - CSP GOBIERNODG7GMGF0D5SL-0002</v>
      </c>
      <c r="B1519" s="18" t="str">
        <f t="shared" si="93"/>
        <v>DG7GMGF0D5SL-0002OPEN VALUE - CSP GOBIERNO</v>
      </c>
      <c r="C1519" s="18"/>
      <c r="D1519" t="s">
        <v>122</v>
      </c>
      <c r="E1519" t="s">
        <v>2770</v>
      </c>
      <c r="F1519" t="s">
        <v>2769</v>
      </c>
      <c r="G1519" s="18" t="str">
        <f t="shared" si="94"/>
        <v>Catalogo principal</v>
      </c>
      <c r="H1519" s="43" t="s">
        <v>121</v>
      </c>
      <c r="I1519" s="37" t="s">
        <v>67</v>
      </c>
      <c r="J1519" t="s">
        <v>2137</v>
      </c>
      <c r="K1519" t="s">
        <v>40</v>
      </c>
      <c r="L1519" s="70" t="s">
        <v>21</v>
      </c>
      <c r="M1519" s="70" t="s">
        <v>4257</v>
      </c>
      <c r="N1519" s="37" t="s">
        <v>67</v>
      </c>
      <c r="O1519" s="37" t="s">
        <v>67</v>
      </c>
      <c r="P1519" s="37" t="s">
        <v>3756</v>
      </c>
      <c r="Q1519" s="75" t="s">
        <v>2770</v>
      </c>
      <c r="R1519" t="s">
        <v>207</v>
      </c>
      <c r="S1519" s="38">
        <v>66</v>
      </c>
      <c r="T1519">
        <v>1</v>
      </c>
      <c r="U1519">
        <v>0</v>
      </c>
      <c r="V1519" s="43">
        <f>SUMIF(ResumenCotizacion!$C:$C,E1519,ResumenCotizacion!$P:$P)</f>
        <v>0</v>
      </c>
      <c r="W1519" s="68">
        <f>IF(H1519="USD",S1519*SolCotizacion!$J$18,S1519)</f>
        <v>258950.34</v>
      </c>
      <c r="X1519" s="3">
        <f>ROUND(W1519/(1-VLOOKUP("Total porcentaje:",ResumenCotizacion!$F:$H,3,0)),2)</f>
        <v>281467.76</v>
      </c>
      <c r="Y1519" s="3">
        <f t="shared" si="95"/>
        <v>0</v>
      </c>
    </row>
    <row r="1520" spans="1:25" ht="14.25" x14ac:dyDescent="0.2">
      <c r="A1520" s="18" t="str">
        <f t="shared" si="92"/>
        <v>Catalogo principalOPEN VALUE - CSP GOBIERNODG7GMGF0D5SL-0007</v>
      </c>
      <c r="B1520" s="18" t="str">
        <f t="shared" si="93"/>
        <v>DG7GMGF0D5SL-0007OPEN VALUE - CSP GOBIERNO</v>
      </c>
      <c r="C1520" s="18"/>
      <c r="D1520" t="s">
        <v>122</v>
      </c>
      <c r="E1520" t="s">
        <v>2771</v>
      </c>
      <c r="F1520" t="s">
        <v>2769</v>
      </c>
      <c r="G1520" s="18" t="str">
        <f t="shared" si="94"/>
        <v>Catalogo principal</v>
      </c>
      <c r="H1520" s="43" t="s">
        <v>121</v>
      </c>
      <c r="I1520" s="37" t="s">
        <v>67</v>
      </c>
      <c r="J1520" t="s">
        <v>2138</v>
      </c>
      <c r="K1520" t="s">
        <v>40</v>
      </c>
      <c r="L1520" s="70" t="s">
        <v>21</v>
      </c>
      <c r="M1520" s="70" t="s">
        <v>4257</v>
      </c>
      <c r="N1520" s="37" t="s">
        <v>67</v>
      </c>
      <c r="O1520" s="37" t="s">
        <v>67</v>
      </c>
      <c r="P1520" s="37" t="s">
        <v>3756</v>
      </c>
      <c r="Q1520" s="75" t="s">
        <v>2771</v>
      </c>
      <c r="R1520" t="s">
        <v>207</v>
      </c>
      <c r="S1520" s="38">
        <v>51</v>
      </c>
      <c r="T1520">
        <v>1</v>
      </c>
      <c r="U1520">
        <v>0</v>
      </c>
      <c r="V1520" s="43">
        <f>SUMIF(ResumenCotizacion!$C:$C,E1520,ResumenCotizacion!$P:$P)</f>
        <v>0</v>
      </c>
      <c r="W1520" s="68">
        <f>IF(H1520="USD",S1520*SolCotizacion!$J$18,S1520)</f>
        <v>200097.99</v>
      </c>
      <c r="X1520" s="3">
        <f>ROUND(W1520/(1-VLOOKUP("Total porcentaje:",ResumenCotizacion!$F:$H,3,0)),2)</f>
        <v>217497.82</v>
      </c>
      <c r="Y1520" s="3">
        <f t="shared" si="95"/>
        <v>0</v>
      </c>
    </row>
    <row r="1521" spans="1:25" ht="14.25" x14ac:dyDescent="0.2">
      <c r="A1521" s="18" t="str">
        <f t="shared" si="92"/>
        <v>Catalogo principalOPEN VALUE - CSP GOBIERNODG7GMGF0D515-0001</v>
      </c>
      <c r="B1521" s="18" t="str">
        <f t="shared" si="93"/>
        <v>DG7GMGF0D515-0001OPEN VALUE - CSP GOBIERNO</v>
      </c>
      <c r="C1521" s="18"/>
      <c r="D1521" t="s">
        <v>122</v>
      </c>
      <c r="E1521" t="s">
        <v>2034</v>
      </c>
      <c r="F1521" t="s">
        <v>2769</v>
      </c>
      <c r="G1521" s="18" t="str">
        <f t="shared" si="94"/>
        <v>Catalogo principal</v>
      </c>
      <c r="H1521" s="43" t="s">
        <v>121</v>
      </c>
      <c r="I1521" s="37" t="s">
        <v>67</v>
      </c>
      <c r="J1521" t="s">
        <v>2139</v>
      </c>
      <c r="K1521" t="s">
        <v>40</v>
      </c>
      <c r="L1521" s="70" t="s">
        <v>21</v>
      </c>
      <c r="M1521" s="70" t="s">
        <v>4257</v>
      </c>
      <c r="N1521" s="37" t="s">
        <v>67</v>
      </c>
      <c r="O1521" s="37" t="s">
        <v>67</v>
      </c>
      <c r="P1521" s="37" t="s">
        <v>3756</v>
      </c>
      <c r="Q1521" s="75" t="s">
        <v>2034</v>
      </c>
      <c r="R1521" t="s">
        <v>207</v>
      </c>
      <c r="S1521" s="38">
        <v>2554</v>
      </c>
      <c r="T1521">
        <v>1</v>
      </c>
      <c r="U1521">
        <v>0</v>
      </c>
      <c r="V1521" s="43">
        <f>SUMIF(ResumenCotizacion!$C:$C,E1521,ResumenCotizacion!$P:$P)</f>
        <v>0</v>
      </c>
      <c r="W1521" s="68">
        <f>IF(H1521="USD",S1521*SolCotizacion!$J$18,S1521)</f>
        <v>10020593.459999999</v>
      </c>
      <c r="X1521" s="3">
        <f>ROUND(W1521/(1-VLOOKUP("Total porcentaje:",ResumenCotizacion!$F:$H,3,0)),2)</f>
        <v>10891949.41</v>
      </c>
      <c r="Y1521" s="3">
        <f t="shared" si="95"/>
        <v>0</v>
      </c>
    </row>
    <row r="1522" spans="1:25" ht="14.25" x14ac:dyDescent="0.2">
      <c r="A1522" s="18" t="str">
        <f t="shared" si="92"/>
        <v>Catalogo principalOPEN VALUE - CSP GOBIERNODG7GMGF0D513-0001</v>
      </c>
      <c r="B1522" s="18" t="str">
        <f t="shared" si="93"/>
        <v>DG7GMGF0D513-0001OPEN VALUE - CSP GOBIERNO</v>
      </c>
      <c r="C1522" s="18"/>
      <c r="D1522" t="s">
        <v>122</v>
      </c>
      <c r="E1522" t="s">
        <v>2035</v>
      </c>
      <c r="F1522" t="s">
        <v>2769</v>
      </c>
      <c r="G1522" s="18" t="str">
        <f t="shared" si="94"/>
        <v>Catalogo principal</v>
      </c>
      <c r="H1522" s="43" t="s">
        <v>121</v>
      </c>
      <c r="I1522" s="37" t="s">
        <v>67</v>
      </c>
      <c r="J1522" t="s">
        <v>2140</v>
      </c>
      <c r="K1522" t="s">
        <v>40</v>
      </c>
      <c r="L1522" s="70" t="s">
        <v>21</v>
      </c>
      <c r="M1522" s="70" t="s">
        <v>4257</v>
      </c>
      <c r="N1522" s="37" t="s">
        <v>67</v>
      </c>
      <c r="O1522" s="37" t="s">
        <v>67</v>
      </c>
      <c r="P1522" s="37" t="s">
        <v>3756</v>
      </c>
      <c r="Q1522" s="75" t="s">
        <v>2035</v>
      </c>
      <c r="R1522" t="s">
        <v>207</v>
      </c>
      <c r="S1522" s="38">
        <v>23056</v>
      </c>
      <c r="T1522">
        <v>1</v>
      </c>
      <c r="U1522">
        <v>0</v>
      </c>
      <c r="V1522" s="43">
        <f>SUMIF(ResumenCotizacion!$C:$C,E1522,ResumenCotizacion!$P:$P)</f>
        <v>0</v>
      </c>
      <c r="W1522" s="68">
        <f>IF(H1522="USD",S1522*SolCotizacion!$J$18,S1522)</f>
        <v>90459985.439999998</v>
      </c>
      <c r="X1522" s="3">
        <f>ROUND(W1522/(1-VLOOKUP("Total porcentaje:",ResumenCotizacion!$F:$H,3,0)),2)</f>
        <v>98326071.129999995</v>
      </c>
      <c r="Y1522" s="3">
        <f t="shared" si="95"/>
        <v>0</v>
      </c>
    </row>
    <row r="1523" spans="1:25" ht="14.25" x14ac:dyDescent="0.2">
      <c r="A1523" s="18" t="str">
        <f t="shared" si="92"/>
        <v>Catalogo principalOPEN VALUE - CSP GOBIERNODG7GMGF0D5VX-0006</v>
      </c>
      <c r="B1523" s="18" t="str">
        <f t="shared" si="93"/>
        <v>DG7GMGF0D5VX-0006OPEN VALUE - CSP GOBIERNO</v>
      </c>
      <c r="C1523" s="18"/>
      <c r="D1523" t="s">
        <v>122</v>
      </c>
      <c r="E1523" t="s">
        <v>2036</v>
      </c>
      <c r="F1523" t="s">
        <v>2769</v>
      </c>
      <c r="G1523" s="18" t="str">
        <f t="shared" si="94"/>
        <v>Catalogo principal</v>
      </c>
      <c r="H1523" s="43" t="s">
        <v>121</v>
      </c>
      <c r="I1523" s="37" t="s">
        <v>67</v>
      </c>
      <c r="J1523" t="s">
        <v>2141</v>
      </c>
      <c r="K1523" t="s">
        <v>40</v>
      </c>
      <c r="L1523" s="70" t="s">
        <v>21</v>
      </c>
      <c r="M1523" s="70" t="s">
        <v>4257</v>
      </c>
      <c r="N1523" s="37" t="s">
        <v>67</v>
      </c>
      <c r="O1523" s="37" t="s">
        <v>67</v>
      </c>
      <c r="P1523" s="37" t="s">
        <v>3756</v>
      </c>
      <c r="Q1523" s="75" t="s">
        <v>2036</v>
      </c>
      <c r="R1523" t="s">
        <v>207</v>
      </c>
      <c r="S1523" s="38">
        <v>41</v>
      </c>
      <c r="T1523">
        <v>1</v>
      </c>
      <c r="U1523">
        <v>0</v>
      </c>
      <c r="V1523" s="43">
        <f>SUMIF(ResumenCotizacion!$C:$C,E1523,ResumenCotizacion!$P:$P)</f>
        <v>0</v>
      </c>
      <c r="W1523" s="68">
        <f>IF(H1523="USD",S1523*SolCotizacion!$J$18,S1523)</f>
        <v>160863.09</v>
      </c>
      <c r="X1523" s="3">
        <f>ROUND(W1523/(1-VLOOKUP("Total porcentaje:",ResumenCotizacion!$F:$H,3,0)),2)</f>
        <v>174851.18</v>
      </c>
      <c r="Y1523" s="3">
        <f t="shared" si="95"/>
        <v>0</v>
      </c>
    </row>
    <row r="1524" spans="1:25" ht="14.25" x14ac:dyDescent="0.2">
      <c r="A1524" s="18" t="str">
        <f t="shared" si="92"/>
        <v>Catalogo principalOPEN VALUE - CSP GOBIERNODG7GMGF0D5VX-0007</v>
      </c>
      <c r="B1524" s="18" t="str">
        <f t="shared" si="93"/>
        <v>DG7GMGF0D5VX-0007OPEN VALUE - CSP GOBIERNO</v>
      </c>
      <c r="C1524" s="18"/>
      <c r="D1524" t="s">
        <v>122</v>
      </c>
      <c r="E1524" t="s">
        <v>2037</v>
      </c>
      <c r="F1524" t="s">
        <v>2769</v>
      </c>
      <c r="G1524" s="18" t="str">
        <f t="shared" si="94"/>
        <v>Catalogo principal</v>
      </c>
      <c r="H1524" s="43" t="s">
        <v>121</v>
      </c>
      <c r="I1524" s="37" t="s">
        <v>67</v>
      </c>
      <c r="J1524" t="s">
        <v>2142</v>
      </c>
      <c r="K1524" t="s">
        <v>40</v>
      </c>
      <c r="L1524" s="70" t="s">
        <v>21</v>
      </c>
      <c r="M1524" s="70" t="s">
        <v>4257</v>
      </c>
      <c r="N1524" s="37" t="s">
        <v>67</v>
      </c>
      <c r="O1524" s="37" t="s">
        <v>67</v>
      </c>
      <c r="P1524" s="37" t="s">
        <v>3756</v>
      </c>
      <c r="Q1524" s="75" t="s">
        <v>2037</v>
      </c>
      <c r="R1524" t="s">
        <v>207</v>
      </c>
      <c r="S1524" s="38">
        <v>52</v>
      </c>
      <c r="T1524">
        <v>1</v>
      </c>
      <c r="U1524">
        <v>0</v>
      </c>
      <c r="V1524" s="43">
        <f>SUMIF(ResumenCotizacion!$C:$C,E1524,ResumenCotizacion!$P:$P)</f>
        <v>0</v>
      </c>
      <c r="W1524" s="68">
        <f>IF(H1524="USD",S1524*SolCotizacion!$J$18,S1524)</f>
        <v>204021.47999999998</v>
      </c>
      <c r="X1524" s="3">
        <f>ROUND(W1524/(1-VLOOKUP("Total porcentaje:",ResumenCotizacion!$F:$H,3,0)),2)</f>
        <v>221762.48</v>
      </c>
      <c r="Y1524" s="3">
        <f t="shared" si="95"/>
        <v>0</v>
      </c>
    </row>
    <row r="1525" spans="1:25" ht="14.25" x14ac:dyDescent="0.2">
      <c r="A1525" s="18" t="str">
        <f t="shared" si="92"/>
        <v>Catalogo principalOPEN VALUE - CSP GOBIERNODG7GMGF0D65N-0003</v>
      </c>
      <c r="B1525" s="18" t="str">
        <f t="shared" si="93"/>
        <v>DG7GMGF0D65N-0003OPEN VALUE - CSP GOBIERNO</v>
      </c>
      <c r="C1525" s="18"/>
      <c r="D1525" t="s">
        <v>122</v>
      </c>
      <c r="E1525" t="s">
        <v>2038</v>
      </c>
      <c r="F1525" t="s">
        <v>2769</v>
      </c>
      <c r="G1525" s="18" t="str">
        <f t="shared" si="94"/>
        <v>Catalogo principal</v>
      </c>
      <c r="H1525" s="43" t="s">
        <v>121</v>
      </c>
      <c r="I1525" s="37" t="s">
        <v>67</v>
      </c>
      <c r="J1525" t="s">
        <v>2143</v>
      </c>
      <c r="K1525" t="s">
        <v>40</v>
      </c>
      <c r="L1525" s="70" t="s">
        <v>21</v>
      </c>
      <c r="M1525" s="70" t="s">
        <v>4257</v>
      </c>
      <c r="N1525" s="37" t="s">
        <v>67</v>
      </c>
      <c r="O1525" s="37" t="s">
        <v>67</v>
      </c>
      <c r="P1525" s="37" t="s">
        <v>3756</v>
      </c>
      <c r="Q1525" s="75" t="s">
        <v>2038</v>
      </c>
      <c r="R1525" t="s">
        <v>207</v>
      </c>
      <c r="S1525" s="38">
        <v>885</v>
      </c>
      <c r="T1525">
        <v>1</v>
      </c>
      <c r="U1525">
        <v>0</v>
      </c>
      <c r="V1525" s="43">
        <f>SUMIF(ResumenCotizacion!$C:$C,E1525,ResumenCotizacion!$P:$P)</f>
        <v>0</v>
      </c>
      <c r="W1525" s="68">
        <f>IF(H1525="USD",S1525*SolCotizacion!$J$18,S1525)</f>
        <v>3472288.65</v>
      </c>
      <c r="X1525" s="3">
        <f>ROUND(W1525/(1-VLOOKUP("Total porcentaje:",ResumenCotizacion!$F:$H,3,0)),2)</f>
        <v>3774226.79</v>
      </c>
      <c r="Y1525" s="3">
        <f t="shared" si="95"/>
        <v>0</v>
      </c>
    </row>
    <row r="1526" spans="1:25" ht="14.25" x14ac:dyDescent="0.2">
      <c r="A1526" s="18" t="str">
        <f t="shared" si="92"/>
        <v>Catalogo principalOPEN VALUE - CSP GOBIERNODG7GMGF0D5RK-0005</v>
      </c>
      <c r="B1526" s="18" t="str">
        <f t="shared" si="93"/>
        <v>DG7GMGF0D5RK-0005OPEN VALUE - CSP GOBIERNO</v>
      </c>
      <c r="C1526" s="18"/>
      <c r="D1526" t="s">
        <v>122</v>
      </c>
      <c r="E1526" t="s">
        <v>2039</v>
      </c>
      <c r="F1526" t="s">
        <v>2769</v>
      </c>
      <c r="G1526" s="18" t="str">
        <f t="shared" si="94"/>
        <v>Catalogo principal</v>
      </c>
      <c r="H1526" s="43" t="s">
        <v>121</v>
      </c>
      <c r="I1526" s="37" t="s">
        <v>67</v>
      </c>
      <c r="J1526" t="s">
        <v>2144</v>
      </c>
      <c r="K1526" t="s">
        <v>40</v>
      </c>
      <c r="L1526" s="70" t="s">
        <v>21</v>
      </c>
      <c r="M1526" s="70" t="s">
        <v>4257</v>
      </c>
      <c r="N1526" s="37" t="s">
        <v>67</v>
      </c>
      <c r="O1526" s="37" t="s">
        <v>67</v>
      </c>
      <c r="P1526" s="37" t="s">
        <v>3756</v>
      </c>
      <c r="Q1526" s="75" t="s">
        <v>2039</v>
      </c>
      <c r="R1526" t="s">
        <v>207</v>
      </c>
      <c r="S1526" s="38">
        <v>1229</v>
      </c>
      <c r="T1526">
        <v>1</v>
      </c>
      <c r="U1526">
        <v>0</v>
      </c>
      <c r="V1526" s="43">
        <f>SUMIF(ResumenCotizacion!$C:$C,E1526,ResumenCotizacion!$P:$P)</f>
        <v>0</v>
      </c>
      <c r="W1526" s="68">
        <f>IF(H1526="USD",S1526*SolCotizacion!$J$18,S1526)</f>
        <v>4821969.21</v>
      </c>
      <c r="X1526" s="3">
        <f>ROUND(W1526/(1-VLOOKUP("Total porcentaje:",ResumenCotizacion!$F:$H,3,0)),2)</f>
        <v>5241270.88</v>
      </c>
      <c r="Y1526" s="3">
        <f t="shared" si="95"/>
        <v>0</v>
      </c>
    </row>
    <row r="1527" spans="1:25" ht="14.25" x14ac:dyDescent="0.2">
      <c r="A1527" s="18" t="str">
        <f t="shared" si="92"/>
        <v>Catalogo principalOPEN VALUE - CSP GOBIERNODG7GMGF0D5RK-0004</v>
      </c>
      <c r="B1527" s="18" t="str">
        <f t="shared" si="93"/>
        <v>DG7GMGF0D5RK-0004OPEN VALUE - CSP GOBIERNO</v>
      </c>
      <c r="C1527" s="18"/>
      <c r="D1527" t="s">
        <v>122</v>
      </c>
      <c r="E1527" t="s">
        <v>2040</v>
      </c>
      <c r="F1527" t="s">
        <v>2769</v>
      </c>
      <c r="G1527" s="18" t="str">
        <f t="shared" si="94"/>
        <v>Catalogo principal</v>
      </c>
      <c r="H1527" s="43" t="s">
        <v>121</v>
      </c>
      <c r="I1527" s="37" t="s">
        <v>67</v>
      </c>
      <c r="J1527" t="s">
        <v>2145</v>
      </c>
      <c r="K1527" t="s">
        <v>40</v>
      </c>
      <c r="L1527" s="70" t="s">
        <v>21</v>
      </c>
      <c r="M1527" s="70" t="s">
        <v>4257</v>
      </c>
      <c r="N1527" s="37" t="s">
        <v>67</v>
      </c>
      <c r="O1527" s="37" t="s">
        <v>67</v>
      </c>
      <c r="P1527" s="37" t="s">
        <v>3756</v>
      </c>
      <c r="Q1527" s="75" t="s">
        <v>2040</v>
      </c>
      <c r="R1527" t="s">
        <v>207</v>
      </c>
      <c r="S1527" s="38">
        <v>154</v>
      </c>
      <c r="T1527">
        <v>1</v>
      </c>
      <c r="U1527">
        <v>0</v>
      </c>
      <c r="V1527" s="43">
        <f>SUMIF(ResumenCotizacion!$C:$C,E1527,ResumenCotizacion!$P:$P)</f>
        <v>0</v>
      </c>
      <c r="W1527" s="68">
        <f>IF(H1527="USD",S1527*SolCotizacion!$J$18,S1527)</f>
        <v>604217.46</v>
      </c>
      <c r="X1527" s="3">
        <f>ROUND(W1527/(1-VLOOKUP("Total porcentaje:",ResumenCotizacion!$F:$H,3,0)),2)</f>
        <v>656758.11</v>
      </c>
      <c r="Y1527" s="3">
        <f t="shared" si="95"/>
        <v>0</v>
      </c>
    </row>
    <row r="1528" spans="1:25" ht="14.25" x14ac:dyDescent="0.2">
      <c r="A1528" s="18" t="str">
        <f t="shared" si="92"/>
        <v>Catalogo principalCSP ACADEMICODG7GMGF0FKZW-0002EDU</v>
      </c>
      <c r="B1528" s="18" t="str">
        <f t="shared" si="93"/>
        <v>DG7GMGF0FKZW-0002EDUCSP ACADEMICO</v>
      </c>
      <c r="C1528" s="18"/>
      <c r="D1528" t="s">
        <v>122</v>
      </c>
      <c r="E1528" t="s">
        <v>2041</v>
      </c>
      <c r="F1528" t="s">
        <v>1976</v>
      </c>
      <c r="G1528" s="18" t="str">
        <f t="shared" si="94"/>
        <v>Catalogo principal</v>
      </c>
      <c r="H1528" s="43" t="s">
        <v>121</v>
      </c>
      <c r="I1528" s="37" t="s">
        <v>67</v>
      </c>
      <c r="J1528" t="s">
        <v>2146</v>
      </c>
      <c r="K1528" t="s">
        <v>40</v>
      </c>
      <c r="L1528" s="70" t="s">
        <v>21</v>
      </c>
      <c r="M1528" s="70" t="s">
        <v>28</v>
      </c>
      <c r="N1528" s="37" t="s">
        <v>67</v>
      </c>
      <c r="O1528" s="37" t="s">
        <v>67</v>
      </c>
      <c r="P1528" s="37" t="s">
        <v>1976</v>
      </c>
      <c r="Q1528" s="75" t="s">
        <v>2041</v>
      </c>
      <c r="R1528" t="s">
        <v>207</v>
      </c>
      <c r="S1528" s="38">
        <v>60</v>
      </c>
      <c r="T1528">
        <v>1</v>
      </c>
      <c r="U1528">
        <v>0</v>
      </c>
      <c r="V1528" s="43">
        <f>SUMIF(ResumenCotizacion!$C:$C,E1528,ResumenCotizacion!$P:$P)</f>
        <v>0</v>
      </c>
      <c r="W1528" s="68">
        <f>IF(H1528="USD",S1528*SolCotizacion!$J$18,S1528)</f>
        <v>235409.4</v>
      </c>
      <c r="X1528" s="3">
        <f>ROUND(W1528/(1-VLOOKUP("Total porcentaje:",ResumenCotizacion!$F:$H,3,0)),2)</f>
        <v>255879.78</v>
      </c>
      <c r="Y1528" s="3">
        <f t="shared" si="95"/>
        <v>0</v>
      </c>
    </row>
    <row r="1529" spans="1:25" ht="14.25" x14ac:dyDescent="0.2">
      <c r="A1529" s="18" t="str">
        <f t="shared" si="92"/>
        <v>Catalogo principalCSP ACADEMICODG7GMGF0FKZW-0003EDU</v>
      </c>
      <c r="B1529" s="18" t="str">
        <f t="shared" si="93"/>
        <v>DG7GMGF0FKZW-0003EDUCSP ACADEMICO</v>
      </c>
      <c r="C1529" s="18"/>
      <c r="D1529" t="s">
        <v>122</v>
      </c>
      <c r="E1529" t="s">
        <v>2042</v>
      </c>
      <c r="F1529" t="s">
        <v>1976</v>
      </c>
      <c r="G1529" s="18" t="str">
        <f t="shared" si="94"/>
        <v>Catalogo principal</v>
      </c>
      <c r="H1529" s="43" t="s">
        <v>121</v>
      </c>
      <c r="I1529" s="37" t="s">
        <v>67</v>
      </c>
      <c r="J1529" t="s">
        <v>2147</v>
      </c>
      <c r="K1529" t="s">
        <v>40</v>
      </c>
      <c r="L1529" s="70" t="s">
        <v>21</v>
      </c>
      <c r="M1529" s="70" t="s">
        <v>28</v>
      </c>
      <c r="N1529" s="37" t="s">
        <v>67</v>
      </c>
      <c r="O1529" s="37" t="s">
        <v>67</v>
      </c>
      <c r="P1529" s="37" t="s">
        <v>1976</v>
      </c>
      <c r="Q1529" s="75" t="s">
        <v>2042</v>
      </c>
      <c r="R1529" t="s">
        <v>207</v>
      </c>
      <c r="S1529" s="38">
        <v>60</v>
      </c>
      <c r="T1529">
        <v>1</v>
      </c>
      <c r="U1529">
        <v>0</v>
      </c>
      <c r="V1529" s="43">
        <f>SUMIF(ResumenCotizacion!$C:$C,E1529,ResumenCotizacion!$P:$P)</f>
        <v>0</v>
      </c>
      <c r="W1529" s="68">
        <f>IF(H1529="USD",S1529*SolCotizacion!$J$18,S1529)</f>
        <v>235409.4</v>
      </c>
      <c r="X1529" s="3">
        <f>ROUND(W1529/(1-VLOOKUP("Total porcentaje:",ResumenCotizacion!$F:$H,3,0)),2)</f>
        <v>255879.78</v>
      </c>
      <c r="Y1529" s="3">
        <f t="shared" si="95"/>
        <v>0</v>
      </c>
    </row>
    <row r="1530" spans="1:25" ht="14.25" x14ac:dyDescent="0.2">
      <c r="A1530" s="18" t="str">
        <f t="shared" si="92"/>
        <v>Catalogo principalCSP ACADEMICODG7GMGF0FKZV-0001EDU</v>
      </c>
      <c r="B1530" s="18" t="str">
        <f t="shared" si="93"/>
        <v>DG7GMGF0FKZV-0001EDUCSP ACADEMICO</v>
      </c>
      <c r="C1530" s="18"/>
      <c r="D1530" t="s">
        <v>122</v>
      </c>
      <c r="E1530" t="s">
        <v>2043</v>
      </c>
      <c r="F1530" t="s">
        <v>1976</v>
      </c>
      <c r="G1530" s="18" t="str">
        <f t="shared" si="94"/>
        <v>Catalogo principal</v>
      </c>
      <c r="H1530" s="43" t="s">
        <v>121</v>
      </c>
      <c r="I1530" s="37" t="s">
        <v>67</v>
      </c>
      <c r="J1530" t="s">
        <v>2148</v>
      </c>
      <c r="K1530" t="s">
        <v>40</v>
      </c>
      <c r="L1530" s="70" t="s">
        <v>21</v>
      </c>
      <c r="M1530" s="70" t="s">
        <v>28</v>
      </c>
      <c r="N1530" s="37" t="s">
        <v>67</v>
      </c>
      <c r="O1530" s="37" t="s">
        <v>67</v>
      </c>
      <c r="P1530" s="37" t="s">
        <v>1976</v>
      </c>
      <c r="Q1530" s="75" t="s">
        <v>2043</v>
      </c>
      <c r="R1530" t="s">
        <v>207</v>
      </c>
      <c r="S1530" s="38">
        <v>3952</v>
      </c>
      <c r="T1530">
        <v>1</v>
      </c>
      <c r="U1530">
        <v>0</v>
      </c>
      <c r="V1530" s="43">
        <f>SUMIF(ResumenCotizacion!$C:$C,E1530,ResumenCotizacion!$P:$P)</f>
        <v>0</v>
      </c>
      <c r="W1530" s="68">
        <f>IF(H1530="USD",S1530*SolCotizacion!$J$18,S1530)</f>
        <v>15505632.479999999</v>
      </c>
      <c r="X1530" s="3">
        <f>ROUND(W1530/(1-VLOOKUP("Total porcentaje:",ResumenCotizacion!$F:$H,3,0)),2)</f>
        <v>16853948.350000001</v>
      </c>
      <c r="Y1530" s="3">
        <f t="shared" si="95"/>
        <v>0</v>
      </c>
    </row>
    <row r="1531" spans="1:25" ht="14.25" x14ac:dyDescent="0.2">
      <c r="A1531" s="18" t="str">
        <f t="shared" si="92"/>
        <v>Catalogo principalCSP ACADEMICODG7GMGF0FKX9-0003EDU</v>
      </c>
      <c r="B1531" s="18" t="str">
        <f t="shared" si="93"/>
        <v>DG7GMGF0FKX9-0003EDUCSP ACADEMICO</v>
      </c>
      <c r="C1531" s="18"/>
      <c r="D1531" t="s">
        <v>122</v>
      </c>
      <c r="E1531" t="s">
        <v>2044</v>
      </c>
      <c r="F1531" t="s">
        <v>1976</v>
      </c>
      <c r="G1531" s="18" t="str">
        <f t="shared" si="94"/>
        <v>Catalogo principal</v>
      </c>
      <c r="H1531" s="43" t="s">
        <v>121</v>
      </c>
      <c r="I1531" s="37" t="s">
        <v>67</v>
      </c>
      <c r="J1531" t="s">
        <v>2149</v>
      </c>
      <c r="K1531" t="s">
        <v>40</v>
      </c>
      <c r="L1531" s="70" t="s">
        <v>21</v>
      </c>
      <c r="M1531" s="70" t="s">
        <v>28</v>
      </c>
      <c r="N1531" s="37" t="s">
        <v>67</v>
      </c>
      <c r="O1531" s="37" t="s">
        <v>67</v>
      </c>
      <c r="P1531" s="37" t="s">
        <v>1976</v>
      </c>
      <c r="Q1531" s="75" t="s">
        <v>2044</v>
      </c>
      <c r="R1531" t="s">
        <v>207</v>
      </c>
      <c r="S1531" s="38">
        <v>258</v>
      </c>
      <c r="T1531">
        <v>1</v>
      </c>
      <c r="U1531">
        <v>0</v>
      </c>
      <c r="V1531" s="43">
        <f>SUMIF(ResumenCotizacion!$C:$C,E1531,ResumenCotizacion!$P:$P)</f>
        <v>0</v>
      </c>
      <c r="W1531" s="68">
        <f>IF(H1531="USD",S1531*SolCotizacion!$J$18,S1531)</f>
        <v>1012260.4199999999</v>
      </c>
      <c r="X1531" s="3">
        <f>ROUND(W1531/(1-VLOOKUP("Total porcentaje:",ResumenCotizacion!$F:$H,3,0)),2)</f>
        <v>1100283.07</v>
      </c>
      <c r="Y1531" s="3">
        <f t="shared" si="95"/>
        <v>0</v>
      </c>
    </row>
    <row r="1532" spans="1:25" ht="14.25" x14ac:dyDescent="0.2">
      <c r="A1532" s="18" t="str">
        <f t="shared" si="92"/>
        <v>Catalogo principalCSP ACADEMICODG7GMGF0FLR2-0002EDU</v>
      </c>
      <c r="B1532" s="18" t="str">
        <f t="shared" si="93"/>
        <v>DG7GMGF0FLR2-0002EDUCSP ACADEMICO</v>
      </c>
      <c r="C1532" s="18"/>
      <c r="D1532" t="s">
        <v>122</v>
      </c>
      <c r="E1532" t="s">
        <v>2045</v>
      </c>
      <c r="F1532" t="s">
        <v>1976</v>
      </c>
      <c r="G1532" s="18" t="str">
        <f t="shared" si="94"/>
        <v>Catalogo principal</v>
      </c>
      <c r="H1532" s="43" t="s">
        <v>121</v>
      </c>
      <c r="I1532" s="37" t="s">
        <v>67</v>
      </c>
      <c r="J1532" t="s">
        <v>2150</v>
      </c>
      <c r="K1532" t="s">
        <v>40</v>
      </c>
      <c r="L1532" s="70" t="s">
        <v>21</v>
      </c>
      <c r="M1532" s="70" t="s">
        <v>28</v>
      </c>
      <c r="N1532" s="37" t="s">
        <v>67</v>
      </c>
      <c r="O1532" s="37" t="s">
        <v>67</v>
      </c>
      <c r="P1532" s="37" t="s">
        <v>1976</v>
      </c>
      <c r="Q1532" s="75" t="s">
        <v>2045</v>
      </c>
      <c r="R1532" t="s">
        <v>207</v>
      </c>
      <c r="S1532" s="38">
        <v>1030</v>
      </c>
      <c r="T1532">
        <v>1</v>
      </c>
      <c r="U1532">
        <v>0</v>
      </c>
      <c r="V1532" s="43">
        <f>SUMIF(ResumenCotizacion!$C:$C,E1532,ResumenCotizacion!$P:$P)</f>
        <v>0</v>
      </c>
      <c r="W1532" s="68">
        <f>IF(H1532="USD",S1532*SolCotizacion!$J$18,S1532)</f>
        <v>4041194.6999999997</v>
      </c>
      <c r="X1532" s="3">
        <f>ROUND(W1532/(1-VLOOKUP("Total porcentaje:",ResumenCotizacion!$F:$H,3,0)),2)</f>
        <v>4392602.93</v>
      </c>
      <c r="Y1532" s="3">
        <f t="shared" si="95"/>
        <v>0</v>
      </c>
    </row>
    <row r="1533" spans="1:25" ht="14.25" x14ac:dyDescent="0.2">
      <c r="A1533" s="18" t="str">
        <f t="shared" si="92"/>
        <v>Catalogo principalCSP ACADEMICODG7GMGF0D515-0001EDU</v>
      </c>
      <c r="B1533" s="18" t="str">
        <f t="shared" si="93"/>
        <v>DG7GMGF0D515-0001EDUCSP ACADEMICO</v>
      </c>
      <c r="C1533" s="18"/>
      <c r="D1533" t="s">
        <v>122</v>
      </c>
      <c r="E1533" t="s">
        <v>2046</v>
      </c>
      <c r="F1533" t="s">
        <v>1976</v>
      </c>
      <c r="G1533" s="18" t="str">
        <f t="shared" si="94"/>
        <v>Catalogo principal</v>
      </c>
      <c r="H1533" s="43" t="s">
        <v>121</v>
      </c>
      <c r="I1533" s="37" t="s">
        <v>67</v>
      </c>
      <c r="J1533" t="s">
        <v>2151</v>
      </c>
      <c r="K1533" t="s">
        <v>40</v>
      </c>
      <c r="L1533" s="70" t="s">
        <v>21</v>
      </c>
      <c r="M1533" s="70" t="s">
        <v>4257</v>
      </c>
      <c r="N1533" s="37" t="s">
        <v>67</v>
      </c>
      <c r="O1533" s="37" t="s">
        <v>67</v>
      </c>
      <c r="P1533" s="37" t="s">
        <v>1976</v>
      </c>
      <c r="Q1533" s="75" t="s">
        <v>2046</v>
      </c>
      <c r="R1533" t="s">
        <v>207</v>
      </c>
      <c r="S1533" s="38">
        <v>638</v>
      </c>
      <c r="T1533">
        <v>1</v>
      </c>
      <c r="U1533">
        <v>0</v>
      </c>
      <c r="V1533" s="43">
        <f>SUMIF(ResumenCotizacion!$C:$C,E1533,ResumenCotizacion!$P:$P)</f>
        <v>0</v>
      </c>
      <c r="W1533" s="68">
        <f>IF(H1533="USD",S1533*SolCotizacion!$J$18,S1533)</f>
        <v>2503186.6199999996</v>
      </c>
      <c r="X1533" s="3">
        <f>ROUND(W1533/(1-VLOOKUP("Total porcentaje:",ResumenCotizacion!$F:$H,3,0)),2)</f>
        <v>2720855.02</v>
      </c>
      <c r="Y1533" s="3">
        <f t="shared" si="95"/>
        <v>0</v>
      </c>
    </row>
    <row r="1534" spans="1:25" ht="14.25" x14ac:dyDescent="0.2">
      <c r="A1534" s="18" t="str">
        <f t="shared" si="92"/>
        <v>Catalogo principalOPEN VALUE - CSP GOBIERNODG7GMGF0D65N-0002</v>
      </c>
      <c r="B1534" s="18" t="str">
        <f t="shared" si="93"/>
        <v>DG7GMGF0D65N-0002OPEN VALUE - CSP GOBIERNO</v>
      </c>
      <c r="C1534" s="18"/>
      <c r="D1534" t="s">
        <v>122</v>
      </c>
      <c r="E1534" t="s">
        <v>2047</v>
      </c>
      <c r="F1534" t="s">
        <v>2769</v>
      </c>
      <c r="G1534" s="18" t="str">
        <f t="shared" si="94"/>
        <v>Catalogo principal</v>
      </c>
      <c r="H1534" s="43" t="s">
        <v>121</v>
      </c>
      <c r="I1534" s="37" t="s">
        <v>67</v>
      </c>
      <c r="J1534" t="s">
        <v>2152</v>
      </c>
      <c r="K1534" t="s">
        <v>40</v>
      </c>
      <c r="L1534" s="70" t="s">
        <v>21</v>
      </c>
      <c r="M1534" s="70" t="s">
        <v>4257</v>
      </c>
      <c r="N1534" s="37" t="s">
        <v>67</v>
      </c>
      <c r="O1534" s="37" t="s">
        <v>67</v>
      </c>
      <c r="P1534" s="37" t="s">
        <v>3756</v>
      </c>
      <c r="Q1534" s="75" t="s">
        <v>2047</v>
      </c>
      <c r="R1534" t="s">
        <v>207</v>
      </c>
      <c r="S1534" s="38">
        <v>7079</v>
      </c>
      <c r="T1534">
        <v>1</v>
      </c>
      <c r="U1534">
        <v>0</v>
      </c>
      <c r="V1534" s="43">
        <f>SUMIF(ResumenCotizacion!$C:$C,E1534,ResumenCotizacion!$P:$P)</f>
        <v>0</v>
      </c>
      <c r="W1534" s="68">
        <f>IF(H1534="USD",S1534*SolCotizacion!$J$18,S1534)</f>
        <v>27774385.709999997</v>
      </c>
      <c r="X1534" s="3">
        <f>ROUND(W1534/(1-VLOOKUP("Total porcentaje:",ResumenCotizacion!$F:$H,3,0)),2)</f>
        <v>30189549.68</v>
      </c>
      <c r="Y1534" s="3">
        <f t="shared" si="95"/>
        <v>0</v>
      </c>
    </row>
    <row r="1535" spans="1:25" ht="14.25" x14ac:dyDescent="0.2">
      <c r="A1535" s="18" t="str">
        <f t="shared" si="92"/>
        <v>Catalogo principalCSP ACADEMICODG7GMGF0D65N-0002EDU</v>
      </c>
      <c r="B1535" s="18" t="str">
        <f t="shared" si="93"/>
        <v>DG7GMGF0D65N-0002EDUCSP ACADEMICO</v>
      </c>
      <c r="C1535" s="18"/>
      <c r="D1535" t="s">
        <v>122</v>
      </c>
      <c r="E1535" t="s">
        <v>2048</v>
      </c>
      <c r="F1535" t="s">
        <v>1976</v>
      </c>
      <c r="G1535" s="18" t="str">
        <f t="shared" si="94"/>
        <v>Catalogo principal</v>
      </c>
      <c r="H1535" s="43" t="s">
        <v>121</v>
      </c>
      <c r="I1535" s="37" t="s">
        <v>67</v>
      </c>
      <c r="J1535" t="s">
        <v>2153</v>
      </c>
      <c r="K1535" t="s">
        <v>40</v>
      </c>
      <c r="L1535" s="70" t="s">
        <v>21</v>
      </c>
      <c r="M1535" s="70" t="s">
        <v>4257</v>
      </c>
      <c r="N1535" s="37" t="s">
        <v>67</v>
      </c>
      <c r="O1535" s="37" t="s">
        <v>67</v>
      </c>
      <c r="P1535" s="37" t="s">
        <v>1976</v>
      </c>
      <c r="Q1535" s="75" t="s">
        <v>2048</v>
      </c>
      <c r="R1535" t="s">
        <v>207</v>
      </c>
      <c r="S1535" s="38">
        <v>1769</v>
      </c>
      <c r="T1535">
        <v>1</v>
      </c>
      <c r="U1535">
        <v>0</v>
      </c>
      <c r="V1535" s="43">
        <f>SUMIF(ResumenCotizacion!$C:$C,E1535,ResumenCotizacion!$P:$P)</f>
        <v>0</v>
      </c>
      <c r="W1535" s="68">
        <f>IF(H1535="USD",S1535*SolCotizacion!$J$18,S1535)</f>
        <v>6940653.8099999996</v>
      </c>
      <c r="X1535" s="3">
        <f>ROUND(W1535/(1-VLOOKUP("Total porcentaje:",ResumenCotizacion!$F:$H,3,0)),2)</f>
        <v>7544188.9199999999</v>
      </c>
      <c r="Y1535" s="3">
        <f t="shared" si="95"/>
        <v>0</v>
      </c>
    </row>
    <row r="1536" spans="1:25" ht="14.25" x14ac:dyDescent="0.2">
      <c r="A1536" s="18" t="str">
        <f t="shared" si="92"/>
        <v>Catalogo principalCSP ACADEMICODG7GMGF0D65N-0003EDU</v>
      </c>
      <c r="B1536" s="18" t="str">
        <f t="shared" si="93"/>
        <v>DG7GMGF0D65N-0003EDUCSP ACADEMICO</v>
      </c>
      <c r="C1536" s="18"/>
      <c r="D1536" t="s">
        <v>122</v>
      </c>
      <c r="E1536" t="s">
        <v>2049</v>
      </c>
      <c r="F1536" t="s">
        <v>1976</v>
      </c>
      <c r="G1536" s="18" t="str">
        <f t="shared" si="94"/>
        <v>Catalogo principal</v>
      </c>
      <c r="H1536" s="43" t="s">
        <v>121</v>
      </c>
      <c r="I1536" s="37" t="s">
        <v>67</v>
      </c>
      <c r="J1536" t="s">
        <v>2154</v>
      </c>
      <c r="K1536" t="s">
        <v>40</v>
      </c>
      <c r="L1536" s="70" t="s">
        <v>21</v>
      </c>
      <c r="M1536" s="70" t="s">
        <v>4257</v>
      </c>
      <c r="N1536" s="37" t="s">
        <v>67</v>
      </c>
      <c r="O1536" s="37" t="s">
        <v>67</v>
      </c>
      <c r="P1536" s="37" t="s">
        <v>1976</v>
      </c>
      <c r="Q1536" s="75" t="s">
        <v>2049</v>
      </c>
      <c r="R1536" t="s">
        <v>207</v>
      </c>
      <c r="S1536" s="38">
        <v>221</v>
      </c>
      <c r="T1536">
        <v>1</v>
      </c>
      <c r="U1536">
        <v>0</v>
      </c>
      <c r="V1536" s="43">
        <f>SUMIF(ResumenCotizacion!$C:$C,E1536,ResumenCotizacion!$P:$P)</f>
        <v>0</v>
      </c>
      <c r="W1536" s="68">
        <f>IF(H1536="USD",S1536*SolCotizacion!$J$18,S1536)</f>
        <v>867091.28999999992</v>
      </c>
      <c r="X1536" s="3">
        <f>ROUND(W1536/(1-VLOOKUP("Total porcentaje:",ResumenCotizacion!$F:$H,3,0)),2)</f>
        <v>942490.53</v>
      </c>
      <c r="Y1536" s="3">
        <f t="shared" si="95"/>
        <v>0</v>
      </c>
    </row>
    <row r="1537" spans="1:25" ht="14.25" x14ac:dyDescent="0.2">
      <c r="A1537" s="18" t="str">
        <f t="shared" si="92"/>
        <v>Catalogo principalCSP ACADEMICODG7GMGF0D5RK-0005EDU</v>
      </c>
      <c r="B1537" s="18" t="str">
        <f t="shared" si="93"/>
        <v>DG7GMGF0D5RK-0005EDUCSP ACADEMICO</v>
      </c>
      <c r="C1537" s="18"/>
      <c r="D1537" t="s">
        <v>122</v>
      </c>
      <c r="E1537" t="s">
        <v>2050</v>
      </c>
      <c r="F1537" t="s">
        <v>1976</v>
      </c>
      <c r="G1537" s="18" t="str">
        <f t="shared" si="94"/>
        <v>Catalogo principal</v>
      </c>
      <c r="H1537" s="43" t="s">
        <v>121</v>
      </c>
      <c r="I1537" s="37" t="s">
        <v>67</v>
      </c>
      <c r="J1537" t="s">
        <v>2155</v>
      </c>
      <c r="K1537" t="s">
        <v>40</v>
      </c>
      <c r="L1537" s="70" t="s">
        <v>21</v>
      </c>
      <c r="M1537" s="70" t="s">
        <v>4257</v>
      </c>
      <c r="N1537" s="37" t="s">
        <v>67</v>
      </c>
      <c r="O1537" s="37" t="s">
        <v>67</v>
      </c>
      <c r="P1537" s="37" t="s">
        <v>1976</v>
      </c>
      <c r="Q1537" s="75" t="s">
        <v>2050</v>
      </c>
      <c r="R1537" t="s">
        <v>207</v>
      </c>
      <c r="S1537" s="38">
        <v>307</v>
      </c>
      <c r="T1537">
        <v>1</v>
      </c>
      <c r="U1537">
        <v>0</v>
      </c>
      <c r="V1537" s="43">
        <f>SUMIF(ResumenCotizacion!$C:$C,E1537,ResumenCotizacion!$P:$P)</f>
        <v>0</v>
      </c>
      <c r="W1537" s="68">
        <f>IF(H1537="USD",S1537*SolCotizacion!$J$18,S1537)</f>
        <v>1204511.43</v>
      </c>
      <c r="X1537" s="3">
        <f>ROUND(W1537/(1-VLOOKUP("Total porcentaje:",ResumenCotizacion!$F:$H,3,0)),2)</f>
        <v>1309251.55</v>
      </c>
      <c r="Y1537" s="3">
        <f t="shared" si="95"/>
        <v>0</v>
      </c>
    </row>
    <row r="1538" spans="1:25" ht="14.25" x14ac:dyDescent="0.2">
      <c r="A1538" s="18" t="str">
        <f t="shared" si="92"/>
        <v>Catalogo principalCSP ACADEMICODG7GMGF0D5RK-0004EDU</v>
      </c>
      <c r="B1538" s="18" t="str">
        <f t="shared" si="93"/>
        <v>DG7GMGF0D5RK-0004EDUCSP ACADEMICO</v>
      </c>
      <c r="C1538" s="18"/>
      <c r="D1538" t="s">
        <v>122</v>
      </c>
      <c r="E1538" t="s">
        <v>2051</v>
      </c>
      <c r="F1538" t="s">
        <v>1976</v>
      </c>
      <c r="G1538" s="18" t="str">
        <f t="shared" si="94"/>
        <v>Catalogo principal</v>
      </c>
      <c r="H1538" s="43" t="s">
        <v>121</v>
      </c>
      <c r="I1538" s="37" t="s">
        <v>67</v>
      </c>
      <c r="J1538" t="s">
        <v>2156</v>
      </c>
      <c r="K1538" t="s">
        <v>40</v>
      </c>
      <c r="L1538" s="70" t="s">
        <v>21</v>
      </c>
      <c r="M1538" s="70" t="s">
        <v>4257</v>
      </c>
      <c r="N1538" s="37" t="s">
        <v>67</v>
      </c>
      <c r="O1538" s="37" t="s">
        <v>67</v>
      </c>
      <c r="P1538" s="37" t="s">
        <v>1976</v>
      </c>
      <c r="Q1538" s="75" t="s">
        <v>2051</v>
      </c>
      <c r="R1538" t="s">
        <v>207</v>
      </c>
      <c r="S1538" s="38">
        <v>38</v>
      </c>
      <c r="T1538">
        <v>1</v>
      </c>
      <c r="U1538">
        <v>0</v>
      </c>
      <c r="V1538" s="43">
        <f>SUMIF(ResumenCotizacion!$C:$C,E1538,ResumenCotizacion!$P:$P)</f>
        <v>0</v>
      </c>
      <c r="W1538" s="68">
        <f>IF(H1538="USD",S1538*SolCotizacion!$J$18,S1538)</f>
        <v>149092.62</v>
      </c>
      <c r="X1538" s="3">
        <f>ROUND(W1538/(1-VLOOKUP("Total porcentaje:",ResumenCotizacion!$F:$H,3,0)),2)</f>
        <v>162057.20000000001</v>
      </c>
      <c r="Y1538" s="3">
        <f t="shared" si="95"/>
        <v>0</v>
      </c>
    </row>
    <row r="1539" spans="1:25" ht="14.25" x14ac:dyDescent="0.2">
      <c r="A1539" s="18" t="str">
        <f t="shared" ref="A1539:A1602" si="96">D1539&amp;F1539&amp;E1539</f>
        <v>Catalogo principalOPEN VALUE - CSP GOBIERNO077-05312</v>
      </c>
      <c r="B1539" s="18" t="str">
        <f t="shared" ref="B1539:B1602" si="97">E1539&amp;F1539</f>
        <v>077-05312OPEN VALUE - CSP GOBIERNO</v>
      </c>
      <c r="C1539" s="18"/>
      <c r="D1539" t="s">
        <v>122</v>
      </c>
      <c r="E1539" t="s">
        <v>2772</v>
      </c>
      <c r="F1539" t="s">
        <v>2769</v>
      </c>
      <c r="G1539" s="18" t="str">
        <f t="shared" ref="G1539:G1602" si="98">D1539</f>
        <v>Catalogo principal</v>
      </c>
      <c r="H1539" s="43" t="s">
        <v>121</v>
      </c>
      <c r="I1539" s="37" t="s">
        <v>67</v>
      </c>
      <c r="J1539" t="s">
        <v>5065</v>
      </c>
      <c r="K1539" t="s">
        <v>40</v>
      </c>
      <c r="L1539" s="70" t="s">
        <v>21</v>
      </c>
      <c r="M1539" s="70" t="s">
        <v>3946</v>
      </c>
      <c r="N1539" s="37" t="s">
        <v>67</v>
      </c>
      <c r="O1539" s="37" t="s">
        <v>67</v>
      </c>
      <c r="P1539" s="37" t="s">
        <v>3757</v>
      </c>
      <c r="Q1539" s="75" t="s">
        <v>2772</v>
      </c>
      <c r="R1539" t="s">
        <v>207</v>
      </c>
      <c r="S1539" s="38">
        <v>291</v>
      </c>
      <c r="T1539">
        <v>1</v>
      </c>
      <c r="U1539">
        <v>0</v>
      </c>
      <c r="V1539" s="43">
        <f>SUMIF(ResumenCotizacion!$C:$C,E1539,ResumenCotizacion!$P:$P)</f>
        <v>0</v>
      </c>
      <c r="W1539" s="68">
        <f>IF(H1539="USD",S1539*SolCotizacion!$J$18,S1539)</f>
        <v>1141735.5899999999</v>
      </c>
      <c r="X1539" s="3">
        <f>ROUND(W1539/(1-VLOOKUP("Total porcentaje:",ResumenCotizacion!$F:$H,3,0)),2)</f>
        <v>1241016.95</v>
      </c>
      <c r="Y1539" s="3">
        <f t="shared" ref="Y1539:Y1602" si="99">V1539*X1539</f>
        <v>0</v>
      </c>
    </row>
    <row r="1540" spans="1:25" ht="14.25" x14ac:dyDescent="0.2">
      <c r="A1540" s="18" t="str">
        <f t="shared" si="96"/>
        <v>Catalogo principalOPEN VALUE - CSP GOBIERNO077-05317</v>
      </c>
      <c r="B1540" s="18" t="str">
        <f t="shared" si="97"/>
        <v>077-05317OPEN VALUE - CSP GOBIERNO</v>
      </c>
      <c r="C1540" s="18"/>
      <c r="D1540" t="s">
        <v>122</v>
      </c>
      <c r="E1540" t="s">
        <v>2773</v>
      </c>
      <c r="F1540" t="s">
        <v>2769</v>
      </c>
      <c r="G1540" s="18" t="str">
        <f t="shared" si="98"/>
        <v>Catalogo principal</v>
      </c>
      <c r="H1540" s="43" t="s">
        <v>121</v>
      </c>
      <c r="I1540" s="37" t="s">
        <v>67</v>
      </c>
      <c r="J1540" t="s">
        <v>5066</v>
      </c>
      <c r="K1540" t="s">
        <v>40</v>
      </c>
      <c r="L1540" s="70" t="s">
        <v>21</v>
      </c>
      <c r="M1540" s="70" t="s">
        <v>3948</v>
      </c>
      <c r="N1540" s="37" t="s">
        <v>67</v>
      </c>
      <c r="O1540" s="37" t="s">
        <v>67</v>
      </c>
      <c r="P1540" s="37" t="s">
        <v>3757</v>
      </c>
      <c r="Q1540" s="75" t="s">
        <v>2773</v>
      </c>
      <c r="R1540" t="s">
        <v>207</v>
      </c>
      <c r="S1540" s="38">
        <v>135</v>
      </c>
      <c r="T1540">
        <v>1</v>
      </c>
      <c r="U1540">
        <v>0</v>
      </c>
      <c r="V1540" s="43">
        <f>SUMIF(ResumenCotizacion!$C:$C,E1540,ResumenCotizacion!$P:$P)</f>
        <v>0</v>
      </c>
      <c r="W1540" s="68">
        <f>IF(H1540="USD",S1540*SolCotizacion!$J$18,S1540)</f>
        <v>529671.15</v>
      </c>
      <c r="X1540" s="3">
        <f>ROUND(W1540/(1-VLOOKUP("Total porcentaje:",ResumenCotizacion!$F:$H,3,0)),2)</f>
        <v>575729.51</v>
      </c>
      <c r="Y1540" s="3">
        <f t="shared" si="99"/>
        <v>0</v>
      </c>
    </row>
    <row r="1541" spans="1:25" ht="14.25" x14ac:dyDescent="0.2">
      <c r="A1541" s="18" t="str">
        <f t="shared" si="96"/>
        <v>Catalogo principalOPEN VALUE - CSP GOBIERNO7U6-00005</v>
      </c>
      <c r="B1541" s="18" t="str">
        <f t="shared" si="97"/>
        <v>7U6-00005OPEN VALUE - CSP GOBIERNO</v>
      </c>
      <c r="C1541" s="18"/>
      <c r="D1541" t="s">
        <v>122</v>
      </c>
      <c r="E1541" t="s">
        <v>2774</v>
      </c>
      <c r="F1541" t="s">
        <v>2769</v>
      </c>
      <c r="G1541" s="18" t="str">
        <f t="shared" si="98"/>
        <v>Catalogo principal</v>
      </c>
      <c r="H1541" s="43" t="s">
        <v>121</v>
      </c>
      <c r="I1541" s="37" t="s">
        <v>67</v>
      </c>
      <c r="J1541" t="s">
        <v>5067</v>
      </c>
      <c r="K1541" t="s">
        <v>40</v>
      </c>
      <c r="L1541" s="70" t="s">
        <v>21</v>
      </c>
      <c r="M1541" s="70" t="s">
        <v>3966</v>
      </c>
      <c r="N1541" s="37" t="s">
        <v>67</v>
      </c>
      <c r="O1541" s="37" t="s">
        <v>67</v>
      </c>
      <c r="P1541" s="37" t="s">
        <v>3757</v>
      </c>
      <c r="Q1541" s="75" t="s">
        <v>2774</v>
      </c>
      <c r="R1541" t="s">
        <v>3691</v>
      </c>
      <c r="S1541" s="38">
        <v>5.4</v>
      </c>
      <c r="T1541">
        <v>1</v>
      </c>
      <c r="U1541">
        <v>0</v>
      </c>
      <c r="V1541" s="43">
        <f>SUMIF(ResumenCotizacion!$C:$C,E1541,ResumenCotizacion!$P:$P)</f>
        <v>0</v>
      </c>
      <c r="W1541" s="68">
        <f>IF(H1541="USD",S1541*SolCotizacion!$J$18,S1541)</f>
        <v>21186.846000000001</v>
      </c>
      <c r="X1541" s="3">
        <f>ROUND(W1541/(1-VLOOKUP("Total porcentaje:",ResumenCotizacion!$F:$H,3,0)),2)</f>
        <v>23029.18</v>
      </c>
      <c r="Y1541" s="3">
        <f t="shared" si="99"/>
        <v>0</v>
      </c>
    </row>
    <row r="1542" spans="1:25" ht="14.25" x14ac:dyDescent="0.2">
      <c r="A1542" s="18" t="str">
        <f t="shared" si="96"/>
        <v>Catalogo principalOPEN VALUE - CSP GOBIERNOHXC-00017</v>
      </c>
      <c r="B1542" s="18" t="str">
        <f t="shared" si="97"/>
        <v>HXC-00017OPEN VALUE - CSP GOBIERNO</v>
      </c>
      <c r="C1542" s="18"/>
      <c r="D1542" t="s">
        <v>122</v>
      </c>
      <c r="E1542" t="s">
        <v>2775</v>
      </c>
      <c r="F1542" t="s">
        <v>2769</v>
      </c>
      <c r="G1542" s="18" t="str">
        <f t="shared" si="98"/>
        <v>Catalogo principal</v>
      </c>
      <c r="H1542" s="43" t="s">
        <v>121</v>
      </c>
      <c r="I1542" s="37" t="s">
        <v>67</v>
      </c>
      <c r="J1542" t="s">
        <v>5068</v>
      </c>
      <c r="K1542" t="s">
        <v>40</v>
      </c>
      <c r="L1542" s="70" t="s">
        <v>21</v>
      </c>
      <c r="M1542" s="70" t="s">
        <v>3966</v>
      </c>
      <c r="N1542" s="37" t="s">
        <v>67</v>
      </c>
      <c r="O1542" s="37" t="s">
        <v>67</v>
      </c>
      <c r="P1542" s="37" t="s">
        <v>3757</v>
      </c>
      <c r="Q1542" s="75" t="s">
        <v>2775</v>
      </c>
      <c r="R1542" t="s">
        <v>3691</v>
      </c>
      <c r="S1542" s="38">
        <v>0.99</v>
      </c>
      <c r="T1542">
        <v>1</v>
      </c>
      <c r="U1542">
        <v>0</v>
      </c>
      <c r="V1542" s="43">
        <f>SUMIF(ResumenCotizacion!$C:$C,E1542,ResumenCotizacion!$P:$P)</f>
        <v>0</v>
      </c>
      <c r="W1542" s="68">
        <f>IF(H1542="USD",S1542*SolCotizacion!$J$18,S1542)</f>
        <v>3884.2550999999999</v>
      </c>
      <c r="X1542" s="3">
        <f>ROUND(W1542/(1-VLOOKUP("Total porcentaje:",ResumenCotizacion!$F:$H,3,0)),2)</f>
        <v>4222.0200000000004</v>
      </c>
      <c r="Y1542" s="3">
        <f t="shared" si="99"/>
        <v>0</v>
      </c>
    </row>
    <row r="1543" spans="1:25" ht="14.25" x14ac:dyDescent="0.2">
      <c r="A1543" s="18" t="str">
        <f t="shared" si="96"/>
        <v>Catalogo principalOPEN VALUE - CSP GOBIERNOHXC-00018</v>
      </c>
      <c r="B1543" s="18" t="str">
        <f t="shared" si="97"/>
        <v>HXC-00018OPEN VALUE - CSP GOBIERNO</v>
      </c>
      <c r="C1543" s="18"/>
      <c r="D1543" t="s">
        <v>122</v>
      </c>
      <c r="E1543" t="s">
        <v>2776</v>
      </c>
      <c r="F1543" t="s">
        <v>2769</v>
      </c>
      <c r="G1543" s="18" t="str">
        <f t="shared" si="98"/>
        <v>Catalogo principal</v>
      </c>
      <c r="H1543" s="43" t="s">
        <v>121</v>
      </c>
      <c r="I1543" s="37" t="s">
        <v>67</v>
      </c>
      <c r="J1543" t="s">
        <v>5069</v>
      </c>
      <c r="K1543" t="s">
        <v>40</v>
      </c>
      <c r="L1543" s="70" t="s">
        <v>21</v>
      </c>
      <c r="M1543" s="70" t="s">
        <v>3966</v>
      </c>
      <c r="N1543" s="37" t="s">
        <v>67</v>
      </c>
      <c r="O1543" s="37" t="s">
        <v>67</v>
      </c>
      <c r="P1543" s="37" t="s">
        <v>3757</v>
      </c>
      <c r="Q1543" s="75" t="s">
        <v>2776</v>
      </c>
      <c r="R1543" t="s">
        <v>3691</v>
      </c>
      <c r="S1543" s="38">
        <v>0.99</v>
      </c>
      <c r="T1543">
        <v>1</v>
      </c>
      <c r="U1543">
        <v>0</v>
      </c>
      <c r="V1543" s="43">
        <f>SUMIF(ResumenCotizacion!$C:$C,E1543,ResumenCotizacion!$P:$P)</f>
        <v>0</v>
      </c>
      <c r="W1543" s="68">
        <f>IF(H1543="USD",S1543*SolCotizacion!$J$18,S1543)</f>
        <v>3884.2550999999999</v>
      </c>
      <c r="X1543" s="3">
        <f>ROUND(W1543/(1-VLOOKUP("Total porcentaje:",ResumenCotizacion!$F:$H,3,0)),2)</f>
        <v>4222.0200000000004</v>
      </c>
      <c r="Y1543" s="3">
        <f t="shared" si="99"/>
        <v>0</v>
      </c>
    </row>
    <row r="1544" spans="1:25" ht="14.25" x14ac:dyDescent="0.2">
      <c r="A1544" s="18" t="str">
        <f t="shared" si="96"/>
        <v>Catalogo principalOPEN VALUE - CSP GOBIERNODG7GMGF0D8H4-0004</v>
      </c>
      <c r="B1544" s="18" t="str">
        <f t="shared" si="97"/>
        <v>DG7GMGF0D8H4-0004OPEN VALUE - CSP GOBIERNO</v>
      </c>
      <c r="C1544" s="18"/>
      <c r="D1544" t="s">
        <v>122</v>
      </c>
      <c r="E1544" t="s">
        <v>2777</v>
      </c>
      <c r="F1544" t="s">
        <v>2769</v>
      </c>
      <c r="G1544" s="18" t="str">
        <f t="shared" si="98"/>
        <v>Catalogo principal</v>
      </c>
      <c r="H1544" s="43" t="s">
        <v>121</v>
      </c>
      <c r="I1544" s="37" t="s">
        <v>67</v>
      </c>
      <c r="J1544" t="s">
        <v>3061</v>
      </c>
      <c r="K1544" t="s">
        <v>40</v>
      </c>
      <c r="L1544" s="70" t="s">
        <v>21</v>
      </c>
      <c r="M1544" s="70" t="s">
        <v>4257</v>
      </c>
      <c r="N1544" s="37" t="s">
        <v>67</v>
      </c>
      <c r="O1544" s="37" t="s">
        <v>67</v>
      </c>
      <c r="P1544" s="37" t="s">
        <v>3756</v>
      </c>
      <c r="Q1544" s="75" t="s">
        <v>2777</v>
      </c>
      <c r="R1544" t="s">
        <v>207</v>
      </c>
      <c r="S1544" s="38">
        <v>215</v>
      </c>
      <c r="T1544">
        <v>1</v>
      </c>
      <c r="U1544">
        <v>0</v>
      </c>
      <c r="V1544" s="43">
        <f>SUMIF(ResumenCotizacion!$C:$C,E1544,ResumenCotizacion!$P:$P)</f>
        <v>0</v>
      </c>
      <c r="W1544" s="68">
        <f>IF(H1544="USD",S1544*SolCotizacion!$J$18,S1544)</f>
        <v>843550.35</v>
      </c>
      <c r="X1544" s="3">
        <f>ROUND(W1544/(1-VLOOKUP("Total porcentaje:",ResumenCotizacion!$F:$H,3,0)),2)</f>
        <v>916902.55</v>
      </c>
      <c r="Y1544" s="3">
        <f t="shared" si="99"/>
        <v>0</v>
      </c>
    </row>
    <row r="1545" spans="1:25" ht="14.25" x14ac:dyDescent="0.2">
      <c r="A1545" s="18" t="str">
        <f t="shared" si="96"/>
        <v>Catalogo principalOPEN VALUE - CSP GOBIERNODG7GMGF0D8H3-0004</v>
      </c>
      <c r="B1545" s="18" t="str">
        <f t="shared" si="97"/>
        <v>DG7GMGF0D8H3-0004OPEN VALUE - CSP GOBIERNO</v>
      </c>
      <c r="C1545" s="18"/>
      <c r="D1545" t="s">
        <v>122</v>
      </c>
      <c r="E1545" t="s">
        <v>2778</v>
      </c>
      <c r="F1545" t="s">
        <v>2769</v>
      </c>
      <c r="G1545" s="18" t="str">
        <f t="shared" si="98"/>
        <v>Catalogo principal</v>
      </c>
      <c r="H1545" s="43" t="s">
        <v>121</v>
      </c>
      <c r="I1545" s="37" t="s">
        <v>67</v>
      </c>
      <c r="J1545" t="s">
        <v>3062</v>
      </c>
      <c r="K1545" t="s">
        <v>40</v>
      </c>
      <c r="L1545" s="70" t="s">
        <v>21</v>
      </c>
      <c r="M1545" s="70" t="s">
        <v>4257</v>
      </c>
      <c r="N1545" s="37" t="s">
        <v>67</v>
      </c>
      <c r="O1545" s="37" t="s">
        <v>67</v>
      </c>
      <c r="P1545" s="37" t="s">
        <v>3756</v>
      </c>
      <c r="Q1545" s="75" t="s">
        <v>2778</v>
      </c>
      <c r="R1545" t="s">
        <v>207</v>
      </c>
      <c r="S1545" s="38">
        <v>215</v>
      </c>
      <c r="T1545">
        <v>1</v>
      </c>
      <c r="U1545">
        <v>0</v>
      </c>
      <c r="V1545" s="43">
        <f>SUMIF(ResumenCotizacion!$C:$C,E1545,ResumenCotizacion!$P:$P)</f>
        <v>0</v>
      </c>
      <c r="W1545" s="68">
        <f>IF(H1545="USD",S1545*SolCotizacion!$J$18,S1545)</f>
        <v>843550.35</v>
      </c>
      <c r="X1545" s="3">
        <f>ROUND(W1545/(1-VLOOKUP("Total porcentaje:",ResumenCotizacion!$F:$H,3,0)),2)</f>
        <v>916902.55</v>
      </c>
      <c r="Y1545" s="3">
        <f t="shared" si="99"/>
        <v>0</v>
      </c>
    </row>
    <row r="1546" spans="1:25" ht="14.25" x14ac:dyDescent="0.2">
      <c r="A1546" s="18" t="str">
        <f t="shared" si="96"/>
        <v>Catalogo principalOPEN VALUE - CSP GOBIERNOCFQ7TTC0HL8Z-0001</v>
      </c>
      <c r="B1546" s="18" t="str">
        <f t="shared" si="97"/>
        <v>CFQ7TTC0HL8Z-0001OPEN VALUE - CSP GOBIERNO</v>
      </c>
      <c r="C1546" s="18"/>
      <c r="D1546" t="s">
        <v>122</v>
      </c>
      <c r="E1546" t="s">
        <v>2779</v>
      </c>
      <c r="F1546" t="s">
        <v>2769</v>
      </c>
      <c r="G1546" s="18" t="str">
        <f t="shared" si="98"/>
        <v>Catalogo principal</v>
      </c>
      <c r="H1546" s="43" t="s">
        <v>121</v>
      </c>
      <c r="I1546" s="37" t="s">
        <v>67</v>
      </c>
      <c r="J1546" t="s">
        <v>3063</v>
      </c>
      <c r="K1546" t="s">
        <v>40</v>
      </c>
      <c r="L1546" s="70" t="s">
        <v>21</v>
      </c>
      <c r="M1546" s="70" t="s">
        <v>3966</v>
      </c>
      <c r="N1546" s="37" t="s">
        <v>67</v>
      </c>
      <c r="O1546" s="37" t="s">
        <v>67</v>
      </c>
      <c r="P1546" s="37" t="s">
        <v>3756</v>
      </c>
      <c r="Q1546" s="75" t="s">
        <v>2779</v>
      </c>
      <c r="R1546" t="s">
        <v>3691</v>
      </c>
      <c r="S1546" s="38">
        <v>2</v>
      </c>
      <c r="T1546">
        <v>1</v>
      </c>
      <c r="U1546">
        <v>0</v>
      </c>
      <c r="V1546" s="43">
        <f>SUMIF(ResumenCotizacion!$C:$C,E1546,ResumenCotizacion!$P:$P)</f>
        <v>0</v>
      </c>
      <c r="W1546" s="68">
        <f>IF(H1546="USD",S1546*SolCotizacion!$J$18,S1546)</f>
        <v>7846.98</v>
      </c>
      <c r="X1546" s="3">
        <f>ROUND(W1546/(1-VLOOKUP("Total porcentaje:",ResumenCotizacion!$F:$H,3,0)),2)</f>
        <v>8529.33</v>
      </c>
      <c r="Y1546" s="3">
        <f t="shared" si="99"/>
        <v>0</v>
      </c>
    </row>
    <row r="1547" spans="1:25" ht="14.25" x14ac:dyDescent="0.2">
      <c r="A1547" s="18" t="str">
        <f t="shared" si="96"/>
        <v>Catalogo principalOPEN VALUE - CSP GOBIERNOCFQ7TTC0HDK0-0001</v>
      </c>
      <c r="B1547" s="18" t="str">
        <f t="shared" si="97"/>
        <v>CFQ7TTC0HDK0-0001OPEN VALUE - CSP GOBIERNO</v>
      </c>
      <c r="C1547" s="18"/>
      <c r="D1547" t="s">
        <v>122</v>
      </c>
      <c r="E1547" t="s">
        <v>2780</v>
      </c>
      <c r="F1547" t="s">
        <v>2769</v>
      </c>
      <c r="G1547" s="18" t="str">
        <f t="shared" si="98"/>
        <v>Catalogo principal</v>
      </c>
      <c r="H1547" s="43" t="s">
        <v>121</v>
      </c>
      <c r="I1547" s="37" t="s">
        <v>67</v>
      </c>
      <c r="J1547" t="s">
        <v>3064</v>
      </c>
      <c r="K1547" t="s">
        <v>40</v>
      </c>
      <c r="L1547" s="70" t="s">
        <v>21</v>
      </c>
      <c r="M1547" s="70" t="s">
        <v>3966</v>
      </c>
      <c r="N1547" s="37" t="s">
        <v>67</v>
      </c>
      <c r="O1547" s="37" t="s">
        <v>67</v>
      </c>
      <c r="P1547" s="37" t="s">
        <v>3756</v>
      </c>
      <c r="Q1547" s="75" t="s">
        <v>2780</v>
      </c>
      <c r="R1547" t="s">
        <v>3691</v>
      </c>
      <c r="S1547" s="38">
        <v>12</v>
      </c>
      <c r="T1547">
        <v>1</v>
      </c>
      <c r="U1547">
        <v>0</v>
      </c>
      <c r="V1547" s="43">
        <f>SUMIF(ResumenCotizacion!$C:$C,E1547,ResumenCotizacion!$P:$P)</f>
        <v>0</v>
      </c>
      <c r="W1547" s="68">
        <f>IF(H1547="USD",S1547*SolCotizacion!$J$18,S1547)</f>
        <v>47081.88</v>
      </c>
      <c r="X1547" s="3">
        <f>ROUND(W1547/(1-VLOOKUP("Total porcentaje:",ResumenCotizacion!$F:$H,3,0)),2)</f>
        <v>51175.96</v>
      </c>
      <c r="Y1547" s="3">
        <f t="shared" si="99"/>
        <v>0</v>
      </c>
    </row>
    <row r="1548" spans="1:25" ht="14.25" x14ac:dyDescent="0.2">
      <c r="A1548" s="18" t="str">
        <f t="shared" si="96"/>
        <v>Catalogo principalOPEN VALUE - CSP GOBIERNOCFQ7TTC0LHQD-0001</v>
      </c>
      <c r="B1548" s="18" t="str">
        <f t="shared" si="97"/>
        <v>CFQ7TTC0LHQD-0001OPEN VALUE - CSP GOBIERNO</v>
      </c>
      <c r="C1548" s="18"/>
      <c r="D1548" t="s">
        <v>122</v>
      </c>
      <c r="E1548" t="s">
        <v>2781</v>
      </c>
      <c r="F1548" t="s">
        <v>2769</v>
      </c>
      <c r="G1548" s="18" t="str">
        <f t="shared" si="98"/>
        <v>Catalogo principal</v>
      </c>
      <c r="H1548" s="43" t="s">
        <v>121</v>
      </c>
      <c r="I1548" s="37" t="s">
        <v>67</v>
      </c>
      <c r="J1548" t="s">
        <v>3065</v>
      </c>
      <c r="K1548" t="s">
        <v>40</v>
      </c>
      <c r="L1548" s="70" t="s">
        <v>21</v>
      </c>
      <c r="M1548" s="70" t="s">
        <v>3966</v>
      </c>
      <c r="N1548" s="37" t="s">
        <v>67</v>
      </c>
      <c r="O1548" s="37" t="s">
        <v>67</v>
      </c>
      <c r="P1548" s="37" t="s">
        <v>3756</v>
      </c>
      <c r="Q1548" s="75" t="s">
        <v>2781</v>
      </c>
      <c r="R1548" t="s">
        <v>3691</v>
      </c>
      <c r="S1548" s="38">
        <v>100</v>
      </c>
      <c r="T1548">
        <v>1</v>
      </c>
      <c r="U1548">
        <v>0</v>
      </c>
      <c r="V1548" s="43">
        <f>SUMIF(ResumenCotizacion!$C:$C,E1548,ResumenCotizacion!$P:$P)</f>
        <v>0</v>
      </c>
      <c r="W1548" s="68">
        <f>IF(H1548="USD",S1548*SolCotizacion!$J$18,S1548)</f>
        <v>392349</v>
      </c>
      <c r="X1548" s="3">
        <f>ROUND(W1548/(1-VLOOKUP("Total porcentaje:",ResumenCotizacion!$F:$H,3,0)),2)</f>
        <v>426466.3</v>
      </c>
      <c r="Y1548" s="3">
        <f t="shared" si="99"/>
        <v>0</v>
      </c>
    </row>
    <row r="1549" spans="1:25" ht="14.25" x14ac:dyDescent="0.2">
      <c r="A1549" s="18" t="str">
        <f t="shared" si="96"/>
        <v>Catalogo principalOPEN VALUE - CSP GOBIERNOCFQ7TTC0LH0Z-0001</v>
      </c>
      <c r="B1549" s="18" t="str">
        <f t="shared" si="97"/>
        <v>CFQ7TTC0LH0Z-0001OPEN VALUE - CSP GOBIERNO</v>
      </c>
      <c r="C1549" s="18"/>
      <c r="D1549" t="s">
        <v>122</v>
      </c>
      <c r="E1549" t="s">
        <v>2782</v>
      </c>
      <c r="F1549" t="s">
        <v>2769</v>
      </c>
      <c r="G1549" s="18" t="str">
        <f t="shared" si="98"/>
        <v>Catalogo principal</v>
      </c>
      <c r="H1549" s="43" t="s">
        <v>121</v>
      </c>
      <c r="I1549" s="37" t="s">
        <v>67</v>
      </c>
      <c r="J1549" t="s">
        <v>972</v>
      </c>
      <c r="K1549" t="s">
        <v>40</v>
      </c>
      <c r="L1549" s="70" t="s">
        <v>21</v>
      </c>
      <c r="M1549" s="70" t="s">
        <v>3966</v>
      </c>
      <c r="N1549" s="37" t="s">
        <v>67</v>
      </c>
      <c r="O1549" s="37" t="s">
        <v>67</v>
      </c>
      <c r="P1549" s="37" t="s">
        <v>3756</v>
      </c>
      <c r="Q1549" s="75" t="s">
        <v>2782</v>
      </c>
      <c r="R1549" t="s">
        <v>3691</v>
      </c>
      <c r="S1549" s="38">
        <v>500</v>
      </c>
      <c r="T1549">
        <v>1</v>
      </c>
      <c r="U1549">
        <v>0</v>
      </c>
      <c r="V1549" s="43">
        <f>SUMIF(ResumenCotizacion!$C:$C,E1549,ResumenCotizacion!$P:$P)</f>
        <v>0</v>
      </c>
      <c r="W1549" s="68">
        <f>IF(H1549="USD",S1549*SolCotizacion!$J$18,S1549)</f>
        <v>1961745</v>
      </c>
      <c r="X1549" s="3">
        <f>ROUND(W1549/(1-VLOOKUP("Total porcentaje:",ResumenCotizacion!$F:$H,3,0)),2)</f>
        <v>2132331.52</v>
      </c>
      <c r="Y1549" s="3">
        <f t="shared" si="99"/>
        <v>0</v>
      </c>
    </row>
    <row r="1550" spans="1:25" ht="14.25" x14ac:dyDescent="0.2">
      <c r="A1550" s="18" t="str">
        <f t="shared" si="96"/>
        <v>Catalogo principalOPEN VALUE - CSP GOBIERNOCFQ7TTC0LFLS-0002</v>
      </c>
      <c r="B1550" s="18" t="str">
        <f t="shared" si="97"/>
        <v>CFQ7TTC0LFLS-0002OPEN VALUE - CSP GOBIERNO</v>
      </c>
      <c r="C1550" s="18"/>
      <c r="D1550" t="s">
        <v>122</v>
      </c>
      <c r="E1550" t="s">
        <v>2783</v>
      </c>
      <c r="F1550" t="s">
        <v>2769</v>
      </c>
      <c r="G1550" s="18" t="str">
        <f t="shared" si="98"/>
        <v>Catalogo principal</v>
      </c>
      <c r="H1550" s="43" t="s">
        <v>121</v>
      </c>
      <c r="I1550" s="37" t="s">
        <v>67</v>
      </c>
      <c r="J1550" t="s">
        <v>1187</v>
      </c>
      <c r="K1550" t="s">
        <v>40</v>
      </c>
      <c r="L1550" s="70" t="s">
        <v>21</v>
      </c>
      <c r="M1550" s="70" t="s">
        <v>3966</v>
      </c>
      <c r="N1550" s="37" t="s">
        <v>67</v>
      </c>
      <c r="O1550" s="37" t="s">
        <v>67</v>
      </c>
      <c r="P1550" s="37" t="s">
        <v>3756</v>
      </c>
      <c r="Q1550" s="75" t="s">
        <v>2783</v>
      </c>
      <c r="R1550" t="s">
        <v>3691</v>
      </c>
      <c r="S1550" s="38">
        <v>6</v>
      </c>
      <c r="T1550">
        <v>1</v>
      </c>
      <c r="U1550">
        <v>0</v>
      </c>
      <c r="V1550" s="43">
        <f>SUMIF(ResumenCotizacion!$C:$C,E1550,ResumenCotizacion!$P:$P)</f>
        <v>0</v>
      </c>
      <c r="W1550" s="68">
        <f>IF(H1550="USD",S1550*SolCotizacion!$J$18,S1550)</f>
        <v>23540.94</v>
      </c>
      <c r="X1550" s="3">
        <f>ROUND(W1550/(1-VLOOKUP("Total porcentaje:",ResumenCotizacion!$F:$H,3,0)),2)</f>
        <v>25587.98</v>
      </c>
      <c r="Y1550" s="3">
        <f t="shared" si="99"/>
        <v>0</v>
      </c>
    </row>
    <row r="1551" spans="1:25" ht="14.25" x14ac:dyDescent="0.2">
      <c r="A1551" s="18" t="str">
        <f t="shared" si="96"/>
        <v>Catalogo principalOPEN VALUE - CSP GOBIERNOCFQ7TTC0LFK5-0001</v>
      </c>
      <c r="B1551" s="18" t="str">
        <f t="shared" si="97"/>
        <v>CFQ7TTC0LFK5-0001OPEN VALUE - CSP GOBIERNO</v>
      </c>
      <c r="C1551" s="18"/>
      <c r="D1551" t="s">
        <v>122</v>
      </c>
      <c r="E1551" t="s">
        <v>2784</v>
      </c>
      <c r="F1551" t="s">
        <v>2769</v>
      </c>
      <c r="G1551" s="18" t="str">
        <f t="shared" si="98"/>
        <v>Catalogo principal</v>
      </c>
      <c r="H1551" s="43" t="s">
        <v>121</v>
      </c>
      <c r="I1551" s="37" t="s">
        <v>67</v>
      </c>
      <c r="J1551" t="s">
        <v>1188</v>
      </c>
      <c r="K1551" t="s">
        <v>40</v>
      </c>
      <c r="L1551" s="70" t="s">
        <v>21</v>
      </c>
      <c r="M1551" s="70" t="s">
        <v>3966</v>
      </c>
      <c r="N1551" s="37" t="s">
        <v>67</v>
      </c>
      <c r="O1551" s="37" t="s">
        <v>67</v>
      </c>
      <c r="P1551" s="37" t="s">
        <v>3756</v>
      </c>
      <c r="Q1551" s="75" t="s">
        <v>2784</v>
      </c>
      <c r="R1551" t="s">
        <v>3691</v>
      </c>
      <c r="S1551" s="38">
        <v>9</v>
      </c>
      <c r="T1551">
        <v>1</v>
      </c>
      <c r="U1551">
        <v>0</v>
      </c>
      <c r="V1551" s="43">
        <f>SUMIF(ResumenCotizacion!$C:$C,E1551,ResumenCotizacion!$P:$P)</f>
        <v>0</v>
      </c>
      <c r="W1551" s="68">
        <f>IF(H1551="USD",S1551*SolCotizacion!$J$18,S1551)</f>
        <v>35311.409999999996</v>
      </c>
      <c r="X1551" s="3">
        <f>ROUND(W1551/(1-VLOOKUP("Total porcentaje:",ResumenCotizacion!$F:$H,3,0)),2)</f>
        <v>38381.97</v>
      </c>
      <c r="Y1551" s="3">
        <f t="shared" si="99"/>
        <v>0</v>
      </c>
    </row>
    <row r="1552" spans="1:25" ht="14.25" x14ac:dyDescent="0.2">
      <c r="A1552" s="18" t="str">
        <f t="shared" si="96"/>
        <v>Catalogo principalOPEN VALUE - CSP GOBIERNOCFQ7TTC0LH9J-0001</v>
      </c>
      <c r="B1552" s="18" t="str">
        <f t="shared" si="97"/>
        <v>CFQ7TTC0LH9J-0001OPEN VALUE - CSP GOBIERNO</v>
      </c>
      <c r="C1552" s="18"/>
      <c r="D1552" t="s">
        <v>122</v>
      </c>
      <c r="E1552" t="s">
        <v>2785</v>
      </c>
      <c r="F1552" t="s">
        <v>2769</v>
      </c>
      <c r="G1552" s="18" t="str">
        <f t="shared" si="98"/>
        <v>Catalogo principal</v>
      </c>
      <c r="H1552" s="43" t="s">
        <v>121</v>
      </c>
      <c r="I1552" s="37" t="s">
        <v>67</v>
      </c>
      <c r="J1552" t="s">
        <v>973</v>
      </c>
      <c r="K1552" t="s">
        <v>40</v>
      </c>
      <c r="L1552" s="70" t="s">
        <v>21</v>
      </c>
      <c r="M1552" s="70" t="s">
        <v>3966</v>
      </c>
      <c r="N1552" s="37" t="s">
        <v>67</v>
      </c>
      <c r="O1552" s="37" t="s">
        <v>67</v>
      </c>
      <c r="P1552" s="37" t="s">
        <v>3756</v>
      </c>
      <c r="Q1552" s="75" t="s">
        <v>2785</v>
      </c>
      <c r="R1552" t="s">
        <v>3691</v>
      </c>
      <c r="S1552" s="38">
        <v>2</v>
      </c>
      <c r="T1552">
        <v>1</v>
      </c>
      <c r="U1552">
        <v>0</v>
      </c>
      <c r="V1552" s="43">
        <f>SUMIF(ResumenCotizacion!$C:$C,E1552,ResumenCotizacion!$P:$P)</f>
        <v>0</v>
      </c>
      <c r="W1552" s="68">
        <f>IF(H1552="USD",S1552*SolCotizacion!$J$18,S1552)</f>
        <v>7846.98</v>
      </c>
      <c r="X1552" s="3">
        <f>ROUND(W1552/(1-VLOOKUP("Total porcentaje:",ResumenCotizacion!$F:$H,3,0)),2)</f>
        <v>8529.33</v>
      </c>
      <c r="Y1552" s="3">
        <f t="shared" si="99"/>
        <v>0</v>
      </c>
    </row>
    <row r="1553" spans="1:25" ht="14.25" x14ac:dyDescent="0.2">
      <c r="A1553" s="18" t="str">
        <f t="shared" si="96"/>
        <v>Catalogo principalOPEN VALUE - CSP GOBIERNOCFQ7TTC0LHT2-0001</v>
      </c>
      <c r="B1553" s="18" t="str">
        <f t="shared" si="97"/>
        <v>CFQ7TTC0LHT2-0001OPEN VALUE - CSP GOBIERNO</v>
      </c>
      <c r="C1553" s="18"/>
      <c r="D1553" t="s">
        <v>122</v>
      </c>
      <c r="E1553" t="s">
        <v>2786</v>
      </c>
      <c r="F1553" t="s">
        <v>2769</v>
      </c>
      <c r="G1553" s="18" t="str">
        <f t="shared" si="98"/>
        <v>Catalogo principal</v>
      </c>
      <c r="H1553" s="43" t="s">
        <v>121</v>
      </c>
      <c r="I1553" s="37" t="s">
        <v>67</v>
      </c>
      <c r="J1553" t="s">
        <v>3066</v>
      </c>
      <c r="K1553" t="s">
        <v>40</v>
      </c>
      <c r="L1553" s="70" t="s">
        <v>21</v>
      </c>
      <c r="M1553" s="70" t="s">
        <v>3966</v>
      </c>
      <c r="N1553" s="37" t="s">
        <v>67</v>
      </c>
      <c r="O1553" s="37" t="s">
        <v>67</v>
      </c>
      <c r="P1553" s="37" t="s">
        <v>3756</v>
      </c>
      <c r="Q1553" s="75" t="s">
        <v>2786</v>
      </c>
      <c r="R1553" t="s">
        <v>3691</v>
      </c>
      <c r="S1553" s="38">
        <v>450</v>
      </c>
      <c r="T1553">
        <v>1</v>
      </c>
      <c r="U1553">
        <v>0</v>
      </c>
      <c r="V1553" s="43">
        <f>SUMIF(ResumenCotizacion!$C:$C,E1553,ResumenCotizacion!$P:$P)</f>
        <v>0</v>
      </c>
      <c r="W1553" s="68">
        <f>IF(H1553="USD",S1553*SolCotizacion!$J$18,S1553)</f>
        <v>1765570.5</v>
      </c>
      <c r="X1553" s="3">
        <f>ROUND(W1553/(1-VLOOKUP("Total porcentaje:",ResumenCotizacion!$F:$H,3,0)),2)</f>
        <v>1919098.37</v>
      </c>
      <c r="Y1553" s="3">
        <f t="shared" si="99"/>
        <v>0</v>
      </c>
    </row>
    <row r="1554" spans="1:25" ht="14.25" x14ac:dyDescent="0.2">
      <c r="A1554" s="18" t="str">
        <f t="shared" si="96"/>
        <v>Catalogo principalOPEN VALUE - CSP GOBIERNOCFQ7TTC0LH0V-0001</v>
      </c>
      <c r="B1554" s="18" t="str">
        <f t="shared" si="97"/>
        <v>CFQ7TTC0LH0V-0001OPEN VALUE - CSP GOBIERNO</v>
      </c>
      <c r="C1554" s="18"/>
      <c r="D1554" t="s">
        <v>122</v>
      </c>
      <c r="E1554" t="s">
        <v>2787</v>
      </c>
      <c r="F1554" t="s">
        <v>2769</v>
      </c>
      <c r="G1554" s="18" t="str">
        <f t="shared" si="98"/>
        <v>Catalogo principal</v>
      </c>
      <c r="H1554" s="43" t="s">
        <v>121</v>
      </c>
      <c r="I1554" s="37" t="s">
        <v>67</v>
      </c>
      <c r="J1554" t="s">
        <v>3819</v>
      </c>
      <c r="K1554" t="s">
        <v>40</v>
      </c>
      <c r="L1554" s="70" t="s">
        <v>21</v>
      </c>
      <c r="M1554" s="70" t="s">
        <v>3966</v>
      </c>
      <c r="N1554" s="37" t="s">
        <v>67</v>
      </c>
      <c r="O1554" s="37" t="s">
        <v>67</v>
      </c>
      <c r="P1554" s="37" t="s">
        <v>3756</v>
      </c>
      <c r="Q1554" s="75" t="s">
        <v>2787</v>
      </c>
      <c r="R1554" t="s">
        <v>3691</v>
      </c>
      <c r="S1554" s="38">
        <v>8</v>
      </c>
      <c r="T1554">
        <v>1</v>
      </c>
      <c r="U1554">
        <v>0</v>
      </c>
      <c r="V1554" s="43">
        <f>SUMIF(ResumenCotizacion!$C:$C,E1554,ResumenCotizacion!$P:$P)</f>
        <v>0</v>
      </c>
      <c r="W1554" s="68">
        <f>IF(H1554="USD",S1554*SolCotizacion!$J$18,S1554)</f>
        <v>31387.919999999998</v>
      </c>
      <c r="X1554" s="3">
        <f>ROUND(W1554/(1-VLOOKUP("Total porcentaje:",ResumenCotizacion!$F:$H,3,0)),2)</f>
        <v>34117.300000000003</v>
      </c>
      <c r="Y1554" s="3">
        <f t="shared" si="99"/>
        <v>0</v>
      </c>
    </row>
    <row r="1555" spans="1:25" ht="14.25" x14ac:dyDescent="0.2">
      <c r="A1555" s="18" t="str">
        <f t="shared" si="96"/>
        <v>Catalogo principalOPEN VALUE - CSP GOBIERNOCFQ7TTC0LHRL-0002</v>
      </c>
      <c r="B1555" s="18" t="str">
        <f t="shared" si="97"/>
        <v>CFQ7TTC0LHRL-0002OPEN VALUE - CSP GOBIERNO</v>
      </c>
      <c r="C1555" s="18"/>
      <c r="D1555" t="s">
        <v>122</v>
      </c>
      <c r="E1555" t="s">
        <v>2788</v>
      </c>
      <c r="F1555" t="s">
        <v>2769</v>
      </c>
      <c r="G1555" s="18" t="str">
        <f t="shared" si="98"/>
        <v>Catalogo principal</v>
      </c>
      <c r="H1555" s="43" t="s">
        <v>121</v>
      </c>
      <c r="I1555" s="37" t="s">
        <v>67</v>
      </c>
      <c r="J1555" t="s">
        <v>974</v>
      </c>
      <c r="K1555" t="s">
        <v>40</v>
      </c>
      <c r="L1555" s="70" t="s">
        <v>21</v>
      </c>
      <c r="M1555" s="70" t="s">
        <v>3966</v>
      </c>
      <c r="N1555" s="37" t="s">
        <v>67</v>
      </c>
      <c r="O1555" s="37" t="s">
        <v>67</v>
      </c>
      <c r="P1555" s="37" t="s">
        <v>3756</v>
      </c>
      <c r="Q1555" s="75" t="s">
        <v>2788</v>
      </c>
      <c r="R1555" t="s">
        <v>3691</v>
      </c>
      <c r="S1555" s="38">
        <v>40</v>
      </c>
      <c r="T1555">
        <v>1</v>
      </c>
      <c r="U1555">
        <v>0</v>
      </c>
      <c r="V1555" s="43">
        <f>SUMIF(ResumenCotizacion!$C:$C,E1555,ResumenCotizacion!$P:$P)</f>
        <v>0</v>
      </c>
      <c r="W1555" s="68">
        <f>IF(H1555="USD",S1555*SolCotizacion!$J$18,S1555)</f>
        <v>156939.59999999998</v>
      </c>
      <c r="X1555" s="3">
        <f>ROUND(W1555/(1-VLOOKUP("Total porcentaje:",ResumenCotizacion!$F:$H,3,0)),2)</f>
        <v>170586.52</v>
      </c>
      <c r="Y1555" s="3">
        <f t="shared" si="99"/>
        <v>0</v>
      </c>
    </row>
    <row r="1556" spans="1:25" ht="14.25" x14ac:dyDescent="0.2">
      <c r="A1556" s="18" t="str">
        <f t="shared" si="96"/>
        <v>Catalogo principalOPEN VALUE - CSP GOBIERNOCFQ7TTC0LHQ3-0001</v>
      </c>
      <c r="B1556" s="18" t="str">
        <f t="shared" si="97"/>
        <v>CFQ7TTC0LHQ3-0001OPEN VALUE - CSP GOBIERNO</v>
      </c>
      <c r="C1556" s="18"/>
      <c r="D1556" t="s">
        <v>122</v>
      </c>
      <c r="E1556" t="s">
        <v>2789</v>
      </c>
      <c r="F1556" t="s">
        <v>2769</v>
      </c>
      <c r="G1556" s="18" t="str">
        <f t="shared" si="98"/>
        <v>Catalogo principal</v>
      </c>
      <c r="H1556" s="43" t="s">
        <v>121</v>
      </c>
      <c r="I1556" s="37" t="s">
        <v>67</v>
      </c>
      <c r="J1556" t="s">
        <v>190</v>
      </c>
      <c r="K1556" t="s">
        <v>40</v>
      </c>
      <c r="L1556" s="70" t="s">
        <v>21</v>
      </c>
      <c r="M1556" s="70" t="s">
        <v>3966</v>
      </c>
      <c r="N1556" s="37" t="s">
        <v>67</v>
      </c>
      <c r="O1556" s="37" t="s">
        <v>67</v>
      </c>
      <c r="P1556" s="37" t="s">
        <v>3756</v>
      </c>
      <c r="Q1556" s="75" t="s">
        <v>2789</v>
      </c>
      <c r="R1556" t="s">
        <v>3691</v>
      </c>
      <c r="S1556" s="38">
        <v>2</v>
      </c>
      <c r="T1556">
        <v>1</v>
      </c>
      <c r="U1556">
        <v>0</v>
      </c>
      <c r="V1556" s="43">
        <f>SUMIF(ResumenCotizacion!$C:$C,E1556,ResumenCotizacion!$P:$P)</f>
        <v>0</v>
      </c>
      <c r="W1556" s="68">
        <f>IF(H1556="USD",S1556*SolCotizacion!$J$18,S1556)</f>
        <v>7846.98</v>
      </c>
      <c r="X1556" s="3">
        <f>ROUND(W1556/(1-VLOOKUP("Total porcentaje:",ResumenCotizacion!$F:$H,3,0)),2)</f>
        <v>8529.33</v>
      </c>
      <c r="Y1556" s="3">
        <f t="shared" si="99"/>
        <v>0</v>
      </c>
    </row>
    <row r="1557" spans="1:25" ht="14.25" x14ac:dyDescent="0.2">
      <c r="A1557" s="18" t="str">
        <f t="shared" si="96"/>
        <v>Catalogo principalOPEN VALUE - CSP GOBIERNOCFQ7TTC0HBSL-0001</v>
      </c>
      <c r="B1557" s="18" t="str">
        <f t="shared" si="97"/>
        <v>CFQ7TTC0HBSL-0001OPEN VALUE - CSP GOBIERNO</v>
      </c>
      <c r="C1557" s="18"/>
      <c r="D1557" t="s">
        <v>122</v>
      </c>
      <c r="E1557" t="s">
        <v>2790</v>
      </c>
      <c r="F1557" t="s">
        <v>2769</v>
      </c>
      <c r="G1557" s="18" t="str">
        <f t="shared" si="98"/>
        <v>Catalogo principal</v>
      </c>
      <c r="H1557" s="43" t="s">
        <v>121</v>
      </c>
      <c r="I1557" s="37" t="s">
        <v>67</v>
      </c>
      <c r="J1557" t="s">
        <v>191</v>
      </c>
      <c r="K1557" t="s">
        <v>40</v>
      </c>
      <c r="L1557" s="70" t="s">
        <v>21</v>
      </c>
      <c r="M1557" s="70" t="s">
        <v>3966</v>
      </c>
      <c r="N1557" s="37" t="s">
        <v>67</v>
      </c>
      <c r="O1557" s="37" t="s">
        <v>67</v>
      </c>
      <c r="P1557" s="37" t="s">
        <v>3756</v>
      </c>
      <c r="Q1557" s="75" t="s">
        <v>2790</v>
      </c>
      <c r="R1557" t="s">
        <v>3691</v>
      </c>
      <c r="S1557" s="38">
        <v>10</v>
      </c>
      <c r="T1557">
        <v>1</v>
      </c>
      <c r="U1557">
        <v>0</v>
      </c>
      <c r="V1557" s="43">
        <f>SUMIF(ResumenCotizacion!$C:$C,E1557,ResumenCotizacion!$P:$P)</f>
        <v>0</v>
      </c>
      <c r="W1557" s="68">
        <f>IF(H1557="USD",S1557*SolCotizacion!$J$18,S1557)</f>
        <v>39234.899999999994</v>
      </c>
      <c r="X1557" s="3">
        <f>ROUND(W1557/(1-VLOOKUP("Total porcentaje:",ResumenCotizacion!$F:$H,3,0)),2)</f>
        <v>42646.63</v>
      </c>
      <c r="Y1557" s="3">
        <f t="shared" si="99"/>
        <v>0</v>
      </c>
    </row>
    <row r="1558" spans="1:25" ht="14.25" x14ac:dyDescent="0.2">
      <c r="A1558" s="18" t="str">
        <f t="shared" si="96"/>
        <v>Catalogo principalOPEN VALUE - CSP GOBIERNOCFQ7TTC0LHXR-0001</v>
      </c>
      <c r="B1558" s="18" t="str">
        <f t="shared" si="97"/>
        <v>CFQ7TTC0LHXR-0001OPEN VALUE - CSP GOBIERNO</v>
      </c>
      <c r="C1558" s="18"/>
      <c r="D1558" t="s">
        <v>122</v>
      </c>
      <c r="E1558" t="s">
        <v>2791</v>
      </c>
      <c r="F1558" t="s">
        <v>2769</v>
      </c>
      <c r="G1558" s="18" t="str">
        <f t="shared" si="98"/>
        <v>Catalogo principal</v>
      </c>
      <c r="H1558" s="43" t="s">
        <v>121</v>
      </c>
      <c r="I1558" s="37" t="s">
        <v>67</v>
      </c>
      <c r="J1558" t="s">
        <v>1315</v>
      </c>
      <c r="K1558" t="s">
        <v>40</v>
      </c>
      <c r="L1558" s="70" t="s">
        <v>21</v>
      </c>
      <c r="M1558" s="70" t="s">
        <v>3966</v>
      </c>
      <c r="N1558" s="37" t="s">
        <v>67</v>
      </c>
      <c r="O1558" s="37" t="s">
        <v>67</v>
      </c>
      <c r="P1558" s="37" t="s">
        <v>3756</v>
      </c>
      <c r="Q1558" s="75" t="s">
        <v>2791</v>
      </c>
      <c r="R1558" t="s">
        <v>3691</v>
      </c>
      <c r="S1558" s="38">
        <v>500</v>
      </c>
      <c r="T1558">
        <v>1</v>
      </c>
      <c r="U1558">
        <v>0</v>
      </c>
      <c r="V1558" s="43">
        <f>SUMIF(ResumenCotizacion!$C:$C,E1558,ResumenCotizacion!$P:$P)</f>
        <v>0</v>
      </c>
      <c r="W1558" s="68">
        <f>IF(H1558="USD",S1558*SolCotizacion!$J$18,S1558)</f>
        <v>1961745</v>
      </c>
      <c r="X1558" s="3">
        <f>ROUND(W1558/(1-VLOOKUP("Total porcentaje:",ResumenCotizacion!$F:$H,3,0)),2)</f>
        <v>2132331.52</v>
      </c>
      <c r="Y1558" s="3">
        <f t="shared" si="99"/>
        <v>0</v>
      </c>
    </row>
    <row r="1559" spans="1:25" ht="14.25" x14ac:dyDescent="0.2">
      <c r="A1559" s="18" t="str">
        <f t="shared" si="96"/>
        <v>Catalogo principalOPEN VALUE - CSP GOBIERNOCFQ7TTC0LHWJ-0001</v>
      </c>
      <c r="B1559" s="18" t="str">
        <f t="shared" si="97"/>
        <v>CFQ7TTC0LHWJ-0001OPEN VALUE - CSP GOBIERNO</v>
      </c>
      <c r="C1559" s="18"/>
      <c r="D1559" t="s">
        <v>122</v>
      </c>
      <c r="E1559" t="s">
        <v>2792</v>
      </c>
      <c r="F1559" t="s">
        <v>2769</v>
      </c>
      <c r="G1559" s="18" t="str">
        <f t="shared" si="98"/>
        <v>Catalogo principal</v>
      </c>
      <c r="H1559" s="43" t="s">
        <v>121</v>
      </c>
      <c r="I1559" s="37" t="s">
        <v>67</v>
      </c>
      <c r="J1559" t="s">
        <v>3067</v>
      </c>
      <c r="K1559" t="s">
        <v>40</v>
      </c>
      <c r="L1559" s="70" t="s">
        <v>21</v>
      </c>
      <c r="M1559" s="70" t="s">
        <v>3966</v>
      </c>
      <c r="N1559" s="37" t="s">
        <v>67</v>
      </c>
      <c r="O1559" s="37" t="s">
        <v>67</v>
      </c>
      <c r="P1559" s="37" t="s">
        <v>3756</v>
      </c>
      <c r="Q1559" s="75" t="s">
        <v>2792</v>
      </c>
      <c r="R1559" t="s">
        <v>3691</v>
      </c>
      <c r="S1559" s="38">
        <v>100</v>
      </c>
      <c r="T1559">
        <v>1</v>
      </c>
      <c r="U1559">
        <v>0</v>
      </c>
      <c r="V1559" s="43">
        <f>SUMIF(ResumenCotizacion!$C:$C,E1559,ResumenCotizacion!$P:$P)</f>
        <v>0</v>
      </c>
      <c r="W1559" s="68">
        <f>IF(H1559="USD",S1559*SolCotizacion!$J$18,S1559)</f>
        <v>392349</v>
      </c>
      <c r="X1559" s="3">
        <f>ROUND(W1559/(1-VLOOKUP("Total porcentaje:",ResumenCotizacion!$F:$H,3,0)),2)</f>
        <v>426466.3</v>
      </c>
      <c r="Y1559" s="3">
        <f t="shared" si="99"/>
        <v>0</v>
      </c>
    </row>
    <row r="1560" spans="1:25" ht="14.25" x14ac:dyDescent="0.2">
      <c r="A1560" s="18" t="str">
        <f t="shared" si="96"/>
        <v>Catalogo principalOPEN VALUE - CSP GOBIERNOCFQ7TTC0HD7P-0001</v>
      </c>
      <c r="B1560" s="18" t="str">
        <f t="shared" si="97"/>
        <v>CFQ7TTC0HD7P-0001OPEN VALUE - CSP GOBIERNO</v>
      </c>
      <c r="C1560" s="18"/>
      <c r="D1560" t="s">
        <v>122</v>
      </c>
      <c r="E1560" t="s">
        <v>2793</v>
      </c>
      <c r="F1560" t="s">
        <v>2769</v>
      </c>
      <c r="G1560" s="18" t="str">
        <f t="shared" si="98"/>
        <v>Catalogo principal</v>
      </c>
      <c r="H1560" s="43" t="s">
        <v>121</v>
      </c>
      <c r="I1560" s="37" t="s">
        <v>67</v>
      </c>
      <c r="J1560" t="s">
        <v>3068</v>
      </c>
      <c r="K1560" t="s">
        <v>40</v>
      </c>
      <c r="L1560" s="70" t="s">
        <v>21</v>
      </c>
      <c r="M1560" s="70" t="s">
        <v>3966</v>
      </c>
      <c r="N1560" s="37" t="s">
        <v>67</v>
      </c>
      <c r="O1560" s="37" t="s">
        <v>67</v>
      </c>
      <c r="P1560" s="37" t="s">
        <v>3756</v>
      </c>
      <c r="Q1560" s="75" t="s">
        <v>2793</v>
      </c>
      <c r="R1560" t="s">
        <v>3691</v>
      </c>
      <c r="S1560" s="38">
        <v>300</v>
      </c>
      <c r="T1560">
        <v>1</v>
      </c>
      <c r="U1560">
        <v>0</v>
      </c>
      <c r="V1560" s="43">
        <f>SUMIF(ResumenCotizacion!$C:$C,E1560,ResumenCotizacion!$P:$P)</f>
        <v>0</v>
      </c>
      <c r="W1560" s="68">
        <f>IF(H1560="USD",S1560*SolCotizacion!$J$18,S1560)</f>
        <v>1177047</v>
      </c>
      <c r="X1560" s="3">
        <f>ROUND(W1560/(1-VLOOKUP("Total porcentaje:",ResumenCotizacion!$F:$H,3,0)),2)</f>
        <v>1279398.9099999999</v>
      </c>
      <c r="Y1560" s="3">
        <f t="shared" si="99"/>
        <v>0</v>
      </c>
    </row>
    <row r="1561" spans="1:25" ht="14.25" x14ac:dyDescent="0.2">
      <c r="A1561" s="18" t="str">
        <f t="shared" si="96"/>
        <v>Catalogo principalOPEN VALUE - CSP GOBIERNOCFQ7TTC0HD3R-0001</v>
      </c>
      <c r="B1561" s="18" t="str">
        <f t="shared" si="97"/>
        <v>CFQ7TTC0HD3R-0001OPEN VALUE - CSP GOBIERNO</v>
      </c>
      <c r="C1561" s="18"/>
      <c r="D1561" t="s">
        <v>122</v>
      </c>
      <c r="E1561" t="s">
        <v>2794</v>
      </c>
      <c r="F1561" t="s">
        <v>2769</v>
      </c>
      <c r="G1561" s="18" t="str">
        <f t="shared" si="98"/>
        <v>Catalogo principal</v>
      </c>
      <c r="H1561" s="43" t="s">
        <v>121</v>
      </c>
      <c r="I1561" s="37" t="s">
        <v>67</v>
      </c>
      <c r="J1561" t="s">
        <v>3069</v>
      </c>
      <c r="K1561" t="s">
        <v>40</v>
      </c>
      <c r="L1561" s="70" t="s">
        <v>21</v>
      </c>
      <c r="M1561" s="70" t="s">
        <v>3966</v>
      </c>
      <c r="N1561" s="37" t="s">
        <v>67</v>
      </c>
      <c r="O1561" s="37" t="s">
        <v>67</v>
      </c>
      <c r="P1561" s="37" t="s">
        <v>3756</v>
      </c>
      <c r="Q1561" s="75" t="s">
        <v>2794</v>
      </c>
      <c r="R1561" t="s">
        <v>3691</v>
      </c>
      <c r="S1561" s="38">
        <v>10</v>
      </c>
      <c r="T1561">
        <v>1</v>
      </c>
      <c r="U1561">
        <v>0</v>
      </c>
      <c r="V1561" s="43">
        <f>SUMIF(ResumenCotizacion!$C:$C,E1561,ResumenCotizacion!$P:$P)</f>
        <v>0</v>
      </c>
      <c r="W1561" s="68">
        <f>IF(H1561="USD",S1561*SolCotizacion!$J$18,S1561)</f>
        <v>39234.899999999994</v>
      </c>
      <c r="X1561" s="3">
        <f>ROUND(W1561/(1-VLOOKUP("Total porcentaje:",ResumenCotizacion!$F:$H,3,0)),2)</f>
        <v>42646.63</v>
      </c>
      <c r="Y1561" s="3">
        <f t="shared" si="99"/>
        <v>0</v>
      </c>
    </row>
    <row r="1562" spans="1:25" ht="14.25" x14ac:dyDescent="0.2">
      <c r="A1562" s="18" t="str">
        <f t="shared" si="96"/>
        <v>Catalogo principalOPEN VALUE - CSP GOBIERNOCFQ7TTC0HD3R-0003</v>
      </c>
      <c r="B1562" s="18" t="str">
        <f t="shared" si="97"/>
        <v>CFQ7TTC0HD3R-0003OPEN VALUE - CSP GOBIERNO</v>
      </c>
      <c r="C1562" s="18"/>
      <c r="D1562" t="s">
        <v>122</v>
      </c>
      <c r="E1562" t="s">
        <v>2795</v>
      </c>
      <c r="F1562" t="s">
        <v>2769</v>
      </c>
      <c r="G1562" s="18" t="str">
        <f t="shared" si="98"/>
        <v>Catalogo principal</v>
      </c>
      <c r="H1562" s="43" t="s">
        <v>121</v>
      </c>
      <c r="I1562" s="37" t="s">
        <v>67</v>
      </c>
      <c r="J1562" t="s">
        <v>3070</v>
      </c>
      <c r="K1562" t="s">
        <v>40</v>
      </c>
      <c r="L1562" s="70" t="s">
        <v>21</v>
      </c>
      <c r="M1562" s="70" t="s">
        <v>3966</v>
      </c>
      <c r="N1562" s="37" t="s">
        <v>67</v>
      </c>
      <c r="O1562" s="37" t="s">
        <v>67</v>
      </c>
      <c r="P1562" s="37" t="s">
        <v>3756</v>
      </c>
      <c r="Q1562" s="75" t="s">
        <v>2795</v>
      </c>
      <c r="R1562" t="s">
        <v>3691</v>
      </c>
      <c r="S1562" s="38">
        <v>5</v>
      </c>
      <c r="T1562">
        <v>1</v>
      </c>
      <c r="U1562">
        <v>0</v>
      </c>
      <c r="V1562" s="43">
        <f>SUMIF(ResumenCotizacion!$C:$C,E1562,ResumenCotizacion!$P:$P)</f>
        <v>0</v>
      </c>
      <c r="W1562" s="68">
        <f>IF(H1562="USD",S1562*SolCotizacion!$J$18,S1562)</f>
        <v>19617.449999999997</v>
      </c>
      <c r="X1562" s="3">
        <f>ROUND(W1562/(1-VLOOKUP("Total porcentaje:",ResumenCotizacion!$F:$H,3,0)),2)</f>
        <v>21323.32</v>
      </c>
      <c r="Y1562" s="3">
        <f t="shared" si="99"/>
        <v>0</v>
      </c>
    </row>
    <row r="1563" spans="1:25" ht="14.25" x14ac:dyDescent="0.2">
      <c r="A1563" s="18" t="str">
        <f t="shared" si="96"/>
        <v>Catalogo principalOPEN VALUE - CSP GOBIERNOCFQ7TTC0HD3R-0002</v>
      </c>
      <c r="B1563" s="18" t="str">
        <f t="shared" si="97"/>
        <v>CFQ7TTC0HD3R-0002OPEN VALUE - CSP GOBIERNO</v>
      </c>
      <c r="C1563" s="18"/>
      <c r="D1563" t="s">
        <v>122</v>
      </c>
      <c r="E1563" t="s">
        <v>2796</v>
      </c>
      <c r="F1563" t="s">
        <v>2769</v>
      </c>
      <c r="G1563" s="18" t="str">
        <f t="shared" si="98"/>
        <v>Catalogo principal</v>
      </c>
      <c r="H1563" s="43" t="s">
        <v>121</v>
      </c>
      <c r="I1563" s="37" t="s">
        <v>67</v>
      </c>
      <c r="J1563" t="s">
        <v>3071</v>
      </c>
      <c r="K1563" t="s">
        <v>40</v>
      </c>
      <c r="L1563" s="70" t="s">
        <v>21</v>
      </c>
      <c r="M1563" s="70" t="s">
        <v>3966</v>
      </c>
      <c r="N1563" s="37" t="s">
        <v>67</v>
      </c>
      <c r="O1563" s="37" t="s">
        <v>67</v>
      </c>
      <c r="P1563" s="37" t="s">
        <v>3756</v>
      </c>
      <c r="Q1563" s="75" t="s">
        <v>2796</v>
      </c>
      <c r="R1563" t="s">
        <v>3691</v>
      </c>
      <c r="S1563" s="38">
        <v>500</v>
      </c>
      <c r="T1563">
        <v>1</v>
      </c>
      <c r="U1563">
        <v>0</v>
      </c>
      <c r="V1563" s="43">
        <f>SUMIF(ResumenCotizacion!$C:$C,E1563,ResumenCotizacion!$P:$P)</f>
        <v>0</v>
      </c>
      <c r="W1563" s="68">
        <f>IF(H1563="USD",S1563*SolCotizacion!$J$18,S1563)</f>
        <v>1961745</v>
      </c>
      <c r="X1563" s="3">
        <f>ROUND(W1563/(1-VLOOKUP("Total porcentaje:",ResumenCotizacion!$F:$H,3,0)),2)</f>
        <v>2132331.52</v>
      </c>
      <c r="Y1563" s="3">
        <f t="shared" si="99"/>
        <v>0</v>
      </c>
    </row>
    <row r="1564" spans="1:25" ht="14.25" x14ac:dyDescent="0.2">
      <c r="A1564" s="18" t="str">
        <f t="shared" si="96"/>
        <v>Catalogo principalOPEN VALUE - CSP GOBIERNOCFQ7TTC0LH3F-0002</v>
      </c>
      <c r="B1564" s="18" t="str">
        <f t="shared" si="97"/>
        <v>CFQ7TTC0LH3F-0002OPEN VALUE - CSP GOBIERNO</v>
      </c>
      <c r="C1564" s="18"/>
      <c r="D1564" t="s">
        <v>122</v>
      </c>
      <c r="E1564" t="s">
        <v>2797</v>
      </c>
      <c r="F1564" t="s">
        <v>2769</v>
      </c>
      <c r="G1564" s="18" t="str">
        <f t="shared" si="98"/>
        <v>Catalogo principal</v>
      </c>
      <c r="H1564" s="43" t="s">
        <v>121</v>
      </c>
      <c r="I1564" s="37" t="s">
        <v>67</v>
      </c>
      <c r="J1564" t="s">
        <v>975</v>
      </c>
      <c r="K1564" t="s">
        <v>40</v>
      </c>
      <c r="L1564" s="70" t="s">
        <v>21</v>
      </c>
      <c r="M1564" s="70" t="s">
        <v>3966</v>
      </c>
      <c r="N1564" s="37" t="s">
        <v>67</v>
      </c>
      <c r="O1564" s="37" t="s">
        <v>67</v>
      </c>
      <c r="P1564" s="37" t="s">
        <v>3756</v>
      </c>
      <c r="Q1564" s="75" t="s">
        <v>2797</v>
      </c>
      <c r="R1564" t="s">
        <v>3691</v>
      </c>
      <c r="S1564" s="38">
        <v>40</v>
      </c>
      <c r="T1564">
        <v>1</v>
      </c>
      <c r="U1564">
        <v>0</v>
      </c>
      <c r="V1564" s="43">
        <f>SUMIF(ResumenCotizacion!$C:$C,E1564,ResumenCotizacion!$P:$P)</f>
        <v>0</v>
      </c>
      <c r="W1564" s="68">
        <f>IF(H1564="USD",S1564*SolCotizacion!$J$18,S1564)</f>
        <v>156939.59999999998</v>
      </c>
      <c r="X1564" s="3">
        <f>ROUND(W1564/(1-VLOOKUP("Total porcentaje:",ResumenCotizacion!$F:$H,3,0)),2)</f>
        <v>170586.52</v>
      </c>
      <c r="Y1564" s="3">
        <f t="shared" si="99"/>
        <v>0</v>
      </c>
    </row>
    <row r="1565" spans="1:25" ht="14.25" x14ac:dyDescent="0.2">
      <c r="A1565" s="18" t="str">
        <f t="shared" si="96"/>
        <v>Catalogo principalOPEN VALUE - CSP GOBIERNOCFQ7TTC0LH34-0001</v>
      </c>
      <c r="B1565" s="18" t="str">
        <f t="shared" si="97"/>
        <v>CFQ7TTC0LH34-0001OPEN VALUE - CSP GOBIERNO</v>
      </c>
      <c r="C1565" s="18"/>
      <c r="D1565" t="s">
        <v>122</v>
      </c>
      <c r="E1565" t="s">
        <v>2798</v>
      </c>
      <c r="F1565" t="s">
        <v>2769</v>
      </c>
      <c r="G1565" s="18" t="str">
        <f t="shared" si="98"/>
        <v>Catalogo principal</v>
      </c>
      <c r="H1565" s="43" t="s">
        <v>121</v>
      </c>
      <c r="I1565" s="37" t="s">
        <v>67</v>
      </c>
      <c r="J1565" t="s">
        <v>3072</v>
      </c>
      <c r="K1565" t="s">
        <v>40</v>
      </c>
      <c r="L1565" s="70" t="s">
        <v>21</v>
      </c>
      <c r="M1565" s="70" t="s">
        <v>3966</v>
      </c>
      <c r="N1565" s="37" t="s">
        <v>67</v>
      </c>
      <c r="O1565" s="37" t="s">
        <v>67</v>
      </c>
      <c r="P1565" s="37" t="s">
        <v>3756</v>
      </c>
      <c r="Q1565" s="75" t="s">
        <v>2798</v>
      </c>
      <c r="R1565" t="s">
        <v>3691</v>
      </c>
      <c r="S1565" s="38">
        <v>70</v>
      </c>
      <c r="T1565">
        <v>1</v>
      </c>
      <c r="U1565">
        <v>0</v>
      </c>
      <c r="V1565" s="43">
        <f>SUMIF(ResumenCotizacion!$C:$C,E1565,ResumenCotizacion!$P:$P)</f>
        <v>0</v>
      </c>
      <c r="W1565" s="68">
        <f>IF(H1565="USD",S1565*SolCotizacion!$J$18,S1565)</f>
        <v>274644.3</v>
      </c>
      <c r="X1565" s="3">
        <f>ROUND(W1565/(1-VLOOKUP("Total porcentaje:",ResumenCotizacion!$F:$H,3,0)),2)</f>
        <v>298526.40999999997</v>
      </c>
      <c r="Y1565" s="3">
        <f t="shared" si="99"/>
        <v>0</v>
      </c>
    </row>
    <row r="1566" spans="1:25" ht="14.25" x14ac:dyDescent="0.2">
      <c r="A1566" s="18" t="str">
        <f t="shared" si="96"/>
        <v>Catalogo principalOPEN VALUE - CSP GOBIERNOCFQ7TTC0LH33-0001</v>
      </c>
      <c r="B1566" s="18" t="str">
        <f t="shared" si="97"/>
        <v>CFQ7TTC0LH33-0001OPEN VALUE - CSP GOBIERNO</v>
      </c>
      <c r="C1566" s="18"/>
      <c r="D1566" t="s">
        <v>122</v>
      </c>
      <c r="E1566" t="s">
        <v>2799</v>
      </c>
      <c r="F1566" t="s">
        <v>2769</v>
      </c>
      <c r="G1566" s="18" t="str">
        <f t="shared" si="98"/>
        <v>Catalogo principal</v>
      </c>
      <c r="H1566" s="43" t="s">
        <v>121</v>
      </c>
      <c r="I1566" s="37" t="s">
        <v>67</v>
      </c>
      <c r="J1566" t="s">
        <v>1314</v>
      </c>
      <c r="K1566" t="s">
        <v>40</v>
      </c>
      <c r="L1566" s="70" t="s">
        <v>21</v>
      </c>
      <c r="M1566" s="70" t="s">
        <v>3966</v>
      </c>
      <c r="N1566" s="37" t="s">
        <v>67</v>
      </c>
      <c r="O1566" s="37" t="s">
        <v>67</v>
      </c>
      <c r="P1566" s="37" t="s">
        <v>3756</v>
      </c>
      <c r="Q1566" s="75" t="s">
        <v>2799</v>
      </c>
      <c r="R1566" t="s">
        <v>3691</v>
      </c>
      <c r="S1566" s="38">
        <v>0</v>
      </c>
      <c r="T1566">
        <v>1</v>
      </c>
      <c r="U1566">
        <v>0</v>
      </c>
      <c r="V1566" s="43">
        <f>SUMIF(ResumenCotizacion!$C:$C,E1566,ResumenCotizacion!$P:$P)</f>
        <v>0</v>
      </c>
      <c r="W1566" s="68">
        <f>IF(H1566="USD",S1566*SolCotizacion!$J$18,S1566)</f>
        <v>0</v>
      </c>
      <c r="X1566" s="3">
        <f>ROUND(W1566/(1-VLOOKUP("Total porcentaje:",ResumenCotizacion!$F:$H,3,0)),2)</f>
        <v>0</v>
      </c>
      <c r="Y1566" s="3">
        <f t="shared" si="99"/>
        <v>0</v>
      </c>
    </row>
    <row r="1567" spans="1:25" ht="14.25" x14ac:dyDescent="0.2">
      <c r="A1567" s="18" t="str">
        <f t="shared" si="96"/>
        <v>Catalogo principalOPEN VALUE - CSP GOBIERNOCFQ7TTC0LH38-0001</v>
      </c>
      <c r="B1567" s="18" t="str">
        <f t="shared" si="97"/>
        <v>CFQ7TTC0LH38-0001OPEN VALUE - CSP GOBIERNO</v>
      </c>
      <c r="C1567" s="18"/>
      <c r="D1567" t="s">
        <v>122</v>
      </c>
      <c r="E1567" t="s">
        <v>2800</v>
      </c>
      <c r="F1567" t="s">
        <v>2769</v>
      </c>
      <c r="G1567" s="18" t="str">
        <f t="shared" si="98"/>
        <v>Catalogo principal</v>
      </c>
      <c r="H1567" s="43" t="s">
        <v>121</v>
      </c>
      <c r="I1567" s="37" t="s">
        <v>67</v>
      </c>
      <c r="J1567" t="s">
        <v>976</v>
      </c>
      <c r="K1567" t="s">
        <v>40</v>
      </c>
      <c r="L1567" s="70" t="s">
        <v>21</v>
      </c>
      <c r="M1567" s="70" t="s">
        <v>3966</v>
      </c>
      <c r="N1567" s="37" t="s">
        <v>67</v>
      </c>
      <c r="O1567" s="37" t="s">
        <v>67</v>
      </c>
      <c r="P1567" s="37" t="s">
        <v>3756</v>
      </c>
      <c r="Q1567" s="75" t="s">
        <v>2800</v>
      </c>
      <c r="R1567" t="s">
        <v>3691</v>
      </c>
      <c r="S1567" s="38">
        <v>100</v>
      </c>
      <c r="T1567">
        <v>1</v>
      </c>
      <c r="U1567">
        <v>0</v>
      </c>
      <c r="V1567" s="43">
        <f>SUMIF(ResumenCotizacion!$C:$C,E1567,ResumenCotizacion!$P:$P)</f>
        <v>0</v>
      </c>
      <c r="W1567" s="68">
        <f>IF(H1567="USD",S1567*SolCotizacion!$J$18,S1567)</f>
        <v>392349</v>
      </c>
      <c r="X1567" s="3">
        <f>ROUND(W1567/(1-VLOOKUP("Total porcentaje:",ResumenCotizacion!$F:$H,3,0)),2)</f>
        <v>426466.3</v>
      </c>
      <c r="Y1567" s="3">
        <f t="shared" si="99"/>
        <v>0</v>
      </c>
    </row>
    <row r="1568" spans="1:25" ht="14.25" x14ac:dyDescent="0.2">
      <c r="A1568" s="18" t="str">
        <f t="shared" si="96"/>
        <v>Catalogo principalOPEN VALUE - CSP GOBIERNOCFQ7TTC0LH39-0002</v>
      </c>
      <c r="B1568" s="18" t="str">
        <f t="shared" si="97"/>
        <v>CFQ7TTC0LH39-0002OPEN VALUE - CSP GOBIERNO</v>
      </c>
      <c r="C1568" s="18"/>
      <c r="D1568" t="s">
        <v>122</v>
      </c>
      <c r="E1568" t="s">
        <v>2801</v>
      </c>
      <c r="F1568" t="s">
        <v>2769</v>
      </c>
      <c r="G1568" s="18" t="str">
        <f t="shared" si="98"/>
        <v>Catalogo principal</v>
      </c>
      <c r="H1568" s="43" t="s">
        <v>121</v>
      </c>
      <c r="I1568" s="37" t="s">
        <v>67</v>
      </c>
      <c r="J1568" t="s">
        <v>3073</v>
      </c>
      <c r="K1568" t="s">
        <v>40</v>
      </c>
      <c r="L1568" s="70" t="s">
        <v>21</v>
      </c>
      <c r="M1568" s="70" t="s">
        <v>3966</v>
      </c>
      <c r="N1568" s="37" t="s">
        <v>67</v>
      </c>
      <c r="O1568" s="37" t="s">
        <v>67</v>
      </c>
      <c r="P1568" s="37" t="s">
        <v>3756</v>
      </c>
      <c r="Q1568" s="75" t="s">
        <v>2801</v>
      </c>
      <c r="R1568" t="s">
        <v>3691</v>
      </c>
      <c r="S1568" s="38">
        <v>8</v>
      </c>
      <c r="T1568">
        <v>1</v>
      </c>
      <c r="U1568">
        <v>0</v>
      </c>
      <c r="V1568" s="43">
        <f>SUMIF(ResumenCotizacion!$C:$C,E1568,ResumenCotizacion!$P:$P)</f>
        <v>0</v>
      </c>
      <c r="W1568" s="68">
        <f>IF(H1568="USD",S1568*SolCotizacion!$J$18,S1568)</f>
        <v>31387.919999999998</v>
      </c>
      <c r="X1568" s="3">
        <f>ROUND(W1568/(1-VLOOKUP("Total porcentaje:",ResumenCotizacion!$F:$H,3,0)),2)</f>
        <v>34117.300000000003</v>
      </c>
      <c r="Y1568" s="3">
        <f t="shared" si="99"/>
        <v>0</v>
      </c>
    </row>
    <row r="1569" spans="1:25" ht="14.25" x14ac:dyDescent="0.2">
      <c r="A1569" s="18" t="str">
        <f t="shared" si="96"/>
        <v>Catalogo principalOPEN VALUE - CSP GOBIERNOCFQ7TTC0LH2Z-0002</v>
      </c>
      <c r="B1569" s="18" t="str">
        <f t="shared" si="97"/>
        <v>CFQ7TTC0LH2Z-0002OPEN VALUE - CSP GOBIERNO</v>
      </c>
      <c r="C1569" s="18"/>
      <c r="D1569" t="s">
        <v>122</v>
      </c>
      <c r="E1569" t="s">
        <v>2802</v>
      </c>
      <c r="F1569" t="s">
        <v>2769</v>
      </c>
      <c r="G1569" s="18" t="str">
        <f t="shared" si="98"/>
        <v>Catalogo principal</v>
      </c>
      <c r="H1569" s="43" t="s">
        <v>121</v>
      </c>
      <c r="I1569" s="37" t="s">
        <v>67</v>
      </c>
      <c r="J1569" t="s">
        <v>977</v>
      </c>
      <c r="K1569" t="s">
        <v>40</v>
      </c>
      <c r="L1569" s="70" t="s">
        <v>21</v>
      </c>
      <c r="M1569" s="70" t="s">
        <v>3966</v>
      </c>
      <c r="N1569" s="37" t="s">
        <v>67</v>
      </c>
      <c r="O1569" s="37" t="s">
        <v>67</v>
      </c>
      <c r="P1569" s="37" t="s">
        <v>3756</v>
      </c>
      <c r="Q1569" s="75" t="s">
        <v>2802</v>
      </c>
      <c r="R1569" t="s">
        <v>3691</v>
      </c>
      <c r="S1569" s="38">
        <v>180</v>
      </c>
      <c r="T1569">
        <v>1</v>
      </c>
      <c r="U1569">
        <v>0</v>
      </c>
      <c r="V1569" s="43">
        <f>SUMIF(ResumenCotizacion!$C:$C,E1569,ResumenCotizacion!$P:$P)</f>
        <v>0</v>
      </c>
      <c r="W1569" s="68">
        <f>IF(H1569="USD",S1569*SolCotizacion!$J$18,S1569)</f>
        <v>706228.2</v>
      </c>
      <c r="X1569" s="3">
        <f>ROUND(W1569/(1-VLOOKUP("Total porcentaje:",ResumenCotizacion!$F:$H,3,0)),2)</f>
        <v>767639.35</v>
      </c>
      <c r="Y1569" s="3">
        <f t="shared" si="99"/>
        <v>0</v>
      </c>
    </row>
    <row r="1570" spans="1:25" ht="14.25" x14ac:dyDescent="0.2">
      <c r="A1570" s="18" t="str">
        <f t="shared" si="96"/>
        <v>Catalogo principalOPEN VALUE - CSP GOBIERNOCFQ7TTC0LH2Z-0001</v>
      </c>
      <c r="B1570" s="18" t="str">
        <f t="shared" si="97"/>
        <v>CFQ7TTC0LH2Z-0001OPEN VALUE - CSP GOBIERNO</v>
      </c>
      <c r="C1570" s="18"/>
      <c r="D1570" t="s">
        <v>122</v>
      </c>
      <c r="E1570" t="s">
        <v>2803</v>
      </c>
      <c r="F1570" t="s">
        <v>2769</v>
      </c>
      <c r="G1570" s="18" t="str">
        <f t="shared" si="98"/>
        <v>Catalogo principal</v>
      </c>
      <c r="H1570" s="43" t="s">
        <v>121</v>
      </c>
      <c r="I1570" s="37" t="s">
        <v>67</v>
      </c>
      <c r="J1570" t="s">
        <v>978</v>
      </c>
      <c r="K1570" t="s">
        <v>40</v>
      </c>
      <c r="L1570" s="70" t="s">
        <v>21</v>
      </c>
      <c r="M1570" s="70" t="s">
        <v>3966</v>
      </c>
      <c r="N1570" s="37" t="s">
        <v>67</v>
      </c>
      <c r="O1570" s="37" t="s">
        <v>67</v>
      </c>
      <c r="P1570" s="37" t="s">
        <v>3756</v>
      </c>
      <c r="Q1570" s="75" t="s">
        <v>2803</v>
      </c>
      <c r="R1570" t="s">
        <v>3691</v>
      </c>
      <c r="S1570" s="38">
        <v>30</v>
      </c>
      <c r="T1570">
        <v>1</v>
      </c>
      <c r="U1570">
        <v>0</v>
      </c>
      <c r="V1570" s="43">
        <f>SUMIF(ResumenCotizacion!$C:$C,E1570,ResumenCotizacion!$P:$P)</f>
        <v>0</v>
      </c>
      <c r="W1570" s="68">
        <f>IF(H1570="USD",S1570*SolCotizacion!$J$18,S1570)</f>
        <v>117704.7</v>
      </c>
      <c r="X1570" s="3">
        <f>ROUND(W1570/(1-VLOOKUP("Total porcentaje:",ResumenCotizacion!$F:$H,3,0)),2)</f>
        <v>127939.89</v>
      </c>
      <c r="Y1570" s="3">
        <f t="shared" si="99"/>
        <v>0</v>
      </c>
    </row>
    <row r="1571" spans="1:25" ht="14.25" x14ac:dyDescent="0.2">
      <c r="A1571" s="18" t="str">
        <f t="shared" si="96"/>
        <v>Catalogo principalOPEN VALUE - CSP GOBIERNOCFQ7TTC0HM0T-0012</v>
      </c>
      <c r="B1571" s="18" t="str">
        <f t="shared" si="97"/>
        <v>CFQ7TTC0HM0T-0012OPEN VALUE - CSP GOBIERNO</v>
      </c>
      <c r="C1571" s="18"/>
      <c r="D1571" t="s">
        <v>122</v>
      </c>
      <c r="E1571" t="s">
        <v>2804</v>
      </c>
      <c r="F1571" t="s">
        <v>2769</v>
      </c>
      <c r="G1571" s="18" t="str">
        <f t="shared" si="98"/>
        <v>Catalogo principal</v>
      </c>
      <c r="H1571" s="43" t="s">
        <v>121</v>
      </c>
      <c r="I1571" s="37" t="s">
        <v>67</v>
      </c>
      <c r="J1571" t="s">
        <v>3074</v>
      </c>
      <c r="K1571" t="s">
        <v>40</v>
      </c>
      <c r="L1571" s="70" t="s">
        <v>21</v>
      </c>
      <c r="M1571" s="70" t="s">
        <v>3966</v>
      </c>
      <c r="N1571" s="37" t="s">
        <v>67</v>
      </c>
      <c r="O1571" s="37" t="s">
        <v>67</v>
      </c>
      <c r="P1571" s="37" t="s">
        <v>3756</v>
      </c>
      <c r="Q1571" s="75" t="s">
        <v>2804</v>
      </c>
      <c r="R1571" t="s">
        <v>3691</v>
      </c>
      <c r="S1571" s="38">
        <v>500</v>
      </c>
      <c r="T1571">
        <v>1</v>
      </c>
      <c r="U1571">
        <v>0</v>
      </c>
      <c r="V1571" s="43">
        <f>SUMIF(ResumenCotizacion!$C:$C,E1571,ResumenCotizacion!$P:$P)</f>
        <v>0</v>
      </c>
      <c r="W1571" s="68">
        <f>IF(H1571="USD",S1571*SolCotizacion!$J$18,S1571)</f>
        <v>1961745</v>
      </c>
      <c r="X1571" s="3">
        <f>ROUND(W1571/(1-VLOOKUP("Total porcentaje:",ResumenCotizacion!$F:$H,3,0)),2)</f>
        <v>2132331.52</v>
      </c>
      <c r="Y1571" s="3">
        <f t="shared" si="99"/>
        <v>0</v>
      </c>
    </row>
    <row r="1572" spans="1:25" ht="14.25" x14ac:dyDescent="0.2">
      <c r="A1572" s="18" t="str">
        <f t="shared" si="96"/>
        <v>Catalogo principalOPEN VALUE - CSP GOBIERNOCFQ7TTC0HM0T-0011</v>
      </c>
      <c r="B1572" s="18" t="str">
        <f t="shared" si="97"/>
        <v>CFQ7TTC0HM0T-0011OPEN VALUE - CSP GOBIERNO</v>
      </c>
      <c r="C1572" s="18"/>
      <c r="D1572" t="s">
        <v>122</v>
      </c>
      <c r="E1572" t="s">
        <v>2805</v>
      </c>
      <c r="F1572" t="s">
        <v>2769</v>
      </c>
      <c r="G1572" s="18" t="str">
        <f t="shared" si="98"/>
        <v>Catalogo principal</v>
      </c>
      <c r="H1572" s="43" t="s">
        <v>121</v>
      </c>
      <c r="I1572" s="37" t="s">
        <v>67</v>
      </c>
      <c r="J1572" t="s">
        <v>1803</v>
      </c>
      <c r="K1572" t="s">
        <v>40</v>
      </c>
      <c r="L1572" s="70" t="s">
        <v>21</v>
      </c>
      <c r="M1572" s="70" t="s">
        <v>3966</v>
      </c>
      <c r="N1572" s="37" t="s">
        <v>67</v>
      </c>
      <c r="O1572" s="37" t="s">
        <v>67</v>
      </c>
      <c r="P1572" s="37" t="s">
        <v>3756</v>
      </c>
      <c r="Q1572" s="75" t="s">
        <v>2805</v>
      </c>
      <c r="R1572" t="s">
        <v>3691</v>
      </c>
      <c r="S1572" s="38">
        <v>4000</v>
      </c>
      <c r="T1572">
        <v>1</v>
      </c>
      <c r="U1572">
        <v>0</v>
      </c>
      <c r="V1572" s="43">
        <f>SUMIF(ResumenCotizacion!$C:$C,E1572,ResumenCotizacion!$P:$P)</f>
        <v>0</v>
      </c>
      <c r="W1572" s="68">
        <f>IF(H1572="USD",S1572*SolCotizacion!$J$18,S1572)</f>
        <v>15693960</v>
      </c>
      <c r="X1572" s="3">
        <f>ROUND(W1572/(1-VLOOKUP("Total porcentaje:",ResumenCotizacion!$F:$H,3,0)),2)</f>
        <v>17058652.170000002</v>
      </c>
      <c r="Y1572" s="3">
        <f t="shared" si="99"/>
        <v>0</v>
      </c>
    </row>
    <row r="1573" spans="1:25" ht="14.25" x14ac:dyDescent="0.2">
      <c r="A1573" s="18" t="str">
        <f t="shared" si="96"/>
        <v>Catalogo principalOPEN VALUE - CSP GOBIERNOCFQ7TTC0HM0T-0010</v>
      </c>
      <c r="B1573" s="18" t="str">
        <f t="shared" si="97"/>
        <v>CFQ7TTC0HM0T-0010OPEN VALUE - CSP GOBIERNO</v>
      </c>
      <c r="C1573" s="18"/>
      <c r="D1573" t="s">
        <v>122</v>
      </c>
      <c r="E1573" t="s">
        <v>2806</v>
      </c>
      <c r="F1573" t="s">
        <v>2769</v>
      </c>
      <c r="G1573" s="18" t="str">
        <f t="shared" si="98"/>
        <v>Catalogo principal</v>
      </c>
      <c r="H1573" s="43" t="s">
        <v>121</v>
      </c>
      <c r="I1573" s="37" t="s">
        <v>67</v>
      </c>
      <c r="J1573" t="s">
        <v>3075</v>
      </c>
      <c r="K1573" t="s">
        <v>40</v>
      </c>
      <c r="L1573" s="70" t="s">
        <v>21</v>
      </c>
      <c r="M1573" s="70" t="s">
        <v>3966</v>
      </c>
      <c r="N1573" s="37" t="s">
        <v>67</v>
      </c>
      <c r="O1573" s="37" t="s">
        <v>67</v>
      </c>
      <c r="P1573" s="37" t="s">
        <v>3756</v>
      </c>
      <c r="Q1573" s="75" t="s">
        <v>2806</v>
      </c>
      <c r="R1573" t="s">
        <v>3691</v>
      </c>
      <c r="S1573" s="38">
        <v>500</v>
      </c>
      <c r="T1573">
        <v>1</v>
      </c>
      <c r="U1573">
        <v>0</v>
      </c>
      <c r="V1573" s="43">
        <f>SUMIF(ResumenCotizacion!$C:$C,E1573,ResumenCotizacion!$P:$P)</f>
        <v>0</v>
      </c>
      <c r="W1573" s="68">
        <f>IF(H1573="USD",S1573*SolCotizacion!$J$18,S1573)</f>
        <v>1961745</v>
      </c>
      <c r="X1573" s="3">
        <f>ROUND(W1573/(1-VLOOKUP("Total porcentaje:",ResumenCotizacion!$F:$H,3,0)),2)</f>
        <v>2132331.52</v>
      </c>
      <c r="Y1573" s="3">
        <f t="shared" si="99"/>
        <v>0</v>
      </c>
    </row>
    <row r="1574" spans="1:25" ht="14.25" x14ac:dyDescent="0.2">
      <c r="A1574" s="18" t="str">
        <f t="shared" si="96"/>
        <v>Catalogo principalOPEN VALUE - CSP GOBIERNOCFQ7TTC0HM0T-000Z</v>
      </c>
      <c r="B1574" s="18" t="str">
        <f t="shared" si="97"/>
        <v>CFQ7TTC0HM0T-000ZOPEN VALUE - CSP GOBIERNO</v>
      </c>
      <c r="C1574" s="18"/>
      <c r="D1574" t="s">
        <v>122</v>
      </c>
      <c r="E1574" t="s">
        <v>2807</v>
      </c>
      <c r="F1574" t="s">
        <v>2769</v>
      </c>
      <c r="G1574" s="18" t="str">
        <f t="shared" si="98"/>
        <v>Catalogo principal</v>
      </c>
      <c r="H1574" s="43" t="s">
        <v>121</v>
      </c>
      <c r="I1574" s="37" t="s">
        <v>67</v>
      </c>
      <c r="J1574" t="s">
        <v>1804</v>
      </c>
      <c r="K1574" t="s">
        <v>40</v>
      </c>
      <c r="L1574" s="70" t="s">
        <v>21</v>
      </c>
      <c r="M1574" s="70" t="s">
        <v>3966</v>
      </c>
      <c r="N1574" s="37" t="s">
        <v>67</v>
      </c>
      <c r="O1574" s="37" t="s">
        <v>67</v>
      </c>
      <c r="P1574" s="37" t="s">
        <v>3756</v>
      </c>
      <c r="Q1574" s="75" t="s">
        <v>2807</v>
      </c>
      <c r="R1574" t="s">
        <v>3691</v>
      </c>
      <c r="S1574" s="38">
        <v>14500</v>
      </c>
      <c r="T1574">
        <v>1</v>
      </c>
      <c r="U1574">
        <v>0</v>
      </c>
      <c r="V1574" s="43">
        <f>SUMIF(ResumenCotizacion!$C:$C,E1574,ResumenCotizacion!$P:$P)</f>
        <v>0</v>
      </c>
      <c r="W1574" s="68">
        <f>IF(H1574="USD",S1574*SolCotizacion!$J$18,S1574)</f>
        <v>56890605</v>
      </c>
      <c r="X1574" s="3">
        <f>ROUND(W1574/(1-VLOOKUP("Total porcentaje:",ResumenCotizacion!$F:$H,3,0)),2)</f>
        <v>61837614.130000003</v>
      </c>
      <c r="Y1574" s="3">
        <f t="shared" si="99"/>
        <v>0</v>
      </c>
    </row>
    <row r="1575" spans="1:25" ht="14.25" x14ac:dyDescent="0.2">
      <c r="A1575" s="18" t="str">
        <f t="shared" si="96"/>
        <v>Catalogo principalOPEN VALUE - CSP GOBIERNOCFQ7TTC0HM0T-000X</v>
      </c>
      <c r="B1575" s="18" t="str">
        <f t="shared" si="97"/>
        <v>CFQ7TTC0HM0T-000XOPEN VALUE - CSP GOBIERNO</v>
      </c>
      <c r="C1575" s="18"/>
      <c r="D1575" t="s">
        <v>122</v>
      </c>
      <c r="E1575" t="s">
        <v>2808</v>
      </c>
      <c r="F1575" t="s">
        <v>2769</v>
      </c>
      <c r="G1575" s="18" t="str">
        <f t="shared" si="98"/>
        <v>Catalogo principal</v>
      </c>
      <c r="H1575" s="43" t="s">
        <v>121</v>
      </c>
      <c r="I1575" s="37" t="s">
        <v>67</v>
      </c>
      <c r="J1575" t="s">
        <v>3076</v>
      </c>
      <c r="K1575" t="s">
        <v>40</v>
      </c>
      <c r="L1575" s="70" t="s">
        <v>21</v>
      </c>
      <c r="M1575" s="70" t="s">
        <v>3966</v>
      </c>
      <c r="N1575" s="37" t="s">
        <v>67</v>
      </c>
      <c r="O1575" s="37" t="s">
        <v>67</v>
      </c>
      <c r="P1575" s="37" t="s">
        <v>3756</v>
      </c>
      <c r="Q1575" s="75" t="s">
        <v>2808</v>
      </c>
      <c r="R1575" t="s">
        <v>3691</v>
      </c>
      <c r="S1575" s="38">
        <v>500</v>
      </c>
      <c r="T1575">
        <v>1</v>
      </c>
      <c r="U1575">
        <v>0</v>
      </c>
      <c r="V1575" s="43">
        <f>SUMIF(ResumenCotizacion!$C:$C,E1575,ResumenCotizacion!$P:$P)</f>
        <v>0</v>
      </c>
      <c r="W1575" s="68">
        <f>IF(H1575="USD",S1575*SolCotizacion!$J$18,S1575)</f>
        <v>1961745</v>
      </c>
      <c r="X1575" s="3">
        <f>ROUND(W1575/(1-VLOOKUP("Total porcentaje:",ResumenCotizacion!$F:$H,3,0)),2)</f>
        <v>2132331.52</v>
      </c>
      <c r="Y1575" s="3">
        <f t="shared" si="99"/>
        <v>0</v>
      </c>
    </row>
    <row r="1576" spans="1:25" ht="14.25" x14ac:dyDescent="0.2">
      <c r="A1576" s="18" t="str">
        <f t="shared" si="96"/>
        <v>Catalogo principalOPEN VALUE - CSP GOBIERNOCFQ7TTC0HM0T-000W</v>
      </c>
      <c r="B1576" s="18" t="str">
        <f t="shared" si="97"/>
        <v>CFQ7TTC0HM0T-000WOPEN VALUE - CSP GOBIERNO</v>
      </c>
      <c r="C1576" s="18"/>
      <c r="D1576" t="s">
        <v>122</v>
      </c>
      <c r="E1576" t="s">
        <v>2809</v>
      </c>
      <c r="F1576" t="s">
        <v>2769</v>
      </c>
      <c r="G1576" s="18" t="str">
        <f t="shared" si="98"/>
        <v>Catalogo principal</v>
      </c>
      <c r="H1576" s="43" t="s">
        <v>121</v>
      </c>
      <c r="I1576" s="37" t="s">
        <v>67</v>
      </c>
      <c r="J1576" t="s">
        <v>1805</v>
      </c>
      <c r="K1576" t="s">
        <v>40</v>
      </c>
      <c r="L1576" s="70" t="s">
        <v>21</v>
      </c>
      <c r="M1576" s="70" t="s">
        <v>3966</v>
      </c>
      <c r="N1576" s="37" t="s">
        <v>67</v>
      </c>
      <c r="O1576" s="37" t="s">
        <v>67</v>
      </c>
      <c r="P1576" s="37" t="s">
        <v>3756</v>
      </c>
      <c r="Q1576" s="75" t="s">
        <v>2809</v>
      </c>
      <c r="R1576" t="s">
        <v>3691</v>
      </c>
      <c r="S1576" s="38">
        <v>14500</v>
      </c>
      <c r="T1576">
        <v>1</v>
      </c>
      <c r="U1576">
        <v>0</v>
      </c>
      <c r="V1576" s="43">
        <f>SUMIF(ResumenCotizacion!$C:$C,E1576,ResumenCotizacion!$P:$P)</f>
        <v>0</v>
      </c>
      <c r="W1576" s="68">
        <f>IF(H1576="USD",S1576*SolCotizacion!$J$18,S1576)</f>
        <v>56890605</v>
      </c>
      <c r="X1576" s="3">
        <f>ROUND(W1576/(1-VLOOKUP("Total porcentaje:",ResumenCotizacion!$F:$H,3,0)),2)</f>
        <v>61837614.130000003</v>
      </c>
      <c r="Y1576" s="3">
        <f t="shared" si="99"/>
        <v>0</v>
      </c>
    </row>
    <row r="1577" spans="1:25" ht="14.25" x14ac:dyDescent="0.2">
      <c r="A1577" s="18" t="str">
        <f t="shared" si="96"/>
        <v>Catalogo principalOPEN VALUE - CSP GOBIERNOCFQ7TTC0HM0T-000V</v>
      </c>
      <c r="B1577" s="18" t="str">
        <f t="shared" si="97"/>
        <v>CFQ7TTC0HM0T-000VOPEN VALUE - CSP GOBIERNO</v>
      </c>
      <c r="C1577" s="18"/>
      <c r="D1577" t="s">
        <v>122</v>
      </c>
      <c r="E1577" t="s">
        <v>2810</v>
      </c>
      <c r="F1577" t="s">
        <v>2769</v>
      </c>
      <c r="G1577" s="18" t="str">
        <f t="shared" si="98"/>
        <v>Catalogo principal</v>
      </c>
      <c r="H1577" s="43" t="s">
        <v>121</v>
      </c>
      <c r="I1577" s="37" t="s">
        <v>67</v>
      </c>
      <c r="J1577" t="s">
        <v>3077</v>
      </c>
      <c r="K1577" t="s">
        <v>40</v>
      </c>
      <c r="L1577" s="70" t="s">
        <v>21</v>
      </c>
      <c r="M1577" s="70" t="s">
        <v>3966</v>
      </c>
      <c r="N1577" s="37" t="s">
        <v>67</v>
      </c>
      <c r="O1577" s="37" t="s">
        <v>67</v>
      </c>
      <c r="P1577" s="37" t="s">
        <v>3756</v>
      </c>
      <c r="Q1577" s="75" t="s">
        <v>2810</v>
      </c>
      <c r="R1577" t="s">
        <v>3691</v>
      </c>
      <c r="S1577" s="38">
        <v>500</v>
      </c>
      <c r="T1577">
        <v>1</v>
      </c>
      <c r="U1577">
        <v>0</v>
      </c>
      <c r="V1577" s="43">
        <f>SUMIF(ResumenCotizacion!$C:$C,E1577,ResumenCotizacion!$P:$P)</f>
        <v>0</v>
      </c>
      <c r="W1577" s="68">
        <f>IF(H1577="USD",S1577*SolCotizacion!$J$18,S1577)</f>
        <v>1961745</v>
      </c>
      <c r="X1577" s="3">
        <f>ROUND(W1577/(1-VLOOKUP("Total porcentaje:",ResumenCotizacion!$F:$H,3,0)),2)</f>
        <v>2132331.52</v>
      </c>
      <c r="Y1577" s="3">
        <f t="shared" si="99"/>
        <v>0</v>
      </c>
    </row>
    <row r="1578" spans="1:25" ht="14.25" x14ac:dyDescent="0.2">
      <c r="A1578" s="18" t="str">
        <f t="shared" si="96"/>
        <v>Catalogo principalOPEN VALUE - CSP GOBIERNOCFQ7TTC0HM0T-0016</v>
      </c>
      <c r="B1578" s="18" t="str">
        <f t="shared" si="97"/>
        <v>CFQ7TTC0HM0T-0016OPEN VALUE - CSP GOBIERNO</v>
      </c>
      <c r="C1578" s="18"/>
      <c r="D1578" t="s">
        <v>122</v>
      </c>
      <c r="E1578" t="s">
        <v>2811</v>
      </c>
      <c r="F1578" t="s">
        <v>2769</v>
      </c>
      <c r="G1578" s="18" t="str">
        <f t="shared" si="98"/>
        <v>Catalogo principal</v>
      </c>
      <c r="H1578" s="43" t="s">
        <v>121</v>
      </c>
      <c r="I1578" s="37" t="s">
        <v>67</v>
      </c>
      <c r="J1578" t="s">
        <v>3078</v>
      </c>
      <c r="K1578" t="s">
        <v>40</v>
      </c>
      <c r="L1578" s="70" t="s">
        <v>21</v>
      </c>
      <c r="M1578" s="70" t="s">
        <v>3966</v>
      </c>
      <c r="N1578" s="37" t="s">
        <v>67</v>
      </c>
      <c r="O1578" s="37" t="s">
        <v>67</v>
      </c>
      <c r="P1578" s="37" t="s">
        <v>3756</v>
      </c>
      <c r="Q1578" s="75" t="s">
        <v>2811</v>
      </c>
      <c r="R1578" t="s">
        <v>3691</v>
      </c>
      <c r="S1578" s="38">
        <v>500</v>
      </c>
      <c r="T1578">
        <v>1</v>
      </c>
      <c r="U1578">
        <v>0</v>
      </c>
      <c r="V1578" s="43">
        <f>SUMIF(ResumenCotizacion!$C:$C,E1578,ResumenCotizacion!$P:$P)</f>
        <v>0</v>
      </c>
      <c r="W1578" s="68">
        <f>IF(H1578="USD",S1578*SolCotizacion!$J$18,S1578)</f>
        <v>1961745</v>
      </c>
      <c r="X1578" s="3">
        <f>ROUND(W1578/(1-VLOOKUP("Total porcentaje:",ResumenCotizacion!$F:$H,3,0)),2)</f>
        <v>2132331.52</v>
      </c>
      <c r="Y1578" s="3">
        <f t="shared" si="99"/>
        <v>0</v>
      </c>
    </row>
    <row r="1579" spans="1:25" ht="14.25" x14ac:dyDescent="0.2">
      <c r="A1579" s="18" t="str">
        <f t="shared" si="96"/>
        <v>Catalogo principalOPEN VALUE - CSP GOBIERNOCFQ7TTC0HM0T-000G</v>
      </c>
      <c r="B1579" s="18" t="str">
        <f t="shared" si="97"/>
        <v>CFQ7TTC0HM0T-000GOPEN VALUE - CSP GOBIERNO</v>
      </c>
      <c r="C1579" s="18"/>
      <c r="D1579" t="s">
        <v>122</v>
      </c>
      <c r="E1579" t="s">
        <v>2812</v>
      </c>
      <c r="F1579" t="s">
        <v>2769</v>
      </c>
      <c r="G1579" s="18" t="str">
        <f t="shared" si="98"/>
        <v>Catalogo principal</v>
      </c>
      <c r="H1579" s="43" t="s">
        <v>121</v>
      </c>
      <c r="I1579" s="37" t="s">
        <v>67</v>
      </c>
      <c r="J1579" t="s">
        <v>3079</v>
      </c>
      <c r="K1579" t="s">
        <v>40</v>
      </c>
      <c r="L1579" s="70" t="s">
        <v>21</v>
      </c>
      <c r="M1579" s="70" t="s">
        <v>3966</v>
      </c>
      <c r="N1579" s="37" t="s">
        <v>67</v>
      </c>
      <c r="O1579" s="37" t="s">
        <v>67</v>
      </c>
      <c r="P1579" s="37" t="s">
        <v>3756</v>
      </c>
      <c r="Q1579" s="75" t="s">
        <v>2812</v>
      </c>
      <c r="R1579" t="s">
        <v>3691</v>
      </c>
      <c r="S1579" s="38">
        <v>500</v>
      </c>
      <c r="T1579">
        <v>1</v>
      </c>
      <c r="U1579">
        <v>0</v>
      </c>
      <c r="V1579" s="43">
        <f>SUMIF(ResumenCotizacion!$C:$C,E1579,ResumenCotizacion!$P:$P)</f>
        <v>0</v>
      </c>
      <c r="W1579" s="68">
        <f>IF(H1579="USD",S1579*SolCotizacion!$J$18,S1579)</f>
        <v>1961745</v>
      </c>
      <c r="X1579" s="3">
        <f>ROUND(W1579/(1-VLOOKUP("Total porcentaje:",ResumenCotizacion!$F:$H,3,0)),2)</f>
        <v>2132331.52</v>
      </c>
      <c r="Y1579" s="3">
        <f t="shared" si="99"/>
        <v>0</v>
      </c>
    </row>
    <row r="1580" spans="1:25" ht="14.25" x14ac:dyDescent="0.2">
      <c r="A1580" s="18" t="str">
        <f t="shared" si="96"/>
        <v>Catalogo principalOPEN VALUE - CSP GOBIERNOCFQ7TTC0HM0T-000F</v>
      </c>
      <c r="B1580" s="18" t="str">
        <f t="shared" si="97"/>
        <v>CFQ7TTC0HM0T-000FOPEN VALUE - CSP GOBIERNO</v>
      </c>
      <c r="C1580" s="18"/>
      <c r="D1580" t="s">
        <v>122</v>
      </c>
      <c r="E1580" t="s">
        <v>2813</v>
      </c>
      <c r="F1580" t="s">
        <v>2769</v>
      </c>
      <c r="G1580" s="18" t="str">
        <f t="shared" si="98"/>
        <v>Catalogo principal</v>
      </c>
      <c r="H1580" s="43" t="s">
        <v>121</v>
      </c>
      <c r="I1580" s="37" t="s">
        <v>67</v>
      </c>
      <c r="J1580" t="s">
        <v>1812</v>
      </c>
      <c r="K1580" t="s">
        <v>40</v>
      </c>
      <c r="L1580" s="70" t="s">
        <v>21</v>
      </c>
      <c r="M1580" s="70" t="s">
        <v>3966</v>
      </c>
      <c r="N1580" s="37" t="s">
        <v>67</v>
      </c>
      <c r="O1580" s="37" t="s">
        <v>67</v>
      </c>
      <c r="P1580" s="37" t="s">
        <v>3756</v>
      </c>
      <c r="Q1580" s="75" t="s">
        <v>2813</v>
      </c>
      <c r="R1580" t="s">
        <v>3691</v>
      </c>
      <c r="S1580" s="38">
        <v>31000</v>
      </c>
      <c r="T1580">
        <v>1</v>
      </c>
      <c r="U1580">
        <v>0</v>
      </c>
      <c r="V1580" s="43">
        <f>SUMIF(ResumenCotizacion!$C:$C,E1580,ResumenCotizacion!$P:$P)</f>
        <v>0</v>
      </c>
      <c r="W1580" s="68">
        <f>IF(H1580="USD",S1580*SolCotizacion!$J$18,S1580)</f>
        <v>121628190</v>
      </c>
      <c r="X1580" s="3">
        <f>ROUND(W1580/(1-VLOOKUP("Total porcentaje:",ResumenCotizacion!$F:$H,3,0)),2)</f>
        <v>132204554.34999999</v>
      </c>
      <c r="Y1580" s="3">
        <f t="shared" si="99"/>
        <v>0</v>
      </c>
    </row>
    <row r="1581" spans="1:25" ht="14.25" x14ac:dyDescent="0.2">
      <c r="A1581" s="18" t="str">
        <f t="shared" si="96"/>
        <v>Catalogo principalOPEN VALUE - CSP GOBIERNOCFQ7TTC0HM0T-000D</v>
      </c>
      <c r="B1581" s="18" t="str">
        <f t="shared" si="97"/>
        <v>CFQ7TTC0HM0T-000DOPEN VALUE - CSP GOBIERNO</v>
      </c>
      <c r="C1581" s="18"/>
      <c r="D1581" t="s">
        <v>122</v>
      </c>
      <c r="E1581" t="s">
        <v>2814</v>
      </c>
      <c r="F1581" t="s">
        <v>2769</v>
      </c>
      <c r="G1581" s="18" t="str">
        <f t="shared" si="98"/>
        <v>Catalogo principal</v>
      </c>
      <c r="H1581" s="43" t="s">
        <v>121</v>
      </c>
      <c r="I1581" s="37" t="s">
        <v>67</v>
      </c>
      <c r="J1581" t="s">
        <v>3080</v>
      </c>
      <c r="K1581" t="s">
        <v>40</v>
      </c>
      <c r="L1581" s="70" t="s">
        <v>21</v>
      </c>
      <c r="M1581" s="70" t="s">
        <v>3966</v>
      </c>
      <c r="N1581" s="37" t="s">
        <v>67</v>
      </c>
      <c r="O1581" s="37" t="s">
        <v>67</v>
      </c>
      <c r="P1581" s="37" t="s">
        <v>3756</v>
      </c>
      <c r="Q1581" s="75" t="s">
        <v>2814</v>
      </c>
      <c r="R1581" t="s">
        <v>3691</v>
      </c>
      <c r="S1581" s="38">
        <v>500</v>
      </c>
      <c r="T1581">
        <v>1</v>
      </c>
      <c r="U1581">
        <v>0</v>
      </c>
      <c r="V1581" s="43">
        <f>SUMIF(ResumenCotizacion!$C:$C,E1581,ResumenCotizacion!$P:$P)</f>
        <v>0</v>
      </c>
      <c r="W1581" s="68">
        <f>IF(H1581="USD",S1581*SolCotizacion!$J$18,S1581)</f>
        <v>1961745</v>
      </c>
      <c r="X1581" s="3">
        <f>ROUND(W1581/(1-VLOOKUP("Total porcentaje:",ResumenCotizacion!$F:$H,3,0)),2)</f>
        <v>2132331.52</v>
      </c>
      <c r="Y1581" s="3">
        <f t="shared" si="99"/>
        <v>0</v>
      </c>
    </row>
    <row r="1582" spans="1:25" ht="14.25" x14ac:dyDescent="0.2">
      <c r="A1582" s="18" t="str">
        <f t="shared" si="96"/>
        <v>Catalogo principalOPEN VALUE - CSP GOBIERNOCFQ7TTC0HM0T-000C</v>
      </c>
      <c r="B1582" s="18" t="str">
        <f t="shared" si="97"/>
        <v>CFQ7TTC0HM0T-000COPEN VALUE - CSP GOBIERNO</v>
      </c>
      <c r="C1582" s="18"/>
      <c r="D1582" t="s">
        <v>122</v>
      </c>
      <c r="E1582" t="s">
        <v>2815</v>
      </c>
      <c r="F1582" t="s">
        <v>2769</v>
      </c>
      <c r="G1582" s="18" t="str">
        <f t="shared" si="98"/>
        <v>Catalogo principal</v>
      </c>
      <c r="H1582" s="43" t="s">
        <v>121</v>
      </c>
      <c r="I1582" s="37" t="s">
        <v>67</v>
      </c>
      <c r="J1582" t="s">
        <v>1801</v>
      </c>
      <c r="K1582" t="s">
        <v>40</v>
      </c>
      <c r="L1582" s="70" t="s">
        <v>21</v>
      </c>
      <c r="M1582" s="70" t="s">
        <v>3966</v>
      </c>
      <c r="N1582" s="37" t="s">
        <v>67</v>
      </c>
      <c r="O1582" s="37" t="s">
        <v>67</v>
      </c>
      <c r="P1582" s="37" t="s">
        <v>3756</v>
      </c>
      <c r="Q1582" s="75" t="s">
        <v>2815</v>
      </c>
      <c r="R1582" t="s">
        <v>3691</v>
      </c>
      <c r="S1582" s="38">
        <v>4000</v>
      </c>
      <c r="T1582">
        <v>1</v>
      </c>
      <c r="U1582">
        <v>0</v>
      </c>
      <c r="V1582" s="43">
        <f>SUMIF(ResumenCotizacion!$C:$C,E1582,ResumenCotizacion!$P:$P)</f>
        <v>0</v>
      </c>
      <c r="W1582" s="68">
        <f>IF(H1582="USD",S1582*SolCotizacion!$J$18,S1582)</f>
        <v>15693960</v>
      </c>
      <c r="X1582" s="3">
        <f>ROUND(W1582/(1-VLOOKUP("Total porcentaje:",ResumenCotizacion!$F:$H,3,0)),2)</f>
        <v>17058652.170000002</v>
      </c>
      <c r="Y1582" s="3">
        <f t="shared" si="99"/>
        <v>0</v>
      </c>
    </row>
    <row r="1583" spans="1:25" ht="14.25" x14ac:dyDescent="0.2">
      <c r="A1583" s="18" t="str">
        <f t="shared" si="96"/>
        <v>Catalogo principalOPEN VALUE - CSP GOBIERNOCFQ7TTC0HM0T-000B</v>
      </c>
      <c r="B1583" s="18" t="str">
        <f t="shared" si="97"/>
        <v>CFQ7TTC0HM0T-000BOPEN VALUE - CSP GOBIERNO</v>
      </c>
      <c r="C1583" s="18"/>
      <c r="D1583" t="s">
        <v>122</v>
      </c>
      <c r="E1583" t="s">
        <v>2816</v>
      </c>
      <c r="F1583" t="s">
        <v>2769</v>
      </c>
      <c r="G1583" s="18" t="str">
        <f t="shared" si="98"/>
        <v>Catalogo principal</v>
      </c>
      <c r="H1583" s="43" t="s">
        <v>121</v>
      </c>
      <c r="I1583" s="37" t="s">
        <v>67</v>
      </c>
      <c r="J1583" t="s">
        <v>3081</v>
      </c>
      <c r="K1583" t="s">
        <v>40</v>
      </c>
      <c r="L1583" s="70" t="s">
        <v>21</v>
      </c>
      <c r="M1583" s="70" t="s">
        <v>3966</v>
      </c>
      <c r="N1583" s="37" t="s">
        <v>67</v>
      </c>
      <c r="O1583" s="37" t="s">
        <v>67</v>
      </c>
      <c r="P1583" s="37" t="s">
        <v>3756</v>
      </c>
      <c r="Q1583" s="75" t="s">
        <v>2816</v>
      </c>
      <c r="R1583" t="s">
        <v>3691</v>
      </c>
      <c r="S1583" s="38">
        <v>500</v>
      </c>
      <c r="T1583">
        <v>1</v>
      </c>
      <c r="U1583">
        <v>0</v>
      </c>
      <c r="V1583" s="43">
        <f>SUMIF(ResumenCotizacion!$C:$C,E1583,ResumenCotizacion!$P:$P)</f>
        <v>0</v>
      </c>
      <c r="W1583" s="68">
        <f>IF(H1583="USD",S1583*SolCotizacion!$J$18,S1583)</f>
        <v>1961745</v>
      </c>
      <c r="X1583" s="3">
        <f>ROUND(W1583/(1-VLOOKUP("Total porcentaje:",ResumenCotizacion!$F:$H,3,0)),2)</f>
        <v>2132331.52</v>
      </c>
      <c r="Y1583" s="3">
        <f t="shared" si="99"/>
        <v>0</v>
      </c>
    </row>
    <row r="1584" spans="1:25" ht="14.25" x14ac:dyDescent="0.2">
      <c r="A1584" s="18" t="str">
        <f t="shared" si="96"/>
        <v>Catalogo principalOPEN VALUE - CSP GOBIERNOCFQ7TTC0HM0T-0009</v>
      </c>
      <c r="B1584" s="18" t="str">
        <f t="shared" si="97"/>
        <v>CFQ7TTC0HM0T-0009OPEN VALUE - CSP GOBIERNO</v>
      </c>
      <c r="C1584" s="18"/>
      <c r="D1584" t="s">
        <v>122</v>
      </c>
      <c r="E1584" t="s">
        <v>2817</v>
      </c>
      <c r="F1584" t="s">
        <v>2769</v>
      </c>
      <c r="G1584" s="18" t="str">
        <f t="shared" si="98"/>
        <v>Catalogo principal</v>
      </c>
      <c r="H1584" s="43" t="s">
        <v>121</v>
      </c>
      <c r="I1584" s="37" t="s">
        <v>67</v>
      </c>
      <c r="J1584" t="s">
        <v>1815</v>
      </c>
      <c r="K1584" t="s">
        <v>40</v>
      </c>
      <c r="L1584" s="70" t="s">
        <v>21</v>
      </c>
      <c r="M1584" s="70" t="s">
        <v>3966</v>
      </c>
      <c r="N1584" s="37" t="s">
        <v>67</v>
      </c>
      <c r="O1584" s="37" t="s">
        <v>67</v>
      </c>
      <c r="P1584" s="37" t="s">
        <v>3756</v>
      </c>
      <c r="Q1584" s="75" t="s">
        <v>2817</v>
      </c>
      <c r="R1584" t="s">
        <v>3691</v>
      </c>
      <c r="S1584" s="38">
        <v>31000</v>
      </c>
      <c r="T1584">
        <v>1</v>
      </c>
      <c r="U1584">
        <v>0</v>
      </c>
      <c r="V1584" s="43">
        <f>SUMIF(ResumenCotizacion!$C:$C,E1584,ResumenCotizacion!$P:$P)</f>
        <v>0</v>
      </c>
      <c r="W1584" s="68">
        <f>IF(H1584="USD",S1584*SolCotizacion!$J$18,S1584)</f>
        <v>121628190</v>
      </c>
      <c r="X1584" s="3">
        <f>ROUND(W1584/(1-VLOOKUP("Total porcentaje:",ResumenCotizacion!$F:$H,3,0)),2)</f>
        <v>132204554.34999999</v>
      </c>
      <c r="Y1584" s="3">
        <f t="shared" si="99"/>
        <v>0</v>
      </c>
    </row>
    <row r="1585" spans="1:25" ht="14.25" x14ac:dyDescent="0.2">
      <c r="A1585" s="18" t="str">
        <f t="shared" si="96"/>
        <v>Catalogo principalOPEN VALUE - CSP GOBIERNOCFQ7TTC0HM0T-0008</v>
      </c>
      <c r="B1585" s="18" t="str">
        <f t="shared" si="97"/>
        <v>CFQ7TTC0HM0T-0008OPEN VALUE - CSP GOBIERNO</v>
      </c>
      <c r="C1585" s="18"/>
      <c r="D1585" t="s">
        <v>122</v>
      </c>
      <c r="E1585" t="s">
        <v>2818</v>
      </c>
      <c r="F1585" t="s">
        <v>2769</v>
      </c>
      <c r="G1585" s="18" t="str">
        <f t="shared" si="98"/>
        <v>Catalogo principal</v>
      </c>
      <c r="H1585" s="43" t="s">
        <v>121</v>
      </c>
      <c r="I1585" s="37" t="s">
        <v>67</v>
      </c>
      <c r="J1585" t="s">
        <v>3082</v>
      </c>
      <c r="K1585" t="s">
        <v>40</v>
      </c>
      <c r="L1585" s="70" t="s">
        <v>21</v>
      </c>
      <c r="M1585" s="70" t="s">
        <v>3966</v>
      </c>
      <c r="N1585" s="37" t="s">
        <v>67</v>
      </c>
      <c r="O1585" s="37" t="s">
        <v>67</v>
      </c>
      <c r="P1585" s="37" t="s">
        <v>3756</v>
      </c>
      <c r="Q1585" s="75" t="s">
        <v>2818</v>
      </c>
      <c r="R1585" t="s">
        <v>3691</v>
      </c>
      <c r="S1585" s="38">
        <v>500</v>
      </c>
      <c r="T1585">
        <v>1</v>
      </c>
      <c r="U1585">
        <v>0</v>
      </c>
      <c r="V1585" s="43">
        <f>SUMIF(ResumenCotizacion!$C:$C,E1585,ResumenCotizacion!$P:$P)</f>
        <v>0</v>
      </c>
      <c r="W1585" s="68">
        <f>IF(H1585="USD",S1585*SolCotizacion!$J$18,S1585)</f>
        <v>1961745</v>
      </c>
      <c r="X1585" s="3">
        <f>ROUND(W1585/(1-VLOOKUP("Total porcentaje:",ResumenCotizacion!$F:$H,3,0)),2)</f>
        <v>2132331.52</v>
      </c>
      <c r="Y1585" s="3">
        <f t="shared" si="99"/>
        <v>0</v>
      </c>
    </row>
    <row r="1586" spans="1:25" ht="14.25" x14ac:dyDescent="0.2">
      <c r="A1586" s="18" t="str">
        <f t="shared" si="96"/>
        <v>Catalogo principalOPEN VALUE - CSP GOBIERNOCFQ7TTC0HM0T-0014</v>
      </c>
      <c r="B1586" s="18" t="str">
        <f t="shared" si="97"/>
        <v>CFQ7TTC0HM0T-0014OPEN VALUE - CSP GOBIERNO</v>
      </c>
      <c r="C1586" s="18"/>
      <c r="D1586" t="s">
        <v>122</v>
      </c>
      <c r="E1586" t="s">
        <v>2819</v>
      </c>
      <c r="F1586" t="s">
        <v>2769</v>
      </c>
      <c r="G1586" s="18" t="str">
        <f t="shared" si="98"/>
        <v>Catalogo principal</v>
      </c>
      <c r="H1586" s="43" t="s">
        <v>121</v>
      </c>
      <c r="I1586" s="37" t="s">
        <v>67</v>
      </c>
      <c r="J1586" t="s">
        <v>3083</v>
      </c>
      <c r="K1586" t="s">
        <v>40</v>
      </c>
      <c r="L1586" s="70" t="s">
        <v>21</v>
      </c>
      <c r="M1586" s="70" t="s">
        <v>3966</v>
      </c>
      <c r="N1586" s="37" t="s">
        <v>67</v>
      </c>
      <c r="O1586" s="37" t="s">
        <v>67</v>
      </c>
      <c r="P1586" s="37" t="s">
        <v>3756</v>
      </c>
      <c r="Q1586" s="75" t="s">
        <v>2819</v>
      </c>
      <c r="R1586" t="s">
        <v>3691</v>
      </c>
      <c r="S1586" s="38">
        <v>500</v>
      </c>
      <c r="T1586">
        <v>1</v>
      </c>
      <c r="U1586">
        <v>0</v>
      </c>
      <c r="V1586" s="43">
        <f>SUMIF(ResumenCotizacion!$C:$C,E1586,ResumenCotizacion!$P:$P)</f>
        <v>0</v>
      </c>
      <c r="W1586" s="68">
        <f>IF(H1586="USD",S1586*SolCotizacion!$J$18,S1586)</f>
        <v>1961745</v>
      </c>
      <c r="X1586" s="3">
        <f>ROUND(W1586/(1-VLOOKUP("Total porcentaje:",ResumenCotizacion!$F:$H,3,0)),2)</f>
        <v>2132331.52</v>
      </c>
      <c r="Y1586" s="3">
        <f t="shared" si="99"/>
        <v>0</v>
      </c>
    </row>
    <row r="1587" spans="1:25" ht="14.25" x14ac:dyDescent="0.2">
      <c r="A1587" s="18" t="str">
        <f t="shared" si="96"/>
        <v>Catalogo principalOPEN VALUE - CSP GOBIERNOCFQ7TTC0HM0T-0013</v>
      </c>
      <c r="B1587" s="18" t="str">
        <f t="shared" si="97"/>
        <v>CFQ7TTC0HM0T-0013OPEN VALUE - CSP GOBIERNO</v>
      </c>
      <c r="C1587" s="18"/>
      <c r="D1587" t="s">
        <v>122</v>
      </c>
      <c r="E1587" t="s">
        <v>2820</v>
      </c>
      <c r="F1587" t="s">
        <v>2769</v>
      </c>
      <c r="G1587" s="18" t="str">
        <f t="shared" si="98"/>
        <v>Catalogo principal</v>
      </c>
      <c r="H1587" s="43" t="s">
        <v>121</v>
      </c>
      <c r="I1587" s="37" t="s">
        <v>67</v>
      </c>
      <c r="J1587" t="s">
        <v>1802</v>
      </c>
      <c r="K1587" t="s">
        <v>40</v>
      </c>
      <c r="L1587" s="70" t="s">
        <v>21</v>
      </c>
      <c r="M1587" s="70" t="s">
        <v>3966</v>
      </c>
      <c r="N1587" s="37" t="s">
        <v>67</v>
      </c>
      <c r="O1587" s="37" t="s">
        <v>67</v>
      </c>
      <c r="P1587" s="37" t="s">
        <v>3756</v>
      </c>
      <c r="Q1587" s="75" t="s">
        <v>2820</v>
      </c>
      <c r="R1587" t="s">
        <v>3691</v>
      </c>
      <c r="S1587" s="38">
        <v>4000</v>
      </c>
      <c r="T1587">
        <v>1</v>
      </c>
      <c r="U1587">
        <v>0</v>
      </c>
      <c r="V1587" s="43">
        <f>SUMIF(ResumenCotizacion!$C:$C,E1587,ResumenCotizacion!$P:$P)</f>
        <v>0</v>
      </c>
      <c r="W1587" s="68">
        <f>IF(H1587="USD",S1587*SolCotizacion!$J$18,S1587)</f>
        <v>15693960</v>
      </c>
      <c r="X1587" s="3">
        <f>ROUND(W1587/(1-VLOOKUP("Total porcentaje:",ResumenCotizacion!$F:$H,3,0)),2)</f>
        <v>17058652.170000002</v>
      </c>
      <c r="Y1587" s="3">
        <f t="shared" si="99"/>
        <v>0</v>
      </c>
    </row>
    <row r="1588" spans="1:25" ht="14.25" x14ac:dyDescent="0.2">
      <c r="A1588" s="18" t="str">
        <f t="shared" si="96"/>
        <v>Catalogo principalOPEN VALUE - CSP GOBIERNOCFQ7TTC0HM0T-0007</v>
      </c>
      <c r="B1588" s="18" t="str">
        <f t="shared" si="97"/>
        <v>CFQ7TTC0HM0T-0007OPEN VALUE - CSP GOBIERNO</v>
      </c>
      <c r="C1588" s="18"/>
      <c r="D1588" t="s">
        <v>122</v>
      </c>
      <c r="E1588" t="s">
        <v>2821</v>
      </c>
      <c r="F1588" t="s">
        <v>2769</v>
      </c>
      <c r="G1588" s="18" t="str">
        <f t="shared" si="98"/>
        <v>Catalogo principal</v>
      </c>
      <c r="H1588" s="43" t="s">
        <v>121</v>
      </c>
      <c r="I1588" s="37" t="s">
        <v>67</v>
      </c>
      <c r="J1588" t="s">
        <v>1800</v>
      </c>
      <c r="K1588" t="s">
        <v>40</v>
      </c>
      <c r="L1588" s="70" t="s">
        <v>21</v>
      </c>
      <c r="M1588" s="70" t="s">
        <v>3966</v>
      </c>
      <c r="N1588" s="37" t="s">
        <v>67</v>
      </c>
      <c r="O1588" s="37" t="s">
        <v>67</v>
      </c>
      <c r="P1588" s="37" t="s">
        <v>3756</v>
      </c>
      <c r="Q1588" s="75" t="s">
        <v>2821</v>
      </c>
      <c r="R1588" t="s">
        <v>3691</v>
      </c>
      <c r="S1588" s="38">
        <v>4000</v>
      </c>
      <c r="T1588">
        <v>1</v>
      </c>
      <c r="U1588">
        <v>0</v>
      </c>
      <c r="V1588" s="43">
        <f>SUMIF(ResumenCotizacion!$C:$C,E1588,ResumenCotizacion!$P:$P)</f>
        <v>0</v>
      </c>
      <c r="W1588" s="68">
        <f>IF(H1588="USD",S1588*SolCotizacion!$J$18,S1588)</f>
        <v>15693960</v>
      </c>
      <c r="X1588" s="3">
        <f>ROUND(W1588/(1-VLOOKUP("Total porcentaje:",ResumenCotizacion!$F:$H,3,0)),2)</f>
        <v>17058652.170000002</v>
      </c>
      <c r="Y1588" s="3">
        <f t="shared" si="99"/>
        <v>0</v>
      </c>
    </row>
    <row r="1589" spans="1:25" ht="14.25" x14ac:dyDescent="0.2">
      <c r="A1589" s="18" t="str">
        <f t="shared" si="96"/>
        <v>Catalogo principalOPEN VALUE - CSP GOBIERNOCFQ7TTC0HM0T-0006</v>
      </c>
      <c r="B1589" s="18" t="str">
        <f t="shared" si="97"/>
        <v>CFQ7TTC0HM0T-0006OPEN VALUE - CSP GOBIERNO</v>
      </c>
      <c r="C1589" s="18"/>
      <c r="D1589" t="s">
        <v>122</v>
      </c>
      <c r="E1589" t="s">
        <v>2822</v>
      </c>
      <c r="F1589" t="s">
        <v>2769</v>
      </c>
      <c r="G1589" s="18" t="str">
        <f t="shared" si="98"/>
        <v>Catalogo principal</v>
      </c>
      <c r="H1589" s="43" t="s">
        <v>121</v>
      </c>
      <c r="I1589" s="37" t="s">
        <v>67</v>
      </c>
      <c r="J1589" t="s">
        <v>1814</v>
      </c>
      <c r="K1589" t="s">
        <v>40</v>
      </c>
      <c r="L1589" s="70" t="s">
        <v>21</v>
      </c>
      <c r="M1589" s="70" t="s">
        <v>3966</v>
      </c>
      <c r="N1589" s="37" t="s">
        <v>67</v>
      </c>
      <c r="O1589" s="37" t="s">
        <v>67</v>
      </c>
      <c r="P1589" s="37" t="s">
        <v>3756</v>
      </c>
      <c r="Q1589" s="75" t="s">
        <v>2822</v>
      </c>
      <c r="R1589" t="s">
        <v>3691</v>
      </c>
      <c r="S1589" s="38">
        <v>31000</v>
      </c>
      <c r="T1589">
        <v>1</v>
      </c>
      <c r="U1589">
        <v>0</v>
      </c>
      <c r="V1589" s="43">
        <f>SUMIF(ResumenCotizacion!$C:$C,E1589,ResumenCotizacion!$P:$P)</f>
        <v>0</v>
      </c>
      <c r="W1589" s="68">
        <f>IF(H1589="USD",S1589*SolCotizacion!$J$18,S1589)</f>
        <v>121628190</v>
      </c>
      <c r="X1589" s="3">
        <f>ROUND(W1589/(1-VLOOKUP("Total porcentaje:",ResumenCotizacion!$F:$H,3,0)),2)</f>
        <v>132204554.34999999</v>
      </c>
      <c r="Y1589" s="3">
        <f t="shared" si="99"/>
        <v>0</v>
      </c>
    </row>
    <row r="1590" spans="1:25" ht="14.25" x14ac:dyDescent="0.2">
      <c r="A1590" s="18" t="str">
        <f t="shared" si="96"/>
        <v>Catalogo principalOPEN VALUE - CSP GOBIERNOCFQ7TTC0HM0T-0005</v>
      </c>
      <c r="B1590" s="18" t="str">
        <f t="shared" si="97"/>
        <v>CFQ7TTC0HM0T-0005OPEN VALUE - CSP GOBIERNO</v>
      </c>
      <c r="C1590" s="18"/>
      <c r="D1590" t="s">
        <v>122</v>
      </c>
      <c r="E1590" t="s">
        <v>2823</v>
      </c>
      <c r="F1590" t="s">
        <v>2769</v>
      </c>
      <c r="G1590" s="18" t="str">
        <f t="shared" si="98"/>
        <v>Catalogo principal</v>
      </c>
      <c r="H1590" s="43" t="s">
        <v>121</v>
      </c>
      <c r="I1590" s="37" t="s">
        <v>67</v>
      </c>
      <c r="J1590" t="s">
        <v>1813</v>
      </c>
      <c r="K1590" t="s">
        <v>40</v>
      </c>
      <c r="L1590" s="70" t="s">
        <v>21</v>
      </c>
      <c r="M1590" s="70" t="s">
        <v>3966</v>
      </c>
      <c r="N1590" s="37" t="s">
        <v>67</v>
      </c>
      <c r="O1590" s="37" t="s">
        <v>67</v>
      </c>
      <c r="P1590" s="37" t="s">
        <v>3756</v>
      </c>
      <c r="Q1590" s="75" t="s">
        <v>2823</v>
      </c>
      <c r="R1590" t="s">
        <v>3691</v>
      </c>
      <c r="S1590" s="38">
        <v>31000</v>
      </c>
      <c r="T1590">
        <v>1</v>
      </c>
      <c r="U1590">
        <v>0</v>
      </c>
      <c r="V1590" s="43">
        <f>SUMIF(ResumenCotizacion!$C:$C,E1590,ResumenCotizacion!$P:$P)</f>
        <v>0</v>
      </c>
      <c r="W1590" s="68">
        <f>IF(H1590="USD",S1590*SolCotizacion!$J$18,S1590)</f>
        <v>121628190</v>
      </c>
      <c r="X1590" s="3">
        <f>ROUND(W1590/(1-VLOOKUP("Total porcentaje:",ResumenCotizacion!$F:$H,3,0)),2)</f>
        <v>132204554.34999999</v>
      </c>
      <c r="Y1590" s="3">
        <f t="shared" si="99"/>
        <v>0</v>
      </c>
    </row>
    <row r="1591" spans="1:25" ht="14.25" x14ac:dyDescent="0.2">
      <c r="A1591" s="18" t="str">
        <f t="shared" si="96"/>
        <v>Catalogo principalOPEN VALUE - CSP GOBIERNOCFQ7TTC0HM0T-0002</v>
      </c>
      <c r="B1591" s="18" t="str">
        <f t="shared" si="97"/>
        <v>CFQ7TTC0HM0T-0002OPEN VALUE - CSP GOBIERNO</v>
      </c>
      <c r="C1591" s="18"/>
      <c r="D1591" t="s">
        <v>122</v>
      </c>
      <c r="E1591" t="s">
        <v>2824</v>
      </c>
      <c r="F1591" t="s">
        <v>2769</v>
      </c>
      <c r="G1591" s="18" t="str">
        <f t="shared" si="98"/>
        <v>Catalogo principal</v>
      </c>
      <c r="H1591" s="43" t="s">
        <v>121</v>
      </c>
      <c r="I1591" s="37" t="s">
        <v>67</v>
      </c>
      <c r="J1591" t="s">
        <v>1799</v>
      </c>
      <c r="K1591" t="s">
        <v>40</v>
      </c>
      <c r="L1591" s="70" t="s">
        <v>21</v>
      </c>
      <c r="M1591" s="70" t="s">
        <v>3966</v>
      </c>
      <c r="N1591" s="37" t="s">
        <v>67</v>
      </c>
      <c r="O1591" s="37" t="s">
        <v>67</v>
      </c>
      <c r="P1591" s="37" t="s">
        <v>3756</v>
      </c>
      <c r="Q1591" s="75" t="s">
        <v>2824</v>
      </c>
      <c r="R1591" t="s">
        <v>3691</v>
      </c>
      <c r="S1591" s="38">
        <v>4000</v>
      </c>
      <c r="T1591">
        <v>1</v>
      </c>
      <c r="U1591">
        <v>0</v>
      </c>
      <c r="V1591" s="43">
        <f>SUMIF(ResumenCotizacion!$C:$C,E1591,ResumenCotizacion!$P:$P)</f>
        <v>0</v>
      </c>
      <c r="W1591" s="68">
        <f>IF(H1591="USD",S1591*SolCotizacion!$J$18,S1591)</f>
        <v>15693960</v>
      </c>
      <c r="X1591" s="3">
        <f>ROUND(W1591/(1-VLOOKUP("Total porcentaje:",ResumenCotizacion!$F:$H,3,0)),2)</f>
        <v>17058652.170000002</v>
      </c>
      <c r="Y1591" s="3">
        <f t="shared" si="99"/>
        <v>0</v>
      </c>
    </row>
    <row r="1592" spans="1:25" ht="14.25" x14ac:dyDescent="0.2">
      <c r="A1592" s="18" t="str">
        <f t="shared" si="96"/>
        <v>Catalogo principalOPEN VALUE - CSP GOBIERNOCFQ7TTC0HM0T-0001</v>
      </c>
      <c r="B1592" s="18" t="str">
        <f t="shared" si="97"/>
        <v>CFQ7TTC0HM0T-0001OPEN VALUE - CSP GOBIERNO</v>
      </c>
      <c r="C1592" s="18"/>
      <c r="D1592" t="s">
        <v>122</v>
      </c>
      <c r="E1592" t="s">
        <v>2825</v>
      </c>
      <c r="F1592" t="s">
        <v>2769</v>
      </c>
      <c r="G1592" s="18" t="str">
        <f t="shared" si="98"/>
        <v>Catalogo principal</v>
      </c>
      <c r="H1592" s="43" t="s">
        <v>121</v>
      </c>
      <c r="I1592" s="37" t="s">
        <v>67</v>
      </c>
      <c r="J1592" t="s">
        <v>1798</v>
      </c>
      <c r="K1592" t="s">
        <v>40</v>
      </c>
      <c r="L1592" s="70" t="s">
        <v>21</v>
      </c>
      <c r="M1592" s="70" t="s">
        <v>3966</v>
      </c>
      <c r="N1592" s="37" t="s">
        <v>67</v>
      </c>
      <c r="O1592" s="37" t="s">
        <v>67</v>
      </c>
      <c r="P1592" s="37" t="s">
        <v>3756</v>
      </c>
      <c r="Q1592" s="75" t="s">
        <v>2825</v>
      </c>
      <c r="R1592" t="s">
        <v>3691</v>
      </c>
      <c r="S1592" s="38">
        <v>4000</v>
      </c>
      <c r="T1592">
        <v>1</v>
      </c>
      <c r="U1592">
        <v>0</v>
      </c>
      <c r="V1592" s="43">
        <f>SUMIF(ResumenCotizacion!$C:$C,E1592,ResumenCotizacion!$P:$P)</f>
        <v>0</v>
      </c>
      <c r="W1592" s="68">
        <f>IF(H1592="USD",S1592*SolCotizacion!$J$18,S1592)</f>
        <v>15693960</v>
      </c>
      <c r="X1592" s="3">
        <f>ROUND(W1592/(1-VLOOKUP("Total porcentaje:",ResumenCotizacion!$F:$H,3,0)),2)</f>
        <v>17058652.170000002</v>
      </c>
      <c r="Y1592" s="3">
        <f t="shared" si="99"/>
        <v>0</v>
      </c>
    </row>
    <row r="1593" spans="1:25" ht="14.25" x14ac:dyDescent="0.2">
      <c r="A1593" s="18" t="str">
        <f t="shared" si="96"/>
        <v>Catalogo principalOPEN VALUE - CSP GOBIERNOCFQ7TTC0HM0T-000P</v>
      </c>
      <c r="B1593" s="18" t="str">
        <f t="shared" si="97"/>
        <v>CFQ7TTC0HM0T-000POPEN VALUE - CSP GOBIERNO</v>
      </c>
      <c r="C1593" s="18"/>
      <c r="D1593" t="s">
        <v>122</v>
      </c>
      <c r="E1593" t="s">
        <v>2826</v>
      </c>
      <c r="F1593" t="s">
        <v>2769</v>
      </c>
      <c r="G1593" s="18" t="str">
        <f t="shared" si="98"/>
        <v>Catalogo principal</v>
      </c>
      <c r="H1593" s="43" t="s">
        <v>121</v>
      </c>
      <c r="I1593" s="37" t="s">
        <v>67</v>
      </c>
      <c r="J1593" t="s">
        <v>1808</v>
      </c>
      <c r="K1593" t="s">
        <v>40</v>
      </c>
      <c r="L1593" s="70" t="s">
        <v>21</v>
      </c>
      <c r="M1593" s="70" t="s">
        <v>3966</v>
      </c>
      <c r="N1593" s="37" t="s">
        <v>67</v>
      </c>
      <c r="O1593" s="37" t="s">
        <v>67</v>
      </c>
      <c r="P1593" s="37" t="s">
        <v>3756</v>
      </c>
      <c r="Q1593" s="75" t="s">
        <v>2826</v>
      </c>
      <c r="R1593" t="s">
        <v>3691</v>
      </c>
      <c r="S1593" s="38">
        <v>14500</v>
      </c>
      <c r="T1593">
        <v>1</v>
      </c>
      <c r="U1593">
        <v>0</v>
      </c>
      <c r="V1593" s="43">
        <f>SUMIF(ResumenCotizacion!$C:$C,E1593,ResumenCotizacion!$P:$P)</f>
        <v>0</v>
      </c>
      <c r="W1593" s="68">
        <f>IF(H1593="USD",S1593*SolCotizacion!$J$18,S1593)</f>
        <v>56890605</v>
      </c>
      <c r="X1593" s="3">
        <f>ROUND(W1593/(1-VLOOKUP("Total porcentaje:",ResumenCotizacion!$F:$H,3,0)),2)</f>
        <v>61837614.130000003</v>
      </c>
      <c r="Y1593" s="3">
        <f t="shared" si="99"/>
        <v>0</v>
      </c>
    </row>
    <row r="1594" spans="1:25" ht="14.25" x14ac:dyDescent="0.2">
      <c r="A1594" s="18" t="str">
        <f t="shared" si="96"/>
        <v>Catalogo principalOPEN VALUE - CSP GOBIERNOCFQ7TTC0HM0T-000N</v>
      </c>
      <c r="B1594" s="18" t="str">
        <f t="shared" si="97"/>
        <v>CFQ7TTC0HM0T-000NOPEN VALUE - CSP GOBIERNO</v>
      </c>
      <c r="C1594" s="18"/>
      <c r="D1594" t="s">
        <v>122</v>
      </c>
      <c r="E1594" t="s">
        <v>2827</v>
      </c>
      <c r="F1594" t="s">
        <v>2769</v>
      </c>
      <c r="G1594" s="18" t="str">
        <f t="shared" si="98"/>
        <v>Catalogo principal</v>
      </c>
      <c r="H1594" s="43" t="s">
        <v>121</v>
      </c>
      <c r="I1594" s="37" t="s">
        <v>67</v>
      </c>
      <c r="J1594" t="s">
        <v>3084</v>
      </c>
      <c r="K1594" t="s">
        <v>40</v>
      </c>
      <c r="L1594" s="70" t="s">
        <v>21</v>
      </c>
      <c r="M1594" s="70" t="s">
        <v>3966</v>
      </c>
      <c r="N1594" s="37" t="s">
        <v>67</v>
      </c>
      <c r="O1594" s="37" t="s">
        <v>67</v>
      </c>
      <c r="P1594" s="37" t="s">
        <v>3756</v>
      </c>
      <c r="Q1594" s="75" t="s">
        <v>2827</v>
      </c>
      <c r="R1594" t="s">
        <v>3691</v>
      </c>
      <c r="S1594" s="38">
        <v>500</v>
      </c>
      <c r="T1594">
        <v>1</v>
      </c>
      <c r="U1594">
        <v>0</v>
      </c>
      <c r="V1594" s="43">
        <f>SUMIF(ResumenCotizacion!$C:$C,E1594,ResumenCotizacion!$P:$P)</f>
        <v>0</v>
      </c>
      <c r="W1594" s="68">
        <f>IF(H1594="USD",S1594*SolCotizacion!$J$18,S1594)</f>
        <v>1961745</v>
      </c>
      <c r="X1594" s="3">
        <f>ROUND(W1594/(1-VLOOKUP("Total porcentaje:",ResumenCotizacion!$F:$H,3,0)),2)</f>
        <v>2132331.52</v>
      </c>
      <c r="Y1594" s="3">
        <f t="shared" si="99"/>
        <v>0</v>
      </c>
    </row>
    <row r="1595" spans="1:25" ht="14.25" x14ac:dyDescent="0.2">
      <c r="A1595" s="18" t="str">
        <f t="shared" si="96"/>
        <v>Catalogo principalOPEN VALUE - CSP GOBIERNOCFQ7TTC0HM0T-000M</v>
      </c>
      <c r="B1595" s="18" t="str">
        <f t="shared" si="97"/>
        <v>CFQ7TTC0HM0T-000MOPEN VALUE - CSP GOBIERNO</v>
      </c>
      <c r="C1595" s="18"/>
      <c r="D1595" t="s">
        <v>122</v>
      </c>
      <c r="E1595" t="s">
        <v>2828</v>
      </c>
      <c r="F1595" t="s">
        <v>2769</v>
      </c>
      <c r="G1595" s="18" t="str">
        <f t="shared" si="98"/>
        <v>Catalogo principal</v>
      </c>
      <c r="H1595" s="43" t="s">
        <v>121</v>
      </c>
      <c r="I1595" s="37" t="s">
        <v>67</v>
      </c>
      <c r="J1595" t="s">
        <v>1809</v>
      </c>
      <c r="K1595" t="s">
        <v>40</v>
      </c>
      <c r="L1595" s="70" t="s">
        <v>21</v>
      </c>
      <c r="M1595" s="70" t="s">
        <v>3966</v>
      </c>
      <c r="N1595" s="37" t="s">
        <v>67</v>
      </c>
      <c r="O1595" s="37" t="s">
        <v>67</v>
      </c>
      <c r="P1595" s="37" t="s">
        <v>3756</v>
      </c>
      <c r="Q1595" s="75" t="s">
        <v>2828</v>
      </c>
      <c r="R1595" t="s">
        <v>3691</v>
      </c>
      <c r="S1595" s="38">
        <v>14500</v>
      </c>
      <c r="T1595">
        <v>1</v>
      </c>
      <c r="U1595">
        <v>0</v>
      </c>
      <c r="V1595" s="43">
        <f>SUMIF(ResumenCotizacion!$C:$C,E1595,ResumenCotizacion!$P:$P)</f>
        <v>0</v>
      </c>
      <c r="W1595" s="68">
        <f>IF(H1595="USD",S1595*SolCotizacion!$J$18,S1595)</f>
        <v>56890605</v>
      </c>
      <c r="X1595" s="3">
        <f>ROUND(W1595/(1-VLOOKUP("Total porcentaje:",ResumenCotizacion!$F:$H,3,0)),2)</f>
        <v>61837614.130000003</v>
      </c>
      <c r="Y1595" s="3">
        <f t="shared" si="99"/>
        <v>0</v>
      </c>
    </row>
    <row r="1596" spans="1:25" ht="14.25" x14ac:dyDescent="0.2">
      <c r="A1596" s="18" t="str">
        <f t="shared" si="96"/>
        <v>Catalogo principalOPEN VALUE - CSP GOBIERNOCFQ7TTC0HM0T-000L</v>
      </c>
      <c r="B1596" s="18" t="str">
        <f t="shared" si="97"/>
        <v>CFQ7TTC0HM0T-000LOPEN VALUE - CSP GOBIERNO</v>
      </c>
      <c r="C1596" s="18"/>
      <c r="D1596" t="s">
        <v>122</v>
      </c>
      <c r="E1596" t="s">
        <v>2829</v>
      </c>
      <c r="F1596" t="s">
        <v>2769</v>
      </c>
      <c r="G1596" s="18" t="str">
        <f t="shared" si="98"/>
        <v>Catalogo principal</v>
      </c>
      <c r="H1596" s="43" t="s">
        <v>121</v>
      </c>
      <c r="I1596" s="37" t="s">
        <v>67</v>
      </c>
      <c r="J1596" t="s">
        <v>3085</v>
      </c>
      <c r="K1596" t="s">
        <v>40</v>
      </c>
      <c r="L1596" s="70" t="s">
        <v>21</v>
      </c>
      <c r="M1596" s="70" t="s">
        <v>3966</v>
      </c>
      <c r="N1596" s="37" t="s">
        <v>67</v>
      </c>
      <c r="O1596" s="37" t="s">
        <v>67</v>
      </c>
      <c r="P1596" s="37" t="s">
        <v>3756</v>
      </c>
      <c r="Q1596" s="75" t="s">
        <v>2829</v>
      </c>
      <c r="R1596" t="s">
        <v>3691</v>
      </c>
      <c r="S1596" s="38">
        <v>500</v>
      </c>
      <c r="T1596">
        <v>1</v>
      </c>
      <c r="U1596">
        <v>0</v>
      </c>
      <c r="V1596" s="43">
        <f>SUMIF(ResumenCotizacion!$C:$C,E1596,ResumenCotizacion!$P:$P)</f>
        <v>0</v>
      </c>
      <c r="W1596" s="68">
        <f>IF(H1596="USD",S1596*SolCotizacion!$J$18,S1596)</f>
        <v>1961745</v>
      </c>
      <c r="X1596" s="3">
        <f>ROUND(W1596/(1-VLOOKUP("Total porcentaje:",ResumenCotizacion!$F:$H,3,0)),2)</f>
        <v>2132331.52</v>
      </c>
      <c r="Y1596" s="3">
        <f t="shared" si="99"/>
        <v>0</v>
      </c>
    </row>
    <row r="1597" spans="1:25" ht="14.25" x14ac:dyDescent="0.2">
      <c r="A1597" s="18" t="str">
        <f t="shared" si="96"/>
        <v>Catalogo principalOPEN VALUE - CSP GOBIERNOCFQ7TTC0HM0T-0004</v>
      </c>
      <c r="B1597" s="18" t="str">
        <f t="shared" si="97"/>
        <v>CFQ7TTC0HM0T-0004OPEN VALUE - CSP GOBIERNO</v>
      </c>
      <c r="C1597" s="18"/>
      <c r="D1597" t="s">
        <v>122</v>
      </c>
      <c r="E1597" t="s">
        <v>2830</v>
      </c>
      <c r="F1597" t="s">
        <v>2769</v>
      </c>
      <c r="G1597" s="18" t="str">
        <f t="shared" si="98"/>
        <v>Catalogo principal</v>
      </c>
      <c r="H1597" s="43" t="s">
        <v>121</v>
      </c>
      <c r="I1597" s="37" t="s">
        <v>67</v>
      </c>
      <c r="J1597" t="s">
        <v>3086</v>
      </c>
      <c r="K1597" t="s">
        <v>40</v>
      </c>
      <c r="L1597" s="70" t="s">
        <v>21</v>
      </c>
      <c r="M1597" s="70" t="s">
        <v>3966</v>
      </c>
      <c r="N1597" s="37" t="s">
        <v>67</v>
      </c>
      <c r="O1597" s="37" t="s">
        <v>67</v>
      </c>
      <c r="P1597" s="37" t="s">
        <v>3756</v>
      </c>
      <c r="Q1597" s="75" t="s">
        <v>2830</v>
      </c>
      <c r="R1597" t="s">
        <v>3691</v>
      </c>
      <c r="S1597" s="38">
        <v>500</v>
      </c>
      <c r="T1597">
        <v>1</v>
      </c>
      <c r="U1597">
        <v>0</v>
      </c>
      <c r="V1597" s="43">
        <f>SUMIF(ResumenCotizacion!$C:$C,E1597,ResumenCotizacion!$P:$P)</f>
        <v>0</v>
      </c>
      <c r="W1597" s="68">
        <f>IF(H1597="USD",S1597*SolCotizacion!$J$18,S1597)</f>
        <v>1961745</v>
      </c>
      <c r="X1597" s="3">
        <f>ROUND(W1597/(1-VLOOKUP("Total porcentaje:",ResumenCotizacion!$F:$H,3,0)),2)</f>
        <v>2132331.52</v>
      </c>
      <c r="Y1597" s="3">
        <f t="shared" si="99"/>
        <v>0</v>
      </c>
    </row>
    <row r="1598" spans="1:25" ht="14.25" x14ac:dyDescent="0.2">
      <c r="A1598" s="18" t="str">
        <f t="shared" si="96"/>
        <v>Catalogo principalOPEN VALUE - CSP GOBIERNOCFQ7TTC0HM0T-0003</v>
      </c>
      <c r="B1598" s="18" t="str">
        <f t="shared" si="97"/>
        <v>CFQ7TTC0HM0T-0003OPEN VALUE - CSP GOBIERNO</v>
      </c>
      <c r="C1598" s="18"/>
      <c r="D1598" t="s">
        <v>122</v>
      </c>
      <c r="E1598" t="s">
        <v>2831</v>
      </c>
      <c r="F1598" t="s">
        <v>2769</v>
      </c>
      <c r="G1598" s="18" t="str">
        <f t="shared" si="98"/>
        <v>Catalogo principal</v>
      </c>
      <c r="H1598" s="43" t="s">
        <v>121</v>
      </c>
      <c r="I1598" s="37" t="s">
        <v>67</v>
      </c>
      <c r="J1598" t="s">
        <v>3087</v>
      </c>
      <c r="K1598" t="s">
        <v>40</v>
      </c>
      <c r="L1598" s="70" t="s">
        <v>21</v>
      </c>
      <c r="M1598" s="70" t="s">
        <v>3966</v>
      </c>
      <c r="N1598" s="37" t="s">
        <v>67</v>
      </c>
      <c r="O1598" s="37" t="s">
        <v>67</v>
      </c>
      <c r="P1598" s="37" t="s">
        <v>3756</v>
      </c>
      <c r="Q1598" s="75" t="s">
        <v>2831</v>
      </c>
      <c r="R1598" t="s">
        <v>3691</v>
      </c>
      <c r="S1598" s="38">
        <v>500</v>
      </c>
      <c r="T1598">
        <v>1</v>
      </c>
      <c r="U1598">
        <v>0</v>
      </c>
      <c r="V1598" s="43">
        <f>SUMIF(ResumenCotizacion!$C:$C,E1598,ResumenCotizacion!$P:$P)</f>
        <v>0</v>
      </c>
      <c r="W1598" s="68">
        <f>IF(H1598="USD",S1598*SolCotizacion!$J$18,S1598)</f>
        <v>1961745</v>
      </c>
      <c r="X1598" s="3">
        <f>ROUND(W1598/(1-VLOOKUP("Total porcentaje:",ResumenCotizacion!$F:$H,3,0)),2)</f>
        <v>2132331.52</v>
      </c>
      <c r="Y1598" s="3">
        <f t="shared" si="99"/>
        <v>0</v>
      </c>
    </row>
    <row r="1599" spans="1:25" ht="14.25" x14ac:dyDescent="0.2">
      <c r="A1599" s="18" t="str">
        <f t="shared" si="96"/>
        <v>Catalogo principalOPEN VALUE - CSP GOBIERNOCFQ7TTC0HM0T-000T</v>
      </c>
      <c r="B1599" s="18" t="str">
        <f t="shared" si="97"/>
        <v>CFQ7TTC0HM0T-000TOPEN VALUE - CSP GOBIERNO</v>
      </c>
      <c r="C1599" s="18"/>
      <c r="D1599" t="s">
        <v>122</v>
      </c>
      <c r="E1599" t="s">
        <v>2832</v>
      </c>
      <c r="F1599" t="s">
        <v>2769</v>
      </c>
      <c r="G1599" s="18" t="str">
        <f t="shared" si="98"/>
        <v>Catalogo principal</v>
      </c>
      <c r="H1599" s="43" t="s">
        <v>121</v>
      </c>
      <c r="I1599" s="37" t="s">
        <v>67</v>
      </c>
      <c r="J1599" t="s">
        <v>1806</v>
      </c>
      <c r="K1599" t="s">
        <v>40</v>
      </c>
      <c r="L1599" s="70" t="s">
        <v>21</v>
      </c>
      <c r="M1599" s="70" t="s">
        <v>3966</v>
      </c>
      <c r="N1599" s="37" t="s">
        <v>67</v>
      </c>
      <c r="O1599" s="37" t="s">
        <v>67</v>
      </c>
      <c r="P1599" s="37" t="s">
        <v>3756</v>
      </c>
      <c r="Q1599" s="75" t="s">
        <v>2832</v>
      </c>
      <c r="R1599" t="s">
        <v>3691</v>
      </c>
      <c r="S1599" s="38">
        <v>14500</v>
      </c>
      <c r="T1599">
        <v>1</v>
      </c>
      <c r="U1599">
        <v>0</v>
      </c>
      <c r="V1599" s="43">
        <f>SUMIF(ResumenCotizacion!$C:$C,E1599,ResumenCotizacion!$P:$P)</f>
        <v>0</v>
      </c>
      <c r="W1599" s="68">
        <f>IF(H1599="USD",S1599*SolCotizacion!$J$18,S1599)</f>
        <v>56890605</v>
      </c>
      <c r="X1599" s="3">
        <f>ROUND(W1599/(1-VLOOKUP("Total porcentaje:",ResumenCotizacion!$F:$H,3,0)),2)</f>
        <v>61837614.130000003</v>
      </c>
      <c r="Y1599" s="3">
        <f t="shared" si="99"/>
        <v>0</v>
      </c>
    </row>
    <row r="1600" spans="1:25" ht="14.25" x14ac:dyDescent="0.2">
      <c r="A1600" s="18" t="str">
        <f t="shared" si="96"/>
        <v>Catalogo principalOPEN VALUE - CSP GOBIERNOCFQ7TTC0HM0T-000S</v>
      </c>
      <c r="B1600" s="18" t="str">
        <f t="shared" si="97"/>
        <v>CFQ7TTC0HM0T-000SOPEN VALUE - CSP GOBIERNO</v>
      </c>
      <c r="C1600" s="18"/>
      <c r="D1600" t="s">
        <v>122</v>
      </c>
      <c r="E1600" t="s">
        <v>2833</v>
      </c>
      <c r="F1600" t="s">
        <v>2769</v>
      </c>
      <c r="G1600" s="18" t="str">
        <f t="shared" si="98"/>
        <v>Catalogo principal</v>
      </c>
      <c r="H1600" s="43" t="s">
        <v>121</v>
      </c>
      <c r="I1600" s="37" t="s">
        <v>67</v>
      </c>
      <c r="J1600" t="s">
        <v>3088</v>
      </c>
      <c r="K1600" t="s">
        <v>40</v>
      </c>
      <c r="L1600" s="70" t="s">
        <v>21</v>
      </c>
      <c r="M1600" s="70" t="s">
        <v>3966</v>
      </c>
      <c r="N1600" s="37" t="s">
        <v>67</v>
      </c>
      <c r="O1600" s="37" t="s">
        <v>67</v>
      </c>
      <c r="P1600" s="37" t="s">
        <v>3756</v>
      </c>
      <c r="Q1600" s="75" t="s">
        <v>2833</v>
      </c>
      <c r="R1600" t="s">
        <v>3691</v>
      </c>
      <c r="S1600" s="38">
        <v>500</v>
      </c>
      <c r="T1600">
        <v>1</v>
      </c>
      <c r="U1600">
        <v>0</v>
      </c>
      <c r="V1600" s="43">
        <f>SUMIF(ResumenCotizacion!$C:$C,E1600,ResumenCotizacion!$P:$P)</f>
        <v>0</v>
      </c>
      <c r="W1600" s="68">
        <f>IF(H1600="USD",S1600*SolCotizacion!$J$18,S1600)</f>
        <v>1961745</v>
      </c>
      <c r="X1600" s="3">
        <f>ROUND(W1600/(1-VLOOKUP("Total porcentaje:",ResumenCotizacion!$F:$H,3,0)),2)</f>
        <v>2132331.52</v>
      </c>
      <c r="Y1600" s="3">
        <f t="shared" si="99"/>
        <v>0</v>
      </c>
    </row>
    <row r="1601" spans="1:25" ht="14.25" x14ac:dyDescent="0.2">
      <c r="A1601" s="18" t="str">
        <f t="shared" si="96"/>
        <v>Catalogo principalOPEN VALUE - CSP GOBIERNOCFQ7TTC0HM0T-000R</v>
      </c>
      <c r="B1601" s="18" t="str">
        <f t="shared" si="97"/>
        <v>CFQ7TTC0HM0T-000ROPEN VALUE - CSP GOBIERNO</v>
      </c>
      <c r="C1601" s="18"/>
      <c r="D1601" t="s">
        <v>122</v>
      </c>
      <c r="E1601" t="s">
        <v>2834</v>
      </c>
      <c r="F1601" t="s">
        <v>2769</v>
      </c>
      <c r="G1601" s="18" t="str">
        <f t="shared" si="98"/>
        <v>Catalogo principal</v>
      </c>
      <c r="H1601" s="43" t="s">
        <v>121</v>
      </c>
      <c r="I1601" s="37" t="s">
        <v>67</v>
      </c>
      <c r="J1601" t="s">
        <v>1807</v>
      </c>
      <c r="K1601" t="s">
        <v>40</v>
      </c>
      <c r="L1601" s="70" t="s">
        <v>21</v>
      </c>
      <c r="M1601" s="70" t="s">
        <v>3966</v>
      </c>
      <c r="N1601" s="37" t="s">
        <v>67</v>
      </c>
      <c r="O1601" s="37" t="s">
        <v>67</v>
      </c>
      <c r="P1601" s="37" t="s">
        <v>3756</v>
      </c>
      <c r="Q1601" s="75" t="s">
        <v>2834</v>
      </c>
      <c r="R1601" t="s">
        <v>3691</v>
      </c>
      <c r="S1601" s="38">
        <v>14500</v>
      </c>
      <c r="T1601">
        <v>1</v>
      </c>
      <c r="U1601">
        <v>0</v>
      </c>
      <c r="V1601" s="43">
        <f>SUMIF(ResumenCotizacion!$C:$C,E1601,ResumenCotizacion!$P:$P)</f>
        <v>0</v>
      </c>
      <c r="W1601" s="68">
        <f>IF(H1601="USD",S1601*SolCotizacion!$J$18,S1601)</f>
        <v>56890605</v>
      </c>
      <c r="X1601" s="3">
        <f>ROUND(W1601/(1-VLOOKUP("Total porcentaje:",ResumenCotizacion!$F:$H,3,0)),2)</f>
        <v>61837614.130000003</v>
      </c>
      <c r="Y1601" s="3">
        <f t="shared" si="99"/>
        <v>0</v>
      </c>
    </row>
    <row r="1602" spans="1:25" ht="14.25" x14ac:dyDescent="0.2">
      <c r="A1602" s="18" t="str">
        <f t="shared" si="96"/>
        <v>Catalogo principalOPEN VALUE - CSP GOBIERNOCFQ7TTC0HM0T-000Q</v>
      </c>
      <c r="B1602" s="18" t="str">
        <f t="shared" si="97"/>
        <v>CFQ7TTC0HM0T-000QOPEN VALUE - CSP GOBIERNO</v>
      </c>
      <c r="C1602" s="18"/>
      <c r="D1602" t="s">
        <v>122</v>
      </c>
      <c r="E1602" t="s">
        <v>2835</v>
      </c>
      <c r="F1602" t="s">
        <v>2769</v>
      </c>
      <c r="G1602" s="18" t="str">
        <f t="shared" si="98"/>
        <v>Catalogo principal</v>
      </c>
      <c r="H1602" s="43" t="s">
        <v>121</v>
      </c>
      <c r="I1602" s="37" t="s">
        <v>67</v>
      </c>
      <c r="J1602" t="s">
        <v>3089</v>
      </c>
      <c r="K1602" t="s">
        <v>40</v>
      </c>
      <c r="L1602" s="70" t="s">
        <v>21</v>
      </c>
      <c r="M1602" s="70" t="s">
        <v>3966</v>
      </c>
      <c r="N1602" s="37" t="s">
        <v>67</v>
      </c>
      <c r="O1602" s="37" t="s">
        <v>67</v>
      </c>
      <c r="P1602" s="37" t="s">
        <v>3756</v>
      </c>
      <c r="Q1602" s="75" t="s">
        <v>2835</v>
      </c>
      <c r="R1602" t="s">
        <v>3691</v>
      </c>
      <c r="S1602" s="38">
        <v>500</v>
      </c>
      <c r="T1602">
        <v>1</v>
      </c>
      <c r="U1602">
        <v>0</v>
      </c>
      <c r="V1602" s="43">
        <f>SUMIF(ResumenCotizacion!$C:$C,E1602,ResumenCotizacion!$P:$P)</f>
        <v>0</v>
      </c>
      <c r="W1602" s="68">
        <f>IF(H1602="USD",S1602*SolCotizacion!$J$18,S1602)</f>
        <v>1961745</v>
      </c>
      <c r="X1602" s="3">
        <f>ROUND(W1602/(1-VLOOKUP("Total porcentaje:",ResumenCotizacion!$F:$H,3,0)),2)</f>
        <v>2132331.52</v>
      </c>
      <c r="Y1602" s="3">
        <f t="shared" si="99"/>
        <v>0</v>
      </c>
    </row>
    <row r="1603" spans="1:25" ht="14.25" x14ac:dyDescent="0.2">
      <c r="A1603" s="18" t="str">
        <f t="shared" ref="A1603:A1666" si="100">D1603&amp;F1603&amp;E1603</f>
        <v>Catalogo principalOPEN VALUE - CSP GOBIERNOCFQ7TTC0HM0T-000J</v>
      </c>
      <c r="B1603" s="18" t="str">
        <f t="shared" ref="B1603:B1666" si="101">E1603&amp;F1603</f>
        <v>CFQ7TTC0HM0T-000JOPEN VALUE - CSP GOBIERNO</v>
      </c>
      <c r="C1603" s="18"/>
      <c r="D1603" t="s">
        <v>122</v>
      </c>
      <c r="E1603" t="s">
        <v>2836</v>
      </c>
      <c r="F1603" t="s">
        <v>2769</v>
      </c>
      <c r="G1603" s="18" t="str">
        <f t="shared" ref="G1603:G1666" si="102">D1603</f>
        <v>Catalogo principal</v>
      </c>
      <c r="H1603" s="43" t="s">
        <v>121</v>
      </c>
      <c r="I1603" s="37" t="s">
        <v>67</v>
      </c>
      <c r="J1603" t="s">
        <v>3090</v>
      </c>
      <c r="K1603" t="s">
        <v>40</v>
      </c>
      <c r="L1603" s="70" t="s">
        <v>21</v>
      </c>
      <c r="M1603" s="70" t="s">
        <v>3966</v>
      </c>
      <c r="N1603" s="37" t="s">
        <v>67</v>
      </c>
      <c r="O1603" s="37" t="s">
        <v>67</v>
      </c>
      <c r="P1603" s="37" t="s">
        <v>3756</v>
      </c>
      <c r="Q1603" s="75" t="s">
        <v>2836</v>
      </c>
      <c r="R1603" t="s">
        <v>3691</v>
      </c>
      <c r="S1603" s="38">
        <v>500</v>
      </c>
      <c r="T1603">
        <v>1</v>
      </c>
      <c r="U1603">
        <v>0</v>
      </c>
      <c r="V1603" s="43">
        <f>SUMIF(ResumenCotizacion!$C:$C,E1603,ResumenCotizacion!$P:$P)</f>
        <v>0</v>
      </c>
      <c r="W1603" s="68">
        <f>IF(H1603="USD",S1603*SolCotizacion!$J$18,S1603)</f>
        <v>1961745</v>
      </c>
      <c r="X1603" s="3">
        <f>ROUND(W1603/(1-VLOOKUP("Total porcentaje:",ResumenCotizacion!$F:$H,3,0)),2)</f>
        <v>2132331.52</v>
      </c>
      <c r="Y1603" s="3">
        <f t="shared" ref="Y1603:Y1666" si="103">V1603*X1603</f>
        <v>0</v>
      </c>
    </row>
    <row r="1604" spans="1:25" ht="14.25" x14ac:dyDescent="0.2">
      <c r="A1604" s="18" t="str">
        <f t="shared" si="100"/>
        <v>Catalogo principalOPEN VALUE - CSP GOBIERNOCFQ7TTC0HM0T-000H</v>
      </c>
      <c r="B1604" s="18" t="str">
        <f t="shared" si="101"/>
        <v>CFQ7TTC0HM0T-000HOPEN VALUE - CSP GOBIERNO</v>
      </c>
      <c r="C1604" s="18"/>
      <c r="D1604" t="s">
        <v>122</v>
      </c>
      <c r="E1604" t="s">
        <v>2837</v>
      </c>
      <c r="F1604" t="s">
        <v>2769</v>
      </c>
      <c r="G1604" s="18" t="str">
        <f t="shared" si="102"/>
        <v>Catalogo principal</v>
      </c>
      <c r="H1604" s="43" t="s">
        <v>121</v>
      </c>
      <c r="I1604" s="37" t="s">
        <v>67</v>
      </c>
      <c r="J1604" t="s">
        <v>1811</v>
      </c>
      <c r="K1604" t="s">
        <v>40</v>
      </c>
      <c r="L1604" s="70" t="s">
        <v>21</v>
      </c>
      <c r="M1604" s="70" t="s">
        <v>3966</v>
      </c>
      <c r="N1604" s="37" t="s">
        <v>67</v>
      </c>
      <c r="O1604" s="37" t="s">
        <v>67</v>
      </c>
      <c r="P1604" s="37" t="s">
        <v>3756</v>
      </c>
      <c r="Q1604" s="75" t="s">
        <v>2837</v>
      </c>
      <c r="R1604" t="s">
        <v>3691</v>
      </c>
      <c r="S1604" s="38">
        <v>31000</v>
      </c>
      <c r="T1604">
        <v>1</v>
      </c>
      <c r="U1604">
        <v>0</v>
      </c>
      <c r="V1604" s="43">
        <f>SUMIF(ResumenCotizacion!$C:$C,E1604,ResumenCotizacion!$P:$P)</f>
        <v>0</v>
      </c>
      <c r="W1604" s="68">
        <f>IF(H1604="USD",S1604*SolCotizacion!$J$18,S1604)</f>
        <v>121628190</v>
      </c>
      <c r="X1604" s="3">
        <f>ROUND(W1604/(1-VLOOKUP("Total porcentaje:",ResumenCotizacion!$F:$H,3,0)),2)</f>
        <v>132204554.34999999</v>
      </c>
      <c r="Y1604" s="3">
        <f t="shared" si="103"/>
        <v>0</v>
      </c>
    </row>
    <row r="1605" spans="1:25" ht="14.25" x14ac:dyDescent="0.2">
      <c r="A1605" s="18" t="str">
        <f t="shared" si="100"/>
        <v>Catalogo principalOPEN VALUE - CSP GOBIERNOCFQ7TTC0HM0T-0015</v>
      </c>
      <c r="B1605" s="18" t="str">
        <f t="shared" si="101"/>
        <v>CFQ7TTC0HM0T-0015OPEN VALUE - CSP GOBIERNO</v>
      </c>
      <c r="C1605" s="18"/>
      <c r="D1605" t="s">
        <v>122</v>
      </c>
      <c r="E1605" t="s">
        <v>2838</v>
      </c>
      <c r="F1605" t="s">
        <v>2769</v>
      </c>
      <c r="G1605" s="18" t="str">
        <f t="shared" si="102"/>
        <v>Catalogo principal</v>
      </c>
      <c r="H1605" s="43" t="s">
        <v>121</v>
      </c>
      <c r="I1605" s="37" t="s">
        <v>67</v>
      </c>
      <c r="J1605" t="s">
        <v>3091</v>
      </c>
      <c r="K1605" t="s">
        <v>40</v>
      </c>
      <c r="L1605" s="70" t="s">
        <v>21</v>
      </c>
      <c r="M1605" s="70" t="s">
        <v>3966</v>
      </c>
      <c r="N1605" s="37" t="s">
        <v>67</v>
      </c>
      <c r="O1605" s="37" t="s">
        <v>67</v>
      </c>
      <c r="P1605" s="37" t="s">
        <v>3756</v>
      </c>
      <c r="Q1605" s="75" t="s">
        <v>2838</v>
      </c>
      <c r="R1605" t="s">
        <v>3691</v>
      </c>
      <c r="S1605" s="38">
        <v>500</v>
      </c>
      <c r="T1605">
        <v>1</v>
      </c>
      <c r="U1605">
        <v>0</v>
      </c>
      <c r="V1605" s="43">
        <f>SUMIF(ResumenCotizacion!$C:$C,E1605,ResumenCotizacion!$P:$P)</f>
        <v>0</v>
      </c>
      <c r="W1605" s="68">
        <f>IF(H1605="USD",S1605*SolCotizacion!$J$18,S1605)</f>
        <v>1961745</v>
      </c>
      <c r="X1605" s="3">
        <f>ROUND(W1605/(1-VLOOKUP("Total porcentaje:",ResumenCotizacion!$F:$H,3,0)),2)</f>
        <v>2132331.52</v>
      </c>
      <c r="Y1605" s="3">
        <f t="shared" si="103"/>
        <v>0</v>
      </c>
    </row>
    <row r="1606" spans="1:25" ht="14.25" x14ac:dyDescent="0.2">
      <c r="A1606" s="18" t="str">
        <f t="shared" si="100"/>
        <v>Catalogo principalOPEN VALUE - CSP GOBIERNOCFQ7TTC0HM0T-000K</v>
      </c>
      <c r="B1606" s="18" t="str">
        <f t="shared" si="101"/>
        <v>CFQ7TTC0HM0T-000KOPEN VALUE - CSP GOBIERNO</v>
      </c>
      <c r="C1606" s="18"/>
      <c r="D1606" t="s">
        <v>122</v>
      </c>
      <c r="E1606" t="s">
        <v>2839</v>
      </c>
      <c r="F1606" t="s">
        <v>2769</v>
      </c>
      <c r="G1606" s="18" t="str">
        <f t="shared" si="102"/>
        <v>Catalogo principal</v>
      </c>
      <c r="H1606" s="43" t="s">
        <v>121</v>
      </c>
      <c r="I1606" s="37" t="s">
        <v>67</v>
      </c>
      <c r="J1606" t="s">
        <v>1810</v>
      </c>
      <c r="K1606" t="s">
        <v>40</v>
      </c>
      <c r="L1606" s="70" t="s">
        <v>21</v>
      </c>
      <c r="M1606" s="70" t="s">
        <v>3966</v>
      </c>
      <c r="N1606" s="37" t="s">
        <v>67</v>
      </c>
      <c r="O1606" s="37" t="s">
        <v>67</v>
      </c>
      <c r="P1606" s="37" t="s">
        <v>3756</v>
      </c>
      <c r="Q1606" s="75" t="s">
        <v>2839</v>
      </c>
      <c r="R1606" t="s">
        <v>3691</v>
      </c>
      <c r="S1606" s="38">
        <v>31000</v>
      </c>
      <c r="T1606">
        <v>1</v>
      </c>
      <c r="U1606">
        <v>0</v>
      </c>
      <c r="V1606" s="43">
        <f>SUMIF(ResumenCotizacion!$C:$C,E1606,ResumenCotizacion!$P:$P)</f>
        <v>0</v>
      </c>
      <c r="W1606" s="68">
        <f>IF(H1606="USD",S1606*SolCotizacion!$J$18,S1606)</f>
        <v>121628190</v>
      </c>
      <c r="X1606" s="3">
        <f>ROUND(W1606/(1-VLOOKUP("Total porcentaje:",ResumenCotizacion!$F:$H,3,0)),2)</f>
        <v>132204554.34999999</v>
      </c>
      <c r="Y1606" s="3">
        <f t="shared" si="103"/>
        <v>0</v>
      </c>
    </row>
    <row r="1607" spans="1:25" ht="14.25" x14ac:dyDescent="0.2">
      <c r="A1607" s="18" t="str">
        <f t="shared" si="100"/>
        <v>Catalogo principalOPEN VALUE - CSP GOBIERNOCFQ7TTC0LH3J-000F</v>
      </c>
      <c r="B1607" s="18" t="str">
        <f t="shared" si="101"/>
        <v>CFQ7TTC0LH3J-000FOPEN VALUE - CSP GOBIERNO</v>
      </c>
      <c r="C1607" s="18"/>
      <c r="D1607" t="s">
        <v>122</v>
      </c>
      <c r="E1607" t="s">
        <v>2840</v>
      </c>
      <c r="F1607" t="s">
        <v>2769</v>
      </c>
      <c r="G1607" s="18" t="str">
        <f t="shared" si="102"/>
        <v>Catalogo principal</v>
      </c>
      <c r="H1607" s="43" t="s">
        <v>121</v>
      </c>
      <c r="I1607" s="37" t="s">
        <v>67</v>
      </c>
      <c r="J1607" t="s">
        <v>5070</v>
      </c>
      <c r="K1607" t="s">
        <v>40</v>
      </c>
      <c r="L1607" s="70" t="s">
        <v>21</v>
      </c>
      <c r="M1607" s="70" t="s">
        <v>3966</v>
      </c>
      <c r="N1607" s="37" t="s">
        <v>67</v>
      </c>
      <c r="O1607" s="37" t="s">
        <v>67</v>
      </c>
      <c r="P1607" s="37" t="s">
        <v>3756</v>
      </c>
      <c r="Q1607" s="75" t="s">
        <v>2840</v>
      </c>
      <c r="R1607" t="s">
        <v>3691</v>
      </c>
      <c r="S1607" s="38">
        <v>1000</v>
      </c>
      <c r="T1607">
        <v>1</v>
      </c>
      <c r="U1607">
        <v>0</v>
      </c>
      <c r="V1607" s="43">
        <f>SUMIF(ResumenCotizacion!$C:$C,E1607,ResumenCotizacion!$P:$P)</f>
        <v>0</v>
      </c>
      <c r="W1607" s="68">
        <f>IF(H1607="USD",S1607*SolCotizacion!$J$18,S1607)</f>
        <v>3923490</v>
      </c>
      <c r="X1607" s="3">
        <f>ROUND(W1607/(1-VLOOKUP("Total porcentaje:",ResumenCotizacion!$F:$H,3,0)),2)</f>
        <v>4264663.04</v>
      </c>
      <c r="Y1607" s="3">
        <f t="shared" si="103"/>
        <v>0</v>
      </c>
    </row>
    <row r="1608" spans="1:25" ht="14.25" x14ac:dyDescent="0.2">
      <c r="A1608" s="18" t="str">
        <f t="shared" si="100"/>
        <v>Catalogo principalOPEN VALUE - CSP GOBIERNOCFQ7TTC0LH3J-0003</v>
      </c>
      <c r="B1608" s="18" t="str">
        <f t="shared" si="101"/>
        <v>CFQ7TTC0LH3J-0003OPEN VALUE - CSP GOBIERNO</v>
      </c>
      <c r="C1608" s="18"/>
      <c r="D1608" t="s">
        <v>122</v>
      </c>
      <c r="E1608" t="s">
        <v>2841</v>
      </c>
      <c r="F1608" t="s">
        <v>2769</v>
      </c>
      <c r="G1608" s="18" t="str">
        <f t="shared" si="102"/>
        <v>Catalogo principal</v>
      </c>
      <c r="H1608" s="43" t="s">
        <v>121</v>
      </c>
      <c r="I1608" s="37" t="s">
        <v>67</v>
      </c>
      <c r="J1608" t="s">
        <v>980</v>
      </c>
      <c r="K1608" t="s">
        <v>40</v>
      </c>
      <c r="L1608" s="70" t="s">
        <v>21</v>
      </c>
      <c r="M1608" s="70" t="s">
        <v>3966</v>
      </c>
      <c r="N1608" s="37" t="s">
        <v>67</v>
      </c>
      <c r="O1608" s="37" t="s">
        <v>67</v>
      </c>
      <c r="P1608" s="37" t="s">
        <v>3756</v>
      </c>
      <c r="Q1608" s="75" t="s">
        <v>2841</v>
      </c>
      <c r="R1608" t="s">
        <v>3691</v>
      </c>
      <c r="S1608" s="38">
        <v>1000</v>
      </c>
      <c r="T1608">
        <v>1</v>
      </c>
      <c r="U1608">
        <v>0</v>
      </c>
      <c r="V1608" s="43">
        <f>SUMIF(ResumenCotizacion!$C:$C,E1608,ResumenCotizacion!$P:$P)</f>
        <v>0</v>
      </c>
      <c r="W1608" s="68">
        <f>IF(H1608="USD",S1608*SolCotizacion!$J$18,S1608)</f>
        <v>3923490</v>
      </c>
      <c r="X1608" s="3">
        <f>ROUND(W1608/(1-VLOOKUP("Total porcentaje:",ResumenCotizacion!$F:$H,3,0)),2)</f>
        <v>4264663.04</v>
      </c>
      <c r="Y1608" s="3">
        <f t="shared" si="103"/>
        <v>0</v>
      </c>
    </row>
    <row r="1609" spans="1:25" ht="14.25" x14ac:dyDescent="0.2">
      <c r="A1609" s="18" t="str">
        <f t="shared" si="100"/>
        <v>Catalogo principalOPEN VALUE - CSP GOBIERNOCFQ7TTC0LH3J-0002</v>
      </c>
      <c r="B1609" s="18" t="str">
        <f t="shared" si="101"/>
        <v>CFQ7TTC0LH3J-0002OPEN VALUE - CSP GOBIERNO</v>
      </c>
      <c r="C1609" s="18"/>
      <c r="D1609" t="s">
        <v>122</v>
      </c>
      <c r="E1609" t="s">
        <v>2842</v>
      </c>
      <c r="F1609" t="s">
        <v>2769</v>
      </c>
      <c r="G1609" s="18" t="str">
        <f t="shared" si="102"/>
        <v>Catalogo principal</v>
      </c>
      <c r="H1609" s="43" t="s">
        <v>121</v>
      </c>
      <c r="I1609" s="37" t="s">
        <v>67</v>
      </c>
      <c r="J1609" t="s">
        <v>979</v>
      </c>
      <c r="K1609" t="s">
        <v>40</v>
      </c>
      <c r="L1609" s="70" t="s">
        <v>21</v>
      </c>
      <c r="M1609" s="70" t="s">
        <v>3966</v>
      </c>
      <c r="N1609" s="37" t="s">
        <v>67</v>
      </c>
      <c r="O1609" s="37" t="s">
        <v>67</v>
      </c>
      <c r="P1609" s="37" t="s">
        <v>3756</v>
      </c>
      <c r="Q1609" s="75" t="s">
        <v>2842</v>
      </c>
      <c r="R1609" t="s">
        <v>3691</v>
      </c>
      <c r="S1609" s="38">
        <v>1500</v>
      </c>
      <c r="T1609">
        <v>1</v>
      </c>
      <c r="U1609">
        <v>0</v>
      </c>
      <c r="V1609" s="43">
        <f>SUMIF(ResumenCotizacion!$C:$C,E1609,ResumenCotizacion!$P:$P)</f>
        <v>0</v>
      </c>
      <c r="W1609" s="68">
        <f>IF(H1609="USD",S1609*SolCotizacion!$J$18,S1609)</f>
        <v>5885235</v>
      </c>
      <c r="X1609" s="3">
        <f>ROUND(W1609/(1-VLOOKUP("Total porcentaje:",ResumenCotizacion!$F:$H,3,0)),2)</f>
        <v>6396994.5700000003</v>
      </c>
      <c r="Y1609" s="3">
        <f t="shared" si="103"/>
        <v>0</v>
      </c>
    </row>
    <row r="1610" spans="1:25" ht="14.25" x14ac:dyDescent="0.2">
      <c r="A1610" s="18" t="str">
        <f t="shared" si="100"/>
        <v>Catalogo principalOPEN VALUE - CSP GOBIERNOCFQ7TTC0LH3J-0001</v>
      </c>
      <c r="B1610" s="18" t="str">
        <f t="shared" si="101"/>
        <v>CFQ7TTC0LH3J-0001OPEN VALUE - CSP GOBIERNO</v>
      </c>
      <c r="C1610" s="18"/>
      <c r="D1610" t="s">
        <v>122</v>
      </c>
      <c r="E1610" t="s">
        <v>2843</v>
      </c>
      <c r="F1610" t="s">
        <v>2769</v>
      </c>
      <c r="G1610" s="18" t="str">
        <f t="shared" si="102"/>
        <v>Catalogo principal</v>
      </c>
      <c r="H1610" s="43" t="s">
        <v>121</v>
      </c>
      <c r="I1610" s="37" t="s">
        <v>67</v>
      </c>
      <c r="J1610" t="s">
        <v>5071</v>
      </c>
      <c r="K1610" t="s">
        <v>40</v>
      </c>
      <c r="L1610" s="70" t="s">
        <v>21</v>
      </c>
      <c r="M1610" s="70" t="s">
        <v>3966</v>
      </c>
      <c r="N1610" s="37" t="s">
        <v>67</v>
      </c>
      <c r="O1610" s="37" t="s">
        <v>67</v>
      </c>
      <c r="P1610" s="37" t="s">
        <v>3756</v>
      </c>
      <c r="Q1610" s="75" t="s">
        <v>2843</v>
      </c>
      <c r="R1610" t="s">
        <v>3691</v>
      </c>
      <c r="S1610" s="38">
        <v>1000</v>
      </c>
      <c r="T1610">
        <v>1</v>
      </c>
      <c r="U1610">
        <v>0</v>
      </c>
      <c r="V1610" s="43">
        <f>SUMIF(ResumenCotizacion!$C:$C,E1610,ResumenCotizacion!$P:$P)</f>
        <v>0</v>
      </c>
      <c r="W1610" s="68">
        <f>IF(H1610="USD",S1610*SolCotizacion!$J$18,S1610)</f>
        <v>3923490</v>
      </c>
      <c r="X1610" s="3">
        <f>ROUND(W1610/(1-VLOOKUP("Total porcentaje:",ResumenCotizacion!$F:$H,3,0)),2)</f>
        <v>4264663.04</v>
      </c>
      <c r="Y1610" s="3">
        <f t="shared" si="103"/>
        <v>0</v>
      </c>
    </row>
    <row r="1611" spans="1:25" ht="14.25" x14ac:dyDescent="0.2">
      <c r="A1611" s="18" t="str">
        <f t="shared" si="100"/>
        <v>Catalogo principalOPEN VALUE - CSP GOBIERNOCFQ7TTC0J7C5-0001</v>
      </c>
      <c r="B1611" s="18" t="str">
        <f t="shared" si="101"/>
        <v>CFQ7TTC0J7C5-0001OPEN VALUE - CSP GOBIERNO</v>
      </c>
      <c r="C1611" s="18"/>
      <c r="D1611" t="s">
        <v>122</v>
      </c>
      <c r="E1611" t="s">
        <v>2844</v>
      </c>
      <c r="F1611" t="s">
        <v>2769</v>
      </c>
      <c r="G1611" s="18" t="str">
        <f t="shared" si="102"/>
        <v>Catalogo principal</v>
      </c>
      <c r="H1611" s="43" t="s">
        <v>121</v>
      </c>
      <c r="I1611" s="37" t="s">
        <v>67</v>
      </c>
      <c r="J1611" t="s">
        <v>3092</v>
      </c>
      <c r="K1611" t="s">
        <v>40</v>
      </c>
      <c r="L1611" s="70" t="s">
        <v>21</v>
      </c>
      <c r="M1611" s="70" t="s">
        <v>3966</v>
      </c>
      <c r="N1611" s="37" t="s">
        <v>67</v>
      </c>
      <c r="O1611" s="37" t="s">
        <v>67</v>
      </c>
      <c r="P1611" s="37" t="s">
        <v>3756</v>
      </c>
      <c r="Q1611" s="75" t="s">
        <v>2844</v>
      </c>
      <c r="R1611" t="s">
        <v>3691</v>
      </c>
      <c r="S1611" s="38">
        <v>15</v>
      </c>
      <c r="T1611">
        <v>1</v>
      </c>
      <c r="U1611">
        <v>0</v>
      </c>
      <c r="V1611" s="43">
        <f>SUMIF(ResumenCotizacion!$C:$C,E1611,ResumenCotizacion!$P:$P)</f>
        <v>0</v>
      </c>
      <c r="W1611" s="68">
        <f>IF(H1611="USD",S1611*SolCotizacion!$J$18,S1611)</f>
        <v>58852.35</v>
      </c>
      <c r="X1611" s="3">
        <f>ROUND(W1611/(1-VLOOKUP("Total porcentaje:",ResumenCotizacion!$F:$H,3,0)),2)</f>
        <v>63969.95</v>
      </c>
      <c r="Y1611" s="3">
        <f t="shared" si="103"/>
        <v>0</v>
      </c>
    </row>
    <row r="1612" spans="1:25" ht="14.25" x14ac:dyDescent="0.2">
      <c r="A1612" s="18" t="str">
        <f t="shared" si="100"/>
        <v>Catalogo principalOPEN VALUE - CSP GOBIERNOCFQ7TTC0LHPZ-0001</v>
      </c>
      <c r="B1612" s="18" t="str">
        <f t="shared" si="101"/>
        <v>CFQ7TTC0LHPZ-0001OPEN VALUE - CSP GOBIERNO</v>
      </c>
      <c r="C1612" s="18"/>
      <c r="D1612" t="s">
        <v>122</v>
      </c>
      <c r="E1612" t="s">
        <v>2845</v>
      </c>
      <c r="F1612" t="s">
        <v>2769</v>
      </c>
      <c r="G1612" s="18" t="str">
        <f t="shared" si="102"/>
        <v>Catalogo principal</v>
      </c>
      <c r="H1612" s="43" t="s">
        <v>121</v>
      </c>
      <c r="I1612" s="37" t="s">
        <v>67</v>
      </c>
      <c r="J1612" t="s">
        <v>3093</v>
      </c>
      <c r="K1612" t="s">
        <v>40</v>
      </c>
      <c r="L1612" s="70" t="s">
        <v>21</v>
      </c>
      <c r="M1612" s="70" t="s">
        <v>3966</v>
      </c>
      <c r="N1612" s="37" t="s">
        <v>67</v>
      </c>
      <c r="O1612" s="37" t="s">
        <v>67</v>
      </c>
      <c r="P1612" s="37" t="s">
        <v>3756</v>
      </c>
      <c r="Q1612" s="75" t="s">
        <v>2845</v>
      </c>
      <c r="R1612" t="s">
        <v>3691</v>
      </c>
      <c r="S1612" s="38">
        <v>60</v>
      </c>
      <c r="T1612">
        <v>1</v>
      </c>
      <c r="U1612">
        <v>0</v>
      </c>
      <c r="V1612" s="43">
        <f>SUMIF(ResumenCotizacion!$C:$C,E1612,ResumenCotizacion!$P:$P)</f>
        <v>0</v>
      </c>
      <c r="W1612" s="68">
        <f>IF(H1612="USD",S1612*SolCotizacion!$J$18,S1612)</f>
        <v>235409.4</v>
      </c>
      <c r="X1612" s="3">
        <f>ROUND(W1612/(1-VLOOKUP("Total porcentaje:",ResumenCotizacion!$F:$H,3,0)),2)</f>
        <v>255879.78</v>
      </c>
      <c r="Y1612" s="3">
        <f t="shared" si="103"/>
        <v>0</v>
      </c>
    </row>
    <row r="1613" spans="1:25" ht="14.25" x14ac:dyDescent="0.2">
      <c r="A1613" s="18" t="str">
        <f t="shared" si="100"/>
        <v>Catalogo principalOPEN VALUE - CSP GOBIERNOCFQ7TTC0LHXC-0001</v>
      </c>
      <c r="B1613" s="18" t="str">
        <f t="shared" si="101"/>
        <v>CFQ7TTC0LHXC-0001OPEN VALUE - CSP GOBIERNO</v>
      </c>
      <c r="C1613" s="18"/>
      <c r="D1613" t="s">
        <v>122</v>
      </c>
      <c r="E1613" t="s">
        <v>2846</v>
      </c>
      <c r="F1613" t="s">
        <v>2769</v>
      </c>
      <c r="G1613" s="18" t="str">
        <f t="shared" si="102"/>
        <v>Catalogo principal</v>
      </c>
      <c r="H1613" s="43" t="s">
        <v>121</v>
      </c>
      <c r="I1613" s="37" t="s">
        <v>67</v>
      </c>
      <c r="J1613" t="s">
        <v>3094</v>
      </c>
      <c r="K1613" t="s">
        <v>40</v>
      </c>
      <c r="L1613" s="70" t="s">
        <v>21</v>
      </c>
      <c r="M1613" s="70" t="s">
        <v>3966</v>
      </c>
      <c r="N1613" s="37" t="s">
        <v>67</v>
      </c>
      <c r="O1613" s="37" t="s">
        <v>67</v>
      </c>
      <c r="P1613" s="37" t="s">
        <v>3756</v>
      </c>
      <c r="Q1613" s="75" t="s">
        <v>2846</v>
      </c>
      <c r="R1613" t="s">
        <v>3691</v>
      </c>
      <c r="S1613" s="38">
        <v>75</v>
      </c>
      <c r="T1613">
        <v>1</v>
      </c>
      <c r="U1613">
        <v>0</v>
      </c>
      <c r="V1613" s="43">
        <f>SUMIF(ResumenCotizacion!$C:$C,E1613,ResumenCotizacion!$P:$P)</f>
        <v>0</v>
      </c>
      <c r="W1613" s="68">
        <f>IF(H1613="USD",S1613*SolCotizacion!$J$18,S1613)</f>
        <v>294261.75</v>
      </c>
      <c r="X1613" s="3">
        <f>ROUND(W1613/(1-VLOOKUP("Total porcentaje:",ResumenCotizacion!$F:$H,3,0)),2)</f>
        <v>319849.73</v>
      </c>
      <c r="Y1613" s="3">
        <f t="shared" si="103"/>
        <v>0</v>
      </c>
    </row>
    <row r="1614" spans="1:25" ht="14.25" x14ac:dyDescent="0.2">
      <c r="A1614" s="18" t="str">
        <f t="shared" si="100"/>
        <v>Catalogo principalOPEN VALUE - CSP GOBIERNOCFQ7TTC0J7BH-0001</v>
      </c>
      <c r="B1614" s="18" t="str">
        <f t="shared" si="101"/>
        <v>CFQ7TTC0J7BH-0001OPEN VALUE - CSP GOBIERNO</v>
      </c>
      <c r="C1614" s="18"/>
      <c r="D1614" t="s">
        <v>122</v>
      </c>
      <c r="E1614" t="s">
        <v>2847</v>
      </c>
      <c r="F1614" t="s">
        <v>2769</v>
      </c>
      <c r="G1614" s="18" t="str">
        <f t="shared" si="102"/>
        <v>Catalogo principal</v>
      </c>
      <c r="H1614" s="43" t="s">
        <v>121</v>
      </c>
      <c r="I1614" s="37" t="s">
        <v>67</v>
      </c>
      <c r="J1614" t="s">
        <v>3095</v>
      </c>
      <c r="K1614" t="s">
        <v>40</v>
      </c>
      <c r="L1614" s="70" t="s">
        <v>21</v>
      </c>
      <c r="M1614" s="70" t="s">
        <v>3966</v>
      </c>
      <c r="N1614" s="37" t="s">
        <v>67</v>
      </c>
      <c r="O1614" s="37" t="s">
        <v>67</v>
      </c>
      <c r="P1614" s="37" t="s">
        <v>3756</v>
      </c>
      <c r="Q1614" s="75" t="s">
        <v>2847</v>
      </c>
      <c r="R1614" t="s">
        <v>3691</v>
      </c>
      <c r="S1614" s="38">
        <v>90</v>
      </c>
      <c r="T1614">
        <v>1</v>
      </c>
      <c r="U1614">
        <v>0</v>
      </c>
      <c r="V1614" s="43">
        <f>SUMIF(ResumenCotizacion!$C:$C,E1614,ResumenCotizacion!$P:$P)</f>
        <v>0</v>
      </c>
      <c r="W1614" s="68">
        <f>IF(H1614="USD",S1614*SolCotizacion!$J$18,S1614)</f>
        <v>353114.1</v>
      </c>
      <c r="X1614" s="3">
        <f>ROUND(W1614/(1-VLOOKUP("Total porcentaje:",ResumenCotizacion!$F:$H,3,0)),2)</f>
        <v>383819.67</v>
      </c>
      <c r="Y1614" s="3">
        <f t="shared" si="103"/>
        <v>0</v>
      </c>
    </row>
    <row r="1615" spans="1:25" ht="14.25" x14ac:dyDescent="0.2">
      <c r="A1615" s="18" t="str">
        <f t="shared" si="100"/>
        <v>Catalogo principalOPEN VALUE - CSP GOBIERNOCFQ7TTC0LFDZ-0007</v>
      </c>
      <c r="B1615" s="18" t="str">
        <f t="shared" si="101"/>
        <v>CFQ7TTC0LFDZ-0007OPEN VALUE - CSP GOBIERNO</v>
      </c>
      <c r="C1615" s="18"/>
      <c r="D1615" t="s">
        <v>122</v>
      </c>
      <c r="E1615" t="s">
        <v>2848</v>
      </c>
      <c r="F1615" t="s">
        <v>2769</v>
      </c>
      <c r="G1615" s="18" t="str">
        <f t="shared" si="102"/>
        <v>Catalogo principal</v>
      </c>
      <c r="H1615" s="43" t="s">
        <v>121</v>
      </c>
      <c r="I1615" s="37" t="s">
        <v>67</v>
      </c>
      <c r="J1615" t="s">
        <v>3096</v>
      </c>
      <c r="K1615" t="s">
        <v>40</v>
      </c>
      <c r="L1615" s="70" t="s">
        <v>21</v>
      </c>
      <c r="M1615" s="70" t="s">
        <v>3966</v>
      </c>
      <c r="N1615" s="37" t="s">
        <v>67</v>
      </c>
      <c r="O1615" s="37" t="s">
        <v>67</v>
      </c>
      <c r="P1615" s="37" t="s">
        <v>3756</v>
      </c>
      <c r="Q1615" s="75" t="s">
        <v>2848</v>
      </c>
      <c r="R1615" t="s">
        <v>3691</v>
      </c>
      <c r="S1615" s="38">
        <v>800</v>
      </c>
      <c r="T1615">
        <v>1</v>
      </c>
      <c r="U1615">
        <v>0</v>
      </c>
      <c r="V1615" s="43">
        <f>SUMIF(ResumenCotizacion!$C:$C,E1615,ResumenCotizacion!$P:$P)</f>
        <v>0</v>
      </c>
      <c r="W1615" s="68">
        <f>IF(H1615="USD",S1615*SolCotizacion!$J$18,S1615)</f>
        <v>3138792</v>
      </c>
      <c r="X1615" s="3">
        <f>ROUND(W1615/(1-VLOOKUP("Total porcentaje:",ResumenCotizacion!$F:$H,3,0)),2)</f>
        <v>3411730.43</v>
      </c>
      <c r="Y1615" s="3">
        <f t="shared" si="103"/>
        <v>0</v>
      </c>
    </row>
    <row r="1616" spans="1:25" ht="14.25" x14ac:dyDescent="0.2">
      <c r="A1616" s="18" t="str">
        <f t="shared" si="100"/>
        <v>Catalogo principalOPEN VALUE - CSP GOBIERNOCFQ7TTC0LFDZ-0003</v>
      </c>
      <c r="B1616" s="18" t="str">
        <f t="shared" si="101"/>
        <v>CFQ7TTC0LFDZ-0003OPEN VALUE - CSP GOBIERNO</v>
      </c>
      <c r="C1616" s="18"/>
      <c r="D1616" t="s">
        <v>122</v>
      </c>
      <c r="E1616" t="s">
        <v>2849</v>
      </c>
      <c r="F1616" t="s">
        <v>2769</v>
      </c>
      <c r="G1616" s="18" t="str">
        <f t="shared" si="102"/>
        <v>Catalogo principal</v>
      </c>
      <c r="H1616" s="43" t="s">
        <v>121</v>
      </c>
      <c r="I1616" s="37" t="s">
        <v>67</v>
      </c>
      <c r="J1616" t="s">
        <v>981</v>
      </c>
      <c r="K1616" t="s">
        <v>40</v>
      </c>
      <c r="L1616" s="70" t="s">
        <v>21</v>
      </c>
      <c r="M1616" s="70" t="s">
        <v>3966</v>
      </c>
      <c r="N1616" s="37" t="s">
        <v>67</v>
      </c>
      <c r="O1616" s="37" t="s">
        <v>67</v>
      </c>
      <c r="P1616" s="37" t="s">
        <v>3756</v>
      </c>
      <c r="Q1616" s="75" t="s">
        <v>2849</v>
      </c>
      <c r="R1616" t="s">
        <v>3691</v>
      </c>
      <c r="S1616" s="38">
        <v>20</v>
      </c>
      <c r="T1616">
        <v>1</v>
      </c>
      <c r="U1616">
        <v>0</v>
      </c>
      <c r="V1616" s="43">
        <f>SUMIF(ResumenCotizacion!$C:$C,E1616,ResumenCotizacion!$P:$P)</f>
        <v>0</v>
      </c>
      <c r="W1616" s="68">
        <f>IF(H1616="USD",S1616*SolCotizacion!$J$18,S1616)</f>
        <v>78469.799999999988</v>
      </c>
      <c r="X1616" s="3">
        <f>ROUND(W1616/(1-VLOOKUP("Total porcentaje:",ResumenCotizacion!$F:$H,3,0)),2)</f>
        <v>85293.26</v>
      </c>
      <c r="Y1616" s="3">
        <f t="shared" si="103"/>
        <v>0</v>
      </c>
    </row>
    <row r="1617" spans="1:25" ht="14.25" x14ac:dyDescent="0.2">
      <c r="A1617" s="18" t="str">
        <f t="shared" si="100"/>
        <v>Catalogo principalOPEN VALUE - CSP GOBIERNOCFQ7TTC0LFDZ-0001</v>
      </c>
      <c r="B1617" s="18" t="str">
        <f t="shared" si="101"/>
        <v>CFQ7TTC0LFDZ-0001OPEN VALUE - CSP GOBIERNO</v>
      </c>
      <c r="C1617" s="18"/>
      <c r="D1617" t="s">
        <v>122</v>
      </c>
      <c r="E1617" t="s">
        <v>2850</v>
      </c>
      <c r="F1617" t="s">
        <v>2769</v>
      </c>
      <c r="G1617" s="18" t="str">
        <f t="shared" si="102"/>
        <v>Catalogo principal</v>
      </c>
      <c r="H1617" s="43" t="s">
        <v>121</v>
      </c>
      <c r="I1617" s="37" t="s">
        <v>67</v>
      </c>
      <c r="J1617" t="s">
        <v>1191</v>
      </c>
      <c r="K1617" t="s">
        <v>40</v>
      </c>
      <c r="L1617" s="70" t="s">
        <v>21</v>
      </c>
      <c r="M1617" s="70" t="s">
        <v>3966</v>
      </c>
      <c r="N1617" s="37" t="s">
        <v>67</v>
      </c>
      <c r="O1617" s="37" t="s">
        <v>67</v>
      </c>
      <c r="P1617" s="37" t="s">
        <v>3756</v>
      </c>
      <c r="Q1617" s="75" t="s">
        <v>2850</v>
      </c>
      <c r="R1617" t="s">
        <v>3691</v>
      </c>
      <c r="S1617" s="38">
        <v>95</v>
      </c>
      <c r="T1617">
        <v>1</v>
      </c>
      <c r="U1617">
        <v>0</v>
      </c>
      <c r="V1617" s="43">
        <f>SUMIF(ResumenCotizacion!$C:$C,E1617,ResumenCotizacion!$P:$P)</f>
        <v>0</v>
      </c>
      <c r="W1617" s="68">
        <f>IF(H1617="USD",S1617*SolCotizacion!$J$18,S1617)</f>
        <v>372731.55</v>
      </c>
      <c r="X1617" s="3">
        <f>ROUND(W1617/(1-VLOOKUP("Total porcentaje:",ResumenCotizacion!$F:$H,3,0)),2)</f>
        <v>405142.99</v>
      </c>
      <c r="Y1617" s="3">
        <f t="shared" si="103"/>
        <v>0</v>
      </c>
    </row>
    <row r="1618" spans="1:25" ht="14.25" x14ac:dyDescent="0.2">
      <c r="A1618" s="18" t="str">
        <f t="shared" si="100"/>
        <v>Catalogo principalOPEN VALUE - CSP GOBIERNOCFQ7TTC0LFDZ-0006</v>
      </c>
      <c r="B1618" s="18" t="str">
        <f t="shared" si="101"/>
        <v>CFQ7TTC0LFDZ-0006OPEN VALUE - CSP GOBIERNO</v>
      </c>
      <c r="C1618" s="18"/>
      <c r="D1618" t="s">
        <v>122</v>
      </c>
      <c r="E1618" t="s">
        <v>2851</v>
      </c>
      <c r="F1618" t="s">
        <v>2769</v>
      </c>
      <c r="G1618" s="18" t="str">
        <f t="shared" si="102"/>
        <v>Catalogo principal</v>
      </c>
      <c r="H1618" s="43" t="s">
        <v>121</v>
      </c>
      <c r="I1618" s="37" t="s">
        <v>67</v>
      </c>
      <c r="J1618" t="s">
        <v>1192</v>
      </c>
      <c r="K1618" t="s">
        <v>40</v>
      </c>
      <c r="L1618" s="70" t="s">
        <v>21</v>
      </c>
      <c r="M1618" s="70" t="s">
        <v>3966</v>
      </c>
      <c r="N1618" s="37" t="s">
        <v>67</v>
      </c>
      <c r="O1618" s="37" t="s">
        <v>67</v>
      </c>
      <c r="P1618" s="37" t="s">
        <v>3756</v>
      </c>
      <c r="Q1618" s="75" t="s">
        <v>2851</v>
      </c>
      <c r="R1618" t="s">
        <v>3691</v>
      </c>
      <c r="S1618" s="38">
        <v>145</v>
      </c>
      <c r="T1618">
        <v>1</v>
      </c>
      <c r="U1618">
        <v>0</v>
      </c>
      <c r="V1618" s="43">
        <f>SUMIF(ResumenCotizacion!$C:$C,E1618,ResumenCotizacion!$P:$P)</f>
        <v>0</v>
      </c>
      <c r="W1618" s="68">
        <f>IF(H1618="USD",S1618*SolCotizacion!$J$18,S1618)</f>
        <v>568906.04999999993</v>
      </c>
      <c r="X1618" s="3">
        <f>ROUND(W1618/(1-VLOOKUP("Total porcentaje:",ResumenCotizacion!$F:$H,3,0)),2)</f>
        <v>618376.14</v>
      </c>
      <c r="Y1618" s="3">
        <f t="shared" si="103"/>
        <v>0</v>
      </c>
    </row>
    <row r="1619" spans="1:25" ht="14.25" x14ac:dyDescent="0.2">
      <c r="A1619" s="18" t="str">
        <f t="shared" si="100"/>
        <v>Catalogo principalOPEN VALUE - CSP GOBIERNOCFQ7TTC0J7M0-0001</v>
      </c>
      <c r="B1619" s="18" t="str">
        <f t="shared" si="101"/>
        <v>CFQ7TTC0J7M0-0001OPEN VALUE - CSP GOBIERNO</v>
      </c>
      <c r="C1619" s="18"/>
      <c r="D1619" t="s">
        <v>122</v>
      </c>
      <c r="E1619" t="s">
        <v>2852</v>
      </c>
      <c r="F1619" t="s">
        <v>2769</v>
      </c>
      <c r="G1619" s="18" t="str">
        <f t="shared" si="102"/>
        <v>Catalogo principal</v>
      </c>
      <c r="H1619" s="43" t="s">
        <v>121</v>
      </c>
      <c r="I1619" s="37" t="s">
        <v>67</v>
      </c>
      <c r="J1619" t="s">
        <v>3097</v>
      </c>
      <c r="K1619" t="s">
        <v>40</v>
      </c>
      <c r="L1619" s="70" t="s">
        <v>21</v>
      </c>
      <c r="M1619" s="70" t="s">
        <v>3966</v>
      </c>
      <c r="N1619" s="37" t="s">
        <v>67</v>
      </c>
      <c r="O1619" s="37" t="s">
        <v>67</v>
      </c>
      <c r="P1619" s="37" t="s">
        <v>3756</v>
      </c>
      <c r="Q1619" s="75" t="s">
        <v>2852</v>
      </c>
      <c r="R1619" t="s">
        <v>3691</v>
      </c>
      <c r="S1619" s="38">
        <v>125</v>
      </c>
      <c r="T1619">
        <v>1</v>
      </c>
      <c r="U1619">
        <v>0</v>
      </c>
      <c r="V1619" s="43">
        <f>SUMIF(ResumenCotizacion!$C:$C,E1619,ResumenCotizacion!$P:$P)</f>
        <v>0</v>
      </c>
      <c r="W1619" s="68">
        <f>IF(H1619="USD",S1619*SolCotizacion!$J$18,S1619)</f>
        <v>490436.25</v>
      </c>
      <c r="X1619" s="3">
        <f>ROUND(W1619/(1-VLOOKUP("Total porcentaje:",ResumenCotizacion!$F:$H,3,0)),2)</f>
        <v>533082.88</v>
      </c>
      <c r="Y1619" s="3">
        <f t="shared" si="103"/>
        <v>0</v>
      </c>
    </row>
    <row r="1620" spans="1:25" ht="14.25" x14ac:dyDescent="0.2">
      <c r="A1620" s="18" t="str">
        <f t="shared" si="100"/>
        <v>Catalogo principalOPEN VALUE - CSP GOBIERNOCFQ7TTC0LFNK-0001</v>
      </c>
      <c r="B1620" s="18" t="str">
        <f t="shared" si="101"/>
        <v>CFQ7TTC0LFNK-0001OPEN VALUE - CSP GOBIERNO</v>
      </c>
      <c r="C1620" s="18"/>
      <c r="D1620" t="s">
        <v>122</v>
      </c>
      <c r="E1620" t="s">
        <v>2853</v>
      </c>
      <c r="F1620" t="s">
        <v>2769</v>
      </c>
      <c r="G1620" s="18" t="str">
        <f t="shared" si="102"/>
        <v>Catalogo principal</v>
      </c>
      <c r="H1620" s="43" t="s">
        <v>121</v>
      </c>
      <c r="I1620" s="37" t="s">
        <v>67</v>
      </c>
      <c r="J1620" t="s">
        <v>1193</v>
      </c>
      <c r="K1620" t="s">
        <v>40</v>
      </c>
      <c r="L1620" s="70" t="s">
        <v>21</v>
      </c>
      <c r="M1620" s="70" t="s">
        <v>3966</v>
      </c>
      <c r="N1620" s="37" t="s">
        <v>67</v>
      </c>
      <c r="O1620" s="37" t="s">
        <v>67</v>
      </c>
      <c r="P1620" s="37" t="s">
        <v>3756</v>
      </c>
      <c r="Q1620" s="75" t="s">
        <v>2853</v>
      </c>
      <c r="R1620" t="s">
        <v>3691</v>
      </c>
      <c r="S1620" s="38">
        <v>50</v>
      </c>
      <c r="T1620">
        <v>1</v>
      </c>
      <c r="U1620">
        <v>0</v>
      </c>
      <c r="V1620" s="43">
        <f>SUMIF(ResumenCotizacion!$C:$C,E1620,ResumenCotizacion!$P:$P)</f>
        <v>0</v>
      </c>
      <c r="W1620" s="68">
        <f>IF(H1620="USD",S1620*SolCotizacion!$J$18,S1620)</f>
        <v>196174.5</v>
      </c>
      <c r="X1620" s="3">
        <f>ROUND(W1620/(1-VLOOKUP("Total porcentaje:",ResumenCotizacion!$F:$H,3,0)),2)</f>
        <v>213233.15</v>
      </c>
      <c r="Y1620" s="3">
        <f t="shared" si="103"/>
        <v>0</v>
      </c>
    </row>
    <row r="1621" spans="1:25" ht="14.25" x14ac:dyDescent="0.2">
      <c r="A1621" s="18" t="str">
        <f t="shared" si="100"/>
        <v>Catalogo principalOPEN VALUE - CSP GOBIERNOCFQ7TTC0LFNK-0003</v>
      </c>
      <c r="B1621" s="18" t="str">
        <f t="shared" si="101"/>
        <v>CFQ7TTC0LFNK-0003OPEN VALUE - CSP GOBIERNO</v>
      </c>
      <c r="C1621" s="18"/>
      <c r="D1621" t="s">
        <v>122</v>
      </c>
      <c r="E1621" t="s">
        <v>2854</v>
      </c>
      <c r="F1621" t="s">
        <v>2769</v>
      </c>
      <c r="G1621" s="18" t="str">
        <f t="shared" si="102"/>
        <v>Catalogo principal</v>
      </c>
      <c r="H1621" s="43" t="s">
        <v>121</v>
      </c>
      <c r="I1621" s="37" t="s">
        <v>67</v>
      </c>
      <c r="J1621" t="s">
        <v>982</v>
      </c>
      <c r="K1621" t="s">
        <v>40</v>
      </c>
      <c r="L1621" s="70" t="s">
        <v>21</v>
      </c>
      <c r="M1621" s="70" t="s">
        <v>3966</v>
      </c>
      <c r="N1621" s="37" t="s">
        <v>67</v>
      </c>
      <c r="O1621" s="37" t="s">
        <v>67</v>
      </c>
      <c r="P1621" s="37" t="s">
        <v>3756</v>
      </c>
      <c r="Q1621" s="75" t="s">
        <v>2854</v>
      </c>
      <c r="R1621" t="s">
        <v>3691</v>
      </c>
      <c r="S1621" s="38">
        <v>20</v>
      </c>
      <c r="T1621">
        <v>1</v>
      </c>
      <c r="U1621">
        <v>0</v>
      </c>
      <c r="V1621" s="43">
        <f>SUMIF(ResumenCotizacion!$C:$C,E1621,ResumenCotizacion!$P:$P)</f>
        <v>0</v>
      </c>
      <c r="W1621" s="68">
        <f>IF(H1621="USD",S1621*SolCotizacion!$J$18,S1621)</f>
        <v>78469.799999999988</v>
      </c>
      <c r="X1621" s="3">
        <f>ROUND(W1621/(1-VLOOKUP("Total porcentaje:",ResumenCotizacion!$F:$H,3,0)),2)</f>
        <v>85293.26</v>
      </c>
      <c r="Y1621" s="3">
        <f t="shared" si="103"/>
        <v>0</v>
      </c>
    </row>
    <row r="1622" spans="1:25" ht="14.25" x14ac:dyDescent="0.2">
      <c r="A1622" s="18" t="str">
        <f t="shared" si="100"/>
        <v>Catalogo principalOPEN VALUE - CSP GOBIERNOCFQ7TTC0J7N8-0001</v>
      </c>
      <c r="B1622" s="18" t="str">
        <f t="shared" si="101"/>
        <v>CFQ7TTC0J7N8-0001OPEN VALUE - CSP GOBIERNO</v>
      </c>
      <c r="C1622" s="18"/>
      <c r="D1622" t="s">
        <v>122</v>
      </c>
      <c r="E1622" t="s">
        <v>2855</v>
      </c>
      <c r="F1622" t="s">
        <v>2769</v>
      </c>
      <c r="G1622" s="18" t="str">
        <f t="shared" si="102"/>
        <v>Catalogo principal</v>
      </c>
      <c r="H1622" s="43" t="s">
        <v>121</v>
      </c>
      <c r="I1622" s="37" t="s">
        <v>67</v>
      </c>
      <c r="J1622" t="s">
        <v>3098</v>
      </c>
      <c r="K1622" t="s">
        <v>40</v>
      </c>
      <c r="L1622" s="70" t="s">
        <v>21</v>
      </c>
      <c r="M1622" s="70" t="s">
        <v>3966</v>
      </c>
      <c r="N1622" s="37" t="s">
        <v>67</v>
      </c>
      <c r="O1622" s="37" t="s">
        <v>67</v>
      </c>
      <c r="P1622" s="37" t="s">
        <v>3756</v>
      </c>
      <c r="Q1622" s="75" t="s">
        <v>2855</v>
      </c>
      <c r="R1622" t="s">
        <v>3691</v>
      </c>
      <c r="S1622" s="38">
        <v>75</v>
      </c>
      <c r="T1622">
        <v>1</v>
      </c>
      <c r="U1622">
        <v>0</v>
      </c>
      <c r="V1622" s="43">
        <f>SUMIF(ResumenCotizacion!$C:$C,E1622,ResumenCotizacion!$P:$P)</f>
        <v>0</v>
      </c>
      <c r="W1622" s="68">
        <f>IF(H1622="USD",S1622*SolCotizacion!$J$18,S1622)</f>
        <v>294261.75</v>
      </c>
      <c r="X1622" s="3">
        <f>ROUND(W1622/(1-VLOOKUP("Total porcentaje:",ResumenCotizacion!$F:$H,3,0)),2)</f>
        <v>319849.73</v>
      </c>
      <c r="Y1622" s="3">
        <f t="shared" si="103"/>
        <v>0</v>
      </c>
    </row>
    <row r="1623" spans="1:25" ht="14.25" x14ac:dyDescent="0.2">
      <c r="A1623" s="18" t="str">
        <f t="shared" si="100"/>
        <v>Catalogo principalOPEN VALUE - CSP GOBIERNOCFQ7TTC0HKJ7-0001</v>
      </c>
      <c r="B1623" s="18" t="str">
        <f t="shared" si="101"/>
        <v>CFQ7TTC0HKJ7-0001OPEN VALUE - CSP GOBIERNO</v>
      </c>
      <c r="C1623" s="18"/>
      <c r="D1623" t="s">
        <v>122</v>
      </c>
      <c r="E1623" t="s">
        <v>2856</v>
      </c>
      <c r="F1623" t="s">
        <v>2769</v>
      </c>
      <c r="G1623" s="18" t="str">
        <f t="shared" si="102"/>
        <v>Catalogo principal</v>
      </c>
      <c r="H1623" s="43" t="s">
        <v>121</v>
      </c>
      <c r="I1623" s="37" t="s">
        <v>67</v>
      </c>
      <c r="J1623" t="s">
        <v>1797</v>
      </c>
      <c r="K1623" t="s">
        <v>40</v>
      </c>
      <c r="L1623" s="70" t="s">
        <v>21</v>
      </c>
      <c r="M1623" s="70" t="s">
        <v>3966</v>
      </c>
      <c r="N1623" s="37" t="s">
        <v>67</v>
      </c>
      <c r="O1623" s="37" t="s">
        <v>67</v>
      </c>
      <c r="P1623" s="37" t="s">
        <v>3756</v>
      </c>
      <c r="Q1623" s="75" t="s">
        <v>2856</v>
      </c>
      <c r="R1623" t="s">
        <v>3691</v>
      </c>
      <c r="S1623" s="38">
        <v>200</v>
      </c>
      <c r="T1623">
        <v>1</v>
      </c>
      <c r="U1623">
        <v>0</v>
      </c>
      <c r="V1623" s="43">
        <f>SUMIF(ResumenCotizacion!$C:$C,E1623,ResumenCotizacion!$P:$P)</f>
        <v>0</v>
      </c>
      <c r="W1623" s="68">
        <f>IF(H1623="USD",S1623*SolCotizacion!$J$18,S1623)</f>
        <v>784698</v>
      </c>
      <c r="X1623" s="3">
        <f>ROUND(W1623/(1-VLOOKUP("Total porcentaje:",ResumenCotizacion!$F:$H,3,0)),2)</f>
        <v>852932.61</v>
      </c>
      <c r="Y1623" s="3">
        <f t="shared" si="103"/>
        <v>0</v>
      </c>
    </row>
    <row r="1624" spans="1:25" ht="14.25" x14ac:dyDescent="0.2">
      <c r="A1624" s="18" t="str">
        <f t="shared" si="100"/>
        <v>Catalogo principalOPEN VALUE - CSP GOBIERNOCFQ7TTC0HKJ6-0001</v>
      </c>
      <c r="B1624" s="18" t="str">
        <f t="shared" si="101"/>
        <v>CFQ7TTC0HKJ6-0001OPEN VALUE - CSP GOBIERNO</v>
      </c>
      <c r="C1624" s="18"/>
      <c r="D1624" t="s">
        <v>122</v>
      </c>
      <c r="E1624" t="s">
        <v>2857</v>
      </c>
      <c r="F1624" t="s">
        <v>2769</v>
      </c>
      <c r="G1624" s="18" t="str">
        <f t="shared" si="102"/>
        <v>Catalogo principal</v>
      </c>
      <c r="H1624" s="43" t="s">
        <v>121</v>
      </c>
      <c r="I1624" s="37" t="s">
        <v>67</v>
      </c>
      <c r="J1624" t="s">
        <v>1787</v>
      </c>
      <c r="K1624" t="s">
        <v>40</v>
      </c>
      <c r="L1624" s="70" t="s">
        <v>21</v>
      </c>
      <c r="M1624" s="70" t="s">
        <v>3966</v>
      </c>
      <c r="N1624" s="37" t="s">
        <v>67</v>
      </c>
      <c r="O1624" s="37" t="s">
        <v>67</v>
      </c>
      <c r="P1624" s="37" t="s">
        <v>3756</v>
      </c>
      <c r="Q1624" s="75" t="s">
        <v>2857</v>
      </c>
      <c r="R1624" t="s">
        <v>3691</v>
      </c>
      <c r="S1624" s="38">
        <v>100</v>
      </c>
      <c r="T1624">
        <v>1</v>
      </c>
      <c r="U1624">
        <v>0</v>
      </c>
      <c r="V1624" s="43">
        <f>SUMIF(ResumenCotizacion!$C:$C,E1624,ResumenCotizacion!$P:$P)</f>
        <v>0</v>
      </c>
      <c r="W1624" s="68">
        <f>IF(H1624="USD",S1624*SolCotizacion!$J$18,S1624)</f>
        <v>392349</v>
      </c>
      <c r="X1624" s="3">
        <f>ROUND(W1624/(1-VLOOKUP("Total porcentaje:",ResumenCotizacion!$F:$H,3,0)),2)</f>
        <v>426466.3</v>
      </c>
      <c r="Y1624" s="3">
        <f t="shared" si="103"/>
        <v>0</v>
      </c>
    </row>
    <row r="1625" spans="1:25" ht="14.25" x14ac:dyDescent="0.2">
      <c r="A1625" s="18" t="str">
        <f t="shared" si="100"/>
        <v>Catalogo principalOPEN VALUE - CSP GOBIERNOCFQ7TTC0HM43-0001</v>
      </c>
      <c r="B1625" s="18" t="str">
        <f t="shared" si="101"/>
        <v>CFQ7TTC0HM43-0001OPEN VALUE - CSP GOBIERNO</v>
      </c>
      <c r="C1625" s="18"/>
      <c r="D1625" t="s">
        <v>122</v>
      </c>
      <c r="E1625" t="s">
        <v>2858</v>
      </c>
      <c r="F1625" t="s">
        <v>2769</v>
      </c>
      <c r="G1625" s="18" t="str">
        <f t="shared" si="102"/>
        <v>Catalogo principal</v>
      </c>
      <c r="H1625" s="43" t="s">
        <v>121</v>
      </c>
      <c r="I1625" s="37" t="s">
        <v>67</v>
      </c>
      <c r="J1625" t="s">
        <v>1816</v>
      </c>
      <c r="K1625" t="s">
        <v>40</v>
      </c>
      <c r="L1625" s="70" t="s">
        <v>21</v>
      </c>
      <c r="M1625" s="70" t="s">
        <v>3966</v>
      </c>
      <c r="N1625" s="37" t="s">
        <v>67</v>
      </c>
      <c r="O1625" s="37" t="s">
        <v>67</v>
      </c>
      <c r="P1625" s="37" t="s">
        <v>3756</v>
      </c>
      <c r="Q1625" s="75" t="s">
        <v>2858</v>
      </c>
      <c r="R1625" t="s">
        <v>3691</v>
      </c>
      <c r="S1625" s="38">
        <v>300</v>
      </c>
      <c r="T1625">
        <v>1</v>
      </c>
      <c r="U1625">
        <v>0</v>
      </c>
      <c r="V1625" s="43">
        <f>SUMIF(ResumenCotizacion!$C:$C,E1625,ResumenCotizacion!$P:$P)</f>
        <v>0</v>
      </c>
      <c r="W1625" s="68">
        <f>IF(H1625="USD",S1625*SolCotizacion!$J$18,S1625)</f>
        <v>1177047</v>
      </c>
      <c r="X1625" s="3">
        <f>ROUND(W1625/(1-VLOOKUP("Total porcentaje:",ResumenCotizacion!$F:$H,3,0)),2)</f>
        <v>1279398.9099999999</v>
      </c>
      <c r="Y1625" s="3">
        <f t="shared" si="103"/>
        <v>0</v>
      </c>
    </row>
    <row r="1626" spans="1:25" ht="14.25" x14ac:dyDescent="0.2">
      <c r="A1626" s="18" t="str">
        <f t="shared" si="100"/>
        <v>Catalogo principalOPEN VALUE - CSP GOBIERNOCFQ7TTC0LFNL-0007</v>
      </c>
      <c r="B1626" s="18" t="str">
        <f t="shared" si="101"/>
        <v>CFQ7TTC0LFNL-0007OPEN VALUE - CSP GOBIERNO</v>
      </c>
      <c r="C1626" s="18"/>
      <c r="D1626" t="s">
        <v>122</v>
      </c>
      <c r="E1626" t="s">
        <v>2859</v>
      </c>
      <c r="F1626" t="s">
        <v>2769</v>
      </c>
      <c r="G1626" s="18" t="str">
        <f t="shared" si="102"/>
        <v>Catalogo principal</v>
      </c>
      <c r="H1626" s="43" t="s">
        <v>121</v>
      </c>
      <c r="I1626" s="37" t="s">
        <v>67</v>
      </c>
      <c r="J1626" t="s">
        <v>1195</v>
      </c>
      <c r="K1626" t="s">
        <v>40</v>
      </c>
      <c r="L1626" s="70" t="s">
        <v>21</v>
      </c>
      <c r="M1626" s="70" t="s">
        <v>3966</v>
      </c>
      <c r="N1626" s="37" t="s">
        <v>67</v>
      </c>
      <c r="O1626" s="37" t="s">
        <v>67</v>
      </c>
      <c r="P1626" s="37" t="s">
        <v>3756</v>
      </c>
      <c r="Q1626" s="75" t="s">
        <v>2859</v>
      </c>
      <c r="R1626" t="s">
        <v>3691</v>
      </c>
      <c r="S1626" s="38">
        <v>145</v>
      </c>
      <c r="T1626">
        <v>1</v>
      </c>
      <c r="U1626">
        <v>0</v>
      </c>
      <c r="V1626" s="43">
        <f>SUMIF(ResumenCotizacion!$C:$C,E1626,ResumenCotizacion!$P:$P)</f>
        <v>0</v>
      </c>
      <c r="W1626" s="68">
        <f>IF(H1626="USD",S1626*SolCotizacion!$J$18,S1626)</f>
        <v>568906.04999999993</v>
      </c>
      <c r="X1626" s="3">
        <f>ROUND(W1626/(1-VLOOKUP("Total porcentaje:",ResumenCotizacion!$F:$H,3,0)),2)</f>
        <v>618376.14</v>
      </c>
      <c r="Y1626" s="3">
        <f t="shared" si="103"/>
        <v>0</v>
      </c>
    </row>
    <row r="1627" spans="1:25" ht="14.25" x14ac:dyDescent="0.2">
      <c r="A1627" s="18" t="str">
        <f t="shared" si="100"/>
        <v>Catalogo principalOPEN VALUE - CSP GOBIERNOCFQ7TTC0LFNL-0006</v>
      </c>
      <c r="B1627" s="18" t="str">
        <f t="shared" si="101"/>
        <v>CFQ7TTC0LFNL-0006OPEN VALUE - CSP GOBIERNO</v>
      </c>
      <c r="C1627" s="18"/>
      <c r="D1627" t="s">
        <v>122</v>
      </c>
      <c r="E1627" t="s">
        <v>2860</v>
      </c>
      <c r="F1627" t="s">
        <v>2769</v>
      </c>
      <c r="G1627" s="18" t="str">
        <f t="shared" si="102"/>
        <v>Catalogo principal</v>
      </c>
      <c r="H1627" s="43" t="s">
        <v>121</v>
      </c>
      <c r="I1627" s="37" t="s">
        <v>67</v>
      </c>
      <c r="J1627" t="s">
        <v>983</v>
      </c>
      <c r="K1627" t="s">
        <v>40</v>
      </c>
      <c r="L1627" s="70" t="s">
        <v>21</v>
      </c>
      <c r="M1627" s="70" t="s">
        <v>3966</v>
      </c>
      <c r="N1627" s="37" t="s">
        <v>67</v>
      </c>
      <c r="O1627" s="37" t="s">
        <v>67</v>
      </c>
      <c r="P1627" s="37" t="s">
        <v>3756</v>
      </c>
      <c r="Q1627" s="75" t="s">
        <v>2860</v>
      </c>
      <c r="R1627" t="s">
        <v>3691</v>
      </c>
      <c r="S1627" s="38">
        <v>20</v>
      </c>
      <c r="T1627">
        <v>1</v>
      </c>
      <c r="U1627">
        <v>0</v>
      </c>
      <c r="V1627" s="43">
        <f>SUMIF(ResumenCotizacion!$C:$C,E1627,ResumenCotizacion!$P:$P)</f>
        <v>0</v>
      </c>
      <c r="W1627" s="68">
        <f>IF(H1627="USD",S1627*SolCotizacion!$J$18,S1627)</f>
        <v>78469.799999999988</v>
      </c>
      <c r="X1627" s="3">
        <f>ROUND(W1627/(1-VLOOKUP("Total porcentaje:",ResumenCotizacion!$F:$H,3,0)),2)</f>
        <v>85293.26</v>
      </c>
      <c r="Y1627" s="3">
        <f t="shared" si="103"/>
        <v>0</v>
      </c>
    </row>
    <row r="1628" spans="1:25" ht="14.25" x14ac:dyDescent="0.2">
      <c r="A1628" s="18" t="str">
        <f t="shared" si="100"/>
        <v>Catalogo principalOPEN VALUE - CSP GOBIERNOCFQ7TTC0LFNL-0001</v>
      </c>
      <c r="B1628" s="18" t="str">
        <f t="shared" si="101"/>
        <v>CFQ7TTC0LFNL-0001OPEN VALUE - CSP GOBIERNO</v>
      </c>
      <c r="C1628" s="18"/>
      <c r="D1628" t="s">
        <v>122</v>
      </c>
      <c r="E1628" t="s">
        <v>2861</v>
      </c>
      <c r="F1628" t="s">
        <v>2769</v>
      </c>
      <c r="G1628" s="18" t="str">
        <f t="shared" si="102"/>
        <v>Catalogo principal</v>
      </c>
      <c r="H1628" s="43" t="s">
        <v>121</v>
      </c>
      <c r="I1628" s="37" t="s">
        <v>67</v>
      </c>
      <c r="J1628" t="s">
        <v>1194</v>
      </c>
      <c r="K1628" t="s">
        <v>40</v>
      </c>
      <c r="L1628" s="70" t="s">
        <v>21</v>
      </c>
      <c r="M1628" s="70" t="s">
        <v>3966</v>
      </c>
      <c r="N1628" s="37" t="s">
        <v>67</v>
      </c>
      <c r="O1628" s="37" t="s">
        <v>67</v>
      </c>
      <c r="P1628" s="37" t="s">
        <v>3756</v>
      </c>
      <c r="Q1628" s="75" t="s">
        <v>2861</v>
      </c>
      <c r="R1628" t="s">
        <v>3691</v>
      </c>
      <c r="S1628" s="38">
        <v>95</v>
      </c>
      <c r="T1628">
        <v>1</v>
      </c>
      <c r="U1628">
        <v>0</v>
      </c>
      <c r="V1628" s="43">
        <f>SUMIF(ResumenCotizacion!$C:$C,E1628,ResumenCotizacion!$P:$P)</f>
        <v>0</v>
      </c>
      <c r="W1628" s="68">
        <f>IF(H1628="USD",S1628*SolCotizacion!$J$18,S1628)</f>
        <v>372731.55</v>
      </c>
      <c r="X1628" s="3">
        <f>ROUND(W1628/(1-VLOOKUP("Total porcentaje:",ResumenCotizacion!$F:$H,3,0)),2)</f>
        <v>405142.99</v>
      </c>
      <c r="Y1628" s="3">
        <f t="shared" si="103"/>
        <v>0</v>
      </c>
    </row>
    <row r="1629" spans="1:25" ht="14.25" x14ac:dyDescent="0.2">
      <c r="A1629" s="18" t="str">
        <f t="shared" si="100"/>
        <v>Catalogo principalOPEN VALUE - CSP GOBIERNOCFQ7TTC0LFDN-0001</v>
      </c>
      <c r="B1629" s="18" t="str">
        <f t="shared" si="101"/>
        <v>CFQ7TTC0LFDN-0001OPEN VALUE - CSP GOBIERNO</v>
      </c>
      <c r="C1629" s="18"/>
      <c r="D1629" t="s">
        <v>122</v>
      </c>
      <c r="E1629" t="s">
        <v>2862</v>
      </c>
      <c r="F1629" t="s">
        <v>2769</v>
      </c>
      <c r="G1629" s="18" t="str">
        <f t="shared" si="102"/>
        <v>Catalogo principal</v>
      </c>
      <c r="H1629" s="43" t="s">
        <v>121</v>
      </c>
      <c r="I1629" s="37" t="s">
        <v>67</v>
      </c>
      <c r="J1629" t="s">
        <v>3099</v>
      </c>
      <c r="K1629" t="s">
        <v>40</v>
      </c>
      <c r="L1629" s="70" t="s">
        <v>21</v>
      </c>
      <c r="M1629" s="70" t="s">
        <v>3966</v>
      </c>
      <c r="N1629" s="37" t="s">
        <v>67</v>
      </c>
      <c r="O1629" s="37" t="s">
        <v>67</v>
      </c>
      <c r="P1629" s="37" t="s">
        <v>3756</v>
      </c>
      <c r="Q1629" s="75" t="s">
        <v>2862</v>
      </c>
      <c r="R1629" t="s">
        <v>3691</v>
      </c>
      <c r="S1629" s="38">
        <v>30</v>
      </c>
      <c r="T1629">
        <v>1</v>
      </c>
      <c r="U1629">
        <v>0</v>
      </c>
      <c r="V1629" s="43">
        <f>SUMIF(ResumenCotizacion!$C:$C,E1629,ResumenCotizacion!$P:$P)</f>
        <v>0</v>
      </c>
      <c r="W1629" s="68">
        <f>IF(H1629="USD",S1629*SolCotizacion!$J$18,S1629)</f>
        <v>117704.7</v>
      </c>
      <c r="X1629" s="3">
        <f>ROUND(W1629/(1-VLOOKUP("Total porcentaje:",ResumenCotizacion!$F:$H,3,0)),2)</f>
        <v>127939.89</v>
      </c>
      <c r="Y1629" s="3">
        <f t="shared" si="103"/>
        <v>0</v>
      </c>
    </row>
    <row r="1630" spans="1:25" ht="14.25" x14ac:dyDescent="0.2">
      <c r="A1630" s="18" t="str">
        <f t="shared" si="100"/>
        <v>Catalogo principalOPEN VALUE - CSP GOBIERNOCFQ7TTC0LGV4-0002</v>
      </c>
      <c r="B1630" s="18" t="str">
        <f t="shared" si="101"/>
        <v>CFQ7TTC0LGV4-0002OPEN VALUE - CSP GOBIERNO</v>
      </c>
      <c r="C1630" s="18"/>
      <c r="D1630" t="s">
        <v>122</v>
      </c>
      <c r="E1630" t="s">
        <v>2863</v>
      </c>
      <c r="F1630" t="s">
        <v>2769</v>
      </c>
      <c r="G1630" s="18" t="str">
        <f t="shared" si="102"/>
        <v>Catalogo principal</v>
      </c>
      <c r="H1630" s="43" t="s">
        <v>121</v>
      </c>
      <c r="I1630" s="37" t="s">
        <v>67</v>
      </c>
      <c r="J1630" t="s">
        <v>985</v>
      </c>
      <c r="K1630" t="s">
        <v>40</v>
      </c>
      <c r="L1630" s="70" t="s">
        <v>21</v>
      </c>
      <c r="M1630" s="70" t="s">
        <v>3966</v>
      </c>
      <c r="N1630" s="37" t="s">
        <v>67</v>
      </c>
      <c r="O1630" s="37" t="s">
        <v>67</v>
      </c>
      <c r="P1630" s="37" t="s">
        <v>3756</v>
      </c>
      <c r="Q1630" s="75" t="s">
        <v>2863</v>
      </c>
      <c r="R1630" t="s">
        <v>3691</v>
      </c>
      <c r="S1630" s="38">
        <v>30</v>
      </c>
      <c r="T1630">
        <v>1</v>
      </c>
      <c r="U1630">
        <v>0</v>
      </c>
      <c r="V1630" s="43">
        <f>SUMIF(ResumenCotizacion!$C:$C,E1630,ResumenCotizacion!$P:$P)</f>
        <v>0</v>
      </c>
      <c r="W1630" s="68">
        <f>IF(H1630="USD",S1630*SolCotizacion!$J$18,S1630)</f>
        <v>117704.7</v>
      </c>
      <c r="X1630" s="3">
        <f>ROUND(W1630/(1-VLOOKUP("Total porcentaje:",ResumenCotizacion!$F:$H,3,0)),2)</f>
        <v>127939.89</v>
      </c>
      <c r="Y1630" s="3">
        <f t="shared" si="103"/>
        <v>0</v>
      </c>
    </row>
    <row r="1631" spans="1:25" ht="14.25" x14ac:dyDescent="0.2">
      <c r="A1631" s="18" t="str">
        <f t="shared" si="100"/>
        <v>Catalogo principalOPEN VALUE - CSP GOBIERNOCFQ7TTC0LGV4-0001</v>
      </c>
      <c r="B1631" s="18" t="str">
        <f t="shared" si="101"/>
        <v>CFQ7TTC0LGV4-0001OPEN VALUE - CSP GOBIERNO</v>
      </c>
      <c r="C1631" s="18"/>
      <c r="D1631" t="s">
        <v>122</v>
      </c>
      <c r="E1631" t="s">
        <v>2864</v>
      </c>
      <c r="F1631" t="s">
        <v>2769</v>
      </c>
      <c r="G1631" s="18" t="str">
        <f t="shared" si="102"/>
        <v>Catalogo principal</v>
      </c>
      <c r="H1631" s="43" t="s">
        <v>121</v>
      </c>
      <c r="I1631" s="37" t="s">
        <v>67</v>
      </c>
      <c r="J1631" t="s">
        <v>984</v>
      </c>
      <c r="K1631" t="s">
        <v>40</v>
      </c>
      <c r="L1631" s="70" t="s">
        <v>21</v>
      </c>
      <c r="M1631" s="70" t="s">
        <v>3966</v>
      </c>
      <c r="N1631" s="37" t="s">
        <v>67</v>
      </c>
      <c r="O1631" s="37" t="s">
        <v>67</v>
      </c>
      <c r="P1631" s="37" t="s">
        <v>3756</v>
      </c>
      <c r="Q1631" s="75" t="s">
        <v>2864</v>
      </c>
      <c r="R1631" t="s">
        <v>3691</v>
      </c>
      <c r="S1631" s="38">
        <v>180</v>
      </c>
      <c r="T1631">
        <v>1</v>
      </c>
      <c r="U1631">
        <v>0</v>
      </c>
      <c r="V1631" s="43">
        <f>SUMIF(ResumenCotizacion!$C:$C,E1631,ResumenCotizacion!$P:$P)</f>
        <v>0</v>
      </c>
      <c r="W1631" s="68">
        <f>IF(H1631="USD",S1631*SolCotizacion!$J$18,S1631)</f>
        <v>706228.2</v>
      </c>
      <c r="X1631" s="3">
        <f>ROUND(W1631/(1-VLOOKUP("Total porcentaje:",ResumenCotizacion!$F:$H,3,0)),2)</f>
        <v>767639.35</v>
      </c>
      <c r="Y1631" s="3">
        <f t="shared" si="103"/>
        <v>0</v>
      </c>
    </row>
    <row r="1632" spans="1:25" ht="14.25" x14ac:dyDescent="0.2">
      <c r="A1632" s="18" t="str">
        <f t="shared" si="100"/>
        <v>Catalogo principalOPEN VALUE - CSP GOBIERNOCFQ7TTC0HD41-0002</v>
      </c>
      <c r="B1632" s="18" t="str">
        <f t="shared" si="101"/>
        <v>CFQ7TTC0HD41-0002OPEN VALUE - CSP GOBIERNO</v>
      </c>
      <c r="C1632" s="18"/>
      <c r="D1632" t="s">
        <v>122</v>
      </c>
      <c r="E1632" t="s">
        <v>2865</v>
      </c>
      <c r="F1632" t="s">
        <v>2769</v>
      </c>
      <c r="G1632" s="18" t="str">
        <f t="shared" si="102"/>
        <v>Catalogo principal</v>
      </c>
      <c r="H1632" s="43" t="s">
        <v>121</v>
      </c>
      <c r="I1632" s="37" t="s">
        <v>67</v>
      </c>
      <c r="J1632" t="s">
        <v>1265</v>
      </c>
      <c r="K1632" t="s">
        <v>40</v>
      </c>
      <c r="L1632" s="70" t="s">
        <v>21</v>
      </c>
      <c r="M1632" s="70" t="s">
        <v>3966</v>
      </c>
      <c r="N1632" s="37" t="s">
        <v>67</v>
      </c>
      <c r="O1632" s="37" t="s">
        <v>67</v>
      </c>
      <c r="P1632" s="37" t="s">
        <v>3756</v>
      </c>
      <c r="Q1632" s="75" t="s">
        <v>2865</v>
      </c>
      <c r="R1632" t="s">
        <v>3691</v>
      </c>
      <c r="S1632" s="38">
        <v>1000</v>
      </c>
      <c r="T1632">
        <v>1</v>
      </c>
      <c r="U1632">
        <v>0</v>
      </c>
      <c r="V1632" s="43">
        <f>SUMIF(ResumenCotizacion!$C:$C,E1632,ResumenCotizacion!$P:$P)</f>
        <v>0</v>
      </c>
      <c r="W1632" s="68">
        <f>IF(H1632="USD",S1632*SolCotizacion!$J$18,S1632)</f>
        <v>3923490</v>
      </c>
      <c r="X1632" s="3">
        <f>ROUND(W1632/(1-VLOOKUP("Total porcentaje:",ResumenCotizacion!$F:$H,3,0)),2)</f>
        <v>4264663.04</v>
      </c>
      <c r="Y1632" s="3">
        <f t="shared" si="103"/>
        <v>0</v>
      </c>
    </row>
    <row r="1633" spans="1:25" ht="14.25" x14ac:dyDescent="0.2">
      <c r="A1633" s="18" t="str">
        <f t="shared" si="100"/>
        <v>Catalogo principalOPEN VALUE - CSP GOBIERNOCFQ7TTC0HD41-0001</v>
      </c>
      <c r="B1633" s="18" t="str">
        <f t="shared" si="101"/>
        <v>CFQ7TTC0HD41-0001OPEN VALUE - CSP GOBIERNO</v>
      </c>
      <c r="C1633" s="18"/>
      <c r="D1633" t="s">
        <v>122</v>
      </c>
      <c r="E1633" t="s">
        <v>2866</v>
      </c>
      <c r="F1633" t="s">
        <v>2769</v>
      </c>
      <c r="G1633" s="18" t="str">
        <f t="shared" si="102"/>
        <v>Catalogo principal</v>
      </c>
      <c r="H1633" s="43" t="s">
        <v>121</v>
      </c>
      <c r="I1633" s="37" t="s">
        <v>67</v>
      </c>
      <c r="J1633" t="s">
        <v>3100</v>
      </c>
      <c r="K1633" t="s">
        <v>40</v>
      </c>
      <c r="L1633" s="70" t="s">
        <v>21</v>
      </c>
      <c r="M1633" s="70" t="s">
        <v>3966</v>
      </c>
      <c r="N1633" s="37" t="s">
        <v>67</v>
      </c>
      <c r="O1633" s="37" t="s">
        <v>67</v>
      </c>
      <c r="P1633" s="37" t="s">
        <v>3756</v>
      </c>
      <c r="Q1633" s="75" t="s">
        <v>2866</v>
      </c>
      <c r="R1633" t="s">
        <v>3691</v>
      </c>
      <c r="S1633" s="38">
        <v>150</v>
      </c>
      <c r="T1633">
        <v>1</v>
      </c>
      <c r="U1633">
        <v>0</v>
      </c>
      <c r="V1633" s="43">
        <f>SUMIF(ResumenCotizacion!$C:$C,E1633,ResumenCotizacion!$P:$P)</f>
        <v>0</v>
      </c>
      <c r="W1633" s="68">
        <f>IF(H1633="USD",S1633*SolCotizacion!$J$18,S1633)</f>
        <v>588523.5</v>
      </c>
      <c r="X1633" s="3">
        <f>ROUND(W1633/(1-VLOOKUP("Total porcentaje:",ResumenCotizacion!$F:$H,3,0)),2)</f>
        <v>639699.46</v>
      </c>
      <c r="Y1633" s="3">
        <f t="shared" si="103"/>
        <v>0</v>
      </c>
    </row>
    <row r="1634" spans="1:25" ht="14.25" x14ac:dyDescent="0.2">
      <c r="A1634" s="18" t="str">
        <f t="shared" si="100"/>
        <v>Catalogo principalOPEN VALUE - CSP GOBIERNOCFQ7TTC0HD40-0002</v>
      </c>
      <c r="B1634" s="18" t="str">
        <f t="shared" si="101"/>
        <v>CFQ7TTC0HD40-0002OPEN VALUE - CSP GOBIERNO</v>
      </c>
      <c r="C1634" s="18"/>
      <c r="D1634" t="s">
        <v>122</v>
      </c>
      <c r="E1634" t="s">
        <v>2867</v>
      </c>
      <c r="F1634" t="s">
        <v>2769</v>
      </c>
      <c r="G1634" s="18" t="str">
        <f t="shared" si="102"/>
        <v>Catalogo principal</v>
      </c>
      <c r="H1634" s="43" t="s">
        <v>121</v>
      </c>
      <c r="I1634" s="37" t="s">
        <v>67</v>
      </c>
      <c r="J1634" t="s">
        <v>3101</v>
      </c>
      <c r="K1634" t="s">
        <v>40</v>
      </c>
      <c r="L1634" s="70" t="s">
        <v>21</v>
      </c>
      <c r="M1634" s="70" t="s">
        <v>3966</v>
      </c>
      <c r="N1634" s="37" t="s">
        <v>67</v>
      </c>
      <c r="O1634" s="37" t="s">
        <v>67</v>
      </c>
      <c r="P1634" s="37" t="s">
        <v>3756</v>
      </c>
      <c r="Q1634" s="75" t="s">
        <v>2867</v>
      </c>
      <c r="R1634" t="s">
        <v>3691</v>
      </c>
      <c r="S1634" s="38">
        <v>150</v>
      </c>
      <c r="T1634">
        <v>1</v>
      </c>
      <c r="U1634">
        <v>0</v>
      </c>
      <c r="V1634" s="43">
        <f>SUMIF(ResumenCotizacion!$C:$C,E1634,ResumenCotizacion!$P:$P)</f>
        <v>0</v>
      </c>
      <c r="W1634" s="68">
        <f>IF(H1634="USD",S1634*SolCotizacion!$J$18,S1634)</f>
        <v>588523.5</v>
      </c>
      <c r="X1634" s="3">
        <f>ROUND(W1634/(1-VLOOKUP("Total porcentaje:",ResumenCotizacion!$F:$H,3,0)),2)</f>
        <v>639699.46</v>
      </c>
      <c r="Y1634" s="3">
        <f t="shared" si="103"/>
        <v>0</v>
      </c>
    </row>
    <row r="1635" spans="1:25" ht="14.25" x14ac:dyDescent="0.2">
      <c r="A1635" s="18" t="str">
        <f t="shared" si="100"/>
        <v>Catalogo principalOPEN VALUE - CSP GOBIERNOCFQ7TTC0HD40-0001</v>
      </c>
      <c r="B1635" s="18" t="str">
        <f t="shared" si="101"/>
        <v>CFQ7TTC0HD40-0001OPEN VALUE - CSP GOBIERNO</v>
      </c>
      <c r="C1635" s="18"/>
      <c r="D1635" t="s">
        <v>122</v>
      </c>
      <c r="E1635" t="s">
        <v>2868</v>
      </c>
      <c r="F1635" t="s">
        <v>2769</v>
      </c>
      <c r="G1635" s="18" t="str">
        <f t="shared" si="102"/>
        <v>Catalogo principal</v>
      </c>
      <c r="H1635" s="43" t="s">
        <v>121</v>
      </c>
      <c r="I1635" s="37" t="s">
        <v>67</v>
      </c>
      <c r="J1635" t="s">
        <v>1266</v>
      </c>
      <c r="K1635" t="s">
        <v>40</v>
      </c>
      <c r="L1635" s="70" t="s">
        <v>21</v>
      </c>
      <c r="M1635" s="70" t="s">
        <v>3966</v>
      </c>
      <c r="N1635" s="37" t="s">
        <v>67</v>
      </c>
      <c r="O1635" s="37" t="s">
        <v>67</v>
      </c>
      <c r="P1635" s="37" t="s">
        <v>3756</v>
      </c>
      <c r="Q1635" s="75" t="s">
        <v>2868</v>
      </c>
      <c r="R1635" t="s">
        <v>3691</v>
      </c>
      <c r="S1635" s="38">
        <v>1000</v>
      </c>
      <c r="T1635">
        <v>1</v>
      </c>
      <c r="U1635">
        <v>0</v>
      </c>
      <c r="V1635" s="43">
        <f>SUMIF(ResumenCotizacion!$C:$C,E1635,ResumenCotizacion!$P:$P)</f>
        <v>0</v>
      </c>
      <c r="W1635" s="68">
        <f>IF(H1635="USD",S1635*SolCotizacion!$J$18,S1635)</f>
        <v>3923490</v>
      </c>
      <c r="X1635" s="3">
        <f>ROUND(W1635/(1-VLOOKUP("Total porcentaje:",ResumenCotizacion!$F:$H,3,0)),2)</f>
        <v>4264663.04</v>
      </c>
      <c r="Y1635" s="3">
        <f t="shared" si="103"/>
        <v>0</v>
      </c>
    </row>
    <row r="1636" spans="1:25" ht="14.25" x14ac:dyDescent="0.2">
      <c r="A1636" s="18" t="str">
        <f t="shared" si="100"/>
        <v>Catalogo principalOPEN VALUE - CSP GOBIERNOCFQ7TTC0HD4H-0002</v>
      </c>
      <c r="B1636" s="18" t="str">
        <f t="shared" si="101"/>
        <v>CFQ7TTC0HD4H-0002OPEN VALUE - CSP GOBIERNO</v>
      </c>
      <c r="C1636" s="18"/>
      <c r="D1636" t="s">
        <v>122</v>
      </c>
      <c r="E1636" t="s">
        <v>2869</v>
      </c>
      <c r="F1636" t="s">
        <v>2769</v>
      </c>
      <c r="G1636" s="18" t="str">
        <f t="shared" si="102"/>
        <v>Catalogo principal</v>
      </c>
      <c r="H1636" s="43" t="s">
        <v>121</v>
      </c>
      <c r="I1636" s="37" t="s">
        <v>67</v>
      </c>
      <c r="J1636" t="s">
        <v>3102</v>
      </c>
      <c r="K1636" t="s">
        <v>40</v>
      </c>
      <c r="L1636" s="70" t="s">
        <v>21</v>
      </c>
      <c r="M1636" s="70" t="s">
        <v>3966</v>
      </c>
      <c r="N1636" s="37" t="s">
        <v>67</v>
      </c>
      <c r="O1636" s="37" t="s">
        <v>67</v>
      </c>
      <c r="P1636" s="37" t="s">
        <v>3756</v>
      </c>
      <c r="Q1636" s="75" t="s">
        <v>2869</v>
      </c>
      <c r="R1636" t="s">
        <v>3691</v>
      </c>
      <c r="S1636" s="38">
        <v>150</v>
      </c>
      <c r="T1636">
        <v>1</v>
      </c>
      <c r="U1636">
        <v>0</v>
      </c>
      <c r="V1636" s="43">
        <f>SUMIF(ResumenCotizacion!$C:$C,E1636,ResumenCotizacion!$P:$P)</f>
        <v>0</v>
      </c>
      <c r="W1636" s="68">
        <f>IF(H1636="USD",S1636*SolCotizacion!$J$18,S1636)</f>
        <v>588523.5</v>
      </c>
      <c r="X1636" s="3">
        <f>ROUND(W1636/(1-VLOOKUP("Total porcentaje:",ResumenCotizacion!$F:$H,3,0)),2)</f>
        <v>639699.46</v>
      </c>
      <c r="Y1636" s="3">
        <f t="shared" si="103"/>
        <v>0</v>
      </c>
    </row>
    <row r="1637" spans="1:25" ht="14.25" x14ac:dyDescent="0.2">
      <c r="A1637" s="18" t="str">
        <f t="shared" si="100"/>
        <v>Catalogo principalOPEN VALUE - CSP GOBIERNOCFQ7TTC0HD4H-0001</v>
      </c>
      <c r="B1637" s="18" t="str">
        <f t="shared" si="101"/>
        <v>CFQ7TTC0HD4H-0001OPEN VALUE - CSP GOBIERNO</v>
      </c>
      <c r="C1637" s="18"/>
      <c r="D1637" t="s">
        <v>122</v>
      </c>
      <c r="E1637" t="s">
        <v>2870</v>
      </c>
      <c r="F1637" t="s">
        <v>2769</v>
      </c>
      <c r="G1637" s="18" t="str">
        <f t="shared" si="102"/>
        <v>Catalogo principal</v>
      </c>
      <c r="H1637" s="43" t="s">
        <v>121</v>
      </c>
      <c r="I1637" s="37" t="s">
        <v>67</v>
      </c>
      <c r="J1637" t="s">
        <v>1267</v>
      </c>
      <c r="K1637" t="s">
        <v>40</v>
      </c>
      <c r="L1637" s="70" t="s">
        <v>21</v>
      </c>
      <c r="M1637" s="70" t="s">
        <v>3966</v>
      </c>
      <c r="N1637" s="37" t="s">
        <v>67</v>
      </c>
      <c r="O1637" s="37" t="s">
        <v>67</v>
      </c>
      <c r="P1637" s="37" t="s">
        <v>3756</v>
      </c>
      <c r="Q1637" s="75" t="s">
        <v>2870</v>
      </c>
      <c r="R1637" t="s">
        <v>3691</v>
      </c>
      <c r="S1637" s="38">
        <v>1000</v>
      </c>
      <c r="T1637">
        <v>1</v>
      </c>
      <c r="U1637">
        <v>0</v>
      </c>
      <c r="V1637" s="43">
        <f>SUMIF(ResumenCotizacion!$C:$C,E1637,ResumenCotizacion!$P:$P)</f>
        <v>0</v>
      </c>
      <c r="W1637" s="68">
        <f>IF(H1637="USD",S1637*SolCotizacion!$J$18,S1637)</f>
        <v>3923490</v>
      </c>
      <c r="X1637" s="3">
        <f>ROUND(W1637/(1-VLOOKUP("Total porcentaje:",ResumenCotizacion!$F:$H,3,0)),2)</f>
        <v>4264663.04</v>
      </c>
      <c r="Y1637" s="3">
        <f t="shared" si="103"/>
        <v>0</v>
      </c>
    </row>
    <row r="1638" spans="1:25" ht="14.25" x14ac:dyDescent="0.2">
      <c r="A1638" s="18" t="str">
        <f t="shared" si="100"/>
        <v>Catalogo principalOPEN VALUE - CSP GOBIERNOCFQ7TTC0LGV7-0001</v>
      </c>
      <c r="B1638" s="18" t="str">
        <f t="shared" si="101"/>
        <v>CFQ7TTC0LGV7-0001OPEN VALUE - CSP GOBIERNO</v>
      </c>
      <c r="C1638" s="18"/>
      <c r="D1638" t="s">
        <v>122</v>
      </c>
      <c r="E1638" t="s">
        <v>2871</v>
      </c>
      <c r="F1638" t="s">
        <v>2769</v>
      </c>
      <c r="G1638" s="18" t="str">
        <f t="shared" si="102"/>
        <v>Catalogo principal</v>
      </c>
      <c r="H1638" s="43" t="s">
        <v>121</v>
      </c>
      <c r="I1638" s="37" t="s">
        <v>67</v>
      </c>
      <c r="J1638" t="s">
        <v>986</v>
      </c>
      <c r="K1638" t="s">
        <v>40</v>
      </c>
      <c r="L1638" s="70" t="s">
        <v>21</v>
      </c>
      <c r="M1638" s="70" t="s">
        <v>3966</v>
      </c>
      <c r="N1638" s="37" t="s">
        <v>67</v>
      </c>
      <c r="O1638" s="37" t="s">
        <v>67</v>
      </c>
      <c r="P1638" s="37" t="s">
        <v>3756</v>
      </c>
      <c r="Q1638" s="75" t="s">
        <v>2871</v>
      </c>
      <c r="R1638" t="s">
        <v>3691</v>
      </c>
      <c r="S1638" s="38">
        <v>65</v>
      </c>
      <c r="T1638">
        <v>1</v>
      </c>
      <c r="U1638">
        <v>0</v>
      </c>
      <c r="V1638" s="43">
        <f>SUMIF(ResumenCotizacion!$C:$C,E1638,ResumenCotizacion!$P:$P)</f>
        <v>0</v>
      </c>
      <c r="W1638" s="68">
        <f>IF(H1638="USD",S1638*SolCotizacion!$J$18,S1638)</f>
        <v>255026.84999999998</v>
      </c>
      <c r="X1638" s="3">
        <f>ROUND(W1638/(1-VLOOKUP("Total porcentaje:",ResumenCotizacion!$F:$H,3,0)),2)</f>
        <v>277203.09999999998</v>
      </c>
      <c r="Y1638" s="3">
        <f t="shared" si="103"/>
        <v>0</v>
      </c>
    </row>
    <row r="1639" spans="1:25" ht="14.25" x14ac:dyDescent="0.2">
      <c r="A1639" s="18" t="str">
        <f t="shared" si="100"/>
        <v>Catalogo principalOPEN VALUE - CSP GOBIERNOCFQ7TTC0HD4G-0004</v>
      </c>
      <c r="B1639" s="18" t="str">
        <f t="shared" si="101"/>
        <v>CFQ7TTC0HD4G-0004OPEN VALUE - CSP GOBIERNO</v>
      </c>
      <c r="C1639" s="18"/>
      <c r="D1639" t="s">
        <v>122</v>
      </c>
      <c r="E1639" t="s">
        <v>2872</v>
      </c>
      <c r="F1639" t="s">
        <v>2769</v>
      </c>
      <c r="G1639" s="18" t="str">
        <f t="shared" si="102"/>
        <v>Catalogo principal</v>
      </c>
      <c r="H1639" s="43" t="s">
        <v>121</v>
      </c>
      <c r="I1639" s="37" t="s">
        <v>67</v>
      </c>
      <c r="J1639" t="s">
        <v>3103</v>
      </c>
      <c r="K1639" t="s">
        <v>40</v>
      </c>
      <c r="L1639" s="70" t="s">
        <v>21</v>
      </c>
      <c r="M1639" s="70" t="s">
        <v>3966</v>
      </c>
      <c r="N1639" s="37" t="s">
        <v>67</v>
      </c>
      <c r="O1639" s="37" t="s">
        <v>67</v>
      </c>
      <c r="P1639" s="37" t="s">
        <v>3756</v>
      </c>
      <c r="Q1639" s="75" t="s">
        <v>2872</v>
      </c>
      <c r="R1639" t="s">
        <v>3691</v>
      </c>
      <c r="S1639" s="38">
        <v>1400</v>
      </c>
      <c r="T1639">
        <v>1</v>
      </c>
      <c r="U1639">
        <v>0</v>
      </c>
      <c r="V1639" s="43">
        <f>SUMIF(ResumenCotizacion!$C:$C,E1639,ResumenCotizacion!$P:$P)</f>
        <v>0</v>
      </c>
      <c r="W1639" s="68">
        <f>IF(H1639="USD",S1639*SolCotizacion!$J$18,S1639)</f>
        <v>5492886</v>
      </c>
      <c r="X1639" s="3">
        <f>ROUND(W1639/(1-VLOOKUP("Total porcentaje:",ResumenCotizacion!$F:$H,3,0)),2)</f>
        <v>5970528.2599999998</v>
      </c>
      <c r="Y1639" s="3">
        <f t="shared" si="103"/>
        <v>0</v>
      </c>
    </row>
    <row r="1640" spans="1:25" ht="14.25" x14ac:dyDescent="0.2">
      <c r="A1640" s="18" t="str">
        <f t="shared" si="100"/>
        <v>Catalogo principalOPEN VALUE - CSP GOBIERNOCFQ7TTC0HD4G-0003</v>
      </c>
      <c r="B1640" s="18" t="str">
        <f t="shared" si="101"/>
        <v>CFQ7TTC0HD4G-0003OPEN VALUE - CSP GOBIERNO</v>
      </c>
      <c r="C1640" s="18"/>
      <c r="D1640" t="s">
        <v>122</v>
      </c>
      <c r="E1640" t="s">
        <v>2873</v>
      </c>
      <c r="F1640" t="s">
        <v>2769</v>
      </c>
      <c r="G1640" s="18" t="str">
        <f t="shared" si="102"/>
        <v>Catalogo principal</v>
      </c>
      <c r="H1640" s="43" t="s">
        <v>121</v>
      </c>
      <c r="I1640" s="37" t="s">
        <v>67</v>
      </c>
      <c r="J1640" t="s">
        <v>971</v>
      </c>
      <c r="K1640" t="s">
        <v>40</v>
      </c>
      <c r="L1640" s="70" t="s">
        <v>21</v>
      </c>
      <c r="M1640" s="70" t="s">
        <v>3966</v>
      </c>
      <c r="N1640" s="37" t="s">
        <v>67</v>
      </c>
      <c r="O1640" s="37" t="s">
        <v>67</v>
      </c>
      <c r="P1640" s="37" t="s">
        <v>3756</v>
      </c>
      <c r="Q1640" s="75" t="s">
        <v>2873</v>
      </c>
      <c r="R1640" t="s">
        <v>3691</v>
      </c>
      <c r="S1640" s="38">
        <v>30</v>
      </c>
      <c r="T1640">
        <v>1</v>
      </c>
      <c r="U1640">
        <v>0</v>
      </c>
      <c r="V1640" s="43">
        <f>SUMIF(ResumenCotizacion!$C:$C,E1640,ResumenCotizacion!$P:$P)</f>
        <v>0</v>
      </c>
      <c r="W1640" s="68">
        <f>IF(H1640="USD",S1640*SolCotizacion!$J$18,S1640)</f>
        <v>117704.7</v>
      </c>
      <c r="X1640" s="3">
        <f>ROUND(W1640/(1-VLOOKUP("Total porcentaje:",ResumenCotizacion!$F:$H,3,0)),2)</f>
        <v>127939.89</v>
      </c>
      <c r="Y1640" s="3">
        <f t="shared" si="103"/>
        <v>0</v>
      </c>
    </row>
    <row r="1641" spans="1:25" ht="14.25" x14ac:dyDescent="0.2">
      <c r="A1641" s="18" t="str">
        <f t="shared" si="100"/>
        <v>Catalogo principalOPEN VALUE - CSP GOBIERNOCFQ7TTC0HD4G-0002</v>
      </c>
      <c r="B1641" s="18" t="str">
        <f t="shared" si="101"/>
        <v>CFQ7TTC0HD4G-0002OPEN VALUE - CSP GOBIERNO</v>
      </c>
      <c r="C1641" s="18"/>
      <c r="D1641" t="s">
        <v>122</v>
      </c>
      <c r="E1641" t="s">
        <v>2874</v>
      </c>
      <c r="F1641" t="s">
        <v>2769</v>
      </c>
      <c r="G1641" s="18" t="str">
        <f t="shared" si="102"/>
        <v>Catalogo principal</v>
      </c>
      <c r="H1641" s="43" t="s">
        <v>121</v>
      </c>
      <c r="I1641" s="37" t="s">
        <v>67</v>
      </c>
      <c r="J1641" t="s">
        <v>1776</v>
      </c>
      <c r="K1641" t="s">
        <v>40</v>
      </c>
      <c r="L1641" s="70" t="s">
        <v>21</v>
      </c>
      <c r="M1641" s="70" t="s">
        <v>3966</v>
      </c>
      <c r="N1641" s="37" t="s">
        <v>67</v>
      </c>
      <c r="O1641" s="37" t="s">
        <v>67</v>
      </c>
      <c r="P1641" s="37" t="s">
        <v>3756</v>
      </c>
      <c r="Q1641" s="75" t="s">
        <v>2874</v>
      </c>
      <c r="R1641" t="s">
        <v>3691</v>
      </c>
      <c r="S1641" s="38">
        <v>4</v>
      </c>
      <c r="T1641">
        <v>1</v>
      </c>
      <c r="U1641">
        <v>0</v>
      </c>
      <c r="V1641" s="43">
        <f>SUMIF(ResumenCotizacion!$C:$C,E1641,ResumenCotizacion!$P:$P)</f>
        <v>0</v>
      </c>
      <c r="W1641" s="68">
        <f>IF(H1641="USD",S1641*SolCotizacion!$J$18,S1641)</f>
        <v>15693.96</v>
      </c>
      <c r="X1641" s="3">
        <f>ROUND(W1641/(1-VLOOKUP("Total porcentaje:",ResumenCotizacion!$F:$H,3,0)),2)</f>
        <v>17058.650000000001</v>
      </c>
      <c r="Y1641" s="3">
        <f t="shared" si="103"/>
        <v>0</v>
      </c>
    </row>
    <row r="1642" spans="1:25" ht="14.25" x14ac:dyDescent="0.2">
      <c r="A1642" s="18" t="str">
        <f t="shared" si="100"/>
        <v>Catalogo principalOPEN VALUE - CSP GOBIERNOCFQ7TTC0HD4G-0001</v>
      </c>
      <c r="B1642" s="18" t="str">
        <f t="shared" si="101"/>
        <v>CFQ7TTC0HD4G-0001OPEN VALUE - CSP GOBIERNO</v>
      </c>
      <c r="C1642" s="18"/>
      <c r="D1642" t="s">
        <v>122</v>
      </c>
      <c r="E1642" t="s">
        <v>2875</v>
      </c>
      <c r="F1642" t="s">
        <v>2769</v>
      </c>
      <c r="G1642" s="18" t="str">
        <f t="shared" si="102"/>
        <v>Catalogo principal</v>
      </c>
      <c r="H1642" s="43" t="s">
        <v>121</v>
      </c>
      <c r="I1642" s="37" t="s">
        <v>67</v>
      </c>
      <c r="J1642" t="s">
        <v>2090</v>
      </c>
      <c r="K1642" t="s">
        <v>40</v>
      </c>
      <c r="L1642" s="70" t="s">
        <v>21</v>
      </c>
      <c r="M1642" s="70" t="s">
        <v>3966</v>
      </c>
      <c r="N1642" s="37" t="s">
        <v>67</v>
      </c>
      <c r="O1642" s="37" t="s">
        <v>67</v>
      </c>
      <c r="P1642" s="37" t="s">
        <v>3756</v>
      </c>
      <c r="Q1642" s="75" t="s">
        <v>2875</v>
      </c>
      <c r="R1642" t="s">
        <v>3691</v>
      </c>
      <c r="S1642" s="38">
        <v>120</v>
      </c>
      <c r="T1642">
        <v>1</v>
      </c>
      <c r="U1642">
        <v>0</v>
      </c>
      <c r="V1642" s="43">
        <f>SUMIF(ResumenCotizacion!$C:$C,E1642,ResumenCotizacion!$P:$P)</f>
        <v>0</v>
      </c>
      <c r="W1642" s="68">
        <f>IF(H1642="USD",S1642*SolCotizacion!$J$18,S1642)</f>
        <v>470818.8</v>
      </c>
      <c r="X1642" s="3">
        <f>ROUND(W1642/(1-VLOOKUP("Total porcentaje:",ResumenCotizacion!$F:$H,3,0)),2)</f>
        <v>511759.57</v>
      </c>
      <c r="Y1642" s="3">
        <f t="shared" si="103"/>
        <v>0</v>
      </c>
    </row>
    <row r="1643" spans="1:25" ht="14.25" x14ac:dyDescent="0.2">
      <c r="A1643" s="18" t="str">
        <f t="shared" si="100"/>
        <v>Catalogo principalOPEN VALUE - CSP GOBIERNOCFQ7TTC0J1XF-0004</v>
      </c>
      <c r="B1643" s="18" t="str">
        <f t="shared" si="101"/>
        <v>CFQ7TTC0J1XF-0004OPEN VALUE - CSP GOBIERNO</v>
      </c>
      <c r="C1643" s="18"/>
      <c r="D1643" t="s">
        <v>122</v>
      </c>
      <c r="E1643" t="s">
        <v>2876</v>
      </c>
      <c r="F1643" t="s">
        <v>2769</v>
      </c>
      <c r="G1643" s="18" t="str">
        <f t="shared" si="102"/>
        <v>Catalogo principal</v>
      </c>
      <c r="H1643" s="43" t="s">
        <v>121</v>
      </c>
      <c r="I1643" s="37" t="s">
        <v>67</v>
      </c>
      <c r="J1643" t="s">
        <v>2083</v>
      </c>
      <c r="K1643" t="s">
        <v>40</v>
      </c>
      <c r="L1643" s="70" t="s">
        <v>21</v>
      </c>
      <c r="M1643" s="70" t="s">
        <v>3966</v>
      </c>
      <c r="N1643" s="37" t="s">
        <v>67</v>
      </c>
      <c r="O1643" s="37" t="s">
        <v>67</v>
      </c>
      <c r="P1643" s="37" t="s">
        <v>3756</v>
      </c>
      <c r="Q1643" s="75" t="s">
        <v>2876</v>
      </c>
      <c r="R1643" t="s">
        <v>3691</v>
      </c>
      <c r="S1643" s="38">
        <v>0</v>
      </c>
      <c r="T1643">
        <v>1</v>
      </c>
      <c r="U1643">
        <v>0</v>
      </c>
      <c r="V1643" s="43">
        <f>SUMIF(ResumenCotizacion!$C:$C,E1643,ResumenCotizacion!$P:$P)</f>
        <v>0</v>
      </c>
      <c r="W1643" s="68">
        <f>IF(H1643="USD",S1643*SolCotizacion!$J$18,S1643)</f>
        <v>0</v>
      </c>
      <c r="X1643" s="3">
        <f>ROUND(W1643/(1-VLOOKUP("Total porcentaje:",ResumenCotizacion!$F:$H,3,0)),2)</f>
        <v>0</v>
      </c>
      <c r="Y1643" s="3">
        <f t="shared" si="103"/>
        <v>0</v>
      </c>
    </row>
    <row r="1644" spans="1:25" ht="14.25" x14ac:dyDescent="0.2">
      <c r="A1644" s="18" t="str">
        <f t="shared" si="100"/>
        <v>Catalogo principalOPEN VALUE - CSP GOBIERNOCFQ7TTC0J1XF-0003</v>
      </c>
      <c r="B1644" s="18" t="str">
        <f t="shared" si="101"/>
        <v>CFQ7TTC0J1XF-0003OPEN VALUE - CSP GOBIERNO</v>
      </c>
      <c r="C1644" s="18"/>
      <c r="D1644" t="s">
        <v>122</v>
      </c>
      <c r="E1644" t="s">
        <v>2877</v>
      </c>
      <c r="F1644" t="s">
        <v>2769</v>
      </c>
      <c r="G1644" s="18" t="str">
        <f t="shared" si="102"/>
        <v>Catalogo principal</v>
      </c>
      <c r="H1644" s="43" t="s">
        <v>121</v>
      </c>
      <c r="I1644" s="37" t="s">
        <v>67</v>
      </c>
      <c r="J1644" t="s">
        <v>2081</v>
      </c>
      <c r="K1644" t="s">
        <v>40</v>
      </c>
      <c r="L1644" s="70" t="s">
        <v>21</v>
      </c>
      <c r="M1644" s="70" t="s">
        <v>3966</v>
      </c>
      <c r="N1644" s="37" t="s">
        <v>67</v>
      </c>
      <c r="O1644" s="37" t="s">
        <v>67</v>
      </c>
      <c r="P1644" s="37" t="s">
        <v>3756</v>
      </c>
      <c r="Q1644" s="75" t="s">
        <v>2877</v>
      </c>
      <c r="R1644" t="s">
        <v>3691</v>
      </c>
      <c r="S1644" s="38">
        <v>300</v>
      </c>
      <c r="T1644">
        <v>1</v>
      </c>
      <c r="U1644">
        <v>0</v>
      </c>
      <c r="V1644" s="43">
        <f>SUMIF(ResumenCotizacion!$C:$C,E1644,ResumenCotizacion!$P:$P)</f>
        <v>0</v>
      </c>
      <c r="W1644" s="68">
        <f>IF(H1644="USD",S1644*SolCotizacion!$J$18,S1644)</f>
        <v>1177047</v>
      </c>
      <c r="X1644" s="3">
        <f>ROUND(W1644/(1-VLOOKUP("Total porcentaje:",ResumenCotizacion!$F:$H,3,0)),2)</f>
        <v>1279398.9099999999</v>
      </c>
      <c r="Y1644" s="3">
        <f t="shared" si="103"/>
        <v>0</v>
      </c>
    </row>
    <row r="1645" spans="1:25" ht="14.25" x14ac:dyDescent="0.2">
      <c r="A1645" s="18" t="str">
        <f t="shared" si="100"/>
        <v>Catalogo principalOPEN VALUE - CSP GOBIERNOCFQ7TTC0LH3N-0001</v>
      </c>
      <c r="B1645" s="18" t="str">
        <f t="shared" si="101"/>
        <v>CFQ7TTC0LH3N-0001OPEN VALUE - CSP GOBIERNO</v>
      </c>
      <c r="C1645" s="18"/>
      <c r="D1645" t="s">
        <v>122</v>
      </c>
      <c r="E1645" t="s">
        <v>2878</v>
      </c>
      <c r="F1645" t="s">
        <v>2769</v>
      </c>
      <c r="G1645" s="18" t="str">
        <f t="shared" si="102"/>
        <v>Catalogo principal</v>
      </c>
      <c r="H1645" s="43" t="s">
        <v>121</v>
      </c>
      <c r="I1645" s="37" t="s">
        <v>67</v>
      </c>
      <c r="J1645" t="s">
        <v>987</v>
      </c>
      <c r="K1645" t="s">
        <v>40</v>
      </c>
      <c r="L1645" s="70" t="s">
        <v>21</v>
      </c>
      <c r="M1645" s="70" t="s">
        <v>3966</v>
      </c>
      <c r="N1645" s="37" t="s">
        <v>67</v>
      </c>
      <c r="O1645" s="37" t="s">
        <v>67</v>
      </c>
      <c r="P1645" s="37" t="s">
        <v>3756</v>
      </c>
      <c r="Q1645" s="75" t="s">
        <v>2878</v>
      </c>
      <c r="R1645" t="s">
        <v>3691</v>
      </c>
      <c r="S1645" s="38">
        <v>1500</v>
      </c>
      <c r="T1645">
        <v>1</v>
      </c>
      <c r="U1645">
        <v>0</v>
      </c>
      <c r="V1645" s="43">
        <f>SUMIF(ResumenCotizacion!$C:$C,E1645,ResumenCotizacion!$P:$P)</f>
        <v>0</v>
      </c>
      <c r="W1645" s="68">
        <f>IF(H1645="USD",S1645*SolCotizacion!$J$18,S1645)</f>
        <v>5885235</v>
      </c>
      <c r="X1645" s="3">
        <f>ROUND(W1645/(1-VLOOKUP("Total porcentaje:",ResumenCotizacion!$F:$H,3,0)),2)</f>
        <v>6396994.5700000003</v>
      </c>
      <c r="Y1645" s="3">
        <f t="shared" si="103"/>
        <v>0</v>
      </c>
    </row>
    <row r="1646" spans="1:25" ht="14.25" x14ac:dyDescent="0.2">
      <c r="A1646" s="18" t="str">
        <f t="shared" si="100"/>
        <v>Catalogo principalOPEN VALUE - CSP GOBIERNOCFQ7TTC0HX6F-0001</v>
      </c>
      <c r="B1646" s="18" t="str">
        <f t="shared" si="101"/>
        <v>CFQ7TTC0HX6F-0001OPEN VALUE - CSP GOBIERNO</v>
      </c>
      <c r="C1646" s="18"/>
      <c r="D1646" t="s">
        <v>122</v>
      </c>
      <c r="E1646" t="s">
        <v>2879</v>
      </c>
      <c r="F1646" t="s">
        <v>2769</v>
      </c>
      <c r="G1646" s="18" t="str">
        <f t="shared" si="102"/>
        <v>Catalogo principal</v>
      </c>
      <c r="H1646" s="43" t="s">
        <v>121</v>
      </c>
      <c r="I1646" s="37" t="s">
        <v>67</v>
      </c>
      <c r="J1646" t="s">
        <v>3104</v>
      </c>
      <c r="K1646" t="s">
        <v>40</v>
      </c>
      <c r="L1646" s="70" t="s">
        <v>21</v>
      </c>
      <c r="M1646" s="70" t="s">
        <v>3966</v>
      </c>
      <c r="N1646" s="37" t="s">
        <v>67</v>
      </c>
      <c r="O1646" s="37" t="s">
        <v>67</v>
      </c>
      <c r="P1646" s="37" t="s">
        <v>3756</v>
      </c>
      <c r="Q1646" s="75" t="s">
        <v>2879</v>
      </c>
      <c r="R1646" t="s">
        <v>3691</v>
      </c>
      <c r="S1646" s="38">
        <v>225</v>
      </c>
      <c r="T1646">
        <v>1</v>
      </c>
      <c r="U1646">
        <v>0</v>
      </c>
      <c r="V1646" s="43">
        <f>SUMIF(ResumenCotizacion!$C:$C,E1646,ResumenCotizacion!$P:$P)</f>
        <v>0</v>
      </c>
      <c r="W1646" s="68">
        <f>IF(H1646="USD",S1646*SolCotizacion!$J$18,S1646)</f>
        <v>882785.25</v>
      </c>
      <c r="X1646" s="3">
        <f>ROUND(W1646/(1-VLOOKUP("Total porcentaje:",ResumenCotizacion!$F:$H,3,0)),2)</f>
        <v>959549.18</v>
      </c>
      <c r="Y1646" s="3">
        <f t="shared" si="103"/>
        <v>0</v>
      </c>
    </row>
    <row r="1647" spans="1:25" ht="14.25" x14ac:dyDescent="0.2">
      <c r="A1647" s="18" t="str">
        <f t="shared" si="100"/>
        <v>Catalogo principalOPEN VALUE - CSP GOBIERNOCFQ7TTC0LHVK-0001</v>
      </c>
      <c r="B1647" s="18" t="str">
        <f t="shared" si="101"/>
        <v>CFQ7TTC0LHVK-0001OPEN VALUE - CSP GOBIERNO</v>
      </c>
      <c r="C1647" s="18"/>
      <c r="D1647" t="s">
        <v>122</v>
      </c>
      <c r="E1647" t="s">
        <v>2880</v>
      </c>
      <c r="F1647" t="s">
        <v>2769</v>
      </c>
      <c r="G1647" s="18" t="str">
        <f t="shared" si="102"/>
        <v>Catalogo principal</v>
      </c>
      <c r="H1647" s="43" t="s">
        <v>121</v>
      </c>
      <c r="I1647" s="37" t="s">
        <v>67</v>
      </c>
      <c r="J1647" t="s">
        <v>3105</v>
      </c>
      <c r="K1647" t="s">
        <v>40</v>
      </c>
      <c r="L1647" s="70" t="s">
        <v>21</v>
      </c>
      <c r="M1647" s="70" t="s">
        <v>3966</v>
      </c>
      <c r="N1647" s="37" t="s">
        <v>67</v>
      </c>
      <c r="O1647" s="37" t="s">
        <v>67</v>
      </c>
      <c r="P1647" s="37" t="s">
        <v>3756</v>
      </c>
      <c r="Q1647" s="75" t="s">
        <v>2880</v>
      </c>
      <c r="R1647" t="s">
        <v>3691</v>
      </c>
      <c r="S1647" s="38">
        <v>500</v>
      </c>
      <c r="T1647">
        <v>1</v>
      </c>
      <c r="U1647">
        <v>0</v>
      </c>
      <c r="V1647" s="43">
        <f>SUMIF(ResumenCotizacion!$C:$C,E1647,ResumenCotizacion!$P:$P)</f>
        <v>0</v>
      </c>
      <c r="W1647" s="68">
        <f>IF(H1647="USD",S1647*SolCotizacion!$J$18,S1647)</f>
        <v>1961745</v>
      </c>
      <c r="X1647" s="3">
        <f>ROUND(W1647/(1-VLOOKUP("Total porcentaje:",ResumenCotizacion!$F:$H,3,0)),2)</f>
        <v>2132331.52</v>
      </c>
      <c r="Y1647" s="3">
        <f t="shared" si="103"/>
        <v>0</v>
      </c>
    </row>
    <row r="1648" spans="1:25" ht="14.25" x14ac:dyDescent="0.2">
      <c r="A1648" s="18" t="str">
        <f t="shared" si="100"/>
        <v>Catalogo principalOPEN VALUE - CSP GOBIERNOCFQ7TTC0LHWM-0001</v>
      </c>
      <c r="B1648" s="18" t="str">
        <f t="shared" si="101"/>
        <v>CFQ7TTC0LHWM-0001OPEN VALUE - CSP GOBIERNO</v>
      </c>
      <c r="C1648" s="18"/>
      <c r="D1648" t="s">
        <v>122</v>
      </c>
      <c r="E1648" t="s">
        <v>2881</v>
      </c>
      <c r="F1648" t="s">
        <v>2769</v>
      </c>
      <c r="G1648" s="18" t="str">
        <f t="shared" si="102"/>
        <v>Catalogo principal</v>
      </c>
      <c r="H1648" s="43" t="s">
        <v>121</v>
      </c>
      <c r="I1648" s="37" t="s">
        <v>67</v>
      </c>
      <c r="J1648" t="s">
        <v>3106</v>
      </c>
      <c r="K1648" t="s">
        <v>40</v>
      </c>
      <c r="L1648" s="70" t="s">
        <v>21</v>
      </c>
      <c r="M1648" s="70" t="s">
        <v>3966</v>
      </c>
      <c r="N1648" s="37" t="s">
        <v>67</v>
      </c>
      <c r="O1648" s="37" t="s">
        <v>67</v>
      </c>
      <c r="P1648" s="37" t="s">
        <v>3756</v>
      </c>
      <c r="Q1648" s="75" t="s">
        <v>2881</v>
      </c>
      <c r="R1648" t="s">
        <v>3691</v>
      </c>
      <c r="S1648" s="38">
        <v>250</v>
      </c>
      <c r="T1648">
        <v>1</v>
      </c>
      <c r="U1648">
        <v>0</v>
      </c>
      <c r="V1648" s="43">
        <f>SUMIF(ResumenCotizacion!$C:$C,E1648,ResumenCotizacion!$P:$P)</f>
        <v>0</v>
      </c>
      <c r="W1648" s="68">
        <f>IF(H1648="USD",S1648*SolCotizacion!$J$18,S1648)</f>
        <v>980872.5</v>
      </c>
      <c r="X1648" s="3">
        <f>ROUND(W1648/(1-VLOOKUP("Total porcentaje:",ResumenCotizacion!$F:$H,3,0)),2)</f>
        <v>1066165.76</v>
      </c>
      <c r="Y1648" s="3">
        <f t="shared" si="103"/>
        <v>0</v>
      </c>
    </row>
    <row r="1649" spans="1:25" ht="14.25" x14ac:dyDescent="0.2">
      <c r="A1649" s="18" t="str">
        <f t="shared" si="100"/>
        <v>Catalogo principalOPEN VALUE - CSP GOBIERNOCFQ7TTC0LHWQ-0006</v>
      </c>
      <c r="B1649" s="18" t="str">
        <f t="shared" si="101"/>
        <v>CFQ7TTC0LHWQ-0006OPEN VALUE - CSP GOBIERNO</v>
      </c>
      <c r="C1649" s="18"/>
      <c r="D1649" t="s">
        <v>122</v>
      </c>
      <c r="E1649" t="s">
        <v>2882</v>
      </c>
      <c r="F1649" t="s">
        <v>2769</v>
      </c>
      <c r="G1649" s="18" t="str">
        <f t="shared" si="102"/>
        <v>Catalogo principal</v>
      </c>
      <c r="H1649" s="43" t="s">
        <v>121</v>
      </c>
      <c r="I1649" s="37" t="s">
        <v>67</v>
      </c>
      <c r="J1649" t="s">
        <v>3107</v>
      </c>
      <c r="K1649" t="s">
        <v>40</v>
      </c>
      <c r="L1649" s="70" t="s">
        <v>21</v>
      </c>
      <c r="M1649" s="70" t="s">
        <v>3966</v>
      </c>
      <c r="N1649" s="37" t="s">
        <v>67</v>
      </c>
      <c r="O1649" s="37" t="s">
        <v>67</v>
      </c>
      <c r="P1649" s="37" t="s">
        <v>3756</v>
      </c>
      <c r="Q1649" s="75" t="s">
        <v>2882</v>
      </c>
      <c r="R1649" t="s">
        <v>3691</v>
      </c>
      <c r="S1649" s="38">
        <v>600</v>
      </c>
      <c r="T1649">
        <v>1</v>
      </c>
      <c r="U1649">
        <v>0</v>
      </c>
      <c r="V1649" s="43">
        <f>SUMIF(ResumenCotizacion!$C:$C,E1649,ResumenCotizacion!$P:$P)</f>
        <v>0</v>
      </c>
      <c r="W1649" s="68">
        <f>IF(H1649="USD",S1649*SolCotizacion!$J$18,S1649)</f>
        <v>2354094</v>
      </c>
      <c r="X1649" s="3">
        <f>ROUND(W1649/(1-VLOOKUP("Total porcentaje:",ResumenCotizacion!$F:$H,3,0)),2)</f>
        <v>2558797.83</v>
      </c>
      <c r="Y1649" s="3">
        <f t="shared" si="103"/>
        <v>0</v>
      </c>
    </row>
    <row r="1650" spans="1:25" ht="14.25" x14ac:dyDescent="0.2">
      <c r="A1650" s="18" t="str">
        <f t="shared" si="100"/>
        <v>Catalogo principalOPEN VALUE - CSP GOBIERNOCFQ7TTC0LHWQ-0005</v>
      </c>
      <c r="B1650" s="18" t="str">
        <f t="shared" si="101"/>
        <v>CFQ7TTC0LHWQ-0005OPEN VALUE - CSP GOBIERNO</v>
      </c>
      <c r="C1650" s="18"/>
      <c r="D1650" t="s">
        <v>122</v>
      </c>
      <c r="E1650" t="s">
        <v>2883</v>
      </c>
      <c r="F1650" t="s">
        <v>2769</v>
      </c>
      <c r="G1650" s="18" t="str">
        <f t="shared" si="102"/>
        <v>Catalogo principal</v>
      </c>
      <c r="H1650" s="43" t="s">
        <v>121</v>
      </c>
      <c r="I1650" s="37" t="s">
        <v>67</v>
      </c>
      <c r="J1650" t="s">
        <v>3108</v>
      </c>
      <c r="K1650" t="s">
        <v>40</v>
      </c>
      <c r="L1650" s="70" t="s">
        <v>21</v>
      </c>
      <c r="M1650" s="70" t="s">
        <v>3966</v>
      </c>
      <c r="N1650" s="37" t="s">
        <v>67</v>
      </c>
      <c r="O1650" s="37" t="s">
        <v>67</v>
      </c>
      <c r="P1650" s="37" t="s">
        <v>3756</v>
      </c>
      <c r="Q1650" s="75" t="s">
        <v>2883</v>
      </c>
      <c r="R1650" t="s">
        <v>3691</v>
      </c>
      <c r="S1650" s="38">
        <v>750</v>
      </c>
      <c r="T1650">
        <v>1</v>
      </c>
      <c r="U1650">
        <v>0</v>
      </c>
      <c r="V1650" s="43">
        <f>SUMIF(ResumenCotizacion!$C:$C,E1650,ResumenCotizacion!$P:$P)</f>
        <v>0</v>
      </c>
      <c r="W1650" s="68">
        <f>IF(H1650="USD",S1650*SolCotizacion!$J$18,S1650)</f>
        <v>2942617.5</v>
      </c>
      <c r="X1650" s="3">
        <f>ROUND(W1650/(1-VLOOKUP("Total porcentaje:",ResumenCotizacion!$F:$H,3,0)),2)</f>
        <v>3198497.28</v>
      </c>
      <c r="Y1650" s="3">
        <f t="shared" si="103"/>
        <v>0</v>
      </c>
    </row>
    <row r="1651" spans="1:25" ht="14.25" x14ac:dyDescent="0.2">
      <c r="A1651" s="18" t="str">
        <f t="shared" si="100"/>
        <v>Catalogo principalOPEN VALUE - CSP GOBIERNOCFQ7TTC0LHWQ-0004</v>
      </c>
      <c r="B1651" s="18" t="str">
        <f t="shared" si="101"/>
        <v>CFQ7TTC0LHWQ-0004OPEN VALUE - CSP GOBIERNO</v>
      </c>
      <c r="C1651" s="18"/>
      <c r="D1651" t="s">
        <v>122</v>
      </c>
      <c r="E1651" t="s">
        <v>2884</v>
      </c>
      <c r="F1651" t="s">
        <v>2769</v>
      </c>
      <c r="G1651" s="18" t="str">
        <f t="shared" si="102"/>
        <v>Catalogo principal</v>
      </c>
      <c r="H1651" s="43" t="s">
        <v>121</v>
      </c>
      <c r="I1651" s="37" t="s">
        <v>67</v>
      </c>
      <c r="J1651" t="s">
        <v>3109</v>
      </c>
      <c r="K1651" t="s">
        <v>40</v>
      </c>
      <c r="L1651" s="70" t="s">
        <v>21</v>
      </c>
      <c r="M1651" s="70" t="s">
        <v>3966</v>
      </c>
      <c r="N1651" s="37" t="s">
        <v>67</v>
      </c>
      <c r="O1651" s="37" t="s">
        <v>67</v>
      </c>
      <c r="P1651" s="37" t="s">
        <v>3756</v>
      </c>
      <c r="Q1651" s="75" t="s">
        <v>2884</v>
      </c>
      <c r="R1651" t="s">
        <v>3691</v>
      </c>
      <c r="S1651" s="38">
        <v>1250</v>
      </c>
      <c r="T1651">
        <v>1</v>
      </c>
      <c r="U1651">
        <v>0</v>
      </c>
      <c r="V1651" s="43">
        <f>SUMIF(ResumenCotizacion!$C:$C,E1651,ResumenCotizacion!$P:$P)</f>
        <v>0</v>
      </c>
      <c r="W1651" s="68">
        <f>IF(H1651="USD",S1651*SolCotizacion!$J$18,S1651)</f>
        <v>4904362.5</v>
      </c>
      <c r="X1651" s="3">
        <f>ROUND(W1651/(1-VLOOKUP("Total porcentaje:",ResumenCotizacion!$F:$H,3,0)),2)</f>
        <v>5330828.8</v>
      </c>
      <c r="Y1651" s="3">
        <f t="shared" si="103"/>
        <v>0</v>
      </c>
    </row>
    <row r="1652" spans="1:25" ht="14.25" x14ac:dyDescent="0.2">
      <c r="A1652" s="18" t="str">
        <f t="shared" si="100"/>
        <v>Catalogo principalOPEN VALUE - CSP GOBIERNOCFQ7TTC0LHWQ-0003</v>
      </c>
      <c r="B1652" s="18" t="str">
        <f t="shared" si="101"/>
        <v>CFQ7TTC0LHWQ-0003OPEN VALUE - CSP GOBIERNO</v>
      </c>
      <c r="C1652" s="18"/>
      <c r="D1652" t="s">
        <v>122</v>
      </c>
      <c r="E1652" t="s">
        <v>2885</v>
      </c>
      <c r="F1652" t="s">
        <v>2769</v>
      </c>
      <c r="G1652" s="18" t="str">
        <f t="shared" si="102"/>
        <v>Catalogo principal</v>
      </c>
      <c r="H1652" s="43" t="s">
        <v>121</v>
      </c>
      <c r="I1652" s="37" t="s">
        <v>67</v>
      </c>
      <c r="J1652" t="s">
        <v>3110</v>
      </c>
      <c r="K1652" t="s">
        <v>40</v>
      </c>
      <c r="L1652" s="70" t="s">
        <v>21</v>
      </c>
      <c r="M1652" s="70" t="s">
        <v>3966</v>
      </c>
      <c r="N1652" s="37" t="s">
        <v>67</v>
      </c>
      <c r="O1652" s="37" t="s">
        <v>67</v>
      </c>
      <c r="P1652" s="37" t="s">
        <v>3756</v>
      </c>
      <c r="Q1652" s="75" t="s">
        <v>2885</v>
      </c>
      <c r="R1652" t="s">
        <v>3691</v>
      </c>
      <c r="S1652" s="38">
        <v>250</v>
      </c>
      <c r="T1652">
        <v>1</v>
      </c>
      <c r="U1652">
        <v>0</v>
      </c>
      <c r="V1652" s="43">
        <f>SUMIF(ResumenCotizacion!$C:$C,E1652,ResumenCotizacion!$P:$P)</f>
        <v>0</v>
      </c>
      <c r="W1652" s="68">
        <f>IF(H1652="USD",S1652*SolCotizacion!$J$18,S1652)</f>
        <v>980872.5</v>
      </c>
      <c r="X1652" s="3">
        <f>ROUND(W1652/(1-VLOOKUP("Total porcentaje:",ResumenCotizacion!$F:$H,3,0)),2)</f>
        <v>1066165.76</v>
      </c>
      <c r="Y1652" s="3">
        <f t="shared" si="103"/>
        <v>0</v>
      </c>
    </row>
    <row r="1653" spans="1:25" ht="14.25" x14ac:dyDescent="0.2">
      <c r="A1653" s="18" t="str">
        <f t="shared" si="100"/>
        <v>Catalogo principalOPEN VALUE - CSP GOBIERNOCFQ7TTC0LHWQ-0001</v>
      </c>
      <c r="B1653" s="18" t="str">
        <f t="shared" si="101"/>
        <v>CFQ7TTC0LHWQ-0001OPEN VALUE - CSP GOBIERNO</v>
      </c>
      <c r="C1653" s="18"/>
      <c r="D1653" t="s">
        <v>122</v>
      </c>
      <c r="E1653" t="s">
        <v>2886</v>
      </c>
      <c r="F1653" t="s">
        <v>2769</v>
      </c>
      <c r="G1653" s="18" t="str">
        <f t="shared" si="102"/>
        <v>Catalogo principal</v>
      </c>
      <c r="H1653" s="43" t="s">
        <v>121</v>
      </c>
      <c r="I1653" s="37" t="s">
        <v>67</v>
      </c>
      <c r="J1653" t="s">
        <v>3111</v>
      </c>
      <c r="K1653" t="s">
        <v>40</v>
      </c>
      <c r="L1653" s="70" t="s">
        <v>21</v>
      </c>
      <c r="M1653" s="70" t="s">
        <v>3966</v>
      </c>
      <c r="N1653" s="37" t="s">
        <v>67</v>
      </c>
      <c r="O1653" s="37" t="s">
        <v>67</v>
      </c>
      <c r="P1653" s="37" t="s">
        <v>3756</v>
      </c>
      <c r="Q1653" s="75" t="s">
        <v>2886</v>
      </c>
      <c r="R1653" t="s">
        <v>3691</v>
      </c>
      <c r="S1653" s="38">
        <v>500</v>
      </c>
      <c r="T1653">
        <v>1</v>
      </c>
      <c r="U1653">
        <v>0</v>
      </c>
      <c r="V1653" s="43">
        <f>SUMIF(ResumenCotizacion!$C:$C,E1653,ResumenCotizacion!$P:$P)</f>
        <v>0</v>
      </c>
      <c r="W1653" s="68">
        <f>IF(H1653="USD",S1653*SolCotizacion!$J$18,S1653)</f>
        <v>1961745</v>
      </c>
      <c r="X1653" s="3">
        <f>ROUND(W1653/(1-VLOOKUP("Total porcentaje:",ResumenCotizacion!$F:$H,3,0)),2)</f>
        <v>2132331.52</v>
      </c>
      <c r="Y1653" s="3">
        <f t="shared" si="103"/>
        <v>0</v>
      </c>
    </row>
    <row r="1654" spans="1:25" ht="14.25" x14ac:dyDescent="0.2">
      <c r="A1654" s="18" t="str">
        <f t="shared" si="100"/>
        <v>Catalogo principalOPEN VALUE - CSP GOBIERNOCFQ7TTC0LHWQ-0002</v>
      </c>
      <c r="B1654" s="18" t="str">
        <f t="shared" si="101"/>
        <v>CFQ7TTC0LHWQ-0002OPEN VALUE - CSP GOBIERNO</v>
      </c>
      <c r="C1654" s="18"/>
      <c r="D1654" t="s">
        <v>122</v>
      </c>
      <c r="E1654" t="s">
        <v>2887</v>
      </c>
      <c r="F1654" t="s">
        <v>2769</v>
      </c>
      <c r="G1654" s="18" t="str">
        <f t="shared" si="102"/>
        <v>Catalogo principal</v>
      </c>
      <c r="H1654" s="43" t="s">
        <v>121</v>
      </c>
      <c r="I1654" s="37" t="s">
        <v>67</v>
      </c>
      <c r="J1654" t="s">
        <v>3112</v>
      </c>
      <c r="K1654" t="s">
        <v>40</v>
      </c>
      <c r="L1654" s="70" t="s">
        <v>21</v>
      </c>
      <c r="M1654" s="70" t="s">
        <v>3966</v>
      </c>
      <c r="N1654" s="37" t="s">
        <v>67</v>
      </c>
      <c r="O1654" s="37" t="s">
        <v>67</v>
      </c>
      <c r="P1654" s="37" t="s">
        <v>3756</v>
      </c>
      <c r="Q1654" s="75" t="s">
        <v>2887</v>
      </c>
      <c r="R1654" t="s">
        <v>3691</v>
      </c>
      <c r="S1654" s="38">
        <v>1500</v>
      </c>
      <c r="T1654">
        <v>1</v>
      </c>
      <c r="U1654">
        <v>0</v>
      </c>
      <c r="V1654" s="43">
        <f>SUMIF(ResumenCotizacion!$C:$C,E1654,ResumenCotizacion!$P:$P)</f>
        <v>0</v>
      </c>
      <c r="W1654" s="68">
        <f>IF(H1654="USD",S1654*SolCotizacion!$J$18,S1654)</f>
        <v>5885235</v>
      </c>
      <c r="X1654" s="3">
        <f>ROUND(W1654/(1-VLOOKUP("Total porcentaje:",ResumenCotizacion!$F:$H,3,0)),2)</f>
        <v>6396994.5700000003</v>
      </c>
      <c r="Y1654" s="3">
        <f t="shared" si="103"/>
        <v>0</v>
      </c>
    </row>
    <row r="1655" spans="1:25" ht="14.25" x14ac:dyDescent="0.2">
      <c r="A1655" s="18" t="str">
        <f t="shared" si="100"/>
        <v>Catalogo principalOPEN VALUE - CSP GOBIERNOCFQ7TTC0LHWP-0001</v>
      </c>
      <c r="B1655" s="18" t="str">
        <f t="shared" si="101"/>
        <v>CFQ7TTC0LHWP-0001OPEN VALUE - CSP GOBIERNO</v>
      </c>
      <c r="C1655" s="18"/>
      <c r="D1655" t="s">
        <v>122</v>
      </c>
      <c r="E1655" t="s">
        <v>2888</v>
      </c>
      <c r="F1655" t="s">
        <v>2769</v>
      </c>
      <c r="G1655" s="18" t="str">
        <f t="shared" si="102"/>
        <v>Catalogo principal</v>
      </c>
      <c r="H1655" s="43" t="s">
        <v>121</v>
      </c>
      <c r="I1655" s="37" t="s">
        <v>67</v>
      </c>
      <c r="J1655" t="s">
        <v>988</v>
      </c>
      <c r="K1655" t="s">
        <v>40</v>
      </c>
      <c r="L1655" s="70" t="s">
        <v>21</v>
      </c>
      <c r="M1655" s="70" t="s">
        <v>3966</v>
      </c>
      <c r="N1655" s="37" t="s">
        <v>67</v>
      </c>
      <c r="O1655" s="37" t="s">
        <v>67</v>
      </c>
      <c r="P1655" s="37" t="s">
        <v>3756</v>
      </c>
      <c r="Q1655" s="75" t="s">
        <v>2888</v>
      </c>
      <c r="R1655" t="s">
        <v>3691</v>
      </c>
      <c r="S1655" s="38">
        <v>750</v>
      </c>
      <c r="T1655">
        <v>1</v>
      </c>
      <c r="U1655">
        <v>0</v>
      </c>
      <c r="V1655" s="43">
        <f>SUMIF(ResumenCotizacion!$C:$C,E1655,ResumenCotizacion!$P:$P)</f>
        <v>0</v>
      </c>
      <c r="W1655" s="68">
        <f>IF(H1655="USD",S1655*SolCotizacion!$J$18,S1655)</f>
        <v>2942617.5</v>
      </c>
      <c r="X1655" s="3">
        <f>ROUND(W1655/(1-VLOOKUP("Total porcentaje:",ResumenCotizacion!$F:$H,3,0)),2)</f>
        <v>3198497.28</v>
      </c>
      <c r="Y1655" s="3">
        <f t="shared" si="103"/>
        <v>0</v>
      </c>
    </row>
    <row r="1656" spans="1:25" ht="14.25" x14ac:dyDescent="0.2">
      <c r="A1656" s="18" t="str">
        <f t="shared" si="100"/>
        <v>Catalogo principalOPEN VALUE - CSP GOBIERNOCFQ7TTC0LHX0-0001</v>
      </c>
      <c r="B1656" s="18" t="str">
        <f t="shared" si="101"/>
        <v>CFQ7TTC0LHX0-0001OPEN VALUE - CSP GOBIERNO</v>
      </c>
      <c r="C1656" s="18"/>
      <c r="D1656" t="s">
        <v>122</v>
      </c>
      <c r="E1656" t="s">
        <v>2889</v>
      </c>
      <c r="F1656" t="s">
        <v>2769</v>
      </c>
      <c r="G1656" s="18" t="str">
        <f t="shared" si="102"/>
        <v>Catalogo principal</v>
      </c>
      <c r="H1656" s="43" t="s">
        <v>121</v>
      </c>
      <c r="I1656" s="37" t="s">
        <v>67</v>
      </c>
      <c r="J1656" t="s">
        <v>1311</v>
      </c>
      <c r="K1656" t="s">
        <v>40</v>
      </c>
      <c r="L1656" s="70" t="s">
        <v>21</v>
      </c>
      <c r="M1656" s="70" t="s">
        <v>3966</v>
      </c>
      <c r="N1656" s="37" t="s">
        <v>67</v>
      </c>
      <c r="O1656" s="37" t="s">
        <v>67</v>
      </c>
      <c r="P1656" s="37" t="s">
        <v>3756</v>
      </c>
      <c r="Q1656" s="75" t="s">
        <v>2889</v>
      </c>
      <c r="R1656" t="s">
        <v>3691</v>
      </c>
      <c r="S1656" s="38">
        <v>50</v>
      </c>
      <c r="T1656">
        <v>1</v>
      </c>
      <c r="U1656">
        <v>0</v>
      </c>
      <c r="V1656" s="43">
        <f>SUMIF(ResumenCotizacion!$C:$C,E1656,ResumenCotizacion!$P:$P)</f>
        <v>0</v>
      </c>
      <c r="W1656" s="68">
        <f>IF(H1656="USD",S1656*SolCotizacion!$J$18,S1656)</f>
        <v>196174.5</v>
      </c>
      <c r="X1656" s="3">
        <f>ROUND(W1656/(1-VLOOKUP("Total porcentaje:",ResumenCotizacion!$F:$H,3,0)),2)</f>
        <v>213233.15</v>
      </c>
      <c r="Y1656" s="3">
        <f t="shared" si="103"/>
        <v>0</v>
      </c>
    </row>
    <row r="1657" spans="1:25" ht="14.25" x14ac:dyDescent="0.2">
      <c r="A1657" s="18" t="str">
        <f t="shared" si="100"/>
        <v>Catalogo principalOPEN VALUE - CSP GOBIERNOCFQ7TTC0LHXQ-0001</v>
      </c>
      <c r="B1657" s="18" t="str">
        <f t="shared" si="101"/>
        <v>CFQ7TTC0LHXQ-0001OPEN VALUE - CSP GOBIERNO</v>
      </c>
      <c r="C1657" s="18"/>
      <c r="D1657" t="s">
        <v>122</v>
      </c>
      <c r="E1657" t="s">
        <v>2890</v>
      </c>
      <c r="F1657" t="s">
        <v>2769</v>
      </c>
      <c r="G1657" s="18" t="str">
        <f t="shared" si="102"/>
        <v>Catalogo principal</v>
      </c>
      <c r="H1657" s="43" t="s">
        <v>121</v>
      </c>
      <c r="I1657" s="37" t="s">
        <v>67</v>
      </c>
      <c r="J1657" t="s">
        <v>1778</v>
      </c>
      <c r="K1657" t="s">
        <v>40</v>
      </c>
      <c r="L1657" s="70" t="s">
        <v>21</v>
      </c>
      <c r="M1657" s="70" t="s">
        <v>3966</v>
      </c>
      <c r="N1657" s="37" t="s">
        <v>67</v>
      </c>
      <c r="O1657" s="37" t="s">
        <v>67</v>
      </c>
      <c r="P1657" s="37" t="s">
        <v>3756</v>
      </c>
      <c r="Q1657" s="75" t="s">
        <v>2890</v>
      </c>
      <c r="R1657" t="s">
        <v>3691</v>
      </c>
      <c r="S1657" s="38">
        <v>40</v>
      </c>
      <c r="T1657">
        <v>1</v>
      </c>
      <c r="U1657">
        <v>0</v>
      </c>
      <c r="V1657" s="43">
        <f>SUMIF(ResumenCotizacion!$C:$C,E1657,ResumenCotizacion!$P:$P)</f>
        <v>0</v>
      </c>
      <c r="W1657" s="68">
        <f>IF(H1657="USD",S1657*SolCotizacion!$J$18,S1657)</f>
        <v>156939.59999999998</v>
      </c>
      <c r="X1657" s="3">
        <f>ROUND(W1657/(1-VLOOKUP("Total porcentaje:",ResumenCotizacion!$F:$H,3,0)),2)</f>
        <v>170586.52</v>
      </c>
      <c r="Y1657" s="3">
        <f t="shared" si="103"/>
        <v>0</v>
      </c>
    </row>
    <row r="1658" spans="1:25" ht="14.25" x14ac:dyDescent="0.2">
      <c r="A1658" s="18" t="str">
        <f t="shared" si="100"/>
        <v>Catalogo principalOPEN VALUE - CSP GOBIERNOCFQ7TTC0LHVJ-0001</v>
      </c>
      <c r="B1658" s="18" t="str">
        <f t="shared" si="101"/>
        <v>CFQ7TTC0LHVJ-0001OPEN VALUE - CSP GOBIERNO</v>
      </c>
      <c r="C1658" s="18"/>
      <c r="D1658" t="s">
        <v>122</v>
      </c>
      <c r="E1658" t="s">
        <v>2891</v>
      </c>
      <c r="F1658" t="s">
        <v>2769</v>
      </c>
      <c r="G1658" s="18" t="str">
        <f t="shared" si="102"/>
        <v>Catalogo principal</v>
      </c>
      <c r="H1658" s="43" t="s">
        <v>121</v>
      </c>
      <c r="I1658" s="37" t="s">
        <v>67</v>
      </c>
      <c r="J1658" t="s">
        <v>1312</v>
      </c>
      <c r="K1658" t="s">
        <v>40</v>
      </c>
      <c r="L1658" s="70" t="s">
        <v>21</v>
      </c>
      <c r="M1658" s="70" t="s">
        <v>3966</v>
      </c>
      <c r="N1658" s="37" t="s">
        <v>67</v>
      </c>
      <c r="O1658" s="37" t="s">
        <v>67</v>
      </c>
      <c r="P1658" s="37" t="s">
        <v>3756</v>
      </c>
      <c r="Q1658" s="75" t="s">
        <v>2891</v>
      </c>
      <c r="R1658" t="s">
        <v>3691</v>
      </c>
      <c r="S1658" s="38">
        <v>75</v>
      </c>
      <c r="T1658">
        <v>1</v>
      </c>
      <c r="U1658">
        <v>0</v>
      </c>
      <c r="V1658" s="43">
        <f>SUMIF(ResumenCotizacion!$C:$C,E1658,ResumenCotizacion!$P:$P)</f>
        <v>0</v>
      </c>
      <c r="W1658" s="68">
        <f>IF(H1658="USD",S1658*SolCotizacion!$J$18,S1658)</f>
        <v>294261.75</v>
      </c>
      <c r="X1658" s="3">
        <f>ROUND(W1658/(1-VLOOKUP("Total porcentaje:",ResumenCotizacion!$F:$H,3,0)),2)</f>
        <v>319849.73</v>
      </c>
      <c r="Y1658" s="3">
        <f t="shared" si="103"/>
        <v>0</v>
      </c>
    </row>
    <row r="1659" spans="1:25" ht="14.25" x14ac:dyDescent="0.2">
      <c r="A1659" s="18" t="str">
        <f t="shared" si="100"/>
        <v>Catalogo principalOPEN VALUE - CSP GOBIERNOCFQ7TTC0LHZ1-0001</v>
      </c>
      <c r="B1659" s="18" t="str">
        <f t="shared" si="101"/>
        <v>CFQ7TTC0LHZ1-0001OPEN VALUE - CSP GOBIERNO</v>
      </c>
      <c r="C1659" s="18"/>
      <c r="D1659" t="s">
        <v>122</v>
      </c>
      <c r="E1659" t="s">
        <v>2892</v>
      </c>
      <c r="F1659" t="s">
        <v>2769</v>
      </c>
      <c r="G1659" s="18" t="str">
        <f t="shared" si="102"/>
        <v>Catalogo principal</v>
      </c>
      <c r="H1659" s="43" t="s">
        <v>121</v>
      </c>
      <c r="I1659" s="37" t="s">
        <v>67</v>
      </c>
      <c r="J1659" t="s">
        <v>1779</v>
      </c>
      <c r="K1659" t="s">
        <v>40</v>
      </c>
      <c r="L1659" s="70" t="s">
        <v>21</v>
      </c>
      <c r="M1659" s="70" t="s">
        <v>3966</v>
      </c>
      <c r="N1659" s="37" t="s">
        <v>67</v>
      </c>
      <c r="O1659" s="37" t="s">
        <v>67</v>
      </c>
      <c r="P1659" s="37" t="s">
        <v>3756</v>
      </c>
      <c r="Q1659" s="75" t="s">
        <v>2892</v>
      </c>
      <c r="R1659" t="s">
        <v>3691</v>
      </c>
      <c r="S1659" s="38">
        <v>2</v>
      </c>
      <c r="T1659">
        <v>1</v>
      </c>
      <c r="U1659">
        <v>0</v>
      </c>
      <c r="V1659" s="43">
        <f>SUMIF(ResumenCotizacion!$C:$C,E1659,ResumenCotizacion!$P:$P)</f>
        <v>0</v>
      </c>
      <c r="W1659" s="68">
        <f>IF(H1659="USD",S1659*SolCotizacion!$J$18,S1659)</f>
        <v>7846.98</v>
      </c>
      <c r="X1659" s="3">
        <f>ROUND(W1659/(1-VLOOKUP("Total porcentaje:",ResumenCotizacion!$F:$H,3,0)),2)</f>
        <v>8529.33</v>
      </c>
      <c r="Y1659" s="3">
        <f t="shared" si="103"/>
        <v>0</v>
      </c>
    </row>
    <row r="1660" spans="1:25" ht="14.25" x14ac:dyDescent="0.2">
      <c r="A1660" s="18" t="str">
        <f t="shared" si="100"/>
        <v>Catalogo principalOPEN VALUE - CSP GOBIERNOCFQ7TTC0LHV9-0001</v>
      </c>
      <c r="B1660" s="18" t="str">
        <f t="shared" si="101"/>
        <v>CFQ7TTC0LHV9-0001OPEN VALUE - CSP GOBIERNO</v>
      </c>
      <c r="C1660" s="18"/>
      <c r="D1660" t="s">
        <v>122</v>
      </c>
      <c r="E1660" t="s">
        <v>2893</v>
      </c>
      <c r="F1660" t="s">
        <v>2769</v>
      </c>
      <c r="G1660" s="18" t="str">
        <f t="shared" si="102"/>
        <v>Catalogo principal</v>
      </c>
      <c r="H1660" s="43" t="s">
        <v>121</v>
      </c>
      <c r="I1660" s="37" t="s">
        <v>67</v>
      </c>
      <c r="J1660" t="s">
        <v>3113</v>
      </c>
      <c r="K1660" t="s">
        <v>40</v>
      </c>
      <c r="L1660" s="70" t="s">
        <v>21</v>
      </c>
      <c r="M1660" s="70" t="s">
        <v>3966</v>
      </c>
      <c r="N1660" s="37" t="s">
        <v>67</v>
      </c>
      <c r="O1660" s="37" t="s">
        <v>67</v>
      </c>
      <c r="P1660" s="37" t="s">
        <v>3756</v>
      </c>
      <c r="Q1660" s="75" t="s">
        <v>2893</v>
      </c>
      <c r="R1660" t="s">
        <v>3691</v>
      </c>
      <c r="S1660" s="38">
        <v>1350</v>
      </c>
      <c r="T1660">
        <v>1</v>
      </c>
      <c r="U1660">
        <v>0</v>
      </c>
      <c r="V1660" s="43">
        <f>SUMIF(ResumenCotizacion!$C:$C,E1660,ResumenCotizacion!$P:$P)</f>
        <v>0</v>
      </c>
      <c r="W1660" s="68">
        <f>IF(H1660="USD",S1660*SolCotizacion!$J$18,S1660)</f>
        <v>5296711.5</v>
      </c>
      <c r="X1660" s="3">
        <f>ROUND(W1660/(1-VLOOKUP("Total porcentaje:",ResumenCotizacion!$F:$H,3,0)),2)</f>
        <v>5757295.1100000003</v>
      </c>
      <c r="Y1660" s="3">
        <f t="shared" si="103"/>
        <v>0</v>
      </c>
    </row>
    <row r="1661" spans="1:25" ht="14.25" x14ac:dyDescent="0.2">
      <c r="A1661" s="18" t="str">
        <f t="shared" si="100"/>
        <v>Catalogo principalOPEN VALUE - CSP GOBIERNOCFQ7TTC0LHVN-0001</v>
      </c>
      <c r="B1661" s="18" t="str">
        <f t="shared" si="101"/>
        <v>CFQ7TTC0LHVN-0001OPEN VALUE - CSP GOBIERNO</v>
      </c>
      <c r="C1661" s="18"/>
      <c r="D1661" t="s">
        <v>122</v>
      </c>
      <c r="E1661" t="s">
        <v>2894</v>
      </c>
      <c r="F1661" t="s">
        <v>2769</v>
      </c>
      <c r="G1661" s="18" t="str">
        <f t="shared" si="102"/>
        <v>Catalogo principal</v>
      </c>
      <c r="H1661" s="43" t="s">
        <v>121</v>
      </c>
      <c r="I1661" s="37" t="s">
        <v>67</v>
      </c>
      <c r="J1661" t="s">
        <v>3114</v>
      </c>
      <c r="K1661" t="s">
        <v>40</v>
      </c>
      <c r="L1661" s="70" t="s">
        <v>21</v>
      </c>
      <c r="M1661" s="70" t="s">
        <v>3966</v>
      </c>
      <c r="N1661" s="37" t="s">
        <v>67</v>
      </c>
      <c r="O1661" s="37" t="s">
        <v>67</v>
      </c>
      <c r="P1661" s="37" t="s">
        <v>3756</v>
      </c>
      <c r="Q1661" s="75" t="s">
        <v>2894</v>
      </c>
      <c r="R1661" t="s">
        <v>3691</v>
      </c>
      <c r="S1661" s="38">
        <v>4050</v>
      </c>
      <c r="T1661">
        <v>1</v>
      </c>
      <c r="U1661">
        <v>0</v>
      </c>
      <c r="V1661" s="43">
        <f>SUMIF(ResumenCotizacion!$C:$C,E1661,ResumenCotizacion!$P:$P)</f>
        <v>0</v>
      </c>
      <c r="W1661" s="68">
        <f>IF(H1661="USD",S1661*SolCotizacion!$J$18,S1661)</f>
        <v>15890134.5</v>
      </c>
      <c r="X1661" s="3">
        <f>ROUND(W1661/(1-VLOOKUP("Total porcentaje:",ResumenCotizacion!$F:$H,3,0)),2)</f>
        <v>17271885.329999998</v>
      </c>
      <c r="Y1661" s="3">
        <f t="shared" si="103"/>
        <v>0</v>
      </c>
    </row>
    <row r="1662" spans="1:25" ht="14.25" x14ac:dyDescent="0.2">
      <c r="A1662" s="18" t="str">
        <f t="shared" si="100"/>
        <v>Catalogo principalOPEN VALUE - CSP GOBIERNOCFQ7TTC0LHXZ-0001</v>
      </c>
      <c r="B1662" s="18" t="str">
        <f t="shared" si="101"/>
        <v>CFQ7TTC0LHXZ-0001OPEN VALUE - CSP GOBIERNO</v>
      </c>
      <c r="C1662" s="18"/>
      <c r="D1662" t="s">
        <v>122</v>
      </c>
      <c r="E1662" t="s">
        <v>2895</v>
      </c>
      <c r="F1662" t="s">
        <v>2769</v>
      </c>
      <c r="G1662" s="18" t="str">
        <f t="shared" si="102"/>
        <v>Catalogo principal</v>
      </c>
      <c r="H1662" s="43" t="s">
        <v>121</v>
      </c>
      <c r="I1662" s="37" t="s">
        <v>67</v>
      </c>
      <c r="J1662" t="s">
        <v>3115</v>
      </c>
      <c r="K1662" t="s">
        <v>40</v>
      </c>
      <c r="L1662" s="70" t="s">
        <v>21</v>
      </c>
      <c r="M1662" s="70" t="s">
        <v>3966</v>
      </c>
      <c r="N1662" s="37" t="s">
        <v>67</v>
      </c>
      <c r="O1662" s="37" t="s">
        <v>67</v>
      </c>
      <c r="P1662" s="37" t="s">
        <v>3756</v>
      </c>
      <c r="Q1662" s="75" t="s">
        <v>2895</v>
      </c>
      <c r="R1662" t="s">
        <v>3691</v>
      </c>
      <c r="S1662" s="38">
        <v>7900</v>
      </c>
      <c r="T1662">
        <v>1</v>
      </c>
      <c r="U1662">
        <v>0</v>
      </c>
      <c r="V1662" s="43">
        <f>SUMIF(ResumenCotizacion!$C:$C,E1662,ResumenCotizacion!$P:$P)</f>
        <v>0</v>
      </c>
      <c r="W1662" s="68">
        <f>IF(H1662="USD",S1662*SolCotizacion!$J$18,S1662)</f>
        <v>30995571</v>
      </c>
      <c r="X1662" s="3">
        <f>ROUND(W1662/(1-VLOOKUP("Total porcentaje:",ResumenCotizacion!$F:$H,3,0)),2)</f>
        <v>33690838.039999999</v>
      </c>
      <c r="Y1662" s="3">
        <f t="shared" si="103"/>
        <v>0</v>
      </c>
    </row>
    <row r="1663" spans="1:25" ht="14.25" x14ac:dyDescent="0.2">
      <c r="A1663" s="18" t="str">
        <f t="shared" si="100"/>
        <v>Catalogo principalOPEN VALUE - CSP GOBIERNOCFQ7TTC0LHVG-0001</v>
      </c>
      <c r="B1663" s="18" t="str">
        <f t="shared" si="101"/>
        <v>CFQ7TTC0LHVG-0001OPEN VALUE - CSP GOBIERNO</v>
      </c>
      <c r="C1663" s="18"/>
      <c r="D1663" t="s">
        <v>122</v>
      </c>
      <c r="E1663" t="s">
        <v>2896</v>
      </c>
      <c r="F1663" t="s">
        <v>2769</v>
      </c>
      <c r="G1663" s="18" t="str">
        <f t="shared" si="102"/>
        <v>Catalogo principal</v>
      </c>
      <c r="H1663" s="43" t="s">
        <v>121</v>
      </c>
      <c r="I1663" s="37" t="s">
        <v>67</v>
      </c>
      <c r="J1663" t="s">
        <v>3116</v>
      </c>
      <c r="K1663" t="s">
        <v>40</v>
      </c>
      <c r="L1663" s="70" t="s">
        <v>21</v>
      </c>
      <c r="M1663" s="70" t="s">
        <v>3966</v>
      </c>
      <c r="N1663" s="37" t="s">
        <v>67</v>
      </c>
      <c r="O1663" s="37" t="s">
        <v>67</v>
      </c>
      <c r="P1663" s="37" t="s">
        <v>3756</v>
      </c>
      <c r="Q1663" s="75" t="s">
        <v>2896</v>
      </c>
      <c r="R1663" t="s">
        <v>3691</v>
      </c>
      <c r="S1663" s="38">
        <v>12000</v>
      </c>
      <c r="T1663">
        <v>1</v>
      </c>
      <c r="U1663">
        <v>0</v>
      </c>
      <c r="V1663" s="43">
        <f>SUMIF(ResumenCotizacion!$C:$C,E1663,ResumenCotizacion!$P:$P)</f>
        <v>0</v>
      </c>
      <c r="W1663" s="68">
        <f>IF(H1663="USD",S1663*SolCotizacion!$J$18,S1663)</f>
        <v>47081880</v>
      </c>
      <c r="X1663" s="3">
        <f>ROUND(W1663/(1-VLOOKUP("Total porcentaje:",ResumenCotizacion!$F:$H,3,0)),2)</f>
        <v>51175956.520000003</v>
      </c>
      <c r="Y1663" s="3">
        <f t="shared" si="103"/>
        <v>0</v>
      </c>
    </row>
    <row r="1664" spans="1:25" ht="14.25" x14ac:dyDescent="0.2">
      <c r="A1664" s="18" t="str">
        <f t="shared" si="100"/>
        <v>Catalogo principalOPEN VALUE - CSP GOBIERNOCFQ7TTC0HD4D-0002</v>
      </c>
      <c r="B1664" s="18" t="str">
        <f t="shared" si="101"/>
        <v>CFQ7TTC0HD4D-0002OPEN VALUE - CSP GOBIERNO</v>
      </c>
      <c r="C1664" s="18"/>
      <c r="D1664" t="s">
        <v>122</v>
      </c>
      <c r="E1664" t="s">
        <v>2897</v>
      </c>
      <c r="F1664" t="s">
        <v>2769</v>
      </c>
      <c r="G1664" s="18" t="str">
        <f t="shared" si="102"/>
        <v>Catalogo principal</v>
      </c>
      <c r="H1664" s="43" t="s">
        <v>121</v>
      </c>
      <c r="I1664" s="37" t="s">
        <v>67</v>
      </c>
      <c r="J1664" t="s">
        <v>1777</v>
      </c>
      <c r="K1664" t="s">
        <v>40</v>
      </c>
      <c r="L1664" s="70" t="s">
        <v>21</v>
      </c>
      <c r="M1664" s="70" t="s">
        <v>3966</v>
      </c>
      <c r="N1664" s="37" t="s">
        <v>67</v>
      </c>
      <c r="O1664" s="37" t="s">
        <v>67</v>
      </c>
      <c r="P1664" s="37" t="s">
        <v>3756</v>
      </c>
      <c r="Q1664" s="75" t="s">
        <v>2897</v>
      </c>
      <c r="R1664" t="s">
        <v>3691</v>
      </c>
      <c r="S1664" s="38">
        <v>30</v>
      </c>
      <c r="T1664">
        <v>1</v>
      </c>
      <c r="U1664">
        <v>0</v>
      </c>
      <c r="V1664" s="43">
        <f>SUMIF(ResumenCotizacion!$C:$C,E1664,ResumenCotizacion!$P:$P)</f>
        <v>0</v>
      </c>
      <c r="W1664" s="68">
        <f>IF(H1664="USD",S1664*SolCotizacion!$J$18,S1664)</f>
        <v>117704.7</v>
      </c>
      <c r="X1664" s="3">
        <f>ROUND(W1664/(1-VLOOKUP("Total porcentaje:",ResumenCotizacion!$F:$H,3,0)),2)</f>
        <v>127939.89</v>
      </c>
      <c r="Y1664" s="3">
        <f t="shared" si="103"/>
        <v>0</v>
      </c>
    </row>
    <row r="1665" spans="1:25" ht="14.25" x14ac:dyDescent="0.2">
      <c r="A1665" s="18" t="str">
        <f t="shared" si="100"/>
        <v>Catalogo principalOPEN VALUE - CSP GOBIERNOCFQ7TTC0HD4D-0001</v>
      </c>
      <c r="B1665" s="18" t="str">
        <f t="shared" si="101"/>
        <v>CFQ7TTC0HD4D-0001OPEN VALUE - CSP GOBIERNO</v>
      </c>
      <c r="C1665" s="18"/>
      <c r="D1665" t="s">
        <v>122</v>
      </c>
      <c r="E1665" t="s">
        <v>2898</v>
      </c>
      <c r="F1665" t="s">
        <v>2769</v>
      </c>
      <c r="G1665" s="18" t="str">
        <f t="shared" si="102"/>
        <v>Catalogo principal</v>
      </c>
      <c r="H1665" s="43" t="s">
        <v>121</v>
      </c>
      <c r="I1665" s="37" t="s">
        <v>67</v>
      </c>
      <c r="J1665" t="s">
        <v>1313</v>
      </c>
      <c r="K1665" t="s">
        <v>40</v>
      </c>
      <c r="L1665" s="70" t="s">
        <v>21</v>
      </c>
      <c r="M1665" s="70" t="s">
        <v>3966</v>
      </c>
      <c r="N1665" s="37" t="s">
        <v>67</v>
      </c>
      <c r="O1665" s="37" t="s">
        <v>67</v>
      </c>
      <c r="P1665" s="37" t="s">
        <v>3756</v>
      </c>
      <c r="Q1665" s="75" t="s">
        <v>2898</v>
      </c>
      <c r="R1665" t="s">
        <v>3691</v>
      </c>
      <c r="S1665" s="38">
        <v>120</v>
      </c>
      <c r="T1665">
        <v>1</v>
      </c>
      <c r="U1665">
        <v>0</v>
      </c>
      <c r="V1665" s="43">
        <f>SUMIF(ResumenCotizacion!$C:$C,E1665,ResumenCotizacion!$P:$P)</f>
        <v>0</v>
      </c>
      <c r="W1665" s="68">
        <f>IF(H1665="USD",S1665*SolCotizacion!$J$18,S1665)</f>
        <v>470818.8</v>
      </c>
      <c r="X1665" s="3">
        <f>ROUND(W1665/(1-VLOOKUP("Total porcentaje:",ResumenCotizacion!$F:$H,3,0)),2)</f>
        <v>511759.57</v>
      </c>
      <c r="Y1665" s="3">
        <f t="shared" si="103"/>
        <v>0</v>
      </c>
    </row>
    <row r="1666" spans="1:25" ht="14.25" x14ac:dyDescent="0.2">
      <c r="A1666" s="18" t="str">
        <f t="shared" si="100"/>
        <v>Catalogo principalOPEN VALUE - CSP GOBIERNOCFQ7TTC0LF90-0002</v>
      </c>
      <c r="B1666" s="18" t="str">
        <f t="shared" si="101"/>
        <v>CFQ7TTC0LF90-0002OPEN VALUE - CSP GOBIERNO</v>
      </c>
      <c r="C1666" s="18"/>
      <c r="D1666" t="s">
        <v>122</v>
      </c>
      <c r="E1666" t="s">
        <v>2899</v>
      </c>
      <c r="F1666" t="s">
        <v>2769</v>
      </c>
      <c r="G1666" s="18" t="str">
        <f t="shared" si="102"/>
        <v>Catalogo principal</v>
      </c>
      <c r="H1666" s="43" t="s">
        <v>121</v>
      </c>
      <c r="I1666" s="37" t="s">
        <v>67</v>
      </c>
      <c r="J1666" t="s">
        <v>989</v>
      </c>
      <c r="K1666" t="s">
        <v>40</v>
      </c>
      <c r="L1666" s="70" t="s">
        <v>21</v>
      </c>
      <c r="M1666" s="70" t="s">
        <v>3966</v>
      </c>
      <c r="N1666" s="37" t="s">
        <v>67</v>
      </c>
      <c r="O1666" s="37" t="s">
        <v>67</v>
      </c>
      <c r="P1666" s="37" t="s">
        <v>3756</v>
      </c>
      <c r="Q1666" s="75" t="s">
        <v>2899</v>
      </c>
      <c r="R1666" t="s">
        <v>3691</v>
      </c>
      <c r="S1666" s="38">
        <v>65</v>
      </c>
      <c r="T1666">
        <v>1</v>
      </c>
      <c r="U1666">
        <v>0</v>
      </c>
      <c r="V1666" s="43">
        <f>SUMIF(ResumenCotizacion!$C:$C,E1666,ResumenCotizacion!$P:$P)</f>
        <v>0</v>
      </c>
      <c r="W1666" s="68">
        <f>IF(H1666="USD",S1666*SolCotizacion!$J$18,S1666)</f>
        <v>255026.84999999998</v>
      </c>
      <c r="X1666" s="3">
        <f>ROUND(W1666/(1-VLOOKUP("Total porcentaje:",ResumenCotizacion!$F:$H,3,0)),2)</f>
        <v>277203.09999999998</v>
      </c>
      <c r="Y1666" s="3">
        <f t="shared" si="103"/>
        <v>0</v>
      </c>
    </row>
    <row r="1667" spans="1:25" ht="14.25" x14ac:dyDescent="0.2">
      <c r="A1667" s="18" t="str">
        <f t="shared" ref="A1667:A1730" si="104">D1667&amp;F1667&amp;E1667</f>
        <v>Catalogo principalOPEN VALUE - CSP GOBIERNOCFQ7TTC0LGV9-0001</v>
      </c>
      <c r="B1667" s="18" t="str">
        <f t="shared" ref="B1667:B1730" si="105">E1667&amp;F1667</f>
        <v>CFQ7TTC0LGV9-0001OPEN VALUE - CSP GOBIERNO</v>
      </c>
      <c r="C1667" s="18"/>
      <c r="D1667" t="s">
        <v>122</v>
      </c>
      <c r="E1667" t="s">
        <v>2900</v>
      </c>
      <c r="F1667" t="s">
        <v>2769</v>
      </c>
      <c r="G1667" s="18" t="str">
        <f t="shared" ref="G1667:G1730" si="106">D1667</f>
        <v>Catalogo principal</v>
      </c>
      <c r="H1667" s="43" t="s">
        <v>121</v>
      </c>
      <c r="I1667" s="37" t="s">
        <v>67</v>
      </c>
      <c r="J1667" t="s">
        <v>990</v>
      </c>
      <c r="K1667" t="s">
        <v>40</v>
      </c>
      <c r="L1667" s="70" t="s">
        <v>21</v>
      </c>
      <c r="M1667" s="70" t="s">
        <v>3966</v>
      </c>
      <c r="N1667" s="37" t="s">
        <v>67</v>
      </c>
      <c r="O1667" s="37" t="s">
        <v>67</v>
      </c>
      <c r="P1667" s="37" t="s">
        <v>3756</v>
      </c>
      <c r="Q1667" s="75" t="s">
        <v>2900</v>
      </c>
      <c r="R1667" t="s">
        <v>3691</v>
      </c>
      <c r="S1667" s="38">
        <v>20</v>
      </c>
      <c r="T1667">
        <v>1</v>
      </c>
      <c r="U1667">
        <v>0</v>
      </c>
      <c r="V1667" s="43">
        <f>SUMIF(ResumenCotizacion!$C:$C,E1667,ResumenCotizacion!$P:$P)</f>
        <v>0</v>
      </c>
      <c r="W1667" s="68">
        <f>IF(H1667="USD",S1667*SolCotizacion!$J$18,S1667)</f>
        <v>78469.799999999988</v>
      </c>
      <c r="X1667" s="3">
        <f>ROUND(W1667/(1-VLOOKUP("Total porcentaje:",ResumenCotizacion!$F:$H,3,0)),2)</f>
        <v>85293.26</v>
      </c>
      <c r="Y1667" s="3">
        <f t="shared" ref="Y1667:Y1730" si="107">V1667*X1667</f>
        <v>0</v>
      </c>
    </row>
    <row r="1668" spans="1:25" ht="14.25" x14ac:dyDescent="0.2">
      <c r="A1668" s="18" t="str">
        <f t="shared" si="104"/>
        <v>Catalogo principalOPEN VALUE - CSP GOBIERNOCFQ7TTC0LHZ4-0001</v>
      </c>
      <c r="B1668" s="18" t="str">
        <f t="shared" si="105"/>
        <v>CFQ7TTC0LHZ4-0001OPEN VALUE - CSP GOBIERNO</v>
      </c>
      <c r="C1668" s="18"/>
      <c r="D1668" t="s">
        <v>122</v>
      </c>
      <c r="E1668" t="s">
        <v>2901</v>
      </c>
      <c r="F1668" t="s">
        <v>2769</v>
      </c>
      <c r="G1668" s="18" t="str">
        <f t="shared" si="106"/>
        <v>Catalogo principal</v>
      </c>
      <c r="H1668" s="43" t="s">
        <v>121</v>
      </c>
      <c r="I1668" s="37" t="s">
        <v>67</v>
      </c>
      <c r="J1668" t="s">
        <v>3117</v>
      </c>
      <c r="K1668" t="s">
        <v>40</v>
      </c>
      <c r="L1668" s="70" t="s">
        <v>21</v>
      </c>
      <c r="M1668" s="70" t="s">
        <v>28</v>
      </c>
      <c r="N1668" s="37" t="s">
        <v>67</v>
      </c>
      <c r="O1668" s="37" t="s">
        <v>67</v>
      </c>
      <c r="P1668" s="37" t="s">
        <v>3756</v>
      </c>
      <c r="Q1668" s="75" t="s">
        <v>2901</v>
      </c>
      <c r="R1668" t="s">
        <v>3691</v>
      </c>
      <c r="S1668" s="38">
        <v>2000</v>
      </c>
      <c r="T1668">
        <v>1</v>
      </c>
      <c r="U1668">
        <v>0</v>
      </c>
      <c r="V1668" s="43">
        <f>SUMIF(ResumenCotizacion!$C:$C,E1668,ResumenCotizacion!$P:$P)</f>
        <v>0</v>
      </c>
      <c r="W1668" s="68">
        <f>IF(H1668="USD",S1668*SolCotizacion!$J$18,S1668)</f>
        <v>7846980</v>
      </c>
      <c r="X1668" s="3">
        <f>ROUND(W1668/(1-VLOOKUP("Total porcentaje:",ResumenCotizacion!$F:$H,3,0)),2)</f>
        <v>8529326.0899999999</v>
      </c>
      <c r="Y1668" s="3">
        <f t="shared" si="107"/>
        <v>0</v>
      </c>
    </row>
    <row r="1669" spans="1:25" ht="14.25" x14ac:dyDescent="0.2">
      <c r="A1669" s="18" t="str">
        <f t="shared" si="104"/>
        <v>Catalogo principalOPEN VALUE - CSP GOBIERNOCFQ7TTC0LFF1-0006</v>
      </c>
      <c r="B1669" s="18" t="str">
        <f t="shared" si="105"/>
        <v>CFQ7TTC0LFF1-0006OPEN VALUE - CSP GOBIERNO</v>
      </c>
      <c r="C1669" s="18"/>
      <c r="D1669" t="s">
        <v>122</v>
      </c>
      <c r="E1669" t="s">
        <v>2902</v>
      </c>
      <c r="F1669" t="s">
        <v>2769</v>
      </c>
      <c r="G1669" s="18" t="str">
        <f t="shared" si="106"/>
        <v>Catalogo principal</v>
      </c>
      <c r="H1669" s="43" t="s">
        <v>121</v>
      </c>
      <c r="I1669" s="37" t="s">
        <v>67</v>
      </c>
      <c r="J1669" t="s">
        <v>993</v>
      </c>
      <c r="K1669" t="s">
        <v>40</v>
      </c>
      <c r="L1669" s="70" t="s">
        <v>21</v>
      </c>
      <c r="M1669" s="70" t="s">
        <v>3966</v>
      </c>
      <c r="N1669" s="37" t="s">
        <v>67</v>
      </c>
      <c r="O1669" s="37" t="s">
        <v>67</v>
      </c>
      <c r="P1669" s="37" t="s">
        <v>3756</v>
      </c>
      <c r="Q1669" s="75" t="s">
        <v>2902</v>
      </c>
      <c r="R1669" t="s">
        <v>3691</v>
      </c>
      <c r="S1669" s="38">
        <v>145</v>
      </c>
      <c r="T1669">
        <v>1</v>
      </c>
      <c r="U1669">
        <v>0</v>
      </c>
      <c r="V1669" s="43">
        <f>SUMIF(ResumenCotizacion!$C:$C,E1669,ResumenCotizacion!$P:$P)</f>
        <v>0</v>
      </c>
      <c r="W1669" s="68">
        <f>IF(H1669="USD",S1669*SolCotizacion!$J$18,S1669)</f>
        <v>568906.04999999993</v>
      </c>
      <c r="X1669" s="3">
        <f>ROUND(W1669/(1-VLOOKUP("Total porcentaje:",ResumenCotizacion!$F:$H,3,0)),2)</f>
        <v>618376.14</v>
      </c>
      <c r="Y1669" s="3">
        <f t="shared" si="107"/>
        <v>0</v>
      </c>
    </row>
    <row r="1670" spans="1:25" ht="14.25" x14ac:dyDescent="0.2">
      <c r="A1670" s="18" t="str">
        <f t="shared" si="104"/>
        <v>Catalogo principalOPEN VALUE - CSP GOBIERNOCFQ7TTC0LFF1-0003</v>
      </c>
      <c r="B1670" s="18" t="str">
        <f t="shared" si="105"/>
        <v>CFQ7TTC0LFF1-0003OPEN VALUE - CSP GOBIERNO</v>
      </c>
      <c r="C1670" s="18"/>
      <c r="D1670" t="s">
        <v>122</v>
      </c>
      <c r="E1670" t="s">
        <v>2903</v>
      </c>
      <c r="F1670" t="s">
        <v>2769</v>
      </c>
      <c r="G1670" s="18" t="str">
        <f t="shared" si="106"/>
        <v>Catalogo principal</v>
      </c>
      <c r="H1670" s="43" t="s">
        <v>121</v>
      </c>
      <c r="I1670" s="37" t="s">
        <v>67</v>
      </c>
      <c r="J1670" t="s">
        <v>991</v>
      </c>
      <c r="K1670" t="s">
        <v>40</v>
      </c>
      <c r="L1670" s="70" t="s">
        <v>21</v>
      </c>
      <c r="M1670" s="70" t="s">
        <v>3966</v>
      </c>
      <c r="N1670" s="37" t="s">
        <v>67</v>
      </c>
      <c r="O1670" s="37" t="s">
        <v>67</v>
      </c>
      <c r="P1670" s="37" t="s">
        <v>3756</v>
      </c>
      <c r="Q1670" s="75" t="s">
        <v>2903</v>
      </c>
      <c r="R1670" t="s">
        <v>3691</v>
      </c>
      <c r="S1670" s="38">
        <v>20</v>
      </c>
      <c r="T1670">
        <v>1</v>
      </c>
      <c r="U1670">
        <v>0</v>
      </c>
      <c r="V1670" s="43">
        <f>SUMIF(ResumenCotizacion!$C:$C,E1670,ResumenCotizacion!$P:$P)</f>
        <v>0</v>
      </c>
      <c r="W1670" s="68">
        <f>IF(H1670="USD",S1670*SolCotizacion!$J$18,S1670)</f>
        <v>78469.799999999988</v>
      </c>
      <c r="X1670" s="3">
        <f>ROUND(W1670/(1-VLOOKUP("Total porcentaje:",ResumenCotizacion!$F:$H,3,0)),2)</f>
        <v>85293.26</v>
      </c>
      <c r="Y1670" s="3">
        <f t="shared" si="107"/>
        <v>0</v>
      </c>
    </row>
    <row r="1671" spans="1:25" ht="14.25" x14ac:dyDescent="0.2">
      <c r="A1671" s="18" t="str">
        <f t="shared" si="104"/>
        <v>Catalogo principalOPEN VALUE - CSP GOBIERNOCFQ7TTC0LFF1-0001</v>
      </c>
      <c r="B1671" s="18" t="str">
        <f t="shared" si="105"/>
        <v>CFQ7TTC0LFF1-0001OPEN VALUE - CSP GOBIERNO</v>
      </c>
      <c r="C1671" s="18"/>
      <c r="D1671" t="s">
        <v>122</v>
      </c>
      <c r="E1671" t="s">
        <v>2904</v>
      </c>
      <c r="F1671" t="s">
        <v>2769</v>
      </c>
      <c r="G1671" s="18" t="str">
        <f t="shared" si="106"/>
        <v>Catalogo principal</v>
      </c>
      <c r="H1671" s="43" t="s">
        <v>121</v>
      </c>
      <c r="I1671" s="37" t="s">
        <v>67</v>
      </c>
      <c r="J1671" t="s">
        <v>992</v>
      </c>
      <c r="K1671" t="s">
        <v>40</v>
      </c>
      <c r="L1671" s="70" t="s">
        <v>21</v>
      </c>
      <c r="M1671" s="70" t="s">
        <v>3966</v>
      </c>
      <c r="N1671" s="37" t="s">
        <v>67</v>
      </c>
      <c r="O1671" s="37" t="s">
        <v>67</v>
      </c>
      <c r="P1671" s="37" t="s">
        <v>3756</v>
      </c>
      <c r="Q1671" s="75" t="s">
        <v>2904</v>
      </c>
      <c r="R1671" t="s">
        <v>3691</v>
      </c>
      <c r="S1671" s="38">
        <v>95</v>
      </c>
      <c r="T1671">
        <v>1</v>
      </c>
      <c r="U1671">
        <v>0</v>
      </c>
      <c r="V1671" s="43">
        <f>SUMIF(ResumenCotizacion!$C:$C,E1671,ResumenCotizacion!$P:$P)</f>
        <v>0</v>
      </c>
      <c r="W1671" s="68">
        <f>IF(H1671="USD",S1671*SolCotizacion!$J$18,S1671)</f>
        <v>372731.55</v>
      </c>
      <c r="X1671" s="3">
        <f>ROUND(W1671/(1-VLOOKUP("Total porcentaje:",ResumenCotizacion!$F:$H,3,0)),2)</f>
        <v>405142.99</v>
      </c>
      <c r="Y1671" s="3">
        <f t="shared" si="107"/>
        <v>0</v>
      </c>
    </row>
    <row r="1672" spans="1:25" ht="14.25" x14ac:dyDescent="0.2">
      <c r="A1672" s="18" t="str">
        <f t="shared" si="104"/>
        <v>Catalogo principalOPEN VALUE - CSP GOBIERNOCFQ7TTC0LHZ3-0001</v>
      </c>
      <c r="B1672" s="18" t="str">
        <f t="shared" si="105"/>
        <v>CFQ7TTC0LHZ3-0001OPEN VALUE - CSP GOBIERNO</v>
      </c>
      <c r="C1672" s="18"/>
      <c r="D1672" t="s">
        <v>122</v>
      </c>
      <c r="E1672" t="s">
        <v>2905</v>
      </c>
      <c r="F1672" t="s">
        <v>2769</v>
      </c>
      <c r="G1672" s="18" t="str">
        <f t="shared" si="106"/>
        <v>Catalogo principal</v>
      </c>
      <c r="H1672" s="43" t="s">
        <v>121</v>
      </c>
      <c r="I1672" s="37" t="s">
        <v>67</v>
      </c>
      <c r="J1672" t="s">
        <v>994</v>
      </c>
      <c r="K1672" t="s">
        <v>40</v>
      </c>
      <c r="L1672" s="70" t="s">
        <v>21</v>
      </c>
      <c r="M1672" s="70" t="s">
        <v>3966</v>
      </c>
      <c r="N1672" s="37" t="s">
        <v>67</v>
      </c>
      <c r="O1672" s="37" t="s">
        <v>67</v>
      </c>
      <c r="P1672" s="37" t="s">
        <v>3756</v>
      </c>
      <c r="Q1672" s="75" t="s">
        <v>2905</v>
      </c>
      <c r="R1672" t="s">
        <v>3691</v>
      </c>
      <c r="S1672" s="38">
        <v>50</v>
      </c>
      <c r="T1672">
        <v>1</v>
      </c>
      <c r="U1672">
        <v>0</v>
      </c>
      <c r="V1672" s="43">
        <f>SUMIF(ResumenCotizacion!$C:$C,E1672,ResumenCotizacion!$P:$P)</f>
        <v>0</v>
      </c>
      <c r="W1672" s="68">
        <f>IF(H1672="USD",S1672*SolCotizacion!$J$18,S1672)</f>
        <v>196174.5</v>
      </c>
      <c r="X1672" s="3">
        <f>ROUND(W1672/(1-VLOOKUP("Total porcentaje:",ResumenCotizacion!$F:$H,3,0)),2)</f>
        <v>213233.15</v>
      </c>
      <c r="Y1672" s="3">
        <f t="shared" si="107"/>
        <v>0</v>
      </c>
    </row>
    <row r="1673" spans="1:25" ht="14.25" x14ac:dyDescent="0.2">
      <c r="A1673" s="18" t="str">
        <f t="shared" si="104"/>
        <v>Catalogo principalOPEN VALUE - CSP GOBIERNOCFQ7TTC0HBSJ-0001</v>
      </c>
      <c r="B1673" s="18" t="str">
        <f t="shared" si="105"/>
        <v>CFQ7TTC0HBSJ-0001OPEN VALUE - CSP GOBIERNO</v>
      </c>
      <c r="C1673" s="18"/>
      <c r="D1673" t="s">
        <v>122</v>
      </c>
      <c r="E1673" t="s">
        <v>2906</v>
      </c>
      <c r="F1673" t="s">
        <v>2769</v>
      </c>
      <c r="G1673" s="18" t="str">
        <f t="shared" si="106"/>
        <v>Catalogo principal</v>
      </c>
      <c r="H1673" s="43" t="s">
        <v>121</v>
      </c>
      <c r="I1673" s="37" t="s">
        <v>67</v>
      </c>
      <c r="J1673" t="s">
        <v>1268</v>
      </c>
      <c r="K1673" t="s">
        <v>40</v>
      </c>
      <c r="L1673" s="70" t="s">
        <v>21</v>
      </c>
      <c r="M1673" s="70" t="s">
        <v>3966</v>
      </c>
      <c r="N1673" s="37" t="s">
        <v>67</v>
      </c>
      <c r="O1673" s="37" t="s">
        <v>67</v>
      </c>
      <c r="P1673" s="37" t="s">
        <v>3756</v>
      </c>
      <c r="Q1673" s="75" t="s">
        <v>2906</v>
      </c>
      <c r="R1673" t="s">
        <v>3691</v>
      </c>
      <c r="S1673" s="38">
        <v>135</v>
      </c>
      <c r="T1673">
        <v>1</v>
      </c>
      <c r="U1673">
        <v>0</v>
      </c>
      <c r="V1673" s="43">
        <f>SUMIF(ResumenCotizacion!$C:$C,E1673,ResumenCotizacion!$P:$P)</f>
        <v>0</v>
      </c>
      <c r="W1673" s="68">
        <f>IF(H1673="USD",S1673*SolCotizacion!$J$18,S1673)</f>
        <v>529671.15</v>
      </c>
      <c r="X1673" s="3">
        <f>ROUND(W1673/(1-VLOOKUP("Total porcentaje:",ResumenCotizacion!$F:$H,3,0)),2)</f>
        <v>575729.51</v>
      </c>
      <c r="Y1673" s="3">
        <f t="shared" si="107"/>
        <v>0</v>
      </c>
    </row>
    <row r="1674" spans="1:25" ht="14.25" x14ac:dyDescent="0.2">
      <c r="A1674" s="18" t="str">
        <f t="shared" si="104"/>
        <v>Catalogo principalOPEN VALUE - CSP GOBIERNOCFQ7TTC0LFN5-0004</v>
      </c>
      <c r="B1674" s="18" t="str">
        <f t="shared" si="105"/>
        <v>CFQ7TTC0LFN5-0004OPEN VALUE - CSP GOBIERNO</v>
      </c>
      <c r="C1674" s="18"/>
      <c r="D1674" t="s">
        <v>122</v>
      </c>
      <c r="E1674" t="s">
        <v>2907</v>
      </c>
      <c r="F1674" t="s">
        <v>2769</v>
      </c>
      <c r="G1674" s="18" t="str">
        <f t="shared" si="106"/>
        <v>Catalogo principal</v>
      </c>
      <c r="H1674" s="43" t="s">
        <v>121</v>
      </c>
      <c r="I1674" s="37" t="s">
        <v>67</v>
      </c>
      <c r="J1674" t="s">
        <v>996</v>
      </c>
      <c r="K1674" t="s">
        <v>40</v>
      </c>
      <c r="L1674" s="70" t="s">
        <v>21</v>
      </c>
      <c r="M1674" s="70" t="s">
        <v>3966</v>
      </c>
      <c r="N1674" s="37" t="s">
        <v>67</v>
      </c>
      <c r="O1674" s="37" t="s">
        <v>67</v>
      </c>
      <c r="P1674" s="37" t="s">
        <v>3756</v>
      </c>
      <c r="Q1674" s="75" t="s">
        <v>2907</v>
      </c>
      <c r="R1674" t="s">
        <v>3691</v>
      </c>
      <c r="S1674" s="38">
        <v>20</v>
      </c>
      <c r="T1674">
        <v>1</v>
      </c>
      <c r="U1674">
        <v>0</v>
      </c>
      <c r="V1674" s="43">
        <f>SUMIF(ResumenCotizacion!$C:$C,E1674,ResumenCotizacion!$P:$P)</f>
        <v>0</v>
      </c>
      <c r="W1674" s="68">
        <f>IF(H1674="USD",S1674*SolCotizacion!$J$18,S1674)</f>
        <v>78469.799999999988</v>
      </c>
      <c r="X1674" s="3">
        <f>ROUND(W1674/(1-VLOOKUP("Total porcentaje:",ResumenCotizacion!$F:$H,3,0)),2)</f>
        <v>85293.26</v>
      </c>
      <c r="Y1674" s="3">
        <f t="shared" si="107"/>
        <v>0</v>
      </c>
    </row>
    <row r="1675" spans="1:25" ht="14.25" x14ac:dyDescent="0.2">
      <c r="A1675" s="18" t="str">
        <f t="shared" si="104"/>
        <v>Catalogo principalOPEN VALUE - CSP GOBIERNOCFQ7TTC0LFN5-0002</v>
      </c>
      <c r="B1675" s="18" t="str">
        <f t="shared" si="105"/>
        <v>CFQ7TTC0LFN5-0002OPEN VALUE - CSP GOBIERNO</v>
      </c>
      <c r="C1675" s="18"/>
      <c r="D1675" t="s">
        <v>122</v>
      </c>
      <c r="E1675" t="s">
        <v>2908</v>
      </c>
      <c r="F1675" t="s">
        <v>2769</v>
      </c>
      <c r="G1675" s="18" t="str">
        <f t="shared" si="106"/>
        <v>Catalogo principal</v>
      </c>
      <c r="H1675" s="43" t="s">
        <v>121</v>
      </c>
      <c r="I1675" s="37" t="s">
        <v>67</v>
      </c>
      <c r="J1675" t="s">
        <v>995</v>
      </c>
      <c r="K1675" t="s">
        <v>40</v>
      </c>
      <c r="L1675" s="70" t="s">
        <v>21</v>
      </c>
      <c r="M1675" s="70" t="s">
        <v>3966</v>
      </c>
      <c r="N1675" s="37" t="s">
        <v>67</v>
      </c>
      <c r="O1675" s="37" t="s">
        <v>67</v>
      </c>
      <c r="P1675" s="37" t="s">
        <v>3756</v>
      </c>
      <c r="Q1675" s="75" t="s">
        <v>2908</v>
      </c>
      <c r="R1675" t="s">
        <v>3691</v>
      </c>
      <c r="S1675" s="38">
        <v>65</v>
      </c>
      <c r="T1675">
        <v>1</v>
      </c>
      <c r="U1675">
        <v>0</v>
      </c>
      <c r="V1675" s="43">
        <f>SUMIF(ResumenCotizacion!$C:$C,E1675,ResumenCotizacion!$P:$P)</f>
        <v>0</v>
      </c>
      <c r="W1675" s="68">
        <f>IF(H1675="USD",S1675*SolCotizacion!$J$18,S1675)</f>
        <v>255026.84999999998</v>
      </c>
      <c r="X1675" s="3">
        <f>ROUND(W1675/(1-VLOOKUP("Total porcentaje:",ResumenCotizacion!$F:$H,3,0)),2)</f>
        <v>277203.09999999998</v>
      </c>
      <c r="Y1675" s="3">
        <f t="shared" si="107"/>
        <v>0</v>
      </c>
    </row>
    <row r="1676" spans="1:25" ht="14.25" x14ac:dyDescent="0.2">
      <c r="A1676" s="18" t="str">
        <f t="shared" si="104"/>
        <v>Catalogo principalOPEN VALUE - CSP GOBIERNOCFQ7TTC0LH31-0009</v>
      </c>
      <c r="B1676" s="18" t="str">
        <f t="shared" si="105"/>
        <v>CFQ7TTC0LH31-0009OPEN VALUE - CSP GOBIERNO</v>
      </c>
      <c r="C1676" s="18"/>
      <c r="D1676" t="s">
        <v>122</v>
      </c>
      <c r="E1676" t="s">
        <v>2909</v>
      </c>
      <c r="F1676" t="s">
        <v>2769</v>
      </c>
      <c r="G1676" s="18" t="str">
        <f t="shared" si="106"/>
        <v>Catalogo principal</v>
      </c>
      <c r="H1676" s="43" t="s">
        <v>121</v>
      </c>
      <c r="I1676" s="37" t="s">
        <v>67</v>
      </c>
      <c r="J1676" t="s">
        <v>3118</v>
      </c>
      <c r="K1676" t="s">
        <v>40</v>
      </c>
      <c r="L1676" s="70" t="s">
        <v>21</v>
      </c>
      <c r="M1676" s="70" t="s">
        <v>28</v>
      </c>
      <c r="N1676" s="37" t="s">
        <v>67</v>
      </c>
      <c r="O1676" s="37" t="s">
        <v>67</v>
      </c>
      <c r="P1676" s="37" t="s">
        <v>3756</v>
      </c>
      <c r="Q1676" s="75" t="s">
        <v>2909</v>
      </c>
      <c r="R1676" t="s">
        <v>3691</v>
      </c>
      <c r="S1676" s="38">
        <v>500</v>
      </c>
      <c r="T1676">
        <v>1</v>
      </c>
      <c r="U1676">
        <v>0</v>
      </c>
      <c r="V1676" s="43">
        <f>SUMIF(ResumenCotizacion!$C:$C,E1676,ResumenCotizacion!$P:$P)</f>
        <v>0</v>
      </c>
      <c r="W1676" s="68">
        <f>IF(H1676="USD",S1676*SolCotizacion!$J$18,S1676)</f>
        <v>1961745</v>
      </c>
      <c r="X1676" s="3">
        <f>ROUND(W1676/(1-VLOOKUP("Total porcentaje:",ResumenCotizacion!$F:$H,3,0)),2)</f>
        <v>2132331.52</v>
      </c>
      <c r="Y1676" s="3">
        <f t="shared" si="107"/>
        <v>0</v>
      </c>
    </row>
    <row r="1677" spans="1:25" ht="14.25" x14ac:dyDescent="0.2">
      <c r="A1677" s="18" t="str">
        <f t="shared" si="104"/>
        <v>Catalogo principalOPEN VALUE - CSP GOBIERNOCFQ7TTC0LH31-0008</v>
      </c>
      <c r="B1677" s="18" t="str">
        <f t="shared" si="105"/>
        <v>CFQ7TTC0LH31-0008OPEN VALUE - CSP GOBIERNO</v>
      </c>
      <c r="C1677" s="18"/>
      <c r="D1677" t="s">
        <v>122</v>
      </c>
      <c r="E1677" t="s">
        <v>2910</v>
      </c>
      <c r="F1677" t="s">
        <v>2769</v>
      </c>
      <c r="G1677" s="18" t="str">
        <f t="shared" si="106"/>
        <v>Catalogo principal</v>
      </c>
      <c r="H1677" s="43" t="s">
        <v>121</v>
      </c>
      <c r="I1677" s="37" t="s">
        <v>67</v>
      </c>
      <c r="J1677" t="s">
        <v>1795</v>
      </c>
      <c r="K1677" t="s">
        <v>40</v>
      </c>
      <c r="L1677" s="70" t="s">
        <v>21</v>
      </c>
      <c r="M1677" s="70" t="s">
        <v>28</v>
      </c>
      <c r="N1677" s="37" t="s">
        <v>67</v>
      </c>
      <c r="O1677" s="37" t="s">
        <v>67</v>
      </c>
      <c r="P1677" s="37" t="s">
        <v>3756</v>
      </c>
      <c r="Q1677" s="75" t="s">
        <v>2910</v>
      </c>
      <c r="R1677" t="s">
        <v>3691</v>
      </c>
      <c r="S1677" s="38">
        <v>4000</v>
      </c>
      <c r="T1677">
        <v>1</v>
      </c>
      <c r="U1677">
        <v>0</v>
      </c>
      <c r="V1677" s="43">
        <f>SUMIF(ResumenCotizacion!$C:$C,E1677,ResumenCotizacion!$P:$P)</f>
        <v>0</v>
      </c>
      <c r="W1677" s="68">
        <f>IF(H1677="USD",S1677*SolCotizacion!$J$18,S1677)</f>
        <v>15693960</v>
      </c>
      <c r="X1677" s="3">
        <f>ROUND(W1677/(1-VLOOKUP("Total porcentaje:",ResumenCotizacion!$F:$H,3,0)),2)</f>
        <v>17058652.170000002</v>
      </c>
      <c r="Y1677" s="3">
        <f t="shared" si="107"/>
        <v>0</v>
      </c>
    </row>
    <row r="1678" spans="1:25" ht="14.25" x14ac:dyDescent="0.2">
      <c r="A1678" s="18" t="str">
        <f t="shared" si="104"/>
        <v>Catalogo principalOPEN VALUE - CSP GOBIERNOCFQ7TTC0LH31-0007</v>
      </c>
      <c r="B1678" s="18" t="str">
        <f t="shared" si="105"/>
        <v>CFQ7TTC0LH31-0007OPEN VALUE - CSP GOBIERNO</v>
      </c>
      <c r="C1678" s="18"/>
      <c r="D1678" t="s">
        <v>122</v>
      </c>
      <c r="E1678" t="s">
        <v>2911</v>
      </c>
      <c r="F1678" t="s">
        <v>2769</v>
      </c>
      <c r="G1678" s="18" t="str">
        <f t="shared" si="106"/>
        <v>Catalogo principal</v>
      </c>
      <c r="H1678" s="43" t="s">
        <v>121</v>
      </c>
      <c r="I1678" s="37" t="s">
        <v>67</v>
      </c>
      <c r="J1678" t="s">
        <v>3119</v>
      </c>
      <c r="K1678" t="s">
        <v>40</v>
      </c>
      <c r="L1678" s="70" t="s">
        <v>21</v>
      </c>
      <c r="M1678" s="70" t="s">
        <v>28</v>
      </c>
      <c r="N1678" s="37" t="s">
        <v>67</v>
      </c>
      <c r="O1678" s="37" t="s">
        <v>67</v>
      </c>
      <c r="P1678" s="37" t="s">
        <v>3756</v>
      </c>
      <c r="Q1678" s="75" t="s">
        <v>2911</v>
      </c>
      <c r="R1678" t="s">
        <v>3691</v>
      </c>
      <c r="S1678" s="38">
        <v>100</v>
      </c>
      <c r="T1678">
        <v>1</v>
      </c>
      <c r="U1678">
        <v>0</v>
      </c>
      <c r="V1678" s="43">
        <f>SUMIF(ResumenCotizacion!$C:$C,E1678,ResumenCotizacion!$P:$P)</f>
        <v>0</v>
      </c>
      <c r="W1678" s="68">
        <f>IF(H1678="USD",S1678*SolCotizacion!$J$18,S1678)</f>
        <v>392349</v>
      </c>
      <c r="X1678" s="3">
        <f>ROUND(W1678/(1-VLOOKUP("Total porcentaje:",ResumenCotizacion!$F:$H,3,0)),2)</f>
        <v>426466.3</v>
      </c>
      <c r="Y1678" s="3">
        <f t="shared" si="107"/>
        <v>0</v>
      </c>
    </row>
    <row r="1679" spans="1:25" ht="14.25" x14ac:dyDescent="0.2">
      <c r="A1679" s="18" t="str">
        <f t="shared" si="104"/>
        <v>Catalogo principalOPEN VALUE - CSP GOBIERNOCFQ7TTC0LH31-0005</v>
      </c>
      <c r="B1679" s="18" t="str">
        <f t="shared" si="105"/>
        <v>CFQ7TTC0LH31-0005OPEN VALUE - CSP GOBIERNO</v>
      </c>
      <c r="C1679" s="18"/>
      <c r="D1679" t="s">
        <v>122</v>
      </c>
      <c r="E1679" t="s">
        <v>2912</v>
      </c>
      <c r="F1679" t="s">
        <v>2769</v>
      </c>
      <c r="G1679" s="18" t="str">
        <f t="shared" si="106"/>
        <v>Catalogo principal</v>
      </c>
      <c r="H1679" s="43" t="s">
        <v>121</v>
      </c>
      <c r="I1679" s="37" t="s">
        <v>67</v>
      </c>
      <c r="J1679" t="s">
        <v>1818</v>
      </c>
      <c r="K1679" t="s">
        <v>40</v>
      </c>
      <c r="L1679" s="70" t="s">
        <v>21</v>
      </c>
      <c r="M1679" s="70" t="s">
        <v>28</v>
      </c>
      <c r="N1679" s="37" t="s">
        <v>67</v>
      </c>
      <c r="O1679" s="37" t="s">
        <v>67</v>
      </c>
      <c r="P1679" s="37" t="s">
        <v>3756</v>
      </c>
      <c r="Q1679" s="75" t="s">
        <v>2912</v>
      </c>
      <c r="R1679" t="s">
        <v>3691</v>
      </c>
      <c r="S1679" s="38">
        <v>12000</v>
      </c>
      <c r="T1679">
        <v>1</v>
      </c>
      <c r="U1679">
        <v>0</v>
      </c>
      <c r="V1679" s="43">
        <f>SUMIF(ResumenCotizacion!$C:$C,E1679,ResumenCotizacion!$P:$P)</f>
        <v>0</v>
      </c>
      <c r="W1679" s="68">
        <f>IF(H1679="USD",S1679*SolCotizacion!$J$18,S1679)</f>
        <v>47081880</v>
      </c>
      <c r="X1679" s="3">
        <f>ROUND(W1679/(1-VLOOKUP("Total porcentaje:",ResumenCotizacion!$F:$H,3,0)),2)</f>
        <v>51175956.520000003</v>
      </c>
      <c r="Y1679" s="3">
        <f t="shared" si="107"/>
        <v>0</v>
      </c>
    </row>
    <row r="1680" spans="1:25" ht="14.25" x14ac:dyDescent="0.2">
      <c r="A1680" s="18" t="str">
        <f t="shared" si="104"/>
        <v>Catalogo principalOPEN VALUE - CSP GOBIERNOCFQ7TTC0LH31-0002</v>
      </c>
      <c r="B1680" s="18" t="str">
        <f t="shared" si="105"/>
        <v>CFQ7TTC0LH31-0002OPEN VALUE - CSP GOBIERNO</v>
      </c>
      <c r="C1680" s="18"/>
      <c r="D1680" t="s">
        <v>122</v>
      </c>
      <c r="E1680" t="s">
        <v>2913</v>
      </c>
      <c r="F1680" t="s">
        <v>2769</v>
      </c>
      <c r="G1680" s="18" t="str">
        <f t="shared" si="106"/>
        <v>Catalogo principal</v>
      </c>
      <c r="H1680" s="43" t="s">
        <v>121</v>
      </c>
      <c r="I1680" s="37" t="s">
        <v>67</v>
      </c>
      <c r="J1680" t="s">
        <v>998</v>
      </c>
      <c r="K1680" t="s">
        <v>40</v>
      </c>
      <c r="L1680" s="70" t="s">
        <v>21</v>
      </c>
      <c r="M1680" s="70" t="s">
        <v>3966</v>
      </c>
      <c r="N1680" s="37" t="s">
        <v>67</v>
      </c>
      <c r="O1680" s="37" t="s">
        <v>67</v>
      </c>
      <c r="P1680" s="37" t="s">
        <v>3756</v>
      </c>
      <c r="Q1680" s="75" t="s">
        <v>2913</v>
      </c>
      <c r="R1680" t="s">
        <v>3691</v>
      </c>
      <c r="S1680" s="38">
        <v>30</v>
      </c>
      <c r="T1680">
        <v>1</v>
      </c>
      <c r="U1680">
        <v>0</v>
      </c>
      <c r="V1680" s="43">
        <f>SUMIF(ResumenCotizacion!$C:$C,E1680,ResumenCotizacion!$P:$P)</f>
        <v>0</v>
      </c>
      <c r="W1680" s="68">
        <f>IF(H1680="USD",S1680*SolCotizacion!$J$18,S1680)</f>
        <v>117704.7</v>
      </c>
      <c r="X1680" s="3">
        <f>ROUND(W1680/(1-VLOOKUP("Total porcentaje:",ResumenCotizacion!$F:$H,3,0)),2)</f>
        <v>127939.89</v>
      </c>
      <c r="Y1680" s="3">
        <f t="shared" si="107"/>
        <v>0</v>
      </c>
    </row>
    <row r="1681" spans="1:25" ht="14.25" x14ac:dyDescent="0.2">
      <c r="A1681" s="18" t="str">
        <f t="shared" si="104"/>
        <v>Catalogo principalOPEN VALUE - CSP GOBIERNOCFQ7TTC0LH31-001C</v>
      </c>
      <c r="B1681" s="18" t="str">
        <f t="shared" si="105"/>
        <v>CFQ7TTC0LH31-001COPEN VALUE - CSP GOBIERNO</v>
      </c>
      <c r="C1681" s="18"/>
      <c r="D1681" t="s">
        <v>122</v>
      </c>
      <c r="E1681" t="s">
        <v>2914</v>
      </c>
      <c r="F1681" t="s">
        <v>2769</v>
      </c>
      <c r="G1681" s="18" t="str">
        <f t="shared" si="106"/>
        <v>Catalogo principal</v>
      </c>
      <c r="H1681" s="43" t="s">
        <v>121</v>
      </c>
      <c r="I1681" s="37" t="s">
        <v>67</v>
      </c>
      <c r="J1681" t="s">
        <v>2082</v>
      </c>
      <c r="K1681" t="s">
        <v>40</v>
      </c>
      <c r="L1681" s="70" t="s">
        <v>21</v>
      </c>
      <c r="M1681" s="70" t="s">
        <v>28</v>
      </c>
      <c r="N1681" s="37" t="s">
        <v>67</v>
      </c>
      <c r="O1681" s="37" t="s">
        <v>67</v>
      </c>
      <c r="P1681" s="37" t="s">
        <v>3756</v>
      </c>
      <c r="Q1681" s="75" t="s">
        <v>2914</v>
      </c>
      <c r="R1681" t="s">
        <v>3691</v>
      </c>
      <c r="S1681" s="38">
        <v>2000</v>
      </c>
      <c r="T1681">
        <v>1</v>
      </c>
      <c r="U1681">
        <v>0</v>
      </c>
      <c r="V1681" s="43">
        <f>SUMIF(ResumenCotizacion!$C:$C,E1681,ResumenCotizacion!$P:$P)</f>
        <v>0</v>
      </c>
      <c r="W1681" s="68">
        <f>IF(H1681="USD",S1681*SolCotizacion!$J$18,S1681)</f>
        <v>7846980</v>
      </c>
      <c r="X1681" s="3">
        <f>ROUND(W1681/(1-VLOOKUP("Total porcentaje:",ResumenCotizacion!$F:$H,3,0)),2)</f>
        <v>8529326.0899999999</v>
      </c>
      <c r="Y1681" s="3">
        <f t="shared" si="107"/>
        <v>0</v>
      </c>
    </row>
    <row r="1682" spans="1:25" ht="14.25" x14ac:dyDescent="0.2">
      <c r="A1682" s="18" t="str">
        <f t="shared" si="104"/>
        <v>Catalogo principalOPEN VALUE - CSP GOBIERNOCFQ7TTC0LH31-001B</v>
      </c>
      <c r="B1682" s="18" t="str">
        <f t="shared" si="105"/>
        <v>CFQ7TTC0LH31-001BOPEN VALUE - CSP GOBIERNO</v>
      </c>
      <c r="C1682" s="18"/>
      <c r="D1682" t="s">
        <v>122</v>
      </c>
      <c r="E1682" t="s">
        <v>2915</v>
      </c>
      <c r="F1682" t="s">
        <v>2769</v>
      </c>
      <c r="G1682" s="18" t="str">
        <f t="shared" si="106"/>
        <v>Catalogo principal</v>
      </c>
      <c r="H1682" s="43" t="s">
        <v>121</v>
      </c>
      <c r="I1682" s="37" t="s">
        <v>67</v>
      </c>
      <c r="J1682" t="s">
        <v>3120</v>
      </c>
      <c r="K1682" t="s">
        <v>40</v>
      </c>
      <c r="L1682" s="70" t="s">
        <v>21</v>
      </c>
      <c r="M1682" s="70" t="s">
        <v>28</v>
      </c>
      <c r="N1682" s="37" t="s">
        <v>67</v>
      </c>
      <c r="O1682" s="37" t="s">
        <v>67</v>
      </c>
      <c r="P1682" s="37" t="s">
        <v>3756</v>
      </c>
      <c r="Q1682" s="75" t="s">
        <v>2915</v>
      </c>
      <c r="R1682" t="s">
        <v>3691</v>
      </c>
      <c r="S1682" s="38">
        <v>50</v>
      </c>
      <c r="T1682">
        <v>1</v>
      </c>
      <c r="U1682">
        <v>0</v>
      </c>
      <c r="V1682" s="43">
        <f>SUMIF(ResumenCotizacion!$C:$C,E1682,ResumenCotizacion!$P:$P)</f>
        <v>0</v>
      </c>
      <c r="W1682" s="68">
        <f>IF(H1682="USD",S1682*SolCotizacion!$J$18,S1682)</f>
        <v>196174.5</v>
      </c>
      <c r="X1682" s="3">
        <f>ROUND(W1682/(1-VLOOKUP("Total porcentaje:",ResumenCotizacion!$F:$H,3,0)),2)</f>
        <v>213233.15</v>
      </c>
      <c r="Y1682" s="3">
        <f t="shared" si="107"/>
        <v>0</v>
      </c>
    </row>
    <row r="1683" spans="1:25" ht="14.25" x14ac:dyDescent="0.2">
      <c r="A1683" s="18" t="str">
        <f t="shared" si="104"/>
        <v>Catalogo principalOPEN VALUE - CSP GOBIERNOCFQ7TTC0LH31-0019</v>
      </c>
      <c r="B1683" s="18" t="str">
        <f t="shared" si="105"/>
        <v>CFQ7TTC0LH31-0019OPEN VALUE - CSP GOBIERNO</v>
      </c>
      <c r="C1683" s="18"/>
      <c r="D1683" t="s">
        <v>122</v>
      </c>
      <c r="E1683" t="s">
        <v>2916</v>
      </c>
      <c r="F1683" t="s">
        <v>2769</v>
      </c>
      <c r="G1683" s="18" t="str">
        <f t="shared" si="106"/>
        <v>Catalogo principal</v>
      </c>
      <c r="H1683" s="43" t="s">
        <v>121</v>
      </c>
      <c r="I1683" s="37" t="s">
        <v>67</v>
      </c>
      <c r="J1683" t="s">
        <v>2086</v>
      </c>
      <c r="K1683" t="s">
        <v>40</v>
      </c>
      <c r="L1683" s="70" t="s">
        <v>21</v>
      </c>
      <c r="M1683" s="70" t="s">
        <v>28</v>
      </c>
      <c r="N1683" s="37" t="s">
        <v>67</v>
      </c>
      <c r="O1683" s="37" t="s">
        <v>67</v>
      </c>
      <c r="P1683" s="37" t="s">
        <v>3756</v>
      </c>
      <c r="Q1683" s="75" t="s">
        <v>2916</v>
      </c>
      <c r="R1683" t="s">
        <v>3691</v>
      </c>
      <c r="S1683" s="38">
        <v>6000</v>
      </c>
      <c r="T1683">
        <v>1</v>
      </c>
      <c r="U1683">
        <v>0</v>
      </c>
      <c r="V1683" s="43">
        <f>SUMIF(ResumenCotizacion!$C:$C,E1683,ResumenCotizacion!$P:$P)</f>
        <v>0</v>
      </c>
      <c r="W1683" s="68">
        <f>IF(H1683="USD",S1683*SolCotizacion!$J$18,S1683)</f>
        <v>23540940</v>
      </c>
      <c r="X1683" s="3">
        <f>ROUND(W1683/(1-VLOOKUP("Total porcentaje:",ResumenCotizacion!$F:$H,3,0)),2)</f>
        <v>25587978.260000002</v>
      </c>
      <c r="Y1683" s="3">
        <f t="shared" si="107"/>
        <v>0</v>
      </c>
    </row>
    <row r="1684" spans="1:25" ht="14.25" x14ac:dyDescent="0.2">
      <c r="A1684" s="18" t="str">
        <f t="shared" si="104"/>
        <v>Catalogo principalOPEN VALUE - CSP GOBIERNOCFQ7TTC0LH31-0018</v>
      </c>
      <c r="B1684" s="18" t="str">
        <f t="shared" si="105"/>
        <v>CFQ7TTC0LH31-0018OPEN VALUE - CSP GOBIERNO</v>
      </c>
      <c r="C1684" s="18"/>
      <c r="D1684" t="s">
        <v>122</v>
      </c>
      <c r="E1684" t="s">
        <v>2917</v>
      </c>
      <c r="F1684" t="s">
        <v>2769</v>
      </c>
      <c r="G1684" s="18" t="str">
        <f t="shared" si="106"/>
        <v>Catalogo principal</v>
      </c>
      <c r="H1684" s="43" t="s">
        <v>121</v>
      </c>
      <c r="I1684" s="37" t="s">
        <v>67</v>
      </c>
      <c r="J1684" t="s">
        <v>3121</v>
      </c>
      <c r="K1684" t="s">
        <v>40</v>
      </c>
      <c r="L1684" s="70" t="s">
        <v>21</v>
      </c>
      <c r="M1684" s="70" t="s">
        <v>28</v>
      </c>
      <c r="N1684" s="37" t="s">
        <v>67</v>
      </c>
      <c r="O1684" s="37" t="s">
        <v>67</v>
      </c>
      <c r="P1684" s="37" t="s">
        <v>3756</v>
      </c>
      <c r="Q1684" s="75" t="s">
        <v>2917</v>
      </c>
      <c r="R1684" t="s">
        <v>3691</v>
      </c>
      <c r="S1684" s="38">
        <v>250</v>
      </c>
      <c r="T1684">
        <v>1</v>
      </c>
      <c r="U1684">
        <v>0</v>
      </c>
      <c r="V1684" s="43">
        <f>SUMIF(ResumenCotizacion!$C:$C,E1684,ResumenCotizacion!$P:$P)</f>
        <v>0</v>
      </c>
      <c r="W1684" s="68">
        <f>IF(H1684="USD",S1684*SolCotizacion!$J$18,S1684)</f>
        <v>980872.5</v>
      </c>
      <c r="X1684" s="3">
        <f>ROUND(W1684/(1-VLOOKUP("Total porcentaje:",ResumenCotizacion!$F:$H,3,0)),2)</f>
        <v>1066165.76</v>
      </c>
      <c r="Y1684" s="3">
        <f t="shared" si="107"/>
        <v>0</v>
      </c>
    </row>
    <row r="1685" spans="1:25" ht="14.25" x14ac:dyDescent="0.2">
      <c r="A1685" s="18" t="str">
        <f t="shared" si="104"/>
        <v>Catalogo principalOPEN VALUE - CSP GOBIERNOCFQ7TTC0LH31-0001</v>
      </c>
      <c r="B1685" s="18" t="str">
        <f t="shared" si="105"/>
        <v>CFQ7TTC0LH31-0001OPEN VALUE - CSP GOBIERNO</v>
      </c>
      <c r="C1685" s="18"/>
      <c r="D1685" t="s">
        <v>122</v>
      </c>
      <c r="E1685" t="s">
        <v>2918</v>
      </c>
      <c r="F1685" t="s">
        <v>2769</v>
      </c>
      <c r="G1685" s="18" t="str">
        <f t="shared" si="106"/>
        <v>Catalogo principal</v>
      </c>
      <c r="H1685" s="43" t="s">
        <v>121</v>
      </c>
      <c r="I1685" s="37" t="s">
        <v>67</v>
      </c>
      <c r="J1685" t="s">
        <v>997</v>
      </c>
      <c r="K1685" t="s">
        <v>40</v>
      </c>
      <c r="L1685" s="70" t="s">
        <v>21</v>
      </c>
      <c r="M1685" s="70" t="s">
        <v>3966</v>
      </c>
      <c r="N1685" s="37" t="s">
        <v>67</v>
      </c>
      <c r="O1685" s="37" t="s">
        <v>67</v>
      </c>
      <c r="P1685" s="37" t="s">
        <v>3756</v>
      </c>
      <c r="Q1685" s="75" t="s">
        <v>2918</v>
      </c>
      <c r="R1685" t="s">
        <v>3691</v>
      </c>
      <c r="S1685" s="38">
        <v>180</v>
      </c>
      <c r="T1685">
        <v>1</v>
      </c>
      <c r="U1685">
        <v>0</v>
      </c>
      <c r="V1685" s="43">
        <f>SUMIF(ResumenCotizacion!$C:$C,E1685,ResumenCotizacion!$P:$P)</f>
        <v>0</v>
      </c>
      <c r="W1685" s="68">
        <f>IF(H1685="USD",S1685*SolCotizacion!$J$18,S1685)</f>
        <v>706228.2</v>
      </c>
      <c r="X1685" s="3">
        <f>ROUND(W1685/(1-VLOOKUP("Total porcentaje:",ResumenCotizacion!$F:$H,3,0)),2)</f>
        <v>767639.35</v>
      </c>
      <c r="Y1685" s="3">
        <f t="shared" si="107"/>
        <v>0</v>
      </c>
    </row>
    <row r="1686" spans="1:25" ht="14.25" x14ac:dyDescent="0.2">
      <c r="A1686" s="18" t="str">
        <f t="shared" si="104"/>
        <v>Catalogo principalOPEN VALUE - CSP GOBIERNOCFQ7TTC0LFNJ-0001</v>
      </c>
      <c r="B1686" s="18" t="str">
        <f t="shared" si="105"/>
        <v>CFQ7TTC0LFNJ-0001OPEN VALUE - CSP GOBIERNO</v>
      </c>
      <c r="C1686" s="18"/>
      <c r="D1686" t="s">
        <v>122</v>
      </c>
      <c r="E1686" t="s">
        <v>2919</v>
      </c>
      <c r="F1686" t="s">
        <v>2769</v>
      </c>
      <c r="G1686" s="18" t="str">
        <f t="shared" si="106"/>
        <v>Catalogo principal</v>
      </c>
      <c r="H1686" s="43" t="s">
        <v>121</v>
      </c>
      <c r="I1686" s="37" t="s">
        <v>67</v>
      </c>
      <c r="J1686" t="s">
        <v>999</v>
      </c>
      <c r="K1686" t="s">
        <v>40</v>
      </c>
      <c r="L1686" s="70" t="s">
        <v>21</v>
      </c>
      <c r="M1686" s="70" t="s">
        <v>3966</v>
      </c>
      <c r="N1686" s="37" t="s">
        <v>67</v>
      </c>
      <c r="O1686" s="37" t="s">
        <v>67</v>
      </c>
      <c r="P1686" s="37" t="s">
        <v>3756</v>
      </c>
      <c r="Q1686" s="75" t="s">
        <v>2919</v>
      </c>
      <c r="R1686" t="s">
        <v>3691</v>
      </c>
      <c r="S1686" s="38">
        <v>8</v>
      </c>
      <c r="T1686">
        <v>1</v>
      </c>
      <c r="U1686">
        <v>0</v>
      </c>
      <c r="V1686" s="43">
        <f>SUMIF(ResumenCotizacion!$C:$C,E1686,ResumenCotizacion!$P:$P)</f>
        <v>0</v>
      </c>
      <c r="W1686" s="68">
        <f>IF(H1686="USD",S1686*SolCotizacion!$J$18,S1686)</f>
        <v>31387.919999999998</v>
      </c>
      <c r="X1686" s="3">
        <f>ROUND(W1686/(1-VLOOKUP("Total porcentaje:",ResumenCotizacion!$F:$H,3,0)),2)</f>
        <v>34117.300000000003</v>
      </c>
      <c r="Y1686" s="3">
        <f t="shared" si="107"/>
        <v>0</v>
      </c>
    </row>
    <row r="1687" spans="1:25" ht="14.25" x14ac:dyDescent="0.2">
      <c r="A1687" s="18" t="str">
        <f t="shared" si="104"/>
        <v>Catalogo principalOPEN VALUE - CSP GOBIERNOCFQ7TTC0HD42-000C</v>
      </c>
      <c r="B1687" s="18" t="str">
        <f t="shared" si="105"/>
        <v>CFQ7TTC0HD42-000COPEN VALUE - CSP GOBIERNO</v>
      </c>
      <c r="C1687" s="18"/>
      <c r="D1687" t="s">
        <v>122</v>
      </c>
      <c r="E1687" t="s">
        <v>2920</v>
      </c>
      <c r="F1687" t="s">
        <v>2769</v>
      </c>
      <c r="G1687" s="18" t="str">
        <f t="shared" si="106"/>
        <v>Catalogo principal</v>
      </c>
      <c r="H1687" s="43" t="s">
        <v>121</v>
      </c>
      <c r="I1687" s="37" t="s">
        <v>67</v>
      </c>
      <c r="J1687" t="s">
        <v>3122</v>
      </c>
      <c r="K1687" t="s">
        <v>40</v>
      </c>
      <c r="L1687" s="70" t="s">
        <v>21</v>
      </c>
      <c r="M1687" s="70" t="s">
        <v>3966</v>
      </c>
      <c r="N1687" s="37" t="s">
        <v>67</v>
      </c>
      <c r="O1687" s="37" t="s">
        <v>67</v>
      </c>
      <c r="P1687" s="37" t="s">
        <v>3756</v>
      </c>
      <c r="Q1687" s="75" t="s">
        <v>2920</v>
      </c>
      <c r="R1687" t="s">
        <v>3691</v>
      </c>
      <c r="S1687" s="38">
        <v>750</v>
      </c>
      <c r="T1687">
        <v>1</v>
      </c>
      <c r="U1687">
        <v>0</v>
      </c>
      <c r="V1687" s="43">
        <f>SUMIF(ResumenCotizacion!$C:$C,E1687,ResumenCotizacion!$P:$P)</f>
        <v>0</v>
      </c>
      <c r="W1687" s="68">
        <f>IF(H1687="USD",S1687*SolCotizacion!$J$18,S1687)</f>
        <v>2942617.5</v>
      </c>
      <c r="X1687" s="3">
        <f>ROUND(W1687/(1-VLOOKUP("Total porcentaje:",ResumenCotizacion!$F:$H,3,0)),2)</f>
        <v>3198497.28</v>
      </c>
      <c r="Y1687" s="3">
        <f t="shared" si="107"/>
        <v>0</v>
      </c>
    </row>
    <row r="1688" spans="1:25" ht="14.25" x14ac:dyDescent="0.2">
      <c r="A1688" s="18" t="str">
        <f t="shared" si="104"/>
        <v>Catalogo principalOPEN VALUE - CSP GOBIERNOCFQ7TTC0HD42-000B</v>
      </c>
      <c r="B1688" s="18" t="str">
        <f t="shared" si="105"/>
        <v>CFQ7TTC0HD42-000BOPEN VALUE - CSP GOBIERNO</v>
      </c>
      <c r="C1688" s="18"/>
      <c r="D1688" t="s">
        <v>122</v>
      </c>
      <c r="E1688" t="s">
        <v>2921</v>
      </c>
      <c r="F1688" t="s">
        <v>2769</v>
      </c>
      <c r="G1688" s="18" t="str">
        <f t="shared" si="106"/>
        <v>Catalogo principal</v>
      </c>
      <c r="H1688" s="43" t="s">
        <v>121</v>
      </c>
      <c r="I1688" s="37" t="s">
        <v>67</v>
      </c>
      <c r="J1688" t="s">
        <v>3123</v>
      </c>
      <c r="K1688" t="s">
        <v>40</v>
      </c>
      <c r="L1688" s="70" t="s">
        <v>21</v>
      </c>
      <c r="M1688" s="70" t="s">
        <v>3966</v>
      </c>
      <c r="N1688" s="37" t="s">
        <v>67</v>
      </c>
      <c r="O1688" s="37" t="s">
        <v>67</v>
      </c>
      <c r="P1688" s="37" t="s">
        <v>3756</v>
      </c>
      <c r="Q1688" s="75" t="s">
        <v>2921</v>
      </c>
      <c r="R1688" t="s">
        <v>3691</v>
      </c>
      <c r="S1688" s="38">
        <v>6000</v>
      </c>
      <c r="T1688">
        <v>1</v>
      </c>
      <c r="U1688">
        <v>0</v>
      </c>
      <c r="V1688" s="43">
        <f>SUMIF(ResumenCotizacion!$C:$C,E1688,ResumenCotizacion!$P:$P)</f>
        <v>0</v>
      </c>
      <c r="W1688" s="68">
        <f>IF(H1688="USD",S1688*SolCotizacion!$J$18,S1688)</f>
        <v>23540940</v>
      </c>
      <c r="X1688" s="3">
        <f>ROUND(W1688/(1-VLOOKUP("Total porcentaje:",ResumenCotizacion!$F:$H,3,0)),2)</f>
        <v>25587978.260000002</v>
      </c>
      <c r="Y1688" s="3">
        <f t="shared" si="107"/>
        <v>0</v>
      </c>
    </row>
    <row r="1689" spans="1:25" ht="14.25" x14ac:dyDescent="0.2">
      <c r="A1689" s="18" t="str">
        <f t="shared" si="104"/>
        <v>Catalogo principalOPEN VALUE - CSP GOBIERNOCFQ7TTC0HD42-0009</v>
      </c>
      <c r="B1689" s="18" t="str">
        <f t="shared" si="105"/>
        <v>CFQ7TTC0HD42-0009OPEN VALUE - CSP GOBIERNO</v>
      </c>
      <c r="C1689" s="18"/>
      <c r="D1689" t="s">
        <v>122</v>
      </c>
      <c r="E1689" t="s">
        <v>2922</v>
      </c>
      <c r="F1689" t="s">
        <v>2769</v>
      </c>
      <c r="G1689" s="18" t="str">
        <f t="shared" si="106"/>
        <v>Catalogo principal</v>
      </c>
      <c r="H1689" s="43" t="s">
        <v>121</v>
      </c>
      <c r="I1689" s="37" t="s">
        <v>67</v>
      </c>
      <c r="J1689" t="s">
        <v>3124</v>
      </c>
      <c r="K1689" t="s">
        <v>40</v>
      </c>
      <c r="L1689" s="70" t="s">
        <v>21</v>
      </c>
      <c r="M1689" s="70" t="s">
        <v>3966</v>
      </c>
      <c r="N1689" s="37" t="s">
        <v>67</v>
      </c>
      <c r="O1689" s="37" t="s">
        <v>67</v>
      </c>
      <c r="P1689" s="37" t="s">
        <v>3756</v>
      </c>
      <c r="Q1689" s="75" t="s">
        <v>2922</v>
      </c>
      <c r="R1689" t="s">
        <v>3691</v>
      </c>
      <c r="S1689" s="38">
        <v>17000</v>
      </c>
      <c r="T1689">
        <v>1</v>
      </c>
      <c r="U1689">
        <v>0</v>
      </c>
      <c r="V1689" s="43">
        <f>SUMIF(ResumenCotizacion!$C:$C,E1689,ResumenCotizacion!$P:$P)</f>
        <v>0</v>
      </c>
      <c r="W1689" s="68">
        <f>IF(H1689="USD",S1689*SolCotizacion!$J$18,S1689)</f>
        <v>66699330</v>
      </c>
      <c r="X1689" s="3">
        <f>ROUND(W1689/(1-VLOOKUP("Total porcentaje:",ResumenCotizacion!$F:$H,3,0)),2)</f>
        <v>72499271.739999995</v>
      </c>
      <c r="Y1689" s="3">
        <f t="shared" si="107"/>
        <v>0</v>
      </c>
    </row>
    <row r="1690" spans="1:25" ht="14.25" x14ac:dyDescent="0.2">
      <c r="A1690" s="18" t="str">
        <f t="shared" si="104"/>
        <v>Catalogo principalOPEN VALUE - CSP GOBIERNOCFQ7TTC0HD42-0008</v>
      </c>
      <c r="B1690" s="18" t="str">
        <f t="shared" si="105"/>
        <v>CFQ7TTC0HD42-0008OPEN VALUE - CSP GOBIERNO</v>
      </c>
      <c r="C1690" s="18"/>
      <c r="D1690" t="s">
        <v>122</v>
      </c>
      <c r="E1690" t="s">
        <v>2923</v>
      </c>
      <c r="F1690" t="s">
        <v>2769</v>
      </c>
      <c r="G1690" s="18" t="str">
        <f t="shared" si="106"/>
        <v>Catalogo principal</v>
      </c>
      <c r="H1690" s="43" t="s">
        <v>121</v>
      </c>
      <c r="I1690" s="37" t="s">
        <v>67</v>
      </c>
      <c r="J1690" t="s">
        <v>3125</v>
      </c>
      <c r="K1690" t="s">
        <v>40</v>
      </c>
      <c r="L1690" s="70" t="s">
        <v>21</v>
      </c>
      <c r="M1690" s="70" t="s">
        <v>3966</v>
      </c>
      <c r="N1690" s="37" t="s">
        <v>67</v>
      </c>
      <c r="O1690" s="37" t="s">
        <v>67</v>
      </c>
      <c r="P1690" s="37" t="s">
        <v>3756</v>
      </c>
      <c r="Q1690" s="75" t="s">
        <v>2923</v>
      </c>
      <c r="R1690" t="s">
        <v>3691</v>
      </c>
      <c r="S1690" s="38">
        <v>37000</v>
      </c>
      <c r="T1690">
        <v>1</v>
      </c>
      <c r="U1690">
        <v>0</v>
      </c>
      <c r="V1690" s="43">
        <f>SUMIF(ResumenCotizacion!$C:$C,E1690,ResumenCotizacion!$P:$P)</f>
        <v>0</v>
      </c>
      <c r="W1690" s="68">
        <f>IF(H1690="USD",S1690*SolCotizacion!$J$18,S1690)</f>
        <v>145169130</v>
      </c>
      <c r="X1690" s="3">
        <f>ROUND(W1690/(1-VLOOKUP("Total porcentaje:",ResumenCotizacion!$F:$H,3,0)),2)</f>
        <v>157792532.61000001</v>
      </c>
      <c r="Y1690" s="3">
        <f t="shared" si="107"/>
        <v>0</v>
      </c>
    </row>
    <row r="1691" spans="1:25" ht="14.25" x14ac:dyDescent="0.2">
      <c r="A1691" s="18" t="str">
        <f t="shared" si="104"/>
        <v>Catalogo principalOPEN VALUE - CSP GOBIERNOCFQ7TTC0HD42-0001</v>
      </c>
      <c r="B1691" s="18" t="str">
        <f t="shared" si="105"/>
        <v>CFQ7TTC0HD42-0001OPEN VALUE - CSP GOBIERNO</v>
      </c>
      <c r="C1691" s="18"/>
      <c r="D1691" t="s">
        <v>122</v>
      </c>
      <c r="E1691" t="s">
        <v>2924</v>
      </c>
      <c r="F1691" t="s">
        <v>2769</v>
      </c>
      <c r="G1691" s="18" t="str">
        <f t="shared" si="106"/>
        <v>Catalogo principal</v>
      </c>
      <c r="H1691" s="43" t="s">
        <v>121</v>
      </c>
      <c r="I1691" s="37" t="s">
        <v>67</v>
      </c>
      <c r="J1691" t="s">
        <v>3126</v>
      </c>
      <c r="K1691" t="s">
        <v>40</v>
      </c>
      <c r="L1691" s="70" t="s">
        <v>21</v>
      </c>
      <c r="M1691" s="70" t="s">
        <v>3966</v>
      </c>
      <c r="N1691" s="37" t="s">
        <v>67</v>
      </c>
      <c r="O1691" s="37" t="s">
        <v>67</v>
      </c>
      <c r="P1691" s="37" t="s">
        <v>3756</v>
      </c>
      <c r="Q1691" s="75" t="s">
        <v>2924</v>
      </c>
      <c r="R1691" t="s">
        <v>3691</v>
      </c>
      <c r="S1691" s="38">
        <v>3000</v>
      </c>
      <c r="T1691">
        <v>1</v>
      </c>
      <c r="U1691">
        <v>0</v>
      </c>
      <c r="V1691" s="43">
        <f>SUMIF(ResumenCotizacion!$C:$C,E1691,ResumenCotizacion!$P:$P)</f>
        <v>0</v>
      </c>
      <c r="W1691" s="68">
        <f>IF(H1691="USD",S1691*SolCotizacion!$J$18,S1691)</f>
        <v>11770470</v>
      </c>
      <c r="X1691" s="3">
        <f>ROUND(W1691/(1-VLOOKUP("Total porcentaje:",ResumenCotizacion!$F:$H,3,0)),2)</f>
        <v>12793989.130000001</v>
      </c>
      <c r="Y1691" s="3">
        <f t="shared" si="107"/>
        <v>0</v>
      </c>
    </row>
    <row r="1692" spans="1:25" ht="14.25" x14ac:dyDescent="0.2">
      <c r="A1692" s="18" t="str">
        <f t="shared" si="104"/>
        <v>Catalogo principalOPEN VALUE - CSP GOBIERNOCFQ7TTC0LHT4-0001</v>
      </c>
      <c r="B1692" s="18" t="str">
        <f t="shared" si="105"/>
        <v>CFQ7TTC0LHT4-0001OPEN VALUE - CSP GOBIERNO</v>
      </c>
      <c r="C1692" s="18"/>
      <c r="D1692" t="s">
        <v>122</v>
      </c>
      <c r="E1692" t="s">
        <v>2925</v>
      </c>
      <c r="F1692" t="s">
        <v>2769</v>
      </c>
      <c r="G1692" s="18" t="str">
        <f t="shared" si="106"/>
        <v>Catalogo principal</v>
      </c>
      <c r="H1692" s="43" t="s">
        <v>121</v>
      </c>
      <c r="I1692" s="37" t="s">
        <v>67</v>
      </c>
      <c r="J1692" t="s">
        <v>1000</v>
      </c>
      <c r="K1692" t="s">
        <v>40</v>
      </c>
      <c r="L1692" s="70" t="s">
        <v>21</v>
      </c>
      <c r="M1692" s="70" t="s">
        <v>3966</v>
      </c>
      <c r="N1692" s="37" t="s">
        <v>67</v>
      </c>
      <c r="O1692" s="37" t="s">
        <v>67</v>
      </c>
      <c r="P1692" s="37" t="s">
        <v>3756</v>
      </c>
      <c r="Q1692" s="75" t="s">
        <v>2925</v>
      </c>
      <c r="R1692" t="s">
        <v>3691</v>
      </c>
      <c r="S1692" s="38">
        <v>10.6</v>
      </c>
      <c r="T1692">
        <v>1</v>
      </c>
      <c r="U1692">
        <v>0</v>
      </c>
      <c r="V1692" s="43">
        <f>SUMIF(ResumenCotizacion!$C:$C,E1692,ResumenCotizacion!$P:$P)</f>
        <v>0</v>
      </c>
      <c r="W1692" s="68">
        <f>IF(H1692="USD",S1692*SolCotizacion!$J$18,S1692)</f>
        <v>41588.993999999999</v>
      </c>
      <c r="X1692" s="3">
        <f>ROUND(W1692/(1-VLOOKUP("Total porcentaje:",ResumenCotizacion!$F:$H,3,0)),2)</f>
        <v>45205.43</v>
      </c>
      <c r="Y1692" s="3">
        <f t="shared" si="107"/>
        <v>0</v>
      </c>
    </row>
    <row r="1693" spans="1:25" ht="14.25" x14ac:dyDescent="0.2">
      <c r="A1693" s="18" t="str">
        <f t="shared" si="104"/>
        <v>Catalogo principalOPEN VALUE - CSP GOBIERNOCFQ7TTC0LFJ1-0001</v>
      </c>
      <c r="B1693" s="18" t="str">
        <f t="shared" si="105"/>
        <v>CFQ7TTC0LFJ1-0001OPEN VALUE - CSP GOBIERNO</v>
      </c>
      <c r="C1693" s="18"/>
      <c r="D1693" t="s">
        <v>122</v>
      </c>
      <c r="E1693" t="s">
        <v>2926</v>
      </c>
      <c r="F1693" t="s">
        <v>2769</v>
      </c>
      <c r="G1693" s="18" t="str">
        <f t="shared" si="106"/>
        <v>Catalogo principal</v>
      </c>
      <c r="H1693" s="43" t="s">
        <v>121</v>
      </c>
      <c r="I1693" s="37" t="s">
        <v>67</v>
      </c>
      <c r="J1693" t="s">
        <v>1001</v>
      </c>
      <c r="K1693" t="s">
        <v>40</v>
      </c>
      <c r="L1693" s="70" t="s">
        <v>21</v>
      </c>
      <c r="M1693" s="70" t="s">
        <v>3966</v>
      </c>
      <c r="N1693" s="37" t="s">
        <v>67</v>
      </c>
      <c r="O1693" s="37" t="s">
        <v>67</v>
      </c>
      <c r="P1693" s="37" t="s">
        <v>3756</v>
      </c>
      <c r="Q1693" s="75" t="s">
        <v>2926</v>
      </c>
      <c r="R1693" t="s">
        <v>3691</v>
      </c>
      <c r="S1693" s="38">
        <v>16.399999999999999</v>
      </c>
      <c r="T1693">
        <v>1</v>
      </c>
      <c r="U1693">
        <v>0</v>
      </c>
      <c r="V1693" s="43">
        <f>SUMIF(ResumenCotizacion!$C:$C,E1693,ResumenCotizacion!$P:$P)</f>
        <v>0</v>
      </c>
      <c r="W1693" s="68">
        <f>IF(H1693="USD",S1693*SolCotizacion!$J$18,S1693)</f>
        <v>64345.23599999999</v>
      </c>
      <c r="X1693" s="3">
        <f>ROUND(W1693/(1-VLOOKUP("Total porcentaje:",ResumenCotizacion!$F:$H,3,0)),2)</f>
        <v>69940.47</v>
      </c>
      <c r="Y1693" s="3">
        <f t="shared" si="107"/>
        <v>0</v>
      </c>
    </row>
    <row r="1694" spans="1:25" ht="14.25" x14ac:dyDescent="0.2">
      <c r="A1694" s="18" t="str">
        <f t="shared" si="104"/>
        <v>Catalogo principalOPEN VALUE - CSP GOBIERNOCFQ7TTC0LH16-0001</v>
      </c>
      <c r="B1694" s="18" t="str">
        <f t="shared" si="105"/>
        <v>CFQ7TTC0LH16-0001OPEN VALUE - CSP GOBIERNO</v>
      </c>
      <c r="C1694" s="18"/>
      <c r="D1694" t="s">
        <v>122</v>
      </c>
      <c r="E1694" t="s">
        <v>2927</v>
      </c>
      <c r="F1694" t="s">
        <v>2769</v>
      </c>
      <c r="G1694" s="18" t="str">
        <f t="shared" si="106"/>
        <v>Catalogo principal</v>
      </c>
      <c r="H1694" s="43" t="s">
        <v>121</v>
      </c>
      <c r="I1694" s="37" t="s">
        <v>67</v>
      </c>
      <c r="J1694" t="s">
        <v>1002</v>
      </c>
      <c r="K1694" t="s">
        <v>40</v>
      </c>
      <c r="L1694" s="70" t="s">
        <v>21</v>
      </c>
      <c r="M1694" s="70" t="s">
        <v>3966</v>
      </c>
      <c r="N1694" s="37" t="s">
        <v>67</v>
      </c>
      <c r="O1694" s="37" t="s">
        <v>67</v>
      </c>
      <c r="P1694" s="37" t="s">
        <v>3756</v>
      </c>
      <c r="Q1694" s="75" t="s">
        <v>2927</v>
      </c>
      <c r="R1694" t="s">
        <v>3691</v>
      </c>
      <c r="S1694" s="38">
        <v>4</v>
      </c>
      <c r="T1694">
        <v>1</v>
      </c>
      <c r="U1694">
        <v>0</v>
      </c>
      <c r="V1694" s="43">
        <f>SUMIF(ResumenCotizacion!$C:$C,E1694,ResumenCotizacion!$P:$P)</f>
        <v>0</v>
      </c>
      <c r="W1694" s="68">
        <f>IF(H1694="USD",S1694*SolCotizacion!$J$18,S1694)</f>
        <v>15693.96</v>
      </c>
      <c r="X1694" s="3">
        <f>ROUND(W1694/(1-VLOOKUP("Total porcentaje:",ResumenCotizacion!$F:$H,3,0)),2)</f>
        <v>17058.650000000001</v>
      </c>
      <c r="Y1694" s="3">
        <f t="shared" si="107"/>
        <v>0</v>
      </c>
    </row>
    <row r="1695" spans="1:25" ht="14.25" x14ac:dyDescent="0.2">
      <c r="A1695" s="18" t="str">
        <f t="shared" si="104"/>
        <v>Catalogo principalOPEN VALUE - CSP GOBIERNOCFQ7TTC0LH1P-0001</v>
      </c>
      <c r="B1695" s="18" t="str">
        <f t="shared" si="105"/>
        <v>CFQ7TTC0LH1P-0001OPEN VALUE - CSP GOBIERNO</v>
      </c>
      <c r="C1695" s="18"/>
      <c r="D1695" t="s">
        <v>122</v>
      </c>
      <c r="E1695" t="s">
        <v>2928</v>
      </c>
      <c r="F1695" t="s">
        <v>2769</v>
      </c>
      <c r="G1695" s="18" t="str">
        <f t="shared" si="106"/>
        <v>Catalogo principal</v>
      </c>
      <c r="H1695" s="43" t="s">
        <v>121</v>
      </c>
      <c r="I1695" s="37" t="s">
        <v>67</v>
      </c>
      <c r="J1695" t="s">
        <v>1003</v>
      </c>
      <c r="K1695" t="s">
        <v>40</v>
      </c>
      <c r="L1695" s="70" t="s">
        <v>21</v>
      </c>
      <c r="M1695" s="70" t="s">
        <v>3966</v>
      </c>
      <c r="N1695" s="37" t="s">
        <v>67</v>
      </c>
      <c r="O1695" s="37" t="s">
        <v>67</v>
      </c>
      <c r="P1695" s="37" t="s">
        <v>3756</v>
      </c>
      <c r="Q1695" s="75" t="s">
        <v>2928</v>
      </c>
      <c r="R1695" t="s">
        <v>3691</v>
      </c>
      <c r="S1695" s="38">
        <v>8</v>
      </c>
      <c r="T1695">
        <v>1</v>
      </c>
      <c r="U1695">
        <v>0</v>
      </c>
      <c r="V1695" s="43">
        <f>SUMIF(ResumenCotizacion!$C:$C,E1695,ResumenCotizacion!$P:$P)</f>
        <v>0</v>
      </c>
      <c r="W1695" s="68">
        <f>IF(H1695="USD",S1695*SolCotizacion!$J$18,S1695)</f>
        <v>31387.919999999998</v>
      </c>
      <c r="X1695" s="3">
        <f>ROUND(W1695/(1-VLOOKUP("Total porcentaje:",ResumenCotizacion!$F:$H,3,0)),2)</f>
        <v>34117.300000000003</v>
      </c>
      <c r="Y1695" s="3">
        <f t="shared" si="107"/>
        <v>0</v>
      </c>
    </row>
    <row r="1696" spans="1:25" ht="14.25" x14ac:dyDescent="0.2">
      <c r="A1696" s="18" t="str">
        <f t="shared" si="104"/>
        <v>Catalogo principalOPEN VALUE - CSP GOBIERNOCFQ7TTC0LH0J-0001</v>
      </c>
      <c r="B1696" s="18" t="str">
        <f t="shared" si="105"/>
        <v>CFQ7TTC0LH0J-0001OPEN VALUE - CSP GOBIERNO</v>
      </c>
      <c r="C1696" s="18"/>
      <c r="D1696" t="s">
        <v>122</v>
      </c>
      <c r="E1696" t="s">
        <v>2929</v>
      </c>
      <c r="F1696" t="s">
        <v>2769</v>
      </c>
      <c r="G1696" s="18" t="str">
        <f t="shared" si="106"/>
        <v>Catalogo principal</v>
      </c>
      <c r="H1696" s="43" t="s">
        <v>121</v>
      </c>
      <c r="I1696" s="37" t="s">
        <v>67</v>
      </c>
      <c r="J1696" t="s">
        <v>3127</v>
      </c>
      <c r="K1696" t="s">
        <v>40</v>
      </c>
      <c r="L1696" s="70" t="s">
        <v>21</v>
      </c>
      <c r="M1696" s="70" t="s">
        <v>3966</v>
      </c>
      <c r="N1696" s="37" t="s">
        <v>67</v>
      </c>
      <c r="O1696" s="37" t="s">
        <v>67</v>
      </c>
      <c r="P1696" s="37" t="s">
        <v>3756</v>
      </c>
      <c r="Q1696" s="75" t="s">
        <v>2929</v>
      </c>
      <c r="R1696" t="s">
        <v>3691</v>
      </c>
      <c r="S1696" s="38">
        <v>3</v>
      </c>
      <c r="T1696">
        <v>1</v>
      </c>
      <c r="U1696">
        <v>0</v>
      </c>
      <c r="V1696" s="43">
        <f>SUMIF(ResumenCotizacion!$C:$C,E1696,ResumenCotizacion!$P:$P)</f>
        <v>0</v>
      </c>
      <c r="W1696" s="68">
        <f>IF(H1696="USD",S1696*SolCotizacion!$J$18,S1696)</f>
        <v>11770.47</v>
      </c>
      <c r="X1696" s="3">
        <f>ROUND(W1696/(1-VLOOKUP("Total porcentaje:",ResumenCotizacion!$F:$H,3,0)),2)</f>
        <v>12793.99</v>
      </c>
      <c r="Y1696" s="3">
        <f t="shared" si="107"/>
        <v>0</v>
      </c>
    </row>
    <row r="1697" spans="1:25" ht="14.25" x14ac:dyDescent="0.2">
      <c r="A1697" s="18" t="str">
        <f t="shared" si="104"/>
        <v>Catalogo principalOPEN VALUE - CSP GOBIERNOCFQ7TTC0LHQ5-0001</v>
      </c>
      <c r="B1697" s="18" t="str">
        <f t="shared" si="105"/>
        <v>CFQ7TTC0LHQ5-0001OPEN VALUE - CSP GOBIERNO</v>
      </c>
      <c r="C1697" s="18"/>
      <c r="D1697" t="s">
        <v>122</v>
      </c>
      <c r="E1697" t="s">
        <v>2930</v>
      </c>
      <c r="F1697" t="s">
        <v>2769</v>
      </c>
      <c r="G1697" s="18" t="str">
        <f t="shared" si="106"/>
        <v>Catalogo principal</v>
      </c>
      <c r="H1697" s="43" t="s">
        <v>121</v>
      </c>
      <c r="I1697" s="37" t="s">
        <v>67</v>
      </c>
      <c r="J1697" t="s">
        <v>1004</v>
      </c>
      <c r="K1697" t="s">
        <v>40</v>
      </c>
      <c r="L1697" s="70" t="s">
        <v>21</v>
      </c>
      <c r="M1697" s="70" t="s">
        <v>3966</v>
      </c>
      <c r="N1697" s="37" t="s">
        <v>67</v>
      </c>
      <c r="O1697" s="37" t="s">
        <v>67</v>
      </c>
      <c r="P1697" s="37" t="s">
        <v>3756</v>
      </c>
      <c r="Q1697" s="75" t="s">
        <v>2930</v>
      </c>
      <c r="R1697" t="s">
        <v>3691</v>
      </c>
      <c r="S1697" s="38">
        <v>3</v>
      </c>
      <c r="T1697">
        <v>1</v>
      </c>
      <c r="U1697">
        <v>0</v>
      </c>
      <c r="V1697" s="43">
        <f>SUMIF(ResumenCotizacion!$C:$C,E1697,ResumenCotizacion!$P:$P)</f>
        <v>0</v>
      </c>
      <c r="W1697" s="68">
        <f>IF(H1697="USD",S1697*SolCotizacion!$J$18,S1697)</f>
        <v>11770.47</v>
      </c>
      <c r="X1697" s="3">
        <f>ROUND(W1697/(1-VLOOKUP("Total porcentaje:",ResumenCotizacion!$F:$H,3,0)),2)</f>
        <v>12793.99</v>
      </c>
      <c r="Y1697" s="3">
        <f t="shared" si="107"/>
        <v>0</v>
      </c>
    </row>
    <row r="1698" spans="1:25" ht="14.25" x14ac:dyDescent="0.2">
      <c r="A1698" s="18" t="str">
        <f t="shared" si="104"/>
        <v>Catalogo principalOPEN VALUE - CSP GOBIERNOCFQ7TTC0LH0L-0001</v>
      </c>
      <c r="B1698" s="18" t="str">
        <f t="shared" si="105"/>
        <v>CFQ7TTC0LH0L-0001OPEN VALUE - CSP GOBIERNO</v>
      </c>
      <c r="C1698" s="18"/>
      <c r="D1698" t="s">
        <v>122</v>
      </c>
      <c r="E1698" t="s">
        <v>2931</v>
      </c>
      <c r="F1698" t="s">
        <v>2769</v>
      </c>
      <c r="G1698" s="18" t="str">
        <f t="shared" si="106"/>
        <v>Catalogo principal</v>
      </c>
      <c r="H1698" s="43" t="s">
        <v>121</v>
      </c>
      <c r="I1698" s="37" t="s">
        <v>67</v>
      </c>
      <c r="J1698" t="s">
        <v>192</v>
      </c>
      <c r="K1698" t="s">
        <v>40</v>
      </c>
      <c r="L1698" s="70" t="s">
        <v>21</v>
      </c>
      <c r="M1698" s="70" t="s">
        <v>3966</v>
      </c>
      <c r="N1698" s="37" t="s">
        <v>67</v>
      </c>
      <c r="O1698" s="37" t="s">
        <v>67</v>
      </c>
      <c r="P1698" s="37" t="s">
        <v>3756</v>
      </c>
      <c r="Q1698" s="75" t="s">
        <v>2931</v>
      </c>
      <c r="R1698" t="s">
        <v>3691</v>
      </c>
      <c r="S1698" s="38">
        <v>2</v>
      </c>
      <c r="T1698">
        <v>1</v>
      </c>
      <c r="U1698">
        <v>0</v>
      </c>
      <c r="V1698" s="43">
        <f>SUMIF(ResumenCotizacion!$C:$C,E1698,ResumenCotizacion!$P:$P)</f>
        <v>0</v>
      </c>
      <c r="W1698" s="68">
        <f>IF(H1698="USD",S1698*SolCotizacion!$J$18,S1698)</f>
        <v>7846.98</v>
      </c>
      <c r="X1698" s="3">
        <f>ROUND(W1698/(1-VLOOKUP("Total porcentaje:",ResumenCotizacion!$F:$H,3,0)),2)</f>
        <v>8529.33</v>
      </c>
      <c r="Y1698" s="3">
        <f t="shared" si="107"/>
        <v>0</v>
      </c>
    </row>
    <row r="1699" spans="1:25" ht="14.25" x14ac:dyDescent="0.2">
      <c r="A1699" s="18" t="str">
        <f t="shared" si="104"/>
        <v>Catalogo principalOPEN VALUE - CSP GOBIERNOCFQ7TTC0LGZM-0001</v>
      </c>
      <c r="B1699" s="18" t="str">
        <f t="shared" si="105"/>
        <v>CFQ7TTC0LGZM-0001OPEN VALUE - CSP GOBIERNO</v>
      </c>
      <c r="C1699" s="18"/>
      <c r="D1699" t="s">
        <v>122</v>
      </c>
      <c r="E1699" t="s">
        <v>2932</v>
      </c>
      <c r="F1699" t="s">
        <v>2769</v>
      </c>
      <c r="G1699" s="18" t="str">
        <f t="shared" si="106"/>
        <v>Catalogo principal</v>
      </c>
      <c r="H1699" s="43" t="s">
        <v>121</v>
      </c>
      <c r="I1699" s="37" t="s">
        <v>67</v>
      </c>
      <c r="J1699" t="s">
        <v>193</v>
      </c>
      <c r="K1699" t="s">
        <v>40</v>
      </c>
      <c r="L1699" s="70" t="s">
        <v>21</v>
      </c>
      <c r="M1699" s="70" t="s">
        <v>3966</v>
      </c>
      <c r="N1699" s="37" t="s">
        <v>67</v>
      </c>
      <c r="O1699" s="37" t="s">
        <v>67</v>
      </c>
      <c r="P1699" s="37" t="s">
        <v>3756</v>
      </c>
      <c r="Q1699" s="75" t="s">
        <v>2932</v>
      </c>
      <c r="R1699" t="s">
        <v>3691</v>
      </c>
      <c r="S1699" s="38">
        <v>1</v>
      </c>
      <c r="T1699">
        <v>1</v>
      </c>
      <c r="U1699">
        <v>0</v>
      </c>
      <c r="V1699" s="43">
        <f>SUMIF(ResumenCotizacion!$C:$C,E1699,ResumenCotizacion!$P:$P)</f>
        <v>0</v>
      </c>
      <c r="W1699" s="68">
        <f>IF(H1699="USD",S1699*SolCotizacion!$J$18,S1699)</f>
        <v>3923.49</v>
      </c>
      <c r="X1699" s="3">
        <f>ROUND(W1699/(1-VLOOKUP("Total porcentaje:",ResumenCotizacion!$F:$H,3,0)),2)</f>
        <v>4264.66</v>
      </c>
      <c r="Y1699" s="3">
        <f t="shared" si="107"/>
        <v>0</v>
      </c>
    </row>
    <row r="1700" spans="1:25" ht="14.25" x14ac:dyDescent="0.2">
      <c r="A1700" s="18" t="str">
        <f t="shared" si="104"/>
        <v>Catalogo principalOPEN VALUE - CSP GOBIERNOCFQ7TTC0HDJX-0001</v>
      </c>
      <c r="B1700" s="18" t="str">
        <f t="shared" si="105"/>
        <v>CFQ7TTC0HDJX-0001OPEN VALUE - CSP GOBIERNO</v>
      </c>
      <c r="C1700" s="18"/>
      <c r="D1700" t="s">
        <v>122</v>
      </c>
      <c r="E1700" t="s">
        <v>2933</v>
      </c>
      <c r="F1700" t="s">
        <v>2769</v>
      </c>
      <c r="G1700" s="18" t="str">
        <f t="shared" si="106"/>
        <v>Catalogo principal</v>
      </c>
      <c r="H1700" s="43" t="s">
        <v>121</v>
      </c>
      <c r="I1700" s="37" t="s">
        <v>67</v>
      </c>
      <c r="J1700" t="s">
        <v>3128</v>
      </c>
      <c r="K1700" t="s">
        <v>40</v>
      </c>
      <c r="L1700" s="70" t="s">
        <v>21</v>
      </c>
      <c r="M1700" s="70" t="s">
        <v>3966</v>
      </c>
      <c r="N1700" s="37" t="s">
        <v>67</v>
      </c>
      <c r="O1700" s="37" t="s">
        <v>67</v>
      </c>
      <c r="P1700" s="37" t="s">
        <v>3756</v>
      </c>
      <c r="Q1700" s="75" t="s">
        <v>2933</v>
      </c>
      <c r="R1700" t="s">
        <v>3691</v>
      </c>
      <c r="S1700" s="38">
        <v>1000</v>
      </c>
      <c r="T1700">
        <v>1</v>
      </c>
      <c r="U1700">
        <v>0</v>
      </c>
      <c r="V1700" s="43">
        <f>SUMIF(ResumenCotizacion!$C:$C,E1700,ResumenCotizacion!$P:$P)</f>
        <v>0</v>
      </c>
      <c r="W1700" s="68">
        <f>IF(H1700="USD",S1700*SolCotizacion!$J$18,S1700)</f>
        <v>3923490</v>
      </c>
      <c r="X1700" s="3">
        <f>ROUND(W1700/(1-VLOOKUP("Total porcentaje:",ResumenCotizacion!$F:$H,3,0)),2)</f>
        <v>4264663.04</v>
      </c>
      <c r="Y1700" s="3">
        <f t="shared" si="107"/>
        <v>0</v>
      </c>
    </row>
    <row r="1701" spans="1:25" ht="14.25" x14ac:dyDescent="0.2">
      <c r="A1701" s="18" t="str">
        <f t="shared" si="104"/>
        <v>Catalogo principalOPEN VALUE - CSP GOBIERNOCFQ7TTC0HD4F-0002</v>
      </c>
      <c r="B1701" s="18" t="str">
        <f t="shared" si="105"/>
        <v>CFQ7TTC0HD4F-0002OPEN VALUE - CSP GOBIERNO</v>
      </c>
      <c r="C1701" s="18"/>
      <c r="D1701" t="s">
        <v>122</v>
      </c>
      <c r="E1701" t="s">
        <v>2934</v>
      </c>
      <c r="F1701" t="s">
        <v>2769</v>
      </c>
      <c r="G1701" s="18" t="str">
        <f t="shared" si="106"/>
        <v>Catalogo principal</v>
      </c>
      <c r="H1701" s="43" t="s">
        <v>121</v>
      </c>
      <c r="I1701" s="37" t="s">
        <v>67</v>
      </c>
      <c r="J1701" t="s">
        <v>3129</v>
      </c>
      <c r="K1701" t="s">
        <v>40</v>
      </c>
      <c r="L1701" s="70" t="s">
        <v>21</v>
      </c>
      <c r="M1701" s="70" t="s">
        <v>3966</v>
      </c>
      <c r="N1701" s="37" t="s">
        <v>67</v>
      </c>
      <c r="O1701" s="37" t="s">
        <v>67</v>
      </c>
      <c r="P1701" s="37" t="s">
        <v>3756</v>
      </c>
      <c r="Q1701" s="75" t="s">
        <v>2934</v>
      </c>
      <c r="R1701" t="s">
        <v>3691</v>
      </c>
      <c r="S1701" s="38">
        <v>250</v>
      </c>
      <c r="T1701">
        <v>1</v>
      </c>
      <c r="U1701">
        <v>0</v>
      </c>
      <c r="V1701" s="43">
        <f>SUMIF(ResumenCotizacion!$C:$C,E1701,ResumenCotizacion!$P:$P)</f>
        <v>0</v>
      </c>
      <c r="W1701" s="68">
        <f>IF(H1701="USD",S1701*SolCotizacion!$J$18,S1701)</f>
        <v>980872.5</v>
      </c>
      <c r="X1701" s="3">
        <f>ROUND(W1701/(1-VLOOKUP("Total porcentaje:",ResumenCotizacion!$F:$H,3,0)),2)</f>
        <v>1066165.76</v>
      </c>
      <c r="Y1701" s="3">
        <f t="shared" si="107"/>
        <v>0</v>
      </c>
    </row>
    <row r="1702" spans="1:25" ht="14.25" x14ac:dyDescent="0.2">
      <c r="A1702" s="18" t="str">
        <f t="shared" si="104"/>
        <v>Catalogo principalOPEN VALUE - CSP GOBIERNOCFQ7TTC0HD4F-0001</v>
      </c>
      <c r="B1702" s="18" t="str">
        <f t="shared" si="105"/>
        <v>CFQ7TTC0HD4F-0001OPEN VALUE - CSP GOBIERNO</v>
      </c>
      <c r="C1702" s="18"/>
      <c r="D1702" t="s">
        <v>122</v>
      </c>
      <c r="E1702" t="s">
        <v>2935</v>
      </c>
      <c r="F1702" t="s">
        <v>2769</v>
      </c>
      <c r="G1702" s="18" t="str">
        <f t="shared" si="106"/>
        <v>Catalogo principal</v>
      </c>
      <c r="H1702" s="43" t="s">
        <v>121</v>
      </c>
      <c r="I1702" s="37" t="s">
        <v>67</v>
      </c>
      <c r="J1702" t="s">
        <v>1794</v>
      </c>
      <c r="K1702" t="s">
        <v>40</v>
      </c>
      <c r="L1702" s="70" t="s">
        <v>21</v>
      </c>
      <c r="M1702" s="70" t="s">
        <v>3966</v>
      </c>
      <c r="N1702" s="37" t="s">
        <v>67</v>
      </c>
      <c r="O1702" s="37" t="s">
        <v>67</v>
      </c>
      <c r="P1702" s="37" t="s">
        <v>3756</v>
      </c>
      <c r="Q1702" s="75" t="s">
        <v>2935</v>
      </c>
      <c r="R1702" t="s">
        <v>3691</v>
      </c>
      <c r="S1702" s="38">
        <v>1500</v>
      </c>
      <c r="T1702">
        <v>1</v>
      </c>
      <c r="U1702">
        <v>0</v>
      </c>
      <c r="V1702" s="43">
        <f>SUMIF(ResumenCotizacion!$C:$C,E1702,ResumenCotizacion!$P:$P)</f>
        <v>0</v>
      </c>
      <c r="W1702" s="68">
        <f>IF(H1702="USD",S1702*SolCotizacion!$J$18,S1702)</f>
        <v>5885235</v>
      </c>
      <c r="X1702" s="3">
        <f>ROUND(W1702/(1-VLOOKUP("Total porcentaje:",ResumenCotizacion!$F:$H,3,0)),2)</f>
        <v>6396994.5700000003</v>
      </c>
      <c r="Y1702" s="3">
        <f t="shared" si="107"/>
        <v>0</v>
      </c>
    </row>
    <row r="1703" spans="1:25" ht="14.25" x14ac:dyDescent="0.2">
      <c r="A1703" s="18" t="str">
        <f t="shared" si="104"/>
        <v>Catalogo principalOPEN VALUE - CSP GOBIERNOCFQ7TTC0LH1G-0001</v>
      </c>
      <c r="B1703" s="18" t="str">
        <f t="shared" si="105"/>
        <v>CFQ7TTC0LH1G-0001OPEN VALUE - CSP GOBIERNO</v>
      </c>
      <c r="C1703" s="18"/>
      <c r="D1703" t="s">
        <v>122</v>
      </c>
      <c r="E1703" t="s">
        <v>2936</v>
      </c>
      <c r="F1703" t="s">
        <v>2769</v>
      </c>
      <c r="G1703" s="18" t="str">
        <f t="shared" si="106"/>
        <v>Catalogo principal</v>
      </c>
      <c r="H1703" s="43" t="s">
        <v>121</v>
      </c>
      <c r="I1703" s="37" t="s">
        <v>67</v>
      </c>
      <c r="J1703" t="s">
        <v>1198</v>
      </c>
      <c r="K1703" t="s">
        <v>40</v>
      </c>
      <c r="L1703" s="70" t="s">
        <v>21</v>
      </c>
      <c r="M1703" s="70" t="s">
        <v>3966</v>
      </c>
      <c r="N1703" s="37" t="s">
        <v>67</v>
      </c>
      <c r="O1703" s="37" t="s">
        <v>67</v>
      </c>
      <c r="P1703" s="37" t="s">
        <v>3756</v>
      </c>
      <c r="Q1703" s="75" t="s">
        <v>2936</v>
      </c>
      <c r="R1703" t="s">
        <v>3691</v>
      </c>
      <c r="S1703" s="38">
        <v>8.3000000000000007</v>
      </c>
      <c r="T1703">
        <v>1</v>
      </c>
      <c r="U1703">
        <v>0</v>
      </c>
      <c r="V1703" s="43">
        <f>SUMIF(ResumenCotizacion!$C:$C,E1703,ResumenCotizacion!$P:$P)</f>
        <v>0</v>
      </c>
      <c r="W1703" s="68">
        <f>IF(H1703="USD",S1703*SolCotizacion!$J$18,S1703)</f>
        <v>32564.967000000001</v>
      </c>
      <c r="X1703" s="3">
        <f>ROUND(W1703/(1-VLOOKUP("Total porcentaje:",ResumenCotizacion!$F:$H,3,0)),2)</f>
        <v>35396.699999999997</v>
      </c>
      <c r="Y1703" s="3">
        <f t="shared" si="107"/>
        <v>0</v>
      </c>
    </row>
    <row r="1704" spans="1:25" ht="14.25" x14ac:dyDescent="0.2">
      <c r="A1704" s="18" t="str">
        <f t="shared" si="104"/>
        <v>Catalogo principalOPEN VALUE - CSP GOBIERNOCFQ7TTC0LGZT-0001</v>
      </c>
      <c r="B1704" s="18" t="str">
        <f t="shared" si="105"/>
        <v>CFQ7TTC0LGZT-0001OPEN VALUE - CSP GOBIERNO</v>
      </c>
      <c r="C1704" s="18"/>
      <c r="D1704" t="s">
        <v>122</v>
      </c>
      <c r="E1704" t="s">
        <v>2937</v>
      </c>
      <c r="F1704" t="s">
        <v>2769</v>
      </c>
      <c r="G1704" s="18" t="str">
        <f t="shared" si="106"/>
        <v>Catalogo principal</v>
      </c>
      <c r="H1704" s="43" t="s">
        <v>121</v>
      </c>
      <c r="I1704" s="37" t="s">
        <v>67</v>
      </c>
      <c r="J1704" t="s">
        <v>1202</v>
      </c>
      <c r="K1704" t="s">
        <v>40</v>
      </c>
      <c r="L1704" s="70" t="s">
        <v>21</v>
      </c>
      <c r="M1704" s="70" t="s">
        <v>3966</v>
      </c>
      <c r="N1704" s="37" t="s">
        <v>67</v>
      </c>
      <c r="O1704" s="37" t="s">
        <v>67</v>
      </c>
      <c r="P1704" s="37" t="s">
        <v>3756</v>
      </c>
      <c r="Q1704" s="75" t="s">
        <v>2937</v>
      </c>
      <c r="R1704" t="s">
        <v>3691</v>
      </c>
      <c r="S1704" s="38">
        <v>12</v>
      </c>
      <c r="T1704">
        <v>1</v>
      </c>
      <c r="U1704">
        <v>0</v>
      </c>
      <c r="V1704" s="43">
        <f>SUMIF(ResumenCotizacion!$C:$C,E1704,ResumenCotizacion!$P:$P)</f>
        <v>0</v>
      </c>
      <c r="W1704" s="68">
        <f>IF(H1704="USD",S1704*SolCotizacion!$J$18,S1704)</f>
        <v>47081.88</v>
      </c>
      <c r="X1704" s="3">
        <f>ROUND(W1704/(1-VLOOKUP("Total porcentaje:",ResumenCotizacion!$F:$H,3,0)),2)</f>
        <v>51175.96</v>
      </c>
      <c r="Y1704" s="3">
        <f t="shared" si="107"/>
        <v>0</v>
      </c>
    </row>
    <row r="1705" spans="1:25" ht="14.25" x14ac:dyDescent="0.2">
      <c r="A1705" s="18" t="str">
        <f t="shared" si="104"/>
        <v>Catalogo principalOPEN VALUE - CSP GOBIERNOCFQ7TTC0LHSL-0008</v>
      </c>
      <c r="B1705" s="18" t="str">
        <f t="shared" si="105"/>
        <v>CFQ7TTC0LHSL-0008OPEN VALUE - CSP GOBIERNO</v>
      </c>
      <c r="C1705" s="18"/>
      <c r="D1705" t="s">
        <v>122</v>
      </c>
      <c r="E1705" t="s">
        <v>2938</v>
      </c>
      <c r="F1705" t="s">
        <v>2769</v>
      </c>
      <c r="G1705" s="18" t="str">
        <f t="shared" si="106"/>
        <v>Catalogo principal</v>
      </c>
      <c r="H1705" s="43" t="s">
        <v>121</v>
      </c>
      <c r="I1705" s="37" t="s">
        <v>67</v>
      </c>
      <c r="J1705" t="s">
        <v>3130</v>
      </c>
      <c r="K1705" t="s">
        <v>40</v>
      </c>
      <c r="L1705" s="70" t="s">
        <v>21</v>
      </c>
      <c r="M1705" s="70" t="s">
        <v>3966</v>
      </c>
      <c r="N1705" s="37" t="s">
        <v>67</v>
      </c>
      <c r="O1705" s="37" t="s">
        <v>67</v>
      </c>
      <c r="P1705" s="37" t="s">
        <v>3756</v>
      </c>
      <c r="Q1705" s="75" t="s">
        <v>2938</v>
      </c>
      <c r="R1705" t="s">
        <v>3691</v>
      </c>
      <c r="S1705" s="38">
        <v>0</v>
      </c>
      <c r="T1705">
        <v>1</v>
      </c>
      <c r="U1705">
        <v>0</v>
      </c>
      <c r="V1705" s="43">
        <f>SUMIF(ResumenCotizacion!$C:$C,E1705,ResumenCotizacion!$P:$P)</f>
        <v>0</v>
      </c>
      <c r="W1705" s="68">
        <f>IF(H1705="USD",S1705*SolCotizacion!$J$18,S1705)</f>
        <v>0</v>
      </c>
      <c r="X1705" s="3">
        <f>ROUND(W1705/(1-VLOOKUP("Total porcentaje:",ResumenCotizacion!$F:$H,3,0)),2)</f>
        <v>0</v>
      </c>
      <c r="Y1705" s="3">
        <f t="shared" si="107"/>
        <v>0</v>
      </c>
    </row>
    <row r="1706" spans="1:25" ht="14.25" x14ac:dyDescent="0.2">
      <c r="A1706" s="18" t="str">
        <f t="shared" si="104"/>
        <v>Catalogo principalOPEN VALUE - CSP GOBIERNOCFQ7TTC0LHSL-0002</v>
      </c>
      <c r="B1706" s="18" t="str">
        <f t="shared" si="105"/>
        <v>CFQ7TTC0LHSL-0002OPEN VALUE - CSP GOBIERNO</v>
      </c>
      <c r="C1706" s="18"/>
      <c r="D1706" t="s">
        <v>122</v>
      </c>
      <c r="E1706" t="s">
        <v>2939</v>
      </c>
      <c r="F1706" t="s">
        <v>2769</v>
      </c>
      <c r="G1706" s="18" t="str">
        <f t="shared" si="106"/>
        <v>Catalogo principal</v>
      </c>
      <c r="H1706" s="43" t="s">
        <v>121</v>
      </c>
      <c r="I1706" s="37" t="s">
        <v>67</v>
      </c>
      <c r="J1706" t="s">
        <v>3697</v>
      </c>
      <c r="K1706" t="s">
        <v>40</v>
      </c>
      <c r="L1706" s="70" t="s">
        <v>21</v>
      </c>
      <c r="M1706" s="70" t="s">
        <v>3966</v>
      </c>
      <c r="N1706" s="37" t="s">
        <v>67</v>
      </c>
      <c r="O1706" s="37" t="s">
        <v>67</v>
      </c>
      <c r="P1706" s="37" t="s">
        <v>3756</v>
      </c>
      <c r="Q1706" s="75" t="s">
        <v>2939</v>
      </c>
      <c r="R1706" t="s">
        <v>3691</v>
      </c>
      <c r="S1706" s="38">
        <v>4</v>
      </c>
      <c r="T1706">
        <v>1</v>
      </c>
      <c r="U1706">
        <v>0</v>
      </c>
      <c r="V1706" s="43">
        <f>SUMIF(ResumenCotizacion!$C:$C,E1706,ResumenCotizacion!$P:$P)</f>
        <v>0</v>
      </c>
      <c r="W1706" s="68">
        <f>IF(H1706="USD",S1706*SolCotizacion!$J$18,S1706)</f>
        <v>15693.96</v>
      </c>
      <c r="X1706" s="3">
        <f>ROUND(W1706/(1-VLOOKUP("Total porcentaje:",ResumenCotizacion!$F:$H,3,0)),2)</f>
        <v>17058.650000000001</v>
      </c>
      <c r="Y1706" s="3">
        <f t="shared" si="107"/>
        <v>0</v>
      </c>
    </row>
    <row r="1707" spans="1:25" ht="14.25" x14ac:dyDescent="0.2">
      <c r="A1707" s="18" t="str">
        <f t="shared" si="104"/>
        <v>Catalogo principalOPEN VALUE - CSP GOBIERNOCFQ7TTC0LHSL-0001</v>
      </c>
      <c r="B1707" s="18" t="str">
        <f t="shared" si="105"/>
        <v>CFQ7TTC0LHSL-0001OPEN VALUE - CSP GOBIERNO</v>
      </c>
      <c r="C1707" s="18"/>
      <c r="D1707" t="s">
        <v>122</v>
      </c>
      <c r="E1707" t="s">
        <v>2940</v>
      </c>
      <c r="F1707" t="s">
        <v>2769</v>
      </c>
      <c r="G1707" s="18" t="str">
        <f t="shared" si="106"/>
        <v>Catalogo principal</v>
      </c>
      <c r="H1707" s="43" t="s">
        <v>121</v>
      </c>
      <c r="I1707" s="37" t="s">
        <v>67</v>
      </c>
      <c r="J1707" t="s">
        <v>3698</v>
      </c>
      <c r="K1707" t="s">
        <v>40</v>
      </c>
      <c r="L1707" s="70" t="s">
        <v>21</v>
      </c>
      <c r="M1707" s="70" t="s">
        <v>3966</v>
      </c>
      <c r="N1707" s="37" t="s">
        <v>67</v>
      </c>
      <c r="O1707" s="37" t="s">
        <v>67</v>
      </c>
      <c r="P1707" s="37" t="s">
        <v>3756</v>
      </c>
      <c r="Q1707" s="75" t="s">
        <v>2940</v>
      </c>
      <c r="R1707" t="s">
        <v>3691</v>
      </c>
      <c r="S1707" s="38">
        <v>2.5</v>
      </c>
      <c r="T1707">
        <v>1</v>
      </c>
      <c r="U1707">
        <v>0</v>
      </c>
      <c r="V1707" s="43">
        <f>SUMIF(ResumenCotizacion!$C:$C,E1707,ResumenCotizacion!$P:$P)</f>
        <v>0</v>
      </c>
      <c r="W1707" s="68">
        <f>IF(H1707="USD",S1707*SolCotizacion!$J$18,S1707)</f>
        <v>9808.7249999999985</v>
      </c>
      <c r="X1707" s="3">
        <f>ROUND(W1707/(1-VLOOKUP("Total porcentaje:",ResumenCotizacion!$F:$H,3,0)),2)</f>
        <v>10661.66</v>
      </c>
      <c r="Y1707" s="3">
        <f t="shared" si="107"/>
        <v>0</v>
      </c>
    </row>
    <row r="1708" spans="1:25" ht="14.25" x14ac:dyDescent="0.2">
      <c r="A1708" s="18" t="str">
        <f t="shared" si="104"/>
        <v>Catalogo principalOPEN VALUE - CSP GOBIERNOCFQ7TTC0LH18-0001</v>
      </c>
      <c r="B1708" s="18" t="str">
        <f t="shared" si="105"/>
        <v>CFQ7TTC0LH18-0001OPEN VALUE - CSP GOBIERNO</v>
      </c>
      <c r="C1708" s="18"/>
      <c r="D1708" t="s">
        <v>122</v>
      </c>
      <c r="E1708" t="s">
        <v>2941</v>
      </c>
      <c r="F1708" t="s">
        <v>2769</v>
      </c>
      <c r="G1708" s="18" t="str">
        <f t="shared" si="106"/>
        <v>Catalogo principal</v>
      </c>
      <c r="H1708" s="43" t="s">
        <v>121</v>
      </c>
      <c r="I1708" s="37" t="s">
        <v>67</v>
      </c>
      <c r="J1708" t="s">
        <v>1199</v>
      </c>
      <c r="K1708" t="s">
        <v>40</v>
      </c>
      <c r="L1708" s="70" t="s">
        <v>21</v>
      </c>
      <c r="M1708" s="70" t="s">
        <v>3966</v>
      </c>
      <c r="N1708" s="37" t="s">
        <v>67</v>
      </c>
      <c r="O1708" s="37" t="s">
        <v>67</v>
      </c>
      <c r="P1708" s="37" t="s">
        <v>3756</v>
      </c>
      <c r="Q1708" s="75" t="s">
        <v>2941</v>
      </c>
      <c r="R1708" t="s">
        <v>3691</v>
      </c>
      <c r="S1708" s="38">
        <v>6</v>
      </c>
      <c r="T1708">
        <v>1</v>
      </c>
      <c r="U1708">
        <v>0</v>
      </c>
      <c r="V1708" s="43">
        <f>SUMIF(ResumenCotizacion!$C:$C,E1708,ResumenCotizacion!$P:$P)</f>
        <v>0</v>
      </c>
      <c r="W1708" s="68">
        <f>IF(H1708="USD",S1708*SolCotizacion!$J$18,S1708)</f>
        <v>23540.94</v>
      </c>
      <c r="X1708" s="3">
        <f>ROUND(W1708/(1-VLOOKUP("Total porcentaje:",ResumenCotizacion!$F:$H,3,0)),2)</f>
        <v>25587.98</v>
      </c>
      <c r="Y1708" s="3">
        <f t="shared" si="107"/>
        <v>0</v>
      </c>
    </row>
    <row r="1709" spans="1:25" ht="14.25" x14ac:dyDescent="0.2">
      <c r="A1709" s="18" t="str">
        <f t="shared" si="104"/>
        <v>Catalogo principalOPEN VALUE - CSP GOBIERNOCFQ7TTC0LCHC-0002</v>
      </c>
      <c r="B1709" s="18" t="str">
        <f t="shared" si="105"/>
        <v>CFQ7TTC0LCHC-0002OPEN VALUE - CSP GOBIERNO</v>
      </c>
      <c r="C1709" s="18"/>
      <c r="D1709" t="s">
        <v>122</v>
      </c>
      <c r="E1709" t="s">
        <v>2942</v>
      </c>
      <c r="F1709" t="s">
        <v>2769</v>
      </c>
      <c r="G1709" s="18" t="str">
        <f t="shared" si="106"/>
        <v>Catalogo principal</v>
      </c>
      <c r="H1709" s="43" t="s">
        <v>121</v>
      </c>
      <c r="I1709" s="37" t="s">
        <v>67</v>
      </c>
      <c r="J1709" t="s">
        <v>1196</v>
      </c>
      <c r="K1709" t="s">
        <v>40</v>
      </c>
      <c r="L1709" s="70" t="s">
        <v>21</v>
      </c>
      <c r="M1709" s="70" t="s">
        <v>3966</v>
      </c>
      <c r="N1709" s="37" t="s">
        <v>67</v>
      </c>
      <c r="O1709" s="37" t="s">
        <v>67</v>
      </c>
      <c r="P1709" s="37" t="s">
        <v>3756</v>
      </c>
      <c r="Q1709" s="75" t="s">
        <v>2942</v>
      </c>
      <c r="R1709" t="s">
        <v>3691</v>
      </c>
      <c r="S1709" s="38">
        <v>22</v>
      </c>
      <c r="T1709">
        <v>1</v>
      </c>
      <c r="U1709">
        <v>0</v>
      </c>
      <c r="V1709" s="43">
        <f>SUMIF(ResumenCotizacion!$C:$C,E1709,ResumenCotizacion!$P:$P)</f>
        <v>0</v>
      </c>
      <c r="W1709" s="68">
        <f>IF(H1709="USD",S1709*SolCotizacion!$J$18,S1709)</f>
        <v>86316.78</v>
      </c>
      <c r="X1709" s="3">
        <f>ROUND(W1709/(1-VLOOKUP("Total porcentaje:",ResumenCotizacion!$F:$H,3,0)),2)</f>
        <v>93822.59</v>
      </c>
      <c r="Y1709" s="3">
        <f t="shared" si="107"/>
        <v>0</v>
      </c>
    </row>
    <row r="1710" spans="1:25" ht="14.25" x14ac:dyDescent="0.2">
      <c r="A1710" s="18" t="str">
        <f t="shared" si="104"/>
        <v>Catalogo principalOPEN VALUE - CSP GOBIERNOCFQ7TTC0LDPB-0001</v>
      </c>
      <c r="B1710" s="18" t="str">
        <f t="shared" si="105"/>
        <v>CFQ7TTC0LDPB-0001OPEN VALUE - CSP GOBIERNO</v>
      </c>
      <c r="C1710" s="18"/>
      <c r="D1710" t="s">
        <v>122</v>
      </c>
      <c r="E1710" t="s">
        <v>2943</v>
      </c>
      <c r="F1710" t="s">
        <v>2769</v>
      </c>
      <c r="G1710" s="18" t="str">
        <f t="shared" si="106"/>
        <v>Catalogo principal</v>
      </c>
      <c r="H1710" s="43" t="s">
        <v>121</v>
      </c>
      <c r="I1710" s="37" t="s">
        <v>67</v>
      </c>
      <c r="J1710" t="s">
        <v>1200</v>
      </c>
      <c r="K1710" t="s">
        <v>40</v>
      </c>
      <c r="L1710" s="70" t="s">
        <v>21</v>
      </c>
      <c r="M1710" s="70" t="s">
        <v>3966</v>
      </c>
      <c r="N1710" s="37" t="s">
        <v>67</v>
      </c>
      <c r="O1710" s="37" t="s">
        <v>67</v>
      </c>
      <c r="P1710" s="37" t="s">
        <v>3756</v>
      </c>
      <c r="Q1710" s="75" t="s">
        <v>2943</v>
      </c>
      <c r="R1710" t="s">
        <v>3691</v>
      </c>
      <c r="S1710" s="38">
        <v>12.5</v>
      </c>
      <c r="T1710">
        <v>1</v>
      </c>
      <c r="U1710">
        <v>0</v>
      </c>
      <c r="V1710" s="43">
        <f>SUMIF(ResumenCotizacion!$C:$C,E1710,ResumenCotizacion!$P:$P)</f>
        <v>0</v>
      </c>
      <c r="W1710" s="68">
        <f>IF(H1710="USD",S1710*SolCotizacion!$J$18,S1710)</f>
        <v>49043.625</v>
      </c>
      <c r="X1710" s="3">
        <f>ROUND(W1710/(1-VLOOKUP("Total porcentaje:",ResumenCotizacion!$F:$H,3,0)),2)</f>
        <v>53308.29</v>
      </c>
      <c r="Y1710" s="3">
        <f t="shared" si="107"/>
        <v>0</v>
      </c>
    </row>
    <row r="1711" spans="1:25" ht="14.25" x14ac:dyDescent="0.2">
      <c r="A1711" s="18" t="str">
        <f t="shared" si="104"/>
        <v>Catalogo principalOPEN VALUE - CSP GOBIERNOCFQ7TTC0LHXT-0001</v>
      </c>
      <c r="B1711" s="18" t="str">
        <f t="shared" si="105"/>
        <v>CFQ7TTC0LHXT-0001OPEN VALUE - CSP GOBIERNO</v>
      </c>
      <c r="C1711" s="18"/>
      <c r="D1711" t="s">
        <v>122</v>
      </c>
      <c r="E1711" t="s">
        <v>2944</v>
      </c>
      <c r="F1711" t="s">
        <v>2769</v>
      </c>
      <c r="G1711" s="18" t="str">
        <f t="shared" si="106"/>
        <v>Catalogo principal</v>
      </c>
      <c r="H1711" s="43" t="s">
        <v>121</v>
      </c>
      <c r="I1711" s="37" t="s">
        <v>67</v>
      </c>
      <c r="J1711" t="s">
        <v>3703</v>
      </c>
      <c r="K1711" t="s">
        <v>40</v>
      </c>
      <c r="L1711" s="70" t="s">
        <v>21</v>
      </c>
      <c r="M1711" s="70" t="s">
        <v>3966</v>
      </c>
      <c r="N1711" s="37" t="s">
        <v>67</v>
      </c>
      <c r="O1711" s="37" t="s">
        <v>67</v>
      </c>
      <c r="P1711" s="37" t="s">
        <v>3756</v>
      </c>
      <c r="Q1711" s="75" t="s">
        <v>2944</v>
      </c>
      <c r="R1711" t="s">
        <v>3691</v>
      </c>
      <c r="S1711" s="38">
        <v>24</v>
      </c>
      <c r="T1711">
        <v>1</v>
      </c>
      <c r="U1711">
        <v>0</v>
      </c>
      <c r="V1711" s="43">
        <f>SUMIF(ResumenCotizacion!$C:$C,E1711,ResumenCotizacion!$P:$P)</f>
        <v>0</v>
      </c>
      <c r="W1711" s="68">
        <f>IF(H1711="USD",S1711*SolCotizacion!$J$18,S1711)</f>
        <v>94163.76</v>
      </c>
      <c r="X1711" s="3">
        <f>ROUND(W1711/(1-VLOOKUP("Total porcentaje:",ResumenCotizacion!$F:$H,3,0)),2)</f>
        <v>102351.91</v>
      </c>
      <c r="Y1711" s="3">
        <f t="shared" si="107"/>
        <v>0</v>
      </c>
    </row>
    <row r="1712" spans="1:25" ht="14.25" x14ac:dyDescent="0.2">
      <c r="A1712" s="18" t="str">
        <f t="shared" si="104"/>
        <v>Catalogo principalOPEN VALUE - CSP GOBIERNOCFQ7TTC0LHXJ-0003</v>
      </c>
      <c r="B1712" s="18" t="str">
        <f t="shared" si="105"/>
        <v>CFQ7TTC0LHXJ-0003OPEN VALUE - CSP GOBIERNO</v>
      </c>
      <c r="C1712" s="18"/>
      <c r="D1712" t="s">
        <v>122</v>
      </c>
      <c r="E1712" t="s">
        <v>2945</v>
      </c>
      <c r="F1712" t="s">
        <v>2769</v>
      </c>
      <c r="G1712" s="18" t="str">
        <f t="shared" si="106"/>
        <v>Catalogo principal</v>
      </c>
      <c r="H1712" s="43" t="s">
        <v>121</v>
      </c>
      <c r="I1712" s="37" t="s">
        <v>67</v>
      </c>
      <c r="J1712" t="s">
        <v>3704</v>
      </c>
      <c r="K1712" t="s">
        <v>40</v>
      </c>
      <c r="L1712" s="70" t="s">
        <v>21</v>
      </c>
      <c r="M1712" s="70" t="s">
        <v>3966</v>
      </c>
      <c r="N1712" s="37" t="s">
        <v>67</v>
      </c>
      <c r="O1712" s="37" t="s">
        <v>67</v>
      </c>
      <c r="P1712" s="37" t="s">
        <v>3756</v>
      </c>
      <c r="Q1712" s="75" t="s">
        <v>2945</v>
      </c>
      <c r="R1712" t="s">
        <v>3691</v>
      </c>
      <c r="S1712" s="38">
        <v>6</v>
      </c>
      <c r="T1712">
        <v>1</v>
      </c>
      <c r="U1712">
        <v>0</v>
      </c>
      <c r="V1712" s="43">
        <f>SUMIF(ResumenCotizacion!$C:$C,E1712,ResumenCotizacion!$P:$P)</f>
        <v>0</v>
      </c>
      <c r="W1712" s="68">
        <f>IF(H1712="USD",S1712*SolCotizacion!$J$18,S1712)</f>
        <v>23540.94</v>
      </c>
      <c r="X1712" s="3">
        <f>ROUND(W1712/(1-VLOOKUP("Total porcentaje:",ResumenCotizacion!$F:$H,3,0)),2)</f>
        <v>25587.98</v>
      </c>
      <c r="Y1712" s="3">
        <f t="shared" si="107"/>
        <v>0</v>
      </c>
    </row>
    <row r="1713" spans="1:25" ht="14.25" x14ac:dyDescent="0.2">
      <c r="A1713" s="18" t="str">
        <f t="shared" si="104"/>
        <v>Catalogo principalOPEN VALUE - CSP GOBIERNOCFQ7TTC0LHXJ-0001</v>
      </c>
      <c r="B1713" s="18" t="str">
        <f t="shared" si="105"/>
        <v>CFQ7TTC0LHXJ-0001OPEN VALUE - CSP GOBIERNO</v>
      </c>
      <c r="C1713" s="18"/>
      <c r="D1713" t="s">
        <v>122</v>
      </c>
      <c r="E1713" t="s">
        <v>2946</v>
      </c>
      <c r="F1713" t="s">
        <v>2769</v>
      </c>
      <c r="G1713" s="18" t="str">
        <f t="shared" si="106"/>
        <v>Catalogo principal</v>
      </c>
      <c r="H1713" s="43" t="s">
        <v>121</v>
      </c>
      <c r="I1713" s="37" t="s">
        <v>67</v>
      </c>
      <c r="J1713" t="s">
        <v>3705</v>
      </c>
      <c r="K1713" t="s">
        <v>40</v>
      </c>
      <c r="L1713" s="70" t="s">
        <v>21</v>
      </c>
      <c r="M1713" s="70" t="s">
        <v>3966</v>
      </c>
      <c r="N1713" s="37" t="s">
        <v>67</v>
      </c>
      <c r="O1713" s="37" t="s">
        <v>67</v>
      </c>
      <c r="P1713" s="37" t="s">
        <v>3756</v>
      </c>
      <c r="Q1713" s="75" t="s">
        <v>2946</v>
      </c>
      <c r="R1713" t="s">
        <v>3691</v>
      </c>
      <c r="S1713" s="38">
        <v>12</v>
      </c>
      <c r="T1713">
        <v>1</v>
      </c>
      <c r="U1713">
        <v>0</v>
      </c>
      <c r="V1713" s="43">
        <f>SUMIF(ResumenCotizacion!$C:$C,E1713,ResumenCotizacion!$P:$P)</f>
        <v>0</v>
      </c>
      <c r="W1713" s="68">
        <f>IF(H1713="USD",S1713*SolCotizacion!$J$18,S1713)</f>
        <v>47081.88</v>
      </c>
      <c r="X1713" s="3">
        <f>ROUND(W1713/(1-VLOOKUP("Total porcentaje:",ResumenCotizacion!$F:$H,3,0)),2)</f>
        <v>51175.96</v>
      </c>
      <c r="Y1713" s="3">
        <f t="shared" si="107"/>
        <v>0</v>
      </c>
    </row>
    <row r="1714" spans="1:25" ht="14.25" x14ac:dyDescent="0.2">
      <c r="A1714" s="18" t="str">
        <f t="shared" si="104"/>
        <v>Catalogo principalOPEN VALUE - CSP GOBIERNOCFQ7TTC0LFLX-0003</v>
      </c>
      <c r="B1714" s="18" t="str">
        <f t="shared" si="105"/>
        <v>CFQ7TTC0LFLX-0003OPEN VALUE - CSP GOBIERNO</v>
      </c>
      <c r="C1714" s="18"/>
      <c r="D1714" t="s">
        <v>122</v>
      </c>
      <c r="E1714" t="s">
        <v>2947</v>
      </c>
      <c r="F1714" t="s">
        <v>2769</v>
      </c>
      <c r="G1714" s="18" t="str">
        <f t="shared" si="106"/>
        <v>Catalogo principal</v>
      </c>
      <c r="H1714" s="43" t="s">
        <v>121</v>
      </c>
      <c r="I1714" s="37" t="s">
        <v>67</v>
      </c>
      <c r="J1714" t="s">
        <v>1269</v>
      </c>
      <c r="K1714" t="s">
        <v>40</v>
      </c>
      <c r="L1714" s="70" t="s">
        <v>21</v>
      </c>
      <c r="M1714" s="70" t="s">
        <v>3966</v>
      </c>
      <c r="N1714" s="37" t="s">
        <v>67</v>
      </c>
      <c r="O1714" s="37" t="s">
        <v>67</v>
      </c>
      <c r="P1714" s="37" t="s">
        <v>3756</v>
      </c>
      <c r="Q1714" s="75" t="s">
        <v>2947</v>
      </c>
      <c r="R1714" t="s">
        <v>3691</v>
      </c>
      <c r="S1714" s="38">
        <v>36</v>
      </c>
      <c r="T1714">
        <v>1</v>
      </c>
      <c r="U1714">
        <v>0</v>
      </c>
      <c r="V1714" s="43">
        <f>SUMIF(ResumenCotizacion!$C:$C,E1714,ResumenCotizacion!$P:$P)</f>
        <v>0</v>
      </c>
      <c r="W1714" s="68">
        <f>IF(H1714="USD",S1714*SolCotizacion!$J$18,S1714)</f>
        <v>141245.63999999998</v>
      </c>
      <c r="X1714" s="3">
        <f>ROUND(W1714/(1-VLOOKUP("Total porcentaje:",ResumenCotizacion!$F:$H,3,0)),2)</f>
        <v>153527.87</v>
      </c>
      <c r="Y1714" s="3">
        <f t="shared" si="107"/>
        <v>0</v>
      </c>
    </row>
    <row r="1715" spans="1:25" ht="14.25" x14ac:dyDescent="0.2">
      <c r="A1715" s="18" t="str">
        <f t="shared" si="104"/>
        <v>Catalogo principalOPEN VALUE - CSP GOBIERNOCFQ7TTC0LFLX-0001</v>
      </c>
      <c r="B1715" s="18" t="str">
        <f t="shared" si="105"/>
        <v>CFQ7TTC0LFLX-0001OPEN VALUE - CSP GOBIERNO</v>
      </c>
      <c r="C1715" s="18"/>
      <c r="D1715" t="s">
        <v>122</v>
      </c>
      <c r="E1715" t="s">
        <v>2948</v>
      </c>
      <c r="F1715" t="s">
        <v>2769</v>
      </c>
      <c r="G1715" s="18" t="str">
        <f t="shared" si="106"/>
        <v>Catalogo principal</v>
      </c>
      <c r="H1715" s="43" t="s">
        <v>121</v>
      </c>
      <c r="I1715" s="37" t="s">
        <v>67</v>
      </c>
      <c r="J1715" t="s">
        <v>1005</v>
      </c>
      <c r="K1715" t="s">
        <v>40</v>
      </c>
      <c r="L1715" s="70" t="s">
        <v>21</v>
      </c>
      <c r="M1715" s="70" t="s">
        <v>3966</v>
      </c>
      <c r="N1715" s="37" t="s">
        <v>67</v>
      </c>
      <c r="O1715" s="37" t="s">
        <v>67</v>
      </c>
      <c r="P1715" s="37" t="s">
        <v>3756</v>
      </c>
      <c r="Q1715" s="75" t="s">
        <v>2948</v>
      </c>
      <c r="R1715" t="s">
        <v>3691</v>
      </c>
      <c r="S1715" s="38">
        <v>36</v>
      </c>
      <c r="T1715">
        <v>1</v>
      </c>
      <c r="U1715">
        <v>0</v>
      </c>
      <c r="V1715" s="43">
        <f>SUMIF(ResumenCotizacion!$C:$C,E1715,ResumenCotizacion!$P:$P)</f>
        <v>0</v>
      </c>
      <c r="W1715" s="68">
        <f>IF(H1715="USD",S1715*SolCotizacion!$J$18,S1715)</f>
        <v>141245.63999999998</v>
      </c>
      <c r="X1715" s="3">
        <f>ROUND(W1715/(1-VLOOKUP("Total porcentaje:",ResumenCotizacion!$F:$H,3,0)),2)</f>
        <v>153527.87</v>
      </c>
      <c r="Y1715" s="3">
        <f t="shared" si="107"/>
        <v>0</v>
      </c>
    </row>
    <row r="1716" spans="1:25" ht="14.25" x14ac:dyDescent="0.2">
      <c r="A1716" s="18" t="str">
        <f t="shared" si="104"/>
        <v>Catalogo principalOPEN VALUE - CSP GOBIERNOCFQ7TTC0LFLZ-0003</v>
      </c>
      <c r="B1716" s="18" t="str">
        <f t="shared" si="105"/>
        <v>CFQ7TTC0LFLZ-0003OPEN VALUE - CSP GOBIERNO</v>
      </c>
      <c r="C1716" s="18"/>
      <c r="D1716" t="s">
        <v>122</v>
      </c>
      <c r="E1716" t="s">
        <v>2949</v>
      </c>
      <c r="F1716" t="s">
        <v>2769</v>
      </c>
      <c r="G1716" s="18" t="str">
        <f t="shared" si="106"/>
        <v>Catalogo principal</v>
      </c>
      <c r="H1716" s="43" t="s">
        <v>121</v>
      </c>
      <c r="I1716" s="37" t="s">
        <v>67</v>
      </c>
      <c r="J1716" t="s">
        <v>1006</v>
      </c>
      <c r="K1716" t="s">
        <v>40</v>
      </c>
      <c r="L1716" s="70" t="s">
        <v>21</v>
      </c>
      <c r="M1716" s="70" t="s">
        <v>3966</v>
      </c>
      <c r="N1716" s="37" t="s">
        <v>67</v>
      </c>
      <c r="O1716" s="37" t="s">
        <v>67</v>
      </c>
      <c r="P1716" s="37" t="s">
        <v>3756</v>
      </c>
      <c r="Q1716" s="75" t="s">
        <v>2949</v>
      </c>
      <c r="R1716" t="s">
        <v>3691</v>
      </c>
      <c r="S1716" s="38">
        <v>57</v>
      </c>
      <c r="T1716">
        <v>1</v>
      </c>
      <c r="U1716">
        <v>0</v>
      </c>
      <c r="V1716" s="43">
        <f>SUMIF(ResumenCotizacion!$C:$C,E1716,ResumenCotizacion!$P:$P)</f>
        <v>0</v>
      </c>
      <c r="W1716" s="68">
        <f>IF(H1716="USD",S1716*SolCotizacion!$J$18,S1716)</f>
        <v>223638.93</v>
      </c>
      <c r="X1716" s="3">
        <f>ROUND(W1716/(1-VLOOKUP("Total porcentaje:",ResumenCotizacion!$F:$H,3,0)),2)</f>
        <v>243085.79</v>
      </c>
      <c r="Y1716" s="3">
        <f t="shared" si="107"/>
        <v>0</v>
      </c>
    </row>
    <row r="1717" spans="1:25" ht="14.25" x14ac:dyDescent="0.2">
      <c r="A1717" s="18" t="str">
        <f t="shared" si="104"/>
        <v>Catalogo principalOPEN VALUE - CSP GOBIERNOCFQ7TTC0LFLZ-0002</v>
      </c>
      <c r="B1717" s="18" t="str">
        <f t="shared" si="105"/>
        <v>CFQ7TTC0LFLZ-0002OPEN VALUE - CSP GOBIERNO</v>
      </c>
      <c r="C1717" s="18"/>
      <c r="D1717" t="s">
        <v>122</v>
      </c>
      <c r="E1717" t="s">
        <v>2950</v>
      </c>
      <c r="F1717" t="s">
        <v>2769</v>
      </c>
      <c r="G1717" s="18" t="str">
        <f t="shared" si="106"/>
        <v>Catalogo principal</v>
      </c>
      <c r="H1717" s="43" t="s">
        <v>121</v>
      </c>
      <c r="I1717" s="37" t="s">
        <v>67</v>
      </c>
      <c r="J1717" t="s">
        <v>3699</v>
      </c>
      <c r="K1717" t="s">
        <v>40</v>
      </c>
      <c r="L1717" s="70" t="s">
        <v>21</v>
      </c>
      <c r="M1717" s="70" t="s">
        <v>3966</v>
      </c>
      <c r="N1717" s="37" t="s">
        <v>67</v>
      </c>
      <c r="O1717" s="37" t="s">
        <v>67</v>
      </c>
      <c r="P1717" s="37" t="s">
        <v>3756</v>
      </c>
      <c r="Q1717" s="75" t="s">
        <v>2950</v>
      </c>
      <c r="R1717" t="s">
        <v>3691</v>
      </c>
      <c r="S1717" s="38">
        <v>57</v>
      </c>
      <c r="T1717">
        <v>1</v>
      </c>
      <c r="U1717">
        <v>0</v>
      </c>
      <c r="V1717" s="43">
        <f>SUMIF(ResumenCotizacion!$C:$C,E1717,ResumenCotizacion!$P:$P)</f>
        <v>0</v>
      </c>
      <c r="W1717" s="68">
        <f>IF(H1717="USD",S1717*SolCotizacion!$J$18,S1717)</f>
        <v>223638.93</v>
      </c>
      <c r="X1717" s="3">
        <f>ROUND(W1717/(1-VLOOKUP("Total porcentaje:",ResumenCotizacion!$F:$H,3,0)),2)</f>
        <v>243085.79</v>
      </c>
      <c r="Y1717" s="3">
        <f t="shared" si="107"/>
        <v>0</v>
      </c>
    </row>
    <row r="1718" spans="1:25" ht="14.25" x14ac:dyDescent="0.2">
      <c r="A1718" s="18" t="str">
        <f t="shared" si="104"/>
        <v>Catalogo principalOPEN VALUE - CSP GOBIERNOCFQ7TTC0LHR4-0002</v>
      </c>
      <c r="B1718" s="18" t="str">
        <f t="shared" si="105"/>
        <v>CFQ7TTC0LHR4-0002OPEN VALUE - CSP GOBIERNO</v>
      </c>
      <c r="C1718" s="18"/>
      <c r="D1718" t="s">
        <v>122</v>
      </c>
      <c r="E1718" t="s">
        <v>2951</v>
      </c>
      <c r="F1718" t="s">
        <v>2769</v>
      </c>
      <c r="G1718" s="18" t="str">
        <f t="shared" si="106"/>
        <v>Catalogo principal</v>
      </c>
      <c r="H1718" s="43" t="s">
        <v>121</v>
      </c>
      <c r="I1718" s="37" t="s">
        <v>67</v>
      </c>
      <c r="J1718" t="s">
        <v>1796</v>
      </c>
      <c r="K1718" t="s">
        <v>40</v>
      </c>
      <c r="L1718" s="70" t="s">
        <v>21</v>
      </c>
      <c r="M1718" s="70" t="s">
        <v>3966</v>
      </c>
      <c r="N1718" s="37" t="s">
        <v>67</v>
      </c>
      <c r="O1718" s="37" t="s">
        <v>67</v>
      </c>
      <c r="P1718" s="37" t="s">
        <v>3756</v>
      </c>
      <c r="Q1718" s="75" t="s">
        <v>2951</v>
      </c>
      <c r="R1718" t="s">
        <v>3691</v>
      </c>
      <c r="S1718" s="38">
        <v>500</v>
      </c>
      <c r="T1718">
        <v>1</v>
      </c>
      <c r="U1718">
        <v>0</v>
      </c>
      <c r="V1718" s="43">
        <f>SUMIF(ResumenCotizacion!$C:$C,E1718,ResumenCotizacion!$P:$P)</f>
        <v>0</v>
      </c>
      <c r="W1718" s="68">
        <f>IF(H1718="USD",S1718*SolCotizacion!$J$18,S1718)</f>
        <v>1961745</v>
      </c>
      <c r="X1718" s="3">
        <f>ROUND(W1718/(1-VLOOKUP("Total porcentaje:",ResumenCotizacion!$F:$H,3,0)),2)</f>
        <v>2132331.52</v>
      </c>
      <c r="Y1718" s="3">
        <f t="shared" si="107"/>
        <v>0</v>
      </c>
    </row>
    <row r="1719" spans="1:25" ht="14.25" x14ac:dyDescent="0.2">
      <c r="A1719" s="18" t="str">
        <f t="shared" si="104"/>
        <v>Catalogo principalOPEN VALUE - CSP GOBIERNOCFQ7TTC0LHR4-0001</v>
      </c>
      <c r="B1719" s="18" t="str">
        <f t="shared" si="105"/>
        <v>CFQ7TTC0LHR4-0001OPEN VALUE - CSP GOBIERNO</v>
      </c>
      <c r="C1719" s="18"/>
      <c r="D1719" t="s">
        <v>122</v>
      </c>
      <c r="E1719" t="s">
        <v>2952</v>
      </c>
      <c r="F1719" t="s">
        <v>2769</v>
      </c>
      <c r="G1719" s="18" t="str">
        <f t="shared" si="106"/>
        <v>Catalogo principal</v>
      </c>
      <c r="H1719" s="43" t="s">
        <v>121</v>
      </c>
      <c r="I1719" s="37" t="s">
        <v>67</v>
      </c>
      <c r="J1719" t="s">
        <v>3131</v>
      </c>
      <c r="K1719" t="s">
        <v>40</v>
      </c>
      <c r="L1719" s="70" t="s">
        <v>21</v>
      </c>
      <c r="M1719" s="70" t="s">
        <v>3966</v>
      </c>
      <c r="N1719" s="37" t="s">
        <v>67</v>
      </c>
      <c r="O1719" s="37" t="s">
        <v>67</v>
      </c>
      <c r="P1719" s="37" t="s">
        <v>3756</v>
      </c>
      <c r="Q1719" s="75" t="s">
        <v>2952</v>
      </c>
      <c r="R1719" t="s">
        <v>3691</v>
      </c>
      <c r="S1719" s="38">
        <v>12</v>
      </c>
      <c r="T1719">
        <v>1</v>
      </c>
      <c r="U1719">
        <v>0</v>
      </c>
      <c r="V1719" s="43">
        <f>SUMIF(ResumenCotizacion!$C:$C,E1719,ResumenCotizacion!$P:$P)</f>
        <v>0</v>
      </c>
      <c r="W1719" s="68">
        <f>IF(H1719="USD",S1719*SolCotizacion!$J$18,S1719)</f>
        <v>47081.88</v>
      </c>
      <c r="X1719" s="3">
        <f>ROUND(W1719/(1-VLOOKUP("Total porcentaje:",ResumenCotizacion!$F:$H,3,0)),2)</f>
        <v>51175.96</v>
      </c>
      <c r="Y1719" s="3">
        <f t="shared" si="107"/>
        <v>0</v>
      </c>
    </row>
    <row r="1720" spans="1:25" ht="14.25" x14ac:dyDescent="0.2">
      <c r="A1720" s="18" t="str">
        <f t="shared" si="104"/>
        <v>Catalogo principalOPEN VALUE - CSP GOBIERNOCFQ7TTC0HD6V-0001</v>
      </c>
      <c r="B1720" s="18" t="str">
        <f t="shared" si="105"/>
        <v>CFQ7TTC0HD6V-0001OPEN VALUE - CSP GOBIERNO</v>
      </c>
      <c r="C1720" s="18"/>
      <c r="D1720" t="s">
        <v>122</v>
      </c>
      <c r="E1720" t="s">
        <v>2953</v>
      </c>
      <c r="F1720" t="s">
        <v>2769</v>
      </c>
      <c r="G1720" s="18" t="str">
        <f t="shared" si="106"/>
        <v>Catalogo principal</v>
      </c>
      <c r="H1720" s="43" t="s">
        <v>121</v>
      </c>
      <c r="I1720" s="37" t="s">
        <v>67</v>
      </c>
      <c r="J1720" t="s">
        <v>1249</v>
      </c>
      <c r="K1720" t="s">
        <v>40</v>
      </c>
      <c r="L1720" s="70" t="s">
        <v>21</v>
      </c>
      <c r="M1720" s="70" t="s">
        <v>3966</v>
      </c>
      <c r="N1720" s="37" t="s">
        <v>67</v>
      </c>
      <c r="O1720" s="37" t="s">
        <v>67</v>
      </c>
      <c r="P1720" s="37" t="s">
        <v>3756</v>
      </c>
      <c r="Q1720" s="75" t="s">
        <v>2953</v>
      </c>
      <c r="R1720" t="s">
        <v>3691</v>
      </c>
      <c r="S1720" s="38">
        <v>6</v>
      </c>
      <c r="T1720">
        <v>1</v>
      </c>
      <c r="U1720">
        <v>0</v>
      </c>
      <c r="V1720" s="43">
        <f>SUMIF(ResumenCotizacion!$C:$C,E1720,ResumenCotizacion!$P:$P)</f>
        <v>0</v>
      </c>
      <c r="W1720" s="68">
        <f>IF(H1720="USD",S1720*SolCotizacion!$J$18,S1720)</f>
        <v>23540.94</v>
      </c>
      <c r="X1720" s="3">
        <f>ROUND(W1720/(1-VLOOKUP("Total porcentaje:",ResumenCotizacion!$F:$H,3,0)),2)</f>
        <v>25587.98</v>
      </c>
      <c r="Y1720" s="3">
        <f t="shared" si="107"/>
        <v>0</v>
      </c>
    </row>
    <row r="1721" spans="1:25" ht="14.25" x14ac:dyDescent="0.2">
      <c r="A1721" s="18" t="str">
        <f t="shared" si="104"/>
        <v>Catalogo principalOPEN VALUE - CSP GOBIERNOCFQ7TTC0HD6T-0001</v>
      </c>
      <c r="B1721" s="18" t="str">
        <f t="shared" si="105"/>
        <v>CFQ7TTC0HD6T-0001OPEN VALUE - CSP GOBIERNO</v>
      </c>
      <c r="C1721" s="18"/>
      <c r="D1721" t="s">
        <v>122</v>
      </c>
      <c r="E1721" t="s">
        <v>2954</v>
      </c>
      <c r="F1721" t="s">
        <v>2769</v>
      </c>
      <c r="G1721" s="18" t="str">
        <f t="shared" si="106"/>
        <v>Catalogo principal</v>
      </c>
      <c r="H1721" s="43" t="s">
        <v>121</v>
      </c>
      <c r="I1721" s="37" t="s">
        <v>67</v>
      </c>
      <c r="J1721" t="s">
        <v>1250</v>
      </c>
      <c r="K1721" t="s">
        <v>40</v>
      </c>
      <c r="L1721" s="70" t="s">
        <v>21</v>
      </c>
      <c r="M1721" s="70" t="s">
        <v>3966</v>
      </c>
      <c r="N1721" s="37" t="s">
        <v>67</v>
      </c>
      <c r="O1721" s="37" t="s">
        <v>67</v>
      </c>
      <c r="P1721" s="37" t="s">
        <v>3756</v>
      </c>
      <c r="Q1721" s="75" t="s">
        <v>2954</v>
      </c>
      <c r="R1721" t="s">
        <v>3691</v>
      </c>
      <c r="S1721" s="38">
        <v>7</v>
      </c>
      <c r="T1721">
        <v>1</v>
      </c>
      <c r="U1721">
        <v>0</v>
      </c>
      <c r="V1721" s="43">
        <f>SUMIF(ResumenCotizacion!$C:$C,E1721,ResumenCotizacion!$P:$P)</f>
        <v>0</v>
      </c>
      <c r="W1721" s="68">
        <f>IF(H1721="USD",S1721*SolCotizacion!$J$18,S1721)</f>
        <v>27464.43</v>
      </c>
      <c r="X1721" s="3">
        <f>ROUND(W1721/(1-VLOOKUP("Total porcentaje:",ResumenCotizacion!$F:$H,3,0)),2)</f>
        <v>29852.639999999999</v>
      </c>
      <c r="Y1721" s="3">
        <f t="shared" si="107"/>
        <v>0</v>
      </c>
    </row>
    <row r="1722" spans="1:25" ht="14.25" x14ac:dyDescent="0.2">
      <c r="A1722" s="18" t="str">
        <f t="shared" si="104"/>
        <v>Catalogo principalOPEN VALUE - CSP GOBIERNOCFQ7TTC0HD6S-0001</v>
      </c>
      <c r="B1722" s="18" t="str">
        <f t="shared" si="105"/>
        <v>CFQ7TTC0HD6S-0001OPEN VALUE - CSP GOBIERNO</v>
      </c>
      <c r="C1722" s="18"/>
      <c r="D1722" t="s">
        <v>122</v>
      </c>
      <c r="E1722" t="s">
        <v>2955</v>
      </c>
      <c r="F1722" t="s">
        <v>2769</v>
      </c>
      <c r="G1722" s="18" t="str">
        <f t="shared" si="106"/>
        <v>Catalogo principal</v>
      </c>
      <c r="H1722" s="43" t="s">
        <v>121</v>
      </c>
      <c r="I1722" s="37" t="s">
        <v>67</v>
      </c>
      <c r="J1722" t="s">
        <v>1251</v>
      </c>
      <c r="K1722" t="s">
        <v>40</v>
      </c>
      <c r="L1722" s="70" t="s">
        <v>21</v>
      </c>
      <c r="M1722" s="70" t="s">
        <v>3966</v>
      </c>
      <c r="N1722" s="37" t="s">
        <v>67</v>
      </c>
      <c r="O1722" s="37" t="s">
        <v>67</v>
      </c>
      <c r="P1722" s="37" t="s">
        <v>3756</v>
      </c>
      <c r="Q1722" s="75" t="s">
        <v>2955</v>
      </c>
      <c r="R1722" t="s">
        <v>3691</v>
      </c>
      <c r="S1722" s="38">
        <v>6</v>
      </c>
      <c r="T1722">
        <v>1</v>
      </c>
      <c r="U1722">
        <v>0</v>
      </c>
      <c r="V1722" s="43">
        <f>SUMIF(ResumenCotizacion!$C:$C,E1722,ResumenCotizacion!$P:$P)</f>
        <v>0</v>
      </c>
      <c r="W1722" s="68">
        <f>IF(H1722="USD",S1722*SolCotizacion!$J$18,S1722)</f>
        <v>23540.94</v>
      </c>
      <c r="X1722" s="3">
        <f>ROUND(W1722/(1-VLOOKUP("Total porcentaje:",ResumenCotizacion!$F:$H,3,0)),2)</f>
        <v>25587.98</v>
      </c>
      <c r="Y1722" s="3">
        <f t="shared" si="107"/>
        <v>0</v>
      </c>
    </row>
    <row r="1723" spans="1:25" ht="14.25" x14ac:dyDescent="0.2">
      <c r="A1723" s="18" t="str">
        <f t="shared" si="104"/>
        <v>Catalogo principalOPEN VALUE - CSP GOBIERNOCFQ7TTC0LHQB-0001</v>
      </c>
      <c r="B1723" s="18" t="str">
        <f t="shared" si="105"/>
        <v>CFQ7TTC0LHQB-0001OPEN VALUE - CSP GOBIERNO</v>
      </c>
      <c r="C1723" s="18"/>
      <c r="D1723" t="s">
        <v>122</v>
      </c>
      <c r="E1723" t="s">
        <v>2956</v>
      </c>
      <c r="F1723" t="s">
        <v>2769</v>
      </c>
      <c r="G1723" s="18" t="str">
        <f t="shared" si="106"/>
        <v>Catalogo principal</v>
      </c>
      <c r="H1723" s="43" t="s">
        <v>121</v>
      </c>
      <c r="I1723" s="37" t="s">
        <v>67</v>
      </c>
      <c r="J1723" t="s">
        <v>3132</v>
      </c>
      <c r="K1723" t="s">
        <v>40</v>
      </c>
      <c r="L1723" s="70" t="s">
        <v>21</v>
      </c>
      <c r="M1723" s="70" t="s">
        <v>3966</v>
      </c>
      <c r="N1723" s="37" t="s">
        <v>67</v>
      </c>
      <c r="O1723" s="37" t="s">
        <v>67</v>
      </c>
      <c r="P1723" s="37" t="s">
        <v>3756</v>
      </c>
      <c r="Q1723" s="75" t="s">
        <v>2956</v>
      </c>
      <c r="R1723" t="s">
        <v>3691</v>
      </c>
      <c r="S1723" s="38">
        <v>12</v>
      </c>
      <c r="T1723">
        <v>1</v>
      </c>
      <c r="U1723">
        <v>0</v>
      </c>
      <c r="V1723" s="43">
        <f>SUMIF(ResumenCotizacion!$C:$C,E1723,ResumenCotizacion!$P:$P)</f>
        <v>0</v>
      </c>
      <c r="W1723" s="68">
        <f>IF(H1723="USD",S1723*SolCotizacion!$J$18,S1723)</f>
        <v>47081.88</v>
      </c>
      <c r="X1723" s="3">
        <f>ROUND(W1723/(1-VLOOKUP("Total porcentaje:",ResumenCotizacion!$F:$H,3,0)),2)</f>
        <v>51175.96</v>
      </c>
      <c r="Y1723" s="3">
        <f t="shared" si="107"/>
        <v>0</v>
      </c>
    </row>
    <row r="1724" spans="1:25" ht="14.25" x14ac:dyDescent="0.2">
      <c r="A1724" s="18" t="str">
        <f t="shared" si="104"/>
        <v>Catalogo principalOPEN VALUE - CSP GOBIERNOCFQ7TTC0MBMD-0007</v>
      </c>
      <c r="B1724" s="18" t="str">
        <f t="shared" si="105"/>
        <v>CFQ7TTC0MBMD-0007OPEN VALUE - CSP GOBIERNO</v>
      </c>
      <c r="C1724" s="18"/>
      <c r="D1724" t="s">
        <v>122</v>
      </c>
      <c r="E1724" t="s">
        <v>2957</v>
      </c>
      <c r="F1724" t="s">
        <v>2769</v>
      </c>
      <c r="G1724" s="18" t="str">
        <f t="shared" si="106"/>
        <v>Catalogo principal</v>
      </c>
      <c r="H1724" s="43" t="s">
        <v>121</v>
      </c>
      <c r="I1724" s="37" t="s">
        <v>67</v>
      </c>
      <c r="J1724" t="s">
        <v>3133</v>
      </c>
      <c r="K1724" t="s">
        <v>40</v>
      </c>
      <c r="L1724" s="70" t="s">
        <v>21</v>
      </c>
      <c r="M1724" s="70" t="s">
        <v>3966</v>
      </c>
      <c r="N1724" s="37" t="s">
        <v>67</v>
      </c>
      <c r="O1724" s="37" t="s">
        <v>67</v>
      </c>
      <c r="P1724" s="37" t="s">
        <v>3756</v>
      </c>
      <c r="Q1724" s="75" t="s">
        <v>2957</v>
      </c>
      <c r="R1724" t="s">
        <v>3691</v>
      </c>
      <c r="S1724" s="38">
        <v>13</v>
      </c>
      <c r="T1724">
        <v>1</v>
      </c>
      <c r="U1724">
        <v>0</v>
      </c>
      <c r="V1724" s="43">
        <f>SUMIF(ResumenCotizacion!$C:$C,E1724,ResumenCotizacion!$P:$P)</f>
        <v>0</v>
      </c>
      <c r="W1724" s="68">
        <f>IF(H1724="USD",S1724*SolCotizacion!$J$18,S1724)</f>
        <v>51005.369999999995</v>
      </c>
      <c r="X1724" s="3">
        <f>ROUND(W1724/(1-VLOOKUP("Total porcentaje:",ResumenCotizacion!$F:$H,3,0)),2)</f>
        <v>55440.62</v>
      </c>
      <c r="Y1724" s="3">
        <f t="shared" si="107"/>
        <v>0</v>
      </c>
    </row>
    <row r="1725" spans="1:25" ht="14.25" x14ac:dyDescent="0.2">
      <c r="A1725" s="18" t="str">
        <f t="shared" si="104"/>
        <v>Catalogo principalOPEN VALUE - CSP GOBIERNOCFQ7TTC0MBMD-0006</v>
      </c>
      <c r="B1725" s="18" t="str">
        <f t="shared" si="105"/>
        <v>CFQ7TTC0MBMD-0006OPEN VALUE - CSP GOBIERNO</v>
      </c>
      <c r="C1725" s="18"/>
      <c r="D1725" t="s">
        <v>122</v>
      </c>
      <c r="E1725" t="s">
        <v>2958</v>
      </c>
      <c r="F1725" t="s">
        <v>2769</v>
      </c>
      <c r="G1725" s="18" t="str">
        <f t="shared" si="106"/>
        <v>Catalogo principal</v>
      </c>
      <c r="H1725" s="43" t="s">
        <v>121</v>
      </c>
      <c r="I1725" s="37" t="s">
        <v>67</v>
      </c>
      <c r="J1725" t="s">
        <v>3134</v>
      </c>
      <c r="K1725" t="s">
        <v>40</v>
      </c>
      <c r="L1725" s="70" t="s">
        <v>21</v>
      </c>
      <c r="M1725" s="70" t="s">
        <v>3966</v>
      </c>
      <c r="N1725" s="37" t="s">
        <v>67</v>
      </c>
      <c r="O1725" s="37" t="s">
        <v>67</v>
      </c>
      <c r="P1725" s="37" t="s">
        <v>3756</v>
      </c>
      <c r="Q1725" s="75" t="s">
        <v>2958</v>
      </c>
      <c r="R1725" t="s">
        <v>3691</v>
      </c>
      <c r="S1725" s="38">
        <v>8</v>
      </c>
      <c r="T1725">
        <v>1</v>
      </c>
      <c r="U1725">
        <v>0</v>
      </c>
      <c r="V1725" s="43">
        <f>SUMIF(ResumenCotizacion!$C:$C,E1725,ResumenCotizacion!$P:$P)</f>
        <v>0</v>
      </c>
      <c r="W1725" s="68">
        <f>IF(H1725="USD",S1725*SolCotizacion!$J$18,S1725)</f>
        <v>31387.919999999998</v>
      </c>
      <c r="X1725" s="3">
        <f>ROUND(W1725/(1-VLOOKUP("Total porcentaje:",ResumenCotizacion!$F:$H,3,0)),2)</f>
        <v>34117.300000000003</v>
      </c>
      <c r="Y1725" s="3">
        <f t="shared" si="107"/>
        <v>0</v>
      </c>
    </row>
    <row r="1726" spans="1:25" ht="14.25" x14ac:dyDescent="0.2">
      <c r="A1726" s="18" t="str">
        <f t="shared" si="104"/>
        <v>Catalogo principalOPEN VALUE - CSP GOBIERNOCFQ7TTC0MBMD-0005</v>
      </c>
      <c r="B1726" s="18" t="str">
        <f t="shared" si="105"/>
        <v>CFQ7TTC0MBMD-0005OPEN VALUE - CSP GOBIERNO</v>
      </c>
      <c r="C1726" s="18"/>
      <c r="D1726" t="s">
        <v>122</v>
      </c>
      <c r="E1726" t="s">
        <v>2959</v>
      </c>
      <c r="F1726" t="s">
        <v>2769</v>
      </c>
      <c r="G1726" s="18" t="str">
        <f t="shared" si="106"/>
        <v>Catalogo principal</v>
      </c>
      <c r="H1726" s="43" t="s">
        <v>121</v>
      </c>
      <c r="I1726" s="37" t="s">
        <v>67</v>
      </c>
      <c r="J1726" t="s">
        <v>3135</v>
      </c>
      <c r="K1726" t="s">
        <v>40</v>
      </c>
      <c r="L1726" s="70" t="s">
        <v>21</v>
      </c>
      <c r="M1726" s="70" t="s">
        <v>3966</v>
      </c>
      <c r="N1726" s="37" t="s">
        <v>67</v>
      </c>
      <c r="O1726" s="37" t="s">
        <v>67</v>
      </c>
      <c r="P1726" s="37" t="s">
        <v>3756</v>
      </c>
      <c r="Q1726" s="75" t="s">
        <v>2959</v>
      </c>
      <c r="R1726" t="s">
        <v>3691</v>
      </c>
      <c r="S1726" s="38">
        <v>8</v>
      </c>
      <c r="T1726">
        <v>1</v>
      </c>
      <c r="U1726">
        <v>0</v>
      </c>
      <c r="V1726" s="43">
        <f>SUMIF(ResumenCotizacion!$C:$C,E1726,ResumenCotizacion!$P:$P)</f>
        <v>0</v>
      </c>
      <c r="W1726" s="68">
        <f>IF(H1726="USD",S1726*SolCotizacion!$J$18,S1726)</f>
        <v>31387.919999999998</v>
      </c>
      <c r="X1726" s="3">
        <f>ROUND(W1726/(1-VLOOKUP("Total porcentaje:",ResumenCotizacion!$F:$H,3,0)),2)</f>
        <v>34117.300000000003</v>
      </c>
      <c r="Y1726" s="3">
        <f t="shared" si="107"/>
        <v>0</v>
      </c>
    </row>
    <row r="1727" spans="1:25" ht="14.25" x14ac:dyDescent="0.2">
      <c r="A1727" s="18" t="str">
        <f t="shared" si="104"/>
        <v>Catalogo principalOPEN VALUE - CSP GOBIERNOCFQ7TTC0MBMD-0002</v>
      </c>
      <c r="B1727" s="18" t="str">
        <f t="shared" si="105"/>
        <v>CFQ7TTC0MBMD-0002OPEN VALUE - CSP GOBIERNO</v>
      </c>
      <c r="C1727" s="18"/>
      <c r="D1727" t="s">
        <v>122</v>
      </c>
      <c r="E1727" t="s">
        <v>2960</v>
      </c>
      <c r="F1727" t="s">
        <v>2769</v>
      </c>
      <c r="G1727" s="18" t="str">
        <f t="shared" si="106"/>
        <v>Catalogo principal</v>
      </c>
      <c r="H1727" s="43" t="s">
        <v>121</v>
      </c>
      <c r="I1727" s="37" t="s">
        <v>67</v>
      </c>
      <c r="J1727" t="s">
        <v>1007</v>
      </c>
      <c r="K1727" t="s">
        <v>40</v>
      </c>
      <c r="L1727" s="70" t="s">
        <v>21</v>
      </c>
      <c r="M1727" s="70" t="s">
        <v>3966</v>
      </c>
      <c r="N1727" s="37" t="s">
        <v>67</v>
      </c>
      <c r="O1727" s="37" t="s">
        <v>67</v>
      </c>
      <c r="P1727" s="37" t="s">
        <v>3756</v>
      </c>
      <c r="Q1727" s="75" t="s">
        <v>2960</v>
      </c>
      <c r="R1727" t="s">
        <v>3691</v>
      </c>
      <c r="S1727" s="38">
        <v>2.2999999999999998</v>
      </c>
      <c r="T1727">
        <v>1</v>
      </c>
      <c r="U1727">
        <v>0</v>
      </c>
      <c r="V1727" s="43">
        <f>SUMIF(ResumenCotizacion!$C:$C,E1727,ResumenCotizacion!$P:$P)</f>
        <v>0</v>
      </c>
      <c r="W1727" s="68">
        <f>IF(H1727="USD",S1727*SolCotizacion!$J$18,S1727)</f>
        <v>9024.0269999999982</v>
      </c>
      <c r="X1727" s="3">
        <f>ROUND(W1727/(1-VLOOKUP("Total porcentaje:",ResumenCotizacion!$F:$H,3,0)),2)</f>
        <v>9808.73</v>
      </c>
      <c r="Y1727" s="3">
        <f t="shared" si="107"/>
        <v>0</v>
      </c>
    </row>
    <row r="1728" spans="1:25" ht="14.25" x14ac:dyDescent="0.2">
      <c r="A1728" s="18" t="str">
        <f t="shared" si="104"/>
        <v>Catalogo principalOPEN VALUE - CSP GOBIERNOCFQ7TTC0LH05-0001</v>
      </c>
      <c r="B1728" s="18" t="str">
        <f t="shared" si="105"/>
        <v>CFQ7TTC0LH05-0001OPEN VALUE - CSP GOBIERNO</v>
      </c>
      <c r="C1728" s="18"/>
      <c r="D1728" t="s">
        <v>122</v>
      </c>
      <c r="E1728" t="s">
        <v>2961</v>
      </c>
      <c r="F1728" t="s">
        <v>2769</v>
      </c>
      <c r="G1728" s="18" t="str">
        <f t="shared" si="106"/>
        <v>Catalogo principal</v>
      </c>
      <c r="H1728" s="43" t="s">
        <v>121</v>
      </c>
      <c r="I1728" s="37" t="s">
        <v>67</v>
      </c>
      <c r="J1728" t="s">
        <v>1197</v>
      </c>
      <c r="K1728" t="s">
        <v>40</v>
      </c>
      <c r="L1728" s="70" t="s">
        <v>21</v>
      </c>
      <c r="M1728" s="70" t="s">
        <v>3966</v>
      </c>
      <c r="N1728" s="37" t="s">
        <v>67</v>
      </c>
      <c r="O1728" s="37" t="s">
        <v>67</v>
      </c>
      <c r="P1728" s="37" t="s">
        <v>3756</v>
      </c>
      <c r="Q1728" s="75" t="s">
        <v>2961</v>
      </c>
      <c r="R1728" t="s">
        <v>3691</v>
      </c>
      <c r="S1728" s="38">
        <v>8</v>
      </c>
      <c r="T1728">
        <v>1</v>
      </c>
      <c r="U1728">
        <v>0</v>
      </c>
      <c r="V1728" s="43">
        <f>SUMIF(ResumenCotizacion!$C:$C,E1728,ResumenCotizacion!$P:$P)</f>
        <v>0</v>
      </c>
      <c r="W1728" s="68">
        <f>IF(H1728="USD",S1728*SolCotizacion!$J$18,S1728)</f>
        <v>31387.919999999998</v>
      </c>
      <c r="X1728" s="3">
        <f>ROUND(W1728/(1-VLOOKUP("Total porcentaje:",ResumenCotizacion!$F:$H,3,0)),2)</f>
        <v>34117.300000000003</v>
      </c>
      <c r="Y1728" s="3">
        <f t="shared" si="107"/>
        <v>0</v>
      </c>
    </row>
    <row r="1729" spans="1:25" ht="14.25" x14ac:dyDescent="0.2">
      <c r="A1729" s="18" t="str">
        <f t="shared" si="104"/>
        <v>Catalogo principalOPEN VALUE - CSP GOBIERNOCFQ7TTC0HC36-0001</v>
      </c>
      <c r="B1729" s="18" t="str">
        <f t="shared" si="105"/>
        <v>CFQ7TTC0HC36-0001OPEN VALUE - CSP GOBIERNO</v>
      </c>
      <c r="C1729" s="18"/>
      <c r="D1729" t="s">
        <v>122</v>
      </c>
      <c r="E1729" t="s">
        <v>2962</v>
      </c>
      <c r="F1729" t="s">
        <v>2769</v>
      </c>
      <c r="G1729" s="18" t="str">
        <f t="shared" si="106"/>
        <v>Catalogo principal</v>
      </c>
      <c r="H1729" s="43" t="s">
        <v>121</v>
      </c>
      <c r="I1729" s="37" t="s">
        <v>67</v>
      </c>
      <c r="J1729" t="s">
        <v>3700</v>
      </c>
      <c r="K1729" t="s">
        <v>40</v>
      </c>
      <c r="L1729" s="70" t="s">
        <v>21</v>
      </c>
      <c r="M1729" s="70" t="s">
        <v>3966</v>
      </c>
      <c r="N1729" s="37" t="s">
        <v>67</v>
      </c>
      <c r="O1729" s="37" t="s">
        <v>67</v>
      </c>
      <c r="P1729" s="37" t="s">
        <v>3756</v>
      </c>
      <c r="Q1729" s="75" t="s">
        <v>2962</v>
      </c>
      <c r="R1729" t="s">
        <v>3691</v>
      </c>
      <c r="S1729" s="38">
        <v>12</v>
      </c>
      <c r="T1729">
        <v>1</v>
      </c>
      <c r="U1729">
        <v>0</v>
      </c>
      <c r="V1729" s="43">
        <f>SUMIF(ResumenCotizacion!$C:$C,E1729,ResumenCotizacion!$P:$P)</f>
        <v>0</v>
      </c>
      <c r="W1729" s="68">
        <f>IF(H1729="USD",S1729*SolCotizacion!$J$18,S1729)</f>
        <v>47081.88</v>
      </c>
      <c r="X1729" s="3">
        <f>ROUND(W1729/(1-VLOOKUP("Total porcentaje:",ResumenCotizacion!$F:$H,3,0)),2)</f>
        <v>51175.96</v>
      </c>
      <c r="Y1729" s="3">
        <f t="shared" si="107"/>
        <v>0</v>
      </c>
    </row>
    <row r="1730" spans="1:25" ht="14.25" x14ac:dyDescent="0.2">
      <c r="A1730" s="18" t="str">
        <f t="shared" si="104"/>
        <v>Catalogo principalOPEN VALUE - CSP GOBIERNOCFQ7TTC0J7WF-0004</v>
      </c>
      <c r="B1730" s="18" t="str">
        <f t="shared" si="105"/>
        <v>CFQ7TTC0J7WF-0004OPEN VALUE - CSP GOBIERNO</v>
      </c>
      <c r="C1730" s="18"/>
      <c r="D1730" t="s">
        <v>122</v>
      </c>
      <c r="E1730" t="s">
        <v>2963</v>
      </c>
      <c r="F1730" t="s">
        <v>2769</v>
      </c>
      <c r="G1730" s="18" t="str">
        <f t="shared" si="106"/>
        <v>Catalogo principal</v>
      </c>
      <c r="H1730" s="43" t="s">
        <v>121</v>
      </c>
      <c r="I1730" s="37" t="s">
        <v>67</v>
      </c>
      <c r="J1730" t="s">
        <v>5072</v>
      </c>
      <c r="K1730" t="s">
        <v>40</v>
      </c>
      <c r="L1730" s="70" t="s">
        <v>21</v>
      </c>
      <c r="M1730" s="70" t="s">
        <v>3966</v>
      </c>
      <c r="N1730" s="37" t="s">
        <v>67</v>
      </c>
      <c r="O1730" s="37" t="s">
        <v>67</v>
      </c>
      <c r="P1730" s="37" t="s">
        <v>3756</v>
      </c>
      <c r="Q1730" s="75" t="s">
        <v>2963</v>
      </c>
      <c r="R1730" t="s">
        <v>3691</v>
      </c>
      <c r="S1730" s="38">
        <v>4</v>
      </c>
      <c r="T1730">
        <v>1</v>
      </c>
      <c r="U1730">
        <v>0</v>
      </c>
      <c r="V1730" s="43">
        <f>SUMIF(ResumenCotizacion!$C:$C,E1730,ResumenCotizacion!$P:$P)</f>
        <v>0</v>
      </c>
      <c r="W1730" s="68">
        <f>IF(H1730="USD",S1730*SolCotizacion!$J$18,S1730)</f>
        <v>15693.96</v>
      </c>
      <c r="X1730" s="3">
        <f>ROUND(W1730/(1-VLOOKUP("Total porcentaje:",ResumenCotizacion!$F:$H,3,0)),2)</f>
        <v>17058.650000000001</v>
      </c>
      <c r="Y1730" s="3">
        <f t="shared" si="107"/>
        <v>0</v>
      </c>
    </row>
    <row r="1731" spans="1:25" ht="14.25" x14ac:dyDescent="0.2">
      <c r="A1731" s="18" t="str">
        <f t="shared" ref="A1731:A1794" si="108">D1731&amp;F1731&amp;E1731</f>
        <v>Catalogo principalOPEN VALUE - CSP GOBIERNOCFQ7TTC0LHRR-0001</v>
      </c>
      <c r="B1731" s="18" t="str">
        <f t="shared" ref="B1731:B1794" si="109">E1731&amp;F1731</f>
        <v>CFQ7TTC0LHRR-0001OPEN VALUE - CSP GOBIERNO</v>
      </c>
      <c r="C1731" s="18"/>
      <c r="D1731" t="s">
        <v>122</v>
      </c>
      <c r="E1731" t="s">
        <v>2964</v>
      </c>
      <c r="F1731" t="s">
        <v>2769</v>
      </c>
      <c r="G1731" s="18" t="str">
        <f t="shared" ref="G1731:G1794" si="110">D1731</f>
        <v>Catalogo principal</v>
      </c>
      <c r="H1731" s="43" t="s">
        <v>121</v>
      </c>
      <c r="I1731" s="37" t="s">
        <v>67</v>
      </c>
      <c r="J1731" t="s">
        <v>2052</v>
      </c>
      <c r="K1731" t="s">
        <v>40</v>
      </c>
      <c r="L1731" s="70" t="s">
        <v>21</v>
      </c>
      <c r="M1731" s="70" t="s">
        <v>3966</v>
      </c>
      <c r="N1731" s="37" t="s">
        <v>67</v>
      </c>
      <c r="O1731" s="37" t="s">
        <v>67</v>
      </c>
      <c r="P1731" s="37" t="s">
        <v>3756</v>
      </c>
      <c r="Q1731" s="75" t="s">
        <v>2964</v>
      </c>
      <c r="R1731" t="s">
        <v>3691</v>
      </c>
      <c r="S1731" s="38">
        <v>3.5</v>
      </c>
      <c r="T1731">
        <v>1</v>
      </c>
      <c r="U1731">
        <v>0</v>
      </c>
      <c r="V1731" s="43">
        <f>SUMIF(ResumenCotizacion!$C:$C,E1731,ResumenCotizacion!$P:$P)</f>
        <v>0</v>
      </c>
      <c r="W1731" s="68">
        <f>IF(H1731="USD",S1731*SolCotizacion!$J$18,S1731)</f>
        <v>13732.215</v>
      </c>
      <c r="X1731" s="3">
        <f>ROUND(W1731/(1-VLOOKUP("Total porcentaje:",ResumenCotizacion!$F:$H,3,0)),2)</f>
        <v>14926.32</v>
      </c>
      <c r="Y1731" s="3">
        <f t="shared" ref="Y1731:Y1794" si="111">V1731*X1731</f>
        <v>0</v>
      </c>
    </row>
    <row r="1732" spans="1:25" ht="14.25" x14ac:dyDescent="0.2">
      <c r="A1732" s="18" t="str">
        <f t="shared" si="108"/>
        <v>Catalogo principalOPEN VALUE - CSP GOBIERNOCFQ7TTC0J1GB-0003</v>
      </c>
      <c r="B1732" s="18" t="str">
        <f t="shared" si="109"/>
        <v>CFQ7TTC0J1GB-0003OPEN VALUE - CSP GOBIERNO</v>
      </c>
      <c r="C1732" s="18"/>
      <c r="D1732" t="s">
        <v>122</v>
      </c>
      <c r="E1732" t="s">
        <v>2965</v>
      </c>
      <c r="F1732" t="s">
        <v>2769</v>
      </c>
      <c r="G1732" s="18" t="str">
        <f t="shared" si="110"/>
        <v>Catalogo principal</v>
      </c>
      <c r="H1732" s="43" t="s">
        <v>121</v>
      </c>
      <c r="I1732" s="37" t="s">
        <v>67</v>
      </c>
      <c r="J1732" t="s">
        <v>2085</v>
      </c>
      <c r="K1732" t="s">
        <v>40</v>
      </c>
      <c r="L1732" s="70" t="s">
        <v>21</v>
      </c>
      <c r="M1732" s="70" t="s">
        <v>3966</v>
      </c>
      <c r="N1732" s="37" t="s">
        <v>67</v>
      </c>
      <c r="O1732" s="37" t="s">
        <v>67</v>
      </c>
      <c r="P1732" s="37" t="s">
        <v>3756</v>
      </c>
      <c r="Q1732" s="75" t="s">
        <v>2965</v>
      </c>
      <c r="R1732" t="s">
        <v>3691</v>
      </c>
      <c r="S1732" s="38">
        <v>3</v>
      </c>
      <c r="T1732">
        <v>1</v>
      </c>
      <c r="U1732">
        <v>0</v>
      </c>
      <c r="V1732" s="43">
        <f>SUMIF(ResumenCotizacion!$C:$C,E1732,ResumenCotizacion!$P:$P)</f>
        <v>0</v>
      </c>
      <c r="W1732" s="68">
        <f>IF(H1732="USD",S1732*SolCotizacion!$J$18,S1732)</f>
        <v>11770.47</v>
      </c>
      <c r="X1732" s="3">
        <f>ROUND(W1732/(1-VLOOKUP("Total porcentaje:",ResumenCotizacion!$F:$H,3,0)),2)</f>
        <v>12793.99</v>
      </c>
      <c r="Y1732" s="3">
        <f t="shared" si="111"/>
        <v>0</v>
      </c>
    </row>
    <row r="1733" spans="1:25" ht="14.25" x14ac:dyDescent="0.2">
      <c r="A1733" s="18" t="str">
        <f t="shared" si="108"/>
        <v>Catalogo principalOPEN VALUE - CSP GOBIERNOCFQ7TTC0LGV0-0001</v>
      </c>
      <c r="B1733" s="18" t="str">
        <f t="shared" si="109"/>
        <v>CFQ7TTC0LGV0-0001OPEN VALUE - CSP GOBIERNO</v>
      </c>
      <c r="C1733" s="18"/>
      <c r="D1733" t="s">
        <v>122</v>
      </c>
      <c r="E1733" t="s">
        <v>2966</v>
      </c>
      <c r="F1733" t="s">
        <v>2769</v>
      </c>
      <c r="G1733" s="18" t="str">
        <f t="shared" si="110"/>
        <v>Catalogo principal</v>
      </c>
      <c r="H1733" s="43" t="s">
        <v>121</v>
      </c>
      <c r="I1733" s="37" t="s">
        <v>67</v>
      </c>
      <c r="J1733" t="s">
        <v>2069</v>
      </c>
      <c r="K1733" t="s">
        <v>40</v>
      </c>
      <c r="L1733" s="70" t="s">
        <v>21</v>
      </c>
      <c r="M1733" s="70" t="s">
        <v>3966</v>
      </c>
      <c r="N1733" s="37" t="s">
        <v>67</v>
      </c>
      <c r="O1733" s="37" t="s">
        <v>67</v>
      </c>
      <c r="P1733" s="37" t="s">
        <v>3756</v>
      </c>
      <c r="Q1733" s="75" t="s">
        <v>2966</v>
      </c>
      <c r="R1733" t="s">
        <v>3691</v>
      </c>
      <c r="S1733" s="38">
        <v>5.2</v>
      </c>
      <c r="T1733">
        <v>1</v>
      </c>
      <c r="U1733">
        <v>0</v>
      </c>
      <c r="V1733" s="43">
        <f>SUMIF(ResumenCotizacion!$C:$C,E1733,ResumenCotizacion!$P:$P)</f>
        <v>0</v>
      </c>
      <c r="W1733" s="68">
        <f>IF(H1733="USD",S1733*SolCotizacion!$J$18,S1733)</f>
        <v>20402.148000000001</v>
      </c>
      <c r="X1733" s="3">
        <f>ROUND(W1733/(1-VLOOKUP("Total porcentaje:",ResumenCotizacion!$F:$H,3,0)),2)</f>
        <v>22176.25</v>
      </c>
      <c r="Y1733" s="3">
        <f t="shared" si="111"/>
        <v>0</v>
      </c>
    </row>
    <row r="1734" spans="1:25" ht="14.25" x14ac:dyDescent="0.2">
      <c r="A1734" s="18" t="str">
        <f t="shared" si="108"/>
        <v>Catalogo principalOPEN VALUE - CSP GOBIERNOCFQ7TTC0LH0D-0001</v>
      </c>
      <c r="B1734" s="18" t="str">
        <f t="shared" si="109"/>
        <v>CFQ7TTC0LH0D-0001OPEN VALUE - CSP GOBIERNO</v>
      </c>
      <c r="C1734" s="18"/>
      <c r="D1734" t="s">
        <v>122</v>
      </c>
      <c r="E1734" t="s">
        <v>2967</v>
      </c>
      <c r="F1734" t="s">
        <v>2769</v>
      </c>
      <c r="G1734" s="18" t="str">
        <f t="shared" si="110"/>
        <v>Catalogo principal</v>
      </c>
      <c r="H1734" s="43" t="s">
        <v>121</v>
      </c>
      <c r="I1734" s="37" t="s">
        <v>67</v>
      </c>
      <c r="J1734" t="s">
        <v>2071</v>
      </c>
      <c r="K1734" t="s">
        <v>40</v>
      </c>
      <c r="L1734" s="70" t="s">
        <v>21</v>
      </c>
      <c r="M1734" s="70" t="s">
        <v>3966</v>
      </c>
      <c r="N1734" s="37" t="s">
        <v>67</v>
      </c>
      <c r="O1734" s="37" t="s">
        <v>67</v>
      </c>
      <c r="P1734" s="37" t="s">
        <v>3756</v>
      </c>
      <c r="Q1734" s="75" t="s">
        <v>2967</v>
      </c>
      <c r="R1734" t="s">
        <v>3691</v>
      </c>
      <c r="S1734" s="38">
        <v>5.5</v>
      </c>
      <c r="T1734">
        <v>1</v>
      </c>
      <c r="U1734">
        <v>0</v>
      </c>
      <c r="V1734" s="43">
        <f>SUMIF(ResumenCotizacion!$C:$C,E1734,ResumenCotizacion!$P:$P)</f>
        <v>0</v>
      </c>
      <c r="W1734" s="68">
        <f>IF(H1734="USD",S1734*SolCotizacion!$J$18,S1734)</f>
        <v>21579.195</v>
      </c>
      <c r="X1734" s="3">
        <f>ROUND(W1734/(1-VLOOKUP("Total porcentaje:",ResumenCotizacion!$F:$H,3,0)),2)</f>
        <v>23455.65</v>
      </c>
      <c r="Y1734" s="3">
        <f t="shared" si="111"/>
        <v>0</v>
      </c>
    </row>
    <row r="1735" spans="1:25" ht="14.25" x14ac:dyDescent="0.2">
      <c r="A1735" s="18" t="str">
        <f t="shared" si="108"/>
        <v>Catalogo principalOPEN VALUE - CSP GOBIERNOCFQ7TTC0LH04-0001</v>
      </c>
      <c r="B1735" s="18" t="str">
        <f t="shared" si="109"/>
        <v>CFQ7TTC0LH04-0001OPEN VALUE - CSP GOBIERNO</v>
      </c>
      <c r="C1735" s="18"/>
      <c r="D1735" t="s">
        <v>122</v>
      </c>
      <c r="E1735" t="s">
        <v>2968</v>
      </c>
      <c r="F1735" t="s">
        <v>2769</v>
      </c>
      <c r="G1735" s="18" t="str">
        <f t="shared" si="110"/>
        <v>Catalogo principal</v>
      </c>
      <c r="H1735" s="43" t="s">
        <v>121</v>
      </c>
      <c r="I1735" s="37" t="s">
        <v>67</v>
      </c>
      <c r="J1735" t="s">
        <v>3136</v>
      </c>
      <c r="K1735" t="s">
        <v>40</v>
      </c>
      <c r="L1735" s="70" t="s">
        <v>21</v>
      </c>
      <c r="M1735" s="70" t="s">
        <v>3966</v>
      </c>
      <c r="N1735" s="37" t="s">
        <v>67</v>
      </c>
      <c r="O1735" s="37" t="s">
        <v>67</v>
      </c>
      <c r="P1735" s="37" t="s">
        <v>3756</v>
      </c>
      <c r="Q1735" s="75" t="s">
        <v>2968</v>
      </c>
      <c r="R1735" t="s">
        <v>3691</v>
      </c>
      <c r="S1735" s="38">
        <v>2</v>
      </c>
      <c r="T1735">
        <v>1</v>
      </c>
      <c r="U1735">
        <v>0</v>
      </c>
      <c r="V1735" s="43">
        <f>SUMIF(ResumenCotizacion!$C:$C,E1735,ResumenCotizacion!$P:$P)</f>
        <v>0</v>
      </c>
      <c r="W1735" s="68">
        <f>IF(H1735="USD",S1735*SolCotizacion!$J$18,S1735)</f>
        <v>7846.98</v>
      </c>
      <c r="X1735" s="3">
        <f>ROUND(W1735/(1-VLOOKUP("Total porcentaje:",ResumenCotizacion!$F:$H,3,0)),2)</f>
        <v>8529.33</v>
      </c>
      <c r="Y1735" s="3">
        <f t="shared" si="111"/>
        <v>0</v>
      </c>
    </row>
    <row r="1736" spans="1:25" ht="14.25" x14ac:dyDescent="0.2">
      <c r="A1736" s="18" t="str">
        <f t="shared" si="108"/>
        <v>Catalogo principalOPEN VALUE - CSP GOBIERNOCFQ7TTC0LHXH-0001</v>
      </c>
      <c r="B1736" s="18" t="str">
        <f t="shared" si="109"/>
        <v>CFQ7TTC0LHXH-0001OPEN VALUE - CSP GOBIERNO</v>
      </c>
      <c r="C1736" s="18"/>
      <c r="D1736" t="s">
        <v>122</v>
      </c>
      <c r="E1736" t="s">
        <v>2969</v>
      </c>
      <c r="F1736" t="s">
        <v>2769</v>
      </c>
      <c r="G1736" s="18" t="str">
        <f t="shared" si="110"/>
        <v>Catalogo principal</v>
      </c>
      <c r="H1736" s="43" t="s">
        <v>121</v>
      </c>
      <c r="I1736" s="37" t="s">
        <v>67</v>
      </c>
      <c r="J1736" t="s">
        <v>3137</v>
      </c>
      <c r="K1736" t="s">
        <v>40</v>
      </c>
      <c r="L1736" s="70" t="s">
        <v>21</v>
      </c>
      <c r="M1736" s="70" t="s">
        <v>3966</v>
      </c>
      <c r="N1736" s="37" t="s">
        <v>67</v>
      </c>
      <c r="O1736" s="37" t="s">
        <v>67</v>
      </c>
      <c r="P1736" s="37" t="s">
        <v>3756</v>
      </c>
      <c r="Q1736" s="75" t="s">
        <v>2969</v>
      </c>
      <c r="R1736" t="s">
        <v>3691</v>
      </c>
      <c r="S1736" s="38">
        <v>5</v>
      </c>
      <c r="T1736">
        <v>1</v>
      </c>
      <c r="U1736">
        <v>0</v>
      </c>
      <c r="V1736" s="43">
        <f>SUMIF(ResumenCotizacion!$C:$C,E1736,ResumenCotizacion!$P:$P)</f>
        <v>0</v>
      </c>
      <c r="W1736" s="68">
        <f>IF(H1736="USD",S1736*SolCotizacion!$J$18,S1736)</f>
        <v>19617.449999999997</v>
      </c>
      <c r="X1736" s="3">
        <f>ROUND(W1736/(1-VLOOKUP("Total porcentaje:",ResumenCotizacion!$F:$H,3,0)),2)</f>
        <v>21323.32</v>
      </c>
      <c r="Y1736" s="3">
        <f t="shared" si="111"/>
        <v>0</v>
      </c>
    </row>
    <row r="1737" spans="1:25" ht="14.25" x14ac:dyDescent="0.2">
      <c r="A1737" s="18" t="str">
        <f t="shared" si="108"/>
        <v>Catalogo principalOPEN VALUE - CSP GOBIERNOCFQ7TTC0Q17R-0001</v>
      </c>
      <c r="B1737" s="18" t="str">
        <f t="shared" si="109"/>
        <v>CFQ7TTC0Q17R-0001OPEN VALUE - CSP GOBIERNO</v>
      </c>
      <c r="C1737" s="18"/>
      <c r="D1737" t="s">
        <v>122</v>
      </c>
      <c r="E1737" t="s">
        <v>2970</v>
      </c>
      <c r="F1737" t="s">
        <v>2769</v>
      </c>
      <c r="G1737" s="18" t="str">
        <f t="shared" si="110"/>
        <v>Catalogo principal</v>
      </c>
      <c r="H1737" s="43" t="s">
        <v>121</v>
      </c>
      <c r="I1737" s="37" t="s">
        <v>67</v>
      </c>
      <c r="J1737" t="s">
        <v>3138</v>
      </c>
      <c r="K1737" t="s">
        <v>40</v>
      </c>
      <c r="L1737" s="70" t="s">
        <v>21</v>
      </c>
      <c r="M1737" s="70" t="s">
        <v>3966</v>
      </c>
      <c r="N1737" s="37" t="s">
        <v>67</v>
      </c>
      <c r="O1737" s="37" t="s">
        <v>67</v>
      </c>
      <c r="P1737" s="37" t="s">
        <v>3756</v>
      </c>
      <c r="Q1737" s="75" t="s">
        <v>2970</v>
      </c>
      <c r="R1737" t="s">
        <v>3691</v>
      </c>
      <c r="S1737" s="38">
        <v>3.5</v>
      </c>
      <c r="T1737">
        <v>1</v>
      </c>
      <c r="U1737">
        <v>0</v>
      </c>
      <c r="V1737" s="43">
        <f>SUMIF(ResumenCotizacion!$C:$C,E1737,ResumenCotizacion!$P:$P)</f>
        <v>0</v>
      </c>
      <c r="W1737" s="68">
        <f>IF(H1737="USD",S1737*SolCotizacion!$J$18,S1737)</f>
        <v>13732.215</v>
      </c>
      <c r="X1737" s="3">
        <f>ROUND(W1737/(1-VLOOKUP("Total porcentaje:",ResumenCotizacion!$F:$H,3,0)),2)</f>
        <v>14926.32</v>
      </c>
      <c r="Y1737" s="3">
        <f t="shared" si="111"/>
        <v>0</v>
      </c>
    </row>
    <row r="1738" spans="1:25" ht="14.25" x14ac:dyDescent="0.2">
      <c r="A1738" s="18" t="str">
        <f t="shared" si="108"/>
        <v>Catalogo principalOPEN VALUE - CSP GOBIERNOCFQ7TTC0LCH4-0009</v>
      </c>
      <c r="B1738" s="18" t="str">
        <f t="shared" si="109"/>
        <v>CFQ7TTC0LCH4-0009OPEN VALUE - CSP GOBIERNO</v>
      </c>
      <c r="C1738" s="18"/>
      <c r="D1738" t="s">
        <v>122</v>
      </c>
      <c r="E1738" t="s">
        <v>2971</v>
      </c>
      <c r="F1738" t="s">
        <v>2769</v>
      </c>
      <c r="G1738" s="18" t="str">
        <f t="shared" si="110"/>
        <v>Catalogo principal</v>
      </c>
      <c r="H1738" s="43" t="s">
        <v>121</v>
      </c>
      <c r="I1738" s="37" t="s">
        <v>67</v>
      </c>
      <c r="J1738" t="s">
        <v>5073</v>
      </c>
      <c r="K1738" t="s">
        <v>40</v>
      </c>
      <c r="L1738" s="70" t="s">
        <v>21</v>
      </c>
      <c r="M1738" s="70" t="s">
        <v>3966</v>
      </c>
      <c r="N1738" s="37" t="s">
        <v>67</v>
      </c>
      <c r="O1738" s="37" t="s">
        <v>67</v>
      </c>
      <c r="P1738" s="37" t="s">
        <v>3756</v>
      </c>
      <c r="Q1738" s="75" t="s">
        <v>2971</v>
      </c>
      <c r="R1738" t="s">
        <v>3691</v>
      </c>
      <c r="S1738" s="38">
        <v>8</v>
      </c>
      <c r="T1738">
        <v>1</v>
      </c>
      <c r="U1738">
        <v>0</v>
      </c>
      <c r="V1738" s="43">
        <f>SUMIF(ResumenCotizacion!$C:$C,E1738,ResumenCotizacion!$P:$P)</f>
        <v>0</v>
      </c>
      <c r="W1738" s="68">
        <f>IF(H1738="USD",S1738*SolCotizacion!$J$18,S1738)</f>
        <v>31387.919999999998</v>
      </c>
      <c r="X1738" s="3">
        <f>ROUND(W1738/(1-VLOOKUP("Total porcentaje:",ResumenCotizacion!$F:$H,3,0)),2)</f>
        <v>34117.300000000003</v>
      </c>
      <c r="Y1738" s="3">
        <f t="shared" si="111"/>
        <v>0</v>
      </c>
    </row>
    <row r="1739" spans="1:25" ht="14.25" x14ac:dyDescent="0.2">
      <c r="A1739" s="18" t="str">
        <f t="shared" si="108"/>
        <v>Catalogo principalOPEN VALUE - CSP GOBIERNOCFQ7TTC0LCH4-0006</v>
      </c>
      <c r="B1739" s="18" t="str">
        <f t="shared" si="109"/>
        <v>CFQ7TTC0LCH4-0006OPEN VALUE - CSP GOBIERNO</v>
      </c>
      <c r="C1739" s="18"/>
      <c r="D1739" t="s">
        <v>122</v>
      </c>
      <c r="E1739" t="s">
        <v>2972</v>
      </c>
      <c r="F1739" t="s">
        <v>2769</v>
      </c>
      <c r="G1739" s="18" t="str">
        <f t="shared" si="110"/>
        <v>Catalogo principal</v>
      </c>
      <c r="H1739" s="43" t="s">
        <v>121</v>
      </c>
      <c r="I1739" s="37" t="s">
        <v>67</v>
      </c>
      <c r="J1739" t="s">
        <v>5074</v>
      </c>
      <c r="K1739" t="s">
        <v>40</v>
      </c>
      <c r="L1739" s="70" t="s">
        <v>21</v>
      </c>
      <c r="M1739" s="70" t="s">
        <v>3966</v>
      </c>
      <c r="N1739" s="37" t="s">
        <v>67</v>
      </c>
      <c r="O1739" s="37" t="s">
        <v>67</v>
      </c>
      <c r="P1739" s="37" t="s">
        <v>3756</v>
      </c>
      <c r="Q1739" s="75" t="s">
        <v>2972</v>
      </c>
      <c r="R1739" t="s">
        <v>3691</v>
      </c>
      <c r="S1739" s="38">
        <v>4</v>
      </c>
      <c r="T1739">
        <v>1</v>
      </c>
      <c r="U1739">
        <v>0</v>
      </c>
      <c r="V1739" s="43">
        <f>SUMIF(ResumenCotizacion!$C:$C,E1739,ResumenCotizacion!$P:$P)</f>
        <v>0</v>
      </c>
      <c r="W1739" s="68">
        <f>IF(H1739="USD",S1739*SolCotizacion!$J$18,S1739)</f>
        <v>15693.96</v>
      </c>
      <c r="X1739" s="3">
        <f>ROUND(W1739/(1-VLOOKUP("Total porcentaje:",ResumenCotizacion!$F:$H,3,0)),2)</f>
        <v>17058.650000000001</v>
      </c>
      <c r="Y1739" s="3">
        <f t="shared" si="111"/>
        <v>0</v>
      </c>
    </row>
    <row r="1740" spans="1:25" ht="14.25" x14ac:dyDescent="0.2">
      <c r="A1740" s="18" t="str">
        <f t="shared" si="108"/>
        <v>Catalogo principalOPEN VALUE - CSP GOBIERNOCFQ7TTC0LCH4-0004</v>
      </c>
      <c r="B1740" s="18" t="str">
        <f t="shared" si="109"/>
        <v>CFQ7TTC0LCH4-0004OPEN VALUE - CSP GOBIERNO</v>
      </c>
      <c r="C1740" s="18"/>
      <c r="D1740" t="s">
        <v>122</v>
      </c>
      <c r="E1740" t="s">
        <v>2973</v>
      </c>
      <c r="F1740" t="s">
        <v>2769</v>
      </c>
      <c r="G1740" s="18" t="str">
        <f t="shared" si="110"/>
        <v>Catalogo principal</v>
      </c>
      <c r="H1740" s="43" t="s">
        <v>121</v>
      </c>
      <c r="I1740" s="37" t="s">
        <v>67</v>
      </c>
      <c r="J1740" t="s">
        <v>5075</v>
      </c>
      <c r="K1740" t="s">
        <v>40</v>
      </c>
      <c r="L1740" s="70" t="s">
        <v>21</v>
      </c>
      <c r="M1740" s="70" t="s">
        <v>3966</v>
      </c>
      <c r="N1740" s="37" t="s">
        <v>67</v>
      </c>
      <c r="O1740" s="37" t="s">
        <v>67</v>
      </c>
      <c r="P1740" s="37" t="s">
        <v>3756</v>
      </c>
      <c r="Q1740" s="75" t="s">
        <v>2973</v>
      </c>
      <c r="R1740" t="s">
        <v>3691</v>
      </c>
      <c r="S1740" s="38">
        <v>2.7</v>
      </c>
      <c r="T1740">
        <v>1</v>
      </c>
      <c r="U1740">
        <v>0</v>
      </c>
      <c r="V1740" s="43">
        <f>SUMIF(ResumenCotizacion!$C:$C,E1740,ResumenCotizacion!$P:$P)</f>
        <v>0</v>
      </c>
      <c r="W1740" s="68">
        <f>IF(H1740="USD",S1740*SolCotizacion!$J$18,S1740)</f>
        <v>10593.423000000001</v>
      </c>
      <c r="X1740" s="3">
        <f>ROUND(W1740/(1-VLOOKUP("Total porcentaje:",ResumenCotizacion!$F:$H,3,0)),2)</f>
        <v>11514.59</v>
      </c>
      <c r="Y1740" s="3">
        <f t="shared" si="111"/>
        <v>0</v>
      </c>
    </row>
    <row r="1741" spans="1:25" ht="14.25" x14ac:dyDescent="0.2">
      <c r="A1741" s="18" t="str">
        <f t="shared" si="108"/>
        <v>Catalogo principalOPEN VALUE - CSP GOBIERNOCFQ7TTC0LH0C-0001</v>
      </c>
      <c r="B1741" s="18" t="str">
        <f t="shared" si="109"/>
        <v>CFQ7TTC0LH0C-0001OPEN VALUE - CSP GOBIERNO</v>
      </c>
      <c r="C1741" s="18"/>
      <c r="D1741" t="s">
        <v>122</v>
      </c>
      <c r="E1741" t="s">
        <v>2974</v>
      </c>
      <c r="F1741" t="s">
        <v>2769</v>
      </c>
      <c r="G1741" s="18" t="str">
        <f t="shared" si="110"/>
        <v>Catalogo principal</v>
      </c>
      <c r="H1741" s="43" t="s">
        <v>121</v>
      </c>
      <c r="I1741" s="37" t="s">
        <v>67</v>
      </c>
      <c r="J1741" t="s">
        <v>3139</v>
      </c>
      <c r="K1741" t="s">
        <v>40</v>
      </c>
      <c r="L1741" s="70" t="s">
        <v>21</v>
      </c>
      <c r="M1741" s="70" t="s">
        <v>3966</v>
      </c>
      <c r="N1741" s="37" t="s">
        <v>67</v>
      </c>
      <c r="O1741" s="37" t="s">
        <v>67</v>
      </c>
      <c r="P1741" s="37" t="s">
        <v>3756</v>
      </c>
      <c r="Q1741" s="75" t="s">
        <v>2974</v>
      </c>
      <c r="R1741" t="s">
        <v>3691</v>
      </c>
      <c r="S1741" s="38">
        <v>2</v>
      </c>
      <c r="T1741">
        <v>1</v>
      </c>
      <c r="U1741">
        <v>0</v>
      </c>
      <c r="V1741" s="43">
        <f>SUMIF(ResumenCotizacion!$C:$C,E1741,ResumenCotizacion!$P:$P)</f>
        <v>0</v>
      </c>
      <c r="W1741" s="68">
        <f>IF(H1741="USD",S1741*SolCotizacion!$J$18,S1741)</f>
        <v>7846.98</v>
      </c>
      <c r="X1741" s="3">
        <f>ROUND(W1741/(1-VLOOKUP("Total porcentaje:",ResumenCotizacion!$F:$H,3,0)),2)</f>
        <v>8529.33</v>
      </c>
      <c r="Y1741" s="3">
        <f t="shared" si="111"/>
        <v>0</v>
      </c>
    </row>
    <row r="1742" spans="1:25" ht="14.25" x14ac:dyDescent="0.2">
      <c r="A1742" s="18" t="str">
        <f t="shared" si="108"/>
        <v>Catalogo principalOPEN VALUE - CSP GOBIERNOCFQ7TTC0LHPG-0001</v>
      </c>
      <c r="B1742" s="18" t="str">
        <f t="shared" si="109"/>
        <v>CFQ7TTC0LHPG-0001OPEN VALUE - CSP GOBIERNO</v>
      </c>
      <c r="C1742" s="18"/>
      <c r="D1742" t="s">
        <v>122</v>
      </c>
      <c r="E1742" t="s">
        <v>2975</v>
      </c>
      <c r="F1742" t="s">
        <v>2769</v>
      </c>
      <c r="G1742" s="18" t="str">
        <f t="shared" si="110"/>
        <v>Catalogo principal</v>
      </c>
      <c r="H1742" s="43" t="s">
        <v>121</v>
      </c>
      <c r="I1742" s="37" t="s">
        <v>67</v>
      </c>
      <c r="J1742" t="s">
        <v>3140</v>
      </c>
      <c r="K1742" t="s">
        <v>40</v>
      </c>
      <c r="L1742" s="70" t="s">
        <v>21</v>
      </c>
      <c r="M1742" s="70" t="s">
        <v>3966</v>
      </c>
      <c r="N1742" s="37" t="s">
        <v>67</v>
      </c>
      <c r="O1742" s="37" t="s">
        <v>67</v>
      </c>
      <c r="P1742" s="37" t="s">
        <v>3756</v>
      </c>
      <c r="Q1742" s="75" t="s">
        <v>2975</v>
      </c>
      <c r="R1742" t="s">
        <v>3691</v>
      </c>
      <c r="S1742" s="38">
        <v>100</v>
      </c>
      <c r="T1742">
        <v>1</v>
      </c>
      <c r="U1742">
        <v>0</v>
      </c>
      <c r="V1742" s="43">
        <f>SUMIF(ResumenCotizacion!$C:$C,E1742,ResumenCotizacion!$P:$P)</f>
        <v>0</v>
      </c>
      <c r="W1742" s="68">
        <f>IF(H1742="USD",S1742*SolCotizacion!$J$18,S1742)</f>
        <v>392349</v>
      </c>
      <c r="X1742" s="3">
        <f>ROUND(W1742/(1-VLOOKUP("Total porcentaje:",ResumenCotizacion!$F:$H,3,0)),2)</f>
        <v>426466.3</v>
      </c>
      <c r="Y1742" s="3">
        <f t="shared" si="111"/>
        <v>0</v>
      </c>
    </row>
    <row r="1743" spans="1:25" ht="14.25" x14ac:dyDescent="0.2">
      <c r="A1743" s="18" t="str">
        <f t="shared" si="108"/>
        <v>Catalogo principalOPEN VALUE - CSP GOBIERNOCFQ7TTC0JXCZ-0004</v>
      </c>
      <c r="B1743" s="18" t="str">
        <f t="shared" si="109"/>
        <v>CFQ7TTC0JXCZ-0004OPEN VALUE - CSP GOBIERNO</v>
      </c>
      <c r="C1743" s="18"/>
      <c r="D1743" t="s">
        <v>122</v>
      </c>
      <c r="E1743" t="s">
        <v>2976</v>
      </c>
      <c r="F1743" t="s">
        <v>2769</v>
      </c>
      <c r="G1743" s="18" t="str">
        <f t="shared" si="110"/>
        <v>Catalogo principal</v>
      </c>
      <c r="H1743" s="43" t="s">
        <v>121</v>
      </c>
      <c r="I1743" s="37" t="s">
        <v>67</v>
      </c>
      <c r="J1743" t="s">
        <v>3604</v>
      </c>
      <c r="K1743" t="s">
        <v>40</v>
      </c>
      <c r="L1743" s="70" t="s">
        <v>21</v>
      </c>
      <c r="M1743" s="70" t="s">
        <v>3966</v>
      </c>
      <c r="N1743" s="37" t="s">
        <v>67</v>
      </c>
      <c r="O1743" s="37" t="s">
        <v>67</v>
      </c>
      <c r="P1743" s="37" t="s">
        <v>3756</v>
      </c>
      <c r="Q1743" s="75" t="s">
        <v>2976</v>
      </c>
      <c r="R1743" t="s">
        <v>3691</v>
      </c>
      <c r="S1743" s="38">
        <v>0</v>
      </c>
      <c r="T1743">
        <v>1</v>
      </c>
      <c r="U1743">
        <v>0</v>
      </c>
      <c r="V1743" s="43">
        <f>SUMIF(ResumenCotizacion!$C:$C,E1743,ResumenCotizacion!$P:$P)</f>
        <v>0</v>
      </c>
      <c r="W1743" s="68">
        <f>IF(H1743="USD",S1743*SolCotizacion!$J$18,S1743)</f>
        <v>0</v>
      </c>
      <c r="X1743" s="3">
        <f>ROUND(W1743/(1-VLOOKUP("Total porcentaje:",ResumenCotizacion!$F:$H,3,0)),2)</f>
        <v>0</v>
      </c>
      <c r="Y1743" s="3">
        <f t="shared" si="111"/>
        <v>0</v>
      </c>
    </row>
    <row r="1744" spans="1:25" ht="14.25" x14ac:dyDescent="0.2">
      <c r="A1744" s="18" t="str">
        <f t="shared" si="108"/>
        <v>Catalogo principalOPEN VALUE - CSP GOBIERNOCFQ7TTC0JN4R-0002</v>
      </c>
      <c r="B1744" s="18" t="str">
        <f t="shared" si="109"/>
        <v>CFQ7TTC0JN4R-0002OPEN VALUE - CSP GOBIERNO</v>
      </c>
      <c r="C1744" s="18"/>
      <c r="D1744" t="s">
        <v>122</v>
      </c>
      <c r="E1744" t="s">
        <v>2977</v>
      </c>
      <c r="F1744" t="s">
        <v>2769</v>
      </c>
      <c r="G1744" s="18" t="str">
        <f t="shared" si="110"/>
        <v>Catalogo principal</v>
      </c>
      <c r="H1744" s="43" t="s">
        <v>121</v>
      </c>
      <c r="I1744" s="37" t="s">
        <v>67</v>
      </c>
      <c r="J1744" t="s">
        <v>3820</v>
      </c>
      <c r="K1744" t="s">
        <v>40</v>
      </c>
      <c r="L1744" s="70" t="s">
        <v>21</v>
      </c>
      <c r="M1744" s="70" t="s">
        <v>3966</v>
      </c>
      <c r="N1744" s="37" t="s">
        <v>67</v>
      </c>
      <c r="O1744" s="37" t="s">
        <v>67</v>
      </c>
      <c r="P1744" s="37" t="s">
        <v>3756</v>
      </c>
      <c r="Q1744" s="75" t="s">
        <v>2977</v>
      </c>
      <c r="R1744" t="s">
        <v>3691</v>
      </c>
      <c r="S1744" s="38">
        <v>4</v>
      </c>
      <c r="T1744">
        <v>1</v>
      </c>
      <c r="U1744">
        <v>0</v>
      </c>
      <c r="V1744" s="43">
        <f>SUMIF(ResumenCotizacion!$C:$C,E1744,ResumenCotizacion!$P:$P)</f>
        <v>0</v>
      </c>
      <c r="W1744" s="68">
        <f>IF(H1744="USD",S1744*SolCotizacion!$J$18,S1744)</f>
        <v>15693.96</v>
      </c>
      <c r="X1744" s="3">
        <f>ROUND(W1744/(1-VLOOKUP("Total porcentaje:",ResumenCotizacion!$F:$H,3,0)),2)</f>
        <v>17058.650000000001</v>
      </c>
      <c r="Y1744" s="3">
        <f t="shared" si="111"/>
        <v>0</v>
      </c>
    </row>
    <row r="1745" spans="1:25" ht="14.25" x14ac:dyDescent="0.2">
      <c r="A1745" s="18" t="str">
        <f t="shared" si="108"/>
        <v>Catalogo principalOPEN VALUE - CSP GOBIERNOCFQ7TTC0LH0T-0001</v>
      </c>
      <c r="B1745" s="18" t="str">
        <f t="shared" si="109"/>
        <v>CFQ7TTC0LH0T-0001OPEN VALUE - CSP GOBIERNO</v>
      </c>
      <c r="C1745" s="18"/>
      <c r="D1745" t="s">
        <v>122</v>
      </c>
      <c r="E1745" t="s">
        <v>2978</v>
      </c>
      <c r="F1745" t="s">
        <v>2769</v>
      </c>
      <c r="G1745" s="18" t="str">
        <f t="shared" si="110"/>
        <v>Catalogo principal</v>
      </c>
      <c r="H1745" s="43" t="s">
        <v>121</v>
      </c>
      <c r="I1745" s="37" t="s">
        <v>67</v>
      </c>
      <c r="J1745" t="s">
        <v>3141</v>
      </c>
      <c r="K1745" t="s">
        <v>40</v>
      </c>
      <c r="L1745" s="70" t="s">
        <v>21</v>
      </c>
      <c r="M1745" s="70" t="s">
        <v>3966</v>
      </c>
      <c r="N1745" s="37" t="s">
        <v>67</v>
      </c>
      <c r="O1745" s="37" t="s">
        <v>67</v>
      </c>
      <c r="P1745" s="37" t="s">
        <v>3756</v>
      </c>
      <c r="Q1745" s="75" t="s">
        <v>2978</v>
      </c>
      <c r="R1745" t="s">
        <v>3691</v>
      </c>
      <c r="S1745" s="38">
        <v>8</v>
      </c>
      <c r="T1745">
        <v>1</v>
      </c>
      <c r="U1745">
        <v>0</v>
      </c>
      <c r="V1745" s="43">
        <f>SUMIF(ResumenCotizacion!$C:$C,E1745,ResumenCotizacion!$P:$P)</f>
        <v>0</v>
      </c>
      <c r="W1745" s="68">
        <f>IF(H1745="USD",S1745*SolCotizacion!$J$18,S1745)</f>
        <v>31387.919999999998</v>
      </c>
      <c r="X1745" s="3">
        <f>ROUND(W1745/(1-VLOOKUP("Total porcentaje:",ResumenCotizacion!$F:$H,3,0)),2)</f>
        <v>34117.300000000003</v>
      </c>
      <c r="Y1745" s="3">
        <f t="shared" si="111"/>
        <v>0</v>
      </c>
    </row>
    <row r="1746" spans="1:25" ht="14.25" x14ac:dyDescent="0.2">
      <c r="A1746" s="18" t="str">
        <f t="shared" si="108"/>
        <v>Catalogo principalOPEN VALUE - CSP GOBIERNOCFQ7TTC0LH0R-0001</v>
      </c>
      <c r="B1746" s="18" t="str">
        <f t="shared" si="109"/>
        <v>CFQ7TTC0LH0R-0001OPEN VALUE - CSP GOBIERNO</v>
      </c>
      <c r="C1746" s="18"/>
      <c r="D1746" t="s">
        <v>122</v>
      </c>
      <c r="E1746" t="s">
        <v>2979</v>
      </c>
      <c r="F1746" t="s">
        <v>2769</v>
      </c>
      <c r="G1746" s="18" t="str">
        <f t="shared" si="110"/>
        <v>Catalogo principal</v>
      </c>
      <c r="H1746" s="43" t="s">
        <v>121</v>
      </c>
      <c r="I1746" s="37" t="s">
        <v>67</v>
      </c>
      <c r="J1746" t="s">
        <v>3605</v>
      </c>
      <c r="K1746" t="s">
        <v>40</v>
      </c>
      <c r="L1746" s="70" t="s">
        <v>21</v>
      </c>
      <c r="M1746" s="70" t="s">
        <v>3966</v>
      </c>
      <c r="N1746" s="37" t="s">
        <v>67</v>
      </c>
      <c r="O1746" s="37" t="s">
        <v>67</v>
      </c>
      <c r="P1746" s="37" t="s">
        <v>3756</v>
      </c>
      <c r="Q1746" s="75" t="s">
        <v>2979</v>
      </c>
      <c r="R1746" t="s">
        <v>3691</v>
      </c>
      <c r="S1746" s="38">
        <v>0</v>
      </c>
      <c r="T1746">
        <v>1</v>
      </c>
      <c r="U1746">
        <v>0</v>
      </c>
      <c r="V1746" s="43">
        <f>SUMIF(ResumenCotizacion!$C:$C,E1746,ResumenCotizacion!$P:$P)</f>
        <v>0</v>
      </c>
      <c r="W1746" s="68">
        <f>IF(H1746="USD",S1746*SolCotizacion!$J$18,S1746)</f>
        <v>0</v>
      </c>
      <c r="X1746" s="3">
        <f>ROUND(W1746/(1-VLOOKUP("Total porcentaje:",ResumenCotizacion!$F:$H,3,0)),2)</f>
        <v>0</v>
      </c>
      <c r="Y1746" s="3">
        <f t="shared" si="111"/>
        <v>0</v>
      </c>
    </row>
    <row r="1747" spans="1:25" ht="14.25" x14ac:dyDescent="0.2">
      <c r="A1747" s="18" t="str">
        <f t="shared" si="108"/>
        <v>Catalogo principalOPEN VALUE - CSP GOBIERNOCFQ7TTC0HL73-0001</v>
      </c>
      <c r="B1747" s="18" t="str">
        <f t="shared" si="109"/>
        <v>CFQ7TTC0HL73-0001OPEN VALUE - CSP GOBIERNO</v>
      </c>
      <c r="C1747" s="18"/>
      <c r="D1747" t="s">
        <v>122</v>
      </c>
      <c r="E1747" t="s">
        <v>2980</v>
      </c>
      <c r="F1747" t="s">
        <v>2769</v>
      </c>
      <c r="G1747" s="18" t="str">
        <f t="shared" si="110"/>
        <v>Catalogo principal</v>
      </c>
      <c r="H1747" s="43" t="s">
        <v>121</v>
      </c>
      <c r="I1747" s="37" t="s">
        <v>67</v>
      </c>
      <c r="J1747" t="s">
        <v>3701</v>
      </c>
      <c r="K1747" t="s">
        <v>40</v>
      </c>
      <c r="L1747" s="70" t="s">
        <v>21</v>
      </c>
      <c r="M1747" s="70" t="s">
        <v>3966</v>
      </c>
      <c r="N1747" s="37" t="s">
        <v>67</v>
      </c>
      <c r="O1747" s="37" t="s">
        <v>67</v>
      </c>
      <c r="P1747" s="37" t="s">
        <v>3756</v>
      </c>
      <c r="Q1747" s="75" t="s">
        <v>2980</v>
      </c>
      <c r="R1747" t="s">
        <v>3691</v>
      </c>
      <c r="S1747" s="38">
        <v>20</v>
      </c>
      <c r="T1747">
        <v>1</v>
      </c>
      <c r="U1747">
        <v>0</v>
      </c>
      <c r="V1747" s="43">
        <f>SUMIF(ResumenCotizacion!$C:$C,E1747,ResumenCotizacion!$P:$P)</f>
        <v>0</v>
      </c>
      <c r="W1747" s="68">
        <f>IF(H1747="USD",S1747*SolCotizacion!$J$18,S1747)</f>
        <v>78469.799999999988</v>
      </c>
      <c r="X1747" s="3">
        <f>ROUND(W1747/(1-VLOOKUP("Total porcentaje:",ResumenCotizacion!$F:$H,3,0)),2)</f>
        <v>85293.26</v>
      </c>
      <c r="Y1747" s="3">
        <f t="shared" si="111"/>
        <v>0</v>
      </c>
    </row>
    <row r="1748" spans="1:25" ht="14.25" x14ac:dyDescent="0.2">
      <c r="A1748" s="18" t="str">
        <f t="shared" si="108"/>
        <v>Catalogo principalOPEN VALUE - CSP GOBIERNOCFQ7TTC0J7V7-0002</v>
      </c>
      <c r="B1748" s="18" t="str">
        <f t="shared" si="109"/>
        <v>CFQ7TTC0J7V7-0002OPEN VALUE - CSP GOBIERNO</v>
      </c>
      <c r="C1748" s="18"/>
      <c r="D1748" t="s">
        <v>122</v>
      </c>
      <c r="E1748" t="s">
        <v>2981</v>
      </c>
      <c r="F1748" t="s">
        <v>2769</v>
      </c>
      <c r="G1748" s="18" t="str">
        <f t="shared" si="110"/>
        <v>Catalogo principal</v>
      </c>
      <c r="H1748" s="43" t="s">
        <v>121</v>
      </c>
      <c r="I1748" s="37" t="s">
        <v>67</v>
      </c>
      <c r="J1748" t="s">
        <v>3821</v>
      </c>
      <c r="K1748" t="s">
        <v>40</v>
      </c>
      <c r="L1748" s="70" t="s">
        <v>21</v>
      </c>
      <c r="M1748" s="70" t="s">
        <v>3966</v>
      </c>
      <c r="N1748" s="37" t="s">
        <v>67</v>
      </c>
      <c r="O1748" s="37" t="s">
        <v>67</v>
      </c>
      <c r="P1748" s="37" t="s">
        <v>3756</v>
      </c>
      <c r="Q1748" s="75" t="s">
        <v>2981</v>
      </c>
      <c r="R1748" t="s">
        <v>3691</v>
      </c>
      <c r="S1748" s="38">
        <v>12</v>
      </c>
      <c r="T1748">
        <v>1</v>
      </c>
      <c r="U1748">
        <v>0</v>
      </c>
      <c r="V1748" s="43">
        <f>SUMIF(ResumenCotizacion!$C:$C,E1748,ResumenCotizacion!$P:$P)</f>
        <v>0</v>
      </c>
      <c r="W1748" s="68">
        <f>IF(H1748="USD",S1748*SolCotizacion!$J$18,S1748)</f>
        <v>47081.88</v>
      </c>
      <c r="X1748" s="3">
        <f>ROUND(W1748/(1-VLOOKUP("Total porcentaje:",ResumenCotizacion!$F:$H,3,0)),2)</f>
        <v>51175.96</v>
      </c>
      <c r="Y1748" s="3">
        <f t="shared" si="111"/>
        <v>0</v>
      </c>
    </row>
    <row r="1749" spans="1:25" ht="14.25" x14ac:dyDescent="0.2">
      <c r="A1749" s="18" t="str">
        <f t="shared" si="108"/>
        <v>Catalogo principalOPEN VALUE - CSP GOBIERNOCFQ7TTC0LHWF-0008</v>
      </c>
      <c r="B1749" s="18" t="str">
        <f t="shared" si="109"/>
        <v>CFQ7TTC0LHWF-0008OPEN VALUE - CSP GOBIERNO</v>
      </c>
      <c r="C1749" s="18"/>
      <c r="D1749" t="s">
        <v>122</v>
      </c>
      <c r="E1749" t="s">
        <v>2982</v>
      </c>
      <c r="F1749" t="s">
        <v>2769</v>
      </c>
      <c r="G1749" s="18" t="str">
        <f t="shared" si="110"/>
        <v>Catalogo principal</v>
      </c>
      <c r="H1749" s="43" t="s">
        <v>121</v>
      </c>
      <c r="I1749" s="37" t="s">
        <v>67</v>
      </c>
      <c r="J1749" t="s">
        <v>1964</v>
      </c>
      <c r="K1749" t="s">
        <v>40</v>
      </c>
      <c r="L1749" s="70" t="s">
        <v>21</v>
      </c>
      <c r="M1749" s="70" t="s">
        <v>3966</v>
      </c>
      <c r="N1749" s="37" t="s">
        <v>67</v>
      </c>
      <c r="O1749" s="37" t="s">
        <v>67</v>
      </c>
      <c r="P1749" s="37" t="s">
        <v>3756</v>
      </c>
      <c r="Q1749" s="75" t="s">
        <v>2982</v>
      </c>
      <c r="R1749" t="s">
        <v>3691</v>
      </c>
      <c r="S1749" s="38">
        <v>5000</v>
      </c>
      <c r="T1749">
        <v>1</v>
      </c>
      <c r="U1749">
        <v>0</v>
      </c>
      <c r="V1749" s="43">
        <f>SUMIF(ResumenCotizacion!$C:$C,E1749,ResumenCotizacion!$P:$P)</f>
        <v>0</v>
      </c>
      <c r="W1749" s="68">
        <f>IF(H1749="USD",S1749*SolCotizacion!$J$18,S1749)</f>
        <v>19617450</v>
      </c>
      <c r="X1749" s="3">
        <f>ROUND(W1749/(1-VLOOKUP("Total porcentaje:",ResumenCotizacion!$F:$H,3,0)),2)</f>
        <v>21323315.219999999</v>
      </c>
      <c r="Y1749" s="3">
        <f t="shared" si="111"/>
        <v>0</v>
      </c>
    </row>
    <row r="1750" spans="1:25" ht="14.25" x14ac:dyDescent="0.2">
      <c r="A1750" s="18" t="str">
        <f t="shared" si="108"/>
        <v>Catalogo principalOPEN VALUE - CSP GOBIERNOCFQ7TTC0LHWF-0001</v>
      </c>
      <c r="B1750" s="18" t="str">
        <f t="shared" si="109"/>
        <v>CFQ7TTC0LHWF-0001OPEN VALUE - CSP GOBIERNO</v>
      </c>
      <c r="C1750" s="18"/>
      <c r="D1750" t="s">
        <v>122</v>
      </c>
      <c r="E1750" t="s">
        <v>2983</v>
      </c>
      <c r="F1750" t="s">
        <v>2769</v>
      </c>
      <c r="G1750" s="18" t="str">
        <f t="shared" si="110"/>
        <v>Catalogo principal</v>
      </c>
      <c r="H1750" s="43" t="s">
        <v>121</v>
      </c>
      <c r="I1750" s="37" t="s">
        <v>67</v>
      </c>
      <c r="J1750" t="s">
        <v>3142</v>
      </c>
      <c r="K1750" t="s">
        <v>40</v>
      </c>
      <c r="L1750" s="70" t="s">
        <v>21</v>
      </c>
      <c r="M1750" s="70" t="s">
        <v>3966</v>
      </c>
      <c r="N1750" s="37" t="s">
        <v>67</v>
      </c>
      <c r="O1750" s="37" t="s">
        <v>67</v>
      </c>
      <c r="P1750" s="37" t="s">
        <v>3756</v>
      </c>
      <c r="Q1750" s="75" t="s">
        <v>2983</v>
      </c>
      <c r="R1750" t="s">
        <v>3691</v>
      </c>
      <c r="S1750" s="38">
        <v>4</v>
      </c>
      <c r="T1750">
        <v>1</v>
      </c>
      <c r="U1750">
        <v>0</v>
      </c>
      <c r="V1750" s="43">
        <f>SUMIF(ResumenCotizacion!$C:$C,E1750,ResumenCotizacion!$P:$P)</f>
        <v>0</v>
      </c>
      <c r="W1750" s="68">
        <f>IF(H1750="USD",S1750*SolCotizacion!$J$18,S1750)</f>
        <v>15693.96</v>
      </c>
      <c r="X1750" s="3">
        <f>ROUND(W1750/(1-VLOOKUP("Total porcentaje:",ResumenCotizacion!$F:$H,3,0)),2)</f>
        <v>17058.650000000001</v>
      </c>
      <c r="Y1750" s="3">
        <f t="shared" si="111"/>
        <v>0</v>
      </c>
    </row>
    <row r="1751" spans="1:25" ht="14.25" x14ac:dyDescent="0.2">
      <c r="A1751" s="18" t="str">
        <f t="shared" si="108"/>
        <v>Catalogo principalOPEN VALUE - CSP GOBIERNOCFQ7TTC0HDJW-0001</v>
      </c>
      <c r="B1751" s="18" t="str">
        <f t="shared" si="109"/>
        <v>CFQ7TTC0HDJW-0001OPEN VALUE - CSP GOBIERNO</v>
      </c>
      <c r="C1751" s="18"/>
      <c r="D1751" t="s">
        <v>122</v>
      </c>
      <c r="E1751" t="s">
        <v>2984</v>
      </c>
      <c r="F1751" t="s">
        <v>2769</v>
      </c>
      <c r="G1751" s="18" t="str">
        <f t="shared" si="110"/>
        <v>Catalogo principal</v>
      </c>
      <c r="H1751" s="43" t="s">
        <v>121</v>
      </c>
      <c r="I1751" s="37" t="s">
        <v>67</v>
      </c>
      <c r="J1751" t="s">
        <v>3143</v>
      </c>
      <c r="K1751" t="s">
        <v>40</v>
      </c>
      <c r="L1751" s="70" t="s">
        <v>21</v>
      </c>
      <c r="M1751" s="70" t="s">
        <v>3966</v>
      </c>
      <c r="N1751" s="37" t="s">
        <v>67</v>
      </c>
      <c r="O1751" s="37" t="s">
        <v>67</v>
      </c>
      <c r="P1751" s="37" t="s">
        <v>3756</v>
      </c>
      <c r="Q1751" s="75" t="s">
        <v>2984</v>
      </c>
      <c r="R1751" t="s">
        <v>3691</v>
      </c>
      <c r="S1751" s="38">
        <v>4</v>
      </c>
      <c r="T1751">
        <v>1</v>
      </c>
      <c r="U1751">
        <v>0</v>
      </c>
      <c r="V1751" s="43">
        <f>SUMIF(ResumenCotizacion!$C:$C,E1751,ResumenCotizacion!$P:$P)</f>
        <v>0</v>
      </c>
      <c r="W1751" s="68">
        <f>IF(H1751="USD",S1751*SolCotizacion!$J$18,S1751)</f>
        <v>15693.96</v>
      </c>
      <c r="X1751" s="3">
        <f>ROUND(W1751/(1-VLOOKUP("Total porcentaje:",ResumenCotizacion!$F:$H,3,0)),2)</f>
        <v>17058.650000000001</v>
      </c>
      <c r="Y1751" s="3">
        <f t="shared" si="111"/>
        <v>0</v>
      </c>
    </row>
    <row r="1752" spans="1:25" ht="14.25" x14ac:dyDescent="0.2">
      <c r="A1752" s="18" t="str">
        <f t="shared" si="108"/>
        <v>Catalogo principalOPEN VALUE - CSP GOBIERNOCFQ7TTC0LHSW-0001</v>
      </c>
      <c r="B1752" s="18" t="str">
        <f t="shared" si="109"/>
        <v>CFQ7TTC0LHSW-0001OPEN VALUE - CSP GOBIERNO</v>
      </c>
      <c r="C1752" s="18"/>
      <c r="D1752" t="s">
        <v>122</v>
      </c>
      <c r="E1752" t="s">
        <v>2985</v>
      </c>
      <c r="F1752" t="s">
        <v>2769</v>
      </c>
      <c r="G1752" s="18" t="str">
        <f t="shared" si="110"/>
        <v>Catalogo principal</v>
      </c>
      <c r="H1752" s="43" t="s">
        <v>121</v>
      </c>
      <c r="I1752" s="37" t="s">
        <v>67</v>
      </c>
      <c r="J1752" t="s">
        <v>3144</v>
      </c>
      <c r="K1752" t="s">
        <v>40</v>
      </c>
      <c r="L1752" s="70" t="s">
        <v>21</v>
      </c>
      <c r="M1752" s="70" t="s">
        <v>3966</v>
      </c>
      <c r="N1752" s="37" t="s">
        <v>67</v>
      </c>
      <c r="O1752" s="37" t="s">
        <v>67</v>
      </c>
      <c r="P1752" s="37" t="s">
        <v>3756</v>
      </c>
      <c r="Q1752" s="75" t="s">
        <v>2985</v>
      </c>
      <c r="R1752" t="s">
        <v>3691</v>
      </c>
      <c r="S1752" s="38">
        <v>3</v>
      </c>
      <c r="T1752">
        <v>1</v>
      </c>
      <c r="U1752">
        <v>0</v>
      </c>
      <c r="V1752" s="43">
        <f>SUMIF(ResumenCotizacion!$C:$C,E1752,ResumenCotizacion!$P:$P)</f>
        <v>0</v>
      </c>
      <c r="W1752" s="68">
        <f>IF(H1752="USD",S1752*SolCotizacion!$J$18,S1752)</f>
        <v>11770.47</v>
      </c>
      <c r="X1752" s="3">
        <f>ROUND(W1752/(1-VLOOKUP("Total porcentaje:",ResumenCotizacion!$F:$H,3,0)),2)</f>
        <v>12793.99</v>
      </c>
      <c r="Y1752" s="3">
        <f t="shared" si="111"/>
        <v>0</v>
      </c>
    </row>
    <row r="1753" spans="1:25" ht="14.25" x14ac:dyDescent="0.2">
      <c r="A1753" s="18" t="str">
        <f t="shared" si="108"/>
        <v>Catalogo principalOPEN VALUE - CSP GOBIERNOCFQ7TTC0LF8Q-0001</v>
      </c>
      <c r="B1753" s="18" t="str">
        <f t="shared" si="109"/>
        <v>CFQ7TTC0LF8Q-0001OPEN VALUE - CSP GOBIERNO</v>
      </c>
      <c r="C1753" s="18"/>
      <c r="D1753" t="s">
        <v>122</v>
      </c>
      <c r="E1753" t="s">
        <v>2986</v>
      </c>
      <c r="F1753" t="s">
        <v>2769</v>
      </c>
      <c r="G1753" s="18" t="str">
        <f t="shared" si="110"/>
        <v>Catalogo principal</v>
      </c>
      <c r="H1753" s="43" t="s">
        <v>121</v>
      </c>
      <c r="I1753" s="37" t="s">
        <v>67</v>
      </c>
      <c r="J1753" t="s">
        <v>1008</v>
      </c>
      <c r="K1753" t="s">
        <v>40</v>
      </c>
      <c r="L1753" s="70" t="s">
        <v>21</v>
      </c>
      <c r="M1753" s="70" t="s">
        <v>3966</v>
      </c>
      <c r="N1753" s="37" t="s">
        <v>67</v>
      </c>
      <c r="O1753" s="37" t="s">
        <v>67</v>
      </c>
      <c r="P1753" s="37" t="s">
        <v>3756</v>
      </c>
      <c r="Q1753" s="75" t="s">
        <v>2986</v>
      </c>
      <c r="R1753" t="s">
        <v>3691</v>
      </c>
      <c r="S1753" s="38">
        <v>10</v>
      </c>
      <c r="T1753">
        <v>1</v>
      </c>
      <c r="U1753">
        <v>0</v>
      </c>
      <c r="V1753" s="43">
        <f>SUMIF(ResumenCotizacion!$C:$C,E1753,ResumenCotizacion!$P:$P)</f>
        <v>0</v>
      </c>
      <c r="W1753" s="68">
        <f>IF(H1753="USD",S1753*SolCotizacion!$J$18,S1753)</f>
        <v>39234.899999999994</v>
      </c>
      <c r="X1753" s="3">
        <f>ROUND(W1753/(1-VLOOKUP("Total porcentaje:",ResumenCotizacion!$F:$H,3,0)),2)</f>
        <v>42646.63</v>
      </c>
      <c r="Y1753" s="3">
        <f t="shared" si="111"/>
        <v>0</v>
      </c>
    </row>
    <row r="1754" spans="1:25" ht="14.25" x14ac:dyDescent="0.2">
      <c r="A1754" s="18" t="str">
        <f t="shared" si="108"/>
        <v>Catalogo principalOPEN VALUE - CSP GOBIERNOCFQ7TTC0LF8R-0001</v>
      </c>
      <c r="B1754" s="18" t="str">
        <f t="shared" si="109"/>
        <v>CFQ7TTC0LF8R-0001OPEN VALUE - CSP GOBIERNO</v>
      </c>
      <c r="C1754" s="18"/>
      <c r="D1754" t="s">
        <v>122</v>
      </c>
      <c r="E1754" t="s">
        <v>2987</v>
      </c>
      <c r="F1754" t="s">
        <v>2769</v>
      </c>
      <c r="G1754" s="18" t="str">
        <f t="shared" si="110"/>
        <v>Catalogo principal</v>
      </c>
      <c r="H1754" s="43" t="s">
        <v>121</v>
      </c>
      <c r="I1754" s="37" t="s">
        <v>67</v>
      </c>
      <c r="J1754" t="s">
        <v>1009</v>
      </c>
      <c r="K1754" t="s">
        <v>40</v>
      </c>
      <c r="L1754" s="70" t="s">
        <v>21</v>
      </c>
      <c r="M1754" s="70" t="s">
        <v>3966</v>
      </c>
      <c r="N1754" s="37" t="s">
        <v>67</v>
      </c>
      <c r="O1754" s="37" t="s">
        <v>67</v>
      </c>
      <c r="P1754" s="37" t="s">
        <v>3756</v>
      </c>
      <c r="Q1754" s="75" t="s">
        <v>2987</v>
      </c>
      <c r="R1754" t="s">
        <v>3691</v>
      </c>
      <c r="S1754" s="38">
        <v>23</v>
      </c>
      <c r="T1754">
        <v>1</v>
      </c>
      <c r="U1754">
        <v>0</v>
      </c>
      <c r="V1754" s="43">
        <f>SUMIF(ResumenCotizacion!$C:$C,E1754,ResumenCotizacion!$P:$P)</f>
        <v>0</v>
      </c>
      <c r="W1754" s="68">
        <f>IF(H1754="USD",S1754*SolCotizacion!$J$18,S1754)</f>
        <v>90240.26999999999</v>
      </c>
      <c r="X1754" s="3">
        <f>ROUND(W1754/(1-VLOOKUP("Total porcentaje:",ResumenCotizacion!$F:$H,3,0)),2)</f>
        <v>98087.25</v>
      </c>
      <c r="Y1754" s="3">
        <f t="shared" si="111"/>
        <v>0</v>
      </c>
    </row>
    <row r="1755" spans="1:25" ht="14.25" x14ac:dyDescent="0.2">
      <c r="A1755" s="18" t="str">
        <f t="shared" si="108"/>
        <v>Catalogo principalOPEN VALUE - CSP GOBIERNOCFQ7TTC0LF8S-0002</v>
      </c>
      <c r="B1755" s="18" t="str">
        <f t="shared" si="109"/>
        <v>CFQ7TTC0LF8S-0002OPEN VALUE - CSP GOBIERNO</v>
      </c>
      <c r="C1755" s="18"/>
      <c r="D1755" t="s">
        <v>122</v>
      </c>
      <c r="E1755" t="s">
        <v>2988</v>
      </c>
      <c r="F1755" t="s">
        <v>2769</v>
      </c>
      <c r="G1755" s="18" t="str">
        <f t="shared" si="110"/>
        <v>Catalogo principal</v>
      </c>
      <c r="H1755" s="43" t="s">
        <v>121</v>
      </c>
      <c r="I1755" s="37" t="s">
        <v>67</v>
      </c>
      <c r="J1755" t="s">
        <v>3702</v>
      </c>
      <c r="K1755" t="s">
        <v>40</v>
      </c>
      <c r="L1755" s="70" t="s">
        <v>21</v>
      </c>
      <c r="M1755" s="70" t="s">
        <v>3966</v>
      </c>
      <c r="N1755" s="37" t="s">
        <v>67</v>
      </c>
      <c r="O1755" s="37" t="s">
        <v>67</v>
      </c>
      <c r="P1755" s="37" t="s">
        <v>3756</v>
      </c>
      <c r="Q1755" s="75" t="s">
        <v>2988</v>
      </c>
      <c r="R1755" t="s">
        <v>3691</v>
      </c>
      <c r="S1755" s="38">
        <v>38</v>
      </c>
      <c r="T1755">
        <v>1</v>
      </c>
      <c r="U1755">
        <v>0</v>
      </c>
      <c r="V1755" s="43">
        <f>SUMIF(ResumenCotizacion!$C:$C,E1755,ResumenCotizacion!$P:$P)</f>
        <v>0</v>
      </c>
      <c r="W1755" s="68">
        <f>IF(H1755="USD",S1755*SolCotizacion!$J$18,S1755)</f>
        <v>149092.62</v>
      </c>
      <c r="X1755" s="3">
        <f>ROUND(W1755/(1-VLOOKUP("Total porcentaje:",ResumenCotizacion!$F:$H,3,0)),2)</f>
        <v>162057.20000000001</v>
      </c>
      <c r="Y1755" s="3">
        <f t="shared" si="111"/>
        <v>0</v>
      </c>
    </row>
    <row r="1756" spans="1:25" ht="14.25" x14ac:dyDescent="0.2">
      <c r="A1756" s="18" t="str">
        <f t="shared" si="108"/>
        <v>Catalogo principalOPEN VALUE - CSP GOBIERNOCFQ7TTC0LF8S-0001</v>
      </c>
      <c r="B1756" s="18" t="str">
        <f t="shared" si="109"/>
        <v>CFQ7TTC0LF8S-0001OPEN VALUE - CSP GOBIERNO</v>
      </c>
      <c r="C1756" s="18"/>
      <c r="D1756" t="s">
        <v>122</v>
      </c>
      <c r="E1756" t="s">
        <v>2989</v>
      </c>
      <c r="F1756" t="s">
        <v>2769</v>
      </c>
      <c r="G1756" s="18" t="str">
        <f t="shared" si="110"/>
        <v>Catalogo principal</v>
      </c>
      <c r="H1756" s="43" t="s">
        <v>121</v>
      </c>
      <c r="I1756" s="37" t="s">
        <v>67</v>
      </c>
      <c r="J1756" t="s">
        <v>1010</v>
      </c>
      <c r="K1756" t="s">
        <v>40</v>
      </c>
      <c r="L1756" s="70" t="s">
        <v>21</v>
      </c>
      <c r="M1756" s="70" t="s">
        <v>3966</v>
      </c>
      <c r="N1756" s="37" t="s">
        <v>67</v>
      </c>
      <c r="O1756" s="37" t="s">
        <v>67</v>
      </c>
      <c r="P1756" s="37" t="s">
        <v>3756</v>
      </c>
      <c r="Q1756" s="75" t="s">
        <v>2989</v>
      </c>
      <c r="R1756" t="s">
        <v>3691</v>
      </c>
      <c r="S1756" s="38">
        <v>38</v>
      </c>
      <c r="T1756">
        <v>1</v>
      </c>
      <c r="U1756">
        <v>0</v>
      </c>
      <c r="V1756" s="43">
        <f>SUMIF(ResumenCotizacion!$C:$C,E1756,ResumenCotizacion!$P:$P)</f>
        <v>0</v>
      </c>
      <c r="W1756" s="68">
        <f>IF(H1756="USD",S1756*SolCotizacion!$J$18,S1756)</f>
        <v>149092.62</v>
      </c>
      <c r="X1756" s="3">
        <f>ROUND(W1756/(1-VLOOKUP("Total porcentaje:",ResumenCotizacion!$F:$H,3,0)),2)</f>
        <v>162057.20000000001</v>
      </c>
      <c r="Y1756" s="3">
        <f t="shared" si="111"/>
        <v>0</v>
      </c>
    </row>
    <row r="1757" spans="1:25" ht="14.25" x14ac:dyDescent="0.2">
      <c r="A1757" s="18" t="str">
        <f t="shared" si="108"/>
        <v>Catalogo principalOPEN VALUE - CSP GOBIERNOCFQ7TTC0LHS9-0001</v>
      </c>
      <c r="B1757" s="18" t="str">
        <f t="shared" si="109"/>
        <v>CFQ7TTC0LHS9-0001OPEN VALUE - CSP GOBIERNO</v>
      </c>
      <c r="C1757" s="18"/>
      <c r="D1757" t="s">
        <v>122</v>
      </c>
      <c r="E1757" t="s">
        <v>2990</v>
      </c>
      <c r="F1757" t="s">
        <v>2769</v>
      </c>
      <c r="G1757" s="18" t="str">
        <f t="shared" si="110"/>
        <v>Catalogo principal</v>
      </c>
      <c r="H1757" s="43" t="s">
        <v>121</v>
      </c>
      <c r="I1757" s="37" t="s">
        <v>67</v>
      </c>
      <c r="J1757" t="s">
        <v>3145</v>
      </c>
      <c r="K1757" t="s">
        <v>40</v>
      </c>
      <c r="L1757" s="70" t="s">
        <v>21</v>
      </c>
      <c r="M1757" s="70" t="s">
        <v>3966</v>
      </c>
      <c r="N1757" s="37" t="s">
        <v>67</v>
      </c>
      <c r="O1757" s="37" t="s">
        <v>67</v>
      </c>
      <c r="P1757" s="37" t="s">
        <v>3756</v>
      </c>
      <c r="Q1757" s="75" t="s">
        <v>2990</v>
      </c>
      <c r="R1757" t="s">
        <v>3691</v>
      </c>
      <c r="S1757" s="38">
        <v>0.2</v>
      </c>
      <c r="T1757">
        <v>1</v>
      </c>
      <c r="U1757">
        <v>0</v>
      </c>
      <c r="V1757" s="43">
        <f>SUMIF(ResumenCotizacion!$C:$C,E1757,ResumenCotizacion!$P:$P)</f>
        <v>0</v>
      </c>
      <c r="W1757" s="68">
        <f>IF(H1757="USD",S1757*SolCotizacion!$J$18,S1757)</f>
        <v>784.69799999999998</v>
      </c>
      <c r="X1757" s="3">
        <f>ROUND(W1757/(1-VLOOKUP("Total porcentaje:",ResumenCotizacion!$F:$H,3,0)),2)</f>
        <v>852.93</v>
      </c>
      <c r="Y1757" s="3">
        <f t="shared" si="111"/>
        <v>0</v>
      </c>
    </row>
    <row r="1758" spans="1:25" ht="14.25" x14ac:dyDescent="0.2">
      <c r="A1758" s="18" t="str">
        <f t="shared" si="108"/>
        <v>Catalogo principalOPEN VALUE - CSP GOBIERNOCFQ7TTC0LGZW-0001</v>
      </c>
      <c r="B1758" s="18" t="str">
        <f t="shared" si="109"/>
        <v>CFQ7TTC0LGZW-0001OPEN VALUE - CSP GOBIERNO</v>
      </c>
      <c r="C1758" s="18"/>
      <c r="D1758" t="s">
        <v>122</v>
      </c>
      <c r="E1758" t="s">
        <v>2991</v>
      </c>
      <c r="F1758" t="s">
        <v>2769</v>
      </c>
      <c r="G1758" s="18" t="str">
        <f t="shared" si="110"/>
        <v>Catalogo principal</v>
      </c>
      <c r="H1758" s="43" t="s">
        <v>121</v>
      </c>
      <c r="I1758" s="37" t="s">
        <v>67</v>
      </c>
      <c r="J1758" t="s">
        <v>1201</v>
      </c>
      <c r="K1758" t="s">
        <v>40</v>
      </c>
      <c r="L1758" s="70" t="s">
        <v>21</v>
      </c>
      <c r="M1758" s="70" t="s">
        <v>3966</v>
      </c>
      <c r="N1758" s="37" t="s">
        <v>67</v>
      </c>
      <c r="O1758" s="37" t="s">
        <v>67</v>
      </c>
      <c r="P1758" s="37" t="s">
        <v>3756</v>
      </c>
      <c r="Q1758" s="75" t="s">
        <v>2991</v>
      </c>
      <c r="R1758" t="s">
        <v>3691</v>
      </c>
      <c r="S1758" s="38">
        <v>4</v>
      </c>
      <c r="T1758">
        <v>1</v>
      </c>
      <c r="U1758">
        <v>0</v>
      </c>
      <c r="V1758" s="43">
        <f>SUMIF(ResumenCotizacion!$C:$C,E1758,ResumenCotizacion!$P:$P)</f>
        <v>0</v>
      </c>
      <c r="W1758" s="68">
        <f>IF(H1758="USD",S1758*SolCotizacion!$J$18,S1758)</f>
        <v>15693.96</v>
      </c>
      <c r="X1758" s="3">
        <f>ROUND(W1758/(1-VLOOKUP("Total porcentaje:",ResumenCotizacion!$F:$H,3,0)),2)</f>
        <v>17058.650000000001</v>
      </c>
      <c r="Y1758" s="3">
        <f t="shared" si="111"/>
        <v>0</v>
      </c>
    </row>
    <row r="1759" spans="1:25" ht="14.25" x14ac:dyDescent="0.2">
      <c r="A1759" s="18" t="str">
        <f t="shared" si="108"/>
        <v>Catalogo principalOPEN VALUE - CSP GOBIERNOCFQ7TTC0LHSV-0001</v>
      </c>
      <c r="B1759" s="18" t="str">
        <f t="shared" si="109"/>
        <v>CFQ7TTC0LHSV-0001OPEN VALUE - CSP GOBIERNO</v>
      </c>
      <c r="C1759" s="18"/>
      <c r="D1759" t="s">
        <v>122</v>
      </c>
      <c r="E1759" t="s">
        <v>2992</v>
      </c>
      <c r="F1759" t="s">
        <v>2769</v>
      </c>
      <c r="G1759" s="18" t="str">
        <f t="shared" si="110"/>
        <v>Catalogo principal</v>
      </c>
      <c r="H1759" s="43" t="s">
        <v>121</v>
      </c>
      <c r="I1759" s="37" t="s">
        <v>67</v>
      </c>
      <c r="J1759" t="s">
        <v>3146</v>
      </c>
      <c r="K1759" t="s">
        <v>40</v>
      </c>
      <c r="L1759" s="70" t="s">
        <v>21</v>
      </c>
      <c r="M1759" s="70" t="s">
        <v>3966</v>
      </c>
      <c r="N1759" s="37" t="s">
        <v>67</v>
      </c>
      <c r="O1759" s="37" t="s">
        <v>67</v>
      </c>
      <c r="P1759" s="37" t="s">
        <v>3756</v>
      </c>
      <c r="Q1759" s="75" t="s">
        <v>2992</v>
      </c>
      <c r="R1759" t="s">
        <v>3691</v>
      </c>
      <c r="S1759" s="38">
        <v>5</v>
      </c>
      <c r="T1759">
        <v>1</v>
      </c>
      <c r="U1759">
        <v>0</v>
      </c>
      <c r="V1759" s="43">
        <f>SUMIF(ResumenCotizacion!$C:$C,E1759,ResumenCotizacion!$P:$P)</f>
        <v>0</v>
      </c>
      <c r="W1759" s="68">
        <f>IF(H1759="USD",S1759*SolCotizacion!$J$18,S1759)</f>
        <v>19617.449999999997</v>
      </c>
      <c r="X1759" s="3">
        <f>ROUND(W1759/(1-VLOOKUP("Total porcentaje:",ResumenCotizacion!$F:$H,3,0)),2)</f>
        <v>21323.32</v>
      </c>
      <c r="Y1759" s="3">
        <f t="shared" si="111"/>
        <v>0</v>
      </c>
    </row>
    <row r="1760" spans="1:25" ht="14.25" x14ac:dyDescent="0.2">
      <c r="A1760" s="18" t="str">
        <f t="shared" si="108"/>
        <v>Catalogo principalOPEN VALUE - CSP GOBIERNOCFQ7TTC0LH1M-0001</v>
      </c>
      <c r="B1760" s="18" t="str">
        <f t="shared" si="109"/>
        <v>CFQ7TTC0LH1M-0001OPEN VALUE - CSP GOBIERNO</v>
      </c>
      <c r="C1760" s="18"/>
      <c r="D1760" t="s">
        <v>122</v>
      </c>
      <c r="E1760" t="s">
        <v>2993</v>
      </c>
      <c r="F1760" t="s">
        <v>2769</v>
      </c>
      <c r="G1760" s="18" t="str">
        <f t="shared" si="110"/>
        <v>Catalogo principal</v>
      </c>
      <c r="H1760" s="43" t="s">
        <v>121</v>
      </c>
      <c r="I1760" s="37" t="s">
        <v>67</v>
      </c>
      <c r="J1760" t="s">
        <v>3147</v>
      </c>
      <c r="K1760" t="s">
        <v>40</v>
      </c>
      <c r="L1760" s="70" t="s">
        <v>21</v>
      </c>
      <c r="M1760" s="70" t="s">
        <v>3966</v>
      </c>
      <c r="N1760" s="37" t="s">
        <v>67</v>
      </c>
      <c r="O1760" s="37" t="s">
        <v>67</v>
      </c>
      <c r="P1760" s="37" t="s">
        <v>3756</v>
      </c>
      <c r="Q1760" s="75" t="s">
        <v>2993</v>
      </c>
      <c r="R1760" t="s">
        <v>3691</v>
      </c>
      <c r="S1760" s="38">
        <v>10</v>
      </c>
      <c r="T1760">
        <v>1</v>
      </c>
      <c r="U1760">
        <v>0</v>
      </c>
      <c r="V1760" s="43">
        <f>SUMIF(ResumenCotizacion!$C:$C,E1760,ResumenCotizacion!$P:$P)</f>
        <v>0</v>
      </c>
      <c r="W1760" s="68">
        <f>IF(H1760="USD",S1760*SolCotizacion!$J$18,S1760)</f>
        <v>39234.899999999994</v>
      </c>
      <c r="X1760" s="3">
        <f>ROUND(W1760/(1-VLOOKUP("Total porcentaje:",ResumenCotizacion!$F:$H,3,0)),2)</f>
        <v>42646.63</v>
      </c>
      <c r="Y1760" s="3">
        <f t="shared" si="111"/>
        <v>0</v>
      </c>
    </row>
    <row r="1761" spans="1:25" ht="14.25" x14ac:dyDescent="0.2">
      <c r="A1761" s="18" t="str">
        <f t="shared" si="108"/>
        <v>Catalogo principalOPEN VALUE - CSP GOBIERNOCFQ7TTC0LH1S-0001</v>
      </c>
      <c r="B1761" s="18" t="str">
        <f t="shared" si="109"/>
        <v>CFQ7TTC0LH1S-0001OPEN VALUE - CSP GOBIERNO</v>
      </c>
      <c r="C1761" s="18"/>
      <c r="D1761" t="s">
        <v>122</v>
      </c>
      <c r="E1761" t="s">
        <v>2994</v>
      </c>
      <c r="F1761" t="s">
        <v>2769</v>
      </c>
      <c r="G1761" s="18" t="str">
        <f t="shared" si="110"/>
        <v>Catalogo principal</v>
      </c>
      <c r="H1761" s="43" t="s">
        <v>121</v>
      </c>
      <c r="I1761" s="37" t="s">
        <v>67</v>
      </c>
      <c r="J1761" t="s">
        <v>2053</v>
      </c>
      <c r="K1761" t="s">
        <v>40</v>
      </c>
      <c r="L1761" s="70" t="s">
        <v>21</v>
      </c>
      <c r="M1761" s="70" t="s">
        <v>3966</v>
      </c>
      <c r="N1761" s="37" t="s">
        <v>67</v>
      </c>
      <c r="O1761" s="37" t="s">
        <v>67</v>
      </c>
      <c r="P1761" s="37" t="s">
        <v>3756</v>
      </c>
      <c r="Q1761" s="75" t="s">
        <v>2994</v>
      </c>
      <c r="R1761" t="s">
        <v>3691</v>
      </c>
      <c r="S1761" s="38">
        <v>50</v>
      </c>
      <c r="T1761">
        <v>1</v>
      </c>
      <c r="U1761">
        <v>0</v>
      </c>
      <c r="V1761" s="43">
        <f>SUMIF(ResumenCotizacion!$C:$C,E1761,ResumenCotizacion!$P:$P)</f>
        <v>0</v>
      </c>
      <c r="W1761" s="68">
        <f>IF(H1761="USD",S1761*SolCotizacion!$J$18,S1761)</f>
        <v>196174.5</v>
      </c>
      <c r="X1761" s="3">
        <f>ROUND(W1761/(1-VLOOKUP("Total porcentaje:",ResumenCotizacion!$F:$H,3,0)),2)</f>
        <v>213233.15</v>
      </c>
      <c r="Y1761" s="3">
        <f t="shared" si="111"/>
        <v>0</v>
      </c>
    </row>
    <row r="1762" spans="1:25" ht="14.25" x14ac:dyDescent="0.2">
      <c r="A1762" s="18" t="str">
        <f t="shared" si="108"/>
        <v>Catalogo principalOPEN VALUE - CSP GOBIERNOCFQ7TTC0J4GS-0002</v>
      </c>
      <c r="B1762" s="18" t="str">
        <f t="shared" si="109"/>
        <v>CFQ7TTC0J4GS-0002OPEN VALUE - CSP GOBIERNO</v>
      </c>
      <c r="C1762" s="18"/>
      <c r="D1762" t="s">
        <v>122</v>
      </c>
      <c r="E1762" t="s">
        <v>2995</v>
      </c>
      <c r="F1762" t="s">
        <v>2769</v>
      </c>
      <c r="G1762" s="18" t="str">
        <f t="shared" si="110"/>
        <v>Catalogo principal</v>
      </c>
      <c r="H1762" s="43" t="s">
        <v>121</v>
      </c>
      <c r="I1762" s="37" t="s">
        <v>67</v>
      </c>
      <c r="J1762" t="s">
        <v>3822</v>
      </c>
      <c r="K1762" t="s">
        <v>40</v>
      </c>
      <c r="L1762" s="70" t="s">
        <v>21</v>
      </c>
      <c r="M1762" s="70" t="s">
        <v>3966</v>
      </c>
      <c r="N1762" s="37" t="s">
        <v>67</v>
      </c>
      <c r="O1762" s="37" t="s">
        <v>67</v>
      </c>
      <c r="P1762" s="37" t="s">
        <v>3756</v>
      </c>
      <c r="Q1762" s="75" t="s">
        <v>2995</v>
      </c>
      <c r="R1762" t="s">
        <v>3691</v>
      </c>
      <c r="S1762" s="38">
        <v>5</v>
      </c>
      <c r="T1762">
        <v>1</v>
      </c>
      <c r="U1762">
        <v>0</v>
      </c>
      <c r="V1762" s="43">
        <f>SUMIF(ResumenCotizacion!$C:$C,E1762,ResumenCotizacion!$P:$P)</f>
        <v>0</v>
      </c>
      <c r="W1762" s="68">
        <f>IF(H1762="USD",S1762*SolCotizacion!$J$18,S1762)</f>
        <v>19617.449999999997</v>
      </c>
      <c r="X1762" s="3">
        <f>ROUND(W1762/(1-VLOOKUP("Total porcentaje:",ResumenCotizacion!$F:$H,3,0)),2)</f>
        <v>21323.32</v>
      </c>
      <c r="Y1762" s="3">
        <f t="shared" si="111"/>
        <v>0</v>
      </c>
    </row>
    <row r="1763" spans="1:25" ht="14.25" x14ac:dyDescent="0.2">
      <c r="A1763" s="18" t="str">
        <f t="shared" si="108"/>
        <v>Catalogo principalOPEN VALUE - CSP GOBIERNOCFQ7TTC0LHQM-0001</v>
      </c>
      <c r="B1763" s="18" t="str">
        <f t="shared" si="109"/>
        <v>CFQ7TTC0LHQM-0001OPEN VALUE - CSP GOBIERNO</v>
      </c>
      <c r="C1763" s="18"/>
      <c r="D1763" t="s">
        <v>122</v>
      </c>
      <c r="E1763" t="s">
        <v>2996</v>
      </c>
      <c r="F1763" t="s">
        <v>2769</v>
      </c>
      <c r="G1763" s="18" t="str">
        <f t="shared" si="110"/>
        <v>Catalogo principal</v>
      </c>
      <c r="H1763" s="43" t="s">
        <v>121</v>
      </c>
      <c r="I1763" s="37" t="s">
        <v>67</v>
      </c>
      <c r="J1763" t="s">
        <v>194</v>
      </c>
      <c r="K1763" t="s">
        <v>40</v>
      </c>
      <c r="L1763" s="70" t="s">
        <v>21</v>
      </c>
      <c r="M1763" s="70" t="s">
        <v>3966</v>
      </c>
      <c r="N1763" s="37" t="s">
        <v>67</v>
      </c>
      <c r="O1763" s="37" t="s">
        <v>67</v>
      </c>
      <c r="P1763" s="37" t="s">
        <v>3756</v>
      </c>
      <c r="Q1763" s="75" t="s">
        <v>2996</v>
      </c>
      <c r="R1763" t="s">
        <v>3691</v>
      </c>
      <c r="S1763" s="38">
        <v>10</v>
      </c>
      <c r="T1763">
        <v>1</v>
      </c>
      <c r="U1763">
        <v>0</v>
      </c>
      <c r="V1763" s="43">
        <f>SUMIF(ResumenCotizacion!$C:$C,E1763,ResumenCotizacion!$P:$P)</f>
        <v>0</v>
      </c>
      <c r="W1763" s="68">
        <f>IF(H1763="USD",S1763*SolCotizacion!$J$18,S1763)</f>
        <v>39234.899999999994</v>
      </c>
      <c r="X1763" s="3">
        <f>ROUND(W1763/(1-VLOOKUP("Total porcentaje:",ResumenCotizacion!$F:$H,3,0)),2)</f>
        <v>42646.63</v>
      </c>
      <c r="Y1763" s="3">
        <f t="shared" si="111"/>
        <v>0</v>
      </c>
    </row>
    <row r="1764" spans="1:25" ht="14.25" x14ac:dyDescent="0.2">
      <c r="A1764" s="18" t="str">
        <f t="shared" si="108"/>
        <v>Catalogo principalOPEN VALUE - CSP GOBIERNOCFQ7TTC0LH2H-0002</v>
      </c>
      <c r="B1764" s="18" t="str">
        <f t="shared" si="109"/>
        <v>CFQ7TTC0LH2H-0002OPEN VALUE - CSP GOBIERNO</v>
      </c>
      <c r="C1764" s="18"/>
      <c r="D1764" t="s">
        <v>122</v>
      </c>
      <c r="E1764" t="s">
        <v>2997</v>
      </c>
      <c r="F1764" t="s">
        <v>2769</v>
      </c>
      <c r="G1764" s="18" t="str">
        <f t="shared" si="110"/>
        <v>Catalogo principal</v>
      </c>
      <c r="H1764" s="43" t="s">
        <v>121</v>
      </c>
      <c r="I1764" s="37" t="s">
        <v>67</v>
      </c>
      <c r="J1764" t="s">
        <v>1011</v>
      </c>
      <c r="K1764" t="s">
        <v>40</v>
      </c>
      <c r="L1764" s="70" t="s">
        <v>21</v>
      </c>
      <c r="M1764" s="70" t="s">
        <v>3966</v>
      </c>
      <c r="N1764" s="37" t="s">
        <v>67</v>
      </c>
      <c r="O1764" s="37" t="s">
        <v>67</v>
      </c>
      <c r="P1764" s="37" t="s">
        <v>3756</v>
      </c>
      <c r="Q1764" s="75" t="s">
        <v>2997</v>
      </c>
      <c r="R1764" t="s">
        <v>3691</v>
      </c>
      <c r="S1764" s="38">
        <v>20</v>
      </c>
      <c r="T1764">
        <v>1</v>
      </c>
      <c r="U1764">
        <v>0</v>
      </c>
      <c r="V1764" s="43">
        <f>SUMIF(ResumenCotizacion!$C:$C,E1764,ResumenCotizacion!$P:$P)</f>
        <v>0</v>
      </c>
      <c r="W1764" s="68">
        <f>IF(H1764="USD",S1764*SolCotizacion!$J$18,S1764)</f>
        <v>78469.799999999988</v>
      </c>
      <c r="X1764" s="3">
        <f>ROUND(W1764/(1-VLOOKUP("Total porcentaje:",ResumenCotizacion!$F:$H,3,0)),2)</f>
        <v>85293.26</v>
      </c>
      <c r="Y1764" s="3">
        <f t="shared" si="111"/>
        <v>0</v>
      </c>
    </row>
    <row r="1765" spans="1:25" ht="14.25" x14ac:dyDescent="0.2">
      <c r="A1765" s="18" t="str">
        <f t="shared" si="108"/>
        <v>Catalogo principalOPEN VALUE - CSP GOBIERNOCFQ7TTC0LHRX-0003</v>
      </c>
      <c r="B1765" s="18" t="str">
        <f t="shared" si="109"/>
        <v>CFQ7TTC0LHRX-0003OPEN VALUE - CSP GOBIERNO</v>
      </c>
      <c r="C1765" s="18"/>
      <c r="D1765" t="s">
        <v>122</v>
      </c>
      <c r="E1765" t="s">
        <v>2998</v>
      </c>
      <c r="F1765" t="s">
        <v>2769</v>
      </c>
      <c r="G1765" s="18" t="str">
        <f t="shared" si="110"/>
        <v>Catalogo principal</v>
      </c>
      <c r="H1765" s="43" t="s">
        <v>121</v>
      </c>
      <c r="I1765" s="37" t="s">
        <v>67</v>
      </c>
      <c r="J1765" t="s">
        <v>1014</v>
      </c>
      <c r="K1765" t="s">
        <v>40</v>
      </c>
      <c r="L1765" s="70" t="s">
        <v>21</v>
      </c>
      <c r="M1765" s="70" t="s">
        <v>28</v>
      </c>
      <c r="N1765" s="37" t="s">
        <v>67</v>
      </c>
      <c r="O1765" s="37" t="s">
        <v>67</v>
      </c>
      <c r="P1765" s="37" t="s">
        <v>3756</v>
      </c>
      <c r="Q1765" s="75" t="s">
        <v>2998</v>
      </c>
      <c r="R1765" t="s">
        <v>3691</v>
      </c>
      <c r="S1765" s="38">
        <v>70</v>
      </c>
      <c r="T1765">
        <v>1</v>
      </c>
      <c r="U1765">
        <v>0</v>
      </c>
      <c r="V1765" s="43">
        <f>SUMIF(ResumenCotizacion!$C:$C,E1765,ResumenCotizacion!$P:$P)</f>
        <v>0</v>
      </c>
      <c r="W1765" s="68">
        <f>IF(H1765="USD",S1765*SolCotizacion!$J$18,S1765)</f>
        <v>274644.3</v>
      </c>
      <c r="X1765" s="3">
        <f>ROUND(W1765/(1-VLOOKUP("Total porcentaje:",ResumenCotizacion!$F:$H,3,0)),2)</f>
        <v>298526.40999999997</v>
      </c>
      <c r="Y1765" s="3">
        <f t="shared" si="111"/>
        <v>0</v>
      </c>
    </row>
    <row r="1766" spans="1:25" ht="14.25" x14ac:dyDescent="0.2">
      <c r="A1766" s="18" t="str">
        <f t="shared" si="108"/>
        <v>Catalogo principalOPEN VALUE - CSP GOBIERNOCFQ7TTC0LHRX-0002</v>
      </c>
      <c r="B1766" s="18" t="str">
        <f t="shared" si="109"/>
        <v>CFQ7TTC0LHRX-0002OPEN VALUE - CSP GOBIERNO</v>
      </c>
      <c r="C1766" s="18"/>
      <c r="D1766" t="s">
        <v>122</v>
      </c>
      <c r="E1766" t="s">
        <v>2999</v>
      </c>
      <c r="F1766" t="s">
        <v>2769</v>
      </c>
      <c r="G1766" s="18" t="str">
        <f t="shared" si="110"/>
        <v>Catalogo principal</v>
      </c>
      <c r="H1766" s="43" t="s">
        <v>121</v>
      </c>
      <c r="I1766" s="37" t="s">
        <v>67</v>
      </c>
      <c r="J1766" t="s">
        <v>1013</v>
      </c>
      <c r="K1766" t="s">
        <v>40</v>
      </c>
      <c r="L1766" s="70" t="s">
        <v>21</v>
      </c>
      <c r="M1766" s="70" t="s">
        <v>28</v>
      </c>
      <c r="N1766" s="37" t="s">
        <v>67</v>
      </c>
      <c r="O1766" s="37" t="s">
        <v>67</v>
      </c>
      <c r="P1766" s="37" t="s">
        <v>3756</v>
      </c>
      <c r="Q1766" s="75" t="s">
        <v>2999</v>
      </c>
      <c r="R1766" t="s">
        <v>3691</v>
      </c>
      <c r="S1766" s="38">
        <v>100</v>
      </c>
      <c r="T1766">
        <v>1</v>
      </c>
      <c r="U1766">
        <v>0</v>
      </c>
      <c r="V1766" s="43">
        <f>SUMIF(ResumenCotizacion!$C:$C,E1766,ResumenCotizacion!$P:$P)</f>
        <v>0</v>
      </c>
      <c r="W1766" s="68">
        <f>IF(H1766="USD",S1766*SolCotizacion!$J$18,S1766)</f>
        <v>392349</v>
      </c>
      <c r="X1766" s="3">
        <f>ROUND(W1766/(1-VLOOKUP("Total porcentaje:",ResumenCotizacion!$F:$H,3,0)),2)</f>
        <v>426466.3</v>
      </c>
      <c r="Y1766" s="3">
        <f t="shared" si="111"/>
        <v>0</v>
      </c>
    </row>
    <row r="1767" spans="1:25" ht="14.25" x14ac:dyDescent="0.2">
      <c r="A1767" s="18" t="str">
        <f t="shared" si="108"/>
        <v>Catalogo principalOPEN VALUE - CSP GOBIERNOCFQ7TTC0LHRX-0001</v>
      </c>
      <c r="B1767" s="18" t="str">
        <f t="shared" si="109"/>
        <v>CFQ7TTC0LHRX-0001OPEN VALUE - CSP GOBIERNO</v>
      </c>
      <c r="C1767" s="18"/>
      <c r="D1767" t="s">
        <v>122</v>
      </c>
      <c r="E1767" t="s">
        <v>3000</v>
      </c>
      <c r="F1767" t="s">
        <v>2769</v>
      </c>
      <c r="G1767" s="18" t="str">
        <f t="shared" si="110"/>
        <v>Catalogo principal</v>
      </c>
      <c r="H1767" s="43" t="s">
        <v>121</v>
      </c>
      <c r="I1767" s="37" t="s">
        <v>67</v>
      </c>
      <c r="J1767" t="s">
        <v>1012</v>
      </c>
      <c r="K1767" t="s">
        <v>40</v>
      </c>
      <c r="L1767" s="70" t="s">
        <v>21</v>
      </c>
      <c r="M1767" s="70" t="s">
        <v>28</v>
      </c>
      <c r="N1767" s="37" t="s">
        <v>67</v>
      </c>
      <c r="O1767" s="37" t="s">
        <v>67</v>
      </c>
      <c r="P1767" s="37" t="s">
        <v>3756</v>
      </c>
      <c r="Q1767" s="75" t="s">
        <v>3000</v>
      </c>
      <c r="R1767" t="s">
        <v>3691</v>
      </c>
      <c r="S1767" s="38">
        <v>200</v>
      </c>
      <c r="T1767">
        <v>1</v>
      </c>
      <c r="U1767">
        <v>0</v>
      </c>
      <c r="V1767" s="43">
        <f>SUMIF(ResumenCotizacion!$C:$C,E1767,ResumenCotizacion!$P:$P)</f>
        <v>0</v>
      </c>
      <c r="W1767" s="68">
        <f>IF(H1767="USD",S1767*SolCotizacion!$J$18,S1767)</f>
        <v>784698</v>
      </c>
      <c r="X1767" s="3">
        <f>ROUND(W1767/(1-VLOOKUP("Total porcentaje:",ResumenCotizacion!$F:$H,3,0)),2)</f>
        <v>852932.61</v>
      </c>
      <c r="Y1767" s="3">
        <f t="shared" si="111"/>
        <v>0</v>
      </c>
    </row>
    <row r="1768" spans="1:25" ht="14.25" x14ac:dyDescent="0.2">
      <c r="A1768" s="18" t="str">
        <f t="shared" si="108"/>
        <v>Catalogo principalOPEN VALUE - CSP GOBIERNOCFQ7TTC0LH23-0001</v>
      </c>
      <c r="B1768" s="18" t="str">
        <f t="shared" si="109"/>
        <v>CFQ7TTC0LH23-0001OPEN VALUE - CSP GOBIERNO</v>
      </c>
      <c r="C1768" s="18"/>
      <c r="D1768" t="s">
        <v>122</v>
      </c>
      <c r="E1768" t="s">
        <v>3001</v>
      </c>
      <c r="F1768" t="s">
        <v>2769</v>
      </c>
      <c r="G1768" s="18" t="str">
        <f t="shared" si="110"/>
        <v>Catalogo principal</v>
      </c>
      <c r="H1768" s="43" t="s">
        <v>121</v>
      </c>
      <c r="I1768" s="37" t="s">
        <v>67</v>
      </c>
      <c r="J1768" t="s">
        <v>1015</v>
      </c>
      <c r="K1768" t="s">
        <v>40</v>
      </c>
      <c r="L1768" s="70" t="s">
        <v>21</v>
      </c>
      <c r="M1768" s="70" t="s">
        <v>28</v>
      </c>
      <c r="N1768" s="37" t="s">
        <v>67</v>
      </c>
      <c r="O1768" s="37" t="s">
        <v>67</v>
      </c>
      <c r="P1768" s="37" t="s">
        <v>3756</v>
      </c>
      <c r="Q1768" s="75" t="s">
        <v>3001</v>
      </c>
      <c r="R1768" t="s">
        <v>3691</v>
      </c>
      <c r="S1768" s="38">
        <v>100</v>
      </c>
      <c r="T1768">
        <v>1</v>
      </c>
      <c r="U1768">
        <v>0</v>
      </c>
      <c r="V1768" s="43">
        <f>SUMIF(ResumenCotizacion!$C:$C,E1768,ResumenCotizacion!$P:$P)</f>
        <v>0</v>
      </c>
      <c r="W1768" s="68">
        <f>IF(H1768="USD",S1768*SolCotizacion!$J$18,S1768)</f>
        <v>392349</v>
      </c>
      <c r="X1768" s="3">
        <f>ROUND(W1768/(1-VLOOKUP("Total porcentaje:",ResumenCotizacion!$F:$H,3,0)),2)</f>
        <v>426466.3</v>
      </c>
      <c r="Y1768" s="3">
        <f t="shared" si="111"/>
        <v>0</v>
      </c>
    </row>
    <row r="1769" spans="1:25" ht="14.25" x14ac:dyDescent="0.2">
      <c r="A1769" s="18" t="str">
        <f t="shared" si="108"/>
        <v>Catalogo principalOPEN VALUE - CSP GOBIERNOCFQ7TTC0LH13-0001</v>
      </c>
      <c r="B1769" s="18" t="str">
        <f t="shared" si="109"/>
        <v>CFQ7TTC0LH13-0001OPEN VALUE - CSP GOBIERNO</v>
      </c>
      <c r="C1769" s="18"/>
      <c r="D1769" t="s">
        <v>122</v>
      </c>
      <c r="E1769" t="s">
        <v>3002</v>
      </c>
      <c r="F1769" t="s">
        <v>2769</v>
      </c>
      <c r="G1769" s="18" t="str">
        <f t="shared" si="110"/>
        <v>Catalogo principal</v>
      </c>
      <c r="H1769" s="43" t="s">
        <v>121</v>
      </c>
      <c r="I1769" s="37" t="s">
        <v>67</v>
      </c>
      <c r="J1769" t="s">
        <v>1261</v>
      </c>
      <c r="K1769" t="s">
        <v>40</v>
      </c>
      <c r="L1769" s="70" t="s">
        <v>21</v>
      </c>
      <c r="M1769" s="70" t="s">
        <v>3966</v>
      </c>
      <c r="N1769" s="37" t="s">
        <v>67</v>
      </c>
      <c r="O1769" s="37" t="s">
        <v>67</v>
      </c>
      <c r="P1769" s="37" t="s">
        <v>3756</v>
      </c>
      <c r="Q1769" s="75" t="s">
        <v>3002</v>
      </c>
      <c r="R1769" t="s">
        <v>3691</v>
      </c>
      <c r="S1769" s="38">
        <v>100</v>
      </c>
      <c r="T1769">
        <v>1</v>
      </c>
      <c r="U1769">
        <v>0</v>
      </c>
      <c r="V1769" s="43">
        <f>SUMIF(ResumenCotizacion!$C:$C,E1769,ResumenCotizacion!$P:$P)</f>
        <v>0</v>
      </c>
      <c r="W1769" s="68">
        <f>IF(H1769="USD",S1769*SolCotizacion!$J$18,S1769)</f>
        <v>392349</v>
      </c>
      <c r="X1769" s="3">
        <f>ROUND(W1769/(1-VLOOKUP("Total porcentaje:",ResumenCotizacion!$F:$H,3,0)),2)</f>
        <v>426466.3</v>
      </c>
      <c r="Y1769" s="3">
        <f t="shared" si="111"/>
        <v>0</v>
      </c>
    </row>
    <row r="1770" spans="1:25" ht="14.25" x14ac:dyDescent="0.2">
      <c r="A1770" s="18" t="str">
        <f t="shared" si="108"/>
        <v>Catalogo principalOPEN VALUE - CSP GOBIERNOCFQ7TTC0LH3L-0001</v>
      </c>
      <c r="B1770" s="18" t="str">
        <f t="shared" si="109"/>
        <v>CFQ7TTC0LH3L-0001OPEN VALUE - CSP GOBIERNO</v>
      </c>
      <c r="C1770" s="18"/>
      <c r="D1770" t="s">
        <v>122</v>
      </c>
      <c r="E1770" t="s">
        <v>3003</v>
      </c>
      <c r="F1770" t="s">
        <v>2769</v>
      </c>
      <c r="G1770" s="18" t="str">
        <f t="shared" si="110"/>
        <v>Catalogo principal</v>
      </c>
      <c r="H1770" s="43" t="s">
        <v>121</v>
      </c>
      <c r="I1770" s="37" t="s">
        <v>67</v>
      </c>
      <c r="J1770" t="s">
        <v>1016</v>
      </c>
      <c r="K1770" t="s">
        <v>40</v>
      </c>
      <c r="L1770" s="70" t="s">
        <v>21</v>
      </c>
      <c r="M1770" s="70" t="s">
        <v>3966</v>
      </c>
      <c r="N1770" s="37" t="s">
        <v>67</v>
      </c>
      <c r="O1770" s="37" t="s">
        <v>67</v>
      </c>
      <c r="P1770" s="37" t="s">
        <v>3756</v>
      </c>
      <c r="Q1770" s="75" t="s">
        <v>3003</v>
      </c>
      <c r="R1770" t="s">
        <v>3691</v>
      </c>
      <c r="S1770" s="38">
        <v>15</v>
      </c>
      <c r="T1770">
        <v>1</v>
      </c>
      <c r="U1770">
        <v>0</v>
      </c>
      <c r="V1770" s="43">
        <f>SUMIF(ResumenCotizacion!$C:$C,E1770,ResumenCotizacion!$P:$P)</f>
        <v>0</v>
      </c>
      <c r="W1770" s="68">
        <f>IF(H1770="USD",S1770*SolCotizacion!$J$18,S1770)</f>
        <v>58852.35</v>
      </c>
      <c r="X1770" s="3">
        <f>ROUND(W1770/(1-VLOOKUP("Total porcentaje:",ResumenCotizacion!$F:$H,3,0)),2)</f>
        <v>63969.95</v>
      </c>
      <c r="Y1770" s="3">
        <f t="shared" si="111"/>
        <v>0</v>
      </c>
    </row>
    <row r="1771" spans="1:25" ht="14.25" x14ac:dyDescent="0.2">
      <c r="A1771" s="18" t="str">
        <f t="shared" si="108"/>
        <v>Catalogo principalOPEN VALUE - CSP GOBIERNOCFQ7TTC0LSGZ-0001</v>
      </c>
      <c r="B1771" s="18" t="str">
        <f t="shared" si="109"/>
        <v>CFQ7TTC0LSGZ-0001OPEN VALUE - CSP GOBIERNO</v>
      </c>
      <c r="C1771" s="18"/>
      <c r="D1771" t="s">
        <v>122</v>
      </c>
      <c r="E1771" t="s">
        <v>3004</v>
      </c>
      <c r="F1771" t="s">
        <v>2769</v>
      </c>
      <c r="G1771" s="18" t="str">
        <f t="shared" si="110"/>
        <v>Catalogo principal</v>
      </c>
      <c r="H1771" s="43" t="s">
        <v>121</v>
      </c>
      <c r="I1771" s="37" t="s">
        <v>67</v>
      </c>
      <c r="J1771" t="s">
        <v>1252</v>
      </c>
      <c r="K1771" t="s">
        <v>40</v>
      </c>
      <c r="L1771" s="70" t="s">
        <v>21</v>
      </c>
      <c r="M1771" s="70" t="s">
        <v>3966</v>
      </c>
      <c r="N1771" s="37" t="s">
        <v>67</v>
      </c>
      <c r="O1771" s="37" t="s">
        <v>67</v>
      </c>
      <c r="P1771" s="37" t="s">
        <v>3756</v>
      </c>
      <c r="Q1771" s="75" t="s">
        <v>3004</v>
      </c>
      <c r="R1771" t="s">
        <v>3691</v>
      </c>
      <c r="S1771" s="38">
        <v>40</v>
      </c>
      <c r="T1771">
        <v>1</v>
      </c>
      <c r="U1771">
        <v>0</v>
      </c>
      <c r="V1771" s="43">
        <f>SUMIF(ResumenCotizacion!$C:$C,E1771,ResumenCotizacion!$P:$P)</f>
        <v>0</v>
      </c>
      <c r="W1771" s="68">
        <f>IF(H1771="USD",S1771*SolCotizacion!$J$18,S1771)</f>
        <v>156939.59999999998</v>
      </c>
      <c r="X1771" s="3">
        <f>ROUND(W1771/(1-VLOOKUP("Total porcentaje:",ResumenCotizacion!$F:$H,3,0)),2)</f>
        <v>170586.52</v>
      </c>
      <c r="Y1771" s="3">
        <f t="shared" si="111"/>
        <v>0</v>
      </c>
    </row>
    <row r="1772" spans="1:25" ht="14.25" x14ac:dyDescent="0.2">
      <c r="A1772" s="18" t="str">
        <f t="shared" si="108"/>
        <v>Catalogo principalOPEN VALUE - CSP GOBIERNOCFQ7TTC0LSH0-0001</v>
      </c>
      <c r="B1772" s="18" t="str">
        <f t="shared" si="109"/>
        <v>CFQ7TTC0LSH0-0001OPEN VALUE - CSP GOBIERNO</v>
      </c>
      <c r="C1772" s="18"/>
      <c r="D1772" t="s">
        <v>122</v>
      </c>
      <c r="E1772" t="s">
        <v>3005</v>
      </c>
      <c r="F1772" t="s">
        <v>2769</v>
      </c>
      <c r="G1772" s="18" t="str">
        <f t="shared" si="110"/>
        <v>Catalogo principal</v>
      </c>
      <c r="H1772" s="43" t="s">
        <v>121</v>
      </c>
      <c r="I1772" s="37" t="s">
        <v>67</v>
      </c>
      <c r="J1772" t="s">
        <v>3148</v>
      </c>
      <c r="K1772" t="s">
        <v>40</v>
      </c>
      <c r="L1772" s="70" t="s">
        <v>21</v>
      </c>
      <c r="M1772" s="70" t="s">
        <v>3966</v>
      </c>
      <c r="N1772" s="37" t="s">
        <v>67</v>
      </c>
      <c r="O1772" s="37" t="s">
        <v>67</v>
      </c>
      <c r="P1772" s="37" t="s">
        <v>3756</v>
      </c>
      <c r="Q1772" s="75" t="s">
        <v>3005</v>
      </c>
      <c r="R1772" t="s">
        <v>3691</v>
      </c>
      <c r="S1772" s="38">
        <v>150</v>
      </c>
      <c r="T1772">
        <v>1</v>
      </c>
      <c r="U1772">
        <v>0</v>
      </c>
      <c r="V1772" s="43">
        <f>SUMIF(ResumenCotizacion!$C:$C,E1772,ResumenCotizacion!$P:$P)</f>
        <v>0</v>
      </c>
      <c r="W1772" s="68">
        <f>IF(H1772="USD",S1772*SolCotizacion!$J$18,S1772)</f>
        <v>588523.5</v>
      </c>
      <c r="X1772" s="3">
        <f>ROUND(W1772/(1-VLOOKUP("Total porcentaje:",ResumenCotizacion!$F:$H,3,0)),2)</f>
        <v>639699.46</v>
      </c>
      <c r="Y1772" s="3">
        <f t="shared" si="111"/>
        <v>0</v>
      </c>
    </row>
    <row r="1773" spans="1:25" ht="14.25" x14ac:dyDescent="0.2">
      <c r="A1773" s="18" t="str">
        <f t="shared" si="108"/>
        <v>Catalogo principalOPEN VALUE - CSP GOBIERNOCFQ7TTC0HL8W-0001</v>
      </c>
      <c r="B1773" s="18" t="str">
        <f t="shared" si="109"/>
        <v>CFQ7TTC0HL8W-0001OPEN VALUE - CSP GOBIERNO</v>
      </c>
      <c r="C1773" s="18"/>
      <c r="D1773" t="s">
        <v>122</v>
      </c>
      <c r="E1773" t="s">
        <v>3006</v>
      </c>
      <c r="F1773" t="s">
        <v>2769</v>
      </c>
      <c r="G1773" s="18" t="str">
        <f t="shared" si="110"/>
        <v>Catalogo principal</v>
      </c>
      <c r="H1773" s="43" t="s">
        <v>121</v>
      </c>
      <c r="I1773" s="37" t="s">
        <v>67</v>
      </c>
      <c r="J1773" t="s">
        <v>1817</v>
      </c>
      <c r="K1773" t="s">
        <v>40</v>
      </c>
      <c r="L1773" s="70" t="s">
        <v>21</v>
      </c>
      <c r="M1773" s="70" t="s">
        <v>3966</v>
      </c>
      <c r="N1773" s="37" t="s">
        <v>67</v>
      </c>
      <c r="O1773" s="37" t="s">
        <v>67</v>
      </c>
      <c r="P1773" s="37" t="s">
        <v>3756</v>
      </c>
      <c r="Q1773" s="75" t="s">
        <v>3006</v>
      </c>
      <c r="R1773" t="s">
        <v>3691</v>
      </c>
      <c r="S1773" s="38">
        <v>20</v>
      </c>
      <c r="T1773">
        <v>1</v>
      </c>
      <c r="U1773">
        <v>0</v>
      </c>
      <c r="V1773" s="43">
        <f>SUMIF(ResumenCotizacion!$C:$C,E1773,ResumenCotizacion!$P:$P)</f>
        <v>0</v>
      </c>
      <c r="W1773" s="68">
        <f>IF(H1773="USD",S1773*SolCotizacion!$J$18,S1773)</f>
        <v>78469.799999999988</v>
      </c>
      <c r="X1773" s="3">
        <f>ROUND(W1773/(1-VLOOKUP("Total porcentaje:",ResumenCotizacion!$F:$H,3,0)),2)</f>
        <v>85293.26</v>
      </c>
      <c r="Y1773" s="3">
        <f t="shared" si="111"/>
        <v>0</v>
      </c>
    </row>
    <row r="1774" spans="1:25" ht="14.25" x14ac:dyDescent="0.2">
      <c r="A1774" s="18" t="str">
        <f t="shared" si="108"/>
        <v>Catalogo principalOPEN VALUE - CSP GOBIERNOCFQ7TTC0HL8T-0001</v>
      </c>
      <c r="B1774" s="18" t="str">
        <f t="shared" si="109"/>
        <v>CFQ7TTC0HL8T-0001OPEN VALUE - CSP GOBIERNO</v>
      </c>
      <c r="C1774" s="18"/>
      <c r="D1774" t="s">
        <v>122</v>
      </c>
      <c r="E1774" t="s">
        <v>3007</v>
      </c>
      <c r="F1774" t="s">
        <v>2769</v>
      </c>
      <c r="G1774" s="18" t="str">
        <f t="shared" si="110"/>
        <v>Catalogo principal</v>
      </c>
      <c r="H1774" s="43" t="s">
        <v>121</v>
      </c>
      <c r="I1774" s="37" t="s">
        <v>67</v>
      </c>
      <c r="J1774" t="s">
        <v>3149</v>
      </c>
      <c r="K1774" t="s">
        <v>40</v>
      </c>
      <c r="L1774" s="70" t="s">
        <v>21</v>
      </c>
      <c r="M1774" s="70" t="s">
        <v>3966</v>
      </c>
      <c r="N1774" s="37" t="s">
        <v>67</v>
      </c>
      <c r="O1774" s="37" t="s">
        <v>67</v>
      </c>
      <c r="P1774" s="37" t="s">
        <v>3756</v>
      </c>
      <c r="Q1774" s="75" t="s">
        <v>3007</v>
      </c>
      <c r="R1774" t="s">
        <v>3691</v>
      </c>
      <c r="S1774" s="38">
        <v>10</v>
      </c>
      <c r="T1774">
        <v>1</v>
      </c>
      <c r="U1774">
        <v>0</v>
      </c>
      <c r="V1774" s="43">
        <f>SUMIF(ResumenCotizacion!$C:$C,E1774,ResumenCotizacion!$P:$P)</f>
        <v>0</v>
      </c>
      <c r="W1774" s="68">
        <f>IF(H1774="USD",S1774*SolCotizacion!$J$18,S1774)</f>
        <v>39234.899999999994</v>
      </c>
      <c r="X1774" s="3">
        <f>ROUND(W1774/(1-VLOOKUP("Total porcentaje:",ResumenCotizacion!$F:$H,3,0)),2)</f>
        <v>42646.63</v>
      </c>
      <c r="Y1774" s="3">
        <f t="shared" si="111"/>
        <v>0</v>
      </c>
    </row>
    <row r="1775" spans="1:25" ht="14.25" x14ac:dyDescent="0.2">
      <c r="A1775" s="18" t="str">
        <f t="shared" si="108"/>
        <v>Catalogo principalOPEN VALUE - CSP GOBIERNOCFQ7TTC0LHQ2-0003</v>
      </c>
      <c r="B1775" s="18" t="str">
        <f t="shared" si="109"/>
        <v>CFQ7TTC0LHQ2-0003OPEN VALUE - CSP GOBIERNO</v>
      </c>
      <c r="C1775" s="18"/>
      <c r="D1775" t="s">
        <v>122</v>
      </c>
      <c r="E1775" t="s">
        <v>3008</v>
      </c>
      <c r="F1775" t="s">
        <v>2769</v>
      </c>
      <c r="G1775" s="18" t="str">
        <f t="shared" si="110"/>
        <v>Catalogo principal</v>
      </c>
      <c r="H1775" s="43" t="s">
        <v>121</v>
      </c>
      <c r="I1775" s="37" t="s">
        <v>67</v>
      </c>
      <c r="J1775" t="s">
        <v>195</v>
      </c>
      <c r="K1775" t="s">
        <v>40</v>
      </c>
      <c r="L1775" s="70" t="s">
        <v>21</v>
      </c>
      <c r="M1775" s="70" t="s">
        <v>3966</v>
      </c>
      <c r="N1775" s="37" t="s">
        <v>67</v>
      </c>
      <c r="O1775" s="37" t="s">
        <v>67</v>
      </c>
      <c r="P1775" s="37" t="s">
        <v>3756</v>
      </c>
      <c r="Q1775" s="75" t="s">
        <v>3008</v>
      </c>
      <c r="R1775" t="s">
        <v>3691</v>
      </c>
      <c r="S1775" s="38">
        <v>4995</v>
      </c>
      <c r="T1775">
        <v>1</v>
      </c>
      <c r="U1775">
        <v>0</v>
      </c>
      <c r="V1775" s="43">
        <f>SUMIF(ResumenCotizacion!$C:$C,E1775,ResumenCotizacion!$P:$P)</f>
        <v>0</v>
      </c>
      <c r="W1775" s="68">
        <f>IF(H1775="USD",S1775*SolCotizacion!$J$18,S1775)</f>
        <v>19597832.550000001</v>
      </c>
      <c r="X1775" s="3">
        <f>ROUND(W1775/(1-VLOOKUP("Total porcentaje:",ResumenCotizacion!$F:$H,3,0)),2)</f>
        <v>21301991.899999999</v>
      </c>
      <c r="Y1775" s="3">
        <f t="shared" si="111"/>
        <v>0</v>
      </c>
    </row>
    <row r="1776" spans="1:25" ht="14.25" x14ac:dyDescent="0.2">
      <c r="A1776" s="18" t="str">
        <f t="shared" si="108"/>
        <v>Catalogo principalOPEN VALUE - CSP GOBIERNOCFQ7TTC0LHQ2-0005</v>
      </c>
      <c r="B1776" s="18" t="str">
        <f t="shared" si="109"/>
        <v>CFQ7TTC0LHQ2-0005OPEN VALUE - CSP GOBIERNO</v>
      </c>
      <c r="C1776" s="18"/>
      <c r="D1776" t="s">
        <v>122</v>
      </c>
      <c r="E1776" t="s">
        <v>3009</v>
      </c>
      <c r="F1776" t="s">
        <v>2769</v>
      </c>
      <c r="G1776" s="18" t="str">
        <f t="shared" si="110"/>
        <v>Catalogo principal</v>
      </c>
      <c r="H1776" s="43" t="s">
        <v>121</v>
      </c>
      <c r="I1776" s="37" t="s">
        <v>67</v>
      </c>
      <c r="J1776" t="s">
        <v>198</v>
      </c>
      <c r="K1776" t="s">
        <v>40</v>
      </c>
      <c r="L1776" s="70" t="s">
        <v>21</v>
      </c>
      <c r="M1776" s="70" t="s">
        <v>3966</v>
      </c>
      <c r="N1776" s="37" t="s">
        <v>67</v>
      </c>
      <c r="O1776" s="37" t="s">
        <v>67</v>
      </c>
      <c r="P1776" s="37" t="s">
        <v>3756</v>
      </c>
      <c r="Q1776" s="75" t="s">
        <v>3009</v>
      </c>
      <c r="R1776" t="s">
        <v>3691</v>
      </c>
      <c r="S1776" s="38">
        <v>39995</v>
      </c>
      <c r="T1776">
        <v>1</v>
      </c>
      <c r="U1776">
        <v>0</v>
      </c>
      <c r="V1776" s="43">
        <f>SUMIF(ResumenCotizacion!$C:$C,E1776,ResumenCotizacion!$P:$P)</f>
        <v>0</v>
      </c>
      <c r="W1776" s="68">
        <f>IF(H1776="USD",S1776*SolCotizacion!$J$18,S1776)</f>
        <v>156919982.54999998</v>
      </c>
      <c r="X1776" s="3">
        <f>ROUND(W1776/(1-VLOOKUP("Total porcentaje:",ResumenCotizacion!$F:$H,3,0)),2)</f>
        <v>170565198.41999999</v>
      </c>
      <c r="Y1776" s="3">
        <f t="shared" si="111"/>
        <v>0</v>
      </c>
    </row>
    <row r="1777" spans="1:25" ht="14.25" x14ac:dyDescent="0.2">
      <c r="A1777" s="18" t="str">
        <f t="shared" si="108"/>
        <v>Catalogo principalOPEN VALUE - CSP GOBIERNOCFQ7TTC0LHQ2-0004</v>
      </c>
      <c r="B1777" s="18" t="str">
        <f t="shared" si="109"/>
        <v>CFQ7TTC0LHQ2-0004OPEN VALUE - CSP GOBIERNO</v>
      </c>
      <c r="C1777" s="18"/>
      <c r="D1777" t="s">
        <v>122</v>
      </c>
      <c r="E1777" t="s">
        <v>3010</v>
      </c>
      <c r="F1777" t="s">
        <v>2769</v>
      </c>
      <c r="G1777" s="18" t="str">
        <f t="shared" si="110"/>
        <v>Catalogo principal</v>
      </c>
      <c r="H1777" s="43" t="s">
        <v>121</v>
      </c>
      <c r="I1777" s="37" t="s">
        <v>67</v>
      </c>
      <c r="J1777" t="s">
        <v>197</v>
      </c>
      <c r="K1777" t="s">
        <v>40</v>
      </c>
      <c r="L1777" s="70" t="s">
        <v>21</v>
      </c>
      <c r="M1777" s="70" t="s">
        <v>3966</v>
      </c>
      <c r="N1777" s="37" t="s">
        <v>67</v>
      </c>
      <c r="O1777" s="37" t="s">
        <v>67</v>
      </c>
      <c r="P1777" s="37" t="s">
        <v>3756</v>
      </c>
      <c r="Q1777" s="75" t="s">
        <v>3010</v>
      </c>
      <c r="R1777" t="s">
        <v>3691</v>
      </c>
      <c r="S1777" s="38">
        <v>19995</v>
      </c>
      <c r="T1777">
        <v>1</v>
      </c>
      <c r="U1777">
        <v>0</v>
      </c>
      <c r="V1777" s="43">
        <f>SUMIF(ResumenCotizacion!$C:$C,E1777,ResumenCotizacion!$P:$P)</f>
        <v>0</v>
      </c>
      <c r="W1777" s="68">
        <f>IF(H1777="USD",S1777*SolCotizacion!$J$18,S1777)</f>
        <v>78450182.549999997</v>
      </c>
      <c r="X1777" s="3">
        <f>ROUND(W1777/(1-VLOOKUP("Total porcentaje:",ResumenCotizacion!$F:$H,3,0)),2)</f>
        <v>85271937.549999997</v>
      </c>
      <c r="Y1777" s="3">
        <f t="shared" si="111"/>
        <v>0</v>
      </c>
    </row>
    <row r="1778" spans="1:25" ht="14.25" x14ac:dyDescent="0.2">
      <c r="A1778" s="18" t="str">
        <f t="shared" si="108"/>
        <v>Catalogo principalOPEN VALUE - CSP GOBIERNOCFQ7TTC0LHQ2-0002</v>
      </c>
      <c r="B1778" s="18" t="str">
        <f t="shared" si="109"/>
        <v>CFQ7TTC0LHQ2-0002OPEN VALUE - CSP GOBIERNO</v>
      </c>
      <c r="C1778" s="18"/>
      <c r="D1778" t="s">
        <v>122</v>
      </c>
      <c r="E1778" t="s">
        <v>3011</v>
      </c>
      <c r="F1778" t="s">
        <v>2769</v>
      </c>
      <c r="G1778" s="18" t="str">
        <f t="shared" si="110"/>
        <v>Catalogo principal</v>
      </c>
      <c r="H1778" s="43" t="s">
        <v>121</v>
      </c>
      <c r="I1778" s="37" t="s">
        <v>67</v>
      </c>
      <c r="J1778" t="s">
        <v>196</v>
      </c>
      <c r="K1778" t="s">
        <v>40</v>
      </c>
      <c r="L1778" s="70" t="s">
        <v>21</v>
      </c>
      <c r="M1778" s="70" t="s">
        <v>3966</v>
      </c>
      <c r="N1778" s="37" t="s">
        <v>67</v>
      </c>
      <c r="O1778" s="37" t="s">
        <v>67</v>
      </c>
      <c r="P1778" s="37" t="s">
        <v>3756</v>
      </c>
      <c r="Q1778" s="75" t="s">
        <v>3011</v>
      </c>
      <c r="R1778" t="s">
        <v>3691</v>
      </c>
      <c r="S1778" s="38">
        <v>9995</v>
      </c>
      <c r="T1778">
        <v>1</v>
      </c>
      <c r="U1778">
        <v>0</v>
      </c>
      <c r="V1778" s="43">
        <f>SUMIF(ResumenCotizacion!$C:$C,E1778,ResumenCotizacion!$P:$P)</f>
        <v>0</v>
      </c>
      <c r="W1778" s="68">
        <f>IF(H1778="USD",S1778*SolCotizacion!$J$18,S1778)</f>
        <v>39215282.549999997</v>
      </c>
      <c r="X1778" s="3">
        <f>ROUND(W1778/(1-VLOOKUP("Total porcentaje:",ResumenCotizacion!$F:$H,3,0)),2)</f>
        <v>42625307.119999997</v>
      </c>
      <c r="Y1778" s="3">
        <f t="shared" si="111"/>
        <v>0</v>
      </c>
    </row>
    <row r="1779" spans="1:25" ht="14.25" x14ac:dyDescent="0.2">
      <c r="A1779" s="18" t="str">
        <f t="shared" si="108"/>
        <v>Catalogo principalOPEN VALUE - CSP GOBIERNOCFQ7TTC0LHQ2-0001</v>
      </c>
      <c r="B1779" s="18" t="str">
        <f t="shared" si="109"/>
        <v>CFQ7TTC0LHQ2-0001OPEN VALUE - CSP GOBIERNO</v>
      </c>
      <c r="C1779" s="18"/>
      <c r="D1779" t="s">
        <v>122</v>
      </c>
      <c r="E1779" t="s">
        <v>3012</v>
      </c>
      <c r="F1779" t="s">
        <v>2769</v>
      </c>
      <c r="G1779" s="18" t="str">
        <f t="shared" si="110"/>
        <v>Catalogo principal</v>
      </c>
      <c r="H1779" s="43" t="s">
        <v>121</v>
      </c>
      <c r="I1779" s="37" t="s">
        <v>67</v>
      </c>
      <c r="J1779" t="s">
        <v>199</v>
      </c>
      <c r="K1779" t="s">
        <v>40</v>
      </c>
      <c r="L1779" s="70" t="s">
        <v>21</v>
      </c>
      <c r="M1779" s="70" t="s">
        <v>3966</v>
      </c>
      <c r="N1779" s="37" t="s">
        <v>67</v>
      </c>
      <c r="O1779" s="37" t="s">
        <v>67</v>
      </c>
      <c r="P1779" s="37" t="s">
        <v>3756</v>
      </c>
      <c r="Q1779" s="75" t="s">
        <v>3012</v>
      </c>
      <c r="R1779" t="s">
        <v>3691</v>
      </c>
      <c r="S1779" s="38">
        <v>79995</v>
      </c>
      <c r="T1779">
        <v>1</v>
      </c>
      <c r="U1779">
        <v>0</v>
      </c>
      <c r="V1779" s="43">
        <f>SUMIF(ResumenCotizacion!$C:$C,E1779,ResumenCotizacion!$P:$P)</f>
        <v>0</v>
      </c>
      <c r="W1779" s="68">
        <f>IF(H1779="USD",S1779*SolCotizacion!$J$18,S1779)</f>
        <v>313859582.55000001</v>
      </c>
      <c r="X1779" s="3">
        <f>ROUND(W1779/(1-VLOOKUP("Total porcentaje:",ResumenCotizacion!$F:$H,3,0)),2)</f>
        <v>341151720.16000003</v>
      </c>
      <c r="Y1779" s="3">
        <f t="shared" si="111"/>
        <v>0</v>
      </c>
    </row>
    <row r="1780" spans="1:25" ht="14.25" x14ac:dyDescent="0.2">
      <c r="A1780" s="18" t="str">
        <f t="shared" si="108"/>
        <v>Catalogo principalOPEN VALUE - CSP GOBIERNOCFQ7TTC0LHSF-0001</v>
      </c>
      <c r="B1780" s="18" t="str">
        <f t="shared" si="109"/>
        <v>CFQ7TTC0LHSF-0001OPEN VALUE - CSP GOBIERNO</v>
      </c>
      <c r="C1780" s="18"/>
      <c r="D1780" t="s">
        <v>122</v>
      </c>
      <c r="E1780" t="s">
        <v>3013</v>
      </c>
      <c r="F1780" t="s">
        <v>2769</v>
      </c>
      <c r="G1780" s="18" t="str">
        <f t="shared" si="110"/>
        <v>Catalogo principal</v>
      </c>
      <c r="H1780" s="43" t="s">
        <v>121</v>
      </c>
      <c r="I1780" s="37" t="s">
        <v>67</v>
      </c>
      <c r="J1780" t="s">
        <v>200</v>
      </c>
      <c r="K1780" t="s">
        <v>40</v>
      </c>
      <c r="L1780" s="70" t="s">
        <v>21</v>
      </c>
      <c r="M1780" s="70" t="s">
        <v>3966</v>
      </c>
      <c r="N1780" s="37" t="s">
        <v>67</v>
      </c>
      <c r="O1780" s="37" t="s">
        <v>67</v>
      </c>
      <c r="P1780" s="37" t="s">
        <v>3756</v>
      </c>
      <c r="Q1780" s="75" t="s">
        <v>3013</v>
      </c>
      <c r="R1780" t="s">
        <v>3691</v>
      </c>
      <c r="S1780" s="38">
        <v>10</v>
      </c>
      <c r="T1780">
        <v>1</v>
      </c>
      <c r="U1780">
        <v>0</v>
      </c>
      <c r="V1780" s="43">
        <f>SUMIF(ResumenCotizacion!$C:$C,E1780,ResumenCotizacion!$P:$P)</f>
        <v>0</v>
      </c>
      <c r="W1780" s="68">
        <f>IF(H1780="USD",S1780*SolCotizacion!$J$18,S1780)</f>
        <v>39234.899999999994</v>
      </c>
      <c r="X1780" s="3">
        <f>ROUND(W1780/(1-VLOOKUP("Total porcentaje:",ResumenCotizacion!$F:$H,3,0)),2)</f>
        <v>42646.63</v>
      </c>
      <c r="Y1780" s="3">
        <f t="shared" si="111"/>
        <v>0</v>
      </c>
    </row>
    <row r="1781" spans="1:25" ht="14.25" x14ac:dyDescent="0.2">
      <c r="A1781" s="18" t="str">
        <f t="shared" si="108"/>
        <v>Catalogo principalOPEN VALUE - CSP GOBIERNOCFQ7TTC0LH1F-0002</v>
      </c>
      <c r="B1781" s="18" t="str">
        <f t="shared" si="109"/>
        <v>CFQ7TTC0LH1F-0002OPEN VALUE - CSP GOBIERNO</v>
      </c>
      <c r="C1781" s="18"/>
      <c r="D1781" t="s">
        <v>122</v>
      </c>
      <c r="E1781" t="s">
        <v>3014</v>
      </c>
      <c r="F1781" t="s">
        <v>2769</v>
      </c>
      <c r="G1781" s="18" t="str">
        <f t="shared" si="110"/>
        <v>Catalogo principal</v>
      </c>
      <c r="H1781" s="43" t="s">
        <v>121</v>
      </c>
      <c r="I1781" s="37" t="s">
        <v>67</v>
      </c>
      <c r="J1781" t="s">
        <v>201</v>
      </c>
      <c r="K1781" t="s">
        <v>40</v>
      </c>
      <c r="L1781" s="70" t="s">
        <v>21</v>
      </c>
      <c r="M1781" s="70" t="s">
        <v>3966</v>
      </c>
      <c r="N1781" s="37" t="s">
        <v>67</v>
      </c>
      <c r="O1781" s="37" t="s">
        <v>67</v>
      </c>
      <c r="P1781" s="37" t="s">
        <v>3756</v>
      </c>
      <c r="Q1781" s="75" t="s">
        <v>3014</v>
      </c>
      <c r="R1781" t="s">
        <v>3691</v>
      </c>
      <c r="S1781" s="38">
        <v>1000</v>
      </c>
      <c r="T1781">
        <v>1</v>
      </c>
      <c r="U1781">
        <v>0</v>
      </c>
      <c r="V1781" s="43">
        <f>SUMIF(ResumenCotizacion!$C:$C,E1781,ResumenCotizacion!$P:$P)</f>
        <v>0</v>
      </c>
      <c r="W1781" s="68">
        <f>IF(H1781="USD",S1781*SolCotizacion!$J$18,S1781)</f>
        <v>3923490</v>
      </c>
      <c r="X1781" s="3">
        <f>ROUND(W1781/(1-VLOOKUP("Total porcentaje:",ResumenCotizacion!$F:$H,3,0)),2)</f>
        <v>4264663.04</v>
      </c>
      <c r="Y1781" s="3">
        <f t="shared" si="111"/>
        <v>0</v>
      </c>
    </row>
    <row r="1782" spans="1:25" ht="14.25" x14ac:dyDescent="0.2">
      <c r="A1782" s="18" t="str">
        <f t="shared" si="108"/>
        <v>Catalogo principalOPEN VALUE - CSP GOBIERNOCFQ7TTC0LH1F-0001</v>
      </c>
      <c r="B1782" s="18" t="str">
        <f t="shared" si="109"/>
        <v>CFQ7TTC0LH1F-0001OPEN VALUE - CSP GOBIERNO</v>
      </c>
      <c r="C1782" s="18"/>
      <c r="D1782" t="s">
        <v>122</v>
      </c>
      <c r="E1782" t="s">
        <v>3015</v>
      </c>
      <c r="F1782" t="s">
        <v>2769</v>
      </c>
      <c r="G1782" s="18" t="str">
        <f t="shared" si="110"/>
        <v>Catalogo principal</v>
      </c>
      <c r="H1782" s="43" t="s">
        <v>121</v>
      </c>
      <c r="I1782" s="37" t="s">
        <v>67</v>
      </c>
      <c r="J1782" t="s">
        <v>3150</v>
      </c>
      <c r="K1782" t="s">
        <v>40</v>
      </c>
      <c r="L1782" s="70" t="s">
        <v>21</v>
      </c>
      <c r="M1782" s="70" t="s">
        <v>3966</v>
      </c>
      <c r="N1782" s="37" t="s">
        <v>67</v>
      </c>
      <c r="O1782" s="37" t="s">
        <v>67</v>
      </c>
      <c r="P1782" s="37" t="s">
        <v>3756</v>
      </c>
      <c r="Q1782" s="75" t="s">
        <v>3015</v>
      </c>
      <c r="R1782" t="s">
        <v>3691</v>
      </c>
      <c r="S1782" s="38">
        <v>0</v>
      </c>
      <c r="T1782">
        <v>1</v>
      </c>
      <c r="U1782">
        <v>0</v>
      </c>
      <c r="V1782" s="43">
        <f>SUMIF(ResumenCotizacion!$C:$C,E1782,ResumenCotizacion!$P:$P)</f>
        <v>0</v>
      </c>
      <c r="W1782" s="68">
        <f>IF(H1782="USD",S1782*SolCotizacion!$J$18,S1782)</f>
        <v>0</v>
      </c>
      <c r="X1782" s="3">
        <f>ROUND(W1782/(1-VLOOKUP("Total porcentaje:",ResumenCotizacion!$F:$H,3,0)),2)</f>
        <v>0</v>
      </c>
      <c r="Y1782" s="3">
        <f t="shared" si="111"/>
        <v>0</v>
      </c>
    </row>
    <row r="1783" spans="1:25" ht="14.25" x14ac:dyDescent="0.2">
      <c r="A1783" s="18" t="str">
        <f t="shared" si="108"/>
        <v>Catalogo principalOPEN VALUE - CSP GOBIERNOCFQ7TTC0LHVD-0001</v>
      </c>
      <c r="B1783" s="18" t="str">
        <f t="shared" si="109"/>
        <v>CFQ7TTC0LHVD-0001OPEN VALUE - CSP GOBIERNO</v>
      </c>
      <c r="C1783" s="18"/>
      <c r="D1783" t="s">
        <v>122</v>
      </c>
      <c r="E1783" t="s">
        <v>3016</v>
      </c>
      <c r="F1783" t="s">
        <v>2769</v>
      </c>
      <c r="G1783" s="18" t="str">
        <f t="shared" si="110"/>
        <v>Catalogo principal</v>
      </c>
      <c r="H1783" s="43" t="s">
        <v>121</v>
      </c>
      <c r="I1783" s="37" t="s">
        <v>67</v>
      </c>
      <c r="J1783" t="s">
        <v>1780</v>
      </c>
      <c r="K1783" t="s">
        <v>40</v>
      </c>
      <c r="L1783" s="70" t="s">
        <v>21</v>
      </c>
      <c r="M1783" s="70" t="s">
        <v>3966</v>
      </c>
      <c r="N1783" s="37" t="s">
        <v>67</v>
      </c>
      <c r="O1783" s="37" t="s">
        <v>67</v>
      </c>
      <c r="P1783" s="37" t="s">
        <v>3756</v>
      </c>
      <c r="Q1783" s="75" t="s">
        <v>3016</v>
      </c>
      <c r="R1783" t="s">
        <v>3691</v>
      </c>
      <c r="S1783" s="38">
        <v>9</v>
      </c>
      <c r="T1783">
        <v>1</v>
      </c>
      <c r="U1783">
        <v>0</v>
      </c>
      <c r="V1783" s="43">
        <f>SUMIF(ResumenCotizacion!$C:$C,E1783,ResumenCotizacion!$P:$P)</f>
        <v>0</v>
      </c>
      <c r="W1783" s="68">
        <f>IF(H1783="USD",S1783*SolCotizacion!$J$18,S1783)</f>
        <v>35311.409999999996</v>
      </c>
      <c r="X1783" s="3">
        <f>ROUND(W1783/(1-VLOOKUP("Total porcentaje:",ResumenCotizacion!$F:$H,3,0)),2)</f>
        <v>38381.97</v>
      </c>
      <c r="Y1783" s="3">
        <f t="shared" si="111"/>
        <v>0</v>
      </c>
    </row>
    <row r="1784" spans="1:25" ht="14.25" x14ac:dyDescent="0.2">
      <c r="A1784" s="18" t="str">
        <f t="shared" si="108"/>
        <v>Catalogo principalOPEN VALUE - CSP GOBIERNOCFQ7TTC0LHP3-0001</v>
      </c>
      <c r="B1784" s="18" t="str">
        <f t="shared" si="109"/>
        <v>CFQ7TTC0LHP3-0001OPEN VALUE - CSP GOBIERNO</v>
      </c>
      <c r="C1784" s="18"/>
      <c r="D1784" t="s">
        <v>122</v>
      </c>
      <c r="E1784" t="s">
        <v>3017</v>
      </c>
      <c r="F1784" t="s">
        <v>2769</v>
      </c>
      <c r="G1784" s="18" t="str">
        <f t="shared" si="110"/>
        <v>Catalogo principal</v>
      </c>
      <c r="H1784" s="43" t="s">
        <v>121</v>
      </c>
      <c r="I1784" s="37" t="s">
        <v>67</v>
      </c>
      <c r="J1784" t="s">
        <v>1017</v>
      </c>
      <c r="K1784" t="s">
        <v>40</v>
      </c>
      <c r="L1784" s="70" t="s">
        <v>21</v>
      </c>
      <c r="M1784" s="70" t="s">
        <v>3966</v>
      </c>
      <c r="N1784" s="37" t="s">
        <v>67</v>
      </c>
      <c r="O1784" s="37" t="s">
        <v>67</v>
      </c>
      <c r="P1784" s="37" t="s">
        <v>3756</v>
      </c>
      <c r="Q1784" s="75" t="s">
        <v>3017</v>
      </c>
      <c r="R1784" t="s">
        <v>3691</v>
      </c>
      <c r="S1784" s="38">
        <v>7</v>
      </c>
      <c r="T1784">
        <v>1</v>
      </c>
      <c r="U1784">
        <v>0</v>
      </c>
      <c r="V1784" s="43">
        <f>SUMIF(ResumenCotizacion!$C:$C,E1784,ResumenCotizacion!$P:$P)</f>
        <v>0</v>
      </c>
      <c r="W1784" s="68">
        <f>IF(H1784="USD",S1784*SolCotizacion!$J$18,S1784)</f>
        <v>27464.43</v>
      </c>
      <c r="X1784" s="3">
        <f>ROUND(W1784/(1-VLOOKUP("Total porcentaje:",ResumenCotizacion!$F:$H,3,0)),2)</f>
        <v>29852.639999999999</v>
      </c>
      <c r="Y1784" s="3">
        <f t="shared" si="111"/>
        <v>0</v>
      </c>
    </row>
    <row r="1785" spans="1:25" ht="14.25" x14ac:dyDescent="0.2">
      <c r="A1785" s="18" t="str">
        <f t="shared" si="108"/>
        <v>Catalogo principalOPEN VALUE - CSP GOBIERNOCFQ7TTC0HDB1-0002</v>
      </c>
      <c r="B1785" s="18" t="str">
        <f t="shared" si="109"/>
        <v>CFQ7TTC0HDB1-0002OPEN VALUE - CSP GOBIERNO</v>
      </c>
      <c r="C1785" s="18"/>
      <c r="D1785" t="s">
        <v>122</v>
      </c>
      <c r="E1785" t="s">
        <v>3018</v>
      </c>
      <c r="F1785" t="s">
        <v>2769</v>
      </c>
      <c r="G1785" s="18" t="str">
        <f t="shared" si="110"/>
        <v>Catalogo principal</v>
      </c>
      <c r="H1785" s="43" t="s">
        <v>121</v>
      </c>
      <c r="I1785" s="37" t="s">
        <v>67</v>
      </c>
      <c r="J1785" t="s">
        <v>202</v>
      </c>
      <c r="K1785" t="s">
        <v>40</v>
      </c>
      <c r="L1785" s="70" t="s">
        <v>21</v>
      </c>
      <c r="M1785" s="70" t="s">
        <v>3966</v>
      </c>
      <c r="N1785" s="37" t="s">
        <v>67</v>
      </c>
      <c r="O1785" s="37" t="s">
        <v>67</v>
      </c>
      <c r="P1785" s="37" t="s">
        <v>3756</v>
      </c>
      <c r="Q1785" s="75" t="s">
        <v>3018</v>
      </c>
      <c r="R1785" t="s">
        <v>3691</v>
      </c>
      <c r="S1785" s="38">
        <v>10</v>
      </c>
      <c r="T1785">
        <v>1</v>
      </c>
      <c r="U1785">
        <v>0</v>
      </c>
      <c r="V1785" s="43">
        <f>SUMIF(ResumenCotizacion!$C:$C,E1785,ResumenCotizacion!$P:$P)</f>
        <v>0</v>
      </c>
      <c r="W1785" s="68">
        <f>IF(H1785="USD",S1785*SolCotizacion!$J$18,S1785)</f>
        <v>39234.899999999994</v>
      </c>
      <c r="X1785" s="3">
        <f>ROUND(W1785/(1-VLOOKUP("Total porcentaje:",ResumenCotizacion!$F:$H,3,0)),2)</f>
        <v>42646.63</v>
      </c>
      <c r="Y1785" s="3">
        <f t="shared" si="111"/>
        <v>0</v>
      </c>
    </row>
    <row r="1786" spans="1:25" ht="14.25" x14ac:dyDescent="0.2">
      <c r="A1786" s="18" t="str">
        <f t="shared" si="108"/>
        <v>Catalogo principalOPEN VALUE - CSP GOBIERNOCFQ7TTC0HDB0-0002</v>
      </c>
      <c r="B1786" s="18" t="str">
        <f t="shared" si="109"/>
        <v>CFQ7TTC0HDB0-0002OPEN VALUE - CSP GOBIERNO</v>
      </c>
      <c r="C1786" s="18"/>
      <c r="D1786" t="s">
        <v>122</v>
      </c>
      <c r="E1786" t="s">
        <v>3019</v>
      </c>
      <c r="F1786" t="s">
        <v>2769</v>
      </c>
      <c r="G1786" s="18" t="str">
        <f t="shared" si="110"/>
        <v>Catalogo principal</v>
      </c>
      <c r="H1786" s="43" t="s">
        <v>121</v>
      </c>
      <c r="I1786" s="37" t="s">
        <v>67</v>
      </c>
      <c r="J1786" t="s">
        <v>203</v>
      </c>
      <c r="K1786" t="s">
        <v>40</v>
      </c>
      <c r="L1786" s="70" t="s">
        <v>21</v>
      </c>
      <c r="M1786" s="70" t="s">
        <v>3966</v>
      </c>
      <c r="N1786" s="37" t="s">
        <v>67</v>
      </c>
      <c r="O1786" s="37" t="s">
        <v>67</v>
      </c>
      <c r="P1786" s="37" t="s">
        <v>3756</v>
      </c>
      <c r="Q1786" s="75" t="s">
        <v>3019</v>
      </c>
      <c r="R1786" t="s">
        <v>3691</v>
      </c>
      <c r="S1786" s="38">
        <v>30</v>
      </c>
      <c r="T1786">
        <v>1</v>
      </c>
      <c r="U1786">
        <v>0</v>
      </c>
      <c r="V1786" s="43">
        <f>SUMIF(ResumenCotizacion!$C:$C,E1786,ResumenCotizacion!$P:$P)</f>
        <v>0</v>
      </c>
      <c r="W1786" s="68">
        <f>IF(H1786="USD",S1786*SolCotizacion!$J$18,S1786)</f>
        <v>117704.7</v>
      </c>
      <c r="X1786" s="3">
        <f>ROUND(W1786/(1-VLOOKUP("Total porcentaje:",ResumenCotizacion!$F:$H,3,0)),2)</f>
        <v>127939.89</v>
      </c>
      <c r="Y1786" s="3">
        <f t="shared" si="111"/>
        <v>0</v>
      </c>
    </row>
    <row r="1787" spans="1:25" ht="14.25" x14ac:dyDescent="0.2">
      <c r="A1787" s="18" t="str">
        <f t="shared" si="108"/>
        <v>Catalogo principalOPEN VALUE - CSP GOBIERNOCFQ7TTC0HD9Z-0002</v>
      </c>
      <c r="B1787" s="18" t="str">
        <f t="shared" si="109"/>
        <v>CFQ7TTC0HD9Z-0002OPEN VALUE - CSP GOBIERNO</v>
      </c>
      <c r="C1787" s="18"/>
      <c r="D1787" t="s">
        <v>122</v>
      </c>
      <c r="E1787" t="s">
        <v>3020</v>
      </c>
      <c r="F1787" t="s">
        <v>2769</v>
      </c>
      <c r="G1787" s="18" t="str">
        <f t="shared" si="110"/>
        <v>Catalogo principal</v>
      </c>
      <c r="H1787" s="43" t="s">
        <v>121</v>
      </c>
      <c r="I1787" s="37" t="s">
        <v>67</v>
      </c>
      <c r="J1787" t="s">
        <v>204</v>
      </c>
      <c r="K1787" t="s">
        <v>40</v>
      </c>
      <c r="L1787" s="70" t="s">
        <v>21</v>
      </c>
      <c r="M1787" s="70" t="s">
        <v>3966</v>
      </c>
      <c r="N1787" s="37" t="s">
        <v>67</v>
      </c>
      <c r="O1787" s="37" t="s">
        <v>67</v>
      </c>
      <c r="P1787" s="37" t="s">
        <v>3756</v>
      </c>
      <c r="Q1787" s="75" t="s">
        <v>3020</v>
      </c>
      <c r="R1787" t="s">
        <v>3691</v>
      </c>
      <c r="S1787" s="38">
        <v>55</v>
      </c>
      <c r="T1787">
        <v>1</v>
      </c>
      <c r="U1787">
        <v>0</v>
      </c>
      <c r="V1787" s="43">
        <f>SUMIF(ResumenCotizacion!$C:$C,E1787,ResumenCotizacion!$P:$P)</f>
        <v>0</v>
      </c>
      <c r="W1787" s="68">
        <f>IF(H1787="USD",S1787*SolCotizacion!$J$18,S1787)</f>
        <v>215791.94999999998</v>
      </c>
      <c r="X1787" s="3">
        <f>ROUND(W1787/(1-VLOOKUP("Total porcentaje:",ResumenCotizacion!$F:$H,3,0)),2)</f>
        <v>234556.47</v>
      </c>
      <c r="Y1787" s="3">
        <f t="shared" si="111"/>
        <v>0</v>
      </c>
    </row>
    <row r="1788" spans="1:25" ht="14.25" x14ac:dyDescent="0.2">
      <c r="A1788" s="18" t="str">
        <f t="shared" si="108"/>
        <v>Catalogo principalOPEN VALUE - CSP GOBIERNOCFQ7TTC0HL72-0001</v>
      </c>
      <c r="B1788" s="18" t="str">
        <f t="shared" si="109"/>
        <v>CFQ7TTC0HL72-0001OPEN VALUE - CSP GOBIERNO</v>
      </c>
      <c r="C1788" s="18"/>
      <c r="D1788" t="s">
        <v>122</v>
      </c>
      <c r="E1788" t="s">
        <v>3021</v>
      </c>
      <c r="F1788" t="s">
        <v>2769</v>
      </c>
      <c r="G1788" s="18" t="str">
        <f t="shared" si="110"/>
        <v>Catalogo principal</v>
      </c>
      <c r="H1788" s="43" t="s">
        <v>121</v>
      </c>
      <c r="I1788" s="37" t="s">
        <v>67</v>
      </c>
      <c r="J1788" t="s">
        <v>3151</v>
      </c>
      <c r="K1788" t="s">
        <v>40</v>
      </c>
      <c r="L1788" s="70" t="s">
        <v>21</v>
      </c>
      <c r="M1788" s="70" t="s">
        <v>3966</v>
      </c>
      <c r="N1788" s="37" t="s">
        <v>67</v>
      </c>
      <c r="O1788" s="37" t="s">
        <v>67</v>
      </c>
      <c r="P1788" s="37" t="s">
        <v>3756</v>
      </c>
      <c r="Q1788" s="75" t="s">
        <v>3021</v>
      </c>
      <c r="R1788" t="s">
        <v>3691</v>
      </c>
      <c r="S1788" s="38">
        <v>10</v>
      </c>
      <c r="T1788">
        <v>1</v>
      </c>
      <c r="U1788">
        <v>0</v>
      </c>
      <c r="V1788" s="43">
        <f>SUMIF(ResumenCotizacion!$C:$C,E1788,ResumenCotizacion!$P:$P)</f>
        <v>0</v>
      </c>
      <c r="W1788" s="68">
        <f>IF(H1788="USD",S1788*SolCotizacion!$J$18,S1788)</f>
        <v>39234.899999999994</v>
      </c>
      <c r="X1788" s="3">
        <f>ROUND(W1788/(1-VLOOKUP("Total porcentaje:",ResumenCotizacion!$F:$H,3,0)),2)</f>
        <v>42646.63</v>
      </c>
      <c r="Y1788" s="3">
        <f t="shared" si="111"/>
        <v>0</v>
      </c>
    </row>
    <row r="1789" spans="1:25" ht="14.25" x14ac:dyDescent="0.2">
      <c r="A1789" s="18" t="str">
        <f t="shared" si="108"/>
        <v>Catalogo principalOPEN VALUE - CSP GOBIERNOCFQ7TTC0LH0N-0001</v>
      </c>
      <c r="B1789" s="18" t="str">
        <f t="shared" si="109"/>
        <v>CFQ7TTC0LH0N-0001OPEN VALUE - CSP GOBIERNO</v>
      </c>
      <c r="C1789" s="18"/>
      <c r="D1789" t="s">
        <v>122</v>
      </c>
      <c r="E1789" t="s">
        <v>3022</v>
      </c>
      <c r="F1789" t="s">
        <v>2769</v>
      </c>
      <c r="G1789" s="18" t="str">
        <f t="shared" si="110"/>
        <v>Catalogo principal</v>
      </c>
      <c r="H1789" s="43" t="s">
        <v>121</v>
      </c>
      <c r="I1789" s="37" t="s">
        <v>67</v>
      </c>
      <c r="J1789" t="s">
        <v>1262</v>
      </c>
      <c r="K1789" t="s">
        <v>40</v>
      </c>
      <c r="L1789" s="70" t="s">
        <v>21</v>
      </c>
      <c r="M1789" s="70" t="s">
        <v>3966</v>
      </c>
      <c r="N1789" s="37" t="s">
        <v>67</v>
      </c>
      <c r="O1789" s="37" t="s">
        <v>67</v>
      </c>
      <c r="P1789" s="37" t="s">
        <v>3756</v>
      </c>
      <c r="Q1789" s="75" t="s">
        <v>3022</v>
      </c>
      <c r="R1789" t="s">
        <v>3691</v>
      </c>
      <c r="S1789" s="38">
        <v>5</v>
      </c>
      <c r="T1789">
        <v>1</v>
      </c>
      <c r="U1789">
        <v>0</v>
      </c>
      <c r="V1789" s="43">
        <f>SUMIF(ResumenCotizacion!$C:$C,E1789,ResumenCotizacion!$P:$P)</f>
        <v>0</v>
      </c>
      <c r="W1789" s="68">
        <f>IF(H1789="USD",S1789*SolCotizacion!$J$18,S1789)</f>
        <v>19617.449999999997</v>
      </c>
      <c r="X1789" s="3">
        <f>ROUND(W1789/(1-VLOOKUP("Total porcentaje:",ResumenCotizacion!$F:$H,3,0)),2)</f>
        <v>21323.32</v>
      </c>
      <c r="Y1789" s="3">
        <f t="shared" si="111"/>
        <v>0</v>
      </c>
    </row>
    <row r="1790" spans="1:25" ht="14.25" x14ac:dyDescent="0.2">
      <c r="A1790" s="18" t="str">
        <f t="shared" si="108"/>
        <v>Catalogo principalOPEN VALUE - CSP GOBIERNOCFQ7TTC0LH14-0001</v>
      </c>
      <c r="B1790" s="18" t="str">
        <f t="shared" si="109"/>
        <v>CFQ7TTC0LH14-0001OPEN VALUE - CSP GOBIERNO</v>
      </c>
      <c r="C1790" s="18"/>
      <c r="D1790" t="s">
        <v>122</v>
      </c>
      <c r="E1790" t="s">
        <v>3023</v>
      </c>
      <c r="F1790" t="s">
        <v>2769</v>
      </c>
      <c r="G1790" s="18" t="str">
        <f t="shared" si="110"/>
        <v>Catalogo principal</v>
      </c>
      <c r="H1790" s="43" t="s">
        <v>121</v>
      </c>
      <c r="I1790" s="37" t="s">
        <v>67</v>
      </c>
      <c r="J1790" t="s">
        <v>1263</v>
      </c>
      <c r="K1790" t="s">
        <v>40</v>
      </c>
      <c r="L1790" s="70" t="s">
        <v>21</v>
      </c>
      <c r="M1790" s="70" t="s">
        <v>3966</v>
      </c>
      <c r="N1790" s="37" t="s">
        <v>67</v>
      </c>
      <c r="O1790" s="37" t="s">
        <v>67</v>
      </c>
      <c r="P1790" s="37" t="s">
        <v>3756</v>
      </c>
      <c r="Q1790" s="75" t="s">
        <v>3023</v>
      </c>
      <c r="R1790" t="s">
        <v>3691</v>
      </c>
      <c r="S1790" s="38">
        <v>10</v>
      </c>
      <c r="T1790">
        <v>1</v>
      </c>
      <c r="U1790">
        <v>0</v>
      </c>
      <c r="V1790" s="43">
        <f>SUMIF(ResumenCotizacion!$C:$C,E1790,ResumenCotizacion!$P:$P)</f>
        <v>0</v>
      </c>
      <c r="W1790" s="68">
        <f>IF(H1790="USD",S1790*SolCotizacion!$J$18,S1790)</f>
        <v>39234.899999999994</v>
      </c>
      <c r="X1790" s="3">
        <f>ROUND(W1790/(1-VLOOKUP("Total porcentaje:",ResumenCotizacion!$F:$H,3,0)),2)</f>
        <v>42646.63</v>
      </c>
      <c r="Y1790" s="3">
        <f t="shared" si="111"/>
        <v>0</v>
      </c>
    </row>
    <row r="1791" spans="1:25" ht="14.25" x14ac:dyDescent="0.2">
      <c r="A1791" s="18" t="str">
        <f t="shared" si="108"/>
        <v>Catalogo principalOPEN VALUE - CSP GOBIERNOCFQ7TTC0HDK2-0001</v>
      </c>
      <c r="B1791" s="18" t="str">
        <f t="shared" si="109"/>
        <v>CFQ7TTC0HDK2-0001OPEN VALUE - CSP GOBIERNO</v>
      </c>
      <c r="C1791" s="18"/>
      <c r="D1791" t="s">
        <v>122</v>
      </c>
      <c r="E1791" t="s">
        <v>3024</v>
      </c>
      <c r="F1791" t="s">
        <v>2769</v>
      </c>
      <c r="G1791" s="18" t="str">
        <f t="shared" si="110"/>
        <v>Catalogo principal</v>
      </c>
      <c r="H1791" s="43" t="s">
        <v>121</v>
      </c>
      <c r="I1791" s="37" t="s">
        <v>67</v>
      </c>
      <c r="J1791" t="s">
        <v>3152</v>
      </c>
      <c r="K1791" t="s">
        <v>40</v>
      </c>
      <c r="L1791" s="70" t="s">
        <v>21</v>
      </c>
      <c r="M1791" s="70" t="s">
        <v>3966</v>
      </c>
      <c r="N1791" s="37" t="s">
        <v>67</v>
      </c>
      <c r="O1791" s="37" t="s">
        <v>67</v>
      </c>
      <c r="P1791" s="37" t="s">
        <v>3756</v>
      </c>
      <c r="Q1791" s="75" t="s">
        <v>3024</v>
      </c>
      <c r="R1791" t="s">
        <v>3691</v>
      </c>
      <c r="S1791" s="38">
        <v>5</v>
      </c>
      <c r="T1791">
        <v>1</v>
      </c>
      <c r="U1791">
        <v>0</v>
      </c>
      <c r="V1791" s="43">
        <f>SUMIF(ResumenCotizacion!$C:$C,E1791,ResumenCotizacion!$P:$P)</f>
        <v>0</v>
      </c>
      <c r="W1791" s="68">
        <f>IF(H1791="USD",S1791*SolCotizacion!$J$18,S1791)</f>
        <v>19617.449999999997</v>
      </c>
      <c r="X1791" s="3">
        <f>ROUND(W1791/(1-VLOOKUP("Total porcentaje:",ResumenCotizacion!$F:$H,3,0)),2)</f>
        <v>21323.32</v>
      </c>
      <c r="Y1791" s="3">
        <f t="shared" si="111"/>
        <v>0</v>
      </c>
    </row>
    <row r="1792" spans="1:25" ht="14.25" x14ac:dyDescent="0.2">
      <c r="A1792" s="18" t="str">
        <f t="shared" si="108"/>
        <v>Catalogo principalOPEN VALUE - CSP GOBIERNOCFQ7TTC0LHR5-0001</v>
      </c>
      <c r="B1792" s="18" t="str">
        <f t="shared" si="109"/>
        <v>CFQ7TTC0LHR5-0001OPEN VALUE - CSP GOBIERNO</v>
      </c>
      <c r="C1792" s="18"/>
      <c r="D1792" t="s">
        <v>122</v>
      </c>
      <c r="E1792" t="s">
        <v>3025</v>
      </c>
      <c r="F1792" t="s">
        <v>2769</v>
      </c>
      <c r="G1792" s="18" t="str">
        <f t="shared" si="110"/>
        <v>Catalogo principal</v>
      </c>
      <c r="H1792" s="43" t="s">
        <v>121</v>
      </c>
      <c r="I1792" s="37" t="s">
        <v>67</v>
      </c>
      <c r="J1792" t="s">
        <v>3153</v>
      </c>
      <c r="K1792" t="s">
        <v>40</v>
      </c>
      <c r="L1792" s="70" t="s">
        <v>21</v>
      </c>
      <c r="M1792" s="70" t="s">
        <v>3966</v>
      </c>
      <c r="N1792" s="37" t="s">
        <v>67</v>
      </c>
      <c r="O1792" s="37" t="s">
        <v>67</v>
      </c>
      <c r="P1792" s="37" t="s">
        <v>3756</v>
      </c>
      <c r="Q1792" s="75" t="s">
        <v>3025</v>
      </c>
      <c r="R1792" t="s">
        <v>3691</v>
      </c>
      <c r="S1792" s="38">
        <v>2</v>
      </c>
      <c r="T1792">
        <v>1</v>
      </c>
      <c r="U1792">
        <v>0</v>
      </c>
      <c r="V1792" s="43">
        <f>SUMIF(ResumenCotizacion!$C:$C,E1792,ResumenCotizacion!$P:$P)</f>
        <v>0</v>
      </c>
      <c r="W1792" s="68">
        <f>IF(H1792="USD",S1792*SolCotizacion!$J$18,S1792)</f>
        <v>7846.98</v>
      </c>
      <c r="X1792" s="3">
        <f>ROUND(W1792/(1-VLOOKUP("Total porcentaje:",ResumenCotizacion!$F:$H,3,0)),2)</f>
        <v>8529.33</v>
      </c>
      <c r="Y1792" s="3">
        <f t="shared" si="111"/>
        <v>0</v>
      </c>
    </row>
    <row r="1793" spans="1:25" ht="14.25" x14ac:dyDescent="0.2">
      <c r="A1793" s="18" t="str">
        <f t="shared" si="108"/>
        <v>Catalogo principalOPEN VALUE - CSP GOBIERNOCFQ7TTC0HDJR-000C</v>
      </c>
      <c r="B1793" s="18" t="str">
        <f t="shared" si="109"/>
        <v>CFQ7TTC0HDJR-000COPEN VALUE - CSP GOBIERNO</v>
      </c>
      <c r="C1793" s="18"/>
      <c r="D1793" t="s">
        <v>122</v>
      </c>
      <c r="E1793" t="s">
        <v>3026</v>
      </c>
      <c r="F1793" t="s">
        <v>2769</v>
      </c>
      <c r="G1793" s="18" t="str">
        <f t="shared" si="110"/>
        <v>Catalogo principal</v>
      </c>
      <c r="H1793" s="43" t="s">
        <v>121</v>
      </c>
      <c r="I1793" s="37" t="s">
        <v>67</v>
      </c>
      <c r="J1793" t="s">
        <v>3154</v>
      </c>
      <c r="K1793" t="s">
        <v>40</v>
      </c>
      <c r="L1793" s="70" t="s">
        <v>21</v>
      </c>
      <c r="M1793" s="70" t="s">
        <v>28</v>
      </c>
      <c r="N1793" s="37" t="s">
        <v>67</v>
      </c>
      <c r="O1793" s="37" t="s">
        <v>67</v>
      </c>
      <c r="P1793" s="37" t="s">
        <v>3756</v>
      </c>
      <c r="Q1793" s="75" t="s">
        <v>3026</v>
      </c>
      <c r="R1793" t="s">
        <v>3691</v>
      </c>
      <c r="S1793" s="38">
        <v>300</v>
      </c>
      <c r="T1793">
        <v>1</v>
      </c>
      <c r="U1793">
        <v>0</v>
      </c>
      <c r="V1793" s="43">
        <f>SUMIF(ResumenCotizacion!$C:$C,E1793,ResumenCotizacion!$P:$P)</f>
        <v>0</v>
      </c>
      <c r="W1793" s="68">
        <f>IF(H1793="USD",S1793*SolCotizacion!$J$18,S1793)</f>
        <v>1177047</v>
      </c>
      <c r="X1793" s="3">
        <f>ROUND(W1793/(1-VLOOKUP("Total porcentaje:",ResumenCotizacion!$F:$H,3,0)),2)</f>
        <v>1279398.9099999999</v>
      </c>
      <c r="Y1793" s="3">
        <f t="shared" si="111"/>
        <v>0</v>
      </c>
    </row>
    <row r="1794" spans="1:25" ht="14.25" x14ac:dyDescent="0.2">
      <c r="A1794" s="18" t="str">
        <f t="shared" si="108"/>
        <v>Catalogo principalOPEN VALUE - CSP GOBIERNOCFQ7TTC0HDJR-0002</v>
      </c>
      <c r="B1794" s="18" t="str">
        <f t="shared" si="109"/>
        <v>CFQ7TTC0HDJR-0002OPEN VALUE - CSP GOBIERNO</v>
      </c>
      <c r="C1794" s="18"/>
      <c r="D1794" t="s">
        <v>122</v>
      </c>
      <c r="E1794" t="s">
        <v>3027</v>
      </c>
      <c r="F1794" t="s">
        <v>2769</v>
      </c>
      <c r="G1794" s="18" t="str">
        <f t="shared" si="110"/>
        <v>Catalogo principal</v>
      </c>
      <c r="H1794" s="43" t="s">
        <v>121</v>
      </c>
      <c r="I1794" s="37" t="s">
        <v>67</v>
      </c>
      <c r="J1794" t="s">
        <v>1819</v>
      </c>
      <c r="K1794" t="s">
        <v>40</v>
      </c>
      <c r="L1794" s="70" t="s">
        <v>21</v>
      </c>
      <c r="M1794" s="70" t="s">
        <v>3966</v>
      </c>
      <c r="N1794" s="37" t="s">
        <v>67</v>
      </c>
      <c r="O1794" s="37" t="s">
        <v>67</v>
      </c>
      <c r="P1794" s="37" t="s">
        <v>3756</v>
      </c>
      <c r="Q1794" s="75" t="s">
        <v>3027</v>
      </c>
      <c r="R1794" t="s">
        <v>3691</v>
      </c>
      <c r="S1794" s="38">
        <v>4</v>
      </c>
      <c r="T1794">
        <v>1</v>
      </c>
      <c r="U1794">
        <v>0</v>
      </c>
      <c r="V1794" s="43">
        <f>SUMIF(ResumenCotizacion!$C:$C,E1794,ResumenCotizacion!$P:$P)</f>
        <v>0</v>
      </c>
      <c r="W1794" s="68">
        <f>IF(H1794="USD",S1794*SolCotizacion!$J$18,S1794)</f>
        <v>15693.96</v>
      </c>
      <c r="X1794" s="3">
        <f>ROUND(W1794/(1-VLOOKUP("Total porcentaje:",ResumenCotizacion!$F:$H,3,0)),2)</f>
        <v>17058.650000000001</v>
      </c>
      <c r="Y1794" s="3">
        <f t="shared" si="111"/>
        <v>0</v>
      </c>
    </row>
    <row r="1795" spans="1:25" ht="14.25" x14ac:dyDescent="0.2">
      <c r="A1795" s="18" t="str">
        <f t="shared" ref="A1795:A1858" si="112">D1795&amp;F1795&amp;E1795</f>
        <v>Catalogo principalOPEN VALUE - CSP GOBIERNOCFQ7TTC0HDJR-0001</v>
      </c>
      <c r="B1795" s="18" t="str">
        <f t="shared" ref="B1795:B1858" si="113">E1795&amp;F1795</f>
        <v>CFQ7TTC0HDJR-0001OPEN VALUE - CSP GOBIERNO</v>
      </c>
      <c r="C1795" s="18"/>
      <c r="D1795" t="s">
        <v>122</v>
      </c>
      <c r="E1795" t="s">
        <v>3028</v>
      </c>
      <c r="F1795" t="s">
        <v>2769</v>
      </c>
      <c r="G1795" s="18" t="str">
        <f t="shared" ref="G1795:G1858" si="114">D1795</f>
        <v>Catalogo principal</v>
      </c>
      <c r="H1795" s="43" t="s">
        <v>121</v>
      </c>
      <c r="I1795" s="37" t="s">
        <v>67</v>
      </c>
      <c r="J1795" t="s">
        <v>3155</v>
      </c>
      <c r="K1795" t="s">
        <v>40</v>
      </c>
      <c r="L1795" s="70" t="s">
        <v>21</v>
      </c>
      <c r="M1795" s="70" t="s">
        <v>28</v>
      </c>
      <c r="N1795" s="37" t="s">
        <v>67</v>
      </c>
      <c r="O1795" s="37" t="s">
        <v>67</v>
      </c>
      <c r="P1795" s="37" t="s">
        <v>3756</v>
      </c>
      <c r="Q1795" s="75" t="s">
        <v>3028</v>
      </c>
      <c r="R1795" t="s">
        <v>3691</v>
      </c>
      <c r="S1795" s="38">
        <v>25</v>
      </c>
      <c r="T1795">
        <v>1</v>
      </c>
      <c r="U1795">
        <v>0</v>
      </c>
      <c r="V1795" s="43">
        <f>SUMIF(ResumenCotizacion!$C:$C,E1795,ResumenCotizacion!$P:$P)</f>
        <v>0</v>
      </c>
      <c r="W1795" s="68">
        <f>IF(H1795="USD",S1795*SolCotizacion!$J$18,S1795)</f>
        <v>98087.25</v>
      </c>
      <c r="X1795" s="3">
        <f>ROUND(W1795/(1-VLOOKUP("Total porcentaje:",ResumenCotizacion!$F:$H,3,0)),2)</f>
        <v>106616.58</v>
      </c>
      <c r="Y1795" s="3">
        <f t="shared" ref="Y1795:Y1858" si="115">V1795*X1795</f>
        <v>0</v>
      </c>
    </row>
    <row r="1796" spans="1:25" ht="14.25" x14ac:dyDescent="0.2">
      <c r="A1796" s="18" t="str">
        <f t="shared" si="112"/>
        <v>Catalogo principalOPEN VALUE - CSP GOBIERNOCFQ7TTC0HL82-0006</v>
      </c>
      <c r="B1796" s="18" t="str">
        <f t="shared" si="113"/>
        <v>CFQ7TTC0HL82-0006OPEN VALUE - CSP GOBIERNO</v>
      </c>
      <c r="C1796" s="18"/>
      <c r="D1796" t="s">
        <v>122</v>
      </c>
      <c r="E1796" t="s">
        <v>3029</v>
      </c>
      <c r="F1796" t="s">
        <v>2769</v>
      </c>
      <c r="G1796" s="18" t="str">
        <f t="shared" si="114"/>
        <v>Catalogo principal</v>
      </c>
      <c r="H1796" s="43" t="s">
        <v>121</v>
      </c>
      <c r="I1796" s="37" t="s">
        <v>67</v>
      </c>
      <c r="J1796" t="s">
        <v>3156</v>
      </c>
      <c r="K1796" t="s">
        <v>40</v>
      </c>
      <c r="L1796" s="70" t="s">
        <v>21</v>
      </c>
      <c r="M1796" s="70" t="s">
        <v>28</v>
      </c>
      <c r="N1796" s="37" t="s">
        <v>67</v>
      </c>
      <c r="O1796" s="37" t="s">
        <v>67</v>
      </c>
      <c r="P1796" s="37" t="s">
        <v>3756</v>
      </c>
      <c r="Q1796" s="75" t="s">
        <v>3029</v>
      </c>
      <c r="R1796" t="s">
        <v>3691</v>
      </c>
      <c r="S1796" s="38">
        <v>300</v>
      </c>
      <c r="T1796">
        <v>1</v>
      </c>
      <c r="U1796">
        <v>0</v>
      </c>
      <c r="V1796" s="43">
        <f>SUMIF(ResumenCotizacion!$C:$C,E1796,ResumenCotizacion!$P:$P)</f>
        <v>0</v>
      </c>
      <c r="W1796" s="68">
        <f>IF(H1796="USD",S1796*SolCotizacion!$J$18,S1796)</f>
        <v>1177047</v>
      </c>
      <c r="X1796" s="3">
        <f>ROUND(W1796/(1-VLOOKUP("Total porcentaje:",ResumenCotizacion!$F:$H,3,0)),2)</f>
        <v>1279398.9099999999</v>
      </c>
      <c r="Y1796" s="3">
        <f t="shared" si="115"/>
        <v>0</v>
      </c>
    </row>
    <row r="1797" spans="1:25" ht="14.25" x14ac:dyDescent="0.2">
      <c r="A1797" s="18" t="str">
        <f t="shared" si="112"/>
        <v>Catalogo principalOPEN VALUE - CSP GOBIERNOCFQ7TTC0HL82-0001</v>
      </c>
      <c r="B1797" s="18" t="str">
        <f t="shared" si="113"/>
        <v>CFQ7TTC0HL82-0001OPEN VALUE - CSP GOBIERNO</v>
      </c>
      <c r="C1797" s="18"/>
      <c r="D1797" t="s">
        <v>122</v>
      </c>
      <c r="E1797" t="s">
        <v>3030</v>
      </c>
      <c r="F1797" t="s">
        <v>2769</v>
      </c>
      <c r="G1797" s="18" t="str">
        <f t="shared" si="114"/>
        <v>Catalogo principal</v>
      </c>
      <c r="H1797" s="43" t="s">
        <v>121</v>
      </c>
      <c r="I1797" s="37" t="s">
        <v>67</v>
      </c>
      <c r="J1797" t="s">
        <v>3157</v>
      </c>
      <c r="K1797" t="s">
        <v>40</v>
      </c>
      <c r="L1797" s="70" t="s">
        <v>21</v>
      </c>
      <c r="M1797" s="70" t="s">
        <v>28</v>
      </c>
      <c r="N1797" s="37" t="s">
        <v>67</v>
      </c>
      <c r="O1797" s="37" t="s">
        <v>67</v>
      </c>
      <c r="P1797" s="37" t="s">
        <v>3756</v>
      </c>
      <c r="Q1797" s="75" t="s">
        <v>3030</v>
      </c>
      <c r="R1797" t="s">
        <v>3691</v>
      </c>
      <c r="S1797" s="38">
        <v>25</v>
      </c>
      <c r="T1797">
        <v>1</v>
      </c>
      <c r="U1797">
        <v>0</v>
      </c>
      <c r="V1797" s="43">
        <f>SUMIF(ResumenCotizacion!$C:$C,E1797,ResumenCotizacion!$P:$P)</f>
        <v>0</v>
      </c>
      <c r="W1797" s="68">
        <f>IF(H1797="USD",S1797*SolCotizacion!$J$18,S1797)</f>
        <v>98087.25</v>
      </c>
      <c r="X1797" s="3">
        <f>ROUND(W1797/(1-VLOOKUP("Total porcentaje:",ResumenCotizacion!$F:$H,3,0)),2)</f>
        <v>106616.58</v>
      </c>
      <c r="Y1797" s="3">
        <f t="shared" si="115"/>
        <v>0</v>
      </c>
    </row>
    <row r="1798" spans="1:25" ht="14.25" x14ac:dyDescent="0.2">
      <c r="A1798" s="18" t="str">
        <f t="shared" si="112"/>
        <v>Catalogo principalOPEN VALUE - CSP GOBIERNOCFQ7TTC0HD33-0003</v>
      </c>
      <c r="B1798" s="18" t="str">
        <f t="shared" si="113"/>
        <v>CFQ7TTC0HD33-0003OPEN VALUE - CSP GOBIERNO</v>
      </c>
      <c r="C1798" s="18"/>
      <c r="D1798" t="s">
        <v>122</v>
      </c>
      <c r="E1798" t="s">
        <v>3031</v>
      </c>
      <c r="F1798" t="s">
        <v>2769</v>
      </c>
      <c r="G1798" s="18" t="str">
        <f t="shared" si="114"/>
        <v>Catalogo principal</v>
      </c>
      <c r="H1798" s="43" t="s">
        <v>121</v>
      </c>
      <c r="I1798" s="37" t="s">
        <v>67</v>
      </c>
      <c r="J1798" t="s">
        <v>205</v>
      </c>
      <c r="K1798" t="s">
        <v>40</v>
      </c>
      <c r="L1798" s="70" t="s">
        <v>21</v>
      </c>
      <c r="M1798" s="70" t="s">
        <v>3966</v>
      </c>
      <c r="N1798" s="37" t="s">
        <v>67</v>
      </c>
      <c r="O1798" s="37" t="s">
        <v>67</v>
      </c>
      <c r="P1798" s="37" t="s">
        <v>3756</v>
      </c>
      <c r="Q1798" s="75" t="s">
        <v>3031</v>
      </c>
      <c r="R1798" t="s">
        <v>3691</v>
      </c>
      <c r="S1798" s="38">
        <v>5</v>
      </c>
      <c r="T1798">
        <v>1</v>
      </c>
      <c r="U1798">
        <v>0</v>
      </c>
      <c r="V1798" s="43">
        <f>SUMIF(ResumenCotizacion!$C:$C,E1798,ResumenCotizacion!$P:$P)</f>
        <v>0</v>
      </c>
      <c r="W1798" s="68">
        <f>IF(H1798="USD",S1798*SolCotizacion!$J$18,S1798)</f>
        <v>19617.449999999997</v>
      </c>
      <c r="X1798" s="3">
        <f>ROUND(W1798/(1-VLOOKUP("Total porcentaje:",ResumenCotizacion!$F:$H,3,0)),2)</f>
        <v>21323.32</v>
      </c>
      <c r="Y1798" s="3">
        <f t="shared" si="115"/>
        <v>0</v>
      </c>
    </row>
    <row r="1799" spans="1:25" ht="14.25" x14ac:dyDescent="0.2">
      <c r="A1799" s="18" t="str">
        <f t="shared" si="112"/>
        <v>Catalogo principalOPEN VALUE - CSP GOBIERNOCFQ7TTC0HD32-0002</v>
      </c>
      <c r="B1799" s="18" t="str">
        <f t="shared" si="113"/>
        <v>CFQ7TTC0HD32-0002OPEN VALUE - CSP GOBIERNO</v>
      </c>
      <c r="C1799" s="18"/>
      <c r="D1799" t="s">
        <v>122</v>
      </c>
      <c r="E1799" t="s">
        <v>3032</v>
      </c>
      <c r="F1799" t="s">
        <v>2769</v>
      </c>
      <c r="G1799" s="18" t="str">
        <f t="shared" si="114"/>
        <v>Catalogo principal</v>
      </c>
      <c r="H1799" s="43" t="s">
        <v>121</v>
      </c>
      <c r="I1799" s="37" t="s">
        <v>67</v>
      </c>
      <c r="J1799" t="s">
        <v>206</v>
      </c>
      <c r="K1799" t="s">
        <v>40</v>
      </c>
      <c r="L1799" s="70" t="s">
        <v>21</v>
      </c>
      <c r="M1799" s="70" t="s">
        <v>3966</v>
      </c>
      <c r="N1799" s="37" t="s">
        <v>67</v>
      </c>
      <c r="O1799" s="37" t="s">
        <v>67</v>
      </c>
      <c r="P1799" s="37" t="s">
        <v>3756</v>
      </c>
      <c r="Q1799" s="75" t="s">
        <v>3032</v>
      </c>
      <c r="R1799" t="s">
        <v>3691</v>
      </c>
      <c r="S1799" s="38">
        <v>15</v>
      </c>
      <c r="T1799">
        <v>1</v>
      </c>
      <c r="U1799">
        <v>0</v>
      </c>
      <c r="V1799" s="43">
        <f>SUMIF(ResumenCotizacion!$C:$C,E1799,ResumenCotizacion!$P:$P)</f>
        <v>0</v>
      </c>
      <c r="W1799" s="68">
        <f>IF(H1799="USD",S1799*SolCotizacion!$J$18,S1799)</f>
        <v>58852.35</v>
      </c>
      <c r="X1799" s="3">
        <f>ROUND(W1799/(1-VLOOKUP("Total porcentaje:",ResumenCotizacion!$F:$H,3,0)),2)</f>
        <v>63969.95</v>
      </c>
      <c r="Y1799" s="3">
        <f t="shared" si="115"/>
        <v>0</v>
      </c>
    </row>
    <row r="1800" spans="1:25" ht="14.25" x14ac:dyDescent="0.2">
      <c r="A1800" s="18" t="str">
        <f t="shared" si="112"/>
        <v>Catalogo principalOPEN VALUE - CSP GOBIERNOCFQ7TTC0HVZG-0001</v>
      </c>
      <c r="B1800" s="18" t="str">
        <f t="shared" si="113"/>
        <v>CFQ7TTC0HVZG-0001OPEN VALUE - CSP GOBIERNO</v>
      </c>
      <c r="C1800" s="18"/>
      <c r="D1800" t="s">
        <v>122</v>
      </c>
      <c r="E1800" t="s">
        <v>3033</v>
      </c>
      <c r="F1800" t="s">
        <v>2769</v>
      </c>
      <c r="G1800" s="18" t="str">
        <f t="shared" si="114"/>
        <v>Catalogo principal</v>
      </c>
      <c r="H1800" s="43" t="s">
        <v>121</v>
      </c>
      <c r="I1800" s="37" t="s">
        <v>67</v>
      </c>
      <c r="J1800" t="s">
        <v>2091</v>
      </c>
      <c r="K1800" t="s">
        <v>40</v>
      </c>
      <c r="L1800" s="70" t="s">
        <v>21</v>
      </c>
      <c r="M1800" s="70" t="s">
        <v>3966</v>
      </c>
      <c r="N1800" s="37" t="s">
        <v>67</v>
      </c>
      <c r="O1800" s="37" t="s">
        <v>67</v>
      </c>
      <c r="P1800" s="37" t="s">
        <v>3756</v>
      </c>
      <c r="Q1800" s="75" t="s">
        <v>3033</v>
      </c>
      <c r="R1800" t="s">
        <v>3691</v>
      </c>
      <c r="S1800" s="38">
        <v>4</v>
      </c>
      <c r="T1800">
        <v>1</v>
      </c>
      <c r="U1800">
        <v>0</v>
      </c>
      <c r="V1800" s="43">
        <f>SUMIF(ResumenCotizacion!$C:$C,E1800,ResumenCotizacion!$P:$P)</f>
        <v>0</v>
      </c>
      <c r="W1800" s="68">
        <f>IF(H1800="USD",S1800*SolCotizacion!$J$18,S1800)</f>
        <v>15693.96</v>
      </c>
      <c r="X1800" s="3">
        <f>ROUND(W1800/(1-VLOOKUP("Total porcentaje:",ResumenCotizacion!$F:$H,3,0)),2)</f>
        <v>17058.650000000001</v>
      </c>
      <c r="Y1800" s="3">
        <f t="shared" si="115"/>
        <v>0</v>
      </c>
    </row>
    <row r="1801" spans="1:25" ht="14.25" x14ac:dyDescent="0.2">
      <c r="A1801" s="18" t="str">
        <f t="shared" si="112"/>
        <v>Catalogo principalOPEN VALUE - CSP GOBIERNOCFQ7TTC0LGTX-0004</v>
      </c>
      <c r="B1801" s="18" t="str">
        <f t="shared" si="113"/>
        <v>CFQ7TTC0LGTX-0004OPEN VALUE - CSP GOBIERNO</v>
      </c>
      <c r="C1801" s="18"/>
      <c r="D1801" t="s">
        <v>122</v>
      </c>
      <c r="E1801" t="s">
        <v>3034</v>
      </c>
      <c r="F1801" t="s">
        <v>2769</v>
      </c>
      <c r="G1801" s="18" t="str">
        <f t="shared" si="114"/>
        <v>Catalogo principal</v>
      </c>
      <c r="H1801" s="43" t="s">
        <v>121</v>
      </c>
      <c r="I1801" s="37" t="s">
        <v>67</v>
      </c>
      <c r="J1801" t="s">
        <v>2054</v>
      </c>
      <c r="K1801" t="s">
        <v>40</v>
      </c>
      <c r="L1801" s="70" t="s">
        <v>21</v>
      </c>
      <c r="M1801" s="70" t="s">
        <v>3966</v>
      </c>
      <c r="N1801" s="37" t="s">
        <v>67</v>
      </c>
      <c r="O1801" s="37" t="s">
        <v>67</v>
      </c>
      <c r="P1801" s="37" t="s">
        <v>3756</v>
      </c>
      <c r="Q1801" s="75" t="s">
        <v>3034</v>
      </c>
      <c r="R1801" t="s">
        <v>3691</v>
      </c>
      <c r="S1801" s="38">
        <v>7</v>
      </c>
      <c r="T1801">
        <v>1</v>
      </c>
      <c r="U1801">
        <v>0</v>
      </c>
      <c r="V1801" s="43">
        <f>SUMIF(ResumenCotizacion!$C:$C,E1801,ResumenCotizacion!$P:$P)</f>
        <v>0</v>
      </c>
      <c r="W1801" s="68">
        <f>IF(H1801="USD",S1801*SolCotizacion!$J$18,S1801)</f>
        <v>27464.43</v>
      </c>
      <c r="X1801" s="3">
        <f>ROUND(W1801/(1-VLOOKUP("Total porcentaje:",ResumenCotizacion!$F:$H,3,0)),2)</f>
        <v>29852.639999999999</v>
      </c>
      <c r="Y1801" s="3">
        <f t="shared" si="115"/>
        <v>0</v>
      </c>
    </row>
    <row r="1802" spans="1:25" ht="14.25" x14ac:dyDescent="0.2">
      <c r="A1802" s="18" t="str">
        <f t="shared" si="112"/>
        <v>Catalogo principalOPEN VALUE - CSP GOBIERNOCFQ7TTC0LGTX-0001</v>
      </c>
      <c r="B1802" s="18" t="str">
        <f t="shared" si="113"/>
        <v>CFQ7TTC0LGTX-0001OPEN VALUE - CSP GOBIERNO</v>
      </c>
      <c r="C1802" s="18"/>
      <c r="D1802" t="s">
        <v>122</v>
      </c>
      <c r="E1802" t="s">
        <v>3035</v>
      </c>
      <c r="F1802" t="s">
        <v>2769</v>
      </c>
      <c r="G1802" s="18" t="str">
        <f t="shared" si="114"/>
        <v>Catalogo principal</v>
      </c>
      <c r="H1802" s="43" t="s">
        <v>121</v>
      </c>
      <c r="I1802" s="37" t="s">
        <v>67</v>
      </c>
      <c r="J1802" t="s">
        <v>2055</v>
      </c>
      <c r="K1802" t="s">
        <v>40</v>
      </c>
      <c r="L1802" s="70" t="s">
        <v>21</v>
      </c>
      <c r="M1802" s="70" t="s">
        <v>3966</v>
      </c>
      <c r="N1802" s="37" t="s">
        <v>67</v>
      </c>
      <c r="O1802" s="37" t="s">
        <v>67</v>
      </c>
      <c r="P1802" s="37" t="s">
        <v>3756</v>
      </c>
      <c r="Q1802" s="75" t="s">
        <v>3035</v>
      </c>
      <c r="R1802" t="s">
        <v>3691</v>
      </c>
      <c r="S1802" s="38">
        <v>13.2</v>
      </c>
      <c r="T1802">
        <v>1</v>
      </c>
      <c r="U1802">
        <v>0</v>
      </c>
      <c r="V1802" s="43">
        <f>SUMIF(ResumenCotizacion!$C:$C,E1802,ResumenCotizacion!$P:$P)</f>
        <v>0</v>
      </c>
      <c r="W1802" s="68">
        <f>IF(H1802="USD",S1802*SolCotizacion!$J$18,S1802)</f>
        <v>51790.067999999992</v>
      </c>
      <c r="X1802" s="3">
        <f>ROUND(W1802/(1-VLOOKUP("Total porcentaje:",ResumenCotizacion!$F:$H,3,0)),2)</f>
        <v>56293.55</v>
      </c>
      <c r="Y1802" s="3">
        <f t="shared" si="115"/>
        <v>0</v>
      </c>
    </row>
    <row r="1803" spans="1:25" ht="14.25" x14ac:dyDescent="0.2">
      <c r="A1803" s="18" t="str">
        <f t="shared" si="112"/>
        <v>Catalogo principalOPEN VALUE - CSP GOBIERNOCFQ7TTC0LFNW-0002</v>
      </c>
      <c r="B1803" s="18" t="str">
        <f t="shared" si="113"/>
        <v>CFQ7TTC0LFNW-0002OPEN VALUE - CSP GOBIERNO</v>
      </c>
      <c r="C1803" s="18"/>
      <c r="D1803" t="s">
        <v>122</v>
      </c>
      <c r="E1803" t="s">
        <v>3036</v>
      </c>
      <c r="F1803" t="s">
        <v>2769</v>
      </c>
      <c r="G1803" s="18" t="str">
        <f t="shared" si="114"/>
        <v>Catalogo principal</v>
      </c>
      <c r="H1803" s="43" t="s">
        <v>121</v>
      </c>
      <c r="I1803" s="37" t="s">
        <v>67</v>
      </c>
      <c r="J1803" t="s">
        <v>2056</v>
      </c>
      <c r="K1803" t="s">
        <v>40</v>
      </c>
      <c r="L1803" s="70" t="s">
        <v>21</v>
      </c>
      <c r="M1803" s="70" t="s">
        <v>3966</v>
      </c>
      <c r="N1803" s="37" t="s">
        <v>67</v>
      </c>
      <c r="O1803" s="37" t="s">
        <v>67</v>
      </c>
      <c r="P1803" s="37" t="s">
        <v>3756</v>
      </c>
      <c r="Q1803" s="75" t="s">
        <v>3036</v>
      </c>
      <c r="R1803" t="s">
        <v>3691</v>
      </c>
      <c r="S1803" s="38">
        <v>11</v>
      </c>
      <c r="T1803">
        <v>1</v>
      </c>
      <c r="U1803">
        <v>0</v>
      </c>
      <c r="V1803" s="43">
        <f>SUMIF(ResumenCotizacion!$C:$C,E1803,ResumenCotizacion!$P:$P)</f>
        <v>0</v>
      </c>
      <c r="W1803" s="68">
        <f>IF(H1803="USD",S1803*SolCotizacion!$J$18,S1803)</f>
        <v>43158.39</v>
      </c>
      <c r="X1803" s="3">
        <f>ROUND(W1803/(1-VLOOKUP("Total porcentaje:",ResumenCotizacion!$F:$H,3,0)),2)</f>
        <v>46911.29</v>
      </c>
      <c r="Y1803" s="3">
        <f t="shared" si="115"/>
        <v>0</v>
      </c>
    </row>
    <row r="1804" spans="1:25" ht="14.25" x14ac:dyDescent="0.2">
      <c r="A1804" s="18" t="str">
        <f t="shared" si="112"/>
        <v>Catalogo principalOPEN VALUE - CSP GOBIERNOCFQ7TTC0HX99-000T</v>
      </c>
      <c r="B1804" s="18" t="str">
        <f t="shared" si="113"/>
        <v>CFQ7TTC0HX99-000TOPEN VALUE - CSP GOBIERNO</v>
      </c>
      <c r="C1804" s="18"/>
      <c r="D1804" t="s">
        <v>122</v>
      </c>
      <c r="E1804" t="s">
        <v>3037</v>
      </c>
      <c r="F1804" t="s">
        <v>2769</v>
      </c>
      <c r="G1804" s="18" t="str">
        <f t="shared" si="114"/>
        <v>Catalogo principal</v>
      </c>
      <c r="H1804" s="43" t="s">
        <v>121</v>
      </c>
      <c r="I1804" s="37" t="s">
        <v>67</v>
      </c>
      <c r="J1804" t="s">
        <v>2084</v>
      </c>
      <c r="K1804" t="s">
        <v>40</v>
      </c>
      <c r="L1804" s="70" t="s">
        <v>21</v>
      </c>
      <c r="M1804" s="70" t="s">
        <v>3966</v>
      </c>
      <c r="N1804" s="37" t="s">
        <v>67</v>
      </c>
      <c r="O1804" s="37" t="s">
        <v>67</v>
      </c>
      <c r="P1804" s="37" t="s">
        <v>3756</v>
      </c>
      <c r="Q1804" s="75" t="s">
        <v>3037</v>
      </c>
      <c r="R1804" t="s">
        <v>3691</v>
      </c>
      <c r="S1804" s="38">
        <v>27.9</v>
      </c>
      <c r="T1804">
        <v>1</v>
      </c>
      <c r="U1804">
        <v>0</v>
      </c>
      <c r="V1804" s="43">
        <f>SUMIF(ResumenCotizacion!$C:$C,E1804,ResumenCotizacion!$P:$P)</f>
        <v>0</v>
      </c>
      <c r="W1804" s="68">
        <f>IF(H1804="USD",S1804*SolCotizacion!$J$18,S1804)</f>
        <v>109465.37099999998</v>
      </c>
      <c r="X1804" s="3">
        <f>ROUND(W1804/(1-VLOOKUP("Total porcentaje:",ResumenCotizacion!$F:$H,3,0)),2)</f>
        <v>118984.1</v>
      </c>
      <c r="Y1804" s="3">
        <f t="shared" si="115"/>
        <v>0</v>
      </c>
    </row>
    <row r="1805" spans="1:25" ht="14.25" x14ac:dyDescent="0.2">
      <c r="A1805" s="18" t="str">
        <f t="shared" si="112"/>
        <v>Catalogo principalOPEN VALUE - CSP GOBIERNOCFQ7TTC0HX99-000S</v>
      </c>
      <c r="B1805" s="18" t="str">
        <f t="shared" si="113"/>
        <v>CFQ7TTC0HX99-000SOPEN VALUE - CSP GOBIERNO</v>
      </c>
      <c r="C1805" s="18"/>
      <c r="D1805" t="s">
        <v>122</v>
      </c>
      <c r="E1805" t="s">
        <v>3038</v>
      </c>
      <c r="F1805" t="s">
        <v>2769</v>
      </c>
      <c r="G1805" s="18" t="str">
        <f t="shared" si="114"/>
        <v>Catalogo principal</v>
      </c>
      <c r="H1805" s="43" t="s">
        <v>121</v>
      </c>
      <c r="I1805" s="37" t="s">
        <v>67</v>
      </c>
      <c r="J1805" t="s">
        <v>2079</v>
      </c>
      <c r="K1805" t="s">
        <v>40</v>
      </c>
      <c r="L1805" s="70" t="s">
        <v>21</v>
      </c>
      <c r="M1805" s="70" t="s">
        <v>3966</v>
      </c>
      <c r="N1805" s="37" t="s">
        <v>67</v>
      </c>
      <c r="O1805" s="37" t="s">
        <v>67</v>
      </c>
      <c r="P1805" s="37" t="s">
        <v>3756</v>
      </c>
      <c r="Q1805" s="75" t="s">
        <v>3038</v>
      </c>
      <c r="R1805" t="s">
        <v>3691</v>
      </c>
      <c r="S1805" s="38">
        <v>36.9</v>
      </c>
      <c r="T1805">
        <v>1</v>
      </c>
      <c r="U1805">
        <v>0</v>
      </c>
      <c r="V1805" s="43">
        <f>SUMIF(ResumenCotizacion!$C:$C,E1805,ResumenCotizacion!$P:$P)</f>
        <v>0</v>
      </c>
      <c r="W1805" s="68">
        <f>IF(H1805="USD",S1805*SolCotizacion!$J$18,S1805)</f>
        <v>144776.78099999999</v>
      </c>
      <c r="X1805" s="3">
        <f>ROUND(W1805/(1-VLOOKUP("Total porcentaje:",ResumenCotizacion!$F:$H,3,0)),2)</f>
        <v>157366.07</v>
      </c>
      <c r="Y1805" s="3">
        <f t="shared" si="115"/>
        <v>0</v>
      </c>
    </row>
    <row r="1806" spans="1:25" ht="14.25" x14ac:dyDescent="0.2">
      <c r="A1806" s="18" t="str">
        <f t="shared" si="112"/>
        <v>Catalogo principalOPEN VALUE - CSP GOBIERNOCFQ7TTC0HX99-000Q</v>
      </c>
      <c r="B1806" s="18" t="str">
        <f t="shared" si="113"/>
        <v>CFQ7TTC0HX99-000QOPEN VALUE - CSP GOBIERNO</v>
      </c>
      <c r="C1806" s="18"/>
      <c r="D1806" t="s">
        <v>122</v>
      </c>
      <c r="E1806" t="s">
        <v>3039</v>
      </c>
      <c r="F1806" t="s">
        <v>2769</v>
      </c>
      <c r="G1806" s="18" t="str">
        <f t="shared" si="114"/>
        <v>Catalogo principal</v>
      </c>
      <c r="H1806" s="43" t="s">
        <v>121</v>
      </c>
      <c r="I1806" s="37" t="s">
        <v>67</v>
      </c>
      <c r="J1806" t="s">
        <v>2087</v>
      </c>
      <c r="K1806" t="s">
        <v>40</v>
      </c>
      <c r="L1806" s="70" t="s">
        <v>21</v>
      </c>
      <c r="M1806" s="70" t="s">
        <v>3966</v>
      </c>
      <c r="N1806" s="37" t="s">
        <v>67</v>
      </c>
      <c r="O1806" s="37" t="s">
        <v>67</v>
      </c>
      <c r="P1806" s="37" t="s">
        <v>3756</v>
      </c>
      <c r="Q1806" s="75" t="s">
        <v>3039</v>
      </c>
      <c r="R1806" t="s">
        <v>3691</v>
      </c>
      <c r="S1806" s="38">
        <v>45</v>
      </c>
      <c r="T1806">
        <v>1</v>
      </c>
      <c r="U1806">
        <v>0</v>
      </c>
      <c r="V1806" s="43">
        <f>SUMIF(ResumenCotizacion!$C:$C,E1806,ResumenCotizacion!$P:$P)</f>
        <v>0</v>
      </c>
      <c r="W1806" s="68">
        <f>IF(H1806="USD",S1806*SolCotizacion!$J$18,S1806)</f>
        <v>176557.05</v>
      </c>
      <c r="X1806" s="3">
        <f>ROUND(W1806/(1-VLOOKUP("Total porcentaje:",ResumenCotizacion!$F:$H,3,0)),2)</f>
        <v>191909.84</v>
      </c>
      <c r="Y1806" s="3">
        <f t="shared" si="115"/>
        <v>0</v>
      </c>
    </row>
    <row r="1807" spans="1:25" ht="14.25" x14ac:dyDescent="0.2">
      <c r="A1807" s="18" t="str">
        <f t="shared" si="112"/>
        <v>Catalogo principalOPEN VALUE - CSP GOBIERNOCFQ7TTC0HX99-000P</v>
      </c>
      <c r="B1807" s="18" t="str">
        <f t="shared" si="113"/>
        <v>CFQ7TTC0HX99-000POPEN VALUE - CSP GOBIERNO</v>
      </c>
      <c r="C1807" s="18"/>
      <c r="D1807" t="s">
        <v>122</v>
      </c>
      <c r="E1807" t="s">
        <v>3040</v>
      </c>
      <c r="F1807" t="s">
        <v>2769</v>
      </c>
      <c r="G1807" s="18" t="str">
        <f t="shared" si="114"/>
        <v>Catalogo principal</v>
      </c>
      <c r="H1807" s="43" t="s">
        <v>121</v>
      </c>
      <c r="I1807" s="37" t="s">
        <v>67</v>
      </c>
      <c r="J1807" t="s">
        <v>2089</v>
      </c>
      <c r="K1807" t="s">
        <v>40</v>
      </c>
      <c r="L1807" s="70" t="s">
        <v>21</v>
      </c>
      <c r="M1807" s="70" t="s">
        <v>3966</v>
      </c>
      <c r="N1807" s="37" t="s">
        <v>67</v>
      </c>
      <c r="O1807" s="37" t="s">
        <v>67</v>
      </c>
      <c r="P1807" s="37" t="s">
        <v>3756</v>
      </c>
      <c r="Q1807" s="75" t="s">
        <v>3040</v>
      </c>
      <c r="R1807" t="s">
        <v>3691</v>
      </c>
      <c r="S1807" s="38">
        <v>142.19999999999999</v>
      </c>
      <c r="T1807">
        <v>1</v>
      </c>
      <c r="U1807">
        <v>0</v>
      </c>
      <c r="V1807" s="43">
        <f>SUMIF(ResumenCotizacion!$C:$C,E1807,ResumenCotizacion!$P:$P)</f>
        <v>0</v>
      </c>
      <c r="W1807" s="68">
        <f>IF(H1807="USD",S1807*SolCotizacion!$J$18,S1807)</f>
        <v>557920.27799999993</v>
      </c>
      <c r="X1807" s="3">
        <f>ROUND(W1807/(1-VLOOKUP("Total porcentaje:",ResumenCotizacion!$F:$H,3,0)),2)</f>
        <v>606435.07999999996</v>
      </c>
      <c r="Y1807" s="3">
        <f t="shared" si="115"/>
        <v>0</v>
      </c>
    </row>
    <row r="1808" spans="1:25" ht="14.25" x14ac:dyDescent="0.2">
      <c r="A1808" s="18" t="str">
        <f t="shared" si="112"/>
        <v>Catalogo principalOPEN VALUE - CSP GOBIERNOCFQ7TTC0HX99-000M</v>
      </c>
      <c r="B1808" s="18" t="str">
        <f t="shared" si="113"/>
        <v>CFQ7TTC0HX99-000MOPEN VALUE - CSP GOBIERNO</v>
      </c>
      <c r="C1808" s="18"/>
      <c r="D1808" t="s">
        <v>122</v>
      </c>
      <c r="E1808" t="s">
        <v>3041</v>
      </c>
      <c r="F1808" t="s">
        <v>2769</v>
      </c>
      <c r="G1808" s="18" t="str">
        <f t="shared" si="114"/>
        <v>Catalogo principal</v>
      </c>
      <c r="H1808" s="43" t="s">
        <v>121</v>
      </c>
      <c r="I1808" s="37" t="s">
        <v>67</v>
      </c>
      <c r="J1808" t="s">
        <v>2080</v>
      </c>
      <c r="K1808" t="s">
        <v>40</v>
      </c>
      <c r="L1808" s="70" t="s">
        <v>21</v>
      </c>
      <c r="M1808" s="70" t="s">
        <v>3966</v>
      </c>
      <c r="N1808" s="37" t="s">
        <v>67</v>
      </c>
      <c r="O1808" s="37" t="s">
        <v>67</v>
      </c>
      <c r="P1808" s="37" t="s">
        <v>3756</v>
      </c>
      <c r="Q1808" s="75" t="s">
        <v>3041</v>
      </c>
      <c r="R1808" t="s">
        <v>3691</v>
      </c>
      <c r="S1808" s="38">
        <v>118.8</v>
      </c>
      <c r="T1808">
        <v>1</v>
      </c>
      <c r="U1808">
        <v>0</v>
      </c>
      <c r="V1808" s="43">
        <f>SUMIF(ResumenCotizacion!$C:$C,E1808,ResumenCotizacion!$P:$P)</f>
        <v>0</v>
      </c>
      <c r="W1808" s="68">
        <f>IF(H1808="USD",S1808*SolCotizacion!$J$18,S1808)</f>
        <v>466110.61199999996</v>
      </c>
      <c r="X1808" s="3">
        <f>ROUND(W1808/(1-VLOOKUP("Total porcentaje:",ResumenCotizacion!$F:$H,3,0)),2)</f>
        <v>506641.97</v>
      </c>
      <c r="Y1808" s="3">
        <f t="shared" si="115"/>
        <v>0</v>
      </c>
    </row>
    <row r="1809" spans="1:25" ht="14.25" x14ac:dyDescent="0.2">
      <c r="A1809" s="18" t="str">
        <f t="shared" si="112"/>
        <v>Catalogo principalOPEN VALUE - CSP GOBIERNOCFQ7TTC0HX99-000L</v>
      </c>
      <c r="B1809" s="18" t="str">
        <f t="shared" si="113"/>
        <v>CFQ7TTC0HX99-000LOPEN VALUE - CSP GOBIERNO</v>
      </c>
      <c r="C1809" s="18"/>
      <c r="D1809" t="s">
        <v>122</v>
      </c>
      <c r="E1809" t="s">
        <v>3042</v>
      </c>
      <c r="F1809" t="s">
        <v>2769</v>
      </c>
      <c r="G1809" s="18" t="str">
        <f t="shared" si="114"/>
        <v>Catalogo principal</v>
      </c>
      <c r="H1809" s="43" t="s">
        <v>121</v>
      </c>
      <c r="I1809" s="37" t="s">
        <v>67</v>
      </c>
      <c r="J1809" t="s">
        <v>2078</v>
      </c>
      <c r="K1809" t="s">
        <v>40</v>
      </c>
      <c r="L1809" s="70" t="s">
        <v>21</v>
      </c>
      <c r="M1809" s="70" t="s">
        <v>3966</v>
      </c>
      <c r="N1809" s="37" t="s">
        <v>67</v>
      </c>
      <c r="O1809" s="37" t="s">
        <v>67</v>
      </c>
      <c r="P1809" s="37" t="s">
        <v>3756</v>
      </c>
      <c r="Q1809" s="75" t="s">
        <v>3042</v>
      </c>
      <c r="R1809" t="s">
        <v>3691</v>
      </c>
      <c r="S1809" s="38">
        <v>110.7</v>
      </c>
      <c r="T1809">
        <v>1</v>
      </c>
      <c r="U1809">
        <v>0</v>
      </c>
      <c r="V1809" s="43">
        <f>SUMIF(ResumenCotizacion!$C:$C,E1809,ResumenCotizacion!$P:$P)</f>
        <v>0</v>
      </c>
      <c r="W1809" s="68">
        <f>IF(H1809="USD",S1809*SolCotizacion!$J$18,S1809)</f>
        <v>434330.34299999999</v>
      </c>
      <c r="X1809" s="3">
        <f>ROUND(W1809/(1-VLOOKUP("Total porcentaje:",ResumenCotizacion!$F:$H,3,0)),2)</f>
        <v>472098.2</v>
      </c>
      <c r="Y1809" s="3">
        <f t="shared" si="115"/>
        <v>0</v>
      </c>
    </row>
    <row r="1810" spans="1:25" ht="14.25" x14ac:dyDescent="0.2">
      <c r="A1810" s="18" t="str">
        <f t="shared" si="112"/>
        <v>Catalogo principalOPEN VALUE - CSP GOBIERNOCFQ7TTC0HX99-000K</v>
      </c>
      <c r="B1810" s="18" t="str">
        <f t="shared" si="113"/>
        <v>CFQ7TTC0HX99-000KOPEN VALUE - CSP GOBIERNO</v>
      </c>
      <c r="C1810" s="18"/>
      <c r="D1810" t="s">
        <v>122</v>
      </c>
      <c r="E1810" t="s">
        <v>3043</v>
      </c>
      <c r="F1810" t="s">
        <v>2769</v>
      </c>
      <c r="G1810" s="18" t="str">
        <f t="shared" si="114"/>
        <v>Catalogo principal</v>
      </c>
      <c r="H1810" s="43" t="s">
        <v>121</v>
      </c>
      <c r="I1810" s="37" t="s">
        <v>67</v>
      </c>
      <c r="J1810" t="s">
        <v>2092</v>
      </c>
      <c r="K1810" t="s">
        <v>40</v>
      </c>
      <c r="L1810" s="70" t="s">
        <v>21</v>
      </c>
      <c r="M1810" s="70" t="s">
        <v>3966</v>
      </c>
      <c r="N1810" s="37" t="s">
        <v>67</v>
      </c>
      <c r="O1810" s="37" t="s">
        <v>67</v>
      </c>
      <c r="P1810" s="37" t="s">
        <v>3756</v>
      </c>
      <c r="Q1810" s="75" t="s">
        <v>3043</v>
      </c>
      <c r="R1810" t="s">
        <v>3691</v>
      </c>
      <c r="S1810" s="38">
        <v>36</v>
      </c>
      <c r="T1810">
        <v>1</v>
      </c>
      <c r="U1810">
        <v>0</v>
      </c>
      <c r="V1810" s="43">
        <f>SUMIF(ResumenCotizacion!$C:$C,E1810,ResumenCotizacion!$P:$P)</f>
        <v>0</v>
      </c>
      <c r="W1810" s="68">
        <f>IF(H1810="USD",S1810*SolCotizacion!$J$18,S1810)</f>
        <v>141245.63999999998</v>
      </c>
      <c r="X1810" s="3">
        <f>ROUND(W1810/(1-VLOOKUP("Total porcentaje:",ResumenCotizacion!$F:$H,3,0)),2)</f>
        <v>153527.87</v>
      </c>
      <c r="Y1810" s="3">
        <f t="shared" si="115"/>
        <v>0</v>
      </c>
    </row>
    <row r="1811" spans="1:25" ht="14.25" x14ac:dyDescent="0.2">
      <c r="A1811" s="18" t="str">
        <f t="shared" si="112"/>
        <v>Catalogo principalOPEN VALUE - CSP GOBIERNOCFQ7TTC0HX99-000J</v>
      </c>
      <c r="B1811" s="18" t="str">
        <f t="shared" si="113"/>
        <v>CFQ7TTC0HX99-000JOPEN VALUE - CSP GOBIERNO</v>
      </c>
      <c r="C1811" s="18"/>
      <c r="D1811" t="s">
        <v>122</v>
      </c>
      <c r="E1811" t="s">
        <v>3044</v>
      </c>
      <c r="F1811" t="s">
        <v>2769</v>
      </c>
      <c r="G1811" s="18" t="str">
        <f t="shared" si="114"/>
        <v>Catalogo principal</v>
      </c>
      <c r="H1811" s="43" t="s">
        <v>121</v>
      </c>
      <c r="I1811" s="37" t="s">
        <v>67</v>
      </c>
      <c r="J1811" t="s">
        <v>2093</v>
      </c>
      <c r="K1811" t="s">
        <v>40</v>
      </c>
      <c r="L1811" s="70" t="s">
        <v>21</v>
      </c>
      <c r="M1811" s="70" t="s">
        <v>3966</v>
      </c>
      <c r="N1811" s="37" t="s">
        <v>67</v>
      </c>
      <c r="O1811" s="37" t="s">
        <v>67</v>
      </c>
      <c r="P1811" s="37" t="s">
        <v>3756</v>
      </c>
      <c r="Q1811" s="75" t="s">
        <v>3044</v>
      </c>
      <c r="R1811" t="s">
        <v>3691</v>
      </c>
      <c r="S1811" s="38">
        <v>25.2</v>
      </c>
      <c r="T1811">
        <v>1</v>
      </c>
      <c r="U1811">
        <v>0</v>
      </c>
      <c r="V1811" s="43">
        <f>SUMIF(ResumenCotizacion!$C:$C,E1811,ResumenCotizacion!$P:$P)</f>
        <v>0</v>
      </c>
      <c r="W1811" s="68">
        <f>IF(H1811="USD",S1811*SolCotizacion!$J$18,S1811)</f>
        <v>98871.947999999989</v>
      </c>
      <c r="X1811" s="3">
        <f>ROUND(W1811/(1-VLOOKUP("Total porcentaje:",ResumenCotizacion!$F:$H,3,0)),2)</f>
        <v>107469.51</v>
      </c>
      <c r="Y1811" s="3">
        <f t="shared" si="115"/>
        <v>0</v>
      </c>
    </row>
    <row r="1812" spans="1:25" ht="14.25" x14ac:dyDescent="0.2">
      <c r="A1812" s="18" t="str">
        <f t="shared" si="112"/>
        <v>Catalogo principalOPEN VALUE - CSP GOBIERNOCFQ7TTC0HX99-000H</v>
      </c>
      <c r="B1812" s="18" t="str">
        <f t="shared" si="113"/>
        <v>CFQ7TTC0HX99-000HOPEN VALUE - CSP GOBIERNO</v>
      </c>
      <c r="C1812" s="18"/>
      <c r="D1812" t="s">
        <v>122</v>
      </c>
      <c r="E1812" t="s">
        <v>3045</v>
      </c>
      <c r="F1812" t="s">
        <v>2769</v>
      </c>
      <c r="G1812" s="18" t="str">
        <f t="shared" si="114"/>
        <v>Catalogo principal</v>
      </c>
      <c r="H1812" s="43" t="s">
        <v>121</v>
      </c>
      <c r="I1812" s="37" t="s">
        <v>67</v>
      </c>
      <c r="J1812" t="s">
        <v>2076</v>
      </c>
      <c r="K1812" t="s">
        <v>40</v>
      </c>
      <c r="L1812" s="70" t="s">
        <v>21</v>
      </c>
      <c r="M1812" s="70" t="s">
        <v>3966</v>
      </c>
      <c r="N1812" s="37" t="s">
        <v>67</v>
      </c>
      <c r="O1812" s="37" t="s">
        <v>67</v>
      </c>
      <c r="P1812" s="37" t="s">
        <v>3756</v>
      </c>
      <c r="Q1812" s="75" t="s">
        <v>3045</v>
      </c>
      <c r="R1812" t="s">
        <v>3691</v>
      </c>
      <c r="S1812" s="38">
        <v>59.4</v>
      </c>
      <c r="T1812">
        <v>1</v>
      </c>
      <c r="U1812">
        <v>0</v>
      </c>
      <c r="V1812" s="43">
        <f>SUMIF(ResumenCotizacion!$C:$C,E1812,ResumenCotizacion!$P:$P)</f>
        <v>0</v>
      </c>
      <c r="W1812" s="68">
        <f>IF(H1812="USD",S1812*SolCotizacion!$J$18,S1812)</f>
        <v>233055.30599999998</v>
      </c>
      <c r="X1812" s="3">
        <f>ROUND(W1812/(1-VLOOKUP("Total porcentaje:",ResumenCotizacion!$F:$H,3,0)),2)</f>
        <v>253320.98</v>
      </c>
      <c r="Y1812" s="3">
        <f t="shared" si="115"/>
        <v>0</v>
      </c>
    </row>
    <row r="1813" spans="1:25" ht="14.25" x14ac:dyDescent="0.2">
      <c r="A1813" s="18" t="str">
        <f t="shared" si="112"/>
        <v>Catalogo principalOPEN VALUE - CSP GOBIERNOCFQ7TTC0HX99-000G</v>
      </c>
      <c r="B1813" s="18" t="str">
        <f t="shared" si="113"/>
        <v>CFQ7TTC0HX99-000GOPEN VALUE - CSP GOBIERNO</v>
      </c>
      <c r="C1813" s="18"/>
      <c r="D1813" t="s">
        <v>122</v>
      </c>
      <c r="E1813" t="s">
        <v>3046</v>
      </c>
      <c r="F1813" t="s">
        <v>2769</v>
      </c>
      <c r="G1813" s="18" t="str">
        <f t="shared" si="114"/>
        <v>Catalogo principal</v>
      </c>
      <c r="H1813" s="43" t="s">
        <v>121</v>
      </c>
      <c r="I1813" s="37" t="s">
        <v>67</v>
      </c>
      <c r="J1813" t="s">
        <v>2088</v>
      </c>
      <c r="K1813" t="s">
        <v>40</v>
      </c>
      <c r="L1813" s="70" t="s">
        <v>21</v>
      </c>
      <c r="M1813" s="70" t="s">
        <v>3966</v>
      </c>
      <c r="N1813" s="37" t="s">
        <v>67</v>
      </c>
      <c r="O1813" s="37" t="s">
        <v>67</v>
      </c>
      <c r="P1813" s="37" t="s">
        <v>3756</v>
      </c>
      <c r="Q1813" s="75" t="s">
        <v>3046</v>
      </c>
      <c r="R1813" t="s">
        <v>3691</v>
      </c>
      <c r="S1813" s="38">
        <v>67.5</v>
      </c>
      <c r="T1813">
        <v>1</v>
      </c>
      <c r="U1813">
        <v>0</v>
      </c>
      <c r="V1813" s="43">
        <f>SUMIF(ResumenCotizacion!$C:$C,E1813,ResumenCotizacion!$P:$P)</f>
        <v>0</v>
      </c>
      <c r="W1813" s="68">
        <f>IF(H1813="USD",S1813*SolCotizacion!$J$18,S1813)</f>
        <v>264835.57500000001</v>
      </c>
      <c r="X1813" s="3">
        <f>ROUND(W1813/(1-VLOOKUP("Total porcentaje:",ResumenCotizacion!$F:$H,3,0)),2)</f>
        <v>287864.76</v>
      </c>
      <c r="Y1813" s="3">
        <f t="shared" si="115"/>
        <v>0</v>
      </c>
    </row>
    <row r="1814" spans="1:25" ht="14.25" x14ac:dyDescent="0.2">
      <c r="A1814" s="18" t="str">
        <f t="shared" si="112"/>
        <v>Catalogo principalOPEN VALUE - CSP GOBIERNOCFQ7TTC0HX99-000F</v>
      </c>
      <c r="B1814" s="18" t="str">
        <f t="shared" si="113"/>
        <v>CFQ7TTC0HX99-000FOPEN VALUE - CSP GOBIERNO</v>
      </c>
      <c r="C1814" s="18"/>
      <c r="D1814" t="s">
        <v>122</v>
      </c>
      <c r="E1814" t="s">
        <v>3047</v>
      </c>
      <c r="F1814" t="s">
        <v>2769</v>
      </c>
      <c r="G1814" s="18" t="str">
        <f t="shared" si="114"/>
        <v>Catalogo principal</v>
      </c>
      <c r="H1814" s="43" t="s">
        <v>121</v>
      </c>
      <c r="I1814" s="37" t="s">
        <v>67</v>
      </c>
      <c r="J1814" t="s">
        <v>2077</v>
      </c>
      <c r="K1814" t="s">
        <v>40</v>
      </c>
      <c r="L1814" s="70" t="s">
        <v>21</v>
      </c>
      <c r="M1814" s="70" t="s">
        <v>3966</v>
      </c>
      <c r="N1814" s="37" t="s">
        <v>67</v>
      </c>
      <c r="O1814" s="37" t="s">
        <v>67</v>
      </c>
      <c r="P1814" s="37" t="s">
        <v>3756</v>
      </c>
      <c r="Q1814" s="75" t="s">
        <v>3047</v>
      </c>
      <c r="R1814" t="s">
        <v>3691</v>
      </c>
      <c r="S1814" s="38">
        <v>90.9</v>
      </c>
      <c r="T1814">
        <v>1</v>
      </c>
      <c r="U1814">
        <v>0</v>
      </c>
      <c r="V1814" s="43">
        <f>SUMIF(ResumenCotizacion!$C:$C,E1814,ResumenCotizacion!$P:$P)</f>
        <v>0</v>
      </c>
      <c r="W1814" s="68">
        <f>IF(H1814="USD",S1814*SolCotizacion!$J$18,S1814)</f>
        <v>356645.24099999998</v>
      </c>
      <c r="X1814" s="3">
        <f>ROUND(W1814/(1-VLOOKUP("Total porcentaje:",ResumenCotizacion!$F:$H,3,0)),2)</f>
        <v>387657.87</v>
      </c>
      <c r="Y1814" s="3">
        <f t="shared" si="115"/>
        <v>0</v>
      </c>
    </row>
    <row r="1815" spans="1:25" ht="14.25" x14ac:dyDescent="0.2">
      <c r="A1815" s="18" t="str">
        <f t="shared" si="112"/>
        <v>Catalogo principalOPEN VALUE - CSP GOBIERNOCFQ7TTC0HHS9-0010</v>
      </c>
      <c r="B1815" s="18" t="str">
        <f t="shared" si="113"/>
        <v>CFQ7TTC0HHS9-0010OPEN VALUE - CSP GOBIERNO</v>
      </c>
      <c r="C1815" s="18"/>
      <c r="D1815" t="s">
        <v>122</v>
      </c>
      <c r="E1815" t="s">
        <v>3048</v>
      </c>
      <c r="F1815" t="s">
        <v>2769</v>
      </c>
      <c r="G1815" s="18" t="str">
        <f t="shared" si="114"/>
        <v>Catalogo principal</v>
      </c>
      <c r="H1815" s="43" t="s">
        <v>121</v>
      </c>
      <c r="I1815" s="37" t="s">
        <v>67</v>
      </c>
      <c r="J1815" t="s">
        <v>1973</v>
      </c>
      <c r="K1815" t="s">
        <v>40</v>
      </c>
      <c r="L1815" s="70" t="s">
        <v>21</v>
      </c>
      <c r="M1815" s="70" t="s">
        <v>3966</v>
      </c>
      <c r="N1815" s="37" t="s">
        <v>67</v>
      </c>
      <c r="O1815" s="37" t="s">
        <v>67</v>
      </c>
      <c r="P1815" s="37" t="s">
        <v>3756</v>
      </c>
      <c r="Q1815" s="75" t="s">
        <v>3048</v>
      </c>
      <c r="R1815" t="s">
        <v>3691</v>
      </c>
      <c r="S1815" s="38">
        <v>110.7</v>
      </c>
      <c r="T1815">
        <v>1</v>
      </c>
      <c r="U1815">
        <v>0</v>
      </c>
      <c r="V1815" s="43">
        <f>SUMIF(ResumenCotizacion!$C:$C,E1815,ResumenCotizacion!$P:$P)</f>
        <v>0</v>
      </c>
      <c r="W1815" s="68">
        <f>IF(H1815="USD",S1815*SolCotizacion!$J$18,S1815)</f>
        <v>434330.34299999999</v>
      </c>
      <c r="X1815" s="3">
        <f>ROUND(W1815/(1-VLOOKUP("Total porcentaje:",ResumenCotizacion!$F:$H,3,0)),2)</f>
        <v>472098.2</v>
      </c>
      <c r="Y1815" s="3">
        <f t="shared" si="115"/>
        <v>0</v>
      </c>
    </row>
    <row r="1816" spans="1:25" ht="14.25" x14ac:dyDescent="0.2">
      <c r="A1816" s="18" t="str">
        <f t="shared" si="112"/>
        <v>Catalogo principalOPEN VALUE - CSP GOBIERNOCFQ7TTC0HHS9-000Z</v>
      </c>
      <c r="B1816" s="18" t="str">
        <f t="shared" si="113"/>
        <v>CFQ7TTC0HHS9-000ZOPEN VALUE - CSP GOBIERNO</v>
      </c>
      <c r="C1816" s="18"/>
      <c r="D1816" t="s">
        <v>122</v>
      </c>
      <c r="E1816" t="s">
        <v>3049</v>
      </c>
      <c r="F1816" t="s">
        <v>2769</v>
      </c>
      <c r="G1816" s="18" t="str">
        <f t="shared" si="114"/>
        <v>Catalogo principal</v>
      </c>
      <c r="H1816" s="43" t="s">
        <v>121</v>
      </c>
      <c r="I1816" s="37" t="s">
        <v>67</v>
      </c>
      <c r="J1816" t="s">
        <v>1970</v>
      </c>
      <c r="K1816" t="s">
        <v>40</v>
      </c>
      <c r="L1816" s="70" t="s">
        <v>21</v>
      </c>
      <c r="M1816" s="70" t="s">
        <v>3966</v>
      </c>
      <c r="N1816" s="37" t="s">
        <v>67</v>
      </c>
      <c r="O1816" s="37" t="s">
        <v>67</v>
      </c>
      <c r="P1816" s="37" t="s">
        <v>3756</v>
      </c>
      <c r="Q1816" s="75" t="s">
        <v>3049</v>
      </c>
      <c r="R1816" t="s">
        <v>3691</v>
      </c>
      <c r="S1816" s="38">
        <v>59.4</v>
      </c>
      <c r="T1816">
        <v>1</v>
      </c>
      <c r="U1816">
        <v>0</v>
      </c>
      <c r="V1816" s="43">
        <f>SUMIF(ResumenCotizacion!$C:$C,E1816,ResumenCotizacion!$P:$P)</f>
        <v>0</v>
      </c>
      <c r="W1816" s="68">
        <f>IF(H1816="USD",S1816*SolCotizacion!$J$18,S1816)</f>
        <v>233055.30599999998</v>
      </c>
      <c r="X1816" s="3">
        <f>ROUND(W1816/(1-VLOOKUP("Total porcentaje:",ResumenCotizacion!$F:$H,3,0)),2)</f>
        <v>253320.98</v>
      </c>
      <c r="Y1816" s="3">
        <f t="shared" si="115"/>
        <v>0</v>
      </c>
    </row>
    <row r="1817" spans="1:25" ht="14.25" x14ac:dyDescent="0.2">
      <c r="A1817" s="18" t="str">
        <f t="shared" si="112"/>
        <v>Catalogo principalOPEN VALUE - CSP GOBIERNOCFQ7TTC0HHS9-000X</v>
      </c>
      <c r="B1817" s="18" t="str">
        <f t="shared" si="113"/>
        <v>CFQ7TTC0HHS9-000XOPEN VALUE - CSP GOBIERNO</v>
      </c>
      <c r="C1817" s="18"/>
      <c r="D1817" t="s">
        <v>122</v>
      </c>
      <c r="E1817" t="s">
        <v>3050</v>
      </c>
      <c r="F1817" t="s">
        <v>2769</v>
      </c>
      <c r="G1817" s="18" t="str">
        <f t="shared" si="114"/>
        <v>Catalogo principal</v>
      </c>
      <c r="H1817" s="43" t="s">
        <v>121</v>
      </c>
      <c r="I1817" s="37" t="s">
        <v>67</v>
      </c>
      <c r="J1817" t="s">
        <v>1975</v>
      </c>
      <c r="K1817" t="s">
        <v>40</v>
      </c>
      <c r="L1817" s="70" t="s">
        <v>21</v>
      </c>
      <c r="M1817" s="70" t="s">
        <v>3966</v>
      </c>
      <c r="N1817" s="37" t="s">
        <v>67</v>
      </c>
      <c r="O1817" s="37" t="s">
        <v>67</v>
      </c>
      <c r="P1817" s="37" t="s">
        <v>3756</v>
      </c>
      <c r="Q1817" s="75" t="s">
        <v>3050</v>
      </c>
      <c r="R1817" t="s">
        <v>3691</v>
      </c>
      <c r="S1817" s="38">
        <v>142.19999999999999</v>
      </c>
      <c r="T1817">
        <v>1</v>
      </c>
      <c r="U1817">
        <v>0</v>
      </c>
      <c r="V1817" s="43">
        <f>SUMIF(ResumenCotizacion!$C:$C,E1817,ResumenCotizacion!$P:$P)</f>
        <v>0</v>
      </c>
      <c r="W1817" s="68">
        <f>IF(H1817="USD",S1817*SolCotizacion!$J$18,S1817)</f>
        <v>557920.27799999993</v>
      </c>
      <c r="X1817" s="3">
        <f>ROUND(W1817/(1-VLOOKUP("Total porcentaje:",ResumenCotizacion!$F:$H,3,0)),2)</f>
        <v>606435.07999999996</v>
      </c>
      <c r="Y1817" s="3">
        <f t="shared" si="115"/>
        <v>0</v>
      </c>
    </row>
    <row r="1818" spans="1:25" ht="14.25" x14ac:dyDescent="0.2">
      <c r="A1818" s="18" t="str">
        <f t="shared" si="112"/>
        <v>Catalogo principalOPEN VALUE - CSP GOBIERNOCFQ7TTC0HHS9-000W</v>
      </c>
      <c r="B1818" s="18" t="str">
        <f t="shared" si="113"/>
        <v>CFQ7TTC0HHS9-000WOPEN VALUE - CSP GOBIERNO</v>
      </c>
      <c r="C1818" s="18"/>
      <c r="D1818" t="s">
        <v>122</v>
      </c>
      <c r="E1818" t="s">
        <v>3051</v>
      </c>
      <c r="F1818" t="s">
        <v>2769</v>
      </c>
      <c r="G1818" s="18" t="str">
        <f t="shared" si="114"/>
        <v>Catalogo principal</v>
      </c>
      <c r="H1818" s="43" t="s">
        <v>121</v>
      </c>
      <c r="I1818" s="37" t="s">
        <v>67</v>
      </c>
      <c r="J1818" t="s">
        <v>1972</v>
      </c>
      <c r="K1818" t="s">
        <v>40</v>
      </c>
      <c r="L1818" s="70" t="s">
        <v>21</v>
      </c>
      <c r="M1818" s="70" t="s">
        <v>3966</v>
      </c>
      <c r="N1818" s="37" t="s">
        <v>67</v>
      </c>
      <c r="O1818" s="37" t="s">
        <v>67</v>
      </c>
      <c r="P1818" s="37" t="s">
        <v>3756</v>
      </c>
      <c r="Q1818" s="75" t="s">
        <v>3051</v>
      </c>
      <c r="R1818" t="s">
        <v>3691</v>
      </c>
      <c r="S1818" s="38">
        <v>90.9</v>
      </c>
      <c r="T1818">
        <v>1</v>
      </c>
      <c r="U1818">
        <v>0</v>
      </c>
      <c r="V1818" s="43">
        <f>SUMIF(ResumenCotizacion!$C:$C,E1818,ResumenCotizacion!$P:$P)</f>
        <v>0</v>
      </c>
      <c r="W1818" s="68">
        <f>IF(H1818="USD",S1818*SolCotizacion!$J$18,S1818)</f>
        <v>356645.24099999998</v>
      </c>
      <c r="X1818" s="3">
        <f>ROUND(W1818/(1-VLOOKUP("Total porcentaje:",ResumenCotizacion!$F:$H,3,0)),2)</f>
        <v>387657.87</v>
      </c>
      <c r="Y1818" s="3">
        <f t="shared" si="115"/>
        <v>0</v>
      </c>
    </row>
    <row r="1819" spans="1:25" ht="14.25" x14ac:dyDescent="0.2">
      <c r="A1819" s="18" t="str">
        <f t="shared" si="112"/>
        <v>Catalogo principalOPEN VALUE - CSP GOBIERNOCFQ7TTC0HHS9-000V</v>
      </c>
      <c r="B1819" s="18" t="str">
        <f t="shared" si="113"/>
        <v>CFQ7TTC0HHS9-000VOPEN VALUE - CSP GOBIERNO</v>
      </c>
      <c r="C1819" s="18"/>
      <c r="D1819" t="s">
        <v>122</v>
      </c>
      <c r="E1819" t="s">
        <v>3052</v>
      </c>
      <c r="F1819" t="s">
        <v>2769</v>
      </c>
      <c r="G1819" s="18" t="str">
        <f t="shared" si="114"/>
        <v>Catalogo principal</v>
      </c>
      <c r="H1819" s="43" t="s">
        <v>121</v>
      </c>
      <c r="I1819" s="37" t="s">
        <v>67</v>
      </c>
      <c r="J1819" t="s">
        <v>1974</v>
      </c>
      <c r="K1819" t="s">
        <v>40</v>
      </c>
      <c r="L1819" s="70" t="s">
        <v>21</v>
      </c>
      <c r="M1819" s="70" t="s">
        <v>3966</v>
      </c>
      <c r="N1819" s="37" t="s">
        <v>67</v>
      </c>
      <c r="O1819" s="37" t="s">
        <v>67</v>
      </c>
      <c r="P1819" s="37" t="s">
        <v>3756</v>
      </c>
      <c r="Q1819" s="75" t="s">
        <v>3052</v>
      </c>
      <c r="R1819" t="s">
        <v>3691</v>
      </c>
      <c r="S1819" s="38">
        <v>118.8</v>
      </c>
      <c r="T1819">
        <v>1</v>
      </c>
      <c r="U1819">
        <v>0</v>
      </c>
      <c r="V1819" s="43">
        <f>SUMIF(ResumenCotizacion!$C:$C,E1819,ResumenCotizacion!$P:$P)</f>
        <v>0</v>
      </c>
      <c r="W1819" s="68">
        <f>IF(H1819="USD",S1819*SolCotizacion!$J$18,S1819)</f>
        <v>466110.61199999996</v>
      </c>
      <c r="X1819" s="3">
        <f>ROUND(W1819/(1-VLOOKUP("Total porcentaje:",ResumenCotizacion!$F:$H,3,0)),2)</f>
        <v>506641.97</v>
      </c>
      <c r="Y1819" s="3">
        <f t="shared" si="115"/>
        <v>0</v>
      </c>
    </row>
    <row r="1820" spans="1:25" ht="14.25" x14ac:dyDescent="0.2">
      <c r="A1820" s="18" t="str">
        <f t="shared" si="112"/>
        <v>Catalogo principalOPEN VALUE - CSP GOBIERNOCFQ7TTC0HHS9-000T</v>
      </c>
      <c r="B1820" s="18" t="str">
        <f t="shared" si="113"/>
        <v>CFQ7TTC0HHS9-000TOPEN VALUE - CSP GOBIERNO</v>
      </c>
      <c r="C1820" s="18"/>
      <c r="D1820" t="s">
        <v>122</v>
      </c>
      <c r="E1820" t="s">
        <v>3053</v>
      </c>
      <c r="F1820" t="s">
        <v>2769</v>
      </c>
      <c r="G1820" s="18" t="str">
        <f t="shared" si="114"/>
        <v>Catalogo principal</v>
      </c>
      <c r="H1820" s="43" t="s">
        <v>121</v>
      </c>
      <c r="I1820" s="37" t="s">
        <v>67</v>
      </c>
      <c r="J1820" t="s">
        <v>1971</v>
      </c>
      <c r="K1820" t="s">
        <v>40</v>
      </c>
      <c r="L1820" s="70" t="s">
        <v>21</v>
      </c>
      <c r="M1820" s="70" t="s">
        <v>3966</v>
      </c>
      <c r="N1820" s="37" t="s">
        <v>67</v>
      </c>
      <c r="O1820" s="37" t="s">
        <v>67</v>
      </c>
      <c r="P1820" s="37" t="s">
        <v>3756</v>
      </c>
      <c r="Q1820" s="75" t="s">
        <v>3053</v>
      </c>
      <c r="R1820" t="s">
        <v>3691</v>
      </c>
      <c r="S1820" s="38">
        <v>67.5</v>
      </c>
      <c r="T1820">
        <v>1</v>
      </c>
      <c r="U1820">
        <v>0</v>
      </c>
      <c r="V1820" s="43">
        <f>SUMIF(ResumenCotizacion!$C:$C,E1820,ResumenCotizacion!$P:$P)</f>
        <v>0</v>
      </c>
      <c r="W1820" s="68">
        <f>IF(H1820="USD",S1820*SolCotizacion!$J$18,S1820)</f>
        <v>264835.57500000001</v>
      </c>
      <c r="X1820" s="3">
        <f>ROUND(W1820/(1-VLOOKUP("Total porcentaje:",ResumenCotizacion!$F:$H,3,0)),2)</f>
        <v>287864.76</v>
      </c>
      <c r="Y1820" s="3">
        <f t="shared" si="115"/>
        <v>0</v>
      </c>
    </row>
    <row r="1821" spans="1:25" ht="14.25" x14ac:dyDescent="0.2">
      <c r="A1821" s="18" t="str">
        <f t="shared" si="112"/>
        <v>Catalogo principalOPEN VALUE - CSP GOBIERNOCFQ7TTC0HHS9-0016</v>
      </c>
      <c r="B1821" s="18" t="str">
        <f t="shared" si="113"/>
        <v>CFQ7TTC0HHS9-0016OPEN VALUE - CSP GOBIERNO</v>
      </c>
      <c r="C1821" s="18"/>
      <c r="D1821" t="s">
        <v>122</v>
      </c>
      <c r="E1821" t="s">
        <v>3054</v>
      </c>
      <c r="F1821" t="s">
        <v>2769</v>
      </c>
      <c r="G1821" s="18" t="str">
        <f t="shared" si="114"/>
        <v>Catalogo principal</v>
      </c>
      <c r="H1821" s="43" t="s">
        <v>121</v>
      </c>
      <c r="I1821" s="37" t="s">
        <v>67</v>
      </c>
      <c r="J1821" t="s">
        <v>1969</v>
      </c>
      <c r="K1821" t="s">
        <v>40</v>
      </c>
      <c r="L1821" s="70" t="s">
        <v>21</v>
      </c>
      <c r="M1821" s="70" t="s">
        <v>3966</v>
      </c>
      <c r="N1821" s="37" t="s">
        <v>67</v>
      </c>
      <c r="O1821" s="37" t="s">
        <v>67</v>
      </c>
      <c r="P1821" s="37" t="s">
        <v>3756</v>
      </c>
      <c r="Q1821" s="75" t="s">
        <v>3054</v>
      </c>
      <c r="R1821" t="s">
        <v>3691</v>
      </c>
      <c r="S1821" s="38">
        <v>45</v>
      </c>
      <c r="T1821">
        <v>1</v>
      </c>
      <c r="U1821">
        <v>0</v>
      </c>
      <c r="V1821" s="43">
        <f>SUMIF(ResumenCotizacion!$C:$C,E1821,ResumenCotizacion!$P:$P)</f>
        <v>0</v>
      </c>
      <c r="W1821" s="68">
        <f>IF(H1821="USD",S1821*SolCotizacion!$J$18,S1821)</f>
        <v>176557.05</v>
      </c>
      <c r="X1821" s="3">
        <f>ROUND(W1821/(1-VLOOKUP("Total porcentaje:",ResumenCotizacion!$F:$H,3,0)),2)</f>
        <v>191909.84</v>
      </c>
      <c r="Y1821" s="3">
        <f t="shared" si="115"/>
        <v>0</v>
      </c>
    </row>
    <row r="1822" spans="1:25" ht="14.25" x14ac:dyDescent="0.2">
      <c r="A1822" s="18" t="str">
        <f t="shared" si="112"/>
        <v>Catalogo principalOPEN VALUE - CSP GOBIERNOCFQ7TTC0HHS9-0015</v>
      </c>
      <c r="B1822" s="18" t="str">
        <f t="shared" si="113"/>
        <v>CFQ7TTC0HHS9-0015OPEN VALUE - CSP GOBIERNO</v>
      </c>
      <c r="C1822" s="18"/>
      <c r="D1822" t="s">
        <v>122</v>
      </c>
      <c r="E1822" t="s">
        <v>3055</v>
      </c>
      <c r="F1822" t="s">
        <v>2769</v>
      </c>
      <c r="G1822" s="18" t="str">
        <f t="shared" si="114"/>
        <v>Catalogo principal</v>
      </c>
      <c r="H1822" s="43" t="s">
        <v>121</v>
      </c>
      <c r="I1822" s="37" t="s">
        <v>67</v>
      </c>
      <c r="J1822" t="s">
        <v>1968</v>
      </c>
      <c r="K1822" t="s">
        <v>40</v>
      </c>
      <c r="L1822" s="70" t="s">
        <v>21</v>
      </c>
      <c r="M1822" s="70" t="s">
        <v>3966</v>
      </c>
      <c r="N1822" s="37" t="s">
        <v>67</v>
      </c>
      <c r="O1822" s="37" t="s">
        <v>67</v>
      </c>
      <c r="P1822" s="37" t="s">
        <v>3756</v>
      </c>
      <c r="Q1822" s="75" t="s">
        <v>3055</v>
      </c>
      <c r="R1822" t="s">
        <v>3691</v>
      </c>
      <c r="S1822" s="38">
        <v>36.9</v>
      </c>
      <c r="T1822">
        <v>1</v>
      </c>
      <c r="U1822">
        <v>0</v>
      </c>
      <c r="V1822" s="43">
        <f>SUMIF(ResumenCotizacion!$C:$C,E1822,ResumenCotizacion!$P:$P)</f>
        <v>0</v>
      </c>
      <c r="W1822" s="68">
        <f>IF(H1822="USD",S1822*SolCotizacion!$J$18,S1822)</f>
        <v>144776.78099999999</v>
      </c>
      <c r="X1822" s="3">
        <f>ROUND(W1822/(1-VLOOKUP("Total porcentaje:",ResumenCotizacion!$F:$H,3,0)),2)</f>
        <v>157366.07</v>
      </c>
      <c r="Y1822" s="3">
        <f t="shared" si="115"/>
        <v>0</v>
      </c>
    </row>
    <row r="1823" spans="1:25" ht="14.25" x14ac:dyDescent="0.2">
      <c r="A1823" s="18" t="str">
        <f t="shared" si="112"/>
        <v>Catalogo principalOPEN VALUE - CSP GOBIERNOCFQ7TTC0HHS9-0014</v>
      </c>
      <c r="B1823" s="18" t="str">
        <f t="shared" si="113"/>
        <v>CFQ7TTC0HHS9-0014OPEN VALUE - CSP GOBIERNO</v>
      </c>
      <c r="C1823" s="18"/>
      <c r="D1823" t="s">
        <v>122</v>
      </c>
      <c r="E1823" t="s">
        <v>3056</v>
      </c>
      <c r="F1823" t="s">
        <v>2769</v>
      </c>
      <c r="G1823" s="18" t="str">
        <f t="shared" si="114"/>
        <v>Catalogo principal</v>
      </c>
      <c r="H1823" s="43" t="s">
        <v>121</v>
      </c>
      <c r="I1823" s="37" t="s">
        <v>67</v>
      </c>
      <c r="J1823" t="s">
        <v>1966</v>
      </c>
      <c r="K1823" t="s">
        <v>40</v>
      </c>
      <c r="L1823" s="70" t="s">
        <v>21</v>
      </c>
      <c r="M1823" s="70" t="s">
        <v>3966</v>
      </c>
      <c r="N1823" s="37" t="s">
        <v>67</v>
      </c>
      <c r="O1823" s="37" t="s">
        <v>67</v>
      </c>
      <c r="P1823" s="37" t="s">
        <v>3756</v>
      </c>
      <c r="Q1823" s="75" t="s">
        <v>3056</v>
      </c>
      <c r="R1823" t="s">
        <v>3691</v>
      </c>
      <c r="S1823" s="38">
        <v>36</v>
      </c>
      <c r="T1823">
        <v>1</v>
      </c>
      <c r="U1823">
        <v>0</v>
      </c>
      <c r="V1823" s="43">
        <f>SUMIF(ResumenCotizacion!$C:$C,E1823,ResumenCotizacion!$P:$P)</f>
        <v>0</v>
      </c>
      <c r="W1823" s="68">
        <f>IF(H1823="USD",S1823*SolCotizacion!$J$18,S1823)</f>
        <v>141245.63999999998</v>
      </c>
      <c r="X1823" s="3">
        <f>ROUND(W1823/(1-VLOOKUP("Total porcentaje:",ResumenCotizacion!$F:$H,3,0)),2)</f>
        <v>153527.87</v>
      </c>
      <c r="Y1823" s="3">
        <f t="shared" si="115"/>
        <v>0</v>
      </c>
    </row>
    <row r="1824" spans="1:25" ht="14.25" x14ac:dyDescent="0.2">
      <c r="A1824" s="18" t="str">
        <f t="shared" si="112"/>
        <v>Catalogo principalOPEN VALUE - CSP GOBIERNOCFQ7TTC0HHS9-0013</v>
      </c>
      <c r="B1824" s="18" t="str">
        <f t="shared" si="113"/>
        <v>CFQ7TTC0HHS9-0013OPEN VALUE - CSP GOBIERNO</v>
      </c>
      <c r="C1824" s="18"/>
      <c r="D1824" t="s">
        <v>122</v>
      </c>
      <c r="E1824" t="s">
        <v>3057</v>
      </c>
      <c r="F1824" t="s">
        <v>2769</v>
      </c>
      <c r="G1824" s="18" t="str">
        <f t="shared" si="114"/>
        <v>Catalogo principal</v>
      </c>
      <c r="H1824" s="43" t="s">
        <v>121</v>
      </c>
      <c r="I1824" s="37" t="s">
        <v>67</v>
      </c>
      <c r="J1824" t="s">
        <v>1965</v>
      </c>
      <c r="K1824" t="s">
        <v>40</v>
      </c>
      <c r="L1824" s="70" t="s">
        <v>21</v>
      </c>
      <c r="M1824" s="70" t="s">
        <v>3966</v>
      </c>
      <c r="N1824" s="37" t="s">
        <v>67</v>
      </c>
      <c r="O1824" s="37" t="s">
        <v>67</v>
      </c>
      <c r="P1824" s="37" t="s">
        <v>3756</v>
      </c>
      <c r="Q1824" s="75" t="s">
        <v>3057</v>
      </c>
      <c r="R1824" t="s">
        <v>3691</v>
      </c>
      <c r="S1824" s="38">
        <v>27.9</v>
      </c>
      <c r="T1824">
        <v>1</v>
      </c>
      <c r="U1824">
        <v>0</v>
      </c>
      <c r="V1824" s="43">
        <f>SUMIF(ResumenCotizacion!$C:$C,E1824,ResumenCotizacion!$P:$P)</f>
        <v>0</v>
      </c>
      <c r="W1824" s="68">
        <f>IF(H1824="USD",S1824*SolCotizacion!$J$18,S1824)</f>
        <v>109465.37099999998</v>
      </c>
      <c r="X1824" s="3">
        <f>ROUND(W1824/(1-VLOOKUP("Total porcentaje:",ResumenCotizacion!$F:$H,3,0)),2)</f>
        <v>118984.1</v>
      </c>
      <c r="Y1824" s="3">
        <f t="shared" si="115"/>
        <v>0</v>
      </c>
    </row>
    <row r="1825" spans="1:25" ht="14.25" x14ac:dyDescent="0.2">
      <c r="A1825" s="18" t="str">
        <f t="shared" si="112"/>
        <v>Catalogo principalOPEN VALUE - CSP GOBIERNOCFQ7TTC0HHS9-0012</v>
      </c>
      <c r="B1825" s="18" t="str">
        <f t="shared" si="113"/>
        <v>CFQ7TTC0HHS9-0012OPEN VALUE - CSP GOBIERNO</v>
      </c>
      <c r="C1825" s="18"/>
      <c r="D1825" t="s">
        <v>122</v>
      </c>
      <c r="E1825" t="s">
        <v>3058</v>
      </c>
      <c r="F1825" t="s">
        <v>2769</v>
      </c>
      <c r="G1825" s="18" t="str">
        <f t="shared" si="114"/>
        <v>Catalogo principal</v>
      </c>
      <c r="H1825" s="43" t="s">
        <v>121</v>
      </c>
      <c r="I1825" s="37" t="s">
        <v>67</v>
      </c>
      <c r="J1825" t="s">
        <v>1967</v>
      </c>
      <c r="K1825" t="s">
        <v>40</v>
      </c>
      <c r="L1825" s="70" t="s">
        <v>21</v>
      </c>
      <c r="M1825" s="70" t="s">
        <v>3966</v>
      </c>
      <c r="N1825" s="37" t="s">
        <v>67</v>
      </c>
      <c r="O1825" s="37" t="s">
        <v>67</v>
      </c>
      <c r="P1825" s="37" t="s">
        <v>3756</v>
      </c>
      <c r="Q1825" s="75" t="s">
        <v>3058</v>
      </c>
      <c r="R1825" t="s">
        <v>3691</v>
      </c>
      <c r="S1825" s="38">
        <v>25.2</v>
      </c>
      <c r="T1825">
        <v>1</v>
      </c>
      <c r="U1825">
        <v>0</v>
      </c>
      <c r="V1825" s="43">
        <f>SUMIF(ResumenCotizacion!$C:$C,E1825,ResumenCotizacion!$P:$P)</f>
        <v>0</v>
      </c>
      <c r="W1825" s="68">
        <f>IF(H1825="USD",S1825*SolCotizacion!$J$18,S1825)</f>
        <v>98871.947999999989</v>
      </c>
      <c r="X1825" s="3">
        <f>ROUND(W1825/(1-VLOOKUP("Total porcentaje:",ResumenCotizacion!$F:$H,3,0)),2)</f>
        <v>107469.51</v>
      </c>
      <c r="Y1825" s="3">
        <f t="shared" si="115"/>
        <v>0</v>
      </c>
    </row>
    <row r="1826" spans="1:25" ht="14.25" x14ac:dyDescent="0.2">
      <c r="A1826" s="18" t="str">
        <f t="shared" si="112"/>
        <v>Catalogo principalCSP ACADEMICOeb3e7855-136e-4b80-9519-eaa0662d8ccd</v>
      </c>
      <c r="B1826" s="18" t="str">
        <f t="shared" si="113"/>
        <v>eb3e7855-136e-4b80-9519-eaa0662d8ccdCSP ACADEMICO</v>
      </c>
      <c r="C1826" s="18"/>
      <c r="D1826" t="s">
        <v>122</v>
      </c>
      <c r="E1826" t="s">
        <v>3059</v>
      </c>
      <c r="F1826" t="s">
        <v>1976</v>
      </c>
      <c r="G1826" s="18" t="str">
        <f t="shared" si="114"/>
        <v>Catalogo principal</v>
      </c>
      <c r="H1826" s="43" t="s">
        <v>121</v>
      </c>
      <c r="I1826" s="37" t="s">
        <v>67</v>
      </c>
      <c r="J1826" t="s">
        <v>3158</v>
      </c>
      <c r="K1826" t="s">
        <v>40</v>
      </c>
      <c r="L1826" s="70" t="s">
        <v>21</v>
      </c>
      <c r="M1826" s="70" t="s">
        <v>3966</v>
      </c>
      <c r="N1826" s="37" t="s">
        <v>67</v>
      </c>
      <c r="O1826" s="37" t="s">
        <v>67</v>
      </c>
      <c r="P1826" s="37" t="s">
        <v>1976</v>
      </c>
      <c r="Q1826" s="75" t="s">
        <v>3059</v>
      </c>
      <c r="R1826" t="s">
        <v>3691</v>
      </c>
      <c r="S1826" s="38">
        <v>2200</v>
      </c>
      <c r="T1826">
        <v>1</v>
      </c>
      <c r="U1826">
        <v>0</v>
      </c>
      <c r="V1826" s="43">
        <f>SUMIF(ResumenCotizacion!$C:$C,E1826,ResumenCotizacion!$P:$P)</f>
        <v>0</v>
      </c>
      <c r="W1826" s="68">
        <f>IF(H1826="USD",S1826*SolCotizacion!$J$18,S1826)</f>
        <v>8631678</v>
      </c>
      <c r="X1826" s="3">
        <f>ROUND(W1826/(1-VLOOKUP("Total porcentaje:",ResumenCotizacion!$F:$H,3,0)),2)</f>
        <v>9382258.6999999993</v>
      </c>
      <c r="Y1826" s="3">
        <f t="shared" si="115"/>
        <v>0</v>
      </c>
    </row>
    <row r="1827" spans="1:25" ht="14.25" x14ac:dyDescent="0.2">
      <c r="A1827" s="18" t="str">
        <f t="shared" si="112"/>
        <v>Catalogo principalCSP ACADEMICO0fba8bcb-12e9-4183-bd1c-0a9ee2d36fe7</v>
      </c>
      <c r="B1827" s="18" t="str">
        <f t="shared" si="113"/>
        <v>0fba8bcb-12e9-4183-bd1c-0a9ee2d36fe7CSP ACADEMICO</v>
      </c>
      <c r="C1827" s="18"/>
      <c r="D1827" t="s">
        <v>122</v>
      </c>
      <c r="E1827" t="s">
        <v>3060</v>
      </c>
      <c r="F1827" t="s">
        <v>1976</v>
      </c>
      <c r="G1827" s="18" t="str">
        <f t="shared" si="114"/>
        <v>Catalogo principal</v>
      </c>
      <c r="H1827" s="43" t="s">
        <v>121</v>
      </c>
      <c r="I1827" s="37" t="s">
        <v>67</v>
      </c>
      <c r="J1827" t="s">
        <v>3159</v>
      </c>
      <c r="K1827" t="s">
        <v>40</v>
      </c>
      <c r="L1827" s="70" t="s">
        <v>21</v>
      </c>
      <c r="M1827" s="70" t="s">
        <v>3966</v>
      </c>
      <c r="N1827" s="37" t="s">
        <v>67</v>
      </c>
      <c r="O1827" s="37" t="s">
        <v>67</v>
      </c>
      <c r="P1827" s="37" t="s">
        <v>1976</v>
      </c>
      <c r="Q1827" s="75" t="s">
        <v>3060</v>
      </c>
      <c r="R1827" t="s">
        <v>3691</v>
      </c>
      <c r="S1827" s="38">
        <v>7975</v>
      </c>
      <c r="T1827">
        <v>1</v>
      </c>
      <c r="U1827">
        <v>0</v>
      </c>
      <c r="V1827" s="43">
        <f>SUMIF(ResumenCotizacion!$C:$C,E1827,ResumenCotizacion!$P:$P)</f>
        <v>0</v>
      </c>
      <c r="W1827" s="68">
        <f>IF(H1827="USD",S1827*SolCotizacion!$J$18,S1827)</f>
        <v>31289832.75</v>
      </c>
      <c r="X1827" s="3">
        <f>ROUND(W1827/(1-VLOOKUP("Total porcentaje:",ResumenCotizacion!$F:$H,3,0)),2)</f>
        <v>34010687.770000003</v>
      </c>
      <c r="Y1827" s="3">
        <f t="shared" si="115"/>
        <v>0</v>
      </c>
    </row>
    <row r="1828" spans="1:25" ht="14.25" x14ac:dyDescent="0.2">
      <c r="A1828" s="18" t="str">
        <f t="shared" si="112"/>
        <v>Catalogo principalOPEN VALUE - CSP GOBIERNODG7GMGF0L4TL-0003</v>
      </c>
      <c r="B1828" s="18" t="str">
        <f t="shared" si="113"/>
        <v>DG7GMGF0L4TL-0003OPEN VALUE - CSP GOBIERNO</v>
      </c>
      <c r="C1828" s="18"/>
      <c r="D1828" t="s">
        <v>122</v>
      </c>
      <c r="E1828" t="s">
        <v>3545</v>
      </c>
      <c r="F1828" t="s">
        <v>2769</v>
      </c>
      <c r="G1828" s="18" t="str">
        <f t="shared" si="114"/>
        <v>Catalogo principal</v>
      </c>
      <c r="H1828" s="43" t="s">
        <v>121</v>
      </c>
      <c r="I1828" s="37" t="s">
        <v>67</v>
      </c>
      <c r="J1828" t="s">
        <v>3606</v>
      </c>
      <c r="K1828" t="s">
        <v>40</v>
      </c>
      <c r="L1828" s="70" t="s">
        <v>21</v>
      </c>
      <c r="M1828" s="70" t="s">
        <v>4257</v>
      </c>
      <c r="N1828" s="37" t="s">
        <v>67</v>
      </c>
      <c r="O1828" s="37" t="s">
        <v>67</v>
      </c>
      <c r="P1828" s="37" t="s">
        <v>3756</v>
      </c>
      <c r="Q1828" s="75" t="s">
        <v>3545</v>
      </c>
      <c r="R1828" t="s">
        <v>207</v>
      </c>
      <c r="S1828" s="38">
        <v>216</v>
      </c>
      <c r="T1828">
        <v>1</v>
      </c>
      <c r="U1828">
        <v>0</v>
      </c>
      <c r="V1828" s="43">
        <f>SUMIF(ResumenCotizacion!$C:$C,E1828,ResumenCotizacion!$P:$P)</f>
        <v>0</v>
      </c>
      <c r="W1828" s="68">
        <f>IF(H1828="USD",S1828*SolCotizacion!$J$18,S1828)</f>
        <v>847473.84</v>
      </c>
      <c r="X1828" s="3">
        <f>ROUND(W1828/(1-VLOOKUP("Total porcentaje:",ResumenCotizacion!$F:$H,3,0)),2)</f>
        <v>921167.22</v>
      </c>
      <c r="Y1828" s="3">
        <f t="shared" si="115"/>
        <v>0</v>
      </c>
    </row>
    <row r="1829" spans="1:25" ht="14.25" x14ac:dyDescent="0.2">
      <c r="A1829" s="18" t="str">
        <f t="shared" si="112"/>
        <v>Catalogo principalOPEN VALUE - CSP GOBIERNODG7GMGF0L4TL-0001</v>
      </c>
      <c r="B1829" s="18" t="str">
        <f t="shared" si="113"/>
        <v>DG7GMGF0L4TL-0001OPEN VALUE - CSP GOBIERNO</v>
      </c>
      <c r="C1829" s="18"/>
      <c r="D1829" t="s">
        <v>122</v>
      </c>
      <c r="E1829" t="s">
        <v>3546</v>
      </c>
      <c r="F1829" t="s">
        <v>2769</v>
      </c>
      <c r="G1829" s="18" t="str">
        <f t="shared" si="114"/>
        <v>Catalogo principal</v>
      </c>
      <c r="H1829" s="43" t="s">
        <v>121</v>
      </c>
      <c r="I1829" s="37" t="s">
        <v>67</v>
      </c>
      <c r="J1829" t="s">
        <v>3607</v>
      </c>
      <c r="K1829" t="s">
        <v>40</v>
      </c>
      <c r="L1829" s="70" t="s">
        <v>21</v>
      </c>
      <c r="M1829" s="70" t="s">
        <v>4257</v>
      </c>
      <c r="N1829" s="37" t="s">
        <v>67</v>
      </c>
      <c r="O1829" s="37" t="s">
        <v>67</v>
      </c>
      <c r="P1829" s="37" t="s">
        <v>3756</v>
      </c>
      <c r="Q1829" s="75" t="s">
        <v>3546</v>
      </c>
      <c r="R1829" t="s">
        <v>207</v>
      </c>
      <c r="S1829" s="38">
        <v>216</v>
      </c>
      <c r="T1829">
        <v>1</v>
      </c>
      <c r="U1829">
        <v>0</v>
      </c>
      <c r="V1829" s="43">
        <f>SUMIF(ResumenCotizacion!$C:$C,E1829,ResumenCotizacion!$P:$P)</f>
        <v>0</v>
      </c>
      <c r="W1829" s="68">
        <f>IF(H1829="USD",S1829*SolCotizacion!$J$18,S1829)</f>
        <v>847473.84</v>
      </c>
      <c r="X1829" s="3">
        <f>ROUND(W1829/(1-VLOOKUP("Total porcentaje:",ResumenCotizacion!$F:$H,3,0)),2)</f>
        <v>921167.22</v>
      </c>
      <c r="Y1829" s="3">
        <f t="shared" si="115"/>
        <v>0</v>
      </c>
    </row>
    <row r="1830" spans="1:25" ht="14.25" x14ac:dyDescent="0.2">
      <c r="A1830" s="18" t="str">
        <f t="shared" si="112"/>
        <v>Catalogo principalOPEN VALUE - CSP GOBIERNODG7GMGF0FL73-000D</v>
      </c>
      <c r="B1830" s="18" t="str">
        <f t="shared" si="113"/>
        <v>DG7GMGF0FL73-000DOPEN VALUE - CSP GOBIERNO</v>
      </c>
      <c r="C1830" s="18"/>
      <c r="D1830" t="s">
        <v>122</v>
      </c>
      <c r="E1830" t="s">
        <v>3654</v>
      </c>
      <c r="F1830" t="s">
        <v>2769</v>
      </c>
      <c r="G1830" s="18" t="str">
        <f t="shared" si="114"/>
        <v>Catalogo principal</v>
      </c>
      <c r="H1830" s="43" t="s">
        <v>121</v>
      </c>
      <c r="I1830" s="37" t="s">
        <v>67</v>
      </c>
      <c r="J1830" t="s">
        <v>3608</v>
      </c>
      <c r="K1830" t="s">
        <v>40</v>
      </c>
      <c r="L1830" s="70" t="s">
        <v>21</v>
      </c>
      <c r="M1830" s="70" t="s">
        <v>28</v>
      </c>
      <c r="N1830" s="37" t="s">
        <v>67</v>
      </c>
      <c r="O1830" s="37" t="s">
        <v>67</v>
      </c>
      <c r="P1830" s="37" t="s">
        <v>3756</v>
      </c>
      <c r="Q1830" s="75" t="s">
        <v>3654</v>
      </c>
      <c r="R1830" t="s">
        <v>207</v>
      </c>
      <c r="S1830" s="38">
        <v>140</v>
      </c>
      <c r="T1830">
        <v>1</v>
      </c>
      <c r="U1830">
        <v>0</v>
      </c>
      <c r="V1830" s="43">
        <f>SUMIF(ResumenCotizacion!$C:$C,E1830,ResumenCotizacion!$P:$P)</f>
        <v>0</v>
      </c>
      <c r="W1830" s="68">
        <f>IF(H1830="USD",S1830*SolCotizacion!$J$18,S1830)</f>
        <v>549288.6</v>
      </c>
      <c r="X1830" s="3">
        <f>ROUND(W1830/(1-VLOOKUP("Total porcentaje:",ResumenCotizacion!$F:$H,3,0)),2)</f>
        <v>597052.82999999996</v>
      </c>
      <c r="Y1830" s="3">
        <f t="shared" si="115"/>
        <v>0</v>
      </c>
    </row>
    <row r="1831" spans="1:25" ht="14.25" x14ac:dyDescent="0.2">
      <c r="A1831" s="18" t="str">
        <f t="shared" si="112"/>
        <v>Catalogo principalOPEN VALUE - CSP GOBIERNODG7GMGF0FL73-000C</v>
      </c>
      <c r="B1831" s="18" t="str">
        <f t="shared" si="113"/>
        <v>DG7GMGF0FL73-000COPEN VALUE - CSP GOBIERNO</v>
      </c>
      <c r="C1831" s="18"/>
      <c r="D1831" t="s">
        <v>122</v>
      </c>
      <c r="E1831" t="s">
        <v>3655</v>
      </c>
      <c r="F1831" t="s">
        <v>2769</v>
      </c>
      <c r="G1831" s="18" t="str">
        <f t="shared" si="114"/>
        <v>Catalogo principal</v>
      </c>
      <c r="H1831" s="43" t="s">
        <v>121</v>
      </c>
      <c r="I1831" s="37" t="s">
        <v>67</v>
      </c>
      <c r="J1831" t="s">
        <v>3609</v>
      </c>
      <c r="K1831" t="s">
        <v>40</v>
      </c>
      <c r="L1831" s="70" t="s">
        <v>21</v>
      </c>
      <c r="M1831" s="70" t="s">
        <v>28</v>
      </c>
      <c r="N1831" s="37" t="s">
        <v>67</v>
      </c>
      <c r="O1831" s="37" t="s">
        <v>67</v>
      </c>
      <c r="P1831" s="37" t="s">
        <v>3756</v>
      </c>
      <c r="Q1831" s="75" t="s">
        <v>3655</v>
      </c>
      <c r="R1831" t="s">
        <v>207</v>
      </c>
      <c r="S1831" s="38">
        <v>70</v>
      </c>
      <c r="T1831">
        <v>1</v>
      </c>
      <c r="U1831">
        <v>0</v>
      </c>
      <c r="V1831" s="43">
        <f>SUMIF(ResumenCotizacion!$C:$C,E1831,ResumenCotizacion!$P:$P)</f>
        <v>0</v>
      </c>
      <c r="W1831" s="68">
        <f>IF(H1831="USD",S1831*SolCotizacion!$J$18,S1831)</f>
        <v>274644.3</v>
      </c>
      <c r="X1831" s="3">
        <f>ROUND(W1831/(1-VLOOKUP("Total porcentaje:",ResumenCotizacion!$F:$H,3,0)),2)</f>
        <v>298526.40999999997</v>
      </c>
      <c r="Y1831" s="3">
        <f t="shared" si="115"/>
        <v>0</v>
      </c>
    </row>
    <row r="1832" spans="1:25" ht="14.25" x14ac:dyDescent="0.2">
      <c r="A1832" s="18" t="str">
        <f t="shared" si="112"/>
        <v>Catalogo principalCSP ACADEMICODG7GMGF0L4TL-0004EDU</v>
      </c>
      <c r="B1832" s="18" t="str">
        <f t="shared" si="113"/>
        <v>DG7GMGF0L4TL-0004EDUCSP ACADEMICO</v>
      </c>
      <c r="C1832" s="18"/>
      <c r="D1832" t="s">
        <v>122</v>
      </c>
      <c r="E1832" t="s">
        <v>3536</v>
      </c>
      <c r="F1832" t="s">
        <v>1976</v>
      </c>
      <c r="G1832" s="18" t="str">
        <f t="shared" si="114"/>
        <v>Catalogo principal</v>
      </c>
      <c r="H1832" s="43" t="s">
        <v>121</v>
      </c>
      <c r="I1832" s="37" t="s">
        <v>67</v>
      </c>
      <c r="J1832" t="s">
        <v>3595</v>
      </c>
      <c r="K1832" t="s">
        <v>40</v>
      </c>
      <c r="L1832" s="70" t="s">
        <v>21</v>
      </c>
      <c r="M1832" s="70" t="s">
        <v>4257</v>
      </c>
      <c r="N1832" s="37" t="s">
        <v>67</v>
      </c>
      <c r="O1832" s="37" t="s">
        <v>67</v>
      </c>
      <c r="P1832" s="37" t="s">
        <v>1976</v>
      </c>
      <c r="Q1832" s="75" t="s">
        <v>3536</v>
      </c>
      <c r="R1832" t="s">
        <v>207</v>
      </c>
      <c r="S1832" s="38">
        <v>158</v>
      </c>
      <c r="T1832">
        <v>1</v>
      </c>
      <c r="U1832">
        <v>0</v>
      </c>
      <c r="V1832" s="43">
        <f>SUMIF(ResumenCotizacion!$C:$C,E1832,ResumenCotizacion!$P:$P)</f>
        <v>0</v>
      </c>
      <c r="W1832" s="68">
        <f>IF(H1832="USD",S1832*SolCotizacion!$J$18,S1832)</f>
        <v>619911.41999999993</v>
      </c>
      <c r="X1832" s="3">
        <f>ROUND(W1832/(1-VLOOKUP("Total porcentaje:",ResumenCotizacion!$F:$H,3,0)),2)</f>
        <v>673816.76</v>
      </c>
      <c r="Y1832" s="3">
        <f t="shared" si="115"/>
        <v>0</v>
      </c>
    </row>
    <row r="1833" spans="1:25" ht="14.25" x14ac:dyDescent="0.2">
      <c r="A1833" s="18" t="str">
        <f t="shared" si="112"/>
        <v>Catalogo principalCSP ACADEMICODG7GMGF0D8H4-0004EDU</v>
      </c>
      <c r="B1833" s="18" t="str">
        <f t="shared" si="113"/>
        <v>DG7GMGF0D8H4-0004EDUCSP ACADEMICO</v>
      </c>
      <c r="C1833" s="18"/>
      <c r="D1833" t="s">
        <v>122</v>
      </c>
      <c r="E1833" t="s">
        <v>3537</v>
      </c>
      <c r="F1833" t="s">
        <v>1976</v>
      </c>
      <c r="G1833" s="18" t="str">
        <f t="shared" si="114"/>
        <v>Catalogo principal</v>
      </c>
      <c r="H1833" s="43" t="s">
        <v>121</v>
      </c>
      <c r="I1833" s="37" t="s">
        <v>67</v>
      </c>
      <c r="J1833" t="s">
        <v>3596</v>
      </c>
      <c r="K1833" t="s">
        <v>40</v>
      </c>
      <c r="L1833" s="70" t="s">
        <v>21</v>
      </c>
      <c r="M1833" s="70" t="s">
        <v>4257</v>
      </c>
      <c r="N1833" s="37" t="s">
        <v>67</v>
      </c>
      <c r="O1833" s="37" t="s">
        <v>67</v>
      </c>
      <c r="P1833" s="37" t="s">
        <v>1976</v>
      </c>
      <c r="Q1833" s="75" t="s">
        <v>3537</v>
      </c>
      <c r="R1833" t="s">
        <v>207</v>
      </c>
      <c r="S1833" s="38">
        <v>75</v>
      </c>
      <c r="T1833">
        <v>1</v>
      </c>
      <c r="U1833">
        <v>0</v>
      </c>
      <c r="V1833" s="43">
        <f>SUMIF(ResumenCotizacion!$C:$C,E1833,ResumenCotizacion!$P:$P)</f>
        <v>0</v>
      </c>
      <c r="W1833" s="68">
        <f>IF(H1833="USD",S1833*SolCotizacion!$J$18,S1833)</f>
        <v>294261.75</v>
      </c>
      <c r="X1833" s="3">
        <f>ROUND(W1833/(1-VLOOKUP("Total porcentaje:",ResumenCotizacion!$F:$H,3,0)),2)</f>
        <v>319849.73</v>
      </c>
      <c r="Y1833" s="3">
        <f t="shared" si="115"/>
        <v>0</v>
      </c>
    </row>
    <row r="1834" spans="1:25" ht="14.25" x14ac:dyDescent="0.2">
      <c r="A1834" s="18" t="str">
        <f t="shared" si="112"/>
        <v>Catalogo principalCSP ACADEMICODG7GMGF0D8H3-0004EDU</v>
      </c>
      <c r="B1834" s="18" t="str">
        <f t="shared" si="113"/>
        <v>DG7GMGF0D8H3-0004EDUCSP ACADEMICO</v>
      </c>
      <c r="C1834" s="18"/>
      <c r="D1834" t="s">
        <v>122</v>
      </c>
      <c r="E1834" t="s">
        <v>3538</v>
      </c>
      <c r="F1834" t="s">
        <v>1976</v>
      </c>
      <c r="G1834" s="18" t="str">
        <f t="shared" si="114"/>
        <v>Catalogo principal</v>
      </c>
      <c r="H1834" s="43" t="s">
        <v>121</v>
      </c>
      <c r="I1834" s="37" t="s">
        <v>67</v>
      </c>
      <c r="J1834" t="s">
        <v>3597</v>
      </c>
      <c r="K1834" t="s">
        <v>40</v>
      </c>
      <c r="L1834" s="70" t="s">
        <v>21</v>
      </c>
      <c r="M1834" s="70" t="s">
        <v>4257</v>
      </c>
      <c r="N1834" s="37" t="s">
        <v>67</v>
      </c>
      <c r="O1834" s="37" t="s">
        <v>67</v>
      </c>
      <c r="P1834" s="37" t="s">
        <v>1976</v>
      </c>
      <c r="Q1834" s="75" t="s">
        <v>3538</v>
      </c>
      <c r="R1834" t="s">
        <v>207</v>
      </c>
      <c r="S1834" s="38">
        <v>75</v>
      </c>
      <c r="T1834">
        <v>1</v>
      </c>
      <c r="U1834">
        <v>0</v>
      </c>
      <c r="V1834" s="43">
        <f>SUMIF(ResumenCotizacion!$C:$C,E1834,ResumenCotizacion!$P:$P)</f>
        <v>0</v>
      </c>
      <c r="W1834" s="68">
        <f>IF(H1834="USD",S1834*SolCotizacion!$J$18,S1834)</f>
        <v>294261.75</v>
      </c>
      <c r="X1834" s="3">
        <f>ROUND(W1834/(1-VLOOKUP("Total porcentaje:",ResumenCotizacion!$F:$H,3,0)),2)</f>
        <v>319849.73</v>
      </c>
      <c r="Y1834" s="3">
        <f t="shared" si="115"/>
        <v>0</v>
      </c>
    </row>
    <row r="1835" spans="1:25" ht="14.25" x14ac:dyDescent="0.2">
      <c r="A1835" s="18" t="str">
        <f t="shared" si="112"/>
        <v>Catalogo principalCSP ACADEMICODG7GMGF0D609-0002EDU</v>
      </c>
      <c r="B1835" s="18" t="str">
        <f t="shared" si="113"/>
        <v>DG7GMGF0D609-0002EDUCSP ACADEMICO</v>
      </c>
      <c r="C1835" s="18"/>
      <c r="D1835" t="s">
        <v>122</v>
      </c>
      <c r="E1835" t="s">
        <v>3539</v>
      </c>
      <c r="F1835" t="s">
        <v>1976</v>
      </c>
      <c r="G1835" s="18" t="str">
        <f t="shared" si="114"/>
        <v>Catalogo principal</v>
      </c>
      <c r="H1835" s="43" t="s">
        <v>121</v>
      </c>
      <c r="I1835" s="37" t="s">
        <v>67</v>
      </c>
      <c r="J1835" t="s">
        <v>3598</v>
      </c>
      <c r="K1835" t="s">
        <v>40</v>
      </c>
      <c r="L1835" s="70" t="s">
        <v>21</v>
      </c>
      <c r="M1835" s="70" t="s">
        <v>4257</v>
      </c>
      <c r="N1835" s="37" t="s">
        <v>67</v>
      </c>
      <c r="O1835" s="37" t="s">
        <v>67</v>
      </c>
      <c r="P1835" s="37" t="s">
        <v>1976</v>
      </c>
      <c r="Q1835" s="75" t="s">
        <v>3539</v>
      </c>
      <c r="R1835" t="s">
        <v>207</v>
      </c>
      <c r="S1835" s="38">
        <v>4185</v>
      </c>
      <c r="T1835">
        <v>1</v>
      </c>
      <c r="U1835">
        <v>0</v>
      </c>
      <c r="V1835" s="43">
        <f>SUMIF(ResumenCotizacion!$C:$C,E1835,ResumenCotizacion!$P:$P)</f>
        <v>0</v>
      </c>
      <c r="W1835" s="68">
        <f>IF(H1835="USD",S1835*SolCotizacion!$J$18,S1835)</f>
        <v>16419805.649999999</v>
      </c>
      <c r="X1835" s="3">
        <f>ROUND(W1835/(1-VLOOKUP("Total porcentaje:",ResumenCotizacion!$F:$H,3,0)),2)</f>
        <v>17847614.84</v>
      </c>
      <c r="Y1835" s="3">
        <f t="shared" si="115"/>
        <v>0</v>
      </c>
    </row>
    <row r="1836" spans="1:25" ht="14.25" x14ac:dyDescent="0.2">
      <c r="A1836" s="18" t="str">
        <f t="shared" si="112"/>
        <v>Catalogo principalCSP ACADEMICODG7GMGF0D7HX-0009EDU</v>
      </c>
      <c r="B1836" s="18" t="str">
        <f t="shared" si="113"/>
        <v>DG7GMGF0D7HX-0009EDUCSP ACADEMICO</v>
      </c>
      <c r="C1836" s="18"/>
      <c r="D1836" t="s">
        <v>122</v>
      </c>
      <c r="E1836" t="s">
        <v>3540</v>
      </c>
      <c r="F1836" t="s">
        <v>1976</v>
      </c>
      <c r="G1836" s="18" t="str">
        <f t="shared" si="114"/>
        <v>Catalogo principal</v>
      </c>
      <c r="H1836" s="43" t="s">
        <v>121</v>
      </c>
      <c r="I1836" s="37" t="s">
        <v>67</v>
      </c>
      <c r="J1836" t="s">
        <v>3599</v>
      </c>
      <c r="K1836" t="s">
        <v>40</v>
      </c>
      <c r="L1836" s="70" t="s">
        <v>21</v>
      </c>
      <c r="M1836" s="70" t="s">
        <v>4257</v>
      </c>
      <c r="N1836" s="37" t="s">
        <v>67</v>
      </c>
      <c r="O1836" s="37" t="s">
        <v>67</v>
      </c>
      <c r="P1836" s="37" t="s">
        <v>1976</v>
      </c>
      <c r="Q1836" s="75" t="s">
        <v>3540</v>
      </c>
      <c r="R1836" t="s">
        <v>207</v>
      </c>
      <c r="S1836" s="38">
        <v>33</v>
      </c>
      <c r="T1836">
        <v>1</v>
      </c>
      <c r="U1836">
        <v>0</v>
      </c>
      <c r="V1836" s="43">
        <f>SUMIF(ResumenCotizacion!$C:$C,E1836,ResumenCotizacion!$P:$P)</f>
        <v>0</v>
      </c>
      <c r="W1836" s="68">
        <f>IF(H1836="USD",S1836*SolCotizacion!$J$18,S1836)</f>
        <v>129475.17</v>
      </c>
      <c r="X1836" s="3">
        <f>ROUND(W1836/(1-VLOOKUP("Total porcentaje:",ResumenCotizacion!$F:$H,3,0)),2)</f>
        <v>140733.88</v>
      </c>
      <c r="Y1836" s="3">
        <f t="shared" si="115"/>
        <v>0</v>
      </c>
    </row>
    <row r="1837" spans="1:25" ht="14.25" x14ac:dyDescent="0.2">
      <c r="A1837" s="18" t="str">
        <f t="shared" si="112"/>
        <v>Catalogo principalCSP ACADEMICODG7GMGF0D7HX-0006EDU</v>
      </c>
      <c r="B1837" s="18" t="str">
        <f t="shared" si="113"/>
        <v>DG7GMGF0D7HX-0006EDUCSP ACADEMICO</v>
      </c>
      <c r="C1837" s="18"/>
      <c r="D1837" t="s">
        <v>122</v>
      </c>
      <c r="E1837" t="s">
        <v>3541</v>
      </c>
      <c r="F1837" t="s">
        <v>1976</v>
      </c>
      <c r="G1837" s="18" t="str">
        <f t="shared" si="114"/>
        <v>Catalogo principal</v>
      </c>
      <c r="H1837" s="43" t="s">
        <v>121</v>
      </c>
      <c r="I1837" s="37" t="s">
        <v>67</v>
      </c>
      <c r="J1837" t="s">
        <v>3600</v>
      </c>
      <c r="K1837" t="s">
        <v>40</v>
      </c>
      <c r="L1837" s="70" t="s">
        <v>21</v>
      </c>
      <c r="M1837" s="70" t="s">
        <v>4257</v>
      </c>
      <c r="N1837" s="37" t="s">
        <v>67</v>
      </c>
      <c r="O1837" s="37" t="s">
        <v>67</v>
      </c>
      <c r="P1837" s="37" t="s">
        <v>1976</v>
      </c>
      <c r="Q1837" s="75" t="s">
        <v>3541</v>
      </c>
      <c r="R1837" t="s">
        <v>207</v>
      </c>
      <c r="S1837" s="38">
        <v>33</v>
      </c>
      <c r="T1837">
        <v>1</v>
      </c>
      <c r="U1837">
        <v>0</v>
      </c>
      <c r="V1837" s="43">
        <f>SUMIF(ResumenCotizacion!$C:$C,E1837,ResumenCotizacion!$P:$P)</f>
        <v>0</v>
      </c>
      <c r="W1837" s="68">
        <f>IF(H1837="USD",S1837*SolCotizacion!$J$18,S1837)</f>
        <v>129475.17</v>
      </c>
      <c r="X1837" s="3">
        <f>ROUND(W1837/(1-VLOOKUP("Total porcentaje:",ResumenCotizacion!$F:$H,3,0)),2)</f>
        <v>140733.88</v>
      </c>
      <c r="Y1837" s="3">
        <f t="shared" si="115"/>
        <v>0</v>
      </c>
    </row>
    <row r="1838" spans="1:25" ht="14.25" x14ac:dyDescent="0.2">
      <c r="A1838" s="18" t="str">
        <f t="shared" si="112"/>
        <v>Catalogo principalCSP ACADEMICODG7GMGF0D5SL-0007EDU</v>
      </c>
      <c r="B1838" s="18" t="str">
        <f t="shared" si="113"/>
        <v>DG7GMGF0D5SL-0007EDUCSP ACADEMICO</v>
      </c>
      <c r="C1838" s="18"/>
      <c r="D1838" t="s">
        <v>122</v>
      </c>
      <c r="E1838" t="s">
        <v>3542</v>
      </c>
      <c r="F1838" t="s">
        <v>1976</v>
      </c>
      <c r="G1838" s="18" t="str">
        <f t="shared" si="114"/>
        <v>Catalogo principal</v>
      </c>
      <c r="H1838" s="43" t="s">
        <v>121</v>
      </c>
      <c r="I1838" s="37" t="s">
        <v>67</v>
      </c>
      <c r="J1838" t="s">
        <v>3601</v>
      </c>
      <c r="K1838" t="s">
        <v>40</v>
      </c>
      <c r="L1838" s="70" t="s">
        <v>21</v>
      </c>
      <c r="M1838" s="70" t="s">
        <v>4257</v>
      </c>
      <c r="N1838" s="37" t="s">
        <v>67</v>
      </c>
      <c r="O1838" s="37" t="s">
        <v>67</v>
      </c>
      <c r="P1838" s="37" t="s">
        <v>1976</v>
      </c>
      <c r="Q1838" s="75" t="s">
        <v>3542</v>
      </c>
      <c r="R1838" t="s">
        <v>207</v>
      </c>
      <c r="S1838" s="38">
        <v>12</v>
      </c>
      <c r="T1838">
        <v>1</v>
      </c>
      <c r="U1838">
        <v>0</v>
      </c>
      <c r="V1838" s="43">
        <f>SUMIF(ResumenCotizacion!$C:$C,E1838,ResumenCotizacion!$P:$P)</f>
        <v>0</v>
      </c>
      <c r="W1838" s="68">
        <f>IF(H1838="USD",S1838*SolCotizacion!$J$18,S1838)</f>
        <v>47081.88</v>
      </c>
      <c r="X1838" s="3">
        <f>ROUND(W1838/(1-VLOOKUP("Total porcentaje:",ResumenCotizacion!$F:$H,3,0)),2)</f>
        <v>51175.96</v>
      </c>
      <c r="Y1838" s="3">
        <f t="shared" si="115"/>
        <v>0</v>
      </c>
    </row>
    <row r="1839" spans="1:25" ht="14.25" x14ac:dyDescent="0.2">
      <c r="A1839" s="18" t="str">
        <f t="shared" si="112"/>
        <v>Catalogo principalCSP ACADEMICODG7GMGF0D5SL-0002EDU</v>
      </c>
      <c r="B1839" s="18" t="str">
        <f t="shared" si="113"/>
        <v>DG7GMGF0D5SL-0002EDUCSP ACADEMICO</v>
      </c>
      <c r="C1839" s="18"/>
      <c r="D1839" t="s">
        <v>122</v>
      </c>
      <c r="E1839" t="s">
        <v>3543</v>
      </c>
      <c r="F1839" t="s">
        <v>1976</v>
      </c>
      <c r="G1839" s="18" t="str">
        <f t="shared" si="114"/>
        <v>Catalogo principal</v>
      </c>
      <c r="H1839" s="43" t="s">
        <v>121</v>
      </c>
      <c r="I1839" s="37" t="s">
        <v>67</v>
      </c>
      <c r="J1839" t="s">
        <v>3602</v>
      </c>
      <c r="K1839" t="s">
        <v>40</v>
      </c>
      <c r="L1839" s="70" t="s">
        <v>21</v>
      </c>
      <c r="M1839" s="70" t="s">
        <v>4257</v>
      </c>
      <c r="N1839" s="37" t="s">
        <v>67</v>
      </c>
      <c r="O1839" s="37" t="s">
        <v>67</v>
      </c>
      <c r="P1839" s="37" t="s">
        <v>1976</v>
      </c>
      <c r="Q1839" s="75" t="s">
        <v>3543</v>
      </c>
      <c r="R1839" t="s">
        <v>207</v>
      </c>
      <c r="S1839" s="38">
        <v>16</v>
      </c>
      <c r="T1839">
        <v>1</v>
      </c>
      <c r="U1839">
        <v>0</v>
      </c>
      <c r="V1839" s="43">
        <f>SUMIF(ResumenCotizacion!$C:$C,E1839,ResumenCotizacion!$P:$P)</f>
        <v>0</v>
      </c>
      <c r="W1839" s="68">
        <f>IF(H1839="USD",S1839*SolCotizacion!$J$18,S1839)</f>
        <v>62775.839999999997</v>
      </c>
      <c r="X1839" s="3">
        <f>ROUND(W1839/(1-VLOOKUP("Total porcentaje:",ResumenCotizacion!$F:$H,3,0)),2)</f>
        <v>68234.61</v>
      </c>
      <c r="Y1839" s="3">
        <f t="shared" si="115"/>
        <v>0</v>
      </c>
    </row>
    <row r="1840" spans="1:25" ht="14.25" x14ac:dyDescent="0.2">
      <c r="A1840" s="18" t="str">
        <f t="shared" si="112"/>
        <v>Catalogo principalCSP ACADEMICODG7GMGF0D513-0001EDU</v>
      </c>
      <c r="B1840" s="18" t="str">
        <f t="shared" si="113"/>
        <v>DG7GMGF0D513-0001EDUCSP ACADEMICO</v>
      </c>
      <c r="C1840" s="18"/>
      <c r="D1840" t="s">
        <v>122</v>
      </c>
      <c r="E1840" t="s">
        <v>3544</v>
      </c>
      <c r="F1840" t="s">
        <v>1976</v>
      </c>
      <c r="G1840" s="18" t="str">
        <f t="shared" si="114"/>
        <v>Catalogo principal</v>
      </c>
      <c r="H1840" s="43" t="s">
        <v>121</v>
      </c>
      <c r="I1840" s="37" t="s">
        <v>67</v>
      </c>
      <c r="J1840" t="s">
        <v>3603</v>
      </c>
      <c r="K1840" t="s">
        <v>40</v>
      </c>
      <c r="L1840" s="70" t="s">
        <v>21</v>
      </c>
      <c r="M1840" s="70" t="s">
        <v>4257</v>
      </c>
      <c r="N1840" s="37" t="s">
        <v>67</v>
      </c>
      <c r="O1840" s="37" t="s">
        <v>67</v>
      </c>
      <c r="P1840" s="37" t="s">
        <v>1976</v>
      </c>
      <c r="Q1840" s="75" t="s">
        <v>3544</v>
      </c>
      <c r="R1840" t="s">
        <v>207</v>
      </c>
      <c r="S1840" s="38">
        <v>5764</v>
      </c>
      <c r="T1840">
        <v>1</v>
      </c>
      <c r="U1840">
        <v>0</v>
      </c>
      <c r="V1840" s="43">
        <f>SUMIF(ResumenCotizacion!$C:$C,E1840,ResumenCotizacion!$P:$P)</f>
        <v>0</v>
      </c>
      <c r="W1840" s="68">
        <f>IF(H1840="USD",S1840*SolCotizacion!$J$18,S1840)</f>
        <v>22614996.359999999</v>
      </c>
      <c r="X1840" s="3">
        <f>ROUND(W1840/(1-VLOOKUP("Total porcentaje:",ResumenCotizacion!$F:$H,3,0)),2)</f>
        <v>24581517.780000001</v>
      </c>
      <c r="Y1840" s="3">
        <f t="shared" si="115"/>
        <v>0</v>
      </c>
    </row>
    <row r="1841" spans="1:25" ht="14.25" x14ac:dyDescent="0.2">
      <c r="A1841" s="18" t="str">
        <f t="shared" si="112"/>
        <v>Catalogo principalCSP ACADEMICODG7GMGF0D5VX-0007EDU</v>
      </c>
      <c r="B1841" s="18" t="str">
        <f t="shared" si="113"/>
        <v>DG7GMGF0D5VX-0007EDUCSP ACADEMICO</v>
      </c>
      <c r="C1841" s="18"/>
      <c r="D1841" t="s">
        <v>122</v>
      </c>
      <c r="E1841" t="s">
        <v>3656</v>
      </c>
      <c r="F1841" t="s">
        <v>1976</v>
      </c>
      <c r="G1841" s="18" t="str">
        <f t="shared" si="114"/>
        <v>Catalogo principal</v>
      </c>
      <c r="H1841" s="43" t="s">
        <v>121</v>
      </c>
      <c r="I1841" s="37" t="s">
        <v>67</v>
      </c>
      <c r="J1841" t="s">
        <v>3657</v>
      </c>
      <c r="K1841" t="s">
        <v>40</v>
      </c>
      <c r="L1841" s="70" t="s">
        <v>21</v>
      </c>
      <c r="M1841" s="70" t="s">
        <v>4257</v>
      </c>
      <c r="N1841" s="37" t="s">
        <v>67</v>
      </c>
      <c r="O1841" s="37" t="s">
        <v>67</v>
      </c>
      <c r="P1841" s="37" t="s">
        <v>1976</v>
      </c>
      <c r="Q1841" s="75" t="s">
        <v>3656</v>
      </c>
      <c r="R1841" t="s">
        <v>207</v>
      </c>
      <c r="S1841" s="38">
        <v>10</v>
      </c>
      <c r="T1841">
        <v>1</v>
      </c>
      <c r="U1841">
        <v>0</v>
      </c>
      <c r="V1841" s="43">
        <f>SUMIF(ResumenCotizacion!$C:$C,E1841,ResumenCotizacion!$P:$P)</f>
        <v>0</v>
      </c>
      <c r="W1841" s="68">
        <f>IF(H1841="USD",S1841*SolCotizacion!$J$18,S1841)</f>
        <v>39234.899999999994</v>
      </c>
      <c r="X1841" s="3">
        <f>ROUND(W1841/(1-VLOOKUP("Total porcentaje:",ResumenCotizacion!$F:$H,3,0)),2)</f>
        <v>42646.63</v>
      </c>
      <c r="Y1841" s="3">
        <f t="shared" si="115"/>
        <v>0</v>
      </c>
    </row>
    <row r="1842" spans="1:25" ht="14.25" x14ac:dyDescent="0.2">
      <c r="A1842" s="18" t="str">
        <f t="shared" si="112"/>
        <v>Catalogo principalCSP ACADEMICODG7GMGF0D5VX-0006EDU</v>
      </c>
      <c r="B1842" s="18" t="str">
        <f t="shared" si="113"/>
        <v>DG7GMGF0D5VX-0006EDUCSP ACADEMICO</v>
      </c>
      <c r="C1842" s="18"/>
      <c r="D1842" t="s">
        <v>122</v>
      </c>
      <c r="E1842" t="s">
        <v>3658</v>
      </c>
      <c r="F1842" t="s">
        <v>1976</v>
      </c>
      <c r="G1842" s="18" t="str">
        <f t="shared" si="114"/>
        <v>Catalogo principal</v>
      </c>
      <c r="H1842" s="43" t="s">
        <v>121</v>
      </c>
      <c r="I1842" s="37" t="s">
        <v>67</v>
      </c>
      <c r="J1842" t="s">
        <v>3659</v>
      </c>
      <c r="K1842" t="s">
        <v>40</v>
      </c>
      <c r="L1842" s="70" t="s">
        <v>21</v>
      </c>
      <c r="M1842" s="70" t="s">
        <v>4257</v>
      </c>
      <c r="N1842" s="37" t="s">
        <v>67</v>
      </c>
      <c r="O1842" s="37" t="s">
        <v>67</v>
      </c>
      <c r="P1842" s="37" t="s">
        <v>1976</v>
      </c>
      <c r="Q1842" s="75" t="s">
        <v>3658</v>
      </c>
      <c r="R1842" t="s">
        <v>207</v>
      </c>
      <c r="S1842" s="38">
        <v>10</v>
      </c>
      <c r="T1842">
        <v>1</v>
      </c>
      <c r="U1842">
        <v>0</v>
      </c>
      <c r="V1842" s="43">
        <f>SUMIF(ResumenCotizacion!$C:$C,E1842,ResumenCotizacion!$P:$P)</f>
        <v>0</v>
      </c>
      <c r="W1842" s="68">
        <f>IF(H1842="USD",S1842*SolCotizacion!$J$18,S1842)</f>
        <v>39234.899999999994</v>
      </c>
      <c r="X1842" s="3">
        <f>ROUND(W1842/(1-VLOOKUP("Total porcentaje:",ResumenCotizacion!$F:$H,3,0)),2)</f>
        <v>42646.63</v>
      </c>
      <c r="Y1842" s="3">
        <f t="shared" si="115"/>
        <v>0</v>
      </c>
    </row>
    <row r="1843" spans="1:25" ht="14.25" x14ac:dyDescent="0.2">
      <c r="A1843" s="18" t="str">
        <f t="shared" si="112"/>
        <v>Catalogo principalOPEN VALUE - CSP GOBIERNOCFQ7TTC0LGV8-0001</v>
      </c>
      <c r="B1843" s="18" t="str">
        <f t="shared" si="113"/>
        <v>CFQ7TTC0LGV8-0001OPEN VALUE - CSP GOBIERNO</v>
      </c>
      <c r="C1843" s="18"/>
      <c r="D1843" t="s">
        <v>122</v>
      </c>
      <c r="E1843" t="s">
        <v>3547</v>
      </c>
      <c r="F1843" t="s">
        <v>2769</v>
      </c>
      <c r="G1843" s="18" t="str">
        <f t="shared" si="114"/>
        <v>Catalogo principal</v>
      </c>
      <c r="H1843" s="43" t="s">
        <v>121</v>
      </c>
      <c r="I1843" s="37" t="s">
        <v>67</v>
      </c>
      <c r="J1843" t="s">
        <v>3610</v>
      </c>
      <c r="K1843" t="s">
        <v>40</v>
      </c>
      <c r="L1843" s="70" t="s">
        <v>21</v>
      </c>
      <c r="M1843" s="70" t="s">
        <v>3966</v>
      </c>
      <c r="N1843" s="37" t="s">
        <v>67</v>
      </c>
      <c r="O1843" s="37" t="s">
        <v>67</v>
      </c>
      <c r="P1843" s="37" t="s">
        <v>3756</v>
      </c>
      <c r="Q1843" s="75" t="s">
        <v>3547</v>
      </c>
      <c r="R1843" t="s">
        <v>3691</v>
      </c>
      <c r="S1843" s="38">
        <v>650</v>
      </c>
      <c r="T1843">
        <v>1</v>
      </c>
      <c r="U1843">
        <v>0</v>
      </c>
      <c r="V1843" s="43">
        <f>SUMIF(ResumenCotizacion!$C:$C,E1843,ResumenCotizacion!$P:$P)</f>
        <v>0</v>
      </c>
      <c r="W1843" s="68">
        <f>IF(H1843="USD",S1843*SolCotizacion!$J$18,S1843)</f>
        <v>2550268.5</v>
      </c>
      <c r="X1843" s="3">
        <f>ROUND(W1843/(1-VLOOKUP("Total porcentaje:",ResumenCotizacion!$F:$H,3,0)),2)</f>
        <v>2772030.98</v>
      </c>
      <c r="Y1843" s="3">
        <f t="shared" si="115"/>
        <v>0</v>
      </c>
    </row>
    <row r="1844" spans="1:25" ht="14.25" x14ac:dyDescent="0.2">
      <c r="A1844" s="18" t="str">
        <f t="shared" si="112"/>
        <v>Catalogo principalOPEN VALUE - CSP GOBIERNOCFQ7TTC0J1ZX-0001</v>
      </c>
      <c r="B1844" s="18" t="str">
        <f t="shared" si="113"/>
        <v>CFQ7TTC0J1ZX-0001OPEN VALUE - CSP GOBIERNO</v>
      </c>
      <c r="C1844" s="18"/>
      <c r="D1844" t="s">
        <v>122</v>
      </c>
      <c r="E1844" t="s">
        <v>3548</v>
      </c>
      <c r="F1844" t="s">
        <v>2769</v>
      </c>
      <c r="G1844" s="18" t="str">
        <f t="shared" si="114"/>
        <v>Catalogo principal</v>
      </c>
      <c r="H1844" s="43" t="s">
        <v>121</v>
      </c>
      <c r="I1844" s="37" t="s">
        <v>67</v>
      </c>
      <c r="J1844" t="s">
        <v>3611</v>
      </c>
      <c r="K1844" t="s">
        <v>40</v>
      </c>
      <c r="L1844" s="70" t="s">
        <v>21</v>
      </c>
      <c r="M1844" s="70" t="s">
        <v>3966</v>
      </c>
      <c r="N1844" s="37" t="s">
        <v>67</v>
      </c>
      <c r="O1844" s="37" t="s">
        <v>67</v>
      </c>
      <c r="P1844" s="37" t="s">
        <v>3756</v>
      </c>
      <c r="Q1844" s="75" t="s">
        <v>3548</v>
      </c>
      <c r="R1844" t="s">
        <v>3691</v>
      </c>
      <c r="S1844" s="38">
        <v>650</v>
      </c>
      <c r="T1844">
        <v>1</v>
      </c>
      <c r="U1844">
        <v>0</v>
      </c>
      <c r="V1844" s="43">
        <f>SUMIF(ResumenCotizacion!$C:$C,E1844,ResumenCotizacion!$P:$P)</f>
        <v>0</v>
      </c>
      <c r="W1844" s="68">
        <f>IF(H1844="USD",S1844*SolCotizacion!$J$18,S1844)</f>
        <v>2550268.5</v>
      </c>
      <c r="X1844" s="3">
        <f>ROUND(W1844/(1-VLOOKUP("Total porcentaje:",ResumenCotizacion!$F:$H,3,0)),2)</f>
        <v>2772030.98</v>
      </c>
      <c r="Y1844" s="3">
        <f t="shared" si="115"/>
        <v>0</v>
      </c>
    </row>
    <row r="1845" spans="1:25" ht="14.25" x14ac:dyDescent="0.2">
      <c r="A1845" s="18" t="str">
        <f t="shared" si="112"/>
        <v>Catalogo principalOPEN VALUE - CSP GOBIERNOCFQ7TTC0JSQ1-0002</v>
      </c>
      <c r="B1845" s="18" t="str">
        <f t="shared" si="113"/>
        <v>CFQ7TTC0JSQ1-0002OPEN VALUE - CSP GOBIERNO</v>
      </c>
      <c r="C1845" s="18"/>
      <c r="D1845" t="s">
        <v>122</v>
      </c>
      <c r="E1845" t="s">
        <v>3660</v>
      </c>
      <c r="F1845" t="s">
        <v>2769</v>
      </c>
      <c r="G1845" s="18" t="str">
        <f t="shared" si="114"/>
        <v>Catalogo principal</v>
      </c>
      <c r="H1845" s="43" t="s">
        <v>121</v>
      </c>
      <c r="I1845" s="37" t="s">
        <v>67</v>
      </c>
      <c r="J1845" t="s">
        <v>3661</v>
      </c>
      <c r="K1845" t="s">
        <v>40</v>
      </c>
      <c r="L1845" s="70" t="s">
        <v>21</v>
      </c>
      <c r="M1845" s="70" t="s">
        <v>3966</v>
      </c>
      <c r="N1845" s="37" t="s">
        <v>67</v>
      </c>
      <c r="O1845" s="37" t="s">
        <v>67</v>
      </c>
      <c r="P1845" s="37" t="s">
        <v>3756</v>
      </c>
      <c r="Q1845" s="75" t="s">
        <v>3660</v>
      </c>
      <c r="R1845" t="s">
        <v>3691</v>
      </c>
      <c r="S1845" s="38">
        <v>0.5</v>
      </c>
      <c r="T1845">
        <v>1</v>
      </c>
      <c r="U1845">
        <v>0</v>
      </c>
      <c r="V1845" s="43">
        <f>SUMIF(ResumenCotizacion!$C:$C,E1845,ResumenCotizacion!$P:$P)</f>
        <v>0</v>
      </c>
      <c r="W1845" s="68">
        <f>IF(H1845="USD",S1845*SolCotizacion!$J$18,S1845)</f>
        <v>1961.7449999999999</v>
      </c>
      <c r="X1845" s="3">
        <f>ROUND(W1845/(1-VLOOKUP("Total porcentaje:",ResumenCotizacion!$F:$H,3,0)),2)</f>
        <v>2132.33</v>
      </c>
      <c r="Y1845" s="3">
        <f t="shared" si="115"/>
        <v>0</v>
      </c>
    </row>
    <row r="1846" spans="1:25" ht="14.25" x14ac:dyDescent="0.2">
      <c r="A1846" s="18" t="str">
        <f t="shared" si="112"/>
        <v>Catalogo principalOPEN VALUE - CSP GOBIERNOCFQ7TTC0QB4T-0001</v>
      </c>
      <c r="B1846" s="18" t="str">
        <f t="shared" si="113"/>
        <v>CFQ7TTC0QB4T-0001OPEN VALUE - CSP GOBIERNO</v>
      </c>
      <c r="C1846" s="18"/>
      <c r="D1846" t="s">
        <v>122</v>
      </c>
      <c r="E1846" t="s">
        <v>3662</v>
      </c>
      <c r="F1846" t="s">
        <v>2769</v>
      </c>
      <c r="G1846" s="18" t="str">
        <f t="shared" si="114"/>
        <v>Catalogo principal</v>
      </c>
      <c r="H1846" s="43" t="s">
        <v>121</v>
      </c>
      <c r="I1846" s="37" t="s">
        <v>67</v>
      </c>
      <c r="J1846" t="s">
        <v>3663</v>
      </c>
      <c r="K1846" t="s">
        <v>40</v>
      </c>
      <c r="L1846" s="70" t="s">
        <v>21</v>
      </c>
      <c r="M1846" s="70" t="s">
        <v>3966</v>
      </c>
      <c r="N1846" s="37" t="s">
        <v>67</v>
      </c>
      <c r="O1846" s="37" t="s">
        <v>67</v>
      </c>
      <c r="P1846" s="37" t="s">
        <v>3756</v>
      </c>
      <c r="Q1846" s="75" t="s">
        <v>3662</v>
      </c>
      <c r="R1846" t="s">
        <v>3691</v>
      </c>
      <c r="S1846" s="38">
        <v>4</v>
      </c>
      <c r="T1846">
        <v>1</v>
      </c>
      <c r="U1846">
        <v>0</v>
      </c>
      <c r="V1846" s="43">
        <f>SUMIF(ResumenCotizacion!$C:$C,E1846,ResumenCotizacion!$P:$P)</f>
        <v>0</v>
      </c>
      <c r="W1846" s="68">
        <f>IF(H1846="USD",S1846*SolCotizacion!$J$18,S1846)</f>
        <v>15693.96</v>
      </c>
      <c r="X1846" s="3">
        <f>ROUND(W1846/(1-VLOOKUP("Total porcentaje:",ResumenCotizacion!$F:$H,3,0)),2)</f>
        <v>17058.650000000001</v>
      </c>
      <c r="Y1846" s="3">
        <f t="shared" si="115"/>
        <v>0</v>
      </c>
    </row>
    <row r="1847" spans="1:25" ht="14.25" x14ac:dyDescent="0.2">
      <c r="A1847" s="18" t="str">
        <f t="shared" si="112"/>
        <v>Catalogo principalOPEN VALUE - CSP GOBIERNOCFQ7TTC0QB3R-0001</v>
      </c>
      <c r="B1847" s="18" t="str">
        <f t="shared" si="113"/>
        <v>CFQ7TTC0QB3R-0001OPEN VALUE - CSP GOBIERNO</v>
      </c>
      <c r="C1847" s="18"/>
      <c r="D1847" t="s">
        <v>122</v>
      </c>
      <c r="E1847" t="s">
        <v>3664</v>
      </c>
      <c r="F1847" t="s">
        <v>2769</v>
      </c>
      <c r="G1847" s="18" t="str">
        <f t="shared" si="114"/>
        <v>Catalogo principal</v>
      </c>
      <c r="H1847" s="43" t="s">
        <v>121</v>
      </c>
      <c r="I1847" s="37" t="s">
        <v>67</v>
      </c>
      <c r="J1847" t="s">
        <v>3665</v>
      </c>
      <c r="K1847" t="s">
        <v>40</v>
      </c>
      <c r="L1847" s="70" t="s">
        <v>21</v>
      </c>
      <c r="M1847" s="70" t="s">
        <v>3966</v>
      </c>
      <c r="N1847" s="37" t="s">
        <v>67</v>
      </c>
      <c r="O1847" s="37" t="s">
        <v>67</v>
      </c>
      <c r="P1847" s="37" t="s">
        <v>3756</v>
      </c>
      <c r="Q1847" s="75" t="s">
        <v>3664</v>
      </c>
      <c r="R1847" t="s">
        <v>3691</v>
      </c>
      <c r="S1847" s="38">
        <v>5</v>
      </c>
      <c r="T1847">
        <v>1</v>
      </c>
      <c r="U1847">
        <v>0</v>
      </c>
      <c r="V1847" s="43">
        <f>SUMIF(ResumenCotizacion!$C:$C,E1847,ResumenCotizacion!$P:$P)</f>
        <v>0</v>
      </c>
      <c r="W1847" s="68">
        <f>IF(H1847="USD",S1847*SolCotizacion!$J$18,S1847)</f>
        <v>19617.449999999997</v>
      </c>
      <c r="X1847" s="3">
        <f>ROUND(W1847/(1-VLOOKUP("Total porcentaje:",ResumenCotizacion!$F:$H,3,0)),2)</f>
        <v>21323.32</v>
      </c>
      <c r="Y1847" s="3">
        <f t="shared" si="115"/>
        <v>0</v>
      </c>
    </row>
    <row r="1848" spans="1:25" ht="14.25" x14ac:dyDescent="0.2">
      <c r="A1848" s="18" t="str">
        <f t="shared" si="112"/>
        <v>Catalogo principalOPEN VALUE - CSP GOBIERNOCFQ7TTC0QB3G-0001</v>
      </c>
      <c r="B1848" s="18" t="str">
        <f t="shared" si="113"/>
        <v>CFQ7TTC0QB3G-0001OPEN VALUE - CSP GOBIERNO</v>
      </c>
      <c r="C1848" s="18"/>
      <c r="D1848" t="s">
        <v>122</v>
      </c>
      <c r="E1848" t="s">
        <v>3666</v>
      </c>
      <c r="F1848" t="s">
        <v>2769</v>
      </c>
      <c r="G1848" s="18" t="str">
        <f t="shared" si="114"/>
        <v>Catalogo principal</v>
      </c>
      <c r="H1848" s="43" t="s">
        <v>121</v>
      </c>
      <c r="I1848" s="37" t="s">
        <v>67</v>
      </c>
      <c r="J1848" t="s">
        <v>3667</v>
      </c>
      <c r="K1848" t="s">
        <v>40</v>
      </c>
      <c r="L1848" s="70" t="s">
        <v>21</v>
      </c>
      <c r="M1848" s="70" t="s">
        <v>3966</v>
      </c>
      <c r="N1848" s="37" t="s">
        <v>67</v>
      </c>
      <c r="O1848" s="37" t="s">
        <v>67</v>
      </c>
      <c r="P1848" s="37" t="s">
        <v>3756</v>
      </c>
      <c r="Q1848" s="75" t="s">
        <v>3666</v>
      </c>
      <c r="R1848" t="s">
        <v>3691</v>
      </c>
      <c r="S1848" s="38">
        <v>4</v>
      </c>
      <c r="T1848">
        <v>1</v>
      </c>
      <c r="U1848">
        <v>0</v>
      </c>
      <c r="V1848" s="43">
        <f>SUMIF(ResumenCotizacion!$C:$C,E1848,ResumenCotizacion!$P:$P)</f>
        <v>0</v>
      </c>
      <c r="W1848" s="68">
        <f>IF(H1848="USD",S1848*SolCotizacion!$J$18,S1848)</f>
        <v>15693.96</v>
      </c>
      <c r="X1848" s="3">
        <f>ROUND(W1848/(1-VLOOKUP("Total porcentaje:",ResumenCotizacion!$F:$H,3,0)),2)</f>
        <v>17058.650000000001</v>
      </c>
      <c r="Y1848" s="3">
        <f t="shared" si="115"/>
        <v>0</v>
      </c>
    </row>
    <row r="1849" spans="1:25" ht="14.25" x14ac:dyDescent="0.2">
      <c r="A1849" s="18" t="str">
        <f t="shared" si="112"/>
        <v>Catalogo principalOPEN VALUE - CSP GOBIERNOCFQ7TTC0HX56-0002</v>
      </c>
      <c r="B1849" s="18" t="str">
        <f t="shared" si="113"/>
        <v>CFQ7TTC0HX56-0002OPEN VALUE - CSP GOBIERNO</v>
      </c>
      <c r="C1849" s="18"/>
      <c r="D1849" t="s">
        <v>122</v>
      </c>
      <c r="E1849" t="s">
        <v>3549</v>
      </c>
      <c r="F1849" t="s">
        <v>2769</v>
      </c>
      <c r="G1849" s="18" t="str">
        <f t="shared" si="114"/>
        <v>Catalogo principal</v>
      </c>
      <c r="H1849" s="43" t="s">
        <v>121</v>
      </c>
      <c r="I1849" s="37" t="s">
        <v>67</v>
      </c>
      <c r="J1849" t="s">
        <v>3612</v>
      </c>
      <c r="K1849" t="s">
        <v>40</v>
      </c>
      <c r="L1849" s="70" t="s">
        <v>21</v>
      </c>
      <c r="M1849" s="70" t="s">
        <v>3966</v>
      </c>
      <c r="N1849" s="37" t="s">
        <v>67</v>
      </c>
      <c r="O1849" s="37" t="s">
        <v>67</v>
      </c>
      <c r="P1849" s="37" t="s">
        <v>3756</v>
      </c>
      <c r="Q1849" s="75" t="s">
        <v>3549</v>
      </c>
      <c r="R1849" t="s">
        <v>3691</v>
      </c>
      <c r="S1849" s="38">
        <v>3</v>
      </c>
      <c r="T1849">
        <v>1</v>
      </c>
      <c r="U1849">
        <v>0</v>
      </c>
      <c r="V1849" s="43">
        <f>SUMIF(ResumenCotizacion!$C:$C,E1849,ResumenCotizacion!$P:$P)</f>
        <v>0</v>
      </c>
      <c r="W1849" s="68">
        <f>IF(H1849="USD",S1849*SolCotizacion!$J$18,S1849)</f>
        <v>11770.47</v>
      </c>
      <c r="X1849" s="3">
        <f>ROUND(W1849/(1-VLOOKUP("Total porcentaje:",ResumenCotizacion!$F:$H,3,0)),2)</f>
        <v>12793.99</v>
      </c>
      <c r="Y1849" s="3">
        <f t="shared" si="115"/>
        <v>0</v>
      </c>
    </row>
    <row r="1850" spans="1:25" ht="14.25" x14ac:dyDescent="0.2">
      <c r="A1850" s="18" t="str">
        <f t="shared" si="112"/>
        <v>Catalogo principalOPEN VALUE - CSP GOBIERNOCFQ7TTC0QQRV-0002</v>
      </c>
      <c r="B1850" s="18" t="str">
        <f t="shared" si="113"/>
        <v>CFQ7TTC0QQRV-0002OPEN VALUE - CSP GOBIERNO</v>
      </c>
      <c r="C1850" s="18"/>
      <c r="D1850" t="s">
        <v>122</v>
      </c>
      <c r="E1850" t="s">
        <v>3550</v>
      </c>
      <c r="F1850" t="s">
        <v>2769</v>
      </c>
      <c r="G1850" s="18" t="str">
        <f t="shared" si="114"/>
        <v>Catalogo principal</v>
      </c>
      <c r="H1850" s="43" t="s">
        <v>121</v>
      </c>
      <c r="I1850" s="37" t="s">
        <v>67</v>
      </c>
      <c r="J1850" t="s">
        <v>3613</v>
      </c>
      <c r="K1850" t="s">
        <v>40</v>
      </c>
      <c r="L1850" s="70" t="s">
        <v>21</v>
      </c>
      <c r="M1850" s="70" t="s">
        <v>3966</v>
      </c>
      <c r="N1850" s="37" t="s">
        <v>67</v>
      </c>
      <c r="O1850" s="37" t="s">
        <v>67</v>
      </c>
      <c r="P1850" s="37" t="s">
        <v>3756</v>
      </c>
      <c r="Q1850" s="75" t="s">
        <v>3550</v>
      </c>
      <c r="R1850" t="s">
        <v>3691</v>
      </c>
      <c r="S1850" s="38">
        <v>10.4</v>
      </c>
      <c r="T1850">
        <v>1</v>
      </c>
      <c r="U1850">
        <v>0</v>
      </c>
      <c r="V1850" s="43">
        <f>SUMIF(ResumenCotizacion!$C:$C,E1850,ResumenCotizacion!$P:$P)</f>
        <v>0</v>
      </c>
      <c r="W1850" s="68">
        <f>IF(H1850="USD",S1850*SolCotizacion!$J$18,S1850)</f>
        <v>40804.296000000002</v>
      </c>
      <c r="X1850" s="3">
        <f>ROUND(W1850/(1-VLOOKUP("Total porcentaje:",ResumenCotizacion!$F:$H,3,0)),2)</f>
        <v>44352.5</v>
      </c>
      <c r="Y1850" s="3">
        <f t="shared" si="115"/>
        <v>0</v>
      </c>
    </row>
    <row r="1851" spans="1:25" ht="14.25" x14ac:dyDescent="0.2">
      <c r="A1851" s="18" t="str">
        <f t="shared" si="112"/>
        <v>Catalogo principalOPEN VALUE - CSP GOBIERNOCFQ7TTC0Q171-0004</v>
      </c>
      <c r="B1851" s="18" t="str">
        <f t="shared" si="113"/>
        <v>CFQ7TTC0Q171-0004OPEN VALUE - CSP GOBIERNO</v>
      </c>
      <c r="C1851" s="18"/>
      <c r="D1851" t="s">
        <v>122</v>
      </c>
      <c r="E1851" t="s">
        <v>3551</v>
      </c>
      <c r="F1851" t="s">
        <v>2769</v>
      </c>
      <c r="G1851" s="18" t="str">
        <f t="shared" si="114"/>
        <v>Catalogo principal</v>
      </c>
      <c r="H1851" s="43" t="s">
        <v>121</v>
      </c>
      <c r="I1851" s="37" t="s">
        <v>67</v>
      </c>
      <c r="J1851" t="s">
        <v>3614</v>
      </c>
      <c r="K1851" t="s">
        <v>40</v>
      </c>
      <c r="L1851" s="70" t="s">
        <v>21</v>
      </c>
      <c r="M1851" s="70" t="s">
        <v>3966</v>
      </c>
      <c r="N1851" s="37" t="s">
        <v>67</v>
      </c>
      <c r="O1851" s="37" t="s">
        <v>67</v>
      </c>
      <c r="P1851" s="37" t="s">
        <v>3756</v>
      </c>
      <c r="Q1851" s="75" t="s">
        <v>3551</v>
      </c>
      <c r="R1851" t="s">
        <v>3691</v>
      </c>
      <c r="S1851" s="38">
        <v>4000</v>
      </c>
      <c r="T1851">
        <v>1</v>
      </c>
      <c r="U1851">
        <v>0</v>
      </c>
      <c r="V1851" s="43">
        <f>SUMIF(ResumenCotizacion!$C:$C,E1851,ResumenCotizacion!$P:$P)</f>
        <v>0</v>
      </c>
      <c r="W1851" s="68">
        <f>IF(H1851="USD",S1851*SolCotizacion!$J$18,S1851)</f>
        <v>15693960</v>
      </c>
      <c r="X1851" s="3">
        <f>ROUND(W1851/(1-VLOOKUP("Total porcentaje:",ResumenCotizacion!$F:$H,3,0)),2)</f>
        <v>17058652.170000002</v>
      </c>
      <c r="Y1851" s="3">
        <f t="shared" si="115"/>
        <v>0</v>
      </c>
    </row>
    <row r="1852" spans="1:25" ht="14.25" x14ac:dyDescent="0.2">
      <c r="A1852" s="18" t="str">
        <f t="shared" si="112"/>
        <v>Catalogo principalOPEN VALUE - CSP GOBIERNOCFQ7TTC0Q171-0003</v>
      </c>
      <c r="B1852" s="18" t="str">
        <f t="shared" si="113"/>
        <v>CFQ7TTC0Q171-0003OPEN VALUE - CSP GOBIERNO</v>
      </c>
      <c r="C1852" s="18"/>
      <c r="D1852" t="s">
        <v>122</v>
      </c>
      <c r="E1852" t="s">
        <v>3552</v>
      </c>
      <c r="F1852" t="s">
        <v>2769</v>
      </c>
      <c r="G1852" s="18" t="str">
        <f t="shared" si="114"/>
        <v>Catalogo principal</v>
      </c>
      <c r="H1852" s="43" t="s">
        <v>121</v>
      </c>
      <c r="I1852" s="37" t="s">
        <v>67</v>
      </c>
      <c r="J1852" t="s">
        <v>3615</v>
      </c>
      <c r="K1852" t="s">
        <v>40</v>
      </c>
      <c r="L1852" s="70" t="s">
        <v>21</v>
      </c>
      <c r="M1852" s="70" t="s">
        <v>3966</v>
      </c>
      <c r="N1852" s="37" t="s">
        <v>67</v>
      </c>
      <c r="O1852" s="37" t="s">
        <v>67</v>
      </c>
      <c r="P1852" s="37" t="s">
        <v>3756</v>
      </c>
      <c r="Q1852" s="75" t="s">
        <v>3552</v>
      </c>
      <c r="R1852" t="s">
        <v>3691</v>
      </c>
      <c r="S1852" s="38">
        <v>0</v>
      </c>
      <c r="T1852">
        <v>1</v>
      </c>
      <c r="U1852">
        <v>0</v>
      </c>
      <c r="V1852" s="43">
        <f>SUMIF(ResumenCotizacion!$C:$C,E1852,ResumenCotizacion!$P:$P)</f>
        <v>0</v>
      </c>
      <c r="W1852" s="68">
        <f>IF(H1852="USD",S1852*SolCotizacion!$J$18,S1852)</f>
        <v>0</v>
      </c>
      <c r="X1852" s="3">
        <f>ROUND(W1852/(1-VLOOKUP("Total porcentaje:",ResumenCotizacion!$F:$H,3,0)),2)</f>
        <v>0</v>
      </c>
      <c r="Y1852" s="3">
        <f t="shared" si="115"/>
        <v>0</v>
      </c>
    </row>
    <row r="1853" spans="1:25" ht="14.25" x14ac:dyDescent="0.2">
      <c r="A1853" s="18" t="str">
        <f t="shared" si="112"/>
        <v>Catalogo principalOPEN VALUE - CSP GOBIERNOCFQ7TTC0JXCZ-0009</v>
      </c>
      <c r="B1853" s="18" t="str">
        <f t="shared" si="113"/>
        <v>CFQ7TTC0JXCZ-0009OPEN VALUE - CSP GOBIERNO</v>
      </c>
      <c r="C1853" s="18"/>
      <c r="D1853" t="s">
        <v>122</v>
      </c>
      <c r="E1853" t="s">
        <v>3668</v>
      </c>
      <c r="F1853" t="s">
        <v>2769</v>
      </c>
      <c r="G1853" s="18" t="str">
        <f t="shared" si="114"/>
        <v>Catalogo principal</v>
      </c>
      <c r="H1853" s="43" t="s">
        <v>121</v>
      </c>
      <c r="I1853" s="37" t="s">
        <v>67</v>
      </c>
      <c r="J1853" t="s">
        <v>3669</v>
      </c>
      <c r="K1853" t="s">
        <v>40</v>
      </c>
      <c r="L1853" s="70" t="s">
        <v>21</v>
      </c>
      <c r="M1853" s="70" t="s">
        <v>3966</v>
      </c>
      <c r="N1853" s="37" t="s">
        <v>67</v>
      </c>
      <c r="O1853" s="37" t="s">
        <v>67</v>
      </c>
      <c r="P1853" s="37" t="s">
        <v>3756</v>
      </c>
      <c r="Q1853" s="75" t="s">
        <v>3668</v>
      </c>
      <c r="R1853" t="s">
        <v>3691</v>
      </c>
      <c r="S1853" s="38">
        <v>2</v>
      </c>
      <c r="T1853">
        <v>1</v>
      </c>
      <c r="U1853">
        <v>0</v>
      </c>
      <c r="V1853" s="43">
        <f>SUMIF(ResumenCotizacion!$C:$C,E1853,ResumenCotizacion!$P:$P)</f>
        <v>0</v>
      </c>
      <c r="W1853" s="68">
        <f>IF(H1853="USD",S1853*SolCotizacion!$J$18,S1853)</f>
        <v>7846.98</v>
      </c>
      <c r="X1853" s="3">
        <f>ROUND(W1853/(1-VLOOKUP("Total porcentaje:",ResumenCotizacion!$F:$H,3,0)),2)</f>
        <v>8529.33</v>
      </c>
      <c r="Y1853" s="3">
        <f t="shared" si="115"/>
        <v>0</v>
      </c>
    </row>
    <row r="1854" spans="1:25" ht="14.25" x14ac:dyDescent="0.2">
      <c r="A1854" s="18" t="str">
        <f t="shared" si="112"/>
        <v>Catalogo principalOPEN VALUE - CSP GOBIERNOCFQ7TTC0QR79-0004</v>
      </c>
      <c r="B1854" s="18" t="str">
        <f t="shared" si="113"/>
        <v>CFQ7TTC0QR79-0004OPEN VALUE - CSP GOBIERNO</v>
      </c>
      <c r="C1854" s="18"/>
      <c r="D1854" t="s">
        <v>122</v>
      </c>
      <c r="E1854" t="s">
        <v>3670</v>
      </c>
      <c r="F1854" t="s">
        <v>2769</v>
      </c>
      <c r="G1854" s="18" t="str">
        <f t="shared" si="114"/>
        <v>Catalogo principal</v>
      </c>
      <c r="H1854" s="43" t="s">
        <v>121</v>
      </c>
      <c r="I1854" s="37" t="s">
        <v>67</v>
      </c>
      <c r="J1854" t="s">
        <v>3671</v>
      </c>
      <c r="K1854" t="s">
        <v>40</v>
      </c>
      <c r="L1854" s="70" t="s">
        <v>21</v>
      </c>
      <c r="M1854" s="70" t="s">
        <v>3966</v>
      </c>
      <c r="N1854" s="37" t="s">
        <v>67</v>
      </c>
      <c r="O1854" s="37" t="s">
        <v>67</v>
      </c>
      <c r="P1854" s="37" t="s">
        <v>3756</v>
      </c>
      <c r="Q1854" s="75" t="s">
        <v>3670</v>
      </c>
      <c r="R1854" t="s">
        <v>3691</v>
      </c>
      <c r="S1854" s="38">
        <v>3</v>
      </c>
      <c r="T1854">
        <v>1</v>
      </c>
      <c r="U1854">
        <v>0</v>
      </c>
      <c r="V1854" s="43">
        <f>SUMIF(ResumenCotizacion!$C:$C,E1854,ResumenCotizacion!$P:$P)</f>
        <v>0</v>
      </c>
      <c r="W1854" s="68">
        <f>IF(H1854="USD",S1854*SolCotizacion!$J$18,S1854)</f>
        <v>11770.47</v>
      </c>
      <c r="X1854" s="3">
        <f>ROUND(W1854/(1-VLOOKUP("Total porcentaje:",ResumenCotizacion!$F:$H,3,0)),2)</f>
        <v>12793.99</v>
      </c>
      <c r="Y1854" s="3">
        <f t="shared" si="115"/>
        <v>0</v>
      </c>
    </row>
    <row r="1855" spans="1:25" ht="14.25" x14ac:dyDescent="0.2">
      <c r="A1855" s="18" t="str">
        <f t="shared" si="112"/>
        <v>Catalogo principalOPEN VALUE - CSP GOBIERNOCFQ7TTC0QR79-0002</v>
      </c>
      <c r="B1855" s="18" t="str">
        <f t="shared" si="113"/>
        <v>CFQ7TTC0QR79-0002OPEN VALUE - CSP GOBIERNO</v>
      </c>
      <c r="C1855" s="18"/>
      <c r="D1855" t="s">
        <v>122</v>
      </c>
      <c r="E1855" t="s">
        <v>3672</v>
      </c>
      <c r="F1855" t="s">
        <v>2769</v>
      </c>
      <c r="G1855" s="18" t="str">
        <f t="shared" si="114"/>
        <v>Catalogo principal</v>
      </c>
      <c r="H1855" s="43" t="s">
        <v>121</v>
      </c>
      <c r="I1855" s="37" t="s">
        <v>67</v>
      </c>
      <c r="J1855" t="s">
        <v>3673</v>
      </c>
      <c r="K1855" t="s">
        <v>40</v>
      </c>
      <c r="L1855" s="70" t="s">
        <v>21</v>
      </c>
      <c r="M1855" s="70" t="s">
        <v>3966</v>
      </c>
      <c r="N1855" s="37" t="s">
        <v>67</v>
      </c>
      <c r="O1855" s="37" t="s">
        <v>67</v>
      </c>
      <c r="P1855" s="37" t="s">
        <v>3756</v>
      </c>
      <c r="Q1855" s="75" t="s">
        <v>3672</v>
      </c>
      <c r="R1855" t="s">
        <v>3691</v>
      </c>
      <c r="S1855" s="38">
        <v>2</v>
      </c>
      <c r="T1855">
        <v>1</v>
      </c>
      <c r="U1855">
        <v>0</v>
      </c>
      <c r="V1855" s="43">
        <f>SUMIF(ResumenCotizacion!$C:$C,E1855,ResumenCotizacion!$P:$P)</f>
        <v>0</v>
      </c>
      <c r="W1855" s="68">
        <f>IF(H1855="USD",S1855*SolCotizacion!$J$18,S1855)</f>
        <v>7846.98</v>
      </c>
      <c r="X1855" s="3">
        <f>ROUND(W1855/(1-VLOOKUP("Total porcentaje:",ResumenCotizacion!$F:$H,3,0)),2)</f>
        <v>8529.33</v>
      </c>
      <c r="Y1855" s="3">
        <f t="shared" si="115"/>
        <v>0</v>
      </c>
    </row>
    <row r="1856" spans="1:25" ht="14.25" x14ac:dyDescent="0.2">
      <c r="A1856" s="18" t="str">
        <f t="shared" si="112"/>
        <v>Catalogo principalOPEN VALUE - CSP GOBIERNOCFQ7TTC0HL73-0008</v>
      </c>
      <c r="B1856" s="18" t="str">
        <f t="shared" si="113"/>
        <v>CFQ7TTC0HL73-0008OPEN VALUE - CSP GOBIERNO</v>
      </c>
      <c r="C1856" s="18"/>
      <c r="D1856" t="s">
        <v>122</v>
      </c>
      <c r="E1856" t="s">
        <v>3674</v>
      </c>
      <c r="F1856" t="s">
        <v>2769</v>
      </c>
      <c r="G1856" s="18" t="str">
        <f t="shared" si="114"/>
        <v>Catalogo principal</v>
      </c>
      <c r="H1856" s="43" t="s">
        <v>121</v>
      </c>
      <c r="I1856" s="37" t="s">
        <v>67</v>
      </c>
      <c r="J1856" t="s">
        <v>3675</v>
      </c>
      <c r="K1856" t="s">
        <v>40</v>
      </c>
      <c r="L1856" s="70" t="s">
        <v>21</v>
      </c>
      <c r="M1856" s="70" t="s">
        <v>3966</v>
      </c>
      <c r="N1856" s="37" t="s">
        <v>67</v>
      </c>
      <c r="O1856" s="37" t="s">
        <v>67</v>
      </c>
      <c r="P1856" s="37" t="s">
        <v>3756</v>
      </c>
      <c r="Q1856" s="75" t="s">
        <v>3674</v>
      </c>
      <c r="R1856" t="s">
        <v>3691</v>
      </c>
      <c r="S1856" s="38">
        <v>15</v>
      </c>
      <c r="T1856">
        <v>1</v>
      </c>
      <c r="U1856">
        <v>0</v>
      </c>
      <c r="V1856" s="43">
        <f>SUMIF(ResumenCotizacion!$C:$C,E1856,ResumenCotizacion!$P:$P)</f>
        <v>0</v>
      </c>
      <c r="W1856" s="68">
        <f>IF(H1856="USD",S1856*SolCotizacion!$J$18,S1856)</f>
        <v>58852.35</v>
      </c>
      <c r="X1856" s="3">
        <f>ROUND(W1856/(1-VLOOKUP("Total porcentaje:",ResumenCotizacion!$F:$H,3,0)),2)</f>
        <v>63969.95</v>
      </c>
      <c r="Y1856" s="3">
        <f t="shared" si="115"/>
        <v>0</v>
      </c>
    </row>
    <row r="1857" spans="1:25" ht="14.25" x14ac:dyDescent="0.2">
      <c r="A1857" s="18" t="str">
        <f t="shared" si="112"/>
        <v>Catalogo principalOPEN VALUE - CSP GOBIERNOCFQ7TTC0HL73-000C</v>
      </c>
      <c r="B1857" s="18" t="str">
        <f t="shared" si="113"/>
        <v>CFQ7TTC0HL73-000COPEN VALUE - CSP GOBIERNO</v>
      </c>
      <c r="C1857" s="18"/>
      <c r="D1857" t="s">
        <v>122</v>
      </c>
      <c r="E1857" t="s">
        <v>3676</v>
      </c>
      <c r="F1857" t="s">
        <v>2769</v>
      </c>
      <c r="G1857" s="18" t="str">
        <f t="shared" si="114"/>
        <v>Catalogo principal</v>
      </c>
      <c r="H1857" s="43" t="s">
        <v>121</v>
      </c>
      <c r="I1857" s="37" t="s">
        <v>67</v>
      </c>
      <c r="J1857" t="s">
        <v>3677</v>
      </c>
      <c r="K1857" t="s">
        <v>40</v>
      </c>
      <c r="L1857" s="70" t="s">
        <v>21</v>
      </c>
      <c r="M1857" s="70" t="s">
        <v>3966</v>
      </c>
      <c r="N1857" s="37" t="s">
        <v>67</v>
      </c>
      <c r="O1857" s="37" t="s">
        <v>67</v>
      </c>
      <c r="P1857" s="37" t="s">
        <v>3756</v>
      </c>
      <c r="Q1857" s="75" t="s">
        <v>3676</v>
      </c>
      <c r="R1857" t="s">
        <v>3691</v>
      </c>
      <c r="S1857" s="38">
        <v>20</v>
      </c>
      <c r="T1857">
        <v>1</v>
      </c>
      <c r="U1857">
        <v>0</v>
      </c>
      <c r="V1857" s="43">
        <f>SUMIF(ResumenCotizacion!$C:$C,E1857,ResumenCotizacion!$P:$P)</f>
        <v>0</v>
      </c>
      <c r="W1857" s="68">
        <f>IF(H1857="USD",S1857*SolCotizacion!$J$18,S1857)</f>
        <v>78469.799999999988</v>
      </c>
      <c r="X1857" s="3">
        <f>ROUND(W1857/(1-VLOOKUP("Total porcentaje:",ResumenCotizacion!$F:$H,3,0)),2)</f>
        <v>85293.26</v>
      </c>
      <c r="Y1857" s="3">
        <f t="shared" si="115"/>
        <v>0</v>
      </c>
    </row>
    <row r="1858" spans="1:25" ht="14.25" x14ac:dyDescent="0.2">
      <c r="A1858" s="18" t="str">
        <f t="shared" si="112"/>
        <v>Catalogo principalOPEN VALUE - CSP GOBIERNOCFQ7TTC0QW7C-0001</v>
      </c>
      <c r="B1858" s="18" t="str">
        <f t="shared" si="113"/>
        <v>CFQ7TTC0QW7C-0001OPEN VALUE - CSP GOBIERNO</v>
      </c>
      <c r="C1858" s="18"/>
      <c r="D1858" t="s">
        <v>122</v>
      </c>
      <c r="E1858" t="s">
        <v>3678</v>
      </c>
      <c r="F1858" t="s">
        <v>2769</v>
      </c>
      <c r="G1858" s="18" t="str">
        <f t="shared" si="114"/>
        <v>Catalogo principal</v>
      </c>
      <c r="H1858" s="43" t="s">
        <v>121</v>
      </c>
      <c r="I1858" s="37" t="s">
        <v>67</v>
      </c>
      <c r="J1858" t="s">
        <v>3679</v>
      </c>
      <c r="K1858" t="s">
        <v>40</v>
      </c>
      <c r="L1858" s="70" t="s">
        <v>21</v>
      </c>
      <c r="M1858" s="70" t="s">
        <v>3966</v>
      </c>
      <c r="N1858" s="37" t="s">
        <v>67</v>
      </c>
      <c r="O1858" s="37" t="s">
        <v>67</v>
      </c>
      <c r="P1858" s="37" t="s">
        <v>3756</v>
      </c>
      <c r="Q1858" s="75" t="s">
        <v>3678</v>
      </c>
      <c r="R1858" t="s">
        <v>3691</v>
      </c>
      <c r="S1858" s="38">
        <v>40</v>
      </c>
      <c r="T1858">
        <v>1</v>
      </c>
      <c r="U1858">
        <v>0</v>
      </c>
      <c r="V1858" s="43">
        <f>SUMIF(ResumenCotizacion!$C:$C,E1858,ResumenCotizacion!$P:$P)</f>
        <v>0</v>
      </c>
      <c r="W1858" s="68">
        <f>IF(H1858="USD",S1858*SolCotizacion!$J$18,S1858)</f>
        <v>156939.59999999998</v>
      </c>
      <c r="X1858" s="3">
        <f>ROUND(W1858/(1-VLOOKUP("Total porcentaje:",ResumenCotizacion!$F:$H,3,0)),2)</f>
        <v>170586.52</v>
      </c>
      <c r="Y1858" s="3">
        <f t="shared" si="115"/>
        <v>0</v>
      </c>
    </row>
    <row r="1859" spans="1:25" ht="14.25" x14ac:dyDescent="0.2">
      <c r="A1859" s="18" t="str">
        <f t="shared" ref="A1859:A1922" si="116">D1859&amp;F1859&amp;E1859</f>
        <v>Catalogo principalOPEN VALUE - CSP GOBIERNOCFQ7TTC0QW7C-0006</v>
      </c>
      <c r="B1859" s="18" t="str">
        <f t="shared" ref="B1859:B1922" si="117">E1859&amp;F1859</f>
        <v>CFQ7TTC0QW7C-0006OPEN VALUE - CSP GOBIERNO</v>
      </c>
      <c r="C1859" s="18"/>
      <c r="D1859" t="s">
        <v>122</v>
      </c>
      <c r="E1859" t="s">
        <v>3680</v>
      </c>
      <c r="F1859" t="s">
        <v>2769</v>
      </c>
      <c r="G1859" s="18" t="str">
        <f t="shared" ref="G1859:G1922" si="118">D1859</f>
        <v>Catalogo principal</v>
      </c>
      <c r="H1859" s="43" t="s">
        <v>121</v>
      </c>
      <c r="I1859" s="37" t="s">
        <v>67</v>
      </c>
      <c r="J1859" t="s">
        <v>3681</v>
      </c>
      <c r="K1859" t="s">
        <v>40</v>
      </c>
      <c r="L1859" s="70" t="s">
        <v>21</v>
      </c>
      <c r="M1859" s="70" t="s">
        <v>3966</v>
      </c>
      <c r="N1859" s="37" t="s">
        <v>67</v>
      </c>
      <c r="O1859" s="37" t="s">
        <v>67</v>
      </c>
      <c r="P1859" s="37" t="s">
        <v>3756</v>
      </c>
      <c r="Q1859" s="75" t="s">
        <v>3680</v>
      </c>
      <c r="R1859" t="s">
        <v>3691</v>
      </c>
      <c r="S1859" s="38">
        <v>40</v>
      </c>
      <c r="T1859">
        <v>1</v>
      </c>
      <c r="U1859">
        <v>0</v>
      </c>
      <c r="V1859" s="43">
        <f>SUMIF(ResumenCotizacion!$C:$C,E1859,ResumenCotizacion!$P:$P)</f>
        <v>0</v>
      </c>
      <c r="W1859" s="68">
        <f>IF(H1859="USD",S1859*SolCotizacion!$J$18,S1859)</f>
        <v>156939.59999999998</v>
      </c>
      <c r="X1859" s="3">
        <f>ROUND(W1859/(1-VLOOKUP("Total porcentaje:",ResumenCotizacion!$F:$H,3,0)),2)</f>
        <v>170586.52</v>
      </c>
      <c r="Y1859" s="3">
        <f t="shared" ref="Y1859:Y1922" si="119">V1859*X1859</f>
        <v>0</v>
      </c>
    </row>
    <row r="1860" spans="1:25" ht="14.25" x14ac:dyDescent="0.2">
      <c r="A1860" s="18" t="str">
        <f t="shared" si="116"/>
        <v>Catalogo principalOPEN VALUE - CSP GOBIERNOCFQ7TTC0PW0V-0001</v>
      </c>
      <c r="B1860" s="18" t="str">
        <f t="shared" si="117"/>
        <v>CFQ7TTC0PW0V-0001OPEN VALUE - CSP GOBIERNO</v>
      </c>
      <c r="C1860" s="18"/>
      <c r="D1860" t="s">
        <v>122</v>
      </c>
      <c r="E1860" t="s">
        <v>3682</v>
      </c>
      <c r="F1860" t="s">
        <v>2769</v>
      </c>
      <c r="G1860" s="18" t="str">
        <f t="shared" si="118"/>
        <v>Catalogo principal</v>
      </c>
      <c r="H1860" s="43" t="s">
        <v>121</v>
      </c>
      <c r="I1860" s="37" t="s">
        <v>67</v>
      </c>
      <c r="J1860" t="s">
        <v>3683</v>
      </c>
      <c r="K1860" t="s">
        <v>40</v>
      </c>
      <c r="L1860" s="70" t="s">
        <v>21</v>
      </c>
      <c r="M1860" s="70" t="s">
        <v>3966</v>
      </c>
      <c r="N1860" s="37" t="s">
        <v>67</v>
      </c>
      <c r="O1860" s="37" t="s">
        <v>67</v>
      </c>
      <c r="P1860" s="37" t="s">
        <v>3756</v>
      </c>
      <c r="Q1860" s="75" t="s">
        <v>3682</v>
      </c>
      <c r="R1860" t="s">
        <v>3691</v>
      </c>
      <c r="S1860" s="38">
        <v>6</v>
      </c>
      <c r="T1860">
        <v>1</v>
      </c>
      <c r="U1860">
        <v>0</v>
      </c>
      <c r="V1860" s="43">
        <f>SUMIF(ResumenCotizacion!$C:$C,E1860,ResumenCotizacion!$P:$P)</f>
        <v>0</v>
      </c>
      <c r="W1860" s="68">
        <f>IF(H1860="USD",S1860*SolCotizacion!$J$18,S1860)</f>
        <v>23540.94</v>
      </c>
      <c r="X1860" s="3">
        <f>ROUND(W1860/(1-VLOOKUP("Total porcentaje:",ResumenCotizacion!$F:$H,3,0)),2)</f>
        <v>25587.98</v>
      </c>
      <c r="Y1860" s="3">
        <f t="shared" si="119"/>
        <v>0</v>
      </c>
    </row>
    <row r="1861" spans="1:25" ht="14.25" x14ac:dyDescent="0.2">
      <c r="A1861" s="18" t="str">
        <f t="shared" si="116"/>
        <v>Catalogo principalOPEN VALUE - CSP GOBIERNOCFQ7TTC0R4JH-0001</v>
      </c>
      <c r="B1861" s="18" t="str">
        <f t="shared" si="117"/>
        <v>CFQ7TTC0R4JH-0001OPEN VALUE - CSP GOBIERNO</v>
      </c>
      <c r="C1861" s="18"/>
      <c r="D1861" t="s">
        <v>122</v>
      </c>
      <c r="E1861" t="s">
        <v>3684</v>
      </c>
      <c r="F1861" t="s">
        <v>2769</v>
      </c>
      <c r="G1861" s="18" t="str">
        <f t="shared" si="118"/>
        <v>Catalogo principal</v>
      </c>
      <c r="H1861" s="43" t="s">
        <v>121</v>
      </c>
      <c r="I1861" s="37" t="s">
        <v>67</v>
      </c>
      <c r="J1861" t="s">
        <v>3685</v>
      </c>
      <c r="K1861" t="s">
        <v>40</v>
      </c>
      <c r="L1861" s="70" t="s">
        <v>21</v>
      </c>
      <c r="M1861" s="70" t="s">
        <v>3966</v>
      </c>
      <c r="N1861" s="37" t="s">
        <v>67</v>
      </c>
      <c r="O1861" s="37" t="s">
        <v>67</v>
      </c>
      <c r="P1861" s="37" t="s">
        <v>3756</v>
      </c>
      <c r="Q1861" s="75" t="s">
        <v>3684</v>
      </c>
      <c r="R1861" t="s">
        <v>3691</v>
      </c>
      <c r="S1861" s="38">
        <v>40</v>
      </c>
      <c r="T1861">
        <v>1</v>
      </c>
      <c r="U1861">
        <v>0</v>
      </c>
      <c r="V1861" s="43">
        <f>SUMIF(ResumenCotizacion!$C:$C,E1861,ResumenCotizacion!$P:$P)</f>
        <v>0</v>
      </c>
      <c r="W1861" s="68">
        <f>IF(H1861="USD",S1861*SolCotizacion!$J$18,S1861)</f>
        <v>156939.59999999998</v>
      </c>
      <c r="X1861" s="3">
        <f>ROUND(W1861/(1-VLOOKUP("Total porcentaje:",ResumenCotizacion!$F:$H,3,0)),2)</f>
        <v>170586.52</v>
      </c>
      <c r="Y1861" s="3">
        <f t="shared" si="119"/>
        <v>0</v>
      </c>
    </row>
    <row r="1862" spans="1:25" ht="14.25" x14ac:dyDescent="0.2">
      <c r="A1862" s="18" t="str">
        <f t="shared" si="116"/>
        <v>Catalogo principalOPEN VALUE - CSP GOBIERNOCFQ7TTC0J1GC-0003</v>
      </c>
      <c r="B1862" s="18" t="str">
        <f t="shared" si="117"/>
        <v>CFQ7TTC0J1GC-0003OPEN VALUE - CSP GOBIERNO</v>
      </c>
      <c r="C1862" s="18"/>
      <c r="D1862" t="s">
        <v>122</v>
      </c>
      <c r="E1862" t="s">
        <v>3686</v>
      </c>
      <c r="F1862" t="s">
        <v>2769</v>
      </c>
      <c r="G1862" s="18" t="str">
        <f t="shared" si="118"/>
        <v>Catalogo principal</v>
      </c>
      <c r="H1862" s="43" t="s">
        <v>121</v>
      </c>
      <c r="I1862" s="37" t="s">
        <v>67</v>
      </c>
      <c r="J1862" t="s">
        <v>3823</v>
      </c>
      <c r="K1862" t="s">
        <v>40</v>
      </c>
      <c r="L1862" s="70" t="s">
        <v>21</v>
      </c>
      <c r="M1862" s="70" t="s">
        <v>3966</v>
      </c>
      <c r="N1862" s="37" t="s">
        <v>67</v>
      </c>
      <c r="O1862" s="37" t="s">
        <v>67</v>
      </c>
      <c r="P1862" s="37" t="s">
        <v>3756</v>
      </c>
      <c r="Q1862" s="75" t="s">
        <v>3686</v>
      </c>
      <c r="R1862" t="s">
        <v>3691</v>
      </c>
      <c r="S1862" s="38">
        <v>0</v>
      </c>
      <c r="T1862">
        <v>1</v>
      </c>
      <c r="U1862">
        <v>0</v>
      </c>
      <c r="V1862" s="43">
        <f>SUMIF(ResumenCotizacion!$C:$C,E1862,ResumenCotizacion!$P:$P)</f>
        <v>0</v>
      </c>
      <c r="W1862" s="68">
        <f>IF(H1862="USD",S1862*SolCotizacion!$J$18,S1862)</f>
        <v>0</v>
      </c>
      <c r="X1862" s="3">
        <f>ROUND(W1862/(1-VLOOKUP("Total porcentaje:",ResumenCotizacion!$F:$H,3,0)),2)</f>
        <v>0</v>
      </c>
      <c r="Y1862" s="3">
        <f t="shared" si="119"/>
        <v>0</v>
      </c>
    </row>
    <row r="1863" spans="1:25" ht="14.25" x14ac:dyDescent="0.2">
      <c r="A1863" s="18" t="str">
        <f t="shared" si="116"/>
        <v>Catalogo principalOPEN VALUE - CSP GOBIERNOCFQ7TTC0LH2H-000X</v>
      </c>
      <c r="B1863" s="18" t="str">
        <f t="shared" si="117"/>
        <v>CFQ7TTC0LH2H-000XOPEN VALUE - CSP GOBIERNO</v>
      </c>
      <c r="C1863" s="18"/>
      <c r="D1863" t="s">
        <v>122</v>
      </c>
      <c r="E1863" t="s">
        <v>3553</v>
      </c>
      <c r="F1863" t="s">
        <v>2769</v>
      </c>
      <c r="G1863" s="18" t="str">
        <f t="shared" si="118"/>
        <v>Catalogo principal</v>
      </c>
      <c r="H1863" s="43" t="s">
        <v>121</v>
      </c>
      <c r="I1863" s="37" t="s">
        <v>67</v>
      </c>
      <c r="J1863" t="s">
        <v>3616</v>
      </c>
      <c r="K1863" t="s">
        <v>40</v>
      </c>
      <c r="L1863" s="70" t="s">
        <v>21</v>
      </c>
      <c r="M1863" s="70" t="s">
        <v>3966</v>
      </c>
      <c r="N1863" s="37" t="s">
        <v>67</v>
      </c>
      <c r="O1863" s="37" t="s">
        <v>67</v>
      </c>
      <c r="P1863" s="37" t="s">
        <v>3756</v>
      </c>
      <c r="Q1863" s="75" t="s">
        <v>3553</v>
      </c>
      <c r="R1863" t="s">
        <v>3691</v>
      </c>
      <c r="S1863" s="38">
        <v>12</v>
      </c>
      <c r="T1863">
        <v>1</v>
      </c>
      <c r="U1863">
        <v>0</v>
      </c>
      <c r="V1863" s="43">
        <f>SUMIF(ResumenCotizacion!$C:$C,E1863,ResumenCotizacion!$P:$P)</f>
        <v>0</v>
      </c>
      <c r="W1863" s="68">
        <f>IF(H1863="USD",S1863*SolCotizacion!$J$18,S1863)</f>
        <v>47081.88</v>
      </c>
      <c r="X1863" s="3">
        <f>ROUND(W1863/(1-VLOOKUP("Total porcentaje:",ResumenCotizacion!$F:$H,3,0)),2)</f>
        <v>51175.96</v>
      </c>
      <c r="Y1863" s="3">
        <f t="shared" si="119"/>
        <v>0</v>
      </c>
    </row>
    <row r="1864" spans="1:25" ht="14.25" x14ac:dyDescent="0.2">
      <c r="A1864" s="18" t="str">
        <f t="shared" si="116"/>
        <v>Catalogo principalOPEN VALUE - CSP GOBIERNOCFQ7TTC0HVZW-000D</v>
      </c>
      <c r="B1864" s="18" t="str">
        <f t="shared" si="117"/>
        <v>CFQ7TTC0HVZW-000DOPEN VALUE - CSP GOBIERNO</v>
      </c>
      <c r="C1864" s="18"/>
      <c r="D1864" t="s">
        <v>122</v>
      </c>
      <c r="E1864" t="s">
        <v>3554</v>
      </c>
      <c r="F1864" t="s">
        <v>2769</v>
      </c>
      <c r="G1864" s="18" t="str">
        <f t="shared" si="118"/>
        <v>Catalogo principal</v>
      </c>
      <c r="H1864" s="43" t="s">
        <v>121</v>
      </c>
      <c r="I1864" s="37" t="s">
        <v>67</v>
      </c>
      <c r="J1864" t="s">
        <v>3617</v>
      </c>
      <c r="K1864" t="s">
        <v>40</v>
      </c>
      <c r="L1864" s="70" t="s">
        <v>21</v>
      </c>
      <c r="M1864" s="70" t="s">
        <v>3966</v>
      </c>
      <c r="N1864" s="37" t="s">
        <v>67</v>
      </c>
      <c r="O1864" s="37" t="s">
        <v>67</v>
      </c>
      <c r="P1864" s="37" t="s">
        <v>3756</v>
      </c>
      <c r="Q1864" s="75" t="s">
        <v>3554</v>
      </c>
      <c r="R1864" t="s">
        <v>3691</v>
      </c>
      <c r="S1864" s="38">
        <v>5</v>
      </c>
      <c r="T1864">
        <v>1</v>
      </c>
      <c r="U1864">
        <v>0</v>
      </c>
      <c r="V1864" s="43">
        <f>SUMIF(ResumenCotizacion!$C:$C,E1864,ResumenCotizacion!$P:$P)</f>
        <v>0</v>
      </c>
      <c r="W1864" s="68">
        <f>IF(H1864="USD",S1864*SolCotizacion!$J$18,S1864)</f>
        <v>19617.449999999997</v>
      </c>
      <c r="X1864" s="3">
        <f>ROUND(W1864/(1-VLOOKUP("Total porcentaje:",ResumenCotizacion!$F:$H,3,0)),2)</f>
        <v>21323.32</v>
      </c>
      <c r="Y1864" s="3">
        <f t="shared" si="119"/>
        <v>0</v>
      </c>
    </row>
    <row r="1865" spans="1:25" ht="14.25" x14ac:dyDescent="0.2">
      <c r="A1865" s="18" t="str">
        <f t="shared" si="116"/>
        <v>Catalogo principalOPEN VALUE - CSP GOBIERNOCFQ7TTC0J203-000S</v>
      </c>
      <c r="B1865" s="18" t="str">
        <f t="shared" si="117"/>
        <v>CFQ7TTC0J203-000SOPEN VALUE - CSP GOBIERNO</v>
      </c>
      <c r="C1865" s="18"/>
      <c r="D1865" t="s">
        <v>122</v>
      </c>
      <c r="E1865" t="s">
        <v>3555</v>
      </c>
      <c r="F1865" t="s">
        <v>2769</v>
      </c>
      <c r="G1865" s="18" t="str">
        <f t="shared" si="118"/>
        <v>Catalogo principal</v>
      </c>
      <c r="H1865" s="43" t="s">
        <v>121</v>
      </c>
      <c r="I1865" s="37" t="s">
        <v>67</v>
      </c>
      <c r="J1865" t="s">
        <v>3618</v>
      </c>
      <c r="K1865" t="s">
        <v>40</v>
      </c>
      <c r="L1865" s="70" t="s">
        <v>21</v>
      </c>
      <c r="M1865" s="70" t="s">
        <v>3966</v>
      </c>
      <c r="N1865" s="37" t="s">
        <v>67</v>
      </c>
      <c r="O1865" s="37" t="s">
        <v>67</v>
      </c>
      <c r="P1865" s="37" t="s">
        <v>3756</v>
      </c>
      <c r="Q1865" s="75" t="s">
        <v>3555</v>
      </c>
      <c r="R1865" t="s">
        <v>3691</v>
      </c>
      <c r="S1865" s="38">
        <v>71.099999999999994</v>
      </c>
      <c r="T1865">
        <v>1</v>
      </c>
      <c r="U1865">
        <v>0</v>
      </c>
      <c r="V1865" s="43">
        <f>SUMIF(ResumenCotizacion!$C:$C,E1865,ResumenCotizacion!$P:$P)</f>
        <v>0</v>
      </c>
      <c r="W1865" s="68">
        <f>IF(H1865="USD",S1865*SolCotizacion!$J$18,S1865)</f>
        <v>278960.13899999997</v>
      </c>
      <c r="X1865" s="3">
        <f>ROUND(W1865/(1-VLOOKUP("Total porcentaje:",ResumenCotizacion!$F:$H,3,0)),2)</f>
        <v>303217.53999999998</v>
      </c>
      <c r="Y1865" s="3">
        <f t="shared" si="119"/>
        <v>0</v>
      </c>
    </row>
    <row r="1866" spans="1:25" ht="14.25" x14ac:dyDescent="0.2">
      <c r="A1866" s="18" t="str">
        <f t="shared" si="116"/>
        <v>Catalogo principalOPEN VALUE - CSP GOBIERNOCFQ7TTC0J203-000R</v>
      </c>
      <c r="B1866" s="18" t="str">
        <f t="shared" si="117"/>
        <v>CFQ7TTC0J203-000ROPEN VALUE - CSP GOBIERNO</v>
      </c>
      <c r="C1866" s="18"/>
      <c r="D1866" t="s">
        <v>122</v>
      </c>
      <c r="E1866" t="s">
        <v>3556</v>
      </c>
      <c r="F1866" t="s">
        <v>2769</v>
      </c>
      <c r="G1866" s="18" t="str">
        <f t="shared" si="118"/>
        <v>Catalogo principal</v>
      </c>
      <c r="H1866" s="43" t="s">
        <v>121</v>
      </c>
      <c r="I1866" s="37" t="s">
        <v>67</v>
      </c>
      <c r="J1866" t="s">
        <v>3619</v>
      </c>
      <c r="K1866" t="s">
        <v>40</v>
      </c>
      <c r="L1866" s="70" t="s">
        <v>21</v>
      </c>
      <c r="M1866" s="70" t="s">
        <v>3966</v>
      </c>
      <c r="N1866" s="37" t="s">
        <v>67</v>
      </c>
      <c r="O1866" s="37" t="s">
        <v>67</v>
      </c>
      <c r="P1866" s="37" t="s">
        <v>3756</v>
      </c>
      <c r="Q1866" s="75" t="s">
        <v>3556</v>
      </c>
      <c r="R1866" t="s">
        <v>3691</v>
      </c>
      <c r="S1866" s="38">
        <v>63</v>
      </c>
      <c r="T1866">
        <v>1</v>
      </c>
      <c r="U1866">
        <v>0</v>
      </c>
      <c r="V1866" s="43">
        <f>SUMIF(ResumenCotizacion!$C:$C,E1866,ResumenCotizacion!$P:$P)</f>
        <v>0</v>
      </c>
      <c r="W1866" s="68">
        <f>IF(H1866="USD",S1866*SolCotizacion!$J$18,S1866)</f>
        <v>247179.87</v>
      </c>
      <c r="X1866" s="3">
        <f>ROUND(W1866/(1-VLOOKUP("Total porcentaje:",ResumenCotizacion!$F:$H,3,0)),2)</f>
        <v>268673.77</v>
      </c>
      <c r="Y1866" s="3">
        <f t="shared" si="119"/>
        <v>0</v>
      </c>
    </row>
    <row r="1867" spans="1:25" ht="14.25" x14ac:dyDescent="0.2">
      <c r="A1867" s="18" t="str">
        <f t="shared" si="116"/>
        <v>Catalogo principalOPEN VALUE - CSP GOBIERNOCFQ7TTC0J203-0005</v>
      </c>
      <c r="B1867" s="18" t="str">
        <f t="shared" si="117"/>
        <v>CFQ7TTC0J203-0005OPEN VALUE - CSP GOBIERNO</v>
      </c>
      <c r="C1867" s="18"/>
      <c r="D1867" t="s">
        <v>122</v>
      </c>
      <c r="E1867" t="s">
        <v>3562</v>
      </c>
      <c r="F1867" t="s">
        <v>2769</v>
      </c>
      <c r="G1867" s="18" t="str">
        <f t="shared" si="118"/>
        <v>Catalogo principal</v>
      </c>
      <c r="H1867" s="43" t="s">
        <v>121</v>
      </c>
      <c r="I1867" s="37" t="s">
        <v>67</v>
      </c>
      <c r="J1867" t="s">
        <v>3625</v>
      </c>
      <c r="K1867" t="s">
        <v>40</v>
      </c>
      <c r="L1867" s="70" t="s">
        <v>21</v>
      </c>
      <c r="M1867" s="70" t="s">
        <v>3966</v>
      </c>
      <c r="N1867" s="37" t="s">
        <v>67</v>
      </c>
      <c r="O1867" s="37" t="s">
        <v>67</v>
      </c>
      <c r="P1867" s="37" t="s">
        <v>3756</v>
      </c>
      <c r="Q1867" s="75" t="s">
        <v>3562</v>
      </c>
      <c r="R1867" t="s">
        <v>3691</v>
      </c>
      <c r="S1867" s="38">
        <v>114.3</v>
      </c>
      <c r="T1867">
        <v>1</v>
      </c>
      <c r="U1867">
        <v>0</v>
      </c>
      <c r="V1867" s="43">
        <f>SUMIF(ResumenCotizacion!$C:$C,E1867,ResumenCotizacion!$P:$P)</f>
        <v>0</v>
      </c>
      <c r="W1867" s="68">
        <f>IF(H1867="USD",S1867*SolCotizacion!$J$18,S1867)</f>
        <v>448454.90699999995</v>
      </c>
      <c r="X1867" s="3">
        <f>ROUND(W1867/(1-VLOOKUP("Total porcentaje:",ResumenCotizacion!$F:$H,3,0)),2)</f>
        <v>487450.99</v>
      </c>
      <c r="Y1867" s="3">
        <f t="shared" si="119"/>
        <v>0</v>
      </c>
    </row>
    <row r="1868" spans="1:25" ht="14.25" x14ac:dyDescent="0.2">
      <c r="A1868" s="18" t="str">
        <f t="shared" si="116"/>
        <v>Catalogo principalOPEN VALUE - CSP GOBIERNOCFQ7TTC0J203-0004</v>
      </c>
      <c r="B1868" s="18" t="str">
        <f t="shared" si="117"/>
        <v>CFQ7TTC0J203-0004OPEN VALUE - CSP GOBIERNO</v>
      </c>
      <c r="C1868" s="18"/>
      <c r="D1868" t="s">
        <v>122</v>
      </c>
      <c r="E1868" t="s">
        <v>3563</v>
      </c>
      <c r="F1868" t="s">
        <v>2769</v>
      </c>
      <c r="G1868" s="18" t="str">
        <f t="shared" si="118"/>
        <v>Catalogo principal</v>
      </c>
      <c r="H1868" s="43" t="s">
        <v>121</v>
      </c>
      <c r="I1868" s="37" t="s">
        <v>67</v>
      </c>
      <c r="J1868" t="s">
        <v>3626</v>
      </c>
      <c r="K1868" t="s">
        <v>40</v>
      </c>
      <c r="L1868" s="70" t="s">
        <v>21</v>
      </c>
      <c r="M1868" s="70" t="s">
        <v>3966</v>
      </c>
      <c r="N1868" s="37" t="s">
        <v>67</v>
      </c>
      <c r="O1868" s="37" t="s">
        <v>67</v>
      </c>
      <c r="P1868" s="37" t="s">
        <v>3756</v>
      </c>
      <c r="Q1868" s="75" t="s">
        <v>3563</v>
      </c>
      <c r="R1868" t="s">
        <v>3691</v>
      </c>
      <c r="S1868" s="38">
        <v>122.4</v>
      </c>
      <c r="T1868">
        <v>1</v>
      </c>
      <c r="U1868">
        <v>0</v>
      </c>
      <c r="V1868" s="43">
        <f>SUMIF(ResumenCotizacion!$C:$C,E1868,ResumenCotizacion!$P:$P)</f>
        <v>0</v>
      </c>
      <c r="W1868" s="68">
        <f>IF(H1868="USD",S1868*SolCotizacion!$J$18,S1868)</f>
        <v>480235.17599999998</v>
      </c>
      <c r="X1868" s="3">
        <f>ROUND(W1868/(1-VLOOKUP("Total porcentaje:",ResumenCotizacion!$F:$H,3,0)),2)</f>
        <v>521994.76</v>
      </c>
      <c r="Y1868" s="3">
        <f t="shared" si="119"/>
        <v>0</v>
      </c>
    </row>
    <row r="1869" spans="1:25" ht="14.25" x14ac:dyDescent="0.2">
      <c r="A1869" s="18" t="str">
        <f t="shared" si="116"/>
        <v>Catalogo principalOPEN VALUE - CSP GOBIERNOCFQ7TTC0J203-0002</v>
      </c>
      <c r="B1869" s="18" t="str">
        <f t="shared" si="117"/>
        <v>CFQ7TTC0J203-0002OPEN VALUE - CSP GOBIERNO</v>
      </c>
      <c r="C1869" s="18"/>
      <c r="D1869" t="s">
        <v>122</v>
      </c>
      <c r="E1869" t="s">
        <v>3564</v>
      </c>
      <c r="F1869" t="s">
        <v>2769</v>
      </c>
      <c r="G1869" s="18" t="str">
        <f t="shared" si="118"/>
        <v>Catalogo principal</v>
      </c>
      <c r="H1869" s="43" t="s">
        <v>121</v>
      </c>
      <c r="I1869" s="37" t="s">
        <v>67</v>
      </c>
      <c r="J1869" t="s">
        <v>3627</v>
      </c>
      <c r="K1869" t="s">
        <v>40</v>
      </c>
      <c r="L1869" s="70" t="s">
        <v>21</v>
      </c>
      <c r="M1869" s="70" t="s">
        <v>3966</v>
      </c>
      <c r="N1869" s="37" t="s">
        <v>67</v>
      </c>
      <c r="O1869" s="37" t="s">
        <v>67</v>
      </c>
      <c r="P1869" s="37" t="s">
        <v>3756</v>
      </c>
      <c r="Q1869" s="75" t="s">
        <v>3564</v>
      </c>
      <c r="R1869" t="s">
        <v>3691</v>
      </c>
      <c r="S1869" s="38">
        <v>145.80000000000001</v>
      </c>
      <c r="T1869">
        <v>1</v>
      </c>
      <c r="U1869">
        <v>0</v>
      </c>
      <c r="V1869" s="43">
        <f>SUMIF(ResumenCotizacion!$C:$C,E1869,ResumenCotizacion!$P:$P)</f>
        <v>0</v>
      </c>
      <c r="W1869" s="68">
        <f>IF(H1869="USD",S1869*SolCotizacion!$J$18,S1869)</f>
        <v>572044.84200000006</v>
      </c>
      <c r="X1869" s="3">
        <f>ROUND(W1869/(1-VLOOKUP("Total porcentaje:",ResumenCotizacion!$F:$H,3,0)),2)</f>
        <v>621787.87</v>
      </c>
      <c r="Y1869" s="3">
        <f t="shared" si="119"/>
        <v>0</v>
      </c>
    </row>
    <row r="1870" spans="1:25" ht="14.25" x14ac:dyDescent="0.2">
      <c r="A1870" s="18" t="str">
        <f t="shared" si="116"/>
        <v>Catalogo principalOPEN VALUE - CSP GOBIERNOCFQ7TTC0J203-0001</v>
      </c>
      <c r="B1870" s="18" t="str">
        <f t="shared" si="117"/>
        <v>CFQ7TTC0J203-0001OPEN VALUE - CSP GOBIERNO</v>
      </c>
      <c r="C1870" s="18"/>
      <c r="D1870" t="s">
        <v>122</v>
      </c>
      <c r="E1870" t="s">
        <v>3565</v>
      </c>
      <c r="F1870" t="s">
        <v>2769</v>
      </c>
      <c r="G1870" s="18" t="str">
        <f t="shared" si="118"/>
        <v>Catalogo principal</v>
      </c>
      <c r="H1870" s="43" t="s">
        <v>121</v>
      </c>
      <c r="I1870" s="37" t="s">
        <v>67</v>
      </c>
      <c r="J1870" t="s">
        <v>3628</v>
      </c>
      <c r="K1870" t="s">
        <v>40</v>
      </c>
      <c r="L1870" s="70" t="s">
        <v>21</v>
      </c>
      <c r="M1870" s="70" t="s">
        <v>3966</v>
      </c>
      <c r="N1870" s="37" t="s">
        <v>67</v>
      </c>
      <c r="O1870" s="37" t="s">
        <v>67</v>
      </c>
      <c r="P1870" s="37" t="s">
        <v>3756</v>
      </c>
      <c r="Q1870" s="75" t="s">
        <v>3565</v>
      </c>
      <c r="R1870" t="s">
        <v>3691</v>
      </c>
      <c r="S1870" s="38">
        <v>94.5</v>
      </c>
      <c r="T1870">
        <v>1</v>
      </c>
      <c r="U1870">
        <v>0</v>
      </c>
      <c r="V1870" s="43">
        <f>SUMIF(ResumenCotizacion!$C:$C,E1870,ResumenCotizacion!$P:$P)</f>
        <v>0</v>
      </c>
      <c r="W1870" s="68">
        <f>IF(H1870="USD",S1870*SolCotizacion!$J$18,S1870)</f>
        <v>370769.80499999999</v>
      </c>
      <c r="X1870" s="3">
        <f>ROUND(W1870/(1-VLOOKUP("Total porcentaje:",ResumenCotizacion!$F:$H,3,0)),2)</f>
        <v>403010.66</v>
      </c>
      <c r="Y1870" s="3">
        <f t="shared" si="119"/>
        <v>0</v>
      </c>
    </row>
    <row r="1871" spans="1:25" ht="14.25" x14ac:dyDescent="0.2">
      <c r="A1871" s="18" t="str">
        <f t="shared" si="116"/>
        <v>Catalogo principalOPEN VALUE - CSP GOBIERNOCFQ7TTC0J203-000Q</v>
      </c>
      <c r="B1871" s="18" t="str">
        <f t="shared" si="117"/>
        <v>CFQ7TTC0J203-000QOPEN VALUE - CSP GOBIERNO</v>
      </c>
      <c r="C1871" s="18"/>
      <c r="D1871" t="s">
        <v>122</v>
      </c>
      <c r="E1871" t="s">
        <v>3557</v>
      </c>
      <c r="F1871" t="s">
        <v>2769</v>
      </c>
      <c r="G1871" s="18" t="str">
        <f t="shared" si="118"/>
        <v>Catalogo principal</v>
      </c>
      <c r="H1871" s="43" t="s">
        <v>121</v>
      </c>
      <c r="I1871" s="37" t="s">
        <v>67</v>
      </c>
      <c r="J1871" t="s">
        <v>3620</v>
      </c>
      <c r="K1871" t="s">
        <v>40</v>
      </c>
      <c r="L1871" s="70" t="s">
        <v>21</v>
      </c>
      <c r="M1871" s="70" t="s">
        <v>3966</v>
      </c>
      <c r="N1871" s="37" t="s">
        <v>67</v>
      </c>
      <c r="O1871" s="37" t="s">
        <v>67</v>
      </c>
      <c r="P1871" s="37" t="s">
        <v>3756</v>
      </c>
      <c r="Q1871" s="75" t="s">
        <v>3557</v>
      </c>
      <c r="R1871" t="s">
        <v>3691</v>
      </c>
      <c r="S1871" s="38">
        <v>48.6</v>
      </c>
      <c r="T1871">
        <v>1</v>
      </c>
      <c r="U1871">
        <v>0</v>
      </c>
      <c r="V1871" s="43">
        <f>SUMIF(ResumenCotizacion!$C:$C,E1871,ResumenCotizacion!$P:$P)</f>
        <v>0</v>
      </c>
      <c r="W1871" s="68">
        <f>IF(H1871="USD",S1871*SolCotizacion!$J$18,S1871)</f>
        <v>190681.614</v>
      </c>
      <c r="X1871" s="3">
        <f>ROUND(W1871/(1-VLOOKUP("Total porcentaje:",ResumenCotizacion!$F:$H,3,0)),2)</f>
        <v>207262.62</v>
      </c>
      <c r="Y1871" s="3">
        <f t="shared" si="119"/>
        <v>0</v>
      </c>
    </row>
    <row r="1872" spans="1:25" ht="14.25" x14ac:dyDescent="0.2">
      <c r="A1872" s="18" t="str">
        <f t="shared" si="116"/>
        <v>Catalogo principalOPEN VALUE - CSP GOBIERNOCFQ7TTC0J203-000P</v>
      </c>
      <c r="B1872" s="18" t="str">
        <f t="shared" si="117"/>
        <v>CFQ7TTC0J203-000POPEN VALUE - CSP GOBIERNO</v>
      </c>
      <c r="C1872" s="18"/>
      <c r="D1872" t="s">
        <v>122</v>
      </c>
      <c r="E1872" t="s">
        <v>3558</v>
      </c>
      <c r="F1872" t="s">
        <v>2769</v>
      </c>
      <c r="G1872" s="18" t="str">
        <f t="shared" si="118"/>
        <v>Catalogo principal</v>
      </c>
      <c r="H1872" s="43" t="s">
        <v>121</v>
      </c>
      <c r="I1872" s="37" t="s">
        <v>67</v>
      </c>
      <c r="J1872" t="s">
        <v>3621</v>
      </c>
      <c r="K1872" t="s">
        <v>40</v>
      </c>
      <c r="L1872" s="70" t="s">
        <v>21</v>
      </c>
      <c r="M1872" s="70" t="s">
        <v>3966</v>
      </c>
      <c r="N1872" s="37" t="s">
        <v>67</v>
      </c>
      <c r="O1872" s="37" t="s">
        <v>67</v>
      </c>
      <c r="P1872" s="37" t="s">
        <v>3756</v>
      </c>
      <c r="Q1872" s="75" t="s">
        <v>3558</v>
      </c>
      <c r="R1872" t="s">
        <v>3691</v>
      </c>
      <c r="S1872" s="38">
        <v>40.5</v>
      </c>
      <c r="T1872">
        <v>1</v>
      </c>
      <c r="U1872">
        <v>0</v>
      </c>
      <c r="V1872" s="43">
        <f>SUMIF(ResumenCotizacion!$C:$C,E1872,ResumenCotizacion!$P:$P)</f>
        <v>0</v>
      </c>
      <c r="W1872" s="68">
        <f>IF(H1872="USD",S1872*SolCotizacion!$J$18,S1872)</f>
        <v>158901.345</v>
      </c>
      <c r="X1872" s="3">
        <f>ROUND(W1872/(1-VLOOKUP("Total porcentaje:",ResumenCotizacion!$F:$H,3,0)),2)</f>
        <v>172718.85</v>
      </c>
      <c r="Y1872" s="3">
        <f t="shared" si="119"/>
        <v>0</v>
      </c>
    </row>
    <row r="1873" spans="1:25" ht="14.25" x14ac:dyDescent="0.2">
      <c r="A1873" s="18" t="str">
        <f t="shared" si="116"/>
        <v>Catalogo principalOPEN VALUE - CSP GOBIERNOCFQ7TTC0J203-000N</v>
      </c>
      <c r="B1873" s="18" t="str">
        <f t="shared" si="117"/>
        <v>CFQ7TTC0J203-000NOPEN VALUE - CSP GOBIERNO</v>
      </c>
      <c r="C1873" s="18"/>
      <c r="D1873" t="s">
        <v>122</v>
      </c>
      <c r="E1873" t="s">
        <v>3559</v>
      </c>
      <c r="F1873" t="s">
        <v>2769</v>
      </c>
      <c r="G1873" s="18" t="str">
        <f t="shared" si="118"/>
        <v>Catalogo principal</v>
      </c>
      <c r="H1873" s="43" t="s">
        <v>121</v>
      </c>
      <c r="I1873" s="37" t="s">
        <v>67</v>
      </c>
      <c r="J1873" t="s">
        <v>3622</v>
      </c>
      <c r="K1873" t="s">
        <v>40</v>
      </c>
      <c r="L1873" s="70" t="s">
        <v>21</v>
      </c>
      <c r="M1873" s="70" t="s">
        <v>3966</v>
      </c>
      <c r="N1873" s="37" t="s">
        <v>67</v>
      </c>
      <c r="O1873" s="37" t="s">
        <v>67</v>
      </c>
      <c r="P1873" s="37" t="s">
        <v>3756</v>
      </c>
      <c r="Q1873" s="75" t="s">
        <v>3559</v>
      </c>
      <c r="R1873" t="s">
        <v>3691</v>
      </c>
      <c r="S1873" s="38">
        <v>39.6</v>
      </c>
      <c r="T1873">
        <v>1</v>
      </c>
      <c r="U1873">
        <v>0</v>
      </c>
      <c r="V1873" s="43">
        <f>SUMIF(ResumenCotizacion!$C:$C,E1873,ResumenCotizacion!$P:$P)</f>
        <v>0</v>
      </c>
      <c r="W1873" s="68">
        <f>IF(H1873="USD",S1873*SolCotizacion!$J$18,S1873)</f>
        <v>155370.204</v>
      </c>
      <c r="X1873" s="3">
        <f>ROUND(W1873/(1-VLOOKUP("Total porcentaje:",ResumenCotizacion!$F:$H,3,0)),2)</f>
        <v>168880.66</v>
      </c>
      <c r="Y1873" s="3">
        <f t="shared" si="119"/>
        <v>0</v>
      </c>
    </row>
    <row r="1874" spans="1:25" ht="14.25" x14ac:dyDescent="0.2">
      <c r="A1874" s="18" t="str">
        <f t="shared" si="116"/>
        <v>Catalogo principalOPEN VALUE - CSP GOBIERNOCFQ7TTC0J203-000M</v>
      </c>
      <c r="B1874" s="18" t="str">
        <f t="shared" si="117"/>
        <v>CFQ7TTC0J203-000MOPEN VALUE - CSP GOBIERNO</v>
      </c>
      <c r="C1874" s="18"/>
      <c r="D1874" t="s">
        <v>122</v>
      </c>
      <c r="E1874" t="s">
        <v>3560</v>
      </c>
      <c r="F1874" t="s">
        <v>2769</v>
      </c>
      <c r="G1874" s="18" t="str">
        <f t="shared" si="118"/>
        <v>Catalogo principal</v>
      </c>
      <c r="H1874" s="43" t="s">
        <v>121</v>
      </c>
      <c r="I1874" s="37" t="s">
        <v>67</v>
      </c>
      <c r="J1874" t="s">
        <v>3623</v>
      </c>
      <c r="K1874" t="s">
        <v>40</v>
      </c>
      <c r="L1874" s="70" t="s">
        <v>21</v>
      </c>
      <c r="M1874" s="70" t="s">
        <v>3966</v>
      </c>
      <c r="N1874" s="37" t="s">
        <v>67</v>
      </c>
      <c r="O1874" s="37" t="s">
        <v>67</v>
      </c>
      <c r="P1874" s="37" t="s">
        <v>3756</v>
      </c>
      <c r="Q1874" s="75" t="s">
        <v>3560</v>
      </c>
      <c r="R1874" t="s">
        <v>3691</v>
      </c>
      <c r="S1874" s="38">
        <v>31.5</v>
      </c>
      <c r="T1874">
        <v>1</v>
      </c>
      <c r="U1874">
        <v>0</v>
      </c>
      <c r="V1874" s="43">
        <f>SUMIF(ResumenCotizacion!$C:$C,E1874,ResumenCotizacion!$P:$P)</f>
        <v>0</v>
      </c>
      <c r="W1874" s="68">
        <f>IF(H1874="USD",S1874*SolCotizacion!$J$18,S1874)</f>
        <v>123589.935</v>
      </c>
      <c r="X1874" s="3">
        <f>ROUND(W1874/(1-VLOOKUP("Total porcentaje:",ResumenCotizacion!$F:$H,3,0)),2)</f>
        <v>134336.89000000001</v>
      </c>
      <c r="Y1874" s="3">
        <f t="shared" si="119"/>
        <v>0</v>
      </c>
    </row>
    <row r="1875" spans="1:25" ht="14.25" x14ac:dyDescent="0.2">
      <c r="A1875" s="18" t="str">
        <f t="shared" si="116"/>
        <v>Catalogo principalOPEN VALUE - CSP GOBIERNOCFQ7TTC0J203-000L</v>
      </c>
      <c r="B1875" s="18" t="str">
        <f t="shared" si="117"/>
        <v>CFQ7TTC0J203-000LOPEN VALUE - CSP GOBIERNO</v>
      </c>
      <c r="C1875" s="18"/>
      <c r="D1875" t="s">
        <v>122</v>
      </c>
      <c r="E1875" t="s">
        <v>3561</v>
      </c>
      <c r="F1875" t="s">
        <v>2769</v>
      </c>
      <c r="G1875" s="18" t="str">
        <f t="shared" si="118"/>
        <v>Catalogo principal</v>
      </c>
      <c r="H1875" s="43" t="s">
        <v>121</v>
      </c>
      <c r="I1875" s="37" t="s">
        <v>67</v>
      </c>
      <c r="J1875" t="s">
        <v>3624</v>
      </c>
      <c r="K1875" t="s">
        <v>40</v>
      </c>
      <c r="L1875" s="70" t="s">
        <v>21</v>
      </c>
      <c r="M1875" s="70" t="s">
        <v>3966</v>
      </c>
      <c r="N1875" s="37" t="s">
        <v>67</v>
      </c>
      <c r="O1875" s="37" t="s">
        <v>67</v>
      </c>
      <c r="P1875" s="37" t="s">
        <v>3756</v>
      </c>
      <c r="Q1875" s="75" t="s">
        <v>3561</v>
      </c>
      <c r="R1875" t="s">
        <v>3691</v>
      </c>
      <c r="S1875" s="38">
        <v>28.8</v>
      </c>
      <c r="T1875">
        <v>1</v>
      </c>
      <c r="U1875">
        <v>0</v>
      </c>
      <c r="V1875" s="43">
        <f>SUMIF(ResumenCotizacion!$C:$C,E1875,ResumenCotizacion!$P:$P)</f>
        <v>0</v>
      </c>
      <c r="W1875" s="68">
        <f>IF(H1875="USD",S1875*SolCotizacion!$J$18,S1875)</f>
        <v>112996.512</v>
      </c>
      <c r="X1875" s="3">
        <f>ROUND(W1875/(1-VLOOKUP("Total porcentaje:",ResumenCotizacion!$F:$H,3,0)),2)</f>
        <v>122822.3</v>
      </c>
      <c r="Y1875" s="3">
        <f t="shared" si="119"/>
        <v>0</v>
      </c>
    </row>
    <row r="1876" spans="1:25" ht="14.25" x14ac:dyDescent="0.2">
      <c r="A1876" s="18" t="str">
        <f t="shared" si="116"/>
        <v>Catalogo principalOPEN VALUE - CSP GOBIERNOCFQ7TTC0R9QB-0002</v>
      </c>
      <c r="B1876" s="18" t="str">
        <f t="shared" si="117"/>
        <v>CFQ7TTC0R9QB-0002OPEN VALUE - CSP GOBIERNO</v>
      </c>
      <c r="C1876" s="18"/>
      <c r="D1876" t="s">
        <v>122</v>
      </c>
      <c r="E1876" t="s">
        <v>3687</v>
      </c>
      <c r="F1876" t="s">
        <v>2769</v>
      </c>
      <c r="G1876" s="18" t="str">
        <f t="shared" si="118"/>
        <v>Catalogo principal</v>
      </c>
      <c r="H1876" s="43" t="s">
        <v>121</v>
      </c>
      <c r="I1876" s="37" t="s">
        <v>67</v>
      </c>
      <c r="J1876" t="s">
        <v>3688</v>
      </c>
      <c r="K1876" t="s">
        <v>40</v>
      </c>
      <c r="L1876" s="70" t="s">
        <v>21</v>
      </c>
      <c r="M1876" s="70" t="s">
        <v>3966</v>
      </c>
      <c r="N1876" s="37" t="s">
        <v>67</v>
      </c>
      <c r="O1876" s="37" t="s">
        <v>67</v>
      </c>
      <c r="P1876" s="37" t="s">
        <v>3756</v>
      </c>
      <c r="Q1876" s="75" t="s">
        <v>3687</v>
      </c>
      <c r="R1876" t="s">
        <v>3691</v>
      </c>
      <c r="S1876" s="38">
        <v>3</v>
      </c>
      <c r="T1876">
        <v>1</v>
      </c>
      <c r="U1876">
        <v>0</v>
      </c>
      <c r="V1876" s="43">
        <f>SUMIF(ResumenCotizacion!$C:$C,E1876,ResumenCotizacion!$P:$P)</f>
        <v>0</v>
      </c>
      <c r="W1876" s="68">
        <f>IF(H1876="USD",S1876*SolCotizacion!$J$18,S1876)</f>
        <v>11770.47</v>
      </c>
      <c r="X1876" s="3">
        <f>ROUND(W1876/(1-VLOOKUP("Total porcentaje:",ResumenCotizacion!$F:$H,3,0)),2)</f>
        <v>12793.99</v>
      </c>
      <c r="Y1876" s="3">
        <f t="shared" si="119"/>
        <v>0</v>
      </c>
    </row>
    <row r="1877" spans="1:25" ht="14.25" x14ac:dyDescent="0.2">
      <c r="A1877" s="18" t="str">
        <f t="shared" si="116"/>
        <v>Catalogo principalCSP ACADEMICOc75517bb-ede2-4f82-b2a8-cfddfa606977</v>
      </c>
      <c r="B1877" s="18" t="str">
        <f t="shared" si="117"/>
        <v>c75517bb-ede2-4f82-b2a8-cfddfa606977CSP ACADEMICO</v>
      </c>
      <c r="C1877" s="18"/>
      <c r="D1877" t="s">
        <v>122</v>
      </c>
      <c r="E1877" t="s">
        <v>3689</v>
      </c>
      <c r="F1877" t="s">
        <v>1976</v>
      </c>
      <c r="G1877" s="18" t="str">
        <f t="shared" si="118"/>
        <v>Catalogo principal</v>
      </c>
      <c r="H1877" s="43" t="s">
        <v>121</v>
      </c>
      <c r="I1877" s="37" t="s">
        <v>67</v>
      </c>
      <c r="J1877" t="s">
        <v>3690</v>
      </c>
      <c r="K1877" t="s">
        <v>40</v>
      </c>
      <c r="L1877" s="70" t="s">
        <v>21</v>
      </c>
      <c r="M1877" s="70" t="s">
        <v>3966</v>
      </c>
      <c r="N1877" s="37" t="s">
        <v>67</v>
      </c>
      <c r="O1877" s="37" t="s">
        <v>67</v>
      </c>
      <c r="P1877" s="37" t="s">
        <v>1976</v>
      </c>
      <c r="Q1877" s="75" t="s">
        <v>3689</v>
      </c>
      <c r="R1877" t="s">
        <v>3691</v>
      </c>
      <c r="S1877" s="38">
        <v>8</v>
      </c>
      <c r="T1877">
        <v>1</v>
      </c>
      <c r="U1877">
        <v>0</v>
      </c>
      <c r="V1877" s="43">
        <f>SUMIF(ResumenCotizacion!$C:$C,E1877,ResumenCotizacion!$P:$P)</f>
        <v>0</v>
      </c>
      <c r="W1877" s="68">
        <f>IF(H1877="USD",S1877*SolCotizacion!$J$18,S1877)</f>
        <v>31387.919999999998</v>
      </c>
      <c r="X1877" s="3">
        <f>ROUND(W1877/(1-VLOOKUP("Total porcentaje:",ResumenCotizacion!$F:$H,3,0)),2)</f>
        <v>34117.300000000003</v>
      </c>
      <c r="Y1877" s="3">
        <f t="shared" si="119"/>
        <v>0</v>
      </c>
    </row>
    <row r="1878" spans="1:25" ht="14.25" x14ac:dyDescent="0.2">
      <c r="A1878" s="18" t="str">
        <f t="shared" si="116"/>
        <v>Catalogo principalCSP ACADEMICO8614f148-7cf8-4752-8a8d-7c0a611e7dfc</v>
      </c>
      <c r="B1878" s="18" t="str">
        <f t="shared" si="117"/>
        <v>8614f148-7cf8-4752-8a8d-7c0a611e7dfcCSP ACADEMICO</v>
      </c>
      <c r="C1878" s="18"/>
      <c r="D1878" t="s">
        <v>122</v>
      </c>
      <c r="E1878" t="s">
        <v>3692</v>
      </c>
      <c r="F1878" t="s">
        <v>1976</v>
      </c>
      <c r="G1878" s="18" t="str">
        <f t="shared" si="118"/>
        <v>Catalogo principal</v>
      </c>
      <c r="H1878" s="43" t="s">
        <v>121</v>
      </c>
      <c r="I1878" s="37" t="s">
        <v>67</v>
      </c>
      <c r="J1878" t="s">
        <v>3824</v>
      </c>
      <c r="K1878" t="s">
        <v>40</v>
      </c>
      <c r="L1878" s="70" t="s">
        <v>21</v>
      </c>
      <c r="M1878" s="70" t="s">
        <v>3966</v>
      </c>
      <c r="N1878" s="37" t="s">
        <v>67</v>
      </c>
      <c r="O1878" s="37" t="s">
        <v>67</v>
      </c>
      <c r="P1878" s="37" t="s">
        <v>1976</v>
      </c>
      <c r="Q1878" s="75" t="s">
        <v>3692</v>
      </c>
      <c r="R1878" t="s">
        <v>3691</v>
      </c>
      <c r="S1878" s="38">
        <v>16</v>
      </c>
      <c r="T1878">
        <v>1</v>
      </c>
      <c r="U1878">
        <v>0</v>
      </c>
      <c r="V1878" s="43">
        <f>SUMIF(ResumenCotizacion!$C:$C,E1878,ResumenCotizacion!$P:$P)</f>
        <v>0</v>
      </c>
      <c r="W1878" s="68">
        <f>IF(H1878="USD",S1878*SolCotizacion!$J$18,S1878)</f>
        <v>62775.839999999997</v>
      </c>
      <c r="X1878" s="3">
        <f>ROUND(W1878/(1-VLOOKUP("Total porcentaje:",ResumenCotizacion!$F:$H,3,0)),2)</f>
        <v>68234.61</v>
      </c>
      <c r="Y1878" s="3">
        <f t="shared" si="119"/>
        <v>0</v>
      </c>
    </row>
    <row r="1879" spans="1:25" ht="14.25" x14ac:dyDescent="0.2">
      <c r="A1879" s="18" t="str">
        <f t="shared" si="116"/>
        <v>Catalogo principalCSP ACADEMICO395e11f7-c24a-4e1d-9335-973484cb5abc</v>
      </c>
      <c r="B1879" s="18" t="str">
        <f t="shared" si="117"/>
        <v>395e11f7-c24a-4e1d-9335-973484cb5abcCSP ACADEMICO</v>
      </c>
      <c r="C1879" s="18"/>
      <c r="D1879" t="s">
        <v>122</v>
      </c>
      <c r="E1879" t="s">
        <v>3693</v>
      </c>
      <c r="F1879" t="s">
        <v>1976</v>
      </c>
      <c r="G1879" s="18" t="str">
        <f t="shared" si="118"/>
        <v>Catalogo principal</v>
      </c>
      <c r="H1879" s="43" t="s">
        <v>121</v>
      </c>
      <c r="I1879" s="37" t="s">
        <v>67</v>
      </c>
      <c r="J1879" t="s">
        <v>3825</v>
      </c>
      <c r="K1879" t="s">
        <v>40</v>
      </c>
      <c r="L1879" s="70" t="s">
        <v>21</v>
      </c>
      <c r="M1879" s="70" t="s">
        <v>3966</v>
      </c>
      <c r="N1879" s="37" t="s">
        <v>67</v>
      </c>
      <c r="O1879" s="37" t="s">
        <v>67</v>
      </c>
      <c r="P1879" s="37" t="s">
        <v>1976</v>
      </c>
      <c r="Q1879" s="75" t="s">
        <v>3693</v>
      </c>
      <c r="R1879" t="s">
        <v>3691</v>
      </c>
      <c r="S1879" s="38">
        <v>16</v>
      </c>
      <c r="T1879">
        <v>1</v>
      </c>
      <c r="U1879">
        <v>0</v>
      </c>
      <c r="V1879" s="43">
        <f>SUMIF(ResumenCotizacion!$C:$C,E1879,ResumenCotizacion!$P:$P)</f>
        <v>0</v>
      </c>
      <c r="W1879" s="68">
        <f>IF(H1879="USD",S1879*SolCotizacion!$J$18,S1879)</f>
        <v>62775.839999999997</v>
      </c>
      <c r="X1879" s="3">
        <f>ROUND(W1879/(1-VLOOKUP("Total porcentaje:",ResumenCotizacion!$F:$H,3,0)),2)</f>
        <v>68234.61</v>
      </c>
      <c r="Y1879" s="3">
        <f t="shared" si="119"/>
        <v>0</v>
      </c>
    </row>
    <row r="1880" spans="1:25" ht="14.25" x14ac:dyDescent="0.2">
      <c r="A1880" s="18" t="str">
        <f t="shared" si="116"/>
        <v>Catalogo principalCSP ACADEMICOa45587ba-bda8-4cd3-9e15-4826ba4064fc</v>
      </c>
      <c r="B1880" s="18" t="str">
        <f t="shared" si="117"/>
        <v>a45587ba-bda8-4cd3-9e15-4826ba4064fcCSP ACADEMICO</v>
      </c>
      <c r="C1880" s="18"/>
      <c r="D1880" t="s">
        <v>122</v>
      </c>
      <c r="E1880" t="s">
        <v>3694</v>
      </c>
      <c r="F1880" t="s">
        <v>1976</v>
      </c>
      <c r="G1880" s="18" t="str">
        <f t="shared" si="118"/>
        <v>Catalogo principal</v>
      </c>
      <c r="H1880" s="43" t="s">
        <v>121</v>
      </c>
      <c r="I1880" s="37" t="s">
        <v>67</v>
      </c>
      <c r="J1880" t="s">
        <v>3695</v>
      </c>
      <c r="K1880" t="s">
        <v>40</v>
      </c>
      <c r="L1880" s="70" t="s">
        <v>21</v>
      </c>
      <c r="M1880" s="70" t="s">
        <v>3966</v>
      </c>
      <c r="N1880" s="37" t="s">
        <v>67</v>
      </c>
      <c r="O1880" s="37" t="s">
        <v>67</v>
      </c>
      <c r="P1880" s="37" t="s">
        <v>1976</v>
      </c>
      <c r="Q1880" s="75" t="s">
        <v>3694</v>
      </c>
      <c r="R1880" t="s">
        <v>3691</v>
      </c>
      <c r="S1880" s="38">
        <v>1.2</v>
      </c>
      <c r="T1880">
        <v>1</v>
      </c>
      <c r="U1880">
        <v>0</v>
      </c>
      <c r="V1880" s="43">
        <f>SUMIF(ResumenCotizacion!$C:$C,E1880,ResumenCotizacion!$P:$P)</f>
        <v>0</v>
      </c>
      <c r="W1880" s="68">
        <f>IF(H1880="USD",S1880*SolCotizacion!$J$18,S1880)</f>
        <v>4708.1879999999992</v>
      </c>
      <c r="X1880" s="3">
        <f>ROUND(W1880/(1-VLOOKUP("Total porcentaje:",ResumenCotizacion!$F:$H,3,0)),2)</f>
        <v>5117.6000000000004</v>
      </c>
      <c r="Y1880" s="3">
        <f t="shared" si="119"/>
        <v>0</v>
      </c>
    </row>
    <row r="1881" spans="1:25" ht="14.25" x14ac:dyDescent="0.2">
      <c r="A1881" s="18" t="str">
        <f t="shared" si="116"/>
        <v>Catalogo principalOPEN VALUE ENTIDADES NO CUALIFICADAS021-07261</v>
      </c>
      <c r="B1881" s="18" t="str">
        <f t="shared" si="117"/>
        <v>021-07261OPEN VALUE ENTIDADES NO CUALIFICADAS</v>
      </c>
      <c r="C1881" s="18"/>
      <c r="D1881" t="s">
        <v>122</v>
      </c>
      <c r="E1881" t="s">
        <v>2157</v>
      </c>
      <c r="F1881" t="s">
        <v>2546</v>
      </c>
      <c r="G1881" s="18" t="str">
        <f t="shared" si="118"/>
        <v>Catalogo principal</v>
      </c>
      <c r="H1881" s="43" t="s">
        <v>121</v>
      </c>
      <c r="I1881" s="37" t="s">
        <v>67</v>
      </c>
      <c r="J1881" t="s">
        <v>3945</v>
      </c>
      <c r="K1881" t="s">
        <v>40</v>
      </c>
      <c r="L1881" s="70" t="s">
        <v>21</v>
      </c>
      <c r="M1881" s="70" t="s">
        <v>3946</v>
      </c>
      <c r="N1881" s="37" t="s">
        <v>67</v>
      </c>
      <c r="O1881" s="37" t="s">
        <v>67</v>
      </c>
      <c r="P1881" s="37" t="s">
        <v>3758</v>
      </c>
      <c r="Q1881" s="75" t="s">
        <v>2157</v>
      </c>
      <c r="R1881" t="s">
        <v>207</v>
      </c>
      <c r="S1881" s="38">
        <v>1074</v>
      </c>
      <c r="T1881">
        <v>1</v>
      </c>
      <c r="U1881">
        <v>0</v>
      </c>
      <c r="V1881" s="43">
        <f>SUMIF(ResumenCotizacion!$C:$C,E1881,ResumenCotizacion!$P:$P)</f>
        <v>0</v>
      </c>
      <c r="W1881" s="68">
        <f>IF(H1881="USD",S1881*SolCotizacion!$J$18,S1881)</f>
        <v>4213828.26</v>
      </c>
      <c r="X1881" s="3">
        <f>ROUND(W1881/(1-VLOOKUP("Total porcentaje:",ResumenCotizacion!$F:$H,3,0)),2)</f>
        <v>4580248.1100000003</v>
      </c>
      <c r="Y1881" s="3">
        <f t="shared" si="119"/>
        <v>0</v>
      </c>
    </row>
    <row r="1882" spans="1:25" ht="14.25" x14ac:dyDescent="0.2">
      <c r="A1882" s="18" t="str">
        <f t="shared" si="116"/>
        <v>Catalogo principalOPEN VALUE ENTIDADES NO CUALIFICADAS021-07266</v>
      </c>
      <c r="B1882" s="18" t="str">
        <f t="shared" si="117"/>
        <v>021-07266OPEN VALUE ENTIDADES NO CUALIFICADAS</v>
      </c>
      <c r="C1882" s="18"/>
      <c r="D1882" t="s">
        <v>122</v>
      </c>
      <c r="E1882" t="s">
        <v>2158</v>
      </c>
      <c r="F1882" t="s">
        <v>2546</v>
      </c>
      <c r="G1882" s="18" t="str">
        <f t="shared" si="118"/>
        <v>Catalogo principal</v>
      </c>
      <c r="H1882" s="43" t="s">
        <v>121</v>
      </c>
      <c r="I1882" s="37" t="s">
        <v>67</v>
      </c>
      <c r="J1882" t="s">
        <v>3947</v>
      </c>
      <c r="K1882" t="s">
        <v>40</v>
      </c>
      <c r="L1882" s="70" t="s">
        <v>21</v>
      </c>
      <c r="M1882" s="70" t="s">
        <v>3948</v>
      </c>
      <c r="N1882" s="37" t="s">
        <v>67</v>
      </c>
      <c r="O1882" s="37" t="s">
        <v>67</v>
      </c>
      <c r="P1882" s="37" t="s">
        <v>3758</v>
      </c>
      <c r="Q1882" s="75" t="s">
        <v>2158</v>
      </c>
      <c r="R1882" t="s">
        <v>207</v>
      </c>
      <c r="S1882" s="38">
        <v>501</v>
      </c>
      <c r="T1882">
        <v>1</v>
      </c>
      <c r="U1882">
        <v>0</v>
      </c>
      <c r="V1882" s="43">
        <f>SUMIF(ResumenCotizacion!$C:$C,E1882,ResumenCotizacion!$P:$P)</f>
        <v>0</v>
      </c>
      <c r="W1882" s="68">
        <f>IF(H1882="USD",S1882*SolCotizacion!$J$18,S1882)</f>
        <v>1965668.49</v>
      </c>
      <c r="X1882" s="3">
        <f>ROUND(W1882/(1-VLOOKUP("Total porcentaje:",ResumenCotizacion!$F:$H,3,0)),2)</f>
        <v>2136596.1800000002</v>
      </c>
      <c r="Y1882" s="3">
        <f t="shared" si="119"/>
        <v>0</v>
      </c>
    </row>
    <row r="1883" spans="1:25" ht="14.25" x14ac:dyDescent="0.2">
      <c r="A1883" s="18" t="str">
        <f t="shared" si="116"/>
        <v>Catalogo principalOPEN VALUE ENTIDADES NO CUALIFICADAS076-03399</v>
      </c>
      <c r="B1883" s="18" t="str">
        <f t="shared" si="117"/>
        <v>076-03399OPEN VALUE ENTIDADES NO CUALIFICADAS</v>
      </c>
      <c r="C1883" s="18"/>
      <c r="D1883" t="s">
        <v>122</v>
      </c>
      <c r="E1883" t="s">
        <v>2159</v>
      </c>
      <c r="F1883" t="s">
        <v>2546</v>
      </c>
      <c r="G1883" s="18" t="str">
        <f t="shared" si="118"/>
        <v>Catalogo principal</v>
      </c>
      <c r="H1883" s="43" t="s">
        <v>121</v>
      </c>
      <c r="I1883" s="37" t="s">
        <v>67</v>
      </c>
      <c r="J1883" t="s">
        <v>3949</v>
      </c>
      <c r="K1883" t="s">
        <v>40</v>
      </c>
      <c r="L1883" s="70" t="s">
        <v>21</v>
      </c>
      <c r="M1883" s="70" t="s">
        <v>3946</v>
      </c>
      <c r="N1883" s="37" t="s">
        <v>67</v>
      </c>
      <c r="O1883" s="37" t="s">
        <v>67</v>
      </c>
      <c r="P1883" s="37" t="s">
        <v>3758</v>
      </c>
      <c r="Q1883" s="75" t="s">
        <v>2159</v>
      </c>
      <c r="R1883" t="s">
        <v>207</v>
      </c>
      <c r="S1883" s="38">
        <v>1617</v>
      </c>
      <c r="T1883">
        <v>1</v>
      </c>
      <c r="U1883">
        <v>0</v>
      </c>
      <c r="V1883" s="43">
        <f>SUMIF(ResumenCotizacion!$C:$C,E1883,ResumenCotizacion!$P:$P)</f>
        <v>0</v>
      </c>
      <c r="W1883" s="68">
        <f>IF(H1883="USD",S1883*SolCotizacion!$J$18,S1883)</f>
        <v>6344283.3300000001</v>
      </c>
      <c r="X1883" s="3">
        <f>ROUND(W1883/(1-VLOOKUP("Total porcentaje:",ResumenCotizacion!$F:$H,3,0)),2)</f>
        <v>6895960.1399999997</v>
      </c>
      <c r="Y1883" s="3">
        <f t="shared" si="119"/>
        <v>0</v>
      </c>
    </row>
    <row r="1884" spans="1:25" ht="14.25" x14ac:dyDescent="0.2">
      <c r="A1884" s="18" t="str">
        <f t="shared" si="116"/>
        <v>Catalogo principalOPEN VALUE ENTIDADES NO CUALIFICADAS076-03404</v>
      </c>
      <c r="B1884" s="18" t="str">
        <f t="shared" si="117"/>
        <v>076-03404OPEN VALUE ENTIDADES NO CUALIFICADAS</v>
      </c>
      <c r="C1884" s="18"/>
      <c r="D1884" t="s">
        <v>122</v>
      </c>
      <c r="E1884" t="s">
        <v>2160</v>
      </c>
      <c r="F1884" t="s">
        <v>2546</v>
      </c>
      <c r="G1884" s="18" t="str">
        <f t="shared" si="118"/>
        <v>Catalogo principal</v>
      </c>
      <c r="H1884" s="43" t="s">
        <v>121</v>
      </c>
      <c r="I1884" s="37" t="s">
        <v>67</v>
      </c>
      <c r="J1884" t="s">
        <v>3950</v>
      </c>
      <c r="K1884" t="s">
        <v>40</v>
      </c>
      <c r="L1884" s="70" t="s">
        <v>21</v>
      </c>
      <c r="M1884" s="70" t="s">
        <v>3948</v>
      </c>
      <c r="N1884" s="37" t="s">
        <v>67</v>
      </c>
      <c r="O1884" s="37" t="s">
        <v>67</v>
      </c>
      <c r="P1884" s="37" t="s">
        <v>3758</v>
      </c>
      <c r="Q1884" s="75" t="s">
        <v>2160</v>
      </c>
      <c r="R1884" t="s">
        <v>207</v>
      </c>
      <c r="S1884" s="38">
        <v>753</v>
      </c>
      <c r="T1884">
        <v>1</v>
      </c>
      <c r="U1884">
        <v>0</v>
      </c>
      <c r="V1884" s="43">
        <f>SUMIF(ResumenCotizacion!$C:$C,E1884,ResumenCotizacion!$P:$P)</f>
        <v>0</v>
      </c>
      <c r="W1884" s="68">
        <f>IF(H1884="USD",S1884*SolCotizacion!$J$18,S1884)</f>
        <v>2954387.9699999997</v>
      </c>
      <c r="X1884" s="3">
        <f>ROUND(W1884/(1-VLOOKUP("Total porcentaje:",ResumenCotizacion!$F:$H,3,0)),2)</f>
        <v>3211291.27</v>
      </c>
      <c r="Y1884" s="3">
        <f t="shared" si="119"/>
        <v>0</v>
      </c>
    </row>
    <row r="1885" spans="1:25" ht="14.25" x14ac:dyDescent="0.2">
      <c r="A1885" s="18" t="str">
        <f t="shared" si="116"/>
        <v>Catalogo principalOPEN VALUE ENTIDADES NO CUALIFICADAS125-00265</v>
      </c>
      <c r="B1885" s="18" t="str">
        <f t="shared" si="117"/>
        <v>125-00265OPEN VALUE ENTIDADES NO CUALIFICADAS</v>
      </c>
      <c r="C1885" s="18"/>
      <c r="D1885" t="s">
        <v>122</v>
      </c>
      <c r="E1885" t="s">
        <v>2161</v>
      </c>
      <c r="F1885" t="s">
        <v>2546</v>
      </c>
      <c r="G1885" s="18" t="str">
        <f t="shared" si="118"/>
        <v>Catalogo principal</v>
      </c>
      <c r="H1885" s="43" t="s">
        <v>121</v>
      </c>
      <c r="I1885" s="37" t="s">
        <v>67</v>
      </c>
      <c r="J1885" t="s">
        <v>3951</v>
      </c>
      <c r="K1885" t="s">
        <v>40</v>
      </c>
      <c r="L1885" s="70" t="s">
        <v>21</v>
      </c>
      <c r="M1885" s="70" t="s">
        <v>3946</v>
      </c>
      <c r="N1885" s="37" t="s">
        <v>67</v>
      </c>
      <c r="O1885" s="37" t="s">
        <v>67</v>
      </c>
      <c r="P1885" s="37" t="s">
        <v>3758</v>
      </c>
      <c r="Q1885" s="75" t="s">
        <v>2161</v>
      </c>
      <c r="R1885" t="s">
        <v>207</v>
      </c>
      <c r="S1885" s="38">
        <v>750</v>
      </c>
      <c r="T1885">
        <v>1</v>
      </c>
      <c r="U1885">
        <v>0</v>
      </c>
      <c r="V1885" s="43">
        <f>SUMIF(ResumenCotizacion!$C:$C,E1885,ResumenCotizacion!$P:$P)</f>
        <v>0</v>
      </c>
      <c r="W1885" s="68">
        <f>IF(H1885="USD",S1885*SolCotizacion!$J$18,S1885)</f>
        <v>2942617.5</v>
      </c>
      <c r="X1885" s="3">
        <f>ROUND(W1885/(1-VLOOKUP("Total porcentaje:",ResumenCotizacion!$F:$H,3,0)),2)</f>
        <v>3198497.28</v>
      </c>
      <c r="Y1885" s="3">
        <f t="shared" si="119"/>
        <v>0</v>
      </c>
    </row>
    <row r="1886" spans="1:25" ht="14.25" x14ac:dyDescent="0.2">
      <c r="A1886" s="18" t="str">
        <f t="shared" si="116"/>
        <v>Catalogo principalOPEN VALUE ENTIDADES NO CUALIFICADAS125-00317</v>
      </c>
      <c r="B1886" s="18" t="str">
        <f t="shared" si="117"/>
        <v>125-00317OPEN VALUE ENTIDADES NO CUALIFICADAS</v>
      </c>
      <c r="C1886" s="18"/>
      <c r="D1886" t="s">
        <v>122</v>
      </c>
      <c r="E1886" t="s">
        <v>2162</v>
      </c>
      <c r="F1886" t="s">
        <v>2546</v>
      </c>
      <c r="G1886" s="18" t="str">
        <f t="shared" si="118"/>
        <v>Catalogo principal</v>
      </c>
      <c r="H1886" s="43" t="s">
        <v>121</v>
      </c>
      <c r="I1886" s="37" t="s">
        <v>67</v>
      </c>
      <c r="J1886" t="s">
        <v>3952</v>
      </c>
      <c r="K1886" t="s">
        <v>40</v>
      </c>
      <c r="L1886" s="70" t="s">
        <v>21</v>
      </c>
      <c r="M1886" s="70" t="s">
        <v>3948</v>
      </c>
      <c r="N1886" s="37" t="s">
        <v>67</v>
      </c>
      <c r="O1886" s="37" t="s">
        <v>67</v>
      </c>
      <c r="P1886" s="37" t="s">
        <v>3758</v>
      </c>
      <c r="Q1886" s="75" t="s">
        <v>2162</v>
      </c>
      <c r="R1886" t="s">
        <v>207</v>
      </c>
      <c r="S1886" s="38">
        <v>324</v>
      </c>
      <c r="T1886">
        <v>1</v>
      </c>
      <c r="U1886">
        <v>0</v>
      </c>
      <c r="V1886" s="43">
        <f>SUMIF(ResumenCotizacion!$C:$C,E1886,ResumenCotizacion!$P:$P)</f>
        <v>0</v>
      </c>
      <c r="W1886" s="68">
        <f>IF(H1886="USD",S1886*SolCotizacion!$J$18,S1886)</f>
        <v>1271210.76</v>
      </c>
      <c r="X1886" s="3">
        <f>ROUND(W1886/(1-VLOOKUP("Total porcentaje:",ResumenCotizacion!$F:$H,3,0)),2)</f>
        <v>1381750.83</v>
      </c>
      <c r="Y1886" s="3">
        <f t="shared" si="119"/>
        <v>0</v>
      </c>
    </row>
    <row r="1887" spans="1:25" ht="14.25" x14ac:dyDescent="0.2">
      <c r="A1887" s="18" t="str">
        <f t="shared" si="116"/>
        <v>Catalogo principalOPEN VALUE ENTIDADES NO CUALIFICADAS125-01214</v>
      </c>
      <c r="B1887" s="18" t="str">
        <f t="shared" si="117"/>
        <v>125-01214OPEN VALUE ENTIDADES NO CUALIFICADAS</v>
      </c>
      <c r="C1887" s="18"/>
      <c r="D1887" t="s">
        <v>122</v>
      </c>
      <c r="E1887" t="s">
        <v>2163</v>
      </c>
      <c r="F1887" t="s">
        <v>2546</v>
      </c>
      <c r="G1887" s="18" t="str">
        <f t="shared" si="118"/>
        <v>Catalogo principal</v>
      </c>
      <c r="H1887" s="43" t="s">
        <v>121</v>
      </c>
      <c r="I1887" s="37" t="s">
        <v>67</v>
      </c>
      <c r="J1887" t="s">
        <v>3953</v>
      </c>
      <c r="K1887" t="s">
        <v>40</v>
      </c>
      <c r="L1887" s="70" t="s">
        <v>21</v>
      </c>
      <c r="M1887" s="70" t="s">
        <v>3946</v>
      </c>
      <c r="N1887" s="37" t="s">
        <v>67</v>
      </c>
      <c r="O1887" s="37" t="s">
        <v>67</v>
      </c>
      <c r="P1887" s="37" t="s">
        <v>3758</v>
      </c>
      <c r="Q1887" s="75" t="s">
        <v>2163</v>
      </c>
      <c r="R1887" t="s">
        <v>207</v>
      </c>
      <c r="S1887" s="38">
        <v>600</v>
      </c>
      <c r="T1887">
        <v>1</v>
      </c>
      <c r="U1887">
        <v>0</v>
      </c>
      <c r="V1887" s="43">
        <f>SUMIF(ResumenCotizacion!$C:$C,E1887,ResumenCotizacion!$P:$P)</f>
        <v>0</v>
      </c>
      <c r="W1887" s="68">
        <f>IF(H1887="USD",S1887*SolCotizacion!$J$18,S1887)</f>
        <v>2354094</v>
      </c>
      <c r="X1887" s="3">
        <f>ROUND(W1887/(1-VLOOKUP("Total porcentaje:",ResumenCotizacion!$F:$H,3,0)),2)</f>
        <v>2558797.83</v>
      </c>
      <c r="Y1887" s="3">
        <f t="shared" si="119"/>
        <v>0</v>
      </c>
    </row>
    <row r="1888" spans="1:25" ht="14.25" x14ac:dyDescent="0.2">
      <c r="A1888" s="18" t="str">
        <f t="shared" si="116"/>
        <v>Catalogo principalOPEN VALUE ENTIDADES NO CUALIFICADAS125-01216</v>
      </c>
      <c r="B1888" s="18" t="str">
        <f t="shared" si="117"/>
        <v>125-01216OPEN VALUE ENTIDADES NO CUALIFICADAS</v>
      </c>
      <c r="C1888" s="18"/>
      <c r="D1888" t="s">
        <v>122</v>
      </c>
      <c r="E1888" t="s">
        <v>2164</v>
      </c>
      <c r="F1888" t="s">
        <v>2546</v>
      </c>
      <c r="G1888" s="18" t="str">
        <f t="shared" si="118"/>
        <v>Catalogo principal</v>
      </c>
      <c r="H1888" s="43" t="s">
        <v>121</v>
      </c>
      <c r="I1888" s="37" t="s">
        <v>67</v>
      </c>
      <c r="J1888" t="s">
        <v>3954</v>
      </c>
      <c r="K1888" t="s">
        <v>40</v>
      </c>
      <c r="L1888" s="70" t="s">
        <v>21</v>
      </c>
      <c r="M1888" s="70" t="s">
        <v>3948</v>
      </c>
      <c r="N1888" s="37" t="s">
        <v>67</v>
      </c>
      <c r="O1888" s="37" t="s">
        <v>67</v>
      </c>
      <c r="P1888" s="37" t="s">
        <v>3758</v>
      </c>
      <c r="Q1888" s="75" t="s">
        <v>2164</v>
      </c>
      <c r="R1888" t="s">
        <v>207</v>
      </c>
      <c r="S1888" s="38">
        <v>258</v>
      </c>
      <c r="T1888">
        <v>1</v>
      </c>
      <c r="U1888">
        <v>0</v>
      </c>
      <c r="V1888" s="43">
        <f>SUMIF(ResumenCotizacion!$C:$C,E1888,ResumenCotizacion!$P:$P)</f>
        <v>0</v>
      </c>
      <c r="W1888" s="68">
        <f>IF(H1888="USD",S1888*SolCotizacion!$J$18,S1888)</f>
        <v>1012260.4199999999</v>
      </c>
      <c r="X1888" s="3">
        <f>ROUND(W1888/(1-VLOOKUP("Total porcentaje:",ResumenCotizacion!$F:$H,3,0)),2)</f>
        <v>1100283.07</v>
      </c>
      <c r="Y1888" s="3">
        <f t="shared" si="119"/>
        <v>0</v>
      </c>
    </row>
    <row r="1889" spans="1:25" ht="14.25" x14ac:dyDescent="0.2">
      <c r="A1889" s="18" t="str">
        <f t="shared" si="116"/>
        <v>Catalogo principalOPEN VALUE ENTIDADES NO CUALIFICADAS126-00450</v>
      </c>
      <c r="B1889" s="18" t="str">
        <f t="shared" si="117"/>
        <v>126-00450OPEN VALUE ENTIDADES NO CUALIFICADAS</v>
      </c>
      <c r="C1889" s="18"/>
      <c r="D1889" t="s">
        <v>122</v>
      </c>
      <c r="E1889" t="s">
        <v>2165</v>
      </c>
      <c r="F1889" t="s">
        <v>2546</v>
      </c>
      <c r="G1889" s="18" t="str">
        <f t="shared" si="118"/>
        <v>Catalogo principal</v>
      </c>
      <c r="H1889" s="43" t="s">
        <v>121</v>
      </c>
      <c r="I1889" s="37" t="s">
        <v>67</v>
      </c>
      <c r="J1889" t="s">
        <v>3955</v>
      </c>
      <c r="K1889" t="s">
        <v>40</v>
      </c>
      <c r="L1889" s="70" t="s">
        <v>21</v>
      </c>
      <c r="M1889" s="70" t="s">
        <v>3946</v>
      </c>
      <c r="N1889" s="37" t="s">
        <v>67</v>
      </c>
      <c r="O1889" s="37" t="s">
        <v>67</v>
      </c>
      <c r="P1889" s="37" t="s">
        <v>3758</v>
      </c>
      <c r="Q1889" s="75" t="s">
        <v>2165</v>
      </c>
      <c r="R1889" t="s">
        <v>207</v>
      </c>
      <c r="S1889" s="38">
        <v>750</v>
      </c>
      <c r="T1889">
        <v>1</v>
      </c>
      <c r="U1889">
        <v>0</v>
      </c>
      <c r="V1889" s="43">
        <f>SUMIF(ResumenCotizacion!$C:$C,E1889,ResumenCotizacion!$P:$P)</f>
        <v>0</v>
      </c>
      <c r="W1889" s="68">
        <f>IF(H1889="USD",S1889*SolCotizacion!$J$18,S1889)</f>
        <v>2942617.5</v>
      </c>
      <c r="X1889" s="3">
        <f>ROUND(W1889/(1-VLOOKUP("Total porcentaje:",ResumenCotizacion!$F:$H,3,0)),2)</f>
        <v>3198497.28</v>
      </c>
      <c r="Y1889" s="3">
        <f t="shared" si="119"/>
        <v>0</v>
      </c>
    </row>
    <row r="1890" spans="1:25" ht="14.25" x14ac:dyDescent="0.2">
      <c r="A1890" s="18" t="str">
        <f t="shared" si="116"/>
        <v>Catalogo principalOPEN VALUE ENTIDADES NO CUALIFICADAS126-00503</v>
      </c>
      <c r="B1890" s="18" t="str">
        <f t="shared" si="117"/>
        <v>126-00503OPEN VALUE ENTIDADES NO CUALIFICADAS</v>
      </c>
      <c r="C1890" s="18"/>
      <c r="D1890" t="s">
        <v>122</v>
      </c>
      <c r="E1890" t="s">
        <v>2166</v>
      </c>
      <c r="F1890" t="s">
        <v>2546</v>
      </c>
      <c r="G1890" s="18" t="str">
        <f t="shared" si="118"/>
        <v>Catalogo principal</v>
      </c>
      <c r="H1890" s="43" t="s">
        <v>121</v>
      </c>
      <c r="I1890" s="37" t="s">
        <v>67</v>
      </c>
      <c r="J1890" t="s">
        <v>3956</v>
      </c>
      <c r="K1890" t="s">
        <v>40</v>
      </c>
      <c r="L1890" s="70" t="s">
        <v>21</v>
      </c>
      <c r="M1890" s="70" t="s">
        <v>3946</v>
      </c>
      <c r="N1890" s="37" t="s">
        <v>67</v>
      </c>
      <c r="O1890" s="37" t="s">
        <v>67</v>
      </c>
      <c r="P1890" s="37" t="s">
        <v>3758</v>
      </c>
      <c r="Q1890" s="75" t="s">
        <v>2166</v>
      </c>
      <c r="R1890" t="s">
        <v>207</v>
      </c>
      <c r="S1890" s="38">
        <v>864</v>
      </c>
      <c r="T1890">
        <v>1</v>
      </c>
      <c r="U1890">
        <v>0</v>
      </c>
      <c r="V1890" s="43">
        <f>SUMIF(ResumenCotizacion!$C:$C,E1890,ResumenCotizacion!$P:$P)</f>
        <v>0</v>
      </c>
      <c r="W1890" s="68">
        <f>IF(H1890="USD",S1890*SolCotizacion!$J$18,S1890)</f>
        <v>3389895.36</v>
      </c>
      <c r="X1890" s="3">
        <f>ROUND(W1890/(1-VLOOKUP("Total porcentaje:",ResumenCotizacion!$F:$H,3,0)),2)</f>
        <v>3684668.87</v>
      </c>
      <c r="Y1890" s="3">
        <f t="shared" si="119"/>
        <v>0</v>
      </c>
    </row>
    <row r="1891" spans="1:25" ht="14.25" x14ac:dyDescent="0.2">
      <c r="A1891" s="18" t="str">
        <f t="shared" si="116"/>
        <v>Catalogo principalOPEN VALUE ENTIDADES NO CUALIFICADAS126-00555</v>
      </c>
      <c r="B1891" s="18" t="str">
        <f t="shared" si="117"/>
        <v>126-00555OPEN VALUE ENTIDADES NO CUALIFICADAS</v>
      </c>
      <c r="C1891" s="18"/>
      <c r="D1891" t="s">
        <v>122</v>
      </c>
      <c r="E1891" t="s">
        <v>2167</v>
      </c>
      <c r="F1891" t="s">
        <v>2546</v>
      </c>
      <c r="G1891" s="18" t="str">
        <f t="shared" si="118"/>
        <v>Catalogo principal</v>
      </c>
      <c r="H1891" s="43" t="s">
        <v>121</v>
      </c>
      <c r="I1891" s="37" t="s">
        <v>67</v>
      </c>
      <c r="J1891" t="s">
        <v>3957</v>
      </c>
      <c r="K1891" t="s">
        <v>40</v>
      </c>
      <c r="L1891" s="70" t="s">
        <v>21</v>
      </c>
      <c r="M1891" s="70" t="s">
        <v>3948</v>
      </c>
      <c r="N1891" s="37" t="s">
        <v>67</v>
      </c>
      <c r="O1891" s="37" t="s">
        <v>67</v>
      </c>
      <c r="P1891" s="37" t="s">
        <v>3758</v>
      </c>
      <c r="Q1891" s="75" t="s">
        <v>2167</v>
      </c>
      <c r="R1891" t="s">
        <v>207</v>
      </c>
      <c r="S1891" s="38">
        <v>324</v>
      </c>
      <c r="T1891">
        <v>1</v>
      </c>
      <c r="U1891">
        <v>0</v>
      </c>
      <c r="V1891" s="43">
        <f>SUMIF(ResumenCotizacion!$C:$C,E1891,ResumenCotizacion!$P:$P)</f>
        <v>0</v>
      </c>
      <c r="W1891" s="68">
        <f>IF(H1891="USD",S1891*SolCotizacion!$J$18,S1891)</f>
        <v>1271210.76</v>
      </c>
      <c r="X1891" s="3">
        <f>ROUND(W1891/(1-VLOOKUP("Total porcentaje:",ResumenCotizacion!$F:$H,3,0)),2)</f>
        <v>1381750.83</v>
      </c>
      <c r="Y1891" s="3">
        <f t="shared" si="119"/>
        <v>0</v>
      </c>
    </row>
    <row r="1892" spans="1:25" ht="14.25" x14ac:dyDescent="0.2">
      <c r="A1892" s="18" t="str">
        <f t="shared" si="116"/>
        <v>Catalogo principalOPEN VALUE ENTIDADES NO CUALIFICADAS126-00605</v>
      </c>
      <c r="B1892" s="18" t="str">
        <f t="shared" si="117"/>
        <v>126-00605OPEN VALUE ENTIDADES NO CUALIFICADAS</v>
      </c>
      <c r="C1892" s="18"/>
      <c r="D1892" t="s">
        <v>122</v>
      </c>
      <c r="E1892" t="s">
        <v>2168</v>
      </c>
      <c r="F1892" t="s">
        <v>2546</v>
      </c>
      <c r="G1892" s="18" t="str">
        <f t="shared" si="118"/>
        <v>Catalogo principal</v>
      </c>
      <c r="H1892" s="43" t="s">
        <v>121</v>
      </c>
      <c r="I1892" s="37" t="s">
        <v>67</v>
      </c>
      <c r="J1892" t="s">
        <v>3958</v>
      </c>
      <c r="K1892" t="s">
        <v>40</v>
      </c>
      <c r="L1892" s="70" t="s">
        <v>21</v>
      </c>
      <c r="M1892" s="70" t="s">
        <v>3948</v>
      </c>
      <c r="N1892" s="37" t="s">
        <v>67</v>
      </c>
      <c r="O1892" s="37" t="s">
        <v>67</v>
      </c>
      <c r="P1892" s="37" t="s">
        <v>3758</v>
      </c>
      <c r="Q1892" s="75" t="s">
        <v>2168</v>
      </c>
      <c r="R1892" t="s">
        <v>207</v>
      </c>
      <c r="S1892" s="38">
        <v>372</v>
      </c>
      <c r="T1892">
        <v>1</v>
      </c>
      <c r="U1892">
        <v>0</v>
      </c>
      <c r="V1892" s="43">
        <f>SUMIF(ResumenCotizacion!$C:$C,E1892,ResumenCotizacion!$P:$P)</f>
        <v>0</v>
      </c>
      <c r="W1892" s="68">
        <f>IF(H1892="USD",S1892*SolCotizacion!$J$18,S1892)</f>
        <v>1459538.28</v>
      </c>
      <c r="X1892" s="3">
        <f>ROUND(W1892/(1-VLOOKUP("Total porcentaje:",ResumenCotizacion!$F:$H,3,0)),2)</f>
        <v>1586454.65</v>
      </c>
      <c r="Y1892" s="3">
        <f t="shared" si="119"/>
        <v>0</v>
      </c>
    </row>
    <row r="1893" spans="1:25" ht="14.25" x14ac:dyDescent="0.2">
      <c r="A1893" s="18" t="str">
        <f t="shared" si="116"/>
        <v>Catalogo principalOPEN VALUE ENTIDADES NO CUALIFICADAS228-04725</v>
      </c>
      <c r="B1893" s="18" t="str">
        <f t="shared" si="117"/>
        <v>228-04725OPEN VALUE ENTIDADES NO CUALIFICADAS</v>
      </c>
      <c r="C1893" s="18"/>
      <c r="D1893" t="s">
        <v>122</v>
      </c>
      <c r="E1893" t="s">
        <v>2169</v>
      </c>
      <c r="F1893" t="s">
        <v>2546</v>
      </c>
      <c r="G1893" s="18" t="str">
        <f t="shared" si="118"/>
        <v>Catalogo principal</v>
      </c>
      <c r="H1893" s="43" t="s">
        <v>121</v>
      </c>
      <c r="I1893" s="37" t="s">
        <v>67</v>
      </c>
      <c r="J1893" t="s">
        <v>3959</v>
      </c>
      <c r="K1893" t="s">
        <v>40</v>
      </c>
      <c r="L1893" s="70" t="s">
        <v>21</v>
      </c>
      <c r="M1893" s="70" t="s">
        <v>3948</v>
      </c>
      <c r="N1893" s="37" t="s">
        <v>67</v>
      </c>
      <c r="O1893" s="37" t="s">
        <v>67</v>
      </c>
      <c r="P1893" s="37" t="s">
        <v>3758</v>
      </c>
      <c r="Q1893" s="75" t="s">
        <v>2169</v>
      </c>
      <c r="R1893" t="s">
        <v>207</v>
      </c>
      <c r="S1893" s="38">
        <v>942</v>
      </c>
      <c r="T1893">
        <v>1</v>
      </c>
      <c r="U1893">
        <v>0</v>
      </c>
      <c r="V1893" s="43">
        <f>SUMIF(ResumenCotizacion!$C:$C,E1893,ResumenCotizacion!$P:$P)</f>
        <v>0</v>
      </c>
      <c r="W1893" s="68">
        <f>IF(H1893="USD",S1893*SolCotizacion!$J$18,S1893)</f>
        <v>3695927.5799999996</v>
      </c>
      <c r="X1893" s="3">
        <f>ROUND(W1893/(1-VLOOKUP("Total porcentaje:",ResumenCotizacion!$F:$H,3,0)),2)</f>
        <v>4017312.59</v>
      </c>
      <c r="Y1893" s="3">
        <f t="shared" si="119"/>
        <v>0</v>
      </c>
    </row>
    <row r="1894" spans="1:25" ht="14.25" x14ac:dyDescent="0.2">
      <c r="A1894" s="18" t="str">
        <f t="shared" si="116"/>
        <v>Catalogo principalOPEN VALUE ENTIDADES NO CUALIFICADAS228-04778</v>
      </c>
      <c r="B1894" s="18" t="str">
        <f t="shared" si="117"/>
        <v>228-04778OPEN VALUE ENTIDADES NO CUALIFICADAS</v>
      </c>
      <c r="C1894" s="18"/>
      <c r="D1894" t="s">
        <v>122</v>
      </c>
      <c r="E1894" t="s">
        <v>2170</v>
      </c>
      <c r="F1894" t="s">
        <v>2546</v>
      </c>
      <c r="G1894" s="18" t="str">
        <f t="shared" si="118"/>
        <v>Catalogo principal</v>
      </c>
      <c r="H1894" s="43" t="s">
        <v>121</v>
      </c>
      <c r="I1894" s="37" t="s">
        <v>67</v>
      </c>
      <c r="J1894" t="s">
        <v>3960</v>
      </c>
      <c r="K1894" t="s">
        <v>40</v>
      </c>
      <c r="L1894" s="70" t="s">
        <v>21</v>
      </c>
      <c r="M1894" s="70" t="s">
        <v>3946</v>
      </c>
      <c r="N1894" s="37" t="s">
        <v>67</v>
      </c>
      <c r="O1894" s="37" t="s">
        <v>67</v>
      </c>
      <c r="P1894" s="37" t="s">
        <v>3758</v>
      </c>
      <c r="Q1894" s="75" t="s">
        <v>2170</v>
      </c>
      <c r="R1894" t="s">
        <v>207</v>
      </c>
      <c r="S1894" s="38">
        <v>2199</v>
      </c>
      <c r="T1894">
        <v>1</v>
      </c>
      <c r="U1894">
        <v>0</v>
      </c>
      <c r="V1894" s="43">
        <f>SUMIF(ResumenCotizacion!$C:$C,E1894,ResumenCotizacion!$P:$P)</f>
        <v>0</v>
      </c>
      <c r="W1894" s="68">
        <f>IF(H1894="USD",S1894*SolCotizacion!$J$18,S1894)</f>
        <v>8627754.5099999998</v>
      </c>
      <c r="X1894" s="3">
        <f>ROUND(W1894/(1-VLOOKUP("Total porcentaje:",ResumenCotizacion!$F:$H,3,0)),2)</f>
        <v>9377994.0299999993</v>
      </c>
      <c r="Y1894" s="3">
        <f t="shared" si="119"/>
        <v>0</v>
      </c>
    </row>
    <row r="1895" spans="1:25" ht="14.25" x14ac:dyDescent="0.2">
      <c r="A1895" s="18" t="str">
        <f t="shared" si="116"/>
        <v>Catalogo principalOPEN VALUE ENTIDADES NO CUALIFICADAS269-09050</v>
      </c>
      <c r="B1895" s="18" t="str">
        <f t="shared" si="117"/>
        <v>269-09050OPEN VALUE ENTIDADES NO CUALIFICADAS</v>
      </c>
      <c r="C1895" s="18"/>
      <c r="D1895" t="s">
        <v>122</v>
      </c>
      <c r="E1895" t="s">
        <v>2171</v>
      </c>
      <c r="F1895" t="s">
        <v>2546</v>
      </c>
      <c r="G1895" s="18" t="str">
        <f t="shared" si="118"/>
        <v>Catalogo principal</v>
      </c>
      <c r="H1895" s="43" t="s">
        <v>121</v>
      </c>
      <c r="I1895" s="37" t="s">
        <v>67</v>
      </c>
      <c r="J1895" t="s">
        <v>3961</v>
      </c>
      <c r="K1895" t="s">
        <v>40</v>
      </c>
      <c r="L1895" s="70" t="s">
        <v>21</v>
      </c>
      <c r="M1895" s="70" t="s">
        <v>3946</v>
      </c>
      <c r="N1895" s="37" t="s">
        <v>67</v>
      </c>
      <c r="O1895" s="37" t="s">
        <v>67</v>
      </c>
      <c r="P1895" s="37" t="s">
        <v>3758</v>
      </c>
      <c r="Q1895" s="75" t="s">
        <v>2171</v>
      </c>
      <c r="R1895" t="s">
        <v>207</v>
      </c>
      <c r="S1895" s="38">
        <v>1461</v>
      </c>
      <c r="T1895">
        <v>1</v>
      </c>
      <c r="U1895">
        <v>0</v>
      </c>
      <c r="V1895" s="43">
        <f>SUMIF(ResumenCotizacion!$C:$C,E1895,ResumenCotizacion!$P:$P)</f>
        <v>0</v>
      </c>
      <c r="W1895" s="68">
        <f>IF(H1895="USD",S1895*SolCotizacion!$J$18,S1895)</f>
        <v>5732218.8899999997</v>
      </c>
      <c r="X1895" s="3">
        <f>ROUND(W1895/(1-VLOOKUP("Total porcentaje:",ResumenCotizacion!$F:$H,3,0)),2)</f>
        <v>6230672.71</v>
      </c>
      <c r="Y1895" s="3">
        <f t="shared" si="119"/>
        <v>0</v>
      </c>
    </row>
    <row r="1896" spans="1:25" ht="14.25" x14ac:dyDescent="0.2">
      <c r="A1896" s="18" t="str">
        <f t="shared" si="116"/>
        <v>Catalogo principalOPEN VALUE ENTIDADES NO CUALIFICADAS269-09059</v>
      </c>
      <c r="B1896" s="18" t="str">
        <f t="shared" si="117"/>
        <v>269-09059OPEN VALUE ENTIDADES NO CUALIFICADAS</v>
      </c>
      <c r="C1896" s="18"/>
      <c r="D1896" t="s">
        <v>122</v>
      </c>
      <c r="E1896" t="s">
        <v>2172</v>
      </c>
      <c r="F1896" t="s">
        <v>2546</v>
      </c>
      <c r="G1896" s="18" t="str">
        <f t="shared" si="118"/>
        <v>Catalogo principal</v>
      </c>
      <c r="H1896" s="43" t="s">
        <v>121</v>
      </c>
      <c r="I1896" s="37" t="s">
        <v>67</v>
      </c>
      <c r="J1896" t="s">
        <v>3962</v>
      </c>
      <c r="K1896" t="s">
        <v>40</v>
      </c>
      <c r="L1896" s="70" t="s">
        <v>21</v>
      </c>
      <c r="M1896" s="70" t="s">
        <v>3963</v>
      </c>
      <c r="N1896" s="37" t="s">
        <v>67</v>
      </c>
      <c r="O1896" s="37" t="s">
        <v>67</v>
      </c>
      <c r="P1896" s="37" t="s">
        <v>3758</v>
      </c>
      <c r="Q1896" s="75" t="s">
        <v>2172</v>
      </c>
      <c r="R1896" t="s">
        <v>207</v>
      </c>
      <c r="S1896" s="38">
        <v>390</v>
      </c>
      <c r="T1896">
        <v>1</v>
      </c>
      <c r="U1896">
        <v>0</v>
      </c>
      <c r="V1896" s="43">
        <f>SUMIF(ResumenCotizacion!$C:$C,E1896,ResumenCotizacion!$P:$P)</f>
        <v>0</v>
      </c>
      <c r="W1896" s="68">
        <f>IF(H1896="USD",S1896*SolCotizacion!$J$18,S1896)</f>
        <v>1530161.0999999999</v>
      </c>
      <c r="X1896" s="3">
        <f>ROUND(W1896/(1-VLOOKUP("Total porcentaje:",ResumenCotizacion!$F:$H,3,0)),2)</f>
        <v>1663218.59</v>
      </c>
      <c r="Y1896" s="3">
        <f t="shared" si="119"/>
        <v>0</v>
      </c>
    </row>
    <row r="1897" spans="1:25" ht="14.25" x14ac:dyDescent="0.2">
      <c r="A1897" s="18" t="str">
        <f t="shared" si="116"/>
        <v>Catalogo principalOPEN VALUE ENTIDADES NO CUALIFICADAS269-09065</v>
      </c>
      <c r="B1897" s="18" t="str">
        <f t="shared" si="117"/>
        <v>269-09065OPEN VALUE ENTIDADES NO CUALIFICADAS</v>
      </c>
      <c r="C1897" s="18"/>
      <c r="D1897" t="s">
        <v>122</v>
      </c>
      <c r="E1897" t="s">
        <v>2173</v>
      </c>
      <c r="F1897" t="s">
        <v>2546</v>
      </c>
      <c r="G1897" s="18" t="str">
        <f t="shared" si="118"/>
        <v>Catalogo principal</v>
      </c>
      <c r="H1897" s="43" t="s">
        <v>121</v>
      </c>
      <c r="I1897" s="37" t="s">
        <v>67</v>
      </c>
      <c r="J1897" t="s">
        <v>3964</v>
      </c>
      <c r="K1897" t="s">
        <v>40</v>
      </c>
      <c r="L1897" s="70" t="s">
        <v>21</v>
      </c>
      <c r="M1897" s="70" t="s">
        <v>3948</v>
      </c>
      <c r="N1897" s="37" t="s">
        <v>67</v>
      </c>
      <c r="O1897" s="37" t="s">
        <v>67</v>
      </c>
      <c r="P1897" s="37" t="s">
        <v>3758</v>
      </c>
      <c r="Q1897" s="75" t="s">
        <v>2173</v>
      </c>
      <c r="R1897" t="s">
        <v>207</v>
      </c>
      <c r="S1897" s="38">
        <v>681</v>
      </c>
      <c r="T1897">
        <v>1</v>
      </c>
      <c r="U1897">
        <v>0</v>
      </c>
      <c r="V1897" s="43">
        <f>SUMIF(ResumenCotizacion!$C:$C,E1897,ResumenCotizacion!$P:$P)</f>
        <v>0</v>
      </c>
      <c r="W1897" s="68">
        <f>IF(H1897="USD",S1897*SolCotizacion!$J$18,S1897)</f>
        <v>2671896.69</v>
      </c>
      <c r="X1897" s="3">
        <f>ROUND(W1897/(1-VLOOKUP("Total porcentaje:",ResumenCotizacion!$F:$H,3,0)),2)</f>
        <v>2904235.53</v>
      </c>
      <c r="Y1897" s="3">
        <f t="shared" si="119"/>
        <v>0</v>
      </c>
    </row>
    <row r="1898" spans="1:25" ht="14.25" x14ac:dyDescent="0.2">
      <c r="A1898" s="18" t="str">
        <f t="shared" si="116"/>
        <v>Catalogo principalOPEN VALUE ENTIDADES NO CUALIFICADAS269-09643</v>
      </c>
      <c r="B1898" s="18" t="str">
        <f t="shared" si="117"/>
        <v>269-09643OPEN VALUE ENTIDADES NO CUALIFICADAS</v>
      </c>
      <c r="C1898" s="18"/>
      <c r="D1898" t="s">
        <v>122</v>
      </c>
      <c r="E1898" t="s">
        <v>2174</v>
      </c>
      <c r="F1898" t="s">
        <v>2546</v>
      </c>
      <c r="G1898" s="18" t="str">
        <f t="shared" si="118"/>
        <v>Catalogo principal</v>
      </c>
      <c r="H1898" s="43" t="s">
        <v>121</v>
      </c>
      <c r="I1898" s="37" t="s">
        <v>67</v>
      </c>
      <c r="J1898" t="s">
        <v>3882</v>
      </c>
      <c r="K1898" t="s">
        <v>40</v>
      </c>
      <c r="L1898" s="70" t="s">
        <v>21</v>
      </c>
      <c r="M1898" s="70" t="s">
        <v>28</v>
      </c>
      <c r="N1898" s="37" t="s">
        <v>67</v>
      </c>
      <c r="O1898" s="37" t="s">
        <v>67</v>
      </c>
      <c r="P1898" s="37" t="s">
        <v>3758</v>
      </c>
      <c r="Q1898" s="75" t="s">
        <v>2174</v>
      </c>
      <c r="R1898" t="s">
        <v>207</v>
      </c>
      <c r="S1898" s="38">
        <v>1317</v>
      </c>
      <c r="T1898">
        <v>1</v>
      </c>
      <c r="U1898">
        <v>0</v>
      </c>
      <c r="V1898" s="43">
        <f>SUMIF(ResumenCotizacion!$C:$C,E1898,ResumenCotizacion!$P:$P)</f>
        <v>0</v>
      </c>
      <c r="W1898" s="68">
        <f>IF(H1898="USD",S1898*SolCotizacion!$J$18,S1898)</f>
        <v>5167236.33</v>
      </c>
      <c r="X1898" s="3">
        <f>ROUND(W1898/(1-VLOOKUP("Total porcentaje:",ResumenCotizacion!$F:$H,3,0)),2)</f>
        <v>5616561.2300000004</v>
      </c>
      <c r="Y1898" s="3">
        <f t="shared" si="119"/>
        <v>0</v>
      </c>
    </row>
    <row r="1899" spans="1:25" ht="14.25" x14ac:dyDescent="0.2">
      <c r="A1899" s="18" t="str">
        <f t="shared" si="116"/>
        <v>Catalogo principalOPEN VALUE ENTIDADES NO CUALIFICADAS269-09751</v>
      </c>
      <c r="B1899" s="18" t="str">
        <f t="shared" si="117"/>
        <v>269-09751OPEN VALUE ENTIDADES NO CUALIFICADAS</v>
      </c>
      <c r="C1899" s="18"/>
      <c r="D1899" t="s">
        <v>122</v>
      </c>
      <c r="E1899" t="s">
        <v>2175</v>
      </c>
      <c r="F1899" t="s">
        <v>2546</v>
      </c>
      <c r="G1899" s="18" t="str">
        <f t="shared" si="118"/>
        <v>Catalogo principal</v>
      </c>
      <c r="H1899" s="43" t="s">
        <v>121</v>
      </c>
      <c r="I1899" s="37" t="s">
        <v>67</v>
      </c>
      <c r="J1899" t="s">
        <v>3883</v>
      </c>
      <c r="K1899" t="s">
        <v>40</v>
      </c>
      <c r="L1899" s="70" t="s">
        <v>21</v>
      </c>
      <c r="M1899" s="70" t="s">
        <v>28</v>
      </c>
      <c r="N1899" s="37" t="s">
        <v>67</v>
      </c>
      <c r="O1899" s="37" t="s">
        <v>67</v>
      </c>
      <c r="P1899" s="37" t="s">
        <v>3758</v>
      </c>
      <c r="Q1899" s="75" t="s">
        <v>2175</v>
      </c>
      <c r="R1899" t="s">
        <v>207</v>
      </c>
      <c r="S1899" s="38">
        <v>646</v>
      </c>
      <c r="T1899">
        <v>1</v>
      </c>
      <c r="U1899">
        <v>0</v>
      </c>
      <c r="V1899" s="43">
        <f>SUMIF(ResumenCotizacion!$C:$C,E1899,ResumenCotizacion!$P:$P)</f>
        <v>0</v>
      </c>
      <c r="W1899" s="68">
        <f>IF(H1899="USD",S1899*SolCotizacion!$J$18,S1899)</f>
        <v>2534574.54</v>
      </c>
      <c r="X1899" s="3">
        <f>ROUND(W1899/(1-VLOOKUP("Total porcentaje:",ResumenCotizacion!$F:$H,3,0)),2)</f>
        <v>2754972.33</v>
      </c>
      <c r="Y1899" s="3">
        <f t="shared" si="119"/>
        <v>0</v>
      </c>
    </row>
    <row r="1900" spans="1:25" ht="14.25" x14ac:dyDescent="0.2">
      <c r="A1900" s="18" t="str">
        <f t="shared" si="116"/>
        <v>Catalogo principalOPEN VALUE ENTIDADES NO CUALIFICADAS2PM-00001</v>
      </c>
      <c r="B1900" s="18" t="str">
        <f t="shared" si="117"/>
        <v>2PM-00001OPEN VALUE ENTIDADES NO CUALIFICADAS</v>
      </c>
      <c r="C1900" s="18"/>
      <c r="D1900" t="s">
        <v>122</v>
      </c>
      <c r="E1900" t="s">
        <v>2176</v>
      </c>
      <c r="F1900" t="s">
        <v>2546</v>
      </c>
      <c r="G1900" s="18" t="str">
        <f t="shared" si="118"/>
        <v>Catalogo principal</v>
      </c>
      <c r="H1900" s="43" t="s">
        <v>121</v>
      </c>
      <c r="I1900" s="37" t="s">
        <v>67</v>
      </c>
      <c r="J1900" t="s">
        <v>3965</v>
      </c>
      <c r="K1900" t="s">
        <v>40</v>
      </c>
      <c r="L1900" s="70" t="s">
        <v>21</v>
      </c>
      <c r="M1900" s="70" t="s">
        <v>3966</v>
      </c>
      <c r="N1900" s="37" t="s">
        <v>67</v>
      </c>
      <c r="O1900" s="37" t="s">
        <v>67</v>
      </c>
      <c r="P1900" s="37" t="s">
        <v>3758</v>
      </c>
      <c r="Q1900" s="75" t="s">
        <v>2176</v>
      </c>
      <c r="R1900" t="s">
        <v>3691</v>
      </c>
      <c r="S1900" s="38">
        <v>3.5</v>
      </c>
      <c r="T1900">
        <v>1</v>
      </c>
      <c r="U1900">
        <v>0</v>
      </c>
      <c r="V1900" s="43">
        <f>SUMIF(ResumenCotizacion!$C:$C,E1900,ResumenCotizacion!$P:$P)</f>
        <v>0</v>
      </c>
      <c r="W1900" s="68">
        <f>IF(H1900="USD",S1900*SolCotizacion!$J$18,S1900)</f>
        <v>13732.215</v>
      </c>
      <c r="X1900" s="3">
        <f>ROUND(W1900/(1-VLOOKUP("Total porcentaje:",ResumenCotizacion!$F:$H,3,0)),2)</f>
        <v>14926.32</v>
      </c>
      <c r="Y1900" s="3">
        <f t="shared" si="119"/>
        <v>0</v>
      </c>
    </row>
    <row r="1901" spans="1:25" ht="14.25" x14ac:dyDescent="0.2">
      <c r="A1901" s="18" t="str">
        <f t="shared" si="116"/>
        <v>Catalogo principalOPEN VALUE ENTIDADES NO CUALIFICADAS312-03035</v>
      </c>
      <c r="B1901" s="18" t="str">
        <f t="shared" si="117"/>
        <v>312-03035OPEN VALUE ENTIDADES NO CUALIFICADAS</v>
      </c>
      <c r="C1901" s="18"/>
      <c r="D1901" t="s">
        <v>122</v>
      </c>
      <c r="E1901" t="s">
        <v>2177</v>
      </c>
      <c r="F1901" t="s">
        <v>2546</v>
      </c>
      <c r="G1901" s="18" t="str">
        <f t="shared" si="118"/>
        <v>Catalogo principal</v>
      </c>
      <c r="H1901" s="43" t="s">
        <v>121</v>
      </c>
      <c r="I1901" s="37" t="s">
        <v>67</v>
      </c>
      <c r="J1901" t="s">
        <v>3967</v>
      </c>
      <c r="K1901" t="s">
        <v>40</v>
      </c>
      <c r="L1901" s="70" t="s">
        <v>21</v>
      </c>
      <c r="M1901" s="70" t="s">
        <v>3946</v>
      </c>
      <c r="N1901" s="37" t="s">
        <v>67</v>
      </c>
      <c r="O1901" s="37" t="s">
        <v>67</v>
      </c>
      <c r="P1901" s="37" t="s">
        <v>3758</v>
      </c>
      <c r="Q1901" s="75" t="s">
        <v>2177</v>
      </c>
      <c r="R1901" t="s">
        <v>207</v>
      </c>
      <c r="S1901" s="38">
        <v>1734</v>
      </c>
      <c r="T1901">
        <v>1</v>
      </c>
      <c r="U1901">
        <v>0</v>
      </c>
      <c r="V1901" s="43">
        <f>SUMIF(ResumenCotizacion!$C:$C,E1901,ResumenCotizacion!$P:$P)</f>
        <v>0</v>
      </c>
      <c r="W1901" s="68">
        <f>IF(H1901="USD",S1901*SolCotizacion!$J$18,S1901)</f>
        <v>6803331.6599999992</v>
      </c>
      <c r="X1901" s="3">
        <f>ROUND(W1901/(1-VLOOKUP("Total porcentaje:",ResumenCotizacion!$F:$H,3,0)),2)</f>
        <v>7394925.7199999997</v>
      </c>
      <c r="Y1901" s="3">
        <f t="shared" si="119"/>
        <v>0</v>
      </c>
    </row>
    <row r="1902" spans="1:25" ht="14.25" x14ac:dyDescent="0.2">
      <c r="A1902" s="18" t="str">
        <f t="shared" si="116"/>
        <v>Catalogo principalOPEN VALUE ENTIDADES NO CUALIFICADAS312-03042</v>
      </c>
      <c r="B1902" s="18" t="str">
        <f t="shared" si="117"/>
        <v>312-03042OPEN VALUE ENTIDADES NO CUALIFICADAS</v>
      </c>
      <c r="C1902" s="18"/>
      <c r="D1902" t="s">
        <v>122</v>
      </c>
      <c r="E1902" t="s">
        <v>2178</v>
      </c>
      <c r="F1902" t="s">
        <v>2546</v>
      </c>
      <c r="G1902" s="18" t="str">
        <f t="shared" si="118"/>
        <v>Catalogo principal</v>
      </c>
      <c r="H1902" s="43" t="s">
        <v>121</v>
      </c>
      <c r="I1902" s="37" t="s">
        <v>67</v>
      </c>
      <c r="J1902" t="s">
        <v>3968</v>
      </c>
      <c r="K1902" t="s">
        <v>40</v>
      </c>
      <c r="L1902" s="70" t="s">
        <v>21</v>
      </c>
      <c r="M1902" s="70" t="s">
        <v>3948</v>
      </c>
      <c r="N1902" s="37" t="s">
        <v>67</v>
      </c>
      <c r="O1902" s="37" t="s">
        <v>67</v>
      </c>
      <c r="P1902" s="37" t="s">
        <v>3758</v>
      </c>
      <c r="Q1902" s="75" t="s">
        <v>2178</v>
      </c>
      <c r="R1902" t="s">
        <v>207</v>
      </c>
      <c r="S1902" s="38">
        <v>744</v>
      </c>
      <c r="T1902">
        <v>1</v>
      </c>
      <c r="U1902">
        <v>0</v>
      </c>
      <c r="V1902" s="43">
        <f>SUMIF(ResumenCotizacion!$C:$C,E1902,ResumenCotizacion!$P:$P)</f>
        <v>0</v>
      </c>
      <c r="W1902" s="68">
        <f>IF(H1902="USD",S1902*SolCotizacion!$J$18,S1902)</f>
        <v>2919076.56</v>
      </c>
      <c r="X1902" s="3">
        <f>ROUND(W1902/(1-VLOOKUP("Total porcentaje:",ResumenCotizacion!$F:$H,3,0)),2)</f>
        <v>3172909.3</v>
      </c>
      <c r="Y1902" s="3">
        <f t="shared" si="119"/>
        <v>0</v>
      </c>
    </row>
    <row r="1903" spans="1:25" ht="14.25" x14ac:dyDescent="0.2">
      <c r="A1903" s="18" t="str">
        <f t="shared" si="116"/>
        <v>Catalogo principalOPEN VALUE ENTIDADES NO CUALIFICADAS359-01464</v>
      </c>
      <c r="B1903" s="18" t="str">
        <f t="shared" si="117"/>
        <v>359-01464OPEN VALUE ENTIDADES NO CUALIFICADAS</v>
      </c>
      <c r="C1903" s="18"/>
      <c r="D1903" t="s">
        <v>122</v>
      </c>
      <c r="E1903" t="s">
        <v>2179</v>
      </c>
      <c r="F1903" t="s">
        <v>2546</v>
      </c>
      <c r="G1903" s="18" t="str">
        <f t="shared" si="118"/>
        <v>Catalogo principal</v>
      </c>
      <c r="H1903" s="43" t="s">
        <v>121</v>
      </c>
      <c r="I1903" s="37" t="s">
        <v>67</v>
      </c>
      <c r="J1903" t="s">
        <v>3969</v>
      </c>
      <c r="K1903" t="s">
        <v>40</v>
      </c>
      <c r="L1903" s="70" t="s">
        <v>21</v>
      </c>
      <c r="M1903" s="70" t="s">
        <v>3946</v>
      </c>
      <c r="N1903" s="37" t="s">
        <v>67</v>
      </c>
      <c r="O1903" s="37" t="s">
        <v>67</v>
      </c>
      <c r="P1903" s="37" t="s">
        <v>3758</v>
      </c>
      <c r="Q1903" s="75" t="s">
        <v>2179</v>
      </c>
      <c r="R1903" t="s">
        <v>207</v>
      </c>
      <c r="S1903" s="38">
        <v>513</v>
      </c>
      <c r="T1903">
        <v>1</v>
      </c>
      <c r="U1903">
        <v>0</v>
      </c>
      <c r="V1903" s="43">
        <f>SUMIF(ResumenCotizacion!$C:$C,E1903,ResumenCotizacion!$P:$P)</f>
        <v>0</v>
      </c>
      <c r="W1903" s="68">
        <f>IF(H1903="USD",S1903*SolCotizacion!$J$18,S1903)</f>
        <v>2012750.3699999999</v>
      </c>
      <c r="X1903" s="3">
        <f>ROUND(W1903/(1-VLOOKUP("Total porcentaje:",ResumenCotizacion!$F:$H,3,0)),2)</f>
        <v>2187772.14</v>
      </c>
      <c r="Y1903" s="3">
        <f t="shared" si="119"/>
        <v>0</v>
      </c>
    </row>
    <row r="1904" spans="1:25" ht="14.25" x14ac:dyDescent="0.2">
      <c r="A1904" s="18" t="str">
        <f t="shared" si="116"/>
        <v>Catalogo principalOPEN VALUE ENTIDADES NO CUALIFICADAS359-01469</v>
      </c>
      <c r="B1904" s="18" t="str">
        <f t="shared" si="117"/>
        <v>359-01469OPEN VALUE ENTIDADES NO CUALIFICADAS</v>
      </c>
      <c r="C1904" s="18"/>
      <c r="D1904" t="s">
        <v>122</v>
      </c>
      <c r="E1904" t="s">
        <v>2180</v>
      </c>
      <c r="F1904" t="s">
        <v>2546</v>
      </c>
      <c r="G1904" s="18" t="str">
        <f t="shared" si="118"/>
        <v>Catalogo principal</v>
      </c>
      <c r="H1904" s="43" t="s">
        <v>121</v>
      </c>
      <c r="I1904" s="37" t="s">
        <v>67</v>
      </c>
      <c r="J1904" t="s">
        <v>3970</v>
      </c>
      <c r="K1904" t="s">
        <v>40</v>
      </c>
      <c r="L1904" s="70" t="s">
        <v>21</v>
      </c>
      <c r="M1904" s="70" t="s">
        <v>3946</v>
      </c>
      <c r="N1904" s="37" t="s">
        <v>67</v>
      </c>
      <c r="O1904" s="37" t="s">
        <v>67</v>
      </c>
      <c r="P1904" s="37" t="s">
        <v>3758</v>
      </c>
      <c r="Q1904" s="75" t="s">
        <v>2180</v>
      </c>
      <c r="R1904" t="s">
        <v>207</v>
      </c>
      <c r="S1904" s="38">
        <v>513</v>
      </c>
      <c r="T1904">
        <v>1</v>
      </c>
      <c r="U1904">
        <v>0</v>
      </c>
      <c r="V1904" s="43">
        <f>SUMIF(ResumenCotizacion!$C:$C,E1904,ResumenCotizacion!$P:$P)</f>
        <v>0</v>
      </c>
      <c r="W1904" s="68">
        <f>IF(H1904="USD",S1904*SolCotizacion!$J$18,S1904)</f>
        <v>2012750.3699999999</v>
      </c>
      <c r="X1904" s="3">
        <f>ROUND(W1904/(1-VLOOKUP("Total porcentaje:",ResumenCotizacion!$F:$H,3,0)),2)</f>
        <v>2187772.14</v>
      </c>
      <c r="Y1904" s="3">
        <f t="shared" si="119"/>
        <v>0</v>
      </c>
    </row>
    <row r="1905" spans="1:25" ht="14.25" x14ac:dyDescent="0.2">
      <c r="A1905" s="18" t="str">
        <f t="shared" si="116"/>
        <v>Catalogo principalOPEN VALUE ENTIDADES NO CUALIFICADAS359-01476</v>
      </c>
      <c r="B1905" s="18" t="str">
        <f t="shared" si="117"/>
        <v>359-01476OPEN VALUE ENTIDADES NO CUALIFICADAS</v>
      </c>
      <c r="C1905" s="18"/>
      <c r="D1905" t="s">
        <v>122</v>
      </c>
      <c r="E1905" t="s">
        <v>2181</v>
      </c>
      <c r="F1905" t="s">
        <v>2546</v>
      </c>
      <c r="G1905" s="18" t="str">
        <f t="shared" si="118"/>
        <v>Catalogo principal</v>
      </c>
      <c r="H1905" s="43" t="s">
        <v>121</v>
      </c>
      <c r="I1905" s="37" t="s">
        <v>67</v>
      </c>
      <c r="J1905" t="s">
        <v>3971</v>
      </c>
      <c r="K1905" t="s">
        <v>40</v>
      </c>
      <c r="L1905" s="70" t="s">
        <v>21</v>
      </c>
      <c r="M1905" s="70" t="s">
        <v>3948</v>
      </c>
      <c r="N1905" s="37" t="s">
        <v>67</v>
      </c>
      <c r="O1905" s="37" t="s">
        <v>67</v>
      </c>
      <c r="P1905" s="37" t="s">
        <v>3758</v>
      </c>
      <c r="Q1905" s="75" t="s">
        <v>2181</v>
      </c>
      <c r="R1905" t="s">
        <v>207</v>
      </c>
      <c r="S1905" s="38">
        <v>222</v>
      </c>
      <c r="T1905">
        <v>1</v>
      </c>
      <c r="U1905">
        <v>0</v>
      </c>
      <c r="V1905" s="43">
        <f>SUMIF(ResumenCotizacion!$C:$C,E1905,ResumenCotizacion!$P:$P)</f>
        <v>0</v>
      </c>
      <c r="W1905" s="68">
        <f>IF(H1905="USD",S1905*SolCotizacion!$J$18,S1905)</f>
        <v>871014.77999999991</v>
      </c>
      <c r="X1905" s="3">
        <f>ROUND(W1905/(1-VLOOKUP("Total porcentaje:",ResumenCotizacion!$F:$H,3,0)),2)</f>
        <v>946755.2</v>
      </c>
      <c r="Y1905" s="3">
        <f t="shared" si="119"/>
        <v>0</v>
      </c>
    </row>
    <row r="1906" spans="1:25" ht="14.25" x14ac:dyDescent="0.2">
      <c r="A1906" s="18" t="str">
        <f t="shared" si="116"/>
        <v>Catalogo principalOPEN VALUE ENTIDADES NO CUALIFICADAS359-01481</v>
      </c>
      <c r="B1906" s="18" t="str">
        <f t="shared" si="117"/>
        <v>359-01481OPEN VALUE ENTIDADES NO CUALIFICADAS</v>
      </c>
      <c r="C1906" s="18"/>
      <c r="D1906" t="s">
        <v>122</v>
      </c>
      <c r="E1906" t="s">
        <v>2182</v>
      </c>
      <c r="F1906" t="s">
        <v>2546</v>
      </c>
      <c r="G1906" s="18" t="str">
        <f t="shared" si="118"/>
        <v>Catalogo principal</v>
      </c>
      <c r="H1906" s="43" t="s">
        <v>121</v>
      </c>
      <c r="I1906" s="37" t="s">
        <v>67</v>
      </c>
      <c r="J1906" t="s">
        <v>3972</v>
      </c>
      <c r="K1906" t="s">
        <v>40</v>
      </c>
      <c r="L1906" s="70" t="s">
        <v>21</v>
      </c>
      <c r="M1906" s="70" t="s">
        <v>3948</v>
      </c>
      <c r="N1906" s="37" t="s">
        <v>67</v>
      </c>
      <c r="O1906" s="37" t="s">
        <v>67</v>
      </c>
      <c r="P1906" s="37" t="s">
        <v>3758</v>
      </c>
      <c r="Q1906" s="75" t="s">
        <v>2182</v>
      </c>
      <c r="R1906" t="s">
        <v>207</v>
      </c>
      <c r="S1906" s="38">
        <v>222</v>
      </c>
      <c r="T1906">
        <v>1</v>
      </c>
      <c r="U1906">
        <v>0</v>
      </c>
      <c r="V1906" s="43">
        <f>SUMIF(ResumenCotizacion!$C:$C,E1906,ResumenCotizacion!$P:$P)</f>
        <v>0</v>
      </c>
      <c r="W1906" s="68">
        <f>IF(H1906="USD",S1906*SolCotizacion!$J$18,S1906)</f>
        <v>871014.77999999991</v>
      </c>
      <c r="X1906" s="3">
        <f>ROUND(W1906/(1-VLOOKUP("Total porcentaje:",ResumenCotizacion!$F:$H,3,0)),2)</f>
        <v>946755.2</v>
      </c>
      <c r="Y1906" s="3">
        <f t="shared" si="119"/>
        <v>0</v>
      </c>
    </row>
    <row r="1907" spans="1:25" ht="14.25" x14ac:dyDescent="0.2">
      <c r="A1907" s="18" t="str">
        <f t="shared" si="116"/>
        <v>Catalogo principalOPEN VALUE ENTIDADES NO CUALIFICADAS381-02250</v>
      </c>
      <c r="B1907" s="18" t="str">
        <f t="shared" si="117"/>
        <v>381-02250OPEN VALUE ENTIDADES NO CUALIFICADAS</v>
      </c>
      <c r="C1907" s="18"/>
      <c r="D1907" t="s">
        <v>122</v>
      </c>
      <c r="E1907" t="s">
        <v>2183</v>
      </c>
      <c r="F1907" t="s">
        <v>2546</v>
      </c>
      <c r="G1907" s="18" t="str">
        <f t="shared" si="118"/>
        <v>Catalogo principal</v>
      </c>
      <c r="H1907" s="43" t="s">
        <v>121</v>
      </c>
      <c r="I1907" s="37" t="s">
        <v>67</v>
      </c>
      <c r="J1907" t="s">
        <v>3973</v>
      </c>
      <c r="K1907" t="s">
        <v>40</v>
      </c>
      <c r="L1907" s="70" t="s">
        <v>21</v>
      </c>
      <c r="M1907" s="70" t="s">
        <v>3946</v>
      </c>
      <c r="N1907" s="37" t="s">
        <v>67</v>
      </c>
      <c r="O1907" s="37" t="s">
        <v>67</v>
      </c>
      <c r="P1907" s="37" t="s">
        <v>3758</v>
      </c>
      <c r="Q1907" s="75" t="s">
        <v>2183</v>
      </c>
      <c r="R1907" t="s">
        <v>207</v>
      </c>
      <c r="S1907" s="38">
        <v>168</v>
      </c>
      <c r="T1907">
        <v>1</v>
      </c>
      <c r="U1907">
        <v>0</v>
      </c>
      <c r="V1907" s="43">
        <f>SUMIF(ResumenCotizacion!$C:$C,E1907,ResumenCotizacion!$P:$P)</f>
        <v>0</v>
      </c>
      <c r="W1907" s="68">
        <f>IF(H1907="USD",S1907*SolCotizacion!$J$18,S1907)</f>
        <v>659146.31999999995</v>
      </c>
      <c r="X1907" s="3">
        <f>ROUND(W1907/(1-VLOOKUP("Total porcentaje:",ResumenCotizacion!$F:$H,3,0)),2)</f>
        <v>716463.39</v>
      </c>
      <c r="Y1907" s="3">
        <f t="shared" si="119"/>
        <v>0</v>
      </c>
    </row>
    <row r="1908" spans="1:25" ht="14.25" x14ac:dyDescent="0.2">
      <c r="A1908" s="18" t="str">
        <f t="shared" si="116"/>
        <v>Catalogo principalOPEN VALUE ENTIDADES NO CUALIFICADAS381-02255</v>
      </c>
      <c r="B1908" s="18" t="str">
        <f t="shared" si="117"/>
        <v>381-02255OPEN VALUE ENTIDADES NO CUALIFICADAS</v>
      </c>
      <c r="C1908" s="18"/>
      <c r="D1908" t="s">
        <v>122</v>
      </c>
      <c r="E1908" t="s">
        <v>2184</v>
      </c>
      <c r="F1908" t="s">
        <v>2546</v>
      </c>
      <c r="G1908" s="18" t="str">
        <f t="shared" si="118"/>
        <v>Catalogo principal</v>
      </c>
      <c r="H1908" s="43" t="s">
        <v>121</v>
      </c>
      <c r="I1908" s="37" t="s">
        <v>67</v>
      </c>
      <c r="J1908" t="s">
        <v>3974</v>
      </c>
      <c r="K1908" t="s">
        <v>40</v>
      </c>
      <c r="L1908" s="70" t="s">
        <v>21</v>
      </c>
      <c r="M1908" s="70" t="s">
        <v>3946</v>
      </c>
      <c r="N1908" s="37" t="s">
        <v>67</v>
      </c>
      <c r="O1908" s="37" t="s">
        <v>67</v>
      </c>
      <c r="P1908" s="37" t="s">
        <v>3758</v>
      </c>
      <c r="Q1908" s="75" t="s">
        <v>2184</v>
      </c>
      <c r="R1908" t="s">
        <v>207</v>
      </c>
      <c r="S1908" s="38">
        <v>216</v>
      </c>
      <c r="T1908">
        <v>1</v>
      </c>
      <c r="U1908">
        <v>0</v>
      </c>
      <c r="V1908" s="43">
        <f>SUMIF(ResumenCotizacion!$C:$C,E1908,ResumenCotizacion!$P:$P)</f>
        <v>0</v>
      </c>
      <c r="W1908" s="68">
        <f>IF(H1908="USD",S1908*SolCotizacion!$J$18,S1908)</f>
        <v>847473.84</v>
      </c>
      <c r="X1908" s="3">
        <f>ROUND(W1908/(1-VLOOKUP("Total porcentaje:",ResumenCotizacion!$F:$H,3,0)),2)</f>
        <v>921167.22</v>
      </c>
      <c r="Y1908" s="3">
        <f t="shared" si="119"/>
        <v>0</v>
      </c>
    </row>
    <row r="1909" spans="1:25" ht="14.25" x14ac:dyDescent="0.2">
      <c r="A1909" s="18" t="str">
        <f t="shared" si="116"/>
        <v>Catalogo principalOPEN VALUE ENTIDADES NO CUALIFICADAS381-02262</v>
      </c>
      <c r="B1909" s="18" t="str">
        <f t="shared" si="117"/>
        <v>381-02262OPEN VALUE ENTIDADES NO CUALIFICADAS</v>
      </c>
      <c r="C1909" s="18"/>
      <c r="D1909" t="s">
        <v>122</v>
      </c>
      <c r="E1909" t="s">
        <v>2185</v>
      </c>
      <c r="F1909" t="s">
        <v>2546</v>
      </c>
      <c r="G1909" s="18" t="str">
        <f t="shared" si="118"/>
        <v>Catalogo principal</v>
      </c>
      <c r="H1909" s="43" t="s">
        <v>121</v>
      </c>
      <c r="I1909" s="37" t="s">
        <v>67</v>
      </c>
      <c r="J1909" t="s">
        <v>3975</v>
      </c>
      <c r="K1909" t="s">
        <v>40</v>
      </c>
      <c r="L1909" s="70" t="s">
        <v>21</v>
      </c>
      <c r="M1909" s="70" t="s">
        <v>3948</v>
      </c>
      <c r="N1909" s="37" t="s">
        <v>67</v>
      </c>
      <c r="O1909" s="37" t="s">
        <v>67</v>
      </c>
      <c r="P1909" s="37" t="s">
        <v>3758</v>
      </c>
      <c r="Q1909" s="75" t="s">
        <v>2185</v>
      </c>
      <c r="R1909" t="s">
        <v>207</v>
      </c>
      <c r="S1909" s="38">
        <v>72</v>
      </c>
      <c r="T1909">
        <v>1</v>
      </c>
      <c r="U1909">
        <v>0</v>
      </c>
      <c r="V1909" s="43">
        <f>SUMIF(ResumenCotizacion!$C:$C,E1909,ResumenCotizacion!$P:$P)</f>
        <v>0</v>
      </c>
      <c r="W1909" s="68">
        <f>IF(H1909="USD",S1909*SolCotizacion!$J$18,S1909)</f>
        <v>282491.27999999997</v>
      </c>
      <c r="X1909" s="3">
        <f>ROUND(W1909/(1-VLOOKUP("Total porcentaje:",ResumenCotizacion!$F:$H,3,0)),2)</f>
        <v>307055.74</v>
      </c>
      <c r="Y1909" s="3">
        <f t="shared" si="119"/>
        <v>0</v>
      </c>
    </row>
    <row r="1910" spans="1:25" ht="14.25" x14ac:dyDescent="0.2">
      <c r="A1910" s="18" t="str">
        <f t="shared" si="116"/>
        <v>Catalogo principalOPEN VALUE ENTIDADES NO CUALIFICADAS381-02267</v>
      </c>
      <c r="B1910" s="18" t="str">
        <f t="shared" si="117"/>
        <v>381-02267OPEN VALUE ENTIDADES NO CUALIFICADAS</v>
      </c>
      <c r="C1910" s="18"/>
      <c r="D1910" t="s">
        <v>122</v>
      </c>
      <c r="E1910" t="s">
        <v>2186</v>
      </c>
      <c r="F1910" t="s">
        <v>2546</v>
      </c>
      <c r="G1910" s="18" t="str">
        <f t="shared" si="118"/>
        <v>Catalogo principal</v>
      </c>
      <c r="H1910" s="43" t="s">
        <v>121</v>
      </c>
      <c r="I1910" s="37" t="s">
        <v>67</v>
      </c>
      <c r="J1910" t="s">
        <v>3976</v>
      </c>
      <c r="K1910" t="s">
        <v>40</v>
      </c>
      <c r="L1910" s="70" t="s">
        <v>21</v>
      </c>
      <c r="M1910" s="70" t="s">
        <v>3948</v>
      </c>
      <c r="N1910" s="37" t="s">
        <v>67</v>
      </c>
      <c r="O1910" s="37" t="s">
        <v>67</v>
      </c>
      <c r="P1910" s="37" t="s">
        <v>3758</v>
      </c>
      <c r="Q1910" s="75" t="s">
        <v>2186</v>
      </c>
      <c r="R1910" t="s">
        <v>207</v>
      </c>
      <c r="S1910" s="38">
        <v>93</v>
      </c>
      <c r="T1910">
        <v>1</v>
      </c>
      <c r="U1910">
        <v>0</v>
      </c>
      <c r="V1910" s="43">
        <f>SUMIF(ResumenCotizacion!$C:$C,E1910,ResumenCotizacion!$P:$P)</f>
        <v>0</v>
      </c>
      <c r="W1910" s="68">
        <f>IF(H1910="USD",S1910*SolCotizacion!$J$18,S1910)</f>
        <v>364884.57</v>
      </c>
      <c r="X1910" s="3">
        <f>ROUND(W1910/(1-VLOOKUP("Total porcentaje:",ResumenCotizacion!$F:$H,3,0)),2)</f>
        <v>396613.66</v>
      </c>
      <c r="Y1910" s="3">
        <f t="shared" si="119"/>
        <v>0</v>
      </c>
    </row>
    <row r="1911" spans="1:25" ht="14.25" x14ac:dyDescent="0.2">
      <c r="A1911" s="18" t="str">
        <f t="shared" si="116"/>
        <v>Catalogo principalOPEN VALUE ENTIDADES NO CUALIFICADAS395-03274</v>
      </c>
      <c r="B1911" s="18" t="str">
        <f t="shared" si="117"/>
        <v>395-03274OPEN VALUE ENTIDADES NO CUALIFICADAS</v>
      </c>
      <c r="C1911" s="18"/>
      <c r="D1911" t="s">
        <v>122</v>
      </c>
      <c r="E1911" t="s">
        <v>2187</v>
      </c>
      <c r="F1911" t="s">
        <v>2546</v>
      </c>
      <c r="G1911" s="18" t="str">
        <f t="shared" si="118"/>
        <v>Catalogo principal</v>
      </c>
      <c r="H1911" s="43" t="s">
        <v>121</v>
      </c>
      <c r="I1911" s="37" t="s">
        <v>67</v>
      </c>
      <c r="J1911" t="s">
        <v>3977</v>
      </c>
      <c r="K1911" t="s">
        <v>40</v>
      </c>
      <c r="L1911" s="70" t="s">
        <v>21</v>
      </c>
      <c r="M1911" s="70" t="s">
        <v>3946</v>
      </c>
      <c r="N1911" s="37" t="s">
        <v>67</v>
      </c>
      <c r="O1911" s="37" t="s">
        <v>67</v>
      </c>
      <c r="P1911" s="37" t="s">
        <v>3758</v>
      </c>
      <c r="Q1911" s="75" t="s">
        <v>2187</v>
      </c>
      <c r="R1911" t="s">
        <v>207</v>
      </c>
      <c r="S1911" s="38">
        <v>9912</v>
      </c>
      <c r="T1911">
        <v>1</v>
      </c>
      <c r="U1911">
        <v>0</v>
      </c>
      <c r="V1911" s="43">
        <f>SUMIF(ResumenCotizacion!$C:$C,E1911,ResumenCotizacion!$P:$P)</f>
        <v>0</v>
      </c>
      <c r="W1911" s="68">
        <f>IF(H1911="USD",S1911*SolCotizacion!$J$18,S1911)</f>
        <v>38889632.879999995</v>
      </c>
      <c r="X1911" s="3">
        <f>ROUND(W1911/(1-VLOOKUP("Total porcentaje:",ResumenCotizacion!$F:$H,3,0)),2)</f>
        <v>42271340.090000004</v>
      </c>
      <c r="Y1911" s="3">
        <f t="shared" si="119"/>
        <v>0</v>
      </c>
    </row>
    <row r="1912" spans="1:25" ht="14.25" x14ac:dyDescent="0.2">
      <c r="A1912" s="18" t="str">
        <f t="shared" si="116"/>
        <v>Catalogo principalOPEN VALUE ENTIDADES NO CUALIFICADAS395-03280</v>
      </c>
      <c r="B1912" s="18" t="str">
        <f t="shared" si="117"/>
        <v>395-03280OPEN VALUE ENTIDADES NO CUALIFICADAS</v>
      </c>
      <c r="C1912" s="18"/>
      <c r="D1912" t="s">
        <v>122</v>
      </c>
      <c r="E1912" t="s">
        <v>2188</v>
      </c>
      <c r="F1912" t="s">
        <v>2546</v>
      </c>
      <c r="G1912" s="18" t="str">
        <f t="shared" si="118"/>
        <v>Catalogo principal</v>
      </c>
      <c r="H1912" s="43" t="s">
        <v>121</v>
      </c>
      <c r="I1912" s="37" t="s">
        <v>67</v>
      </c>
      <c r="J1912" t="s">
        <v>3978</v>
      </c>
      <c r="K1912" t="s">
        <v>40</v>
      </c>
      <c r="L1912" s="70" t="s">
        <v>21</v>
      </c>
      <c r="M1912" s="70" t="s">
        <v>3963</v>
      </c>
      <c r="N1912" s="37" t="s">
        <v>67</v>
      </c>
      <c r="O1912" s="37" t="s">
        <v>67</v>
      </c>
      <c r="P1912" s="37" t="s">
        <v>3758</v>
      </c>
      <c r="Q1912" s="75" t="s">
        <v>2188</v>
      </c>
      <c r="R1912" t="s">
        <v>207</v>
      </c>
      <c r="S1912" s="38">
        <v>8178</v>
      </c>
      <c r="T1912">
        <v>1</v>
      </c>
      <c r="U1912">
        <v>0</v>
      </c>
      <c r="V1912" s="43">
        <f>SUMIF(ResumenCotizacion!$C:$C,E1912,ResumenCotizacion!$P:$P)</f>
        <v>0</v>
      </c>
      <c r="W1912" s="68">
        <f>IF(H1912="USD",S1912*SolCotizacion!$J$18,S1912)</f>
        <v>32086301.219999999</v>
      </c>
      <c r="X1912" s="3">
        <f>ROUND(W1912/(1-VLOOKUP("Total porcentaje:",ResumenCotizacion!$F:$H,3,0)),2)</f>
        <v>34876414.369999997</v>
      </c>
      <c r="Y1912" s="3">
        <f t="shared" si="119"/>
        <v>0</v>
      </c>
    </row>
    <row r="1913" spans="1:25" ht="14.25" x14ac:dyDescent="0.2">
      <c r="A1913" s="18" t="str">
        <f t="shared" si="116"/>
        <v>Catalogo principalOPEN VALUE ENTIDADES NO CUALIFICADAS395-03286</v>
      </c>
      <c r="B1913" s="18" t="str">
        <f t="shared" si="117"/>
        <v>395-03286OPEN VALUE ENTIDADES NO CUALIFICADAS</v>
      </c>
      <c r="C1913" s="18"/>
      <c r="D1913" t="s">
        <v>122</v>
      </c>
      <c r="E1913" t="s">
        <v>2189</v>
      </c>
      <c r="F1913" t="s">
        <v>2546</v>
      </c>
      <c r="G1913" s="18" t="str">
        <f t="shared" si="118"/>
        <v>Catalogo principal</v>
      </c>
      <c r="H1913" s="43" t="s">
        <v>121</v>
      </c>
      <c r="I1913" s="37" t="s">
        <v>67</v>
      </c>
      <c r="J1913" t="s">
        <v>3979</v>
      </c>
      <c r="K1913" t="s">
        <v>40</v>
      </c>
      <c r="L1913" s="70" t="s">
        <v>21</v>
      </c>
      <c r="M1913" s="70" t="s">
        <v>3948</v>
      </c>
      <c r="N1913" s="37" t="s">
        <v>67</v>
      </c>
      <c r="O1913" s="37" t="s">
        <v>67</v>
      </c>
      <c r="P1913" s="37" t="s">
        <v>3758</v>
      </c>
      <c r="Q1913" s="75" t="s">
        <v>2189</v>
      </c>
      <c r="R1913" t="s">
        <v>207</v>
      </c>
      <c r="S1913" s="38">
        <v>4248</v>
      </c>
      <c r="T1913">
        <v>1</v>
      </c>
      <c r="U1913">
        <v>0</v>
      </c>
      <c r="V1913" s="43">
        <f>SUMIF(ResumenCotizacion!$C:$C,E1913,ResumenCotizacion!$P:$P)</f>
        <v>0</v>
      </c>
      <c r="W1913" s="68">
        <f>IF(H1913="USD",S1913*SolCotizacion!$J$18,S1913)</f>
        <v>16666985.52</v>
      </c>
      <c r="X1913" s="3">
        <f>ROUND(W1913/(1-VLOOKUP("Total porcentaje:",ResumenCotizacion!$F:$H,3,0)),2)</f>
        <v>18116288.609999999</v>
      </c>
      <c r="Y1913" s="3">
        <f t="shared" si="119"/>
        <v>0</v>
      </c>
    </row>
    <row r="1914" spans="1:25" ht="14.25" x14ac:dyDescent="0.2">
      <c r="A1914" s="18" t="str">
        <f t="shared" si="116"/>
        <v>Catalogo principalOPEN VALUE ENTIDADES NO CUALIFICADAS3LN-00006</v>
      </c>
      <c r="B1914" s="18" t="str">
        <f t="shared" si="117"/>
        <v>3LN-00006OPEN VALUE ENTIDADES NO CUALIFICADAS</v>
      </c>
      <c r="C1914" s="18"/>
      <c r="D1914" t="s">
        <v>122</v>
      </c>
      <c r="E1914" t="s">
        <v>2190</v>
      </c>
      <c r="F1914" t="s">
        <v>2546</v>
      </c>
      <c r="G1914" s="18" t="str">
        <f t="shared" si="118"/>
        <v>Catalogo principal</v>
      </c>
      <c r="H1914" s="43" t="s">
        <v>121</v>
      </c>
      <c r="I1914" s="37" t="s">
        <v>67</v>
      </c>
      <c r="J1914" t="s">
        <v>3980</v>
      </c>
      <c r="K1914" t="s">
        <v>40</v>
      </c>
      <c r="L1914" s="70" t="s">
        <v>21</v>
      </c>
      <c r="M1914" s="70" t="s">
        <v>3966</v>
      </c>
      <c r="N1914" s="37" t="s">
        <v>67</v>
      </c>
      <c r="O1914" s="37" t="s">
        <v>67</v>
      </c>
      <c r="P1914" s="37" t="s">
        <v>3758</v>
      </c>
      <c r="Q1914" s="75" t="s">
        <v>2190</v>
      </c>
      <c r="R1914" t="s">
        <v>3691</v>
      </c>
      <c r="S1914" s="38">
        <v>8</v>
      </c>
      <c r="T1914">
        <v>1</v>
      </c>
      <c r="U1914">
        <v>0</v>
      </c>
      <c r="V1914" s="43">
        <f>SUMIF(ResumenCotizacion!$C:$C,E1914,ResumenCotizacion!$P:$P)</f>
        <v>0</v>
      </c>
      <c r="W1914" s="68">
        <f>IF(H1914="USD",S1914*SolCotizacion!$J$18,S1914)</f>
        <v>31387.919999999998</v>
      </c>
      <c r="X1914" s="3">
        <f>ROUND(W1914/(1-VLOOKUP("Total porcentaje:",ResumenCotizacion!$F:$H,3,0)),2)</f>
        <v>34117.300000000003</v>
      </c>
      <c r="Y1914" s="3">
        <f t="shared" si="119"/>
        <v>0</v>
      </c>
    </row>
    <row r="1915" spans="1:25" ht="14.25" x14ac:dyDescent="0.2">
      <c r="A1915" s="18" t="str">
        <f t="shared" si="116"/>
        <v>Catalogo principalOPEN VALUE ENTIDADES NO CUALIFICADAS3ND-00151</v>
      </c>
      <c r="B1915" s="18" t="str">
        <f t="shared" si="117"/>
        <v>3ND-00151OPEN VALUE ENTIDADES NO CUALIFICADAS</v>
      </c>
      <c r="C1915" s="18"/>
      <c r="D1915" t="s">
        <v>122</v>
      </c>
      <c r="E1915" t="s">
        <v>2191</v>
      </c>
      <c r="F1915" t="s">
        <v>2546</v>
      </c>
      <c r="G1915" s="18" t="str">
        <f t="shared" si="118"/>
        <v>Catalogo principal</v>
      </c>
      <c r="H1915" s="43" t="s">
        <v>121</v>
      </c>
      <c r="I1915" s="37" t="s">
        <v>67</v>
      </c>
      <c r="J1915" t="s">
        <v>3981</v>
      </c>
      <c r="K1915" t="s">
        <v>40</v>
      </c>
      <c r="L1915" s="70" t="s">
        <v>21</v>
      </c>
      <c r="M1915" s="70" t="s">
        <v>3946</v>
      </c>
      <c r="N1915" s="37" t="s">
        <v>67</v>
      </c>
      <c r="O1915" s="37" t="s">
        <v>67</v>
      </c>
      <c r="P1915" s="37" t="s">
        <v>3758</v>
      </c>
      <c r="Q1915" s="75" t="s">
        <v>2191</v>
      </c>
      <c r="R1915" t="s">
        <v>207</v>
      </c>
      <c r="S1915" s="38">
        <v>42</v>
      </c>
      <c r="T1915">
        <v>1</v>
      </c>
      <c r="U1915">
        <v>0</v>
      </c>
      <c r="V1915" s="43">
        <f>SUMIF(ResumenCotizacion!$C:$C,E1915,ResumenCotizacion!$P:$P)</f>
        <v>0</v>
      </c>
      <c r="W1915" s="68">
        <f>IF(H1915="USD",S1915*SolCotizacion!$J$18,S1915)</f>
        <v>164786.57999999999</v>
      </c>
      <c r="X1915" s="3">
        <f>ROUND(W1915/(1-VLOOKUP("Total porcentaje:",ResumenCotizacion!$F:$H,3,0)),2)</f>
        <v>179115.85</v>
      </c>
      <c r="Y1915" s="3">
        <f t="shared" si="119"/>
        <v>0</v>
      </c>
    </row>
    <row r="1916" spans="1:25" ht="14.25" x14ac:dyDescent="0.2">
      <c r="A1916" s="18" t="str">
        <f t="shared" si="116"/>
        <v>Catalogo principalOPEN VALUE ENTIDADES NO CUALIFICADAS3ND-00153</v>
      </c>
      <c r="B1916" s="18" t="str">
        <f t="shared" si="117"/>
        <v>3ND-00153OPEN VALUE ENTIDADES NO CUALIFICADAS</v>
      </c>
      <c r="C1916" s="18"/>
      <c r="D1916" t="s">
        <v>122</v>
      </c>
      <c r="E1916" t="s">
        <v>2192</v>
      </c>
      <c r="F1916" t="s">
        <v>2546</v>
      </c>
      <c r="G1916" s="18" t="str">
        <f t="shared" si="118"/>
        <v>Catalogo principal</v>
      </c>
      <c r="H1916" s="43" t="s">
        <v>121</v>
      </c>
      <c r="I1916" s="37" t="s">
        <v>67</v>
      </c>
      <c r="J1916" t="s">
        <v>3982</v>
      </c>
      <c r="K1916" t="s">
        <v>40</v>
      </c>
      <c r="L1916" s="70" t="s">
        <v>21</v>
      </c>
      <c r="M1916" s="70" t="s">
        <v>3946</v>
      </c>
      <c r="N1916" s="37" t="s">
        <v>67</v>
      </c>
      <c r="O1916" s="37" t="s">
        <v>67</v>
      </c>
      <c r="P1916" s="37" t="s">
        <v>3758</v>
      </c>
      <c r="Q1916" s="75" t="s">
        <v>2192</v>
      </c>
      <c r="R1916" t="s">
        <v>207</v>
      </c>
      <c r="S1916" s="38">
        <v>54</v>
      </c>
      <c r="T1916">
        <v>1</v>
      </c>
      <c r="U1916">
        <v>0</v>
      </c>
      <c r="V1916" s="43">
        <f>SUMIF(ResumenCotizacion!$C:$C,E1916,ResumenCotizacion!$P:$P)</f>
        <v>0</v>
      </c>
      <c r="W1916" s="68">
        <f>IF(H1916="USD",S1916*SolCotizacion!$J$18,S1916)</f>
        <v>211868.46</v>
      </c>
      <c r="X1916" s="3">
        <f>ROUND(W1916/(1-VLOOKUP("Total porcentaje:",ResumenCotizacion!$F:$H,3,0)),2)</f>
        <v>230291.8</v>
      </c>
      <c r="Y1916" s="3">
        <f t="shared" si="119"/>
        <v>0</v>
      </c>
    </row>
    <row r="1917" spans="1:25" ht="14.25" x14ac:dyDescent="0.2">
      <c r="A1917" s="18" t="str">
        <f t="shared" si="116"/>
        <v>Catalogo principalOPEN VALUE ENTIDADES NO CUALIFICADAS3ND-00155</v>
      </c>
      <c r="B1917" s="18" t="str">
        <f t="shared" si="117"/>
        <v>3ND-00155OPEN VALUE ENTIDADES NO CUALIFICADAS</v>
      </c>
      <c r="C1917" s="18"/>
      <c r="D1917" t="s">
        <v>122</v>
      </c>
      <c r="E1917" t="s">
        <v>2193</v>
      </c>
      <c r="F1917" t="s">
        <v>2546</v>
      </c>
      <c r="G1917" s="18" t="str">
        <f t="shared" si="118"/>
        <v>Catalogo principal</v>
      </c>
      <c r="H1917" s="43" t="s">
        <v>121</v>
      </c>
      <c r="I1917" s="37" t="s">
        <v>67</v>
      </c>
      <c r="J1917" t="s">
        <v>3983</v>
      </c>
      <c r="K1917" t="s">
        <v>40</v>
      </c>
      <c r="L1917" s="70" t="s">
        <v>21</v>
      </c>
      <c r="M1917" s="70" t="s">
        <v>3948</v>
      </c>
      <c r="N1917" s="37" t="s">
        <v>67</v>
      </c>
      <c r="O1917" s="37" t="s">
        <v>67</v>
      </c>
      <c r="P1917" s="37" t="s">
        <v>3758</v>
      </c>
      <c r="Q1917" s="75" t="s">
        <v>2193</v>
      </c>
      <c r="R1917" t="s">
        <v>207</v>
      </c>
      <c r="S1917" s="38">
        <v>18</v>
      </c>
      <c r="T1917">
        <v>1</v>
      </c>
      <c r="U1917">
        <v>0</v>
      </c>
      <c r="V1917" s="43">
        <f>SUMIF(ResumenCotizacion!$C:$C,E1917,ResumenCotizacion!$P:$P)</f>
        <v>0</v>
      </c>
      <c r="W1917" s="68">
        <f>IF(H1917="USD",S1917*SolCotizacion!$J$18,S1917)</f>
        <v>70622.819999999992</v>
      </c>
      <c r="X1917" s="3">
        <f>ROUND(W1917/(1-VLOOKUP("Total porcentaje:",ResumenCotizacion!$F:$H,3,0)),2)</f>
        <v>76763.929999999993</v>
      </c>
      <c r="Y1917" s="3">
        <f t="shared" si="119"/>
        <v>0</v>
      </c>
    </row>
    <row r="1918" spans="1:25" ht="14.25" x14ac:dyDescent="0.2">
      <c r="A1918" s="18" t="str">
        <f t="shared" si="116"/>
        <v>Catalogo principalOPEN VALUE ENTIDADES NO CUALIFICADAS3ND-00157</v>
      </c>
      <c r="B1918" s="18" t="str">
        <f t="shared" si="117"/>
        <v>3ND-00157OPEN VALUE ENTIDADES NO CUALIFICADAS</v>
      </c>
      <c r="C1918" s="18"/>
      <c r="D1918" t="s">
        <v>122</v>
      </c>
      <c r="E1918" t="s">
        <v>2194</v>
      </c>
      <c r="F1918" t="s">
        <v>2546</v>
      </c>
      <c r="G1918" s="18" t="str">
        <f t="shared" si="118"/>
        <v>Catalogo principal</v>
      </c>
      <c r="H1918" s="43" t="s">
        <v>121</v>
      </c>
      <c r="I1918" s="37" t="s">
        <v>67</v>
      </c>
      <c r="J1918" t="s">
        <v>3984</v>
      </c>
      <c r="K1918" t="s">
        <v>40</v>
      </c>
      <c r="L1918" s="70" t="s">
        <v>21</v>
      </c>
      <c r="M1918" s="70" t="s">
        <v>3948</v>
      </c>
      <c r="N1918" s="37" t="s">
        <v>67</v>
      </c>
      <c r="O1918" s="37" t="s">
        <v>67</v>
      </c>
      <c r="P1918" s="37" t="s">
        <v>3758</v>
      </c>
      <c r="Q1918" s="75" t="s">
        <v>2194</v>
      </c>
      <c r="R1918" t="s">
        <v>207</v>
      </c>
      <c r="S1918" s="38">
        <v>24</v>
      </c>
      <c r="T1918">
        <v>1</v>
      </c>
      <c r="U1918">
        <v>0</v>
      </c>
      <c r="V1918" s="43">
        <f>SUMIF(ResumenCotizacion!$C:$C,E1918,ResumenCotizacion!$P:$P)</f>
        <v>0</v>
      </c>
      <c r="W1918" s="68">
        <f>IF(H1918="USD",S1918*SolCotizacion!$J$18,S1918)</f>
        <v>94163.76</v>
      </c>
      <c r="X1918" s="3">
        <f>ROUND(W1918/(1-VLOOKUP("Total porcentaje:",ResumenCotizacion!$F:$H,3,0)),2)</f>
        <v>102351.91</v>
      </c>
      <c r="Y1918" s="3">
        <f t="shared" si="119"/>
        <v>0</v>
      </c>
    </row>
    <row r="1919" spans="1:25" ht="14.25" x14ac:dyDescent="0.2">
      <c r="A1919" s="18" t="str">
        <f t="shared" si="116"/>
        <v>Catalogo principalOPEN VALUE ENTIDADES NO CUALIFICADAS3NN-00020</v>
      </c>
      <c r="B1919" s="18" t="str">
        <f t="shared" si="117"/>
        <v>3NN-00020OPEN VALUE ENTIDADES NO CUALIFICADAS</v>
      </c>
      <c r="C1919" s="18"/>
      <c r="D1919" t="s">
        <v>122</v>
      </c>
      <c r="E1919" t="s">
        <v>2195</v>
      </c>
      <c r="F1919" t="s">
        <v>2546</v>
      </c>
      <c r="G1919" s="18" t="str">
        <f t="shared" si="118"/>
        <v>Catalogo principal</v>
      </c>
      <c r="H1919" s="43" t="s">
        <v>121</v>
      </c>
      <c r="I1919" s="37" t="s">
        <v>67</v>
      </c>
      <c r="J1919" t="s">
        <v>3985</v>
      </c>
      <c r="K1919" t="s">
        <v>40</v>
      </c>
      <c r="L1919" s="70" t="s">
        <v>21</v>
      </c>
      <c r="M1919" s="70" t="s">
        <v>3966</v>
      </c>
      <c r="N1919" s="37" t="s">
        <v>67</v>
      </c>
      <c r="O1919" s="37" t="s">
        <v>67</v>
      </c>
      <c r="P1919" s="37" t="s">
        <v>3758</v>
      </c>
      <c r="Q1919" s="75" t="s">
        <v>2195</v>
      </c>
      <c r="R1919" t="s">
        <v>3691</v>
      </c>
      <c r="S1919" s="38">
        <v>5</v>
      </c>
      <c r="T1919">
        <v>1</v>
      </c>
      <c r="U1919">
        <v>0</v>
      </c>
      <c r="V1919" s="43">
        <f>SUMIF(ResumenCotizacion!$C:$C,E1919,ResumenCotizacion!$P:$P)</f>
        <v>0</v>
      </c>
      <c r="W1919" s="68">
        <f>IF(H1919="USD",S1919*SolCotizacion!$J$18,S1919)</f>
        <v>19617.449999999997</v>
      </c>
      <c r="X1919" s="3">
        <f>ROUND(W1919/(1-VLOOKUP("Total porcentaje:",ResumenCotizacion!$F:$H,3,0)),2)</f>
        <v>21323.32</v>
      </c>
      <c r="Y1919" s="3">
        <f t="shared" si="119"/>
        <v>0</v>
      </c>
    </row>
    <row r="1920" spans="1:25" ht="14.25" x14ac:dyDescent="0.2">
      <c r="A1920" s="18" t="str">
        <f t="shared" si="116"/>
        <v>Catalogo principalOPEN VALUE ENTIDADES NO CUALIFICADAS3PP-00002</v>
      </c>
      <c r="B1920" s="18" t="str">
        <f t="shared" si="117"/>
        <v>3PP-00002OPEN VALUE ENTIDADES NO CUALIFICADAS</v>
      </c>
      <c r="C1920" s="18"/>
      <c r="D1920" t="s">
        <v>122</v>
      </c>
      <c r="E1920" t="s">
        <v>2196</v>
      </c>
      <c r="F1920" t="s">
        <v>2546</v>
      </c>
      <c r="G1920" s="18" t="str">
        <f t="shared" si="118"/>
        <v>Catalogo principal</v>
      </c>
      <c r="H1920" s="43" t="s">
        <v>121</v>
      </c>
      <c r="I1920" s="37" t="s">
        <v>67</v>
      </c>
      <c r="J1920" t="s">
        <v>3986</v>
      </c>
      <c r="K1920" t="s">
        <v>40</v>
      </c>
      <c r="L1920" s="70" t="s">
        <v>21</v>
      </c>
      <c r="M1920" s="70" t="s">
        <v>3966</v>
      </c>
      <c r="N1920" s="37" t="s">
        <v>67</v>
      </c>
      <c r="O1920" s="37" t="s">
        <v>67</v>
      </c>
      <c r="P1920" s="37" t="s">
        <v>3758</v>
      </c>
      <c r="Q1920" s="75" t="s">
        <v>2196</v>
      </c>
      <c r="R1920" t="s">
        <v>3691</v>
      </c>
      <c r="S1920" s="38">
        <v>7</v>
      </c>
      <c r="T1920">
        <v>1</v>
      </c>
      <c r="U1920">
        <v>0</v>
      </c>
      <c r="V1920" s="43">
        <f>SUMIF(ResumenCotizacion!$C:$C,E1920,ResumenCotizacion!$P:$P)</f>
        <v>0</v>
      </c>
      <c r="W1920" s="68">
        <f>IF(H1920="USD",S1920*SolCotizacion!$J$18,S1920)</f>
        <v>27464.43</v>
      </c>
      <c r="X1920" s="3">
        <f>ROUND(W1920/(1-VLOOKUP("Total porcentaje:",ResumenCotizacion!$F:$H,3,0)),2)</f>
        <v>29852.639999999999</v>
      </c>
      <c r="Y1920" s="3">
        <f t="shared" si="119"/>
        <v>0</v>
      </c>
    </row>
    <row r="1921" spans="1:25" ht="14.25" x14ac:dyDescent="0.2">
      <c r="A1921" s="18" t="str">
        <f t="shared" si="116"/>
        <v>Catalogo principalOPEN VALUE ENTIDADES NO CUALIFICADAS3VU-00031</v>
      </c>
      <c r="B1921" s="18" t="str">
        <f t="shared" si="117"/>
        <v>3VU-00031OPEN VALUE ENTIDADES NO CUALIFICADAS</v>
      </c>
      <c r="C1921" s="18"/>
      <c r="D1921" t="s">
        <v>122</v>
      </c>
      <c r="E1921" t="s">
        <v>2197</v>
      </c>
      <c r="F1921" t="s">
        <v>2546</v>
      </c>
      <c r="G1921" s="18" t="str">
        <f t="shared" si="118"/>
        <v>Catalogo principal</v>
      </c>
      <c r="H1921" s="43" t="s">
        <v>121</v>
      </c>
      <c r="I1921" s="37" t="s">
        <v>67</v>
      </c>
      <c r="J1921" t="s">
        <v>3987</v>
      </c>
      <c r="K1921" t="s">
        <v>40</v>
      </c>
      <c r="L1921" s="70" t="s">
        <v>21</v>
      </c>
      <c r="M1921" s="70" t="s">
        <v>3946</v>
      </c>
      <c r="N1921" s="37" t="s">
        <v>67</v>
      </c>
      <c r="O1921" s="37" t="s">
        <v>67</v>
      </c>
      <c r="P1921" s="37" t="s">
        <v>3758</v>
      </c>
      <c r="Q1921" s="75" t="s">
        <v>2197</v>
      </c>
      <c r="R1921" t="s">
        <v>207</v>
      </c>
      <c r="S1921" s="38">
        <v>4605</v>
      </c>
      <c r="T1921">
        <v>1</v>
      </c>
      <c r="U1921">
        <v>0</v>
      </c>
      <c r="V1921" s="43">
        <f>SUMIF(ResumenCotizacion!$C:$C,E1921,ResumenCotizacion!$P:$P)</f>
        <v>0</v>
      </c>
      <c r="W1921" s="68">
        <f>IF(H1921="USD",S1921*SolCotizacion!$J$18,S1921)</f>
        <v>18067671.449999999</v>
      </c>
      <c r="X1921" s="3">
        <f>ROUND(W1921/(1-VLOOKUP("Total porcentaje:",ResumenCotizacion!$F:$H,3,0)),2)</f>
        <v>19638773.32</v>
      </c>
      <c r="Y1921" s="3">
        <f t="shared" si="119"/>
        <v>0</v>
      </c>
    </row>
    <row r="1922" spans="1:25" ht="14.25" x14ac:dyDescent="0.2">
      <c r="A1922" s="18" t="str">
        <f t="shared" si="116"/>
        <v>Catalogo principalOPEN VALUE ENTIDADES NO CUALIFICADAS3VU-00033</v>
      </c>
      <c r="B1922" s="18" t="str">
        <f t="shared" si="117"/>
        <v>3VU-00033OPEN VALUE ENTIDADES NO CUALIFICADAS</v>
      </c>
      <c r="C1922" s="18"/>
      <c r="D1922" t="s">
        <v>122</v>
      </c>
      <c r="E1922" t="s">
        <v>2198</v>
      </c>
      <c r="F1922" t="s">
        <v>2546</v>
      </c>
      <c r="G1922" s="18" t="str">
        <f t="shared" si="118"/>
        <v>Catalogo principal</v>
      </c>
      <c r="H1922" s="43" t="s">
        <v>121</v>
      </c>
      <c r="I1922" s="37" t="s">
        <v>67</v>
      </c>
      <c r="J1922" t="s">
        <v>3988</v>
      </c>
      <c r="K1922" t="s">
        <v>40</v>
      </c>
      <c r="L1922" s="70" t="s">
        <v>21</v>
      </c>
      <c r="M1922" s="70" t="s">
        <v>3948</v>
      </c>
      <c r="N1922" s="37" t="s">
        <v>67</v>
      </c>
      <c r="O1922" s="37" t="s">
        <v>67</v>
      </c>
      <c r="P1922" s="37" t="s">
        <v>3758</v>
      </c>
      <c r="Q1922" s="75" t="s">
        <v>2198</v>
      </c>
      <c r="R1922" t="s">
        <v>207</v>
      </c>
      <c r="S1922" s="38">
        <v>4605</v>
      </c>
      <c r="T1922">
        <v>1</v>
      </c>
      <c r="U1922">
        <v>0</v>
      </c>
      <c r="V1922" s="43">
        <f>SUMIF(ResumenCotizacion!$C:$C,E1922,ResumenCotizacion!$P:$P)</f>
        <v>0</v>
      </c>
      <c r="W1922" s="68">
        <f>IF(H1922="USD",S1922*SolCotizacion!$J$18,S1922)</f>
        <v>18067671.449999999</v>
      </c>
      <c r="X1922" s="3">
        <f>ROUND(W1922/(1-VLOOKUP("Total porcentaje:",ResumenCotizacion!$F:$H,3,0)),2)</f>
        <v>19638773.32</v>
      </c>
      <c r="Y1922" s="3">
        <f t="shared" si="119"/>
        <v>0</v>
      </c>
    </row>
    <row r="1923" spans="1:25" ht="14.25" x14ac:dyDescent="0.2">
      <c r="A1923" s="18" t="str">
        <f t="shared" ref="A1923:A1986" si="120">D1923&amp;F1923&amp;E1923</f>
        <v>Catalogo principalOPEN VALUE ENTIDADES NO CUALIFICADAS3YF-00233</v>
      </c>
      <c r="B1923" s="18" t="str">
        <f t="shared" ref="B1923:B1986" si="121">E1923&amp;F1923</f>
        <v>3YF-00233OPEN VALUE ENTIDADES NO CUALIFICADAS</v>
      </c>
      <c r="C1923" s="18"/>
      <c r="D1923" t="s">
        <v>122</v>
      </c>
      <c r="E1923" t="s">
        <v>2199</v>
      </c>
      <c r="F1923" t="s">
        <v>2546</v>
      </c>
      <c r="G1923" s="18" t="str">
        <f t="shared" ref="G1923:G1986" si="122">D1923</f>
        <v>Catalogo principal</v>
      </c>
      <c r="H1923" s="43" t="s">
        <v>121</v>
      </c>
      <c r="I1923" s="37" t="s">
        <v>67</v>
      </c>
      <c r="J1923" t="s">
        <v>3989</v>
      </c>
      <c r="K1923" t="s">
        <v>40</v>
      </c>
      <c r="L1923" s="70" t="s">
        <v>21</v>
      </c>
      <c r="M1923" s="70" t="s">
        <v>3946</v>
      </c>
      <c r="N1923" s="37" t="s">
        <v>67</v>
      </c>
      <c r="O1923" s="37" t="s">
        <v>67</v>
      </c>
      <c r="P1923" s="37" t="s">
        <v>3758</v>
      </c>
      <c r="Q1923" s="75" t="s">
        <v>2199</v>
      </c>
      <c r="R1923" t="s">
        <v>207</v>
      </c>
      <c r="S1923" s="38">
        <v>1074</v>
      </c>
      <c r="T1923">
        <v>1</v>
      </c>
      <c r="U1923">
        <v>0</v>
      </c>
      <c r="V1923" s="43">
        <f>SUMIF(ResumenCotizacion!$C:$C,E1923,ResumenCotizacion!$P:$P)</f>
        <v>0</v>
      </c>
      <c r="W1923" s="68">
        <f>IF(H1923="USD",S1923*SolCotizacion!$J$18,S1923)</f>
        <v>4213828.26</v>
      </c>
      <c r="X1923" s="3">
        <f>ROUND(W1923/(1-VLOOKUP("Total porcentaje:",ResumenCotizacion!$F:$H,3,0)),2)</f>
        <v>4580248.1100000003</v>
      </c>
      <c r="Y1923" s="3">
        <f t="shared" ref="Y1923:Y1986" si="123">V1923*X1923</f>
        <v>0</v>
      </c>
    </row>
    <row r="1924" spans="1:25" ht="14.25" x14ac:dyDescent="0.2">
      <c r="A1924" s="18" t="str">
        <f t="shared" si="120"/>
        <v>Catalogo principalOPEN VALUE ENTIDADES NO CUALIFICADAS3YF-00235</v>
      </c>
      <c r="B1924" s="18" t="str">
        <f t="shared" si="121"/>
        <v>3YF-00235OPEN VALUE ENTIDADES NO CUALIFICADAS</v>
      </c>
      <c r="C1924" s="18"/>
      <c r="D1924" t="s">
        <v>122</v>
      </c>
      <c r="E1924" t="s">
        <v>2200</v>
      </c>
      <c r="F1924" t="s">
        <v>2546</v>
      </c>
      <c r="G1924" s="18" t="str">
        <f t="shared" si="122"/>
        <v>Catalogo principal</v>
      </c>
      <c r="H1924" s="43" t="s">
        <v>121</v>
      </c>
      <c r="I1924" s="37" t="s">
        <v>67</v>
      </c>
      <c r="J1924" t="s">
        <v>3990</v>
      </c>
      <c r="K1924" t="s">
        <v>40</v>
      </c>
      <c r="L1924" s="70" t="s">
        <v>21</v>
      </c>
      <c r="M1924" s="70" t="s">
        <v>3948</v>
      </c>
      <c r="N1924" s="37" t="s">
        <v>67</v>
      </c>
      <c r="O1924" s="37" t="s">
        <v>67</v>
      </c>
      <c r="P1924" s="37" t="s">
        <v>3758</v>
      </c>
      <c r="Q1924" s="75" t="s">
        <v>2200</v>
      </c>
      <c r="R1924" t="s">
        <v>207</v>
      </c>
      <c r="S1924" s="38">
        <v>501</v>
      </c>
      <c r="T1924">
        <v>1</v>
      </c>
      <c r="U1924">
        <v>0</v>
      </c>
      <c r="V1924" s="43">
        <f>SUMIF(ResumenCotizacion!$C:$C,E1924,ResumenCotizacion!$P:$P)</f>
        <v>0</v>
      </c>
      <c r="W1924" s="68">
        <f>IF(H1924="USD",S1924*SolCotizacion!$J$18,S1924)</f>
        <v>1965668.49</v>
      </c>
      <c r="X1924" s="3">
        <f>ROUND(W1924/(1-VLOOKUP("Total porcentaje:",ResumenCotizacion!$F:$H,3,0)),2)</f>
        <v>2136596.1800000002</v>
      </c>
      <c r="Y1924" s="3">
        <f t="shared" si="123"/>
        <v>0</v>
      </c>
    </row>
    <row r="1925" spans="1:25" ht="14.25" x14ac:dyDescent="0.2">
      <c r="A1925" s="18" t="str">
        <f t="shared" si="120"/>
        <v>Catalogo principalOPEN VALUE ENTIDADES NO CUALIFICADAS3ZK-00426</v>
      </c>
      <c r="B1925" s="18" t="str">
        <f t="shared" si="121"/>
        <v>3ZK-00426OPEN VALUE ENTIDADES NO CUALIFICADAS</v>
      </c>
      <c r="C1925" s="18"/>
      <c r="D1925" t="s">
        <v>122</v>
      </c>
      <c r="E1925" t="s">
        <v>2201</v>
      </c>
      <c r="F1925" t="s">
        <v>2546</v>
      </c>
      <c r="G1925" s="18" t="str">
        <f t="shared" si="122"/>
        <v>Catalogo principal</v>
      </c>
      <c r="H1925" s="43" t="s">
        <v>121</v>
      </c>
      <c r="I1925" s="37" t="s">
        <v>67</v>
      </c>
      <c r="J1925" t="s">
        <v>3991</v>
      </c>
      <c r="K1925" t="s">
        <v>40</v>
      </c>
      <c r="L1925" s="70" t="s">
        <v>21</v>
      </c>
      <c r="M1925" s="70" t="s">
        <v>3946</v>
      </c>
      <c r="N1925" s="37" t="s">
        <v>67</v>
      </c>
      <c r="O1925" s="37" t="s">
        <v>67</v>
      </c>
      <c r="P1925" s="37" t="s">
        <v>3758</v>
      </c>
      <c r="Q1925" s="75" t="s">
        <v>2201</v>
      </c>
      <c r="R1925" t="s">
        <v>207</v>
      </c>
      <c r="S1925" s="38">
        <v>42</v>
      </c>
      <c r="T1925">
        <v>1</v>
      </c>
      <c r="U1925">
        <v>0</v>
      </c>
      <c r="V1925" s="43">
        <f>SUMIF(ResumenCotizacion!$C:$C,E1925,ResumenCotizacion!$P:$P)</f>
        <v>0</v>
      </c>
      <c r="W1925" s="68">
        <f>IF(H1925="USD",S1925*SolCotizacion!$J$18,S1925)</f>
        <v>164786.57999999999</v>
      </c>
      <c r="X1925" s="3">
        <f>ROUND(W1925/(1-VLOOKUP("Total porcentaje:",ResumenCotizacion!$F:$H,3,0)),2)</f>
        <v>179115.85</v>
      </c>
      <c r="Y1925" s="3">
        <f t="shared" si="123"/>
        <v>0</v>
      </c>
    </row>
    <row r="1926" spans="1:25" ht="14.25" x14ac:dyDescent="0.2">
      <c r="A1926" s="18" t="str">
        <f t="shared" si="120"/>
        <v>Catalogo principalOPEN VALUE ENTIDADES NO CUALIFICADAS3ZK-00428</v>
      </c>
      <c r="B1926" s="18" t="str">
        <f t="shared" si="121"/>
        <v>3ZK-00428OPEN VALUE ENTIDADES NO CUALIFICADAS</v>
      </c>
      <c r="C1926" s="18"/>
      <c r="D1926" t="s">
        <v>122</v>
      </c>
      <c r="E1926" t="s">
        <v>2202</v>
      </c>
      <c r="F1926" t="s">
        <v>2546</v>
      </c>
      <c r="G1926" s="18" t="str">
        <f t="shared" si="122"/>
        <v>Catalogo principal</v>
      </c>
      <c r="H1926" s="43" t="s">
        <v>121</v>
      </c>
      <c r="I1926" s="37" t="s">
        <v>67</v>
      </c>
      <c r="J1926" t="s">
        <v>3992</v>
      </c>
      <c r="K1926" t="s">
        <v>40</v>
      </c>
      <c r="L1926" s="70" t="s">
        <v>21</v>
      </c>
      <c r="M1926" s="70" t="s">
        <v>3946</v>
      </c>
      <c r="N1926" s="37" t="s">
        <v>67</v>
      </c>
      <c r="O1926" s="37" t="s">
        <v>67</v>
      </c>
      <c r="P1926" s="37" t="s">
        <v>3758</v>
      </c>
      <c r="Q1926" s="75" t="s">
        <v>2202</v>
      </c>
      <c r="R1926" t="s">
        <v>207</v>
      </c>
      <c r="S1926" s="38">
        <v>54</v>
      </c>
      <c r="T1926">
        <v>1</v>
      </c>
      <c r="U1926">
        <v>0</v>
      </c>
      <c r="V1926" s="43">
        <f>SUMIF(ResumenCotizacion!$C:$C,E1926,ResumenCotizacion!$P:$P)</f>
        <v>0</v>
      </c>
      <c r="W1926" s="68">
        <f>IF(H1926="USD",S1926*SolCotizacion!$J$18,S1926)</f>
        <v>211868.46</v>
      </c>
      <c r="X1926" s="3">
        <f>ROUND(W1926/(1-VLOOKUP("Total porcentaje:",ResumenCotizacion!$F:$H,3,0)),2)</f>
        <v>230291.8</v>
      </c>
      <c r="Y1926" s="3">
        <f t="shared" si="123"/>
        <v>0</v>
      </c>
    </row>
    <row r="1927" spans="1:25" ht="14.25" x14ac:dyDescent="0.2">
      <c r="A1927" s="18" t="str">
        <f t="shared" si="120"/>
        <v>Catalogo principalOPEN VALUE ENTIDADES NO CUALIFICADAS3ZK-00430</v>
      </c>
      <c r="B1927" s="18" t="str">
        <f t="shared" si="121"/>
        <v>3ZK-00430OPEN VALUE ENTIDADES NO CUALIFICADAS</v>
      </c>
      <c r="C1927" s="18"/>
      <c r="D1927" t="s">
        <v>122</v>
      </c>
      <c r="E1927" t="s">
        <v>2203</v>
      </c>
      <c r="F1927" t="s">
        <v>2546</v>
      </c>
      <c r="G1927" s="18" t="str">
        <f t="shared" si="122"/>
        <v>Catalogo principal</v>
      </c>
      <c r="H1927" s="43" t="s">
        <v>121</v>
      </c>
      <c r="I1927" s="37" t="s">
        <v>67</v>
      </c>
      <c r="J1927" t="s">
        <v>3993</v>
      </c>
      <c r="K1927" t="s">
        <v>40</v>
      </c>
      <c r="L1927" s="70" t="s">
        <v>21</v>
      </c>
      <c r="M1927" s="70" t="s">
        <v>3948</v>
      </c>
      <c r="N1927" s="37" t="s">
        <v>67</v>
      </c>
      <c r="O1927" s="37" t="s">
        <v>67</v>
      </c>
      <c r="P1927" s="37" t="s">
        <v>3758</v>
      </c>
      <c r="Q1927" s="75" t="s">
        <v>2203</v>
      </c>
      <c r="R1927" t="s">
        <v>207</v>
      </c>
      <c r="S1927" s="38">
        <v>18</v>
      </c>
      <c r="T1927">
        <v>1</v>
      </c>
      <c r="U1927">
        <v>0</v>
      </c>
      <c r="V1927" s="43">
        <f>SUMIF(ResumenCotizacion!$C:$C,E1927,ResumenCotizacion!$P:$P)</f>
        <v>0</v>
      </c>
      <c r="W1927" s="68">
        <f>IF(H1927="USD",S1927*SolCotizacion!$J$18,S1927)</f>
        <v>70622.819999999992</v>
      </c>
      <c r="X1927" s="3">
        <f>ROUND(W1927/(1-VLOOKUP("Total porcentaje:",ResumenCotizacion!$F:$H,3,0)),2)</f>
        <v>76763.929999999993</v>
      </c>
      <c r="Y1927" s="3">
        <f t="shared" si="123"/>
        <v>0</v>
      </c>
    </row>
    <row r="1928" spans="1:25" ht="14.25" x14ac:dyDescent="0.2">
      <c r="A1928" s="18" t="str">
        <f t="shared" si="120"/>
        <v>Catalogo principalOPEN VALUE ENTIDADES NO CUALIFICADAS3ZK-00432</v>
      </c>
      <c r="B1928" s="18" t="str">
        <f t="shared" si="121"/>
        <v>3ZK-00432OPEN VALUE ENTIDADES NO CUALIFICADAS</v>
      </c>
      <c r="C1928" s="18"/>
      <c r="D1928" t="s">
        <v>122</v>
      </c>
      <c r="E1928" t="s">
        <v>2204</v>
      </c>
      <c r="F1928" t="s">
        <v>2546</v>
      </c>
      <c r="G1928" s="18" t="str">
        <f t="shared" si="122"/>
        <v>Catalogo principal</v>
      </c>
      <c r="H1928" s="43" t="s">
        <v>121</v>
      </c>
      <c r="I1928" s="37" t="s">
        <v>67</v>
      </c>
      <c r="J1928" t="s">
        <v>3994</v>
      </c>
      <c r="K1928" t="s">
        <v>40</v>
      </c>
      <c r="L1928" s="70" t="s">
        <v>21</v>
      </c>
      <c r="M1928" s="70" t="s">
        <v>3948</v>
      </c>
      <c r="N1928" s="37" t="s">
        <v>67</v>
      </c>
      <c r="O1928" s="37" t="s">
        <v>67</v>
      </c>
      <c r="P1928" s="37" t="s">
        <v>3758</v>
      </c>
      <c r="Q1928" s="75" t="s">
        <v>2204</v>
      </c>
      <c r="R1928" t="s">
        <v>207</v>
      </c>
      <c r="S1928" s="38">
        <v>24</v>
      </c>
      <c r="T1928">
        <v>1</v>
      </c>
      <c r="U1928">
        <v>0</v>
      </c>
      <c r="V1928" s="43">
        <f>SUMIF(ResumenCotizacion!$C:$C,E1928,ResumenCotizacion!$P:$P)</f>
        <v>0</v>
      </c>
      <c r="W1928" s="68">
        <f>IF(H1928="USD",S1928*SolCotizacion!$J$18,S1928)</f>
        <v>94163.76</v>
      </c>
      <c r="X1928" s="3">
        <f>ROUND(W1928/(1-VLOOKUP("Total porcentaje:",ResumenCotizacion!$F:$H,3,0)),2)</f>
        <v>102351.91</v>
      </c>
      <c r="Y1928" s="3">
        <f t="shared" si="123"/>
        <v>0</v>
      </c>
    </row>
    <row r="1929" spans="1:25" ht="14.25" x14ac:dyDescent="0.2">
      <c r="A1929" s="18" t="str">
        <f t="shared" si="120"/>
        <v>Catalogo principalOPEN VALUE ENTIDADES NO CUALIFICADAS4ZF-00014</v>
      </c>
      <c r="B1929" s="18" t="str">
        <f t="shared" si="121"/>
        <v>4ZF-00014OPEN VALUE ENTIDADES NO CUALIFICADAS</v>
      </c>
      <c r="C1929" s="18"/>
      <c r="D1929" t="s">
        <v>122</v>
      </c>
      <c r="E1929" t="s">
        <v>2205</v>
      </c>
      <c r="F1929" t="s">
        <v>2546</v>
      </c>
      <c r="G1929" s="18" t="str">
        <f t="shared" si="122"/>
        <v>Catalogo principal</v>
      </c>
      <c r="H1929" s="43" t="s">
        <v>121</v>
      </c>
      <c r="I1929" s="37" t="s">
        <v>67</v>
      </c>
      <c r="J1929" t="s">
        <v>3995</v>
      </c>
      <c r="K1929" t="s">
        <v>40</v>
      </c>
      <c r="L1929" s="70" t="s">
        <v>21</v>
      </c>
      <c r="M1929" s="70" t="s">
        <v>3966</v>
      </c>
      <c r="N1929" s="37" t="s">
        <v>67</v>
      </c>
      <c r="O1929" s="37" t="s">
        <v>67</v>
      </c>
      <c r="P1929" s="37" t="s">
        <v>3758</v>
      </c>
      <c r="Q1929" s="75" t="s">
        <v>2205</v>
      </c>
      <c r="R1929" t="s">
        <v>3691</v>
      </c>
      <c r="S1929" s="38">
        <v>16.559999999999999</v>
      </c>
      <c r="T1929">
        <v>1</v>
      </c>
      <c r="U1929">
        <v>0</v>
      </c>
      <c r="V1929" s="43">
        <f>SUMIF(ResumenCotizacion!$C:$C,E1929,ResumenCotizacion!$P:$P)</f>
        <v>0</v>
      </c>
      <c r="W1929" s="68">
        <f>IF(H1929="USD",S1929*SolCotizacion!$J$18,S1929)</f>
        <v>64972.994399999989</v>
      </c>
      <c r="X1929" s="3">
        <f>ROUND(W1929/(1-VLOOKUP("Total porcentaje:",ResumenCotizacion!$F:$H,3,0)),2)</f>
        <v>70622.820000000007</v>
      </c>
      <c r="Y1929" s="3">
        <f t="shared" si="123"/>
        <v>0</v>
      </c>
    </row>
    <row r="1930" spans="1:25" ht="14.25" x14ac:dyDescent="0.2">
      <c r="A1930" s="18" t="str">
        <f t="shared" si="120"/>
        <v>Catalogo principalOPEN VALUE ENTIDADES NO CUALIFICADAS5A5-00002</v>
      </c>
      <c r="B1930" s="18" t="str">
        <f t="shared" si="121"/>
        <v>5A5-00002OPEN VALUE ENTIDADES NO CUALIFICADAS</v>
      </c>
      <c r="C1930" s="18"/>
      <c r="D1930" t="s">
        <v>122</v>
      </c>
      <c r="E1930" t="s">
        <v>2206</v>
      </c>
      <c r="F1930" t="s">
        <v>2546</v>
      </c>
      <c r="G1930" s="18" t="str">
        <f t="shared" si="122"/>
        <v>Catalogo principal</v>
      </c>
      <c r="H1930" s="43" t="s">
        <v>121</v>
      </c>
      <c r="I1930" s="37" t="s">
        <v>67</v>
      </c>
      <c r="J1930" t="s">
        <v>3996</v>
      </c>
      <c r="K1930" t="s">
        <v>40</v>
      </c>
      <c r="L1930" s="70" t="s">
        <v>21</v>
      </c>
      <c r="M1930" s="70" t="s">
        <v>3966</v>
      </c>
      <c r="N1930" s="37" t="s">
        <v>67</v>
      </c>
      <c r="O1930" s="37" t="s">
        <v>67</v>
      </c>
      <c r="P1930" s="37" t="s">
        <v>3758</v>
      </c>
      <c r="Q1930" s="75" t="s">
        <v>2206</v>
      </c>
      <c r="R1930" t="s">
        <v>3691</v>
      </c>
      <c r="S1930" s="38">
        <v>0.3</v>
      </c>
      <c r="T1930">
        <v>1</v>
      </c>
      <c r="U1930">
        <v>0</v>
      </c>
      <c r="V1930" s="43">
        <f>SUMIF(ResumenCotizacion!$C:$C,E1930,ResumenCotizacion!$P:$P)</f>
        <v>0</v>
      </c>
      <c r="W1930" s="68">
        <f>IF(H1930="USD",S1930*SolCotizacion!$J$18,S1930)</f>
        <v>1177.0469999999998</v>
      </c>
      <c r="X1930" s="3">
        <f>ROUND(W1930/(1-VLOOKUP("Total porcentaje:",ResumenCotizacion!$F:$H,3,0)),2)</f>
        <v>1279.4000000000001</v>
      </c>
      <c r="Y1930" s="3">
        <f t="shared" si="123"/>
        <v>0</v>
      </c>
    </row>
    <row r="1931" spans="1:25" ht="14.25" x14ac:dyDescent="0.2">
      <c r="A1931" s="18" t="str">
        <f t="shared" si="120"/>
        <v>Catalogo principalOPEN VALUE ENTIDADES NO CUALIFICADAS5A9-00002</v>
      </c>
      <c r="B1931" s="18" t="str">
        <f t="shared" si="121"/>
        <v>5A9-00002OPEN VALUE ENTIDADES NO CUALIFICADAS</v>
      </c>
      <c r="C1931" s="18"/>
      <c r="D1931" t="s">
        <v>122</v>
      </c>
      <c r="E1931" t="s">
        <v>2207</v>
      </c>
      <c r="F1931" t="s">
        <v>2546</v>
      </c>
      <c r="G1931" s="18" t="str">
        <f t="shared" si="122"/>
        <v>Catalogo principal</v>
      </c>
      <c r="H1931" s="43" t="s">
        <v>121</v>
      </c>
      <c r="I1931" s="37" t="s">
        <v>67</v>
      </c>
      <c r="J1931" t="s">
        <v>3997</v>
      </c>
      <c r="K1931" t="s">
        <v>40</v>
      </c>
      <c r="L1931" s="70" t="s">
        <v>21</v>
      </c>
      <c r="M1931" s="70" t="s">
        <v>3966</v>
      </c>
      <c r="N1931" s="37" t="s">
        <v>67</v>
      </c>
      <c r="O1931" s="37" t="s">
        <v>67</v>
      </c>
      <c r="P1931" s="37" t="s">
        <v>3758</v>
      </c>
      <c r="Q1931" s="75" t="s">
        <v>2207</v>
      </c>
      <c r="R1931" t="s">
        <v>3691</v>
      </c>
      <c r="S1931" s="38">
        <v>3</v>
      </c>
      <c r="T1931">
        <v>1</v>
      </c>
      <c r="U1931">
        <v>0</v>
      </c>
      <c r="V1931" s="43">
        <f>SUMIF(ResumenCotizacion!$C:$C,E1931,ResumenCotizacion!$P:$P)</f>
        <v>0</v>
      </c>
      <c r="W1931" s="68">
        <f>IF(H1931="USD",S1931*SolCotizacion!$J$18,S1931)</f>
        <v>11770.47</v>
      </c>
      <c r="X1931" s="3">
        <f>ROUND(W1931/(1-VLOOKUP("Total porcentaje:",ResumenCotizacion!$F:$H,3,0)),2)</f>
        <v>12793.99</v>
      </c>
      <c r="Y1931" s="3">
        <f t="shared" si="123"/>
        <v>0</v>
      </c>
    </row>
    <row r="1932" spans="1:25" ht="14.25" x14ac:dyDescent="0.2">
      <c r="A1932" s="18" t="str">
        <f t="shared" si="120"/>
        <v>Catalogo principalOPEN VALUE ENTIDADES NO CUALIFICADAS5HK-00147</v>
      </c>
      <c r="B1932" s="18" t="str">
        <f t="shared" si="121"/>
        <v>5HK-00147OPEN VALUE ENTIDADES NO CUALIFICADAS</v>
      </c>
      <c r="C1932" s="18"/>
      <c r="D1932" t="s">
        <v>122</v>
      </c>
      <c r="E1932" t="s">
        <v>2208</v>
      </c>
      <c r="F1932" t="s">
        <v>2546</v>
      </c>
      <c r="G1932" s="18" t="str">
        <f t="shared" si="122"/>
        <v>Catalogo principal</v>
      </c>
      <c r="H1932" s="43" t="s">
        <v>121</v>
      </c>
      <c r="I1932" s="37" t="s">
        <v>67</v>
      </c>
      <c r="J1932" t="s">
        <v>3998</v>
      </c>
      <c r="K1932" t="s">
        <v>40</v>
      </c>
      <c r="L1932" s="70" t="s">
        <v>21</v>
      </c>
      <c r="M1932" s="70" t="s">
        <v>3946</v>
      </c>
      <c r="N1932" s="37" t="s">
        <v>67</v>
      </c>
      <c r="O1932" s="37" t="s">
        <v>67</v>
      </c>
      <c r="P1932" s="37" t="s">
        <v>3758</v>
      </c>
      <c r="Q1932" s="75" t="s">
        <v>2208</v>
      </c>
      <c r="R1932" t="s">
        <v>207</v>
      </c>
      <c r="S1932" s="38">
        <v>75</v>
      </c>
      <c r="T1932">
        <v>1</v>
      </c>
      <c r="U1932">
        <v>0</v>
      </c>
      <c r="V1932" s="43">
        <f>SUMIF(ResumenCotizacion!$C:$C,E1932,ResumenCotizacion!$P:$P)</f>
        <v>0</v>
      </c>
      <c r="W1932" s="68">
        <f>IF(H1932="USD",S1932*SolCotizacion!$J$18,S1932)</f>
        <v>294261.75</v>
      </c>
      <c r="X1932" s="3">
        <f>ROUND(W1932/(1-VLOOKUP("Total porcentaje:",ResumenCotizacion!$F:$H,3,0)),2)</f>
        <v>319849.73</v>
      </c>
      <c r="Y1932" s="3">
        <f t="shared" si="123"/>
        <v>0</v>
      </c>
    </row>
    <row r="1933" spans="1:25" ht="14.25" x14ac:dyDescent="0.2">
      <c r="A1933" s="18" t="str">
        <f t="shared" si="120"/>
        <v>Catalogo principalOPEN VALUE ENTIDADES NO CUALIFICADAS5HK-00159</v>
      </c>
      <c r="B1933" s="18" t="str">
        <f t="shared" si="121"/>
        <v>5HK-00159OPEN VALUE ENTIDADES NO CUALIFICADAS</v>
      </c>
      <c r="C1933" s="18"/>
      <c r="D1933" t="s">
        <v>122</v>
      </c>
      <c r="E1933" t="s">
        <v>2209</v>
      </c>
      <c r="F1933" t="s">
        <v>2546</v>
      </c>
      <c r="G1933" s="18" t="str">
        <f t="shared" si="122"/>
        <v>Catalogo principal</v>
      </c>
      <c r="H1933" s="43" t="s">
        <v>121</v>
      </c>
      <c r="I1933" s="37" t="s">
        <v>67</v>
      </c>
      <c r="J1933" t="s">
        <v>3999</v>
      </c>
      <c r="K1933" t="s">
        <v>40</v>
      </c>
      <c r="L1933" s="70" t="s">
        <v>21</v>
      </c>
      <c r="M1933" s="70" t="s">
        <v>3948</v>
      </c>
      <c r="N1933" s="37" t="s">
        <v>67</v>
      </c>
      <c r="O1933" s="37" t="s">
        <v>67</v>
      </c>
      <c r="P1933" s="37" t="s">
        <v>3758</v>
      </c>
      <c r="Q1933" s="75" t="s">
        <v>2209</v>
      </c>
      <c r="R1933" t="s">
        <v>207</v>
      </c>
      <c r="S1933" s="38">
        <v>36</v>
      </c>
      <c r="T1933">
        <v>1</v>
      </c>
      <c r="U1933">
        <v>0</v>
      </c>
      <c r="V1933" s="43">
        <f>SUMIF(ResumenCotizacion!$C:$C,E1933,ResumenCotizacion!$P:$P)</f>
        <v>0</v>
      </c>
      <c r="W1933" s="68">
        <f>IF(H1933="USD",S1933*SolCotizacion!$J$18,S1933)</f>
        <v>141245.63999999998</v>
      </c>
      <c r="X1933" s="3">
        <f>ROUND(W1933/(1-VLOOKUP("Total porcentaje:",ResumenCotizacion!$F:$H,3,0)),2)</f>
        <v>153527.87</v>
      </c>
      <c r="Y1933" s="3">
        <f t="shared" si="123"/>
        <v>0</v>
      </c>
    </row>
    <row r="1934" spans="1:25" ht="14.25" x14ac:dyDescent="0.2">
      <c r="A1934" s="18" t="str">
        <f t="shared" si="120"/>
        <v>Catalogo principalOPEN VALUE ENTIDADES NO CUALIFICADAS5HU-00147</v>
      </c>
      <c r="B1934" s="18" t="str">
        <f t="shared" si="121"/>
        <v>5HU-00147OPEN VALUE ENTIDADES NO CUALIFICADAS</v>
      </c>
      <c r="C1934" s="18"/>
      <c r="D1934" t="s">
        <v>122</v>
      </c>
      <c r="E1934" t="s">
        <v>2210</v>
      </c>
      <c r="F1934" t="s">
        <v>2546</v>
      </c>
      <c r="G1934" s="18" t="str">
        <f t="shared" si="122"/>
        <v>Catalogo principal</v>
      </c>
      <c r="H1934" s="43" t="s">
        <v>121</v>
      </c>
      <c r="I1934" s="37" t="s">
        <v>67</v>
      </c>
      <c r="J1934" t="s">
        <v>4000</v>
      </c>
      <c r="K1934" t="s">
        <v>40</v>
      </c>
      <c r="L1934" s="70" t="s">
        <v>21</v>
      </c>
      <c r="M1934" s="70" t="s">
        <v>3946</v>
      </c>
      <c r="N1934" s="37" t="s">
        <v>67</v>
      </c>
      <c r="O1934" s="37" t="s">
        <v>67</v>
      </c>
      <c r="P1934" s="37" t="s">
        <v>3758</v>
      </c>
      <c r="Q1934" s="75" t="s">
        <v>2210</v>
      </c>
      <c r="R1934" t="s">
        <v>207</v>
      </c>
      <c r="S1934" s="38">
        <v>8922</v>
      </c>
      <c r="T1934">
        <v>1</v>
      </c>
      <c r="U1934">
        <v>0</v>
      </c>
      <c r="V1934" s="43">
        <f>SUMIF(ResumenCotizacion!$C:$C,E1934,ResumenCotizacion!$P:$P)</f>
        <v>0</v>
      </c>
      <c r="W1934" s="68">
        <f>IF(H1934="USD",S1934*SolCotizacion!$J$18,S1934)</f>
        <v>35005377.780000001</v>
      </c>
      <c r="X1934" s="3">
        <f>ROUND(W1934/(1-VLOOKUP("Total porcentaje:",ResumenCotizacion!$F:$H,3,0)),2)</f>
        <v>38049323.670000002</v>
      </c>
      <c r="Y1934" s="3">
        <f t="shared" si="123"/>
        <v>0</v>
      </c>
    </row>
    <row r="1935" spans="1:25" ht="14.25" x14ac:dyDescent="0.2">
      <c r="A1935" s="18" t="str">
        <f t="shared" si="120"/>
        <v>Catalogo principalOPEN VALUE ENTIDADES NO CUALIFICADAS5HU-00149</v>
      </c>
      <c r="B1935" s="18" t="str">
        <f t="shared" si="121"/>
        <v>5HU-00149OPEN VALUE ENTIDADES NO CUALIFICADAS</v>
      </c>
      <c r="C1935" s="18"/>
      <c r="D1935" t="s">
        <v>122</v>
      </c>
      <c r="E1935" t="s">
        <v>2211</v>
      </c>
      <c r="F1935" t="s">
        <v>2546</v>
      </c>
      <c r="G1935" s="18" t="str">
        <f t="shared" si="122"/>
        <v>Catalogo principal</v>
      </c>
      <c r="H1935" s="43" t="s">
        <v>121</v>
      </c>
      <c r="I1935" s="37" t="s">
        <v>67</v>
      </c>
      <c r="J1935" t="s">
        <v>4001</v>
      </c>
      <c r="K1935" t="s">
        <v>40</v>
      </c>
      <c r="L1935" s="70" t="s">
        <v>21</v>
      </c>
      <c r="M1935" s="70" t="s">
        <v>3948</v>
      </c>
      <c r="N1935" s="37" t="s">
        <v>67</v>
      </c>
      <c r="O1935" s="37" t="s">
        <v>67</v>
      </c>
      <c r="P1935" s="37" t="s">
        <v>3758</v>
      </c>
      <c r="Q1935" s="75" t="s">
        <v>2211</v>
      </c>
      <c r="R1935" t="s">
        <v>207</v>
      </c>
      <c r="S1935" s="38">
        <v>3825</v>
      </c>
      <c r="T1935">
        <v>1</v>
      </c>
      <c r="U1935">
        <v>0</v>
      </c>
      <c r="V1935" s="43">
        <f>SUMIF(ResumenCotizacion!$C:$C,E1935,ResumenCotizacion!$P:$P)</f>
        <v>0</v>
      </c>
      <c r="W1935" s="68">
        <f>IF(H1935="USD",S1935*SolCotizacion!$J$18,S1935)</f>
        <v>15007349.25</v>
      </c>
      <c r="X1935" s="3">
        <f>ROUND(W1935/(1-VLOOKUP("Total porcentaje:",ResumenCotizacion!$F:$H,3,0)),2)</f>
        <v>16312336.140000001</v>
      </c>
      <c r="Y1935" s="3">
        <f t="shared" si="123"/>
        <v>0</v>
      </c>
    </row>
    <row r="1936" spans="1:25" ht="14.25" x14ac:dyDescent="0.2">
      <c r="A1936" s="18" t="str">
        <f t="shared" si="120"/>
        <v>Catalogo principalOPEN VALUE ENTIDADES NO CUALIFICADAS6EM-00004</v>
      </c>
      <c r="B1936" s="18" t="str">
        <f t="shared" si="121"/>
        <v>6EM-00004OPEN VALUE ENTIDADES NO CUALIFICADAS</v>
      </c>
      <c r="C1936" s="18"/>
      <c r="D1936" t="s">
        <v>122</v>
      </c>
      <c r="E1936" t="s">
        <v>2212</v>
      </c>
      <c r="F1936" t="s">
        <v>2546</v>
      </c>
      <c r="G1936" s="18" t="str">
        <f t="shared" si="122"/>
        <v>Catalogo principal</v>
      </c>
      <c r="H1936" s="43" t="s">
        <v>121</v>
      </c>
      <c r="I1936" s="37" t="s">
        <v>67</v>
      </c>
      <c r="J1936" t="s">
        <v>4002</v>
      </c>
      <c r="K1936" t="s">
        <v>40</v>
      </c>
      <c r="L1936" s="70" t="s">
        <v>21</v>
      </c>
      <c r="M1936" s="70" t="s">
        <v>3966</v>
      </c>
      <c r="N1936" s="37" t="s">
        <v>67</v>
      </c>
      <c r="O1936" s="37" t="s">
        <v>67</v>
      </c>
      <c r="P1936" s="37" t="s">
        <v>3758</v>
      </c>
      <c r="Q1936" s="75" t="s">
        <v>2212</v>
      </c>
      <c r="R1936" t="s">
        <v>3691</v>
      </c>
      <c r="S1936" s="38">
        <v>9</v>
      </c>
      <c r="T1936">
        <v>1</v>
      </c>
      <c r="U1936">
        <v>0</v>
      </c>
      <c r="V1936" s="43">
        <f>SUMIF(ResumenCotizacion!$C:$C,E1936,ResumenCotizacion!$P:$P)</f>
        <v>0</v>
      </c>
      <c r="W1936" s="68">
        <f>IF(H1936="USD",S1936*SolCotizacion!$J$18,S1936)</f>
        <v>35311.409999999996</v>
      </c>
      <c r="X1936" s="3">
        <f>ROUND(W1936/(1-VLOOKUP("Total porcentaje:",ResumenCotizacion!$F:$H,3,0)),2)</f>
        <v>38381.97</v>
      </c>
      <c r="Y1936" s="3">
        <f t="shared" si="123"/>
        <v>0</v>
      </c>
    </row>
    <row r="1937" spans="1:25" ht="14.25" x14ac:dyDescent="0.2">
      <c r="A1937" s="18" t="str">
        <f t="shared" si="120"/>
        <v>Catalogo principalOPEN VALUE ENTIDADES NO CUALIFICADAS6KV-00004</v>
      </c>
      <c r="B1937" s="18" t="str">
        <f t="shared" si="121"/>
        <v>6KV-00004OPEN VALUE ENTIDADES NO CUALIFICADAS</v>
      </c>
      <c r="C1937" s="18"/>
      <c r="D1937" t="s">
        <v>122</v>
      </c>
      <c r="E1937" t="s">
        <v>2213</v>
      </c>
      <c r="F1937" t="s">
        <v>2546</v>
      </c>
      <c r="G1937" s="18" t="str">
        <f t="shared" si="122"/>
        <v>Catalogo principal</v>
      </c>
      <c r="H1937" s="43" t="s">
        <v>121</v>
      </c>
      <c r="I1937" s="37" t="s">
        <v>67</v>
      </c>
      <c r="J1937" t="s">
        <v>4003</v>
      </c>
      <c r="K1937" t="s">
        <v>40</v>
      </c>
      <c r="L1937" s="70" t="s">
        <v>21</v>
      </c>
      <c r="M1937" s="70" t="s">
        <v>3966</v>
      </c>
      <c r="N1937" s="37" t="s">
        <v>67</v>
      </c>
      <c r="O1937" s="37" t="s">
        <v>67</v>
      </c>
      <c r="P1937" s="37" t="s">
        <v>3758</v>
      </c>
      <c r="Q1937" s="75" t="s">
        <v>2213</v>
      </c>
      <c r="R1937" t="s">
        <v>3691</v>
      </c>
      <c r="S1937" s="38">
        <v>0</v>
      </c>
      <c r="T1937">
        <v>1</v>
      </c>
      <c r="U1937">
        <v>0</v>
      </c>
      <c r="V1937" s="43">
        <f>SUMIF(ResumenCotizacion!$C:$C,E1937,ResumenCotizacion!$P:$P)</f>
        <v>0</v>
      </c>
      <c r="W1937" s="68">
        <f>IF(H1937="USD",S1937*SolCotizacion!$J$18,S1937)</f>
        <v>0</v>
      </c>
      <c r="X1937" s="3">
        <f>ROUND(W1937/(1-VLOOKUP("Total porcentaje:",ResumenCotizacion!$F:$H,3,0)),2)</f>
        <v>0</v>
      </c>
      <c r="Y1937" s="3">
        <f t="shared" si="123"/>
        <v>0</v>
      </c>
    </row>
    <row r="1938" spans="1:25" ht="14.25" x14ac:dyDescent="0.2">
      <c r="A1938" s="18" t="str">
        <f t="shared" si="120"/>
        <v>Catalogo principalOPEN VALUE ENTIDADES NO CUALIFICADAS6PV-00004</v>
      </c>
      <c r="B1938" s="18" t="str">
        <f t="shared" si="121"/>
        <v>6PV-00004OPEN VALUE ENTIDADES NO CUALIFICADAS</v>
      </c>
      <c r="C1938" s="18"/>
      <c r="D1938" t="s">
        <v>122</v>
      </c>
      <c r="E1938" t="s">
        <v>2214</v>
      </c>
      <c r="F1938" t="s">
        <v>2546</v>
      </c>
      <c r="G1938" s="18" t="str">
        <f t="shared" si="122"/>
        <v>Catalogo principal</v>
      </c>
      <c r="H1938" s="43" t="s">
        <v>121</v>
      </c>
      <c r="I1938" s="37" t="s">
        <v>67</v>
      </c>
      <c r="J1938" t="s">
        <v>4004</v>
      </c>
      <c r="K1938" t="s">
        <v>40</v>
      </c>
      <c r="L1938" s="70" t="s">
        <v>21</v>
      </c>
      <c r="M1938" s="70" t="s">
        <v>3966</v>
      </c>
      <c r="N1938" s="37" t="s">
        <v>67</v>
      </c>
      <c r="O1938" s="37" t="s">
        <v>67</v>
      </c>
      <c r="P1938" s="37" t="s">
        <v>3758</v>
      </c>
      <c r="Q1938" s="75" t="s">
        <v>2214</v>
      </c>
      <c r="R1938" t="s">
        <v>3691</v>
      </c>
      <c r="S1938" s="38">
        <v>0</v>
      </c>
      <c r="T1938">
        <v>1</v>
      </c>
      <c r="U1938">
        <v>0</v>
      </c>
      <c r="V1938" s="43">
        <f>SUMIF(ResumenCotizacion!$C:$C,E1938,ResumenCotizacion!$P:$P)</f>
        <v>0</v>
      </c>
      <c r="W1938" s="68">
        <f>IF(H1938="USD",S1938*SolCotizacion!$J$18,S1938)</f>
        <v>0</v>
      </c>
      <c r="X1938" s="3">
        <f>ROUND(W1938/(1-VLOOKUP("Total porcentaje:",ResumenCotizacion!$F:$H,3,0)),2)</f>
        <v>0</v>
      </c>
      <c r="Y1938" s="3">
        <f t="shared" si="123"/>
        <v>0</v>
      </c>
    </row>
    <row r="1939" spans="1:25" ht="14.25" x14ac:dyDescent="0.2">
      <c r="A1939" s="18" t="str">
        <f t="shared" si="120"/>
        <v>Catalogo principalOPEN VALUE ENTIDADES NO CUALIFICADAS6VC-00979</v>
      </c>
      <c r="B1939" s="18" t="str">
        <f t="shared" si="121"/>
        <v>6VC-00979OPEN VALUE ENTIDADES NO CUALIFICADAS</v>
      </c>
      <c r="C1939" s="18"/>
      <c r="D1939" t="s">
        <v>122</v>
      </c>
      <c r="E1939" t="s">
        <v>2215</v>
      </c>
      <c r="F1939" t="s">
        <v>2546</v>
      </c>
      <c r="G1939" s="18" t="str">
        <f t="shared" si="122"/>
        <v>Catalogo principal</v>
      </c>
      <c r="H1939" s="43" t="s">
        <v>121</v>
      </c>
      <c r="I1939" s="37" t="s">
        <v>67</v>
      </c>
      <c r="J1939" t="s">
        <v>4005</v>
      </c>
      <c r="K1939" t="s">
        <v>40</v>
      </c>
      <c r="L1939" s="70" t="s">
        <v>21</v>
      </c>
      <c r="M1939" s="70" t="s">
        <v>3946</v>
      </c>
      <c r="N1939" s="37" t="s">
        <v>67</v>
      </c>
      <c r="O1939" s="37" t="s">
        <v>67</v>
      </c>
      <c r="P1939" s="37" t="s">
        <v>3758</v>
      </c>
      <c r="Q1939" s="75" t="s">
        <v>2215</v>
      </c>
      <c r="R1939" t="s">
        <v>207</v>
      </c>
      <c r="S1939" s="38">
        <v>324</v>
      </c>
      <c r="T1939">
        <v>1</v>
      </c>
      <c r="U1939">
        <v>0</v>
      </c>
      <c r="V1939" s="43">
        <f>SUMIF(ResumenCotizacion!$C:$C,E1939,ResumenCotizacion!$P:$P)</f>
        <v>0</v>
      </c>
      <c r="W1939" s="68">
        <f>IF(H1939="USD",S1939*SolCotizacion!$J$18,S1939)</f>
        <v>1271210.76</v>
      </c>
      <c r="X1939" s="3">
        <f>ROUND(W1939/(1-VLOOKUP("Total porcentaje:",ResumenCotizacion!$F:$H,3,0)),2)</f>
        <v>1381750.83</v>
      </c>
      <c r="Y1939" s="3">
        <f t="shared" si="123"/>
        <v>0</v>
      </c>
    </row>
    <row r="1940" spans="1:25" ht="14.25" x14ac:dyDescent="0.2">
      <c r="A1940" s="18" t="str">
        <f t="shared" si="120"/>
        <v>Catalogo principalOPEN VALUE ENTIDADES NO CUALIFICADAS6VC-00981</v>
      </c>
      <c r="B1940" s="18" t="str">
        <f t="shared" si="121"/>
        <v>6VC-00981OPEN VALUE ENTIDADES NO CUALIFICADAS</v>
      </c>
      <c r="C1940" s="18"/>
      <c r="D1940" t="s">
        <v>122</v>
      </c>
      <c r="E1940" t="s">
        <v>2216</v>
      </c>
      <c r="F1940" t="s">
        <v>2546</v>
      </c>
      <c r="G1940" s="18" t="str">
        <f t="shared" si="122"/>
        <v>Catalogo principal</v>
      </c>
      <c r="H1940" s="43" t="s">
        <v>121</v>
      </c>
      <c r="I1940" s="37" t="s">
        <v>67</v>
      </c>
      <c r="J1940" t="s">
        <v>4006</v>
      </c>
      <c r="K1940" t="s">
        <v>40</v>
      </c>
      <c r="L1940" s="70" t="s">
        <v>21</v>
      </c>
      <c r="M1940" s="70" t="s">
        <v>3946</v>
      </c>
      <c r="N1940" s="37" t="s">
        <v>67</v>
      </c>
      <c r="O1940" s="37" t="s">
        <v>67</v>
      </c>
      <c r="P1940" s="37" t="s">
        <v>3758</v>
      </c>
      <c r="Q1940" s="75" t="s">
        <v>2216</v>
      </c>
      <c r="R1940" t="s">
        <v>207</v>
      </c>
      <c r="S1940" s="38">
        <v>324</v>
      </c>
      <c r="T1940">
        <v>1</v>
      </c>
      <c r="U1940">
        <v>0</v>
      </c>
      <c r="V1940" s="43">
        <f>SUMIF(ResumenCotizacion!$C:$C,E1940,ResumenCotizacion!$P:$P)</f>
        <v>0</v>
      </c>
      <c r="W1940" s="68">
        <f>IF(H1940="USD",S1940*SolCotizacion!$J$18,S1940)</f>
        <v>1271210.76</v>
      </c>
      <c r="X1940" s="3">
        <f>ROUND(W1940/(1-VLOOKUP("Total porcentaje:",ResumenCotizacion!$F:$H,3,0)),2)</f>
        <v>1381750.83</v>
      </c>
      <c r="Y1940" s="3">
        <f t="shared" si="123"/>
        <v>0</v>
      </c>
    </row>
    <row r="1941" spans="1:25" ht="14.25" x14ac:dyDescent="0.2">
      <c r="A1941" s="18" t="str">
        <f t="shared" si="120"/>
        <v>Catalogo principalOPEN VALUE ENTIDADES NO CUALIFICADAS6VC-00983</v>
      </c>
      <c r="B1941" s="18" t="str">
        <f t="shared" si="121"/>
        <v>6VC-00983OPEN VALUE ENTIDADES NO CUALIFICADAS</v>
      </c>
      <c r="C1941" s="18"/>
      <c r="D1941" t="s">
        <v>122</v>
      </c>
      <c r="E1941" t="s">
        <v>2217</v>
      </c>
      <c r="F1941" t="s">
        <v>2546</v>
      </c>
      <c r="G1941" s="18" t="str">
        <f t="shared" si="122"/>
        <v>Catalogo principal</v>
      </c>
      <c r="H1941" s="43" t="s">
        <v>121</v>
      </c>
      <c r="I1941" s="37" t="s">
        <v>67</v>
      </c>
      <c r="J1941" t="s">
        <v>4007</v>
      </c>
      <c r="K1941" t="s">
        <v>40</v>
      </c>
      <c r="L1941" s="70" t="s">
        <v>21</v>
      </c>
      <c r="M1941" s="70" t="s">
        <v>3948</v>
      </c>
      <c r="N1941" s="37" t="s">
        <v>67</v>
      </c>
      <c r="O1941" s="37" t="s">
        <v>67</v>
      </c>
      <c r="P1941" s="37" t="s">
        <v>3758</v>
      </c>
      <c r="Q1941" s="75" t="s">
        <v>2217</v>
      </c>
      <c r="R1941" t="s">
        <v>207</v>
      </c>
      <c r="S1941" s="38">
        <v>141</v>
      </c>
      <c r="T1941">
        <v>1</v>
      </c>
      <c r="U1941">
        <v>0</v>
      </c>
      <c r="V1941" s="43">
        <f>SUMIF(ResumenCotizacion!$C:$C,E1941,ResumenCotizacion!$P:$P)</f>
        <v>0</v>
      </c>
      <c r="W1941" s="68">
        <f>IF(H1941="USD",S1941*SolCotizacion!$J$18,S1941)</f>
        <v>553212.09</v>
      </c>
      <c r="X1941" s="3">
        <f>ROUND(W1941/(1-VLOOKUP("Total porcentaje:",ResumenCotizacion!$F:$H,3,0)),2)</f>
        <v>601317.49</v>
      </c>
      <c r="Y1941" s="3">
        <f t="shared" si="123"/>
        <v>0</v>
      </c>
    </row>
    <row r="1942" spans="1:25" ht="14.25" x14ac:dyDescent="0.2">
      <c r="A1942" s="18" t="str">
        <f t="shared" si="120"/>
        <v>Catalogo principalOPEN VALUE ENTIDADES NO CUALIFICADAS6VC-00985</v>
      </c>
      <c r="B1942" s="18" t="str">
        <f t="shared" si="121"/>
        <v>6VC-00985OPEN VALUE ENTIDADES NO CUALIFICADAS</v>
      </c>
      <c r="C1942" s="18"/>
      <c r="D1942" t="s">
        <v>122</v>
      </c>
      <c r="E1942" t="s">
        <v>2218</v>
      </c>
      <c r="F1942" t="s">
        <v>2546</v>
      </c>
      <c r="G1942" s="18" t="str">
        <f t="shared" si="122"/>
        <v>Catalogo principal</v>
      </c>
      <c r="H1942" s="43" t="s">
        <v>121</v>
      </c>
      <c r="I1942" s="37" t="s">
        <v>67</v>
      </c>
      <c r="J1942" t="s">
        <v>4008</v>
      </c>
      <c r="K1942" t="s">
        <v>40</v>
      </c>
      <c r="L1942" s="70" t="s">
        <v>21</v>
      </c>
      <c r="M1942" s="70" t="s">
        <v>3948</v>
      </c>
      <c r="N1942" s="37" t="s">
        <v>67</v>
      </c>
      <c r="O1942" s="37" t="s">
        <v>67</v>
      </c>
      <c r="P1942" s="37" t="s">
        <v>3758</v>
      </c>
      <c r="Q1942" s="75" t="s">
        <v>2218</v>
      </c>
      <c r="R1942" t="s">
        <v>207</v>
      </c>
      <c r="S1942" s="38">
        <v>141</v>
      </c>
      <c r="T1942">
        <v>1</v>
      </c>
      <c r="U1942">
        <v>0</v>
      </c>
      <c r="V1942" s="43">
        <f>SUMIF(ResumenCotizacion!$C:$C,E1942,ResumenCotizacion!$P:$P)</f>
        <v>0</v>
      </c>
      <c r="W1942" s="68">
        <f>IF(H1942="USD",S1942*SolCotizacion!$J$18,S1942)</f>
        <v>553212.09</v>
      </c>
      <c r="X1942" s="3">
        <f>ROUND(W1942/(1-VLOOKUP("Total porcentaje:",ResumenCotizacion!$F:$H,3,0)),2)</f>
        <v>601317.49</v>
      </c>
      <c r="Y1942" s="3">
        <f t="shared" si="123"/>
        <v>0</v>
      </c>
    </row>
    <row r="1943" spans="1:25" ht="14.25" x14ac:dyDescent="0.2">
      <c r="A1943" s="18" t="str">
        <f t="shared" si="120"/>
        <v>Catalogo principalOPEN VALUE ENTIDADES NO CUALIFICADAS6XC-00162</v>
      </c>
      <c r="B1943" s="18" t="str">
        <f t="shared" si="121"/>
        <v>6XC-00162OPEN VALUE ENTIDADES NO CUALIFICADAS</v>
      </c>
      <c r="C1943" s="18"/>
      <c r="D1943" t="s">
        <v>122</v>
      </c>
      <c r="E1943" t="s">
        <v>2219</v>
      </c>
      <c r="F1943" t="s">
        <v>2546</v>
      </c>
      <c r="G1943" s="18" t="str">
        <f t="shared" si="122"/>
        <v>Catalogo principal</v>
      </c>
      <c r="H1943" s="43" t="s">
        <v>121</v>
      </c>
      <c r="I1943" s="37" t="s">
        <v>67</v>
      </c>
      <c r="J1943" t="s">
        <v>4009</v>
      </c>
      <c r="K1943" t="s">
        <v>40</v>
      </c>
      <c r="L1943" s="70" t="s">
        <v>21</v>
      </c>
      <c r="M1943" s="70" t="s">
        <v>3946</v>
      </c>
      <c r="N1943" s="37" t="s">
        <v>67</v>
      </c>
      <c r="O1943" s="37" t="s">
        <v>67</v>
      </c>
      <c r="P1943" s="37" t="s">
        <v>3758</v>
      </c>
      <c r="Q1943" s="75" t="s">
        <v>2219</v>
      </c>
      <c r="R1943" t="s">
        <v>207</v>
      </c>
      <c r="S1943" s="38">
        <v>32373</v>
      </c>
      <c r="T1943">
        <v>1</v>
      </c>
      <c r="U1943">
        <v>0</v>
      </c>
      <c r="V1943" s="43">
        <f>SUMIF(ResumenCotizacion!$C:$C,E1943,ResumenCotizacion!$P:$P)</f>
        <v>0</v>
      </c>
      <c r="W1943" s="68">
        <f>IF(H1943="USD",S1943*SolCotizacion!$J$18,S1943)</f>
        <v>127015141.77</v>
      </c>
      <c r="X1943" s="3">
        <f>ROUND(W1943/(1-VLOOKUP("Total porcentaje:",ResumenCotizacion!$F:$H,3,0)),2)</f>
        <v>138059936.71000001</v>
      </c>
      <c r="Y1943" s="3">
        <f t="shared" si="123"/>
        <v>0</v>
      </c>
    </row>
    <row r="1944" spans="1:25" ht="14.25" x14ac:dyDescent="0.2">
      <c r="A1944" s="18" t="str">
        <f t="shared" si="120"/>
        <v>Catalogo principalOPEN VALUE ENTIDADES NO CUALIFICADAS6XC-00164</v>
      </c>
      <c r="B1944" s="18" t="str">
        <f t="shared" si="121"/>
        <v>6XC-00164OPEN VALUE ENTIDADES NO CUALIFICADAS</v>
      </c>
      <c r="C1944" s="18"/>
      <c r="D1944" t="s">
        <v>122</v>
      </c>
      <c r="E1944" t="s">
        <v>2220</v>
      </c>
      <c r="F1944" t="s">
        <v>2546</v>
      </c>
      <c r="G1944" s="18" t="str">
        <f t="shared" si="122"/>
        <v>Catalogo principal</v>
      </c>
      <c r="H1944" s="43" t="s">
        <v>121</v>
      </c>
      <c r="I1944" s="37" t="s">
        <v>67</v>
      </c>
      <c r="J1944" t="s">
        <v>4010</v>
      </c>
      <c r="K1944" t="s">
        <v>40</v>
      </c>
      <c r="L1944" s="70" t="s">
        <v>21</v>
      </c>
      <c r="M1944" s="70" t="s">
        <v>3948</v>
      </c>
      <c r="N1944" s="37" t="s">
        <v>67</v>
      </c>
      <c r="O1944" s="37" t="s">
        <v>67</v>
      </c>
      <c r="P1944" s="37" t="s">
        <v>3758</v>
      </c>
      <c r="Q1944" s="75" t="s">
        <v>2220</v>
      </c>
      <c r="R1944" t="s">
        <v>207</v>
      </c>
      <c r="S1944" s="38">
        <v>13875</v>
      </c>
      <c r="T1944">
        <v>1</v>
      </c>
      <c r="U1944">
        <v>0</v>
      </c>
      <c r="V1944" s="43">
        <f>SUMIF(ResumenCotizacion!$C:$C,E1944,ResumenCotizacion!$P:$P)</f>
        <v>0</v>
      </c>
      <c r="W1944" s="68">
        <f>IF(H1944="USD",S1944*SolCotizacion!$J$18,S1944)</f>
        <v>54438423.75</v>
      </c>
      <c r="X1944" s="3">
        <f>ROUND(W1944/(1-VLOOKUP("Total porcentaje:",ResumenCotizacion!$F:$H,3,0)),2)</f>
        <v>59172199.729999997</v>
      </c>
      <c r="Y1944" s="3">
        <f t="shared" si="123"/>
        <v>0</v>
      </c>
    </row>
    <row r="1945" spans="1:25" ht="14.25" x14ac:dyDescent="0.2">
      <c r="A1945" s="18" t="str">
        <f t="shared" si="120"/>
        <v>Catalogo principalOPEN VALUE ENTIDADES NO CUALIFICADAS6YH-00242</v>
      </c>
      <c r="B1945" s="18" t="str">
        <f t="shared" si="121"/>
        <v>6YH-00242OPEN VALUE ENTIDADES NO CUALIFICADAS</v>
      </c>
      <c r="C1945" s="18"/>
      <c r="D1945" t="s">
        <v>122</v>
      </c>
      <c r="E1945" t="s">
        <v>2221</v>
      </c>
      <c r="F1945" t="s">
        <v>2546</v>
      </c>
      <c r="G1945" s="18" t="str">
        <f t="shared" si="122"/>
        <v>Catalogo principal</v>
      </c>
      <c r="H1945" s="43" t="s">
        <v>121</v>
      </c>
      <c r="I1945" s="37" t="s">
        <v>67</v>
      </c>
      <c r="J1945" t="s">
        <v>4011</v>
      </c>
      <c r="K1945" t="s">
        <v>40</v>
      </c>
      <c r="L1945" s="70" t="s">
        <v>21</v>
      </c>
      <c r="M1945" s="70" t="s">
        <v>3948</v>
      </c>
      <c r="N1945" s="37" t="s">
        <v>67</v>
      </c>
      <c r="O1945" s="37" t="s">
        <v>67</v>
      </c>
      <c r="P1945" s="37" t="s">
        <v>3758</v>
      </c>
      <c r="Q1945" s="75" t="s">
        <v>2221</v>
      </c>
      <c r="R1945" t="s">
        <v>207</v>
      </c>
      <c r="S1945" s="38">
        <v>42</v>
      </c>
      <c r="T1945">
        <v>1</v>
      </c>
      <c r="U1945">
        <v>0</v>
      </c>
      <c r="V1945" s="43">
        <f>SUMIF(ResumenCotizacion!$C:$C,E1945,ResumenCotizacion!$P:$P)</f>
        <v>0</v>
      </c>
      <c r="W1945" s="68">
        <f>IF(H1945="USD",S1945*SolCotizacion!$J$18,S1945)</f>
        <v>164786.57999999999</v>
      </c>
      <c r="X1945" s="3">
        <f>ROUND(W1945/(1-VLOOKUP("Total porcentaje:",ResumenCotizacion!$F:$H,3,0)),2)</f>
        <v>179115.85</v>
      </c>
      <c r="Y1945" s="3">
        <f t="shared" si="123"/>
        <v>0</v>
      </c>
    </row>
    <row r="1946" spans="1:25" ht="14.25" x14ac:dyDescent="0.2">
      <c r="A1946" s="18" t="str">
        <f t="shared" si="120"/>
        <v>Catalogo principalOPEN VALUE ENTIDADES NO CUALIFICADAS6YH-00290</v>
      </c>
      <c r="B1946" s="18" t="str">
        <f t="shared" si="121"/>
        <v>6YH-00290OPEN VALUE ENTIDADES NO CUALIFICADAS</v>
      </c>
      <c r="C1946" s="18"/>
      <c r="D1946" t="s">
        <v>122</v>
      </c>
      <c r="E1946" t="s">
        <v>2222</v>
      </c>
      <c r="F1946" t="s">
        <v>2546</v>
      </c>
      <c r="G1946" s="18" t="str">
        <f t="shared" si="122"/>
        <v>Catalogo principal</v>
      </c>
      <c r="H1946" s="43" t="s">
        <v>121</v>
      </c>
      <c r="I1946" s="37" t="s">
        <v>67</v>
      </c>
      <c r="J1946" t="s">
        <v>4012</v>
      </c>
      <c r="K1946" t="s">
        <v>40</v>
      </c>
      <c r="L1946" s="70" t="s">
        <v>21</v>
      </c>
      <c r="M1946" s="70" t="s">
        <v>3946</v>
      </c>
      <c r="N1946" s="37" t="s">
        <v>67</v>
      </c>
      <c r="O1946" s="37" t="s">
        <v>67</v>
      </c>
      <c r="P1946" s="37" t="s">
        <v>3758</v>
      </c>
      <c r="Q1946" s="75" t="s">
        <v>2222</v>
      </c>
      <c r="R1946" t="s">
        <v>207</v>
      </c>
      <c r="S1946" s="38">
        <v>90</v>
      </c>
      <c r="T1946">
        <v>1</v>
      </c>
      <c r="U1946">
        <v>0</v>
      </c>
      <c r="V1946" s="43">
        <f>SUMIF(ResumenCotizacion!$C:$C,E1946,ResumenCotizacion!$P:$P)</f>
        <v>0</v>
      </c>
      <c r="W1946" s="68">
        <f>IF(H1946="USD",S1946*SolCotizacion!$J$18,S1946)</f>
        <v>353114.1</v>
      </c>
      <c r="X1946" s="3">
        <f>ROUND(W1946/(1-VLOOKUP("Total porcentaje:",ResumenCotizacion!$F:$H,3,0)),2)</f>
        <v>383819.67</v>
      </c>
      <c r="Y1946" s="3">
        <f t="shared" si="123"/>
        <v>0</v>
      </c>
    </row>
    <row r="1947" spans="1:25" ht="14.25" x14ac:dyDescent="0.2">
      <c r="A1947" s="18" t="str">
        <f t="shared" si="120"/>
        <v>Catalogo principalOPEN VALUE ENTIDADES NO CUALIFICADAS6ZH-00224</v>
      </c>
      <c r="B1947" s="18" t="str">
        <f t="shared" si="121"/>
        <v>6ZH-00224OPEN VALUE ENTIDADES NO CUALIFICADAS</v>
      </c>
      <c r="C1947" s="18"/>
      <c r="D1947" t="s">
        <v>122</v>
      </c>
      <c r="E1947" t="s">
        <v>2223</v>
      </c>
      <c r="F1947" t="s">
        <v>2546</v>
      </c>
      <c r="G1947" s="18" t="str">
        <f t="shared" si="122"/>
        <v>Catalogo principal</v>
      </c>
      <c r="H1947" s="43" t="s">
        <v>121</v>
      </c>
      <c r="I1947" s="37" t="s">
        <v>67</v>
      </c>
      <c r="J1947" t="s">
        <v>4013</v>
      </c>
      <c r="K1947" t="s">
        <v>40</v>
      </c>
      <c r="L1947" s="70" t="s">
        <v>21</v>
      </c>
      <c r="M1947" s="70" t="s">
        <v>3946</v>
      </c>
      <c r="N1947" s="37" t="s">
        <v>67</v>
      </c>
      <c r="O1947" s="37" t="s">
        <v>67</v>
      </c>
      <c r="P1947" s="37" t="s">
        <v>3758</v>
      </c>
      <c r="Q1947" s="75" t="s">
        <v>2223</v>
      </c>
      <c r="R1947" t="s">
        <v>207</v>
      </c>
      <c r="S1947" s="38">
        <v>78</v>
      </c>
      <c r="T1947">
        <v>1</v>
      </c>
      <c r="U1947">
        <v>0</v>
      </c>
      <c r="V1947" s="43">
        <f>SUMIF(ResumenCotizacion!$C:$C,E1947,ResumenCotizacion!$P:$P)</f>
        <v>0</v>
      </c>
      <c r="W1947" s="68">
        <f>IF(H1947="USD",S1947*SolCotizacion!$J$18,S1947)</f>
        <v>306032.21999999997</v>
      </c>
      <c r="X1947" s="3">
        <f>ROUND(W1947/(1-VLOOKUP("Total porcentaje:",ResumenCotizacion!$F:$H,3,0)),2)</f>
        <v>332643.71999999997</v>
      </c>
      <c r="Y1947" s="3">
        <f t="shared" si="123"/>
        <v>0</v>
      </c>
    </row>
    <row r="1948" spans="1:25" ht="14.25" x14ac:dyDescent="0.2">
      <c r="A1948" s="18" t="str">
        <f t="shared" si="120"/>
        <v>Catalogo principalOPEN VALUE ENTIDADES NO CUALIFICADAS6ZH-00226</v>
      </c>
      <c r="B1948" s="18" t="str">
        <f t="shared" si="121"/>
        <v>6ZH-00226OPEN VALUE ENTIDADES NO CUALIFICADAS</v>
      </c>
      <c r="C1948" s="18"/>
      <c r="D1948" t="s">
        <v>122</v>
      </c>
      <c r="E1948" t="s">
        <v>2224</v>
      </c>
      <c r="F1948" t="s">
        <v>2546</v>
      </c>
      <c r="G1948" s="18" t="str">
        <f t="shared" si="122"/>
        <v>Catalogo principal</v>
      </c>
      <c r="H1948" s="43" t="s">
        <v>121</v>
      </c>
      <c r="I1948" s="37" t="s">
        <v>67</v>
      </c>
      <c r="J1948" t="s">
        <v>4014</v>
      </c>
      <c r="K1948" t="s">
        <v>40</v>
      </c>
      <c r="L1948" s="70" t="s">
        <v>21</v>
      </c>
      <c r="M1948" s="70" t="s">
        <v>3946</v>
      </c>
      <c r="N1948" s="37" t="s">
        <v>67</v>
      </c>
      <c r="O1948" s="37" t="s">
        <v>67</v>
      </c>
      <c r="P1948" s="37" t="s">
        <v>3758</v>
      </c>
      <c r="Q1948" s="75" t="s">
        <v>2224</v>
      </c>
      <c r="R1948" t="s">
        <v>207</v>
      </c>
      <c r="S1948" s="38">
        <v>102</v>
      </c>
      <c r="T1948">
        <v>1</v>
      </c>
      <c r="U1948">
        <v>0</v>
      </c>
      <c r="V1948" s="43">
        <f>SUMIF(ResumenCotizacion!$C:$C,E1948,ResumenCotizacion!$P:$P)</f>
        <v>0</v>
      </c>
      <c r="W1948" s="68">
        <f>IF(H1948="USD",S1948*SolCotizacion!$J$18,S1948)</f>
        <v>400195.98</v>
      </c>
      <c r="X1948" s="3">
        <f>ROUND(W1948/(1-VLOOKUP("Total porcentaje:",ResumenCotizacion!$F:$H,3,0)),2)</f>
        <v>434995.63</v>
      </c>
      <c r="Y1948" s="3">
        <f t="shared" si="123"/>
        <v>0</v>
      </c>
    </row>
    <row r="1949" spans="1:25" ht="14.25" x14ac:dyDescent="0.2">
      <c r="A1949" s="18" t="str">
        <f t="shared" si="120"/>
        <v>Catalogo principalOPEN VALUE ENTIDADES NO CUALIFICADAS6ZH-00228</v>
      </c>
      <c r="B1949" s="18" t="str">
        <f t="shared" si="121"/>
        <v>6ZH-00228OPEN VALUE ENTIDADES NO CUALIFICADAS</v>
      </c>
      <c r="C1949" s="18"/>
      <c r="D1949" t="s">
        <v>122</v>
      </c>
      <c r="E1949" t="s">
        <v>2225</v>
      </c>
      <c r="F1949" t="s">
        <v>2546</v>
      </c>
      <c r="G1949" s="18" t="str">
        <f t="shared" si="122"/>
        <v>Catalogo principal</v>
      </c>
      <c r="H1949" s="43" t="s">
        <v>121</v>
      </c>
      <c r="I1949" s="37" t="s">
        <v>67</v>
      </c>
      <c r="J1949" t="s">
        <v>4015</v>
      </c>
      <c r="K1949" t="s">
        <v>40</v>
      </c>
      <c r="L1949" s="70" t="s">
        <v>21</v>
      </c>
      <c r="M1949" s="70" t="s">
        <v>3948</v>
      </c>
      <c r="N1949" s="37" t="s">
        <v>67</v>
      </c>
      <c r="O1949" s="37" t="s">
        <v>67</v>
      </c>
      <c r="P1949" s="37" t="s">
        <v>3758</v>
      </c>
      <c r="Q1949" s="75" t="s">
        <v>2225</v>
      </c>
      <c r="R1949" t="s">
        <v>207</v>
      </c>
      <c r="S1949" s="38">
        <v>36</v>
      </c>
      <c r="T1949">
        <v>1</v>
      </c>
      <c r="U1949">
        <v>0</v>
      </c>
      <c r="V1949" s="43">
        <f>SUMIF(ResumenCotizacion!$C:$C,E1949,ResumenCotizacion!$P:$P)</f>
        <v>0</v>
      </c>
      <c r="W1949" s="68">
        <f>IF(H1949="USD",S1949*SolCotizacion!$J$18,S1949)</f>
        <v>141245.63999999998</v>
      </c>
      <c r="X1949" s="3">
        <f>ROUND(W1949/(1-VLOOKUP("Total porcentaje:",ResumenCotizacion!$F:$H,3,0)),2)</f>
        <v>153527.87</v>
      </c>
      <c r="Y1949" s="3">
        <f t="shared" si="123"/>
        <v>0</v>
      </c>
    </row>
    <row r="1950" spans="1:25" ht="14.25" x14ac:dyDescent="0.2">
      <c r="A1950" s="18" t="str">
        <f t="shared" si="120"/>
        <v>Catalogo principalOPEN VALUE ENTIDADES NO CUALIFICADAS6ZH-00230</v>
      </c>
      <c r="B1950" s="18" t="str">
        <f t="shared" si="121"/>
        <v>6ZH-00230OPEN VALUE ENTIDADES NO CUALIFICADAS</v>
      </c>
      <c r="C1950" s="18"/>
      <c r="D1950" t="s">
        <v>122</v>
      </c>
      <c r="E1950" t="s">
        <v>2226</v>
      </c>
      <c r="F1950" t="s">
        <v>2546</v>
      </c>
      <c r="G1950" s="18" t="str">
        <f t="shared" si="122"/>
        <v>Catalogo principal</v>
      </c>
      <c r="H1950" s="43" t="s">
        <v>121</v>
      </c>
      <c r="I1950" s="37" t="s">
        <v>67</v>
      </c>
      <c r="J1950" t="s">
        <v>4016</v>
      </c>
      <c r="K1950" t="s">
        <v>40</v>
      </c>
      <c r="L1950" s="70" t="s">
        <v>21</v>
      </c>
      <c r="M1950" s="70" t="s">
        <v>3948</v>
      </c>
      <c r="N1950" s="37" t="s">
        <v>67</v>
      </c>
      <c r="O1950" s="37" t="s">
        <v>67</v>
      </c>
      <c r="P1950" s="37" t="s">
        <v>3758</v>
      </c>
      <c r="Q1950" s="75" t="s">
        <v>2226</v>
      </c>
      <c r="R1950" t="s">
        <v>207</v>
      </c>
      <c r="S1950" s="38">
        <v>45</v>
      </c>
      <c r="T1950">
        <v>1</v>
      </c>
      <c r="U1950">
        <v>0</v>
      </c>
      <c r="V1950" s="43">
        <f>SUMIF(ResumenCotizacion!$C:$C,E1950,ResumenCotizacion!$P:$P)</f>
        <v>0</v>
      </c>
      <c r="W1950" s="68">
        <f>IF(H1950="USD",S1950*SolCotizacion!$J$18,S1950)</f>
        <v>176557.05</v>
      </c>
      <c r="X1950" s="3">
        <f>ROUND(W1950/(1-VLOOKUP("Total porcentaje:",ResumenCotizacion!$F:$H,3,0)),2)</f>
        <v>191909.84</v>
      </c>
      <c r="Y1950" s="3">
        <f t="shared" si="123"/>
        <v>0</v>
      </c>
    </row>
    <row r="1951" spans="1:25" ht="14.25" x14ac:dyDescent="0.2">
      <c r="A1951" s="18" t="str">
        <f t="shared" si="120"/>
        <v>Catalogo principalOPEN VALUE ENTIDADES NO CUALIFICADAS76A-00389</v>
      </c>
      <c r="B1951" s="18" t="str">
        <f t="shared" si="121"/>
        <v>76A-00389OPEN VALUE ENTIDADES NO CUALIFICADAS</v>
      </c>
      <c r="C1951" s="18"/>
      <c r="D1951" t="s">
        <v>122</v>
      </c>
      <c r="E1951" t="s">
        <v>2227</v>
      </c>
      <c r="F1951" t="s">
        <v>2546</v>
      </c>
      <c r="G1951" s="18" t="str">
        <f t="shared" si="122"/>
        <v>Catalogo principal</v>
      </c>
      <c r="H1951" s="43" t="s">
        <v>121</v>
      </c>
      <c r="I1951" s="37" t="s">
        <v>67</v>
      </c>
      <c r="J1951" t="s">
        <v>3884</v>
      </c>
      <c r="K1951" t="s">
        <v>40</v>
      </c>
      <c r="L1951" s="70" t="s">
        <v>21</v>
      </c>
      <c r="M1951" s="70" t="s">
        <v>28</v>
      </c>
      <c r="N1951" s="37" t="s">
        <v>67</v>
      </c>
      <c r="O1951" s="37" t="s">
        <v>67</v>
      </c>
      <c r="P1951" s="37" t="s">
        <v>3758</v>
      </c>
      <c r="Q1951" s="75" t="s">
        <v>2227</v>
      </c>
      <c r="R1951" t="s">
        <v>207</v>
      </c>
      <c r="S1951" s="38">
        <v>933</v>
      </c>
      <c r="T1951">
        <v>1</v>
      </c>
      <c r="U1951">
        <v>0</v>
      </c>
      <c r="V1951" s="43">
        <f>SUMIF(ResumenCotizacion!$C:$C,E1951,ResumenCotizacion!$P:$P)</f>
        <v>0</v>
      </c>
      <c r="W1951" s="68">
        <f>IF(H1951="USD",S1951*SolCotizacion!$J$18,S1951)</f>
        <v>3660616.17</v>
      </c>
      <c r="X1951" s="3">
        <f>ROUND(W1951/(1-VLOOKUP("Total porcentaje:",ResumenCotizacion!$F:$H,3,0)),2)</f>
        <v>3978930.62</v>
      </c>
      <c r="Y1951" s="3">
        <f t="shared" si="123"/>
        <v>0</v>
      </c>
    </row>
    <row r="1952" spans="1:25" ht="14.25" x14ac:dyDescent="0.2">
      <c r="A1952" s="18" t="str">
        <f t="shared" si="120"/>
        <v>Catalogo principalOPEN VALUE ENTIDADES NO CUALIFICADAS76A-00391</v>
      </c>
      <c r="B1952" s="18" t="str">
        <f t="shared" si="121"/>
        <v>76A-00391OPEN VALUE ENTIDADES NO CUALIFICADAS</v>
      </c>
      <c r="C1952" s="18"/>
      <c r="D1952" t="s">
        <v>122</v>
      </c>
      <c r="E1952" t="s">
        <v>2228</v>
      </c>
      <c r="F1952" t="s">
        <v>2546</v>
      </c>
      <c r="G1952" s="18" t="str">
        <f t="shared" si="122"/>
        <v>Catalogo principal</v>
      </c>
      <c r="H1952" s="43" t="s">
        <v>121</v>
      </c>
      <c r="I1952" s="37" t="s">
        <v>67</v>
      </c>
      <c r="J1952" t="s">
        <v>3885</v>
      </c>
      <c r="K1952" t="s">
        <v>40</v>
      </c>
      <c r="L1952" s="70" t="s">
        <v>21</v>
      </c>
      <c r="M1952" s="70" t="s">
        <v>28</v>
      </c>
      <c r="N1952" s="37" t="s">
        <v>67</v>
      </c>
      <c r="O1952" s="37" t="s">
        <v>67</v>
      </c>
      <c r="P1952" s="37" t="s">
        <v>3758</v>
      </c>
      <c r="Q1952" s="75" t="s">
        <v>2228</v>
      </c>
      <c r="R1952" t="s">
        <v>207</v>
      </c>
      <c r="S1952" s="38">
        <v>1206</v>
      </c>
      <c r="T1952">
        <v>1</v>
      </c>
      <c r="U1952">
        <v>0</v>
      </c>
      <c r="V1952" s="43">
        <f>SUMIF(ResumenCotizacion!$C:$C,E1952,ResumenCotizacion!$P:$P)</f>
        <v>0</v>
      </c>
      <c r="W1952" s="68">
        <f>IF(H1952="USD",S1952*SolCotizacion!$J$18,S1952)</f>
        <v>4731728.9399999995</v>
      </c>
      <c r="X1952" s="3">
        <f>ROUND(W1952/(1-VLOOKUP("Total porcentaje:",ResumenCotizacion!$F:$H,3,0)),2)</f>
        <v>5143183.63</v>
      </c>
      <c r="Y1952" s="3">
        <f t="shared" si="123"/>
        <v>0</v>
      </c>
    </row>
    <row r="1953" spans="1:25" ht="14.25" x14ac:dyDescent="0.2">
      <c r="A1953" s="18" t="str">
        <f t="shared" si="120"/>
        <v>Catalogo principalOPEN VALUE ENTIDADES NO CUALIFICADAS76A-00393</v>
      </c>
      <c r="B1953" s="18" t="str">
        <f t="shared" si="121"/>
        <v>76A-00393OPEN VALUE ENTIDADES NO CUALIFICADAS</v>
      </c>
      <c r="C1953" s="18"/>
      <c r="D1953" t="s">
        <v>122</v>
      </c>
      <c r="E1953" t="s">
        <v>2229</v>
      </c>
      <c r="F1953" t="s">
        <v>2546</v>
      </c>
      <c r="G1953" s="18" t="str">
        <f t="shared" si="122"/>
        <v>Catalogo principal</v>
      </c>
      <c r="H1953" s="43" t="s">
        <v>121</v>
      </c>
      <c r="I1953" s="37" t="s">
        <v>67</v>
      </c>
      <c r="J1953" t="s">
        <v>3886</v>
      </c>
      <c r="K1953" t="s">
        <v>40</v>
      </c>
      <c r="L1953" s="70" t="s">
        <v>21</v>
      </c>
      <c r="M1953" s="70" t="s">
        <v>28</v>
      </c>
      <c r="N1953" s="37" t="s">
        <v>67</v>
      </c>
      <c r="O1953" s="37" t="s">
        <v>67</v>
      </c>
      <c r="P1953" s="37" t="s">
        <v>3758</v>
      </c>
      <c r="Q1953" s="75" t="s">
        <v>2229</v>
      </c>
      <c r="R1953" t="s">
        <v>207</v>
      </c>
      <c r="S1953" s="38">
        <v>443</v>
      </c>
      <c r="T1953">
        <v>1</v>
      </c>
      <c r="U1953">
        <v>0</v>
      </c>
      <c r="V1953" s="43">
        <f>SUMIF(ResumenCotizacion!$C:$C,E1953,ResumenCotizacion!$P:$P)</f>
        <v>0</v>
      </c>
      <c r="W1953" s="68">
        <f>IF(H1953="USD",S1953*SolCotizacion!$J$18,S1953)</f>
        <v>1738106.0699999998</v>
      </c>
      <c r="X1953" s="3">
        <f>ROUND(W1953/(1-VLOOKUP("Total porcentaje:",ResumenCotizacion!$F:$H,3,0)),2)</f>
        <v>1889245.73</v>
      </c>
      <c r="Y1953" s="3">
        <f t="shared" si="123"/>
        <v>0</v>
      </c>
    </row>
    <row r="1954" spans="1:25" ht="14.25" x14ac:dyDescent="0.2">
      <c r="A1954" s="18" t="str">
        <f t="shared" si="120"/>
        <v>Catalogo principalOPEN VALUE ENTIDADES NO CUALIFICADAS76A-00395</v>
      </c>
      <c r="B1954" s="18" t="str">
        <f t="shared" si="121"/>
        <v>76A-00395OPEN VALUE ENTIDADES NO CUALIFICADAS</v>
      </c>
      <c r="C1954" s="18"/>
      <c r="D1954" t="s">
        <v>122</v>
      </c>
      <c r="E1954" t="s">
        <v>2230</v>
      </c>
      <c r="F1954" t="s">
        <v>2546</v>
      </c>
      <c r="G1954" s="18" t="str">
        <f t="shared" si="122"/>
        <v>Catalogo principal</v>
      </c>
      <c r="H1954" s="43" t="s">
        <v>121</v>
      </c>
      <c r="I1954" s="37" t="s">
        <v>67</v>
      </c>
      <c r="J1954" t="s">
        <v>3887</v>
      </c>
      <c r="K1954" t="s">
        <v>40</v>
      </c>
      <c r="L1954" s="70" t="s">
        <v>21</v>
      </c>
      <c r="M1954" s="70" t="s">
        <v>28</v>
      </c>
      <c r="N1954" s="37" t="s">
        <v>67</v>
      </c>
      <c r="O1954" s="37" t="s">
        <v>67</v>
      </c>
      <c r="P1954" s="37" t="s">
        <v>3758</v>
      </c>
      <c r="Q1954" s="75" t="s">
        <v>2230</v>
      </c>
      <c r="R1954" t="s">
        <v>207</v>
      </c>
      <c r="S1954" s="38">
        <v>575</v>
      </c>
      <c r="T1954">
        <v>1</v>
      </c>
      <c r="U1954">
        <v>0</v>
      </c>
      <c r="V1954" s="43">
        <f>SUMIF(ResumenCotizacion!$C:$C,E1954,ResumenCotizacion!$P:$P)</f>
        <v>0</v>
      </c>
      <c r="W1954" s="68">
        <f>IF(H1954="USD",S1954*SolCotizacion!$J$18,S1954)</f>
        <v>2256006.75</v>
      </c>
      <c r="X1954" s="3">
        <f>ROUND(W1954/(1-VLOOKUP("Total porcentaje:",ResumenCotizacion!$F:$H,3,0)),2)</f>
        <v>2452181.25</v>
      </c>
      <c r="Y1954" s="3">
        <f t="shared" si="123"/>
        <v>0</v>
      </c>
    </row>
    <row r="1955" spans="1:25" ht="14.25" x14ac:dyDescent="0.2">
      <c r="A1955" s="18" t="str">
        <f t="shared" si="120"/>
        <v>Catalogo principalOPEN VALUE ENTIDADES NO CUALIFICADAS76A-00397</v>
      </c>
      <c r="B1955" s="18" t="str">
        <f t="shared" si="121"/>
        <v>76A-00397OPEN VALUE ENTIDADES NO CUALIFICADAS</v>
      </c>
      <c r="C1955" s="18"/>
      <c r="D1955" t="s">
        <v>122</v>
      </c>
      <c r="E1955" t="s">
        <v>2231</v>
      </c>
      <c r="F1955" t="s">
        <v>2546</v>
      </c>
      <c r="G1955" s="18" t="str">
        <f t="shared" si="122"/>
        <v>Catalogo principal</v>
      </c>
      <c r="H1955" s="43" t="s">
        <v>121</v>
      </c>
      <c r="I1955" s="37" t="s">
        <v>67</v>
      </c>
      <c r="J1955" t="s">
        <v>3888</v>
      </c>
      <c r="K1955" t="s">
        <v>40</v>
      </c>
      <c r="L1955" s="70" t="s">
        <v>21</v>
      </c>
      <c r="M1955" s="70" t="s">
        <v>28</v>
      </c>
      <c r="N1955" s="37" t="s">
        <v>67</v>
      </c>
      <c r="O1955" s="37" t="s">
        <v>67</v>
      </c>
      <c r="P1955" s="37" t="s">
        <v>3758</v>
      </c>
      <c r="Q1955" s="75" t="s">
        <v>2231</v>
      </c>
      <c r="R1955" t="s">
        <v>207</v>
      </c>
      <c r="S1955" s="38">
        <v>541</v>
      </c>
      <c r="T1955">
        <v>1</v>
      </c>
      <c r="U1955">
        <v>0</v>
      </c>
      <c r="V1955" s="43">
        <f>SUMIF(ResumenCotizacion!$C:$C,E1955,ResumenCotizacion!$P:$P)</f>
        <v>0</v>
      </c>
      <c r="W1955" s="68">
        <f>IF(H1955="USD",S1955*SolCotizacion!$J$18,S1955)</f>
        <v>2122608.09</v>
      </c>
      <c r="X1955" s="3">
        <f>ROUND(W1955/(1-VLOOKUP("Total porcentaje:",ResumenCotizacion!$F:$H,3,0)),2)</f>
        <v>2307182.71</v>
      </c>
      <c r="Y1955" s="3">
        <f t="shared" si="123"/>
        <v>0</v>
      </c>
    </row>
    <row r="1956" spans="1:25" ht="14.25" x14ac:dyDescent="0.2">
      <c r="A1956" s="18" t="str">
        <f t="shared" si="120"/>
        <v>Catalogo principalOPEN VALUE ENTIDADES NO CUALIFICADAS76A-00399</v>
      </c>
      <c r="B1956" s="18" t="str">
        <f t="shared" si="121"/>
        <v>76A-00399OPEN VALUE ENTIDADES NO CUALIFICADAS</v>
      </c>
      <c r="C1956" s="18"/>
      <c r="D1956" t="s">
        <v>122</v>
      </c>
      <c r="E1956" t="s">
        <v>2232</v>
      </c>
      <c r="F1956" t="s">
        <v>2546</v>
      </c>
      <c r="G1956" s="18" t="str">
        <f t="shared" si="122"/>
        <v>Catalogo principal</v>
      </c>
      <c r="H1956" s="43" t="s">
        <v>121</v>
      </c>
      <c r="I1956" s="37" t="s">
        <v>67</v>
      </c>
      <c r="J1956" t="s">
        <v>3889</v>
      </c>
      <c r="K1956" t="s">
        <v>40</v>
      </c>
      <c r="L1956" s="70" t="s">
        <v>21</v>
      </c>
      <c r="M1956" s="70" t="s">
        <v>28</v>
      </c>
      <c r="N1956" s="37" t="s">
        <v>67</v>
      </c>
      <c r="O1956" s="37" t="s">
        <v>67</v>
      </c>
      <c r="P1956" s="37" t="s">
        <v>3758</v>
      </c>
      <c r="Q1956" s="75" t="s">
        <v>2232</v>
      </c>
      <c r="R1956" t="s">
        <v>207</v>
      </c>
      <c r="S1956" s="38">
        <v>702</v>
      </c>
      <c r="T1956">
        <v>1</v>
      </c>
      <c r="U1956">
        <v>0</v>
      </c>
      <c r="V1956" s="43">
        <f>SUMIF(ResumenCotizacion!$C:$C,E1956,ResumenCotizacion!$P:$P)</f>
        <v>0</v>
      </c>
      <c r="W1956" s="68">
        <f>IF(H1956="USD",S1956*SolCotizacion!$J$18,S1956)</f>
        <v>2754289.98</v>
      </c>
      <c r="X1956" s="3">
        <f>ROUND(W1956/(1-VLOOKUP("Total porcentaje:",ResumenCotizacion!$F:$H,3,0)),2)</f>
        <v>2993793.46</v>
      </c>
      <c r="Y1956" s="3">
        <f t="shared" si="123"/>
        <v>0</v>
      </c>
    </row>
    <row r="1957" spans="1:25" ht="14.25" x14ac:dyDescent="0.2">
      <c r="A1957" s="18" t="str">
        <f t="shared" si="120"/>
        <v>Catalogo principalOPEN VALUE ENTIDADES NO CUALIFICADAS76A-00744</v>
      </c>
      <c r="B1957" s="18" t="str">
        <f t="shared" si="121"/>
        <v>76A-00744OPEN VALUE ENTIDADES NO CUALIFICADAS</v>
      </c>
      <c r="C1957" s="18"/>
      <c r="D1957" t="s">
        <v>122</v>
      </c>
      <c r="E1957" t="s">
        <v>2233</v>
      </c>
      <c r="F1957" t="s">
        <v>2546</v>
      </c>
      <c r="G1957" s="18" t="str">
        <f t="shared" si="122"/>
        <v>Catalogo principal</v>
      </c>
      <c r="H1957" s="43" t="s">
        <v>121</v>
      </c>
      <c r="I1957" s="37" t="s">
        <v>67</v>
      </c>
      <c r="J1957" t="s">
        <v>4017</v>
      </c>
      <c r="K1957" t="s">
        <v>40</v>
      </c>
      <c r="L1957" s="70" t="s">
        <v>21</v>
      </c>
      <c r="M1957" s="70" t="s">
        <v>3946</v>
      </c>
      <c r="N1957" s="37" t="s">
        <v>67</v>
      </c>
      <c r="O1957" s="37" t="s">
        <v>67</v>
      </c>
      <c r="P1957" s="37" t="s">
        <v>3758</v>
      </c>
      <c r="Q1957" s="75" t="s">
        <v>2233</v>
      </c>
      <c r="R1957" t="s">
        <v>207</v>
      </c>
      <c r="S1957" s="38">
        <v>1131</v>
      </c>
      <c r="T1957">
        <v>1</v>
      </c>
      <c r="U1957">
        <v>0</v>
      </c>
      <c r="V1957" s="43">
        <f>SUMIF(ResumenCotizacion!$C:$C,E1957,ResumenCotizacion!$P:$P)</f>
        <v>0</v>
      </c>
      <c r="W1957" s="68">
        <f>IF(H1957="USD",S1957*SolCotizacion!$J$18,S1957)</f>
        <v>4437467.1899999995</v>
      </c>
      <c r="X1957" s="3">
        <f>ROUND(W1957/(1-VLOOKUP("Total porcentaje:",ResumenCotizacion!$F:$H,3,0)),2)</f>
        <v>4823333.9000000004</v>
      </c>
      <c r="Y1957" s="3">
        <f t="shared" si="123"/>
        <v>0</v>
      </c>
    </row>
    <row r="1958" spans="1:25" ht="14.25" x14ac:dyDescent="0.2">
      <c r="A1958" s="18" t="str">
        <f t="shared" si="120"/>
        <v>Catalogo principalOPEN VALUE ENTIDADES NO CUALIFICADAS76A-00745</v>
      </c>
      <c r="B1958" s="18" t="str">
        <f t="shared" si="121"/>
        <v>76A-00745OPEN VALUE ENTIDADES NO CUALIFICADAS</v>
      </c>
      <c r="C1958" s="18"/>
      <c r="D1958" t="s">
        <v>122</v>
      </c>
      <c r="E1958" t="s">
        <v>2234</v>
      </c>
      <c r="F1958" t="s">
        <v>2546</v>
      </c>
      <c r="G1958" s="18" t="str">
        <f t="shared" si="122"/>
        <v>Catalogo principal</v>
      </c>
      <c r="H1958" s="43" t="s">
        <v>121</v>
      </c>
      <c r="I1958" s="37" t="s">
        <v>67</v>
      </c>
      <c r="J1958" t="s">
        <v>4018</v>
      </c>
      <c r="K1958" t="s">
        <v>40</v>
      </c>
      <c r="L1958" s="70" t="s">
        <v>21</v>
      </c>
      <c r="M1958" s="70" t="s">
        <v>3946</v>
      </c>
      <c r="N1958" s="37" t="s">
        <v>67</v>
      </c>
      <c r="O1958" s="37" t="s">
        <v>67</v>
      </c>
      <c r="P1958" s="37" t="s">
        <v>3758</v>
      </c>
      <c r="Q1958" s="75" t="s">
        <v>2234</v>
      </c>
      <c r="R1958" t="s">
        <v>207</v>
      </c>
      <c r="S1958" s="38">
        <v>1461</v>
      </c>
      <c r="T1958">
        <v>1</v>
      </c>
      <c r="U1958">
        <v>0</v>
      </c>
      <c r="V1958" s="43">
        <f>SUMIF(ResumenCotizacion!$C:$C,E1958,ResumenCotizacion!$P:$P)</f>
        <v>0</v>
      </c>
      <c r="W1958" s="68">
        <f>IF(H1958="USD",S1958*SolCotizacion!$J$18,S1958)</f>
        <v>5732218.8899999997</v>
      </c>
      <c r="X1958" s="3">
        <f>ROUND(W1958/(1-VLOOKUP("Total porcentaje:",ResumenCotizacion!$F:$H,3,0)),2)</f>
        <v>6230672.71</v>
      </c>
      <c r="Y1958" s="3">
        <f t="shared" si="123"/>
        <v>0</v>
      </c>
    </row>
    <row r="1959" spans="1:25" ht="14.25" x14ac:dyDescent="0.2">
      <c r="A1959" s="18" t="str">
        <f t="shared" si="120"/>
        <v>Catalogo principalOPEN VALUE ENTIDADES NO CUALIFICADAS76A-00746</v>
      </c>
      <c r="B1959" s="18" t="str">
        <f t="shared" si="121"/>
        <v>76A-00746OPEN VALUE ENTIDADES NO CUALIFICADAS</v>
      </c>
      <c r="C1959" s="18"/>
      <c r="D1959" t="s">
        <v>122</v>
      </c>
      <c r="E1959" t="s">
        <v>2235</v>
      </c>
      <c r="F1959" t="s">
        <v>2546</v>
      </c>
      <c r="G1959" s="18" t="str">
        <f t="shared" si="122"/>
        <v>Catalogo principal</v>
      </c>
      <c r="H1959" s="43" t="s">
        <v>121</v>
      </c>
      <c r="I1959" s="37" t="s">
        <v>67</v>
      </c>
      <c r="J1959" t="s">
        <v>4019</v>
      </c>
      <c r="K1959" t="s">
        <v>40</v>
      </c>
      <c r="L1959" s="70" t="s">
        <v>21</v>
      </c>
      <c r="M1959" s="70" t="s">
        <v>3963</v>
      </c>
      <c r="N1959" s="37" t="s">
        <v>67</v>
      </c>
      <c r="O1959" s="37" t="s">
        <v>67</v>
      </c>
      <c r="P1959" s="37" t="s">
        <v>3758</v>
      </c>
      <c r="Q1959" s="75" t="s">
        <v>2235</v>
      </c>
      <c r="R1959" t="s">
        <v>207</v>
      </c>
      <c r="S1959" s="38">
        <v>587</v>
      </c>
      <c r="T1959">
        <v>1</v>
      </c>
      <c r="U1959">
        <v>0</v>
      </c>
      <c r="V1959" s="43">
        <f>SUMIF(ResumenCotizacion!$C:$C,E1959,ResumenCotizacion!$P:$P)</f>
        <v>0</v>
      </c>
      <c r="W1959" s="68">
        <f>IF(H1959="USD",S1959*SolCotizacion!$J$18,S1959)</f>
        <v>2303088.63</v>
      </c>
      <c r="X1959" s="3">
        <f>ROUND(W1959/(1-VLOOKUP("Total porcentaje:",ResumenCotizacion!$F:$H,3,0)),2)</f>
        <v>2503357.21</v>
      </c>
      <c r="Y1959" s="3">
        <f t="shared" si="123"/>
        <v>0</v>
      </c>
    </row>
    <row r="1960" spans="1:25" ht="14.25" x14ac:dyDescent="0.2">
      <c r="A1960" s="18" t="str">
        <f t="shared" si="120"/>
        <v>Catalogo principalOPEN VALUE ENTIDADES NO CUALIFICADAS76A-00747</v>
      </c>
      <c r="B1960" s="18" t="str">
        <f t="shared" si="121"/>
        <v>76A-00747OPEN VALUE ENTIDADES NO CUALIFICADAS</v>
      </c>
      <c r="C1960" s="18"/>
      <c r="D1960" t="s">
        <v>122</v>
      </c>
      <c r="E1960" t="s">
        <v>2236</v>
      </c>
      <c r="F1960" t="s">
        <v>2546</v>
      </c>
      <c r="G1960" s="18" t="str">
        <f t="shared" si="122"/>
        <v>Catalogo principal</v>
      </c>
      <c r="H1960" s="43" t="s">
        <v>121</v>
      </c>
      <c r="I1960" s="37" t="s">
        <v>67</v>
      </c>
      <c r="J1960" t="s">
        <v>4020</v>
      </c>
      <c r="K1960" t="s">
        <v>40</v>
      </c>
      <c r="L1960" s="70" t="s">
        <v>21</v>
      </c>
      <c r="M1960" s="70" t="s">
        <v>3963</v>
      </c>
      <c r="N1960" s="37" t="s">
        <v>67</v>
      </c>
      <c r="O1960" s="37" t="s">
        <v>67</v>
      </c>
      <c r="P1960" s="37" t="s">
        <v>3758</v>
      </c>
      <c r="Q1960" s="75" t="s">
        <v>2236</v>
      </c>
      <c r="R1960" t="s">
        <v>207</v>
      </c>
      <c r="S1960" s="38">
        <v>761</v>
      </c>
      <c r="T1960">
        <v>1</v>
      </c>
      <c r="U1960">
        <v>0</v>
      </c>
      <c r="V1960" s="43">
        <f>SUMIF(ResumenCotizacion!$C:$C,E1960,ResumenCotizacion!$P:$P)</f>
        <v>0</v>
      </c>
      <c r="W1960" s="68">
        <f>IF(H1960="USD",S1960*SolCotizacion!$J$18,S1960)</f>
        <v>2985775.8899999997</v>
      </c>
      <c r="X1960" s="3">
        <f>ROUND(W1960/(1-VLOOKUP("Total porcentaje:",ResumenCotizacion!$F:$H,3,0)),2)</f>
        <v>3245408.58</v>
      </c>
      <c r="Y1960" s="3">
        <f t="shared" si="123"/>
        <v>0</v>
      </c>
    </row>
    <row r="1961" spans="1:25" ht="14.25" x14ac:dyDescent="0.2">
      <c r="A1961" s="18" t="str">
        <f t="shared" si="120"/>
        <v>Catalogo principalOPEN VALUE ENTIDADES NO CUALIFICADAS76A-00748</v>
      </c>
      <c r="B1961" s="18" t="str">
        <f t="shared" si="121"/>
        <v>76A-00748OPEN VALUE ENTIDADES NO CUALIFICADAS</v>
      </c>
      <c r="C1961" s="18"/>
      <c r="D1961" t="s">
        <v>122</v>
      </c>
      <c r="E1961" t="s">
        <v>2237</v>
      </c>
      <c r="F1961" t="s">
        <v>2546</v>
      </c>
      <c r="G1961" s="18" t="str">
        <f t="shared" si="122"/>
        <v>Catalogo principal</v>
      </c>
      <c r="H1961" s="43" t="s">
        <v>121</v>
      </c>
      <c r="I1961" s="37" t="s">
        <v>67</v>
      </c>
      <c r="J1961" t="s">
        <v>4021</v>
      </c>
      <c r="K1961" t="s">
        <v>40</v>
      </c>
      <c r="L1961" s="70" t="s">
        <v>21</v>
      </c>
      <c r="M1961" s="70" t="s">
        <v>3948</v>
      </c>
      <c r="N1961" s="37" t="s">
        <v>67</v>
      </c>
      <c r="O1961" s="37" t="s">
        <v>67</v>
      </c>
      <c r="P1961" s="37" t="s">
        <v>3758</v>
      </c>
      <c r="Q1961" s="75" t="s">
        <v>2237</v>
      </c>
      <c r="R1961" t="s">
        <v>207</v>
      </c>
      <c r="S1961" s="38">
        <v>570</v>
      </c>
      <c r="T1961">
        <v>1</v>
      </c>
      <c r="U1961">
        <v>0</v>
      </c>
      <c r="V1961" s="43">
        <f>SUMIF(ResumenCotizacion!$C:$C,E1961,ResumenCotizacion!$P:$P)</f>
        <v>0</v>
      </c>
      <c r="W1961" s="68">
        <f>IF(H1961="USD",S1961*SolCotizacion!$J$18,S1961)</f>
        <v>2236389.2999999998</v>
      </c>
      <c r="X1961" s="3">
        <f>ROUND(W1961/(1-VLOOKUP("Total porcentaje:",ResumenCotizacion!$F:$H,3,0)),2)</f>
        <v>2430857.9300000002</v>
      </c>
      <c r="Y1961" s="3">
        <f t="shared" si="123"/>
        <v>0</v>
      </c>
    </row>
    <row r="1962" spans="1:25" ht="14.25" x14ac:dyDescent="0.2">
      <c r="A1962" s="18" t="str">
        <f t="shared" si="120"/>
        <v>Catalogo principalOPEN VALUE ENTIDADES NO CUALIFICADAS76A-00749</v>
      </c>
      <c r="B1962" s="18" t="str">
        <f t="shared" si="121"/>
        <v>76A-00749OPEN VALUE ENTIDADES NO CUALIFICADAS</v>
      </c>
      <c r="C1962" s="18"/>
      <c r="D1962" t="s">
        <v>122</v>
      </c>
      <c r="E1962" t="s">
        <v>2238</v>
      </c>
      <c r="F1962" t="s">
        <v>2546</v>
      </c>
      <c r="G1962" s="18" t="str">
        <f t="shared" si="122"/>
        <v>Catalogo principal</v>
      </c>
      <c r="H1962" s="43" t="s">
        <v>121</v>
      </c>
      <c r="I1962" s="37" t="s">
        <v>67</v>
      </c>
      <c r="J1962" t="s">
        <v>4022</v>
      </c>
      <c r="K1962" t="s">
        <v>40</v>
      </c>
      <c r="L1962" s="70" t="s">
        <v>21</v>
      </c>
      <c r="M1962" s="70" t="s">
        <v>3948</v>
      </c>
      <c r="N1962" s="37" t="s">
        <v>67</v>
      </c>
      <c r="O1962" s="37" t="s">
        <v>67</v>
      </c>
      <c r="P1962" s="37" t="s">
        <v>3758</v>
      </c>
      <c r="Q1962" s="75" t="s">
        <v>2238</v>
      </c>
      <c r="R1962" t="s">
        <v>207</v>
      </c>
      <c r="S1962" s="38">
        <v>738</v>
      </c>
      <c r="T1962">
        <v>1</v>
      </c>
      <c r="U1962">
        <v>0</v>
      </c>
      <c r="V1962" s="43">
        <f>SUMIF(ResumenCotizacion!$C:$C,E1962,ResumenCotizacion!$P:$P)</f>
        <v>0</v>
      </c>
      <c r="W1962" s="68">
        <f>IF(H1962="USD",S1962*SolCotizacion!$J$18,S1962)</f>
        <v>2895535.6199999996</v>
      </c>
      <c r="X1962" s="3">
        <f>ROUND(W1962/(1-VLOOKUP("Total porcentaje:",ResumenCotizacion!$F:$H,3,0)),2)</f>
        <v>3147321.33</v>
      </c>
      <c r="Y1962" s="3">
        <f t="shared" si="123"/>
        <v>0</v>
      </c>
    </row>
    <row r="1963" spans="1:25" ht="14.25" x14ac:dyDescent="0.2">
      <c r="A1963" s="18" t="str">
        <f t="shared" si="120"/>
        <v>Catalogo principalOPEN VALUE ENTIDADES NO CUALIFICADAS76N-01177</v>
      </c>
      <c r="B1963" s="18" t="str">
        <f t="shared" si="121"/>
        <v>76N-01177OPEN VALUE ENTIDADES NO CUALIFICADAS</v>
      </c>
      <c r="C1963" s="18"/>
      <c r="D1963" t="s">
        <v>122</v>
      </c>
      <c r="E1963" t="s">
        <v>2239</v>
      </c>
      <c r="F1963" t="s">
        <v>2546</v>
      </c>
      <c r="G1963" s="18" t="str">
        <f t="shared" si="122"/>
        <v>Catalogo principal</v>
      </c>
      <c r="H1963" s="43" t="s">
        <v>121</v>
      </c>
      <c r="I1963" s="37" t="s">
        <v>67</v>
      </c>
      <c r="J1963" t="s">
        <v>4023</v>
      </c>
      <c r="K1963" t="s">
        <v>40</v>
      </c>
      <c r="L1963" s="70" t="s">
        <v>21</v>
      </c>
      <c r="M1963" s="70" t="s">
        <v>3946</v>
      </c>
      <c r="N1963" s="37" t="s">
        <v>67</v>
      </c>
      <c r="O1963" s="37" t="s">
        <v>67</v>
      </c>
      <c r="P1963" s="37" t="s">
        <v>3758</v>
      </c>
      <c r="Q1963" s="75" t="s">
        <v>2239</v>
      </c>
      <c r="R1963" t="s">
        <v>207</v>
      </c>
      <c r="S1963" s="38">
        <v>204</v>
      </c>
      <c r="T1963">
        <v>1</v>
      </c>
      <c r="U1963">
        <v>0</v>
      </c>
      <c r="V1963" s="43">
        <f>SUMIF(ResumenCotizacion!$C:$C,E1963,ResumenCotizacion!$P:$P)</f>
        <v>0</v>
      </c>
      <c r="W1963" s="68">
        <f>IF(H1963="USD",S1963*SolCotizacion!$J$18,S1963)</f>
        <v>800391.96</v>
      </c>
      <c r="X1963" s="3">
        <f>ROUND(W1963/(1-VLOOKUP("Total porcentaje:",ResumenCotizacion!$F:$H,3,0)),2)</f>
        <v>869991.26</v>
      </c>
      <c r="Y1963" s="3">
        <f t="shared" si="123"/>
        <v>0</v>
      </c>
    </row>
    <row r="1964" spans="1:25" ht="14.25" x14ac:dyDescent="0.2">
      <c r="A1964" s="18" t="str">
        <f t="shared" si="120"/>
        <v>Catalogo principalOPEN VALUE ENTIDADES NO CUALIFICADAS76N-01575</v>
      </c>
      <c r="B1964" s="18" t="str">
        <f t="shared" si="121"/>
        <v>76N-01575OPEN VALUE ENTIDADES NO CUALIFICADAS</v>
      </c>
      <c r="C1964" s="18"/>
      <c r="D1964" t="s">
        <v>122</v>
      </c>
      <c r="E1964" t="s">
        <v>2240</v>
      </c>
      <c r="F1964" t="s">
        <v>2546</v>
      </c>
      <c r="G1964" s="18" t="str">
        <f t="shared" si="122"/>
        <v>Catalogo principal</v>
      </c>
      <c r="H1964" s="43" t="s">
        <v>121</v>
      </c>
      <c r="I1964" s="37" t="s">
        <v>67</v>
      </c>
      <c r="J1964" t="s">
        <v>4024</v>
      </c>
      <c r="K1964" t="s">
        <v>40</v>
      </c>
      <c r="L1964" s="70" t="s">
        <v>21</v>
      </c>
      <c r="M1964" s="70" t="s">
        <v>3946</v>
      </c>
      <c r="N1964" s="37" t="s">
        <v>67</v>
      </c>
      <c r="O1964" s="37" t="s">
        <v>67</v>
      </c>
      <c r="P1964" s="37" t="s">
        <v>3758</v>
      </c>
      <c r="Q1964" s="75" t="s">
        <v>2240</v>
      </c>
      <c r="R1964" t="s">
        <v>207</v>
      </c>
      <c r="S1964" s="38">
        <v>267</v>
      </c>
      <c r="T1964">
        <v>1</v>
      </c>
      <c r="U1964">
        <v>0</v>
      </c>
      <c r="V1964" s="43">
        <f>SUMIF(ResumenCotizacion!$C:$C,E1964,ResumenCotizacion!$P:$P)</f>
        <v>0</v>
      </c>
      <c r="W1964" s="68">
        <f>IF(H1964="USD",S1964*SolCotizacion!$J$18,S1964)</f>
        <v>1047571.83</v>
      </c>
      <c r="X1964" s="3">
        <f>ROUND(W1964/(1-VLOOKUP("Total porcentaje:",ResumenCotizacion!$F:$H,3,0)),2)</f>
        <v>1138665.03</v>
      </c>
      <c r="Y1964" s="3">
        <f t="shared" si="123"/>
        <v>0</v>
      </c>
    </row>
    <row r="1965" spans="1:25" ht="14.25" x14ac:dyDescent="0.2">
      <c r="A1965" s="18" t="str">
        <f t="shared" si="120"/>
        <v>Catalogo principalOPEN VALUE ENTIDADES NO CUALIFICADAS76N-01772</v>
      </c>
      <c r="B1965" s="18" t="str">
        <f t="shared" si="121"/>
        <v>76N-01772OPEN VALUE ENTIDADES NO CUALIFICADAS</v>
      </c>
      <c r="C1965" s="18"/>
      <c r="D1965" t="s">
        <v>122</v>
      </c>
      <c r="E1965" t="s">
        <v>2241</v>
      </c>
      <c r="F1965" t="s">
        <v>2546</v>
      </c>
      <c r="G1965" s="18" t="str">
        <f t="shared" si="122"/>
        <v>Catalogo principal</v>
      </c>
      <c r="H1965" s="43" t="s">
        <v>121</v>
      </c>
      <c r="I1965" s="37" t="s">
        <v>67</v>
      </c>
      <c r="J1965" t="s">
        <v>4025</v>
      </c>
      <c r="K1965" t="s">
        <v>40</v>
      </c>
      <c r="L1965" s="70" t="s">
        <v>21</v>
      </c>
      <c r="M1965" s="70" t="s">
        <v>3948</v>
      </c>
      <c r="N1965" s="37" t="s">
        <v>67</v>
      </c>
      <c r="O1965" s="37" t="s">
        <v>67</v>
      </c>
      <c r="P1965" s="37" t="s">
        <v>3758</v>
      </c>
      <c r="Q1965" s="75" t="s">
        <v>2241</v>
      </c>
      <c r="R1965" t="s">
        <v>207</v>
      </c>
      <c r="S1965" s="38">
        <v>87</v>
      </c>
      <c r="T1965">
        <v>1</v>
      </c>
      <c r="U1965">
        <v>0</v>
      </c>
      <c r="V1965" s="43">
        <f>SUMIF(ResumenCotizacion!$C:$C,E1965,ResumenCotizacion!$P:$P)</f>
        <v>0</v>
      </c>
      <c r="W1965" s="68">
        <f>IF(H1965="USD",S1965*SolCotizacion!$J$18,S1965)</f>
        <v>341343.63</v>
      </c>
      <c r="X1965" s="3">
        <f>ROUND(W1965/(1-VLOOKUP("Total porcentaje:",ResumenCotizacion!$F:$H,3,0)),2)</f>
        <v>371025.68</v>
      </c>
      <c r="Y1965" s="3">
        <f t="shared" si="123"/>
        <v>0</v>
      </c>
    </row>
    <row r="1966" spans="1:25" ht="14.25" x14ac:dyDescent="0.2">
      <c r="A1966" s="18" t="str">
        <f t="shared" si="120"/>
        <v>Catalogo principalOPEN VALUE ENTIDADES NO CUALIFICADAS76N-02082</v>
      </c>
      <c r="B1966" s="18" t="str">
        <f t="shared" si="121"/>
        <v>76N-02082OPEN VALUE ENTIDADES NO CUALIFICADAS</v>
      </c>
      <c r="C1966" s="18"/>
      <c r="D1966" t="s">
        <v>122</v>
      </c>
      <c r="E1966" t="s">
        <v>2242</v>
      </c>
      <c r="F1966" t="s">
        <v>2546</v>
      </c>
      <c r="G1966" s="18" t="str">
        <f t="shared" si="122"/>
        <v>Catalogo principal</v>
      </c>
      <c r="H1966" s="43" t="s">
        <v>121</v>
      </c>
      <c r="I1966" s="37" t="s">
        <v>67</v>
      </c>
      <c r="J1966" t="s">
        <v>4026</v>
      </c>
      <c r="K1966" t="s">
        <v>40</v>
      </c>
      <c r="L1966" s="70" t="s">
        <v>21</v>
      </c>
      <c r="M1966" s="70" t="s">
        <v>3948</v>
      </c>
      <c r="N1966" s="37" t="s">
        <v>67</v>
      </c>
      <c r="O1966" s="37" t="s">
        <v>67</v>
      </c>
      <c r="P1966" s="37" t="s">
        <v>3758</v>
      </c>
      <c r="Q1966" s="75" t="s">
        <v>2242</v>
      </c>
      <c r="R1966" t="s">
        <v>207</v>
      </c>
      <c r="S1966" s="38">
        <v>114</v>
      </c>
      <c r="T1966">
        <v>1</v>
      </c>
      <c r="U1966">
        <v>0</v>
      </c>
      <c r="V1966" s="43">
        <f>SUMIF(ResumenCotizacion!$C:$C,E1966,ResumenCotizacion!$P:$P)</f>
        <v>0</v>
      </c>
      <c r="W1966" s="68">
        <f>IF(H1966="USD",S1966*SolCotizacion!$J$18,S1966)</f>
        <v>447277.86</v>
      </c>
      <c r="X1966" s="3">
        <f>ROUND(W1966/(1-VLOOKUP("Total porcentaje:",ResumenCotizacion!$F:$H,3,0)),2)</f>
        <v>486171.59</v>
      </c>
      <c r="Y1966" s="3">
        <f t="shared" si="123"/>
        <v>0</v>
      </c>
    </row>
    <row r="1967" spans="1:25" ht="14.25" x14ac:dyDescent="0.2">
      <c r="A1967" s="18" t="str">
        <f t="shared" si="120"/>
        <v>Catalogo principalOPEN VALUE ENTIDADES NO CUALIFICADAS77D-00076</v>
      </c>
      <c r="B1967" s="18" t="str">
        <f t="shared" si="121"/>
        <v>77D-00076OPEN VALUE ENTIDADES NO CUALIFICADAS</v>
      </c>
      <c r="C1967" s="18"/>
      <c r="D1967" t="s">
        <v>122</v>
      </c>
      <c r="E1967" t="s">
        <v>2243</v>
      </c>
      <c r="F1967" t="s">
        <v>2546</v>
      </c>
      <c r="G1967" s="18" t="str">
        <f t="shared" si="122"/>
        <v>Catalogo principal</v>
      </c>
      <c r="H1967" s="43" t="s">
        <v>121</v>
      </c>
      <c r="I1967" s="37" t="s">
        <v>67</v>
      </c>
      <c r="J1967" t="s">
        <v>4027</v>
      </c>
      <c r="K1967" t="s">
        <v>40</v>
      </c>
      <c r="L1967" s="70" t="s">
        <v>21</v>
      </c>
      <c r="M1967" s="70" t="s">
        <v>3946</v>
      </c>
      <c r="N1967" s="37" t="s">
        <v>67</v>
      </c>
      <c r="O1967" s="37" t="s">
        <v>67</v>
      </c>
      <c r="P1967" s="37" t="s">
        <v>3758</v>
      </c>
      <c r="Q1967" s="75" t="s">
        <v>2243</v>
      </c>
      <c r="R1967" t="s">
        <v>207</v>
      </c>
      <c r="S1967" s="38">
        <v>2043</v>
      </c>
      <c r="T1967">
        <v>1</v>
      </c>
      <c r="U1967">
        <v>0</v>
      </c>
      <c r="V1967" s="43">
        <f>SUMIF(ResumenCotizacion!$C:$C,E1967,ResumenCotizacion!$P:$P)</f>
        <v>0</v>
      </c>
      <c r="W1967" s="68">
        <f>IF(H1967="USD",S1967*SolCotizacion!$J$18,S1967)</f>
        <v>8015690.0699999994</v>
      </c>
      <c r="X1967" s="3">
        <f>ROUND(W1967/(1-VLOOKUP("Total porcentaje:",ResumenCotizacion!$F:$H,3,0)),2)</f>
        <v>8712706.5999999996</v>
      </c>
      <c r="Y1967" s="3">
        <f t="shared" si="123"/>
        <v>0</v>
      </c>
    </row>
    <row r="1968" spans="1:25" ht="14.25" x14ac:dyDescent="0.2">
      <c r="A1968" s="18" t="str">
        <f t="shared" si="120"/>
        <v>Catalogo principalOPEN VALUE ENTIDADES NO CUALIFICADAS77D-00078</v>
      </c>
      <c r="B1968" s="18" t="str">
        <f t="shared" si="121"/>
        <v>77D-00078OPEN VALUE ENTIDADES NO CUALIFICADAS</v>
      </c>
      <c r="C1968" s="18"/>
      <c r="D1968" t="s">
        <v>122</v>
      </c>
      <c r="E1968" t="s">
        <v>2244</v>
      </c>
      <c r="F1968" t="s">
        <v>2546</v>
      </c>
      <c r="G1968" s="18" t="str">
        <f t="shared" si="122"/>
        <v>Catalogo principal</v>
      </c>
      <c r="H1968" s="43" t="s">
        <v>121</v>
      </c>
      <c r="I1968" s="37" t="s">
        <v>67</v>
      </c>
      <c r="J1968" t="s">
        <v>4028</v>
      </c>
      <c r="K1968" t="s">
        <v>40</v>
      </c>
      <c r="L1968" s="70" t="s">
        <v>21</v>
      </c>
      <c r="M1968" s="70" t="s">
        <v>3948</v>
      </c>
      <c r="N1968" s="37" t="s">
        <v>67</v>
      </c>
      <c r="O1968" s="37" t="s">
        <v>67</v>
      </c>
      <c r="P1968" s="37" t="s">
        <v>3758</v>
      </c>
      <c r="Q1968" s="75" t="s">
        <v>2244</v>
      </c>
      <c r="R1968" t="s">
        <v>207</v>
      </c>
      <c r="S1968" s="38">
        <v>1791</v>
      </c>
      <c r="T1968">
        <v>1</v>
      </c>
      <c r="U1968">
        <v>0</v>
      </c>
      <c r="V1968" s="43">
        <f>SUMIF(ResumenCotizacion!$C:$C,E1968,ResumenCotizacion!$P:$P)</f>
        <v>0</v>
      </c>
      <c r="W1968" s="68">
        <f>IF(H1968="USD",S1968*SolCotizacion!$J$18,S1968)</f>
        <v>7026970.5899999999</v>
      </c>
      <c r="X1968" s="3">
        <f>ROUND(W1968/(1-VLOOKUP("Total porcentaje:",ResumenCotizacion!$F:$H,3,0)),2)</f>
        <v>7638011.5099999998</v>
      </c>
      <c r="Y1968" s="3">
        <f t="shared" si="123"/>
        <v>0</v>
      </c>
    </row>
    <row r="1969" spans="1:25" ht="14.25" x14ac:dyDescent="0.2">
      <c r="A1969" s="18" t="str">
        <f t="shared" si="120"/>
        <v>Catalogo principalOPEN VALUE ENTIDADES NO CUALIFICADAS7AH-00082</v>
      </c>
      <c r="B1969" s="18" t="str">
        <f t="shared" si="121"/>
        <v>7AH-00082OPEN VALUE ENTIDADES NO CUALIFICADAS</v>
      </c>
      <c r="C1969" s="18"/>
      <c r="D1969" t="s">
        <v>122</v>
      </c>
      <c r="E1969" t="s">
        <v>2245</v>
      </c>
      <c r="F1969" t="s">
        <v>2546</v>
      </c>
      <c r="G1969" s="18" t="str">
        <f t="shared" si="122"/>
        <v>Catalogo principal</v>
      </c>
      <c r="H1969" s="43" t="s">
        <v>121</v>
      </c>
      <c r="I1969" s="37" t="s">
        <v>67</v>
      </c>
      <c r="J1969" t="s">
        <v>4029</v>
      </c>
      <c r="K1969" t="s">
        <v>40</v>
      </c>
      <c r="L1969" s="70" t="s">
        <v>21</v>
      </c>
      <c r="M1969" s="70" t="s">
        <v>3946</v>
      </c>
      <c r="N1969" s="37" t="s">
        <v>67</v>
      </c>
      <c r="O1969" s="37" t="s">
        <v>67</v>
      </c>
      <c r="P1969" s="37" t="s">
        <v>3758</v>
      </c>
      <c r="Q1969" s="75" t="s">
        <v>2245</v>
      </c>
      <c r="R1969" t="s">
        <v>207</v>
      </c>
      <c r="S1969" s="38">
        <v>267</v>
      </c>
      <c r="T1969">
        <v>1</v>
      </c>
      <c r="U1969">
        <v>0</v>
      </c>
      <c r="V1969" s="43">
        <f>SUMIF(ResumenCotizacion!$C:$C,E1969,ResumenCotizacion!$P:$P)</f>
        <v>0</v>
      </c>
      <c r="W1969" s="68">
        <f>IF(H1969="USD",S1969*SolCotizacion!$J$18,S1969)</f>
        <v>1047571.83</v>
      </c>
      <c r="X1969" s="3">
        <f>ROUND(W1969/(1-VLOOKUP("Total porcentaje:",ResumenCotizacion!$F:$H,3,0)),2)</f>
        <v>1138665.03</v>
      </c>
      <c r="Y1969" s="3">
        <f t="shared" si="123"/>
        <v>0</v>
      </c>
    </row>
    <row r="1970" spans="1:25" ht="14.25" x14ac:dyDescent="0.2">
      <c r="A1970" s="18" t="str">
        <f t="shared" si="120"/>
        <v>Catalogo principalOPEN VALUE ENTIDADES NO CUALIFICADAS7AH-00084</v>
      </c>
      <c r="B1970" s="18" t="str">
        <f t="shared" si="121"/>
        <v>7AH-00084OPEN VALUE ENTIDADES NO CUALIFICADAS</v>
      </c>
      <c r="C1970" s="18"/>
      <c r="D1970" t="s">
        <v>122</v>
      </c>
      <c r="E1970" t="s">
        <v>2246</v>
      </c>
      <c r="F1970" t="s">
        <v>2546</v>
      </c>
      <c r="G1970" s="18" t="str">
        <f t="shared" si="122"/>
        <v>Catalogo principal</v>
      </c>
      <c r="H1970" s="43" t="s">
        <v>121</v>
      </c>
      <c r="I1970" s="37" t="s">
        <v>67</v>
      </c>
      <c r="J1970" t="s">
        <v>4030</v>
      </c>
      <c r="K1970" t="s">
        <v>40</v>
      </c>
      <c r="L1970" s="70" t="s">
        <v>21</v>
      </c>
      <c r="M1970" s="70" t="s">
        <v>3946</v>
      </c>
      <c r="N1970" s="37" t="s">
        <v>67</v>
      </c>
      <c r="O1970" s="37" t="s">
        <v>67</v>
      </c>
      <c r="P1970" s="37" t="s">
        <v>3758</v>
      </c>
      <c r="Q1970" s="75" t="s">
        <v>2246</v>
      </c>
      <c r="R1970" t="s">
        <v>207</v>
      </c>
      <c r="S1970" s="38">
        <v>345</v>
      </c>
      <c r="T1970">
        <v>1</v>
      </c>
      <c r="U1970">
        <v>0</v>
      </c>
      <c r="V1970" s="43">
        <f>SUMIF(ResumenCotizacion!$C:$C,E1970,ResumenCotizacion!$P:$P)</f>
        <v>0</v>
      </c>
      <c r="W1970" s="68">
        <f>IF(H1970="USD",S1970*SolCotizacion!$J$18,S1970)</f>
        <v>1353604.0499999998</v>
      </c>
      <c r="X1970" s="3">
        <f>ROUND(W1970/(1-VLOOKUP("Total porcentaje:",ResumenCotizacion!$F:$H,3,0)),2)</f>
        <v>1471308.75</v>
      </c>
      <c r="Y1970" s="3">
        <f t="shared" si="123"/>
        <v>0</v>
      </c>
    </row>
    <row r="1971" spans="1:25" ht="14.25" x14ac:dyDescent="0.2">
      <c r="A1971" s="18" t="str">
        <f t="shared" si="120"/>
        <v>Catalogo principalOPEN VALUE ENTIDADES NO CUALIFICADAS7AH-00086</v>
      </c>
      <c r="B1971" s="18" t="str">
        <f t="shared" si="121"/>
        <v>7AH-00086OPEN VALUE ENTIDADES NO CUALIFICADAS</v>
      </c>
      <c r="C1971" s="18"/>
      <c r="D1971" t="s">
        <v>122</v>
      </c>
      <c r="E1971" t="s">
        <v>2247</v>
      </c>
      <c r="F1971" t="s">
        <v>2546</v>
      </c>
      <c r="G1971" s="18" t="str">
        <f t="shared" si="122"/>
        <v>Catalogo principal</v>
      </c>
      <c r="H1971" s="43" t="s">
        <v>121</v>
      </c>
      <c r="I1971" s="37" t="s">
        <v>67</v>
      </c>
      <c r="J1971" t="s">
        <v>4031</v>
      </c>
      <c r="K1971" t="s">
        <v>40</v>
      </c>
      <c r="L1971" s="70" t="s">
        <v>21</v>
      </c>
      <c r="M1971" s="70" t="s">
        <v>3948</v>
      </c>
      <c r="N1971" s="37" t="s">
        <v>67</v>
      </c>
      <c r="O1971" s="37" t="s">
        <v>67</v>
      </c>
      <c r="P1971" s="37" t="s">
        <v>3758</v>
      </c>
      <c r="Q1971" s="75" t="s">
        <v>2247</v>
      </c>
      <c r="R1971" t="s">
        <v>207</v>
      </c>
      <c r="S1971" s="38">
        <v>114</v>
      </c>
      <c r="T1971">
        <v>1</v>
      </c>
      <c r="U1971">
        <v>0</v>
      </c>
      <c r="V1971" s="43">
        <f>SUMIF(ResumenCotizacion!$C:$C,E1971,ResumenCotizacion!$P:$P)</f>
        <v>0</v>
      </c>
      <c r="W1971" s="68">
        <f>IF(H1971="USD",S1971*SolCotizacion!$J$18,S1971)</f>
        <v>447277.86</v>
      </c>
      <c r="X1971" s="3">
        <f>ROUND(W1971/(1-VLOOKUP("Total porcentaje:",ResumenCotizacion!$F:$H,3,0)),2)</f>
        <v>486171.59</v>
      </c>
      <c r="Y1971" s="3">
        <f t="shared" si="123"/>
        <v>0</v>
      </c>
    </row>
    <row r="1972" spans="1:25" ht="14.25" x14ac:dyDescent="0.2">
      <c r="A1972" s="18" t="str">
        <f t="shared" si="120"/>
        <v>Catalogo principalOPEN VALUE ENTIDADES NO CUALIFICADAS7AH-00088</v>
      </c>
      <c r="B1972" s="18" t="str">
        <f t="shared" si="121"/>
        <v>7AH-00088OPEN VALUE ENTIDADES NO CUALIFICADAS</v>
      </c>
      <c r="C1972" s="18"/>
      <c r="D1972" t="s">
        <v>122</v>
      </c>
      <c r="E1972" t="s">
        <v>2248</v>
      </c>
      <c r="F1972" t="s">
        <v>2546</v>
      </c>
      <c r="G1972" s="18" t="str">
        <f t="shared" si="122"/>
        <v>Catalogo principal</v>
      </c>
      <c r="H1972" s="43" t="s">
        <v>121</v>
      </c>
      <c r="I1972" s="37" t="s">
        <v>67</v>
      </c>
      <c r="J1972" t="s">
        <v>4032</v>
      </c>
      <c r="K1972" t="s">
        <v>40</v>
      </c>
      <c r="L1972" s="70" t="s">
        <v>21</v>
      </c>
      <c r="M1972" s="70" t="s">
        <v>3948</v>
      </c>
      <c r="N1972" s="37" t="s">
        <v>67</v>
      </c>
      <c r="O1972" s="37" t="s">
        <v>67</v>
      </c>
      <c r="P1972" s="37" t="s">
        <v>3758</v>
      </c>
      <c r="Q1972" s="75" t="s">
        <v>2248</v>
      </c>
      <c r="R1972" t="s">
        <v>207</v>
      </c>
      <c r="S1972" s="38">
        <v>147</v>
      </c>
      <c r="T1972">
        <v>1</v>
      </c>
      <c r="U1972">
        <v>0</v>
      </c>
      <c r="V1972" s="43">
        <f>SUMIF(ResumenCotizacion!$C:$C,E1972,ResumenCotizacion!$P:$P)</f>
        <v>0</v>
      </c>
      <c r="W1972" s="68">
        <f>IF(H1972="USD",S1972*SolCotizacion!$J$18,S1972)</f>
        <v>576753.02999999991</v>
      </c>
      <c r="X1972" s="3">
        <f>ROUND(W1972/(1-VLOOKUP("Total porcentaje:",ResumenCotizacion!$F:$H,3,0)),2)</f>
        <v>626905.47</v>
      </c>
      <c r="Y1972" s="3">
        <f t="shared" si="123"/>
        <v>0</v>
      </c>
    </row>
    <row r="1973" spans="1:25" ht="14.25" x14ac:dyDescent="0.2">
      <c r="A1973" s="18" t="str">
        <f t="shared" si="120"/>
        <v>Catalogo principalOPEN VALUE ENTIDADES NO CUALIFICADAS7JQ-00261</v>
      </c>
      <c r="B1973" s="18" t="str">
        <f t="shared" si="121"/>
        <v>7JQ-00261OPEN VALUE ENTIDADES NO CUALIFICADAS</v>
      </c>
      <c r="C1973" s="18"/>
      <c r="D1973" t="s">
        <v>122</v>
      </c>
      <c r="E1973" t="s">
        <v>2249</v>
      </c>
      <c r="F1973" t="s">
        <v>2546</v>
      </c>
      <c r="G1973" s="18" t="str">
        <f t="shared" si="122"/>
        <v>Catalogo principal</v>
      </c>
      <c r="H1973" s="43" t="s">
        <v>121</v>
      </c>
      <c r="I1973" s="37" t="s">
        <v>67</v>
      </c>
      <c r="J1973" t="s">
        <v>4033</v>
      </c>
      <c r="K1973" t="s">
        <v>40</v>
      </c>
      <c r="L1973" s="70" t="s">
        <v>21</v>
      </c>
      <c r="M1973" s="70" t="s">
        <v>3946</v>
      </c>
      <c r="N1973" s="37" t="s">
        <v>67</v>
      </c>
      <c r="O1973" s="37" t="s">
        <v>67</v>
      </c>
      <c r="P1973" s="37" t="s">
        <v>3758</v>
      </c>
      <c r="Q1973" s="75" t="s">
        <v>2249</v>
      </c>
      <c r="R1973" t="s">
        <v>207</v>
      </c>
      <c r="S1973" s="38">
        <v>33630</v>
      </c>
      <c r="T1973">
        <v>1</v>
      </c>
      <c r="U1973">
        <v>0</v>
      </c>
      <c r="V1973" s="43">
        <f>SUMIF(ResumenCotizacion!$C:$C,E1973,ResumenCotizacion!$P:$P)</f>
        <v>0</v>
      </c>
      <c r="W1973" s="68">
        <f>IF(H1973="USD",S1973*SolCotizacion!$J$18,S1973)</f>
        <v>131946968.69999999</v>
      </c>
      <c r="X1973" s="3">
        <f>ROUND(W1973/(1-VLOOKUP("Total porcentaje:",ResumenCotizacion!$F:$H,3,0)),2)</f>
        <v>143420618.15000001</v>
      </c>
      <c r="Y1973" s="3">
        <f t="shared" si="123"/>
        <v>0</v>
      </c>
    </row>
    <row r="1974" spans="1:25" ht="14.25" x14ac:dyDescent="0.2">
      <c r="A1974" s="18" t="str">
        <f t="shared" si="120"/>
        <v>Catalogo principalOPEN VALUE ENTIDADES NO CUALIFICADAS7JQ-00265</v>
      </c>
      <c r="B1974" s="18" t="str">
        <f t="shared" si="121"/>
        <v>7JQ-00265OPEN VALUE ENTIDADES NO CUALIFICADAS</v>
      </c>
      <c r="C1974" s="18"/>
      <c r="D1974" t="s">
        <v>122</v>
      </c>
      <c r="E1974" t="s">
        <v>2250</v>
      </c>
      <c r="F1974" t="s">
        <v>2546</v>
      </c>
      <c r="G1974" s="18" t="str">
        <f t="shared" si="122"/>
        <v>Catalogo principal</v>
      </c>
      <c r="H1974" s="43" t="s">
        <v>121</v>
      </c>
      <c r="I1974" s="37" t="s">
        <v>67</v>
      </c>
      <c r="J1974" t="s">
        <v>4034</v>
      </c>
      <c r="K1974" t="s">
        <v>40</v>
      </c>
      <c r="L1974" s="70" t="s">
        <v>21</v>
      </c>
      <c r="M1974" s="70" t="s">
        <v>3948</v>
      </c>
      <c r="N1974" s="37" t="s">
        <v>67</v>
      </c>
      <c r="O1974" s="37" t="s">
        <v>67</v>
      </c>
      <c r="P1974" s="37" t="s">
        <v>3758</v>
      </c>
      <c r="Q1974" s="75" t="s">
        <v>2250</v>
      </c>
      <c r="R1974" t="s">
        <v>207</v>
      </c>
      <c r="S1974" s="38">
        <v>14415</v>
      </c>
      <c r="T1974">
        <v>1</v>
      </c>
      <c r="U1974">
        <v>0</v>
      </c>
      <c r="V1974" s="43">
        <f>SUMIF(ResumenCotizacion!$C:$C,E1974,ResumenCotizacion!$P:$P)</f>
        <v>0</v>
      </c>
      <c r="W1974" s="68">
        <f>IF(H1974="USD",S1974*SolCotizacion!$J$18,S1974)</f>
        <v>56557108.349999994</v>
      </c>
      <c r="X1974" s="3">
        <f>ROUND(W1974/(1-VLOOKUP("Total porcentaje:",ResumenCotizacion!$F:$H,3,0)),2)</f>
        <v>61475117.770000003</v>
      </c>
      <c r="Y1974" s="3">
        <f t="shared" si="123"/>
        <v>0</v>
      </c>
    </row>
    <row r="1975" spans="1:25" ht="14.25" x14ac:dyDescent="0.2">
      <c r="A1975" s="18" t="str">
        <f t="shared" si="120"/>
        <v>Catalogo principalOPEN VALUE ENTIDADES NO CUALIFICADAS7JQ-00445</v>
      </c>
      <c r="B1975" s="18" t="str">
        <f t="shared" si="121"/>
        <v>7JQ-00445OPEN VALUE ENTIDADES NO CUALIFICADAS</v>
      </c>
      <c r="C1975" s="18"/>
      <c r="D1975" t="s">
        <v>122</v>
      </c>
      <c r="E1975" t="s">
        <v>2251</v>
      </c>
      <c r="F1975" t="s">
        <v>2546</v>
      </c>
      <c r="G1975" s="18" t="str">
        <f t="shared" si="122"/>
        <v>Catalogo principal</v>
      </c>
      <c r="H1975" s="43" t="s">
        <v>121</v>
      </c>
      <c r="I1975" s="37" t="s">
        <v>67</v>
      </c>
      <c r="J1975" t="s">
        <v>4035</v>
      </c>
      <c r="K1975" t="s">
        <v>40</v>
      </c>
      <c r="L1975" s="70" t="s">
        <v>21</v>
      </c>
      <c r="M1975" s="70" t="s">
        <v>3963</v>
      </c>
      <c r="N1975" s="37" t="s">
        <v>67</v>
      </c>
      <c r="O1975" s="37" t="s">
        <v>67</v>
      </c>
      <c r="P1975" s="37" t="s">
        <v>3758</v>
      </c>
      <c r="Q1975" s="75" t="s">
        <v>2251</v>
      </c>
      <c r="R1975" t="s">
        <v>207</v>
      </c>
      <c r="S1975" s="38">
        <v>24859</v>
      </c>
      <c r="T1975">
        <v>1</v>
      </c>
      <c r="U1975">
        <v>0</v>
      </c>
      <c r="V1975" s="43">
        <f>SUMIF(ResumenCotizacion!$C:$C,E1975,ResumenCotizacion!$P:$P)</f>
        <v>0</v>
      </c>
      <c r="W1975" s="68">
        <f>IF(H1975="USD",S1975*SolCotizacion!$J$18,S1975)</f>
        <v>97534037.909999996</v>
      </c>
      <c r="X1975" s="3">
        <f>ROUND(W1975/(1-VLOOKUP("Total porcentaje:",ResumenCotizacion!$F:$H,3,0)),2)</f>
        <v>106015258.59999999</v>
      </c>
      <c r="Y1975" s="3">
        <f t="shared" si="123"/>
        <v>0</v>
      </c>
    </row>
    <row r="1976" spans="1:25" ht="14.25" x14ac:dyDescent="0.2">
      <c r="A1976" s="18" t="str">
        <f t="shared" si="120"/>
        <v>Catalogo principalOPEN VALUE ENTIDADES NO CUALIFICADAS7NQ-00162</v>
      </c>
      <c r="B1976" s="18" t="str">
        <f t="shared" si="121"/>
        <v>7NQ-00162OPEN VALUE ENTIDADES NO CUALIFICADAS</v>
      </c>
      <c r="C1976" s="18"/>
      <c r="D1976" t="s">
        <v>122</v>
      </c>
      <c r="E1976" t="s">
        <v>2252</v>
      </c>
      <c r="F1976" t="s">
        <v>2546</v>
      </c>
      <c r="G1976" s="18" t="str">
        <f t="shared" si="122"/>
        <v>Catalogo principal</v>
      </c>
      <c r="H1976" s="43" t="s">
        <v>121</v>
      </c>
      <c r="I1976" s="37" t="s">
        <v>67</v>
      </c>
      <c r="J1976" t="s">
        <v>4036</v>
      </c>
      <c r="K1976" t="s">
        <v>40</v>
      </c>
      <c r="L1976" s="70" t="s">
        <v>21</v>
      </c>
      <c r="M1976" s="70" t="s">
        <v>3946</v>
      </c>
      <c r="N1976" s="37" t="s">
        <v>67</v>
      </c>
      <c r="O1976" s="37" t="s">
        <v>67</v>
      </c>
      <c r="P1976" s="37" t="s">
        <v>3758</v>
      </c>
      <c r="Q1976" s="75" t="s">
        <v>2252</v>
      </c>
      <c r="R1976" t="s">
        <v>207</v>
      </c>
      <c r="S1976" s="38">
        <v>8772</v>
      </c>
      <c r="T1976">
        <v>1</v>
      </c>
      <c r="U1976">
        <v>0</v>
      </c>
      <c r="V1976" s="43">
        <f>SUMIF(ResumenCotizacion!$C:$C,E1976,ResumenCotizacion!$P:$P)</f>
        <v>0</v>
      </c>
      <c r="W1976" s="68">
        <f>IF(H1976="USD",S1976*SolCotizacion!$J$18,S1976)</f>
        <v>34416854.280000001</v>
      </c>
      <c r="X1976" s="3">
        <f>ROUND(W1976/(1-VLOOKUP("Total porcentaje:",ResumenCotizacion!$F:$H,3,0)),2)</f>
        <v>37409624.219999999</v>
      </c>
      <c r="Y1976" s="3">
        <f t="shared" si="123"/>
        <v>0</v>
      </c>
    </row>
    <row r="1977" spans="1:25" ht="14.25" x14ac:dyDescent="0.2">
      <c r="A1977" s="18" t="str">
        <f t="shared" si="120"/>
        <v>Catalogo principalOPEN VALUE ENTIDADES NO CUALIFICADAS7NQ-00184</v>
      </c>
      <c r="B1977" s="18" t="str">
        <f t="shared" si="121"/>
        <v>7NQ-00184OPEN VALUE ENTIDADES NO CUALIFICADAS</v>
      </c>
      <c r="C1977" s="18"/>
      <c r="D1977" t="s">
        <v>122</v>
      </c>
      <c r="E1977" t="s">
        <v>2253</v>
      </c>
      <c r="F1977" t="s">
        <v>2546</v>
      </c>
      <c r="G1977" s="18" t="str">
        <f t="shared" si="122"/>
        <v>Catalogo principal</v>
      </c>
      <c r="H1977" s="43" t="s">
        <v>121</v>
      </c>
      <c r="I1977" s="37" t="s">
        <v>67</v>
      </c>
      <c r="J1977" t="s">
        <v>4037</v>
      </c>
      <c r="K1977" t="s">
        <v>40</v>
      </c>
      <c r="L1977" s="70" t="s">
        <v>21</v>
      </c>
      <c r="M1977" s="70" t="s">
        <v>3948</v>
      </c>
      <c r="N1977" s="37" t="s">
        <v>67</v>
      </c>
      <c r="O1977" s="37" t="s">
        <v>67</v>
      </c>
      <c r="P1977" s="37" t="s">
        <v>3758</v>
      </c>
      <c r="Q1977" s="75" t="s">
        <v>2253</v>
      </c>
      <c r="R1977" t="s">
        <v>207</v>
      </c>
      <c r="S1977" s="38">
        <v>3759</v>
      </c>
      <c r="T1977">
        <v>1</v>
      </c>
      <c r="U1977">
        <v>0</v>
      </c>
      <c r="V1977" s="43">
        <f>SUMIF(ResumenCotizacion!$C:$C,E1977,ResumenCotizacion!$P:$P)</f>
        <v>0</v>
      </c>
      <c r="W1977" s="68">
        <f>IF(H1977="USD",S1977*SolCotizacion!$J$18,S1977)</f>
        <v>14748398.909999998</v>
      </c>
      <c r="X1977" s="3">
        <f>ROUND(W1977/(1-VLOOKUP("Total porcentaje:",ResumenCotizacion!$F:$H,3,0)),2)</f>
        <v>16030868.380000001</v>
      </c>
      <c r="Y1977" s="3">
        <f t="shared" si="123"/>
        <v>0</v>
      </c>
    </row>
    <row r="1978" spans="1:25" ht="14.25" x14ac:dyDescent="0.2">
      <c r="A1978" s="18" t="str">
        <f t="shared" si="120"/>
        <v>Catalogo principalOPEN VALUE ENTIDADES NO CUALIFICADAS7NS-00001</v>
      </c>
      <c r="B1978" s="18" t="str">
        <f t="shared" si="121"/>
        <v>7NS-00001OPEN VALUE ENTIDADES NO CUALIFICADAS</v>
      </c>
      <c r="C1978" s="18"/>
      <c r="D1978" t="s">
        <v>122</v>
      </c>
      <c r="E1978" t="s">
        <v>2254</v>
      </c>
      <c r="F1978" t="s">
        <v>2546</v>
      </c>
      <c r="G1978" s="18" t="str">
        <f t="shared" si="122"/>
        <v>Catalogo principal</v>
      </c>
      <c r="H1978" s="43" t="s">
        <v>121</v>
      </c>
      <c r="I1978" s="37" t="s">
        <v>67</v>
      </c>
      <c r="J1978" t="s">
        <v>4038</v>
      </c>
      <c r="K1978" t="s">
        <v>40</v>
      </c>
      <c r="L1978" s="70" t="s">
        <v>21</v>
      </c>
      <c r="M1978" s="70" t="s">
        <v>3966</v>
      </c>
      <c r="N1978" s="37" t="s">
        <v>67</v>
      </c>
      <c r="O1978" s="37" t="s">
        <v>67</v>
      </c>
      <c r="P1978" s="37" t="s">
        <v>3758</v>
      </c>
      <c r="Q1978" s="75" t="s">
        <v>2254</v>
      </c>
      <c r="R1978" t="s">
        <v>3691</v>
      </c>
      <c r="S1978" s="38">
        <v>30</v>
      </c>
      <c r="T1978">
        <v>1</v>
      </c>
      <c r="U1978">
        <v>0</v>
      </c>
      <c r="V1978" s="43">
        <f>SUMIF(ResumenCotizacion!$C:$C,E1978,ResumenCotizacion!$P:$P)</f>
        <v>0</v>
      </c>
      <c r="W1978" s="68">
        <f>IF(H1978="USD",S1978*SolCotizacion!$J$18,S1978)</f>
        <v>117704.7</v>
      </c>
      <c r="X1978" s="3">
        <f>ROUND(W1978/(1-VLOOKUP("Total porcentaje:",ResumenCotizacion!$F:$H,3,0)),2)</f>
        <v>127939.89</v>
      </c>
      <c r="Y1978" s="3">
        <f t="shared" si="123"/>
        <v>0</v>
      </c>
    </row>
    <row r="1979" spans="1:25" ht="14.25" x14ac:dyDescent="0.2">
      <c r="A1979" s="18" t="str">
        <f t="shared" si="120"/>
        <v>Catalogo principalOPEN VALUE ENTIDADES NO CUALIFICADAS7U6-00001</v>
      </c>
      <c r="B1979" s="18" t="str">
        <f t="shared" si="121"/>
        <v>7U6-00001OPEN VALUE ENTIDADES NO CUALIFICADAS</v>
      </c>
      <c r="C1979" s="18"/>
      <c r="D1979" t="s">
        <v>122</v>
      </c>
      <c r="E1979" t="s">
        <v>2255</v>
      </c>
      <c r="F1979" t="s">
        <v>2546</v>
      </c>
      <c r="G1979" s="18" t="str">
        <f t="shared" si="122"/>
        <v>Catalogo principal</v>
      </c>
      <c r="H1979" s="43" t="s">
        <v>121</v>
      </c>
      <c r="I1979" s="37" t="s">
        <v>67</v>
      </c>
      <c r="J1979" t="s">
        <v>4039</v>
      </c>
      <c r="K1979" t="s">
        <v>40</v>
      </c>
      <c r="L1979" s="70" t="s">
        <v>21</v>
      </c>
      <c r="M1979" s="70" t="s">
        <v>3966</v>
      </c>
      <c r="N1979" s="37" t="s">
        <v>67</v>
      </c>
      <c r="O1979" s="37" t="s">
        <v>67</v>
      </c>
      <c r="P1979" s="37" t="s">
        <v>3758</v>
      </c>
      <c r="Q1979" s="75" t="s">
        <v>2255</v>
      </c>
      <c r="R1979" t="s">
        <v>3691</v>
      </c>
      <c r="S1979" s="38">
        <v>5.4</v>
      </c>
      <c r="T1979">
        <v>1</v>
      </c>
      <c r="U1979">
        <v>0</v>
      </c>
      <c r="V1979" s="43">
        <f>SUMIF(ResumenCotizacion!$C:$C,E1979,ResumenCotizacion!$P:$P)</f>
        <v>0</v>
      </c>
      <c r="W1979" s="68">
        <f>IF(H1979="USD",S1979*SolCotizacion!$J$18,S1979)</f>
        <v>21186.846000000001</v>
      </c>
      <c r="X1979" s="3">
        <f>ROUND(W1979/(1-VLOOKUP("Total porcentaje:",ResumenCotizacion!$F:$H,3,0)),2)</f>
        <v>23029.18</v>
      </c>
      <c r="Y1979" s="3">
        <f t="shared" si="123"/>
        <v>0</v>
      </c>
    </row>
    <row r="1980" spans="1:25" ht="14.25" x14ac:dyDescent="0.2">
      <c r="A1980" s="18" t="str">
        <f t="shared" si="120"/>
        <v>Catalogo principalOPEN VALUE ENTIDADES NO CUALIFICADAS7YC-00001</v>
      </c>
      <c r="B1980" s="18" t="str">
        <f t="shared" si="121"/>
        <v>7YC-00001OPEN VALUE ENTIDADES NO CUALIFICADAS</v>
      </c>
      <c r="C1980" s="18"/>
      <c r="D1980" t="s">
        <v>122</v>
      </c>
      <c r="E1980" t="s">
        <v>2256</v>
      </c>
      <c r="F1980" t="s">
        <v>2546</v>
      </c>
      <c r="G1980" s="18" t="str">
        <f t="shared" si="122"/>
        <v>Catalogo principal</v>
      </c>
      <c r="H1980" s="43" t="s">
        <v>121</v>
      </c>
      <c r="I1980" s="37" t="s">
        <v>67</v>
      </c>
      <c r="J1980" t="s">
        <v>4040</v>
      </c>
      <c r="K1980" t="s">
        <v>40</v>
      </c>
      <c r="L1980" s="70" t="s">
        <v>21</v>
      </c>
      <c r="M1980" s="70" t="s">
        <v>3966</v>
      </c>
      <c r="N1980" s="37" t="s">
        <v>67</v>
      </c>
      <c r="O1980" s="37" t="s">
        <v>67</v>
      </c>
      <c r="P1980" s="37" t="s">
        <v>3758</v>
      </c>
      <c r="Q1980" s="75" t="s">
        <v>2256</v>
      </c>
      <c r="R1980" t="s">
        <v>3691</v>
      </c>
      <c r="S1980" s="38">
        <v>55</v>
      </c>
      <c r="T1980">
        <v>1</v>
      </c>
      <c r="U1980">
        <v>0</v>
      </c>
      <c r="V1980" s="43">
        <f>SUMIF(ResumenCotizacion!$C:$C,E1980,ResumenCotizacion!$P:$P)</f>
        <v>0</v>
      </c>
      <c r="W1980" s="68">
        <f>IF(H1980="USD",S1980*SolCotizacion!$J$18,S1980)</f>
        <v>215791.94999999998</v>
      </c>
      <c r="X1980" s="3">
        <f>ROUND(W1980/(1-VLOOKUP("Total porcentaje:",ResumenCotizacion!$F:$H,3,0)),2)</f>
        <v>234556.47</v>
      </c>
      <c r="Y1980" s="3">
        <f t="shared" si="123"/>
        <v>0</v>
      </c>
    </row>
    <row r="1981" spans="1:25" ht="14.25" x14ac:dyDescent="0.2">
      <c r="A1981" s="18" t="str">
        <f t="shared" si="120"/>
        <v>Catalogo principalOPEN VALUE ENTIDADES NO CUALIFICADAS810-04913</v>
      </c>
      <c r="B1981" s="18" t="str">
        <f t="shared" si="121"/>
        <v>810-04913OPEN VALUE ENTIDADES NO CUALIFICADAS</v>
      </c>
      <c r="C1981" s="18"/>
      <c r="D1981" t="s">
        <v>122</v>
      </c>
      <c r="E1981" t="s">
        <v>2257</v>
      </c>
      <c r="F1981" t="s">
        <v>2546</v>
      </c>
      <c r="G1981" s="18" t="str">
        <f t="shared" si="122"/>
        <v>Catalogo principal</v>
      </c>
      <c r="H1981" s="43" t="s">
        <v>121</v>
      </c>
      <c r="I1981" s="37" t="s">
        <v>67</v>
      </c>
      <c r="J1981" t="s">
        <v>4041</v>
      </c>
      <c r="K1981" t="s">
        <v>40</v>
      </c>
      <c r="L1981" s="70" t="s">
        <v>21</v>
      </c>
      <c r="M1981" s="70" t="s">
        <v>3948</v>
      </c>
      <c r="N1981" s="37" t="s">
        <v>67</v>
      </c>
      <c r="O1981" s="37" t="s">
        <v>67</v>
      </c>
      <c r="P1981" s="37" t="s">
        <v>3758</v>
      </c>
      <c r="Q1981" s="75" t="s">
        <v>2257</v>
      </c>
      <c r="R1981" t="s">
        <v>207</v>
      </c>
      <c r="S1981" s="38">
        <v>9009</v>
      </c>
      <c r="T1981">
        <v>1</v>
      </c>
      <c r="U1981">
        <v>0</v>
      </c>
      <c r="V1981" s="43">
        <f>SUMIF(ResumenCotizacion!$C:$C,E1981,ResumenCotizacion!$P:$P)</f>
        <v>0</v>
      </c>
      <c r="W1981" s="68">
        <f>IF(H1981="USD",S1981*SolCotizacion!$J$18,S1981)</f>
        <v>35346721.409999996</v>
      </c>
      <c r="X1981" s="3">
        <f>ROUND(W1981/(1-VLOOKUP("Total porcentaje:",ResumenCotizacion!$F:$H,3,0)),2)</f>
        <v>38420349.359999999</v>
      </c>
      <c r="Y1981" s="3">
        <f t="shared" si="123"/>
        <v>0</v>
      </c>
    </row>
    <row r="1982" spans="1:25" ht="14.25" x14ac:dyDescent="0.2">
      <c r="A1982" s="18" t="str">
        <f t="shared" si="120"/>
        <v>Catalogo principalOPEN VALUE ENTIDADES NO CUALIFICADAS9A3-00024</v>
      </c>
      <c r="B1982" s="18" t="str">
        <f t="shared" si="121"/>
        <v>9A3-00024OPEN VALUE ENTIDADES NO CUALIFICADAS</v>
      </c>
      <c r="C1982" s="18"/>
      <c r="D1982" t="s">
        <v>122</v>
      </c>
      <c r="E1982" t="s">
        <v>2258</v>
      </c>
      <c r="F1982" t="s">
        <v>2546</v>
      </c>
      <c r="G1982" s="18" t="str">
        <f t="shared" si="122"/>
        <v>Catalogo principal</v>
      </c>
      <c r="H1982" s="43" t="s">
        <v>121</v>
      </c>
      <c r="I1982" s="37" t="s">
        <v>67</v>
      </c>
      <c r="J1982" t="s">
        <v>3890</v>
      </c>
      <c r="K1982" t="s">
        <v>40</v>
      </c>
      <c r="L1982" s="70" t="s">
        <v>21</v>
      </c>
      <c r="M1982" s="70" t="s">
        <v>28</v>
      </c>
      <c r="N1982" s="37" t="s">
        <v>67</v>
      </c>
      <c r="O1982" s="37" t="s">
        <v>67</v>
      </c>
      <c r="P1982" s="37" t="s">
        <v>3758</v>
      </c>
      <c r="Q1982" s="75" t="s">
        <v>2258</v>
      </c>
      <c r="R1982" t="s">
        <v>3691</v>
      </c>
      <c r="S1982" s="38">
        <v>18</v>
      </c>
      <c r="T1982">
        <v>1</v>
      </c>
      <c r="U1982">
        <v>0</v>
      </c>
      <c r="V1982" s="43">
        <f>SUMIF(ResumenCotizacion!$C:$C,E1982,ResumenCotizacion!$P:$P)</f>
        <v>0</v>
      </c>
      <c r="W1982" s="68">
        <f>IF(H1982="USD",S1982*SolCotizacion!$J$18,S1982)</f>
        <v>70622.819999999992</v>
      </c>
      <c r="X1982" s="3">
        <f>ROUND(W1982/(1-VLOOKUP("Total porcentaje:",ResumenCotizacion!$F:$H,3,0)),2)</f>
        <v>76763.929999999993</v>
      </c>
      <c r="Y1982" s="3">
        <f t="shared" si="123"/>
        <v>0</v>
      </c>
    </row>
    <row r="1983" spans="1:25" ht="14.25" x14ac:dyDescent="0.2">
      <c r="A1983" s="18" t="str">
        <f t="shared" si="120"/>
        <v>Catalogo principalOPEN VALUE ENTIDADES NO CUALIFICADAS9A6-00020</v>
      </c>
      <c r="B1983" s="18" t="str">
        <f t="shared" si="121"/>
        <v>9A6-00020OPEN VALUE ENTIDADES NO CUALIFICADAS</v>
      </c>
      <c r="C1983" s="18"/>
      <c r="D1983" t="s">
        <v>122</v>
      </c>
      <c r="E1983" t="s">
        <v>2259</v>
      </c>
      <c r="F1983" t="s">
        <v>2546</v>
      </c>
      <c r="G1983" s="18" t="str">
        <f t="shared" si="122"/>
        <v>Catalogo principal</v>
      </c>
      <c r="H1983" s="43" t="s">
        <v>121</v>
      </c>
      <c r="I1983" s="37" t="s">
        <v>67</v>
      </c>
      <c r="J1983" t="s">
        <v>4042</v>
      </c>
      <c r="K1983" t="s">
        <v>40</v>
      </c>
      <c r="L1983" s="70" t="s">
        <v>21</v>
      </c>
      <c r="M1983" s="70" t="s">
        <v>3966</v>
      </c>
      <c r="N1983" s="37" t="s">
        <v>67</v>
      </c>
      <c r="O1983" s="37" t="s">
        <v>67</v>
      </c>
      <c r="P1983" s="37" t="s">
        <v>3758</v>
      </c>
      <c r="Q1983" s="75" t="s">
        <v>2259</v>
      </c>
      <c r="R1983" t="s">
        <v>3691</v>
      </c>
      <c r="S1983" s="38">
        <v>8</v>
      </c>
      <c r="T1983">
        <v>1</v>
      </c>
      <c r="U1983">
        <v>0</v>
      </c>
      <c r="V1983" s="43">
        <f>SUMIF(ResumenCotizacion!$C:$C,E1983,ResumenCotizacion!$P:$P)</f>
        <v>0</v>
      </c>
      <c r="W1983" s="68">
        <f>IF(H1983="USD",S1983*SolCotizacion!$J$18,S1983)</f>
        <v>31387.919999999998</v>
      </c>
      <c r="X1983" s="3">
        <f>ROUND(W1983/(1-VLOOKUP("Total porcentaje:",ResumenCotizacion!$F:$H,3,0)),2)</f>
        <v>34117.300000000003</v>
      </c>
      <c r="Y1983" s="3">
        <f t="shared" si="123"/>
        <v>0</v>
      </c>
    </row>
    <row r="1984" spans="1:25" ht="14.25" x14ac:dyDescent="0.2">
      <c r="A1984" s="18" t="str">
        <f t="shared" si="120"/>
        <v>Catalogo principalOPEN VALUE ENTIDADES NO CUALIFICADAS9EA-00637</v>
      </c>
      <c r="B1984" s="18" t="str">
        <f t="shared" si="121"/>
        <v>9EA-00637OPEN VALUE ENTIDADES NO CUALIFICADAS</v>
      </c>
      <c r="C1984" s="18"/>
      <c r="D1984" t="s">
        <v>122</v>
      </c>
      <c r="E1984" t="s">
        <v>2260</v>
      </c>
      <c r="F1984" t="s">
        <v>2546</v>
      </c>
      <c r="G1984" s="18" t="str">
        <f t="shared" si="122"/>
        <v>Catalogo principal</v>
      </c>
      <c r="H1984" s="43" t="s">
        <v>121</v>
      </c>
      <c r="I1984" s="37" t="s">
        <v>67</v>
      </c>
      <c r="J1984" t="s">
        <v>4043</v>
      </c>
      <c r="K1984" t="s">
        <v>40</v>
      </c>
      <c r="L1984" s="70" t="s">
        <v>21</v>
      </c>
      <c r="M1984" s="70" t="s">
        <v>3946</v>
      </c>
      <c r="N1984" s="37" t="s">
        <v>67</v>
      </c>
      <c r="O1984" s="37" t="s">
        <v>67</v>
      </c>
      <c r="P1984" s="37" t="s">
        <v>3758</v>
      </c>
      <c r="Q1984" s="75" t="s">
        <v>2260</v>
      </c>
      <c r="R1984" t="s">
        <v>207</v>
      </c>
      <c r="S1984" s="38">
        <v>11904</v>
      </c>
      <c r="T1984">
        <v>1</v>
      </c>
      <c r="U1984">
        <v>0</v>
      </c>
      <c r="V1984" s="43">
        <f>SUMIF(ResumenCotizacion!$C:$C,E1984,ResumenCotizacion!$P:$P)</f>
        <v>0</v>
      </c>
      <c r="W1984" s="68">
        <f>IF(H1984="USD",S1984*SolCotizacion!$J$18,S1984)</f>
        <v>46705224.960000001</v>
      </c>
      <c r="X1984" s="3">
        <f>ROUND(W1984/(1-VLOOKUP("Total porcentaje:",ResumenCotizacion!$F:$H,3,0)),2)</f>
        <v>50766548.869999997</v>
      </c>
      <c r="Y1984" s="3">
        <f t="shared" si="123"/>
        <v>0</v>
      </c>
    </row>
    <row r="1985" spans="1:25" ht="14.25" x14ac:dyDescent="0.2">
      <c r="A1985" s="18" t="str">
        <f t="shared" si="120"/>
        <v>Catalogo principalOPEN VALUE ENTIDADES NO CUALIFICADAS9EA-00639</v>
      </c>
      <c r="B1985" s="18" t="str">
        <f t="shared" si="121"/>
        <v>9EA-00639OPEN VALUE ENTIDADES NO CUALIFICADAS</v>
      </c>
      <c r="C1985" s="18"/>
      <c r="D1985" t="s">
        <v>122</v>
      </c>
      <c r="E1985" t="s">
        <v>2261</v>
      </c>
      <c r="F1985" t="s">
        <v>2546</v>
      </c>
      <c r="G1985" s="18" t="str">
        <f t="shared" si="122"/>
        <v>Catalogo principal</v>
      </c>
      <c r="H1985" s="43" t="s">
        <v>121</v>
      </c>
      <c r="I1985" s="37" t="s">
        <v>67</v>
      </c>
      <c r="J1985" t="s">
        <v>4044</v>
      </c>
      <c r="K1985" t="s">
        <v>40</v>
      </c>
      <c r="L1985" s="70" t="s">
        <v>21</v>
      </c>
      <c r="M1985" s="70" t="s">
        <v>3948</v>
      </c>
      <c r="N1985" s="37" t="s">
        <v>67</v>
      </c>
      <c r="O1985" s="37" t="s">
        <v>67</v>
      </c>
      <c r="P1985" s="37" t="s">
        <v>3758</v>
      </c>
      <c r="Q1985" s="75" t="s">
        <v>2261</v>
      </c>
      <c r="R1985" t="s">
        <v>207</v>
      </c>
      <c r="S1985" s="38">
        <v>5103</v>
      </c>
      <c r="T1985">
        <v>1</v>
      </c>
      <c r="U1985">
        <v>0</v>
      </c>
      <c r="V1985" s="43">
        <f>SUMIF(ResumenCotizacion!$C:$C,E1985,ResumenCotizacion!$P:$P)</f>
        <v>0</v>
      </c>
      <c r="W1985" s="68">
        <f>IF(H1985="USD",S1985*SolCotizacion!$J$18,S1985)</f>
        <v>20021569.469999999</v>
      </c>
      <c r="X1985" s="3">
        <f>ROUND(W1985/(1-VLOOKUP("Total porcentaje:",ResumenCotizacion!$F:$H,3,0)),2)</f>
        <v>21762575.510000002</v>
      </c>
      <c r="Y1985" s="3">
        <f t="shared" si="123"/>
        <v>0</v>
      </c>
    </row>
    <row r="1986" spans="1:25" ht="14.25" x14ac:dyDescent="0.2">
      <c r="A1986" s="18" t="str">
        <f t="shared" si="120"/>
        <v>Catalogo principalOPEN VALUE ENTIDADES NO CUALIFICADAS9EA-00641</v>
      </c>
      <c r="B1986" s="18" t="str">
        <f t="shared" si="121"/>
        <v>9EA-00641OPEN VALUE ENTIDADES NO CUALIFICADAS</v>
      </c>
      <c r="C1986" s="18"/>
      <c r="D1986" t="s">
        <v>122</v>
      </c>
      <c r="E1986" t="s">
        <v>2262</v>
      </c>
      <c r="F1986" t="s">
        <v>2546</v>
      </c>
      <c r="G1986" s="18" t="str">
        <f t="shared" si="122"/>
        <v>Catalogo principal</v>
      </c>
      <c r="H1986" s="43" t="s">
        <v>121</v>
      </c>
      <c r="I1986" s="37" t="s">
        <v>67</v>
      </c>
      <c r="J1986" t="s">
        <v>4045</v>
      </c>
      <c r="K1986" t="s">
        <v>40</v>
      </c>
      <c r="L1986" s="70" t="s">
        <v>21</v>
      </c>
      <c r="M1986" s="70" t="s">
        <v>3963</v>
      </c>
      <c r="N1986" s="37" t="s">
        <v>67</v>
      </c>
      <c r="O1986" s="37" t="s">
        <v>67</v>
      </c>
      <c r="P1986" s="37" t="s">
        <v>3758</v>
      </c>
      <c r="Q1986" s="75" t="s">
        <v>2262</v>
      </c>
      <c r="R1986" t="s">
        <v>207</v>
      </c>
      <c r="S1986" s="38">
        <v>9837</v>
      </c>
      <c r="T1986">
        <v>1</v>
      </c>
      <c r="U1986">
        <v>0</v>
      </c>
      <c r="V1986" s="43">
        <f>SUMIF(ResumenCotizacion!$C:$C,E1986,ResumenCotizacion!$P:$P)</f>
        <v>0</v>
      </c>
      <c r="W1986" s="68">
        <f>IF(H1986="USD",S1986*SolCotizacion!$J$18,S1986)</f>
        <v>38595371.129999995</v>
      </c>
      <c r="X1986" s="3">
        <f>ROUND(W1986/(1-VLOOKUP("Total porcentaje:",ResumenCotizacion!$F:$H,3,0)),2)</f>
        <v>41951490.359999999</v>
      </c>
      <c r="Y1986" s="3">
        <f t="shared" si="123"/>
        <v>0</v>
      </c>
    </row>
    <row r="1987" spans="1:25" ht="14.25" x14ac:dyDescent="0.2">
      <c r="A1987" s="18" t="str">
        <f t="shared" ref="A1987:A2050" si="124">D1987&amp;F1987&amp;E1987</f>
        <v>Catalogo principalOPEN VALUE ENTIDADES NO CUALIFICADAS9EA-00643</v>
      </c>
      <c r="B1987" s="18" t="str">
        <f t="shared" ref="B1987:B2050" si="125">E1987&amp;F1987</f>
        <v>9EA-00643OPEN VALUE ENTIDADES NO CUALIFICADAS</v>
      </c>
      <c r="C1987" s="18"/>
      <c r="D1987" t="s">
        <v>122</v>
      </c>
      <c r="E1987" t="s">
        <v>2263</v>
      </c>
      <c r="F1987" t="s">
        <v>2546</v>
      </c>
      <c r="G1987" s="18" t="str">
        <f t="shared" ref="G1987:G2050" si="126">D1987</f>
        <v>Catalogo principal</v>
      </c>
      <c r="H1987" s="43" t="s">
        <v>121</v>
      </c>
      <c r="I1987" s="37" t="s">
        <v>67</v>
      </c>
      <c r="J1987" t="s">
        <v>4046</v>
      </c>
      <c r="K1987" t="s">
        <v>40</v>
      </c>
      <c r="L1987" s="70" t="s">
        <v>21</v>
      </c>
      <c r="M1987" s="70" t="s">
        <v>3946</v>
      </c>
      <c r="N1987" s="37" t="s">
        <v>67</v>
      </c>
      <c r="O1987" s="37" t="s">
        <v>67</v>
      </c>
      <c r="P1987" s="37" t="s">
        <v>3758</v>
      </c>
      <c r="Q1987" s="75" t="s">
        <v>2263</v>
      </c>
      <c r="R1987" t="s">
        <v>207</v>
      </c>
      <c r="S1987" s="38">
        <v>1491</v>
      </c>
      <c r="T1987">
        <v>1</v>
      </c>
      <c r="U1987">
        <v>0</v>
      </c>
      <c r="V1987" s="43">
        <f>SUMIF(ResumenCotizacion!$C:$C,E1987,ResumenCotizacion!$P:$P)</f>
        <v>0</v>
      </c>
      <c r="W1987" s="68">
        <f>IF(H1987="USD",S1987*SolCotizacion!$J$18,S1987)</f>
        <v>5849923.5899999999</v>
      </c>
      <c r="X1987" s="3">
        <f>ROUND(W1987/(1-VLOOKUP("Total porcentaje:",ResumenCotizacion!$F:$H,3,0)),2)</f>
        <v>6358612.5999999996</v>
      </c>
      <c r="Y1987" s="3">
        <f t="shared" ref="Y1987:Y2050" si="127">V1987*X1987</f>
        <v>0</v>
      </c>
    </row>
    <row r="1988" spans="1:25" ht="14.25" x14ac:dyDescent="0.2">
      <c r="A1988" s="18" t="str">
        <f t="shared" si="124"/>
        <v>Catalogo principalOPEN VALUE ENTIDADES NO CUALIFICADAS9EA-00645</v>
      </c>
      <c r="B1988" s="18" t="str">
        <f t="shared" si="125"/>
        <v>9EA-00645OPEN VALUE ENTIDADES NO CUALIFICADAS</v>
      </c>
      <c r="C1988" s="18"/>
      <c r="D1988" t="s">
        <v>122</v>
      </c>
      <c r="E1988" t="s">
        <v>2264</v>
      </c>
      <c r="F1988" t="s">
        <v>2546</v>
      </c>
      <c r="G1988" s="18" t="str">
        <f t="shared" si="126"/>
        <v>Catalogo principal</v>
      </c>
      <c r="H1988" s="43" t="s">
        <v>121</v>
      </c>
      <c r="I1988" s="37" t="s">
        <v>67</v>
      </c>
      <c r="J1988" t="s">
        <v>4047</v>
      </c>
      <c r="K1988" t="s">
        <v>40</v>
      </c>
      <c r="L1988" s="70" t="s">
        <v>21</v>
      </c>
      <c r="M1988" s="70" t="s">
        <v>3948</v>
      </c>
      <c r="N1988" s="37" t="s">
        <v>67</v>
      </c>
      <c r="O1988" s="37" t="s">
        <v>67</v>
      </c>
      <c r="P1988" s="37" t="s">
        <v>3758</v>
      </c>
      <c r="Q1988" s="75" t="s">
        <v>2264</v>
      </c>
      <c r="R1988" t="s">
        <v>207</v>
      </c>
      <c r="S1988" s="38">
        <v>639</v>
      </c>
      <c r="T1988">
        <v>1</v>
      </c>
      <c r="U1988">
        <v>0</v>
      </c>
      <c r="V1988" s="43">
        <f>SUMIF(ResumenCotizacion!$C:$C,E1988,ResumenCotizacion!$P:$P)</f>
        <v>0</v>
      </c>
      <c r="W1988" s="68">
        <f>IF(H1988="USD",S1988*SolCotizacion!$J$18,S1988)</f>
        <v>2507110.11</v>
      </c>
      <c r="X1988" s="3">
        <f>ROUND(W1988/(1-VLOOKUP("Total porcentaje:",ResumenCotizacion!$F:$H,3,0)),2)</f>
        <v>2725119.68</v>
      </c>
      <c r="Y1988" s="3">
        <f t="shared" si="127"/>
        <v>0</v>
      </c>
    </row>
    <row r="1989" spans="1:25" ht="14.25" x14ac:dyDescent="0.2">
      <c r="A1989" s="18" t="str">
        <f t="shared" si="124"/>
        <v>Catalogo principalOPEN VALUE ENTIDADES NO CUALIFICADAS9EA-00647</v>
      </c>
      <c r="B1989" s="18" t="str">
        <f t="shared" si="125"/>
        <v>9EA-00647OPEN VALUE ENTIDADES NO CUALIFICADAS</v>
      </c>
      <c r="C1989" s="18"/>
      <c r="D1989" t="s">
        <v>122</v>
      </c>
      <c r="E1989" t="s">
        <v>2265</v>
      </c>
      <c r="F1989" t="s">
        <v>2546</v>
      </c>
      <c r="G1989" s="18" t="str">
        <f t="shared" si="126"/>
        <v>Catalogo principal</v>
      </c>
      <c r="H1989" s="43" t="s">
        <v>121</v>
      </c>
      <c r="I1989" s="37" t="s">
        <v>67</v>
      </c>
      <c r="J1989" t="s">
        <v>4048</v>
      </c>
      <c r="K1989" t="s">
        <v>40</v>
      </c>
      <c r="L1989" s="70" t="s">
        <v>21</v>
      </c>
      <c r="M1989" s="70" t="s">
        <v>3963</v>
      </c>
      <c r="N1989" s="37" t="s">
        <v>67</v>
      </c>
      <c r="O1989" s="37" t="s">
        <v>67</v>
      </c>
      <c r="P1989" s="37" t="s">
        <v>3758</v>
      </c>
      <c r="Q1989" s="75" t="s">
        <v>2265</v>
      </c>
      <c r="R1989" t="s">
        <v>207</v>
      </c>
      <c r="S1989" s="38">
        <v>1227</v>
      </c>
      <c r="T1989">
        <v>1</v>
      </c>
      <c r="U1989">
        <v>0</v>
      </c>
      <c r="V1989" s="43">
        <f>SUMIF(ResumenCotizacion!$C:$C,E1989,ResumenCotizacion!$P:$P)</f>
        <v>0</v>
      </c>
      <c r="W1989" s="68">
        <f>IF(H1989="USD",S1989*SolCotizacion!$J$18,S1989)</f>
        <v>4814122.2299999995</v>
      </c>
      <c r="X1989" s="3">
        <f>ROUND(W1989/(1-VLOOKUP("Total porcentaje:",ResumenCotizacion!$F:$H,3,0)),2)</f>
        <v>5232741.55</v>
      </c>
      <c r="Y1989" s="3">
        <f t="shared" si="127"/>
        <v>0</v>
      </c>
    </row>
    <row r="1990" spans="1:25" ht="14.25" x14ac:dyDescent="0.2">
      <c r="A1990" s="18" t="str">
        <f t="shared" si="124"/>
        <v>Catalogo principalOPEN VALUE ENTIDADES NO CUALIFICADAS9EM-00513</v>
      </c>
      <c r="B1990" s="18" t="str">
        <f t="shared" si="125"/>
        <v>9EM-00513OPEN VALUE ENTIDADES NO CUALIFICADAS</v>
      </c>
      <c r="C1990" s="18"/>
      <c r="D1990" t="s">
        <v>122</v>
      </c>
      <c r="E1990" t="s">
        <v>2266</v>
      </c>
      <c r="F1990" t="s">
        <v>2546</v>
      </c>
      <c r="G1990" s="18" t="str">
        <f t="shared" si="126"/>
        <v>Catalogo principal</v>
      </c>
      <c r="H1990" s="43" t="s">
        <v>121</v>
      </c>
      <c r="I1990" s="37" t="s">
        <v>67</v>
      </c>
      <c r="J1990" t="s">
        <v>4049</v>
      </c>
      <c r="K1990" t="s">
        <v>40</v>
      </c>
      <c r="L1990" s="70" t="s">
        <v>21</v>
      </c>
      <c r="M1990" s="70" t="s">
        <v>3946</v>
      </c>
      <c r="N1990" s="37" t="s">
        <v>67</v>
      </c>
      <c r="O1990" s="37" t="s">
        <v>67</v>
      </c>
      <c r="P1990" s="37" t="s">
        <v>3758</v>
      </c>
      <c r="Q1990" s="75" t="s">
        <v>2266</v>
      </c>
      <c r="R1990" t="s">
        <v>207</v>
      </c>
      <c r="S1990" s="38">
        <v>2070</v>
      </c>
      <c r="T1990">
        <v>1</v>
      </c>
      <c r="U1990">
        <v>0</v>
      </c>
      <c r="V1990" s="43">
        <f>SUMIF(ResumenCotizacion!$C:$C,E1990,ResumenCotizacion!$P:$P)</f>
        <v>0</v>
      </c>
      <c r="W1990" s="68">
        <f>IF(H1990="USD",S1990*SolCotizacion!$J$18,S1990)</f>
        <v>8121624.2999999998</v>
      </c>
      <c r="X1990" s="3">
        <f>ROUND(W1990/(1-VLOOKUP("Total porcentaje:",ResumenCotizacion!$F:$H,3,0)),2)</f>
        <v>8827852.5</v>
      </c>
      <c r="Y1990" s="3">
        <f t="shared" si="127"/>
        <v>0</v>
      </c>
    </row>
    <row r="1991" spans="1:25" ht="14.25" x14ac:dyDescent="0.2">
      <c r="A1991" s="18" t="str">
        <f t="shared" si="124"/>
        <v>Catalogo principalOPEN VALUE ENTIDADES NO CUALIFICADAS9EM-00515</v>
      </c>
      <c r="B1991" s="18" t="str">
        <f t="shared" si="125"/>
        <v>9EM-00515OPEN VALUE ENTIDADES NO CUALIFICADAS</v>
      </c>
      <c r="C1991" s="18"/>
      <c r="D1991" t="s">
        <v>122</v>
      </c>
      <c r="E1991" t="s">
        <v>2267</v>
      </c>
      <c r="F1991" t="s">
        <v>2546</v>
      </c>
      <c r="G1991" s="18" t="str">
        <f t="shared" si="126"/>
        <v>Catalogo principal</v>
      </c>
      <c r="H1991" s="43" t="s">
        <v>121</v>
      </c>
      <c r="I1991" s="37" t="s">
        <v>67</v>
      </c>
      <c r="J1991" t="s">
        <v>4050</v>
      </c>
      <c r="K1991" t="s">
        <v>40</v>
      </c>
      <c r="L1991" s="70" t="s">
        <v>21</v>
      </c>
      <c r="M1991" s="70" t="s">
        <v>3948</v>
      </c>
      <c r="N1991" s="37" t="s">
        <v>67</v>
      </c>
      <c r="O1991" s="37" t="s">
        <v>67</v>
      </c>
      <c r="P1991" s="37" t="s">
        <v>3758</v>
      </c>
      <c r="Q1991" s="75" t="s">
        <v>2267</v>
      </c>
      <c r="R1991" t="s">
        <v>207</v>
      </c>
      <c r="S1991" s="38">
        <v>888</v>
      </c>
      <c r="T1991">
        <v>1</v>
      </c>
      <c r="U1991">
        <v>0</v>
      </c>
      <c r="V1991" s="43">
        <f>SUMIF(ResumenCotizacion!$C:$C,E1991,ResumenCotizacion!$P:$P)</f>
        <v>0</v>
      </c>
      <c r="W1991" s="68">
        <f>IF(H1991="USD",S1991*SolCotizacion!$J$18,S1991)</f>
        <v>3484059.1199999996</v>
      </c>
      <c r="X1991" s="3">
        <f>ROUND(W1991/(1-VLOOKUP("Total porcentaje:",ResumenCotizacion!$F:$H,3,0)),2)</f>
        <v>3787020.78</v>
      </c>
      <c r="Y1991" s="3">
        <f t="shared" si="127"/>
        <v>0</v>
      </c>
    </row>
    <row r="1992" spans="1:25" ht="14.25" x14ac:dyDescent="0.2">
      <c r="A1992" s="18" t="str">
        <f t="shared" si="124"/>
        <v>Catalogo principalOPEN VALUE ENTIDADES NO CUALIFICADAS9EM-00517</v>
      </c>
      <c r="B1992" s="18" t="str">
        <f t="shared" si="125"/>
        <v>9EM-00517OPEN VALUE ENTIDADES NO CUALIFICADAS</v>
      </c>
      <c r="C1992" s="18"/>
      <c r="D1992" t="s">
        <v>122</v>
      </c>
      <c r="E1992" t="s">
        <v>2268</v>
      </c>
      <c r="F1992" t="s">
        <v>2546</v>
      </c>
      <c r="G1992" s="18" t="str">
        <f t="shared" si="126"/>
        <v>Catalogo principal</v>
      </c>
      <c r="H1992" s="43" t="s">
        <v>121</v>
      </c>
      <c r="I1992" s="37" t="s">
        <v>67</v>
      </c>
      <c r="J1992" t="s">
        <v>4051</v>
      </c>
      <c r="K1992" t="s">
        <v>40</v>
      </c>
      <c r="L1992" s="70" t="s">
        <v>21</v>
      </c>
      <c r="M1992" s="70" t="s">
        <v>3946</v>
      </c>
      <c r="N1992" s="37" t="s">
        <v>67</v>
      </c>
      <c r="O1992" s="37" t="s">
        <v>67</v>
      </c>
      <c r="P1992" s="37" t="s">
        <v>3758</v>
      </c>
      <c r="Q1992" s="75" t="s">
        <v>2268</v>
      </c>
      <c r="R1992" t="s">
        <v>207</v>
      </c>
      <c r="S1992" s="38">
        <v>264</v>
      </c>
      <c r="T1992">
        <v>1</v>
      </c>
      <c r="U1992">
        <v>0</v>
      </c>
      <c r="V1992" s="43">
        <f>SUMIF(ResumenCotizacion!$C:$C,E1992,ResumenCotizacion!$P:$P)</f>
        <v>0</v>
      </c>
      <c r="W1992" s="68">
        <f>IF(H1992="USD",S1992*SolCotizacion!$J$18,S1992)</f>
        <v>1035801.36</v>
      </c>
      <c r="X1992" s="3">
        <f>ROUND(W1992/(1-VLOOKUP("Total porcentaje:",ResumenCotizacion!$F:$H,3,0)),2)</f>
        <v>1125871.04</v>
      </c>
      <c r="Y1992" s="3">
        <f t="shared" si="127"/>
        <v>0</v>
      </c>
    </row>
    <row r="1993" spans="1:25" ht="14.25" x14ac:dyDescent="0.2">
      <c r="A1993" s="18" t="str">
        <f t="shared" si="124"/>
        <v>Catalogo principalOPEN VALUE ENTIDADES NO CUALIFICADAS9EM-00519</v>
      </c>
      <c r="B1993" s="18" t="str">
        <f t="shared" si="125"/>
        <v>9EM-00519OPEN VALUE ENTIDADES NO CUALIFICADAS</v>
      </c>
      <c r="C1993" s="18"/>
      <c r="D1993" t="s">
        <v>122</v>
      </c>
      <c r="E1993" t="s">
        <v>2269</v>
      </c>
      <c r="F1993" t="s">
        <v>2546</v>
      </c>
      <c r="G1993" s="18" t="str">
        <f t="shared" si="126"/>
        <v>Catalogo principal</v>
      </c>
      <c r="H1993" s="43" t="s">
        <v>121</v>
      </c>
      <c r="I1993" s="37" t="s">
        <v>67</v>
      </c>
      <c r="J1993" t="s">
        <v>4052</v>
      </c>
      <c r="K1993" t="s">
        <v>40</v>
      </c>
      <c r="L1993" s="70" t="s">
        <v>21</v>
      </c>
      <c r="M1993" s="70" t="s">
        <v>3948</v>
      </c>
      <c r="N1993" s="37" t="s">
        <v>67</v>
      </c>
      <c r="O1993" s="37" t="s">
        <v>67</v>
      </c>
      <c r="P1993" s="37" t="s">
        <v>3758</v>
      </c>
      <c r="Q1993" s="75" t="s">
        <v>2269</v>
      </c>
      <c r="R1993" t="s">
        <v>207</v>
      </c>
      <c r="S1993" s="38">
        <v>114</v>
      </c>
      <c r="T1993">
        <v>1</v>
      </c>
      <c r="U1993">
        <v>0</v>
      </c>
      <c r="V1993" s="43">
        <f>SUMIF(ResumenCotizacion!$C:$C,E1993,ResumenCotizacion!$P:$P)</f>
        <v>0</v>
      </c>
      <c r="W1993" s="68">
        <f>IF(H1993="USD",S1993*SolCotizacion!$J$18,S1993)</f>
        <v>447277.86</v>
      </c>
      <c r="X1993" s="3">
        <f>ROUND(W1993/(1-VLOOKUP("Total porcentaje:",ResumenCotizacion!$F:$H,3,0)),2)</f>
        <v>486171.59</v>
      </c>
      <c r="Y1993" s="3">
        <f t="shared" si="127"/>
        <v>0</v>
      </c>
    </row>
    <row r="1994" spans="1:25" ht="14.25" x14ac:dyDescent="0.2">
      <c r="A1994" s="18" t="str">
        <f t="shared" si="124"/>
        <v>Catalogo principalOPEN VALUE ENTIDADES NO CUALIFICADAS9EN-00441</v>
      </c>
      <c r="B1994" s="18" t="str">
        <f t="shared" si="125"/>
        <v>9EN-00441OPEN VALUE ENTIDADES NO CUALIFICADAS</v>
      </c>
      <c r="C1994" s="18"/>
      <c r="D1994" t="s">
        <v>122</v>
      </c>
      <c r="E1994" t="s">
        <v>2270</v>
      </c>
      <c r="F1994" t="s">
        <v>2546</v>
      </c>
      <c r="G1994" s="18" t="str">
        <f t="shared" si="126"/>
        <v>Catalogo principal</v>
      </c>
      <c r="H1994" s="43" t="s">
        <v>121</v>
      </c>
      <c r="I1994" s="37" t="s">
        <v>67</v>
      </c>
      <c r="J1994" t="s">
        <v>4053</v>
      </c>
      <c r="K1994" t="s">
        <v>40</v>
      </c>
      <c r="L1994" s="70" t="s">
        <v>21</v>
      </c>
      <c r="M1994" s="70" t="s">
        <v>3946</v>
      </c>
      <c r="N1994" s="37" t="s">
        <v>67</v>
      </c>
      <c r="O1994" s="37" t="s">
        <v>67</v>
      </c>
      <c r="P1994" s="37" t="s">
        <v>3758</v>
      </c>
      <c r="Q1994" s="75" t="s">
        <v>2270</v>
      </c>
      <c r="R1994" t="s">
        <v>207</v>
      </c>
      <c r="S1994" s="38">
        <v>1962</v>
      </c>
      <c r="T1994">
        <v>1</v>
      </c>
      <c r="U1994">
        <v>0</v>
      </c>
      <c r="V1994" s="43">
        <f>SUMIF(ResumenCotizacion!$C:$C,E1994,ResumenCotizacion!$P:$P)</f>
        <v>0</v>
      </c>
      <c r="W1994" s="68">
        <f>IF(H1994="USD",S1994*SolCotizacion!$J$18,S1994)</f>
        <v>7697887.3799999999</v>
      </c>
      <c r="X1994" s="3">
        <f>ROUND(W1994/(1-VLOOKUP("Total porcentaje:",ResumenCotizacion!$F:$H,3,0)),2)</f>
        <v>8367268.8899999997</v>
      </c>
      <c r="Y1994" s="3">
        <f t="shared" si="127"/>
        <v>0</v>
      </c>
    </row>
    <row r="1995" spans="1:25" ht="14.25" x14ac:dyDescent="0.2">
      <c r="A1995" s="18" t="str">
        <f t="shared" si="124"/>
        <v>Catalogo principalOPEN VALUE ENTIDADES NO CUALIFICADAS9EN-00443</v>
      </c>
      <c r="B1995" s="18" t="str">
        <f t="shared" si="125"/>
        <v>9EN-00443OPEN VALUE ENTIDADES NO CUALIFICADAS</v>
      </c>
      <c r="C1995" s="18"/>
      <c r="D1995" t="s">
        <v>122</v>
      </c>
      <c r="E1995" t="s">
        <v>2271</v>
      </c>
      <c r="F1995" t="s">
        <v>2546</v>
      </c>
      <c r="G1995" s="18" t="str">
        <f t="shared" si="126"/>
        <v>Catalogo principal</v>
      </c>
      <c r="H1995" s="43" t="s">
        <v>121</v>
      </c>
      <c r="I1995" s="37" t="s">
        <v>67</v>
      </c>
      <c r="J1995" t="s">
        <v>4054</v>
      </c>
      <c r="K1995" t="s">
        <v>40</v>
      </c>
      <c r="L1995" s="70" t="s">
        <v>21</v>
      </c>
      <c r="M1995" s="70" t="s">
        <v>3948</v>
      </c>
      <c r="N1995" s="37" t="s">
        <v>67</v>
      </c>
      <c r="O1995" s="37" t="s">
        <v>67</v>
      </c>
      <c r="P1995" s="37" t="s">
        <v>3758</v>
      </c>
      <c r="Q1995" s="75" t="s">
        <v>2271</v>
      </c>
      <c r="R1995" t="s">
        <v>207</v>
      </c>
      <c r="S1995" s="38">
        <v>843</v>
      </c>
      <c r="T1995">
        <v>1</v>
      </c>
      <c r="U1995">
        <v>0</v>
      </c>
      <c r="V1995" s="43">
        <f>SUMIF(ResumenCotizacion!$C:$C,E1995,ResumenCotizacion!$P:$P)</f>
        <v>0</v>
      </c>
      <c r="W1995" s="68">
        <f>IF(H1995="USD",S1995*SolCotizacion!$J$18,S1995)</f>
        <v>3307502.07</v>
      </c>
      <c r="X1995" s="3">
        <f>ROUND(W1995/(1-VLOOKUP("Total porcentaje:",ResumenCotizacion!$F:$H,3,0)),2)</f>
        <v>3595110.95</v>
      </c>
      <c r="Y1995" s="3">
        <f t="shared" si="127"/>
        <v>0</v>
      </c>
    </row>
    <row r="1996" spans="1:25" ht="14.25" x14ac:dyDescent="0.2">
      <c r="A1996" s="18" t="str">
        <f t="shared" si="124"/>
        <v>Catalogo principalOPEN VALUE ENTIDADES NO CUALIFICADAS9EN-00445</v>
      </c>
      <c r="B1996" s="18" t="str">
        <f t="shared" si="125"/>
        <v>9EN-00445OPEN VALUE ENTIDADES NO CUALIFICADAS</v>
      </c>
      <c r="C1996" s="18"/>
      <c r="D1996" t="s">
        <v>122</v>
      </c>
      <c r="E1996" t="s">
        <v>2272</v>
      </c>
      <c r="F1996" t="s">
        <v>2546</v>
      </c>
      <c r="G1996" s="18" t="str">
        <f t="shared" si="126"/>
        <v>Catalogo principal</v>
      </c>
      <c r="H1996" s="43" t="s">
        <v>121</v>
      </c>
      <c r="I1996" s="37" t="s">
        <v>67</v>
      </c>
      <c r="J1996" t="s">
        <v>4055</v>
      </c>
      <c r="K1996" t="s">
        <v>40</v>
      </c>
      <c r="L1996" s="70" t="s">
        <v>21</v>
      </c>
      <c r="M1996" s="70" t="s">
        <v>3946</v>
      </c>
      <c r="N1996" s="37" t="s">
        <v>67</v>
      </c>
      <c r="O1996" s="37" t="s">
        <v>67</v>
      </c>
      <c r="P1996" s="37" t="s">
        <v>3758</v>
      </c>
      <c r="Q1996" s="75" t="s">
        <v>2272</v>
      </c>
      <c r="R1996" t="s">
        <v>207</v>
      </c>
      <c r="S1996" s="38">
        <v>246</v>
      </c>
      <c r="T1996">
        <v>1</v>
      </c>
      <c r="U1996">
        <v>0</v>
      </c>
      <c r="V1996" s="43">
        <f>SUMIF(ResumenCotizacion!$C:$C,E1996,ResumenCotizacion!$P:$P)</f>
        <v>0</v>
      </c>
      <c r="W1996" s="68">
        <f>IF(H1996="USD",S1996*SolCotizacion!$J$18,S1996)</f>
        <v>965178.53999999992</v>
      </c>
      <c r="X1996" s="3">
        <f>ROUND(W1996/(1-VLOOKUP("Total porcentaje:",ResumenCotizacion!$F:$H,3,0)),2)</f>
        <v>1049107.1100000001</v>
      </c>
      <c r="Y1996" s="3">
        <f t="shared" si="127"/>
        <v>0</v>
      </c>
    </row>
    <row r="1997" spans="1:25" ht="14.25" x14ac:dyDescent="0.2">
      <c r="A1997" s="18" t="str">
        <f t="shared" si="124"/>
        <v>Catalogo principalOPEN VALUE ENTIDADES NO CUALIFICADAS9EN-00447</v>
      </c>
      <c r="B1997" s="18" t="str">
        <f t="shared" si="125"/>
        <v>9EN-00447OPEN VALUE ENTIDADES NO CUALIFICADAS</v>
      </c>
      <c r="C1997" s="18"/>
      <c r="D1997" t="s">
        <v>122</v>
      </c>
      <c r="E1997" t="s">
        <v>2273</v>
      </c>
      <c r="F1997" t="s">
        <v>2546</v>
      </c>
      <c r="G1997" s="18" t="str">
        <f t="shared" si="126"/>
        <v>Catalogo principal</v>
      </c>
      <c r="H1997" s="43" t="s">
        <v>121</v>
      </c>
      <c r="I1997" s="37" t="s">
        <v>67</v>
      </c>
      <c r="J1997" t="s">
        <v>4056</v>
      </c>
      <c r="K1997" t="s">
        <v>40</v>
      </c>
      <c r="L1997" s="70" t="s">
        <v>21</v>
      </c>
      <c r="M1997" s="70" t="s">
        <v>3948</v>
      </c>
      <c r="N1997" s="37" t="s">
        <v>67</v>
      </c>
      <c r="O1997" s="37" t="s">
        <v>67</v>
      </c>
      <c r="P1997" s="37" t="s">
        <v>3758</v>
      </c>
      <c r="Q1997" s="75" t="s">
        <v>2273</v>
      </c>
      <c r="R1997" t="s">
        <v>207</v>
      </c>
      <c r="S1997" s="38">
        <v>105</v>
      </c>
      <c r="T1997">
        <v>1</v>
      </c>
      <c r="U1997">
        <v>0</v>
      </c>
      <c r="V1997" s="43">
        <f>SUMIF(ResumenCotizacion!$C:$C,E1997,ResumenCotizacion!$P:$P)</f>
        <v>0</v>
      </c>
      <c r="W1997" s="68">
        <f>IF(H1997="USD",S1997*SolCotizacion!$J$18,S1997)</f>
        <v>411966.44999999995</v>
      </c>
      <c r="X1997" s="3">
        <f>ROUND(W1997/(1-VLOOKUP("Total porcentaje:",ResumenCotizacion!$F:$H,3,0)),2)</f>
        <v>447789.62</v>
      </c>
      <c r="Y1997" s="3">
        <f t="shared" si="127"/>
        <v>0</v>
      </c>
    </row>
    <row r="1998" spans="1:25" ht="14.25" x14ac:dyDescent="0.2">
      <c r="A1998" s="18" t="str">
        <f t="shared" si="124"/>
        <v>Catalogo principalOPEN VALUE ENTIDADES NO CUALIFICADAS9EP-00567</v>
      </c>
      <c r="B1998" s="18" t="str">
        <f t="shared" si="125"/>
        <v>9EP-00567OPEN VALUE ENTIDADES NO CUALIFICADAS</v>
      </c>
      <c r="C1998" s="18"/>
      <c r="D1998" t="s">
        <v>122</v>
      </c>
      <c r="E1998" t="s">
        <v>2274</v>
      </c>
      <c r="F1998" t="s">
        <v>2546</v>
      </c>
      <c r="G1998" s="18" t="str">
        <f t="shared" si="126"/>
        <v>Catalogo principal</v>
      </c>
      <c r="H1998" s="43" t="s">
        <v>121</v>
      </c>
      <c r="I1998" s="37" t="s">
        <v>67</v>
      </c>
      <c r="J1998" t="s">
        <v>4057</v>
      </c>
      <c r="K1998" t="s">
        <v>40</v>
      </c>
      <c r="L1998" s="70" t="s">
        <v>21</v>
      </c>
      <c r="M1998" s="70" t="s">
        <v>3946</v>
      </c>
      <c r="N1998" s="37" t="s">
        <v>67</v>
      </c>
      <c r="O1998" s="37" t="s">
        <v>67</v>
      </c>
      <c r="P1998" s="37" t="s">
        <v>3758</v>
      </c>
      <c r="Q1998" s="75" t="s">
        <v>2274</v>
      </c>
      <c r="R1998" t="s">
        <v>207</v>
      </c>
      <c r="S1998" s="38">
        <v>5349</v>
      </c>
      <c r="T1998">
        <v>1</v>
      </c>
      <c r="U1998">
        <v>0</v>
      </c>
      <c r="V1998" s="43">
        <f>SUMIF(ResumenCotizacion!$C:$C,E1998,ResumenCotizacion!$P:$P)</f>
        <v>0</v>
      </c>
      <c r="W1998" s="68">
        <f>IF(H1998="USD",S1998*SolCotizacion!$J$18,S1998)</f>
        <v>20986748.009999998</v>
      </c>
      <c r="X1998" s="3">
        <f>ROUND(W1998/(1-VLOOKUP("Total porcentaje:",ResumenCotizacion!$F:$H,3,0)),2)</f>
        <v>22811682.620000001</v>
      </c>
      <c r="Y1998" s="3">
        <f t="shared" si="127"/>
        <v>0</v>
      </c>
    </row>
    <row r="1999" spans="1:25" ht="14.25" x14ac:dyDescent="0.2">
      <c r="A1999" s="18" t="str">
        <f t="shared" si="124"/>
        <v>Catalogo principalOPEN VALUE ENTIDADES NO CUALIFICADAS9EP-00569</v>
      </c>
      <c r="B1999" s="18" t="str">
        <f t="shared" si="125"/>
        <v>9EP-00569OPEN VALUE ENTIDADES NO CUALIFICADAS</v>
      </c>
      <c r="C1999" s="18"/>
      <c r="D1999" t="s">
        <v>122</v>
      </c>
      <c r="E1999" t="s">
        <v>2275</v>
      </c>
      <c r="F1999" t="s">
        <v>2546</v>
      </c>
      <c r="G1999" s="18" t="str">
        <f t="shared" si="126"/>
        <v>Catalogo principal</v>
      </c>
      <c r="H1999" s="43" t="s">
        <v>121</v>
      </c>
      <c r="I1999" s="37" t="s">
        <v>67</v>
      </c>
      <c r="J1999" t="s">
        <v>4058</v>
      </c>
      <c r="K1999" t="s">
        <v>40</v>
      </c>
      <c r="L1999" s="70" t="s">
        <v>21</v>
      </c>
      <c r="M1999" s="70" t="s">
        <v>3948</v>
      </c>
      <c r="N1999" s="37" t="s">
        <v>67</v>
      </c>
      <c r="O1999" s="37" t="s">
        <v>67</v>
      </c>
      <c r="P1999" s="37" t="s">
        <v>3758</v>
      </c>
      <c r="Q1999" s="75" t="s">
        <v>2275</v>
      </c>
      <c r="R1999" t="s">
        <v>207</v>
      </c>
      <c r="S1999" s="38">
        <v>2292</v>
      </c>
      <c r="T1999">
        <v>1</v>
      </c>
      <c r="U1999">
        <v>0</v>
      </c>
      <c r="V1999" s="43">
        <f>SUMIF(ResumenCotizacion!$C:$C,E1999,ResumenCotizacion!$P:$P)</f>
        <v>0</v>
      </c>
      <c r="W1999" s="68">
        <f>IF(H1999="USD",S1999*SolCotizacion!$J$18,S1999)</f>
        <v>8992639.0800000001</v>
      </c>
      <c r="X1999" s="3">
        <f>ROUND(W1999/(1-VLOOKUP("Total porcentaje:",ResumenCotizacion!$F:$H,3,0)),2)</f>
        <v>9774607.6999999993</v>
      </c>
      <c r="Y1999" s="3">
        <f t="shared" si="127"/>
        <v>0</v>
      </c>
    </row>
    <row r="2000" spans="1:25" ht="14.25" x14ac:dyDescent="0.2">
      <c r="A2000" s="18" t="str">
        <f t="shared" si="124"/>
        <v>Catalogo principalOPEN VALUE ENTIDADES NO CUALIFICADAS9EP-00571</v>
      </c>
      <c r="B2000" s="18" t="str">
        <f t="shared" si="125"/>
        <v>9EP-00571OPEN VALUE ENTIDADES NO CUALIFICADAS</v>
      </c>
      <c r="C2000" s="18"/>
      <c r="D2000" t="s">
        <v>122</v>
      </c>
      <c r="E2000" t="s">
        <v>2276</v>
      </c>
      <c r="F2000" t="s">
        <v>2546</v>
      </c>
      <c r="G2000" s="18" t="str">
        <f t="shared" si="126"/>
        <v>Catalogo principal</v>
      </c>
      <c r="H2000" s="43" t="s">
        <v>121</v>
      </c>
      <c r="I2000" s="37" t="s">
        <v>67</v>
      </c>
      <c r="J2000" t="s">
        <v>4059</v>
      </c>
      <c r="K2000" t="s">
        <v>40</v>
      </c>
      <c r="L2000" s="70" t="s">
        <v>21</v>
      </c>
      <c r="M2000" s="70" t="s">
        <v>3963</v>
      </c>
      <c r="N2000" s="37" t="s">
        <v>67</v>
      </c>
      <c r="O2000" s="37" t="s">
        <v>67</v>
      </c>
      <c r="P2000" s="37" t="s">
        <v>3758</v>
      </c>
      <c r="Q2000" s="75" t="s">
        <v>2276</v>
      </c>
      <c r="R2000" t="s">
        <v>207</v>
      </c>
      <c r="S2000" s="38">
        <v>3386</v>
      </c>
      <c r="T2000">
        <v>1</v>
      </c>
      <c r="U2000">
        <v>0</v>
      </c>
      <c r="V2000" s="43">
        <f>SUMIF(ResumenCotizacion!$C:$C,E2000,ResumenCotizacion!$P:$P)</f>
        <v>0</v>
      </c>
      <c r="W2000" s="68">
        <f>IF(H2000="USD",S2000*SolCotizacion!$J$18,S2000)</f>
        <v>13284937.139999999</v>
      </c>
      <c r="X2000" s="3">
        <f>ROUND(W2000/(1-VLOOKUP("Total porcentaje:",ResumenCotizacion!$F:$H,3,0)),2)</f>
        <v>14440149.07</v>
      </c>
      <c r="Y2000" s="3">
        <f t="shared" si="127"/>
        <v>0</v>
      </c>
    </row>
    <row r="2001" spans="1:25" ht="14.25" x14ac:dyDescent="0.2">
      <c r="A2001" s="18" t="str">
        <f t="shared" si="124"/>
        <v>Catalogo principalOPEN VALUE ENTIDADES NO CUALIFICADAS9EP-00573</v>
      </c>
      <c r="B2001" s="18" t="str">
        <f t="shared" si="125"/>
        <v>9EP-00573OPEN VALUE ENTIDADES NO CUALIFICADAS</v>
      </c>
      <c r="C2001" s="18"/>
      <c r="D2001" t="s">
        <v>122</v>
      </c>
      <c r="E2001" t="s">
        <v>2277</v>
      </c>
      <c r="F2001" t="s">
        <v>2546</v>
      </c>
      <c r="G2001" s="18" t="str">
        <f t="shared" si="126"/>
        <v>Catalogo principal</v>
      </c>
      <c r="H2001" s="43" t="s">
        <v>121</v>
      </c>
      <c r="I2001" s="37" t="s">
        <v>67</v>
      </c>
      <c r="J2001" t="s">
        <v>4060</v>
      </c>
      <c r="K2001" t="s">
        <v>40</v>
      </c>
      <c r="L2001" s="70" t="s">
        <v>21</v>
      </c>
      <c r="M2001" s="70" t="s">
        <v>3946</v>
      </c>
      <c r="N2001" s="37" t="s">
        <v>67</v>
      </c>
      <c r="O2001" s="37" t="s">
        <v>67</v>
      </c>
      <c r="P2001" s="37" t="s">
        <v>3758</v>
      </c>
      <c r="Q2001" s="75" t="s">
        <v>2277</v>
      </c>
      <c r="R2001" t="s">
        <v>207</v>
      </c>
      <c r="S2001" s="38">
        <v>669</v>
      </c>
      <c r="T2001">
        <v>1</v>
      </c>
      <c r="U2001">
        <v>0</v>
      </c>
      <c r="V2001" s="43">
        <f>SUMIF(ResumenCotizacion!$C:$C,E2001,ResumenCotizacion!$P:$P)</f>
        <v>0</v>
      </c>
      <c r="W2001" s="68">
        <f>IF(H2001="USD",S2001*SolCotizacion!$J$18,S2001)</f>
        <v>2624814.81</v>
      </c>
      <c r="X2001" s="3">
        <f>ROUND(W2001/(1-VLOOKUP("Total porcentaje:",ResumenCotizacion!$F:$H,3,0)),2)</f>
        <v>2853059.58</v>
      </c>
      <c r="Y2001" s="3">
        <f t="shared" si="127"/>
        <v>0</v>
      </c>
    </row>
    <row r="2002" spans="1:25" ht="14.25" x14ac:dyDescent="0.2">
      <c r="A2002" s="18" t="str">
        <f t="shared" si="124"/>
        <v>Catalogo principalOPEN VALUE ENTIDADES NO CUALIFICADAS9EP-00575</v>
      </c>
      <c r="B2002" s="18" t="str">
        <f t="shared" si="125"/>
        <v>9EP-00575OPEN VALUE ENTIDADES NO CUALIFICADAS</v>
      </c>
      <c r="C2002" s="18"/>
      <c r="D2002" t="s">
        <v>122</v>
      </c>
      <c r="E2002" t="s">
        <v>2278</v>
      </c>
      <c r="F2002" t="s">
        <v>2546</v>
      </c>
      <c r="G2002" s="18" t="str">
        <f t="shared" si="126"/>
        <v>Catalogo principal</v>
      </c>
      <c r="H2002" s="43" t="s">
        <v>121</v>
      </c>
      <c r="I2002" s="37" t="s">
        <v>67</v>
      </c>
      <c r="J2002" t="s">
        <v>4061</v>
      </c>
      <c r="K2002" t="s">
        <v>40</v>
      </c>
      <c r="L2002" s="70" t="s">
        <v>21</v>
      </c>
      <c r="M2002" s="70" t="s">
        <v>3948</v>
      </c>
      <c r="N2002" s="37" t="s">
        <v>67</v>
      </c>
      <c r="O2002" s="37" t="s">
        <v>67</v>
      </c>
      <c r="P2002" s="37" t="s">
        <v>3758</v>
      </c>
      <c r="Q2002" s="75" t="s">
        <v>2278</v>
      </c>
      <c r="R2002" t="s">
        <v>207</v>
      </c>
      <c r="S2002" s="38">
        <v>288</v>
      </c>
      <c r="T2002">
        <v>1</v>
      </c>
      <c r="U2002">
        <v>0</v>
      </c>
      <c r="V2002" s="43">
        <f>SUMIF(ResumenCotizacion!$C:$C,E2002,ResumenCotizacion!$P:$P)</f>
        <v>0</v>
      </c>
      <c r="W2002" s="68">
        <f>IF(H2002="USD",S2002*SolCotizacion!$J$18,S2002)</f>
        <v>1129965.1199999999</v>
      </c>
      <c r="X2002" s="3">
        <f>ROUND(W2002/(1-VLOOKUP("Total porcentaje:",ResumenCotizacion!$F:$H,3,0)),2)</f>
        <v>1228222.96</v>
      </c>
      <c r="Y2002" s="3">
        <f t="shared" si="127"/>
        <v>0</v>
      </c>
    </row>
    <row r="2003" spans="1:25" ht="14.25" x14ac:dyDescent="0.2">
      <c r="A2003" s="18" t="str">
        <f t="shared" si="124"/>
        <v>Catalogo principalOPEN VALUE ENTIDADES NO CUALIFICADAS9EP-00577</v>
      </c>
      <c r="B2003" s="18" t="str">
        <f t="shared" si="125"/>
        <v>9EP-00577OPEN VALUE ENTIDADES NO CUALIFICADAS</v>
      </c>
      <c r="C2003" s="18"/>
      <c r="D2003" t="s">
        <v>122</v>
      </c>
      <c r="E2003" t="s">
        <v>2279</v>
      </c>
      <c r="F2003" t="s">
        <v>2546</v>
      </c>
      <c r="G2003" s="18" t="str">
        <f t="shared" si="126"/>
        <v>Catalogo principal</v>
      </c>
      <c r="H2003" s="43" t="s">
        <v>121</v>
      </c>
      <c r="I2003" s="37" t="s">
        <v>67</v>
      </c>
      <c r="J2003" t="s">
        <v>4062</v>
      </c>
      <c r="K2003" t="s">
        <v>40</v>
      </c>
      <c r="L2003" s="70" t="s">
        <v>21</v>
      </c>
      <c r="M2003" s="70" t="s">
        <v>3963</v>
      </c>
      <c r="N2003" s="37" t="s">
        <v>67</v>
      </c>
      <c r="O2003" s="37" t="s">
        <v>67</v>
      </c>
      <c r="P2003" s="37" t="s">
        <v>3758</v>
      </c>
      <c r="Q2003" s="75" t="s">
        <v>2279</v>
      </c>
      <c r="R2003" t="s">
        <v>207</v>
      </c>
      <c r="S2003" s="38">
        <v>424</v>
      </c>
      <c r="T2003">
        <v>1</v>
      </c>
      <c r="U2003">
        <v>0</v>
      </c>
      <c r="V2003" s="43">
        <f>SUMIF(ResumenCotizacion!$C:$C,E2003,ResumenCotizacion!$P:$P)</f>
        <v>0</v>
      </c>
      <c r="W2003" s="68">
        <f>IF(H2003="USD",S2003*SolCotizacion!$J$18,S2003)</f>
        <v>1663559.76</v>
      </c>
      <c r="X2003" s="3">
        <f>ROUND(W2003/(1-VLOOKUP("Total porcentaje:",ResumenCotizacion!$F:$H,3,0)),2)</f>
        <v>1808217.13</v>
      </c>
      <c r="Y2003" s="3">
        <f t="shared" si="127"/>
        <v>0</v>
      </c>
    </row>
    <row r="2004" spans="1:25" ht="14.25" x14ac:dyDescent="0.2">
      <c r="A2004" s="18" t="str">
        <f t="shared" si="124"/>
        <v>Catalogo principalOPEN VALUE ENTIDADES NO CUALIFICADAS9F4-00001</v>
      </c>
      <c r="B2004" s="18" t="str">
        <f t="shared" si="125"/>
        <v>9F4-00001OPEN VALUE ENTIDADES NO CUALIFICADAS</v>
      </c>
      <c r="C2004" s="18"/>
      <c r="D2004" t="s">
        <v>122</v>
      </c>
      <c r="E2004" t="s">
        <v>2280</v>
      </c>
      <c r="F2004" t="s">
        <v>2546</v>
      </c>
      <c r="G2004" s="18" t="str">
        <f t="shared" si="126"/>
        <v>Catalogo principal</v>
      </c>
      <c r="H2004" s="43" t="s">
        <v>121</v>
      </c>
      <c r="I2004" s="37" t="s">
        <v>67</v>
      </c>
      <c r="J2004" t="s">
        <v>4063</v>
      </c>
      <c r="K2004" t="s">
        <v>40</v>
      </c>
      <c r="L2004" s="70" t="s">
        <v>21</v>
      </c>
      <c r="M2004" s="70" t="s">
        <v>3966</v>
      </c>
      <c r="N2004" s="37" t="s">
        <v>67</v>
      </c>
      <c r="O2004" s="37" t="s">
        <v>67</v>
      </c>
      <c r="P2004" s="37" t="s">
        <v>3758</v>
      </c>
      <c r="Q2004" s="75" t="s">
        <v>2280</v>
      </c>
      <c r="R2004" t="s">
        <v>3691</v>
      </c>
      <c r="S2004" s="38">
        <v>12.6</v>
      </c>
      <c r="T2004">
        <v>1</v>
      </c>
      <c r="U2004">
        <v>0</v>
      </c>
      <c r="V2004" s="43">
        <f>SUMIF(ResumenCotizacion!$C:$C,E2004,ResumenCotizacion!$P:$P)</f>
        <v>0</v>
      </c>
      <c r="W2004" s="68">
        <f>IF(H2004="USD",S2004*SolCotizacion!$J$18,S2004)</f>
        <v>49435.973999999995</v>
      </c>
      <c r="X2004" s="3">
        <f>ROUND(W2004/(1-VLOOKUP("Total porcentaje:",ResumenCotizacion!$F:$H,3,0)),2)</f>
        <v>53734.75</v>
      </c>
      <c r="Y2004" s="3">
        <f t="shared" si="127"/>
        <v>0</v>
      </c>
    </row>
    <row r="2005" spans="1:25" ht="14.25" x14ac:dyDescent="0.2">
      <c r="A2005" s="18" t="str">
        <f t="shared" si="124"/>
        <v>Catalogo principalOPEN VALUE ENTIDADES NO CUALIFICADAS9F5-00001</v>
      </c>
      <c r="B2005" s="18" t="str">
        <f t="shared" si="125"/>
        <v>9F5-00001OPEN VALUE ENTIDADES NO CUALIFICADAS</v>
      </c>
      <c r="C2005" s="18"/>
      <c r="D2005" t="s">
        <v>122</v>
      </c>
      <c r="E2005" t="s">
        <v>2281</v>
      </c>
      <c r="F2005" t="s">
        <v>2546</v>
      </c>
      <c r="G2005" s="18" t="str">
        <f t="shared" si="126"/>
        <v>Catalogo principal</v>
      </c>
      <c r="H2005" s="43" t="s">
        <v>121</v>
      </c>
      <c r="I2005" s="37" t="s">
        <v>67</v>
      </c>
      <c r="J2005" t="s">
        <v>4064</v>
      </c>
      <c r="K2005" t="s">
        <v>40</v>
      </c>
      <c r="L2005" s="70" t="s">
        <v>21</v>
      </c>
      <c r="M2005" s="70" t="s">
        <v>3966</v>
      </c>
      <c r="N2005" s="37" t="s">
        <v>67</v>
      </c>
      <c r="O2005" s="37" t="s">
        <v>67</v>
      </c>
      <c r="P2005" s="37" t="s">
        <v>3758</v>
      </c>
      <c r="Q2005" s="75" t="s">
        <v>2281</v>
      </c>
      <c r="R2005" t="s">
        <v>3691</v>
      </c>
      <c r="S2005" s="38">
        <v>6</v>
      </c>
      <c r="T2005">
        <v>1</v>
      </c>
      <c r="U2005">
        <v>0</v>
      </c>
      <c r="V2005" s="43">
        <f>SUMIF(ResumenCotizacion!$C:$C,E2005,ResumenCotizacion!$P:$P)</f>
        <v>0</v>
      </c>
      <c r="W2005" s="68">
        <f>IF(H2005="USD",S2005*SolCotizacion!$J$18,S2005)</f>
        <v>23540.94</v>
      </c>
      <c r="X2005" s="3">
        <f>ROUND(W2005/(1-VLOOKUP("Total porcentaje:",ResumenCotizacion!$F:$H,3,0)),2)</f>
        <v>25587.98</v>
      </c>
      <c r="Y2005" s="3">
        <f t="shared" si="127"/>
        <v>0</v>
      </c>
    </row>
    <row r="2006" spans="1:25" ht="14.25" x14ac:dyDescent="0.2">
      <c r="A2006" s="18" t="str">
        <f t="shared" si="124"/>
        <v>Catalogo principalOPEN VALUE ENTIDADES NO CUALIFICADAS9GA-00167</v>
      </c>
      <c r="B2006" s="18" t="str">
        <f t="shared" si="125"/>
        <v>9GA-00167OPEN VALUE ENTIDADES NO CUALIFICADAS</v>
      </c>
      <c r="C2006" s="18"/>
      <c r="D2006" t="s">
        <v>122</v>
      </c>
      <c r="E2006" t="s">
        <v>2282</v>
      </c>
      <c r="F2006" t="s">
        <v>2546</v>
      </c>
      <c r="G2006" s="18" t="str">
        <f t="shared" si="126"/>
        <v>Catalogo principal</v>
      </c>
      <c r="H2006" s="43" t="s">
        <v>121</v>
      </c>
      <c r="I2006" s="37" t="s">
        <v>67</v>
      </c>
      <c r="J2006" t="s">
        <v>4065</v>
      </c>
      <c r="K2006" t="s">
        <v>40</v>
      </c>
      <c r="L2006" s="70" t="s">
        <v>21</v>
      </c>
      <c r="M2006" s="70" t="s">
        <v>3946</v>
      </c>
      <c r="N2006" s="37" t="s">
        <v>67</v>
      </c>
      <c r="O2006" s="37" t="s">
        <v>67</v>
      </c>
      <c r="P2006" s="37" t="s">
        <v>3758</v>
      </c>
      <c r="Q2006" s="75" t="s">
        <v>2282</v>
      </c>
      <c r="R2006" t="s">
        <v>207</v>
      </c>
      <c r="S2006" s="38">
        <v>2766</v>
      </c>
      <c r="T2006">
        <v>1</v>
      </c>
      <c r="U2006">
        <v>0</v>
      </c>
      <c r="V2006" s="43">
        <f>SUMIF(ResumenCotizacion!$C:$C,E2006,ResumenCotizacion!$P:$P)</f>
        <v>0</v>
      </c>
      <c r="W2006" s="68">
        <f>IF(H2006="USD",S2006*SolCotizacion!$J$18,S2006)</f>
        <v>10852373.34</v>
      </c>
      <c r="X2006" s="3">
        <f>ROUND(W2006/(1-VLOOKUP("Total porcentaje:",ResumenCotizacion!$F:$H,3,0)),2)</f>
        <v>11796057.98</v>
      </c>
      <c r="Y2006" s="3">
        <f t="shared" si="127"/>
        <v>0</v>
      </c>
    </row>
    <row r="2007" spans="1:25" ht="14.25" x14ac:dyDescent="0.2">
      <c r="A2007" s="18" t="str">
        <f t="shared" si="124"/>
        <v>Catalogo principalOPEN VALUE ENTIDADES NO CUALIFICADAS9GA-00169</v>
      </c>
      <c r="B2007" s="18" t="str">
        <f t="shared" si="125"/>
        <v>9GA-00169OPEN VALUE ENTIDADES NO CUALIFICADAS</v>
      </c>
      <c r="C2007" s="18"/>
      <c r="D2007" t="s">
        <v>122</v>
      </c>
      <c r="E2007" t="s">
        <v>2283</v>
      </c>
      <c r="F2007" t="s">
        <v>2546</v>
      </c>
      <c r="G2007" s="18" t="str">
        <f t="shared" si="126"/>
        <v>Catalogo principal</v>
      </c>
      <c r="H2007" s="43" t="s">
        <v>121</v>
      </c>
      <c r="I2007" s="37" t="s">
        <v>67</v>
      </c>
      <c r="J2007" t="s">
        <v>4066</v>
      </c>
      <c r="K2007" t="s">
        <v>40</v>
      </c>
      <c r="L2007" s="70" t="s">
        <v>21</v>
      </c>
      <c r="M2007" s="70" t="s">
        <v>3946</v>
      </c>
      <c r="N2007" s="37" t="s">
        <v>67</v>
      </c>
      <c r="O2007" s="37" t="s">
        <v>67</v>
      </c>
      <c r="P2007" s="37" t="s">
        <v>3758</v>
      </c>
      <c r="Q2007" s="75" t="s">
        <v>2283</v>
      </c>
      <c r="R2007" t="s">
        <v>207</v>
      </c>
      <c r="S2007" s="38">
        <v>351</v>
      </c>
      <c r="T2007">
        <v>1</v>
      </c>
      <c r="U2007">
        <v>0</v>
      </c>
      <c r="V2007" s="43">
        <f>SUMIF(ResumenCotizacion!$C:$C,E2007,ResumenCotizacion!$P:$P)</f>
        <v>0</v>
      </c>
      <c r="W2007" s="68">
        <f>IF(H2007="USD",S2007*SolCotizacion!$J$18,S2007)</f>
        <v>1377144.99</v>
      </c>
      <c r="X2007" s="3">
        <f>ROUND(W2007/(1-VLOOKUP("Total porcentaje:",ResumenCotizacion!$F:$H,3,0)),2)</f>
        <v>1496896.73</v>
      </c>
      <c r="Y2007" s="3">
        <f t="shared" si="127"/>
        <v>0</v>
      </c>
    </row>
    <row r="2008" spans="1:25" ht="14.25" x14ac:dyDescent="0.2">
      <c r="A2008" s="18" t="str">
        <f t="shared" si="124"/>
        <v>Catalogo principalOPEN VALUE ENTIDADES NO CUALIFICADAS9GA-00514</v>
      </c>
      <c r="B2008" s="18" t="str">
        <f t="shared" si="125"/>
        <v>9GA-00514OPEN VALUE ENTIDADES NO CUALIFICADAS</v>
      </c>
      <c r="C2008" s="18"/>
      <c r="D2008" t="s">
        <v>122</v>
      </c>
      <c r="E2008" t="s">
        <v>2284</v>
      </c>
      <c r="F2008" t="s">
        <v>2546</v>
      </c>
      <c r="G2008" s="18" t="str">
        <f t="shared" si="126"/>
        <v>Catalogo principal</v>
      </c>
      <c r="H2008" s="43" t="s">
        <v>121</v>
      </c>
      <c r="I2008" s="37" t="s">
        <v>67</v>
      </c>
      <c r="J2008" t="s">
        <v>4067</v>
      </c>
      <c r="K2008" t="s">
        <v>40</v>
      </c>
      <c r="L2008" s="70" t="s">
        <v>21</v>
      </c>
      <c r="M2008" s="70" t="s">
        <v>3946</v>
      </c>
      <c r="N2008" s="37" t="s">
        <v>67</v>
      </c>
      <c r="O2008" s="37" t="s">
        <v>67</v>
      </c>
      <c r="P2008" s="37" t="s">
        <v>3758</v>
      </c>
      <c r="Q2008" s="75" t="s">
        <v>2284</v>
      </c>
      <c r="R2008" t="s">
        <v>207</v>
      </c>
      <c r="S2008" s="38">
        <v>3831</v>
      </c>
      <c r="T2008">
        <v>1</v>
      </c>
      <c r="U2008">
        <v>0</v>
      </c>
      <c r="V2008" s="43">
        <f>SUMIF(ResumenCotizacion!$C:$C,E2008,ResumenCotizacion!$P:$P)</f>
        <v>0</v>
      </c>
      <c r="W2008" s="68">
        <f>IF(H2008="USD",S2008*SolCotizacion!$J$18,S2008)</f>
        <v>15030890.189999999</v>
      </c>
      <c r="X2008" s="3">
        <f>ROUND(W2008/(1-VLOOKUP("Total porcentaje:",ResumenCotizacion!$F:$H,3,0)),2)</f>
        <v>16337924.119999999</v>
      </c>
      <c r="Y2008" s="3">
        <f t="shared" si="127"/>
        <v>0</v>
      </c>
    </row>
    <row r="2009" spans="1:25" ht="14.25" x14ac:dyDescent="0.2">
      <c r="A2009" s="18" t="str">
        <f t="shared" si="124"/>
        <v>Catalogo principalOPEN VALUE ENTIDADES NO CUALIFICADAS9GA-00516</v>
      </c>
      <c r="B2009" s="18" t="str">
        <f t="shared" si="125"/>
        <v>9GA-00516OPEN VALUE ENTIDADES NO CUALIFICADAS</v>
      </c>
      <c r="C2009" s="18"/>
      <c r="D2009" t="s">
        <v>122</v>
      </c>
      <c r="E2009" t="s">
        <v>2285</v>
      </c>
      <c r="F2009" t="s">
        <v>2546</v>
      </c>
      <c r="G2009" s="18" t="str">
        <f t="shared" si="126"/>
        <v>Catalogo principal</v>
      </c>
      <c r="H2009" s="43" t="s">
        <v>121</v>
      </c>
      <c r="I2009" s="37" t="s">
        <v>67</v>
      </c>
      <c r="J2009" t="s">
        <v>4068</v>
      </c>
      <c r="K2009" t="s">
        <v>40</v>
      </c>
      <c r="L2009" s="70" t="s">
        <v>21</v>
      </c>
      <c r="M2009" s="70" t="s">
        <v>3948</v>
      </c>
      <c r="N2009" s="37" t="s">
        <v>67</v>
      </c>
      <c r="O2009" s="37" t="s">
        <v>67</v>
      </c>
      <c r="P2009" s="37" t="s">
        <v>3758</v>
      </c>
      <c r="Q2009" s="75" t="s">
        <v>2285</v>
      </c>
      <c r="R2009" t="s">
        <v>207</v>
      </c>
      <c r="S2009" s="38">
        <v>1641</v>
      </c>
      <c r="T2009">
        <v>1</v>
      </c>
      <c r="U2009">
        <v>0</v>
      </c>
      <c r="V2009" s="43">
        <f>SUMIF(ResumenCotizacion!$C:$C,E2009,ResumenCotizacion!$P:$P)</f>
        <v>0</v>
      </c>
      <c r="W2009" s="68">
        <f>IF(H2009="USD",S2009*SolCotizacion!$J$18,S2009)</f>
        <v>6438447.0899999999</v>
      </c>
      <c r="X2009" s="3">
        <f>ROUND(W2009/(1-VLOOKUP("Total porcentaje:",ResumenCotizacion!$F:$H,3,0)),2)</f>
        <v>6998312.0499999998</v>
      </c>
      <c r="Y2009" s="3">
        <f t="shared" si="127"/>
        <v>0</v>
      </c>
    </row>
    <row r="2010" spans="1:25" ht="14.25" x14ac:dyDescent="0.2">
      <c r="A2010" s="18" t="str">
        <f t="shared" si="124"/>
        <v>Catalogo principalOPEN VALUE ENTIDADES NO CUALIFICADAS9GA-00518</v>
      </c>
      <c r="B2010" s="18" t="str">
        <f t="shared" si="125"/>
        <v>9GA-00518OPEN VALUE ENTIDADES NO CUALIFICADAS</v>
      </c>
      <c r="C2010" s="18"/>
      <c r="D2010" t="s">
        <v>122</v>
      </c>
      <c r="E2010" t="s">
        <v>2286</v>
      </c>
      <c r="F2010" t="s">
        <v>2546</v>
      </c>
      <c r="G2010" s="18" t="str">
        <f t="shared" si="126"/>
        <v>Catalogo principal</v>
      </c>
      <c r="H2010" s="43" t="s">
        <v>121</v>
      </c>
      <c r="I2010" s="37" t="s">
        <v>67</v>
      </c>
      <c r="J2010" t="s">
        <v>4069</v>
      </c>
      <c r="K2010" t="s">
        <v>40</v>
      </c>
      <c r="L2010" s="70" t="s">
        <v>21</v>
      </c>
      <c r="M2010" s="70" t="s">
        <v>3946</v>
      </c>
      <c r="N2010" s="37" t="s">
        <v>67</v>
      </c>
      <c r="O2010" s="37" t="s">
        <v>67</v>
      </c>
      <c r="P2010" s="37" t="s">
        <v>3758</v>
      </c>
      <c r="Q2010" s="75" t="s">
        <v>2286</v>
      </c>
      <c r="R2010" t="s">
        <v>207</v>
      </c>
      <c r="S2010" s="38">
        <v>483</v>
      </c>
      <c r="T2010">
        <v>1</v>
      </c>
      <c r="U2010">
        <v>0</v>
      </c>
      <c r="V2010" s="43">
        <f>SUMIF(ResumenCotizacion!$C:$C,E2010,ResumenCotizacion!$P:$P)</f>
        <v>0</v>
      </c>
      <c r="W2010" s="68">
        <f>IF(H2010="USD",S2010*SolCotizacion!$J$18,S2010)</f>
        <v>1895045.67</v>
      </c>
      <c r="X2010" s="3">
        <f>ROUND(W2010/(1-VLOOKUP("Total porcentaje:",ResumenCotizacion!$F:$H,3,0)),2)</f>
        <v>2059832.25</v>
      </c>
      <c r="Y2010" s="3">
        <f t="shared" si="127"/>
        <v>0</v>
      </c>
    </row>
    <row r="2011" spans="1:25" ht="14.25" x14ac:dyDescent="0.2">
      <c r="A2011" s="18" t="str">
        <f t="shared" si="124"/>
        <v>Catalogo principalOPEN VALUE ENTIDADES NO CUALIFICADAS9GA-00520</v>
      </c>
      <c r="B2011" s="18" t="str">
        <f t="shared" si="125"/>
        <v>9GA-00520OPEN VALUE ENTIDADES NO CUALIFICADAS</v>
      </c>
      <c r="C2011" s="18"/>
      <c r="D2011" t="s">
        <v>122</v>
      </c>
      <c r="E2011" t="s">
        <v>2287</v>
      </c>
      <c r="F2011" t="s">
        <v>2546</v>
      </c>
      <c r="G2011" s="18" t="str">
        <f t="shared" si="126"/>
        <v>Catalogo principal</v>
      </c>
      <c r="H2011" s="43" t="s">
        <v>121</v>
      </c>
      <c r="I2011" s="37" t="s">
        <v>67</v>
      </c>
      <c r="J2011" t="s">
        <v>4070</v>
      </c>
      <c r="K2011" t="s">
        <v>40</v>
      </c>
      <c r="L2011" s="70" t="s">
        <v>21</v>
      </c>
      <c r="M2011" s="70" t="s">
        <v>3948</v>
      </c>
      <c r="N2011" s="37" t="s">
        <v>67</v>
      </c>
      <c r="O2011" s="37" t="s">
        <v>67</v>
      </c>
      <c r="P2011" s="37" t="s">
        <v>3758</v>
      </c>
      <c r="Q2011" s="75" t="s">
        <v>2287</v>
      </c>
      <c r="R2011" t="s">
        <v>207</v>
      </c>
      <c r="S2011" s="38">
        <v>207</v>
      </c>
      <c r="T2011">
        <v>1</v>
      </c>
      <c r="U2011">
        <v>0</v>
      </c>
      <c r="V2011" s="43">
        <f>SUMIF(ResumenCotizacion!$C:$C,E2011,ResumenCotizacion!$P:$P)</f>
        <v>0</v>
      </c>
      <c r="W2011" s="68">
        <f>IF(H2011="USD",S2011*SolCotizacion!$J$18,S2011)</f>
        <v>812162.42999999993</v>
      </c>
      <c r="X2011" s="3">
        <f>ROUND(W2011/(1-VLOOKUP("Total porcentaje:",ResumenCotizacion!$F:$H,3,0)),2)</f>
        <v>882785.25</v>
      </c>
      <c r="Y2011" s="3">
        <f t="shared" si="127"/>
        <v>0</v>
      </c>
    </row>
    <row r="2012" spans="1:25" ht="14.25" x14ac:dyDescent="0.2">
      <c r="A2012" s="18" t="str">
        <f t="shared" si="124"/>
        <v>Catalogo principalOPEN VALUE ENTIDADES NO CUALIFICADAS9GA-00660</v>
      </c>
      <c r="B2012" s="18" t="str">
        <f t="shared" si="125"/>
        <v>9GA-00660OPEN VALUE ENTIDADES NO CUALIFICADAS</v>
      </c>
      <c r="C2012" s="18"/>
      <c r="D2012" t="s">
        <v>122</v>
      </c>
      <c r="E2012" t="s">
        <v>2288</v>
      </c>
      <c r="F2012" t="s">
        <v>2546</v>
      </c>
      <c r="G2012" s="18" t="str">
        <f t="shared" si="126"/>
        <v>Catalogo principal</v>
      </c>
      <c r="H2012" s="43" t="s">
        <v>121</v>
      </c>
      <c r="I2012" s="37" t="s">
        <v>67</v>
      </c>
      <c r="J2012" t="s">
        <v>4071</v>
      </c>
      <c r="K2012" t="s">
        <v>40</v>
      </c>
      <c r="L2012" s="70" t="s">
        <v>21</v>
      </c>
      <c r="M2012" s="70" t="s">
        <v>3946</v>
      </c>
      <c r="N2012" s="37" t="s">
        <v>67</v>
      </c>
      <c r="O2012" s="37" t="s">
        <v>67</v>
      </c>
      <c r="P2012" s="37" t="s">
        <v>3758</v>
      </c>
      <c r="Q2012" s="75" t="s">
        <v>2288</v>
      </c>
      <c r="R2012" t="s">
        <v>207</v>
      </c>
      <c r="S2012" s="38">
        <v>2706</v>
      </c>
      <c r="T2012">
        <v>1</v>
      </c>
      <c r="U2012">
        <v>0</v>
      </c>
      <c r="V2012" s="43">
        <f>SUMIF(ResumenCotizacion!$C:$C,E2012,ResumenCotizacion!$P:$P)</f>
        <v>0</v>
      </c>
      <c r="W2012" s="68">
        <f>IF(H2012="USD",S2012*SolCotizacion!$J$18,S2012)</f>
        <v>10616963.939999999</v>
      </c>
      <c r="X2012" s="3">
        <f>ROUND(W2012/(1-VLOOKUP("Total porcentaje:",ResumenCotizacion!$F:$H,3,0)),2)</f>
        <v>11540178.199999999</v>
      </c>
      <c r="Y2012" s="3">
        <f t="shared" si="127"/>
        <v>0</v>
      </c>
    </row>
    <row r="2013" spans="1:25" ht="14.25" x14ac:dyDescent="0.2">
      <c r="A2013" s="18" t="str">
        <f t="shared" si="124"/>
        <v>Catalogo principalOPEN VALUE ENTIDADES NO CUALIFICADAS9GA-00662</v>
      </c>
      <c r="B2013" s="18" t="str">
        <f t="shared" si="125"/>
        <v>9GA-00662OPEN VALUE ENTIDADES NO CUALIFICADAS</v>
      </c>
      <c r="C2013" s="18"/>
      <c r="D2013" t="s">
        <v>122</v>
      </c>
      <c r="E2013" t="s">
        <v>2289</v>
      </c>
      <c r="F2013" t="s">
        <v>2546</v>
      </c>
      <c r="G2013" s="18" t="str">
        <f t="shared" si="126"/>
        <v>Catalogo principal</v>
      </c>
      <c r="H2013" s="43" t="s">
        <v>121</v>
      </c>
      <c r="I2013" s="37" t="s">
        <v>67</v>
      </c>
      <c r="J2013" t="s">
        <v>4072</v>
      </c>
      <c r="K2013" t="s">
        <v>40</v>
      </c>
      <c r="L2013" s="70" t="s">
        <v>21</v>
      </c>
      <c r="M2013" s="70" t="s">
        <v>3946</v>
      </c>
      <c r="N2013" s="37" t="s">
        <v>67</v>
      </c>
      <c r="O2013" s="37" t="s">
        <v>67</v>
      </c>
      <c r="P2013" s="37" t="s">
        <v>3758</v>
      </c>
      <c r="Q2013" s="75" t="s">
        <v>2289</v>
      </c>
      <c r="R2013" t="s">
        <v>207</v>
      </c>
      <c r="S2013" s="38">
        <v>342</v>
      </c>
      <c r="T2013">
        <v>1</v>
      </c>
      <c r="U2013">
        <v>0</v>
      </c>
      <c r="V2013" s="43">
        <f>SUMIF(ResumenCotizacion!$C:$C,E2013,ResumenCotizacion!$P:$P)</f>
        <v>0</v>
      </c>
      <c r="W2013" s="68">
        <f>IF(H2013="USD",S2013*SolCotizacion!$J$18,S2013)</f>
        <v>1341833.5799999998</v>
      </c>
      <c r="X2013" s="3">
        <f>ROUND(W2013/(1-VLOOKUP("Total porcentaje:",ResumenCotizacion!$F:$H,3,0)),2)</f>
        <v>1458514.76</v>
      </c>
      <c r="Y2013" s="3">
        <f t="shared" si="127"/>
        <v>0</v>
      </c>
    </row>
    <row r="2014" spans="1:25" ht="14.25" x14ac:dyDescent="0.2">
      <c r="A2014" s="18" t="str">
        <f t="shared" si="124"/>
        <v>Catalogo principalOPEN VALUE ENTIDADES NO CUALIFICADAS9GS-00434</v>
      </c>
      <c r="B2014" s="18" t="str">
        <f t="shared" si="125"/>
        <v>9GS-00434OPEN VALUE ENTIDADES NO CUALIFICADAS</v>
      </c>
      <c r="C2014" s="18"/>
      <c r="D2014" t="s">
        <v>122</v>
      </c>
      <c r="E2014" t="s">
        <v>2290</v>
      </c>
      <c r="F2014" t="s">
        <v>2546</v>
      </c>
      <c r="G2014" s="18" t="str">
        <f t="shared" si="126"/>
        <v>Catalogo principal</v>
      </c>
      <c r="H2014" s="43" t="s">
        <v>121</v>
      </c>
      <c r="I2014" s="37" t="s">
        <v>67</v>
      </c>
      <c r="J2014" t="s">
        <v>4073</v>
      </c>
      <c r="K2014" t="s">
        <v>40</v>
      </c>
      <c r="L2014" s="70" t="s">
        <v>21</v>
      </c>
      <c r="M2014" s="70" t="s">
        <v>3946</v>
      </c>
      <c r="N2014" s="37" t="s">
        <v>67</v>
      </c>
      <c r="O2014" s="37" t="s">
        <v>67</v>
      </c>
      <c r="P2014" s="37" t="s">
        <v>3758</v>
      </c>
      <c r="Q2014" s="75" t="s">
        <v>2290</v>
      </c>
      <c r="R2014" t="s">
        <v>207</v>
      </c>
      <c r="S2014" s="38">
        <v>16389</v>
      </c>
      <c r="T2014">
        <v>1</v>
      </c>
      <c r="U2014">
        <v>0</v>
      </c>
      <c r="V2014" s="43">
        <f>SUMIF(ResumenCotizacion!$C:$C,E2014,ResumenCotizacion!$P:$P)</f>
        <v>0</v>
      </c>
      <c r="W2014" s="68">
        <f>IF(H2014="USD",S2014*SolCotizacion!$J$18,S2014)</f>
        <v>64302077.609999999</v>
      </c>
      <c r="X2014" s="3">
        <f>ROUND(W2014/(1-VLOOKUP("Total porcentaje:",ResumenCotizacion!$F:$H,3,0)),2)</f>
        <v>69893562.620000005</v>
      </c>
      <c r="Y2014" s="3">
        <f t="shared" si="127"/>
        <v>0</v>
      </c>
    </row>
    <row r="2015" spans="1:25" ht="14.25" x14ac:dyDescent="0.2">
      <c r="A2015" s="18" t="str">
        <f t="shared" si="124"/>
        <v>Catalogo principalOPEN VALUE ENTIDADES NO CUALIFICADAS9GS-00436</v>
      </c>
      <c r="B2015" s="18" t="str">
        <f t="shared" si="125"/>
        <v>9GS-00436OPEN VALUE ENTIDADES NO CUALIFICADAS</v>
      </c>
      <c r="C2015" s="18"/>
      <c r="D2015" t="s">
        <v>122</v>
      </c>
      <c r="E2015" t="s">
        <v>2291</v>
      </c>
      <c r="F2015" t="s">
        <v>2546</v>
      </c>
      <c r="G2015" s="18" t="str">
        <f t="shared" si="126"/>
        <v>Catalogo principal</v>
      </c>
      <c r="H2015" s="43" t="s">
        <v>121</v>
      </c>
      <c r="I2015" s="37" t="s">
        <v>67</v>
      </c>
      <c r="J2015" t="s">
        <v>4074</v>
      </c>
      <c r="K2015" t="s">
        <v>40</v>
      </c>
      <c r="L2015" s="70" t="s">
        <v>21</v>
      </c>
      <c r="M2015" s="70" t="s">
        <v>3948</v>
      </c>
      <c r="N2015" s="37" t="s">
        <v>67</v>
      </c>
      <c r="O2015" s="37" t="s">
        <v>67</v>
      </c>
      <c r="P2015" s="37" t="s">
        <v>3758</v>
      </c>
      <c r="Q2015" s="75" t="s">
        <v>2291</v>
      </c>
      <c r="R2015" t="s">
        <v>207</v>
      </c>
      <c r="S2015" s="38">
        <v>7026</v>
      </c>
      <c r="T2015">
        <v>1</v>
      </c>
      <c r="U2015">
        <v>0</v>
      </c>
      <c r="V2015" s="43">
        <f>SUMIF(ResumenCotizacion!$C:$C,E2015,ResumenCotizacion!$P:$P)</f>
        <v>0</v>
      </c>
      <c r="W2015" s="68">
        <f>IF(H2015="USD",S2015*SolCotizacion!$J$18,S2015)</f>
        <v>27566440.739999998</v>
      </c>
      <c r="X2015" s="3">
        <f>ROUND(W2015/(1-VLOOKUP("Total porcentaje:",ResumenCotizacion!$F:$H,3,0)),2)</f>
        <v>29963522.539999999</v>
      </c>
      <c r="Y2015" s="3">
        <f t="shared" si="127"/>
        <v>0</v>
      </c>
    </row>
    <row r="2016" spans="1:25" ht="14.25" x14ac:dyDescent="0.2">
      <c r="A2016" s="18" t="str">
        <f t="shared" si="124"/>
        <v>Catalogo principalOPEN VALUE ENTIDADES NO CUALIFICADAS9GS-00438</v>
      </c>
      <c r="B2016" s="18" t="str">
        <f t="shared" si="125"/>
        <v>9GS-00438OPEN VALUE ENTIDADES NO CUALIFICADAS</v>
      </c>
      <c r="C2016" s="18"/>
      <c r="D2016" t="s">
        <v>122</v>
      </c>
      <c r="E2016" t="s">
        <v>2292</v>
      </c>
      <c r="F2016" t="s">
        <v>2546</v>
      </c>
      <c r="G2016" s="18" t="str">
        <f t="shared" si="126"/>
        <v>Catalogo principal</v>
      </c>
      <c r="H2016" s="43" t="s">
        <v>121</v>
      </c>
      <c r="I2016" s="37" t="s">
        <v>67</v>
      </c>
      <c r="J2016" t="s">
        <v>4075</v>
      </c>
      <c r="K2016" t="s">
        <v>40</v>
      </c>
      <c r="L2016" s="70" t="s">
        <v>21</v>
      </c>
      <c r="M2016" s="70" t="s">
        <v>3963</v>
      </c>
      <c r="N2016" s="37" t="s">
        <v>67</v>
      </c>
      <c r="O2016" s="37" t="s">
        <v>67</v>
      </c>
      <c r="P2016" s="37" t="s">
        <v>3758</v>
      </c>
      <c r="Q2016" s="75" t="s">
        <v>2292</v>
      </c>
      <c r="R2016" t="s">
        <v>207</v>
      </c>
      <c r="S2016" s="38">
        <v>12561</v>
      </c>
      <c r="T2016">
        <v>1</v>
      </c>
      <c r="U2016">
        <v>0</v>
      </c>
      <c r="V2016" s="43">
        <f>SUMIF(ResumenCotizacion!$C:$C,E2016,ResumenCotizacion!$P:$P)</f>
        <v>0</v>
      </c>
      <c r="W2016" s="68">
        <f>IF(H2016="USD",S2016*SolCotizacion!$J$18,S2016)</f>
        <v>49282957.890000001</v>
      </c>
      <c r="X2016" s="3">
        <f>ROUND(W2016/(1-VLOOKUP("Total porcentaje:",ResumenCotizacion!$F:$H,3,0)),2)</f>
        <v>53568432.490000002</v>
      </c>
      <c r="Y2016" s="3">
        <f t="shared" si="127"/>
        <v>0</v>
      </c>
    </row>
    <row r="2017" spans="1:25" ht="14.25" x14ac:dyDescent="0.2">
      <c r="A2017" s="18" t="str">
        <f t="shared" si="124"/>
        <v>Catalogo principalOPEN VALUE ENTIDADES NO CUALIFICADAS9GS-00440</v>
      </c>
      <c r="B2017" s="18" t="str">
        <f t="shared" si="125"/>
        <v>9GS-00440OPEN VALUE ENTIDADES NO CUALIFICADAS</v>
      </c>
      <c r="C2017" s="18"/>
      <c r="D2017" t="s">
        <v>122</v>
      </c>
      <c r="E2017" t="s">
        <v>2293</v>
      </c>
      <c r="F2017" t="s">
        <v>2546</v>
      </c>
      <c r="G2017" s="18" t="str">
        <f t="shared" si="126"/>
        <v>Catalogo principal</v>
      </c>
      <c r="H2017" s="43" t="s">
        <v>121</v>
      </c>
      <c r="I2017" s="37" t="s">
        <v>67</v>
      </c>
      <c r="J2017" t="s">
        <v>4076</v>
      </c>
      <c r="K2017" t="s">
        <v>40</v>
      </c>
      <c r="L2017" s="70" t="s">
        <v>21</v>
      </c>
      <c r="M2017" s="70" t="s">
        <v>3946</v>
      </c>
      <c r="N2017" s="37" t="s">
        <v>67</v>
      </c>
      <c r="O2017" s="37" t="s">
        <v>67</v>
      </c>
      <c r="P2017" s="37" t="s">
        <v>3758</v>
      </c>
      <c r="Q2017" s="75" t="s">
        <v>2293</v>
      </c>
      <c r="R2017" t="s">
        <v>207</v>
      </c>
      <c r="S2017" s="38">
        <v>2052</v>
      </c>
      <c r="T2017">
        <v>1</v>
      </c>
      <c r="U2017">
        <v>0</v>
      </c>
      <c r="V2017" s="43">
        <f>SUMIF(ResumenCotizacion!$C:$C,E2017,ResumenCotizacion!$P:$P)</f>
        <v>0</v>
      </c>
      <c r="W2017" s="68">
        <f>IF(H2017="USD",S2017*SolCotizacion!$J$18,S2017)</f>
        <v>8051001.4799999995</v>
      </c>
      <c r="X2017" s="3">
        <f>ROUND(W2017/(1-VLOOKUP("Total porcentaje:",ResumenCotizacion!$F:$H,3,0)),2)</f>
        <v>8751088.5700000003</v>
      </c>
      <c r="Y2017" s="3">
        <f t="shared" si="127"/>
        <v>0</v>
      </c>
    </row>
    <row r="2018" spans="1:25" ht="14.25" x14ac:dyDescent="0.2">
      <c r="A2018" s="18" t="str">
        <f t="shared" si="124"/>
        <v>Catalogo principalOPEN VALUE ENTIDADES NO CUALIFICADAS9GS-00442</v>
      </c>
      <c r="B2018" s="18" t="str">
        <f t="shared" si="125"/>
        <v>9GS-00442OPEN VALUE ENTIDADES NO CUALIFICADAS</v>
      </c>
      <c r="C2018" s="18"/>
      <c r="D2018" t="s">
        <v>122</v>
      </c>
      <c r="E2018" t="s">
        <v>2294</v>
      </c>
      <c r="F2018" t="s">
        <v>2546</v>
      </c>
      <c r="G2018" s="18" t="str">
        <f t="shared" si="126"/>
        <v>Catalogo principal</v>
      </c>
      <c r="H2018" s="43" t="s">
        <v>121</v>
      </c>
      <c r="I2018" s="37" t="s">
        <v>67</v>
      </c>
      <c r="J2018" t="s">
        <v>4077</v>
      </c>
      <c r="K2018" t="s">
        <v>40</v>
      </c>
      <c r="L2018" s="70" t="s">
        <v>21</v>
      </c>
      <c r="M2018" s="70" t="s">
        <v>3948</v>
      </c>
      <c r="N2018" s="37" t="s">
        <v>67</v>
      </c>
      <c r="O2018" s="37" t="s">
        <v>67</v>
      </c>
      <c r="P2018" s="37" t="s">
        <v>3758</v>
      </c>
      <c r="Q2018" s="75" t="s">
        <v>2294</v>
      </c>
      <c r="R2018" t="s">
        <v>207</v>
      </c>
      <c r="S2018" s="38">
        <v>879</v>
      </c>
      <c r="T2018">
        <v>1</v>
      </c>
      <c r="U2018">
        <v>0</v>
      </c>
      <c r="V2018" s="43">
        <f>SUMIF(ResumenCotizacion!$C:$C,E2018,ResumenCotizacion!$P:$P)</f>
        <v>0</v>
      </c>
      <c r="W2018" s="68">
        <f>IF(H2018="USD",S2018*SolCotizacion!$J$18,S2018)</f>
        <v>3448747.71</v>
      </c>
      <c r="X2018" s="3">
        <f>ROUND(W2018/(1-VLOOKUP("Total porcentaje:",ResumenCotizacion!$F:$H,3,0)),2)</f>
        <v>3748638.82</v>
      </c>
      <c r="Y2018" s="3">
        <f t="shared" si="127"/>
        <v>0</v>
      </c>
    </row>
    <row r="2019" spans="1:25" ht="14.25" x14ac:dyDescent="0.2">
      <c r="A2019" s="18" t="str">
        <f t="shared" si="124"/>
        <v>Catalogo principalOPEN VALUE ENTIDADES NO CUALIFICADAS9GS-00444</v>
      </c>
      <c r="B2019" s="18" t="str">
        <f t="shared" si="125"/>
        <v>9GS-00444OPEN VALUE ENTIDADES NO CUALIFICADAS</v>
      </c>
      <c r="C2019" s="18"/>
      <c r="D2019" t="s">
        <v>122</v>
      </c>
      <c r="E2019" t="s">
        <v>2295</v>
      </c>
      <c r="F2019" t="s">
        <v>2546</v>
      </c>
      <c r="G2019" s="18" t="str">
        <f t="shared" si="126"/>
        <v>Catalogo principal</v>
      </c>
      <c r="H2019" s="43" t="s">
        <v>121</v>
      </c>
      <c r="I2019" s="37" t="s">
        <v>67</v>
      </c>
      <c r="J2019" t="s">
        <v>4078</v>
      </c>
      <c r="K2019" t="s">
        <v>40</v>
      </c>
      <c r="L2019" s="70" t="s">
        <v>21</v>
      </c>
      <c r="M2019" s="70" t="s">
        <v>3963</v>
      </c>
      <c r="N2019" s="37" t="s">
        <v>67</v>
      </c>
      <c r="O2019" s="37" t="s">
        <v>67</v>
      </c>
      <c r="P2019" s="37" t="s">
        <v>3758</v>
      </c>
      <c r="Q2019" s="75" t="s">
        <v>2295</v>
      </c>
      <c r="R2019" t="s">
        <v>207</v>
      </c>
      <c r="S2019" s="38">
        <v>1569</v>
      </c>
      <c r="T2019">
        <v>1</v>
      </c>
      <c r="U2019">
        <v>0</v>
      </c>
      <c r="V2019" s="43">
        <f>SUMIF(ResumenCotizacion!$C:$C,E2019,ResumenCotizacion!$P:$P)</f>
        <v>0</v>
      </c>
      <c r="W2019" s="68">
        <f>IF(H2019="USD",S2019*SolCotizacion!$J$18,S2019)</f>
        <v>6155955.8099999996</v>
      </c>
      <c r="X2019" s="3">
        <f>ROUND(W2019/(1-VLOOKUP("Total porcentaje:",ResumenCotizacion!$F:$H,3,0)),2)</f>
        <v>6691256.3200000003</v>
      </c>
      <c r="Y2019" s="3">
        <f t="shared" si="127"/>
        <v>0</v>
      </c>
    </row>
    <row r="2020" spans="1:25" ht="14.25" x14ac:dyDescent="0.2">
      <c r="A2020" s="18" t="str">
        <f t="shared" si="124"/>
        <v>Catalogo principalOPEN VALUE ENTIDADES NO CUALIFICADAS9GS-00656</v>
      </c>
      <c r="B2020" s="18" t="str">
        <f t="shared" si="125"/>
        <v>9GS-00656OPEN VALUE ENTIDADES NO CUALIFICADAS</v>
      </c>
      <c r="C2020" s="18"/>
      <c r="D2020" t="s">
        <v>122</v>
      </c>
      <c r="E2020" t="s">
        <v>2296</v>
      </c>
      <c r="F2020" t="s">
        <v>2546</v>
      </c>
      <c r="G2020" s="18" t="str">
        <f t="shared" si="126"/>
        <v>Catalogo principal</v>
      </c>
      <c r="H2020" s="43" t="s">
        <v>121</v>
      </c>
      <c r="I2020" s="37" t="s">
        <v>67</v>
      </c>
      <c r="J2020" t="s">
        <v>4079</v>
      </c>
      <c r="K2020" t="s">
        <v>40</v>
      </c>
      <c r="L2020" s="70" t="s">
        <v>21</v>
      </c>
      <c r="M2020" s="70" t="s">
        <v>3946</v>
      </c>
      <c r="N2020" s="37" t="s">
        <v>67</v>
      </c>
      <c r="O2020" s="37" t="s">
        <v>67</v>
      </c>
      <c r="P2020" s="37" t="s">
        <v>3758</v>
      </c>
      <c r="Q2020" s="75" t="s">
        <v>2296</v>
      </c>
      <c r="R2020" t="s">
        <v>207</v>
      </c>
      <c r="S2020" s="38">
        <v>13488</v>
      </c>
      <c r="T2020">
        <v>1</v>
      </c>
      <c r="U2020">
        <v>0</v>
      </c>
      <c r="V2020" s="43">
        <f>SUMIF(ResumenCotizacion!$C:$C,E2020,ResumenCotizacion!$P:$P)</f>
        <v>0</v>
      </c>
      <c r="W2020" s="68">
        <f>IF(H2020="USD",S2020*SolCotizacion!$J$18,S2020)</f>
        <v>52920033.119999997</v>
      </c>
      <c r="X2020" s="3">
        <f>ROUND(W2020/(1-VLOOKUP("Total porcentaje:",ResumenCotizacion!$F:$H,3,0)),2)</f>
        <v>57521775.130000003</v>
      </c>
      <c r="Y2020" s="3">
        <f t="shared" si="127"/>
        <v>0</v>
      </c>
    </row>
    <row r="2021" spans="1:25" ht="14.25" x14ac:dyDescent="0.2">
      <c r="A2021" s="18" t="str">
        <f t="shared" si="124"/>
        <v>Catalogo principalOPEN VALUE ENTIDADES NO CUALIFICADAS9GS-00658</v>
      </c>
      <c r="B2021" s="18" t="str">
        <f t="shared" si="125"/>
        <v>9GS-00658OPEN VALUE ENTIDADES NO CUALIFICADAS</v>
      </c>
      <c r="C2021" s="18"/>
      <c r="D2021" t="s">
        <v>122</v>
      </c>
      <c r="E2021" t="s">
        <v>2297</v>
      </c>
      <c r="F2021" t="s">
        <v>2546</v>
      </c>
      <c r="G2021" s="18" t="str">
        <f t="shared" si="126"/>
        <v>Catalogo principal</v>
      </c>
      <c r="H2021" s="43" t="s">
        <v>121</v>
      </c>
      <c r="I2021" s="37" t="s">
        <v>67</v>
      </c>
      <c r="J2021" t="s">
        <v>4080</v>
      </c>
      <c r="K2021" t="s">
        <v>40</v>
      </c>
      <c r="L2021" s="70" t="s">
        <v>21</v>
      </c>
      <c r="M2021" s="70" t="s">
        <v>3946</v>
      </c>
      <c r="N2021" s="37" t="s">
        <v>67</v>
      </c>
      <c r="O2021" s="37" t="s">
        <v>67</v>
      </c>
      <c r="P2021" s="37" t="s">
        <v>3758</v>
      </c>
      <c r="Q2021" s="75" t="s">
        <v>2297</v>
      </c>
      <c r="R2021" t="s">
        <v>207</v>
      </c>
      <c r="S2021" s="38">
        <v>1689</v>
      </c>
      <c r="T2021">
        <v>1</v>
      </c>
      <c r="U2021">
        <v>0</v>
      </c>
      <c r="V2021" s="43">
        <f>SUMIF(ResumenCotizacion!$C:$C,E2021,ResumenCotizacion!$P:$P)</f>
        <v>0</v>
      </c>
      <c r="W2021" s="68">
        <f>IF(H2021="USD",S2021*SolCotizacion!$J$18,S2021)</f>
        <v>6626774.6099999994</v>
      </c>
      <c r="X2021" s="3">
        <f>ROUND(W2021/(1-VLOOKUP("Total porcentaje:",ResumenCotizacion!$F:$H,3,0)),2)</f>
        <v>7203015.8799999999</v>
      </c>
      <c r="Y2021" s="3">
        <f t="shared" si="127"/>
        <v>0</v>
      </c>
    </row>
    <row r="2022" spans="1:25" ht="14.25" x14ac:dyDescent="0.2">
      <c r="A2022" s="18" t="str">
        <f t="shared" si="124"/>
        <v>Catalogo principalOPEN VALUE ENTIDADES NO CUALIFICADAS9GS-00836</v>
      </c>
      <c r="B2022" s="18" t="str">
        <f t="shared" si="125"/>
        <v>9GS-00836OPEN VALUE ENTIDADES NO CUALIFICADAS</v>
      </c>
      <c r="C2022" s="18"/>
      <c r="D2022" t="s">
        <v>122</v>
      </c>
      <c r="E2022" t="s">
        <v>2298</v>
      </c>
      <c r="F2022" t="s">
        <v>2546</v>
      </c>
      <c r="G2022" s="18" t="str">
        <f t="shared" si="126"/>
        <v>Catalogo principal</v>
      </c>
      <c r="H2022" s="43" t="s">
        <v>121</v>
      </c>
      <c r="I2022" s="37" t="s">
        <v>67</v>
      </c>
      <c r="J2022" t="s">
        <v>4081</v>
      </c>
      <c r="K2022" t="s">
        <v>40</v>
      </c>
      <c r="L2022" s="70" t="s">
        <v>21</v>
      </c>
      <c r="M2022" s="70" t="s">
        <v>3946</v>
      </c>
      <c r="N2022" s="37" t="s">
        <v>67</v>
      </c>
      <c r="O2022" s="37" t="s">
        <v>67</v>
      </c>
      <c r="P2022" s="37" t="s">
        <v>3758</v>
      </c>
      <c r="Q2022" s="75" t="s">
        <v>2298</v>
      </c>
      <c r="R2022" t="s">
        <v>207</v>
      </c>
      <c r="S2022" s="38">
        <v>9927</v>
      </c>
      <c r="T2022">
        <v>1</v>
      </c>
      <c r="U2022">
        <v>0</v>
      </c>
      <c r="V2022" s="43">
        <f>SUMIF(ResumenCotizacion!$C:$C,E2022,ResumenCotizacion!$P:$P)</f>
        <v>0</v>
      </c>
      <c r="W2022" s="68">
        <f>IF(H2022="USD",S2022*SolCotizacion!$J$18,S2022)</f>
        <v>38948485.229999997</v>
      </c>
      <c r="X2022" s="3">
        <f>ROUND(W2022/(1-VLOOKUP("Total porcentaje:",ResumenCotizacion!$F:$H,3,0)),2)</f>
        <v>42335310.030000001</v>
      </c>
      <c r="Y2022" s="3">
        <f t="shared" si="127"/>
        <v>0</v>
      </c>
    </row>
    <row r="2023" spans="1:25" ht="14.25" x14ac:dyDescent="0.2">
      <c r="A2023" s="18" t="str">
        <f t="shared" si="124"/>
        <v>Catalogo principalOPEN VALUE ENTIDADES NO CUALIFICADAS9GS-00838</v>
      </c>
      <c r="B2023" s="18" t="str">
        <f t="shared" si="125"/>
        <v>9GS-00838OPEN VALUE ENTIDADES NO CUALIFICADAS</v>
      </c>
      <c r="C2023" s="18"/>
      <c r="D2023" t="s">
        <v>122</v>
      </c>
      <c r="E2023" t="s">
        <v>2299</v>
      </c>
      <c r="F2023" t="s">
        <v>2546</v>
      </c>
      <c r="G2023" s="18" t="str">
        <f t="shared" si="126"/>
        <v>Catalogo principal</v>
      </c>
      <c r="H2023" s="43" t="s">
        <v>121</v>
      </c>
      <c r="I2023" s="37" t="s">
        <v>67</v>
      </c>
      <c r="J2023" t="s">
        <v>4082</v>
      </c>
      <c r="K2023" t="s">
        <v>40</v>
      </c>
      <c r="L2023" s="70" t="s">
        <v>21</v>
      </c>
      <c r="M2023" s="70" t="s">
        <v>3946</v>
      </c>
      <c r="N2023" s="37" t="s">
        <v>67</v>
      </c>
      <c r="O2023" s="37" t="s">
        <v>67</v>
      </c>
      <c r="P2023" s="37" t="s">
        <v>3758</v>
      </c>
      <c r="Q2023" s="75" t="s">
        <v>2299</v>
      </c>
      <c r="R2023" t="s">
        <v>207</v>
      </c>
      <c r="S2023" s="38">
        <v>1242</v>
      </c>
      <c r="T2023">
        <v>1</v>
      </c>
      <c r="U2023">
        <v>0</v>
      </c>
      <c r="V2023" s="43">
        <f>SUMIF(ResumenCotizacion!$C:$C,E2023,ResumenCotizacion!$P:$P)</f>
        <v>0</v>
      </c>
      <c r="W2023" s="68">
        <f>IF(H2023="USD",S2023*SolCotizacion!$J$18,S2023)</f>
        <v>4872974.58</v>
      </c>
      <c r="X2023" s="3">
        <f>ROUND(W2023/(1-VLOOKUP("Total porcentaje:",ResumenCotizacion!$F:$H,3,0)),2)</f>
        <v>5296711.5</v>
      </c>
      <c r="Y2023" s="3">
        <f t="shared" si="127"/>
        <v>0</v>
      </c>
    </row>
    <row r="2024" spans="1:25" ht="14.25" x14ac:dyDescent="0.2">
      <c r="A2024" s="18" t="str">
        <f t="shared" si="124"/>
        <v>Catalogo principalOPEN VALUE ENTIDADES NO CUALIFICADAS9ST-00119</v>
      </c>
      <c r="B2024" s="18" t="str">
        <f t="shared" si="125"/>
        <v>9ST-00119OPEN VALUE ENTIDADES NO CUALIFICADAS</v>
      </c>
      <c r="C2024" s="18"/>
      <c r="D2024" t="s">
        <v>122</v>
      </c>
      <c r="E2024" t="s">
        <v>2300</v>
      </c>
      <c r="F2024" t="s">
        <v>2546</v>
      </c>
      <c r="G2024" s="18" t="str">
        <f t="shared" si="126"/>
        <v>Catalogo principal</v>
      </c>
      <c r="H2024" s="43" t="s">
        <v>121</v>
      </c>
      <c r="I2024" s="37" t="s">
        <v>67</v>
      </c>
      <c r="J2024" t="s">
        <v>3891</v>
      </c>
      <c r="K2024" t="s">
        <v>40</v>
      </c>
      <c r="L2024" s="70" t="s">
        <v>21</v>
      </c>
      <c r="M2024" s="70" t="s">
        <v>28</v>
      </c>
      <c r="N2024" s="37" t="s">
        <v>67</v>
      </c>
      <c r="O2024" s="37" t="s">
        <v>67</v>
      </c>
      <c r="P2024" s="37" t="s">
        <v>3758</v>
      </c>
      <c r="Q2024" s="75" t="s">
        <v>2300</v>
      </c>
      <c r="R2024" t="s">
        <v>207</v>
      </c>
      <c r="S2024" s="38">
        <v>7560</v>
      </c>
      <c r="T2024">
        <v>1</v>
      </c>
      <c r="U2024">
        <v>0</v>
      </c>
      <c r="V2024" s="43">
        <f>SUMIF(ResumenCotizacion!$C:$C,E2024,ResumenCotizacion!$P:$P)</f>
        <v>0</v>
      </c>
      <c r="W2024" s="68">
        <f>IF(H2024="USD",S2024*SolCotizacion!$J$18,S2024)</f>
        <v>29661584.399999999</v>
      </c>
      <c r="X2024" s="3">
        <f>ROUND(W2024/(1-VLOOKUP("Total porcentaje:",ResumenCotizacion!$F:$H,3,0)),2)</f>
        <v>32240852.609999999</v>
      </c>
      <c r="Y2024" s="3">
        <f t="shared" si="127"/>
        <v>0</v>
      </c>
    </row>
    <row r="2025" spans="1:25" ht="14.25" x14ac:dyDescent="0.2">
      <c r="A2025" s="18" t="str">
        <f t="shared" si="124"/>
        <v>Catalogo principalOPEN VALUE ENTIDADES NO CUALIFICADAS9ST-00121</v>
      </c>
      <c r="B2025" s="18" t="str">
        <f t="shared" si="125"/>
        <v>9ST-00121OPEN VALUE ENTIDADES NO CUALIFICADAS</v>
      </c>
      <c r="C2025" s="18"/>
      <c r="D2025" t="s">
        <v>122</v>
      </c>
      <c r="E2025" t="s">
        <v>2301</v>
      </c>
      <c r="F2025" t="s">
        <v>2546</v>
      </c>
      <c r="G2025" s="18" t="str">
        <f t="shared" si="126"/>
        <v>Catalogo principal</v>
      </c>
      <c r="H2025" s="43" t="s">
        <v>121</v>
      </c>
      <c r="I2025" s="37" t="s">
        <v>67</v>
      </c>
      <c r="J2025" t="s">
        <v>3892</v>
      </c>
      <c r="K2025" t="s">
        <v>40</v>
      </c>
      <c r="L2025" s="70" t="s">
        <v>21</v>
      </c>
      <c r="M2025" s="70" t="s">
        <v>28</v>
      </c>
      <c r="N2025" s="37" t="s">
        <v>67</v>
      </c>
      <c r="O2025" s="37" t="s">
        <v>67</v>
      </c>
      <c r="P2025" s="37" t="s">
        <v>3758</v>
      </c>
      <c r="Q2025" s="75" t="s">
        <v>2301</v>
      </c>
      <c r="R2025" t="s">
        <v>207</v>
      </c>
      <c r="S2025" s="38">
        <v>3240</v>
      </c>
      <c r="T2025">
        <v>1</v>
      </c>
      <c r="U2025">
        <v>0</v>
      </c>
      <c r="V2025" s="43">
        <f>SUMIF(ResumenCotizacion!$C:$C,E2025,ResumenCotizacion!$P:$P)</f>
        <v>0</v>
      </c>
      <c r="W2025" s="68">
        <f>IF(H2025="USD",S2025*SolCotizacion!$J$18,S2025)</f>
        <v>12712107.6</v>
      </c>
      <c r="X2025" s="3">
        <f>ROUND(W2025/(1-VLOOKUP("Total porcentaje:",ResumenCotizacion!$F:$H,3,0)),2)</f>
        <v>13817508.26</v>
      </c>
      <c r="Y2025" s="3">
        <f t="shared" si="127"/>
        <v>0</v>
      </c>
    </row>
    <row r="2026" spans="1:25" ht="14.25" x14ac:dyDescent="0.2">
      <c r="A2026" s="18" t="str">
        <f t="shared" si="124"/>
        <v>Catalogo principalOPEN VALUE ENTIDADES NO CUALIFICADAS9TX-00316</v>
      </c>
      <c r="B2026" s="18" t="str">
        <f t="shared" si="125"/>
        <v>9TX-00316OPEN VALUE ENTIDADES NO CUALIFICADAS</v>
      </c>
      <c r="C2026" s="18"/>
      <c r="D2026" t="s">
        <v>122</v>
      </c>
      <c r="E2026" t="s">
        <v>2302</v>
      </c>
      <c r="F2026" t="s">
        <v>2546</v>
      </c>
      <c r="G2026" s="18" t="str">
        <f t="shared" si="126"/>
        <v>Catalogo principal</v>
      </c>
      <c r="H2026" s="43" t="s">
        <v>121</v>
      </c>
      <c r="I2026" s="37" t="s">
        <v>67</v>
      </c>
      <c r="J2026" t="s">
        <v>4083</v>
      </c>
      <c r="K2026" t="s">
        <v>40</v>
      </c>
      <c r="L2026" s="70" t="s">
        <v>21</v>
      </c>
      <c r="M2026" s="70" t="s">
        <v>3946</v>
      </c>
      <c r="N2026" s="37" t="s">
        <v>67</v>
      </c>
      <c r="O2026" s="37" t="s">
        <v>67</v>
      </c>
      <c r="P2026" s="37" t="s">
        <v>3758</v>
      </c>
      <c r="Q2026" s="75" t="s">
        <v>2302</v>
      </c>
      <c r="R2026" t="s">
        <v>207</v>
      </c>
      <c r="S2026" s="38">
        <v>54</v>
      </c>
      <c r="T2026">
        <v>1</v>
      </c>
      <c r="U2026">
        <v>0</v>
      </c>
      <c r="V2026" s="43">
        <f>SUMIF(ResumenCotizacion!$C:$C,E2026,ResumenCotizacion!$P:$P)</f>
        <v>0</v>
      </c>
      <c r="W2026" s="68">
        <f>IF(H2026="USD",S2026*SolCotizacion!$J$18,S2026)</f>
        <v>211868.46</v>
      </c>
      <c r="X2026" s="3">
        <f>ROUND(W2026/(1-VLOOKUP("Total porcentaje:",ResumenCotizacion!$F:$H,3,0)),2)</f>
        <v>230291.8</v>
      </c>
      <c r="Y2026" s="3">
        <f t="shared" si="127"/>
        <v>0</v>
      </c>
    </row>
    <row r="2027" spans="1:25" ht="14.25" x14ac:dyDescent="0.2">
      <c r="A2027" s="18" t="str">
        <f t="shared" si="124"/>
        <v>Catalogo principalOPEN VALUE ENTIDADES NO CUALIFICADAS9TX-00368</v>
      </c>
      <c r="B2027" s="18" t="str">
        <f t="shared" si="125"/>
        <v>9TX-00368OPEN VALUE ENTIDADES NO CUALIFICADAS</v>
      </c>
      <c r="C2027" s="18"/>
      <c r="D2027" t="s">
        <v>122</v>
      </c>
      <c r="E2027" t="s">
        <v>2303</v>
      </c>
      <c r="F2027" t="s">
        <v>2546</v>
      </c>
      <c r="G2027" s="18" t="str">
        <f t="shared" si="126"/>
        <v>Catalogo principal</v>
      </c>
      <c r="H2027" s="43" t="s">
        <v>121</v>
      </c>
      <c r="I2027" s="37" t="s">
        <v>67</v>
      </c>
      <c r="J2027" t="s">
        <v>4084</v>
      </c>
      <c r="K2027" t="s">
        <v>40</v>
      </c>
      <c r="L2027" s="70" t="s">
        <v>21</v>
      </c>
      <c r="M2027" s="70" t="s">
        <v>3948</v>
      </c>
      <c r="N2027" s="37" t="s">
        <v>67</v>
      </c>
      <c r="O2027" s="37" t="s">
        <v>67</v>
      </c>
      <c r="P2027" s="37" t="s">
        <v>3758</v>
      </c>
      <c r="Q2027" s="75" t="s">
        <v>2303</v>
      </c>
      <c r="R2027" t="s">
        <v>207</v>
      </c>
      <c r="S2027" s="38">
        <v>24</v>
      </c>
      <c r="T2027">
        <v>1</v>
      </c>
      <c r="U2027">
        <v>0</v>
      </c>
      <c r="V2027" s="43">
        <f>SUMIF(ResumenCotizacion!$C:$C,E2027,ResumenCotizacion!$P:$P)</f>
        <v>0</v>
      </c>
      <c r="W2027" s="68">
        <f>IF(H2027="USD",S2027*SolCotizacion!$J$18,S2027)</f>
        <v>94163.76</v>
      </c>
      <c r="X2027" s="3">
        <f>ROUND(W2027/(1-VLOOKUP("Total porcentaje:",ResumenCotizacion!$F:$H,3,0)),2)</f>
        <v>102351.91</v>
      </c>
      <c r="Y2027" s="3">
        <f t="shared" si="127"/>
        <v>0</v>
      </c>
    </row>
    <row r="2028" spans="1:25" ht="14.25" x14ac:dyDescent="0.2">
      <c r="A2028" s="18" t="str">
        <f t="shared" si="124"/>
        <v>Catalogo principalOPEN VALUE ENTIDADES NO CUALIFICADAS9TX-00685</v>
      </c>
      <c r="B2028" s="18" t="str">
        <f t="shared" si="125"/>
        <v>9TX-00685OPEN VALUE ENTIDADES NO CUALIFICADAS</v>
      </c>
      <c r="C2028" s="18"/>
      <c r="D2028" t="s">
        <v>122</v>
      </c>
      <c r="E2028" t="s">
        <v>2304</v>
      </c>
      <c r="F2028" t="s">
        <v>2546</v>
      </c>
      <c r="G2028" s="18" t="str">
        <f t="shared" si="126"/>
        <v>Catalogo principal</v>
      </c>
      <c r="H2028" s="43" t="s">
        <v>121</v>
      </c>
      <c r="I2028" s="37" t="s">
        <v>67</v>
      </c>
      <c r="J2028" t="s">
        <v>4085</v>
      </c>
      <c r="K2028" t="s">
        <v>40</v>
      </c>
      <c r="L2028" s="70" t="s">
        <v>21</v>
      </c>
      <c r="M2028" s="70" t="s">
        <v>3948</v>
      </c>
      <c r="N2028" s="37" t="s">
        <v>67</v>
      </c>
      <c r="O2028" s="37" t="s">
        <v>67</v>
      </c>
      <c r="P2028" s="37" t="s">
        <v>3758</v>
      </c>
      <c r="Q2028" s="75" t="s">
        <v>2304</v>
      </c>
      <c r="R2028" t="s">
        <v>207</v>
      </c>
      <c r="S2028" s="38">
        <v>18</v>
      </c>
      <c r="T2028">
        <v>1</v>
      </c>
      <c r="U2028">
        <v>0</v>
      </c>
      <c r="V2028" s="43">
        <f>SUMIF(ResumenCotizacion!$C:$C,E2028,ResumenCotizacion!$P:$P)</f>
        <v>0</v>
      </c>
      <c r="W2028" s="68">
        <f>IF(H2028="USD",S2028*SolCotizacion!$J$18,S2028)</f>
        <v>70622.819999999992</v>
      </c>
      <c r="X2028" s="3">
        <f>ROUND(W2028/(1-VLOOKUP("Total porcentaje:",ResumenCotizacion!$F:$H,3,0)),2)</f>
        <v>76763.929999999993</v>
      </c>
      <c r="Y2028" s="3">
        <f t="shared" si="127"/>
        <v>0</v>
      </c>
    </row>
    <row r="2029" spans="1:25" ht="14.25" x14ac:dyDescent="0.2">
      <c r="A2029" s="18" t="str">
        <f t="shared" si="124"/>
        <v>Catalogo principalOPEN VALUE ENTIDADES NO CUALIFICADAS9TX-00710</v>
      </c>
      <c r="B2029" s="18" t="str">
        <f t="shared" si="125"/>
        <v>9TX-00710OPEN VALUE ENTIDADES NO CUALIFICADAS</v>
      </c>
      <c r="C2029" s="18"/>
      <c r="D2029" t="s">
        <v>122</v>
      </c>
      <c r="E2029" t="s">
        <v>2305</v>
      </c>
      <c r="F2029" t="s">
        <v>2546</v>
      </c>
      <c r="G2029" s="18" t="str">
        <f t="shared" si="126"/>
        <v>Catalogo principal</v>
      </c>
      <c r="H2029" s="43" t="s">
        <v>121</v>
      </c>
      <c r="I2029" s="37" t="s">
        <v>67</v>
      </c>
      <c r="J2029" t="s">
        <v>4086</v>
      </c>
      <c r="K2029" t="s">
        <v>40</v>
      </c>
      <c r="L2029" s="70" t="s">
        <v>21</v>
      </c>
      <c r="M2029" s="70" t="s">
        <v>3946</v>
      </c>
      <c r="N2029" s="37" t="s">
        <v>67</v>
      </c>
      <c r="O2029" s="37" t="s">
        <v>67</v>
      </c>
      <c r="P2029" s="37" t="s">
        <v>3758</v>
      </c>
      <c r="Q2029" s="75" t="s">
        <v>2305</v>
      </c>
      <c r="R2029" t="s">
        <v>207</v>
      </c>
      <c r="S2029" s="38">
        <v>42</v>
      </c>
      <c r="T2029">
        <v>1</v>
      </c>
      <c r="U2029">
        <v>0</v>
      </c>
      <c r="V2029" s="43">
        <f>SUMIF(ResumenCotizacion!$C:$C,E2029,ResumenCotizacion!$P:$P)</f>
        <v>0</v>
      </c>
      <c r="W2029" s="68">
        <f>IF(H2029="USD",S2029*SolCotizacion!$J$18,S2029)</f>
        <v>164786.57999999999</v>
      </c>
      <c r="X2029" s="3">
        <f>ROUND(W2029/(1-VLOOKUP("Total porcentaje:",ResumenCotizacion!$F:$H,3,0)),2)</f>
        <v>179115.85</v>
      </c>
      <c r="Y2029" s="3">
        <f t="shared" si="127"/>
        <v>0</v>
      </c>
    </row>
    <row r="2030" spans="1:25" ht="14.25" x14ac:dyDescent="0.2">
      <c r="A2030" s="18" t="str">
        <f t="shared" si="124"/>
        <v>Catalogo principalOPEN VALUE ENTIDADES NO CUALIFICADASCF3-00002</v>
      </c>
      <c r="B2030" s="18" t="str">
        <f t="shared" si="125"/>
        <v>CF3-00002OPEN VALUE ENTIDADES NO CUALIFICADAS</v>
      </c>
      <c r="C2030" s="18"/>
      <c r="D2030" t="s">
        <v>122</v>
      </c>
      <c r="E2030" t="s">
        <v>2306</v>
      </c>
      <c r="F2030" t="s">
        <v>2546</v>
      </c>
      <c r="G2030" s="18" t="str">
        <f t="shared" si="126"/>
        <v>Catalogo principal</v>
      </c>
      <c r="H2030" s="43" t="s">
        <v>121</v>
      </c>
      <c r="I2030" s="37" t="s">
        <v>67</v>
      </c>
      <c r="J2030" t="s">
        <v>4087</v>
      </c>
      <c r="K2030" t="s">
        <v>40</v>
      </c>
      <c r="L2030" s="70" t="s">
        <v>21</v>
      </c>
      <c r="M2030" s="70" t="s">
        <v>3966</v>
      </c>
      <c r="N2030" s="37" t="s">
        <v>67</v>
      </c>
      <c r="O2030" s="37" t="s">
        <v>67</v>
      </c>
      <c r="P2030" s="37" t="s">
        <v>3758</v>
      </c>
      <c r="Q2030" s="75" t="s">
        <v>2306</v>
      </c>
      <c r="R2030" t="s">
        <v>3691</v>
      </c>
      <c r="S2030" s="38">
        <v>16.5</v>
      </c>
      <c r="T2030">
        <v>1</v>
      </c>
      <c r="U2030">
        <v>0</v>
      </c>
      <c r="V2030" s="43">
        <f>SUMIF(ResumenCotizacion!$C:$C,E2030,ResumenCotizacion!$P:$P)</f>
        <v>0</v>
      </c>
      <c r="W2030" s="68">
        <f>IF(H2030="USD",S2030*SolCotizacion!$J$18,S2030)</f>
        <v>64737.584999999999</v>
      </c>
      <c r="X2030" s="3">
        <f>ROUND(W2030/(1-VLOOKUP("Total porcentaje:",ResumenCotizacion!$F:$H,3,0)),2)</f>
        <v>70366.94</v>
      </c>
      <c r="Y2030" s="3">
        <f t="shared" si="127"/>
        <v>0</v>
      </c>
    </row>
    <row r="2031" spans="1:25" ht="14.25" x14ac:dyDescent="0.2">
      <c r="A2031" s="18" t="str">
        <f t="shared" si="124"/>
        <v>Catalogo principalOPEN VALUE ENTIDADES NO CUALIFICADASCGJ-00001</v>
      </c>
      <c r="B2031" s="18" t="str">
        <f t="shared" si="125"/>
        <v>CGJ-00001OPEN VALUE ENTIDADES NO CUALIFICADAS</v>
      </c>
      <c r="C2031" s="18"/>
      <c r="D2031" t="s">
        <v>122</v>
      </c>
      <c r="E2031" t="s">
        <v>2307</v>
      </c>
      <c r="F2031" t="s">
        <v>2546</v>
      </c>
      <c r="G2031" s="18" t="str">
        <f t="shared" si="126"/>
        <v>Catalogo principal</v>
      </c>
      <c r="H2031" s="43" t="s">
        <v>121</v>
      </c>
      <c r="I2031" s="37" t="s">
        <v>67</v>
      </c>
      <c r="J2031" t="s">
        <v>4088</v>
      </c>
      <c r="K2031" t="s">
        <v>40</v>
      </c>
      <c r="L2031" s="70" t="s">
        <v>21</v>
      </c>
      <c r="M2031" s="70" t="s">
        <v>3966</v>
      </c>
      <c r="N2031" s="37" t="s">
        <v>67</v>
      </c>
      <c r="O2031" s="37" t="s">
        <v>67</v>
      </c>
      <c r="P2031" s="37" t="s">
        <v>3758</v>
      </c>
      <c r="Q2031" s="75" t="s">
        <v>2307</v>
      </c>
      <c r="R2031" t="s">
        <v>3691</v>
      </c>
      <c r="S2031" s="38">
        <v>5</v>
      </c>
      <c r="T2031">
        <v>1</v>
      </c>
      <c r="U2031">
        <v>0</v>
      </c>
      <c r="V2031" s="43">
        <f>SUMIF(ResumenCotizacion!$C:$C,E2031,ResumenCotizacion!$P:$P)</f>
        <v>0</v>
      </c>
      <c r="W2031" s="68">
        <f>IF(H2031="USD",S2031*SolCotizacion!$J$18,S2031)</f>
        <v>19617.449999999997</v>
      </c>
      <c r="X2031" s="3">
        <f>ROUND(W2031/(1-VLOOKUP("Total porcentaje:",ResumenCotizacion!$F:$H,3,0)),2)</f>
        <v>21323.32</v>
      </c>
      <c r="Y2031" s="3">
        <f t="shared" si="127"/>
        <v>0</v>
      </c>
    </row>
    <row r="2032" spans="1:25" ht="14.25" x14ac:dyDescent="0.2">
      <c r="A2032" s="18" t="str">
        <f t="shared" si="124"/>
        <v>Catalogo principalOPEN VALUE ENTIDADES NO CUALIFICADASD75-01908</v>
      </c>
      <c r="B2032" s="18" t="str">
        <f t="shared" si="125"/>
        <v>D75-01908OPEN VALUE ENTIDADES NO CUALIFICADAS</v>
      </c>
      <c r="C2032" s="18"/>
      <c r="D2032" t="s">
        <v>122</v>
      </c>
      <c r="E2032" t="s">
        <v>2308</v>
      </c>
      <c r="F2032" t="s">
        <v>2546</v>
      </c>
      <c r="G2032" s="18" t="str">
        <f t="shared" si="126"/>
        <v>Catalogo principal</v>
      </c>
      <c r="H2032" s="43" t="s">
        <v>121</v>
      </c>
      <c r="I2032" s="37" t="s">
        <v>67</v>
      </c>
      <c r="J2032" t="s">
        <v>4089</v>
      </c>
      <c r="K2032" t="s">
        <v>40</v>
      </c>
      <c r="L2032" s="70" t="s">
        <v>21</v>
      </c>
      <c r="M2032" s="70" t="s">
        <v>3946</v>
      </c>
      <c r="N2032" s="37" t="s">
        <v>67</v>
      </c>
      <c r="O2032" s="37" t="s">
        <v>67</v>
      </c>
      <c r="P2032" s="37" t="s">
        <v>3758</v>
      </c>
      <c r="Q2032" s="75" t="s">
        <v>2308</v>
      </c>
      <c r="R2032" t="s">
        <v>207</v>
      </c>
      <c r="S2032" s="38">
        <v>11277</v>
      </c>
      <c r="T2032">
        <v>1</v>
      </c>
      <c r="U2032">
        <v>0</v>
      </c>
      <c r="V2032" s="43">
        <f>SUMIF(ResumenCotizacion!$C:$C,E2032,ResumenCotizacion!$P:$P)</f>
        <v>0</v>
      </c>
      <c r="W2032" s="68">
        <f>IF(H2032="USD",S2032*SolCotizacion!$J$18,S2032)</f>
        <v>44245196.729999997</v>
      </c>
      <c r="X2032" s="3">
        <f>ROUND(W2032/(1-VLOOKUP("Total porcentaje:",ResumenCotizacion!$F:$H,3,0)),2)</f>
        <v>48092605.140000001</v>
      </c>
      <c r="Y2032" s="3">
        <f t="shared" si="127"/>
        <v>0</v>
      </c>
    </row>
    <row r="2033" spans="1:25" ht="14.25" x14ac:dyDescent="0.2">
      <c r="A2033" s="18" t="str">
        <f t="shared" si="124"/>
        <v>Catalogo principalOPEN VALUE ENTIDADES NO CUALIFICADASD75-01910</v>
      </c>
      <c r="B2033" s="18" t="str">
        <f t="shared" si="125"/>
        <v>D75-01910OPEN VALUE ENTIDADES NO CUALIFICADAS</v>
      </c>
      <c r="C2033" s="18"/>
      <c r="D2033" t="s">
        <v>122</v>
      </c>
      <c r="E2033" t="s">
        <v>2309</v>
      </c>
      <c r="F2033" t="s">
        <v>2546</v>
      </c>
      <c r="G2033" s="18" t="str">
        <f t="shared" si="126"/>
        <v>Catalogo principal</v>
      </c>
      <c r="H2033" s="43" t="s">
        <v>121</v>
      </c>
      <c r="I2033" s="37" t="s">
        <v>67</v>
      </c>
      <c r="J2033" t="s">
        <v>4090</v>
      </c>
      <c r="K2033" t="s">
        <v>40</v>
      </c>
      <c r="L2033" s="70" t="s">
        <v>21</v>
      </c>
      <c r="M2033" s="70" t="s">
        <v>3963</v>
      </c>
      <c r="N2033" s="37" t="s">
        <v>67</v>
      </c>
      <c r="O2033" s="37" t="s">
        <v>67</v>
      </c>
      <c r="P2033" s="37" t="s">
        <v>3758</v>
      </c>
      <c r="Q2033" s="75" t="s">
        <v>2309</v>
      </c>
      <c r="R2033" t="s">
        <v>207</v>
      </c>
      <c r="S2033" s="38">
        <v>8464</v>
      </c>
      <c r="T2033">
        <v>1</v>
      </c>
      <c r="U2033">
        <v>0</v>
      </c>
      <c r="V2033" s="43">
        <f>SUMIF(ResumenCotizacion!$C:$C,E2033,ResumenCotizacion!$P:$P)</f>
        <v>0</v>
      </c>
      <c r="W2033" s="68">
        <f>IF(H2033="USD",S2033*SolCotizacion!$J$18,S2033)</f>
        <v>33208419.359999999</v>
      </c>
      <c r="X2033" s="3">
        <f>ROUND(W2033/(1-VLOOKUP("Total porcentaje:",ResumenCotizacion!$F:$H,3,0)),2)</f>
        <v>36096108</v>
      </c>
      <c r="Y2033" s="3">
        <f t="shared" si="127"/>
        <v>0</v>
      </c>
    </row>
    <row r="2034" spans="1:25" ht="14.25" x14ac:dyDescent="0.2">
      <c r="A2034" s="18" t="str">
        <f t="shared" si="124"/>
        <v>Catalogo principalOPEN VALUE ENTIDADES NO CUALIFICADASD75-01912</v>
      </c>
      <c r="B2034" s="18" t="str">
        <f t="shared" si="125"/>
        <v>D75-01912OPEN VALUE ENTIDADES NO CUALIFICADAS</v>
      </c>
      <c r="C2034" s="18"/>
      <c r="D2034" t="s">
        <v>122</v>
      </c>
      <c r="E2034" t="s">
        <v>2310</v>
      </c>
      <c r="F2034" t="s">
        <v>2546</v>
      </c>
      <c r="G2034" s="18" t="str">
        <f t="shared" si="126"/>
        <v>Catalogo principal</v>
      </c>
      <c r="H2034" s="43" t="s">
        <v>121</v>
      </c>
      <c r="I2034" s="37" t="s">
        <v>67</v>
      </c>
      <c r="J2034" t="s">
        <v>4091</v>
      </c>
      <c r="K2034" t="s">
        <v>40</v>
      </c>
      <c r="L2034" s="70" t="s">
        <v>21</v>
      </c>
      <c r="M2034" s="70" t="s">
        <v>3948</v>
      </c>
      <c r="N2034" s="37" t="s">
        <v>67</v>
      </c>
      <c r="O2034" s="37" t="s">
        <v>67</v>
      </c>
      <c r="P2034" s="37" t="s">
        <v>3758</v>
      </c>
      <c r="Q2034" s="75" t="s">
        <v>2310</v>
      </c>
      <c r="R2034" t="s">
        <v>207</v>
      </c>
      <c r="S2034" s="38">
        <v>4833</v>
      </c>
      <c r="T2034">
        <v>1</v>
      </c>
      <c r="U2034">
        <v>0</v>
      </c>
      <c r="V2034" s="43">
        <f>SUMIF(ResumenCotizacion!$C:$C,E2034,ResumenCotizacion!$P:$P)</f>
        <v>0</v>
      </c>
      <c r="W2034" s="68">
        <f>IF(H2034="USD",S2034*SolCotizacion!$J$18,S2034)</f>
        <v>18962227.169999998</v>
      </c>
      <c r="X2034" s="3">
        <f>ROUND(W2034/(1-VLOOKUP("Total porcentaje:",ResumenCotizacion!$F:$H,3,0)),2)</f>
        <v>20611116.489999998</v>
      </c>
      <c r="Y2034" s="3">
        <f t="shared" si="127"/>
        <v>0</v>
      </c>
    </row>
    <row r="2035" spans="1:25" ht="14.25" x14ac:dyDescent="0.2">
      <c r="A2035" s="18" t="str">
        <f t="shared" si="124"/>
        <v>Catalogo principalOPEN VALUE ENTIDADES NO CUALIFICADASD86-02427</v>
      </c>
      <c r="B2035" s="18" t="str">
        <f t="shared" si="125"/>
        <v>D86-02427OPEN VALUE ENTIDADES NO CUALIFICADAS</v>
      </c>
      <c r="C2035" s="18"/>
      <c r="D2035" t="s">
        <v>122</v>
      </c>
      <c r="E2035" t="s">
        <v>2311</v>
      </c>
      <c r="F2035" t="s">
        <v>2546</v>
      </c>
      <c r="G2035" s="18" t="str">
        <f t="shared" si="126"/>
        <v>Catalogo principal</v>
      </c>
      <c r="H2035" s="43" t="s">
        <v>121</v>
      </c>
      <c r="I2035" s="37" t="s">
        <v>67</v>
      </c>
      <c r="J2035" t="s">
        <v>4092</v>
      </c>
      <c r="K2035" t="s">
        <v>40</v>
      </c>
      <c r="L2035" s="70" t="s">
        <v>21</v>
      </c>
      <c r="M2035" s="70" t="s">
        <v>3946</v>
      </c>
      <c r="N2035" s="37" t="s">
        <v>67</v>
      </c>
      <c r="O2035" s="37" t="s">
        <v>67</v>
      </c>
      <c r="P2035" s="37" t="s">
        <v>3758</v>
      </c>
      <c r="Q2035" s="75" t="s">
        <v>2311</v>
      </c>
      <c r="R2035" t="s">
        <v>207</v>
      </c>
      <c r="S2035" s="38">
        <v>738</v>
      </c>
      <c r="T2035">
        <v>1</v>
      </c>
      <c r="U2035">
        <v>0</v>
      </c>
      <c r="V2035" s="43">
        <f>SUMIF(ResumenCotizacion!$C:$C,E2035,ResumenCotizacion!$P:$P)</f>
        <v>0</v>
      </c>
      <c r="W2035" s="68">
        <f>IF(H2035="USD",S2035*SolCotizacion!$J$18,S2035)</f>
        <v>2895535.6199999996</v>
      </c>
      <c r="X2035" s="3">
        <f>ROUND(W2035/(1-VLOOKUP("Total porcentaje:",ResumenCotizacion!$F:$H,3,0)),2)</f>
        <v>3147321.33</v>
      </c>
      <c r="Y2035" s="3">
        <f t="shared" si="127"/>
        <v>0</v>
      </c>
    </row>
    <row r="2036" spans="1:25" ht="14.25" x14ac:dyDescent="0.2">
      <c r="A2036" s="18" t="str">
        <f t="shared" si="124"/>
        <v>Catalogo principalOPEN VALUE ENTIDADES NO CUALIFICADASD86-02432</v>
      </c>
      <c r="B2036" s="18" t="str">
        <f t="shared" si="125"/>
        <v>D86-02432OPEN VALUE ENTIDADES NO CUALIFICADAS</v>
      </c>
      <c r="C2036" s="18"/>
      <c r="D2036" t="s">
        <v>122</v>
      </c>
      <c r="E2036" t="s">
        <v>2312</v>
      </c>
      <c r="F2036" t="s">
        <v>2546</v>
      </c>
      <c r="G2036" s="18" t="str">
        <f t="shared" si="126"/>
        <v>Catalogo principal</v>
      </c>
      <c r="H2036" s="43" t="s">
        <v>121</v>
      </c>
      <c r="I2036" s="37" t="s">
        <v>67</v>
      </c>
      <c r="J2036" t="s">
        <v>4093</v>
      </c>
      <c r="K2036" t="s">
        <v>40</v>
      </c>
      <c r="L2036" s="70" t="s">
        <v>21</v>
      </c>
      <c r="M2036" s="70" t="s">
        <v>3948</v>
      </c>
      <c r="N2036" s="37" t="s">
        <v>67</v>
      </c>
      <c r="O2036" s="37" t="s">
        <v>67</v>
      </c>
      <c r="P2036" s="37" t="s">
        <v>3758</v>
      </c>
      <c r="Q2036" s="75" t="s">
        <v>2312</v>
      </c>
      <c r="R2036" t="s">
        <v>207</v>
      </c>
      <c r="S2036" s="38">
        <v>345</v>
      </c>
      <c r="T2036">
        <v>1</v>
      </c>
      <c r="U2036">
        <v>0</v>
      </c>
      <c r="V2036" s="43">
        <f>SUMIF(ResumenCotizacion!$C:$C,E2036,ResumenCotizacion!$P:$P)</f>
        <v>0</v>
      </c>
      <c r="W2036" s="68">
        <f>IF(H2036="USD",S2036*SolCotizacion!$J$18,S2036)</f>
        <v>1353604.0499999998</v>
      </c>
      <c r="X2036" s="3">
        <f>ROUND(W2036/(1-VLOOKUP("Total porcentaje:",ResumenCotizacion!$F:$H,3,0)),2)</f>
        <v>1471308.75</v>
      </c>
      <c r="Y2036" s="3">
        <f t="shared" si="127"/>
        <v>0</v>
      </c>
    </row>
    <row r="2037" spans="1:25" ht="14.25" x14ac:dyDescent="0.2">
      <c r="A2037" s="18" t="str">
        <f t="shared" si="124"/>
        <v>Catalogo principalOPEN VALUE ENTIDADES NO CUALIFICADASD87-02398</v>
      </c>
      <c r="B2037" s="18" t="str">
        <f t="shared" si="125"/>
        <v>D87-02398OPEN VALUE ENTIDADES NO CUALIFICADAS</v>
      </c>
      <c r="C2037" s="18"/>
      <c r="D2037" t="s">
        <v>122</v>
      </c>
      <c r="E2037" t="s">
        <v>2313</v>
      </c>
      <c r="F2037" t="s">
        <v>2546</v>
      </c>
      <c r="G2037" s="18" t="str">
        <f t="shared" si="126"/>
        <v>Catalogo principal</v>
      </c>
      <c r="H2037" s="43" t="s">
        <v>121</v>
      </c>
      <c r="I2037" s="37" t="s">
        <v>67</v>
      </c>
      <c r="J2037" t="s">
        <v>4094</v>
      </c>
      <c r="K2037" t="s">
        <v>40</v>
      </c>
      <c r="L2037" s="70" t="s">
        <v>21</v>
      </c>
      <c r="M2037" s="70" t="s">
        <v>3946</v>
      </c>
      <c r="N2037" s="37" t="s">
        <v>67</v>
      </c>
      <c r="O2037" s="37" t="s">
        <v>67</v>
      </c>
      <c r="P2037" s="37" t="s">
        <v>3758</v>
      </c>
      <c r="Q2037" s="75" t="s">
        <v>2313</v>
      </c>
      <c r="R2037" t="s">
        <v>207</v>
      </c>
      <c r="S2037" s="38">
        <v>1380</v>
      </c>
      <c r="T2037">
        <v>1</v>
      </c>
      <c r="U2037">
        <v>0</v>
      </c>
      <c r="V2037" s="43">
        <f>SUMIF(ResumenCotizacion!$C:$C,E2037,ResumenCotizacion!$P:$P)</f>
        <v>0</v>
      </c>
      <c r="W2037" s="68">
        <f>IF(H2037="USD",S2037*SolCotizacion!$J$18,S2037)</f>
        <v>5414416.1999999993</v>
      </c>
      <c r="X2037" s="3">
        <f>ROUND(W2037/(1-VLOOKUP("Total porcentaje:",ResumenCotizacion!$F:$H,3,0)),2)</f>
        <v>5885235</v>
      </c>
      <c r="Y2037" s="3">
        <f t="shared" si="127"/>
        <v>0</v>
      </c>
    </row>
    <row r="2038" spans="1:25" ht="14.25" x14ac:dyDescent="0.2">
      <c r="A2038" s="18" t="str">
        <f t="shared" si="124"/>
        <v>Catalogo principalOPEN VALUE ENTIDADES NO CUALIFICADASD87-02403</v>
      </c>
      <c r="B2038" s="18" t="str">
        <f t="shared" si="125"/>
        <v>D87-02403OPEN VALUE ENTIDADES NO CUALIFICADAS</v>
      </c>
      <c r="C2038" s="18"/>
      <c r="D2038" t="s">
        <v>122</v>
      </c>
      <c r="E2038" t="s">
        <v>2314</v>
      </c>
      <c r="F2038" t="s">
        <v>2546</v>
      </c>
      <c r="G2038" s="18" t="str">
        <f t="shared" si="126"/>
        <v>Catalogo principal</v>
      </c>
      <c r="H2038" s="43" t="s">
        <v>121</v>
      </c>
      <c r="I2038" s="37" t="s">
        <v>67</v>
      </c>
      <c r="J2038" t="s">
        <v>4095</v>
      </c>
      <c r="K2038" t="s">
        <v>40</v>
      </c>
      <c r="L2038" s="70" t="s">
        <v>21</v>
      </c>
      <c r="M2038" s="70" t="s">
        <v>3963</v>
      </c>
      <c r="N2038" s="37" t="s">
        <v>67</v>
      </c>
      <c r="O2038" s="37" t="s">
        <v>67</v>
      </c>
      <c r="P2038" s="37" t="s">
        <v>3758</v>
      </c>
      <c r="Q2038" s="75" t="s">
        <v>2314</v>
      </c>
      <c r="R2038" t="s">
        <v>207</v>
      </c>
      <c r="S2038" s="38">
        <v>642</v>
      </c>
      <c r="T2038">
        <v>1</v>
      </c>
      <c r="U2038">
        <v>0</v>
      </c>
      <c r="V2038" s="43">
        <f>SUMIF(ResumenCotizacion!$C:$C,E2038,ResumenCotizacion!$P:$P)</f>
        <v>0</v>
      </c>
      <c r="W2038" s="68">
        <f>IF(H2038="USD",S2038*SolCotizacion!$J$18,S2038)</f>
        <v>2518880.58</v>
      </c>
      <c r="X2038" s="3">
        <f>ROUND(W2038/(1-VLOOKUP("Total porcentaje:",ResumenCotizacion!$F:$H,3,0)),2)</f>
        <v>2737913.67</v>
      </c>
      <c r="Y2038" s="3">
        <f t="shared" si="127"/>
        <v>0</v>
      </c>
    </row>
    <row r="2039" spans="1:25" ht="14.25" x14ac:dyDescent="0.2">
      <c r="A2039" s="18" t="str">
        <f t="shared" si="124"/>
        <v>Catalogo principalOPEN VALUE ENTIDADES NO CUALIFICADASD87-02408</v>
      </c>
      <c r="B2039" s="18" t="str">
        <f t="shared" si="125"/>
        <v>D87-02408OPEN VALUE ENTIDADES NO CUALIFICADAS</v>
      </c>
      <c r="C2039" s="18"/>
      <c r="D2039" t="s">
        <v>122</v>
      </c>
      <c r="E2039" t="s">
        <v>2315</v>
      </c>
      <c r="F2039" t="s">
        <v>2546</v>
      </c>
      <c r="G2039" s="18" t="str">
        <f t="shared" si="126"/>
        <v>Catalogo principal</v>
      </c>
      <c r="H2039" s="43" t="s">
        <v>121</v>
      </c>
      <c r="I2039" s="37" t="s">
        <v>67</v>
      </c>
      <c r="J2039" t="s">
        <v>4096</v>
      </c>
      <c r="K2039" t="s">
        <v>40</v>
      </c>
      <c r="L2039" s="70" t="s">
        <v>21</v>
      </c>
      <c r="M2039" s="70" t="s">
        <v>3948</v>
      </c>
      <c r="N2039" s="37" t="s">
        <v>67</v>
      </c>
      <c r="O2039" s="37" t="s">
        <v>67</v>
      </c>
      <c r="P2039" s="37" t="s">
        <v>3758</v>
      </c>
      <c r="Q2039" s="75" t="s">
        <v>2315</v>
      </c>
      <c r="R2039" t="s">
        <v>207</v>
      </c>
      <c r="S2039" s="38">
        <v>642</v>
      </c>
      <c r="T2039">
        <v>1</v>
      </c>
      <c r="U2039">
        <v>0</v>
      </c>
      <c r="V2039" s="43">
        <f>SUMIF(ResumenCotizacion!$C:$C,E2039,ResumenCotizacion!$P:$P)</f>
        <v>0</v>
      </c>
      <c r="W2039" s="68">
        <f>IF(H2039="USD",S2039*SolCotizacion!$J$18,S2039)</f>
        <v>2518880.58</v>
      </c>
      <c r="X2039" s="3">
        <f>ROUND(W2039/(1-VLOOKUP("Total porcentaje:",ResumenCotizacion!$F:$H,3,0)),2)</f>
        <v>2737913.67</v>
      </c>
      <c r="Y2039" s="3">
        <f t="shared" si="127"/>
        <v>0</v>
      </c>
    </row>
    <row r="2040" spans="1:25" ht="14.25" x14ac:dyDescent="0.2">
      <c r="A2040" s="18" t="str">
        <f t="shared" si="124"/>
        <v>Catalogo principalOPEN VALUE ENTIDADES NO CUALIFICADASDW6-00001</v>
      </c>
      <c r="B2040" s="18" t="str">
        <f t="shared" si="125"/>
        <v>DW6-00001OPEN VALUE ENTIDADES NO CUALIFICADAS</v>
      </c>
      <c r="C2040" s="18"/>
      <c r="D2040" t="s">
        <v>122</v>
      </c>
      <c r="E2040" t="s">
        <v>2316</v>
      </c>
      <c r="F2040" t="s">
        <v>2546</v>
      </c>
      <c r="G2040" s="18" t="str">
        <f t="shared" si="126"/>
        <v>Catalogo principal</v>
      </c>
      <c r="H2040" s="43" t="s">
        <v>121</v>
      </c>
      <c r="I2040" s="37" t="s">
        <v>67</v>
      </c>
      <c r="J2040" t="s">
        <v>4097</v>
      </c>
      <c r="K2040" t="s">
        <v>40</v>
      </c>
      <c r="L2040" s="70" t="s">
        <v>21</v>
      </c>
      <c r="M2040" s="70" t="s">
        <v>3966</v>
      </c>
      <c r="N2040" s="37" t="s">
        <v>67</v>
      </c>
      <c r="O2040" s="37" t="s">
        <v>67</v>
      </c>
      <c r="P2040" s="37" t="s">
        <v>3758</v>
      </c>
      <c r="Q2040" s="75" t="s">
        <v>2316</v>
      </c>
      <c r="R2040" t="s">
        <v>3691</v>
      </c>
      <c r="S2040" s="38">
        <v>10</v>
      </c>
      <c r="T2040">
        <v>1</v>
      </c>
      <c r="U2040">
        <v>0</v>
      </c>
      <c r="V2040" s="43">
        <f>SUMIF(ResumenCotizacion!$C:$C,E2040,ResumenCotizacion!$P:$P)</f>
        <v>0</v>
      </c>
      <c r="W2040" s="68">
        <f>IF(H2040="USD",S2040*SolCotizacion!$J$18,S2040)</f>
        <v>39234.899999999994</v>
      </c>
      <c r="X2040" s="3">
        <f>ROUND(W2040/(1-VLOOKUP("Total porcentaje:",ResumenCotizacion!$F:$H,3,0)),2)</f>
        <v>42646.63</v>
      </c>
      <c r="Y2040" s="3">
        <f t="shared" si="127"/>
        <v>0</v>
      </c>
    </row>
    <row r="2041" spans="1:25" ht="14.25" x14ac:dyDescent="0.2">
      <c r="A2041" s="18" t="str">
        <f t="shared" si="124"/>
        <v>Catalogo principalOPEN VALUE ENTIDADES NO CUALIFICADASE9R-00006</v>
      </c>
      <c r="B2041" s="18" t="str">
        <f t="shared" si="125"/>
        <v>E9R-00006OPEN VALUE ENTIDADES NO CUALIFICADAS</v>
      </c>
      <c r="C2041" s="18"/>
      <c r="D2041" t="s">
        <v>122</v>
      </c>
      <c r="E2041" t="s">
        <v>2317</v>
      </c>
      <c r="F2041" t="s">
        <v>2546</v>
      </c>
      <c r="G2041" s="18" t="str">
        <f t="shared" si="126"/>
        <v>Catalogo principal</v>
      </c>
      <c r="H2041" s="43" t="s">
        <v>121</v>
      </c>
      <c r="I2041" s="37" t="s">
        <v>67</v>
      </c>
      <c r="J2041" t="s">
        <v>4098</v>
      </c>
      <c r="K2041" t="s">
        <v>40</v>
      </c>
      <c r="L2041" s="70" t="s">
        <v>21</v>
      </c>
      <c r="M2041" s="70" t="s">
        <v>3966</v>
      </c>
      <c r="N2041" s="37" t="s">
        <v>67</v>
      </c>
      <c r="O2041" s="37" t="s">
        <v>67</v>
      </c>
      <c r="P2041" s="37" t="s">
        <v>3758</v>
      </c>
      <c r="Q2041" s="75" t="s">
        <v>2317</v>
      </c>
      <c r="R2041" t="s">
        <v>3691</v>
      </c>
      <c r="S2041" s="38">
        <v>2.04</v>
      </c>
      <c r="T2041">
        <v>1</v>
      </c>
      <c r="U2041">
        <v>0</v>
      </c>
      <c r="V2041" s="43">
        <f>SUMIF(ResumenCotizacion!$C:$C,E2041,ResumenCotizacion!$P:$P)</f>
        <v>0</v>
      </c>
      <c r="W2041" s="68">
        <f>IF(H2041="USD",S2041*SolCotizacion!$J$18,S2041)</f>
        <v>8003.9195999999993</v>
      </c>
      <c r="X2041" s="3">
        <f>ROUND(W2041/(1-VLOOKUP("Total porcentaje:",ResumenCotizacion!$F:$H,3,0)),2)</f>
        <v>8699.91</v>
      </c>
      <c r="Y2041" s="3">
        <f t="shared" si="127"/>
        <v>0</v>
      </c>
    </row>
    <row r="2042" spans="1:25" ht="14.25" x14ac:dyDescent="0.2">
      <c r="A2042" s="18" t="str">
        <f t="shared" si="124"/>
        <v>Catalogo principalOPEN VALUE ENTIDADES NO CUALIFICADASEMJ-00381</v>
      </c>
      <c r="B2042" s="18" t="str">
        <f t="shared" si="125"/>
        <v>EMJ-00381OPEN VALUE ENTIDADES NO CUALIFICADAS</v>
      </c>
      <c r="C2042" s="18"/>
      <c r="D2042" t="s">
        <v>122</v>
      </c>
      <c r="E2042" t="s">
        <v>2318</v>
      </c>
      <c r="F2042" t="s">
        <v>2546</v>
      </c>
      <c r="G2042" s="18" t="str">
        <f t="shared" si="126"/>
        <v>Catalogo principal</v>
      </c>
      <c r="H2042" s="43" t="s">
        <v>121</v>
      </c>
      <c r="I2042" s="37" t="s">
        <v>67</v>
      </c>
      <c r="J2042" t="s">
        <v>4099</v>
      </c>
      <c r="K2042" t="s">
        <v>40</v>
      </c>
      <c r="L2042" s="70" t="s">
        <v>21</v>
      </c>
      <c r="M2042" s="70" t="s">
        <v>3946</v>
      </c>
      <c r="N2042" s="37" t="s">
        <v>67</v>
      </c>
      <c r="O2042" s="37" t="s">
        <v>67</v>
      </c>
      <c r="P2042" s="37" t="s">
        <v>3758</v>
      </c>
      <c r="Q2042" s="75" t="s">
        <v>2318</v>
      </c>
      <c r="R2042" t="s">
        <v>207</v>
      </c>
      <c r="S2042" s="38">
        <v>438</v>
      </c>
      <c r="T2042">
        <v>1</v>
      </c>
      <c r="U2042">
        <v>0</v>
      </c>
      <c r="V2042" s="43">
        <f>SUMIF(ResumenCotizacion!$C:$C,E2042,ResumenCotizacion!$P:$P)</f>
        <v>0</v>
      </c>
      <c r="W2042" s="68">
        <f>IF(H2042="USD",S2042*SolCotizacion!$J$18,S2042)</f>
        <v>1718488.6199999999</v>
      </c>
      <c r="X2042" s="3">
        <f>ROUND(W2042/(1-VLOOKUP("Total porcentaje:",ResumenCotizacion!$F:$H,3,0)),2)</f>
        <v>1867922.41</v>
      </c>
      <c r="Y2042" s="3">
        <f t="shared" si="127"/>
        <v>0</v>
      </c>
    </row>
    <row r="2043" spans="1:25" ht="14.25" x14ac:dyDescent="0.2">
      <c r="A2043" s="18" t="str">
        <f t="shared" si="124"/>
        <v>Catalogo principalOPEN VALUE ENTIDADES NO CUALIFICADASEMJ-00383</v>
      </c>
      <c r="B2043" s="18" t="str">
        <f t="shared" si="125"/>
        <v>EMJ-00383OPEN VALUE ENTIDADES NO CUALIFICADAS</v>
      </c>
      <c r="C2043" s="18"/>
      <c r="D2043" t="s">
        <v>122</v>
      </c>
      <c r="E2043" t="s">
        <v>2319</v>
      </c>
      <c r="F2043" t="s">
        <v>2546</v>
      </c>
      <c r="G2043" s="18" t="str">
        <f t="shared" si="126"/>
        <v>Catalogo principal</v>
      </c>
      <c r="H2043" s="43" t="s">
        <v>121</v>
      </c>
      <c r="I2043" s="37" t="s">
        <v>67</v>
      </c>
      <c r="J2043" t="s">
        <v>4100</v>
      </c>
      <c r="K2043" t="s">
        <v>40</v>
      </c>
      <c r="L2043" s="70" t="s">
        <v>21</v>
      </c>
      <c r="M2043" s="70" t="s">
        <v>3946</v>
      </c>
      <c r="N2043" s="37" t="s">
        <v>67</v>
      </c>
      <c r="O2043" s="37" t="s">
        <v>67</v>
      </c>
      <c r="P2043" s="37" t="s">
        <v>3758</v>
      </c>
      <c r="Q2043" s="75" t="s">
        <v>2319</v>
      </c>
      <c r="R2043" t="s">
        <v>207</v>
      </c>
      <c r="S2043" s="38">
        <v>291</v>
      </c>
      <c r="T2043">
        <v>1</v>
      </c>
      <c r="U2043">
        <v>0</v>
      </c>
      <c r="V2043" s="43">
        <f>SUMIF(ResumenCotizacion!$C:$C,E2043,ResumenCotizacion!$P:$P)</f>
        <v>0</v>
      </c>
      <c r="W2043" s="68">
        <f>IF(H2043="USD",S2043*SolCotizacion!$J$18,S2043)</f>
        <v>1141735.5899999999</v>
      </c>
      <c r="X2043" s="3">
        <f>ROUND(W2043/(1-VLOOKUP("Total porcentaje:",ResumenCotizacion!$F:$H,3,0)),2)</f>
        <v>1241016.95</v>
      </c>
      <c r="Y2043" s="3">
        <f t="shared" si="127"/>
        <v>0</v>
      </c>
    </row>
    <row r="2044" spans="1:25" ht="14.25" x14ac:dyDescent="0.2">
      <c r="A2044" s="18" t="str">
        <f t="shared" si="124"/>
        <v>Catalogo principalOPEN VALUE ENTIDADES NO CUALIFICADASEMJ-00385</v>
      </c>
      <c r="B2044" s="18" t="str">
        <f t="shared" si="125"/>
        <v>EMJ-00385OPEN VALUE ENTIDADES NO CUALIFICADAS</v>
      </c>
      <c r="C2044" s="18"/>
      <c r="D2044" t="s">
        <v>122</v>
      </c>
      <c r="E2044" t="s">
        <v>2320</v>
      </c>
      <c r="F2044" t="s">
        <v>2546</v>
      </c>
      <c r="G2044" s="18" t="str">
        <f t="shared" si="126"/>
        <v>Catalogo principal</v>
      </c>
      <c r="H2044" s="43" t="s">
        <v>121</v>
      </c>
      <c r="I2044" s="37" t="s">
        <v>67</v>
      </c>
      <c r="J2044" t="s">
        <v>4101</v>
      </c>
      <c r="K2044" t="s">
        <v>40</v>
      </c>
      <c r="L2044" s="70" t="s">
        <v>21</v>
      </c>
      <c r="M2044" s="70" t="s">
        <v>3948</v>
      </c>
      <c r="N2044" s="37" t="s">
        <v>67</v>
      </c>
      <c r="O2044" s="37" t="s">
        <v>67</v>
      </c>
      <c r="P2044" s="37" t="s">
        <v>3758</v>
      </c>
      <c r="Q2044" s="75" t="s">
        <v>2320</v>
      </c>
      <c r="R2044" t="s">
        <v>207</v>
      </c>
      <c r="S2044" s="38">
        <v>189</v>
      </c>
      <c r="T2044">
        <v>1</v>
      </c>
      <c r="U2044">
        <v>0</v>
      </c>
      <c r="V2044" s="43">
        <f>SUMIF(ResumenCotizacion!$C:$C,E2044,ResumenCotizacion!$P:$P)</f>
        <v>0</v>
      </c>
      <c r="W2044" s="68">
        <f>IF(H2044="USD",S2044*SolCotizacion!$J$18,S2044)</f>
        <v>741539.61</v>
      </c>
      <c r="X2044" s="3">
        <f>ROUND(W2044/(1-VLOOKUP("Total porcentaje:",ResumenCotizacion!$F:$H,3,0)),2)</f>
        <v>806021.32</v>
      </c>
      <c r="Y2044" s="3">
        <f t="shared" si="127"/>
        <v>0</v>
      </c>
    </row>
    <row r="2045" spans="1:25" ht="14.25" x14ac:dyDescent="0.2">
      <c r="A2045" s="18" t="str">
        <f t="shared" si="124"/>
        <v>Catalogo principalOPEN VALUE ENTIDADES NO CUALIFICADASEMJ-00387</v>
      </c>
      <c r="B2045" s="18" t="str">
        <f t="shared" si="125"/>
        <v>EMJ-00387OPEN VALUE ENTIDADES NO CUALIFICADAS</v>
      </c>
      <c r="C2045" s="18"/>
      <c r="D2045" t="s">
        <v>122</v>
      </c>
      <c r="E2045" t="s">
        <v>2321</v>
      </c>
      <c r="F2045" t="s">
        <v>2546</v>
      </c>
      <c r="G2045" s="18" t="str">
        <f t="shared" si="126"/>
        <v>Catalogo principal</v>
      </c>
      <c r="H2045" s="43" t="s">
        <v>121</v>
      </c>
      <c r="I2045" s="37" t="s">
        <v>67</v>
      </c>
      <c r="J2045" t="s">
        <v>4102</v>
      </c>
      <c r="K2045" t="s">
        <v>40</v>
      </c>
      <c r="L2045" s="70" t="s">
        <v>21</v>
      </c>
      <c r="M2045" s="70" t="s">
        <v>3948</v>
      </c>
      <c r="N2045" s="37" t="s">
        <v>67</v>
      </c>
      <c r="O2045" s="37" t="s">
        <v>67</v>
      </c>
      <c r="P2045" s="37" t="s">
        <v>3758</v>
      </c>
      <c r="Q2045" s="75" t="s">
        <v>2321</v>
      </c>
      <c r="R2045" t="s">
        <v>207</v>
      </c>
      <c r="S2045" s="38">
        <v>126</v>
      </c>
      <c r="T2045">
        <v>1</v>
      </c>
      <c r="U2045">
        <v>0</v>
      </c>
      <c r="V2045" s="43">
        <f>SUMIF(ResumenCotizacion!$C:$C,E2045,ResumenCotizacion!$P:$P)</f>
        <v>0</v>
      </c>
      <c r="W2045" s="68">
        <f>IF(H2045="USD",S2045*SolCotizacion!$J$18,S2045)</f>
        <v>494359.74</v>
      </c>
      <c r="X2045" s="3">
        <f>ROUND(W2045/(1-VLOOKUP("Total porcentaje:",ResumenCotizacion!$F:$H,3,0)),2)</f>
        <v>537347.54</v>
      </c>
      <c r="Y2045" s="3">
        <f t="shared" si="127"/>
        <v>0</v>
      </c>
    </row>
    <row r="2046" spans="1:25" ht="14.25" x14ac:dyDescent="0.2">
      <c r="A2046" s="18" t="str">
        <f t="shared" si="124"/>
        <v>Catalogo principalOPEN VALUE ENTIDADES NO CUALIFICADASEMT-00381</v>
      </c>
      <c r="B2046" s="18" t="str">
        <f t="shared" si="125"/>
        <v>EMT-00381OPEN VALUE ENTIDADES NO CUALIFICADAS</v>
      </c>
      <c r="C2046" s="18"/>
      <c r="D2046" t="s">
        <v>122</v>
      </c>
      <c r="E2046" t="s">
        <v>2322</v>
      </c>
      <c r="F2046" t="s">
        <v>2546</v>
      </c>
      <c r="G2046" s="18" t="str">
        <f t="shared" si="126"/>
        <v>Catalogo principal</v>
      </c>
      <c r="H2046" s="43" t="s">
        <v>121</v>
      </c>
      <c r="I2046" s="37" t="s">
        <v>67</v>
      </c>
      <c r="J2046" t="s">
        <v>4103</v>
      </c>
      <c r="K2046" t="s">
        <v>40</v>
      </c>
      <c r="L2046" s="70" t="s">
        <v>21</v>
      </c>
      <c r="M2046" s="70" t="s">
        <v>3946</v>
      </c>
      <c r="N2046" s="37" t="s">
        <v>67</v>
      </c>
      <c r="O2046" s="37" t="s">
        <v>67</v>
      </c>
      <c r="P2046" s="37" t="s">
        <v>3758</v>
      </c>
      <c r="Q2046" s="75" t="s">
        <v>2322</v>
      </c>
      <c r="R2046" t="s">
        <v>207</v>
      </c>
      <c r="S2046" s="38">
        <v>5451</v>
      </c>
      <c r="T2046">
        <v>1</v>
      </c>
      <c r="U2046">
        <v>0</v>
      </c>
      <c r="V2046" s="43">
        <f>SUMIF(ResumenCotizacion!$C:$C,E2046,ResumenCotizacion!$P:$P)</f>
        <v>0</v>
      </c>
      <c r="W2046" s="68">
        <f>IF(H2046="USD",S2046*SolCotizacion!$J$18,S2046)</f>
        <v>21386943.989999998</v>
      </c>
      <c r="X2046" s="3">
        <f>ROUND(W2046/(1-VLOOKUP("Total porcentaje:",ResumenCotizacion!$F:$H,3,0)),2)</f>
        <v>23246678.25</v>
      </c>
      <c r="Y2046" s="3">
        <f t="shared" si="127"/>
        <v>0</v>
      </c>
    </row>
    <row r="2047" spans="1:25" ht="14.25" x14ac:dyDescent="0.2">
      <c r="A2047" s="18" t="str">
        <f t="shared" si="124"/>
        <v>Catalogo principalOPEN VALUE ENTIDADES NO CUALIFICADASEMT-00383</v>
      </c>
      <c r="B2047" s="18" t="str">
        <f t="shared" si="125"/>
        <v>EMT-00383OPEN VALUE ENTIDADES NO CUALIFICADAS</v>
      </c>
      <c r="C2047" s="18"/>
      <c r="D2047" t="s">
        <v>122</v>
      </c>
      <c r="E2047" t="s">
        <v>2323</v>
      </c>
      <c r="F2047" t="s">
        <v>2546</v>
      </c>
      <c r="G2047" s="18" t="str">
        <f t="shared" si="126"/>
        <v>Catalogo principal</v>
      </c>
      <c r="H2047" s="43" t="s">
        <v>121</v>
      </c>
      <c r="I2047" s="37" t="s">
        <v>67</v>
      </c>
      <c r="J2047" t="s">
        <v>4104</v>
      </c>
      <c r="K2047" t="s">
        <v>40</v>
      </c>
      <c r="L2047" s="70" t="s">
        <v>21</v>
      </c>
      <c r="M2047" s="70" t="s">
        <v>3946</v>
      </c>
      <c r="N2047" s="37" t="s">
        <v>67</v>
      </c>
      <c r="O2047" s="37" t="s">
        <v>67</v>
      </c>
      <c r="P2047" s="37" t="s">
        <v>3758</v>
      </c>
      <c r="Q2047" s="75" t="s">
        <v>2323</v>
      </c>
      <c r="R2047" t="s">
        <v>207</v>
      </c>
      <c r="S2047" s="38">
        <v>3636</v>
      </c>
      <c r="T2047">
        <v>1</v>
      </c>
      <c r="U2047">
        <v>0</v>
      </c>
      <c r="V2047" s="43">
        <f>SUMIF(ResumenCotizacion!$C:$C,E2047,ResumenCotizacion!$P:$P)</f>
        <v>0</v>
      </c>
      <c r="W2047" s="68">
        <f>IF(H2047="USD",S2047*SolCotizacion!$J$18,S2047)</f>
        <v>14265809.639999999</v>
      </c>
      <c r="X2047" s="3">
        <f>ROUND(W2047/(1-VLOOKUP("Total porcentaje:",ResumenCotizacion!$F:$H,3,0)),2)</f>
        <v>15506314.83</v>
      </c>
      <c r="Y2047" s="3">
        <f t="shared" si="127"/>
        <v>0</v>
      </c>
    </row>
    <row r="2048" spans="1:25" ht="14.25" x14ac:dyDescent="0.2">
      <c r="A2048" s="18" t="str">
        <f t="shared" si="124"/>
        <v>Catalogo principalOPEN VALUE ENTIDADES NO CUALIFICADASEMT-00385</v>
      </c>
      <c r="B2048" s="18" t="str">
        <f t="shared" si="125"/>
        <v>EMT-00385OPEN VALUE ENTIDADES NO CUALIFICADAS</v>
      </c>
      <c r="C2048" s="18"/>
      <c r="D2048" t="s">
        <v>122</v>
      </c>
      <c r="E2048" t="s">
        <v>2324</v>
      </c>
      <c r="F2048" t="s">
        <v>2546</v>
      </c>
      <c r="G2048" s="18" t="str">
        <f t="shared" si="126"/>
        <v>Catalogo principal</v>
      </c>
      <c r="H2048" s="43" t="s">
        <v>121</v>
      </c>
      <c r="I2048" s="37" t="s">
        <v>67</v>
      </c>
      <c r="J2048" t="s">
        <v>4105</v>
      </c>
      <c r="K2048" t="s">
        <v>40</v>
      </c>
      <c r="L2048" s="70" t="s">
        <v>21</v>
      </c>
      <c r="M2048" s="70" t="s">
        <v>3948</v>
      </c>
      <c r="N2048" s="37" t="s">
        <v>67</v>
      </c>
      <c r="O2048" s="37" t="s">
        <v>67</v>
      </c>
      <c r="P2048" s="37" t="s">
        <v>3758</v>
      </c>
      <c r="Q2048" s="75" t="s">
        <v>2324</v>
      </c>
      <c r="R2048" t="s">
        <v>207</v>
      </c>
      <c r="S2048" s="38">
        <v>2337</v>
      </c>
      <c r="T2048">
        <v>1</v>
      </c>
      <c r="U2048">
        <v>0</v>
      </c>
      <c r="V2048" s="43">
        <f>SUMIF(ResumenCotizacion!$C:$C,E2048,ResumenCotizacion!$P:$P)</f>
        <v>0</v>
      </c>
      <c r="W2048" s="68">
        <f>IF(H2048="USD",S2048*SolCotizacion!$J$18,S2048)</f>
        <v>9169196.129999999</v>
      </c>
      <c r="X2048" s="3">
        <f>ROUND(W2048/(1-VLOOKUP("Total porcentaje:",ResumenCotizacion!$F:$H,3,0)),2)</f>
        <v>9966517.5299999993</v>
      </c>
      <c r="Y2048" s="3">
        <f t="shared" si="127"/>
        <v>0</v>
      </c>
    </row>
    <row r="2049" spans="1:25" ht="14.25" x14ac:dyDescent="0.2">
      <c r="A2049" s="18" t="str">
        <f t="shared" si="124"/>
        <v>Catalogo principalOPEN VALUE ENTIDADES NO CUALIFICADASEMT-00387</v>
      </c>
      <c r="B2049" s="18" t="str">
        <f t="shared" si="125"/>
        <v>EMT-00387OPEN VALUE ENTIDADES NO CUALIFICADAS</v>
      </c>
      <c r="C2049" s="18"/>
      <c r="D2049" t="s">
        <v>122</v>
      </c>
      <c r="E2049" t="s">
        <v>2325</v>
      </c>
      <c r="F2049" t="s">
        <v>2546</v>
      </c>
      <c r="G2049" s="18" t="str">
        <f t="shared" si="126"/>
        <v>Catalogo principal</v>
      </c>
      <c r="H2049" s="43" t="s">
        <v>121</v>
      </c>
      <c r="I2049" s="37" t="s">
        <v>67</v>
      </c>
      <c r="J2049" t="s">
        <v>4106</v>
      </c>
      <c r="K2049" t="s">
        <v>40</v>
      </c>
      <c r="L2049" s="70" t="s">
        <v>21</v>
      </c>
      <c r="M2049" s="70" t="s">
        <v>3948</v>
      </c>
      <c r="N2049" s="37" t="s">
        <v>67</v>
      </c>
      <c r="O2049" s="37" t="s">
        <v>67</v>
      </c>
      <c r="P2049" s="37" t="s">
        <v>3758</v>
      </c>
      <c r="Q2049" s="75" t="s">
        <v>2325</v>
      </c>
      <c r="R2049" t="s">
        <v>207</v>
      </c>
      <c r="S2049" s="38">
        <v>1560</v>
      </c>
      <c r="T2049">
        <v>1</v>
      </c>
      <c r="U2049">
        <v>0</v>
      </c>
      <c r="V2049" s="43">
        <f>SUMIF(ResumenCotizacion!$C:$C,E2049,ResumenCotizacion!$P:$P)</f>
        <v>0</v>
      </c>
      <c r="W2049" s="68">
        <f>IF(H2049="USD",S2049*SolCotizacion!$J$18,S2049)</f>
        <v>6120644.3999999994</v>
      </c>
      <c r="X2049" s="3">
        <f>ROUND(W2049/(1-VLOOKUP("Total porcentaje:",ResumenCotizacion!$F:$H,3,0)),2)</f>
        <v>6652874.3499999996</v>
      </c>
      <c r="Y2049" s="3">
        <f t="shared" si="127"/>
        <v>0</v>
      </c>
    </row>
    <row r="2050" spans="1:25" ht="14.25" x14ac:dyDescent="0.2">
      <c r="A2050" s="18" t="str">
        <f t="shared" si="124"/>
        <v>Catalogo principalOPEN VALUE ENTIDADES NO CUALIFICADASENJ-00381</v>
      </c>
      <c r="B2050" s="18" t="str">
        <f t="shared" si="125"/>
        <v>ENJ-00381OPEN VALUE ENTIDADES NO CUALIFICADAS</v>
      </c>
      <c r="C2050" s="18"/>
      <c r="D2050" t="s">
        <v>122</v>
      </c>
      <c r="E2050" t="s">
        <v>2326</v>
      </c>
      <c r="F2050" t="s">
        <v>2546</v>
      </c>
      <c r="G2050" s="18" t="str">
        <f t="shared" si="126"/>
        <v>Catalogo principal</v>
      </c>
      <c r="H2050" s="43" t="s">
        <v>121</v>
      </c>
      <c r="I2050" s="37" t="s">
        <v>67</v>
      </c>
      <c r="J2050" t="s">
        <v>4107</v>
      </c>
      <c r="K2050" t="s">
        <v>40</v>
      </c>
      <c r="L2050" s="70" t="s">
        <v>21</v>
      </c>
      <c r="M2050" s="70" t="s">
        <v>3946</v>
      </c>
      <c r="N2050" s="37" t="s">
        <v>67</v>
      </c>
      <c r="O2050" s="37" t="s">
        <v>67</v>
      </c>
      <c r="P2050" s="37" t="s">
        <v>3758</v>
      </c>
      <c r="Q2050" s="75" t="s">
        <v>2326</v>
      </c>
      <c r="R2050" t="s">
        <v>207</v>
      </c>
      <c r="S2050" s="38">
        <v>5451</v>
      </c>
      <c r="T2050">
        <v>1</v>
      </c>
      <c r="U2050">
        <v>0</v>
      </c>
      <c r="V2050" s="43">
        <f>SUMIF(ResumenCotizacion!$C:$C,E2050,ResumenCotizacion!$P:$P)</f>
        <v>0</v>
      </c>
      <c r="W2050" s="68">
        <f>IF(H2050="USD",S2050*SolCotizacion!$J$18,S2050)</f>
        <v>21386943.989999998</v>
      </c>
      <c r="X2050" s="3">
        <f>ROUND(W2050/(1-VLOOKUP("Total porcentaje:",ResumenCotizacion!$F:$H,3,0)),2)</f>
        <v>23246678.25</v>
      </c>
      <c r="Y2050" s="3">
        <f t="shared" si="127"/>
        <v>0</v>
      </c>
    </row>
    <row r="2051" spans="1:25" ht="14.25" x14ac:dyDescent="0.2">
      <c r="A2051" s="18" t="str">
        <f t="shared" ref="A2051:A2114" si="128">D2051&amp;F2051&amp;E2051</f>
        <v>Catalogo principalOPEN VALUE ENTIDADES NO CUALIFICADASENJ-00383</v>
      </c>
      <c r="B2051" s="18" t="str">
        <f t="shared" ref="B2051:B2114" si="129">E2051&amp;F2051</f>
        <v>ENJ-00383OPEN VALUE ENTIDADES NO CUALIFICADAS</v>
      </c>
      <c r="C2051" s="18"/>
      <c r="D2051" t="s">
        <v>122</v>
      </c>
      <c r="E2051" t="s">
        <v>2327</v>
      </c>
      <c r="F2051" t="s">
        <v>2546</v>
      </c>
      <c r="G2051" s="18" t="str">
        <f t="shared" ref="G2051:G2114" si="130">D2051</f>
        <v>Catalogo principal</v>
      </c>
      <c r="H2051" s="43" t="s">
        <v>121</v>
      </c>
      <c r="I2051" s="37" t="s">
        <v>67</v>
      </c>
      <c r="J2051" t="s">
        <v>4108</v>
      </c>
      <c r="K2051" t="s">
        <v>40</v>
      </c>
      <c r="L2051" s="70" t="s">
        <v>21</v>
      </c>
      <c r="M2051" s="70" t="s">
        <v>3946</v>
      </c>
      <c r="N2051" s="37" t="s">
        <v>67</v>
      </c>
      <c r="O2051" s="37" t="s">
        <v>67</v>
      </c>
      <c r="P2051" s="37" t="s">
        <v>3758</v>
      </c>
      <c r="Q2051" s="75" t="s">
        <v>2327</v>
      </c>
      <c r="R2051" t="s">
        <v>207</v>
      </c>
      <c r="S2051" s="38">
        <v>3636</v>
      </c>
      <c r="T2051">
        <v>1</v>
      </c>
      <c r="U2051">
        <v>0</v>
      </c>
      <c r="V2051" s="43">
        <f>SUMIF(ResumenCotizacion!$C:$C,E2051,ResumenCotizacion!$P:$P)</f>
        <v>0</v>
      </c>
      <c r="W2051" s="68">
        <f>IF(H2051="USD",S2051*SolCotizacion!$J$18,S2051)</f>
        <v>14265809.639999999</v>
      </c>
      <c r="X2051" s="3">
        <f>ROUND(W2051/(1-VLOOKUP("Total porcentaje:",ResumenCotizacion!$F:$H,3,0)),2)</f>
        <v>15506314.83</v>
      </c>
      <c r="Y2051" s="3">
        <f t="shared" ref="Y2051:Y2114" si="131">V2051*X2051</f>
        <v>0</v>
      </c>
    </row>
    <row r="2052" spans="1:25" ht="14.25" x14ac:dyDescent="0.2">
      <c r="A2052" s="18" t="str">
        <f t="shared" si="128"/>
        <v>Catalogo principalOPEN VALUE ENTIDADES NO CUALIFICADASENJ-00385</v>
      </c>
      <c r="B2052" s="18" t="str">
        <f t="shared" si="129"/>
        <v>ENJ-00385OPEN VALUE ENTIDADES NO CUALIFICADAS</v>
      </c>
      <c r="C2052" s="18"/>
      <c r="D2052" t="s">
        <v>122</v>
      </c>
      <c r="E2052" t="s">
        <v>2328</v>
      </c>
      <c r="F2052" t="s">
        <v>2546</v>
      </c>
      <c r="G2052" s="18" t="str">
        <f t="shared" si="130"/>
        <v>Catalogo principal</v>
      </c>
      <c r="H2052" s="43" t="s">
        <v>121</v>
      </c>
      <c r="I2052" s="37" t="s">
        <v>67</v>
      </c>
      <c r="J2052" t="s">
        <v>4109</v>
      </c>
      <c r="K2052" t="s">
        <v>40</v>
      </c>
      <c r="L2052" s="70" t="s">
        <v>21</v>
      </c>
      <c r="M2052" s="70" t="s">
        <v>3948</v>
      </c>
      <c r="N2052" s="37" t="s">
        <v>67</v>
      </c>
      <c r="O2052" s="37" t="s">
        <v>67</v>
      </c>
      <c r="P2052" s="37" t="s">
        <v>3758</v>
      </c>
      <c r="Q2052" s="75" t="s">
        <v>2328</v>
      </c>
      <c r="R2052" t="s">
        <v>207</v>
      </c>
      <c r="S2052" s="38">
        <v>2337</v>
      </c>
      <c r="T2052">
        <v>1</v>
      </c>
      <c r="U2052">
        <v>0</v>
      </c>
      <c r="V2052" s="43">
        <f>SUMIF(ResumenCotizacion!$C:$C,E2052,ResumenCotizacion!$P:$P)</f>
        <v>0</v>
      </c>
      <c r="W2052" s="68">
        <f>IF(H2052="USD",S2052*SolCotizacion!$J$18,S2052)</f>
        <v>9169196.129999999</v>
      </c>
      <c r="X2052" s="3">
        <f>ROUND(W2052/(1-VLOOKUP("Total porcentaje:",ResumenCotizacion!$F:$H,3,0)),2)</f>
        <v>9966517.5299999993</v>
      </c>
      <c r="Y2052" s="3">
        <f t="shared" si="131"/>
        <v>0</v>
      </c>
    </row>
    <row r="2053" spans="1:25" ht="14.25" x14ac:dyDescent="0.2">
      <c r="A2053" s="18" t="str">
        <f t="shared" si="128"/>
        <v>Catalogo principalOPEN VALUE ENTIDADES NO CUALIFICADASENJ-00387</v>
      </c>
      <c r="B2053" s="18" t="str">
        <f t="shared" si="129"/>
        <v>ENJ-00387OPEN VALUE ENTIDADES NO CUALIFICADAS</v>
      </c>
      <c r="C2053" s="18"/>
      <c r="D2053" t="s">
        <v>122</v>
      </c>
      <c r="E2053" t="s">
        <v>2329</v>
      </c>
      <c r="F2053" t="s">
        <v>2546</v>
      </c>
      <c r="G2053" s="18" t="str">
        <f t="shared" si="130"/>
        <v>Catalogo principal</v>
      </c>
      <c r="H2053" s="43" t="s">
        <v>121</v>
      </c>
      <c r="I2053" s="37" t="s">
        <v>67</v>
      </c>
      <c r="J2053" t="s">
        <v>4110</v>
      </c>
      <c r="K2053" t="s">
        <v>40</v>
      </c>
      <c r="L2053" s="70" t="s">
        <v>21</v>
      </c>
      <c r="M2053" s="70" t="s">
        <v>3948</v>
      </c>
      <c r="N2053" s="37" t="s">
        <v>67</v>
      </c>
      <c r="O2053" s="37" t="s">
        <v>67</v>
      </c>
      <c r="P2053" s="37" t="s">
        <v>3758</v>
      </c>
      <c r="Q2053" s="75" t="s">
        <v>2329</v>
      </c>
      <c r="R2053" t="s">
        <v>207</v>
      </c>
      <c r="S2053" s="38">
        <v>1560</v>
      </c>
      <c r="T2053">
        <v>1</v>
      </c>
      <c r="U2053">
        <v>0</v>
      </c>
      <c r="V2053" s="43">
        <f>SUMIF(ResumenCotizacion!$C:$C,E2053,ResumenCotizacion!$P:$P)</f>
        <v>0</v>
      </c>
      <c r="W2053" s="68">
        <f>IF(H2053="USD",S2053*SolCotizacion!$J$18,S2053)</f>
        <v>6120644.3999999994</v>
      </c>
      <c r="X2053" s="3">
        <f>ROUND(W2053/(1-VLOOKUP("Total porcentaje:",ResumenCotizacion!$F:$H,3,0)),2)</f>
        <v>6652874.3499999996</v>
      </c>
      <c r="Y2053" s="3">
        <f t="shared" si="131"/>
        <v>0</v>
      </c>
    </row>
    <row r="2054" spans="1:25" ht="14.25" x14ac:dyDescent="0.2">
      <c r="A2054" s="18" t="str">
        <f t="shared" si="128"/>
        <v>Catalogo principalOPEN VALUE ENTIDADES NO CUALIFICADASEVY-00001</v>
      </c>
      <c r="B2054" s="18" t="str">
        <f t="shared" si="129"/>
        <v>EVY-00001OPEN VALUE ENTIDADES NO CUALIFICADAS</v>
      </c>
      <c r="C2054" s="18"/>
      <c r="D2054" t="s">
        <v>122</v>
      </c>
      <c r="E2054" t="s">
        <v>2330</v>
      </c>
      <c r="F2054" t="s">
        <v>2546</v>
      </c>
      <c r="G2054" s="18" t="str">
        <f t="shared" si="130"/>
        <v>Catalogo principal</v>
      </c>
      <c r="H2054" s="43" t="s">
        <v>121</v>
      </c>
      <c r="I2054" s="37" t="s">
        <v>67</v>
      </c>
      <c r="J2054" t="s">
        <v>3893</v>
      </c>
      <c r="K2054" t="s">
        <v>40</v>
      </c>
      <c r="L2054" s="70" t="s">
        <v>21</v>
      </c>
      <c r="M2054" s="70" t="s">
        <v>28</v>
      </c>
      <c r="N2054" s="37" t="s">
        <v>67</v>
      </c>
      <c r="O2054" s="37" t="s">
        <v>67</v>
      </c>
      <c r="P2054" s="37" t="s">
        <v>3758</v>
      </c>
      <c r="Q2054" s="75" t="s">
        <v>2330</v>
      </c>
      <c r="R2054" t="s">
        <v>3691</v>
      </c>
      <c r="S2054" s="38">
        <v>100</v>
      </c>
      <c r="T2054">
        <v>1</v>
      </c>
      <c r="U2054">
        <v>0</v>
      </c>
      <c r="V2054" s="43">
        <f>SUMIF(ResumenCotizacion!$C:$C,E2054,ResumenCotizacion!$P:$P)</f>
        <v>0</v>
      </c>
      <c r="W2054" s="68">
        <f>IF(H2054="USD",S2054*SolCotizacion!$J$18,S2054)</f>
        <v>392349</v>
      </c>
      <c r="X2054" s="3">
        <f>ROUND(W2054/(1-VLOOKUP("Total porcentaje:",ResumenCotizacion!$F:$H,3,0)),2)</f>
        <v>426466.3</v>
      </c>
      <c r="Y2054" s="3">
        <f t="shared" si="131"/>
        <v>0</v>
      </c>
    </row>
    <row r="2055" spans="1:25" ht="14.25" x14ac:dyDescent="0.2">
      <c r="A2055" s="18" t="str">
        <f t="shared" si="128"/>
        <v>Catalogo principalOPEN VALUE ENTIDADES NO CUALIFICADASEWH-00001</v>
      </c>
      <c r="B2055" s="18" t="str">
        <f t="shared" si="129"/>
        <v>EWH-00001OPEN VALUE ENTIDADES NO CUALIFICADAS</v>
      </c>
      <c r="C2055" s="18"/>
      <c r="D2055" t="s">
        <v>122</v>
      </c>
      <c r="E2055" t="s">
        <v>2331</v>
      </c>
      <c r="F2055" t="s">
        <v>2546</v>
      </c>
      <c r="G2055" s="18" t="str">
        <f t="shared" si="130"/>
        <v>Catalogo principal</v>
      </c>
      <c r="H2055" s="43" t="s">
        <v>121</v>
      </c>
      <c r="I2055" s="37" t="s">
        <v>67</v>
      </c>
      <c r="J2055" t="s">
        <v>3894</v>
      </c>
      <c r="K2055" t="s">
        <v>40</v>
      </c>
      <c r="L2055" s="70" t="s">
        <v>21</v>
      </c>
      <c r="M2055" s="70" t="s">
        <v>28</v>
      </c>
      <c r="N2055" s="37" t="s">
        <v>67</v>
      </c>
      <c r="O2055" s="37" t="s">
        <v>67</v>
      </c>
      <c r="P2055" s="37" t="s">
        <v>3758</v>
      </c>
      <c r="Q2055" s="75" t="s">
        <v>2331</v>
      </c>
      <c r="R2055" t="s">
        <v>3691</v>
      </c>
      <c r="S2055" s="38">
        <v>5</v>
      </c>
      <c r="T2055">
        <v>1</v>
      </c>
      <c r="U2055">
        <v>0</v>
      </c>
      <c r="V2055" s="43">
        <f>SUMIF(ResumenCotizacion!$C:$C,E2055,ResumenCotizacion!$P:$P)</f>
        <v>0</v>
      </c>
      <c r="W2055" s="68">
        <f>IF(H2055="USD",S2055*SolCotizacion!$J$18,S2055)</f>
        <v>19617.449999999997</v>
      </c>
      <c r="X2055" s="3">
        <f>ROUND(W2055/(1-VLOOKUP("Total porcentaje:",ResumenCotizacion!$F:$H,3,0)),2)</f>
        <v>21323.32</v>
      </c>
      <c r="Y2055" s="3">
        <f t="shared" si="131"/>
        <v>0</v>
      </c>
    </row>
    <row r="2056" spans="1:25" ht="14.25" x14ac:dyDescent="0.2">
      <c r="A2056" s="18" t="str">
        <f t="shared" si="128"/>
        <v>Catalogo principalOPEN VALUE ENTIDADES NO CUALIFICADASF2R-00006</v>
      </c>
      <c r="B2056" s="18" t="str">
        <f t="shared" si="129"/>
        <v>F2R-00006OPEN VALUE ENTIDADES NO CUALIFICADAS</v>
      </c>
      <c r="C2056" s="18"/>
      <c r="D2056" t="s">
        <v>122</v>
      </c>
      <c r="E2056" t="s">
        <v>2332</v>
      </c>
      <c r="F2056" t="s">
        <v>2546</v>
      </c>
      <c r="G2056" s="18" t="str">
        <f t="shared" si="130"/>
        <v>Catalogo principal</v>
      </c>
      <c r="H2056" s="43" t="s">
        <v>121</v>
      </c>
      <c r="I2056" s="37" t="s">
        <v>67</v>
      </c>
      <c r="J2056" t="s">
        <v>4111</v>
      </c>
      <c r="K2056" t="s">
        <v>40</v>
      </c>
      <c r="L2056" s="70" t="s">
        <v>21</v>
      </c>
      <c r="M2056" s="70" t="s">
        <v>3966</v>
      </c>
      <c r="N2056" s="37" t="s">
        <v>67</v>
      </c>
      <c r="O2056" s="37" t="s">
        <v>67</v>
      </c>
      <c r="P2056" s="37" t="s">
        <v>3758</v>
      </c>
      <c r="Q2056" s="75" t="s">
        <v>2332</v>
      </c>
      <c r="R2056" t="s">
        <v>3691</v>
      </c>
      <c r="S2056" s="38">
        <v>1.18</v>
      </c>
      <c r="T2056">
        <v>1</v>
      </c>
      <c r="U2056">
        <v>0</v>
      </c>
      <c r="V2056" s="43">
        <f>SUMIF(ResumenCotizacion!$C:$C,E2056,ResumenCotizacion!$P:$P)</f>
        <v>0</v>
      </c>
      <c r="W2056" s="68">
        <f>IF(H2056="USD",S2056*SolCotizacion!$J$18,S2056)</f>
        <v>4629.7181999999993</v>
      </c>
      <c r="X2056" s="3">
        <f>ROUND(W2056/(1-VLOOKUP("Total porcentaje:",ResumenCotizacion!$F:$H,3,0)),2)</f>
        <v>5032.3</v>
      </c>
      <c r="Y2056" s="3">
        <f t="shared" si="131"/>
        <v>0</v>
      </c>
    </row>
    <row r="2057" spans="1:25" ht="14.25" x14ac:dyDescent="0.2">
      <c r="A2057" s="18" t="str">
        <f t="shared" si="128"/>
        <v>Catalogo principalOPEN VALUE ENTIDADES NO CUALIFICADASF52-02027</v>
      </c>
      <c r="B2057" s="18" t="str">
        <f t="shared" si="129"/>
        <v>F52-02027OPEN VALUE ENTIDADES NO CUALIFICADAS</v>
      </c>
      <c r="C2057" s="18"/>
      <c r="D2057" t="s">
        <v>122</v>
      </c>
      <c r="E2057" t="s">
        <v>2333</v>
      </c>
      <c r="F2057" t="s">
        <v>2546</v>
      </c>
      <c r="G2057" s="18" t="str">
        <f t="shared" si="130"/>
        <v>Catalogo principal</v>
      </c>
      <c r="H2057" s="43" t="s">
        <v>121</v>
      </c>
      <c r="I2057" s="37" t="s">
        <v>67</v>
      </c>
      <c r="J2057" t="s">
        <v>4112</v>
      </c>
      <c r="K2057" t="s">
        <v>40</v>
      </c>
      <c r="L2057" s="70" t="s">
        <v>21</v>
      </c>
      <c r="M2057" s="70" t="s">
        <v>3946</v>
      </c>
      <c r="N2057" s="37" t="s">
        <v>67</v>
      </c>
      <c r="O2057" s="37" t="s">
        <v>67</v>
      </c>
      <c r="P2057" s="37" t="s">
        <v>3758</v>
      </c>
      <c r="Q2057" s="75" t="s">
        <v>2333</v>
      </c>
      <c r="R2057" t="s">
        <v>207</v>
      </c>
      <c r="S2057" s="38">
        <v>49176</v>
      </c>
      <c r="T2057">
        <v>1</v>
      </c>
      <c r="U2057">
        <v>0</v>
      </c>
      <c r="V2057" s="43">
        <f>SUMIF(ResumenCotizacion!$C:$C,E2057,ResumenCotizacion!$P:$P)</f>
        <v>0</v>
      </c>
      <c r="W2057" s="68">
        <f>IF(H2057="USD",S2057*SolCotizacion!$J$18,S2057)</f>
        <v>192941544.23999998</v>
      </c>
      <c r="X2057" s="3">
        <f>ROUND(W2057/(1-VLOOKUP("Total porcentaje:",ResumenCotizacion!$F:$H,3,0)),2)</f>
        <v>209719069.83000001</v>
      </c>
      <c r="Y2057" s="3">
        <f t="shared" si="131"/>
        <v>0</v>
      </c>
    </row>
    <row r="2058" spans="1:25" ht="14.25" x14ac:dyDescent="0.2">
      <c r="A2058" s="18" t="str">
        <f t="shared" si="128"/>
        <v>Catalogo principalOPEN VALUE ENTIDADES NO CUALIFICADASF52-02029</v>
      </c>
      <c r="B2058" s="18" t="str">
        <f t="shared" si="129"/>
        <v>F52-02029OPEN VALUE ENTIDADES NO CUALIFICADAS</v>
      </c>
      <c r="C2058" s="18"/>
      <c r="D2058" t="s">
        <v>122</v>
      </c>
      <c r="E2058" t="s">
        <v>2334</v>
      </c>
      <c r="F2058" t="s">
        <v>2546</v>
      </c>
      <c r="G2058" s="18" t="str">
        <f t="shared" si="130"/>
        <v>Catalogo principal</v>
      </c>
      <c r="H2058" s="43" t="s">
        <v>121</v>
      </c>
      <c r="I2058" s="37" t="s">
        <v>67</v>
      </c>
      <c r="J2058" t="s">
        <v>4113</v>
      </c>
      <c r="K2058" t="s">
        <v>40</v>
      </c>
      <c r="L2058" s="70" t="s">
        <v>21</v>
      </c>
      <c r="M2058" s="70" t="s">
        <v>3948</v>
      </c>
      <c r="N2058" s="37" t="s">
        <v>67</v>
      </c>
      <c r="O2058" s="37" t="s">
        <v>67</v>
      </c>
      <c r="P2058" s="37" t="s">
        <v>3758</v>
      </c>
      <c r="Q2058" s="75" t="s">
        <v>2334</v>
      </c>
      <c r="R2058" t="s">
        <v>207</v>
      </c>
      <c r="S2058" s="38">
        <v>21078</v>
      </c>
      <c r="T2058">
        <v>1</v>
      </c>
      <c r="U2058">
        <v>0</v>
      </c>
      <c r="V2058" s="43">
        <f>SUMIF(ResumenCotizacion!$C:$C,E2058,ResumenCotizacion!$P:$P)</f>
        <v>0</v>
      </c>
      <c r="W2058" s="68">
        <f>IF(H2058="USD",S2058*SolCotizacion!$J$18,S2058)</f>
        <v>82699322.219999999</v>
      </c>
      <c r="X2058" s="3">
        <f>ROUND(W2058/(1-VLOOKUP("Total porcentaje:",ResumenCotizacion!$F:$H,3,0)),2)</f>
        <v>89890567.629999995</v>
      </c>
      <c r="Y2058" s="3">
        <f t="shared" si="131"/>
        <v>0</v>
      </c>
    </row>
    <row r="2059" spans="1:25" ht="14.25" x14ac:dyDescent="0.2">
      <c r="A2059" s="18" t="str">
        <f t="shared" si="128"/>
        <v>Catalogo principalOPEN VALUE ENTIDADES NO CUALIFICADASF52-02274</v>
      </c>
      <c r="B2059" s="18" t="str">
        <f t="shared" si="129"/>
        <v>F52-02274OPEN VALUE ENTIDADES NO CUALIFICADAS</v>
      </c>
      <c r="C2059" s="18"/>
      <c r="D2059" t="s">
        <v>122</v>
      </c>
      <c r="E2059" t="s">
        <v>2335</v>
      </c>
      <c r="F2059" t="s">
        <v>2546</v>
      </c>
      <c r="G2059" s="18" t="str">
        <f t="shared" si="130"/>
        <v>Catalogo principal</v>
      </c>
      <c r="H2059" s="43" t="s">
        <v>121</v>
      </c>
      <c r="I2059" s="37" t="s">
        <v>67</v>
      </c>
      <c r="J2059" t="s">
        <v>4114</v>
      </c>
      <c r="K2059" t="s">
        <v>40</v>
      </c>
      <c r="L2059" s="70" t="s">
        <v>21</v>
      </c>
      <c r="M2059" s="70" t="s">
        <v>3963</v>
      </c>
      <c r="N2059" s="37" t="s">
        <v>67</v>
      </c>
      <c r="O2059" s="37" t="s">
        <v>67</v>
      </c>
      <c r="P2059" s="37" t="s">
        <v>3758</v>
      </c>
      <c r="Q2059" s="75" t="s">
        <v>2335</v>
      </c>
      <c r="R2059" t="s">
        <v>207</v>
      </c>
      <c r="S2059" s="38">
        <v>46365</v>
      </c>
      <c r="T2059">
        <v>1</v>
      </c>
      <c r="U2059">
        <v>0</v>
      </c>
      <c r="V2059" s="43">
        <f>SUMIF(ResumenCotizacion!$C:$C,E2059,ResumenCotizacion!$P:$P)</f>
        <v>0</v>
      </c>
      <c r="W2059" s="68">
        <f>IF(H2059="USD",S2059*SolCotizacion!$J$18,S2059)</f>
        <v>181912613.84999999</v>
      </c>
      <c r="X2059" s="3">
        <f>ROUND(W2059/(1-VLOOKUP("Total porcentaje:",ResumenCotizacion!$F:$H,3,0)),2)</f>
        <v>197731102.00999999</v>
      </c>
      <c r="Y2059" s="3">
        <f t="shared" si="131"/>
        <v>0</v>
      </c>
    </row>
    <row r="2060" spans="1:25" ht="14.25" x14ac:dyDescent="0.2">
      <c r="A2060" s="18" t="str">
        <f t="shared" si="128"/>
        <v>Catalogo principalOPEN VALUE ENTIDADES NO CUALIFICADASF52-02276</v>
      </c>
      <c r="B2060" s="18" t="str">
        <f t="shared" si="129"/>
        <v>F52-02276OPEN VALUE ENTIDADES NO CUALIFICADAS</v>
      </c>
      <c r="C2060" s="18"/>
      <c r="D2060" t="s">
        <v>122</v>
      </c>
      <c r="E2060" t="s">
        <v>2336</v>
      </c>
      <c r="F2060" t="s">
        <v>2546</v>
      </c>
      <c r="G2060" s="18" t="str">
        <f t="shared" si="130"/>
        <v>Catalogo principal</v>
      </c>
      <c r="H2060" s="43" t="s">
        <v>121</v>
      </c>
      <c r="I2060" s="37" t="s">
        <v>67</v>
      </c>
      <c r="J2060" t="s">
        <v>4115</v>
      </c>
      <c r="K2060" t="s">
        <v>40</v>
      </c>
      <c r="L2060" s="70" t="s">
        <v>21</v>
      </c>
      <c r="M2060" s="70" t="s">
        <v>3963</v>
      </c>
      <c r="N2060" s="37" t="s">
        <v>67</v>
      </c>
      <c r="O2060" s="37" t="s">
        <v>67</v>
      </c>
      <c r="P2060" s="37" t="s">
        <v>3758</v>
      </c>
      <c r="Q2060" s="75" t="s">
        <v>2336</v>
      </c>
      <c r="R2060" t="s">
        <v>207</v>
      </c>
      <c r="S2060" s="38">
        <v>37902</v>
      </c>
      <c r="T2060">
        <v>1</v>
      </c>
      <c r="U2060">
        <v>0</v>
      </c>
      <c r="V2060" s="43">
        <f>SUMIF(ResumenCotizacion!$C:$C,E2060,ResumenCotizacion!$P:$P)</f>
        <v>0</v>
      </c>
      <c r="W2060" s="68">
        <f>IF(H2060="USD",S2060*SolCotizacion!$J$18,S2060)</f>
        <v>148708117.97999999</v>
      </c>
      <c r="X2060" s="3">
        <f>ROUND(W2060/(1-VLOOKUP("Total porcentaje:",ResumenCotizacion!$F:$H,3,0)),2)</f>
        <v>161639258.66999999</v>
      </c>
      <c r="Y2060" s="3">
        <f t="shared" si="131"/>
        <v>0</v>
      </c>
    </row>
    <row r="2061" spans="1:25" ht="14.25" x14ac:dyDescent="0.2">
      <c r="A2061" s="18" t="str">
        <f t="shared" si="128"/>
        <v>Catalogo principalOPEN VALUE ENTIDADES NO CUALIFICADASFTH-00001</v>
      </c>
      <c r="B2061" s="18" t="str">
        <f t="shared" si="129"/>
        <v>FTH-00001OPEN VALUE ENTIDADES NO CUALIFICADAS</v>
      </c>
      <c r="C2061" s="18"/>
      <c r="D2061" t="s">
        <v>122</v>
      </c>
      <c r="E2061" t="s">
        <v>2337</v>
      </c>
      <c r="F2061" t="s">
        <v>2546</v>
      </c>
      <c r="G2061" s="18" t="str">
        <f t="shared" si="130"/>
        <v>Catalogo principal</v>
      </c>
      <c r="H2061" s="43" t="s">
        <v>121</v>
      </c>
      <c r="I2061" s="37" t="s">
        <v>67</v>
      </c>
      <c r="J2061" t="s">
        <v>4116</v>
      </c>
      <c r="K2061" t="s">
        <v>40</v>
      </c>
      <c r="L2061" s="70" t="s">
        <v>21</v>
      </c>
      <c r="M2061" s="70" t="s">
        <v>3966</v>
      </c>
      <c r="N2061" s="37" t="s">
        <v>67</v>
      </c>
      <c r="O2061" s="37" t="s">
        <v>67</v>
      </c>
      <c r="P2061" s="37" t="s">
        <v>3758</v>
      </c>
      <c r="Q2061" s="75" t="s">
        <v>2337</v>
      </c>
      <c r="R2061" t="s">
        <v>3691</v>
      </c>
      <c r="S2061" s="38">
        <v>5</v>
      </c>
      <c r="T2061">
        <v>1</v>
      </c>
      <c r="U2061">
        <v>0</v>
      </c>
      <c r="V2061" s="43">
        <f>SUMIF(ResumenCotizacion!$C:$C,E2061,ResumenCotizacion!$P:$P)</f>
        <v>0</v>
      </c>
      <c r="W2061" s="68">
        <f>IF(H2061="USD",S2061*SolCotizacion!$J$18,S2061)</f>
        <v>19617.449999999997</v>
      </c>
      <c r="X2061" s="3">
        <f>ROUND(W2061/(1-VLOOKUP("Total porcentaje:",ResumenCotizacion!$F:$H,3,0)),2)</f>
        <v>21323.32</v>
      </c>
      <c r="Y2061" s="3">
        <f t="shared" si="131"/>
        <v>0</v>
      </c>
    </row>
    <row r="2062" spans="1:25" ht="14.25" x14ac:dyDescent="0.2">
      <c r="A2062" s="18" t="str">
        <f t="shared" si="128"/>
        <v>Catalogo principalOPEN VALUE ENTIDADES NO CUALIFICADASG3S-00444</v>
      </c>
      <c r="B2062" s="18" t="str">
        <f t="shared" si="129"/>
        <v>G3S-00444OPEN VALUE ENTIDADES NO CUALIFICADAS</v>
      </c>
      <c r="C2062" s="18"/>
      <c r="D2062" t="s">
        <v>122</v>
      </c>
      <c r="E2062" t="s">
        <v>2338</v>
      </c>
      <c r="F2062" t="s">
        <v>2546</v>
      </c>
      <c r="G2062" s="18" t="str">
        <f t="shared" si="130"/>
        <v>Catalogo principal</v>
      </c>
      <c r="H2062" s="43" t="s">
        <v>121</v>
      </c>
      <c r="I2062" s="37" t="s">
        <v>67</v>
      </c>
      <c r="J2062" t="s">
        <v>4117</v>
      </c>
      <c r="K2062" t="s">
        <v>40</v>
      </c>
      <c r="L2062" s="70" t="s">
        <v>21</v>
      </c>
      <c r="M2062" s="70" t="s">
        <v>3946</v>
      </c>
      <c r="N2062" s="37" t="s">
        <v>67</v>
      </c>
      <c r="O2062" s="37" t="s">
        <v>67</v>
      </c>
      <c r="P2062" s="37" t="s">
        <v>3758</v>
      </c>
      <c r="Q2062" s="75" t="s">
        <v>2338</v>
      </c>
      <c r="R2062" t="s">
        <v>207</v>
      </c>
      <c r="S2062" s="38">
        <v>969</v>
      </c>
      <c r="T2062">
        <v>1</v>
      </c>
      <c r="U2062">
        <v>0</v>
      </c>
      <c r="V2062" s="43">
        <f>SUMIF(ResumenCotizacion!$C:$C,E2062,ResumenCotizacion!$P:$P)</f>
        <v>0</v>
      </c>
      <c r="W2062" s="68">
        <f>IF(H2062="USD",S2062*SolCotizacion!$J$18,S2062)</f>
        <v>3801861.8099999996</v>
      </c>
      <c r="X2062" s="3">
        <f>ROUND(W2062/(1-VLOOKUP("Total porcentaje:",ResumenCotizacion!$F:$H,3,0)),2)</f>
        <v>4132458.49</v>
      </c>
      <c r="Y2062" s="3">
        <f t="shared" si="131"/>
        <v>0</v>
      </c>
    </row>
    <row r="2063" spans="1:25" ht="14.25" x14ac:dyDescent="0.2">
      <c r="A2063" s="18" t="str">
        <f t="shared" si="128"/>
        <v>Catalogo principalOPEN VALUE ENTIDADES NO CUALIFICADASG3S-00446</v>
      </c>
      <c r="B2063" s="18" t="str">
        <f t="shared" si="129"/>
        <v>G3S-00446OPEN VALUE ENTIDADES NO CUALIFICADAS</v>
      </c>
      <c r="C2063" s="18"/>
      <c r="D2063" t="s">
        <v>122</v>
      </c>
      <c r="E2063" t="s">
        <v>2339</v>
      </c>
      <c r="F2063" t="s">
        <v>2546</v>
      </c>
      <c r="G2063" s="18" t="str">
        <f t="shared" si="130"/>
        <v>Catalogo principal</v>
      </c>
      <c r="H2063" s="43" t="s">
        <v>121</v>
      </c>
      <c r="I2063" s="37" t="s">
        <v>67</v>
      </c>
      <c r="J2063" t="s">
        <v>4118</v>
      </c>
      <c r="K2063" t="s">
        <v>40</v>
      </c>
      <c r="L2063" s="70" t="s">
        <v>21</v>
      </c>
      <c r="M2063" s="70" t="s">
        <v>3948</v>
      </c>
      <c r="N2063" s="37" t="s">
        <v>67</v>
      </c>
      <c r="O2063" s="37" t="s">
        <v>67</v>
      </c>
      <c r="P2063" s="37" t="s">
        <v>3758</v>
      </c>
      <c r="Q2063" s="75" t="s">
        <v>2339</v>
      </c>
      <c r="R2063" t="s">
        <v>207</v>
      </c>
      <c r="S2063" s="38">
        <v>417</v>
      </c>
      <c r="T2063">
        <v>1</v>
      </c>
      <c r="U2063">
        <v>0</v>
      </c>
      <c r="V2063" s="43">
        <f>SUMIF(ResumenCotizacion!$C:$C,E2063,ResumenCotizacion!$P:$P)</f>
        <v>0</v>
      </c>
      <c r="W2063" s="68">
        <f>IF(H2063="USD",S2063*SolCotizacion!$J$18,S2063)</f>
        <v>1636095.3299999998</v>
      </c>
      <c r="X2063" s="3">
        <f>ROUND(W2063/(1-VLOOKUP("Total porcentaje:",ResumenCotizacion!$F:$H,3,0)),2)</f>
        <v>1778364.49</v>
      </c>
      <c r="Y2063" s="3">
        <f t="shared" si="131"/>
        <v>0</v>
      </c>
    </row>
    <row r="2064" spans="1:25" ht="14.25" x14ac:dyDescent="0.2">
      <c r="A2064" s="18" t="str">
        <f t="shared" si="128"/>
        <v>Catalogo principalOPEN VALUE ENTIDADES NO CUALIFICADASGN9-00001</v>
      </c>
      <c r="B2064" s="18" t="str">
        <f t="shared" si="129"/>
        <v>GN9-00001OPEN VALUE ENTIDADES NO CUALIFICADAS</v>
      </c>
      <c r="C2064" s="18"/>
      <c r="D2064" t="s">
        <v>122</v>
      </c>
      <c r="E2064" t="s">
        <v>2340</v>
      </c>
      <c r="F2064" t="s">
        <v>2546</v>
      </c>
      <c r="G2064" s="18" t="str">
        <f t="shared" si="130"/>
        <v>Catalogo principal</v>
      </c>
      <c r="H2064" s="43" t="s">
        <v>121</v>
      </c>
      <c r="I2064" s="37" t="s">
        <v>67</v>
      </c>
      <c r="J2064" t="s">
        <v>4119</v>
      </c>
      <c r="K2064" t="s">
        <v>40</v>
      </c>
      <c r="L2064" s="70" t="s">
        <v>21</v>
      </c>
      <c r="M2064" s="70" t="s">
        <v>3966</v>
      </c>
      <c r="N2064" s="37" t="s">
        <v>67</v>
      </c>
      <c r="O2064" s="37" t="s">
        <v>67</v>
      </c>
      <c r="P2064" s="37" t="s">
        <v>3758</v>
      </c>
      <c r="Q2064" s="75" t="s">
        <v>2340</v>
      </c>
      <c r="R2064" t="s">
        <v>3691</v>
      </c>
      <c r="S2064" s="38">
        <v>6</v>
      </c>
      <c r="T2064">
        <v>1</v>
      </c>
      <c r="U2064">
        <v>0</v>
      </c>
      <c r="V2064" s="43">
        <f>SUMIF(ResumenCotizacion!$C:$C,E2064,ResumenCotizacion!$P:$P)</f>
        <v>0</v>
      </c>
      <c r="W2064" s="68">
        <f>IF(H2064="USD",S2064*SolCotizacion!$J$18,S2064)</f>
        <v>23540.94</v>
      </c>
      <c r="X2064" s="3">
        <f>ROUND(W2064/(1-VLOOKUP("Total porcentaje:",ResumenCotizacion!$F:$H,3,0)),2)</f>
        <v>25587.98</v>
      </c>
      <c r="Y2064" s="3">
        <f t="shared" si="131"/>
        <v>0</v>
      </c>
    </row>
    <row r="2065" spans="1:25" ht="14.25" x14ac:dyDescent="0.2">
      <c r="A2065" s="18" t="str">
        <f t="shared" si="128"/>
        <v>Catalogo principalOPEN VALUE ENTIDADES NO CUALIFICADASGR5-00001</v>
      </c>
      <c r="B2065" s="18" t="str">
        <f t="shared" si="129"/>
        <v>GR5-00001OPEN VALUE ENTIDADES NO CUALIFICADAS</v>
      </c>
      <c r="C2065" s="18"/>
      <c r="D2065" t="s">
        <v>122</v>
      </c>
      <c r="E2065" t="s">
        <v>2341</v>
      </c>
      <c r="F2065" t="s">
        <v>2546</v>
      </c>
      <c r="G2065" s="18" t="str">
        <f t="shared" si="130"/>
        <v>Catalogo principal</v>
      </c>
      <c r="H2065" s="43" t="s">
        <v>121</v>
      </c>
      <c r="I2065" s="37" t="s">
        <v>67</v>
      </c>
      <c r="J2065" t="s">
        <v>4120</v>
      </c>
      <c r="K2065" t="s">
        <v>40</v>
      </c>
      <c r="L2065" s="70" t="s">
        <v>21</v>
      </c>
      <c r="M2065" s="70" t="s">
        <v>3966</v>
      </c>
      <c r="N2065" s="37" t="s">
        <v>67</v>
      </c>
      <c r="O2065" s="37" t="s">
        <v>67</v>
      </c>
      <c r="P2065" s="37" t="s">
        <v>3758</v>
      </c>
      <c r="Q2065" s="75" t="s">
        <v>2341</v>
      </c>
      <c r="R2065" t="s">
        <v>3691</v>
      </c>
      <c r="S2065" s="38">
        <v>3</v>
      </c>
      <c r="T2065">
        <v>1</v>
      </c>
      <c r="U2065">
        <v>0</v>
      </c>
      <c r="V2065" s="43">
        <f>SUMIF(ResumenCotizacion!$C:$C,E2065,ResumenCotizacion!$P:$P)</f>
        <v>0</v>
      </c>
      <c r="W2065" s="68">
        <f>IF(H2065="USD",S2065*SolCotizacion!$J$18,S2065)</f>
        <v>11770.47</v>
      </c>
      <c r="X2065" s="3">
        <f>ROUND(W2065/(1-VLOOKUP("Total porcentaje:",ResumenCotizacion!$F:$H,3,0)),2)</f>
        <v>12793.99</v>
      </c>
      <c r="Y2065" s="3">
        <f t="shared" si="131"/>
        <v>0</v>
      </c>
    </row>
    <row r="2066" spans="1:25" ht="14.25" x14ac:dyDescent="0.2">
      <c r="A2066" s="18" t="str">
        <f t="shared" si="128"/>
        <v>Catalogo principalOPEN VALUE ENTIDADES NO CUALIFICADASGS7-00001</v>
      </c>
      <c r="B2066" s="18" t="str">
        <f t="shared" si="129"/>
        <v>GS7-00001OPEN VALUE ENTIDADES NO CUALIFICADAS</v>
      </c>
      <c r="C2066" s="18"/>
      <c r="D2066" t="s">
        <v>122</v>
      </c>
      <c r="E2066" t="s">
        <v>2342</v>
      </c>
      <c r="F2066" t="s">
        <v>2546</v>
      </c>
      <c r="G2066" s="18" t="str">
        <f t="shared" si="130"/>
        <v>Catalogo principal</v>
      </c>
      <c r="H2066" s="43" t="s">
        <v>121</v>
      </c>
      <c r="I2066" s="37" t="s">
        <v>67</v>
      </c>
      <c r="J2066" t="s">
        <v>4121</v>
      </c>
      <c r="K2066" t="s">
        <v>40</v>
      </c>
      <c r="L2066" s="70" t="s">
        <v>21</v>
      </c>
      <c r="M2066" s="70" t="s">
        <v>3966</v>
      </c>
      <c r="N2066" s="37" t="s">
        <v>67</v>
      </c>
      <c r="O2066" s="37" t="s">
        <v>67</v>
      </c>
      <c r="P2066" s="37" t="s">
        <v>3758</v>
      </c>
      <c r="Q2066" s="75" t="s">
        <v>2342</v>
      </c>
      <c r="R2066" t="s">
        <v>3691</v>
      </c>
      <c r="S2066" s="38">
        <v>10.6</v>
      </c>
      <c r="T2066">
        <v>1</v>
      </c>
      <c r="U2066">
        <v>0</v>
      </c>
      <c r="V2066" s="43">
        <f>SUMIF(ResumenCotizacion!$C:$C,E2066,ResumenCotizacion!$P:$P)</f>
        <v>0</v>
      </c>
      <c r="W2066" s="68">
        <f>IF(H2066="USD",S2066*SolCotizacion!$J$18,S2066)</f>
        <v>41588.993999999999</v>
      </c>
      <c r="X2066" s="3">
        <f>ROUND(W2066/(1-VLOOKUP("Total porcentaje:",ResumenCotizacion!$F:$H,3,0)),2)</f>
        <v>45205.43</v>
      </c>
      <c r="Y2066" s="3">
        <f t="shared" si="131"/>
        <v>0</v>
      </c>
    </row>
    <row r="2067" spans="1:25" ht="14.25" x14ac:dyDescent="0.2">
      <c r="A2067" s="18" t="str">
        <f t="shared" si="128"/>
        <v>Catalogo principalOPEN VALUE ENTIDADES NO CUALIFICADASH04-01320</v>
      </c>
      <c r="B2067" s="18" t="str">
        <f t="shared" si="129"/>
        <v>H04-01320OPEN VALUE ENTIDADES NO CUALIFICADAS</v>
      </c>
      <c r="C2067" s="18"/>
      <c r="D2067" t="s">
        <v>122</v>
      </c>
      <c r="E2067" t="s">
        <v>2343</v>
      </c>
      <c r="F2067" t="s">
        <v>2546</v>
      </c>
      <c r="G2067" s="18" t="str">
        <f t="shared" si="130"/>
        <v>Catalogo principal</v>
      </c>
      <c r="H2067" s="43" t="s">
        <v>121</v>
      </c>
      <c r="I2067" s="37" t="s">
        <v>67</v>
      </c>
      <c r="J2067" t="s">
        <v>4122</v>
      </c>
      <c r="K2067" t="s">
        <v>40</v>
      </c>
      <c r="L2067" s="70" t="s">
        <v>21</v>
      </c>
      <c r="M2067" s="70" t="s">
        <v>3946</v>
      </c>
      <c r="N2067" s="37" t="s">
        <v>67</v>
      </c>
      <c r="O2067" s="37" t="s">
        <v>67</v>
      </c>
      <c r="P2067" s="37" t="s">
        <v>3758</v>
      </c>
      <c r="Q2067" s="75" t="s">
        <v>2343</v>
      </c>
      <c r="R2067" t="s">
        <v>207</v>
      </c>
      <c r="S2067" s="38">
        <v>16629</v>
      </c>
      <c r="T2067">
        <v>1</v>
      </c>
      <c r="U2067">
        <v>0</v>
      </c>
      <c r="V2067" s="43">
        <f>SUMIF(ResumenCotizacion!$C:$C,E2067,ResumenCotizacion!$P:$P)</f>
        <v>0</v>
      </c>
      <c r="W2067" s="68">
        <f>IF(H2067="USD",S2067*SolCotizacion!$J$18,S2067)</f>
        <v>65243715.209999993</v>
      </c>
      <c r="X2067" s="3">
        <f>ROUND(W2067/(1-VLOOKUP("Total porcentaje:",ResumenCotizacion!$F:$H,3,0)),2)</f>
        <v>70917081.75</v>
      </c>
      <c r="Y2067" s="3">
        <f t="shared" si="131"/>
        <v>0</v>
      </c>
    </row>
    <row r="2068" spans="1:25" ht="14.25" x14ac:dyDescent="0.2">
      <c r="A2068" s="18" t="str">
        <f t="shared" si="128"/>
        <v>Catalogo principalOPEN VALUE ENTIDADES NO CUALIFICADASH04-01325</v>
      </c>
      <c r="B2068" s="18" t="str">
        <f t="shared" si="129"/>
        <v>H04-01325OPEN VALUE ENTIDADES NO CUALIFICADAS</v>
      </c>
      <c r="C2068" s="18"/>
      <c r="D2068" t="s">
        <v>122</v>
      </c>
      <c r="E2068" t="s">
        <v>2344</v>
      </c>
      <c r="F2068" t="s">
        <v>2546</v>
      </c>
      <c r="G2068" s="18" t="str">
        <f t="shared" si="130"/>
        <v>Catalogo principal</v>
      </c>
      <c r="H2068" s="43" t="s">
        <v>121</v>
      </c>
      <c r="I2068" s="37" t="s">
        <v>67</v>
      </c>
      <c r="J2068" t="s">
        <v>4123</v>
      </c>
      <c r="K2068" t="s">
        <v>40</v>
      </c>
      <c r="L2068" s="70" t="s">
        <v>21</v>
      </c>
      <c r="M2068" s="70" t="s">
        <v>3948</v>
      </c>
      <c r="N2068" s="37" t="s">
        <v>67</v>
      </c>
      <c r="O2068" s="37" t="s">
        <v>67</v>
      </c>
      <c r="P2068" s="37" t="s">
        <v>3758</v>
      </c>
      <c r="Q2068" s="75" t="s">
        <v>2344</v>
      </c>
      <c r="R2068" t="s">
        <v>207</v>
      </c>
      <c r="S2068" s="38">
        <v>7128</v>
      </c>
      <c r="T2068">
        <v>1</v>
      </c>
      <c r="U2068">
        <v>0</v>
      </c>
      <c r="V2068" s="43">
        <f>SUMIF(ResumenCotizacion!$C:$C,E2068,ResumenCotizacion!$P:$P)</f>
        <v>0</v>
      </c>
      <c r="W2068" s="68">
        <f>IF(H2068="USD",S2068*SolCotizacion!$J$18,S2068)</f>
        <v>27966636.719999999</v>
      </c>
      <c r="X2068" s="3">
        <f>ROUND(W2068/(1-VLOOKUP("Total porcentaje:",ResumenCotizacion!$F:$H,3,0)),2)</f>
        <v>30398518.170000002</v>
      </c>
      <c r="Y2068" s="3">
        <f t="shared" si="131"/>
        <v>0</v>
      </c>
    </row>
    <row r="2069" spans="1:25" ht="14.25" x14ac:dyDescent="0.2">
      <c r="A2069" s="18" t="str">
        <f t="shared" si="128"/>
        <v>Catalogo principalOPEN VALUE ENTIDADES NO CUALIFICADASH05-01756</v>
      </c>
      <c r="B2069" s="18" t="str">
        <f t="shared" si="129"/>
        <v>H05-01756OPEN VALUE ENTIDADES NO CUALIFICADAS</v>
      </c>
      <c r="C2069" s="18"/>
      <c r="D2069" t="s">
        <v>122</v>
      </c>
      <c r="E2069" t="s">
        <v>2345</v>
      </c>
      <c r="F2069" t="s">
        <v>2546</v>
      </c>
      <c r="G2069" s="18" t="str">
        <f t="shared" si="130"/>
        <v>Catalogo principal</v>
      </c>
      <c r="H2069" s="43" t="s">
        <v>121</v>
      </c>
      <c r="I2069" s="37" t="s">
        <v>67</v>
      </c>
      <c r="J2069" t="s">
        <v>4124</v>
      </c>
      <c r="K2069" t="s">
        <v>40</v>
      </c>
      <c r="L2069" s="70" t="s">
        <v>21</v>
      </c>
      <c r="M2069" s="70" t="s">
        <v>3946</v>
      </c>
      <c r="N2069" s="37" t="s">
        <v>67</v>
      </c>
      <c r="O2069" s="37" t="s">
        <v>67</v>
      </c>
      <c r="P2069" s="37" t="s">
        <v>3758</v>
      </c>
      <c r="Q2069" s="75" t="s">
        <v>2345</v>
      </c>
      <c r="R2069" t="s">
        <v>207</v>
      </c>
      <c r="S2069" s="38">
        <v>234</v>
      </c>
      <c r="T2069">
        <v>1</v>
      </c>
      <c r="U2069">
        <v>0</v>
      </c>
      <c r="V2069" s="43">
        <f>SUMIF(ResumenCotizacion!$C:$C,E2069,ResumenCotizacion!$P:$P)</f>
        <v>0</v>
      </c>
      <c r="W2069" s="68">
        <f>IF(H2069="USD",S2069*SolCotizacion!$J$18,S2069)</f>
        <v>918096.65999999992</v>
      </c>
      <c r="X2069" s="3">
        <f>ROUND(W2069/(1-VLOOKUP("Total porcentaje:",ResumenCotizacion!$F:$H,3,0)),2)</f>
        <v>997931.15</v>
      </c>
      <c r="Y2069" s="3">
        <f t="shared" si="131"/>
        <v>0</v>
      </c>
    </row>
    <row r="2070" spans="1:25" ht="14.25" x14ac:dyDescent="0.2">
      <c r="A2070" s="18" t="str">
        <f t="shared" si="128"/>
        <v>Catalogo principalOPEN VALUE ENTIDADES NO CUALIFICADASH05-01757</v>
      </c>
      <c r="B2070" s="18" t="str">
        <f t="shared" si="129"/>
        <v>H05-01757OPEN VALUE ENTIDADES NO CUALIFICADAS</v>
      </c>
      <c r="C2070" s="18"/>
      <c r="D2070" t="s">
        <v>122</v>
      </c>
      <c r="E2070" t="s">
        <v>2346</v>
      </c>
      <c r="F2070" t="s">
        <v>2546</v>
      </c>
      <c r="G2070" s="18" t="str">
        <f t="shared" si="130"/>
        <v>Catalogo principal</v>
      </c>
      <c r="H2070" s="43" t="s">
        <v>121</v>
      </c>
      <c r="I2070" s="37" t="s">
        <v>67</v>
      </c>
      <c r="J2070" t="s">
        <v>4125</v>
      </c>
      <c r="K2070" t="s">
        <v>40</v>
      </c>
      <c r="L2070" s="70" t="s">
        <v>21</v>
      </c>
      <c r="M2070" s="70" t="s">
        <v>3946</v>
      </c>
      <c r="N2070" s="37" t="s">
        <v>67</v>
      </c>
      <c r="O2070" s="37" t="s">
        <v>67</v>
      </c>
      <c r="P2070" s="37" t="s">
        <v>3758</v>
      </c>
      <c r="Q2070" s="75" t="s">
        <v>2346</v>
      </c>
      <c r="R2070" t="s">
        <v>207</v>
      </c>
      <c r="S2070" s="38">
        <v>303</v>
      </c>
      <c r="T2070">
        <v>1</v>
      </c>
      <c r="U2070">
        <v>0</v>
      </c>
      <c r="V2070" s="43">
        <f>SUMIF(ResumenCotizacion!$C:$C,E2070,ResumenCotizacion!$P:$P)</f>
        <v>0</v>
      </c>
      <c r="W2070" s="68">
        <f>IF(H2070="USD",S2070*SolCotizacion!$J$18,S2070)</f>
        <v>1188817.47</v>
      </c>
      <c r="X2070" s="3">
        <f>ROUND(W2070/(1-VLOOKUP("Total porcentaje:",ResumenCotizacion!$F:$H,3,0)),2)</f>
        <v>1292192.8999999999</v>
      </c>
      <c r="Y2070" s="3">
        <f t="shared" si="131"/>
        <v>0</v>
      </c>
    </row>
    <row r="2071" spans="1:25" ht="14.25" x14ac:dyDescent="0.2">
      <c r="A2071" s="18" t="str">
        <f t="shared" si="128"/>
        <v>Catalogo principalOPEN VALUE ENTIDADES NO CUALIFICADASH05-01766</v>
      </c>
      <c r="B2071" s="18" t="str">
        <f t="shared" si="129"/>
        <v>H05-01766OPEN VALUE ENTIDADES NO CUALIFICADAS</v>
      </c>
      <c r="C2071" s="18"/>
      <c r="D2071" t="s">
        <v>122</v>
      </c>
      <c r="E2071" t="s">
        <v>2347</v>
      </c>
      <c r="F2071" t="s">
        <v>2546</v>
      </c>
      <c r="G2071" s="18" t="str">
        <f t="shared" si="130"/>
        <v>Catalogo principal</v>
      </c>
      <c r="H2071" s="43" t="s">
        <v>121</v>
      </c>
      <c r="I2071" s="37" t="s">
        <v>67</v>
      </c>
      <c r="J2071" t="s">
        <v>4126</v>
      </c>
      <c r="K2071" t="s">
        <v>40</v>
      </c>
      <c r="L2071" s="70" t="s">
        <v>21</v>
      </c>
      <c r="M2071" s="70" t="s">
        <v>3948</v>
      </c>
      <c r="N2071" s="37" t="s">
        <v>67</v>
      </c>
      <c r="O2071" s="37" t="s">
        <v>67</v>
      </c>
      <c r="P2071" s="37" t="s">
        <v>3758</v>
      </c>
      <c r="Q2071" s="75" t="s">
        <v>2347</v>
      </c>
      <c r="R2071" t="s">
        <v>207</v>
      </c>
      <c r="S2071" s="38">
        <v>102</v>
      </c>
      <c r="T2071">
        <v>1</v>
      </c>
      <c r="U2071">
        <v>0</v>
      </c>
      <c r="V2071" s="43">
        <f>SUMIF(ResumenCotizacion!$C:$C,E2071,ResumenCotizacion!$P:$P)</f>
        <v>0</v>
      </c>
      <c r="W2071" s="68">
        <f>IF(H2071="USD",S2071*SolCotizacion!$J$18,S2071)</f>
        <v>400195.98</v>
      </c>
      <c r="X2071" s="3">
        <f>ROUND(W2071/(1-VLOOKUP("Total porcentaje:",ResumenCotizacion!$F:$H,3,0)),2)</f>
        <v>434995.63</v>
      </c>
      <c r="Y2071" s="3">
        <f t="shared" si="131"/>
        <v>0</v>
      </c>
    </row>
    <row r="2072" spans="1:25" ht="14.25" x14ac:dyDescent="0.2">
      <c r="A2072" s="18" t="str">
        <f t="shared" si="128"/>
        <v>Catalogo principalOPEN VALUE ENTIDADES NO CUALIFICADASH05-01767</v>
      </c>
      <c r="B2072" s="18" t="str">
        <f t="shared" si="129"/>
        <v>H05-01767OPEN VALUE ENTIDADES NO CUALIFICADAS</v>
      </c>
      <c r="C2072" s="18"/>
      <c r="D2072" t="s">
        <v>122</v>
      </c>
      <c r="E2072" t="s">
        <v>2348</v>
      </c>
      <c r="F2072" t="s">
        <v>2546</v>
      </c>
      <c r="G2072" s="18" t="str">
        <f t="shared" si="130"/>
        <v>Catalogo principal</v>
      </c>
      <c r="H2072" s="43" t="s">
        <v>121</v>
      </c>
      <c r="I2072" s="37" t="s">
        <v>67</v>
      </c>
      <c r="J2072" t="s">
        <v>4127</v>
      </c>
      <c r="K2072" t="s">
        <v>40</v>
      </c>
      <c r="L2072" s="70" t="s">
        <v>21</v>
      </c>
      <c r="M2072" s="70" t="s">
        <v>3948</v>
      </c>
      <c r="N2072" s="37" t="s">
        <v>67</v>
      </c>
      <c r="O2072" s="37" t="s">
        <v>67</v>
      </c>
      <c r="P2072" s="37" t="s">
        <v>3758</v>
      </c>
      <c r="Q2072" s="75" t="s">
        <v>2348</v>
      </c>
      <c r="R2072" t="s">
        <v>207</v>
      </c>
      <c r="S2072" s="38">
        <v>129</v>
      </c>
      <c r="T2072">
        <v>1</v>
      </c>
      <c r="U2072">
        <v>0</v>
      </c>
      <c r="V2072" s="43">
        <f>SUMIF(ResumenCotizacion!$C:$C,E2072,ResumenCotizacion!$P:$P)</f>
        <v>0</v>
      </c>
      <c r="W2072" s="68">
        <f>IF(H2072="USD",S2072*SolCotizacion!$J$18,S2072)</f>
        <v>506130.20999999996</v>
      </c>
      <c r="X2072" s="3">
        <f>ROUND(W2072/(1-VLOOKUP("Total porcentaje:",ResumenCotizacion!$F:$H,3,0)),2)</f>
        <v>550141.53</v>
      </c>
      <c r="Y2072" s="3">
        <f t="shared" si="131"/>
        <v>0</v>
      </c>
    </row>
    <row r="2073" spans="1:25" ht="14.25" x14ac:dyDescent="0.2">
      <c r="A2073" s="18" t="str">
        <f t="shared" si="128"/>
        <v>Catalogo principalOPEN VALUE ENTIDADES NO CUALIFICADASH21-01763</v>
      </c>
      <c r="B2073" s="18" t="str">
        <f t="shared" si="129"/>
        <v>H21-01763OPEN VALUE ENTIDADES NO CUALIFICADAS</v>
      </c>
      <c r="C2073" s="18"/>
      <c r="D2073" t="s">
        <v>122</v>
      </c>
      <c r="E2073" t="s">
        <v>2349</v>
      </c>
      <c r="F2073" t="s">
        <v>2546</v>
      </c>
      <c r="G2073" s="18" t="str">
        <f t="shared" si="130"/>
        <v>Catalogo principal</v>
      </c>
      <c r="H2073" s="43" t="s">
        <v>121</v>
      </c>
      <c r="I2073" s="37" t="s">
        <v>67</v>
      </c>
      <c r="J2073" t="s">
        <v>4128</v>
      </c>
      <c r="K2073" t="s">
        <v>40</v>
      </c>
      <c r="L2073" s="70" t="s">
        <v>21</v>
      </c>
      <c r="M2073" s="70" t="s">
        <v>3946</v>
      </c>
      <c r="N2073" s="37" t="s">
        <v>67</v>
      </c>
      <c r="O2073" s="37" t="s">
        <v>67</v>
      </c>
      <c r="P2073" s="37" t="s">
        <v>3758</v>
      </c>
      <c r="Q2073" s="75" t="s">
        <v>2349</v>
      </c>
      <c r="R2073" t="s">
        <v>207</v>
      </c>
      <c r="S2073" s="38">
        <v>414</v>
      </c>
      <c r="T2073">
        <v>1</v>
      </c>
      <c r="U2073">
        <v>0</v>
      </c>
      <c r="V2073" s="43">
        <f>SUMIF(ResumenCotizacion!$C:$C,E2073,ResumenCotizacion!$P:$P)</f>
        <v>0</v>
      </c>
      <c r="W2073" s="68">
        <f>IF(H2073="USD",S2073*SolCotizacion!$J$18,S2073)</f>
        <v>1624324.8599999999</v>
      </c>
      <c r="X2073" s="3">
        <f>ROUND(W2073/(1-VLOOKUP("Total porcentaje:",ResumenCotizacion!$F:$H,3,0)),2)</f>
        <v>1765570.5</v>
      </c>
      <c r="Y2073" s="3">
        <f t="shared" si="131"/>
        <v>0</v>
      </c>
    </row>
    <row r="2074" spans="1:25" ht="14.25" x14ac:dyDescent="0.2">
      <c r="A2074" s="18" t="str">
        <f t="shared" si="128"/>
        <v>Catalogo principalOPEN VALUE ENTIDADES NO CUALIFICADASH21-01764</v>
      </c>
      <c r="B2074" s="18" t="str">
        <f t="shared" si="129"/>
        <v>H21-01764OPEN VALUE ENTIDADES NO CUALIFICADAS</v>
      </c>
      <c r="C2074" s="18"/>
      <c r="D2074" t="s">
        <v>122</v>
      </c>
      <c r="E2074" t="s">
        <v>2350</v>
      </c>
      <c r="F2074" t="s">
        <v>2546</v>
      </c>
      <c r="G2074" s="18" t="str">
        <f t="shared" si="130"/>
        <v>Catalogo principal</v>
      </c>
      <c r="H2074" s="43" t="s">
        <v>121</v>
      </c>
      <c r="I2074" s="37" t="s">
        <v>67</v>
      </c>
      <c r="J2074" t="s">
        <v>4129</v>
      </c>
      <c r="K2074" t="s">
        <v>40</v>
      </c>
      <c r="L2074" s="70" t="s">
        <v>21</v>
      </c>
      <c r="M2074" s="70" t="s">
        <v>3946</v>
      </c>
      <c r="N2074" s="37" t="s">
        <v>67</v>
      </c>
      <c r="O2074" s="37" t="s">
        <v>67</v>
      </c>
      <c r="P2074" s="37" t="s">
        <v>3758</v>
      </c>
      <c r="Q2074" s="75" t="s">
        <v>2350</v>
      </c>
      <c r="R2074" t="s">
        <v>207</v>
      </c>
      <c r="S2074" s="38">
        <v>540</v>
      </c>
      <c r="T2074">
        <v>1</v>
      </c>
      <c r="U2074">
        <v>0</v>
      </c>
      <c r="V2074" s="43">
        <f>SUMIF(ResumenCotizacion!$C:$C,E2074,ResumenCotizacion!$P:$P)</f>
        <v>0</v>
      </c>
      <c r="W2074" s="68">
        <f>IF(H2074="USD",S2074*SolCotizacion!$J$18,S2074)</f>
        <v>2118684.6</v>
      </c>
      <c r="X2074" s="3">
        <f>ROUND(W2074/(1-VLOOKUP("Total porcentaje:",ResumenCotizacion!$F:$H,3,0)),2)</f>
        <v>2302918.04</v>
      </c>
      <c r="Y2074" s="3">
        <f t="shared" si="131"/>
        <v>0</v>
      </c>
    </row>
    <row r="2075" spans="1:25" ht="14.25" x14ac:dyDescent="0.2">
      <c r="A2075" s="18" t="str">
        <f t="shared" si="128"/>
        <v>Catalogo principalOPEN VALUE ENTIDADES NO CUALIFICADASH21-01773</v>
      </c>
      <c r="B2075" s="18" t="str">
        <f t="shared" si="129"/>
        <v>H21-01773OPEN VALUE ENTIDADES NO CUALIFICADAS</v>
      </c>
      <c r="C2075" s="18"/>
      <c r="D2075" t="s">
        <v>122</v>
      </c>
      <c r="E2075" t="s">
        <v>2351</v>
      </c>
      <c r="F2075" t="s">
        <v>2546</v>
      </c>
      <c r="G2075" s="18" t="str">
        <f t="shared" si="130"/>
        <v>Catalogo principal</v>
      </c>
      <c r="H2075" s="43" t="s">
        <v>121</v>
      </c>
      <c r="I2075" s="37" t="s">
        <v>67</v>
      </c>
      <c r="J2075" t="s">
        <v>4130</v>
      </c>
      <c r="K2075" t="s">
        <v>40</v>
      </c>
      <c r="L2075" s="70" t="s">
        <v>21</v>
      </c>
      <c r="M2075" s="70" t="s">
        <v>3948</v>
      </c>
      <c r="N2075" s="37" t="s">
        <v>67</v>
      </c>
      <c r="O2075" s="37" t="s">
        <v>67</v>
      </c>
      <c r="P2075" s="37" t="s">
        <v>3758</v>
      </c>
      <c r="Q2075" s="75" t="s">
        <v>2351</v>
      </c>
      <c r="R2075" t="s">
        <v>207</v>
      </c>
      <c r="S2075" s="38">
        <v>177</v>
      </c>
      <c r="T2075">
        <v>1</v>
      </c>
      <c r="U2075">
        <v>0</v>
      </c>
      <c r="V2075" s="43">
        <f>SUMIF(ResumenCotizacion!$C:$C,E2075,ResumenCotizacion!$P:$P)</f>
        <v>0</v>
      </c>
      <c r="W2075" s="68">
        <f>IF(H2075="USD",S2075*SolCotizacion!$J$18,S2075)</f>
        <v>694457.73</v>
      </c>
      <c r="X2075" s="3">
        <f>ROUND(W2075/(1-VLOOKUP("Total porcentaje:",ResumenCotizacion!$F:$H,3,0)),2)</f>
        <v>754845.36</v>
      </c>
      <c r="Y2075" s="3">
        <f t="shared" si="131"/>
        <v>0</v>
      </c>
    </row>
    <row r="2076" spans="1:25" ht="14.25" x14ac:dyDescent="0.2">
      <c r="A2076" s="18" t="str">
        <f t="shared" si="128"/>
        <v>Catalogo principalOPEN VALUE ENTIDADES NO CUALIFICADASH21-01774</v>
      </c>
      <c r="B2076" s="18" t="str">
        <f t="shared" si="129"/>
        <v>H21-01774OPEN VALUE ENTIDADES NO CUALIFICADAS</v>
      </c>
      <c r="C2076" s="18"/>
      <c r="D2076" t="s">
        <v>122</v>
      </c>
      <c r="E2076" t="s">
        <v>2352</v>
      </c>
      <c r="F2076" t="s">
        <v>2546</v>
      </c>
      <c r="G2076" s="18" t="str">
        <f t="shared" si="130"/>
        <v>Catalogo principal</v>
      </c>
      <c r="H2076" s="43" t="s">
        <v>121</v>
      </c>
      <c r="I2076" s="37" t="s">
        <v>67</v>
      </c>
      <c r="J2076" t="s">
        <v>4131</v>
      </c>
      <c r="K2076" t="s">
        <v>40</v>
      </c>
      <c r="L2076" s="70" t="s">
        <v>21</v>
      </c>
      <c r="M2076" s="70" t="s">
        <v>3948</v>
      </c>
      <c r="N2076" s="37" t="s">
        <v>67</v>
      </c>
      <c r="O2076" s="37" t="s">
        <v>67</v>
      </c>
      <c r="P2076" s="37" t="s">
        <v>3758</v>
      </c>
      <c r="Q2076" s="75" t="s">
        <v>2352</v>
      </c>
      <c r="R2076" t="s">
        <v>207</v>
      </c>
      <c r="S2076" s="38">
        <v>231</v>
      </c>
      <c r="T2076">
        <v>1</v>
      </c>
      <c r="U2076">
        <v>0</v>
      </c>
      <c r="V2076" s="43">
        <f>SUMIF(ResumenCotizacion!$C:$C,E2076,ResumenCotizacion!$P:$P)</f>
        <v>0</v>
      </c>
      <c r="W2076" s="68">
        <f>IF(H2076="USD",S2076*SolCotizacion!$J$18,S2076)</f>
        <v>906326.19</v>
      </c>
      <c r="X2076" s="3">
        <f>ROUND(W2076/(1-VLOOKUP("Total porcentaje:",ResumenCotizacion!$F:$H,3,0)),2)</f>
        <v>985137.16</v>
      </c>
      <c r="Y2076" s="3">
        <f t="shared" si="131"/>
        <v>0</v>
      </c>
    </row>
    <row r="2077" spans="1:25" ht="14.25" x14ac:dyDescent="0.2">
      <c r="A2077" s="18" t="str">
        <f t="shared" si="128"/>
        <v>Catalogo principalOPEN VALUE ENTIDADES NO CUALIFICADASH22-01283</v>
      </c>
      <c r="B2077" s="18" t="str">
        <f t="shared" si="129"/>
        <v>H22-01283OPEN VALUE ENTIDADES NO CUALIFICADAS</v>
      </c>
      <c r="C2077" s="18"/>
      <c r="D2077" t="s">
        <v>122</v>
      </c>
      <c r="E2077" t="s">
        <v>2353</v>
      </c>
      <c r="F2077" t="s">
        <v>2546</v>
      </c>
      <c r="G2077" s="18" t="str">
        <f t="shared" si="130"/>
        <v>Catalogo principal</v>
      </c>
      <c r="H2077" s="43" t="s">
        <v>121</v>
      </c>
      <c r="I2077" s="37" t="s">
        <v>67</v>
      </c>
      <c r="J2077" t="s">
        <v>4132</v>
      </c>
      <c r="K2077" t="s">
        <v>40</v>
      </c>
      <c r="L2077" s="70" t="s">
        <v>21</v>
      </c>
      <c r="M2077" s="70" t="s">
        <v>3946</v>
      </c>
      <c r="N2077" s="37" t="s">
        <v>67</v>
      </c>
      <c r="O2077" s="37" t="s">
        <v>67</v>
      </c>
      <c r="P2077" s="37" t="s">
        <v>3758</v>
      </c>
      <c r="Q2077" s="75" t="s">
        <v>2353</v>
      </c>
      <c r="R2077" t="s">
        <v>207</v>
      </c>
      <c r="S2077" s="38">
        <v>13860</v>
      </c>
      <c r="T2077">
        <v>1</v>
      </c>
      <c r="U2077">
        <v>0</v>
      </c>
      <c r="V2077" s="43">
        <f>SUMIF(ResumenCotizacion!$C:$C,E2077,ResumenCotizacion!$P:$P)</f>
        <v>0</v>
      </c>
      <c r="W2077" s="68">
        <f>IF(H2077="USD",S2077*SolCotizacion!$J$18,S2077)</f>
        <v>54379571.399999999</v>
      </c>
      <c r="X2077" s="3">
        <f>ROUND(W2077/(1-VLOOKUP("Total porcentaje:",ResumenCotizacion!$F:$H,3,0)),2)</f>
        <v>59108229.780000001</v>
      </c>
      <c r="Y2077" s="3">
        <f t="shared" si="131"/>
        <v>0</v>
      </c>
    </row>
    <row r="2078" spans="1:25" ht="14.25" x14ac:dyDescent="0.2">
      <c r="A2078" s="18" t="str">
        <f t="shared" si="128"/>
        <v>Catalogo principalOPEN VALUE ENTIDADES NO CUALIFICADASH22-01288</v>
      </c>
      <c r="B2078" s="18" t="str">
        <f t="shared" si="129"/>
        <v>H22-01288OPEN VALUE ENTIDADES NO CUALIFICADAS</v>
      </c>
      <c r="C2078" s="18"/>
      <c r="D2078" t="s">
        <v>122</v>
      </c>
      <c r="E2078" t="s">
        <v>2354</v>
      </c>
      <c r="F2078" t="s">
        <v>2546</v>
      </c>
      <c r="G2078" s="18" t="str">
        <f t="shared" si="130"/>
        <v>Catalogo principal</v>
      </c>
      <c r="H2078" s="43" t="s">
        <v>121</v>
      </c>
      <c r="I2078" s="37" t="s">
        <v>67</v>
      </c>
      <c r="J2078" t="s">
        <v>4133</v>
      </c>
      <c r="K2078" t="s">
        <v>40</v>
      </c>
      <c r="L2078" s="70" t="s">
        <v>21</v>
      </c>
      <c r="M2078" s="70" t="s">
        <v>3948</v>
      </c>
      <c r="N2078" s="37" t="s">
        <v>67</v>
      </c>
      <c r="O2078" s="37" t="s">
        <v>67</v>
      </c>
      <c r="P2078" s="37" t="s">
        <v>3758</v>
      </c>
      <c r="Q2078" s="75" t="s">
        <v>2354</v>
      </c>
      <c r="R2078" t="s">
        <v>207</v>
      </c>
      <c r="S2078" s="38">
        <v>5940</v>
      </c>
      <c r="T2078">
        <v>1</v>
      </c>
      <c r="U2078">
        <v>0</v>
      </c>
      <c r="V2078" s="43">
        <f>SUMIF(ResumenCotizacion!$C:$C,E2078,ResumenCotizacion!$P:$P)</f>
        <v>0</v>
      </c>
      <c r="W2078" s="68">
        <f>IF(H2078="USD",S2078*SolCotizacion!$J$18,S2078)</f>
        <v>23305530.599999998</v>
      </c>
      <c r="X2078" s="3">
        <f>ROUND(W2078/(1-VLOOKUP("Total porcentaje:",ResumenCotizacion!$F:$H,3,0)),2)</f>
        <v>25332098.48</v>
      </c>
      <c r="Y2078" s="3">
        <f t="shared" si="131"/>
        <v>0</v>
      </c>
    </row>
    <row r="2079" spans="1:25" ht="14.25" x14ac:dyDescent="0.2">
      <c r="A2079" s="18" t="str">
        <f t="shared" si="128"/>
        <v>Catalogo principalOPEN VALUE ENTIDADES NO CUALIFICADASH30-01390</v>
      </c>
      <c r="B2079" s="18" t="str">
        <f t="shared" si="129"/>
        <v>H30-01390OPEN VALUE ENTIDADES NO CUALIFICADAS</v>
      </c>
      <c r="C2079" s="18"/>
      <c r="D2079" t="s">
        <v>122</v>
      </c>
      <c r="E2079" t="s">
        <v>2355</v>
      </c>
      <c r="F2079" t="s">
        <v>2546</v>
      </c>
      <c r="G2079" s="18" t="str">
        <f t="shared" si="130"/>
        <v>Catalogo principal</v>
      </c>
      <c r="H2079" s="43" t="s">
        <v>121</v>
      </c>
      <c r="I2079" s="37" t="s">
        <v>67</v>
      </c>
      <c r="J2079" t="s">
        <v>4134</v>
      </c>
      <c r="K2079" t="s">
        <v>40</v>
      </c>
      <c r="L2079" s="70" t="s">
        <v>21</v>
      </c>
      <c r="M2079" s="70" t="s">
        <v>3946</v>
      </c>
      <c r="N2079" s="37" t="s">
        <v>67</v>
      </c>
      <c r="O2079" s="37" t="s">
        <v>67</v>
      </c>
      <c r="P2079" s="37" t="s">
        <v>3758</v>
      </c>
      <c r="Q2079" s="75" t="s">
        <v>2355</v>
      </c>
      <c r="R2079" t="s">
        <v>207</v>
      </c>
      <c r="S2079" s="38">
        <v>2688</v>
      </c>
      <c r="T2079">
        <v>1</v>
      </c>
      <c r="U2079">
        <v>0</v>
      </c>
      <c r="V2079" s="43">
        <f>SUMIF(ResumenCotizacion!$C:$C,E2079,ResumenCotizacion!$P:$P)</f>
        <v>0</v>
      </c>
      <c r="W2079" s="68">
        <f>IF(H2079="USD",S2079*SolCotizacion!$J$18,S2079)</f>
        <v>10546341.119999999</v>
      </c>
      <c r="X2079" s="3">
        <f>ROUND(W2079/(1-VLOOKUP("Total porcentaje:",ResumenCotizacion!$F:$H,3,0)),2)</f>
        <v>11463414.26</v>
      </c>
      <c r="Y2079" s="3">
        <f t="shared" si="131"/>
        <v>0</v>
      </c>
    </row>
    <row r="2080" spans="1:25" ht="14.25" x14ac:dyDescent="0.2">
      <c r="A2080" s="18" t="str">
        <f t="shared" si="128"/>
        <v>Catalogo principalOPEN VALUE ENTIDADES NO CUALIFICADASH30-01395</v>
      </c>
      <c r="B2080" s="18" t="str">
        <f t="shared" si="129"/>
        <v>H30-01395OPEN VALUE ENTIDADES NO CUALIFICADAS</v>
      </c>
      <c r="C2080" s="18"/>
      <c r="D2080" t="s">
        <v>122</v>
      </c>
      <c r="E2080" t="s">
        <v>2356</v>
      </c>
      <c r="F2080" t="s">
        <v>2546</v>
      </c>
      <c r="G2080" s="18" t="str">
        <f t="shared" si="130"/>
        <v>Catalogo principal</v>
      </c>
      <c r="H2080" s="43" t="s">
        <v>121</v>
      </c>
      <c r="I2080" s="37" t="s">
        <v>67</v>
      </c>
      <c r="J2080" t="s">
        <v>4135</v>
      </c>
      <c r="K2080" t="s">
        <v>40</v>
      </c>
      <c r="L2080" s="70" t="s">
        <v>21</v>
      </c>
      <c r="M2080" s="70" t="s">
        <v>3963</v>
      </c>
      <c r="N2080" s="37" t="s">
        <v>67</v>
      </c>
      <c r="O2080" s="37" t="s">
        <v>67</v>
      </c>
      <c r="P2080" s="37" t="s">
        <v>3758</v>
      </c>
      <c r="Q2080" s="75" t="s">
        <v>2356</v>
      </c>
      <c r="R2080" t="s">
        <v>207</v>
      </c>
      <c r="S2080" s="38">
        <v>1070</v>
      </c>
      <c r="T2080">
        <v>1</v>
      </c>
      <c r="U2080">
        <v>0</v>
      </c>
      <c r="V2080" s="43">
        <f>SUMIF(ResumenCotizacion!$C:$C,E2080,ResumenCotizacion!$P:$P)</f>
        <v>0</v>
      </c>
      <c r="W2080" s="68">
        <f>IF(H2080="USD",S2080*SolCotizacion!$J$18,S2080)</f>
        <v>4198134.3</v>
      </c>
      <c r="X2080" s="3">
        <f>ROUND(W2080/(1-VLOOKUP("Total porcentaje:",ResumenCotizacion!$F:$H,3,0)),2)</f>
        <v>4563189.46</v>
      </c>
      <c r="Y2080" s="3">
        <f t="shared" si="131"/>
        <v>0</v>
      </c>
    </row>
    <row r="2081" spans="1:25" ht="14.25" x14ac:dyDescent="0.2">
      <c r="A2081" s="18" t="str">
        <f t="shared" si="128"/>
        <v>Catalogo principalOPEN VALUE ENTIDADES NO CUALIFICADASH30-01400</v>
      </c>
      <c r="B2081" s="18" t="str">
        <f t="shared" si="129"/>
        <v>H30-01400OPEN VALUE ENTIDADES NO CUALIFICADAS</v>
      </c>
      <c r="C2081" s="18"/>
      <c r="D2081" t="s">
        <v>122</v>
      </c>
      <c r="E2081" t="s">
        <v>2357</v>
      </c>
      <c r="F2081" t="s">
        <v>2546</v>
      </c>
      <c r="G2081" s="18" t="str">
        <f t="shared" si="130"/>
        <v>Catalogo principal</v>
      </c>
      <c r="H2081" s="43" t="s">
        <v>121</v>
      </c>
      <c r="I2081" s="37" t="s">
        <v>67</v>
      </c>
      <c r="J2081" t="s">
        <v>4136</v>
      </c>
      <c r="K2081" t="s">
        <v>40</v>
      </c>
      <c r="L2081" s="70" t="s">
        <v>21</v>
      </c>
      <c r="M2081" s="70" t="s">
        <v>3948</v>
      </c>
      <c r="N2081" s="37" t="s">
        <v>67</v>
      </c>
      <c r="O2081" s="37" t="s">
        <v>67</v>
      </c>
      <c r="P2081" s="37" t="s">
        <v>3758</v>
      </c>
      <c r="Q2081" s="75" t="s">
        <v>2357</v>
      </c>
      <c r="R2081" t="s">
        <v>207</v>
      </c>
      <c r="S2081" s="38">
        <v>1251</v>
      </c>
      <c r="T2081">
        <v>1</v>
      </c>
      <c r="U2081">
        <v>0</v>
      </c>
      <c r="V2081" s="43">
        <f>SUMIF(ResumenCotizacion!$C:$C,E2081,ResumenCotizacion!$P:$P)</f>
        <v>0</v>
      </c>
      <c r="W2081" s="68">
        <f>IF(H2081="USD",S2081*SolCotizacion!$J$18,S2081)</f>
        <v>4908285.9899999993</v>
      </c>
      <c r="X2081" s="3">
        <f>ROUND(W2081/(1-VLOOKUP("Total porcentaje:",ResumenCotizacion!$F:$H,3,0)),2)</f>
        <v>5335093.47</v>
      </c>
      <c r="Y2081" s="3">
        <f t="shared" si="131"/>
        <v>0</v>
      </c>
    </row>
    <row r="2082" spans="1:25" ht="14.25" x14ac:dyDescent="0.2">
      <c r="A2082" s="18" t="str">
        <f t="shared" si="128"/>
        <v>Catalogo principalOPEN VALUE ENTIDADES NO CUALIFICADASHHP-00001</v>
      </c>
      <c r="B2082" s="18" t="str">
        <f t="shared" si="129"/>
        <v>HHP-00001OPEN VALUE ENTIDADES NO CUALIFICADAS</v>
      </c>
      <c r="C2082" s="18"/>
      <c r="D2082" t="s">
        <v>122</v>
      </c>
      <c r="E2082" t="s">
        <v>2358</v>
      </c>
      <c r="F2082" t="s">
        <v>2546</v>
      </c>
      <c r="G2082" s="18" t="str">
        <f t="shared" si="130"/>
        <v>Catalogo principal</v>
      </c>
      <c r="H2082" s="43" t="s">
        <v>121</v>
      </c>
      <c r="I2082" s="37" t="s">
        <v>67</v>
      </c>
      <c r="J2082" t="s">
        <v>4137</v>
      </c>
      <c r="K2082" t="s">
        <v>40</v>
      </c>
      <c r="L2082" s="70" t="s">
        <v>21</v>
      </c>
      <c r="M2082" s="70" t="s">
        <v>3966</v>
      </c>
      <c r="N2082" s="37" t="s">
        <v>67</v>
      </c>
      <c r="O2082" s="37" t="s">
        <v>67</v>
      </c>
      <c r="P2082" s="37" t="s">
        <v>3758</v>
      </c>
      <c r="Q2082" s="75" t="s">
        <v>2358</v>
      </c>
      <c r="R2082" t="s">
        <v>3691</v>
      </c>
      <c r="S2082" s="38">
        <v>5.5</v>
      </c>
      <c r="T2082">
        <v>1</v>
      </c>
      <c r="U2082">
        <v>0</v>
      </c>
      <c r="V2082" s="43">
        <f>SUMIF(ResumenCotizacion!$C:$C,E2082,ResumenCotizacion!$P:$P)</f>
        <v>0</v>
      </c>
      <c r="W2082" s="68">
        <f>IF(H2082="USD",S2082*SolCotizacion!$J$18,S2082)</f>
        <v>21579.195</v>
      </c>
      <c r="X2082" s="3">
        <f>ROUND(W2082/(1-VLOOKUP("Total porcentaje:",ResumenCotizacion!$F:$H,3,0)),2)</f>
        <v>23455.65</v>
      </c>
      <c r="Y2082" s="3">
        <f t="shared" si="131"/>
        <v>0</v>
      </c>
    </row>
    <row r="2083" spans="1:25" ht="14.25" x14ac:dyDescent="0.2">
      <c r="A2083" s="18" t="str">
        <f t="shared" si="128"/>
        <v>Catalogo principalOPEN VALUE ENTIDADES NO CUALIFICADASHHS-00001</v>
      </c>
      <c r="B2083" s="18" t="str">
        <f t="shared" si="129"/>
        <v>HHS-00001OPEN VALUE ENTIDADES NO CUALIFICADAS</v>
      </c>
      <c r="C2083" s="18"/>
      <c r="D2083" t="s">
        <v>122</v>
      </c>
      <c r="E2083" t="s">
        <v>2359</v>
      </c>
      <c r="F2083" t="s">
        <v>2546</v>
      </c>
      <c r="G2083" s="18" t="str">
        <f t="shared" si="130"/>
        <v>Catalogo principal</v>
      </c>
      <c r="H2083" s="43" t="s">
        <v>121</v>
      </c>
      <c r="I2083" s="37" t="s">
        <v>67</v>
      </c>
      <c r="J2083" t="s">
        <v>4138</v>
      </c>
      <c r="K2083" t="s">
        <v>40</v>
      </c>
      <c r="L2083" s="70" t="s">
        <v>21</v>
      </c>
      <c r="M2083" s="70" t="s">
        <v>3966</v>
      </c>
      <c r="N2083" s="37" t="s">
        <v>67</v>
      </c>
      <c r="O2083" s="37" t="s">
        <v>67</v>
      </c>
      <c r="P2083" s="37" t="s">
        <v>3758</v>
      </c>
      <c r="Q2083" s="75" t="s">
        <v>2359</v>
      </c>
      <c r="R2083" t="s">
        <v>3691</v>
      </c>
      <c r="S2083" s="38">
        <v>2.4</v>
      </c>
      <c r="T2083">
        <v>1</v>
      </c>
      <c r="U2083">
        <v>0</v>
      </c>
      <c r="V2083" s="43">
        <f>SUMIF(ResumenCotizacion!$C:$C,E2083,ResumenCotizacion!$P:$P)</f>
        <v>0</v>
      </c>
      <c r="W2083" s="68">
        <f>IF(H2083="USD",S2083*SolCotizacion!$J$18,S2083)</f>
        <v>9416.3759999999984</v>
      </c>
      <c r="X2083" s="3">
        <f>ROUND(W2083/(1-VLOOKUP("Total porcentaje:",ResumenCotizacion!$F:$H,3,0)),2)</f>
        <v>10235.19</v>
      </c>
      <c r="Y2083" s="3">
        <f t="shared" si="131"/>
        <v>0</v>
      </c>
    </row>
    <row r="2084" spans="1:25" ht="14.25" x14ac:dyDescent="0.2">
      <c r="A2084" s="18" t="str">
        <f t="shared" si="128"/>
        <v>Catalogo principalOPEN VALUE ENTIDADES NO CUALIFICADASHJA-00712</v>
      </c>
      <c r="B2084" s="18" t="str">
        <f t="shared" si="129"/>
        <v>HJA-00712OPEN VALUE ENTIDADES NO CUALIFICADAS</v>
      </c>
      <c r="C2084" s="18"/>
      <c r="D2084" t="s">
        <v>122</v>
      </c>
      <c r="E2084" t="s">
        <v>2360</v>
      </c>
      <c r="F2084" t="s">
        <v>2546</v>
      </c>
      <c r="G2084" s="18" t="str">
        <f t="shared" si="130"/>
        <v>Catalogo principal</v>
      </c>
      <c r="H2084" s="43" t="s">
        <v>121</v>
      </c>
      <c r="I2084" s="37" t="s">
        <v>67</v>
      </c>
      <c r="J2084" t="s">
        <v>4139</v>
      </c>
      <c r="K2084" t="s">
        <v>40</v>
      </c>
      <c r="L2084" s="70" t="s">
        <v>21</v>
      </c>
      <c r="M2084" s="70" t="s">
        <v>3946</v>
      </c>
      <c r="N2084" s="37" t="s">
        <v>67</v>
      </c>
      <c r="O2084" s="37" t="s">
        <v>67</v>
      </c>
      <c r="P2084" s="37" t="s">
        <v>3758</v>
      </c>
      <c r="Q2084" s="75" t="s">
        <v>2360</v>
      </c>
      <c r="R2084" t="s">
        <v>207</v>
      </c>
      <c r="S2084" s="38">
        <v>2811</v>
      </c>
      <c r="T2084">
        <v>1</v>
      </c>
      <c r="U2084">
        <v>0</v>
      </c>
      <c r="V2084" s="43">
        <f>SUMIF(ResumenCotizacion!$C:$C,E2084,ResumenCotizacion!$P:$P)</f>
        <v>0</v>
      </c>
      <c r="W2084" s="68">
        <f>IF(H2084="USD",S2084*SolCotizacion!$J$18,S2084)</f>
        <v>11028930.389999999</v>
      </c>
      <c r="X2084" s="3">
        <f>ROUND(W2084/(1-VLOOKUP("Total porcentaje:",ResumenCotizacion!$F:$H,3,0)),2)</f>
        <v>11987967.82</v>
      </c>
      <c r="Y2084" s="3">
        <f t="shared" si="131"/>
        <v>0</v>
      </c>
    </row>
    <row r="2085" spans="1:25" ht="14.25" x14ac:dyDescent="0.2">
      <c r="A2085" s="18" t="str">
        <f t="shared" si="128"/>
        <v>Catalogo principalOPEN VALUE ENTIDADES NO CUALIFICADASHJA-00714</v>
      </c>
      <c r="B2085" s="18" t="str">
        <f t="shared" si="129"/>
        <v>HJA-00714OPEN VALUE ENTIDADES NO CUALIFICADAS</v>
      </c>
      <c r="C2085" s="18"/>
      <c r="D2085" t="s">
        <v>122</v>
      </c>
      <c r="E2085" t="s">
        <v>2361</v>
      </c>
      <c r="F2085" t="s">
        <v>2546</v>
      </c>
      <c r="G2085" s="18" t="str">
        <f t="shared" si="130"/>
        <v>Catalogo principal</v>
      </c>
      <c r="H2085" s="43" t="s">
        <v>121</v>
      </c>
      <c r="I2085" s="37" t="s">
        <v>67</v>
      </c>
      <c r="J2085" t="s">
        <v>4140</v>
      </c>
      <c r="K2085" t="s">
        <v>40</v>
      </c>
      <c r="L2085" s="70" t="s">
        <v>21</v>
      </c>
      <c r="M2085" s="70" t="s">
        <v>3948</v>
      </c>
      <c r="N2085" s="37" t="s">
        <v>67</v>
      </c>
      <c r="O2085" s="37" t="s">
        <v>67</v>
      </c>
      <c r="P2085" s="37" t="s">
        <v>3758</v>
      </c>
      <c r="Q2085" s="75" t="s">
        <v>2361</v>
      </c>
      <c r="R2085" t="s">
        <v>207</v>
      </c>
      <c r="S2085" s="38">
        <v>1206</v>
      </c>
      <c r="T2085">
        <v>1</v>
      </c>
      <c r="U2085">
        <v>0</v>
      </c>
      <c r="V2085" s="43">
        <f>SUMIF(ResumenCotizacion!$C:$C,E2085,ResumenCotizacion!$P:$P)</f>
        <v>0</v>
      </c>
      <c r="W2085" s="68">
        <f>IF(H2085="USD",S2085*SolCotizacion!$J$18,S2085)</f>
        <v>4731728.9399999995</v>
      </c>
      <c r="X2085" s="3">
        <f>ROUND(W2085/(1-VLOOKUP("Total porcentaje:",ResumenCotizacion!$F:$H,3,0)),2)</f>
        <v>5143183.63</v>
      </c>
      <c r="Y2085" s="3">
        <f t="shared" si="131"/>
        <v>0</v>
      </c>
    </row>
    <row r="2086" spans="1:25" ht="14.25" x14ac:dyDescent="0.2">
      <c r="A2086" s="18" t="str">
        <f t="shared" si="128"/>
        <v>Catalogo principalOPEN VALUE ENTIDADES NO CUALIFICADASHWV-00001</v>
      </c>
      <c r="B2086" s="18" t="str">
        <f t="shared" si="129"/>
        <v>HWV-00001OPEN VALUE ENTIDADES NO CUALIFICADAS</v>
      </c>
      <c r="C2086" s="18"/>
      <c r="D2086" t="s">
        <v>122</v>
      </c>
      <c r="E2086" t="s">
        <v>2362</v>
      </c>
      <c r="F2086" t="s">
        <v>2546</v>
      </c>
      <c r="G2086" s="18" t="str">
        <f t="shared" si="130"/>
        <v>Catalogo principal</v>
      </c>
      <c r="H2086" s="43" t="s">
        <v>121</v>
      </c>
      <c r="I2086" s="37" t="s">
        <v>67</v>
      </c>
      <c r="J2086" t="s">
        <v>4141</v>
      </c>
      <c r="K2086" t="s">
        <v>40</v>
      </c>
      <c r="L2086" s="70" t="s">
        <v>21</v>
      </c>
      <c r="M2086" s="70" t="s">
        <v>3966</v>
      </c>
      <c r="N2086" s="37" t="s">
        <v>67</v>
      </c>
      <c r="O2086" s="37" t="s">
        <v>67</v>
      </c>
      <c r="P2086" s="37" t="s">
        <v>3758</v>
      </c>
      <c r="Q2086" s="75" t="s">
        <v>2362</v>
      </c>
      <c r="R2086" t="s">
        <v>3691</v>
      </c>
      <c r="S2086" s="38">
        <v>5</v>
      </c>
      <c r="T2086">
        <v>1</v>
      </c>
      <c r="U2086">
        <v>0</v>
      </c>
      <c r="V2086" s="43">
        <f>SUMIF(ResumenCotizacion!$C:$C,E2086,ResumenCotizacion!$P:$P)</f>
        <v>0</v>
      </c>
      <c r="W2086" s="68">
        <f>IF(H2086="USD",S2086*SolCotizacion!$J$18,S2086)</f>
        <v>19617.449999999997</v>
      </c>
      <c r="X2086" s="3">
        <f>ROUND(W2086/(1-VLOOKUP("Total porcentaje:",ResumenCotizacion!$F:$H,3,0)),2)</f>
        <v>21323.32</v>
      </c>
      <c r="Y2086" s="3">
        <f t="shared" si="131"/>
        <v>0</v>
      </c>
    </row>
    <row r="2087" spans="1:25" ht="14.25" x14ac:dyDescent="0.2">
      <c r="A2087" s="18" t="str">
        <f t="shared" si="128"/>
        <v>Catalogo principalOPEN VALUE ENTIDADES NO CUALIFICADASHXC-00011</v>
      </c>
      <c r="B2087" s="18" t="str">
        <f t="shared" si="129"/>
        <v>HXC-00011OPEN VALUE ENTIDADES NO CUALIFICADAS</v>
      </c>
      <c r="C2087" s="18"/>
      <c r="D2087" t="s">
        <v>122</v>
      </c>
      <c r="E2087" t="s">
        <v>2363</v>
      </c>
      <c r="F2087" t="s">
        <v>2546</v>
      </c>
      <c r="G2087" s="18" t="str">
        <f t="shared" si="130"/>
        <v>Catalogo principal</v>
      </c>
      <c r="H2087" s="43" t="s">
        <v>121</v>
      </c>
      <c r="I2087" s="37" t="s">
        <v>67</v>
      </c>
      <c r="J2087" t="s">
        <v>4142</v>
      </c>
      <c r="K2087" t="s">
        <v>40</v>
      </c>
      <c r="L2087" s="70" t="s">
        <v>21</v>
      </c>
      <c r="M2087" s="70" t="s">
        <v>3966</v>
      </c>
      <c r="N2087" s="37" t="s">
        <v>67</v>
      </c>
      <c r="O2087" s="37" t="s">
        <v>67</v>
      </c>
      <c r="P2087" s="37" t="s">
        <v>3758</v>
      </c>
      <c r="Q2087" s="75" t="s">
        <v>2363</v>
      </c>
      <c r="R2087" t="s">
        <v>3691</v>
      </c>
      <c r="S2087" s="38">
        <v>0.99</v>
      </c>
      <c r="T2087">
        <v>1</v>
      </c>
      <c r="U2087">
        <v>0</v>
      </c>
      <c r="V2087" s="43">
        <f>SUMIF(ResumenCotizacion!$C:$C,E2087,ResumenCotizacion!$P:$P)</f>
        <v>0</v>
      </c>
      <c r="W2087" s="68">
        <f>IF(H2087="USD",S2087*SolCotizacion!$J$18,S2087)</f>
        <v>3884.2550999999999</v>
      </c>
      <c r="X2087" s="3">
        <f>ROUND(W2087/(1-VLOOKUP("Total porcentaje:",ResumenCotizacion!$F:$H,3,0)),2)</f>
        <v>4222.0200000000004</v>
      </c>
      <c r="Y2087" s="3">
        <f t="shared" si="131"/>
        <v>0</v>
      </c>
    </row>
    <row r="2088" spans="1:25" ht="14.25" x14ac:dyDescent="0.2">
      <c r="A2088" s="18" t="str">
        <f t="shared" si="128"/>
        <v>Catalogo principalOPEN VALUE ENTIDADES NO CUALIFICADASHXC-00012</v>
      </c>
      <c r="B2088" s="18" t="str">
        <f t="shared" si="129"/>
        <v>HXC-00012OPEN VALUE ENTIDADES NO CUALIFICADAS</v>
      </c>
      <c r="C2088" s="18"/>
      <c r="D2088" t="s">
        <v>122</v>
      </c>
      <c r="E2088" t="s">
        <v>2364</v>
      </c>
      <c r="F2088" t="s">
        <v>2546</v>
      </c>
      <c r="G2088" s="18" t="str">
        <f t="shared" si="130"/>
        <v>Catalogo principal</v>
      </c>
      <c r="H2088" s="43" t="s">
        <v>121</v>
      </c>
      <c r="I2088" s="37" t="s">
        <v>67</v>
      </c>
      <c r="J2088" t="s">
        <v>4143</v>
      </c>
      <c r="K2088" t="s">
        <v>40</v>
      </c>
      <c r="L2088" s="70" t="s">
        <v>21</v>
      </c>
      <c r="M2088" s="70" t="s">
        <v>3966</v>
      </c>
      <c r="N2088" s="37" t="s">
        <v>67</v>
      </c>
      <c r="O2088" s="37" t="s">
        <v>67</v>
      </c>
      <c r="P2088" s="37" t="s">
        <v>3758</v>
      </c>
      <c r="Q2088" s="75" t="s">
        <v>2364</v>
      </c>
      <c r="R2088" t="s">
        <v>3691</v>
      </c>
      <c r="S2088" s="38">
        <v>0.99</v>
      </c>
      <c r="T2088">
        <v>1</v>
      </c>
      <c r="U2088">
        <v>0</v>
      </c>
      <c r="V2088" s="43">
        <f>SUMIF(ResumenCotizacion!$C:$C,E2088,ResumenCotizacion!$P:$P)</f>
        <v>0</v>
      </c>
      <c r="W2088" s="68">
        <f>IF(H2088="USD",S2088*SolCotizacion!$J$18,S2088)</f>
        <v>3884.2550999999999</v>
      </c>
      <c r="X2088" s="3">
        <f>ROUND(W2088/(1-VLOOKUP("Total porcentaje:",ResumenCotizacion!$F:$H,3,0)),2)</f>
        <v>4222.0200000000004</v>
      </c>
      <c r="Y2088" s="3">
        <f t="shared" si="131"/>
        <v>0</v>
      </c>
    </row>
    <row r="2089" spans="1:25" ht="14.25" x14ac:dyDescent="0.2">
      <c r="A2089" s="18" t="str">
        <f t="shared" si="128"/>
        <v>Catalogo principalOPEN VALUE ENTIDADES NO CUALIFICADASJ29-00001</v>
      </c>
      <c r="B2089" s="18" t="str">
        <f t="shared" si="129"/>
        <v>J29-00001OPEN VALUE ENTIDADES NO CUALIFICADAS</v>
      </c>
      <c r="C2089" s="18"/>
      <c r="D2089" t="s">
        <v>122</v>
      </c>
      <c r="E2089" t="s">
        <v>2365</v>
      </c>
      <c r="F2089" t="s">
        <v>2546</v>
      </c>
      <c r="G2089" s="18" t="str">
        <f t="shared" si="130"/>
        <v>Catalogo principal</v>
      </c>
      <c r="H2089" s="43" t="s">
        <v>121</v>
      </c>
      <c r="I2089" s="37" t="s">
        <v>67</v>
      </c>
      <c r="J2089" t="s">
        <v>4144</v>
      </c>
      <c r="K2089" t="s">
        <v>40</v>
      </c>
      <c r="L2089" s="70" t="s">
        <v>21</v>
      </c>
      <c r="M2089" s="70" t="s">
        <v>3966</v>
      </c>
      <c r="N2089" s="37" t="s">
        <v>67</v>
      </c>
      <c r="O2089" s="37" t="s">
        <v>67</v>
      </c>
      <c r="P2089" s="37" t="s">
        <v>3758</v>
      </c>
      <c r="Q2089" s="75" t="s">
        <v>2365</v>
      </c>
      <c r="R2089" t="s">
        <v>3691</v>
      </c>
      <c r="S2089" s="38">
        <v>8.3000000000000007</v>
      </c>
      <c r="T2089">
        <v>1</v>
      </c>
      <c r="U2089">
        <v>0</v>
      </c>
      <c r="V2089" s="43">
        <f>SUMIF(ResumenCotizacion!$C:$C,E2089,ResumenCotizacion!$P:$P)</f>
        <v>0</v>
      </c>
      <c r="W2089" s="68">
        <f>IF(H2089="USD",S2089*SolCotizacion!$J$18,S2089)</f>
        <v>32564.967000000001</v>
      </c>
      <c r="X2089" s="3">
        <f>ROUND(W2089/(1-VLOOKUP("Total porcentaje:",ResumenCotizacion!$F:$H,3,0)),2)</f>
        <v>35396.699999999997</v>
      </c>
      <c r="Y2089" s="3">
        <f t="shared" si="131"/>
        <v>0</v>
      </c>
    </row>
    <row r="2090" spans="1:25" ht="14.25" x14ac:dyDescent="0.2">
      <c r="A2090" s="18" t="str">
        <f t="shared" si="128"/>
        <v>Catalogo principalOPEN VALUE ENTIDADES NO CUALIFICADASJ5A-00229</v>
      </c>
      <c r="B2090" s="18" t="str">
        <f t="shared" si="129"/>
        <v>J5A-00229OPEN VALUE ENTIDADES NO CUALIFICADAS</v>
      </c>
      <c r="C2090" s="18"/>
      <c r="D2090" t="s">
        <v>122</v>
      </c>
      <c r="E2090" t="s">
        <v>2366</v>
      </c>
      <c r="F2090" t="s">
        <v>2546</v>
      </c>
      <c r="G2090" s="18" t="str">
        <f t="shared" si="130"/>
        <v>Catalogo principal</v>
      </c>
      <c r="H2090" s="43" t="s">
        <v>121</v>
      </c>
      <c r="I2090" s="37" t="s">
        <v>67</v>
      </c>
      <c r="J2090" t="s">
        <v>4145</v>
      </c>
      <c r="K2090" t="s">
        <v>40</v>
      </c>
      <c r="L2090" s="70" t="s">
        <v>21</v>
      </c>
      <c r="M2090" s="70" t="s">
        <v>3948</v>
      </c>
      <c r="N2090" s="37" t="s">
        <v>67</v>
      </c>
      <c r="O2090" s="37" t="s">
        <v>67</v>
      </c>
      <c r="P2090" s="37" t="s">
        <v>3758</v>
      </c>
      <c r="Q2090" s="75" t="s">
        <v>2366</v>
      </c>
      <c r="R2090" t="s">
        <v>207</v>
      </c>
      <c r="S2090" s="38">
        <v>45</v>
      </c>
      <c r="T2090">
        <v>1</v>
      </c>
      <c r="U2090">
        <v>0</v>
      </c>
      <c r="V2090" s="43">
        <f>SUMIF(ResumenCotizacion!$C:$C,E2090,ResumenCotizacion!$P:$P)</f>
        <v>0</v>
      </c>
      <c r="W2090" s="68">
        <f>IF(H2090="USD",S2090*SolCotizacion!$J$18,S2090)</f>
        <v>176557.05</v>
      </c>
      <c r="X2090" s="3">
        <f>ROUND(W2090/(1-VLOOKUP("Total porcentaje:",ResumenCotizacion!$F:$H,3,0)),2)</f>
        <v>191909.84</v>
      </c>
      <c r="Y2090" s="3">
        <f t="shared" si="131"/>
        <v>0</v>
      </c>
    </row>
    <row r="2091" spans="1:25" ht="14.25" x14ac:dyDescent="0.2">
      <c r="A2091" s="18" t="str">
        <f t="shared" si="128"/>
        <v>Catalogo principalOPEN VALUE ENTIDADES NO CUALIFICADASJ5A-00237</v>
      </c>
      <c r="B2091" s="18" t="str">
        <f t="shared" si="129"/>
        <v>J5A-00237OPEN VALUE ENTIDADES NO CUALIFICADAS</v>
      </c>
      <c r="C2091" s="18"/>
      <c r="D2091" t="s">
        <v>122</v>
      </c>
      <c r="E2091" t="s">
        <v>2367</v>
      </c>
      <c r="F2091" t="s">
        <v>2546</v>
      </c>
      <c r="G2091" s="18" t="str">
        <f t="shared" si="130"/>
        <v>Catalogo principal</v>
      </c>
      <c r="H2091" s="43" t="s">
        <v>121</v>
      </c>
      <c r="I2091" s="37" t="s">
        <v>67</v>
      </c>
      <c r="J2091" t="s">
        <v>4146</v>
      </c>
      <c r="K2091" t="s">
        <v>40</v>
      </c>
      <c r="L2091" s="70" t="s">
        <v>21</v>
      </c>
      <c r="M2091" s="70" t="s">
        <v>3946</v>
      </c>
      <c r="N2091" s="37" t="s">
        <v>67</v>
      </c>
      <c r="O2091" s="37" t="s">
        <v>67</v>
      </c>
      <c r="P2091" s="37" t="s">
        <v>3758</v>
      </c>
      <c r="Q2091" s="75" t="s">
        <v>2367</v>
      </c>
      <c r="R2091" t="s">
        <v>207</v>
      </c>
      <c r="S2091" s="38">
        <v>102</v>
      </c>
      <c r="T2091">
        <v>1</v>
      </c>
      <c r="U2091">
        <v>0</v>
      </c>
      <c r="V2091" s="43">
        <f>SUMIF(ResumenCotizacion!$C:$C,E2091,ResumenCotizacion!$P:$P)</f>
        <v>0</v>
      </c>
      <c r="W2091" s="68">
        <f>IF(H2091="USD",S2091*SolCotizacion!$J$18,S2091)</f>
        <v>400195.98</v>
      </c>
      <c r="X2091" s="3">
        <f>ROUND(W2091/(1-VLOOKUP("Total porcentaje:",ResumenCotizacion!$F:$H,3,0)),2)</f>
        <v>434995.63</v>
      </c>
      <c r="Y2091" s="3">
        <f t="shared" si="131"/>
        <v>0</v>
      </c>
    </row>
    <row r="2092" spans="1:25" ht="14.25" x14ac:dyDescent="0.2">
      <c r="A2092" s="18" t="str">
        <f t="shared" si="128"/>
        <v>Catalogo principalOPEN VALUE ENTIDADES NO CUALIFICADASJ5A-00432</v>
      </c>
      <c r="B2092" s="18" t="str">
        <f t="shared" si="129"/>
        <v>J5A-00432OPEN VALUE ENTIDADES NO CUALIFICADAS</v>
      </c>
      <c r="C2092" s="18"/>
      <c r="D2092" t="s">
        <v>122</v>
      </c>
      <c r="E2092" t="s">
        <v>2368</v>
      </c>
      <c r="F2092" t="s">
        <v>2546</v>
      </c>
      <c r="G2092" s="18" t="str">
        <f t="shared" si="130"/>
        <v>Catalogo principal</v>
      </c>
      <c r="H2092" s="43" t="s">
        <v>121</v>
      </c>
      <c r="I2092" s="37" t="s">
        <v>67</v>
      </c>
      <c r="J2092" t="s">
        <v>4147</v>
      </c>
      <c r="K2092" t="s">
        <v>40</v>
      </c>
      <c r="L2092" s="70" t="s">
        <v>21</v>
      </c>
      <c r="M2092" s="70" t="s">
        <v>3948</v>
      </c>
      <c r="N2092" s="37" t="s">
        <v>67</v>
      </c>
      <c r="O2092" s="37" t="s">
        <v>67</v>
      </c>
      <c r="P2092" s="37" t="s">
        <v>3758</v>
      </c>
      <c r="Q2092" s="75" t="s">
        <v>2368</v>
      </c>
      <c r="R2092" t="s">
        <v>207</v>
      </c>
      <c r="S2092" s="38">
        <v>57</v>
      </c>
      <c r="T2092">
        <v>1</v>
      </c>
      <c r="U2092">
        <v>0</v>
      </c>
      <c r="V2092" s="43">
        <f>SUMIF(ResumenCotizacion!$C:$C,E2092,ResumenCotizacion!$P:$P)</f>
        <v>0</v>
      </c>
      <c r="W2092" s="68">
        <f>IF(H2092="USD",S2092*SolCotizacion!$J$18,S2092)</f>
        <v>223638.93</v>
      </c>
      <c r="X2092" s="3">
        <f>ROUND(W2092/(1-VLOOKUP("Total porcentaje:",ResumenCotizacion!$F:$H,3,0)),2)</f>
        <v>243085.79</v>
      </c>
      <c r="Y2092" s="3">
        <f t="shared" si="131"/>
        <v>0</v>
      </c>
    </row>
    <row r="2093" spans="1:25" ht="14.25" x14ac:dyDescent="0.2">
      <c r="A2093" s="18" t="str">
        <f t="shared" si="128"/>
        <v>Catalogo principalOPEN VALUE ENTIDADES NO CUALIFICADASJ5A-00440</v>
      </c>
      <c r="B2093" s="18" t="str">
        <f t="shared" si="129"/>
        <v>J5A-00440OPEN VALUE ENTIDADES NO CUALIFICADAS</v>
      </c>
      <c r="C2093" s="18"/>
      <c r="D2093" t="s">
        <v>122</v>
      </c>
      <c r="E2093" t="s">
        <v>2369</v>
      </c>
      <c r="F2093" t="s">
        <v>2546</v>
      </c>
      <c r="G2093" s="18" t="str">
        <f t="shared" si="130"/>
        <v>Catalogo principal</v>
      </c>
      <c r="H2093" s="43" t="s">
        <v>121</v>
      </c>
      <c r="I2093" s="37" t="s">
        <v>67</v>
      </c>
      <c r="J2093" t="s">
        <v>4148</v>
      </c>
      <c r="K2093" t="s">
        <v>40</v>
      </c>
      <c r="L2093" s="70" t="s">
        <v>21</v>
      </c>
      <c r="M2093" s="70" t="s">
        <v>3946</v>
      </c>
      <c r="N2093" s="37" t="s">
        <v>67</v>
      </c>
      <c r="O2093" s="37" t="s">
        <v>67</v>
      </c>
      <c r="P2093" s="37" t="s">
        <v>3758</v>
      </c>
      <c r="Q2093" s="75" t="s">
        <v>2369</v>
      </c>
      <c r="R2093" t="s">
        <v>207</v>
      </c>
      <c r="S2093" s="38">
        <v>132</v>
      </c>
      <c r="T2093">
        <v>1</v>
      </c>
      <c r="U2093">
        <v>0</v>
      </c>
      <c r="V2093" s="43">
        <f>SUMIF(ResumenCotizacion!$C:$C,E2093,ResumenCotizacion!$P:$P)</f>
        <v>0</v>
      </c>
      <c r="W2093" s="68">
        <f>IF(H2093="USD",S2093*SolCotizacion!$J$18,S2093)</f>
        <v>517900.68</v>
      </c>
      <c r="X2093" s="3">
        <f>ROUND(W2093/(1-VLOOKUP("Total porcentaje:",ResumenCotizacion!$F:$H,3,0)),2)</f>
        <v>562935.52</v>
      </c>
      <c r="Y2093" s="3">
        <f t="shared" si="131"/>
        <v>0</v>
      </c>
    </row>
    <row r="2094" spans="1:25" ht="14.25" x14ac:dyDescent="0.2">
      <c r="A2094" s="18" t="str">
        <f t="shared" si="128"/>
        <v>Catalogo principalOPEN VALUE ENTIDADES NO CUALIFICADASKF4-00001</v>
      </c>
      <c r="B2094" s="18" t="str">
        <f t="shared" si="129"/>
        <v>KF4-00001OPEN VALUE ENTIDADES NO CUALIFICADAS</v>
      </c>
      <c r="C2094" s="18"/>
      <c r="D2094" t="s">
        <v>122</v>
      </c>
      <c r="E2094" t="s">
        <v>2370</v>
      </c>
      <c r="F2094" t="s">
        <v>2546</v>
      </c>
      <c r="G2094" s="18" t="str">
        <f t="shared" si="130"/>
        <v>Catalogo principal</v>
      </c>
      <c r="H2094" s="43" t="s">
        <v>121</v>
      </c>
      <c r="I2094" s="37" t="s">
        <v>67</v>
      </c>
      <c r="J2094" t="s">
        <v>4149</v>
      </c>
      <c r="K2094" t="s">
        <v>40</v>
      </c>
      <c r="L2094" s="70" t="s">
        <v>21</v>
      </c>
      <c r="M2094" s="70" t="s">
        <v>3966</v>
      </c>
      <c r="N2094" s="37" t="s">
        <v>67</v>
      </c>
      <c r="O2094" s="37" t="s">
        <v>67</v>
      </c>
      <c r="P2094" s="37" t="s">
        <v>3758</v>
      </c>
      <c r="Q2094" s="75" t="s">
        <v>2370</v>
      </c>
      <c r="R2094" t="s">
        <v>3691</v>
      </c>
      <c r="S2094" s="38">
        <v>2</v>
      </c>
      <c r="T2094">
        <v>1</v>
      </c>
      <c r="U2094">
        <v>0</v>
      </c>
      <c r="V2094" s="43">
        <f>SUMIF(ResumenCotizacion!$C:$C,E2094,ResumenCotizacion!$P:$P)</f>
        <v>0</v>
      </c>
      <c r="W2094" s="68">
        <f>IF(H2094="USD",S2094*SolCotizacion!$J$18,S2094)</f>
        <v>7846.98</v>
      </c>
      <c r="X2094" s="3">
        <f>ROUND(W2094/(1-VLOOKUP("Total porcentaje:",ResumenCotizacion!$F:$H,3,0)),2)</f>
        <v>8529.33</v>
      </c>
      <c r="Y2094" s="3">
        <f t="shared" si="131"/>
        <v>0</v>
      </c>
    </row>
    <row r="2095" spans="1:25" ht="14.25" x14ac:dyDescent="0.2">
      <c r="A2095" s="18" t="str">
        <f t="shared" si="128"/>
        <v>Catalogo principalOPEN VALUE ENTIDADES NO CUALIFICADASKV3-00298</v>
      </c>
      <c r="B2095" s="18" t="str">
        <f t="shared" si="129"/>
        <v>KV3-00298OPEN VALUE ENTIDADES NO CUALIFICADAS</v>
      </c>
      <c r="C2095" s="18"/>
      <c r="D2095" t="s">
        <v>122</v>
      </c>
      <c r="E2095" t="s">
        <v>2371</v>
      </c>
      <c r="F2095" t="s">
        <v>2546</v>
      </c>
      <c r="G2095" s="18" t="str">
        <f t="shared" si="130"/>
        <v>Catalogo principal</v>
      </c>
      <c r="H2095" s="43" t="s">
        <v>121</v>
      </c>
      <c r="I2095" s="37" t="s">
        <v>67</v>
      </c>
      <c r="J2095" t="s">
        <v>4150</v>
      </c>
      <c r="K2095" t="s">
        <v>40</v>
      </c>
      <c r="L2095" s="70" t="s">
        <v>21</v>
      </c>
      <c r="M2095" s="70" t="s">
        <v>3948</v>
      </c>
      <c r="N2095" s="37" t="s">
        <v>67</v>
      </c>
      <c r="O2095" s="37" t="s">
        <v>67</v>
      </c>
      <c r="P2095" s="37" t="s">
        <v>3758</v>
      </c>
      <c r="Q2095" s="75" t="s">
        <v>2371</v>
      </c>
      <c r="R2095" t="s">
        <v>207</v>
      </c>
      <c r="S2095" s="38">
        <v>282</v>
      </c>
      <c r="T2095">
        <v>1</v>
      </c>
      <c r="U2095">
        <v>0</v>
      </c>
      <c r="V2095" s="43">
        <f>SUMIF(ResumenCotizacion!$C:$C,E2095,ResumenCotizacion!$P:$P)</f>
        <v>0</v>
      </c>
      <c r="W2095" s="68">
        <f>IF(H2095="USD",S2095*SolCotizacion!$J$18,S2095)</f>
        <v>1106424.18</v>
      </c>
      <c r="X2095" s="3">
        <f>ROUND(W2095/(1-VLOOKUP("Total porcentaje:",ResumenCotizacion!$F:$H,3,0)),2)</f>
        <v>1202634.98</v>
      </c>
      <c r="Y2095" s="3">
        <f t="shared" si="131"/>
        <v>0</v>
      </c>
    </row>
    <row r="2096" spans="1:25" ht="14.25" x14ac:dyDescent="0.2">
      <c r="A2096" s="18" t="str">
        <f t="shared" si="128"/>
        <v>Catalogo principalOPEN VALUE ENTIDADES NO CUALIFICADASKV3-00309</v>
      </c>
      <c r="B2096" s="18" t="str">
        <f t="shared" si="129"/>
        <v>KV3-00309OPEN VALUE ENTIDADES NO CUALIFICADAS</v>
      </c>
      <c r="C2096" s="18"/>
      <c r="D2096" t="s">
        <v>122</v>
      </c>
      <c r="E2096" t="s">
        <v>2372</v>
      </c>
      <c r="F2096" t="s">
        <v>2546</v>
      </c>
      <c r="G2096" s="18" t="str">
        <f t="shared" si="130"/>
        <v>Catalogo principal</v>
      </c>
      <c r="H2096" s="43" t="s">
        <v>121</v>
      </c>
      <c r="I2096" s="37" t="s">
        <v>67</v>
      </c>
      <c r="J2096" t="s">
        <v>4151</v>
      </c>
      <c r="K2096" t="s">
        <v>40</v>
      </c>
      <c r="L2096" s="70" t="s">
        <v>21</v>
      </c>
      <c r="M2096" s="70" t="s">
        <v>4152</v>
      </c>
      <c r="N2096" s="37" t="s">
        <v>67</v>
      </c>
      <c r="O2096" s="37" t="s">
        <v>67</v>
      </c>
      <c r="P2096" s="37" t="s">
        <v>3758</v>
      </c>
      <c r="Q2096" s="75" t="s">
        <v>2372</v>
      </c>
      <c r="R2096" t="s">
        <v>207</v>
      </c>
      <c r="S2096" s="38">
        <v>519</v>
      </c>
      <c r="T2096">
        <v>1</v>
      </c>
      <c r="U2096">
        <v>0</v>
      </c>
      <c r="V2096" s="43">
        <f>SUMIF(ResumenCotizacion!$C:$C,E2096,ResumenCotizacion!$P:$P)</f>
        <v>0</v>
      </c>
      <c r="W2096" s="68">
        <f>IF(H2096="USD",S2096*SolCotizacion!$J$18,S2096)</f>
        <v>2036291.3099999998</v>
      </c>
      <c r="X2096" s="3">
        <f>ROUND(W2096/(1-VLOOKUP("Total porcentaje:",ResumenCotizacion!$F:$H,3,0)),2)</f>
        <v>2213360.12</v>
      </c>
      <c r="Y2096" s="3">
        <f t="shared" si="131"/>
        <v>0</v>
      </c>
    </row>
    <row r="2097" spans="1:25" ht="14.25" x14ac:dyDescent="0.2">
      <c r="A2097" s="18" t="str">
        <f t="shared" si="128"/>
        <v>Catalogo principalOPEN VALUE ENTIDADES NO CUALIFICADASKV3-00329</v>
      </c>
      <c r="B2097" s="18" t="str">
        <f t="shared" si="129"/>
        <v>KV3-00329OPEN VALUE ENTIDADES NO CUALIFICADAS</v>
      </c>
      <c r="C2097" s="18"/>
      <c r="D2097" t="s">
        <v>122</v>
      </c>
      <c r="E2097" t="s">
        <v>2373</v>
      </c>
      <c r="F2097" t="s">
        <v>2546</v>
      </c>
      <c r="G2097" s="18" t="str">
        <f t="shared" si="130"/>
        <v>Catalogo principal</v>
      </c>
      <c r="H2097" s="43" t="s">
        <v>121</v>
      </c>
      <c r="I2097" s="37" t="s">
        <v>67</v>
      </c>
      <c r="J2097" t="s">
        <v>3895</v>
      </c>
      <c r="K2097" t="s">
        <v>40</v>
      </c>
      <c r="L2097" s="70" t="s">
        <v>21</v>
      </c>
      <c r="M2097" s="70" t="s">
        <v>28</v>
      </c>
      <c r="N2097" s="37" t="s">
        <v>67</v>
      </c>
      <c r="O2097" s="37" t="s">
        <v>67</v>
      </c>
      <c r="P2097" s="37" t="s">
        <v>3758</v>
      </c>
      <c r="Q2097" s="75" t="s">
        <v>2373</v>
      </c>
      <c r="R2097" t="s">
        <v>207</v>
      </c>
      <c r="S2097" s="38">
        <v>268</v>
      </c>
      <c r="T2097">
        <v>1</v>
      </c>
      <c r="U2097">
        <v>0</v>
      </c>
      <c r="V2097" s="43">
        <f>SUMIF(ResumenCotizacion!$C:$C,E2097,ResumenCotizacion!$P:$P)</f>
        <v>0</v>
      </c>
      <c r="W2097" s="68">
        <f>IF(H2097="USD",S2097*SolCotizacion!$J$18,S2097)</f>
        <v>1051495.3199999998</v>
      </c>
      <c r="X2097" s="3">
        <f>ROUND(W2097/(1-VLOOKUP("Total porcentaje:",ResumenCotizacion!$F:$H,3,0)),2)</f>
        <v>1142929.7</v>
      </c>
      <c r="Y2097" s="3">
        <f t="shared" si="131"/>
        <v>0</v>
      </c>
    </row>
    <row r="2098" spans="1:25" ht="14.25" x14ac:dyDescent="0.2">
      <c r="A2098" s="18" t="str">
        <f t="shared" si="128"/>
        <v>Catalogo principalOPEN VALUE ENTIDADES NO CUALIFICADASKV3-00331</v>
      </c>
      <c r="B2098" s="18" t="str">
        <f t="shared" si="129"/>
        <v>KV3-00331OPEN VALUE ENTIDADES NO CUALIFICADAS</v>
      </c>
      <c r="C2098" s="18"/>
      <c r="D2098" t="s">
        <v>122</v>
      </c>
      <c r="E2098" t="s">
        <v>2374</v>
      </c>
      <c r="F2098" t="s">
        <v>2546</v>
      </c>
      <c r="G2098" s="18" t="str">
        <f t="shared" si="130"/>
        <v>Catalogo principal</v>
      </c>
      <c r="H2098" s="43" t="s">
        <v>121</v>
      </c>
      <c r="I2098" s="37" t="s">
        <v>67</v>
      </c>
      <c r="J2098" t="s">
        <v>3896</v>
      </c>
      <c r="K2098" t="s">
        <v>40</v>
      </c>
      <c r="L2098" s="70" t="s">
        <v>21</v>
      </c>
      <c r="M2098" s="70" t="s">
        <v>28</v>
      </c>
      <c r="N2098" s="37" t="s">
        <v>67</v>
      </c>
      <c r="O2098" s="37" t="s">
        <v>67</v>
      </c>
      <c r="P2098" s="37" t="s">
        <v>3758</v>
      </c>
      <c r="Q2098" s="75" t="s">
        <v>2374</v>
      </c>
      <c r="R2098" t="s">
        <v>207</v>
      </c>
      <c r="S2098" s="38">
        <v>372</v>
      </c>
      <c r="T2098">
        <v>1</v>
      </c>
      <c r="U2098">
        <v>0</v>
      </c>
      <c r="V2098" s="43">
        <f>SUMIF(ResumenCotizacion!$C:$C,E2098,ResumenCotizacion!$P:$P)</f>
        <v>0</v>
      </c>
      <c r="W2098" s="68">
        <f>IF(H2098="USD",S2098*SolCotizacion!$J$18,S2098)</f>
        <v>1459538.28</v>
      </c>
      <c r="X2098" s="3">
        <f>ROUND(W2098/(1-VLOOKUP("Total porcentaje:",ResumenCotizacion!$F:$H,3,0)),2)</f>
        <v>1586454.65</v>
      </c>
      <c r="Y2098" s="3">
        <f t="shared" si="131"/>
        <v>0</v>
      </c>
    </row>
    <row r="2099" spans="1:25" ht="14.25" x14ac:dyDescent="0.2">
      <c r="A2099" s="18" t="str">
        <f t="shared" si="128"/>
        <v>Catalogo principalOPEN VALUE ENTIDADES NO CUALIFICADASL5D-00127</v>
      </c>
      <c r="B2099" s="18" t="str">
        <f t="shared" si="129"/>
        <v>L5D-00127OPEN VALUE ENTIDADES NO CUALIFICADAS</v>
      </c>
      <c r="C2099" s="18"/>
      <c r="D2099" t="s">
        <v>122</v>
      </c>
      <c r="E2099" t="s">
        <v>2375</v>
      </c>
      <c r="F2099" t="s">
        <v>2546</v>
      </c>
      <c r="G2099" s="18" t="str">
        <f t="shared" si="130"/>
        <v>Catalogo principal</v>
      </c>
      <c r="H2099" s="43" t="s">
        <v>121</v>
      </c>
      <c r="I2099" s="37" t="s">
        <v>67</v>
      </c>
      <c r="J2099" t="s">
        <v>4153</v>
      </c>
      <c r="K2099" t="s">
        <v>40</v>
      </c>
      <c r="L2099" s="70" t="s">
        <v>21</v>
      </c>
      <c r="M2099" s="70" t="s">
        <v>3946</v>
      </c>
      <c r="N2099" s="37" t="s">
        <v>67</v>
      </c>
      <c r="O2099" s="37" t="s">
        <v>67</v>
      </c>
      <c r="P2099" s="37" t="s">
        <v>3758</v>
      </c>
      <c r="Q2099" s="75" t="s">
        <v>2375</v>
      </c>
      <c r="R2099" t="s">
        <v>207</v>
      </c>
      <c r="S2099" s="38">
        <v>3363</v>
      </c>
      <c r="T2099">
        <v>1</v>
      </c>
      <c r="U2099">
        <v>0</v>
      </c>
      <c r="V2099" s="43">
        <f>SUMIF(ResumenCotizacion!$C:$C,E2099,ResumenCotizacion!$P:$P)</f>
        <v>0</v>
      </c>
      <c r="W2099" s="68">
        <f>IF(H2099="USD",S2099*SolCotizacion!$J$18,S2099)</f>
        <v>13194696.869999999</v>
      </c>
      <c r="X2099" s="3">
        <f>ROUND(W2099/(1-VLOOKUP("Total porcentaje:",ResumenCotizacion!$F:$H,3,0)),2)</f>
        <v>14342061.82</v>
      </c>
      <c r="Y2099" s="3">
        <f t="shared" si="131"/>
        <v>0</v>
      </c>
    </row>
    <row r="2100" spans="1:25" ht="14.25" x14ac:dyDescent="0.2">
      <c r="A2100" s="18" t="str">
        <f t="shared" si="128"/>
        <v>Catalogo principalOPEN VALUE ENTIDADES NO CUALIFICADASL5D-00129</v>
      </c>
      <c r="B2100" s="18" t="str">
        <f t="shared" si="129"/>
        <v>L5D-00129OPEN VALUE ENTIDADES NO CUALIFICADAS</v>
      </c>
      <c r="C2100" s="18"/>
      <c r="D2100" t="s">
        <v>122</v>
      </c>
      <c r="E2100" t="s">
        <v>2376</v>
      </c>
      <c r="F2100" t="s">
        <v>2546</v>
      </c>
      <c r="G2100" s="18" t="str">
        <f t="shared" si="130"/>
        <v>Catalogo principal</v>
      </c>
      <c r="H2100" s="43" t="s">
        <v>121</v>
      </c>
      <c r="I2100" s="37" t="s">
        <v>67</v>
      </c>
      <c r="J2100" t="s">
        <v>4154</v>
      </c>
      <c r="K2100" t="s">
        <v>40</v>
      </c>
      <c r="L2100" s="70" t="s">
        <v>21</v>
      </c>
      <c r="M2100" s="70" t="s">
        <v>3948</v>
      </c>
      <c r="N2100" s="37" t="s">
        <v>67</v>
      </c>
      <c r="O2100" s="37" t="s">
        <v>67</v>
      </c>
      <c r="P2100" s="37" t="s">
        <v>3758</v>
      </c>
      <c r="Q2100" s="75" t="s">
        <v>2376</v>
      </c>
      <c r="R2100" t="s">
        <v>207</v>
      </c>
      <c r="S2100" s="38">
        <v>1566</v>
      </c>
      <c r="T2100">
        <v>1</v>
      </c>
      <c r="U2100">
        <v>0</v>
      </c>
      <c r="V2100" s="43">
        <f>SUMIF(ResumenCotizacion!$C:$C,E2100,ResumenCotizacion!$P:$P)</f>
        <v>0</v>
      </c>
      <c r="W2100" s="68">
        <f>IF(H2100="USD",S2100*SolCotizacion!$J$18,S2100)</f>
        <v>6144185.3399999999</v>
      </c>
      <c r="X2100" s="3">
        <f>ROUND(W2100/(1-VLOOKUP("Total porcentaje:",ResumenCotizacion!$F:$H,3,0)),2)</f>
        <v>6678462.3300000001</v>
      </c>
      <c r="Y2100" s="3">
        <f t="shared" si="131"/>
        <v>0</v>
      </c>
    </row>
    <row r="2101" spans="1:25" ht="14.25" x14ac:dyDescent="0.2">
      <c r="A2101" s="18" t="str">
        <f t="shared" si="128"/>
        <v>Catalogo principalOPEN VALUE ENTIDADES NO CUALIFICADASL5D-00291</v>
      </c>
      <c r="B2101" s="18" t="str">
        <f t="shared" si="129"/>
        <v>L5D-00291OPEN VALUE ENTIDADES NO CUALIFICADAS</v>
      </c>
      <c r="C2101" s="18"/>
      <c r="D2101" t="s">
        <v>122</v>
      </c>
      <c r="E2101" t="s">
        <v>2377</v>
      </c>
      <c r="F2101" t="s">
        <v>2546</v>
      </c>
      <c r="G2101" s="18" t="str">
        <f t="shared" si="130"/>
        <v>Catalogo principal</v>
      </c>
      <c r="H2101" s="43" t="s">
        <v>121</v>
      </c>
      <c r="I2101" s="37" t="s">
        <v>67</v>
      </c>
      <c r="J2101" t="s">
        <v>4155</v>
      </c>
      <c r="K2101" t="s">
        <v>40</v>
      </c>
      <c r="L2101" s="70" t="s">
        <v>21</v>
      </c>
      <c r="M2101" s="70" t="s">
        <v>3946</v>
      </c>
      <c r="N2101" s="37" t="s">
        <v>67</v>
      </c>
      <c r="O2101" s="37" t="s">
        <v>67</v>
      </c>
      <c r="P2101" s="37" t="s">
        <v>3758</v>
      </c>
      <c r="Q2101" s="75" t="s">
        <v>2377</v>
      </c>
      <c r="R2101" t="s">
        <v>207</v>
      </c>
      <c r="S2101" s="38">
        <v>2691</v>
      </c>
      <c r="T2101">
        <v>1</v>
      </c>
      <c r="U2101">
        <v>0</v>
      </c>
      <c r="V2101" s="43">
        <f>SUMIF(ResumenCotizacion!$C:$C,E2101,ResumenCotizacion!$P:$P)</f>
        <v>0</v>
      </c>
      <c r="W2101" s="68">
        <f>IF(H2101="USD",S2101*SolCotizacion!$J$18,S2101)</f>
        <v>10558111.59</v>
      </c>
      <c r="X2101" s="3">
        <f>ROUND(W2101/(1-VLOOKUP("Total porcentaje:",ResumenCotizacion!$F:$H,3,0)),2)</f>
        <v>11476208.25</v>
      </c>
      <c r="Y2101" s="3">
        <f t="shared" si="131"/>
        <v>0</v>
      </c>
    </row>
    <row r="2102" spans="1:25" ht="14.25" x14ac:dyDescent="0.2">
      <c r="A2102" s="18" t="str">
        <f t="shared" si="128"/>
        <v>Catalogo principalOPEN VALUE ENTIDADES NO CUALIFICADASL5D-00293</v>
      </c>
      <c r="B2102" s="18" t="str">
        <f t="shared" si="129"/>
        <v>L5D-00293OPEN VALUE ENTIDADES NO CUALIFICADAS</v>
      </c>
      <c r="C2102" s="18"/>
      <c r="D2102" t="s">
        <v>122</v>
      </c>
      <c r="E2102" t="s">
        <v>2378</v>
      </c>
      <c r="F2102" t="s">
        <v>2546</v>
      </c>
      <c r="G2102" s="18" t="str">
        <f t="shared" si="130"/>
        <v>Catalogo principal</v>
      </c>
      <c r="H2102" s="43" t="s">
        <v>121</v>
      </c>
      <c r="I2102" s="37" t="s">
        <v>67</v>
      </c>
      <c r="J2102" t="s">
        <v>4156</v>
      </c>
      <c r="K2102" t="s">
        <v>40</v>
      </c>
      <c r="L2102" s="70" t="s">
        <v>21</v>
      </c>
      <c r="M2102" s="70" t="s">
        <v>3948</v>
      </c>
      <c r="N2102" s="37" t="s">
        <v>67</v>
      </c>
      <c r="O2102" s="37" t="s">
        <v>67</v>
      </c>
      <c r="P2102" s="37" t="s">
        <v>3758</v>
      </c>
      <c r="Q2102" s="75" t="s">
        <v>2378</v>
      </c>
      <c r="R2102" t="s">
        <v>207</v>
      </c>
      <c r="S2102" s="38">
        <v>1251</v>
      </c>
      <c r="T2102">
        <v>1</v>
      </c>
      <c r="U2102">
        <v>0</v>
      </c>
      <c r="V2102" s="43">
        <f>SUMIF(ResumenCotizacion!$C:$C,E2102,ResumenCotizacion!$P:$P)</f>
        <v>0</v>
      </c>
      <c r="W2102" s="68">
        <f>IF(H2102="USD",S2102*SolCotizacion!$J$18,S2102)</f>
        <v>4908285.9899999993</v>
      </c>
      <c r="X2102" s="3">
        <f>ROUND(W2102/(1-VLOOKUP("Total porcentaje:",ResumenCotizacion!$F:$H,3,0)),2)</f>
        <v>5335093.47</v>
      </c>
      <c r="Y2102" s="3">
        <f t="shared" si="131"/>
        <v>0</v>
      </c>
    </row>
    <row r="2103" spans="1:25" ht="14.25" x14ac:dyDescent="0.2">
      <c r="A2103" s="18" t="str">
        <f t="shared" si="128"/>
        <v>Catalogo principalOPEN VALUE ENTIDADES NO CUALIFICADASLJ7-00001</v>
      </c>
      <c r="B2103" s="18" t="str">
        <f t="shared" si="129"/>
        <v>LJ7-00001OPEN VALUE ENTIDADES NO CUALIFICADAS</v>
      </c>
      <c r="C2103" s="18"/>
      <c r="D2103" t="s">
        <v>122</v>
      </c>
      <c r="E2103" t="s">
        <v>2379</v>
      </c>
      <c r="F2103" t="s">
        <v>2546</v>
      </c>
      <c r="G2103" s="18" t="str">
        <f t="shared" si="130"/>
        <v>Catalogo principal</v>
      </c>
      <c r="H2103" s="43" t="s">
        <v>121</v>
      </c>
      <c r="I2103" s="37" t="s">
        <v>67</v>
      </c>
      <c r="J2103" t="s">
        <v>4157</v>
      </c>
      <c r="K2103" t="s">
        <v>40</v>
      </c>
      <c r="L2103" s="70" t="s">
        <v>21</v>
      </c>
      <c r="M2103" s="70" t="s">
        <v>3966</v>
      </c>
      <c r="N2103" s="37" t="s">
        <v>67</v>
      </c>
      <c r="O2103" s="37" t="s">
        <v>67</v>
      </c>
      <c r="P2103" s="37" t="s">
        <v>3758</v>
      </c>
      <c r="Q2103" s="75" t="s">
        <v>2379</v>
      </c>
      <c r="R2103" t="s">
        <v>3691</v>
      </c>
      <c r="S2103" s="38">
        <v>2.5</v>
      </c>
      <c r="T2103">
        <v>1</v>
      </c>
      <c r="U2103">
        <v>0</v>
      </c>
      <c r="V2103" s="43">
        <f>SUMIF(ResumenCotizacion!$C:$C,E2103,ResumenCotizacion!$P:$P)</f>
        <v>0</v>
      </c>
      <c r="W2103" s="68">
        <f>IF(H2103="USD",S2103*SolCotizacion!$J$18,S2103)</f>
        <v>9808.7249999999985</v>
      </c>
      <c r="X2103" s="3">
        <f>ROUND(W2103/(1-VLOOKUP("Total porcentaje:",ResumenCotizacion!$F:$H,3,0)),2)</f>
        <v>10661.66</v>
      </c>
      <c r="Y2103" s="3">
        <f t="shared" si="131"/>
        <v>0</v>
      </c>
    </row>
    <row r="2104" spans="1:25" ht="14.25" x14ac:dyDescent="0.2">
      <c r="A2104" s="18" t="str">
        <f t="shared" si="128"/>
        <v>Catalogo principalOPEN VALUE ENTIDADES NO CUALIFICADASM3J-00079</v>
      </c>
      <c r="B2104" s="18" t="str">
        <f t="shared" si="129"/>
        <v>M3J-00079OPEN VALUE ENTIDADES NO CUALIFICADAS</v>
      </c>
      <c r="C2104" s="18"/>
      <c r="D2104" t="s">
        <v>122</v>
      </c>
      <c r="E2104" t="s">
        <v>2380</v>
      </c>
      <c r="F2104" t="s">
        <v>2546</v>
      </c>
      <c r="G2104" s="18" t="str">
        <f t="shared" si="130"/>
        <v>Catalogo principal</v>
      </c>
      <c r="H2104" s="43" t="s">
        <v>121</v>
      </c>
      <c r="I2104" s="37" t="s">
        <v>67</v>
      </c>
      <c r="J2104" t="s">
        <v>4158</v>
      </c>
      <c r="K2104" t="s">
        <v>40</v>
      </c>
      <c r="L2104" s="70" t="s">
        <v>21</v>
      </c>
      <c r="M2104" s="70" t="s">
        <v>3966</v>
      </c>
      <c r="N2104" s="37" t="s">
        <v>67</v>
      </c>
      <c r="O2104" s="37" t="s">
        <v>67</v>
      </c>
      <c r="P2104" s="37" t="s">
        <v>3758</v>
      </c>
      <c r="Q2104" s="75" t="s">
        <v>2380</v>
      </c>
      <c r="R2104" t="s">
        <v>3691</v>
      </c>
      <c r="S2104" s="38">
        <v>1.2</v>
      </c>
      <c r="T2104">
        <v>1</v>
      </c>
      <c r="U2104">
        <v>0</v>
      </c>
      <c r="V2104" s="43">
        <f>SUMIF(ResumenCotizacion!$C:$C,E2104,ResumenCotizacion!$P:$P)</f>
        <v>0</v>
      </c>
      <c r="W2104" s="68">
        <f>IF(H2104="USD",S2104*SolCotizacion!$J$18,S2104)</f>
        <v>4708.1879999999992</v>
      </c>
      <c r="X2104" s="3">
        <f>ROUND(W2104/(1-VLOOKUP("Total porcentaje:",ResumenCotizacion!$F:$H,3,0)),2)</f>
        <v>5117.6000000000004</v>
      </c>
      <c r="Y2104" s="3">
        <f t="shared" si="131"/>
        <v>0</v>
      </c>
    </row>
    <row r="2105" spans="1:25" ht="14.25" x14ac:dyDescent="0.2">
      <c r="A2105" s="18" t="str">
        <f t="shared" si="128"/>
        <v>Catalogo principalOPEN VALUE ENTIDADES NO CUALIFICADASM3J-00081</v>
      </c>
      <c r="B2105" s="18" t="str">
        <f t="shared" si="129"/>
        <v>M3J-00081OPEN VALUE ENTIDADES NO CUALIFICADAS</v>
      </c>
      <c r="C2105" s="18"/>
      <c r="D2105" t="s">
        <v>122</v>
      </c>
      <c r="E2105" t="s">
        <v>2381</v>
      </c>
      <c r="F2105" t="s">
        <v>2546</v>
      </c>
      <c r="G2105" s="18" t="str">
        <f t="shared" si="130"/>
        <v>Catalogo principal</v>
      </c>
      <c r="H2105" s="43" t="s">
        <v>121</v>
      </c>
      <c r="I2105" s="37" t="s">
        <v>67</v>
      </c>
      <c r="J2105" t="s">
        <v>4159</v>
      </c>
      <c r="K2105" t="s">
        <v>40</v>
      </c>
      <c r="L2105" s="70" t="s">
        <v>21</v>
      </c>
      <c r="M2105" s="70" t="s">
        <v>3966</v>
      </c>
      <c r="N2105" s="37" t="s">
        <v>67</v>
      </c>
      <c r="O2105" s="37" t="s">
        <v>67</v>
      </c>
      <c r="P2105" s="37" t="s">
        <v>3758</v>
      </c>
      <c r="Q2105" s="75" t="s">
        <v>2381</v>
      </c>
      <c r="R2105" t="s">
        <v>3691</v>
      </c>
      <c r="S2105" s="38">
        <v>1.56</v>
      </c>
      <c r="T2105">
        <v>1</v>
      </c>
      <c r="U2105">
        <v>0</v>
      </c>
      <c r="V2105" s="43">
        <f>SUMIF(ResumenCotizacion!$C:$C,E2105,ResumenCotizacion!$P:$P)</f>
        <v>0</v>
      </c>
      <c r="W2105" s="68">
        <f>IF(H2105="USD",S2105*SolCotizacion!$J$18,S2105)</f>
        <v>6120.6444000000001</v>
      </c>
      <c r="X2105" s="3">
        <f>ROUND(W2105/(1-VLOOKUP("Total porcentaje:",ResumenCotizacion!$F:$H,3,0)),2)</f>
        <v>6652.87</v>
      </c>
      <c r="Y2105" s="3">
        <f t="shared" si="131"/>
        <v>0</v>
      </c>
    </row>
    <row r="2106" spans="1:25" ht="14.25" x14ac:dyDescent="0.2">
      <c r="A2106" s="18" t="str">
        <f t="shared" si="128"/>
        <v>Catalogo principalOPEN VALUE ENTIDADES NO CUALIFICADASMX3-00068</v>
      </c>
      <c r="B2106" s="18" t="str">
        <f t="shared" si="129"/>
        <v>MX3-00068OPEN VALUE ENTIDADES NO CUALIFICADAS</v>
      </c>
      <c r="C2106" s="18"/>
      <c r="D2106" t="s">
        <v>122</v>
      </c>
      <c r="E2106" t="s">
        <v>2382</v>
      </c>
      <c r="F2106" t="s">
        <v>2546</v>
      </c>
      <c r="G2106" s="18" t="str">
        <f t="shared" si="130"/>
        <v>Catalogo principal</v>
      </c>
      <c r="H2106" s="43" t="s">
        <v>121</v>
      </c>
      <c r="I2106" s="37" t="s">
        <v>67</v>
      </c>
      <c r="J2106" t="s">
        <v>4160</v>
      </c>
      <c r="K2106" t="s">
        <v>40</v>
      </c>
      <c r="L2106" s="70" t="s">
        <v>21</v>
      </c>
      <c r="M2106" s="70" t="s">
        <v>3946</v>
      </c>
      <c r="N2106" s="37" t="s">
        <v>67</v>
      </c>
      <c r="O2106" s="37" t="s">
        <v>67</v>
      </c>
      <c r="P2106" s="37" t="s">
        <v>3758</v>
      </c>
      <c r="Q2106" s="75" t="s">
        <v>2382</v>
      </c>
      <c r="R2106" t="s">
        <v>207</v>
      </c>
      <c r="S2106" s="38">
        <v>10746</v>
      </c>
      <c r="T2106">
        <v>1</v>
      </c>
      <c r="U2106">
        <v>0</v>
      </c>
      <c r="V2106" s="43">
        <f>SUMIF(ResumenCotizacion!$C:$C,E2106,ResumenCotizacion!$P:$P)</f>
        <v>0</v>
      </c>
      <c r="W2106" s="68">
        <f>IF(H2106="USD",S2106*SolCotizacion!$J$18,S2106)</f>
        <v>42161823.539999999</v>
      </c>
      <c r="X2106" s="3">
        <f>ROUND(W2106/(1-VLOOKUP("Total porcentaje:",ResumenCotizacion!$F:$H,3,0)),2)</f>
        <v>45828069.07</v>
      </c>
      <c r="Y2106" s="3">
        <f t="shared" si="131"/>
        <v>0</v>
      </c>
    </row>
    <row r="2107" spans="1:25" ht="14.25" x14ac:dyDescent="0.2">
      <c r="A2107" s="18" t="str">
        <f t="shared" si="128"/>
        <v>Catalogo principalOPEN VALUE ENTIDADES NO CUALIFICADASMX3-00070</v>
      </c>
      <c r="B2107" s="18" t="str">
        <f t="shared" si="129"/>
        <v>MX3-00070OPEN VALUE ENTIDADES NO CUALIFICADAS</v>
      </c>
      <c r="C2107" s="18"/>
      <c r="D2107" t="s">
        <v>122</v>
      </c>
      <c r="E2107" t="s">
        <v>2383</v>
      </c>
      <c r="F2107" t="s">
        <v>2546</v>
      </c>
      <c r="G2107" s="18" t="str">
        <f t="shared" si="130"/>
        <v>Catalogo principal</v>
      </c>
      <c r="H2107" s="43" t="s">
        <v>121</v>
      </c>
      <c r="I2107" s="37" t="s">
        <v>67</v>
      </c>
      <c r="J2107" t="s">
        <v>4161</v>
      </c>
      <c r="K2107" t="s">
        <v>40</v>
      </c>
      <c r="L2107" s="70" t="s">
        <v>21</v>
      </c>
      <c r="M2107" s="70" t="s">
        <v>3948</v>
      </c>
      <c r="N2107" s="37" t="s">
        <v>67</v>
      </c>
      <c r="O2107" s="37" t="s">
        <v>67</v>
      </c>
      <c r="P2107" s="37" t="s">
        <v>3758</v>
      </c>
      <c r="Q2107" s="75" t="s">
        <v>2383</v>
      </c>
      <c r="R2107" t="s">
        <v>207</v>
      </c>
      <c r="S2107" s="38">
        <v>5001</v>
      </c>
      <c r="T2107">
        <v>1</v>
      </c>
      <c r="U2107">
        <v>0</v>
      </c>
      <c r="V2107" s="43">
        <f>SUMIF(ResumenCotizacion!$C:$C,E2107,ResumenCotizacion!$P:$P)</f>
        <v>0</v>
      </c>
      <c r="W2107" s="68">
        <f>IF(H2107="USD",S2107*SolCotizacion!$J$18,S2107)</f>
        <v>19621373.489999998</v>
      </c>
      <c r="X2107" s="3">
        <f>ROUND(W2107/(1-VLOOKUP("Total porcentaje:",ResumenCotizacion!$F:$H,3,0)),2)</f>
        <v>21327579.879999999</v>
      </c>
      <c r="Y2107" s="3">
        <f t="shared" si="131"/>
        <v>0</v>
      </c>
    </row>
    <row r="2108" spans="1:25" ht="14.25" x14ac:dyDescent="0.2">
      <c r="A2108" s="18" t="str">
        <f t="shared" si="128"/>
        <v>Catalogo principalOPEN VALUE ENTIDADES NO CUALIFICADASMX3-00199</v>
      </c>
      <c r="B2108" s="18" t="str">
        <f t="shared" si="129"/>
        <v>MX3-00199OPEN VALUE ENTIDADES NO CUALIFICADAS</v>
      </c>
      <c r="C2108" s="18"/>
      <c r="D2108" t="s">
        <v>122</v>
      </c>
      <c r="E2108" t="s">
        <v>2384</v>
      </c>
      <c r="F2108" t="s">
        <v>2546</v>
      </c>
      <c r="G2108" s="18" t="str">
        <f t="shared" si="130"/>
        <v>Catalogo principal</v>
      </c>
      <c r="H2108" s="43" t="s">
        <v>121</v>
      </c>
      <c r="I2108" s="37" t="s">
        <v>67</v>
      </c>
      <c r="J2108" t="s">
        <v>4162</v>
      </c>
      <c r="K2108" t="s">
        <v>40</v>
      </c>
      <c r="L2108" s="70" t="s">
        <v>21</v>
      </c>
      <c r="M2108" s="70" t="s">
        <v>3946</v>
      </c>
      <c r="N2108" s="37" t="s">
        <v>67</v>
      </c>
      <c r="O2108" s="37" t="s">
        <v>67</v>
      </c>
      <c r="P2108" s="37" t="s">
        <v>3758</v>
      </c>
      <c r="Q2108" s="75" t="s">
        <v>2384</v>
      </c>
      <c r="R2108" t="s">
        <v>207</v>
      </c>
      <c r="S2108" s="38">
        <v>13431</v>
      </c>
      <c r="T2108">
        <v>1</v>
      </c>
      <c r="U2108">
        <v>0</v>
      </c>
      <c r="V2108" s="43">
        <f>SUMIF(ResumenCotizacion!$C:$C,E2108,ResumenCotizacion!$P:$P)</f>
        <v>0</v>
      </c>
      <c r="W2108" s="68">
        <f>IF(H2108="USD",S2108*SolCotizacion!$J$18,S2108)</f>
        <v>52696394.189999998</v>
      </c>
      <c r="X2108" s="3">
        <f>ROUND(W2108/(1-VLOOKUP("Total porcentaje:",ResumenCotizacion!$F:$H,3,0)),2)</f>
        <v>57278689.340000004</v>
      </c>
      <c r="Y2108" s="3">
        <f t="shared" si="131"/>
        <v>0</v>
      </c>
    </row>
    <row r="2109" spans="1:25" ht="14.25" x14ac:dyDescent="0.2">
      <c r="A2109" s="18" t="str">
        <f t="shared" si="128"/>
        <v>Catalogo principalOPEN VALUE ENTIDADES NO CUALIFICADASMX3-00201</v>
      </c>
      <c r="B2109" s="18" t="str">
        <f t="shared" si="129"/>
        <v>MX3-00201OPEN VALUE ENTIDADES NO CUALIFICADAS</v>
      </c>
      <c r="C2109" s="18"/>
      <c r="D2109" t="s">
        <v>122</v>
      </c>
      <c r="E2109" t="s">
        <v>2385</v>
      </c>
      <c r="F2109" t="s">
        <v>2546</v>
      </c>
      <c r="G2109" s="18" t="str">
        <f t="shared" si="130"/>
        <v>Catalogo principal</v>
      </c>
      <c r="H2109" s="43" t="s">
        <v>121</v>
      </c>
      <c r="I2109" s="37" t="s">
        <v>67</v>
      </c>
      <c r="J2109" t="s">
        <v>4163</v>
      </c>
      <c r="K2109" t="s">
        <v>40</v>
      </c>
      <c r="L2109" s="70" t="s">
        <v>21</v>
      </c>
      <c r="M2109" s="70" t="s">
        <v>3948</v>
      </c>
      <c r="N2109" s="37" t="s">
        <v>67</v>
      </c>
      <c r="O2109" s="37" t="s">
        <v>67</v>
      </c>
      <c r="P2109" s="37" t="s">
        <v>3758</v>
      </c>
      <c r="Q2109" s="75" t="s">
        <v>2385</v>
      </c>
      <c r="R2109" t="s">
        <v>207</v>
      </c>
      <c r="S2109" s="38">
        <v>6249</v>
      </c>
      <c r="T2109">
        <v>1</v>
      </c>
      <c r="U2109">
        <v>0</v>
      </c>
      <c r="V2109" s="43">
        <f>SUMIF(ResumenCotizacion!$C:$C,E2109,ResumenCotizacion!$P:$P)</f>
        <v>0</v>
      </c>
      <c r="W2109" s="68">
        <f>IF(H2109="USD",S2109*SolCotizacion!$J$18,S2109)</f>
        <v>24517889.009999998</v>
      </c>
      <c r="X2109" s="3">
        <f>ROUND(W2109/(1-VLOOKUP("Total porcentaje:",ResumenCotizacion!$F:$H,3,0)),2)</f>
        <v>26649879.359999999</v>
      </c>
      <c r="Y2109" s="3">
        <f t="shared" si="131"/>
        <v>0</v>
      </c>
    </row>
    <row r="2110" spans="1:25" ht="14.25" x14ac:dyDescent="0.2">
      <c r="A2110" s="18" t="str">
        <f t="shared" si="128"/>
        <v>Catalogo principalOPEN VALUE ENTIDADES NO CUALIFICADASMX3-00203</v>
      </c>
      <c r="B2110" s="18" t="str">
        <f t="shared" si="129"/>
        <v>MX3-00203OPEN VALUE ENTIDADES NO CUALIFICADAS</v>
      </c>
      <c r="C2110" s="18"/>
      <c r="D2110" t="s">
        <v>122</v>
      </c>
      <c r="E2110" t="s">
        <v>2386</v>
      </c>
      <c r="F2110" t="s">
        <v>2546</v>
      </c>
      <c r="G2110" s="18" t="str">
        <f t="shared" si="130"/>
        <v>Catalogo principal</v>
      </c>
      <c r="H2110" s="43" t="s">
        <v>121</v>
      </c>
      <c r="I2110" s="37" t="s">
        <v>67</v>
      </c>
      <c r="J2110" t="s">
        <v>4164</v>
      </c>
      <c r="K2110" t="s">
        <v>40</v>
      </c>
      <c r="L2110" s="70" t="s">
        <v>21</v>
      </c>
      <c r="M2110" s="70" t="s">
        <v>3963</v>
      </c>
      <c r="N2110" s="37" t="s">
        <v>67</v>
      </c>
      <c r="O2110" s="37" t="s">
        <v>67</v>
      </c>
      <c r="P2110" s="37" t="s">
        <v>3758</v>
      </c>
      <c r="Q2110" s="75" t="s">
        <v>2386</v>
      </c>
      <c r="R2110" t="s">
        <v>207</v>
      </c>
      <c r="S2110" s="38">
        <v>11388</v>
      </c>
      <c r="T2110">
        <v>1</v>
      </c>
      <c r="U2110">
        <v>0</v>
      </c>
      <c r="V2110" s="43">
        <f>SUMIF(ResumenCotizacion!$C:$C,E2110,ResumenCotizacion!$P:$P)</f>
        <v>0</v>
      </c>
      <c r="W2110" s="68">
        <f>IF(H2110="USD",S2110*SolCotizacion!$J$18,S2110)</f>
        <v>44680704.119999997</v>
      </c>
      <c r="X2110" s="3">
        <f>ROUND(W2110/(1-VLOOKUP("Total porcentaje:",ResumenCotizacion!$F:$H,3,0)),2)</f>
        <v>48565982.740000002</v>
      </c>
      <c r="Y2110" s="3">
        <f t="shared" si="131"/>
        <v>0</v>
      </c>
    </row>
    <row r="2111" spans="1:25" ht="14.25" x14ac:dyDescent="0.2">
      <c r="A2111" s="18" t="str">
        <f t="shared" si="128"/>
        <v>Catalogo principalOPEN VALUE ENTIDADES NO CUALIFICADASMX3-00205</v>
      </c>
      <c r="B2111" s="18" t="str">
        <f t="shared" si="129"/>
        <v>MX3-00205OPEN VALUE ENTIDADES NO CUALIFICADAS</v>
      </c>
      <c r="C2111" s="18"/>
      <c r="D2111" t="s">
        <v>122</v>
      </c>
      <c r="E2111" t="s">
        <v>2387</v>
      </c>
      <c r="F2111" t="s">
        <v>2546</v>
      </c>
      <c r="G2111" s="18" t="str">
        <f t="shared" si="130"/>
        <v>Catalogo principal</v>
      </c>
      <c r="H2111" s="43" t="s">
        <v>121</v>
      </c>
      <c r="I2111" s="37" t="s">
        <v>67</v>
      </c>
      <c r="J2111" t="s">
        <v>4165</v>
      </c>
      <c r="K2111" t="s">
        <v>40</v>
      </c>
      <c r="L2111" s="70" t="s">
        <v>21</v>
      </c>
      <c r="M2111" s="70" t="s">
        <v>3963</v>
      </c>
      <c r="N2111" s="37" t="s">
        <v>67</v>
      </c>
      <c r="O2111" s="37" t="s">
        <v>67</v>
      </c>
      <c r="P2111" s="37" t="s">
        <v>3758</v>
      </c>
      <c r="Q2111" s="75" t="s">
        <v>2387</v>
      </c>
      <c r="R2111" t="s">
        <v>207</v>
      </c>
      <c r="S2111" s="38">
        <v>10070</v>
      </c>
      <c r="T2111">
        <v>1</v>
      </c>
      <c r="U2111">
        <v>0</v>
      </c>
      <c r="V2111" s="43">
        <f>SUMIF(ResumenCotizacion!$C:$C,E2111,ResumenCotizacion!$P:$P)</f>
        <v>0</v>
      </c>
      <c r="W2111" s="68">
        <f>IF(H2111="USD",S2111*SolCotizacion!$J$18,S2111)</f>
        <v>39509544.299999997</v>
      </c>
      <c r="X2111" s="3">
        <f>ROUND(W2111/(1-VLOOKUP("Total porcentaje:",ResumenCotizacion!$F:$H,3,0)),2)</f>
        <v>42945156.850000001</v>
      </c>
      <c r="Y2111" s="3">
        <f t="shared" si="131"/>
        <v>0</v>
      </c>
    </row>
    <row r="2112" spans="1:25" ht="14.25" x14ac:dyDescent="0.2">
      <c r="A2112" s="18" t="str">
        <f t="shared" si="128"/>
        <v>Catalogo principalOPEN VALUE ENTIDADES NO CUALIFICADASNH3-00297</v>
      </c>
      <c r="B2112" s="18" t="str">
        <f t="shared" si="129"/>
        <v>NH3-00297OPEN VALUE ENTIDADES NO CUALIFICADAS</v>
      </c>
      <c r="C2112" s="18"/>
      <c r="D2112" t="s">
        <v>122</v>
      </c>
      <c r="E2112" t="s">
        <v>2388</v>
      </c>
      <c r="F2112" t="s">
        <v>2546</v>
      </c>
      <c r="G2112" s="18" t="str">
        <f t="shared" si="130"/>
        <v>Catalogo principal</v>
      </c>
      <c r="H2112" s="43" t="s">
        <v>121</v>
      </c>
      <c r="I2112" s="37" t="s">
        <v>67</v>
      </c>
      <c r="J2112" t="s">
        <v>4166</v>
      </c>
      <c r="K2112" t="s">
        <v>40</v>
      </c>
      <c r="L2112" s="70" t="s">
        <v>21</v>
      </c>
      <c r="M2112" s="70" t="s">
        <v>3946</v>
      </c>
      <c r="N2112" s="37" t="s">
        <v>67</v>
      </c>
      <c r="O2112" s="37" t="s">
        <v>67</v>
      </c>
      <c r="P2112" s="37" t="s">
        <v>3758</v>
      </c>
      <c r="Q2112" s="75" t="s">
        <v>2388</v>
      </c>
      <c r="R2112" t="s">
        <v>207</v>
      </c>
      <c r="S2112" s="38">
        <v>186</v>
      </c>
      <c r="T2112">
        <v>1</v>
      </c>
      <c r="U2112">
        <v>0</v>
      </c>
      <c r="V2112" s="43">
        <f>SUMIF(ResumenCotizacion!$C:$C,E2112,ResumenCotizacion!$P:$P)</f>
        <v>0</v>
      </c>
      <c r="W2112" s="68">
        <f>IF(H2112="USD",S2112*SolCotizacion!$J$18,S2112)</f>
        <v>729769.14</v>
      </c>
      <c r="X2112" s="3">
        <f>ROUND(W2112/(1-VLOOKUP("Total porcentaje:",ResumenCotizacion!$F:$H,3,0)),2)</f>
        <v>793227.33</v>
      </c>
      <c r="Y2112" s="3">
        <f t="shared" si="131"/>
        <v>0</v>
      </c>
    </row>
    <row r="2113" spans="1:25" ht="14.25" x14ac:dyDescent="0.2">
      <c r="A2113" s="18" t="str">
        <f t="shared" si="128"/>
        <v>Catalogo principalOPEN VALUE ENTIDADES NO CUALIFICADASNH3-00299</v>
      </c>
      <c r="B2113" s="18" t="str">
        <f t="shared" si="129"/>
        <v>NH3-00299OPEN VALUE ENTIDADES NO CUALIFICADAS</v>
      </c>
      <c r="C2113" s="18"/>
      <c r="D2113" t="s">
        <v>122</v>
      </c>
      <c r="E2113" t="s">
        <v>2389</v>
      </c>
      <c r="F2113" t="s">
        <v>2546</v>
      </c>
      <c r="G2113" s="18" t="str">
        <f t="shared" si="130"/>
        <v>Catalogo principal</v>
      </c>
      <c r="H2113" s="43" t="s">
        <v>121</v>
      </c>
      <c r="I2113" s="37" t="s">
        <v>67</v>
      </c>
      <c r="J2113" t="s">
        <v>4167</v>
      </c>
      <c r="K2113" t="s">
        <v>40</v>
      </c>
      <c r="L2113" s="70" t="s">
        <v>21</v>
      </c>
      <c r="M2113" s="70" t="s">
        <v>3946</v>
      </c>
      <c r="N2113" s="37" t="s">
        <v>67</v>
      </c>
      <c r="O2113" s="37" t="s">
        <v>67</v>
      </c>
      <c r="P2113" s="37" t="s">
        <v>3758</v>
      </c>
      <c r="Q2113" s="75" t="s">
        <v>2389</v>
      </c>
      <c r="R2113" t="s">
        <v>207</v>
      </c>
      <c r="S2113" s="38">
        <v>240</v>
      </c>
      <c r="T2113">
        <v>1</v>
      </c>
      <c r="U2113">
        <v>0</v>
      </c>
      <c r="V2113" s="43">
        <f>SUMIF(ResumenCotizacion!$C:$C,E2113,ResumenCotizacion!$P:$P)</f>
        <v>0</v>
      </c>
      <c r="W2113" s="68">
        <f>IF(H2113="USD",S2113*SolCotizacion!$J$18,S2113)</f>
        <v>941637.6</v>
      </c>
      <c r="X2113" s="3">
        <f>ROUND(W2113/(1-VLOOKUP("Total porcentaje:",ResumenCotizacion!$F:$H,3,0)),2)</f>
        <v>1023519.13</v>
      </c>
      <c r="Y2113" s="3">
        <f t="shared" si="131"/>
        <v>0</v>
      </c>
    </row>
    <row r="2114" spans="1:25" ht="14.25" x14ac:dyDescent="0.2">
      <c r="A2114" s="18" t="str">
        <f t="shared" si="128"/>
        <v>Catalogo principalOPEN VALUE ENTIDADES NO CUALIFICADASNH3-00301</v>
      </c>
      <c r="B2114" s="18" t="str">
        <f t="shared" si="129"/>
        <v>NH3-00301OPEN VALUE ENTIDADES NO CUALIFICADAS</v>
      </c>
      <c r="C2114" s="18"/>
      <c r="D2114" t="s">
        <v>122</v>
      </c>
      <c r="E2114" t="s">
        <v>2390</v>
      </c>
      <c r="F2114" t="s">
        <v>2546</v>
      </c>
      <c r="G2114" s="18" t="str">
        <f t="shared" si="130"/>
        <v>Catalogo principal</v>
      </c>
      <c r="H2114" s="43" t="s">
        <v>121</v>
      </c>
      <c r="I2114" s="37" t="s">
        <v>67</v>
      </c>
      <c r="J2114" t="s">
        <v>4168</v>
      </c>
      <c r="K2114" t="s">
        <v>40</v>
      </c>
      <c r="L2114" s="70" t="s">
        <v>21</v>
      </c>
      <c r="M2114" s="70" t="s">
        <v>3948</v>
      </c>
      <c r="N2114" s="37" t="s">
        <v>67</v>
      </c>
      <c r="O2114" s="37" t="s">
        <v>67</v>
      </c>
      <c r="P2114" s="37" t="s">
        <v>3758</v>
      </c>
      <c r="Q2114" s="75" t="s">
        <v>2390</v>
      </c>
      <c r="R2114" t="s">
        <v>207</v>
      </c>
      <c r="S2114" s="38">
        <v>81</v>
      </c>
      <c r="T2114">
        <v>1</v>
      </c>
      <c r="U2114">
        <v>0</v>
      </c>
      <c r="V2114" s="43">
        <f>SUMIF(ResumenCotizacion!$C:$C,E2114,ResumenCotizacion!$P:$P)</f>
        <v>0</v>
      </c>
      <c r="W2114" s="68">
        <f>IF(H2114="USD",S2114*SolCotizacion!$J$18,S2114)</f>
        <v>317802.69</v>
      </c>
      <c r="X2114" s="3">
        <f>ROUND(W2114/(1-VLOOKUP("Total porcentaje:",ResumenCotizacion!$F:$H,3,0)),2)</f>
        <v>345437.71</v>
      </c>
      <c r="Y2114" s="3">
        <f t="shared" si="131"/>
        <v>0</v>
      </c>
    </row>
    <row r="2115" spans="1:25" ht="14.25" x14ac:dyDescent="0.2">
      <c r="A2115" s="18" t="str">
        <f t="shared" ref="A2115:A2178" si="132">D2115&amp;F2115&amp;E2115</f>
        <v>Catalogo principalOPEN VALUE ENTIDADES NO CUALIFICADASNH3-00303</v>
      </c>
      <c r="B2115" s="18" t="str">
        <f t="shared" ref="B2115:B2178" si="133">E2115&amp;F2115</f>
        <v>NH3-00303OPEN VALUE ENTIDADES NO CUALIFICADAS</v>
      </c>
      <c r="C2115" s="18"/>
      <c r="D2115" t="s">
        <v>122</v>
      </c>
      <c r="E2115" t="s">
        <v>2391</v>
      </c>
      <c r="F2115" t="s">
        <v>2546</v>
      </c>
      <c r="G2115" s="18" t="str">
        <f t="shared" ref="G2115:G2178" si="134">D2115</f>
        <v>Catalogo principal</v>
      </c>
      <c r="H2115" s="43" t="s">
        <v>121</v>
      </c>
      <c r="I2115" s="37" t="s">
        <v>67</v>
      </c>
      <c r="J2115" t="s">
        <v>4169</v>
      </c>
      <c r="K2115" t="s">
        <v>40</v>
      </c>
      <c r="L2115" s="70" t="s">
        <v>21</v>
      </c>
      <c r="M2115" s="70" t="s">
        <v>3948</v>
      </c>
      <c r="N2115" s="37" t="s">
        <v>67</v>
      </c>
      <c r="O2115" s="37" t="s">
        <v>67</v>
      </c>
      <c r="P2115" s="37" t="s">
        <v>3758</v>
      </c>
      <c r="Q2115" s="75" t="s">
        <v>2391</v>
      </c>
      <c r="R2115" t="s">
        <v>207</v>
      </c>
      <c r="S2115" s="38">
        <v>105</v>
      </c>
      <c r="T2115">
        <v>1</v>
      </c>
      <c r="U2115">
        <v>0</v>
      </c>
      <c r="V2115" s="43">
        <f>SUMIF(ResumenCotizacion!$C:$C,E2115,ResumenCotizacion!$P:$P)</f>
        <v>0</v>
      </c>
      <c r="W2115" s="68">
        <f>IF(H2115="USD",S2115*SolCotizacion!$J$18,S2115)</f>
        <v>411966.44999999995</v>
      </c>
      <c r="X2115" s="3">
        <f>ROUND(W2115/(1-VLOOKUP("Total porcentaje:",ResumenCotizacion!$F:$H,3,0)),2)</f>
        <v>447789.62</v>
      </c>
      <c r="Y2115" s="3">
        <f t="shared" ref="Y2115:Y2178" si="135">V2115*X2115</f>
        <v>0</v>
      </c>
    </row>
    <row r="2116" spans="1:25" ht="14.25" x14ac:dyDescent="0.2">
      <c r="A2116" s="18" t="str">
        <f t="shared" si="132"/>
        <v>Catalogo principalOPEN VALUE ENTIDADES NO CUALIFICADASNK7-00020</v>
      </c>
      <c r="B2116" s="18" t="str">
        <f t="shared" si="133"/>
        <v>NK7-00020OPEN VALUE ENTIDADES NO CUALIFICADAS</v>
      </c>
      <c r="C2116" s="18"/>
      <c r="D2116" t="s">
        <v>122</v>
      </c>
      <c r="E2116" t="s">
        <v>2392</v>
      </c>
      <c r="F2116" t="s">
        <v>2546</v>
      </c>
      <c r="G2116" s="18" t="str">
        <f t="shared" si="134"/>
        <v>Catalogo principal</v>
      </c>
      <c r="H2116" s="43" t="s">
        <v>121</v>
      </c>
      <c r="I2116" s="37" t="s">
        <v>67</v>
      </c>
      <c r="J2116" t="s">
        <v>4170</v>
      </c>
      <c r="K2116" t="s">
        <v>40</v>
      </c>
      <c r="L2116" s="70" t="s">
        <v>21</v>
      </c>
      <c r="M2116" s="70" t="s">
        <v>3946</v>
      </c>
      <c r="N2116" s="37" t="s">
        <v>67</v>
      </c>
      <c r="O2116" s="37" t="s">
        <v>67</v>
      </c>
      <c r="P2116" s="37" t="s">
        <v>3758</v>
      </c>
      <c r="Q2116" s="75" t="s">
        <v>2392</v>
      </c>
      <c r="R2116" t="s">
        <v>207</v>
      </c>
      <c r="S2116" s="38">
        <v>42</v>
      </c>
      <c r="T2116">
        <v>1</v>
      </c>
      <c r="U2116">
        <v>0</v>
      </c>
      <c r="V2116" s="43">
        <f>SUMIF(ResumenCotizacion!$C:$C,E2116,ResumenCotizacion!$P:$P)</f>
        <v>0</v>
      </c>
      <c r="W2116" s="68">
        <f>IF(H2116="USD",S2116*SolCotizacion!$J$18,S2116)</f>
        <v>164786.57999999999</v>
      </c>
      <c r="X2116" s="3">
        <f>ROUND(W2116/(1-VLOOKUP("Total porcentaje:",ResumenCotizacion!$F:$H,3,0)),2)</f>
        <v>179115.85</v>
      </c>
      <c r="Y2116" s="3">
        <f t="shared" si="135"/>
        <v>0</v>
      </c>
    </row>
    <row r="2117" spans="1:25" ht="14.25" x14ac:dyDescent="0.2">
      <c r="A2117" s="18" t="str">
        <f t="shared" si="132"/>
        <v>Catalogo principalOPEN VALUE ENTIDADES NO CUALIFICADASNK7-00022</v>
      </c>
      <c r="B2117" s="18" t="str">
        <f t="shared" si="133"/>
        <v>NK7-00022OPEN VALUE ENTIDADES NO CUALIFICADAS</v>
      </c>
      <c r="C2117" s="18"/>
      <c r="D2117" t="s">
        <v>122</v>
      </c>
      <c r="E2117" t="s">
        <v>2393</v>
      </c>
      <c r="F2117" t="s">
        <v>2546</v>
      </c>
      <c r="G2117" s="18" t="str">
        <f t="shared" si="134"/>
        <v>Catalogo principal</v>
      </c>
      <c r="H2117" s="43" t="s">
        <v>121</v>
      </c>
      <c r="I2117" s="37" t="s">
        <v>67</v>
      </c>
      <c r="J2117" t="s">
        <v>4171</v>
      </c>
      <c r="K2117" t="s">
        <v>40</v>
      </c>
      <c r="L2117" s="70" t="s">
        <v>21</v>
      </c>
      <c r="M2117" s="70" t="s">
        <v>3948</v>
      </c>
      <c r="N2117" s="37" t="s">
        <v>67</v>
      </c>
      <c r="O2117" s="37" t="s">
        <v>67</v>
      </c>
      <c r="P2117" s="37" t="s">
        <v>3758</v>
      </c>
      <c r="Q2117" s="75" t="s">
        <v>2393</v>
      </c>
      <c r="R2117" t="s">
        <v>207</v>
      </c>
      <c r="S2117" s="38">
        <v>18</v>
      </c>
      <c r="T2117">
        <v>1</v>
      </c>
      <c r="U2117">
        <v>0</v>
      </c>
      <c r="V2117" s="43">
        <f>SUMIF(ResumenCotizacion!$C:$C,E2117,ResumenCotizacion!$P:$P)</f>
        <v>0</v>
      </c>
      <c r="W2117" s="68">
        <f>IF(H2117="USD",S2117*SolCotizacion!$J$18,S2117)</f>
        <v>70622.819999999992</v>
      </c>
      <c r="X2117" s="3">
        <f>ROUND(W2117/(1-VLOOKUP("Total porcentaje:",ResumenCotizacion!$F:$H,3,0)),2)</f>
        <v>76763.929999999993</v>
      </c>
      <c r="Y2117" s="3">
        <f t="shared" si="135"/>
        <v>0</v>
      </c>
    </row>
    <row r="2118" spans="1:25" ht="14.25" x14ac:dyDescent="0.2">
      <c r="A2118" s="18" t="str">
        <f t="shared" si="132"/>
        <v>Catalogo principalOPEN VALUE ENTIDADES NO CUALIFICADASNMG-00001</v>
      </c>
      <c r="B2118" s="18" t="str">
        <f t="shared" si="133"/>
        <v>NMG-00001OPEN VALUE ENTIDADES NO CUALIFICADAS</v>
      </c>
      <c r="C2118" s="18"/>
      <c r="D2118" t="s">
        <v>122</v>
      </c>
      <c r="E2118" t="s">
        <v>2394</v>
      </c>
      <c r="F2118" t="s">
        <v>2546</v>
      </c>
      <c r="G2118" s="18" t="str">
        <f t="shared" si="134"/>
        <v>Catalogo principal</v>
      </c>
      <c r="H2118" s="43" t="s">
        <v>121</v>
      </c>
      <c r="I2118" s="37" t="s">
        <v>67</v>
      </c>
      <c r="J2118" t="s">
        <v>4172</v>
      </c>
      <c r="K2118" t="s">
        <v>40</v>
      </c>
      <c r="L2118" s="70" t="s">
        <v>21</v>
      </c>
      <c r="M2118" s="70" t="s">
        <v>3966</v>
      </c>
      <c r="N2118" s="37" t="s">
        <v>67</v>
      </c>
      <c r="O2118" s="37" t="s">
        <v>67</v>
      </c>
      <c r="P2118" s="37" t="s">
        <v>3758</v>
      </c>
      <c r="Q2118" s="75" t="s">
        <v>2394</v>
      </c>
      <c r="R2118" t="s">
        <v>3691</v>
      </c>
      <c r="S2118" s="38">
        <v>2.7</v>
      </c>
      <c r="T2118">
        <v>1</v>
      </c>
      <c r="U2118">
        <v>0</v>
      </c>
      <c r="V2118" s="43">
        <f>SUMIF(ResumenCotizacion!$C:$C,E2118,ResumenCotizacion!$P:$P)</f>
        <v>0</v>
      </c>
      <c r="W2118" s="68">
        <f>IF(H2118="USD",S2118*SolCotizacion!$J$18,S2118)</f>
        <v>10593.423000000001</v>
      </c>
      <c r="X2118" s="3">
        <f>ROUND(W2118/(1-VLOOKUP("Total porcentaje:",ResumenCotizacion!$F:$H,3,0)),2)</f>
        <v>11514.59</v>
      </c>
      <c r="Y2118" s="3">
        <f t="shared" si="135"/>
        <v>0</v>
      </c>
    </row>
    <row r="2119" spans="1:25" ht="14.25" x14ac:dyDescent="0.2">
      <c r="A2119" s="18" t="str">
        <f t="shared" si="132"/>
        <v>Catalogo principalOPEN VALUE ENTIDADES NO CUALIFICADASP71-07119</v>
      </c>
      <c r="B2119" s="18" t="str">
        <f t="shared" si="133"/>
        <v>P71-07119OPEN VALUE ENTIDADES NO CUALIFICADAS</v>
      </c>
      <c r="C2119" s="18"/>
      <c r="D2119" t="s">
        <v>122</v>
      </c>
      <c r="E2119" t="s">
        <v>2395</v>
      </c>
      <c r="F2119" t="s">
        <v>2546</v>
      </c>
      <c r="G2119" s="18" t="str">
        <f t="shared" si="134"/>
        <v>Catalogo principal</v>
      </c>
      <c r="H2119" s="43" t="s">
        <v>121</v>
      </c>
      <c r="I2119" s="37" t="s">
        <v>67</v>
      </c>
      <c r="J2119" t="s">
        <v>4173</v>
      </c>
      <c r="K2119" t="s">
        <v>40</v>
      </c>
      <c r="L2119" s="70" t="s">
        <v>21</v>
      </c>
      <c r="M2119" s="70" t="s">
        <v>3963</v>
      </c>
      <c r="N2119" s="37" t="s">
        <v>67</v>
      </c>
      <c r="O2119" s="37" t="s">
        <v>67</v>
      </c>
      <c r="P2119" s="37" t="s">
        <v>3758</v>
      </c>
      <c r="Q2119" s="75" t="s">
        <v>2395</v>
      </c>
      <c r="R2119" t="s">
        <v>207</v>
      </c>
      <c r="S2119" s="38">
        <v>10198</v>
      </c>
      <c r="T2119">
        <v>1</v>
      </c>
      <c r="U2119">
        <v>0</v>
      </c>
      <c r="V2119" s="43">
        <f>SUMIF(ResumenCotizacion!$C:$C,E2119,ResumenCotizacion!$P:$P)</f>
        <v>0</v>
      </c>
      <c r="W2119" s="68">
        <f>IF(H2119="USD",S2119*SolCotizacion!$J$18,S2119)</f>
        <v>40011751.019999996</v>
      </c>
      <c r="X2119" s="3">
        <f>ROUND(W2119/(1-VLOOKUP("Total porcentaje:",ResumenCotizacion!$F:$H,3,0)),2)</f>
        <v>43491033.719999999</v>
      </c>
      <c r="Y2119" s="3">
        <f t="shared" si="135"/>
        <v>0</v>
      </c>
    </row>
    <row r="2120" spans="1:25" ht="14.25" x14ac:dyDescent="0.2">
      <c r="A2120" s="18" t="str">
        <f t="shared" si="132"/>
        <v>Catalogo principalOPEN VALUE ENTIDADES NO CUALIFICADASPGI-00252</v>
      </c>
      <c r="B2120" s="18" t="str">
        <f t="shared" si="133"/>
        <v>PGI-00252OPEN VALUE ENTIDADES NO CUALIFICADAS</v>
      </c>
      <c r="C2120" s="18"/>
      <c r="D2120" t="s">
        <v>122</v>
      </c>
      <c r="E2120" t="s">
        <v>2396</v>
      </c>
      <c r="F2120" t="s">
        <v>2546</v>
      </c>
      <c r="G2120" s="18" t="str">
        <f t="shared" si="134"/>
        <v>Catalogo principal</v>
      </c>
      <c r="H2120" s="43" t="s">
        <v>121</v>
      </c>
      <c r="I2120" s="37" t="s">
        <v>67</v>
      </c>
      <c r="J2120" t="s">
        <v>4174</v>
      </c>
      <c r="K2120" t="s">
        <v>40</v>
      </c>
      <c r="L2120" s="70" t="s">
        <v>21</v>
      </c>
      <c r="M2120" s="70" t="s">
        <v>3946</v>
      </c>
      <c r="N2120" s="37" t="s">
        <v>67</v>
      </c>
      <c r="O2120" s="37" t="s">
        <v>67</v>
      </c>
      <c r="P2120" s="37" t="s">
        <v>3758</v>
      </c>
      <c r="Q2120" s="75" t="s">
        <v>2396</v>
      </c>
      <c r="R2120" t="s">
        <v>207</v>
      </c>
      <c r="S2120" s="38">
        <v>171</v>
      </c>
      <c r="T2120">
        <v>1</v>
      </c>
      <c r="U2120">
        <v>0</v>
      </c>
      <c r="V2120" s="43">
        <f>SUMIF(ResumenCotizacion!$C:$C,E2120,ResumenCotizacion!$P:$P)</f>
        <v>0</v>
      </c>
      <c r="W2120" s="68">
        <f>IF(H2120="USD",S2120*SolCotizacion!$J$18,S2120)</f>
        <v>670916.78999999992</v>
      </c>
      <c r="X2120" s="3">
        <f>ROUND(W2120/(1-VLOOKUP("Total porcentaje:",ResumenCotizacion!$F:$H,3,0)),2)</f>
        <v>729257.38</v>
      </c>
      <c r="Y2120" s="3">
        <f t="shared" si="135"/>
        <v>0</v>
      </c>
    </row>
    <row r="2121" spans="1:25" ht="14.25" x14ac:dyDescent="0.2">
      <c r="A2121" s="18" t="str">
        <f t="shared" si="132"/>
        <v>Catalogo principalOPEN VALUE ENTIDADES NO CUALIFICADASPGI-00254</v>
      </c>
      <c r="B2121" s="18" t="str">
        <f t="shared" si="133"/>
        <v>PGI-00254OPEN VALUE ENTIDADES NO CUALIFICADAS</v>
      </c>
      <c r="C2121" s="18"/>
      <c r="D2121" t="s">
        <v>122</v>
      </c>
      <c r="E2121" t="s">
        <v>2397</v>
      </c>
      <c r="F2121" t="s">
        <v>2546</v>
      </c>
      <c r="G2121" s="18" t="str">
        <f t="shared" si="134"/>
        <v>Catalogo principal</v>
      </c>
      <c r="H2121" s="43" t="s">
        <v>121</v>
      </c>
      <c r="I2121" s="37" t="s">
        <v>67</v>
      </c>
      <c r="J2121" t="s">
        <v>4175</v>
      </c>
      <c r="K2121" t="s">
        <v>40</v>
      </c>
      <c r="L2121" s="70" t="s">
        <v>21</v>
      </c>
      <c r="M2121" s="70" t="s">
        <v>3946</v>
      </c>
      <c r="N2121" s="37" t="s">
        <v>67</v>
      </c>
      <c r="O2121" s="37" t="s">
        <v>67</v>
      </c>
      <c r="P2121" s="37" t="s">
        <v>3758</v>
      </c>
      <c r="Q2121" s="75" t="s">
        <v>2397</v>
      </c>
      <c r="R2121" t="s">
        <v>207</v>
      </c>
      <c r="S2121" s="38">
        <v>219</v>
      </c>
      <c r="T2121">
        <v>1</v>
      </c>
      <c r="U2121">
        <v>0</v>
      </c>
      <c r="V2121" s="43">
        <f>SUMIF(ResumenCotizacion!$C:$C,E2121,ResumenCotizacion!$P:$P)</f>
        <v>0</v>
      </c>
      <c r="W2121" s="68">
        <f>IF(H2121="USD",S2121*SolCotizacion!$J$18,S2121)</f>
        <v>859244.30999999994</v>
      </c>
      <c r="X2121" s="3">
        <f>ROUND(W2121/(1-VLOOKUP("Total porcentaje:",ResumenCotizacion!$F:$H,3,0)),2)</f>
        <v>933961.21</v>
      </c>
      <c r="Y2121" s="3">
        <f t="shared" si="135"/>
        <v>0</v>
      </c>
    </row>
    <row r="2122" spans="1:25" ht="14.25" x14ac:dyDescent="0.2">
      <c r="A2122" s="18" t="str">
        <f t="shared" si="132"/>
        <v>Catalogo principalOPEN VALUE ENTIDADES NO CUALIFICADASPGI-00256</v>
      </c>
      <c r="B2122" s="18" t="str">
        <f t="shared" si="133"/>
        <v>PGI-00256OPEN VALUE ENTIDADES NO CUALIFICADAS</v>
      </c>
      <c r="C2122" s="18"/>
      <c r="D2122" t="s">
        <v>122</v>
      </c>
      <c r="E2122" t="s">
        <v>2398</v>
      </c>
      <c r="F2122" t="s">
        <v>2546</v>
      </c>
      <c r="G2122" s="18" t="str">
        <f t="shared" si="134"/>
        <v>Catalogo principal</v>
      </c>
      <c r="H2122" s="43" t="s">
        <v>121</v>
      </c>
      <c r="I2122" s="37" t="s">
        <v>67</v>
      </c>
      <c r="J2122" t="s">
        <v>4176</v>
      </c>
      <c r="K2122" t="s">
        <v>40</v>
      </c>
      <c r="L2122" s="70" t="s">
        <v>21</v>
      </c>
      <c r="M2122" s="70" t="s">
        <v>3948</v>
      </c>
      <c r="N2122" s="37" t="s">
        <v>67</v>
      </c>
      <c r="O2122" s="37" t="s">
        <v>67</v>
      </c>
      <c r="P2122" s="37" t="s">
        <v>3758</v>
      </c>
      <c r="Q2122" s="75" t="s">
        <v>2398</v>
      </c>
      <c r="R2122" t="s">
        <v>207</v>
      </c>
      <c r="S2122" s="38">
        <v>114</v>
      </c>
      <c r="T2122">
        <v>1</v>
      </c>
      <c r="U2122">
        <v>0</v>
      </c>
      <c r="V2122" s="43">
        <f>SUMIF(ResumenCotizacion!$C:$C,E2122,ResumenCotizacion!$P:$P)</f>
        <v>0</v>
      </c>
      <c r="W2122" s="68">
        <f>IF(H2122="USD",S2122*SolCotizacion!$J$18,S2122)</f>
        <v>447277.86</v>
      </c>
      <c r="X2122" s="3">
        <f>ROUND(W2122/(1-VLOOKUP("Total porcentaje:",ResumenCotizacion!$F:$H,3,0)),2)</f>
        <v>486171.59</v>
      </c>
      <c r="Y2122" s="3">
        <f t="shared" si="135"/>
        <v>0</v>
      </c>
    </row>
    <row r="2123" spans="1:25" ht="14.25" x14ac:dyDescent="0.2">
      <c r="A2123" s="18" t="str">
        <f t="shared" si="132"/>
        <v>Catalogo principalOPEN VALUE ENTIDADES NO CUALIFICADASPGI-00258</v>
      </c>
      <c r="B2123" s="18" t="str">
        <f t="shared" si="133"/>
        <v>PGI-00258OPEN VALUE ENTIDADES NO CUALIFICADAS</v>
      </c>
      <c r="C2123" s="18"/>
      <c r="D2123" t="s">
        <v>122</v>
      </c>
      <c r="E2123" t="s">
        <v>2399</v>
      </c>
      <c r="F2123" t="s">
        <v>2546</v>
      </c>
      <c r="G2123" s="18" t="str">
        <f t="shared" si="134"/>
        <v>Catalogo principal</v>
      </c>
      <c r="H2123" s="43" t="s">
        <v>121</v>
      </c>
      <c r="I2123" s="37" t="s">
        <v>67</v>
      </c>
      <c r="J2123" t="s">
        <v>4177</v>
      </c>
      <c r="K2123" t="s">
        <v>40</v>
      </c>
      <c r="L2123" s="70" t="s">
        <v>21</v>
      </c>
      <c r="M2123" s="70" t="s">
        <v>3948</v>
      </c>
      <c r="N2123" s="37" t="s">
        <v>67</v>
      </c>
      <c r="O2123" s="37" t="s">
        <v>67</v>
      </c>
      <c r="P2123" s="37" t="s">
        <v>3758</v>
      </c>
      <c r="Q2123" s="75" t="s">
        <v>2399</v>
      </c>
      <c r="R2123" t="s">
        <v>207</v>
      </c>
      <c r="S2123" s="38">
        <v>144</v>
      </c>
      <c r="T2123">
        <v>1</v>
      </c>
      <c r="U2123">
        <v>0</v>
      </c>
      <c r="V2123" s="43">
        <f>SUMIF(ResumenCotizacion!$C:$C,E2123,ResumenCotizacion!$P:$P)</f>
        <v>0</v>
      </c>
      <c r="W2123" s="68">
        <f>IF(H2123="USD",S2123*SolCotizacion!$J$18,S2123)</f>
        <v>564982.55999999994</v>
      </c>
      <c r="X2123" s="3">
        <f>ROUND(W2123/(1-VLOOKUP("Total porcentaje:",ResumenCotizacion!$F:$H,3,0)),2)</f>
        <v>614111.48</v>
      </c>
      <c r="Y2123" s="3">
        <f t="shared" si="135"/>
        <v>0</v>
      </c>
    </row>
    <row r="2124" spans="1:25" ht="14.25" x14ac:dyDescent="0.2">
      <c r="A2124" s="18" t="str">
        <f t="shared" si="132"/>
        <v>Catalogo principalOPEN VALUE ENTIDADES NO CUALIFICADASPL7-00015</v>
      </c>
      <c r="B2124" s="18" t="str">
        <f t="shared" si="133"/>
        <v>PL7-00015OPEN VALUE ENTIDADES NO CUALIFICADAS</v>
      </c>
      <c r="C2124" s="18"/>
      <c r="D2124" t="s">
        <v>122</v>
      </c>
      <c r="E2124" t="s">
        <v>2400</v>
      </c>
      <c r="F2124" t="s">
        <v>2546</v>
      </c>
      <c r="G2124" s="18" t="str">
        <f t="shared" si="134"/>
        <v>Catalogo principal</v>
      </c>
      <c r="H2124" s="43" t="s">
        <v>121</v>
      </c>
      <c r="I2124" s="37" t="s">
        <v>67</v>
      </c>
      <c r="J2124" t="s">
        <v>4178</v>
      </c>
      <c r="K2124" t="s">
        <v>40</v>
      </c>
      <c r="L2124" s="70" t="s">
        <v>21</v>
      </c>
      <c r="M2124" s="70" t="s">
        <v>3946</v>
      </c>
      <c r="N2124" s="37" t="s">
        <v>67</v>
      </c>
      <c r="O2124" s="37" t="s">
        <v>67</v>
      </c>
      <c r="P2124" s="37" t="s">
        <v>3758</v>
      </c>
      <c r="Q2124" s="75" t="s">
        <v>2400</v>
      </c>
      <c r="R2124" t="s">
        <v>207</v>
      </c>
      <c r="S2124" s="38">
        <v>40704</v>
      </c>
      <c r="T2124">
        <v>1</v>
      </c>
      <c r="U2124">
        <v>0</v>
      </c>
      <c r="V2124" s="43">
        <f>SUMIF(ResumenCotizacion!$C:$C,E2124,ResumenCotizacion!$P:$P)</f>
        <v>0</v>
      </c>
      <c r="W2124" s="68">
        <f>IF(H2124="USD",S2124*SolCotizacion!$J$18,S2124)</f>
        <v>159701736.95999998</v>
      </c>
      <c r="X2124" s="3">
        <f>ROUND(W2124/(1-VLOOKUP("Total porcentaje:",ResumenCotizacion!$F:$H,3,0)),2)</f>
        <v>173588844.52000001</v>
      </c>
      <c r="Y2124" s="3">
        <f t="shared" si="135"/>
        <v>0</v>
      </c>
    </row>
    <row r="2125" spans="1:25" ht="14.25" x14ac:dyDescent="0.2">
      <c r="A2125" s="18" t="str">
        <f t="shared" si="132"/>
        <v>Catalogo principalOPEN VALUE ENTIDADES NO CUALIFICADASPL7-00017</v>
      </c>
      <c r="B2125" s="18" t="str">
        <f t="shared" si="133"/>
        <v>PL7-00017OPEN VALUE ENTIDADES NO CUALIFICADAS</v>
      </c>
      <c r="C2125" s="18"/>
      <c r="D2125" t="s">
        <v>122</v>
      </c>
      <c r="E2125" t="s">
        <v>2401</v>
      </c>
      <c r="F2125" t="s">
        <v>2546</v>
      </c>
      <c r="G2125" s="18" t="str">
        <f t="shared" si="134"/>
        <v>Catalogo principal</v>
      </c>
      <c r="H2125" s="43" t="s">
        <v>121</v>
      </c>
      <c r="I2125" s="37" t="s">
        <v>67</v>
      </c>
      <c r="J2125" t="s">
        <v>4179</v>
      </c>
      <c r="K2125" t="s">
        <v>40</v>
      </c>
      <c r="L2125" s="70" t="s">
        <v>21</v>
      </c>
      <c r="M2125" s="70" t="s">
        <v>3948</v>
      </c>
      <c r="N2125" s="37" t="s">
        <v>67</v>
      </c>
      <c r="O2125" s="37" t="s">
        <v>67</v>
      </c>
      <c r="P2125" s="37" t="s">
        <v>3758</v>
      </c>
      <c r="Q2125" s="75" t="s">
        <v>2401</v>
      </c>
      <c r="R2125" t="s">
        <v>207</v>
      </c>
      <c r="S2125" s="38">
        <v>17445</v>
      </c>
      <c r="T2125">
        <v>1</v>
      </c>
      <c r="U2125">
        <v>0</v>
      </c>
      <c r="V2125" s="43">
        <f>SUMIF(ResumenCotizacion!$C:$C,E2125,ResumenCotizacion!$P:$P)</f>
        <v>0</v>
      </c>
      <c r="W2125" s="68">
        <f>IF(H2125="USD",S2125*SolCotizacion!$J$18,S2125)</f>
        <v>68445283.049999997</v>
      </c>
      <c r="X2125" s="3">
        <f>ROUND(W2125/(1-VLOOKUP("Total porcentaje:",ResumenCotizacion!$F:$H,3,0)),2)</f>
        <v>74397046.790000007</v>
      </c>
      <c r="Y2125" s="3">
        <f t="shared" si="135"/>
        <v>0</v>
      </c>
    </row>
    <row r="2126" spans="1:25" ht="14.25" x14ac:dyDescent="0.2">
      <c r="A2126" s="18" t="str">
        <f t="shared" si="132"/>
        <v>Catalogo principalOPEN VALUE ENTIDADES NO CUALIFICADASPQR-00001</v>
      </c>
      <c r="B2126" s="18" t="str">
        <f t="shared" si="133"/>
        <v>PQR-00001OPEN VALUE ENTIDADES NO CUALIFICADAS</v>
      </c>
      <c r="C2126" s="18"/>
      <c r="D2126" t="s">
        <v>122</v>
      </c>
      <c r="E2126" t="s">
        <v>2402</v>
      </c>
      <c r="F2126" t="s">
        <v>2546</v>
      </c>
      <c r="G2126" s="18" t="str">
        <f t="shared" si="134"/>
        <v>Catalogo principal</v>
      </c>
      <c r="H2126" s="43" t="s">
        <v>121</v>
      </c>
      <c r="I2126" s="37" t="s">
        <v>67</v>
      </c>
      <c r="J2126" t="s">
        <v>4180</v>
      </c>
      <c r="K2126" t="s">
        <v>40</v>
      </c>
      <c r="L2126" s="70" t="s">
        <v>21</v>
      </c>
      <c r="M2126" s="70" t="s">
        <v>3966</v>
      </c>
      <c r="N2126" s="37" t="s">
        <v>67</v>
      </c>
      <c r="O2126" s="37" t="s">
        <v>67</v>
      </c>
      <c r="P2126" s="37" t="s">
        <v>3758</v>
      </c>
      <c r="Q2126" s="75" t="s">
        <v>2402</v>
      </c>
      <c r="R2126" t="s">
        <v>3691</v>
      </c>
      <c r="S2126" s="38">
        <v>748</v>
      </c>
      <c r="T2126">
        <v>1</v>
      </c>
      <c r="U2126">
        <v>0</v>
      </c>
      <c r="V2126" s="43">
        <f>SUMIF(ResumenCotizacion!$C:$C,E2126,ResumenCotizacion!$P:$P)</f>
        <v>0</v>
      </c>
      <c r="W2126" s="68">
        <f>IF(H2126="USD",S2126*SolCotizacion!$J$18,S2126)</f>
        <v>2934770.52</v>
      </c>
      <c r="X2126" s="3">
        <f>ROUND(W2126/(1-VLOOKUP("Total porcentaje:",ResumenCotizacion!$F:$H,3,0)),2)</f>
        <v>3189967.96</v>
      </c>
      <c r="Y2126" s="3">
        <f t="shared" si="135"/>
        <v>0</v>
      </c>
    </row>
    <row r="2127" spans="1:25" ht="14.25" x14ac:dyDescent="0.2">
      <c r="A2127" s="18" t="str">
        <f t="shared" si="132"/>
        <v>Catalogo principalOPEN VALUE ENTIDADES NO CUALIFICADASPQR-00007</v>
      </c>
      <c r="B2127" s="18" t="str">
        <f t="shared" si="133"/>
        <v>PQR-00007OPEN VALUE ENTIDADES NO CUALIFICADAS</v>
      </c>
      <c r="C2127" s="18"/>
      <c r="D2127" t="s">
        <v>122</v>
      </c>
      <c r="E2127" t="s">
        <v>2403</v>
      </c>
      <c r="F2127" t="s">
        <v>2546</v>
      </c>
      <c r="G2127" s="18" t="str">
        <f t="shared" si="134"/>
        <v>Catalogo principal</v>
      </c>
      <c r="H2127" s="43" t="s">
        <v>121</v>
      </c>
      <c r="I2127" s="37" t="s">
        <v>67</v>
      </c>
      <c r="J2127" t="s">
        <v>4181</v>
      </c>
      <c r="K2127" t="s">
        <v>40</v>
      </c>
      <c r="L2127" s="70" t="s">
        <v>21</v>
      </c>
      <c r="M2127" s="70" t="s">
        <v>3966</v>
      </c>
      <c r="N2127" s="37" t="s">
        <v>67</v>
      </c>
      <c r="O2127" s="37" t="s">
        <v>67</v>
      </c>
      <c r="P2127" s="37" t="s">
        <v>3758</v>
      </c>
      <c r="Q2127" s="75" t="s">
        <v>2403</v>
      </c>
      <c r="R2127" t="s">
        <v>3691</v>
      </c>
      <c r="S2127" s="38">
        <v>3551</v>
      </c>
      <c r="T2127">
        <v>1</v>
      </c>
      <c r="U2127">
        <v>0</v>
      </c>
      <c r="V2127" s="43">
        <f>SUMIF(ResumenCotizacion!$C:$C,E2127,ResumenCotizacion!$P:$P)</f>
        <v>0</v>
      </c>
      <c r="W2127" s="68">
        <f>IF(H2127="USD",S2127*SolCotizacion!$J$18,S2127)</f>
        <v>13932312.989999998</v>
      </c>
      <c r="X2127" s="3">
        <f>ROUND(W2127/(1-VLOOKUP("Total porcentaje:",ResumenCotizacion!$F:$H,3,0)),2)</f>
        <v>15143818.470000001</v>
      </c>
      <c r="Y2127" s="3">
        <f t="shared" si="135"/>
        <v>0</v>
      </c>
    </row>
    <row r="2128" spans="1:25" ht="14.25" x14ac:dyDescent="0.2">
      <c r="A2128" s="18" t="str">
        <f t="shared" si="132"/>
        <v>Catalogo principalOPEN VALUE ENTIDADES NO CUALIFICADASPQR-00013</v>
      </c>
      <c r="B2128" s="18" t="str">
        <f t="shared" si="133"/>
        <v>PQR-00013OPEN VALUE ENTIDADES NO CUALIFICADAS</v>
      </c>
      <c r="C2128" s="18"/>
      <c r="D2128" t="s">
        <v>122</v>
      </c>
      <c r="E2128" t="s">
        <v>2404</v>
      </c>
      <c r="F2128" t="s">
        <v>2546</v>
      </c>
      <c r="G2128" s="18" t="str">
        <f t="shared" si="134"/>
        <v>Catalogo principal</v>
      </c>
      <c r="H2128" s="43" t="s">
        <v>121</v>
      </c>
      <c r="I2128" s="37" t="s">
        <v>67</v>
      </c>
      <c r="J2128" t="s">
        <v>4182</v>
      </c>
      <c r="K2128" t="s">
        <v>40</v>
      </c>
      <c r="L2128" s="70" t="s">
        <v>21</v>
      </c>
      <c r="M2128" s="70" t="s">
        <v>3966</v>
      </c>
      <c r="N2128" s="37" t="s">
        <v>67</v>
      </c>
      <c r="O2128" s="37" t="s">
        <v>67</v>
      </c>
      <c r="P2128" s="37" t="s">
        <v>3758</v>
      </c>
      <c r="Q2128" s="75" t="s">
        <v>2404</v>
      </c>
      <c r="R2128" t="s">
        <v>3691</v>
      </c>
      <c r="S2128" s="38">
        <v>6728</v>
      </c>
      <c r="T2128">
        <v>1</v>
      </c>
      <c r="U2128">
        <v>0</v>
      </c>
      <c r="V2128" s="43">
        <f>SUMIF(ResumenCotizacion!$C:$C,E2128,ResumenCotizacion!$P:$P)</f>
        <v>0</v>
      </c>
      <c r="W2128" s="68">
        <f>IF(H2128="USD",S2128*SolCotizacion!$J$18,S2128)</f>
        <v>26397240.719999999</v>
      </c>
      <c r="X2128" s="3">
        <f>ROUND(W2128/(1-VLOOKUP("Total porcentaje:",ResumenCotizacion!$F:$H,3,0)),2)</f>
        <v>28692652.960000001</v>
      </c>
      <c r="Y2128" s="3">
        <f t="shared" si="135"/>
        <v>0</v>
      </c>
    </row>
    <row r="2129" spans="1:25" ht="14.25" x14ac:dyDescent="0.2">
      <c r="A2129" s="18" t="str">
        <f t="shared" si="132"/>
        <v>Catalogo principalOPEN VALUE ENTIDADES NO CUALIFICADASPQR-00019</v>
      </c>
      <c r="B2129" s="18" t="str">
        <f t="shared" si="133"/>
        <v>PQR-00019OPEN VALUE ENTIDADES NO CUALIFICADAS</v>
      </c>
      <c r="C2129" s="18"/>
      <c r="D2129" t="s">
        <v>122</v>
      </c>
      <c r="E2129" t="s">
        <v>2405</v>
      </c>
      <c r="F2129" t="s">
        <v>2546</v>
      </c>
      <c r="G2129" s="18" t="str">
        <f t="shared" si="134"/>
        <v>Catalogo principal</v>
      </c>
      <c r="H2129" s="43" t="s">
        <v>121</v>
      </c>
      <c r="I2129" s="37" t="s">
        <v>67</v>
      </c>
      <c r="J2129" t="s">
        <v>4183</v>
      </c>
      <c r="K2129" t="s">
        <v>40</v>
      </c>
      <c r="L2129" s="70" t="s">
        <v>21</v>
      </c>
      <c r="M2129" s="70" t="s">
        <v>3966</v>
      </c>
      <c r="N2129" s="37" t="s">
        <v>67</v>
      </c>
      <c r="O2129" s="37" t="s">
        <v>67</v>
      </c>
      <c r="P2129" s="37" t="s">
        <v>3758</v>
      </c>
      <c r="Q2129" s="75" t="s">
        <v>2405</v>
      </c>
      <c r="R2129" t="s">
        <v>3691</v>
      </c>
      <c r="S2129" s="38">
        <v>11961</v>
      </c>
      <c r="T2129">
        <v>1</v>
      </c>
      <c r="U2129">
        <v>0</v>
      </c>
      <c r="V2129" s="43">
        <f>SUMIF(ResumenCotizacion!$C:$C,E2129,ResumenCotizacion!$P:$P)</f>
        <v>0</v>
      </c>
      <c r="W2129" s="68">
        <f>IF(H2129="USD",S2129*SolCotizacion!$J$18,S2129)</f>
        <v>46928863.890000001</v>
      </c>
      <c r="X2129" s="3">
        <f>ROUND(W2129/(1-VLOOKUP("Total porcentaje:",ResumenCotizacion!$F:$H,3,0)),2)</f>
        <v>51009634.659999996</v>
      </c>
      <c r="Y2129" s="3">
        <f t="shared" si="135"/>
        <v>0</v>
      </c>
    </row>
    <row r="2130" spans="1:25" ht="14.25" x14ac:dyDescent="0.2">
      <c r="A2130" s="18" t="str">
        <f t="shared" si="132"/>
        <v>Catalogo principalOPEN VALUE ENTIDADES NO CUALIFICADASPQR-00025</v>
      </c>
      <c r="B2130" s="18" t="str">
        <f t="shared" si="133"/>
        <v>PQR-00025OPEN VALUE ENTIDADES NO CUALIFICADAS</v>
      </c>
      <c r="C2130" s="18"/>
      <c r="D2130" t="s">
        <v>122</v>
      </c>
      <c r="E2130" t="s">
        <v>2406</v>
      </c>
      <c r="F2130" t="s">
        <v>2546</v>
      </c>
      <c r="G2130" s="18" t="str">
        <f t="shared" si="134"/>
        <v>Catalogo principal</v>
      </c>
      <c r="H2130" s="43" t="s">
        <v>121</v>
      </c>
      <c r="I2130" s="37" t="s">
        <v>67</v>
      </c>
      <c r="J2130" t="s">
        <v>4184</v>
      </c>
      <c r="K2130" t="s">
        <v>40</v>
      </c>
      <c r="L2130" s="70" t="s">
        <v>21</v>
      </c>
      <c r="M2130" s="70" t="s">
        <v>3966</v>
      </c>
      <c r="N2130" s="37" t="s">
        <v>67</v>
      </c>
      <c r="O2130" s="37" t="s">
        <v>67</v>
      </c>
      <c r="P2130" s="37" t="s">
        <v>3758</v>
      </c>
      <c r="Q2130" s="75" t="s">
        <v>2406</v>
      </c>
      <c r="R2130" t="s">
        <v>3691</v>
      </c>
      <c r="S2130" s="38">
        <v>14951</v>
      </c>
      <c r="T2130">
        <v>1</v>
      </c>
      <c r="U2130">
        <v>0</v>
      </c>
      <c r="V2130" s="43">
        <f>SUMIF(ResumenCotizacion!$C:$C,E2130,ResumenCotizacion!$P:$P)</f>
        <v>0</v>
      </c>
      <c r="W2130" s="68">
        <f>IF(H2130="USD",S2130*SolCotizacion!$J$18,S2130)</f>
        <v>58660098.989999995</v>
      </c>
      <c r="X2130" s="3">
        <f>ROUND(W2130/(1-VLOOKUP("Total porcentaje:",ResumenCotizacion!$F:$H,3,0)),2)</f>
        <v>63760977.159999996</v>
      </c>
      <c r="Y2130" s="3">
        <f t="shared" si="135"/>
        <v>0</v>
      </c>
    </row>
    <row r="2131" spans="1:25" ht="14.25" x14ac:dyDescent="0.2">
      <c r="A2131" s="18" t="str">
        <f t="shared" si="132"/>
        <v>Catalogo principalOPEN VALUE ENTIDADES NO CUALIFICADASPQR-00031</v>
      </c>
      <c r="B2131" s="18" t="str">
        <f t="shared" si="133"/>
        <v>PQR-00031OPEN VALUE ENTIDADES NO CUALIFICADAS</v>
      </c>
      <c r="C2131" s="18"/>
      <c r="D2131" t="s">
        <v>122</v>
      </c>
      <c r="E2131" t="s">
        <v>2407</v>
      </c>
      <c r="F2131" t="s">
        <v>2546</v>
      </c>
      <c r="G2131" s="18" t="str">
        <f t="shared" si="134"/>
        <v>Catalogo principal</v>
      </c>
      <c r="H2131" s="43" t="s">
        <v>121</v>
      </c>
      <c r="I2131" s="37" t="s">
        <v>67</v>
      </c>
      <c r="J2131" t="s">
        <v>4185</v>
      </c>
      <c r="K2131" t="s">
        <v>40</v>
      </c>
      <c r="L2131" s="70" t="s">
        <v>21</v>
      </c>
      <c r="M2131" s="70" t="s">
        <v>3966</v>
      </c>
      <c r="N2131" s="37" t="s">
        <v>67</v>
      </c>
      <c r="O2131" s="37" t="s">
        <v>67</v>
      </c>
      <c r="P2131" s="37" t="s">
        <v>3758</v>
      </c>
      <c r="Q2131" s="75" t="s">
        <v>2407</v>
      </c>
      <c r="R2131" t="s">
        <v>3691</v>
      </c>
      <c r="S2131" s="38">
        <v>18688</v>
      </c>
      <c r="T2131">
        <v>1</v>
      </c>
      <c r="U2131">
        <v>0</v>
      </c>
      <c r="V2131" s="43">
        <f>SUMIF(ResumenCotizacion!$C:$C,E2131,ResumenCotizacion!$P:$P)</f>
        <v>0</v>
      </c>
      <c r="W2131" s="68">
        <f>IF(H2131="USD",S2131*SolCotizacion!$J$18,S2131)</f>
        <v>73322181.11999999</v>
      </c>
      <c r="X2131" s="3">
        <f>ROUND(W2131/(1-VLOOKUP("Total porcentaje:",ResumenCotizacion!$F:$H,3,0)),2)</f>
        <v>79698022.959999993</v>
      </c>
      <c r="Y2131" s="3">
        <f t="shared" si="135"/>
        <v>0</v>
      </c>
    </row>
    <row r="2132" spans="1:25" ht="14.25" x14ac:dyDescent="0.2">
      <c r="A2132" s="18" t="str">
        <f t="shared" si="132"/>
        <v>Catalogo principalOPEN VALUE ENTIDADES NO CUALIFICADASPQR-00037</v>
      </c>
      <c r="B2132" s="18" t="str">
        <f t="shared" si="133"/>
        <v>PQR-00037OPEN VALUE ENTIDADES NO CUALIFICADAS</v>
      </c>
      <c r="C2132" s="18"/>
      <c r="D2132" t="s">
        <v>122</v>
      </c>
      <c r="E2132" t="s">
        <v>2408</v>
      </c>
      <c r="F2132" t="s">
        <v>2546</v>
      </c>
      <c r="G2132" s="18" t="str">
        <f t="shared" si="134"/>
        <v>Catalogo principal</v>
      </c>
      <c r="H2132" s="43" t="s">
        <v>121</v>
      </c>
      <c r="I2132" s="37" t="s">
        <v>67</v>
      </c>
      <c r="J2132" t="s">
        <v>4186</v>
      </c>
      <c r="K2132" t="s">
        <v>40</v>
      </c>
      <c r="L2132" s="70" t="s">
        <v>21</v>
      </c>
      <c r="M2132" s="70" t="s">
        <v>3966</v>
      </c>
      <c r="N2132" s="37" t="s">
        <v>67</v>
      </c>
      <c r="O2132" s="37" t="s">
        <v>67</v>
      </c>
      <c r="P2132" s="37" t="s">
        <v>3758</v>
      </c>
      <c r="Q2132" s="75" t="s">
        <v>2408</v>
      </c>
      <c r="R2132" t="s">
        <v>3691</v>
      </c>
      <c r="S2132" s="38">
        <v>21529</v>
      </c>
      <c r="T2132">
        <v>1</v>
      </c>
      <c r="U2132">
        <v>0</v>
      </c>
      <c r="V2132" s="43">
        <f>SUMIF(ResumenCotizacion!$C:$C,E2132,ResumenCotizacion!$P:$P)</f>
        <v>0</v>
      </c>
      <c r="W2132" s="68">
        <f>IF(H2132="USD",S2132*SolCotizacion!$J$18,S2132)</f>
        <v>84468816.209999993</v>
      </c>
      <c r="X2132" s="3">
        <f>ROUND(W2132/(1-VLOOKUP("Total porcentaje:",ResumenCotizacion!$F:$H,3,0)),2)</f>
        <v>91813930.659999996</v>
      </c>
      <c r="Y2132" s="3">
        <f t="shared" si="135"/>
        <v>0</v>
      </c>
    </row>
    <row r="2133" spans="1:25" ht="14.25" x14ac:dyDescent="0.2">
      <c r="A2133" s="18" t="str">
        <f t="shared" si="132"/>
        <v>Catalogo principalOPEN VALUE ENTIDADES NO CUALIFICADASQ4Y-00002</v>
      </c>
      <c r="B2133" s="18" t="str">
        <f t="shared" si="133"/>
        <v>Q4Y-00002OPEN VALUE ENTIDADES NO CUALIFICADAS</v>
      </c>
      <c r="C2133" s="18"/>
      <c r="D2133" t="s">
        <v>122</v>
      </c>
      <c r="E2133" t="s">
        <v>2409</v>
      </c>
      <c r="F2133" t="s">
        <v>2546</v>
      </c>
      <c r="G2133" s="18" t="str">
        <f t="shared" si="134"/>
        <v>Catalogo principal</v>
      </c>
      <c r="H2133" s="43" t="s">
        <v>121</v>
      </c>
      <c r="I2133" s="37" t="s">
        <v>67</v>
      </c>
      <c r="J2133" t="s">
        <v>4187</v>
      </c>
      <c r="K2133" t="s">
        <v>40</v>
      </c>
      <c r="L2133" s="70" t="s">
        <v>21</v>
      </c>
      <c r="M2133" s="70" t="s">
        <v>3966</v>
      </c>
      <c r="N2133" s="37" t="s">
        <v>67</v>
      </c>
      <c r="O2133" s="37" t="s">
        <v>67</v>
      </c>
      <c r="P2133" s="37" t="s">
        <v>3758</v>
      </c>
      <c r="Q2133" s="75" t="s">
        <v>2409</v>
      </c>
      <c r="R2133" t="s">
        <v>3691</v>
      </c>
      <c r="S2133" s="38">
        <v>10</v>
      </c>
      <c r="T2133">
        <v>1</v>
      </c>
      <c r="U2133">
        <v>0</v>
      </c>
      <c r="V2133" s="43">
        <f>SUMIF(ResumenCotizacion!$C:$C,E2133,ResumenCotizacion!$P:$P)</f>
        <v>0</v>
      </c>
      <c r="W2133" s="68">
        <f>IF(H2133="USD",S2133*SolCotizacion!$J$18,S2133)</f>
        <v>39234.899999999994</v>
      </c>
      <c r="X2133" s="3">
        <f>ROUND(W2133/(1-VLOOKUP("Total porcentaje:",ResumenCotizacion!$F:$H,3,0)),2)</f>
        <v>42646.63</v>
      </c>
      <c r="Y2133" s="3">
        <f t="shared" si="135"/>
        <v>0</v>
      </c>
    </row>
    <row r="2134" spans="1:25" ht="14.25" x14ac:dyDescent="0.2">
      <c r="A2134" s="18" t="str">
        <f t="shared" si="132"/>
        <v>Catalogo principalOPEN VALUE ENTIDADES NO CUALIFICADASQ5Y-00002</v>
      </c>
      <c r="B2134" s="18" t="str">
        <f t="shared" si="133"/>
        <v>Q5Y-00002OPEN VALUE ENTIDADES NO CUALIFICADAS</v>
      </c>
      <c r="C2134" s="18"/>
      <c r="D2134" t="s">
        <v>122</v>
      </c>
      <c r="E2134" t="s">
        <v>2410</v>
      </c>
      <c r="F2134" t="s">
        <v>2546</v>
      </c>
      <c r="G2134" s="18" t="str">
        <f t="shared" si="134"/>
        <v>Catalogo principal</v>
      </c>
      <c r="H2134" s="43" t="s">
        <v>121</v>
      </c>
      <c r="I2134" s="37" t="s">
        <v>67</v>
      </c>
      <c r="J2134" t="s">
        <v>4188</v>
      </c>
      <c r="K2134" t="s">
        <v>40</v>
      </c>
      <c r="L2134" s="70" t="s">
        <v>21</v>
      </c>
      <c r="M2134" s="70" t="s">
        <v>3966</v>
      </c>
      <c r="N2134" s="37" t="s">
        <v>67</v>
      </c>
      <c r="O2134" s="37" t="s">
        <v>67</v>
      </c>
      <c r="P2134" s="37" t="s">
        <v>3758</v>
      </c>
      <c r="Q2134" s="75" t="s">
        <v>2410</v>
      </c>
      <c r="R2134" t="s">
        <v>3691</v>
      </c>
      <c r="S2134" s="38">
        <v>23</v>
      </c>
      <c r="T2134">
        <v>1</v>
      </c>
      <c r="U2134">
        <v>0</v>
      </c>
      <c r="V2134" s="43">
        <f>SUMIF(ResumenCotizacion!$C:$C,E2134,ResumenCotizacion!$P:$P)</f>
        <v>0</v>
      </c>
      <c r="W2134" s="68">
        <f>IF(H2134="USD",S2134*SolCotizacion!$J$18,S2134)</f>
        <v>90240.26999999999</v>
      </c>
      <c r="X2134" s="3">
        <f>ROUND(W2134/(1-VLOOKUP("Total porcentaje:",ResumenCotizacion!$F:$H,3,0)),2)</f>
        <v>98087.25</v>
      </c>
      <c r="Y2134" s="3">
        <f t="shared" si="135"/>
        <v>0</v>
      </c>
    </row>
    <row r="2135" spans="1:25" ht="14.25" x14ac:dyDescent="0.2">
      <c r="A2135" s="18" t="str">
        <f t="shared" si="132"/>
        <v>Catalogo principalOPEN VALUE ENTIDADES NO CUALIFICADASQ6Y-00002</v>
      </c>
      <c r="B2135" s="18" t="str">
        <f t="shared" si="133"/>
        <v>Q6Y-00002OPEN VALUE ENTIDADES NO CUALIFICADAS</v>
      </c>
      <c r="C2135" s="18"/>
      <c r="D2135" t="s">
        <v>122</v>
      </c>
      <c r="E2135" t="s">
        <v>2411</v>
      </c>
      <c r="F2135" t="s">
        <v>2546</v>
      </c>
      <c r="G2135" s="18" t="str">
        <f t="shared" si="134"/>
        <v>Catalogo principal</v>
      </c>
      <c r="H2135" s="43" t="s">
        <v>121</v>
      </c>
      <c r="I2135" s="37" t="s">
        <v>67</v>
      </c>
      <c r="J2135" t="s">
        <v>4189</v>
      </c>
      <c r="K2135" t="s">
        <v>40</v>
      </c>
      <c r="L2135" s="70" t="s">
        <v>21</v>
      </c>
      <c r="M2135" s="70" t="s">
        <v>3966</v>
      </c>
      <c r="N2135" s="37" t="s">
        <v>67</v>
      </c>
      <c r="O2135" s="37" t="s">
        <v>67</v>
      </c>
      <c r="P2135" s="37" t="s">
        <v>3758</v>
      </c>
      <c r="Q2135" s="75" t="s">
        <v>2411</v>
      </c>
      <c r="R2135" t="s">
        <v>3691</v>
      </c>
      <c r="S2135" s="38">
        <v>4</v>
      </c>
      <c r="T2135">
        <v>1</v>
      </c>
      <c r="U2135">
        <v>0</v>
      </c>
      <c r="V2135" s="43">
        <f>SUMIF(ResumenCotizacion!$C:$C,E2135,ResumenCotizacion!$P:$P)</f>
        <v>0</v>
      </c>
      <c r="W2135" s="68">
        <f>IF(H2135="USD",S2135*SolCotizacion!$J$18,S2135)</f>
        <v>15693.96</v>
      </c>
      <c r="X2135" s="3">
        <f>ROUND(W2135/(1-VLOOKUP("Total porcentaje:",ResumenCotizacion!$F:$H,3,0)),2)</f>
        <v>17058.650000000001</v>
      </c>
      <c r="Y2135" s="3">
        <f t="shared" si="135"/>
        <v>0</v>
      </c>
    </row>
    <row r="2136" spans="1:25" ht="14.25" x14ac:dyDescent="0.2">
      <c r="A2136" s="18" t="str">
        <f t="shared" si="132"/>
        <v>Catalogo principalOPEN VALUE ENTIDADES NO CUALIFICADASQ6Z-00002</v>
      </c>
      <c r="B2136" s="18" t="str">
        <f t="shared" si="133"/>
        <v>Q6Z-00002OPEN VALUE ENTIDADES NO CUALIFICADAS</v>
      </c>
      <c r="C2136" s="18"/>
      <c r="D2136" t="s">
        <v>122</v>
      </c>
      <c r="E2136" t="s">
        <v>2412</v>
      </c>
      <c r="F2136" t="s">
        <v>2546</v>
      </c>
      <c r="G2136" s="18" t="str">
        <f t="shared" si="134"/>
        <v>Catalogo principal</v>
      </c>
      <c r="H2136" s="43" t="s">
        <v>121</v>
      </c>
      <c r="I2136" s="37" t="s">
        <v>67</v>
      </c>
      <c r="J2136" t="s">
        <v>4190</v>
      </c>
      <c r="K2136" t="s">
        <v>40</v>
      </c>
      <c r="L2136" s="70" t="s">
        <v>21</v>
      </c>
      <c r="M2136" s="70" t="s">
        <v>3966</v>
      </c>
      <c r="N2136" s="37" t="s">
        <v>67</v>
      </c>
      <c r="O2136" s="37" t="s">
        <v>67</v>
      </c>
      <c r="P2136" s="37" t="s">
        <v>3758</v>
      </c>
      <c r="Q2136" s="75" t="s">
        <v>2412</v>
      </c>
      <c r="R2136" t="s">
        <v>3691</v>
      </c>
      <c r="S2136" s="38">
        <v>8</v>
      </c>
      <c r="T2136">
        <v>1</v>
      </c>
      <c r="U2136">
        <v>0</v>
      </c>
      <c r="V2136" s="43">
        <f>SUMIF(ResumenCotizacion!$C:$C,E2136,ResumenCotizacion!$P:$P)</f>
        <v>0</v>
      </c>
      <c r="W2136" s="68">
        <f>IF(H2136="USD",S2136*SolCotizacion!$J$18,S2136)</f>
        <v>31387.919999999998</v>
      </c>
      <c r="X2136" s="3">
        <f>ROUND(W2136/(1-VLOOKUP("Total porcentaje:",ResumenCotizacion!$F:$H,3,0)),2)</f>
        <v>34117.300000000003</v>
      </c>
      <c r="Y2136" s="3">
        <f t="shared" si="135"/>
        <v>0</v>
      </c>
    </row>
    <row r="2137" spans="1:25" ht="14.25" x14ac:dyDescent="0.2">
      <c r="A2137" s="18" t="str">
        <f t="shared" si="132"/>
        <v>Catalogo principalOPEN VALUE ENTIDADES NO CUALIFICADASQ7Y-00002</v>
      </c>
      <c r="B2137" s="18" t="str">
        <f t="shared" si="133"/>
        <v>Q7Y-00002OPEN VALUE ENTIDADES NO CUALIFICADAS</v>
      </c>
      <c r="C2137" s="18"/>
      <c r="D2137" t="s">
        <v>122</v>
      </c>
      <c r="E2137" t="s">
        <v>2413</v>
      </c>
      <c r="F2137" t="s">
        <v>2546</v>
      </c>
      <c r="G2137" s="18" t="str">
        <f t="shared" si="134"/>
        <v>Catalogo principal</v>
      </c>
      <c r="H2137" s="43" t="s">
        <v>121</v>
      </c>
      <c r="I2137" s="37" t="s">
        <v>67</v>
      </c>
      <c r="J2137" t="s">
        <v>4191</v>
      </c>
      <c r="K2137" t="s">
        <v>40</v>
      </c>
      <c r="L2137" s="70" t="s">
        <v>21</v>
      </c>
      <c r="M2137" s="70" t="s">
        <v>3966</v>
      </c>
      <c r="N2137" s="37" t="s">
        <v>67</v>
      </c>
      <c r="O2137" s="37" t="s">
        <v>67</v>
      </c>
      <c r="P2137" s="37" t="s">
        <v>3758</v>
      </c>
      <c r="Q2137" s="75" t="s">
        <v>2413</v>
      </c>
      <c r="R2137" t="s">
        <v>3691</v>
      </c>
      <c r="S2137" s="38">
        <v>12</v>
      </c>
      <c r="T2137">
        <v>1</v>
      </c>
      <c r="U2137">
        <v>0</v>
      </c>
      <c r="V2137" s="43">
        <f>SUMIF(ResumenCotizacion!$C:$C,E2137,ResumenCotizacion!$P:$P)</f>
        <v>0</v>
      </c>
      <c r="W2137" s="68">
        <f>IF(H2137="USD",S2137*SolCotizacion!$J$18,S2137)</f>
        <v>47081.88</v>
      </c>
      <c r="X2137" s="3">
        <f>ROUND(W2137/(1-VLOOKUP("Total porcentaje:",ResumenCotizacion!$F:$H,3,0)),2)</f>
        <v>51175.96</v>
      </c>
      <c r="Y2137" s="3">
        <f t="shared" si="135"/>
        <v>0</v>
      </c>
    </row>
    <row r="2138" spans="1:25" ht="14.25" x14ac:dyDescent="0.2">
      <c r="A2138" s="18" t="str">
        <f t="shared" si="132"/>
        <v>Catalogo principalOPEN VALUE ENTIDADES NO CUALIFICADASQ7Y-00016</v>
      </c>
      <c r="B2138" s="18" t="str">
        <f t="shared" si="133"/>
        <v>Q7Y-00016OPEN VALUE ENTIDADES NO CUALIFICADAS</v>
      </c>
      <c r="C2138" s="18"/>
      <c r="D2138" t="s">
        <v>122</v>
      </c>
      <c r="E2138" t="s">
        <v>2414</v>
      </c>
      <c r="F2138" t="s">
        <v>2546</v>
      </c>
      <c r="G2138" s="18" t="str">
        <f t="shared" si="134"/>
        <v>Catalogo principal</v>
      </c>
      <c r="H2138" s="43" t="s">
        <v>121</v>
      </c>
      <c r="I2138" s="37" t="s">
        <v>67</v>
      </c>
      <c r="J2138" t="s">
        <v>3897</v>
      </c>
      <c r="K2138" t="s">
        <v>40</v>
      </c>
      <c r="L2138" s="70" t="s">
        <v>21</v>
      </c>
      <c r="M2138" s="70" t="s">
        <v>28</v>
      </c>
      <c r="N2138" s="37" t="s">
        <v>67</v>
      </c>
      <c r="O2138" s="37" t="s">
        <v>67</v>
      </c>
      <c r="P2138" s="37" t="s">
        <v>3758</v>
      </c>
      <c r="Q2138" s="75" t="s">
        <v>2414</v>
      </c>
      <c r="R2138" t="s">
        <v>3691</v>
      </c>
      <c r="S2138" s="38">
        <v>12</v>
      </c>
      <c r="T2138">
        <v>1</v>
      </c>
      <c r="U2138">
        <v>0</v>
      </c>
      <c r="V2138" s="43">
        <f>SUMIF(ResumenCotizacion!$C:$C,E2138,ResumenCotizacion!$P:$P)</f>
        <v>0</v>
      </c>
      <c r="W2138" s="68">
        <f>IF(H2138="USD",S2138*SolCotizacion!$J$18,S2138)</f>
        <v>47081.88</v>
      </c>
      <c r="X2138" s="3">
        <f>ROUND(W2138/(1-VLOOKUP("Total porcentaje:",ResumenCotizacion!$F:$H,3,0)),2)</f>
        <v>51175.96</v>
      </c>
      <c r="Y2138" s="3">
        <f t="shared" si="135"/>
        <v>0</v>
      </c>
    </row>
    <row r="2139" spans="1:25" ht="14.25" x14ac:dyDescent="0.2">
      <c r="A2139" s="18" t="str">
        <f t="shared" si="132"/>
        <v>Catalogo principalOPEN VALUE ENTIDADES NO CUALIFICADASQ9Z-00001</v>
      </c>
      <c r="B2139" s="18" t="str">
        <f t="shared" si="133"/>
        <v>Q9Z-00001OPEN VALUE ENTIDADES NO CUALIFICADAS</v>
      </c>
      <c r="C2139" s="18"/>
      <c r="D2139" t="s">
        <v>122</v>
      </c>
      <c r="E2139" t="s">
        <v>2415</v>
      </c>
      <c r="F2139" t="s">
        <v>2546</v>
      </c>
      <c r="G2139" s="18" t="str">
        <f t="shared" si="134"/>
        <v>Catalogo principal</v>
      </c>
      <c r="H2139" s="43" t="s">
        <v>121</v>
      </c>
      <c r="I2139" s="37" t="s">
        <v>67</v>
      </c>
      <c r="J2139" t="s">
        <v>4192</v>
      </c>
      <c r="K2139" t="s">
        <v>40</v>
      </c>
      <c r="L2139" s="70" t="s">
        <v>21</v>
      </c>
      <c r="M2139" s="70" t="s">
        <v>3966</v>
      </c>
      <c r="N2139" s="37" t="s">
        <v>67</v>
      </c>
      <c r="O2139" s="37" t="s">
        <v>67</v>
      </c>
      <c r="P2139" s="37" t="s">
        <v>3758</v>
      </c>
      <c r="Q2139" s="75" t="s">
        <v>2415</v>
      </c>
      <c r="R2139" t="s">
        <v>3691</v>
      </c>
      <c r="S2139" s="38">
        <v>5</v>
      </c>
      <c r="T2139">
        <v>1</v>
      </c>
      <c r="U2139">
        <v>0</v>
      </c>
      <c r="V2139" s="43">
        <f>SUMIF(ResumenCotizacion!$C:$C,E2139,ResumenCotizacion!$P:$P)</f>
        <v>0</v>
      </c>
      <c r="W2139" s="68">
        <f>IF(H2139="USD",S2139*SolCotizacion!$J$18,S2139)</f>
        <v>19617.449999999997</v>
      </c>
      <c r="X2139" s="3">
        <f>ROUND(W2139/(1-VLOOKUP("Total porcentaje:",ResumenCotizacion!$F:$H,3,0)),2)</f>
        <v>21323.32</v>
      </c>
      <c r="Y2139" s="3">
        <f t="shared" si="135"/>
        <v>0</v>
      </c>
    </row>
    <row r="2140" spans="1:25" ht="14.25" x14ac:dyDescent="0.2">
      <c r="A2140" s="18" t="str">
        <f t="shared" si="132"/>
        <v>Catalogo principalOPEN VALUE ENTIDADES NO CUALIFICADASQD3-00001</v>
      </c>
      <c r="B2140" s="18" t="str">
        <f t="shared" si="133"/>
        <v>QD3-00001OPEN VALUE ENTIDADES NO CUALIFICADAS</v>
      </c>
      <c r="C2140" s="18"/>
      <c r="D2140" t="s">
        <v>122</v>
      </c>
      <c r="E2140" t="s">
        <v>2416</v>
      </c>
      <c r="F2140" t="s">
        <v>2546</v>
      </c>
      <c r="G2140" s="18" t="str">
        <f t="shared" si="134"/>
        <v>Catalogo principal</v>
      </c>
      <c r="H2140" s="43" t="s">
        <v>121</v>
      </c>
      <c r="I2140" s="37" t="s">
        <v>67</v>
      </c>
      <c r="J2140" t="s">
        <v>4193</v>
      </c>
      <c r="K2140" t="s">
        <v>40</v>
      </c>
      <c r="L2140" s="70" t="s">
        <v>21</v>
      </c>
      <c r="M2140" s="70" t="s">
        <v>3966</v>
      </c>
      <c r="N2140" s="37" t="s">
        <v>67</v>
      </c>
      <c r="O2140" s="37" t="s">
        <v>67</v>
      </c>
      <c r="P2140" s="37" t="s">
        <v>3758</v>
      </c>
      <c r="Q2140" s="75" t="s">
        <v>2416</v>
      </c>
      <c r="R2140" t="s">
        <v>3691</v>
      </c>
      <c r="S2140" s="38">
        <v>2</v>
      </c>
      <c r="T2140">
        <v>1</v>
      </c>
      <c r="U2140">
        <v>0</v>
      </c>
      <c r="V2140" s="43">
        <f>SUMIF(ResumenCotizacion!$C:$C,E2140,ResumenCotizacion!$P:$P)</f>
        <v>0</v>
      </c>
      <c r="W2140" s="68">
        <f>IF(H2140="USD",S2140*SolCotizacion!$J$18,S2140)</f>
        <v>7846.98</v>
      </c>
      <c r="X2140" s="3">
        <f>ROUND(W2140/(1-VLOOKUP("Total porcentaje:",ResumenCotizacion!$F:$H,3,0)),2)</f>
        <v>8529.33</v>
      </c>
      <c r="Y2140" s="3">
        <f t="shared" si="135"/>
        <v>0</v>
      </c>
    </row>
    <row r="2141" spans="1:25" ht="14.25" x14ac:dyDescent="0.2">
      <c r="A2141" s="18" t="str">
        <f t="shared" si="132"/>
        <v>Catalogo principalOPEN VALUE ENTIDADES NO CUALIFICADASR18-01848</v>
      </c>
      <c r="B2141" s="18" t="str">
        <f t="shared" si="133"/>
        <v>R18-01848OPEN VALUE ENTIDADES NO CUALIFICADAS</v>
      </c>
      <c r="C2141" s="18"/>
      <c r="D2141" t="s">
        <v>122</v>
      </c>
      <c r="E2141" t="s">
        <v>2417</v>
      </c>
      <c r="F2141" t="s">
        <v>2546</v>
      </c>
      <c r="G2141" s="18" t="str">
        <f t="shared" si="134"/>
        <v>Catalogo principal</v>
      </c>
      <c r="H2141" s="43" t="s">
        <v>121</v>
      </c>
      <c r="I2141" s="37" t="s">
        <v>67</v>
      </c>
      <c r="J2141" t="s">
        <v>4194</v>
      </c>
      <c r="K2141" t="s">
        <v>40</v>
      </c>
      <c r="L2141" s="70" t="s">
        <v>21</v>
      </c>
      <c r="M2141" s="70" t="s">
        <v>3946</v>
      </c>
      <c r="N2141" s="37" t="s">
        <v>67</v>
      </c>
      <c r="O2141" s="37" t="s">
        <v>67</v>
      </c>
      <c r="P2141" s="37" t="s">
        <v>3758</v>
      </c>
      <c r="Q2141" s="75" t="s">
        <v>2417</v>
      </c>
      <c r="R2141" t="s">
        <v>207</v>
      </c>
      <c r="S2141" s="38">
        <v>81</v>
      </c>
      <c r="T2141">
        <v>1</v>
      </c>
      <c r="U2141">
        <v>0</v>
      </c>
      <c r="V2141" s="43">
        <f>SUMIF(ResumenCotizacion!$C:$C,E2141,ResumenCotizacion!$P:$P)</f>
        <v>0</v>
      </c>
      <c r="W2141" s="68">
        <f>IF(H2141="USD",S2141*SolCotizacion!$J$18,S2141)</f>
        <v>317802.69</v>
      </c>
      <c r="X2141" s="3">
        <f>ROUND(W2141/(1-VLOOKUP("Total porcentaje:",ResumenCotizacion!$F:$H,3,0)),2)</f>
        <v>345437.71</v>
      </c>
      <c r="Y2141" s="3">
        <f t="shared" si="135"/>
        <v>0</v>
      </c>
    </row>
    <row r="2142" spans="1:25" ht="14.25" x14ac:dyDescent="0.2">
      <c r="A2142" s="18" t="str">
        <f t="shared" si="132"/>
        <v>Catalogo principalOPEN VALUE ENTIDADES NO CUALIFICADASR18-01853</v>
      </c>
      <c r="B2142" s="18" t="str">
        <f t="shared" si="133"/>
        <v>R18-01853OPEN VALUE ENTIDADES NO CUALIFICADAS</v>
      </c>
      <c r="C2142" s="18"/>
      <c r="D2142" t="s">
        <v>122</v>
      </c>
      <c r="E2142" t="s">
        <v>2418</v>
      </c>
      <c r="F2142" t="s">
        <v>2546</v>
      </c>
      <c r="G2142" s="18" t="str">
        <f t="shared" si="134"/>
        <v>Catalogo principal</v>
      </c>
      <c r="H2142" s="43" t="s">
        <v>121</v>
      </c>
      <c r="I2142" s="37" t="s">
        <v>67</v>
      </c>
      <c r="J2142" t="s">
        <v>4195</v>
      </c>
      <c r="K2142" t="s">
        <v>40</v>
      </c>
      <c r="L2142" s="70" t="s">
        <v>21</v>
      </c>
      <c r="M2142" s="70" t="s">
        <v>3946</v>
      </c>
      <c r="N2142" s="37" t="s">
        <v>67</v>
      </c>
      <c r="O2142" s="37" t="s">
        <v>67</v>
      </c>
      <c r="P2142" s="37" t="s">
        <v>3758</v>
      </c>
      <c r="Q2142" s="75" t="s">
        <v>2418</v>
      </c>
      <c r="R2142" t="s">
        <v>207</v>
      </c>
      <c r="S2142" s="38">
        <v>105</v>
      </c>
      <c r="T2142">
        <v>1</v>
      </c>
      <c r="U2142">
        <v>0</v>
      </c>
      <c r="V2142" s="43">
        <f>SUMIF(ResumenCotizacion!$C:$C,E2142,ResumenCotizacion!$P:$P)</f>
        <v>0</v>
      </c>
      <c r="W2142" s="68">
        <f>IF(H2142="USD",S2142*SolCotizacion!$J$18,S2142)</f>
        <v>411966.44999999995</v>
      </c>
      <c r="X2142" s="3">
        <f>ROUND(W2142/(1-VLOOKUP("Total porcentaje:",ResumenCotizacion!$F:$H,3,0)),2)</f>
        <v>447789.62</v>
      </c>
      <c r="Y2142" s="3">
        <f t="shared" si="135"/>
        <v>0</v>
      </c>
    </row>
    <row r="2143" spans="1:25" ht="14.25" x14ac:dyDescent="0.2">
      <c r="A2143" s="18" t="str">
        <f t="shared" si="132"/>
        <v>Catalogo principalOPEN VALUE ENTIDADES NO CUALIFICADASR18-01860</v>
      </c>
      <c r="B2143" s="18" t="str">
        <f t="shared" si="133"/>
        <v>R18-01860OPEN VALUE ENTIDADES NO CUALIFICADAS</v>
      </c>
      <c r="C2143" s="18"/>
      <c r="D2143" t="s">
        <v>122</v>
      </c>
      <c r="E2143" t="s">
        <v>2419</v>
      </c>
      <c r="F2143" t="s">
        <v>2546</v>
      </c>
      <c r="G2143" s="18" t="str">
        <f t="shared" si="134"/>
        <v>Catalogo principal</v>
      </c>
      <c r="H2143" s="43" t="s">
        <v>121</v>
      </c>
      <c r="I2143" s="37" t="s">
        <v>67</v>
      </c>
      <c r="J2143" t="s">
        <v>4196</v>
      </c>
      <c r="K2143" t="s">
        <v>40</v>
      </c>
      <c r="L2143" s="70" t="s">
        <v>21</v>
      </c>
      <c r="M2143" s="70" t="s">
        <v>3948</v>
      </c>
      <c r="N2143" s="37" t="s">
        <v>67</v>
      </c>
      <c r="O2143" s="37" t="s">
        <v>67</v>
      </c>
      <c r="P2143" s="37" t="s">
        <v>3758</v>
      </c>
      <c r="Q2143" s="75" t="s">
        <v>2419</v>
      </c>
      <c r="R2143" t="s">
        <v>207</v>
      </c>
      <c r="S2143" s="38">
        <v>36</v>
      </c>
      <c r="T2143">
        <v>1</v>
      </c>
      <c r="U2143">
        <v>0</v>
      </c>
      <c r="V2143" s="43">
        <f>SUMIF(ResumenCotizacion!$C:$C,E2143,ResumenCotizacion!$P:$P)</f>
        <v>0</v>
      </c>
      <c r="W2143" s="68">
        <f>IF(H2143="USD",S2143*SolCotizacion!$J$18,S2143)</f>
        <v>141245.63999999998</v>
      </c>
      <c r="X2143" s="3">
        <f>ROUND(W2143/(1-VLOOKUP("Total porcentaje:",ResumenCotizacion!$F:$H,3,0)),2)</f>
        <v>153527.87</v>
      </c>
      <c r="Y2143" s="3">
        <f t="shared" si="135"/>
        <v>0</v>
      </c>
    </row>
    <row r="2144" spans="1:25" ht="14.25" x14ac:dyDescent="0.2">
      <c r="A2144" s="18" t="str">
        <f t="shared" si="132"/>
        <v>Catalogo principalOPEN VALUE ENTIDADES NO CUALIFICADASR18-01865</v>
      </c>
      <c r="B2144" s="18" t="str">
        <f t="shared" si="133"/>
        <v>R18-01865OPEN VALUE ENTIDADES NO CUALIFICADAS</v>
      </c>
      <c r="C2144" s="18"/>
      <c r="D2144" t="s">
        <v>122</v>
      </c>
      <c r="E2144" t="s">
        <v>2420</v>
      </c>
      <c r="F2144" t="s">
        <v>2546</v>
      </c>
      <c r="G2144" s="18" t="str">
        <f t="shared" si="134"/>
        <v>Catalogo principal</v>
      </c>
      <c r="H2144" s="43" t="s">
        <v>121</v>
      </c>
      <c r="I2144" s="37" t="s">
        <v>67</v>
      </c>
      <c r="J2144" t="s">
        <v>4197</v>
      </c>
      <c r="K2144" t="s">
        <v>40</v>
      </c>
      <c r="L2144" s="70" t="s">
        <v>21</v>
      </c>
      <c r="M2144" s="70" t="s">
        <v>3948</v>
      </c>
      <c r="N2144" s="37" t="s">
        <v>67</v>
      </c>
      <c r="O2144" s="37" t="s">
        <v>67</v>
      </c>
      <c r="P2144" s="37" t="s">
        <v>3758</v>
      </c>
      <c r="Q2144" s="75" t="s">
        <v>2420</v>
      </c>
      <c r="R2144" t="s">
        <v>207</v>
      </c>
      <c r="S2144" s="38">
        <v>45</v>
      </c>
      <c r="T2144">
        <v>1</v>
      </c>
      <c r="U2144">
        <v>0</v>
      </c>
      <c r="V2144" s="43">
        <f>SUMIF(ResumenCotizacion!$C:$C,E2144,ResumenCotizacion!$P:$P)</f>
        <v>0</v>
      </c>
      <c r="W2144" s="68">
        <f>IF(H2144="USD",S2144*SolCotizacion!$J$18,S2144)</f>
        <v>176557.05</v>
      </c>
      <c r="X2144" s="3">
        <f>ROUND(W2144/(1-VLOOKUP("Total porcentaje:",ResumenCotizacion!$F:$H,3,0)),2)</f>
        <v>191909.84</v>
      </c>
      <c r="Y2144" s="3">
        <f t="shared" si="135"/>
        <v>0</v>
      </c>
    </row>
    <row r="2145" spans="1:25" ht="14.25" x14ac:dyDescent="0.2">
      <c r="A2145" s="18" t="str">
        <f t="shared" si="132"/>
        <v>Catalogo principalOPEN VALUE ENTIDADES NO CUALIFICADASR2Z-00001</v>
      </c>
      <c r="B2145" s="18" t="str">
        <f t="shared" si="133"/>
        <v>R2Z-00001OPEN VALUE ENTIDADES NO CUALIFICADAS</v>
      </c>
      <c r="C2145" s="18"/>
      <c r="D2145" t="s">
        <v>122</v>
      </c>
      <c r="E2145" t="s">
        <v>2421</v>
      </c>
      <c r="F2145" t="s">
        <v>2546</v>
      </c>
      <c r="G2145" s="18" t="str">
        <f t="shared" si="134"/>
        <v>Catalogo principal</v>
      </c>
      <c r="H2145" s="43" t="s">
        <v>121</v>
      </c>
      <c r="I2145" s="37" t="s">
        <v>67</v>
      </c>
      <c r="J2145" t="s">
        <v>4198</v>
      </c>
      <c r="K2145" t="s">
        <v>40</v>
      </c>
      <c r="L2145" s="70" t="s">
        <v>21</v>
      </c>
      <c r="M2145" s="70" t="s">
        <v>3966</v>
      </c>
      <c r="N2145" s="37" t="s">
        <v>67</v>
      </c>
      <c r="O2145" s="37" t="s">
        <v>67</v>
      </c>
      <c r="P2145" s="37" t="s">
        <v>3758</v>
      </c>
      <c r="Q2145" s="75" t="s">
        <v>2421</v>
      </c>
      <c r="R2145" t="s">
        <v>3691</v>
      </c>
      <c r="S2145" s="38">
        <v>10</v>
      </c>
      <c r="T2145">
        <v>1</v>
      </c>
      <c r="U2145">
        <v>0</v>
      </c>
      <c r="V2145" s="43">
        <f>SUMIF(ResumenCotizacion!$C:$C,E2145,ResumenCotizacion!$P:$P)</f>
        <v>0</v>
      </c>
      <c r="W2145" s="68">
        <f>IF(H2145="USD",S2145*SolCotizacion!$J$18,S2145)</f>
        <v>39234.899999999994</v>
      </c>
      <c r="X2145" s="3">
        <f>ROUND(W2145/(1-VLOOKUP("Total porcentaje:",ResumenCotizacion!$F:$H,3,0)),2)</f>
        <v>42646.63</v>
      </c>
      <c r="Y2145" s="3">
        <f t="shared" si="135"/>
        <v>0</v>
      </c>
    </row>
    <row r="2146" spans="1:25" ht="14.25" x14ac:dyDescent="0.2">
      <c r="A2146" s="18" t="str">
        <f t="shared" si="132"/>
        <v>Catalogo principalOPEN VALUE ENTIDADES NO CUALIFICADASR39-00609</v>
      </c>
      <c r="B2146" s="18" t="str">
        <f t="shared" si="133"/>
        <v>R39-00609OPEN VALUE ENTIDADES NO CUALIFICADAS</v>
      </c>
      <c r="C2146" s="18"/>
      <c r="D2146" t="s">
        <v>122</v>
      </c>
      <c r="E2146" t="s">
        <v>2422</v>
      </c>
      <c r="F2146" t="s">
        <v>2546</v>
      </c>
      <c r="G2146" s="18" t="str">
        <f t="shared" si="134"/>
        <v>Catalogo principal</v>
      </c>
      <c r="H2146" s="43" t="s">
        <v>121</v>
      </c>
      <c r="I2146" s="37" t="s">
        <v>67</v>
      </c>
      <c r="J2146" t="s">
        <v>4199</v>
      </c>
      <c r="K2146" t="s">
        <v>40</v>
      </c>
      <c r="L2146" s="70" t="s">
        <v>21</v>
      </c>
      <c r="M2146" s="70" t="s">
        <v>3946</v>
      </c>
      <c r="N2146" s="37" t="s">
        <v>67</v>
      </c>
      <c r="O2146" s="37" t="s">
        <v>67</v>
      </c>
      <c r="P2146" s="37" t="s">
        <v>3758</v>
      </c>
      <c r="Q2146" s="75" t="s">
        <v>2422</v>
      </c>
      <c r="R2146" t="s">
        <v>207</v>
      </c>
      <c r="S2146" s="38">
        <v>3906</v>
      </c>
      <c r="T2146">
        <v>1</v>
      </c>
      <c r="U2146">
        <v>0</v>
      </c>
      <c r="V2146" s="43">
        <f>SUMIF(ResumenCotizacion!$C:$C,E2146,ResumenCotizacion!$P:$P)</f>
        <v>0</v>
      </c>
      <c r="W2146" s="68">
        <f>IF(H2146="USD",S2146*SolCotizacion!$J$18,S2146)</f>
        <v>15325151.939999999</v>
      </c>
      <c r="X2146" s="3">
        <f>ROUND(W2146/(1-VLOOKUP("Total porcentaje:",ResumenCotizacion!$F:$H,3,0)),2)</f>
        <v>16657773.85</v>
      </c>
      <c r="Y2146" s="3">
        <f t="shared" si="135"/>
        <v>0</v>
      </c>
    </row>
    <row r="2147" spans="1:25" ht="14.25" x14ac:dyDescent="0.2">
      <c r="A2147" s="18" t="str">
        <f t="shared" si="132"/>
        <v>Catalogo principalOPEN VALUE ENTIDADES NO CUALIFICADASR39-00616</v>
      </c>
      <c r="B2147" s="18" t="str">
        <f t="shared" si="133"/>
        <v>R39-00616OPEN VALUE ENTIDADES NO CUALIFICADAS</v>
      </c>
      <c r="C2147" s="18"/>
      <c r="D2147" t="s">
        <v>122</v>
      </c>
      <c r="E2147" t="s">
        <v>2423</v>
      </c>
      <c r="F2147" t="s">
        <v>2546</v>
      </c>
      <c r="G2147" s="18" t="str">
        <f t="shared" si="134"/>
        <v>Catalogo principal</v>
      </c>
      <c r="H2147" s="43" t="s">
        <v>121</v>
      </c>
      <c r="I2147" s="37" t="s">
        <v>67</v>
      </c>
      <c r="J2147" t="s">
        <v>4200</v>
      </c>
      <c r="K2147" t="s">
        <v>40</v>
      </c>
      <c r="L2147" s="70" t="s">
        <v>21</v>
      </c>
      <c r="M2147" s="70" t="s">
        <v>3948</v>
      </c>
      <c r="N2147" s="37" t="s">
        <v>67</v>
      </c>
      <c r="O2147" s="37" t="s">
        <v>67</v>
      </c>
      <c r="P2147" s="37" t="s">
        <v>3758</v>
      </c>
      <c r="Q2147" s="75" t="s">
        <v>2423</v>
      </c>
      <c r="R2147" t="s">
        <v>207</v>
      </c>
      <c r="S2147" s="38">
        <v>1674</v>
      </c>
      <c r="T2147">
        <v>1</v>
      </c>
      <c r="U2147">
        <v>0</v>
      </c>
      <c r="V2147" s="43">
        <f>SUMIF(ResumenCotizacion!$C:$C,E2147,ResumenCotizacion!$P:$P)</f>
        <v>0</v>
      </c>
      <c r="W2147" s="68">
        <f>IF(H2147="USD",S2147*SolCotizacion!$J$18,S2147)</f>
        <v>6567922.2599999998</v>
      </c>
      <c r="X2147" s="3">
        <f>ROUND(W2147/(1-VLOOKUP("Total porcentaje:",ResumenCotizacion!$F:$H,3,0)),2)</f>
        <v>7139045.9299999997</v>
      </c>
      <c r="Y2147" s="3">
        <f t="shared" si="135"/>
        <v>0</v>
      </c>
    </row>
    <row r="2148" spans="1:25" ht="14.25" x14ac:dyDescent="0.2">
      <c r="A2148" s="18" t="str">
        <f t="shared" si="132"/>
        <v>Catalogo principalOPEN VALUE ENTIDADES NO CUALIFICADASR9Y-00002</v>
      </c>
      <c r="B2148" s="18" t="str">
        <f t="shared" si="133"/>
        <v>R9Y-00002OPEN VALUE ENTIDADES NO CUALIFICADAS</v>
      </c>
      <c r="C2148" s="18"/>
      <c r="D2148" t="s">
        <v>122</v>
      </c>
      <c r="E2148" t="s">
        <v>2424</v>
      </c>
      <c r="F2148" t="s">
        <v>2546</v>
      </c>
      <c r="G2148" s="18" t="str">
        <f t="shared" si="134"/>
        <v>Catalogo principal</v>
      </c>
      <c r="H2148" s="43" t="s">
        <v>121</v>
      </c>
      <c r="I2148" s="37" t="s">
        <v>67</v>
      </c>
      <c r="J2148" t="s">
        <v>4201</v>
      </c>
      <c r="K2148" t="s">
        <v>40</v>
      </c>
      <c r="L2148" s="70" t="s">
        <v>21</v>
      </c>
      <c r="M2148" s="70" t="s">
        <v>3966</v>
      </c>
      <c r="N2148" s="37" t="s">
        <v>67</v>
      </c>
      <c r="O2148" s="37" t="s">
        <v>67</v>
      </c>
      <c r="P2148" s="37" t="s">
        <v>3758</v>
      </c>
      <c r="Q2148" s="75" t="s">
        <v>2424</v>
      </c>
      <c r="R2148" t="s">
        <v>3691</v>
      </c>
      <c r="S2148" s="38">
        <v>1</v>
      </c>
      <c r="T2148">
        <v>1</v>
      </c>
      <c r="U2148">
        <v>0</v>
      </c>
      <c r="V2148" s="43">
        <f>SUMIF(ResumenCotizacion!$C:$C,E2148,ResumenCotizacion!$P:$P)</f>
        <v>0</v>
      </c>
      <c r="W2148" s="68">
        <f>IF(H2148="USD",S2148*SolCotizacion!$J$18,S2148)</f>
        <v>3923.49</v>
      </c>
      <c r="X2148" s="3">
        <f>ROUND(W2148/(1-VLOOKUP("Total porcentaje:",ResumenCotizacion!$F:$H,3,0)),2)</f>
        <v>4264.66</v>
      </c>
      <c r="Y2148" s="3">
        <f t="shared" si="135"/>
        <v>0</v>
      </c>
    </row>
    <row r="2149" spans="1:25" ht="14.25" x14ac:dyDescent="0.2">
      <c r="A2149" s="18" t="str">
        <f t="shared" si="132"/>
        <v>Catalogo principalOPEN VALUE ENTIDADES NO CUALIFICADASR9Z-00002</v>
      </c>
      <c r="B2149" s="18" t="str">
        <f t="shared" si="133"/>
        <v>R9Z-00002OPEN VALUE ENTIDADES NO CUALIFICADAS</v>
      </c>
      <c r="C2149" s="18"/>
      <c r="D2149" t="s">
        <v>122</v>
      </c>
      <c r="E2149" t="s">
        <v>2425</v>
      </c>
      <c r="F2149" t="s">
        <v>2546</v>
      </c>
      <c r="G2149" s="18" t="str">
        <f t="shared" si="134"/>
        <v>Catalogo principal</v>
      </c>
      <c r="H2149" s="43" t="s">
        <v>121</v>
      </c>
      <c r="I2149" s="37" t="s">
        <v>67</v>
      </c>
      <c r="J2149" t="s">
        <v>4202</v>
      </c>
      <c r="K2149" t="s">
        <v>40</v>
      </c>
      <c r="L2149" s="70" t="s">
        <v>21</v>
      </c>
      <c r="M2149" s="70" t="s">
        <v>3966</v>
      </c>
      <c r="N2149" s="37" t="s">
        <v>67</v>
      </c>
      <c r="O2149" s="37" t="s">
        <v>67</v>
      </c>
      <c r="P2149" s="37" t="s">
        <v>3758</v>
      </c>
      <c r="Q2149" s="75" t="s">
        <v>2425</v>
      </c>
      <c r="R2149" t="s">
        <v>3691</v>
      </c>
      <c r="S2149" s="38">
        <v>15</v>
      </c>
      <c r="T2149">
        <v>1</v>
      </c>
      <c r="U2149">
        <v>0</v>
      </c>
      <c r="V2149" s="43">
        <f>SUMIF(ResumenCotizacion!$C:$C,E2149,ResumenCotizacion!$P:$P)</f>
        <v>0</v>
      </c>
      <c r="W2149" s="68">
        <f>IF(H2149="USD",S2149*SolCotizacion!$J$18,S2149)</f>
        <v>58852.35</v>
      </c>
      <c r="X2149" s="3">
        <f>ROUND(W2149/(1-VLOOKUP("Total porcentaje:",ResumenCotizacion!$F:$H,3,0)),2)</f>
        <v>63969.95</v>
      </c>
      <c r="Y2149" s="3">
        <f t="shared" si="135"/>
        <v>0</v>
      </c>
    </row>
    <row r="2150" spans="1:25" ht="14.25" x14ac:dyDescent="0.2">
      <c r="A2150" s="18" t="str">
        <f t="shared" si="132"/>
        <v>Catalogo principalOPEN VALUE ENTIDADES NO CUALIFICADASR9Z-00008</v>
      </c>
      <c r="B2150" s="18" t="str">
        <f t="shared" si="133"/>
        <v>R9Z-00008OPEN VALUE ENTIDADES NO CUALIFICADAS</v>
      </c>
      <c r="C2150" s="18"/>
      <c r="D2150" t="s">
        <v>122</v>
      </c>
      <c r="E2150" t="s">
        <v>2426</v>
      </c>
      <c r="F2150" t="s">
        <v>2546</v>
      </c>
      <c r="G2150" s="18" t="str">
        <f t="shared" si="134"/>
        <v>Catalogo principal</v>
      </c>
      <c r="H2150" s="43" t="s">
        <v>121</v>
      </c>
      <c r="I2150" s="37" t="s">
        <v>67</v>
      </c>
      <c r="J2150" t="s">
        <v>4203</v>
      </c>
      <c r="K2150" t="s">
        <v>40</v>
      </c>
      <c r="L2150" s="70" t="s">
        <v>21</v>
      </c>
      <c r="M2150" s="70" t="s">
        <v>3966</v>
      </c>
      <c r="N2150" s="37" t="s">
        <v>67</v>
      </c>
      <c r="O2150" s="37" t="s">
        <v>67</v>
      </c>
      <c r="P2150" s="37" t="s">
        <v>3758</v>
      </c>
      <c r="Q2150" s="75" t="s">
        <v>2426</v>
      </c>
      <c r="R2150" t="s">
        <v>3691</v>
      </c>
      <c r="S2150" s="38">
        <v>9.9</v>
      </c>
      <c r="T2150">
        <v>1</v>
      </c>
      <c r="U2150">
        <v>0</v>
      </c>
      <c r="V2150" s="43">
        <f>SUMIF(ResumenCotizacion!$C:$C,E2150,ResumenCotizacion!$P:$P)</f>
        <v>0</v>
      </c>
      <c r="W2150" s="68">
        <f>IF(H2150="USD",S2150*SolCotizacion!$J$18,S2150)</f>
        <v>38842.550999999999</v>
      </c>
      <c r="X2150" s="3">
        <f>ROUND(W2150/(1-VLOOKUP("Total porcentaje:",ResumenCotizacion!$F:$H,3,0)),2)</f>
        <v>42220.160000000003</v>
      </c>
      <c r="Y2150" s="3">
        <f t="shared" si="135"/>
        <v>0</v>
      </c>
    </row>
    <row r="2151" spans="1:25" ht="14.25" x14ac:dyDescent="0.2">
      <c r="A2151" s="18" t="str">
        <f t="shared" si="132"/>
        <v>Catalogo principalOPEN VALUE ENTIDADES NO CUALIFICADASR9Z-00012</v>
      </c>
      <c r="B2151" s="18" t="str">
        <f t="shared" si="133"/>
        <v>R9Z-00012OPEN VALUE ENTIDADES NO CUALIFICADAS</v>
      </c>
      <c r="C2151" s="18"/>
      <c r="D2151" t="s">
        <v>122</v>
      </c>
      <c r="E2151" t="s">
        <v>2427</v>
      </c>
      <c r="F2151" t="s">
        <v>2546</v>
      </c>
      <c r="G2151" s="18" t="str">
        <f t="shared" si="134"/>
        <v>Catalogo principal</v>
      </c>
      <c r="H2151" s="43" t="s">
        <v>121</v>
      </c>
      <c r="I2151" s="37" t="s">
        <v>67</v>
      </c>
      <c r="J2151" t="s">
        <v>4204</v>
      </c>
      <c r="K2151" t="s">
        <v>40</v>
      </c>
      <c r="L2151" s="70" t="s">
        <v>21</v>
      </c>
      <c r="M2151" s="70" t="s">
        <v>3966</v>
      </c>
      <c r="N2151" s="37" t="s">
        <v>67</v>
      </c>
      <c r="O2151" s="37" t="s">
        <v>67</v>
      </c>
      <c r="P2151" s="37" t="s">
        <v>3758</v>
      </c>
      <c r="Q2151" s="75" t="s">
        <v>2427</v>
      </c>
      <c r="R2151" t="s">
        <v>3691</v>
      </c>
      <c r="S2151" s="38">
        <v>6.9</v>
      </c>
      <c r="T2151">
        <v>1</v>
      </c>
      <c r="U2151">
        <v>0</v>
      </c>
      <c r="V2151" s="43">
        <f>SUMIF(ResumenCotizacion!$C:$C,E2151,ResumenCotizacion!$P:$P)</f>
        <v>0</v>
      </c>
      <c r="W2151" s="68">
        <f>IF(H2151="USD",S2151*SolCotizacion!$J$18,S2151)</f>
        <v>27072.080999999998</v>
      </c>
      <c r="X2151" s="3">
        <f>ROUND(W2151/(1-VLOOKUP("Total porcentaje:",ResumenCotizacion!$F:$H,3,0)),2)</f>
        <v>29426.18</v>
      </c>
      <c r="Y2151" s="3">
        <f t="shared" si="135"/>
        <v>0</v>
      </c>
    </row>
    <row r="2152" spans="1:25" ht="14.25" x14ac:dyDescent="0.2">
      <c r="A2152" s="18" t="str">
        <f t="shared" si="132"/>
        <v>Catalogo principalOPEN VALUE ENTIDADES NO CUALIFICADASSY7-00001</v>
      </c>
      <c r="B2152" s="18" t="str">
        <f t="shared" si="133"/>
        <v>SY7-00001OPEN VALUE ENTIDADES NO CUALIFICADAS</v>
      </c>
      <c r="C2152" s="18"/>
      <c r="D2152" t="s">
        <v>122</v>
      </c>
      <c r="E2152" t="s">
        <v>2428</v>
      </c>
      <c r="F2152" t="s">
        <v>2546</v>
      </c>
      <c r="G2152" s="18" t="str">
        <f t="shared" si="134"/>
        <v>Catalogo principal</v>
      </c>
      <c r="H2152" s="43" t="s">
        <v>121</v>
      </c>
      <c r="I2152" s="37" t="s">
        <v>67</v>
      </c>
      <c r="J2152" t="s">
        <v>4205</v>
      </c>
      <c r="K2152" t="s">
        <v>40</v>
      </c>
      <c r="L2152" s="70" t="s">
        <v>21</v>
      </c>
      <c r="M2152" s="70" t="s">
        <v>3966</v>
      </c>
      <c r="N2152" s="37" t="s">
        <v>67</v>
      </c>
      <c r="O2152" s="37" t="s">
        <v>67</v>
      </c>
      <c r="P2152" s="37" t="s">
        <v>3758</v>
      </c>
      <c r="Q2152" s="75" t="s">
        <v>2428</v>
      </c>
      <c r="R2152" t="s">
        <v>3691</v>
      </c>
      <c r="S2152" s="38">
        <v>8</v>
      </c>
      <c r="T2152">
        <v>1</v>
      </c>
      <c r="U2152">
        <v>0</v>
      </c>
      <c r="V2152" s="43">
        <f>SUMIF(ResumenCotizacion!$C:$C,E2152,ResumenCotizacion!$P:$P)</f>
        <v>0</v>
      </c>
      <c r="W2152" s="68">
        <f>IF(H2152="USD",S2152*SolCotizacion!$J$18,S2152)</f>
        <v>31387.919999999998</v>
      </c>
      <c r="X2152" s="3">
        <f>ROUND(W2152/(1-VLOOKUP("Total porcentaje:",ResumenCotizacion!$F:$H,3,0)),2)</f>
        <v>34117.300000000003</v>
      </c>
      <c r="Y2152" s="3">
        <f t="shared" si="135"/>
        <v>0</v>
      </c>
    </row>
    <row r="2153" spans="1:25" ht="14.25" x14ac:dyDescent="0.2">
      <c r="A2153" s="18" t="str">
        <f t="shared" si="132"/>
        <v>Catalogo principalOPEN VALUE ENTIDADES NO CUALIFICADAST3V-00012</v>
      </c>
      <c r="B2153" s="18" t="str">
        <f t="shared" si="133"/>
        <v>T3V-00012OPEN VALUE ENTIDADES NO CUALIFICADAS</v>
      </c>
      <c r="C2153" s="18"/>
      <c r="D2153" t="s">
        <v>122</v>
      </c>
      <c r="E2153" t="s">
        <v>2429</v>
      </c>
      <c r="F2153" t="s">
        <v>2546</v>
      </c>
      <c r="G2153" s="18" t="str">
        <f t="shared" si="134"/>
        <v>Catalogo principal</v>
      </c>
      <c r="H2153" s="43" t="s">
        <v>121</v>
      </c>
      <c r="I2153" s="37" t="s">
        <v>67</v>
      </c>
      <c r="J2153" t="s">
        <v>4206</v>
      </c>
      <c r="K2153" t="s">
        <v>40</v>
      </c>
      <c r="L2153" s="70" t="s">
        <v>21</v>
      </c>
      <c r="M2153" s="70" t="s">
        <v>3966</v>
      </c>
      <c r="N2153" s="37" t="s">
        <v>67</v>
      </c>
      <c r="O2153" s="37" t="s">
        <v>67</v>
      </c>
      <c r="P2153" s="37" t="s">
        <v>3758</v>
      </c>
      <c r="Q2153" s="75" t="s">
        <v>2429</v>
      </c>
      <c r="R2153" t="s">
        <v>3691</v>
      </c>
      <c r="S2153" s="38">
        <v>8511</v>
      </c>
      <c r="T2153">
        <v>1</v>
      </c>
      <c r="U2153">
        <v>0</v>
      </c>
      <c r="V2153" s="43">
        <f>SUMIF(ResumenCotizacion!$C:$C,E2153,ResumenCotizacion!$P:$P)</f>
        <v>0</v>
      </c>
      <c r="W2153" s="68">
        <f>IF(H2153="USD",S2153*SolCotizacion!$J$18,S2153)</f>
        <v>33392823.389999997</v>
      </c>
      <c r="X2153" s="3">
        <f>ROUND(W2153/(1-VLOOKUP("Total porcentaje:",ResumenCotizacion!$F:$H,3,0)),2)</f>
        <v>36296547.159999996</v>
      </c>
      <c r="Y2153" s="3">
        <f t="shared" si="135"/>
        <v>0</v>
      </c>
    </row>
    <row r="2154" spans="1:25" ht="14.25" x14ac:dyDescent="0.2">
      <c r="A2154" s="18" t="str">
        <f t="shared" si="132"/>
        <v>Catalogo principalOPEN VALUE ENTIDADES NO CUALIFICADAST3V-00025</v>
      </c>
      <c r="B2154" s="18" t="str">
        <f t="shared" si="133"/>
        <v>T3V-00025OPEN VALUE ENTIDADES NO CUALIFICADAS</v>
      </c>
      <c r="C2154" s="18"/>
      <c r="D2154" t="s">
        <v>122</v>
      </c>
      <c r="E2154" t="s">
        <v>2430</v>
      </c>
      <c r="F2154" t="s">
        <v>2546</v>
      </c>
      <c r="G2154" s="18" t="str">
        <f t="shared" si="134"/>
        <v>Catalogo principal</v>
      </c>
      <c r="H2154" s="43" t="s">
        <v>121</v>
      </c>
      <c r="I2154" s="37" t="s">
        <v>67</v>
      </c>
      <c r="J2154" t="s">
        <v>4207</v>
      </c>
      <c r="K2154" t="s">
        <v>40</v>
      </c>
      <c r="L2154" s="70" t="s">
        <v>21</v>
      </c>
      <c r="M2154" s="70" t="s">
        <v>3966</v>
      </c>
      <c r="N2154" s="37" t="s">
        <v>67</v>
      </c>
      <c r="O2154" s="37" t="s">
        <v>67</v>
      </c>
      <c r="P2154" s="37" t="s">
        <v>3758</v>
      </c>
      <c r="Q2154" s="75" t="s">
        <v>2430</v>
      </c>
      <c r="R2154" t="s">
        <v>3691</v>
      </c>
      <c r="S2154" s="38">
        <v>195</v>
      </c>
      <c r="T2154">
        <v>1</v>
      </c>
      <c r="U2154">
        <v>0</v>
      </c>
      <c r="V2154" s="43">
        <f>SUMIF(ResumenCotizacion!$C:$C,E2154,ResumenCotizacion!$P:$P)</f>
        <v>0</v>
      </c>
      <c r="W2154" s="68">
        <f>IF(H2154="USD",S2154*SolCotizacion!$J$18,S2154)</f>
        <v>765080.54999999993</v>
      </c>
      <c r="X2154" s="3">
        <f>ROUND(W2154/(1-VLOOKUP("Total porcentaje:",ResumenCotizacion!$F:$H,3,0)),2)</f>
        <v>831609.29</v>
      </c>
      <c r="Y2154" s="3">
        <f t="shared" si="135"/>
        <v>0</v>
      </c>
    </row>
    <row r="2155" spans="1:25" ht="14.25" x14ac:dyDescent="0.2">
      <c r="A2155" s="18" t="str">
        <f t="shared" si="132"/>
        <v>Catalogo principalOPEN VALUE ENTIDADES NO CUALIFICADAST5V-00004</v>
      </c>
      <c r="B2155" s="18" t="str">
        <f t="shared" si="133"/>
        <v>T5V-00004OPEN VALUE ENTIDADES NO CUALIFICADAS</v>
      </c>
      <c r="C2155" s="18"/>
      <c r="D2155" t="s">
        <v>122</v>
      </c>
      <c r="E2155" t="s">
        <v>2431</v>
      </c>
      <c r="F2155" t="s">
        <v>2546</v>
      </c>
      <c r="G2155" s="18" t="str">
        <f t="shared" si="134"/>
        <v>Catalogo principal</v>
      </c>
      <c r="H2155" s="43" t="s">
        <v>121</v>
      </c>
      <c r="I2155" s="37" t="s">
        <v>67</v>
      </c>
      <c r="J2155" t="s">
        <v>4208</v>
      </c>
      <c r="K2155" t="s">
        <v>40</v>
      </c>
      <c r="L2155" s="70" t="s">
        <v>21</v>
      </c>
      <c r="M2155" s="70" t="s">
        <v>3966</v>
      </c>
      <c r="N2155" s="37" t="s">
        <v>67</v>
      </c>
      <c r="O2155" s="37" t="s">
        <v>67</v>
      </c>
      <c r="P2155" s="37" t="s">
        <v>3758</v>
      </c>
      <c r="Q2155" s="75" t="s">
        <v>2431</v>
      </c>
      <c r="R2155" t="s">
        <v>3691</v>
      </c>
      <c r="S2155" s="38">
        <v>1198</v>
      </c>
      <c r="T2155">
        <v>1</v>
      </c>
      <c r="U2155">
        <v>0</v>
      </c>
      <c r="V2155" s="43">
        <f>SUMIF(ResumenCotizacion!$C:$C,E2155,ResumenCotizacion!$P:$P)</f>
        <v>0</v>
      </c>
      <c r="W2155" s="68">
        <f>IF(H2155="USD",S2155*SolCotizacion!$J$18,S2155)</f>
        <v>4700341.0199999996</v>
      </c>
      <c r="X2155" s="3">
        <f>ROUND(W2155/(1-VLOOKUP("Total porcentaje:",ResumenCotizacion!$F:$H,3,0)),2)</f>
        <v>5109066.33</v>
      </c>
      <c r="Y2155" s="3">
        <f t="shared" si="135"/>
        <v>0</v>
      </c>
    </row>
    <row r="2156" spans="1:25" ht="14.25" x14ac:dyDescent="0.2">
      <c r="A2156" s="18" t="str">
        <f t="shared" si="132"/>
        <v>Catalogo principalOPEN VALUE ENTIDADES NO CUALIFICADAST5V-00022</v>
      </c>
      <c r="B2156" s="18" t="str">
        <f t="shared" si="133"/>
        <v>T5V-00022OPEN VALUE ENTIDADES NO CUALIFICADAS</v>
      </c>
      <c r="C2156" s="18"/>
      <c r="D2156" t="s">
        <v>122</v>
      </c>
      <c r="E2156" t="s">
        <v>2432</v>
      </c>
      <c r="F2156" t="s">
        <v>2546</v>
      </c>
      <c r="G2156" s="18" t="str">
        <f t="shared" si="134"/>
        <v>Catalogo principal</v>
      </c>
      <c r="H2156" s="43" t="s">
        <v>121</v>
      </c>
      <c r="I2156" s="37" t="s">
        <v>67</v>
      </c>
      <c r="J2156" t="s">
        <v>4209</v>
      </c>
      <c r="K2156" t="s">
        <v>40</v>
      </c>
      <c r="L2156" s="70" t="s">
        <v>21</v>
      </c>
      <c r="M2156" s="70" t="s">
        <v>3966</v>
      </c>
      <c r="N2156" s="37" t="s">
        <v>67</v>
      </c>
      <c r="O2156" s="37" t="s">
        <v>67</v>
      </c>
      <c r="P2156" s="37" t="s">
        <v>3758</v>
      </c>
      <c r="Q2156" s="75" t="s">
        <v>2432</v>
      </c>
      <c r="R2156" t="s">
        <v>3691</v>
      </c>
      <c r="S2156" s="38">
        <v>145</v>
      </c>
      <c r="T2156">
        <v>1</v>
      </c>
      <c r="U2156">
        <v>0</v>
      </c>
      <c r="V2156" s="43">
        <f>SUMIF(ResumenCotizacion!$C:$C,E2156,ResumenCotizacion!$P:$P)</f>
        <v>0</v>
      </c>
      <c r="W2156" s="68">
        <f>IF(H2156="USD",S2156*SolCotizacion!$J$18,S2156)</f>
        <v>568906.04999999993</v>
      </c>
      <c r="X2156" s="3">
        <f>ROUND(W2156/(1-VLOOKUP("Total porcentaje:",ResumenCotizacion!$F:$H,3,0)),2)</f>
        <v>618376.14</v>
      </c>
      <c r="Y2156" s="3">
        <f t="shared" si="135"/>
        <v>0</v>
      </c>
    </row>
    <row r="2157" spans="1:25" ht="14.25" x14ac:dyDescent="0.2">
      <c r="A2157" s="18" t="str">
        <f t="shared" si="132"/>
        <v>Catalogo principalOPEN VALUE ENTIDADES NO CUALIFICADAST6L-00312</v>
      </c>
      <c r="B2157" s="18" t="str">
        <f t="shared" si="133"/>
        <v>T6L-00312OPEN VALUE ENTIDADES NO CUALIFICADAS</v>
      </c>
      <c r="C2157" s="18"/>
      <c r="D2157" t="s">
        <v>122</v>
      </c>
      <c r="E2157" t="s">
        <v>2433</v>
      </c>
      <c r="F2157" t="s">
        <v>2546</v>
      </c>
      <c r="G2157" s="18" t="str">
        <f t="shared" si="134"/>
        <v>Catalogo principal</v>
      </c>
      <c r="H2157" s="43" t="s">
        <v>121</v>
      </c>
      <c r="I2157" s="37" t="s">
        <v>67</v>
      </c>
      <c r="J2157" t="s">
        <v>4210</v>
      </c>
      <c r="K2157" t="s">
        <v>40</v>
      </c>
      <c r="L2157" s="70" t="s">
        <v>21</v>
      </c>
      <c r="M2157" s="70" t="s">
        <v>3963</v>
      </c>
      <c r="N2157" s="37" t="s">
        <v>67</v>
      </c>
      <c r="O2157" s="37" t="s">
        <v>67</v>
      </c>
      <c r="P2157" s="37" t="s">
        <v>3758</v>
      </c>
      <c r="Q2157" s="75" t="s">
        <v>2433</v>
      </c>
      <c r="R2157" t="s">
        <v>207</v>
      </c>
      <c r="S2157" s="38">
        <v>3386</v>
      </c>
      <c r="T2157">
        <v>1</v>
      </c>
      <c r="U2157">
        <v>0</v>
      </c>
      <c r="V2157" s="43">
        <f>SUMIF(ResumenCotizacion!$C:$C,E2157,ResumenCotizacion!$P:$P)</f>
        <v>0</v>
      </c>
      <c r="W2157" s="68">
        <f>IF(H2157="USD",S2157*SolCotizacion!$J$18,S2157)</f>
        <v>13284937.139999999</v>
      </c>
      <c r="X2157" s="3">
        <f>ROUND(W2157/(1-VLOOKUP("Total porcentaje:",ResumenCotizacion!$F:$H,3,0)),2)</f>
        <v>14440149.07</v>
      </c>
      <c r="Y2157" s="3">
        <f t="shared" si="135"/>
        <v>0</v>
      </c>
    </row>
    <row r="2158" spans="1:25" ht="14.25" x14ac:dyDescent="0.2">
      <c r="A2158" s="18" t="str">
        <f t="shared" si="132"/>
        <v>Catalogo principalOPEN VALUE ENTIDADES NO CUALIFICADAST98-01248</v>
      </c>
      <c r="B2158" s="18" t="str">
        <f t="shared" si="133"/>
        <v>T98-01248OPEN VALUE ENTIDADES NO CUALIFICADAS</v>
      </c>
      <c r="C2158" s="18"/>
      <c r="D2158" t="s">
        <v>122</v>
      </c>
      <c r="E2158" t="s">
        <v>2434</v>
      </c>
      <c r="F2158" t="s">
        <v>2546</v>
      </c>
      <c r="G2158" s="18" t="str">
        <f t="shared" si="134"/>
        <v>Catalogo principal</v>
      </c>
      <c r="H2158" s="43" t="s">
        <v>121</v>
      </c>
      <c r="I2158" s="37" t="s">
        <v>67</v>
      </c>
      <c r="J2158" t="s">
        <v>4211</v>
      </c>
      <c r="K2158" t="s">
        <v>40</v>
      </c>
      <c r="L2158" s="70" t="s">
        <v>21</v>
      </c>
      <c r="M2158" s="70" t="s">
        <v>3946</v>
      </c>
      <c r="N2158" s="37" t="s">
        <v>67</v>
      </c>
      <c r="O2158" s="37" t="s">
        <v>67</v>
      </c>
      <c r="P2158" s="37" t="s">
        <v>3758</v>
      </c>
      <c r="Q2158" s="75" t="s">
        <v>2434</v>
      </c>
      <c r="R2158" t="s">
        <v>207</v>
      </c>
      <c r="S2158" s="38">
        <v>102</v>
      </c>
      <c r="T2158">
        <v>1</v>
      </c>
      <c r="U2158">
        <v>0</v>
      </c>
      <c r="V2158" s="43">
        <f>SUMIF(ResumenCotizacion!$C:$C,E2158,ResumenCotizacion!$P:$P)</f>
        <v>0</v>
      </c>
      <c r="W2158" s="68">
        <f>IF(H2158="USD",S2158*SolCotizacion!$J$18,S2158)</f>
        <v>400195.98</v>
      </c>
      <c r="X2158" s="3">
        <f>ROUND(W2158/(1-VLOOKUP("Total porcentaje:",ResumenCotizacion!$F:$H,3,0)),2)</f>
        <v>434995.63</v>
      </c>
      <c r="Y2158" s="3">
        <f t="shared" si="135"/>
        <v>0</v>
      </c>
    </row>
    <row r="2159" spans="1:25" ht="14.25" x14ac:dyDescent="0.2">
      <c r="A2159" s="18" t="str">
        <f t="shared" si="132"/>
        <v>Catalogo principalOPEN VALUE ENTIDADES NO CUALIFICADAST98-01257</v>
      </c>
      <c r="B2159" s="18" t="str">
        <f t="shared" si="133"/>
        <v>T98-01257OPEN VALUE ENTIDADES NO CUALIFICADAS</v>
      </c>
      <c r="C2159" s="18"/>
      <c r="D2159" t="s">
        <v>122</v>
      </c>
      <c r="E2159" t="s">
        <v>2435</v>
      </c>
      <c r="F2159" t="s">
        <v>2546</v>
      </c>
      <c r="G2159" s="18" t="str">
        <f t="shared" si="134"/>
        <v>Catalogo principal</v>
      </c>
      <c r="H2159" s="43" t="s">
        <v>121</v>
      </c>
      <c r="I2159" s="37" t="s">
        <v>67</v>
      </c>
      <c r="J2159" t="s">
        <v>4212</v>
      </c>
      <c r="K2159" t="s">
        <v>40</v>
      </c>
      <c r="L2159" s="70" t="s">
        <v>21</v>
      </c>
      <c r="M2159" s="70" t="s">
        <v>3946</v>
      </c>
      <c r="N2159" s="37" t="s">
        <v>67</v>
      </c>
      <c r="O2159" s="37" t="s">
        <v>67</v>
      </c>
      <c r="P2159" s="37" t="s">
        <v>3758</v>
      </c>
      <c r="Q2159" s="75" t="s">
        <v>2435</v>
      </c>
      <c r="R2159" t="s">
        <v>207</v>
      </c>
      <c r="S2159" s="38">
        <v>129</v>
      </c>
      <c r="T2159">
        <v>1</v>
      </c>
      <c r="U2159">
        <v>0</v>
      </c>
      <c r="V2159" s="43">
        <f>SUMIF(ResumenCotizacion!$C:$C,E2159,ResumenCotizacion!$P:$P)</f>
        <v>0</v>
      </c>
      <c r="W2159" s="68">
        <f>IF(H2159="USD",S2159*SolCotizacion!$J$18,S2159)</f>
        <v>506130.20999999996</v>
      </c>
      <c r="X2159" s="3">
        <f>ROUND(W2159/(1-VLOOKUP("Total porcentaje:",ResumenCotizacion!$F:$H,3,0)),2)</f>
        <v>550141.53</v>
      </c>
      <c r="Y2159" s="3">
        <f t="shared" si="135"/>
        <v>0</v>
      </c>
    </row>
    <row r="2160" spans="1:25" ht="14.25" x14ac:dyDescent="0.2">
      <c r="A2160" s="18" t="str">
        <f t="shared" si="132"/>
        <v>Catalogo principalOPEN VALUE ENTIDADES NO CUALIFICADAST98-01267</v>
      </c>
      <c r="B2160" s="18" t="str">
        <f t="shared" si="133"/>
        <v>T98-01267OPEN VALUE ENTIDADES NO CUALIFICADAS</v>
      </c>
      <c r="C2160" s="18"/>
      <c r="D2160" t="s">
        <v>122</v>
      </c>
      <c r="E2160" t="s">
        <v>2436</v>
      </c>
      <c r="F2160" t="s">
        <v>2546</v>
      </c>
      <c r="G2160" s="18" t="str">
        <f t="shared" si="134"/>
        <v>Catalogo principal</v>
      </c>
      <c r="H2160" s="43" t="s">
        <v>121</v>
      </c>
      <c r="I2160" s="37" t="s">
        <v>67</v>
      </c>
      <c r="J2160" t="s">
        <v>4213</v>
      </c>
      <c r="K2160" t="s">
        <v>40</v>
      </c>
      <c r="L2160" s="70" t="s">
        <v>21</v>
      </c>
      <c r="M2160" s="70" t="s">
        <v>3948</v>
      </c>
      <c r="N2160" s="37" t="s">
        <v>67</v>
      </c>
      <c r="O2160" s="37" t="s">
        <v>67</v>
      </c>
      <c r="P2160" s="37" t="s">
        <v>3758</v>
      </c>
      <c r="Q2160" s="75" t="s">
        <v>2436</v>
      </c>
      <c r="R2160" t="s">
        <v>207</v>
      </c>
      <c r="S2160" s="38">
        <v>45</v>
      </c>
      <c r="T2160">
        <v>1</v>
      </c>
      <c r="U2160">
        <v>0</v>
      </c>
      <c r="V2160" s="43">
        <f>SUMIF(ResumenCotizacion!$C:$C,E2160,ResumenCotizacion!$P:$P)</f>
        <v>0</v>
      </c>
      <c r="W2160" s="68">
        <f>IF(H2160="USD",S2160*SolCotizacion!$J$18,S2160)</f>
        <v>176557.05</v>
      </c>
      <c r="X2160" s="3">
        <f>ROUND(W2160/(1-VLOOKUP("Total porcentaje:",ResumenCotizacion!$F:$H,3,0)),2)</f>
        <v>191909.84</v>
      </c>
      <c r="Y2160" s="3">
        <f t="shared" si="135"/>
        <v>0</v>
      </c>
    </row>
    <row r="2161" spans="1:25" ht="14.25" x14ac:dyDescent="0.2">
      <c r="A2161" s="18" t="str">
        <f t="shared" si="132"/>
        <v>Catalogo principalOPEN VALUE ENTIDADES NO CUALIFICADAST98-01277</v>
      </c>
      <c r="B2161" s="18" t="str">
        <f t="shared" si="133"/>
        <v>T98-01277OPEN VALUE ENTIDADES NO CUALIFICADAS</v>
      </c>
      <c r="C2161" s="18"/>
      <c r="D2161" t="s">
        <v>122</v>
      </c>
      <c r="E2161" t="s">
        <v>2437</v>
      </c>
      <c r="F2161" t="s">
        <v>2546</v>
      </c>
      <c r="G2161" s="18" t="str">
        <f t="shared" si="134"/>
        <v>Catalogo principal</v>
      </c>
      <c r="H2161" s="43" t="s">
        <v>121</v>
      </c>
      <c r="I2161" s="37" t="s">
        <v>67</v>
      </c>
      <c r="J2161" t="s">
        <v>4214</v>
      </c>
      <c r="K2161" t="s">
        <v>40</v>
      </c>
      <c r="L2161" s="70" t="s">
        <v>21</v>
      </c>
      <c r="M2161" s="70" t="s">
        <v>3948</v>
      </c>
      <c r="N2161" s="37" t="s">
        <v>67</v>
      </c>
      <c r="O2161" s="37" t="s">
        <v>67</v>
      </c>
      <c r="P2161" s="37" t="s">
        <v>3758</v>
      </c>
      <c r="Q2161" s="75" t="s">
        <v>2437</v>
      </c>
      <c r="R2161" t="s">
        <v>207</v>
      </c>
      <c r="S2161" s="38">
        <v>57</v>
      </c>
      <c r="T2161">
        <v>1</v>
      </c>
      <c r="U2161">
        <v>0</v>
      </c>
      <c r="V2161" s="43">
        <f>SUMIF(ResumenCotizacion!$C:$C,E2161,ResumenCotizacion!$P:$P)</f>
        <v>0</v>
      </c>
      <c r="W2161" s="68">
        <f>IF(H2161="USD",S2161*SolCotizacion!$J$18,S2161)</f>
        <v>223638.93</v>
      </c>
      <c r="X2161" s="3">
        <f>ROUND(W2161/(1-VLOOKUP("Total porcentaje:",ResumenCotizacion!$F:$H,3,0)),2)</f>
        <v>243085.79</v>
      </c>
      <c r="Y2161" s="3">
        <f t="shared" si="135"/>
        <v>0</v>
      </c>
    </row>
    <row r="2162" spans="1:25" ht="14.25" x14ac:dyDescent="0.2">
      <c r="A2162" s="18" t="str">
        <f t="shared" si="132"/>
        <v>Catalogo principalOPEN VALUE ENTIDADES NO CUALIFICADAST99-00529</v>
      </c>
      <c r="B2162" s="18" t="str">
        <f t="shared" si="133"/>
        <v>T99-00529OPEN VALUE ENTIDADES NO CUALIFICADAS</v>
      </c>
      <c r="C2162" s="18"/>
      <c r="D2162" t="s">
        <v>122</v>
      </c>
      <c r="E2162" t="s">
        <v>2438</v>
      </c>
      <c r="F2162" t="s">
        <v>2546</v>
      </c>
      <c r="G2162" s="18" t="str">
        <f t="shared" si="134"/>
        <v>Catalogo principal</v>
      </c>
      <c r="H2162" s="43" t="s">
        <v>121</v>
      </c>
      <c r="I2162" s="37" t="s">
        <v>67</v>
      </c>
      <c r="J2162" t="s">
        <v>4215</v>
      </c>
      <c r="K2162" t="s">
        <v>40</v>
      </c>
      <c r="L2162" s="70" t="s">
        <v>21</v>
      </c>
      <c r="M2162" s="70" t="s">
        <v>3946</v>
      </c>
      <c r="N2162" s="37" t="s">
        <v>67</v>
      </c>
      <c r="O2162" s="37" t="s">
        <v>67</v>
      </c>
      <c r="P2162" s="37" t="s">
        <v>3758</v>
      </c>
      <c r="Q2162" s="75" t="s">
        <v>2438</v>
      </c>
      <c r="R2162" t="s">
        <v>207</v>
      </c>
      <c r="S2162" s="38">
        <v>44583</v>
      </c>
      <c r="T2162">
        <v>1</v>
      </c>
      <c r="U2162">
        <v>0</v>
      </c>
      <c r="V2162" s="43">
        <f>SUMIF(ResumenCotizacion!$C:$C,E2162,ResumenCotizacion!$P:$P)</f>
        <v>0</v>
      </c>
      <c r="W2162" s="68">
        <f>IF(H2162="USD",S2162*SolCotizacion!$J$18,S2162)</f>
        <v>174920954.66999999</v>
      </c>
      <c r="X2162" s="3">
        <f>ROUND(W2162/(1-VLOOKUP("Total porcentaje:",ResumenCotizacion!$F:$H,3,0)),2)</f>
        <v>190131472.47</v>
      </c>
      <c r="Y2162" s="3">
        <f t="shared" si="135"/>
        <v>0</v>
      </c>
    </row>
    <row r="2163" spans="1:25" ht="14.25" x14ac:dyDescent="0.2">
      <c r="A2163" s="18" t="str">
        <f t="shared" si="132"/>
        <v>Catalogo principalOPEN VALUE ENTIDADES NO CUALIFICADAST99-00536</v>
      </c>
      <c r="B2163" s="18" t="str">
        <f t="shared" si="133"/>
        <v>T99-00536OPEN VALUE ENTIDADES NO CUALIFICADAS</v>
      </c>
      <c r="C2163" s="18"/>
      <c r="D2163" t="s">
        <v>122</v>
      </c>
      <c r="E2163" t="s">
        <v>2439</v>
      </c>
      <c r="F2163" t="s">
        <v>2546</v>
      </c>
      <c r="G2163" s="18" t="str">
        <f t="shared" si="134"/>
        <v>Catalogo principal</v>
      </c>
      <c r="H2163" s="43" t="s">
        <v>121</v>
      </c>
      <c r="I2163" s="37" t="s">
        <v>67</v>
      </c>
      <c r="J2163" t="s">
        <v>4216</v>
      </c>
      <c r="K2163" t="s">
        <v>40</v>
      </c>
      <c r="L2163" s="70" t="s">
        <v>21</v>
      </c>
      <c r="M2163" s="70" t="s">
        <v>3948</v>
      </c>
      <c r="N2163" s="37" t="s">
        <v>67</v>
      </c>
      <c r="O2163" s="37" t="s">
        <v>67</v>
      </c>
      <c r="P2163" s="37" t="s">
        <v>3758</v>
      </c>
      <c r="Q2163" s="75" t="s">
        <v>2439</v>
      </c>
      <c r="R2163" t="s">
        <v>207</v>
      </c>
      <c r="S2163" s="38">
        <v>19107</v>
      </c>
      <c r="T2163">
        <v>1</v>
      </c>
      <c r="U2163">
        <v>0</v>
      </c>
      <c r="V2163" s="43">
        <f>SUMIF(ResumenCotizacion!$C:$C,E2163,ResumenCotizacion!$P:$P)</f>
        <v>0</v>
      </c>
      <c r="W2163" s="68">
        <f>IF(H2163="USD",S2163*SolCotizacion!$J$18,S2163)</f>
        <v>74966123.429999992</v>
      </c>
      <c r="X2163" s="3">
        <f>ROUND(W2163/(1-VLOOKUP("Total porcentaje:",ResumenCotizacion!$F:$H,3,0)),2)</f>
        <v>81484916.769999996</v>
      </c>
      <c r="Y2163" s="3">
        <f t="shared" si="135"/>
        <v>0</v>
      </c>
    </row>
    <row r="2164" spans="1:25" ht="14.25" x14ac:dyDescent="0.2">
      <c r="A2164" s="18" t="str">
        <f t="shared" si="132"/>
        <v>Catalogo principalOPEN VALUE ENTIDADES NO CUALIFICADASTK9-00001</v>
      </c>
      <c r="B2164" s="18" t="str">
        <f t="shared" si="133"/>
        <v>TK9-00001OPEN VALUE ENTIDADES NO CUALIFICADAS</v>
      </c>
      <c r="C2164" s="18"/>
      <c r="D2164" t="s">
        <v>122</v>
      </c>
      <c r="E2164" t="s">
        <v>2440</v>
      </c>
      <c r="F2164" t="s">
        <v>2546</v>
      </c>
      <c r="G2164" s="18" t="str">
        <f t="shared" si="134"/>
        <v>Catalogo principal</v>
      </c>
      <c r="H2164" s="43" t="s">
        <v>121</v>
      </c>
      <c r="I2164" s="37" t="s">
        <v>67</v>
      </c>
      <c r="J2164" t="s">
        <v>3898</v>
      </c>
      <c r="K2164" t="s">
        <v>40</v>
      </c>
      <c r="L2164" s="70" t="s">
        <v>21</v>
      </c>
      <c r="M2164" s="70" t="s">
        <v>28</v>
      </c>
      <c r="N2164" s="37" t="s">
        <v>67</v>
      </c>
      <c r="O2164" s="37" t="s">
        <v>67</v>
      </c>
      <c r="P2164" s="37" t="s">
        <v>3758</v>
      </c>
      <c r="Q2164" s="75" t="s">
        <v>2440</v>
      </c>
      <c r="R2164" t="s">
        <v>3691</v>
      </c>
      <c r="S2164" s="38">
        <v>8</v>
      </c>
      <c r="T2164">
        <v>1</v>
      </c>
      <c r="U2164">
        <v>0</v>
      </c>
      <c r="V2164" s="43">
        <f>SUMIF(ResumenCotizacion!$C:$C,E2164,ResumenCotizacion!$P:$P)</f>
        <v>0</v>
      </c>
      <c r="W2164" s="68">
        <f>IF(H2164="USD",S2164*SolCotizacion!$J$18,S2164)</f>
        <v>31387.919999999998</v>
      </c>
      <c r="X2164" s="3">
        <f>ROUND(W2164/(1-VLOOKUP("Total porcentaje:",ResumenCotizacion!$F:$H,3,0)),2)</f>
        <v>34117.300000000003</v>
      </c>
      <c r="Y2164" s="3">
        <f t="shared" si="135"/>
        <v>0</v>
      </c>
    </row>
    <row r="2165" spans="1:25" ht="14.25" x14ac:dyDescent="0.2">
      <c r="A2165" s="18" t="str">
        <f t="shared" si="132"/>
        <v>Catalogo principalOPEN VALUE ENTIDADES NO CUALIFICADASTL4-00001</v>
      </c>
      <c r="B2165" s="18" t="str">
        <f t="shared" si="133"/>
        <v>TL4-00001OPEN VALUE ENTIDADES NO CUALIFICADAS</v>
      </c>
      <c r="C2165" s="18"/>
      <c r="D2165" t="s">
        <v>122</v>
      </c>
      <c r="E2165" t="s">
        <v>2441</v>
      </c>
      <c r="F2165" t="s">
        <v>2546</v>
      </c>
      <c r="G2165" s="18" t="str">
        <f t="shared" si="134"/>
        <v>Catalogo principal</v>
      </c>
      <c r="H2165" s="43" t="s">
        <v>121</v>
      </c>
      <c r="I2165" s="37" t="s">
        <v>67</v>
      </c>
      <c r="J2165" t="s">
        <v>4217</v>
      </c>
      <c r="K2165" t="s">
        <v>40</v>
      </c>
      <c r="L2165" s="70" t="s">
        <v>21</v>
      </c>
      <c r="M2165" s="70" t="s">
        <v>3966</v>
      </c>
      <c r="N2165" s="37" t="s">
        <v>67</v>
      </c>
      <c r="O2165" s="37" t="s">
        <v>67</v>
      </c>
      <c r="P2165" s="37" t="s">
        <v>3758</v>
      </c>
      <c r="Q2165" s="75" t="s">
        <v>2441</v>
      </c>
      <c r="R2165" t="s">
        <v>3691</v>
      </c>
      <c r="S2165" s="38">
        <v>10</v>
      </c>
      <c r="T2165">
        <v>1</v>
      </c>
      <c r="U2165">
        <v>0</v>
      </c>
      <c r="V2165" s="43">
        <f>SUMIF(ResumenCotizacion!$C:$C,E2165,ResumenCotizacion!$P:$P)</f>
        <v>0</v>
      </c>
      <c r="W2165" s="68">
        <f>IF(H2165="USD",S2165*SolCotizacion!$J$18,S2165)</f>
        <v>39234.899999999994</v>
      </c>
      <c r="X2165" s="3">
        <f>ROUND(W2165/(1-VLOOKUP("Total porcentaje:",ResumenCotizacion!$F:$H,3,0)),2)</f>
        <v>42646.63</v>
      </c>
      <c r="Y2165" s="3">
        <f t="shared" si="135"/>
        <v>0</v>
      </c>
    </row>
    <row r="2166" spans="1:25" ht="14.25" x14ac:dyDescent="0.2">
      <c r="A2166" s="18" t="str">
        <f t="shared" si="132"/>
        <v>Catalogo principalOPEN VALUE ENTIDADES NO CUALIFICADASTSC-00353</v>
      </c>
      <c r="B2166" s="18" t="str">
        <f t="shared" si="133"/>
        <v>TSC-00353OPEN VALUE ENTIDADES NO CUALIFICADAS</v>
      </c>
      <c r="C2166" s="18"/>
      <c r="D2166" t="s">
        <v>122</v>
      </c>
      <c r="E2166" t="s">
        <v>2442</v>
      </c>
      <c r="F2166" t="s">
        <v>2546</v>
      </c>
      <c r="G2166" s="18" t="str">
        <f t="shared" si="134"/>
        <v>Catalogo principal</v>
      </c>
      <c r="H2166" s="43" t="s">
        <v>121</v>
      </c>
      <c r="I2166" s="37" t="s">
        <v>67</v>
      </c>
      <c r="J2166" t="s">
        <v>4218</v>
      </c>
      <c r="K2166" t="s">
        <v>40</v>
      </c>
      <c r="L2166" s="70" t="s">
        <v>21</v>
      </c>
      <c r="M2166" s="70" t="s">
        <v>3946</v>
      </c>
      <c r="N2166" s="37" t="s">
        <v>67</v>
      </c>
      <c r="O2166" s="37" t="s">
        <v>67</v>
      </c>
      <c r="P2166" s="37" t="s">
        <v>3758</v>
      </c>
      <c r="Q2166" s="75" t="s">
        <v>2442</v>
      </c>
      <c r="R2166" t="s">
        <v>207</v>
      </c>
      <c r="S2166" s="38">
        <v>42</v>
      </c>
      <c r="T2166">
        <v>1</v>
      </c>
      <c r="U2166">
        <v>0</v>
      </c>
      <c r="V2166" s="43">
        <f>SUMIF(ResumenCotizacion!$C:$C,E2166,ResumenCotizacion!$P:$P)</f>
        <v>0</v>
      </c>
      <c r="W2166" s="68">
        <f>IF(H2166="USD",S2166*SolCotizacion!$J$18,S2166)</f>
        <v>164786.57999999999</v>
      </c>
      <c r="X2166" s="3">
        <f>ROUND(W2166/(1-VLOOKUP("Total porcentaje:",ResumenCotizacion!$F:$H,3,0)),2)</f>
        <v>179115.85</v>
      </c>
      <c r="Y2166" s="3">
        <f t="shared" si="135"/>
        <v>0</v>
      </c>
    </row>
    <row r="2167" spans="1:25" ht="14.25" x14ac:dyDescent="0.2">
      <c r="A2167" s="18" t="str">
        <f t="shared" si="132"/>
        <v>Catalogo principalOPEN VALUE ENTIDADES NO CUALIFICADASTSC-00357</v>
      </c>
      <c r="B2167" s="18" t="str">
        <f t="shared" si="133"/>
        <v>TSC-00357OPEN VALUE ENTIDADES NO CUALIFICADAS</v>
      </c>
      <c r="C2167" s="18"/>
      <c r="D2167" t="s">
        <v>122</v>
      </c>
      <c r="E2167" t="s">
        <v>2443</v>
      </c>
      <c r="F2167" t="s">
        <v>2546</v>
      </c>
      <c r="G2167" s="18" t="str">
        <f t="shared" si="134"/>
        <v>Catalogo principal</v>
      </c>
      <c r="H2167" s="43" t="s">
        <v>121</v>
      </c>
      <c r="I2167" s="37" t="s">
        <v>67</v>
      </c>
      <c r="J2167" t="s">
        <v>4219</v>
      </c>
      <c r="K2167" t="s">
        <v>40</v>
      </c>
      <c r="L2167" s="70" t="s">
        <v>21</v>
      </c>
      <c r="M2167" s="70" t="s">
        <v>3948</v>
      </c>
      <c r="N2167" s="37" t="s">
        <v>67</v>
      </c>
      <c r="O2167" s="37" t="s">
        <v>67</v>
      </c>
      <c r="P2167" s="37" t="s">
        <v>3758</v>
      </c>
      <c r="Q2167" s="75" t="s">
        <v>2443</v>
      </c>
      <c r="R2167" t="s">
        <v>207</v>
      </c>
      <c r="S2167" s="38">
        <v>18</v>
      </c>
      <c r="T2167">
        <v>1</v>
      </c>
      <c r="U2167">
        <v>0</v>
      </c>
      <c r="V2167" s="43">
        <f>SUMIF(ResumenCotizacion!$C:$C,E2167,ResumenCotizacion!$P:$P)</f>
        <v>0</v>
      </c>
      <c r="W2167" s="68">
        <f>IF(H2167="USD",S2167*SolCotizacion!$J$18,S2167)</f>
        <v>70622.819999999992</v>
      </c>
      <c r="X2167" s="3">
        <f>ROUND(W2167/(1-VLOOKUP("Total porcentaje:",ResumenCotizacion!$F:$H,3,0)),2)</f>
        <v>76763.929999999993</v>
      </c>
      <c r="Y2167" s="3">
        <f t="shared" si="135"/>
        <v>0</v>
      </c>
    </row>
    <row r="2168" spans="1:25" ht="14.25" x14ac:dyDescent="0.2">
      <c r="A2168" s="18" t="str">
        <f t="shared" si="132"/>
        <v>Catalogo principalOPEN VALUE ENTIDADES NO CUALIFICADASTSC-00824</v>
      </c>
      <c r="B2168" s="18" t="str">
        <f t="shared" si="133"/>
        <v>TSC-00824OPEN VALUE ENTIDADES NO CUALIFICADAS</v>
      </c>
      <c r="C2168" s="18"/>
      <c r="D2168" t="s">
        <v>122</v>
      </c>
      <c r="E2168" t="s">
        <v>2444</v>
      </c>
      <c r="F2168" t="s">
        <v>2546</v>
      </c>
      <c r="G2168" s="18" t="str">
        <f t="shared" si="134"/>
        <v>Catalogo principal</v>
      </c>
      <c r="H2168" s="43" t="s">
        <v>121</v>
      </c>
      <c r="I2168" s="37" t="s">
        <v>67</v>
      </c>
      <c r="J2168" t="s">
        <v>4220</v>
      </c>
      <c r="K2168" t="s">
        <v>40</v>
      </c>
      <c r="L2168" s="70" t="s">
        <v>21</v>
      </c>
      <c r="M2168" s="70" t="s">
        <v>3946</v>
      </c>
      <c r="N2168" s="37" t="s">
        <v>67</v>
      </c>
      <c r="O2168" s="37" t="s">
        <v>67</v>
      </c>
      <c r="P2168" s="37" t="s">
        <v>3758</v>
      </c>
      <c r="Q2168" s="75" t="s">
        <v>2444</v>
      </c>
      <c r="R2168" t="s">
        <v>207</v>
      </c>
      <c r="S2168" s="38">
        <v>54</v>
      </c>
      <c r="T2168">
        <v>1</v>
      </c>
      <c r="U2168">
        <v>0</v>
      </c>
      <c r="V2168" s="43">
        <f>SUMIF(ResumenCotizacion!$C:$C,E2168,ResumenCotizacion!$P:$P)</f>
        <v>0</v>
      </c>
      <c r="W2168" s="68">
        <f>IF(H2168="USD",S2168*SolCotizacion!$J$18,S2168)</f>
        <v>211868.46</v>
      </c>
      <c r="X2168" s="3">
        <f>ROUND(W2168/(1-VLOOKUP("Total porcentaje:",ResumenCotizacion!$F:$H,3,0)),2)</f>
        <v>230291.8</v>
      </c>
      <c r="Y2168" s="3">
        <f t="shared" si="135"/>
        <v>0</v>
      </c>
    </row>
    <row r="2169" spans="1:25" ht="14.25" x14ac:dyDescent="0.2">
      <c r="A2169" s="18" t="str">
        <f t="shared" si="132"/>
        <v>Catalogo principalOPEN VALUE ENTIDADES NO CUALIFICADASTSC-00826</v>
      </c>
      <c r="B2169" s="18" t="str">
        <f t="shared" si="133"/>
        <v>TSC-00826OPEN VALUE ENTIDADES NO CUALIFICADAS</v>
      </c>
      <c r="C2169" s="18"/>
      <c r="D2169" t="s">
        <v>122</v>
      </c>
      <c r="E2169" t="s">
        <v>2445</v>
      </c>
      <c r="F2169" t="s">
        <v>2546</v>
      </c>
      <c r="G2169" s="18" t="str">
        <f t="shared" si="134"/>
        <v>Catalogo principal</v>
      </c>
      <c r="H2169" s="43" t="s">
        <v>121</v>
      </c>
      <c r="I2169" s="37" t="s">
        <v>67</v>
      </c>
      <c r="J2169" t="s">
        <v>4221</v>
      </c>
      <c r="K2169" t="s">
        <v>40</v>
      </c>
      <c r="L2169" s="70" t="s">
        <v>21</v>
      </c>
      <c r="M2169" s="70" t="s">
        <v>3948</v>
      </c>
      <c r="N2169" s="37" t="s">
        <v>67</v>
      </c>
      <c r="O2169" s="37" t="s">
        <v>67</v>
      </c>
      <c r="P2169" s="37" t="s">
        <v>3758</v>
      </c>
      <c r="Q2169" s="75" t="s">
        <v>2445</v>
      </c>
      <c r="R2169" t="s">
        <v>207</v>
      </c>
      <c r="S2169" s="38">
        <v>24</v>
      </c>
      <c r="T2169">
        <v>1</v>
      </c>
      <c r="U2169">
        <v>0</v>
      </c>
      <c r="V2169" s="43">
        <f>SUMIF(ResumenCotizacion!$C:$C,E2169,ResumenCotizacion!$P:$P)</f>
        <v>0</v>
      </c>
      <c r="W2169" s="68">
        <f>IF(H2169="USD",S2169*SolCotizacion!$J$18,S2169)</f>
        <v>94163.76</v>
      </c>
      <c r="X2169" s="3">
        <f>ROUND(W2169/(1-VLOOKUP("Total porcentaje:",ResumenCotizacion!$F:$H,3,0)),2)</f>
        <v>102351.91</v>
      </c>
      <c r="Y2169" s="3">
        <f t="shared" si="135"/>
        <v>0</v>
      </c>
    </row>
    <row r="2170" spans="1:25" ht="14.25" x14ac:dyDescent="0.2">
      <c r="A2170" s="18" t="str">
        <f t="shared" si="132"/>
        <v>Catalogo principalOPEN VALUE ENTIDADES NO CUALIFICADASU3J-00047</v>
      </c>
      <c r="B2170" s="18" t="str">
        <f t="shared" si="133"/>
        <v>U3J-00047OPEN VALUE ENTIDADES NO CUALIFICADAS</v>
      </c>
      <c r="C2170" s="18"/>
      <c r="D2170" t="s">
        <v>122</v>
      </c>
      <c r="E2170" t="s">
        <v>2446</v>
      </c>
      <c r="F2170" t="s">
        <v>2546</v>
      </c>
      <c r="G2170" s="18" t="str">
        <f t="shared" si="134"/>
        <v>Catalogo principal</v>
      </c>
      <c r="H2170" s="43" t="s">
        <v>121</v>
      </c>
      <c r="I2170" s="37" t="s">
        <v>67</v>
      </c>
      <c r="J2170" t="s">
        <v>4222</v>
      </c>
      <c r="K2170" t="s">
        <v>40</v>
      </c>
      <c r="L2170" s="70" t="s">
        <v>21</v>
      </c>
      <c r="M2170" s="70" t="s">
        <v>3966</v>
      </c>
      <c r="N2170" s="37" t="s">
        <v>67</v>
      </c>
      <c r="O2170" s="37" t="s">
        <v>67</v>
      </c>
      <c r="P2170" s="37" t="s">
        <v>3758</v>
      </c>
      <c r="Q2170" s="75" t="s">
        <v>2446</v>
      </c>
      <c r="R2170" t="s">
        <v>3691</v>
      </c>
      <c r="S2170" s="38">
        <v>4.1900000000000004</v>
      </c>
      <c r="T2170">
        <v>1</v>
      </c>
      <c r="U2170">
        <v>0</v>
      </c>
      <c r="V2170" s="43">
        <f>SUMIF(ResumenCotizacion!$C:$C,E2170,ResumenCotizacion!$P:$P)</f>
        <v>0</v>
      </c>
      <c r="W2170" s="68">
        <f>IF(H2170="USD",S2170*SolCotizacion!$J$18,S2170)</f>
        <v>16439.4231</v>
      </c>
      <c r="X2170" s="3">
        <f>ROUND(W2170/(1-VLOOKUP("Total porcentaje:",ResumenCotizacion!$F:$H,3,0)),2)</f>
        <v>17868.939999999999</v>
      </c>
      <c r="Y2170" s="3">
        <f t="shared" si="135"/>
        <v>0</v>
      </c>
    </row>
    <row r="2171" spans="1:25" ht="14.25" x14ac:dyDescent="0.2">
      <c r="A2171" s="18" t="str">
        <f t="shared" si="132"/>
        <v>Catalogo principalOPEN VALUE ENTIDADES NO CUALIFICADASU5J-00055</v>
      </c>
      <c r="B2171" s="18" t="str">
        <f t="shared" si="133"/>
        <v>U5J-00055OPEN VALUE ENTIDADES NO CUALIFICADAS</v>
      </c>
      <c r="C2171" s="18"/>
      <c r="D2171" t="s">
        <v>122</v>
      </c>
      <c r="E2171" t="s">
        <v>2447</v>
      </c>
      <c r="F2171" t="s">
        <v>2546</v>
      </c>
      <c r="G2171" s="18" t="str">
        <f t="shared" si="134"/>
        <v>Catalogo principal</v>
      </c>
      <c r="H2171" s="43" t="s">
        <v>121</v>
      </c>
      <c r="I2171" s="37" t="s">
        <v>67</v>
      </c>
      <c r="J2171" t="s">
        <v>4223</v>
      </c>
      <c r="K2171" t="s">
        <v>40</v>
      </c>
      <c r="L2171" s="70" t="s">
        <v>21</v>
      </c>
      <c r="M2171" s="70" t="s">
        <v>3966</v>
      </c>
      <c r="N2171" s="37" t="s">
        <v>67</v>
      </c>
      <c r="O2171" s="37" t="s">
        <v>67</v>
      </c>
      <c r="P2171" s="37" t="s">
        <v>3758</v>
      </c>
      <c r="Q2171" s="75" t="s">
        <v>2447</v>
      </c>
      <c r="R2171" t="s">
        <v>3691</v>
      </c>
      <c r="S2171" s="38">
        <v>9</v>
      </c>
      <c r="T2171">
        <v>1</v>
      </c>
      <c r="U2171">
        <v>0</v>
      </c>
      <c r="V2171" s="43">
        <f>SUMIF(ResumenCotizacion!$C:$C,E2171,ResumenCotizacion!$P:$P)</f>
        <v>0</v>
      </c>
      <c r="W2171" s="68">
        <f>IF(H2171="USD",S2171*SolCotizacion!$J$18,S2171)</f>
        <v>35311.409999999996</v>
      </c>
      <c r="X2171" s="3">
        <f>ROUND(W2171/(1-VLOOKUP("Total porcentaje:",ResumenCotizacion!$F:$H,3,0)),2)</f>
        <v>38381.97</v>
      </c>
      <c r="Y2171" s="3">
        <f t="shared" si="135"/>
        <v>0</v>
      </c>
    </row>
    <row r="2172" spans="1:25" ht="14.25" x14ac:dyDescent="0.2">
      <c r="A2172" s="18" t="str">
        <f t="shared" si="132"/>
        <v>Catalogo principalOPEN VALUE ENTIDADES NO CUALIFICADASV7U-00002</v>
      </c>
      <c r="B2172" s="18" t="str">
        <f t="shared" si="133"/>
        <v>V7U-00002OPEN VALUE ENTIDADES NO CUALIFICADAS</v>
      </c>
      <c r="C2172" s="18"/>
      <c r="D2172" t="s">
        <v>122</v>
      </c>
      <c r="E2172" t="s">
        <v>2448</v>
      </c>
      <c r="F2172" t="s">
        <v>2546</v>
      </c>
      <c r="G2172" s="18" t="str">
        <f t="shared" si="134"/>
        <v>Catalogo principal</v>
      </c>
      <c r="H2172" s="43" t="s">
        <v>121</v>
      </c>
      <c r="I2172" s="37" t="s">
        <v>67</v>
      </c>
      <c r="J2172" t="s">
        <v>4224</v>
      </c>
      <c r="K2172" t="s">
        <v>40</v>
      </c>
      <c r="L2172" s="70" t="s">
        <v>21</v>
      </c>
      <c r="M2172" s="70" t="s">
        <v>3966</v>
      </c>
      <c r="N2172" s="37" t="s">
        <v>67</v>
      </c>
      <c r="O2172" s="37" t="s">
        <v>67</v>
      </c>
      <c r="P2172" s="37" t="s">
        <v>3758</v>
      </c>
      <c r="Q2172" s="75" t="s">
        <v>2448</v>
      </c>
      <c r="R2172" t="s">
        <v>3691</v>
      </c>
      <c r="S2172" s="38">
        <v>163</v>
      </c>
      <c r="T2172">
        <v>1</v>
      </c>
      <c r="U2172">
        <v>0</v>
      </c>
      <c r="V2172" s="43">
        <f>SUMIF(ResumenCotizacion!$C:$C,E2172,ResumenCotizacion!$P:$P)</f>
        <v>0</v>
      </c>
      <c r="W2172" s="68">
        <f>IF(H2172="USD",S2172*SolCotizacion!$J$18,S2172)</f>
        <v>639528.87</v>
      </c>
      <c r="X2172" s="3">
        <f>ROUND(W2172/(1-VLOOKUP("Total porcentaje:",ResumenCotizacion!$F:$H,3,0)),2)</f>
        <v>695140.08</v>
      </c>
      <c r="Y2172" s="3">
        <f t="shared" si="135"/>
        <v>0</v>
      </c>
    </row>
    <row r="2173" spans="1:25" ht="14.25" x14ac:dyDescent="0.2">
      <c r="A2173" s="18" t="str">
        <f t="shared" si="132"/>
        <v>Catalogo principalOPEN VALUE ENTIDADES NO CUALIFICADASV7U-00012</v>
      </c>
      <c r="B2173" s="18" t="str">
        <f t="shared" si="133"/>
        <v>V7U-00012OPEN VALUE ENTIDADES NO CUALIFICADAS</v>
      </c>
      <c r="C2173" s="18"/>
      <c r="D2173" t="s">
        <v>122</v>
      </c>
      <c r="E2173" t="s">
        <v>2449</v>
      </c>
      <c r="F2173" t="s">
        <v>2546</v>
      </c>
      <c r="G2173" s="18" t="str">
        <f t="shared" si="134"/>
        <v>Catalogo principal</v>
      </c>
      <c r="H2173" s="43" t="s">
        <v>121</v>
      </c>
      <c r="I2173" s="37" t="s">
        <v>67</v>
      </c>
      <c r="J2173" t="s">
        <v>4225</v>
      </c>
      <c r="K2173" t="s">
        <v>40</v>
      </c>
      <c r="L2173" s="70" t="s">
        <v>21</v>
      </c>
      <c r="M2173" s="70" t="s">
        <v>3966</v>
      </c>
      <c r="N2173" s="37" t="s">
        <v>67</v>
      </c>
      <c r="O2173" s="37" t="s">
        <v>67</v>
      </c>
      <c r="P2173" s="37" t="s">
        <v>3758</v>
      </c>
      <c r="Q2173" s="75" t="s">
        <v>2449</v>
      </c>
      <c r="R2173" t="s">
        <v>3691</v>
      </c>
      <c r="S2173" s="38">
        <v>1.1399999999999999</v>
      </c>
      <c r="T2173">
        <v>1</v>
      </c>
      <c r="U2173">
        <v>0</v>
      </c>
      <c r="V2173" s="43">
        <f>SUMIF(ResumenCotizacion!$C:$C,E2173,ResumenCotizacion!$P:$P)</f>
        <v>0</v>
      </c>
      <c r="W2173" s="68">
        <f>IF(H2173="USD",S2173*SolCotizacion!$J$18,S2173)</f>
        <v>4472.7785999999996</v>
      </c>
      <c r="X2173" s="3">
        <f>ROUND(W2173/(1-VLOOKUP("Total porcentaje:",ResumenCotizacion!$F:$H,3,0)),2)</f>
        <v>4861.72</v>
      </c>
      <c r="Y2173" s="3">
        <f t="shared" si="135"/>
        <v>0</v>
      </c>
    </row>
    <row r="2174" spans="1:25" ht="14.25" x14ac:dyDescent="0.2">
      <c r="A2174" s="18" t="str">
        <f t="shared" si="132"/>
        <v>Catalogo principalOPEN VALUE ENTIDADES NO CUALIFICADASV7U-00020</v>
      </c>
      <c r="B2174" s="18" t="str">
        <f t="shared" si="133"/>
        <v>V7U-00020OPEN VALUE ENTIDADES NO CUALIFICADAS</v>
      </c>
      <c r="C2174" s="18"/>
      <c r="D2174" t="s">
        <v>122</v>
      </c>
      <c r="E2174" t="s">
        <v>2450</v>
      </c>
      <c r="F2174" t="s">
        <v>2546</v>
      </c>
      <c r="G2174" s="18" t="str">
        <f t="shared" si="134"/>
        <v>Catalogo principal</v>
      </c>
      <c r="H2174" s="43" t="s">
        <v>121</v>
      </c>
      <c r="I2174" s="37" t="s">
        <v>67</v>
      </c>
      <c r="J2174" t="s">
        <v>4226</v>
      </c>
      <c r="K2174" t="s">
        <v>40</v>
      </c>
      <c r="L2174" s="70" t="s">
        <v>21</v>
      </c>
      <c r="M2174" s="70" t="s">
        <v>3966</v>
      </c>
      <c r="N2174" s="37" t="s">
        <v>67</v>
      </c>
      <c r="O2174" s="37" t="s">
        <v>67</v>
      </c>
      <c r="P2174" s="37" t="s">
        <v>3758</v>
      </c>
      <c r="Q2174" s="75" t="s">
        <v>2450</v>
      </c>
      <c r="R2174" t="s">
        <v>3691</v>
      </c>
      <c r="S2174" s="38">
        <v>0.98</v>
      </c>
      <c r="T2174">
        <v>1</v>
      </c>
      <c r="U2174">
        <v>0</v>
      </c>
      <c r="V2174" s="43">
        <f>SUMIF(ResumenCotizacion!$C:$C,E2174,ResumenCotizacion!$P:$P)</f>
        <v>0</v>
      </c>
      <c r="W2174" s="68">
        <f>IF(H2174="USD",S2174*SolCotizacion!$J$18,S2174)</f>
        <v>3845.0201999999999</v>
      </c>
      <c r="X2174" s="3">
        <f>ROUND(W2174/(1-VLOOKUP("Total porcentaje:",ResumenCotizacion!$F:$H,3,0)),2)</f>
        <v>4179.37</v>
      </c>
      <c r="Y2174" s="3">
        <f t="shared" si="135"/>
        <v>0</v>
      </c>
    </row>
    <row r="2175" spans="1:25" ht="14.25" x14ac:dyDescent="0.2">
      <c r="A2175" s="18" t="str">
        <f t="shared" si="132"/>
        <v>Catalogo principalOPEN VALUE ENTIDADES NO CUALIFICADASV7U-00028</v>
      </c>
      <c r="B2175" s="18" t="str">
        <f t="shared" si="133"/>
        <v>V7U-00028OPEN VALUE ENTIDADES NO CUALIFICADAS</v>
      </c>
      <c r="C2175" s="18"/>
      <c r="D2175" t="s">
        <v>122</v>
      </c>
      <c r="E2175" t="s">
        <v>2451</v>
      </c>
      <c r="F2175" t="s">
        <v>2546</v>
      </c>
      <c r="G2175" s="18" t="str">
        <f t="shared" si="134"/>
        <v>Catalogo principal</v>
      </c>
      <c r="H2175" s="43" t="s">
        <v>121</v>
      </c>
      <c r="I2175" s="37" t="s">
        <v>67</v>
      </c>
      <c r="J2175" t="s">
        <v>4227</v>
      </c>
      <c r="K2175" t="s">
        <v>40</v>
      </c>
      <c r="L2175" s="70" t="s">
        <v>21</v>
      </c>
      <c r="M2175" s="70" t="s">
        <v>3966</v>
      </c>
      <c r="N2175" s="37" t="s">
        <v>67</v>
      </c>
      <c r="O2175" s="37" t="s">
        <v>67</v>
      </c>
      <c r="P2175" s="37" t="s">
        <v>3758</v>
      </c>
      <c r="Q2175" s="75" t="s">
        <v>2451</v>
      </c>
      <c r="R2175" t="s">
        <v>3691</v>
      </c>
      <c r="S2175" s="38">
        <v>1.1399999999999999</v>
      </c>
      <c r="T2175">
        <v>1</v>
      </c>
      <c r="U2175">
        <v>0</v>
      </c>
      <c r="V2175" s="43">
        <f>SUMIF(ResumenCotizacion!$C:$C,E2175,ResumenCotizacion!$P:$P)</f>
        <v>0</v>
      </c>
      <c r="W2175" s="68">
        <f>IF(H2175="USD",S2175*SolCotizacion!$J$18,S2175)</f>
        <v>4472.7785999999996</v>
      </c>
      <c r="X2175" s="3">
        <f>ROUND(W2175/(1-VLOOKUP("Total porcentaje:",ResumenCotizacion!$F:$H,3,0)),2)</f>
        <v>4861.72</v>
      </c>
      <c r="Y2175" s="3">
        <f t="shared" si="135"/>
        <v>0</v>
      </c>
    </row>
    <row r="2176" spans="1:25" ht="14.25" x14ac:dyDescent="0.2">
      <c r="A2176" s="18" t="str">
        <f t="shared" si="132"/>
        <v>Catalogo principalOPEN VALUE ENTIDADES NO CUALIFICADASV7U-00036</v>
      </c>
      <c r="B2176" s="18" t="str">
        <f t="shared" si="133"/>
        <v>V7U-00036OPEN VALUE ENTIDADES NO CUALIFICADAS</v>
      </c>
      <c r="C2176" s="18"/>
      <c r="D2176" t="s">
        <v>122</v>
      </c>
      <c r="E2176" t="s">
        <v>2452</v>
      </c>
      <c r="F2176" t="s">
        <v>2546</v>
      </c>
      <c r="G2176" s="18" t="str">
        <f t="shared" si="134"/>
        <v>Catalogo principal</v>
      </c>
      <c r="H2176" s="43" t="s">
        <v>121</v>
      </c>
      <c r="I2176" s="37" t="s">
        <v>67</v>
      </c>
      <c r="J2176" t="s">
        <v>4228</v>
      </c>
      <c r="K2176" t="s">
        <v>40</v>
      </c>
      <c r="L2176" s="70" t="s">
        <v>21</v>
      </c>
      <c r="M2176" s="70" t="s">
        <v>3966</v>
      </c>
      <c r="N2176" s="37" t="s">
        <v>67</v>
      </c>
      <c r="O2176" s="37" t="s">
        <v>67</v>
      </c>
      <c r="P2176" s="37" t="s">
        <v>3758</v>
      </c>
      <c r="Q2176" s="75" t="s">
        <v>2452</v>
      </c>
      <c r="R2176" t="s">
        <v>3691</v>
      </c>
      <c r="S2176" s="38">
        <v>0.78</v>
      </c>
      <c r="T2176">
        <v>1</v>
      </c>
      <c r="U2176">
        <v>0</v>
      </c>
      <c r="V2176" s="43">
        <f>SUMIF(ResumenCotizacion!$C:$C,E2176,ResumenCotizacion!$P:$P)</f>
        <v>0</v>
      </c>
      <c r="W2176" s="68">
        <f>IF(H2176="USD",S2176*SolCotizacion!$J$18,S2176)</f>
        <v>3060.3222000000001</v>
      </c>
      <c r="X2176" s="3">
        <f>ROUND(W2176/(1-VLOOKUP("Total porcentaje:",ResumenCotizacion!$F:$H,3,0)),2)</f>
        <v>3326.44</v>
      </c>
      <c r="Y2176" s="3">
        <f t="shared" si="135"/>
        <v>0</v>
      </c>
    </row>
    <row r="2177" spans="1:25" ht="14.25" x14ac:dyDescent="0.2">
      <c r="A2177" s="18" t="str">
        <f t="shared" si="132"/>
        <v>Catalogo principalOPEN VALUE ENTIDADES NO CUALIFICADASV7U-00044</v>
      </c>
      <c r="B2177" s="18" t="str">
        <f t="shared" si="133"/>
        <v>V7U-00044OPEN VALUE ENTIDADES NO CUALIFICADAS</v>
      </c>
      <c r="C2177" s="18"/>
      <c r="D2177" t="s">
        <v>122</v>
      </c>
      <c r="E2177" t="s">
        <v>2453</v>
      </c>
      <c r="F2177" t="s">
        <v>2546</v>
      </c>
      <c r="G2177" s="18" t="str">
        <f t="shared" si="134"/>
        <v>Catalogo principal</v>
      </c>
      <c r="H2177" s="43" t="s">
        <v>121</v>
      </c>
      <c r="I2177" s="37" t="s">
        <v>67</v>
      </c>
      <c r="J2177" t="s">
        <v>4229</v>
      </c>
      <c r="K2177" t="s">
        <v>40</v>
      </c>
      <c r="L2177" s="70" t="s">
        <v>21</v>
      </c>
      <c r="M2177" s="70" t="s">
        <v>3966</v>
      </c>
      <c r="N2177" s="37" t="s">
        <v>67</v>
      </c>
      <c r="O2177" s="37" t="s">
        <v>67</v>
      </c>
      <c r="P2177" s="37" t="s">
        <v>3758</v>
      </c>
      <c r="Q2177" s="75" t="s">
        <v>2453</v>
      </c>
      <c r="R2177" t="s">
        <v>3691</v>
      </c>
      <c r="S2177" s="38">
        <v>0.91</v>
      </c>
      <c r="T2177">
        <v>1</v>
      </c>
      <c r="U2177">
        <v>0</v>
      </c>
      <c r="V2177" s="43">
        <f>SUMIF(ResumenCotizacion!$C:$C,E2177,ResumenCotizacion!$P:$P)</f>
        <v>0</v>
      </c>
      <c r="W2177" s="68">
        <f>IF(H2177="USD",S2177*SolCotizacion!$J$18,S2177)</f>
        <v>3570.3759</v>
      </c>
      <c r="X2177" s="3">
        <f>ROUND(W2177/(1-VLOOKUP("Total porcentaje:",ResumenCotizacion!$F:$H,3,0)),2)</f>
        <v>3880.84</v>
      </c>
      <c r="Y2177" s="3">
        <f t="shared" si="135"/>
        <v>0</v>
      </c>
    </row>
    <row r="2178" spans="1:25" ht="14.25" x14ac:dyDescent="0.2">
      <c r="A2178" s="18" t="str">
        <f t="shared" si="132"/>
        <v>Catalogo principalOPEN VALUE ENTIDADES NO CUALIFICADASV7U-00052</v>
      </c>
      <c r="B2178" s="18" t="str">
        <f t="shared" si="133"/>
        <v>V7U-00052OPEN VALUE ENTIDADES NO CUALIFICADAS</v>
      </c>
      <c r="C2178" s="18"/>
      <c r="D2178" t="s">
        <v>122</v>
      </c>
      <c r="E2178" t="s">
        <v>2454</v>
      </c>
      <c r="F2178" t="s">
        <v>2546</v>
      </c>
      <c r="G2178" s="18" t="str">
        <f t="shared" si="134"/>
        <v>Catalogo principal</v>
      </c>
      <c r="H2178" s="43" t="s">
        <v>121</v>
      </c>
      <c r="I2178" s="37" t="s">
        <v>67</v>
      </c>
      <c r="J2178" t="s">
        <v>4230</v>
      </c>
      <c r="K2178" t="s">
        <v>40</v>
      </c>
      <c r="L2178" s="70" t="s">
        <v>21</v>
      </c>
      <c r="M2178" s="70" t="s">
        <v>3966</v>
      </c>
      <c r="N2178" s="37" t="s">
        <v>67</v>
      </c>
      <c r="O2178" s="37" t="s">
        <v>67</v>
      </c>
      <c r="P2178" s="37" t="s">
        <v>3758</v>
      </c>
      <c r="Q2178" s="75" t="s">
        <v>2454</v>
      </c>
      <c r="R2178" t="s">
        <v>3691</v>
      </c>
      <c r="S2178" s="38">
        <v>0.91</v>
      </c>
      <c r="T2178">
        <v>1</v>
      </c>
      <c r="U2178">
        <v>0</v>
      </c>
      <c r="V2178" s="43">
        <f>SUMIF(ResumenCotizacion!$C:$C,E2178,ResumenCotizacion!$P:$P)</f>
        <v>0</v>
      </c>
      <c r="W2178" s="68">
        <f>IF(H2178="USD",S2178*SolCotizacion!$J$18,S2178)</f>
        <v>3570.3759</v>
      </c>
      <c r="X2178" s="3">
        <f>ROUND(W2178/(1-VLOOKUP("Total porcentaje:",ResumenCotizacion!$F:$H,3,0)),2)</f>
        <v>3880.84</v>
      </c>
      <c r="Y2178" s="3">
        <f t="shared" si="135"/>
        <v>0</v>
      </c>
    </row>
    <row r="2179" spans="1:25" ht="14.25" x14ac:dyDescent="0.2">
      <c r="A2179" s="18" t="str">
        <f t="shared" ref="A2179:A2242" si="136">D2179&amp;F2179&amp;E2179</f>
        <v>Catalogo principalOPEN VALUE ENTIDADES NO CUALIFICADASV7U-00100</v>
      </c>
      <c r="B2179" s="18" t="str">
        <f t="shared" ref="B2179:B2242" si="137">E2179&amp;F2179</f>
        <v>V7U-00100OPEN VALUE ENTIDADES NO CUALIFICADAS</v>
      </c>
      <c r="C2179" s="18"/>
      <c r="D2179" t="s">
        <v>122</v>
      </c>
      <c r="E2179" t="s">
        <v>2455</v>
      </c>
      <c r="F2179" t="s">
        <v>2546</v>
      </c>
      <c r="G2179" s="18" t="str">
        <f t="shared" ref="G2179:G2242" si="138">D2179</f>
        <v>Catalogo principal</v>
      </c>
      <c r="H2179" s="43" t="s">
        <v>121</v>
      </c>
      <c r="I2179" s="37" t="s">
        <v>67</v>
      </c>
      <c r="J2179" t="s">
        <v>4231</v>
      </c>
      <c r="K2179" t="s">
        <v>40</v>
      </c>
      <c r="L2179" s="70" t="s">
        <v>21</v>
      </c>
      <c r="M2179" s="70" t="s">
        <v>3966</v>
      </c>
      <c r="N2179" s="37" t="s">
        <v>67</v>
      </c>
      <c r="O2179" s="37" t="s">
        <v>67</v>
      </c>
      <c r="P2179" s="37" t="s">
        <v>3758</v>
      </c>
      <c r="Q2179" s="75" t="s">
        <v>2455</v>
      </c>
      <c r="R2179" t="s">
        <v>3691</v>
      </c>
      <c r="S2179" s="38">
        <v>2.6</v>
      </c>
      <c r="T2179">
        <v>1</v>
      </c>
      <c r="U2179">
        <v>0</v>
      </c>
      <c r="V2179" s="43">
        <f>SUMIF(ResumenCotizacion!$C:$C,E2179,ResumenCotizacion!$P:$P)</f>
        <v>0</v>
      </c>
      <c r="W2179" s="68">
        <f>IF(H2179="USD",S2179*SolCotizacion!$J$18,S2179)</f>
        <v>10201.074000000001</v>
      </c>
      <c r="X2179" s="3">
        <f>ROUND(W2179/(1-VLOOKUP("Total porcentaje:",ResumenCotizacion!$F:$H,3,0)),2)</f>
        <v>11088.12</v>
      </c>
      <c r="Y2179" s="3">
        <f t="shared" ref="Y2179:Y2242" si="139">V2179*X2179</f>
        <v>0</v>
      </c>
    </row>
    <row r="2180" spans="1:25" ht="14.25" x14ac:dyDescent="0.2">
      <c r="A2180" s="18" t="str">
        <f t="shared" si="136"/>
        <v>Catalogo principalOPEN VALUE ENTIDADES NO CUALIFICADASV7U-00106</v>
      </c>
      <c r="B2180" s="18" t="str">
        <f t="shared" si="137"/>
        <v>V7U-00106OPEN VALUE ENTIDADES NO CUALIFICADAS</v>
      </c>
      <c r="C2180" s="18"/>
      <c r="D2180" t="s">
        <v>122</v>
      </c>
      <c r="E2180" t="s">
        <v>2456</v>
      </c>
      <c r="F2180" t="s">
        <v>2546</v>
      </c>
      <c r="G2180" s="18" t="str">
        <f t="shared" si="138"/>
        <v>Catalogo principal</v>
      </c>
      <c r="H2180" s="43" t="s">
        <v>121</v>
      </c>
      <c r="I2180" s="37" t="s">
        <v>67</v>
      </c>
      <c r="J2180" t="s">
        <v>4232</v>
      </c>
      <c r="K2180" t="s">
        <v>40</v>
      </c>
      <c r="L2180" s="70" t="s">
        <v>21</v>
      </c>
      <c r="M2180" s="70" t="s">
        <v>3966</v>
      </c>
      <c r="N2180" s="37" t="s">
        <v>67</v>
      </c>
      <c r="O2180" s="37" t="s">
        <v>67</v>
      </c>
      <c r="P2180" s="37" t="s">
        <v>3758</v>
      </c>
      <c r="Q2180" s="75" t="s">
        <v>2456</v>
      </c>
      <c r="R2180" t="s">
        <v>3691</v>
      </c>
      <c r="S2180" s="38">
        <v>0.49</v>
      </c>
      <c r="T2180">
        <v>1</v>
      </c>
      <c r="U2180">
        <v>0</v>
      </c>
      <c r="V2180" s="43">
        <f>SUMIF(ResumenCotizacion!$C:$C,E2180,ResumenCotizacion!$P:$P)</f>
        <v>0</v>
      </c>
      <c r="W2180" s="68">
        <f>IF(H2180="USD",S2180*SolCotizacion!$J$18,S2180)</f>
        <v>1922.5101</v>
      </c>
      <c r="X2180" s="3">
        <f>ROUND(W2180/(1-VLOOKUP("Total porcentaje:",ResumenCotizacion!$F:$H,3,0)),2)</f>
        <v>2089.6799999999998</v>
      </c>
      <c r="Y2180" s="3">
        <f t="shared" si="139"/>
        <v>0</v>
      </c>
    </row>
    <row r="2181" spans="1:25" ht="14.25" x14ac:dyDescent="0.2">
      <c r="A2181" s="18" t="str">
        <f t="shared" si="136"/>
        <v>Catalogo principalOPEN VALUE ENTIDADES NO CUALIFICADASV7U-00112</v>
      </c>
      <c r="B2181" s="18" t="str">
        <f t="shared" si="137"/>
        <v>V7U-00112OPEN VALUE ENTIDADES NO CUALIFICADAS</v>
      </c>
      <c r="C2181" s="18"/>
      <c r="D2181" t="s">
        <v>122</v>
      </c>
      <c r="E2181" t="s">
        <v>2457</v>
      </c>
      <c r="F2181" t="s">
        <v>2546</v>
      </c>
      <c r="G2181" s="18" t="str">
        <f t="shared" si="138"/>
        <v>Catalogo principal</v>
      </c>
      <c r="H2181" s="43" t="s">
        <v>121</v>
      </c>
      <c r="I2181" s="37" t="s">
        <v>67</v>
      </c>
      <c r="J2181" t="s">
        <v>4233</v>
      </c>
      <c r="K2181" t="s">
        <v>40</v>
      </c>
      <c r="L2181" s="70" t="s">
        <v>21</v>
      </c>
      <c r="M2181" s="70" t="s">
        <v>3966</v>
      </c>
      <c r="N2181" s="37" t="s">
        <v>67</v>
      </c>
      <c r="O2181" s="37" t="s">
        <v>67</v>
      </c>
      <c r="P2181" s="37" t="s">
        <v>3758</v>
      </c>
      <c r="Q2181" s="75" t="s">
        <v>2457</v>
      </c>
      <c r="R2181" t="s">
        <v>3691</v>
      </c>
      <c r="S2181" s="38">
        <v>0.49</v>
      </c>
      <c r="T2181">
        <v>1</v>
      </c>
      <c r="U2181">
        <v>0</v>
      </c>
      <c r="V2181" s="43">
        <f>SUMIF(ResumenCotizacion!$C:$C,E2181,ResumenCotizacion!$P:$P)</f>
        <v>0</v>
      </c>
      <c r="W2181" s="68">
        <f>IF(H2181="USD",S2181*SolCotizacion!$J$18,S2181)</f>
        <v>1922.5101</v>
      </c>
      <c r="X2181" s="3">
        <f>ROUND(W2181/(1-VLOOKUP("Total porcentaje:",ResumenCotizacion!$F:$H,3,0)),2)</f>
        <v>2089.6799999999998</v>
      </c>
      <c r="Y2181" s="3">
        <f t="shared" si="139"/>
        <v>0</v>
      </c>
    </row>
    <row r="2182" spans="1:25" ht="14.25" x14ac:dyDescent="0.2">
      <c r="A2182" s="18" t="str">
        <f t="shared" si="136"/>
        <v>Catalogo principalOPEN VALUE ENTIDADES NO CUALIFICADASV7U-00118</v>
      </c>
      <c r="B2182" s="18" t="str">
        <f t="shared" si="137"/>
        <v>V7U-00118OPEN VALUE ENTIDADES NO CUALIFICADAS</v>
      </c>
      <c r="C2182" s="18"/>
      <c r="D2182" t="s">
        <v>122</v>
      </c>
      <c r="E2182" t="s">
        <v>2458</v>
      </c>
      <c r="F2182" t="s">
        <v>2546</v>
      </c>
      <c r="G2182" s="18" t="str">
        <f t="shared" si="138"/>
        <v>Catalogo principal</v>
      </c>
      <c r="H2182" s="43" t="s">
        <v>121</v>
      </c>
      <c r="I2182" s="37" t="s">
        <v>67</v>
      </c>
      <c r="J2182" t="s">
        <v>4234</v>
      </c>
      <c r="K2182" t="s">
        <v>40</v>
      </c>
      <c r="L2182" s="70" t="s">
        <v>21</v>
      </c>
      <c r="M2182" s="70" t="s">
        <v>3966</v>
      </c>
      <c r="N2182" s="37" t="s">
        <v>67</v>
      </c>
      <c r="O2182" s="37" t="s">
        <v>67</v>
      </c>
      <c r="P2182" s="37" t="s">
        <v>3758</v>
      </c>
      <c r="Q2182" s="75" t="s">
        <v>2458</v>
      </c>
      <c r="R2182" t="s">
        <v>3691</v>
      </c>
      <c r="S2182" s="38">
        <v>0.49</v>
      </c>
      <c r="T2182">
        <v>1</v>
      </c>
      <c r="U2182">
        <v>0</v>
      </c>
      <c r="V2182" s="43">
        <f>SUMIF(ResumenCotizacion!$C:$C,E2182,ResumenCotizacion!$P:$P)</f>
        <v>0</v>
      </c>
      <c r="W2182" s="68">
        <f>IF(H2182="USD",S2182*SolCotizacion!$J$18,S2182)</f>
        <v>1922.5101</v>
      </c>
      <c r="X2182" s="3">
        <f>ROUND(W2182/(1-VLOOKUP("Total porcentaje:",ResumenCotizacion!$F:$H,3,0)),2)</f>
        <v>2089.6799999999998</v>
      </c>
      <c r="Y2182" s="3">
        <f t="shared" si="139"/>
        <v>0</v>
      </c>
    </row>
    <row r="2183" spans="1:25" ht="14.25" x14ac:dyDescent="0.2">
      <c r="A2183" s="18" t="str">
        <f t="shared" si="136"/>
        <v>Catalogo principalOPEN VALUE ENTIDADES NO CUALIFICADASV7U-00124</v>
      </c>
      <c r="B2183" s="18" t="str">
        <f t="shared" si="137"/>
        <v>V7U-00124OPEN VALUE ENTIDADES NO CUALIFICADAS</v>
      </c>
      <c r="C2183" s="18"/>
      <c r="D2183" t="s">
        <v>122</v>
      </c>
      <c r="E2183" t="s">
        <v>2459</v>
      </c>
      <c r="F2183" t="s">
        <v>2546</v>
      </c>
      <c r="G2183" s="18" t="str">
        <f t="shared" si="138"/>
        <v>Catalogo principal</v>
      </c>
      <c r="H2183" s="43" t="s">
        <v>121</v>
      </c>
      <c r="I2183" s="37" t="s">
        <v>67</v>
      </c>
      <c r="J2183" t="s">
        <v>4235</v>
      </c>
      <c r="K2183" t="s">
        <v>40</v>
      </c>
      <c r="L2183" s="70" t="s">
        <v>21</v>
      </c>
      <c r="M2183" s="70" t="s">
        <v>3966</v>
      </c>
      <c r="N2183" s="37" t="s">
        <v>67</v>
      </c>
      <c r="O2183" s="37" t="s">
        <v>67</v>
      </c>
      <c r="P2183" s="37" t="s">
        <v>3758</v>
      </c>
      <c r="Q2183" s="75" t="s">
        <v>2459</v>
      </c>
      <c r="R2183" t="s">
        <v>3691</v>
      </c>
      <c r="S2183" s="38">
        <v>3.06</v>
      </c>
      <c r="T2183">
        <v>1</v>
      </c>
      <c r="U2183">
        <v>0</v>
      </c>
      <c r="V2183" s="43">
        <f>SUMIF(ResumenCotizacion!$C:$C,E2183,ResumenCotizacion!$P:$P)</f>
        <v>0</v>
      </c>
      <c r="W2183" s="68">
        <f>IF(H2183="USD",S2183*SolCotizacion!$J$18,S2183)</f>
        <v>12005.8794</v>
      </c>
      <c r="X2183" s="3">
        <f>ROUND(W2183/(1-VLOOKUP("Total porcentaje:",ResumenCotizacion!$F:$H,3,0)),2)</f>
        <v>13049.87</v>
      </c>
      <c r="Y2183" s="3">
        <f t="shared" si="139"/>
        <v>0</v>
      </c>
    </row>
    <row r="2184" spans="1:25" ht="14.25" x14ac:dyDescent="0.2">
      <c r="A2184" s="18" t="str">
        <f t="shared" si="136"/>
        <v>Catalogo principalOPEN VALUE ENTIDADES NO CUALIFICADASV7U-00130</v>
      </c>
      <c r="B2184" s="18" t="str">
        <f t="shared" si="137"/>
        <v>V7U-00130OPEN VALUE ENTIDADES NO CUALIFICADAS</v>
      </c>
      <c r="C2184" s="18"/>
      <c r="D2184" t="s">
        <v>122</v>
      </c>
      <c r="E2184" t="s">
        <v>2460</v>
      </c>
      <c r="F2184" t="s">
        <v>2546</v>
      </c>
      <c r="G2184" s="18" t="str">
        <f t="shared" si="138"/>
        <v>Catalogo principal</v>
      </c>
      <c r="H2184" s="43" t="s">
        <v>121</v>
      </c>
      <c r="I2184" s="37" t="s">
        <v>67</v>
      </c>
      <c r="J2184" t="s">
        <v>4236</v>
      </c>
      <c r="K2184" t="s">
        <v>40</v>
      </c>
      <c r="L2184" s="70" t="s">
        <v>21</v>
      </c>
      <c r="M2184" s="70" t="s">
        <v>3966</v>
      </c>
      <c r="N2184" s="37" t="s">
        <v>67</v>
      </c>
      <c r="O2184" s="37" t="s">
        <v>67</v>
      </c>
      <c r="P2184" s="37" t="s">
        <v>3758</v>
      </c>
      <c r="Q2184" s="75" t="s">
        <v>2460</v>
      </c>
      <c r="R2184" t="s">
        <v>3691</v>
      </c>
      <c r="S2184" s="38">
        <v>0.53</v>
      </c>
      <c r="T2184">
        <v>1</v>
      </c>
      <c r="U2184">
        <v>0</v>
      </c>
      <c r="V2184" s="43">
        <f>SUMIF(ResumenCotizacion!$C:$C,E2184,ResumenCotizacion!$P:$P)</f>
        <v>0</v>
      </c>
      <c r="W2184" s="68">
        <f>IF(H2184="USD",S2184*SolCotizacion!$J$18,S2184)</f>
        <v>2079.4497000000001</v>
      </c>
      <c r="X2184" s="3">
        <f>ROUND(W2184/(1-VLOOKUP("Total porcentaje:",ResumenCotizacion!$F:$H,3,0)),2)</f>
        <v>2260.27</v>
      </c>
      <c r="Y2184" s="3">
        <f t="shared" si="139"/>
        <v>0</v>
      </c>
    </row>
    <row r="2185" spans="1:25" ht="14.25" x14ac:dyDescent="0.2">
      <c r="A2185" s="18" t="str">
        <f t="shared" si="136"/>
        <v>Catalogo principalOPEN VALUE ENTIDADES NO CUALIFICADASV7U-00136</v>
      </c>
      <c r="B2185" s="18" t="str">
        <f t="shared" si="137"/>
        <v>V7U-00136OPEN VALUE ENTIDADES NO CUALIFICADAS</v>
      </c>
      <c r="C2185" s="18"/>
      <c r="D2185" t="s">
        <v>122</v>
      </c>
      <c r="E2185" t="s">
        <v>2461</v>
      </c>
      <c r="F2185" t="s">
        <v>2546</v>
      </c>
      <c r="G2185" s="18" t="str">
        <f t="shared" si="138"/>
        <v>Catalogo principal</v>
      </c>
      <c r="H2185" s="43" t="s">
        <v>121</v>
      </c>
      <c r="I2185" s="37" t="s">
        <v>67</v>
      </c>
      <c r="J2185" t="s">
        <v>4237</v>
      </c>
      <c r="K2185" t="s">
        <v>40</v>
      </c>
      <c r="L2185" s="70" t="s">
        <v>21</v>
      </c>
      <c r="M2185" s="70" t="s">
        <v>3966</v>
      </c>
      <c r="N2185" s="37" t="s">
        <v>67</v>
      </c>
      <c r="O2185" s="37" t="s">
        <v>67</v>
      </c>
      <c r="P2185" s="37" t="s">
        <v>3758</v>
      </c>
      <c r="Q2185" s="75" t="s">
        <v>2461</v>
      </c>
      <c r="R2185" t="s">
        <v>3691</v>
      </c>
      <c r="S2185" s="38">
        <v>0.53</v>
      </c>
      <c r="T2185">
        <v>1</v>
      </c>
      <c r="U2185">
        <v>0</v>
      </c>
      <c r="V2185" s="43">
        <f>SUMIF(ResumenCotizacion!$C:$C,E2185,ResumenCotizacion!$P:$P)</f>
        <v>0</v>
      </c>
      <c r="W2185" s="68">
        <f>IF(H2185="USD",S2185*SolCotizacion!$J$18,S2185)</f>
        <v>2079.4497000000001</v>
      </c>
      <c r="X2185" s="3">
        <f>ROUND(W2185/(1-VLOOKUP("Total porcentaje:",ResumenCotizacion!$F:$H,3,0)),2)</f>
        <v>2260.27</v>
      </c>
      <c r="Y2185" s="3">
        <f t="shared" si="139"/>
        <v>0</v>
      </c>
    </row>
    <row r="2186" spans="1:25" ht="14.25" x14ac:dyDescent="0.2">
      <c r="A2186" s="18" t="str">
        <f t="shared" si="136"/>
        <v>Catalogo principalOPEN VALUE ENTIDADES NO CUALIFICADASV7U-00152</v>
      </c>
      <c r="B2186" s="18" t="str">
        <f t="shared" si="137"/>
        <v>V7U-00152OPEN VALUE ENTIDADES NO CUALIFICADAS</v>
      </c>
      <c r="C2186" s="18"/>
      <c r="D2186" t="s">
        <v>122</v>
      </c>
      <c r="E2186" t="s">
        <v>2462</v>
      </c>
      <c r="F2186" t="s">
        <v>2546</v>
      </c>
      <c r="G2186" s="18" t="str">
        <f t="shared" si="138"/>
        <v>Catalogo principal</v>
      </c>
      <c r="H2186" s="43" t="s">
        <v>121</v>
      </c>
      <c r="I2186" s="37" t="s">
        <v>67</v>
      </c>
      <c r="J2186" t="s">
        <v>4238</v>
      </c>
      <c r="K2186" t="s">
        <v>40</v>
      </c>
      <c r="L2186" s="70" t="s">
        <v>21</v>
      </c>
      <c r="M2186" s="70" t="s">
        <v>3966</v>
      </c>
      <c r="N2186" s="37" t="s">
        <v>67</v>
      </c>
      <c r="O2186" s="37" t="s">
        <v>67</v>
      </c>
      <c r="P2186" s="37" t="s">
        <v>3758</v>
      </c>
      <c r="Q2186" s="75" t="s">
        <v>2462</v>
      </c>
      <c r="R2186" t="s">
        <v>3691</v>
      </c>
      <c r="S2186" s="38">
        <v>0.53</v>
      </c>
      <c r="T2186">
        <v>1</v>
      </c>
      <c r="U2186">
        <v>0</v>
      </c>
      <c r="V2186" s="43">
        <f>SUMIF(ResumenCotizacion!$C:$C,E2186,ResumenCotizacion!$P:$P)</f>
        <v>0</v>
      </c>
      <c r="W2186" s="68">
        <f>IF(H2186="USD",S2186*SolCotizacion!$J$18,S2186)</f>
        <v>2079.4497000000001</v>
      </c>
      <c r="X2186" s="3">
        <f>ROUND(W2186/(1-VLOOKUP("Total porcentaje:",ResumenCotizacion!$F:$H,3,0)),2)</f>
        <v>2260.27</v>
      </c>
      <c r="Y2186" s="3">
        <f t="shared" si="139"/>
        <v>0</v>
      </c>
    </row>
    <row r="2187" spans="1:25" ht="14.25" x14ac:dyDescent="0.2">
      <c r="A2187" s="18" t="str">
        <f t="shared" si="136"/>
        <v>Catalogo principalOPEN VALUE ENTIDADES NO CUALIFICADASV7U-00158</v>
      </c>
      <c r="B2187" s="18" t="str">
        <f t="shared" si="137"/>
        <v>V7U-00158OPEN VALUE ENTIDADES NO CUALIFICADAS</v>
      </c>
      <c r="C2187" s="18"/>
      <c r="D2187" t="s">
        <v>122</v>
      </c>
      <c r="E2187" t="s">
        <v>2463</v>
      </c>
      <c r="F2187" t="s">
        <v>2546</v>
      </c>
      <c r="G2187" s="18" t="str">
        <f t="shared" si="138"/>
        <v>Catalogo principal</v>
      </c>
      <c r="H2187" s="43" t="s">
        <v>121</v>
      </c>
      <c r="I2187" s="37" t="s">
        <v>67</v>
      </c>
      <c r="J2187" t="s">
        <v>4239</v>
      </c>
      <c r="K2187" t="s">
        <v>40</v>
      </c>
      <c r="L2187" s="70" t="s">
        <v>21</v>
      </c>
      <c r="M2187" s="70" t="s">
        <v>3966</v>
      </c>
      <c r="N2187" s="37" t="s">
        <v>67</v>
      </c>
      <c r="O2187" s="37" t="s">
        <v>67</v>
      </c>
      <c r="P2187" s="37" t="s">
        <v>3758</v>
      </c>
      <c r="Q2187" s="75" t="s">
        <v>2463</v>
      </c>
      <c r="R2187" t="s">
        <v>3691</v>
      </c>
      <c r="S2187" s="38">
        <v>3.06</v>
      </c>
      <c r="T2187">
        <v>1</v>
      </c>
      <c r="U2187">
        <v>0</v>
      </c>
      <c r="V2187" s="43">
        <f>SUMIF(ResumenCotizacion!$C:$C,E2187,ResumenCotizacion!$P:$P)</f>
        <v>0</v>
      </c>
      <c r="W2187" s="68">
        <f>IF(H2187="USD",S2187*SolCotizacion!$J$18,S2187)</f>
        <v>12005.8794</v>
      </c>
      <c r="X2187" s="3">
        <f>ROUND(W2187/(1-VLOOKUP("Total porcentaje:",ResumenCotizacion!$F:$H,3,0)),2)</f>
        <v>13049.87</v>
      </c>
      <c r="Y2187" s="3">
        <f t="shared" si="139"/>
        <v>0</v>
      </c>
    </row>
    <row r="2188" spans="1:25" ht="14.25" x14ac:dyDescent="0.2">
      <c r="A2188" s="18" t="str">
        <f t="shared" si="136"/>
        <v>Catalogo principalOPEN VALUE ENTIDADES NO CUALIFICADASV7U-00164</v>
      </c>
      <c r="B2188" s="18" t="str">
        <f t="shared" si="137"/>
        <v>V7U-00164OPEN VALUE ENTIDADES NO CUALIFICADAS</v>
      </c>
      <c r="C2188" s="18"/>
      <c r="D2188" t="s">
        <v>122</v>
      </c>
      <c r="E2188" t="s">
        <v>2464</v>
      </c>
      <c r="F2188" t="s">
        <v>2546</v>
      </c>
      <c r="G2188" s="18" t="str">
        <f t="shared" si="138"/>
        <v>Catalogo principal</v>
      </c>
      <c r="H2188" s="43" t="s">
        <v>121</v>
      </c>
      <c r="I2188" s="37" t="s">
        <v>67</v>
      </c>
      <c r="J2188" t="s">
        <v>4240</v>
      </c>
      <c r="K2188" t="s">
        <v>40</v>
      </c>
      <c r="L2188" s="70" t="s">
        <v>21</v>
      </c>
      <c r="M2188" s="70" t="s">
        <v>3966</v>
      </c>
      <c r="N2188" s="37" t="s">
        <v>67</v>
      </c>
      <c r="O2188" s="37" t="s">
        <v>67</v>
      </c>
      <c r="P2188" s="37" t="s">
        <v>3758</v>
      </c>
      <c r="Q2188" s="75" t="s">
        <v>2464</v>
      </c>
      <c r="R2188" t="s">
        <v>3691</v>
      </c>
      <c r="S2188" s="38">
        <v>0.53</v>
      </c>
      <c r="T2188">
        <v>1</v>
      </c>
      <c r="U2188">
        <v>0</v>
      </c>
      <c r="V2188" s="43">
        <f>SUMIF(ResumenCotizacion!$C:$C,E2188,ResumenCotizacion!$P:$P)</f>
        <v>0</v>
      </c>
      <c r="W2188" s="68">
        <f>IF(H2188="USD",S2188*SolCotizacion!$J$18,S2188)</f>
        <v>2079.4497000000001</v>
      </c>
      <c r="X2188" s="3">
        <f>ROUND(W2188/(1-VLOOKUP("Total porcentaje:",ResumenCotizacion!$F:$H,3,0)),2)</f>
        <v>2260.27</v>
      </c>
      <c r="Y2188" s="3">
        <f t="shared" si="139"/>
        <v>0</v>
      </c>
    </row>
    <row r="2189" spans="1:25" ht="14.25" x14ac:dyDescent="0.2">
      <c r="A2189" s="18" t="str">
        <f t="shared" si="136"/>
        <v>Catalogo principalOPEN VALUE ENTIDADES NO CUALIFICADASV7U-00170</v>
      </c>
      <c r="B2189" s="18" t="str">
        <f t="shared" si="137"/>
        <v>V7U-00170OPEN VALUE ENTIDADES NO CUALIFICADAS</v>
      </c>
      <c r="C2189" s="18"/>
      <c r="D2189" t="s">
        <v>122</v>
      </c>
      <c r="E2189" t="s">
        <v>2465</v>
      </c>
      <c r="F2189" t="s">
        <v>2546</v>
      </c>
      <c r="G2189" s="18" t="str">
        <f t="shared" si="138"/>
        <v>Catalogo principal</v>
      </c>
      <c r="H2189" s="43" t="s">
        <v>121</v>
      </c>
      <c r="I2189" s="37" t="s">
        <v>67</v>
      </c>
      <c r="J2189" t="s">
        <v>4241</v>
      </c>
      <c r="K2189" t="s">
        <v>40</v>
      </c>
      <c r="L2189" s="70" t="s">
        <v>21</v>
      </c>
      <c r="M2189" s="70" t="s">
        <v>3966</v>
      </c>
      <c r="N2189" s="37" t="s">
        <v>67</v>
      </c>
      <c r="O2189" s="37" t="s">
        <v>67</v>
      </c>
      <c r="P2189" s="37" t="s">
        <v>3758</v>
      </c>
      <c r="Q2189" s="75" t="s">
        <v>2465</v>
      </c>
      <c r="R2189" t="s">
        <v>3691</v>
      </c>
      <c r="S2189" s="38">
        <v>0.53</v>
      </c>
      <c r="T2189">
        <v>1</v>
      </c>
      <c r="U2189">
        <v>0</v>
      </c>
      <c r="V2189" s="43">
        <f>SUMIF(ResumenCotizacion!$C:$C,E2189,ResumenCotizacion!$P:$P)</f>
        <v>0</v>
      </c>
      <c r="W2189" s="68">
        <f>IF(H2189="USD",S2189*SolCotizacion!$J$18,S2189)</f>
        <v>2079.4497000000001</v>
      </c>
      <c r="X2189" s="3">
        <f>ROUND(W2189/(1-VLOOKUP("Total porcentaje:",ResumenCotizacion!$F:$H,3,0)),2)</f>
        <v>2260.27</v>
      </c>
      <c r="Y2189" s="3">
        <f t="shared" si="139"/>
        <v>0</v>
      </c>
    </row>
    <row r="2190" spans="1:25" ht="14.25" x14ac:dyDescent="0.2">
      <c r="A2190" s="18" t="str">
        <f t="shared" si="136"/>
        <v>Catalogo principalOPEN VALUE ENTIDADES NO CUALIFICADASV7U-00176</v>
      </c>
      <c r="B2190" s="18" t="str">
        <f t="shared" si="137"/>
        <v>V7U-00176OPEN VALUE ENTIDADES NO CUALIFICADAS</v>
      </c>
      <c r="C2190" s="18"/>
      <c r="D2190" t="s">
        <v>122</v>
      </c>
      <c r="E2190" t="s">
        <v>2466</v>
      </c>
      <c r="F2190" t="s">
        <v>2546</v>
      </c>
      <c r="G2190" s="18" t="str">
        <f t="shared" si="138"/>
        <v>Catalogo principal</v>
      </c>
      <c r="H2190" s="43" t="s">
        <v>121</v>
      </c>
      <c r="I2190" s="37" t="s">
        <v>67</v>
      </c>
      <c r="J2190" t="s">
        <v>4242</v>
      </c>
      <c r="K2190" t="s">
        <v>40</v>
      </c>
      <c r="L2190" s="70" t="s">
        <v>21</v>
      </c>
      <c r="M2190" s="70" t="s">
        <v>3966</v>
      </c>
      <c r="N2190" s="37" t="s">
        <v>67</v>
      </c>
      <c r="O2190" s="37" t="s">
        <v>67</v>
      </c>
      <c r="P2190" s="37" t="s">
        <v>3758</v>
      </c>
      <c r="Q2190" s="75" t="s">
        <v>2466</v>
      </c>
      <c r="R2190" t="s">
        <v>3691</v>
      </c>
      <c r="S2190" s="38">
        <v>0.53</v>
      </c>
      <c r="T2190">
        <v>1</v>
      </c>
      <c r="U2190">
        <v>0</v>
      </c>
      <c r="V2190" s="43">
        <f>SUMIF(ResumenCotizacion!$C:$C,E2190,ResumenCotizacion!$P:$P)</f>
        <v>0</v>
      </c>
      <c r="W2190" s="68">
        <f>IF(H2190="USD",S2190*SolCotizacion!$J$18,S2190)</f>
        <v>2079.4497000000001</v>
      </c>
      <c r="X2190" s="3">
        <f>ROUND(W2190/(1-VLOOKUP("Total porcentaje:",ResumenCotizacion!$F:$H,3,0)),2)</f>
        <v>2260.27</v>
      </c>
      <c r="Y2190" s="3">
        <f t="shared" si="139"/>
        <v>0</v>
      </c>
    </row>
    <row r="2191" spans="1:25" ht="14.25" x14ac:dyDescent="0.2">
      <c r="A2191" s="18" t="str">
        <f t="shared" si="136"/>
        <v>Catalogo principalOPEN VALUE ENTIDADES NO CUALIFICADASW06-00647</v>
      </c>
      <c r="B2191" s="18" t="str">
        <f t="shared" si="137"/>
        <v>W06-00647OPEN VALUE ENTIDADES NO CUALIFICADAS</v>
      </c>
      <c r="C2191" s="18"/>
      <c r="D2191" t="s">
        <v>122</v>
      </c>
      <c r="E2191" t="s">
        <v>2467</v>
      </c>
      <c r="F2191" t="s">
        <v>2546</v>
      </c>
      <c r="G2191" s="18" t="str">
        <f t="shared" si="138"/>
        <v>Catalogo principal</v>
      </c>
      <c r="H2191" s="43" t="s">
        <v>121</v>
      </c>
      <c r="I2191" s="37" t="s">
        <v>67</v>
      </c>
      <c r="J2191" t="s">
        <v>4243</v>
      </c>
      <c r="K2191" t="s">
        <v>40</v>
      </c>
      <c r="L2191" s="70" t="s">
        <v>21</v>
      </c>
      <c r="M2191" s="70" t="s">
        <v>3946</v>
      </c>
      <c r="N2191" s="37" t="s">
        <v>67</v>
      </c>
      <c r="O2191" s="37" t="s">
        <v>67</v>
      </c>
      <c r="P2191" s="37" t="s">
        <v>3758</v>
      </c>
      <c r="Q2191" s="75" t="s">
        <v>2467</v>
      </c>
      <c r="R2191" t="s">
        <v>207</v>
      </c>
      <c r="S2191" s="38">
        <v>543</v>
      </c>
      <c r="T2191">
        <v>1</v>
      </c>
      <c r="U2191">
        <v>0</v>
      </c>
      <c r="V2191" s="43">
        <f>SUMIF(ResumenCotizacion!$C:$C,E2191,ResumenCotizacion!$P:$P)</f>
        <v>0</v>
      </c>
      <c r="W2191" s="68">
        <f>IF(H2191="USD",S2191*SolCotizacion!$J$18,S2191)</f>
        <v>2130455.0699999998</v>
      </c>
      <c r="X2191" s="3">
        <f>ROUND(W2191/(1-VLOOKUP("Total porcentaje:",ResumenCotizacion!$F:$H,3,0)),2)</f>
        <v>2315712.0299999998</v>
      </c>
      <c r="Y2191" s="3">
        <f t="shared" si="139"/>
        <v>0</v>
      </c>
    </row>
    <row r="2192" spans="1:25" ht="14.25" x14ac:dyDescent="0.2">
      <c r="A2192" s="18" t="str">
        <f t="shared" si="136"/>
        <v>Catalogo principalOPEN VALUE ENTIDADES NO CUALIFICADASW06-00652</v>
      </c>
      <c r="B2192" s="18" t="str">
        <f t="shared" si="137"/>
        <v>W06-00652OPEN VALUE ENTIDADES NO CUALIFICADAS</v>
      </c>
      <c r="C2192" s="18"/>
      <c r="D2192" t="s">
        <v>122</v>
      </c>
      <c r="E2192" t="s">
        <v>2468</v>
      </c>
      <c r="F2192" t="s">
        <v>2546</v>
      </c>
      <c r="G2192" s="18" t="str">
        <f t="shared" si="138"/>
        <v>Catalogo principal</v>
      </c>
      <c r="H2192" s="43" t="s">
        <v>121</v>
      </c>
      <c r="I2192" s="37" t="s">
        <v>67</v>
      </c>
      <c r="J2192" t="s">
        <v>4244</v>
      </c>
      <c r="K2192" t="s">
        <v>40</v>
      </c>
      <c r="L2192" s="70" t="s">
        <v>21</v>
      </c>
      <c r="M2192" s="70" t="s">
        <v>3946</v>
      </c>
      <c r="N2192" s="37" t="s">
        <v>67</v>
      </c>
      <c r="O2192" s="37" t="s">
        <v>67</v>
      </c>
      <c r="P2192" s="37" t="s">
        <v>3758</v>
      </c>
      <c r="Q2192" s="75" t="s">
        <v>2468</v>
      </c>
      <c r="R2192" t="s">
        <v>207</v>
      </c>
      <c r="S2192" s="38">
        <v>702</v>
      </c>
      <c r="T2192">
        <v>1</v>
      </c>
      <c r="U2192">
        <v>0</v>
      </c>
      <c r="V2192" s="43">
        <f>SUMIF(ResumenCotizacion!$C:$C,E2192,ResumenCotizacion!$P:$P)</f>
        <v>0</v>
      </c>
      <c r="W2192" s="68">
        <f>IF(H2192="USD",S2192*SolCotizacion!$J$18,S2192)</f>
        <v>2754289.98</v>
      </c>
      <c r="X2192" s="3">
        <f>ROUND(W2192/(1-VLOOKUP("Total porcentaje:",ResumenCotizacion!$F:$H,3,0)),2)</f>
        <v>2993793.46</v>
      </c>
      <c r="Y2192" s="3">
        <f t="shared" si="139"/>
        <v>0</v>
      </c>
    </row>
    <row r="2193" spans="1:25" ht="14.25" x14ac:dyDescent="0.2">
      <c r="A2193" s="18" t="str">
        <f t="shared" si="136"/>
        <v>Catalogo principalOPEN VALUE ENTIDADES NO CUALIFICADASW06-00659</v>
      </c>
      <c r="B2193" s="18" t="str">
        <f t="shared" si="137"/>
        <v>W06-00659OPEN VALUE ENTIDADES NO CUALIFICADAS</v>
      </c>
      <c r="C2193" s="18"/>
      <c r="D2193" t="s">
        <v>122</v>
      </c>
      <c r="E2193" t="s">
        <v>2469</v>
      </c>
      <c r="F2193" t="s">
        <v>2546</v>
      </c>
      <c r="G2193" s="18" t="str">
        <f t="shared" si="138"/>
        <v>Catalogo principal</v>
      </c>
      <c r="H2193" s="43" t="s">
        <v>121</v>
      </c>
      <c r="I2193" s="37" t="s">
        <v>67</v>
      </c>
      <c r="J2193" t="s">
        <v>4245</v>
      </c>
      <c r="K2193" t="s">
        <v>40</v>
      </c>
      <c r="L2193" s="70" t="s">
        <v>21</v>
      </c>
      <c r="M2193" s="70" t="s">
        <v>3948</v>
      </c>
      <c r="N2193" s="37" t="s">
        <v>67</v>
      </c>
      <c r="O2193" s="37" t="s">
        <v>67</v>
      </c>
      <c r="P2193" s="37" t="s">
        <v>3758</v>
      </c>
      <c r="Q2193" s="75" t="s">
        <v>2469</v>
      </c>
      <c r="R2193" t="s">
        <v>207</v>
      </c>
      <c r="S2193" s="38">
        <v>243</v>
      </c>
      <c r="T2193">
        <v>1</v>
      </c>
      <c r="U2193">
        <v>0</v>
      </c>
      <c r="V2193" s="43">
        <f>SUMIF(ResumenCotizacion!$C:$C,E2193,ResumenCotizacion!$P:$P)</f>
        <v>0</v>
      </c>
      <c r="W2193" s="68">
        <f>IF(H2193="USD",S2193*SolCotizacion!$J$18,S2193)</f>
        <v>953408.07</v>
      </c>
      <c r="X2193" s="3">
        <f>ROUND(W2193/(1-VLOOKUP("Total porcentaje:",ResumenCotizacion!$F:$H,3,0)),2)</f>
        <v>1036313.12</v>
      </c>
      <c r="Y2193" s="3">
        <f t="shared" si="139"/>
        <v>0</v>
      </c>
    </row>
    <row r="2194" spans="1:25" ht="14.25" x14ac:dyDescent="0.2">
      <c r="A2194" s="18" t="str">
        <f t="shared" si="136"/>
        <v>Catalogo principalOPEN VALUE ENTIDADES NO CUALIFICADASW06-00664</v>
      </c>
      <c r="B2194" s="18" t="str">
        <f t="shared" si="137"/>
        <v>W06-00664OPEN VALUE ENTIDADES NO CUALIFICADAS</v>
      </c>
      <c r="C2194" s="18"/>
      <c r="D2194" t="s">
        <v>122</v>
      </c>
      <c r="E2194" t="s">
        <v>2470</v>
      </c>
      <c r="F2194" t="s">
        <v>2546</v>
      </c>
      <c r="G2194" s="18" t="str">
        <f t="shared" si="138"/>
        <v>Catalogo principal</v>
      </c>
      <c r="H2194" s="43" t="s">
        <v>121</v>
      </c>
      <c r="I2194" s="37" t="s">
        <v>67</v>
      </c>
      <c r="J2194" t="s">
        <v>4246</v>
      </c>
      <c r="K2194" t="s">
        <v>40</v>
      </c>
      <c r="L2194" s="70" t="s">
        <v>21</v>
      </c>
      <c r="M2194" s="70" t="s">
        <v>3948</v>
      </c>
      <c r="N2194" s="37" t="s">
        <v>67</v>
      </c>
      <c r="O2194" s="37" t="s">
        <v>67</v>
      </c>
      <c r="P2194" s="37" t="s">
        <v>3758</v>
      </c>
      <c r="Q2194" s="75" t="s">
        <v>2470</v>
      </c>
      <c r="R2194" t="s">
        <v>207</v>
      </c>
      <c r="S2194" s="38">
        <v>315</v>
      </c>
      <c r="T2194">
        <v>1</v>
      </c>
      <c r="U2194">
        <v>0</v>
      </c>
      <c r="V2194" s="43">
        <f>SUMIF(ResumenCotizacion!$C:$C,E2194,ResumenCotizacion!$P:$P)</f>
        <v>0</v>
      </c>
      <c r="W2194" s="68">
        <f>IF(H2194="USD",S2194*SolCotizacion!$J$18,S2194)</f>
        <v>1235899.3499999999</v>
      </c>
      <c r="X2194" s="3">
        <f>ROUND(W2194/(1-VLOOKUP("Total porcentaje:",ResumenCotizacion!$F:$H,3,0)),2)</f>
        <v>1343368.86</v>
      </c>
      <c r="Y2194" s="3">
        <f t="shared" si="139"/>
        <v>0</v>
      </c>
    </row>
    <row r="2195" spans="1:25" ht="14.25" x14ac:dyDescent="0.2">
      <c r="A2195" s="18" t="str">
        <f t="shared" si="136"/>
        <v>Catalogo principalOPEN VALUE ENTIDADES NO CUALIFICADASW06-00788</v>
      </c>
      <c r="B2195" s="18" t="str">
        <f t="shared" si="137"/>
        <v>W06-00788OPEN VALUE ENTIDADES NO CUALIFICADAS</v>
      </c>
      <c r="C2195" s="18"/>
      <c r="D2195" t="s">
        <v>122</v>
      </c>
      <c r="E2195" t="s">
        <v>2471</v>
      </c>
      <c r="F2195" t="s">
        <v>2546</v>
      </c>
      <c r="G2195" s="18" t="str">
        <f t="shared" si="138"/>
        <v>Catalogo principal</v>
      </c>
      <c r="H2195" s="43" t="s">
        <v>121</v>
      </c>
      <c r="I2195" s="37" t="s">
        <v>67</v>
      </c>
      <c r="J2195" t="s">
        <v>3899</v>
      </c>
      <c r="K2195" t="s">
        <v>40</v>
      </c>
      <c r="L2195" s="70" t="s">
        <v>21</v>
      </c>
      <c r="M2195" s="70" t="s">
        <v>28</v>
      </c>
      <c r="N2195" s="37" t="s">
        <v>67</v>
      </c>
      <c r="O2195" s="37" t="s">
        <v>67</v>
      </c>
      <c r="P2195" s="37" t="s">
        <v>3758</v>
      </c>
      <c r="Q2195" s="75" t="s">
        <v>2471</v>
      </c>
      <c r="R2195" t="s">
        <v>207</v>
      </c>
      <c r="S2195" s="38">
        <v>492</v>
      </c>
      <c r="T2195">
        <v>1</v>
      </c>
      <c r="U2195">
        <v>0</v>
      </c>
      <c r="V2195" s="43">
        <f>SUMIF(ResumenCotizacion!$C:$C,E2195,ResumenCotizacion!$P:$P)</f>
        <v>0</v>
      </c>
      <c r="W2195" s="68">
        <f>IF(H2195="USD",S2195*SolCotizacion!$J$18,S2195)</f>
        <v>1930357.0799999998</v>
      </c>
      <c r="X2195" s="3">
        <f>ROUND(W2195/(1-VLOOKUP("Total porcentaje:",ResumenCotizacion!$F:$H,3,0)),2)</f>
        <v>2098214.2200000002</v>
      </c>
      <c r="Y2195" s="3">
        <f t="shared" si="139"/>
        <v>0</v>
      </c>
    </row>
    <row r="2196" spans="1:25" ht="14.25" x14ac:dyDescent="0.2">
      <c r="A2196" s="18" t="str">
        <f t="shared" si="136"/>
        <v>Catalogo principalOPEN VALUE ENTIDADES NO CUALIFICADASW06-00852</v>
      </c>
      <c r="B2196" s="18" t="str">
        <f t="shared" si="137"/>
        <v>W06-00852OPEN VALUE ENTIDADES NO CUALIFICADAS</v>
      </c>
      <c r="C2196" s="18"/>
      <c r="D2196" t="s">
        <v>122</v>
      </c>
      <c r="E2196" t="s">
        <v>2472</v>
      </c>
      <c r="F2196" t="s">
        <v>2546</v>
      </c>
      <c r="G2196" s="18" t="str">
        <f t="shared" si="138"/>
        <v>Catalogo principal</v>
      </c>
      <c r="H2196" s="43" t="s">
        <v>121</v>
      </c>
      <c r="I2196" s="37" t="s">
        <v>67</v>
      </c>
      <c r="J2196" t="s">
        <v>3900</v>
      </c>
      <c r="K2196" t="s">
        <v>40</v>
      </c>
      <c r="L2196" s="70" t="s">
        <v>21</v>
      </c>
      <c r="M2196" s="70" t="s">
        <v>28</v>
      </c>
      <c r="N2196" s="37" t="s">
        <v>67</v>
      </c>
      <c r="O2196" s="37" t="s">
        <v>67</v>
      </c>
      <c r="P2196" s="37" t="s">
        <v>3758</v>
      </c>
      <c r="Q2196" s="75" t="s">
        <v>2472</v>
      </c>
      <c r="R2196" t="s">
        <v>207</v>
      </c>
      <c r="S2196" s="38">
        <v>633</v>
      </c>
      <c r="T2196">
        <v>1</v>
      </c>
      <c r="U2196">
        <v>0</v>
      </c>
      <c r="V2196" s="43">
        <f>SUMIF(ResumenCotizacion!$C:$C,E2196,ResumenCotizacion!$P:$P)</f>
        <v>0</v>
      </c>
      <c r="W2196" s="68">
        <f>IF(H2196="USD",S2196*SolCotizacion!$J$18,S2196)</f>
        <v>2483569.17</v>
      </c>
      <c r="X2196" s="3">
        <f>ROUND(W2196/(1-VLOOKUP("Total porcentaje:",ResumenCotizacion!$F:$H,3,0)),2)</f>
        <v>2699531.71</v>
      </c>
      <c r="Y2196" s="3">
        <f t="shared" si="139"/>
        <v>0</v>
      </c>
    </row>
    <row r="2197" spans="1:25" ht="14.25" x14ac:dyDescent="0.2">
      <c r="A2197" s="18" t="str">
        <f t="shared" si="136"/>
        <v>Catalogo principalOPEN VALUE ENTIDADES NO CUALIFICADASW06-00924</v>
      </c>
      <c r="B2197" s="18" t="str">
        <f t="shared" si="137"/>
        <v>W06-00924OPEN VALUE ENTIDADES NO CUALIFICADAS</v>
      </c>
      <c r="C2197" s="18"/>
      <c r="D2197" t="s">
        <v>122</v>
      </c>
      <c r="E2197" t="s">
        <v>2473</v>
      </c>
      <c r="F2197" t="s">
        <v>2546</v>
      </c>
      <c r="G2197" s="18" t="str">
        <f t="shared" si="138"/>
        <v>Catalogo principal</v>
      </c>
      <c r="H2197" s="43" t="s">
        <v>121</v>
      </c>
      <c r="I2197" s="37" t="s">
        <v>67</v>
      </c>
      <c r="J2197" t="s">
        <v>3901</v>
      </c>
      <c r="K2197" t="s">
        <v>40</v>
      </c>
      <c r="L2197" s="70" t="s">
        <v>21</v>
      </c>
      <c r="M2197" s="70" t="s">
        <v>28</v>
      </c>
      <c r="N2197" s="37" t="s">
        <v>67</v>
      </c>
      <c r="O2197" s="37" t="s">
        <v>67</v>
      </c>
      <c r="P2197" s="37" t="s">
        <v>3758</v>
      </c>
      <c r="Q2197" s="75" t="s">
        <v>2473</v>
      </c>
      <c r="R2197" t="s">
        <v>207</v>
      </c>
      <c r="S2197" s="38">
        <v>232</v>
      </c>
      <c r="T2197">
        <v>1</v>
      </c>
      <c r="U2197">
        <v>0</v>
      </c>
      <c r="V2197" s="43">
        <f>SUMIF(ResumenCotizacion!$C:$C,E2197,ResumenCotizacion!$P:$P)</f>
        <v>0</v>
      </c>
      <c r="W2197" s="68">
        <f>IF(H2197="USD",S2197*SolCotizacion!$J$18,S2197)</f>
        <v>910249.67999999993</v>
      </c>
      <c r="X2197" s="3">
        <f>ROUND(W2197/(1-VLOOKUP("Total porcentaje:",ResumenCotizacion!$F:$H,3,0)),2)</f>
        <v>989401.83</v>
      </c>
      <c r="Y2197" s="3">
        <f t="shared" si="139"/>
        <v>0</v>
      </c>
    </row>
    <row r="2198" spans="1:25" ht="14.25" x14ac:dyDescent="0.2">
      <c r="A2198" s="18" t="str">
        <f t="shared" si="136"/>
        <v>Catalogo principalOPEN VALUE ENTIDADES NO CUALIFICADASW06-00932</v>
      </c>
      <c r="B2198" s="18" t="str">
        <f t="shared" si="137"/>
        <v>W06-00932OPEN VALUE ENTIDADES NO CUALIFICADAS</v>
      </c>
      <c r="C2198" s="18"/>
      <c r="D2198" t="s">
        <v>122</v>
      </c>
      <c r="E2198" t="s">
        <v>2474</v>
      </c>
      <c r="F2198" t="s">
        <v>2546</v>
      </c>
      <c r="G2198" s="18" t="str">
        <f t="shared" si="138"/>
        <v>Catalogo principal</v>
      </c>
      <c r="H2198" s="43" t="s">
        <v>121</v>
      </c>
      <c r="I2198" s="37" t="s">
        <v>67</v>
      </c>
      <c r="J2198" t="s">
        <v>3902</v>
      </c>
      <c r="K2198" t="s">
        <v>40</v>
      </c>
      <c r="L2198" s="70" t="s">
        <v>21</v>
      </c>
      <c r="M2198" s="70" t="s">
        <v>28</v>
      </c>
      <c r="N2198" s="37" t="s">
        <v>67</v>
      </c>
      <c r="O2198" s="37" t="s">
        <v>67</v>
      </c>
      <c r="P2198" s="37" t="s">
        <v>3758</v>
      </c>
      <c r="Q2198" s="75" t="s">
        <v>2474</v>
      </c>
      <c r="R2198" t="s">
        <v>207</v>
      </c>
      <c r="S2198" s="38">
        <v>300</v>
      </c>
      <c r="T2198">
        <v>1</v>
      </c>
      <c r="U2198">
        <v>0</v>
      </c>
      <c r="V2198" s="43">
        <f>SUMIF(ResumenCotizacion!$C:$C,E2198,ResumenCotizacion!$P:$P)</f>
        <v>0</v>
      </c>
      <c r="W2198" s="68">
        <f>IF(H2198="USD",S2198*SolCotizacion!$J$18,S2198)</f>
        <v>1177047</v>
      </c>
      <c r="X2198" s="3">
        <f>ROUND(W2198/(1-VLOOKUP("Total porcentaje:",ResumenCotizacion!$F:$H,3,0)),2)</f>
        <v>1279398.9099999999</v>
      </c>
      <c r="Y2198" s="3">
        <f t="shared" si="139"/>
        <v>0</v>
      </c>
    </row>
    <row r="2199" spans="1:25" ht="14.25" x14ac:dyDescent="0.2">
      <c r="A2199" s="18" t="str">
        <f t="shared" si="136"/>
        <v>Catalogo principalOPEN VALUE ENTIDADES NO CUALIFICADASW35-00001</v>
      </c>
      <c r="B2199" s="18" t="str">
        <f t="shared" si="137"/>
        <v>W35-00001OPEN VALUE ENTIDADES NO CUALIFICADAS</v>
      </c>
      <c r="C2199" s="18"/>
      <c r="D2199" t="s">
        <v>122</v>
      </c>
      <c r="E2199" t="s">
        <v>2475</v>
      </c>
      <c r="F2199" t="s">
        <v>2546</v>
      </c>
      <c r="G2199" s="18" t="str">
        <f t="shared" si="138"/>
        <v>Catalogo principal</v>
      </c>
      <c r="H2199" s="43" t="s">
        <v>121</v>
      </c>
      <c r="I2199" s="37" t="s">
        <v>67</v>
      </c>
      <c r="J2199" t="s">
        <v>4247</v>
      </c>
      <c r="K2199" t="s">
        <v>40</v>
      </c>
      <c r="L2199" s="70" t="s">
        <v>21</v>
      </c>
      <c r="M2199" s="70" t="s">
        <v>3966</v>
      </c>
      <c r="N2199" s="37" t="s">
        <v>67</v>
      </c>
      <c r="O2199" s="37" t="s">
        <v>67</v>
      </c>
      <c r="P2199" s="37" t="s">
        <v>3758</v>
      </c>
      <c r="Q2199" s="75" t="s">
        <v>2475</v>
      </c>
      <c r="R2199" t="s">
        <v>3691</v>
      </c>
      <c r="S2199" s="38">
        <v>2</v>
      </c>
      <c r="T2199">
        <v>1</v>
      </c>
      <c r="U2199">
        <v>0</v>
      </c>
      <c r="V2199" s="43">
        <f>SUMIF(ResumenCotizacion!$C:$C,E2199,ResumenCotizacion!$P:$P)</f>
        <v>0</v>
      </c>
      <c r="W2199" s="68">
        <f>IF(H2199="USD",S2199*SolCotizacion!$J$18,S2199)</f>
        <v>7846.98</v>
      </c>
      <c r="X2199" s="3">
        <f>ROUND(W2199/(1-VLOOKUP("Total porcentaje:",ResumenCotizacion!$F:$H,3,0)),2)</f>
        <v>8529.33</v>
      </c>
      <c r="Y2199" s="3">
        <f t="shared" si="139"/>
        <v>0</v>
      </c>
    </row>
    <row r="2200" spans="1:25" ht="14.25" x14ac:dyDescent="0.2">
      <c r="A2200" s="18" t="str">
        <f t="shared" si="136"/>
        <v>Catalogo principalOPEN VALUE ENTIDADES NO CUALIFICADASWC2-00001</v>
      </c>
      <c r="B2200" s="18" t="str">
        <f t="shared" si="137"/>
        <v>WC2-00001OPEN VALUE ENTIDADES NO CUALIFICADAS</v>
      </c>
      <c r="C2200" s="18"/>
      <c r="D2200" t="s">
        <v>122</v>
      </c>
      <c r="E2200" t="s">
        <v>2476</v>
      </c>
      <c r="F2200" t="s">
        <v>2546</v>
      </c>
      <c r="G2200" s="18" t="str">
        <f t="shared" si="138"/>
        <v>Catalogo principal</v>
      </c>
      <c r="H2200" s="43" t="s">
        <v>121</v>
      </c>
      <c r="I2200" s="37" t="s">
        <v>67</v>
      </c>
      <c r="J2200" t="s">
        <v>4248</v>
      </c>
      <c r="K2200" t="s">
        <v>40</v>
      </c>
      <c r="L2200" s="70" t="s">
        <v>21</v>
      </c>
      <c r="M2200" s="70" t="s">
        <v>3966</v>
      </c>
      <c r="N2200" s="37" t="s">
        <v>67</v>
      </c>
      <c r="O2200" s="37" t="s">
        <v>67</v>
      </c>
      <c r="P2200" s="37" t="s">
        <v>3758</v>
      </c>
      <c r="Q2200" s="75" t="s">
        <v>2476</v>
      </c>
      <c r="R2200" t="s">
        <v>3691</v>
      </c>
      <c r="S2200" s="38">
        <v>1.3</v>
      </c>
      <c r="T2200">
        <v>1</v>
      </c>
      <c r="U2200">
        <v>0</v>
      </c>
      <c r="V2200" s="43">
        <f>SUMIF(ResumenCotizacion!$C:$C,E2200,ResumenCotizacion!$P:$P)</f>
        <v>0</v>
      </c>
      <c r="W2200" s="68">
        <f>IF(H2200="USD",S2200*SolCotizacion!$J$18,S2200)</f>
        <v>5100.5370000000003</v>
      </c>
      <c r="X2200" s="3">
        <f>ROUND(W2200/(1-VLOOKUP("Total porcentaje:",ResumenCotizacion!$F:$H,3,0)),2)</f>
        <v>5544.06</v>
      </c>
      <c r="Y2200" s="3">
        <f t="shared" si="139"/>
        <v>0</v>
      </c>
    </row>
    <row r="2201" spans="1:25" ht="14.25" x14ac:dyDescent="0.2">
      <c r="A2201" s="18" t="str">
        <f t="shared" si="136"/>
        <v>Catalogo principalOPEN VALUE ENTIDADES NO CUALIFICADASYEG-00224</v>
      </c>
      <c r="B2201" s="18" t="str">
        <f t="shared" si="137"/>
        <v>YEG-00224OPEN VALUE ENTIDADES NO CUALIFICADAS</v>
      </c>
      <c r="C2201" s="18"/>
      <c r="D2201" t="s">
        <v>122</v>
      </c>
      <c r="E2201" t="s">
        <v>2477</v>
      </c>
      <c r="F2201" t="s">
        <v>2546</v>
      </c>
      <c r="G2201" s="18" t="str">
        <f t="shared" si="138"/>
        <v>Catalogo principal</v>
      </c>
      <c r="H2201" s="43" t="s">
        <v>121</v>
      </c>
      <c r="I2201" s="37" t="s">
        <v>67</v>
      </c>
      <c r="J2201" t="s">
        <v>4249</v>
      </c>
      <c r="K2201" t="s">
        <v>40</v>
      </c>
      <c r="L2201" s="70" t="s">
        <v>21</v>
      </c>
      <c r="M2201" s="70" t="s">
        <v>3946</v>
      </c>
      <c r="N2201" s="37" t="s">
        <v>67</v>
      </c>
      <c r="O2201" s="37" t="s">
        <v>67</v>
      </c>
      <c r="P2201" s="37" t="s">
        <v>3758</v>
      </c>
      <c r="Q2201" s="75" t="s">
        <v>2477</v>
      </c>
      <c r="R2201" t="s">
        <v>207</v>
      </c>
      <c r="S2201" s="38">
        <v>231</v>
      </c>
      <c r="T2201">
        <v>1</v>
      </c>
      <c r="U2201">
        <v>0</v>
      </c>
      <c r="V2201" s="43">
        <f>SUMIF(ResumenCotizacion!$C:$C,E2201,ResumenCotizacion!$P:$P)</f>
        <v>0</v>
      </c>
      <c r="W2201" s="68">
        <f>IF(H2201="USD",S2201*SolCotizacion!$J$18,S2201)</f>
        <v>906326.19</v>
      </c>
      <c r="X2201" s="3">
        <f>ROUND(W2201/(1-VLOOKUP("Total porcentaje:",ResumenCotizacion!$F:$H,3,0)),2)</f>
        <v>985137.16</v>
      </c>
      <c r="Y2201" s="3">
        <f t="shared" si="139"/>
        <v>0</v>
      </c>
    </row>
    <row r="2202" spans="1:25" ht="14.25" x14ac:dyDescent="0.2">
      <c r="A2202" s="18" t="str">
        <f t="shared" si="136"/>
        <v>Catalogo principalOPEN VALUE ENTIDADES NO CUALIFICADASYEG-00226</v>
      </c>
      <c r="B2202" s="18" t="str">
        <f t="shared" si="137"/>
        <v>YEG-00226OPEN VALUE ENTIDADES NO CUALIFICADAS</v>
      </c>
      <c r="C2202" s="18"/>
      <c r="D2202" t="s">
        <v>122</v>
      </c>
      <c r="E2202" t="s">
        <v>2478</v>
      </c>
      <c r="F2202" t="s">
        <v>2546</v>
      </c>
      <c r="G2202" s="18" t="str">
        <f t="shared" si="138"/>
        <v>Catalogo principal</v>
      </c>
      <c r="H2202" s="43" t="s">
        <v>121</v>
      </c>
      <c r="I2202" s="37" t="s">
        <v>67</v>
      </c>
      <c r="J2202" t="s">
        <v>4250</v>
      </c>
      <c r="K2202" t="s">
        <v>40</v>
      </c>
      <c r="L2202" s="70" t="s">
        <v>21</v>
      </c>
      <c r="M2202" s="70" t="s">
        <v>3946</v>
      </c>
      <c r="N2202" s="37" t="s">
        <v>67</v>
      </c>
      <c r="O2202" s="37" t="s">
        <v>67</v>
      </c>
      <c r="P2202" s="37" t="s">
        <v>3758</v>
      </c>
      <c r="Q2202" s="75" t="s">
        <v>2478</v>
      </c>
      <c r="R2202" t="s">
        <v>207</v>
      </c>
      <c r="S2202" s="38">
        <v>300</v>
      </c>
      <c r="T2202">
        <v>1</v>
      </c>
      <c r="U2202">
        <v>0</v>
      </c>
      <c r="V2202" s="43">
        <f>SUMIF(ResumenCotizacion!$C:$C,E2202,ResumenCotizacion!$P:$P)</f>
        <v>0</v>
      </c>
      <c r="W2202" s="68">
        <f>IF(H2202="USD",S2202*SolCotizacion!$J$18,S2202)</f>
        <v>1177047</v>
      </c>
      <c r="X2202" s="3">
        <f>ROUND(W2202/(1-VLOOKUP("Total porcentaje:",ResumenCotizacion!$F:$H,3,0)),2)</f>
        <v>1279398.9099999999</v>
      </c>
      <c r="Y2202" s="3">
        <f t="shared" si="139"/>
        <v>0</v>
      </c>
    </row>
    <row r="2203" spans="1:25" ht="14.25" x14ac:dyDescent="0.2">
      <c r="A2203" s="18" t="str">
        <f t="shared" si="136"/>
        <v>Catalogo principalOPEN VALUE ENTIDADES NO CUALIFICADASYEG-00228</v>
      </c>
      <c r="B2203" s="18" t="str">
        <f t="shared" si="137"/>
        <v>YEG-00228OPEN VALUE ENTIDADES NO CUALIFICADAS</v>
      </c>
      <c r="C2203" s="18"/>
      <c r="D2203" t="s">
        <v>122</v>
      </c>
      <c r="E2203" t="s">
        <v>2479</v>
      </c>
      <c r="F2203" t="s">
        <v>2546</v>
      </c>
      <c r="G2203" s="18" t="str">
        <f t="shared" si="138"/>
        <v>Catalogo principal</v>
      </c>
      <c r="H2203" s="43" t="s">
        <v>121</v>
      </c>
      <c r="I2203" s="37" t="s">
        <v>67</v>
      </c>
      <c r="J2203" t="s">
        <v>4251</v>
      </c>
      <c r="K2203" t="s">
        <v>40</v>
      </c>
      <c r="L2203" s="70" t="s">
        <v>21</v>
      </c>
      <c r="M2203" s="70" t="s">
        <v>3948</v>
      </c>
      <c r="N2203" s="37" t="s">
        <v>67</v>
      </c>
      <c r="O2203" s="37" t="s">
        <v>67</v>
      </c>
      <c r="P2203" s="37" t="s">
        <v>3758</v>
      </c>
      <c r="Q2203" s="75" t="s">
        <v>2479</v>
      </c>
      <c r="R2203" t="s">
        <v>207</v>
      </c>
      <c r="S2203" s="38">
        <v>99</v>
      </c>
      <c r="T2203">
        <v>1</v>
      </c>
      <c r="U2203">
        <v>0</v>
      </c>
      <c r="V2203" s="43">
        <f>SUMIF(ResumenCotizacion!$C:$C,E2203,ResumenCotizacion!$P:$P)</f>
        <v>0</v>
      </c>
      <c r="W2203" s="68">
        <f>IF(H2203="USD",S2203*SolCotizacion!$J$18,S2203)</f>
        <v>388425.50999999995</v>
      </c>
      <c r="X2203" s="3">
        <f>ROUND(W2203/(1-VLOOKUP("Total porcentaje:",ResumenCotizacion!$F:$H,3,0)),2)</f>
        <v>422201.64</v>
      </c>
      <c r="Y2203" s="3">
        <f t="shared" si="139"/>
        <v>0</v>
      </c>
    </row>
    <row r="2204" spans="1:25" ht="14.25" x14ac:dyDescent="0.2">
      <c r="A2204" s="18" t="str">
        <f t="shared" si="136"/>
        <v>Catalogo principalOPEN VALUE ENTIDADES NO CUALIFICADASYEG-00230</v>
      </c>
      <c r="B2204" s="18" t="str">
        <f t="shared" si="137"/>
        <v>YEG-00230OPEN VALUE ENTIDADES NO CUALIFICADAS</v>
      </c>
      <c r="C2204" s="18"/>
      <c r="D2204" t="s">
        <v>122</v>
      </c>
      <c r="E2204" t="s">
        <v>2480</v>
      </c>
      <c r="F2204" t="s">
        <v>2546</v>
      </c>
      <c r="G2204" s="18" t="str">
        <f t="shared" si="138"/>
        <v>Catalogo principal</v>
      </c>
      <c r="H2204" s="43" t="s">
        <v>121</v>
      </c>
      <c r="I2204" s="37" t="s">
        <v>67</v>
      </c>
      <c r="J2204" t="s">
        <v>4252</v>
      </c>
      <c r="K2204" t="s">
        <v>40</v>
      </c>
      <c r="L2204" s="70" t="s">
        <v>21</v>
      </c>
      <c r="M2204" s="70" t="s">
        <v>3948</v>
      </c>
      <c r="N2204" s="37" t="s">
        <v>67</v>
      </c>
      <c r="O2204" s="37" t="s">
        <v>67</v>
      </c>
      <c r="P2204" s="37" t="s">
        <v>3758</v>
      </c>
      <c r="Q2204" s="75" t="s">
        <v>2480</v>
      </c>
      <c r="R2204" t="s">
        <v>207</v>
      </c>
      <c r="S2204" s="38">
        <v>129</v>
      </c>
      <c r="T2204">
        <v>1</v>
      </c>
      <c r="U2204">
        <v>0</v>
      </c>
      <c r="V2204" s="43">
        <f>SUMIF(ResumenCotizacion!$C:$C,E2204,ResumenCotizacion!$P:$P)</f>
        <v>0</v>
      </c>
      <c r="W2204" s="68">
        <f>IF(H2204="USD",S2204*SolCotizacion!$J$18,S2204)</f>
        <v>506130.20999999996</v>
      </c>
      <c r="X2204" s="3">
        <f>ROUND(W2204/(1-VLOOKUP("Total porcentaje:",ResumenCotizacion!$F:$H,3,0)),2)</f>
        <v>550141.53</v>
      </c>
      <c r="Y2204" s="3">
        <f t="shared" si="139"/>
        <v>0</v>
      </c>
    </row>
    <row r="2205" spans="1:25" ht="14.25" x14ac:dyDescent="0.2">
      <c r="A2205" s="18" t="str">
        <f t="shared" si="136"/>
        <v>Catalogo principalOPEN VALUE ENTIDADES NO CUALIFICADASYEG-00616</v>
      </c>
      <c r="B2205" s="18" t="str">
        <f t="shared" si="137"/>
        <v>YEG-00616OPEN VALUE ENTIDADES NO CUALIFICADAS</v>
      </c>
      <c r="C2205" s="18"/>
      <c r="D2205" t="s">
        <v>122</v>
      </c>
      <c r="E2205" t="s">
        <v>2481</v>
      </c>
      <c r="F2205" t="s">
        <v>2546</v>
      </c>
      <c r="G2205" s="18" t="str">
        <f t="shared" si="138"/>
        <v>Catalogo principal</v>
      </c>
      <c r="H2205" s="43" t="s">
        <v>121</v>
      </c>
      <c r="I2205" s="37" t="s">
        <v>67</v>
      </c>
      <c r="J2205" t="s">
        <v>4253</v>
      </c>
      <c r="K2205" t="s">
        <v>40</v>
      </c>
      <c r="L2205" s="70" t="s">
        <v>21</v>
      </c>
      <c r="M2205" s="70" t="s">
        <v>3946</v>
      </c>
      <c r="N2205" s="37" t="s">
        <v>67</v>
      </c>
      <c r="O2205" s="37" t="s">
        <v>67</v>
      </c>
      <c r="P2205" s="37" t="s">
        <v>3758</v>
      </c>
      <c r="Q2205" s="75" t="s">
        <v>2481</v>
      </c>
      <c r="R2205" t="s">
        <v>207</v>
      </c>
      <c r="S2205" s="38">
        <v>183</v>
      </c>
      <c r="T2205">
        <v>1</v>
      </c>
      <c r="U2205">
        <v>0</v>
      </c>
      <c r="V2205" s="43">
        <f>SUMIF(ResumenCotizacion!$C:$C,E2205,ResumenCotizacion!$P:$P)</f>
        <v>0</v>
      </c>
      <c r="W2205" s="68">
        <f>IF(H2205="USD",S2205*SolCotizacion!$J$18,S2205)</f>
        <v>717998.66999999993</v>
      </c>
      <c r="X2205" s="3">
        <f>ROUND(W2205/(1-VLOOKUP("Total porcentaje:",ResumenCotizacion!$F:$H,3,0)),2)</f>
        <v>780433.34</v>
      </c>
      <c r="Y2205" s="3">
        <f t="shared" si="139"/>
        <v>0</v>
      </c>
    </row>
    <row r="2206" spans="1:25" ht="14.25" x14ac:dyDescent="0.2">
      <c r="A2206" s="18" t="str">
        <f t="shared" si="136"/>
        <v>Catalogo principalOPEN VALUE ENTIDADES NO CUALIFICADASYEG-00618</v>
      </c>
      <c r="B2206" s="18" t="str">
        <f t="shared" si="137"/>
        <v>YEG-00618OPEN VALUE ENTIDADES NO CUALIFICADAS</v>
      </c>
      <c r="C2206" s="18"/>
      <c r="D2206" t="s">
        <v>122</v>
      </c>
      <c r="E2206" t="s">
        <v>2482</v>
      </c>
      <c r="F2206" t="s">
        <v>2546</v>
      </c>
      <c r="G2206" s="18" t="str">
        <f t="shared" si="138"/>
        <v>Catalogo principal</v>
      </c>
      <c r="H2206" s="43" t="s">
        <v>121</v>
      </c>
      <c r="I2206" s="37" t="s">
        <v>67</v>
      </c>
      <c r="J2206" t="s">
        <v>4254</v>
      </c>
      <c r="K2206" t="s">
        <v>40</v>
      </c>
      <c r="L2206" s="70" t="s">
        <v>21</v>
      </c>
      <c r="M2206" s="70" t="s">
        <v>3946</v>
      </c>
      <c r="N2206" s="37" t="s">
        <v>67</v>
      </c>
      <c r="O2206" s="37" t="s">
        <v>67</v>
      </c>
      <c r="P2206" s="37" t="s">
        <v>3758</v>
      </c>
      <c r="Q2206" s="75" t="s">
        <v>2482</v>
      </c>
      <c r="R2206" t="s">
        <v>207</v>
      </c>
      <c r="S2206" s="38">
        <v>240</v>
      </c>
      <c r="T2206">
        <v>1</v>
      </c>
      <c r="U2206">
        <v>0</v>
      </c>
      <c r="V2206" s="43">
        <f>SUMIF(ResumenCotizacion!$C:$C,E2206,ResumenCotizacion!$P:$P)</f>
        <v>0</v>
      </c>
      <c r="W2206" s="68">
        <f>IF(H2206="USD",S2206*SolCotizacion!$J$18,S2206)</f>
        <v>941637.6</v>
      </c>
      <c r="X2206" s="3">
        <f>ROUND(W2206/(1-VLOOKUP("Total porcentaje:",ResumenCotizacion!$F:$H,3,0)),2)</f>
        <v>1023519.13</v>
      </c>
      <c r="Y2206" s="3">
        <f t="shared" si="139"/>
        <v>0</v>
      </c>
    </row>
    <row r="2207" spans="1:25" ht="14.25" x14ac:dyDescent="0.2">
      <c r="A2207" s="18" t="str">
        <f t="shared" si="136"/>
        <v>Catalogo principalOPEN VALUE ENTIDADES NO CUALIFICADASYEG-00620</v>
      </c>
      <c r="B2207" s="18" t="str">
        <f t="shared" si="137"/>
        <v>YEG-00620OPEN VALUE ENTIDADES NO CUALIFICADAS</v>
      </c>
      <c r="C2207" s="18"/>
      <c r="D2207" t="s">
        <v>122</v>
      </c>
      <c r="E2207" t="s">
        <v>2483</v>
      </c>
      <c r="F2207" t="s">
        <v>2546</v>
      </c>
      <c r="G2207" s="18" t="str">
        <f t="shared" si="138"/>
        <v>Catalogo principal</v>
      </c>
      <c r="H2207" s="43" t="s">
        <v>121</v>
      </c>
      <c r="I2207" s="37" t="s">
        <v>67</v>
      </c>
      <c r="J2207" t="s">
        <v>4255</v>
      </c>
      <c r="K2207" t="s">
        <v>40</v>
      </c>
      <c r="L2207" s="70" t="s">
        <v>21</v>
      </c>
      <c r="M2207" s="70" t="s">
        <v>3948</v>
      </c>
      <c r="N2207" s="37" t="s">
        <v>67</v>
      </c>
      <c r="O2207" s="37" t="s">
        <v>67</v>
      </c>
      <c r="P2207" s="37" t="s">
        <v>3758</v>
      </c>
      <c r="Q2207" s="75" t="s">
        <v>2483</v>
      </c>
      <c r="R2207" t="s">
        <v>207</v>
      </c>
      <c r="S2207" s="38">
        <v>81</v>
      </c>
      <c r="T2207">
        <v>1</v>
      </c>
      <c r="U2207">
        <v>0</v>
      </c>
      <c r="V2207" s="43">
        <f>SUMIF(ResumenCotizacion!$C:$C,E2207,ResumenCotizacion!$P:$P)</f>
        <v>0</v>
      </c>
      <c r="W2207" s="68">
        <f>IF(H2207="USD",S2207*SolCotizacion!$J$18,S2207)</f>
        <v>317802.69</v>
      </c>
      <c r="X2207" s="3">
        <f>ROUND(W2207/(1-VLOOKUP("Total porcentaje:",ResumenCotizacion!$F:$H,3,0)),2)</f>
        <v>345437.71</v>
      </c>
      <c r="Y2207" s="3">
        <f t="shared" si="139"/>
        <v>0</v>
      </c>
    </row>
    <row r="2208" spans="1:25" ht="14.25" x14ac:dyDescent="0.2">
      <c r="A2208" s="18" t="str">
        <f t="shared" si="136"/>
        <v>Catalogo principalOPEN VALUE ENTIDADES NO CUALIFICADASYEG-00622</v>
      </c>
      <c r="B2208" s="18" t="str">
        <f t="shared" si="137"/>
        <v>YEG-00622OPEN VALUE ENTIDADES NO CUALIFICADAS</v>
      </c>
      <c r="C2208" s="18"/>
      <c r="D2208" t="s">
        <v>122</v>
      </c>
      <c r="E2208" t="s">
        <v>2484</v>
      </c>
      <c r="F2208" t="s">
        <v>2546</v>
      </c>
      <c r="G2208" s="18" t="str">
        <f t="shared" si="138"/>
        <v>Catalogo principal</v>
      </c>
      <c r="H2208" s="43" t="s">
        <v>121</v>
      </c>
      <c r="I2208" s="37" t="s">
        <v>67</v>
      </c>
      <c r="J2208" t="s">
        <v>4256</v>
      </c>
      <c r="K2208" t="s">
        <v>40</v>
      </c>
      <c r="L2208" s="70" t="s">
        <v>21</v>
      </c>
      <c r="M2208" s="70" t="s">
        <v>3948</v>
      </c>
      <c r="N2208" s="37" t="s">
        <v>67</v>
      </c>
      <c r="O2208" s="37" t="s">
        <v>67</v>
      </c>
      <c r="P2208" s="37" t="s">
        <v>3758</v>
      </c>
      <c r="Q2208" s="75" t="s">
        <v>2484</v>
      </c>
      <c r="R2208" t="s">
        <v>207</v>
      </c>
      <c r="S2208" s="38">
        <v>105</v>
      </c>
      <c r="T2208">
        <v>1</v>
      </c>
      <c r="U2208">
        <v>0</v>
      </c>
      <c r="V2208" s="43">
        <f>SUMIF(ResumenCotizacion!$C:$C,E2208,ResumenCotizacion!$P:$P)</f>
        <v>0</v>
      </c>
      <c r="W2208" s="68">
        <f>IF(H2208="USD",S2208*SolCotizacion!$J$18,S2208)</f>
        <v>411966.44999999995</v>
      </c>
      <c r="X2208" s="3">
        <f>ROUND(W2208/(1-VLOOKUP("Total porcentaje:",ResumenCotizacion!$F:$H,3,0)),2)</f>
        <v>447789.62</v>
      </c>
      <c r="Y2208" s="3">
        <f t="shared" si="139"/>
        <v>0</v>
      </c>
    </row>
    <row r="2209" spans="1:25" ht="14.25" x14ac:dyDescent="0.2">
      <c r="A2209" s="18" t="str">
        <f t="shared" si="136"/>
        <v>Catalogo principalOPEN VALUE ENTIDADES NO CUALIFICADASYEG-01240</v>
      </c>
      <c r="B2209" s="18" t="str">
        <f t="shared" si="137"/>
        <v>YEG-01240OPEN VALUE ENTIDADES NO CUALIFICADAS</v>
      </c>
      <c r="C2209" s="18"/>
      <c r="D2209" t="s">
        <v>122</v>
      </c>
      <c r="E2209" t="s">
        <v>2485</v>
      </c>
      <c r="F2209" t="s">
        <v>2546</v>
      </c>
      <c r="G2209" s="18" t="str">
        <f t="shared" si="138"/>
        <v>Catalogo principal</v>
      </c>
      <c r="H2209" s="43" t="s">
        <v>121</v>
      </c>
      <c r="I2209" s="37" t="s">
        <v>67</v>
      </c>
      <c r="J2209" t="s">
        <v>3903</v>
      </c>
      <c r="K2209" t="s">
        <v>40</v>
      </c>
      <c r="L2209" s="70" t="s">
        <v>21</v>
      </c>
      <c r="M2209" s="70" t="s">
        <v>28</v>
      </c>
      <c r="N2209" s="37" t="s">
        <v>67</v>
      </c>
      <c r="O2209" s="37" t="s">
        <v>67</v>
      </c>
      <c r="P2209" s="37" t="s">
        <v>3758</v>
      </c>
      <c r="Q2209" s="75" t="s">
        <v>2485</v>
      </c>
      <c r="R2209" t="s">
        <v>207</v>
      </c>
      <c r="S2209" s="38">
        <v>210</v>
      </c>
      <c r="T2209">
        <v>1</v>
      </c>
      <c r="U2209">
        <v>0</v>
      </c>
      <c r="V2209" s="43">
        <f>SUMIF(ResumenCotizacion!$C:$C,E2209,ResumenCotizacion!$P:$P)</f>
        <v>0</v>
      </c>
      <c r="W2209" s="68">
        <f>IF(H2209="USD",S2209*SolCotizacion!$J$18,S2209)</f>
        <v>823932.89999999991</v>
      </c>
      <c r="X2209" s="3">
        <f>ROUND(W2209/(1-VLOOKUP("Total porcentaje:",ResumenCotizacion!$F:$H,3,0)),2)</f>
        <v>895579.24</v>
      </c>
      <c r="Y2209" s="3">
        <f t="shared" si="139"/>
        <v>0</v>
      </c>
    </row>
    <row r="2210" spans="1:25" ht="14.25" x14ac:dyDescent="0.2">
      <c r="A2210" s="18" t="str">
        <f t="shared" si="136"/>
        <v>Catalogo principalOPEN VALUE ENTIDADES NO CUALIFICADASYEG-01242</v>
      </c>
      <c r="B2210" s="18" t="str">
        <f t="shared" si="137"/>
        <v>YEG-01242OPEN VALUE ENTIDADES NO CUALIFICADAS</v>
      </c>
      <c r="C2210" s="18"/>
      <c r="D2210" t="s">
        <v>122</v>
      </c>
      <c r="E2210" t="s">
        <v>2486</v>
      </c>
      <c r="F2210" t="s">
        <v>2546</v>
      </c>
      <c r="G2210" s="18" t="str">
        <f t="shared" si="138"/>
        <v>Catalogo principal</v>
      </c>
      <c r="H2210" s="43" t="s">
        <v>121</v>
      </c>
      <c r="I2210" s="37" t="s">
        <v>67</v>
      </c>
      <c r="J2210" t="s">
        <v>3904</v>
      </c>
      <c r="K2210" t="s">
        <v>40</v>
      </c>
      <c r="L2210" s="70" t="s">
        <v>21</v>
      </c>
      <c r="M2210" s="70" t="s">
        <v>28</v>
      </c>
      <c r="N2210" s="37" t="s">
        <v>67</v>
      </c>
      <c r="O2210" s="37" t="s">
        <v>67</v>
      </c>
      <c r="P2210" s="37" t="s">
        <v>3758</v>
      </c>
      <c r="Q2210" s="75" t="s">
        <v>2486</v>
      </c>
      <c r="R2210" t="s">
        <v>207</v>
      </c>
      <c r="S2210" s="38">
        <v>270</v>
      </c>
      <c r="T2210">
        <v>1</v>
      </c>
      <c r="U2210">
        <v>0</v>
      </c>
      <c r="V2210" s="43">
        <f>SUMIF(ResumenCotizacion!$C:$C,E2210,ResumenCotizacion!$P:$P)</f>
        <v>0</v>
      </c>
      <c r="W2210" s="68">
        <f>IF(H2210="USD",S2210*SolCotizacion!$J$18,S2210)</f>
        <v>1059342.3</v>
      </c>
      <c r="X2210" s="3">
        <f>ROUND(W2210/(1-VLOOKUP("Total porcentaje:",ResumenCotizacion!$F:$H,3,0)),2)</f>
        <v>1151459.02</v>
      </c>
      <c r="Y2210" s="3">
        <f t="shared" si="139"/>
        <v>0</v>
      </c>
    </row>
    <row r="2211" spans="1:25" ht="14.25" x14ac:dyDescent="0.2">
      <c r="A2211" s="18" t="str">
        <f t="shared" si="136"/>
        <v>Catalogo principalOPEN VALUE ENTIDADES NO CUALIFICADASYEG-01244</v>
      </c>
      <c r="B2211" s="18" t="str">
        <f t="shared" si="137"/>
        <v>YEG-01244OPEN VALUE ENTIDADES NO CUALIFICADAS</v>
      </c>
      <c r="C2211" s="18"/>
      <c r="D2211" t="s">
        <v>122</v>
      </c>
      <c r="E2211" t="s">
        <v>2487</v>
      </c>
      <c r="F2211" t="s">
        <v>2546</v>
      </c>
      <c r="G2211" s="18" t="str">
        <f t="shared" si="138"/>
        <v>Catalogo principal</v>
      </c>
      <c r="H2211" s="43" t="s">
        <v>121</v>
      </c>
      <c r="I2211" s="37" t="s">
        <v>67</v>
      </c>
      <c r="J2211" t="s">
        <v>3905</v>
      </c>
      <c r="K2211" t="s">
        <v>40</v>
      </c>
      <c r="L2211" s="70" t="s">
        <v>21</v>
      </c>
      <c r="M2211" s="70" t="s">
        <v>28</v>
      </c>
      <c r="N2211" s="37" t="s">
        <v>67</v>
      </c>
      <c r="O2211" s="37" t="s">
        <v>67</v>
      </c>
      <c r="P2211" s="37" t="s">
        <v>3758</v>
      </c>
      <c r="Q2211" s="75" t="s">
        <v>2487</v>
      </c>
      <c r="R2211" t="s">
        <v>207</v>
      </c>
      <c r="S2211" s="38">
        <v>94</v>
      </c>
      <c r="T2211">
        <v>1</v>
      </c>
      <c r="U2211">
        <v>0</v>
      </c>
      <c r="V2211" s="43">
        <f>SUMIF(ResumenCotizacion!$C:$C,E2211,ResumenCotizacion!$P:$P)</f>
        <v>0</v>
      </c>
      <c r="W2211" s="68">
        <f>IF(H2211="USD",S2211*SolCotizacion!$J$18,S2211)</f>
        <v>368808.06</v>
      </c>
      <c r="X2211" s="3">
        <f>ROUND(W2211/(1-VLOOKUP("Total porcentaje:",ResumenCotizacion!$F:$H,3,0)),2)</f>
        <v>400878.33</v>
      </c>
      <c r="Y2211" s="3">
        <f t="shared" si="139"/>
        <v>0</v>
      </c>
    </row>
    <row r="2212" spans="1:25" ht="14.25" x14ac:dyDescent="0.2">
      <c r="A2212" s="18" t="str">
        <f t="shared" si="136"/>
        <v>Catalogo principalOPEN VALUE ENTIDADES NO CUALIFICADASYEG-01246</v>
      </c>
      <c r="B2212" s="18" t="str">
        <f t="shared" si="137"/>
        <v>YEG-01246OPEN VALUE ENTIDADES NO CUALIFICADAS</v>
      </c>
      <c r="C2212" s="18"/>
      <c r="D2212" t="s">
        <v>122</v>
      </c>
      <c r="E2212" t="s">
        <v>2488</v>
      </c>
      <c r="F2212" t="s">
        <v>2546</v>
      </c>
      <c r="G2212" s="18" t="str">
        <f t="shared" si="138"/>
        <v>Catalogo principal</v>
      </c>
      <c r="H2212" s="43" t="s">
        <v>121</v>
      </c>
      <c r="I2212" s="37" t="s">
        <v>67</v>
      </c>
      <c r="J2212" t="s">
        <v>3906</v>
      </c>
      <c r="K2212" t="s">
        <v>40</v>
      </c>
      <c r="L2212" s="70" t="s">
        <v>21</v>
      </c>
      <c r="M2212" s="70" t="s">
        <v>28</v>
      </c>
      <c r="N2212" s="37" t="s">
        <v>67</v>
      </c>
      <c r="O2212" s="37" t="s">
        <v>67</v>
      </c>
      <c r="P2212" s="37" t="s">
        <v>3758</v>
      </c>
      <c r="Q2212" s="75" t="s">
        <v>2488</v>
      </c>
      <c r="R2212" t="s">
        <v>207</v>
      </c>
      <c r="S2212" s="38">
        <v>122</v>
      </c>
      <c r="T2212">
        <v>1</v>
      </c>
      <c r="U2212">
        <v>0</v>
      </c>
      <c r="V2212" s="43">
        <f>SUMIF(ResumenCotizacion!$C:$C,E2212,ResumenCotizacion!$P:$P)</f>
        <v>0</v>
      </c>
      <c r="W2212" s="68">
        <f>IF(H2212="USD",S2212*SolCotizacion!$J$18,S2212)</f>
        <v>478665.77999999997</v>
      </c>
      <c r="X2212" s="3">
        <f>ROUND(W2212/(1-VLOOKUP("Total porcentaje:",ResumenCotizacion!$F:$H,3,0)),2)</f>
        <v>520288.89</v>
      </c>
      <c r="Y2212" s="3">
        <f t="shared" si="139"/>
        <v>0</v>
      </c>
    </row>
    <row r="2213" spans="1:25" ht="14.25" x14ac:dyDescent="0.2">
      <c r="A2213" s="18" t="str">
        <f t="shared" si="136"/>
        <v>Catalogo principalOPEN VALUE ENTIDADES NO CUALIFICADASYEG-01300</v>
      </c>
      <c r="B2213" s="18" t="str">
        <f t="shared" si="137"/>
        <v>YEG-01300OPEN VALUE ENTIDADES NO CUALIFICADAS</v>
      </c>
      <c r="C2213" s="18"/>
      <c r="D2213" t="s">
        <v>122</v>
      </c>
      <c r="E2213" t="s">
        <v>2489</v>
      </c>
      <c r="F2213" t="s">
        <v>2546</v>
      </c>
      <c r="G2213" s="18" t="str">
        <f t="shared" si="138"/>
        <v>Catalogo principal</v>
      </c>
      <c r="H2213" s="43" t="s">
        <v>121</v>
      </c>
      <c r="I2213" s="37" t="s">
        <v>67</v>
      </c>
      <c r="J2213" t="s">
        <v>3907</v>
      </c>
      <c r="K2213" t="s">
        <v>40</v>
      </c>
      <c r="L2213" s="70" t="s">
        <v>21</v>
      </c>
      <c r="M2213" s="70" t="s">
        <v>28</v>
      </c>
      <c r="N2213" s="37" t="s">
        <v>67</v>
      </c>
      <c r="O2213" s="37" t="s">
        <v>67</v>
      </c>
      <c r="P2213" s="37" t="s">
        <v>3758</v>
      </c>
      <c r="Q2213" s="75" t="s">
        <v>2489</v>
      </c>
      <c r="R2213" t="s">
        <v>207</v>
      </c>
      <c r="S2213" s="38">
        <v>165</v>
      </c>
      <c r="T2213">
        <v>1</v>
      </c>
      <c r="U2213">
        <v>0</v>
      </c>
      <c r="V2213" s="43">
        <f>SUMIF(ResumenCotizacion!$C:$C,E2213,ResumenCotizacion!$P:$P)</f>
        <v>0</v>
      </c>
      <c r="W2213" s="68">
        <f>IF(H2213="USD",S2213*SolCotizacion!$J$18,S2213)</f>
        <v>647375.85</v>
      </c>
      <c r="X2213" s="3">
        <f>ROUND(W2213/(1-VLOOKUP("Total porcentaje:",ResumenCotizacion!$F:$H,3,0)),2)</f>
        <v>703669.4</v>
      </c>
      <c r="Y2213" s="3">
        <f t="shared" si="139"/>
        <v>0</v>
      </c>
    </row>
    <row r="2214" spans="1:25" ht="14.25" x14ac:dyDescent="0.2">
      <c r="A2214" s="18" t="str">
        <f t="shared" si="136"/>
        <v>Catalogo principalOPEN VALUE ENTIDADES NO CUALIFICADASYEG-01302</v>
      </c>
      <c r="B2214" s="18" t="str">
        <f t="shared" si="137"/>
        <v>YEG-01302OPEN VALUE ENTIDADES NO CUALIFICADAS</v>
      </c>
      <c r="C2214" s="18"/>
      <c r="D2214" t="s">
        <v>122</v>
      </c>
      <c r="E2214" t="s">
        <v>2490</v>
      </c>
      <c r="F2214" t="s">
        <v>2546</v>
      </c>
      <c r="G2214" s="18" t="str">
        <f t="shared" si="138"/>
        <v>Catalogo principal</v>
      </c>
      <c r="H2214" s="43" t="s">
        <v>121</v>
      </c>
      <c r="I2214" s="37" t="s">
        <v>67</v>
      </c>
      <c r="J2214" t="s">
        <v>3908</v>
      </c>
      <c r="K2214" t="s">
        <v>40</v>
      </c>
      <c r="L2214" s="70" t="s">
        <v>21</v>
      </c>
      <c r="M2214" s="70" t="s">
        <v>28</v>
      </c>
      <c r="N2214" s="37" t="s">
        <v>67</v>
      </c>
      <c r="O2214" s="37" t="s">
        <v>67</v>
      </c>
      <c r="P2214" s="37" t="s">
        <v>3758</v>
      </c>
      <c r="Q2214" s="75" t="s">
        <v>2490</v>
      </c>
      <c r="R2214" t="s">
        <v>207</v>
      </c>
      <c r="S2214" s="38">
        <v>216</v>
      </c>
      <c r="T2214">
        <v>1</v>
      </c>
      <c r="U2214">
        <v>0</v>
      </c>
      <c r="V2214" s="43">
        <f>SUMIF(ResumenCotizacion!$C:$C,E2214,ResumenCotizacion!$P:$P)</f>
        <v>0</v>
      </c>
      <c r="W2214" s="68">
        <f>IF(H2214="USD",S2214*SolCotizacion!$J$18,S2214)</f>
        <v>847473.84</v>
      </c>
      <c r="X2214" s="3">
        <f>ROUND(W2214/(1-VLOOKUP("Total porcentaje:",ResumenCotizacion!$F:$H,3,0)),2)</f>
        <v>921167.22</v>
      </c>
      <c r="Y2214" s="3">
        <f t="shared" si="139"/>
        <v>0</v>
      </c>
    </row>
    <row r="2215" spans="1:25" ht="14.25" x14ac:dyDescent="0.2">
      <c r="A2215" s="18" t="str">
        <f t="shared" si="136"/>
        <v>Catalogo principalOPEN VALUE ENTIDADES NO CUALIFICADASYEG-01304</v>
      </c>
      <c r="B2215" s="18" t="str">
        <f t="shared" si="137"/>
        <v>YEG-01304OPEN VALUE ENTIDADES NO CUALIFICADAS</v>
      </c>
      <c r="C2215" s="18"/>
      <c r="D2215" t="s">
        <v>122</v>
      </c>
      <c r="E2215" t="s">
        <v>2491</v>
      </c>
      <c r="F2215" t="s">
        <v>2546</v>
      </c>
      <c r="G2215" s="18" t="str">
        <f t="shared" si="138"/>
        <v>Catalogo principal</v>
      </c>
      <c r="H2215" s="43" t="s">
        <v>121</v>
      </c>
      <c r="I2215" s="37" t="s">
        <v>67</v>
      </c>
      <c r="J2215" t="s">
        <v>3909</v>
      </c>
      <c r="K2215" t="s">
        <v>40</v>
      </c>
      <c r="L2215" s="70" t="s">
        <v>21</v>
      </c>
      <c r="M2215" s="70" t="s">
        <v>28</v>
      </c>
      <c r="N2215" s="37" t="s">
        <v>67</v>
      </c>
      <c r="O2215" s="37" t="s">
        <v>67</v>
      </c>
      <c r="P2215" s="37" t="s">
        <v>3758</v>
      </c>
      <c r="Q2215" s="75" t="s">
        <v>2491</v>
      </c>
      <c r="R2215" t="s">
        <v>207</v>
      </c>
      <c r="S2215" s="38">
        <v>75</v>
      </c>
      <c r="T2215">
        <v>1</v>
      </c>
      <c r="U2215">
        <v>0</v>
      </c>
      <c r="V2215" s="43">
        <f>SUMIF(ResumenCotizacion!$C:$C,E2215,ResumenCotizacion!$P:$P)</f>
        <v>0</v>
      </c>
      <c r="W2215" s="68">
        <f>IF(H2215="USD",S2215*SolCotizacion!$J$18,S2215)</f>
        <v>294261.75</v>
      </c>
      <c r="X2215" s="3">
        <f>ROUND(W2215/(1-VLOOKUP("Total porcentaje:",ResumenCotizacion!$F:$H,3,0)),2)</f>
        <v>319849.73</v>
      </c>
      <c r="Y2215" s="3">
        <f t="shared" si="139"/>
        <v>0</v>
      </c>
    </row>
    <row r="2216" spans="1:25" ht="14.25" x14ac:dyDescent="0.2">
      <c r="A2216" s="18" t="str">
        <f t="shared" si="136"/>
        <v>Catalogo principalOPEN VALUE ENTIDADES NO CUALIFICADASYEG-01306</v>
      </c>
      <c r="B2216" s="18" t="str">
        <f t="shared" si="137"/>
        <v>YEG-01306OPEN VALUE ENTIDADES NO CUALIFICADAS</v>
      </c>
      <c r="C2216" s="18"/>
      <c r="D2216" t="s">
        <v>122</v>
      </c>
      <c r="E2216" t="s">
        <v>2492</v>
      </c>
      <c r="F2216" t="s">
        <v>2546</v>
      </c>
      <c r="G2216" s="18" t="str">
        <f t="shared" si="138"/>
        <v>Catalogo principal</v>
      </c>
      <c r="H2216" s="43" t="s">
        <v>121</v>
      </c>
      <c r="I2216" s="37" t="s">
        <v>67</v>
      </c>
      <c r="J2216" t="s">
        <v>3910</v>
      </c>
      <c r="K2216" t="s">
        <v>40</v>
      </c>
      <c r="L2216" s="70" t="s">
        <v>21</v>
      </c>
      <c r="M2216" s="70" t="s">
        <v>28</v>
      </c>
      <c r="N2216" s="37" t="s">
        <v>67</v>
      </c>
      <c r="O2216" s="37" t="s">
        <v>67</v>
      </c>
      <c r="P2216" s="37" t="s">
        <v>3758</v>
      </c>
      <c r="Q2216" s="75" t="s">
        <v>2492</v>
      </c>
      <c r="R2216" t="s">
        <v>207</v>
      </c>
      <c r="S2216" s="38">
        <v>97</v>
      </c>
      <c r="T2216">
        <v>1</v>
      </c>
      <c r="U2216">
        <v>0</v>
      </c>
      <c r="V2216" s="43">
        <f>SUMIF(ResumenCotizacion!$C:$C,E2216,ResumenCotizacion!$P:$P)</f>
        <v>0</v>
      </c>
      <c r="W2216" s="68">
        <f>IF(H2216="USD",S2216*SolCotizacion!$J$18,S2216)</f>
        <v>380578.52999999997</v>
      </c>
      <c r="X2216" s="3">
        <f>ROUND(W2216/(1-VLOOKUP("Total porcentaje:",ResumenCotizacion!$F:$H,3,0)),2)</f>
        <v>413672.32</v>
      </c>
      <c r="Y2216" s="3">
        <f t="shared" si="139"/>
        <v>0</v>
      </c>
    </row>
    <row r="2217" spans="1:25" ht="14.25" x14ac:dyDescent="0.2">
      <c r="A2217" s="18" t="str">
        <f t="shared" si="136"/>
        <v>Catalogo principalCSP ENTIDADES NO CUALIFICADASDG7GMGF0D7FV-0001_NCLF</v>
      </c>
      <c r="B2217" s="18" t="str">
        <f t="shared" si="137"/>
        <v>DG7GMGF0D7FV-0001_NCLFCSP ENTIDADES NO CUALIFICADAS</v>
      </c>
      <c r="C2217" s="18"/>
      <c r="D2217" t="s">
        <v>122</v>
      </c>
      <c r="E2217" t="s">
        <v>2493</v>
      </c>
      <c r="F2217" t="s">
        <v>2547</v>
      </c>
      <c r="G2217" s="18" t="str">
        <f t="shared" si="138"/>
        <v>Catalogo principal</v>
      </c>
      <c r="H2217" s="43" t="s">
        <v>121</v>
      </c>
      <c r="I2217" s="37" t="s">
        <v>67</v>
      </c>
      <c r="J2217" t="s">
        <v>2714</v>
      </c>
      <c r="K2217" t="s">
        <v>40</v>
      </c>
      <c r="L2217" s="70" t="s">
        <v>21</v>
      </c>
      <c r="M2217" s="70" t="s">
        <v>4257</v>
      </c>
      <c r="N2217" s="37" t="s">
        <v>67</v>
      </c>
      <c r="O2217" s="37" t="s">
        <v>67</v>
      </c>
      <c r="P2217" s="37" t="s">
        <v>3759</v>
      </c>
      <c r="Q2217" s="75" t="s">
        <v>2493</v>
      </c>
      <c r="R2217" t="s">
        <v>207</v>
      </c>
      <c r="S2217" s="38">
        <v>180</v>
      </c>
      <c r="T2217">
        <v>1</v>
      </c>
      <c r="U2217">
        <v>0</v>
      </c>
      <c r="V2217" s="43">
        <f>SUMIF(ResumenCotizacion!$C:$C,E2217,ResumenCotizacion!$P:$P)</f>
        <v>0</v>
      </c>
      <c r="W2217" s="68">
        <f>IF(H2217="USD",S2217*SolCotizacion!$J$18,S2217)</f>
        <v>706228.2</v>
      </c>
      <c r="X2217" s="3">
        <f>ROUND(W2217/(1-VLOOKUP("Total porcentaje:",ResumenCotizacion!$F:$H,3,0)),2)</f>
        <v>767639.35</v>
      </c>
      <c r="Y2217" s="3">
        <f t="shared" si="139"/>
        <v>0</v>
      </c>
    </row>
    <row r="2218" spans="1:25" ht="14.25" x14ac:dyDescent="0.2">
      <c r="A2218" s="18" t="str">
        <f t="shared" si="136"/>
        <v>Catalogo principalCSP ENTIDADES NO CUALIFICADASDG7GMGF0G49Z-0002_NCLF</v>
      </c>
      <c r="B2218" s="18" t="str">
        <f t="shared" si="137"/>
        <v>DG7GMGF0G49Z-0002_NCLFCSP ENTIDADES NO CUALIFICADAS</v>
      </c>
      <c r="C2218" s="18"/>
      <c r="D2218" t="s">
        <v>122</v>
      </c>
      <c r="E2218" t="s">
        <v>2494</v>
      </c>
      <c r="F2218" t="s">
        <v>2547</v>
      </c>
      <c r="G2218" s="18" t="str">
        <f t="shared" si="138"/>
        <v>Catalogo principal</v>
      </c>
      <c r="H2218" s="43" t="s">
        <v>121</v>
      </c>
      <c r="I2218" s="37" t="s">
        <v>67</v>
      </c>
      <c r="J2218" t="s">
        <v>2715</v>
      </c>
      <c r="K2218" t="s">
        <v>40</v>
      </c>
      <c r="L2218" s="70" t="s">
        <v>21</v>
      </c>
      <c r="M2218" s="70" t="s">
        <v>4257</v>
      </c>
      <c r="N2218" s="37" t="s">
        <v>67</v>
      </c>
      <c r="O2218" s="37" t="s">
        <v>67</v>
      </c>
      <c r="P2218" s="37" t="s">
        <v>3759</v>
      </c>
      <c r="Q2218" s="75" t="s">
        <v>2494</v>
      </c>
      <c r="R2218" t="s">
        <v>207</v>
      </c>
      <c r="S2218" s="38">
        <v>1453</v>
      </c>
      <c r="T2218">
        <v>1</v>
      </c>
      <c r="U2218">
        <v>0</v>
      </c>
      <c r="V2218" s="43">
        <f>SUMIF(ResumenCotizacion!$C:$C,E2218,ResumenCotizacion!$P:$P)</f>
        <v>0</v>
      </c>
      <c r="W2218" s="68">
        <f>IF(H2218="USD",S2218*SolCotizacion!$J$18,S2218)</f>
        <v>5700830.9699999997</v>
      </c>
      <c r="X2218" s="3">
        <f>ROUND(W2218/(1-VLOOKUP("Total porcentaje:",ResumenCotizacion!$F:$H,3,0)),2)</f>
        <v>6196555.4000000004</v>
      </c>
      <c r="Y2218" s="3">
        <f t="shared" si="139"/>
        <v>0</v>
      </c>
    </row>
    <row r="2219" spans="1:25" ht="14.25" x14ac:dyDescent="0.2">
      <c r="A2219" s="18" t="str">
        <f t="shared" si="136"/>
        <v>Catalogo principalCSP ENTIDADES NO CUALIFICADASDG7GMGF0G49X-0001_NCLF</v>
      </c>
      <c r="B2219" s="18" t="str">
        <f t="shared" si="137"/>
        <v>DG7GMGF0G49X-0001_NCLFCSP ENTIDADES NO CUALIFICADAS</v>
      </c>
      <c r="C2219" s="18"/>
      <c r="D2219" t="s">
        <v>122</v>
      </c>
      <c r="E2219" t="s">
        <v>2495</v>
      </c>
      <c r="F2219" t="s">
        <v>2547</v>
      </c>
      <c r="G2219" s="18" t="str">
        <f t="shared" si="138"/>
        <v>Catalogo principal</v>
      </c>
      <c r="H2219" s="43" t="s">
        <v>121</v>
      </c>
      <c r="I2219" s="37" t="s">
        <v>67</v>
      </c>
      <c r="J2219" t="s">
        <v>2716</v>
      </c>
      <c r="K2219" t="s">
        <v>40</v>
      </c>
      <c r="L2219" s="70" t="s">
        <v>21</v>
      </c>
      <c r="M2219" s="70" t="s">
        <v>4257</v>
      </c>
      <c r="N2219" s="37" t="s">
        <v>67</v>
      </c>
      <c r="O2219" s="37" t="s">
        <v>67</v>
      </c>
      <c r="P2219" s="37" t="s">
        <v>3759</v>
      </c>
      <c r="Q2219" s="75" t="s">
        <v>2495</v>
      </c>
      <c r="R2219" t="s">
        <v>207</v>
      </c>
      <c r="S2219" s="38">
        <v>25431</v>
      </c>
      <c r="T2219">
        <v>1</v>
      </c>
      <c r="U2219">
        <v>0</v>
      </c>
      <c r="V2219" s="43">
        <f>SUMIF(ResumenCotizacion!$C:$C,E2219,ResumenCotizacion!$P:$P)</f>
        <v>0</v>
      </c>
      <c r="W2219" s="68">
        <f>IF(H2219="USD",S2219*SolCotizacion!$J$18,S2219)</f>
        <v>99778274.189999998</v>
      </c>
      <c r="X2219" s="3">
        <f>ROUND(W2219/(1-VLOOKUP("Total porcentaje:",ResumenCotizacion!$F:$H,3,0)),2)</f>
        <v>108454645.86</v>
      </c>
      <c r="Y2219" s="3">
        <f t="shared" si="139"/>
        <v>0</v>
      </c>
    </row>
    <row r="2220" spans="1:25" ht="14.25" x14ac:dyDescent="0.2">
      <c r="A2220" s="18" t="str">
        <f t="shared" si="136"/>
        <v>Catalogo principalCSP ENTIDADES NO CUALIFICADASDG7GMGF0G49W-0002_NCLF</v>
      </c>
      <c r="B2220" s="18" t="str">
        <f t="shared" si="137"/>
        <v>DG7GMGF0G49W-0002_NCLFCSP ENTIDADES NO CUALIFICADAS</v>
      </c>
      <c r="C2220" s="18"/>
      <c r="D2220" t="s">
        <v>122</v>
      </c>
      <c r="E2220" t="s">
        <v>2496</v>
      </c>
      <c r="F2220" t="s">
        <v>2547</v>
      </c>
      <c r="G2220" s="18" t="str">
        <f t="shared" si="138"/>
        <v>Catalogo principal</v>
      </c>
      <c r="H2220" s="43" t="s">
        <v>121</v>
      </c>
      <c r="I2220" s="37" t="s">
        <v>67</v>
      </c>
      <c r="J2220" t="s">
        <v>2717</v>
      </c>
      <c r="K2220" t="s">
        <v>40</v>
      </c>
      <c r="L2220" s="70" t="s">
        <v>21</v>
      </c>
      <c r="M2220" s="70" t="s">
        <v>4257</v>
      </c>
      <c r="N2220" s="37" t="s">
        <v>67</v>
      </c>
      <c r="O2220" s="37" t="s">
        <v>67</v>
      </c>
      <c r="P2220" s="37" t="s">
        <v>3759</v>
      </c>
      <c r="Q2220" s="75" t="s">
        <v>2496</v>
      </c>
      <c r="R2220" t="s">
        <v>207</v>
      </c>
      <c r="S2220" s="38">
        <v>5830</v>
      </c>
      <c r="T2220">
        <v>1</v>
      </c>
      <c r="U2220">
        <v>0</v>
      </c>
      <c r="V2220" s="43">
        <f>SUMIF(ResumenCotizacion!$C:$C,E2220,ResumenCotizacion!$P:$P)</f>
        <v>0</v>
      </c>
      <c r="W2220" s="68">
        <f>IF(H2220="USD",S2220*SolCotizacion!$J$18,S2220)</f>
        <v>22873946.699999999</v>
      </c>
      <c r="X2220" s="3">
        <f>ROUND(W2220/(1-VLOOKUP("Total porcentaje:",ResumenCotizacion!$F:$H,3,0)),2)</f>
        <v>24862985.539999999</v>
      </c>
      <c r="Y2220" s="3">
        <f t="shared" si="139"/>
        <v>0</v>
      </c>
    </row>
    <row r="2221" spans="1:25" ht="14.25" x14ac:dyDescent="0.2">
      <c r="A2221" s="18" t="str">
        <f t="shared" si="136"/>
        <v>Catalogo principalCSP ENTIDADES NO CUALIFICADASDG7GMGF0F4MF-0003_NCLF</v>
      </c>
      <c r="B2221" s="18" t="str">
        <f t="shared" si="137"/>
        <v>DG7GMGF0F4MF-0003_NCLFCSP ENTIDADES NO CUALIFICADAS</v>
      </c>
      <c r="C2221" s="18"/>
      <c r="D2221" t="s">
        <v>122</v>
      </c>
      <c r="E2221" t="s">
        <v>2497</v>
      </c>
      <c r="F2221" t="s">
        <v>2547</v>
      </c>
      <c r="G2221" s="18" t="str">
        <f t="shared" si="138"/>
        <v>Catalogo principal</v>
      </c>
      <c r="H2221" s="43" t="s">
        <v>121</v>
      </c>
      <c r="I2221" s="37" t="s">
        <v>67</v>
      </c>
      <c r="J2221" t="s">
        <v>2718</v>
      </c>
      <c r="K2221" t="s">
        <v>40</v>
      </c>
      <c r="L2221" s="70" t="s">
        <v>21</v>
      </c>
      <c r="M2221" s="70" t="s">
        <v>4257</v>
      </c>
      <c r="N2221" s="37" t="s">
        <v>67</v>
      </c>
      <c r="O2221" s="37" t="s">
        <v>67</v>
      </c>
      <c r="P2221" s="37" t="s">
        <v>3759</v>
      </c>
      <c r="Q2221" s="75" t="s">
        <v>2497</v>
      </c>
      <c r="R2221" t="s">
        <v>207</v>
      </c>
      <c r="S2221" s="38">
        <v>5124</v>
      </c>
      <c r="T2221">
        <v>1</v>
      </c>
      <c r="U2221">
        <v>0</v>
      </c>
      <c r="V2221" s="43">
        <f>SUMIF(ResumenCotizacion!$C:$C,E2221,ResumenCotizacion!$P:$P)</f>
        <v>0</v>
      </c>
      <c r="W2221" s="68">
        <f>IF(H2221="USD",S2221*SolCotizacion!$J$18,S2221)</f>
        <v>20103962.759999998</v>
      </c>
      <c r="X2221" s="3">
        <f>ROUND(W2221/(1-VLOOKUP("Total porcentaje:",ResumenCotizacion!$F:$H,3,0)),2)</f>
        <v>21852133.43</v>
      </c>
      <c r="Y2221" s="3">
        <f t="shared" si="139"/>
        <v>0</v>
      </c>
    </row>
    <row r="2222" spans="1:25" ht="14.25" x14ac:dyDescent="0.2">
      <c r="A2222" s="18" t="str">
        <f t="shared" si="136"/>
        <v>Catalogo principalCSP ENTIDADES NO CUALIFICADASDG7GMGF0F4MD-0005_NCLF</v>
      </c>
      <c r="B2222" s="18" t="str">
        <f t="shared" si="137"/>
        <v>DG7GMGF0F4MD-0005_NCLFCSP ENTIDADES NO CUALIFICADAS</v>
      </c>
      <c r="C2222" s="18"/>
      <c r="D2222" t="s">
        <v>122</v>
      </c>
      <c r="E2222" t="s">
        <v>2498</v>
      </c>
      <c r="F2222" t="s">
        <v>2547</v>
      </c>
      <c r="G2222" s="18" t="str">
        <f t="shared" si="138"/>
        <v>Catalogo principal</v>
      </c>
      <c r="H2222" s="43" t="s">
        <v>121</v>
      </c>
      <c r="I2222" s="37" t="s">
        <v>67</v>
      </c>
      <c r="J2222" t="s">
        <v>2719</v>
      </c>
      <c r="K2222" t="s">
        <v>40</v>
      </c>
      <c r="L2222" s="70" t="s">
        <v>21</v>
      </c>
      <c r="M2222" s="70" t="s">
        <v>4257</v>
      </c>
      <c r="N2222" s="37" t="s">
        <v>67</v>
      </c>
      <c r="O2222" s="37" t="s">
        <v>67</v>
      </c>
      <c r="P2222" s="37" t="s">
        <v>3759</v>
      </c>
      <c r="Q2222" s="75" t="s">
        <v>2498</v>
      </c>
      <c r="R2222" t="s">
        <v>207</v>
      </c>
      <c r="S2222" s="38">
        <v>54</v>
      </c>
      <c r="T2222">
        <v>1</v>
      </c>
      <c r="U2222">
        <v>0</v>
      </c>
      <c r="V2222" s="43">
        <f>SUMIF(ResumenCotizacion!$C:$C,E2222,ResumenCotizacion!$P:$P)</f>
        <v>0</v>
      </c>
      <c r="W2222" s="68">
        <f>IF(H2222="USD",S2222*SolCotizacion!$J$18,S2222)</f>
        <v>211868.46</v>
      </c>
      <c r="X2222" s="3">
        <f>ROUND(W2222/(1-VLOOKUP("Total porcentaje:",ResumenCotizacion!$F:$H,3,0)),2)</f>
        <v>230291.8</v>
      </c>
      <c r="Y2222" s="3">
        <f t="shared" si="139"/>
        <v>0</v>
      </c>
    </row>
    <row r="2223" spans="1:25" ht="14.25" x14ac:dyDescent="0.2">
      <c r="A2223" s="18" t="str">
        <f t="shared" si="136"/>
        <v>Catalogo principalCSP ENTIDADES NO CUALIFICADASDG7GMGF0F4MD-0004_NCLF</v>
      </c>
      <c r="B2223" s="18" t="str">
        <f t="shared" si="137"/>
        <v>DG7GMGF0F4MD-0004_NCLFCSP ENTIDADES NO CUALIFICADAS</v>
      </c>
      <c r="C2223" s="18"/>
      <c r="D2223" t="s">
        <v>122</v>
      </c>
      <c r="E2223" t="s">
        <v>2499</v>
      </c>
      <c r="F2223" t="s">
        <v>2547</v>
      </c>
      <c r="G2223" s="18" t="str">
        <f t="shared" si="138"/>
        <v>Catalogo principal</v>
      </c>
      <c r="H2223" s="43" t="s">
        <v>121</v>
      </c>
      <c r="I2223" s="37" t="s">
        <v>67</v>
      </c>
      <c r="J2223" t="s">
        <v>2720</v>
      </c>
      <c r="K2223" t="s">
        <v>40</v>
      </c>
      <c r="L2223" s="70" t="s">
        <v>21</v>
      </c>
      <c r="M2223" s="70" t="s">
        <v>4257</v>
      </c>
      <c r="N2223" s="37" t="s">
        <v>67</v>
      </c>
      <c r="O2223" s="37" t="s">
        <v>67</v>
      </c>
      <c r="P2223" s="37" t="s">
        <v>3759</v>
      </c>
      <c r="Q2223" s="75" t="s">
        <v>2499</v>
      </c>
      <c r="R2223" t="s">
        <v>207</v>
      </c>
      <c r="S2223" s="38">
        <v>69</v>
      </c>
      <c r="T2223">
        <v>1</v>
      </c>
      <c r="U2223">
        <v>0</v>
      </c>
      <c r="V2223" s="43">
        <f>SUMIF(ResumenCotizacion!$C:$C,E2223,ResumenCotizacion!$P:$P)</f>
        <v>0</v>
      </c>
      <c r="W2223" s="68">
        <f>IF(H2223="USD",S2223*SolCotizacion!$J$18,S2223)</f>
        <v>270720.81</v>
      </c>
      <c r="X2223" s="3">
        <f>ROUND(W2223/(1-VLOOKUP("Total porcentaje:",ResumenCotizacion!$F:$H,3,0)),2)</f>
        <v>294261.75</v>
      </c>
      <c r="Y2223" s="3">
        <f t="shared" si="139"/>
        <v>0</v>
      </c>
    </row>
    <row r="2224" spans="1:25" ht="14.25" x14ac:dyDescent="0.2">
      <c r="A2224" s="18" t="str">
        <f t="shared" si="136"/>
        <v>Catalogo principalCSP ENTIDADES NO CUALIFICADASDG7GMGF0F4MC-0003_NCLF</v>
      </c>
      <c r="B2224" s="18" t="str">
        <f t="shared" si="137"/>
        <v>DG7GMGF0F4MC-0003_NCLFCSP ENTIDADES NO CUALIFICADAS</v>
      </c>
      <c r="C2224" s="18"/>
      <c r="D2224" t="s">
        <v>122</v>
      </c>
      <c r="E2224" t="s">
        <v>2500</v>
      </c>
      <c r="F2224" t="s">
        <v>2547</v>
      </c>
      <c r="G2224" s="18" t="str">
        <f t="shared" si="138"/>
        <v>Catalogo principal</v>
      </c>
      <c r="H2224" s="43" t="s">
        <v>121</v>
      </c>
      <c r="I2224" s="37" t="s">
        <v>67</v>
      </c>
      <c r="J2224" t="s">
        <v>2721</v>
      </c>
      <c r="K2224" t="s">
        <v>40</v>
      </c>
      <c r="L2224" s="70" t="s">
        <v>21</v>
      </c>
      <c r="M2224" s="70" t="s">
        <v>4257</v>
      </c>
      <c r="N2224" s="37" t="s">
        <v>67</v>
      </c>
      <c r="O2224" s="37" t="s">
        <v>67</v>
      </c>
      <c r="P2224" s="37" t="s">
        <v>3759</v>
      </c>
      <c r="Q2224" s="75" t="s">
        <v>2500</v>
      </c>
      <c r="R2224" t="s">
        <v>207</v>
      </c>
      <c r="S2224" s="38">
        <v>897</v>
      </c>
      <c r="T2224">
        <v>1</v>
      </c>
      <c r="U2224">
        <v>0</v>
      </c>
      <c r="V2224" s="43">
        <f>SUMIF(ResumenCotizacion!$C:$C,E2224,ResumenCotizacion!$P:$P)</f>
        <v>0</v>
      </c>
      <c r="W2224" s="68">
        <f>IF(H2224="USD",S2224*SolCotizacion!$J$18,S2224)</f>
        <v>3519370.53</v>
      </c>
      <c r="X2224" s="3">
        <f>ROUND(W2224/(1-VLOOKUP("Total porcentaje:",ResumenCotizacion!$F:$H,3,0)),2)</f>
        <v>3825402.75</v>
      </c>
      <c r="Y2224" s="3">
        <f t="shared" si="139"/>
        <v>0</v>
      </c>
    </row>
    <row r="2225" spans="1:25" ht="14.25" x14ac:dyDescent="0.2">
      <c r="A2225" s="18" t="str">
        <f t="shared" si="136"/>
        <v>Catalogo principalCSP ENTIDADES NO CUALIFICADASDG7GMGF0F4MB-0005_NCLF</v>
      </c>
      <c r="B2225" s="18" t="str">
        <f t="shared" si="137"/>
        <v>DG7GMGF0F4MB-0005_NCLFCSP ENTIDADES NO CUALIFICADAS</v>
      </c>
      <c r="C2225" s="18"/>
      <c r="D2225" t="s">
        <v>122</v>
      </c>
      <c r="E2225" t="s">
        <v>2501</v>
      </c>
      <c r="F2225" t="s">
        <v>2547</v>
      </c>
      <c r="G2225" s="18" t="str">
        <f t="shared" si="138"/>
        <v>Catalogo principal</v>
      </c>
      <c r="H2225" s="43" t="s">
        <v>121</v>
      </c>
      <c r="I2225" s="37" t="s">
        <v>67</v>
      </c>
      <c r="J2225" t="s">
        <v>2722</v>
      </c>
      <c r="K2225" t="s">
        <v>40</v>
      </c>
      <c r="L2225" s="70" t="s">
        <v>21</v>
      </c>
      <c r="M2225" s="70" t="s">
        <v>4257</v>
      </c>
      <c r="N2225" s="37" t="s">
        <v>67</v>
      </c>
      <c r="O2225" s="37" t="s">
        <v>67</v>
      </c>
      <c r="P2225" s="37" t="s">
        <v>3759</v>
      </c>
      <c r="Q2225" s="75" t="s">
        <v>2501</v>
      </c>
      <c r="R2225" t="s">
        <v>207</v>
      </c>
      <c r="S2225" s="38">
        <v>86</v>
      </c>
      <c r="T2225">
        <v>1</v>
      </c>
      <c r="U2225">
        <v>0</v>
      </c>
      <c r="V2225" s="43">
        <f>SUMIF(ResumenCotizacion!$C:$C,E2225,ResumenCotizacion!$P:$P)</f>
        <v>0</v>
      </c>
      <c r="W2225" s="68">
        <f>IF(H2225="USD",S2225*SolCotizacion!$J$18,S2225)</f>
        <v>337420.13999999996</v>
      </c>
      <c r="X2225" s="3">
        <f>ROUND(W2225/(1-VLOOKUP("Total porcentaje:",ResumenCotizacion!$F:$H,3,0)),2)</f>
        <v>366761.02</v>
      </c>
      <c r="Y2225" s="3">
        <f t="shared" si="139"/>
        <v>0</v>
      </c>
    </row>
    <row r="2226" spans="1:25" ht="14.25" x14ac:dyDescent="0.2">
      <c r="A2226" s="18" t="str">
        <f t="shared" si="136"/>
        <v>Catalogo principalCSP ENTIDADES NO CUALIFICADASDG7GMGF0F4MB-0004_NCLF</v>
      </c>
      <c r="B2226" s="18" t="str">
        <f t="shared" si="137"/>
        <v>DG7GMGF0F4MB-0004_NCLFCSP ENTIDADES NO CUALIFICADAS</v>
      </c>
      <c r="C2226" s="18"/>
      <c r="D2226" t="s">
        <v>122</v>
      </c>
      <c r="E2226" t="s">
        <v>2502</v>
      </c>
      <c r="F2226" t="s">
        <v>2547</v>
      </c>
      <c r="G2226" s="18" t="str">
        <f t="shared" si="138"/>
        <v>Catalogo principal</v>
      </c>
      <c r="H2226" s="43" t="s">
        <v>121</v>
      </c>
      <c r="I2226" s="37" t="s">
        <v>67</v>
      </c>
      <c r="J2226" t="s">
        <v>2723</v>
      </c>
      <c r="K2226" t="s">
        <v>40</v>
      </c>
      <c r="L2226" s="70" t="s">
        <v>21</v>
      </c>
      <c r="M2226" s="70" t="s">
        <v>4257</v>
      </c>
      <c r="N2226" s="37" t="s">
        <v>67</v>
      </c>
      <c r="O2226" s="37" t="s">
        <v>67</v>
      </c>
      <c r="P2226" s="37" t="s">
        <v>3759</v>
      </c>
      <c r="Q2226" s="75" t="s">
        <v>2502</v>
      </c>
      <c r="R2226" t="s">
        <v>207</v>
      </c>
      <c r="S2226" s="38">
        <v>111</v>
      </c>
      <c r="T2226">
        <v>1</v>
      </c>
      <c r="U2226">
        <v>0</v>
      </c>
      <c r="V2226" s="43">
        <f>SUMIF(ResumenCotizacion!$C:$C,E2226,ResumenCotizacion!$P:$P)</f>
        <v>0</v>
      </c>
      <c r="W2226" s="68">
        <f>IF(H2226="USD",S2226*SolCotizacion!$J$18,S2226)</f>
        <v>435507.38999999996</v>
      </c>
      <c r="X2226" s="3">
        <f>ROUND(W2226/(1-VLOOKUP("Total porcentaje:",ResumenCotizacion!$F:$H,3,0)),2)</f>
        <v>473377.6</v>
      </c>
      <c r="Y2226" s="3">
        <f t="shared" si="139"/>
        <v>0</v>
      </c>
    </row>
    <row r="2227" spans="1:25" ht="14.25" x14ac:dyDescent="0.2">
      <c r="A2227" s="18" t="str">
        <f t="shared" si="136"/>
        <v>Catalogo principalCSP ENTIDADES NO CUALIFICADASDG7GMGF0D7FX-0002_NCLF</v>
      </c>
      <c r="B2227" s="18" t="str">
        <f t="shared" si="137"/>
        <v>DG7GMGF0D7FX-0002_NCLFCSP ENTIDADES NO CUALIFICADAS</v>
      </c>
      <c r="C2227" s="18"/>
      <c r="D2227" t="s">
        <v>122</v>
      </c>
      <c r="E2227" t="s">
        <v>2503</v>
      </c>
      <c r="F2227" t="s">
        <v>2547</v>
      </c>
      <c r="G2227" s="18" t="str">
        <f t="shared" si="138"/>
        <v>Catalogo principal</v>
      </c>
      <c r="H2227" s="43" t="s">
        <v>121</v>
      </c>
      <c r="I2227" s="37" t="s">
        <v>67</v>
      </c>
      <c r="J2227" t="s">
        <v>2724</v>
      </c>
      <c r="K2227" t="s">
        <v>40</v>
      </c>
      <c r="L2227" s="70" t="s">
        <v>21</v>
      </c>
      <c r="M2227" s="70" t="s">
        <v>4257</v>
      </c>
      <c r="N2227" s="37" t="s">
        <v>67</v>
      </c>
      <c r="O2227" s="37" t="s">
        <v>67</v>
      </c>
      <c r="P2227" s="37" t="s">
        <v>3759</v>
      </c>
      <c r="Q2227" s="75" t="s">
        <v>2503</v>
      </c>
      <c r="R2227" t="s">
        <v>207</v>
      </c>
      <c r="S2227" s="38">
        <v>707</v>
      </c>
      <c r="T2227">
        <v>1</v>
      </c>
      <c r="U2227">
        <v>0</v>
      </c>
      <c r="V2227" s="43">
        <f>SUMIF(ResumenCotizacion!$C:$C,E2227,ResumenCotizacion!$P:$P)</f>
        <v>0</v>
      </c>
      <c r="W2227" s="68">
        <f>IF(H2227="USD",S2227*SolCotizacion!$J$18,S2227)</f>
        <v>2773907.4299999997</v>
      </c>
      <c r="X2227" s="3">
        <f>ROUND(W2227/(1-VLOOKUP("Total porcentaje:",ResumenCotizacion!$F:$H,3,0)),2)</f>
        <v>3015116.77</v>
      </c>
      <c r="Y2227" s="3">
        <f t="shared" si="139"/>
        <v>0</v>
      </c>
    </row>
    <row r="2228" spans="1:25" ht="14.25" x14ac:dyDescent="0.2">
      <c r="A2228" s="18" t="str">
        <f t="shared" si="136"/>
        <v>Catalogo principalCSP ENTIDADES NO CUALIFICADASDG7GMGF0D7FZ-0002_NCLF</v>
      </c>
      <c r="B2228" s="18" t="str">
        <f t="shared" si="137"/>
        <v>DG7GMGF0D7FZ-0002_NCLFCSP ENTIDADES NO CUALIFICADAS</v>
      </c>
      <c r="C2228" s="18"/>
      <c r="D2228" t="s">
        <v>122</v>
      </c>
      <c r="E2228" t="s">
        <v>2504</v>
      </c>
      <c r="F2228" t="s">
        <v>2547</v>
      </c>
      <c r="G2228" s="18" t="str">
        <f t="shared" si="138"/>
        <v>Catalogo principal</v>
      </c>
      <c r="H2228" s="43" t="s">
        <v>121</v>
      </c>
      <c r="I2228" s="37" t="s">
        <v>67</v>
      </c>
      <c r="J2228" t="s">
        <v>2725</v>
      </c>
      <c r="K2228" t="s">
        <v>40</v>
      </c>
      <c r="L2228" s="70" t="s">
        <v>21</v>
      </c>
      <c r="M2228" s="70" t="s">
        <v>4257</v>
      </c>
      <c r="N2228" s="37" t="s">
        <v>67</v>
      </c>
      <c r="O2228" s="37" t="s">
        <v>67</v>
      </c>
      <c r="P2228" s="37" t="s">
        <v>3759</v>
      </c>
      <c r="Q2228" s="75" t="s">
        <v>2504</v>
      </c>
      <c r="R2228" t="s">
        <v>207</v>
      </c>
      <c r="S2228" s="38">
        <v>518</v>
      </c>
      <c r="T2228">
        <v>1</v>
      </c>
      <c r="U2228">
        <v>0</v>
      </c>
      <c r="V2228" s="43">
        <f>SUMIF(ResumenCotizacion!$C:$C,E2228,ResumenCotizacion!$P:$P)</f>
        <v>0</v>
      </c>
      <c r="W2228" s="68">
        <f>IF(H2228="USD",S2228*SolCotizacion!$J$18,S2228)</f>
        <v>2032367.8199999998</v>
      </c>
      <c r="X2228" s="3">
        <f>ROUND(W2228/(1-VLOOKUP("Total porcentaje:",ResumenCotizacion!$F:$H,3,0)),2)</f>
        <v>2209095.46</v>
      </c>
      <c r="Y2228" s="3">
        <f t="shared" si="139"/>
        <v>0</v>
      </c>
    </row>
    <row r="2229" spans="1:25" ht="14.25" x14ac:dyDescent="0.2">
      <c r="A2229" s="18" t="str">
        <f t="shared" si="136"/>
        <v>Catalogo principalCSP ENTIDADES NO CUALIFICADASDG7GMGF0D7D1-0002_NCLF</v>
      </c>
      <c r="B2229" s="18" t="str">
        <f t="shared" si="137"/>
        <v>DG7GMGF0D7D1-0002_NCLFCSP ENTIDADES NO CUALIFICADAS</v>
      </c>
      <c r="C2229" s="18"/>
      <c r="D2229" t="s">
        <v>122</v>
      </c>
      <c r="E2229" t="s">
        <v>2505</v>
      </c>
      <c r="F2229" t="s">
        <v>2547</v>
      </c>
      <c r="G2229" s="18" t="str">
        <f t="shared" si="138"/>
        <v>Catalogo principal</v>
      </c>
      <c r="H2229" s="43" t="s">
        <v>121</v>
      </c>
      <c r="I2229" s="37" t="s">
        <v>67</v>
      </c>
      <c r="J2229" t="s">
        <v>2726</v>
      </c>
      <c r="K2229" t="s">
        <v>40</v>
      </c>
      <c r="L2229" s="70" t="s">
        <v>21</v>
      </c>
      <c r="M2229" s="70" t="s">
        <v>4257</v>
      </c>
      <c r="N2229" s="37" t="s">
        <v>67</v>
      </c>
      <c r="O2229" s="37" t="s">
        <v>67</v>
      </c>
      <c r="P2229" s="37" t="s">
        <v>3759</v>
      </c>
      <c r="Q2229" s="75" t="s">
        <v>2505</v>
      </c>
      <c r="R2229" t="s">
        <v>207</v>
      </c>
      <c r="S2229" s="38">
        <v>518</v>
      </c>
      <c r="T2229">
        <v>1</v>
      </c>
      <c r="U2229">
        <v>0</v>
      </c>
      <c r="V2229" s="43">
        <f>SUMIF(ResumenCotizacion!$C:$C,E2229,ResumenCotizacion!$P:$P)</f>
        <v>0</v>
      </c>
      <c r="W2229" s="68">
        <f>IF(H2229="USD",S2229*SolCotizacion!$J$18,S2229)</f>
        <v>2032367.8199999998</v>
      </c>
      <c r="X2229" s="3">
        <f>ROUND(W2229/(1-VLOOKUP("Total porcentaje:",ResumenCotizacion!$F:$H,3,0)),2)</f>
        <v>2209095.46</v>
      </c>
      <c r="Y2229" s="3">
        <f t="shared" si="139"/>
        <v>0</v>
      </c>
    </row>
    <row r="2230" spans="1:25" ht="14.25" x14ac:dyDescent="0.2">
      <c r="A2230" s="18" t="str">
        <f t="shared" si="136"/>
        <v>Catalogo principalCSP ENTIDADES NO CUALIFICADASDG7GMGF0D7D7-0001_NCLF</v>
      </c>
      <c r="B2230" s="18" t="str">
        <f t="shared" si="137"/>
        <v>DG7GMGF0D7D7-0001_NCLFCSP ENTIDADES NO CUALIFICADAS</v>
      </c>
      <c r="C2230" s="18"/>
      <c r="D2230" t="s">
        <v>122</v>
      </c>
      <c r="E2230" t="s">
        <v>2506</v>
      </c>
      <c r="F2230" t="s">
        <v>2547</v>
      </c>
      <c r="G2230" s="18" t="str">
        <f t="shared" si="138"/>
        <v>Catalogo principal</v>
      </c>
      <c r="H2230" s="43" t="s">
        <v>121</v>
      </c>
      <c r="I2230" s="37" t="s">
        <v>67</v>
      </c>
      <c r="J2230" t="s">
        <v>2727</v>
      </c>
      <c r="K2230" t="s">
        <v>40</v>
      </c>
      <c r="L2230" s="70" t="s">
        <v>21</v>
      </c>
      <c r="M2230" s="70" t="s">
        <v>4257</v>
      </c>
      <c r="N2230" s="37" t="s">
        <v>67</v>
      </c>
      <c r="O2230" s="37" t="s">
        <v>67</v>
      </c>
      <c r="P2230" s="37" t="s">
        <v>3759</v>
      </c>
      <c r="Q2230" s="75" t="s">
        <v>2506</v>
      </c>
      <c r="R2230" t="s">
        <v>207</v>
      </c>
      <c r="S2230" s="38">
        <v>1299</v>
      </c>
      <c r="T2230">
        <v>1</v>
      </c>
      <c r="U2230">
        <v>0</v>
      </c>
      <c r="V2230" s="43">
        <f>SUMIF(ResumenCotizacion!$C:$C,E2230,ResumenCotizacion!$P:$P)</f>
        <v>0</v>
      </c>
      <c r="W2230" s="68">
        <f>IF(H2230="USD",S2230*SolCotizacion!$J$18,S2230)</f>
        <v>5096613.51</v>
      </c>
      <c r="X2230" s="3">
        <f>ROUND(W2230/(1-VLOOKUP("Total porcentaje:",ResumenCotizacion!$F:$H,3,0)),2)</f>
        <v>5539797.29</v>
      </c>
      <c r="Y2230" s="3">
        <f t="shared" si="139"/>
        <v>0</v>
      </c>
    </row>
    <row r="2231" spans="1:25" ht="14.25" x14ac:dyDescent="0.2">
      <c r="A2231" s="18" t="str">
        <f t="shared" si="136"/>
        <v>Catalogo principalCSP ENTIDADES NO CUALIFICADASDG7GMGF0F4MH-0003_NCLF</v>
      </c>
      <c r="B2231" s="18" t="str">
        <f t="shared" si="137"/>
        <v>DG7GMGF0F4MH-0003_NCLFCSP ENTIDADES NO CUALIFICADAS</v>
      </c>
      <c r="C2231" s="18"/>
      <c r="D2231" t="s">
        <v>122</v>
      </c>
      <c r="E2231" t="s">
        <v>2507</v>
      </c>
      <c r="F2231" t="s">
        <v>2547</v>
      </c>
      <c r="G2231" s="18" t="str">
        <f t="shared" si="138"/>
        <v>Catalogo principal</v>
      </c>
      <c r="H2231" s="43" t="s">
        <v>121</v>
      </c>
      <c r="I2231" s="37" t="s">
        <v>67</v>
      </c>
      <c r="J2231" t="s">
        <v>2728</v>
      </c>
      <c r="K2231" t="s">
        <v>40</v>
      </c>
      <c r="L2231" s="70" t="s">
        <v>21</v>
      </c>
      <c r="M2231" s="70" t="s">
        <v>4257</v>
      </c>
      <c r="N2231" s="37" t="s">
        <v>67</v>
      </c>
      <c r="O2231" s="37" t="s">
        <v>67</v>
      </c>
      <c r="P2231" s="37" t="s">
        <v>3759</v>
      </c>
      <c r="Q2231" s="75" t="s">
        <v>2507</v>
      </c>
      <c r="R2231" t="s">
        <v>207</v>
      </c>
      <c r="S2231" s="38">
        <v>7166</v>
      </c>
      <c r="T2231">
        <v>1</v>
      </c>
      <c r="U2231">
        <v>0</v>
      </c>
      <c r="V2231" s="43">
        <f>SUMIF(ResumenCotizacion!$C:$C,E2231,ResumenCotizacion!$P:$P)</f>
        <v>0</v>
      </c>
      <c r="W2231" s="68">
        <f>IF(H2231="USD",S2231*SolCotizacion!$J$18,S2231)</f>
        <v>28115729.34</v>
      </c>
      <c r="X2231" s="3">
        <f>ROUND(W2231/(1-VLOOKUP("Total porcentaje:",ResumenCotizacion!$F:$H,3,0)),2)</f>
        <v>30560575.370000001</v>
      </c>
      <c r="Y2231" s="3">
        <f t="shared" si="139"/>
        <v>0</v>
      </c>
    </row>
    <row r="2232" spans="1:25" ht="14.25" x14ac:dyDescent="0.2">
      <c r="A2232" s="18" t="str">
        <f t="shared" si="136"/>
        <v>Catalogo principalCSP ENTIDADES NO CUALIFICADASDG7GMGF0F4LF-0003_NCLF</v>
      </c>
      <c r="B2232" s="18" t="str">
        <f t="shared" si="137"/>
        <v>DG7GMGF0F4LF-0003_NCLFCSP ENTIDADES NO CUALIFICADAS</v>
      </c>
      <c r="C2232" s="18"/>
      <c r="D2232" t="s">
        <v>122</v>
      </c>
      <c r="E2232" t="s">
        <v>2508</v>
      </c>
      <c r="F2232" t="s">
        <v>2547</v>
      </c>
      <c r="G2232" s="18" t="str">
        <f t="shared" si="138"/>
        <v>Catalogo principal</v>
      </c>
      <c r="H2232" s="43" t="s">
        <v>121</v>
      </c>
      <c r="I2232" s="37" t="s">
        <v>67</v>
      </c>
      <c r="J2232" t="s">
        <v>2729</v>
      </c>
      <c r="K2232" t="s">
        <v>40</v>
      </c>
      <c r="L2232" s="70" t="s">
        <v>21</v>
      </c>
      <c r="M2232" s="70" t="s">
        <v>4257</v>
      </c>
      <c r="N2232" s="37" t="s">
        <v>67</v>
      </c>
      <c r="O2232" s="37" t="s">
        <v>67</v>
      </c>
      <c r="P2232" s="37" t="s">
        <v>3759</v>
      </c>
      <c r="Q2232" s="75" t="s">
        <v>2508</v>
      </c>
      <c r="R2232" t="s">
        <v>207</v>
      </c>
      <c r="S2232" s="38">
        <v>213</v>
      </c>
      <c r="T2232">
        <v>1</v>
      </c>
      <c r="U2232">
        <v>0</v>
      </c>
      <c r="V2232" s="43">
        <f>SUMIF(ResumenCotizacion!$C:$C,E2232,ResumenCotizacion!$P:$P)</f>
        <v>0</v>
      </c>
      <c r="W2232" s="68">
        <f>IF(H2232="USD",S2232*SolCotizacion!$J$18,S2232)</f>
        <v>835703.37</v>
      </c>
      <c r="X2232" s="3">
        <f>ROUND(W2232/(1-VLOOKUP("Total porcentaje:",ResumenCotizacion!$F:$H,3,0)),2)</f>
        <v>908373.23</v>
      </c>
      <c r="Y2232" s="3">
        <f t="shared" si="139"/>
        <v>0</v>
      </c>
    </row>
    <row r="2233" spans="1:25" ht="14.25" x14ac:dyDescent="0.2">
      <c r="A2233" s="18" t="str">
        <f t="shared" si="136"/>
        <v>Catalogo principalCSP ENTIDADES NO CUALIFICADASDG7GMGF0F4LF-0001_NCLF</v>
      </c>
      <c r="B2233" s="18" t="str">
        <f t="shared" si="137"/>
        <v>DG7GMGF0F4LF-0001_NCLFCSP ENTIDADES NO CUALIFICADAS</v>
      </c>
      <c r="C2233" s="18"/>
      <c r="D2233" t="s">
        <v>122</v>
      </c>
      <c r="E2233" t="s">
        <v>2509</v>
      </c>
      <c r="F2233" t="s">
        <v>2547</v>
      </c>
      <c r="G2233" s="18" t="str">
        <f t="shared" si="138"/>
        <v>Catalogo principal</v>
      </c>
      <c r="H2233" s="43" t="s">
        <v>121</v>
      </c>
      <c r="I2233" s="37" t="s">
        <v>67</v>
      </c>
      <c r="J2233" t="s">
        <v>2730</v>
      </c>
      <c r="K2233" t="s">
        <v>40</v>
      </c>
      <c r="L2233" s="70" t="s">
        <v>21</v>
      </c>
      <c r="M2233" s="70" t="s">
        <v>4257</v>
      </c>
      <c r="N2233" s="37" t="s">
        <v>67</v>
      </c>
      <c r="O2233" s="37" t="s">
        <v>67</v>
      </c>
      <c r="P2233" s="37" t="s">
        <v>3759</v>
      </c>
      <c r="Q2233" s="75" t="s">
        <v>2509</v>
      </c>
      <c r="R2233" t="s">
        <v>207</v>
      </c>
      <c r="S2233" s="38">
        <v>278</v>
      </c>
      <c r="T2233">
        <v>1</v>
      </c>
      <c r="U2233">
        <v>0</v>
      </c>
      <c r="V2233" s="43">
        <f>SUMIF(ResumenCotizacion!$C:$C,E2233,ResumenCotizacion!$P:$P)</f>
        <v>0</v>
      </c>
      <c r="W2233" s="68">
        <f>IF(H2233="USD",S2233*SolCotizacion!$J$18,S2233)</f>
        <v>1090730.22</v>
      </c>
      <c r="X2233" s="3">
        <f>ROUND(W2233/(1-VLOOKUP("Total porcentaje:",ResumenCotizacion!$F:$H,3,0)),2)</f>
        <v>1185576.33</v>
      </c>
      <c r="Y2233" s="3">
        <f t="shared" si="139"/>
        <v>0</v>
      </c>
    </row>
    <row r="2234" spans="1:25" ht="14.25" x14ac:dyDescent="0.2">
      <c r="A2234" s="18" t="str">
        <f t="shared" si="136"/>
        <v>Catalogo principalCSP ENTIDADES NO CUALIFICADASDG7GMGF0D7D8-0001_NCLF</v>
      </c>
      <c r="B2234" s="18" t="str">
        <f t="shared" si="137"/>
        <v>DG7GMGF0D7D8-0001_NCLFCSP ENTIDADES NO CUALIFICADAS</v>
      </c>
      <c r="C2234" s="18"/>
      <c r="D2234" t="s">
        <v>122</v>
      </c>
      <c r="E2234" t="s">
        <v>2510</v>
      </c>
      <c r="F2234" t="s">
        <v>2547</v>
      </c>
      <c r="G2234" s="18" t="str">
        <f t="shared" si="138"/>
        <v>Catalogo principal</v>
      </c>
      <c r="H2234" s="43" t="s">
        <v>121</v>
      </c>
      <c r="I2234" s="37" t="s">
        <v>67</v>
      </c>
      <c r="J2234" t="s">
        <v>2731</v>
      </c>
      <c r="K2234" t="s">
        <v>40</v>
      </c>
      <c r="L2234" s="70" t="s">
        <v>21</v>
      </c>
      <c r="M2234" s="70" t="s">
        <v>4257</v>
      </c>
      <c r="N2234" s="37" t="s">
        <v>67</v>
      </c>
      <c r="O2234" s="37" t="s">
        <v>67</v>
      </c>
      <c r="P2234" s="37" t="s">
        <v>3759</v>
      </c>
      <c r="Q2234" s="75" t="s">
        <v>2510</v>
      </c>
      <c r="R2234" t="s">
        <v>207</v>
      </c>
      <c r="S2234" s="38">
        <v>782</v>
      </c>
      <c r="T2234">
        <v>1</v>
      </c>
      <c r="U2234">
        <v>0</v>
      </c>
      <c r="V2234" s="43">
        <f>SUMIF(ResumenCotizacion!$C:$C,E2234,ResumenCotizacion!$P:$P)</f>
        <v>0</v>
      </c>
      <c r="W2234" s="68">
        <f>IF(H2234="USD",S2234*SolCotizacion!$J$18,S2234)</f>
        <v>3068169.1799999997</v>
      </c>
      <c r="X2234" s="3">
        <f>ROUND(W2234/(1-VLOOKUP("Total porcentaje:",ResumenCotizacion!$F:$H,3,0)),2)</f>
        <v>3334966.5</v>
      </c>
      <c r="Y2234" s="3">
        <f t="shared" si="139"/>
        <v>0</v>
      </c>
    </row>
    <row r="2235" spans="1:25" ht="14.25" x14ac:dyDescent="0.2">
      <c r="A2235" s="18" t="str">
        <f t="shared" si="136"/>
        <v>Catalogo principalCSP ENTIDADES NO CUALIFICADASDG7GMGF0F4LV-0003_NCLF</v>
      </c>
      <c r="B2235" s="18" t="str">
        <f t="shared" si="137"/>
        <v>DG7GMGF0F4LV-0003_NCLFCSP ENTIDADES NO CUALIFICADAS</v>
      </c>
      <c r="C2235" s="18"/>
      <c r="D2235" t="s">
        <v>122</v>
      </c>
      <c r="E2235" t="s">
        <v>2511</v>
      </c>
      <c r="F2235" t="s">
        <v>2547</v>
      </c>
      <c r="G2235" s="18" t="str">
        <f t="shared" si="138"/>
        <v>Catalogo principal</v>
      </c>
      <c r="H2235" s="43" t="s">
        <v>121</v>
      </c>
      <c r="I2235" s="37" t="s">
        <v>67</v>
      </c>
      <c r="J2235" t="s">
        <v>2732</v>
      </c>
      <c r="K2235" t="s">
        <v>40</v>
      </c>
      <c r="L2235" s="70" t="s">
        <v>21</v>
      </c>
      <c r="M2235" s="70" t="s">
        <v>4257</v>
      </c>
      <c r="N2235" s="37" t="s">
        <v>67</v>
      </c>
      <c r="O2235" s="37" t="s">
        <v>67</v>
      </c>
      <c r="P2235" s="37" t="s">
        <v>3759</v>
      </c>
      <c r="Q2235" s="75" t="s">
        <v>2511</v>
      </c>
      <c r="R2235" t="s">
        <v>207</v>
      </c>
      <c r="S2235" s="38">
        <v>105</v>
      </c>
      <c r="T2235">
        <v>1</v>
      </c>
      <c r="U2235">
        <v>0</v>
      </c>
      <c r="V2235" s="43">
        <f>SUMIF(ResumenCotizacion!$C:$C,E2235,ResumenCotizacion!$P:$P)</f>
        <v>0</v>
      </c>
      <c r="W2235" s="68">
        <f>IF(H2235="USD",S2235*SolCotizacion!$J$18,S2235)</f>
        <v>411966.44999999995</v>
      </c>
      <c r="X2235" s="3">
        <f>ROUND(W2235/(1-VLOOKUP("Total porcentaje:",ResumenCotizacion!$F:$H,3,0)),2)</f>
        <v>447789.62</v>
      </c>
      <c r="Y2235" s="3">
        <f t="shared" si="139"/>
        <v>0</v>
      </c>
    </row>
    <row r="2236" spans="1:25" ht="14.25" x14ac:dyDescent="0.2">
      <c r="A2236" s="18" t="str">
        <f t="shared" si="136"/>
        <v>Catalogo principalCSP ENTIDADES NO CUALIFICADASDG7GMGF0F4LV-0002_NCLF</v>
      </c>
      <c r="B2236" s="18" t="str">
        <f t="shared" si="137"/>
        <v>DG7GMGF0F4LV-0002_NCLFCSP ENTIDADES NO CUALIFICADAS</v>
      </c>
      <c r="C2236" s="18"/>
      <c r="D2236" t="s">
        <v>122</v>
      </c>
      <c r="E2236" t="s">
        <v>2512</v>
      </c>
      <c r="F2236" t="s">
        <v>2547</v>
      </c>
      <c r="G2236" s="18" t="str">
        <f t="shared" si="138"/>
        <v>Catalogo principal</v>
      </c>
      <c r="H2236" s="43" t="s">
        <v>121</v>
      </c>
      <c r="I2236" s="37" t="s">
        <v>67</v>
      </c>
      <c r="J2236" t="s">
        <v>2733</v>
      </c>
      <c r="K2236" t="s">
        <v>40</v>
      </c>
      <c r="L2236" s="70" t="s">
        <v>21</v>
      </c>
      <c r="M2236" s="70" t="s">
        <v>4257</v>
      </c>
      <c r="N2236" s="37" t="s">
        <v>67</v>
      </c>
      <c r="O2236" s="37" t="s">
        <v>67</v>
      </c>
      <c r="P2236" s="37" t="s">
        <v>3759</v>
      </c>
      <c r="Q2236" s="75" t="s">
        <v>2512</v>
      </c>
      <c r="R2236" t="s">
        <v>207</v>
      </c>
      <c r="S2236" s="38">
        <v>138</v>
      </c>
      <c r="T2236">
        <v>1</v>
      </c>
      <c r="U2236">
        <v>0</v>
      </c>
      <c r="V2236" s="43">
        <f>SUMIF(ResumenCotizacion!$C:$C,E2236,ResumenCotizacion!$P:$P)</f>
        <v>0</v>
      </c>
      <c r="W2236" s="68">
        <f>IF(H2236="USD",S2236*SolCotizacion!$J$18,S2236)</f>
        <v>541441.62</v>
      </c>
      <c r="X2236" s="3">
        <f>ROUND(W2236/(1-VLOOKUP("Total porcentaje:",ResumenCotizacion!$F:$H,3,0)),2)</f>
        <v>588523.5</v>
      </c>
      <c r="Y2236" s="3">
        <f t="shared" si="139"/>
        <v>0</v>
      </c>
    </row>
    <row r="2237" spans="1:25" ht="14.25" x14ac:dyDescent="0.2">
      <c r="A2237" s="18" t="str">
        <f t="shared" si="136"/>
        <v>Catalogo principalCSP ENTIDADES NO CUALIFICADASDG7GMGF0F4LT-0002_NCLF</v>
      </c>
      <c r="B2237" s="18" t="str">
        <f t="shared" si="137"/>
        <v>DG7GMGF0F4LT-0002_NCLFCSP ENTIDADES NO CUALIFICADAS</v>
      </c>
      <c r="C2237" s="18"/>
      <c r="D2237" t="s">
        <v>122</v>
      </c>
      <c r="E2237" t="s">
        <v>2513</v>
      </c>
      <c r="F2237" t="s">
        <v>2547</v>
      </c>
      <c r="G2237" s="18" t="str">
        <f t="shared" si="138"/>
        <v>Catalogo principal</v>
      </c>
      <c r="H2237" s="43" t="s">
        <v>121</v>
      </c>
      <c r="I2237" s="37" t="s">
        <v>67</v>
      </c>
      <c r="J2237" t="s">
        <v>2734</v>
      </c>
      <c r="K2237" t="s">
        <v>40</v>
      </c>
      <c r="L2237" s="70" t="s">
        <v>21</v>
      </c>
      <c r="M2237" s="70" t="s">
        <v>4257</v>
      </c>
      <c r="N2237" s="37" t="s">
        <v>67</v>
      </c>
      <c r="O2237" s="37" t="s">
        <v>67</v>
      </c>
      <c r="P2237" s="37" t="s">
        <v>3759</v>
      </c>
      <c r="Q2237" s="75" t="s">
        <v>2513</v>
      </c>
      <c r="R2237" t="s">
        <v>207</v>
      </c>
      <c r="S2237" s="38">
        <v>8599</v>
      </c>
      <c r="T2237">
        <v>1</v>
      </c>
      <c r="U2237">
        <v>0</v>
      </c>
      <c r="V2237" s="43">
        <f>SUMIF(ResumenCotizacion!$C:$C,E2237,ResumenCotizacion!$P:$P)</f>
        <v>0</v>
      </c>
      <c r="W2237" s="68">
        <f>IF(H2237="USD",S2237*SolCotizacion!$J$18,S2237)</f>
        <v>33738090.509999998</v>
      </c>
      <c r="X2237" s="3">
        <f>ROUND(W2237/(1-VLOOKUP("Total porcentaje:",ResumenCotizacion!$F:$H,3,0)),2)</f>
        <v>36671837.509999998</v>
      </c>
      <c r="Y2237" s="3">
        <f t="shared" si="139"/>
        <v>0</v>
      </c>
    </row>
    <row r="2238" spans="1:25" ht="14.25" x14ac:dyDescent="0.2">
      <c r="A2238" s="18" t="str">
        <f t="shared" si="136"/>
        <v>Catalogo principalCSP ENTIDADES NO CUALIFICADASDG7GMGF0F4LS-0003_NCLF</v>
      </c>
      <c r="B2238" s="18" t="str">
        <f t="shared" si="137"/>
        <v>DG7GMGF0F4LS-0003_NCLFCSP ENTIDADES NO CUALIFICADAS</v>
      </c>
      <c r="C2238" s="18"/>
      <c r="D2238" t="s">
        <v>122</v>
      </c>
      <c r="E2238" t="s">
        <v>2514</v>
      </c>
      <c r="F2238" t="s">
        <v>2547</v>
      </c>
      <c r="G2238" s="18" t="str">
        <f t="shared" si="138"/>
        <v>Catalogo principal</v>
      </c>
      <c r="H2238" s="43" t="s">
        <v>121</v>
      </c>
      <c r="I2238" s="37" t="s">
        <v>67</v>
      </c>
      <c r="J2238" t="s">
        <v>2735</v>
      </c>
      <c r="K2238" t="s">
        <v>40</v>
      </c>
      <c r="L2238" s="70" t="s">
        <v>21</v>
      </c>
      <c r="M2238" s="70" t="s">
        <v>4257</v>
      </c>
      <c r="N2238" s="37" t="s">
        <v>67</v>
      </c>
      <c r="O2238" s="37" t="s">
        <v>67</v>
      </c>
      <c r="P2238" s="37" t="s">
        <v>3759</v>
      </c>
      <c r="Q2238" s="75" t="s">
        <v>2514</v>
      </c>
      <c r="R2238" t="s">
        <v>207</v>
      </c>
      <c r="S2238" s="38">
        <v>121</v>
      </c>
      <c r="T2238">
        <v>1</v>
      </c>
      <c r="U2238">
        <v>0</v>
      </c>
      <c r="V2238" s="43">
        <f>SUMIF(ResumenCotizacion!$C:$C,E2238,ResumenCotizacion!$P:$P)</f>
        <v>0</v>
      </c>
      <c r="W2238" s="68">
        <f>IF(H2238="USD",S2238*SolCotizacion!$J$18,S2238)</f>
        <v>474742.29</v>
      </c>
      <c r="X2238" s="3">
        <f>ROUND(W2238/(1-VLOOKUP("Total porcentaje:",ResumenCotizacion!$F:$H,3,0)),2)</f>
        <v>516024.23</v>
      </c>
      <c r="Y2238" s="3">
        <f t="shared" si="139"/>
        <v>0</v>
      </c>
    </row>
    <row r="2239" spans="1:25" ht="14.25" x14ac:dyDescent="0.2">
      <c r="A2239" s="18" t="str">
        <f t="shared" si="136"/>
        <v>Catalogo principalCSP ENTIDADES NO CUALIFICADASDG7GMGF0F4LS-0002_NCLF</v>
      </c>
      <c r="B2239" s="18" t="str">
        <f t="shared" si="137"/>
        <v>DG7GMGF0F4LS-0002_NCLFCSP ENTIDADES NO CUALIFICADAS</v>
      </c>
      <c r="C2239" s="18"/>
      <c r="D2239" t="s">
        <v>122</v>
      </c>
      <c r="E2239" t="s">
        <v>2515</v>
      </c>
      <c r="F2239" t="s">
        <v>2547</v>
      </c>
      <c r="G2239" s="18" t="str">
        <f t="shared" si="138"/>
        <v>Catalogo principal</v>
      </c>
      <c r="H2239" s="43" t="s">
        <v>121</v>
      </c>
      <c r="I2239" s="37" t="s">
        <v>67</v>
      </c>
      <c r="J2239" t="s">
        <v>2736</v>
      </c>
      <c r="K2239" t="s">
        <v>40</v>
      </c>
      <c r="L2239" s="70" t="s">
        <v>21</v>
      </c>
      <c r="M2239" s="70" t="s">
        <v>4257</v>
      </c>
      <c r="N2239" s="37" t="s">
        <v>67</v>
      </c>
      <c r="O2239" s="37" t="s">
        <v>67</v>
      </c>
      <c r="P2239" s="37" t="s">
        <v>3759</v>
      </c>
      <c r="Q2239" s="75" t="s">
        <v>2515</v>
      </c>
      <c r="R2239" t="s">
        <v>207</v>
      </c>
      <c r="S2239" s="38">
        <v>155</v>
      </c>
      <c r="T2239">
        <v>1</v>
      </c>
      <c r="U2239">
        <v>0</v>
      </c>
      <c r="V2239" s="43">
        <f>SUMIF(ResumenCotizacion!$C:$C,E2239,ResumenCotizacion!$P:$P)</f>
        <v>0</v>
      </c>
      <c r="W2239" s="68">
        <f>IF(H2239="USD",S2239*SolCotizacion!$J$18,S2239)</f>
        <v>608140.94999999995</v>
      </c>
      <c r="X2239" s="3">
        <f>ROUND(W2239/(1-VLOOKUP("Total porcentaje:",ResumenCotizacion!$F:$H,3,0)),2)</f>
        <v>661022.77</v>
      </c>
      <c r="Y2239" s="3">
        <f t="shared" si="139"/>
        <v>0</v>
      </c>
    </row>
    <row r="2240" spans="1:25" ht="14.25" x14ac:dyDescent="0.2">
      <c r="A2240" s="18" t="str">
        <f t="shared" si="136"/>
        <v>Catalogo principalCSP ENTIDADES NO CUALIFICADASDG7GMGF0F4LQ-0002_NCLF</v>
      </c>
      <c r="B2240" s="18" t="str">
        <f t="shared" si="137"/>
        <v>DG7GMGF0F4LQ-0002_NCLFCSP ENTIDADES NO CUALIFICADAS</v>
      </c>
      <c r="C2240" s="18"/>
      <c r="D2240" t="s">
        <v>122</v>
      </c>
      <c r="E2240" t="s">
        <v>2516</v>
      </c>
      <c r="F2240" t="s">
        <v>2547</v>
      </c>
      <c r="G2240" s="18" t="str">
        <f t="shared" si="138"/>
        <v>Catalogo principal</v>
      </c>
      <c r="H2240" s="43" t="s">
        <v>121</v>
      </c>
      <c r="I2240" s="37" t="s">
        <v>67</v>
      </c>
      <c r="J2240" t="s">
        <v>2737</v>
      </c>
      <c r="K2240" t="s">
        <v>40</v>
      </c>
      <c r="L2240" s="70" t="s">
        <v>21</v>
      </c>
      <c r="M2240" s="70" t="s">
        <v>4257</v>
      </c>
      <c r="N2240" s="37" t="s">
        <v>67</v>
      </c>
      <c r="O2240" s="37" t="s">
        <v>67</v>
      </c>
      <c r="P2240" s="37" t="s">
        <v>3759</v>
      </c>
      <c r="Q2240" s="75" t="s">
        <v>2516</v>
      </c>
      <c r="R2240" t="s">
        <v>207</v>
      </c>
      <c r="S2240" s="38">
        <v>4612</v>
      </c>
      <c r="T2240">
        <v>1</v>
      </c>
      <c r="U2240">
        <v>0</v>
      </c>
      <c r="V2240" s="43">
        <f>SUMIF(ResumenCotizacion!$C:$C,E2240,ResumenCotizacion!$P:$P)</f>
        <v>0</v>
      </c>
      <c r="W2240" s="68">
        <f>IF(H2240="USD",S2240*SolCotizacion!$J$18,S2240)</f>
        <v>18095135.879999999</v>
      </c>
      <c r="X2240" s="3">
        <f>ROUND(W2240/(1-VLOOKUP("Total porcentaje:",ResumenCotizacion!$F:$H,3,0)),2)</f>
        <v>19668625.960000001</v>
      </c>
      <c r="Y2240" s="3">
        <f t="shared" si="139"/>
        <v>0</v>
      </c>
    </row>
    <row r="2241" spans="1:25" ht="14.25" x14ac:dyDescent="0.2">
      <c r="A2241" s="18" t="str">
        <f t="shared" si="136"/>
        <v>Catalogo principalCSP ENTIDADES NO CUALIFICADASDG7GMGF0F4LP-0003_NCLF</v>
      </c>
      <c r="B2241" s="18" t="str">
        <f t="shared" si="137"/>
        <v>DG7GMGF0F4LP-0003_NCLFCSP ENTIDADES NO CUALIFICADAS</v>
      </c>
      <c r="C2241" s="18"/>
      <c r="D2241" t="s">
        <v>122</v>
      </c>
      <c r="E2241" t="s">
        <v>2517</v>
      </c>
      <c r="F2241" t="s">
        <v>2547</v>
      </c>
      <c r="G2241" s="18" t="str">
        <f t="shared" si="138"/>
        <v>Catalogo principal</v>
      </c>
      <c r="H2241" s="43" t="s">
        <v>121</v>
      </c>
      <c r="I2241" s="37" t="s">
        <v>67</v>
      </c>
      <c r="J2241" t="s">
        <v>2738</v>
      </c>
      <c r="K2241" t="s">
        <v>40</v>
      </c>
      <c r="L2241" s="70" t="s">
        <v>21</v>
      </c>
      <c r="M2241" s="70" t="s">
        <v>4257</v>
      </c>
      <c r="N2241" s="37" t="s">
        <v>67</v>
      </c>
      <c r="O2241" s="37" t="s">
        <v>67</v>
      </c>
      <c r="P2241" s="37" t="s">
        <v>3759</v>
      </c>
      <c r="Q2241" s="75" t="s">
        <v>2517</v>
      </c>
      <c r="R2241" t="s">
        <v>207</v>
      </c>
      <c r="S2241" s="38">
        <v>138</v>
      </c>
      <c r="T2241">
        <v>1</v>
      </c>
      <c r="U2241">
        <v>0</v>
      </c>
      <c r="V2241" s="43">
        <f>SUMIF(ResumenCotizacion!$C:$C,E2241,ResumenCotizacion!$P:$P)</f>
        <v>0</v>
      </c>
      <c r="W2241" s="68">
        <f>IF(H2241="USD",S2241*SolCotizacion!$J$18,S2241)</f>
        <v>541441.62</v>
      </c>
      <c r="X2241" s="3">
        <f>ROUND(W2241/(1-VLOOKUP("Total porcentaje:",ResumenCotizacion!$F:$H,3,0)),2)</f>
        <v>588523.5</v>
      </c>
      <c r="Y2241" s="3">
        <f t="shared" si="139"/>
        <v>0</v>
      </c>
    </row>
    <row r="2242" spans="1:25" ht="14.25" x14ac:dyDescent="0.2">
      <c r="A2242" s="18" t="str">
        <f t="shared" si="136"/>
        <v>Catalogo principalCSP ENTIDADES NO CUALIFICADASDG7GMGF0F4LP-0002_NCLF</v>
      </c>
      <c r="B2242" s="18" t="str">
        <f t="shared" si="137"/>
        <v>DG7GMGF0F4LP-0002_NCLFCSP ENTIDADES NO CUALIFICADAS</v>
      </c>
      <c r="C2242" s="18"/>
      <c r="D2242" t="s">
        <v>122</v>
      </c>
      <c r="E2242" t="s">
        <v>2518</v>
      </c>
      <c r="F2242" t="s">
        <v>2547</v>
      </c>
      <c r="G2242" s="18" t="str">
        <f t="shared" si="138"/>
        <v>Catalogo principal</v>
      </c>
      <c r="H2242" s="43" t="s">
        <v>121</v>
      </c>
      <c r="I2242" s="37" t="s">
        <v>67</v>
      </c>
      <c r="J2242" t="s">
        <v>2739</v>
      </c>
      <c r="K2242" t="s">
        <v>40</v>
      </c>
      <c r="L2242" s="70" t="s">
        <v>21</v>
      </c>
      <c r="M2242" s="70" t="s">
        <v>4257</v>
      </c>
      <c r="N2242" s="37" t="s">
        <v>67</v>
      </c>
      <c r="O2242" s="37" t="s">
        <v>67</v>
      </c>
      <c r="P2242" s="37" t="s">
        <v>3759</v>
      </c>
      <c r="Q2242" s="75" t="s">
        <v>2518</v>
      </c>
      <c r="R2242" t="s">
        <v>207</v>
      </c>
      <c r="S2242" s="38">
        <v>178</v>
      </c>
      <c r="T2242">
        <v>1</v>
      </c>
      <c r="U2242">
        <v>0</v>
      </c>
      <c r="V2242" s="43">
        <f>SUMIF(ResumenCotizacion!$C:$C,E2242,ResumenCotizacion!$P:$P)</f>
        <v>0</v>
      </c>
      <c r="W2242" s="68">
        <f>IF(H2242="USD",S2242*SolCotizacion!$J$18,S2242)</f>
        <v>698381.22</v>
      </c>
      <c r="X2242" s="3">
        <f>ROUND(W2242/(1-VLOOKUP("Total porcentaje:",ResumenCotizacion!$F:$H,3,0)),2)</f>
        <v>759110.02</v>
      </c>
      <c r="Y2242" s="3">
        <f t="shared" si="139"/>
        <v>0</v>
      </c>
    </row>
    <row r="2243" spans="1:25" ht="14.25" x14ac:dyDescent="0.2">
      <c r="A2243" s="18" t="str">
        <f t="shared" ref="A2243:A2306" si="140">D2243&amp;F2243&amp;E2243</f>
        <v>Catalogo principalCSP ENTIDADES NO CUALIFICADASDG7GMGF0F4LN-0003_NCLF</v>
      </c>
      <c r="B2243" s="18" t="str">
        <f t="shared" ref="B2243:B2306" si="141">E2243&amp;F2243</f>
        <v>DG7GMGF0F4LN-0003_NCLFCSP ENTIDADES NO CUALIFICADAS</v>
      </c>
      <c r="C2243" s="18"/>
      <c r="D2243" t="s">
        <v>122</v>
      </c>
      <c r="E2243" t="s">
        <v>2519</v>
      </c>
      <c r="F2243" t="s">
        <v>2547</v>
      </c>
      <c r="G2243" s="18" t="str">
        <f t="shared" ref="G2243:G2306" si="142">D2243</f>
        <v>Catalogo principal</v>
      </c>
      <c r="H2243" s="43" t="s">
        <v>121</v>
      </c>
      <c r="I2243" s="37" t="s">
        <v>67</v>
      </c>
      <c r="J2243" t="s">
        <v>2740</v>
      </c>
      <c r="K2243" t="s">
        <v>40</v>
      </c>
      <c r="L2243" s="70" t="s">
        <v>21</v>
      </c>
      <c r="M2243" s="70" t="s">
        <v>4257</v>
      </c>
      <c r="N2243" s="37" t="s">
        <v>67</v>
      </c>
      <c r="O2243" s="37" t="s">
        <v>67</v>
      </c>
      <c r="P2243" s="37" t="s">
        <v>3759</v>
      </c>
      <c r="Q2243" s="75" t="s">
        <v>2519</v>
      </c>
      <c r="R2243" t="s">
        <v>207</v>
      </c>
      <c r="S2243" s="38">
        <v>138</v>
      </c>
      <c r="T2243">
        <v>1</v>
      </c>
      <c r="U2243">
        <v>0</v>
      </c>
      <c r="V2243" s="43">
        <f>SUMIF(ResumenCotizacion!$C:$C,E2243,ResumenCotizacion!$P:$P)</f>
        <v>0</v>
      </c>
      <c r="W2243" s="68">
        <f>IF(H2243="USD",S2243*SolCotizacion!$J$18,S2243)</f>
        <v>541441.62</v>
      </c>
      <c r="X2243" s="3">
        <f>ROUND(W2243/(1-VLOOKUP("Total porcentaje:",ResumenCotizacion!$F:$H,3,0)),2)</f>
        <v>588523.5</v>
      </c>
      <c r="Y2243" s="3">
        <f t="shared" ref="Y2243:Y2306" si="143">V2243*X2243</f>
        <v>0</v>
      </c>
    </row>
    <row r="2244" spans="1:25" ht="14.25" x14ac:dyDescent="0.2">
      <c r="A2244" s="18" t="str">
        <f t="shared" si="140"/>
        <v>Catalogo principalCSP ENTIDADES NO CUALIFICADASDG7GMGF0F4LN-0002_NCLF</v>
      </c>
      <c r="B2244" s="18" t="str">
        <f t="shared" si="141"/>
        <v>DG7GMGF0F4LN-0002_NCLFCSP ENTIDADES NO CUALIFICADAS</v>
      </c>
      <c r="C2244" s="18"/>
      <c r="D2244" t="s">
        <v>122</v>
      </c>
      <c r="E2244" t="s">
        <v>2520</v>
      </c>
      <c r="F2244" t="s">
        <v>2547</v>
      </c>
      <c r="G2244" s="18" t="str">
        <f t="shared" si="142"/>
        <v>Catalogo principal</v>
      </c>
      <c r="H2244" s="43" t="s">
        <v>121</v>
      </c>
      <c r="I2244" s="37" t="s">
        <v>67</v>
      </c>
      <c r="J2244" t="s">
        <v>2741</v>
      </c>
      <c r="K2244" t="s">
        <v>40</v>
      </c>
      <c r="L2244" s="70" t="s">
        <v>21</v>
      </c>
      <c r="M2244" s="70" t="s">
        <v>4257</v>
      </c>
      <c r="N2244" s="37" t="s">
        <v>67</v>
      </c>
      <c r="O2244" s="37" t="s">
        <v>67</v>
      </c>
      <c r="P2244" s="37" t="s">
        <v>3759</v>
      </c>
      <c r="Q2244" s="75" t="s">
        <v>2520</v>
      </c>
      <c r="R2244" t="s">
        <v>207</v>
      </c>
      <c r="S2244" s="38">
        <v>178</v>
      </c>
      <c r="T2244">
        <v>1</v>
      </c>
      <c r="U2244">
        <v>0</v>
      </c>
      <c r="V2244" s="43">
        <f>SUMIF(ResumenCotizacion!$C:$C,E2244,ResumenCotizacion!$P:$P)</f>
        <v>0</v>
      </c>
      <c r="W2244" s="68">
        <f>IF(H2244="USD",S2244*SolCotizacion!$J$18,S2244)</f>
        <v>698381.22</v>
      </c>
      <c r="X2244" s="3">
        <f>ROUND(W2244/(1-VLOOKUP("Total porcentaje:",ResumenCotizacion!$F:$H,3,0)),2)</f>
        <v>759110.02</v>
      </c>
      <c r="Y2244" s="3">
        <f t="shared" si="143"/>
        <v>0</v>
      </c>
    </row>
    <row r="2245" spans="1:25" ht="14.25" x14ac:dyDescent="0.2">
      <c r="A2245" s="18" t="str">
        <f t="shared" si="140"/>
        <v>Catalogo principalCSP ENTIDADES NO CUALIFICADASDG7GMGF0F4K1-0003_NCLF</v>
      </c>
      <c r="B2245" s="18" t="str">
        <f t="shared" si="141"/>
        <v>DG7GMGF0F4K1-0003_NCLFCSP ENTIDADES NO CUALIFICADAS</v>
      </c>
      <c r="C2245" s="18"/>
      <c r="D2245" t="s">
        <v>122</v>
      </c>
      <c r="E2245" t="s">
        <v>2521</v>
      </c>
      <c r="F2245" t="s">
        <v>2547</v>
      </c>
      <c r="G2245" s="18" t="str">
        <f t="shared" si="142"/>
        <v>Catalogo principal</v>
      </c>
      <c r="H2245" s="43" t="s">
        <v>121</v>
      </c>
      <c r="I2245" s="37" t="s">
        <v>67</v>
      </c>
      <c r="J2245" t="s">
        <v>2742</v>
      </c>
      <c r="K2245" t="s">
        <v>40</v>
      </c>
      <c r="L2245" s="70" t="s">
        <v>21</v>
      </c>
      <c r="M2245" s="70" t="s">
        <v>4257</v>
      </c>
      <c r="N2245" s="37" t="s">
        <v>67</v>
      </c>
      <c r="O2245" s="37" t="s">
        <v>67</v>
      </c>
      <c r="P2245" s="37" t="s">
        <v>3759</v>
      </c>
      <c r="Q2245" s="75" t="s">
        <v>2521</v>
      </c>
      <c r="R2245" t="s">
        <v>207</v>
      </c>
      <c r="S2245" s="38">
        <v>41</v>
      </c>
      <c r="T2245">
        <v>1</v>
      </c>
      <c r="U2245">
        <v>0</v>
      </c>
      <c r="V2245" s="43">
        <f>SUMIF(ResumenCotizacion!$C:$C,E2245,ResumenCotizacion!$P:$P)</f>
        <v>0</v>
      </c>
      <c r="W2245" s="68">
        <f>IF(H2245="USD",S2245*SolCotizacion!$J$18,S2245)</f>
        <v>160863.09</v>
      </c>
      <c r="X2245" s="3">
        <f>ROUND(W2245/(1-VLOOKUP("Total porcentaje:",ResumenCotizacion!$F:$H,3,0)),2)</f>
        <v>174851.18</v>
      </c>
      <c r="Y2245" s="3">
        <f t="shared" si="143"/>
        <v>0</v>
      </c>
    </row>
    <row r="2246" spans="1:25" ht="14.25" x14ac:dyDescent="0.2">
      <c r="A2246" s="18" t="str">
        <f t="shared" si="140"/>
        <v>Catalogo principalCSP ENTIDADES NO CUALIFICADASDG7GMGF0F4K1-0002_NCLF</v>
      </c>
      <c r="B2246" s="18" t="str">
        <f t="shared" si="141"/>
        <v>DG7GMGF0F4K1-0002_NCLFCSP ENTIDADES NO CUALIFICADAS</v>
      </c>
      <c r="C2246" s="18"/>
      <c r="D2246" t="s">
        <v>122</v>
      </c>
      <c r="E2246" t="s">
        <v>2522</v>
      </c>
      <c r="F2246" t="s">
        <v>2547</v>
      </c>
      <c r="G2246" s="18" t="str">
        <f t="shared" si="142"/>
        <v>Catalogo principal</v>
      </c>
      <c r="H2246" s="43" t="s">
        <v>121</v>
      </c>
      <c r="I2246" s="37" t="s">
        <v>67</v>
      </c>
      <c r="J2246" t="s">
        <v>2743</v>
      </c>
      <c r="K2246" t="s">
        <v>40</v>
      </c>
      <c r="L2246" s="70" t="s">
        <v>21</v>
      </c>
      <c r="M2246" s="70" t="s">
        <v>4257</v>
      </c>
      <c r="N2246" s="37" t="s">
        <v>67</v>
      </c>
      <c r="O2246" s="37" t="s">
        <v>67</v>
      </c>
      <c r="P2246" s="37" t="s">
        <v>3759</v>
      </c>
      <c r="Q2246" s="75" t="s">
        <v>2522</v>
      </c>
      <c r="R2246" t="s">
        <v>207</v>
      </c>
      <c r="S2246" s="38">
        <v>52</v>
      </c>
      <c r="T2246">
        <v>1</v>
      </c>
      <c r="U2246">
        <v>0</v>
      </c>
      <c r="V2246" s="43">
        <f>SUMIF(ResumenCotizacion!$C:$C,E2246,ResumenCotizacion!$P:$P)</f>
        <v>0</v>
      </c>
      <c r="W2246" s="68">
        <f>IF(H2246="USD",S2246*SolCotizacion!$J$18,S2246)</f>
        <v>204021.47999999998</v>
      </c>
      <c r="X2246" s="3">
        <f>ROUND(W2246/(1-VLOOKUP("Total porcentaje:",ResumenCotizacion!$F:$H,3,0)),2)</f>
        <v>221762.48</v>
      </c>
      <c r="Y2246" s="3">
        <f t="shared" si="143"/>
        <v>0</v>
      </c>
    </row>
    <row r="2247" spans="1:25" ht="14.25" x14ac:dyDescent="0.2">
      <c r="A2247" s="18" t="str">
        <f t="shared" si="140"/>
        <v>Catalogo principalCSP ENTIDADES NO CUALIFICADASDG7GMGF0FKZW-0002_NCLF</v>
      </c>
      <c r="B2247" s="18" t="str">
        <f t="shared" si="141"/>
        <v>DG7GMGF0FKZW-0002_NCLFCSP ENTIDADES NO CUALIFICADAS</v>
      </c>
      <c r="C2247" s="18"/>
      <c r="D2247" t="s">
        <v>122</v>
      </c>
      <c r="E2247" t="s">
        <v>2523</v>
      </c>
      <c r="F2247" t="s">
        <v>2547</v>
      </c>
      <c r="G2247" s="18" t="str">
        <f t="shared" si="142"/>
        <v>Catalogo principal</v>
      </c>
      <c r="H2247" s="43" t="s">
        <v>121</v>
      </c>
      <c r="I2247" s="37" t="s">
        <v>67</v>
      </c>
      <c r="J2247" t="s">
        <v>2744</v>
      </c>
      <c r="K2247" t="s">
        <v>40</v>
      </c>
      <c r="L2247" s="70" t="s">
        <v>21</v>
      </c>
      <c r="M2247" s="70" t="s">
        <v>28</v>
      </c>
      <c r="N2247" s="37" t="s">
        <v>67</v>
      </c>
      <c r="O2247" s="37" t="s">
        <v>67</v>
      </c>
      <c r="P2247" s="37" t="s">
        <v>3759</v>
      </c>
      <c r="Q2247" s="75" t="s">
        <v>2523</v>
      </c>
      <c r="R2247" t="s">
        <v>207</v>
      </c>
      <c r="S2247" s="38">
        <v>240</v>
      </c>
      <c r="T2247">
        <v>1</v>
      </c>
      <c r="U2247">
        <v>0</v>
      </c>
      <c r="V2247" s="43">
        <f>SUMIF(ResumenCotizacion!$C:$C,E2247,ResumenCotizacion!$P:$P)</f>
        <v>0</v>
      </c>
      <c r="W2247" s="68">
        <f>IF(H2247="USD",S2247*SolCotizacion!$J$18,S2247)</f>
        <v>941637.6</v>
      </c>
      <c r="X2247" s="3">
        <f>ROUND(W2247/(1-VLOOKUP("Total porcentaje:",ResumenCotizacion!$F:$H,3,0)),2)</f>
        <v>1023519.13</v>
      </c>
      <c r="Y2247" s="3">
        <f t="shared" si="143"/>
        <v>0</v>
      </c>
    </row>
    <row r="2248" spans="1:25" ht="14.25" x14ac:dyDescent="0.2">
      <c r="A2248" s="18" t="str">
        <f t="shared" si="140"/>
        <v>Catalogo principalCSP ENTIDADES NO CUALIFICADASDG7GMGF0FKZW-0003_NCLF</v>
      </c>
      <c r="B2248" s="18" t="str">
        <f t="shared" si="141"/>
        <v>DG7GMGF0FKZW-0003_NCLFCSP ENTIDADES NO CUALIFICADAS</v>
      </c>
      <c r="C2248" s="18"/>
      <c r="D2248" t="s">
        <v>122</v>
      </c>
      <c r="E2248" t="s">
        <v>2524</v>
      </c>
      <c r="F2248" t="s">
        <v>2547</v>
      </c>
      <c r="G2248" s="18" t="str">
        <f t="shared" si="142"/>
        <v>Catalogo principal</v>
      </c>
      <c r="H2248" s="43" t="s">
        <v>121</v>
      </c>
      <c r="I2248" s="37" t="s">
        <v>67</v>
      </c>
      <c r="J2248" t="s">
        <v>2745</v>
      </c>
      <c r="K2248" t="s">
        <v>40</v>
      </c>
      <c r="L2248" s="70" t="s">
        <v>21</v>
      </c>
      <c r="M2248" s="70" t="s">
        <v>28</v>
      </c>
      <c r="N2248" s="37" t="s">
        <v>67</v>
      </c>
      <c r="O2248" s="37" t="s">
        <v>67</v>
      </c>
      <c r="P2248" s="37" t="s">
        <v>3759</v>
      </c>
      <c r="Q2248" s="75" t="s">
        <v>2524</v>
      </c>
      <c r="R2248" t="s">
        <v>207</v>
      </c>
      <c r="S2248" s="38">
        <v>240</v>
      </c>
      <c r="T2248">
        <v>1</v>
      </c>
      <c r="U2248">
        <v>0</v>
      </c>
      <c r="V2248" s="43">
        <f>SUMIF(ResumenCotizacion!$C:$C,E2248,ResumenCotizacion!$P:$P)</f>
        <v>0</v>
      </c>
      <c r="W2248" s="68">
        <f>IF(H2248="USD",S2248*SolCotizacion!$J$18,S2248)</f>
        <v>941637.6</v>
      </c>
      <c r="X2248" s="3">
        <f>ROUND(W2248/(1-VLOOKUP("Total porcentaje:",ResumenCotizacion!$F:$H,3,0)),2)</f>
        <v>1023519.13</v>
      </c>
      <c r="Y2248" s="3">
        <f t="shared" si="143"/>
        <v>0</v>
      </c>
    </row>
    <row r="2249" spans="1:25" ht="14.25" x14ac:dyDescent="0.2">
      <c r="A2249" s="18" t="str">
        <f t="shared" si="140"/>
        <v>Catalogo principalCSP ENTIDADES NO CUALIFICADASDG7GMGF0FKZV-0001_NCLF</v>
      </c>
      <c r="B2249" s="18" t="str">
        <f t="shared" si="141"/>
        <v>DG7GMGF0FKZV-0001_NCLFCSP ENTIDADES NO CUALIFICADAS</v>
      </c>
      <c r="C2249" s="18"/>
      <c r="D2249" t="s">
        <v>122</v>
      </c>
      <c r="E2249" t="s">
        <v>2525</v>
      </c>
      <c r="F2249" t="s">
        <v>2547</v>
      </c>
      <c r="G2249" s="18" t="str">
        <f t="shared" si="142"/>
        <v>Catalogo principal</v>
      </c>
      <c r="H2249" s="43" t="s">
        <v>121</v>
      </c>
      <c r="I2249" s="37" t="s">
        <v>67</v>
      </c>
      <c r="J2249" t="s">
        <v>2746</v>
      </c>
      <c r="K2249" t="s">
        <v>40</v>
      </c>
      <c r="L2249" s="70" t="s">
        <v>21</v>
      </c>
      <c r="M2249" s="70" t="s">
        <v>28</v>
      </c>
      <c r="N2249" s="37" t="s">
        <v>67</v>
      </c>
      <c r="O2249" s="37" t="s">
        <v>67</v>
      </c>
      <c r="P2249" s="37" t="s">
        <v>3759</v>
      </c>
      <c r="Q2249" s="75" t="s">
        <v>2525</v>
      </c>
      <c r="R2249" t="s">
        <v>207</v>
      </c>
      <c r="S2249" s="38">
        <v>15810</v>
      </c>
      <c r="T2249">
        <v>1</v>
      </c>
      <c r="U2249">
        <v>0</v>
      </c>
      <c r="V2249" s="43">
        <f>SUMIF(ResumenCotizacion!$C:$C,E2249,ResumenCotizacion!$P:$P)</f>
        <v>0</v>
      </c>
      <c r="W2249" s="68">
        <f>IF(H2249="USD",S2249*SolCotizacion!$J$18,S2249)</f>
        <v>62030376.899999999</v>
      </c>
      <c r="X2249" s="3">
        <f>ROUND(W2249/(1-VLOOKUP("Total porcentaje:",ResumenCotizacion!$F:$H,3,0)),2)</f>
        <v>67424322.719999999</v>
      </c>
      <c r="Y2249" s="3">
        <f t="shared" si="143"/>
        <v>0</v>
      </c>
    </row>
    <row r="2250" spans="1:25" ht="14.25" x14ac:dyDescent="0.2">
      <c r="A2250" s="18" t="str">
        <f t="shared" si="140"/>
        <v>Catalogo principalCSP ENTIDADES NO CUALIFICADASDG7GMGF0FKX9-0003_NCLF</v>
      </c>
      <c r="B2250" s="18" t="str">
        <f t="shared" si="141"/>
        <v>DG7GMGF0FKX9-0003_NCLFCSP ENTIDADES NO CUALIFICADAS</v>
      </c>
      <c r="C2250" s="18"/>
      <c r="D2250" t="s">
        <v>122</v>
      </c>
      <c r="E2250" t="s">
        <v>2526</v>
      </c>
      <c r="F2250" t="s">
        <v>2547</v>
      </c>
      <c r="G2250" s="18" t="str">
        <f t="shared" si="142"/>
        <v>Catalogo principal</v>
      </c>
      <c r="H2250" s="43" t="s">
        <v>121</v>
      </c>
      <c r="I2250" s="37" t="s">
        <v>67</v>
      </c>
      <c r="J2250" t="s">
        <v>2747</v>
      </c>
      <c r="K2250" t="s">
        <v>40</v>
      </c>
      <c r="L2250" s="70" t="s">
        <v>21</v>
      </c>
      <c r="M2250" s="70" t="s">
        <v>28</v>
      </c>
      <c r="N2250" s="37" t="s">
        <v>67</v>
      </c>
      <c r="O2250" s="37" t="s">
        <v>67</v>
      </c>
      <c r="P2250" s="37" t="s">
        <v>3759</v>
      </c>
      <c r="Q2250" s="75" t="s">
        <v>2526</v>
      </c>
      <c r="R2250" t="s">
        <v>207</v>
      </c>
      <c r="S2250" s="38">
        <v>1032</v>
      </c>
      <c r="T2250">
        <v>1</v>
      </c>
      <c r="U2250">
        <v>0</v>
      </c>
      <c r="V2250" s="43">
        <f>SUMIF(ResumenCotizacion!$C:$C,E2250,ResumenCotizacion!$P:$P)</f>
        <v>0</v>
      </c>
      <c r="W2250" s="68">
        <f>IF(H2250="USD",S2250*SolCotizacion!$J$18,S2250)</f>
        <v>4049041.6799999997</v>
      </c>
      <c r="X2250" s="3">
        <f>ROUND(W2250/(1-VLOOKUP("Total porcentaje:",ResumenCotizacion!$F:$H,3,0)),2)</f>
        <v>4401132.26</v>
      </c>
      <c r="Y2250" s="3">
        <f t="shared" si="143"/>
        <v>0</v>
      </c>
    </row>
    <row r="2251" spans="1:25" ht="14.25" x14ac:dyDescent="0.2">
      <c r="A2251" s="18" t="str">
        <f t="shared" si="140"/>
        <v>Catalogo principalCSP ENTIDADES NO CUALIFICADASDG7GMGF0FLR2-0002_NCLF</v>
      </c>
      <c r="B2251" s="18" t="str">
        <f t="shared" si="141"/>
        <v>DG7GMGF0FLR2-0002_NCLFCSP ENTIDADES NO CUALIFICADAS</v>
      </c>
      <c r="C2251" s="18"/>
      <c r="D2251" t="s">
        <v>122</v>
      </c>
      <c r="E2251" t="s">
        <v>2527</v>
      </c>
      <c r="F2251" t="s">
        <v>2547</v>
      </c>
      <c r="G2251" s="18" t="str">
        <f t="shared" si="142"/>
        <v>Catalogo principal</v>
      </c>
      <c r="H2251" s="43" t="s">
        <v>121</v>
      </c>
      <c r="I2251" s="37" t="s">
        <v>67</v>
      </c>
      <c r="J2251" t="s">
        <v>2748</v>
      </c>
      <c r="K2251" t="s">
        <v>40</v>
      </c>
      <c r="L2251" s="70" t="s">
        <v>21</v>
      </c>
      <c r="M2251" s="70" t="s">
        <v>28</v>
      </c>
      <c r="N2251" s="37" t="s">
        <v>67</v>
      </c>
      <c r="O2251" s="37" t="s">
        <v>67</v>
      </c>
      <c r="P2251" s="37" t="s">
        <v>3759</v>
      </c>
      <c r="Q2251" s="75" t="s">
        <v>2527</v>
      </c>
      <c r="R2251" t="s">
        <v>207</v>
      </c>
      <c r="S2251" s="38">
        <v>4123</v>
      </c>
      <c r="T2251">
        <v>1</v>
      </c>
      <c r="U2251">
        <v>0</v>
      </c>
      <c r="V2251" s="43">
        <f>SUMIF(ResumenCotizacion!$C:$C,E2251,ResumenCotizacion!$P:$P)</f>
        <v>0</v>
      </c>
      <c r="W2251" s="68">
        <f>IF(H2251="USD",S2251*SolCotizacion!$J$18,S2251)</f>
        <v>16176549.27</v>
      </c>
      <c r="X2251" s="3">
        <f>ROUND(W2251/(1-VLOOKUP("Total porcentaje:",ResumenCotizacion!$F:$H,3,0)),2)</f>
        <v>17583205.73</v>
      </c>
      <c r="Y2251" s="3">
        <f t="shared" si="143"/>
        <v>0</v>
      </c>
    </row>
    <row r="2252" spans="1:25" ht="14.25" x14ac:dyDescent="0.2">
      <c r="A2252" s="18" t="str">
        <f t="shared" si="140"/>
        <v>Catalogo principalCSP ENTIDADES NO CUALIFICADASDG7GMGF0D7D9-0002_NCLF</v>
      </c>
      <c r="B2252" s="18" t="str">
        <f t="shared" si="141"/>
        <v>DG7GMGF0D7D9-0002_NCLFCSP ENTIDADES NO CUALIFICADAS</v>
      </c>
      <c r="C2252" s="18"/>
      <c r="D2252" t="s">
        <v>122</v>
      </c>
      <c r="E2252" t="s">
        <v>2528</v>
      </c>
      <c r="F2252" t="s">
        <v>2547</v>
      </c>
      <c r="G2252" s="18" t="str">
        <f t="shared" si="142"/>
        <v>Catalogo principal</v>
      </c>
      <c r="H2252" s="43" t="s">
        <v>121</v>
      </c>
      <c r="I2252" s="37" t="s">
        <v>67</v>
      </c>
      <c r="J2252" t="s">
        <v>2749</v>
      </c>
      <c r="K2252" t="s">
        <v>40</v>
      </c>
      <c r="L2252" s="70" t="s">
        <v>21</v>
      </c>
      <c r="M2252" s="70" t="s">
        <v>4257</v>
      </c>
      <c r="N2252" s="37" t="s">
        <v>67</v>
      </c>
      <c r="O2252" s="37" t="s">
        <v>67</v>
      </c>
      <c r="P2252" s="37" t="s">
        <v>3759</v>
      </c>
      <c r="Q2252" s="75" t="s">
        <v>2528</v>
      </c>
      <c r="R2252" t="s">
        <v>207</v>
      </c>
      <c r="S2252" s="38">
        <v>667</v>
      </c>
      <c r="T2252">
        <v>1</v>
      </c>
      <c r="U2252">
        <v>0</v>
      </c>
      <c r="V2252" s="43">
        <f>SUMIF(ResumenCotizacion!$C:$C,E2252,ResumenCotizacion!$P:$P)</f>
        <v>0</v>
      </c>
      <c r="W2252" s="68">
        <f>IF(H2252="USD",S2252*SolCotizacion!$J$18,S2252)</f>
        <v>2616967.83</v>
      </c>
      <c r="X2252" s="3">
        <f>ROUND(W2252/(1-VLOOKUP("Total porcentaje:",ResumenCotizacion!$F:$H,3,0)),2)</f>
        <v>2844530.25</v>
      </c>
      <c r="Y2252" s="3">
        <f t="shared" si="143"/>
        <v>0</v>
      </c>
    </row>
    <row r="2253" spans="1:25" ht="14.25" x14ac:dyDescent="0.2">
      <c r="A2253" s="18" t="str">
        <f t="shared" si="140"/>
        <v>Catalogo principalCSP ENTIDADES NO CUALIFICADASDG7GMGF0D7DB-0002_NCLF</v>
      </c>
      <c r="B2253" s="18" t="str">
        <f t="shared" si="141"/>
        <v>DG7GMGF0D7DB-0002_NCLFCSP ENTIDADES NO CUALIFICADAS</v>
      </c>
      <c r="C2253" s="18"/>
      <c r="D2253" t="s">
        <v>122</v>
      </c>
      <c r="E2253" t="s">
        <v>2529</v>
      </c>
      <c r="F2253" t="s">
        <v>2547</v>
      </c>
      <c r="G2253" s="18" t="str">
        <f t="shared" si="142"/>
        <v>Catalogo principal</v>
      </c>
      <c r="H2253" s="43" t="s">
        <v>121</v>
      </c>
      <c r="I2253" s="37" t="s">
        <v>67</v>
      </c>
      <c r="J2253" t="s">
        <v>2750</v>
      </c>
      <c r="K2253" t="s">
        <v>40</v>
      </c>
      <c r="L2253" s="70" t="s">
        <v>21</v>
      </c>
      <c r="M2253" s="70" t="s">
        <v>4257</v>
      </c>
      <c r="N2253" s="37" t="s">
        <v>67</v>
      </c>
      <c r="O2253" s="37" t="s">
        <v>67</v>
      </c>
      <c r="P2253" s="37" t="s">
        <v>3759</v>
      </c>
      <c r="Q2253" s="75" t="s">
        <v>2529</v>
      </c>
      <c r="R2253" t="s">
        <v>207</v>
      </c>
      <c r="S2253" s="38">
        <v>356</v>
      </c>
      <c r="T2253">
        <v>1</v>
      </c>
      <c r="U2253">
        <v>0</v>
      </c>
      <c r="V2253" s="43">
        <f>SUMIF(ResumenCotizacion!$C:$C,E2253,ResumenCotizacion!$P:$P)</f>
        <v>0</v>
      </c>
      <c r="W2253" s="68">
        <f>IF(H2253="USD",S2253*SolCotizacion!$J$18,S2253)</f>
        <v>1396762.44</v>
      </c>
      <c r="X2253" s="3">
        <f>ROUND(W2253/(1-VLOOKUP("Total porcentaje:",ResumenCotizacion!$F:$H,3,0)),2)</f>
        <v>1518220.04</v>
      </c>
      <c r="Y2253" s="3">
        <f t="shared" si="143"/>
        <v>0</v>
      </c>
    </row>
    <row r="2254" spans="1:25" ht="14.25" x14ac:dyDescent="0.2">
      <c r="A2254" s="18" t="str">
        <f t="shared" si="140"/>
        <v>Catalogo principalCSP ENTIDADES NO CUALIFICADASDG7GMGF0D3SJ-0003_NCLF</v>
      </c>
      <c r="B2254" s="18" t="str">
        <f t="shared" si="141"/>
        <v>DG7GMGF0D3SJ-0003_NCLFCSP ENTIDADES NO CUALIFICADAS</v>
      </c>
      <c r="C2254" s="18"/>
      <c r="D2254" t="s">
        <v>122</v>
      </c>
      <c r="E2254" t="s">
        <v>2530</v>
      </c>
      <c r="F2254" t="s">
        <v>2547</v>
      </c>
      <c r="G2254" s="18" t="str">
        <f t="shared" si="142"/>
        <v>Catalogo principal</v>
      </c>
      <c r="H2254" s="43" t="s">
        <v>121</v>
      </c>
      <c r="I2254" s="37" t="s">
        <v>67</v>
      </c>
      <c r="J2254" t="s">
        <v>2751</v>
      </c>
      <c r="K2254" t="s">
        <v>40</v>
      </c>
      <c r="L2254" s="70" t="s">
        <v>21</v>
      </c>
      <c r="M2254" s="70" t="s">
        <v>4257</v>
      </c>
      <c r="N2254" s="37" t="s">
        <v>67</v>
      </c>
      <c r="O2254" s="37" t="s">
        <v>67</v>
      </c>
      <c r="P2254" s="37" t="s">
        <v>3759</v>
      </c>
      <c r="Q2254" s="75" t="s">
        <v>2530</v>
      </c>
      <c r="R2254" t="s">
        <v>207</v>
      </c>
      <c r="S2254" s="38">
        <v>424</v>
      </c>
      <c r="T2254">
        <v>1</v>
      </c>
      <c r="U2254">
        <v>0</v>
      </c>
      <c r="V2254" s="43">
        <f>SUMIF(ResumenCotizacion!$C:$C,E2254,ResumenCotizacion!$P:$P)</f>
        <v>0</v>
      </c>
      <c r="W2254" s="68">
        <f>IF(H2254="USD",S2254*SolCotizacion!$J$18,S2254)</f>
        <v>1663559.76</v>
      </c>
      <c r="X2254" s="3">
        <f>ROUND(W2254/(1-VLOOKUP("Total porcentaje:",ResumenCotizacion!$F:$H,3,0)),2)</f>
        <v>1808217.13</v>
      </c>
      <c r="Y2254" s="3">
        <f t="shared" si="143"/>
        <v>0</v>
      </c>
    </row>
    <row r="2255" spans="1:25" ht="14.25" x14ac:dyDescent="0.2">
      <c r="A2255" s="18" t="str">
        <f t="shared" si="140"/>
        <v>Catalogo principalCSP ENTIDADES NO CUALIFICADASDG7GMGF0D19L-0001_NCLF</v>
      </c>
      <c r="B2255" s="18" t="str">
        <f t="shared" si="141"/>
        <v>DG7GMGF0D19L-0001_NCLFCSP ENTIDADES NO CUALIFICADAS</v>
      </c>
      <c r="C2255" s="18"/>
      <c r="D2255" t="s">
        <v>122</v>
      </c>
      <c r="E2255" t="s">
        <v>2531</v>
      </c>
      <c r="F2255" t="s">
        <v>2547</v>
      </c>
      <c r="G2255" s="18" t="str">
        <f t="shared" si="142"/>
        <v>Catalogo principal</v>
      </c>
      <c r="H2255" s="43" t="s">
        <v>121</v>
      </c>
      <c r="I2255" s="37" t="s">
        <v>67</v>
      </c>
      <c r="J2255" t="s">
        <v>2752</v>
      </c>
      <c r="K2255" t="s">
        <v>40</v>
      </c>
      <c r="L2255" s="70" t="s">
        <v>21</v>
      </c>
      <c r="M2255" s="70" t="s">
        <v>4257</v>
      </c>
      <c r="N2255" s="37" t="s">
        <v>67</v>
      </c>
      <c r="O2255" s="37" t="s">
        <v>67</v>
      </c>
      <c r="P2255" s="37" t="s">
        <v>3759</v>
      </c>
      <c r="Q2255" s="75" t="s">
        <v>2531</v>
      </c>
      <c r="R2255" t="s">
        <v>207</v>
      </c>
      <c r="S2255" s="38">
        <v>339</v>
      </c>
      <c r="T2255">
        <v>1</v>
      </c>
      <c r="U2255">
        <v>0</v>
      </c>
      <c r="V2255" s="43">
        <f>SUMIF(ResumenCotizacion!$C:$C,E2255,ResumenCotizacion!$P:$P)</f>
        <v>0</v>
      </c>
      <c r="W2255" s="68">
        <f>IF(H2255="USD",S2255*SolCotizacion!$J$18,S2255)</f>
        <v>1330063.1099999999</v>
      </c>
      <c r="X2255" s="3">
        <f>ROUND(W2255/(1-VLOOKUP("Total porcentaje:",ResumenCotizacion!$F:$H,3,0)),2)</f>
        <v>1445720.77</v>
      </c>
      <c r="Y2255" s="3">
        <f t="shared" si="143"/>
        <v>0</v>
      </c>
    </row>
    <row r="2256" spans="1:25" ht="14.25" x14ac:dyDescent="0.2">
      <c r="A2256" s="18" t="str">
        <f t="shared" si="140"/>
        <v>Catalogo principalCSP ENTIDADES NO CUALIFICADASDG7GMGF0D19M-0001_NCLF</v>
      </c>
      <c r="B2256" s="18" t="str">
        <f t="shared" si="141"/>
        <v>DG7GMGF0D19M-0001_NCLFCSP ENTIDADES NO CUALIFICADAS</v>
      </c>
      <c r="C2256" s="18"/>
      <c r="D2256" t="s">
        <v>122</v>
      </c>
      <c r="E2256" t="s">
        <v>2532</v>
      </c>
      <c r="F2256" t="s">
        <v>2547</v>
      </c>
      <c r="G2256" s="18" t="str">
        <f t="shared" si="142"/>
        <v>Catalogo principal</v>
      </c>
      <c r="H2256" s="43" t="s">
        <v>121</v>
      </c>
      <c r="I2256" s="37" t="s">
        <v>67</v>
      </c>
      <c r="J2256" t="s">
        <v>2753</v>
      </c>
      <c r="K2256" t="s">
        <v>40</v>
      </c>
      <c r="L2256" s="70" t="s">
        <v>21</v>
      </c>
      <c r="M2256" s="70" t="s">
        <v>4257</v>
      </c>
      <c r="N2256" s="37" t="s">
        <v>67</v>
      </c>
      <c r="O2256" s="37" t="s">
        <v>67</v>
      </c>
      <c r="P2256" s="37" t="s">
        <v>3759</v>
      </c>
      <c r="Q2256" s="75" t="s">
        <v>2532</v>
      </c>
      <c r="R2256" t="s">
        <v>207</v>
      </c>
      <c r="S2256" s="38">
        <v>339</v>
      </c>
      <c r="T2256">
        <v>1</v>
      </c>
      <c r="U2256">
        <v>0</v>
      </c>
      <c r="V2256" s="43">
        <f>SUMIF(ResumenCotizacion!$C:$C,E2256,ResumenCotizacion!$P:$P)</f>
        <v>0</v>
      </c>
      <c r="W2256" s="68">
        <f>IF(H2256="USD",S2256*SolCotizacion!$J$18,S2256)</f>
        <v>1330063.1099999999</v>
      </c>
      <c r="X2256" s="3">
        <f>ROUND(W2256/(1-VLOOKUP("Total porcentaje:",ResumenCotizacion!$F:$H,3,0)),2)</f>
        <v>1445720.77</v>
      </c>
      <c r="Y2256" s="3">
        <f t="shared" si="143"/>
        <v>0</v>
      </c>
    </row>
    <row r="2257" spans="1:25" ht="14.25" x14ac:dyDescent="0.2">
      <c r="A2257" s="18" t="str">
        <f t="shared" si="140"/>
        <v>Catalogo principalCSP ENTIDADES NO CUALIFICADASDG7GMGF0D8H4-0002_NCLF</v>
      </c>
      <c r="B2257" s="18" t="str">
        <f t="shared" si="141"/>
        <v>DG7GMGF0D8H4-0002_NCLFCSP ENTIDADES NO CUALIFICADAS</v>
      </c>
      <c r="C2257" s="18"/>
      <c r="D2257" t="s">
        <v>122</v>
      </c>
      <c r="E2257" t="s">
        <v>2533</v>
      </c>
      <c r="F2257" t="s">
        <v>2547</v>
      </c>
      <c r="G2257" s="18" t="str">
        <f t="shared" si="142"/>
        <v>Catalogo principal</v>
      </c>
      <c r="H2257" s="43" t="s">
        <v>121</v>
      </c>
      <c r="I2257" s="37" t="s">
        <v>67</v>
      </c>
      <c r="J2257" t="s">
        <v>2754</v>
      </c>
      <c r="K2257" t="s">
        <v>40</v>
      </c>
      <c r="L2257" s="70" t="s">
        <v>21</v>
      </c>
      <c r="M2257" s="70" t="s">
        <v>4257</v>
      </c>
      <c r="N2257" s="37" t="s">
        <v>67</v>
      </c>
      <c r="O2257" s="37" t="s">
        <v>67</v>
      </c>
      <c r="P2257" s="37" t="s">
        <v>3759</v>
      </c>
      <c r="Q2257" s="75" t="s">
        <v>2533</v>
      </c>
      <c r="R2257" t="s">
        <v>207</v>
      </c>
      <c r="S2257" s="38">
        <v>56</v>
      </c>
      <c r="T2257">
        <v>1</v>
      </c>
      <c r="U2257">
        <v>0</v>
      </c>
      <c r="V2257" s="43">
        <f>SUMIF(ResumenCotizacion!$C:$C,E2257,ResumenCotizacion!$P:$P)</f>
        <v>0</v>
      </c>
      <c r="W2257" s="68">
        <f>IF(H2257="USD",S2257*SolCotizacion!$J$18,S2257)</f>
        <v>219715.44</v>
      </c>
      <c r="X2257" s="3">
        <f>ROUND(W2257/(1-VLOOKUP("Total porcentaje:",ResumenCotizacion!$F:$H,3,0)),2)</f>
        <v>238821.13</v>
      </c>
      <c r="Y2257" s="3">
        <f t="shared" si="143"/>
        <v>0</v>
      </c>
    </row>
    <row r="2258" spans="1:25" ht="14.25" x14ac:dyDescent="0.2">
      <c r="A2258" s="18" t="str">
        <f t="shared" si="140"/>
        <v>Catalogo principalCSP ENTIDADES NO CUALIFICADASDG7GMGF0D8H3-0002_NCLF</v>
      </c>
      <c r="B2258" s="18" t="str">
        <f t="shared" si="141"/>
        <v>DG7GMGF0D8H3-0002_NCLFCSP ENTIDADES NO CUALIFICADAS</v>
      </c>
      <c r="C2258" s="18"/>
      <c r="D2258" t="s">
        <v>122</v>
      </c>
      <c r="E2258" t="s">
        <v>2534</v>
      </c>
      <c r="F2258" t="s">
        <v>2547</v>
      </c>
      <c r="G2258" s="18" t="str">
        <f t="shared" si="142"/>
        <v>Catalogo principal</v>
      </c>
      <c r="H2258" s="43" t="s">
        <v>121</v>
      </c>
      <c r="I2258" s="37" t="s">
        <v>67</v>
      </c>
      <c r="J2258" t="s">
        <v>2755</v>
      </c>
      <c r="K2258" t="s">
        <v>40</v>
      </c>
      <c r="L2258" s="70" t="s">
        <v>21</v>
      </c>
      <c r="M2258" s="70" t="s">
        <v>4257</v>
      </c>
      <c r="N2258" s="37" t="s">
        <v>67</v>
      </c>
      <c r="O2258" s="37" t="s">
        <v>67</v>
      </c>
      <c r="P2258" s="37" t="s">
        <v>3759</v>
      </c>
      <c r="Q2258" s="75" t="s">
        <v>2534</v>
      </c>
      <c r="R2258" t="s">
        <v>207</v>
      </c>
      <c r="S2258" s="38">
        <v>56</v>
      </c>
      <c r="T2258">
        <v>1</v>
      </c>
      <c r="U2258">
        <v>0</v>
      </c>
      <c r="V2258" s="43">
        <f>SUMIF(ResumenCotizacion!$C:$C,E2258,ResumenCotizacion!$P:$P)</f>
        <v>0</v>
      </c>
      <c r="W2258" s="68">
        <f>IF(H2258="USD",S2258*SolCotizacion!$J$18,S2258)</f>
        <v>219715.44</v>
      </c>
      <c r="X2258" s="3">
        <f>ROUND(W2258/(1-VLOOKUP("Total porcentaje:",ResumenCotizacion!$F:$H,3,0)),2)</f>
        <v>238821.13</v>
      </c>
      <c r="Y2258" s="3">
        <f t="shared" si="143"/>
        <v>0</v>
      </c>
    </row>
    <row r="2259" spans="1:25" ht="14.25" x14ac:dyDescent="0.2">
      <c r="A2259" s="18" t="str">
        <f t="shared" si="140"/>
        <v>Catalogo principalCSP ENTIDADES NO CUALIFICADASDG7GMGF0D609-0002_NCLF</v>
      </c>
      <c r="B2259" s="18" t="str">
        <f t="shared" si="141"/>
        <v>DG7GMGF0D609-0002_NCLFCSP ENTIDADES NO CUALIFICADAS</v>
      </c>
      <c r="C2259" s="18"/>
      <c r="D2259" t="s">
        <v>122</v>
      </c>
      <c r="E2259" t="s">
        <v>2535</v>
      </c>
      <c r="F2259" t="s">
        <v>2547</v>
      </c>
      <c r="G2259" s="18" t="str">
        <f t="shared" si="142"/>
        <v>Catalogo principal</v>
      </c>
      <c r="H2259" s="43" t="s">
        <v>121</v>
      </c>
      <c r="I2259" s="37" t="s">
        <v>67</v>
      </c>
      <c r="J2259" t="s">
        <v>2756</v>
      </c>
      <c r="K2259" t="s">
        <v>40</v>
      </c>
      <c r="L2259" s="70" t="s">
        <v>21</v>
      </c>
      <c r="M2259" s="70" t="s">
        <v>4257</v>
      </c>
      <c r="N2259" s="37" t="s">
        <v>67</v>
      </c>
      <c r="O2259" s="37" t="s">
        <v>67</v>
      </c>
      <c r="P2259" s="37" t="s">
        <v>3759</v>
      </c>
      <c r="Q2259" s="75" t="s">
        <v>2535</v>
      </c>
      <c r="R2259" t="s">
        <v>207</v>
      </c>
      <c r="S2259" s="38">
        <v>16740</v>
      </c>
      <c r="T2259">
        <v>1</v>
      </c>
      <c r="U2259">
        <v>0</v>
      </c>
      <c r="V2259" s="43">
        <f>SUMIF(ResumenCotizacion!$C:$C,E2259,ResumenCotizacion!$P:$P)</f>
        <v>0</v>
      </c>
      <c r="W2259" s="68">
        <f>IF(H2259="USD",S2259*SolCotizacion!$J$18,S2259)</f>
        <v>65679222.599999994</v>
      </c>
      <c r="X2259" s="3">
        <f>ROUND(W2259/(1-VLOOKUP("Total porcentaje:",ResumenCotizacion!$F:$H,3,0)),2)</f>
        <v>71390459.349999994</v>
      </c>
      <c r="Y2259" s="3">
        <f t="shared" si="143"/>
        <v>0</v>
      </c>
    </row>
    <row r="2260" spans="1:25" ht="14.25" x14ac:dyDescent="0.2">
      <c r="A2260" s="18" t="str">
        <f t="shared" si="140"/>
        <v>Catalogo principalCSP ENTIDADES NO CUALIFICADASDG7GMGF0D7HX-0006_NCLF</v>
      </c>
      <c r="B2260" s="18" t="str">
        <f t="shared" si="141"/>
        <v>DG7GMGF0D7HX-0006_NCLFCSP ENTIDADES NO CUALIFICADAS</v>
      </c>
      <c r="C2260" s="18"/>
      <c r="D2260" t="s">
        <v>122</v>
      </c>
      <c r="E2260" t="s">
        <v>2536</v>
      </c>
      <c r="F2260" t="s">
        <v>2547</v>
      </c>
      <c r="G2260" s="18" t="str">
        <f t="shared" si="142"/>
        <v>Catalogo principal</v>
      </c>
      <c r="H2260" s="43" t="s">
        <v>121</v>
      </c>
      <c r="I2260" s="37" t="s">
        <v>67</v>
      </c>
      <c r="J2260" t="s">
        <v>2757</v>
      </c>
      <c r="K2260" t="s">
        <v>40</v>
      </c>
      <c r="L2260" s="70" t="s">
        <v>21</v>
      </c>
      <c r="M2260" s="70" t="s">
        <v>4257</v>
      </c>
      <c r="N2260" s="37" t="s">
        <v>67</v>
      </c>
      <c r="O2260" s="37" t="s">
        <v>67</v>
      </c>
      <c r="P2260" s="37" t="s">
        <v>3759</v>
      </c>
      <c r="Q2260" s="75" t="s">
        <v>2536</v>
      </c>
      <c r="R2260" t="s">
        <v>207</v>
      </c>
      <c r="S2260" s="38">
        <v>166</v>
      </c>
      <c r="T2260">
        <v>1</v>
      </c>
      <c r="U2260">
        <v>0</v>
      </c>
      <c r="V2260" s="43">
        <f>SUMIF(ResumenCotizacion!$C:$C,E2260,ResumenCotizacion!$P:$P)</f>
        <v>0</v>
      </c>
      <c r="W2260" s="68">
        <f>IF(H2260="USD",S2260*SolCotizacion!$J$18,S2260)</f>
        <v>651299.34</v>
      </c>
      <c r="X2260" s="3">
        <f>ROUND(W2260/(1-VLOOKUP("Total porcentaje:",ResumenCotizacion!$F:$H,3,0)),2)</f>
        <v>707934.07</v>
      </c>
      <c r="Y2260" s="3">
        <f t="shared" si="143"/>
        <v>0</v>
      </c>
    </row>
    <row r="2261" spans="1:25" ht="14.25" x14ac:dyDescent="0.2">
      <c r="A2261" s="18" t="str">
        <f t="shared" si="140"/>
        <v>Catalogo principalCSP ENTIDADES NO CUALIFICADASDG7GMGF0D7HX-0009_NCLF</v>
      </c>
      <c r="B2261" s="18" t="str">
        <f t="shared" si="141"/>
        <v>DG7GMGF0D7HX-0009_NCLFCSP ENTIDADES NO CUALIFICADAS</v>
      </c>
      <c r="C2261" s="18"/>
      <c r="D2261" t="s">
        <v>122</v>
      </c>
      <c r="E2261" t="s">
        <v>2537</v>
      </c>
      <c r="F2261" t="s">
        <v>2547</v>
      </c>
      <c r="G2261" s="18" t="str">
        <f t="shared" si="142"/>
        <v>Catalogo principal</v>
      </c>
      <c r="H2261" s="43" t="s">
        <v>121</v>
      </c>
      <c r="I2261" s="37" t="s">
        <v>67</v>
      </c>
      <c r="J2261" t="s">
        <v>2758</v>
      </c>
      <c r="K2261" t="s">
        <v>40</v>
      </c>
      <c r="L2261" s="70" t="s">
        <v>21</v>
      </c>
      <c r="M2261" s="70" t="s">
        <v>4257</v>
      </c>
      <c r="N2261" s="37" t="s">
        <v>67</v>
      </c>
      <c r="O2261" s="37" t="s">
        <v>67</v>
      </c>
      <c r="P2261" s="37" t="s">
        <v>3759</v>
      </c>
      <c r="Q2261" s="75" t="s">
        <v>2537</v>
      </c>
      <c r="R2261" t="s">
        <v>207</v>
      </c>
      <c r="S2261" s="38">
        <v>166</v>
      </c>
      <c r="T2261">
        <v>1</v>
      </c>
      <c r="U2261">
        <v>0</v>
      </c>
      <c r="V2261" s="43">
        <f>SUMIF(ResumenCotizacion!$C:$C,E2261,ResumenCotizacion!$P:$P)</f>
        <v>0</v>
      </c>
      <c r="W2261" s="68">
        <f>IF(H2261="USD",S2261*SolCotizacion!$J$18,S2261)</f>
        <v>651299.34</v>
      </c>
      <c r="X2261" s="3">
        <f>ROUND(W2261/(1-VLOOKUP("Total porcentaje:",ResumenCotizacion!$F:$H,3,0)),2)</f>
        <v>707934.07</v>
      </c>
      <c r="Y2261" s="3">
        <f t="shared" si="143"/>
        <v>0</v>
      </c>
    </row>
    <row r="2262" spans="1:25" ht="14.25" x14ac:dyDescent="0.2">
      <c r="A2262" s="18" t="str">
        <f t="shared" si="140"/>
        <v>Catalogo principalCSP ENTIDADES NO CUALIFICADASDG7GMGF0D5SL-0002_NCLF</v>
      </c>
      <c r="B2262" s="18" t="str">
        <f t="shared" si="141"/>
        <v>DG7GMGF0D5SL-0002_NCLFCSP ENTIDADES NO CUALIFICADAS</v>
      </c>
      <c r="C2262" s="18"/>
      <c r="D2262" t="s">
        <v>122</v>
      </c>
      <c r="E2262" t="s">
        <v>3706</v>
      </c>
      <c r="F2262" t="s">
        <v>2547</v>
      </c>
      <c r="G2262" s="18" t="str">
        <f t="shared" si="142"/>
        <v>Catalogo principal</v>
      </c>
      <c r="H2262" s="43" t="s">
        <v>121</v>
      </c>
      <c r="I2262" s="37" t="s">
        <v>67</v>
      </c>
      <c r="J2262" t="s">
        <v>2759</v>
      </c>
      <c r="K2262" t="s">
        <v>40</v>
      </c>
      <c r="L2262" s="70" t="s">
        <v>21</v>
      </c>
      <c r="M2262" s="70" t="s">
        <v>4257</v>
      </c>
      <c r="N2262" s="37" t="s">
        <v>67</v>
      </c>
      <c r="O2262" s="37" t="s">
        <v>67</v>
      </c>
      <c r="P2262" s="37" t="s">
        <v>3759</v>
      </c>
      <c r="Q2262" s="75" t="s">
        <v>3706</v>
      </c>
      <c r="R2262" t="s">
        <v>207</v>
      </c>
      <c r="S2262" s="38">
        <v>66</v>
      </c>
      <c r="T2262">
        <v>1</v>
      </c>
      <c r="U2262">
        <v>0</v>
      </c>
      <c r="V2262" s="43">
        <f>SUMIF(ResumenCotizacion!$C:$C,E2262,ResumenCotizacion!$P:$P)</f>
        <v>0</v>
      </c>
      <c r="W2262" s="68">
        <f>IF(H2262="USD",S2262*SolCotizacion!$J$18,S2262)</f>
        <v>258950.34</v>
      </c>
      <c r="X2262" s="3">
        <f>ROUND(W2262/(1-VLOOKUP("Total porcentaje:",ResumenCotizacion!$F:$H,3,0)),2)</f>
        <v>281467.76</v>
      </c>
      <c r="Y2262" s="3">
        <f t="shared" si="143"/>
        <v>0</v>
      </c>
    </row>
    <row r="2263" spans="1:25" ht="14.25" x14ac:dyDescent="0.2">
      <c r="A2263" s="18" t="str">
        <f t="shared" si="140"/>
        <v>Catalogo principalCSP ENTIDADES NO CUALIFICADASDG7GMGF0D5SL-0007_NCLF</v>
      </c>
      <c r="B2263" s="18" t="str">
        <f t="shared" si="141"/>
        <v>DG7GMGF0D5SL-0007_NCLFCSP ENTIDADES NO CUALIFICADAS</v>
      </c>
      <c r="C2263" s="18"/>
      <c r="D2263" t="s">
        <v>122</v>
      </c>
      <c r="E2263" t="s">
        <v>3707</v>
      </c>
      <c r="F2263" t="s">
        <v>2547</v>
      </c>
      <c r="G2263" s="18" t="str">
        <f t="shared" si="142"/>
        <v>Catalogo principal</v>
      </c>
      <c r="H2263" s="43" t="s">
        <v>121</v>
      </c>
      <c r="I2263" s="37" t="s">
        <v>67</v>
      </c>
      <c r="J2263" t="s">
        <v>2760</v>
      </c>
      <c r="K2263" t="s">
        <v>40</v>
      </c>
      <c r="L2263" s="70" t="s">
        <v>21</v>
      </c>
      <c r="M2263" s="70" t="s">
        <v>4257</v>
      </c>
      <c r="N2263" s="37" t="s">
        <v>67</v>
      </c>
      <c r="O2263" s="37" t="s">
        <v>67</v>
      </c>
      <c r="P2263" s="37" t="s">
        <v>3759</v>
      </c>
      <c r="Q2263" s="75" t="s">
        <v>3707</v>
      </c>
      <c r="R2263" t="s">
        <v>207</v>
      </c>
      <c r="S2263" s="38">
        <v>51</v>
      </c>
      <c r="T2263">
        <v>1</v>
      </c>
      <c r="U2263">
        <v>0</v>
      </c>
      <c r="V2263" s="43">
        <f>SUMIF(ResumenCotizacion!$C:$C,E2263,ResumenCotizacion!$P:$P)</f>
        <v>0</v>
      </c>
      <c r="W2263" s="68">
        <f>IF(H2263="USD",S2263*SolCotizacion!$J$18,S2263)</f>
        <v>200097.99</v>
      </c>
      <c r="X2263" s="3">
        <f>ROUND(W2263/(1-VLOOKUP("Total porcentaje:",ResumenCotizacion!$F:$H,3,0)),2)</f>
        <v>217497.82</v>
      </c>
      <c r="Y2263" s="3">
        <f t="shared" si="143"/>
        <v>0</v>
      </c>
    </row>
    <row r="2264" spans="1:25" ht="14.25" x14ac:dyDescent="0.2">
      <c r="A2264" s="18" t="str">
        <f t="shared" si="140"/>
        <v>Catalogo principalCSP ENTIDADES NO CUALIFICADASDG7GMGF0D515-0001_NCLF</v>
      </c>
      <c r="B2264" s="18" t="str">
        <f t="shared" si="141"/>
        <v>DG7GMGF0D515-0001_NCLFCSP ENTIDADES NO CUALIFICADAS</v>
      </c>
      <c r="C2264" s="18"/>
      <c r="D2264" t="s">
        <v>122</v>
      </c>
      <c r="E2264" t="s">
        <v>2538</v>
      </c>
      <c r="F2264" t="s">
        <v>2547</v>
      </c>
      <c r="G2264" s="18" t="str">
        <f t="shared" si="142"/>
        <v>Catalogo principal</v>
      </c>
      <c r="H2264" s="43" t="s">
        <v>121</v>
      </c>
      <c r="I2264" s="37" t="s">
        <v>67</v>
      </c>
      <c r="J2264" t="s">
        <v>2761</v>
      </c>
      <c r="K2264" t="s">
        <v>40</v>
      </c>
      <c r="L2264" s="70" t="s">
        <v>21</v>
      </c>
      <c r="M2264" s="70" t="s">
        <v>4257</v>
      </c>
      <c r="N2264" s="37" t="s">
        <v>67</v>
      </c>
      <c r="O2264" s="37" t="s">
        <v>67</v>
      </c>
      <c r="P2264" s="37" t="s">
        <v>3759</v>
      </c>
      <c r="Q2264" s="75" t="s">
        <v>2538</v>
      </c>
      <c r="R2264" t="s">
        <v>207</v>
      </c>
      <c r="S2264" s="38">
        <v>2554</v>
      </c>
      <c r="T2264">
        <v>1</v>
      </c>
      <c r="U2264">
        <v>0</v>
      </c>
      <c r="V2264" s="43">
        <f>SUMIF(ResumenCotizacion!$C:$C,E2264,ResumenCotizacion!$P:$P)</f>
        <v>0</v>
      </c>
      <c r="W2264" s="68">
        <f>IF(H2264="USD",S2264*SolCotizacion!$J$18,S2264)</f>
        <v>10020593.459999999</v>
      </c>
      <c r="X2264" s="3">
        <f>ROUND(W2264/(1-VLOOKUP("Total porcentaje:",ResumenCotizacion!$F:$H,3,0)),2)</f>
        <v>10891949.41</v>
      </c>
      <c r="Y2264" s="3">
        <f t="shared" si="143"/>
        <v>0</v>
      </c>
    </row>
    <row r="2265" spans="1:25" ht="14.25" x14ac:dyDescent="0.2">
      <c r="A2265" s="18" t="str">
        <f t="shared" si="140"/>
        <v>Catalogo principalCSP ENTIDADES NO CUALIFICADASDG7GMGF0D513-0001_NCLF</v>
      </c>
      <c r="B2265" s="18" t="str">
        <f t="shared" si="141"/>
        <v>DG7GMGF0D513-0001_NCLFCSP ENTIDADES NO CUALIFICADAS</v>
      </c>
      <c r="C2265" s="18"/>
      <c r="D2265" t="s">
        <v>122</v>
      </c>
      <c r="E2265" t="s">
        <v>2539</v>
      </c>
      <c r="F2265" t="s">
        <v>2547</v>
      </c>
      <c r="G2265" s="18" t="str">
        <f t="shared" si="142"/>
        <v>Catalogo principal</v>
      </c>
      <c r="H2265" s="43" t="s">
        <v>121</v>
      </c>
      <c r="I2265" s="37" t="s">
        <v>67</v>
      </c>
      <c r="J2265" t="s">
        <v>2762</v>
      </c>
      <c r="K2265" t="s">
        <v>40</v>
      </c>
      <c r="L2265" s="70" t="s">
        <v>21</v>
      </c>
      <c r="M2265" s="70" t="s">
        <v>4257</v>
      </c>
      <c r="N2265" s="37" t="s">
        <v>67</v>
      </c>
      <c r="O2265" s="37" t="s">
        <v>67</v>
      </c>
      <c r="P2265" s="37" t="s">
        <v>3759</v>
      </c>
      <c r="Q2265" s="75" t="s">
        <v>2539</v>
      </c>
      <c r="R2265" t="s">
        <v>207</v>
      </c>
      <c r="S2265" s="38">
        <v>23056</v>
      </c>
      <c r="T2265">
        <v>1</v>
      </c>
      <c r="U2265">
        <v>0</v>
      </c>
      <c r="V2265" s="43">
        <f>SUMIF(ResumenCotizacion!$C:$C,E2265,ResumenCotizacion!$P:$P)</f>
        <v>0</v>
      </c>
      <c r="W2265" s="68">
        <f>IF(H2265="USD",S2265*SolCotizacion!$J$18,S2265)</f>
        <v>90459985.439999998</v>
      </c>
      <c r="X2265" s="3">
        <f>ROUND(W2265/(1-VLOOKUP("Total porcentaje:",ResumenCotizacion!$F:$H,3,0)),2)</f>
        <v>98326071.129999995</v>
      </c>
      <c r="Y2265" s="3">
        <f t="shared" si="143"/>
        <v>0</v>
      </c>
    </row>
    <row r="2266" spans="1:25" ht="14.25" x14ac:dyDescent="0.2">
      <c r="A2266" s="18" t="str">
        <f t="shared" si="140"/>
        <v>Catalogo principalCSP ENTIDADES NO CUALIFICADASDG7GMGF0D5VX-0006_NCLF</v>
      </c>
      <c r="B2266" s="18" t="str">
        <f t="shared" si="141"/>
        <v>DG7GMGF0D5VX-0006_NCLFCSP ENTIDADES NO CUALIFICADAS</v>
      </c>
      <c r="C2266" s="18"/>
      <c r="D2266" t="s">
        <v>122</v>
      </c>
      <c r="E2266" t="s">
        <v>2540</v>
      </c>
      <c r="F2266" t="s">
        <v>2547</v>
      </c>
      <c r="G2266" s="18" t="str">
        <f t="shared" si="142"/>
        <v>Catalogo principal</v>
      </c>
      <c r="H2266" s="43" t="s">
        <v>121</v>
      </c>
      <c r="I2266" s="37" t="s">
        <v>67</v>
      </c>
      <c r="J2266" t="s">
        <v>2763</v>
      </c>
      <c r="K2266" t="s">
        <v>40</v>
      </c>
      <c r="L2266" s="70" t="s">
        <v>21</v>
      </c>
      <c r="M2266" s="70" t="s">
        <v>4257</v>
      </c>
      <c r="N2266" s="37" t="s">
        <v>67</v>
      </c>
      <c r="O2266" s="37" t="s">
        <v>67</v>
      </c>
      <c r="P2266" s="37" t="s">
        <v>3759</v>
      </c>
      <c r="Q2266" s="75" t="s">
        <v>2540</v>
      </c>
      <c r="R2266" t="s">
        <v>207</v>
      </c>
      <c r="S2266" s="38">
        <v>41</v>
      </c>
      <c r="T2266">
        <v>1</v>
      </c>
      <c r="U2266">
        <v>0</v>
      </c>
      <c r="V2266" s="43">
        <f>SUMIF(ResumenCotizacion!$C:$C,E2266,ResumenCotizacion!$P:$P)</f>
        <v>0</v>
      </c>
      <c r="W2266" s="68">
        <f>IF(H2266="USD",S2266*SolCotizacion!$J$18,S2266)</f>
        <v>160863.09</v>
      </c>
      <c r="X2266" s="3">
        <f>ROUND(W2266/(1-VLOOKUP("Total porcentaje:",ResumenCotizacion!$F:$H,3,0)),2)</f>
        <v>174851.18</v>
      </c>
      <c r="Y2266" s="3">
        <f t="shared" si="143"/>
        <v>0</v>
      </c>
    </row>
    <row r="2267" spans="1:25" ht="14.25" x14ac:dyDescent="0.2">
      <c r="A2267" s="18" t="str">
        <f t="shared" si="140"/>
        <v>Catalogo principalCSP ENTIDADES NO CUALIFICADASDG7GMGF0D5VX-0007_NCLF</v>
      </c>
      <c r="B2267" s="18" t="str">
        <f t="shared" si="141"/>
        <v>DG7GMGF0D5VX-0007_NCLFCSP ENTIDADES NO CUALIFICADAS</v>
      </c>
      <c r="C2267" s="18"/>
      <c r="D2267" t="s">
        <v>122</v>
      </c>
      <c r="E2267" t="s">
        <v>2541</v>
      </c>
      <c r="F2267" t="s">
        <v>2547</v>
      </c>
      <c r="G2267" s="18" t="str">
        <f t="shared" si="142"/>
        <v>Catalogo principal</v>
      </c>
      <c r="H2267" s="43" t="s">
        <v>121</v>
      </c>
      <c r="I2267" s="37" t="s">
        <v>67</v>
      </c>
      <c r="J2267" t="s">
        <v>2764</v>
      </c>
      <c r="K2267" t="s">
        <v>40</v>
      </c>
      <c r="L2267" s="70" t="s">
        <v>21</v>
      </c>
      <c r="M2267" s="70" t="s">
        <v>4257</v>
      </c>
      <c r="N2267" s="37" t="s">
        <v>67</v>
      </c>
      <c r="O2267" s="37" t="s">
        <v>67</v>
      </c>
      <c r="P2267" s="37" t="s">
        <v>3759</v>
      </c>
      <c r="Q2267" s="75" t="s">
        <v>2541</v>
      </c>
      <c r="R2267" t="s">
        <v>207</v>
      </c>
      <c r="S2267" s="38">
        <v>52</v>
      </c>
      <c r="T2267">
        <v>1</v>
      </c>
      <c r="U2267">
        <v>0</v>
      </c>
      <c r="V2267" s="43">
        <f>SUMIF(ResumenCotizacion!$C:$C,E2267,ResumenCotizacion!$P:$P)</f>
        <v>0</v>
      </c>
      <c r="W2267" s="68">
        <f>IF(H2267="USD",S2267*SolCotizacion!$J$18,S2267)</f>
        <v>204021.47999999998</v>
      </c>
      <c r="X2267" s="3">
        <f>ROUND(W2267/(1-VLOOKUP("Total porcentaje:",ResumenCotizacion!$F:$H,3,0)),2)</f>
        <v>221762.48</v>
      </c>
      <c r="Y2267" s="3">
        <f t="shared" si="143"/>
        <v>0</v>
      </c>
    </row>
    <row r="2268" spans="1:25" ht="14.25" x14ac:dyDescent="0.2">
      <c r="A2268" s="18" t="str">
        <f t="shared" si="140"/>
        <v>Catalogo principalCSP ENTIDADES NO CUALIFICADASDG7GMGF0D65N-0002_NCLF</v>
      </c>
      <c r="B2268" s="18" t="str">
        <f t="shared" si="141"/>
        <v>DG7GMGF0D65N-0002_NCLFCSP ENTIDADES NO CUALIFICADAS</v>
      </c>
      <c r="C2268" s="18"/>
      <c r="D2268" t="s">
        <v>122</v>
      </c>
      <c r="E2268" t="s">
        <v>2542</v>
      </c>
      <c r="F2268" t="s">
        <v>2547</v>
      </c>
      <c r="G2268" s="18" t="str">
        <f t="shared" si="142"/>
        <v>Catalogo principal</v>
      </c>
      <c r="H2268" s="43" t="s">
        <v>121</v>
      </c>
      <c r="I2268" s="37" t="s">
        <v>67</v>
      </c>
      <c r="J2268" t="s">
        <v>2765</v>
      </c>
      <c r="K2268" t="s">
        <v>40</v>
      </c>
      <c r="L2268" s="70" t="s">
        <v>21</v>
      </c>
      <c r="M2268" s="70" t="s">
        <v>4257</v>
      </c>
      <c r="N2268" s="37" t="s">
        <v>67</v>
      </c>
      <c r="O2268" s="37" t="s">
        <v>67</v>
      </c>
      <c r="P2268" s="37" t="s">
        <v>3759</v>
      </c>
      <c r="Q2268" s="75" t="s">
        <v>2542</v>
      </c>
      <c r="R2268" t="s">
        <v>207</v>
      </c>
      <c r="S2268" s="38">
        <v>7079</v>
      </c>
      <c r="T2268">
        <v>1</v>
      </c>
      <c r="U2268">
        <v>0</v>
      </c>
      <c r="V2268" s="43">
        <f>SUMIF(ResumenCotizacion!$C:$C,E2268,ResumenCotizacion!$P:$P)</f>
        <v>0</v>
      </c>
      <c r="W2268" s="68">
        <f>IF(H2268="USD",S2268*SolCotizacion!$J$18,S2268)</f>
        <v>27774385.709999997</v>
      </c>
      <c r="X2268" s="3">
        <f>ROUND(W2268/(1-VLOOKUP("Total porcentaje:",ResumenCotizacion!$F:$H,3,0)),2)</f>
        <v>30189549.68</v>
      </c>
      <c r="Y2268" s="3">
        <f t="shared" si="143"/>
        <v>0</v>
      </c>
    </row>
    <row r="2269" spans="1:25" ht="14.25" x14ac:dyDescent="0.2">
      <c r="A2269" s="18" t="str">
        <f t="shared" si="140"/>
        <v>Catalogo principalCSP ENTIDADES NO CUALIFICADASDG7GMGF0D65N-0003_NCLF</v>
      </c>
      <c r="B2269" s="18" t="str">
        <f t="shared" si="141"/>
        <v>DG7GMGF0D65N-0003_NCLFCSP ENTIDADES NO CUALIFICADAS</v>
      </c>
      <c r="C2269" s="18"/>
      <c r="D2269" t="s">
        <v>122</v>
      </c>
      <c r="E2269" t="s">
        <v>2543</v>
      </c>
      <c r="F2269" t="s">
        <v>2547</v>
      </c>
      <c r="G2269" s="18" t="str">
        <f t="shared" si="142"/>
        <v>Catalogo principal</v>
      </c>
      <c r="H2269" s="43" t="s">
        <v>121</v>
      </c>
      <c r="I2269" s="37" t="s">
        <v>67</v>
      </c>
      <c r="J2269" t="s">
        <v>2766</v>
      </c>
      <c r="K2269" t="s">
        <v>40</v>
      </c>
      <c r="L2269" s="70" t="s">
        <v>21</v>
      </c>
      <c r="M2269" s="70" t="s">
        <v>4257</v>
      </c>
      <c r="N2269" s="37" t="s">
        <v>67</v>
      </c>
      <c r="O2269" s="37" t="s">
        <v>67</v>
      </c>
      <c r="P2269" s="37" t="s">
        <v>3759</v>
      </c>
      <c r="Q2269" s="75" t="s">
        <v>2543</v>
      </c>
      <c r="R2269" t="s">
        <v>207</v>
      </c>
      <c r="S2269" s="38">
        <v>885</v>
      </c>
      <c r="T2269">
        <v>1</v>
      </c>
      <c r="U2269">
        <v>0</v>
      </c>
      <c r="V2269" s="43">
        <f>SUMIF(ResumenCotizacion!$C:$C,E2269,ResumenCotizacion!$P:$P)</f>
        <v>0</v>
      </c>
      <c r="W2269" s="68">
        <f>IF(H2269="USD",S2269*SolCotizacion!$J$18,S2269)</f>
        <v>3472288.65</v>
      </c>
      <c r="X2269" s="3">
        <f>ROUND(W2269/(1-VLOOKUP("Total porcentaje:",ResumenCotizacion!$F:$H,3,0)),2)</f>
        <v>3774226.79</v>
      </c>
      <c r="Y2269" s="3">
        <f t="shared" si="143"/>
        <v>0</v>
      </c>
    </row>
    <row r="2270" spans="1:25" ht="14.25" x14ac:dyDescent="0.2">
      <c r="A2270" s="18" t="str">
        <f t="shared" si="140"/>
        <v>Catalogo principalCSP ENTIDADES NO CUALIFICADASDG7GMGF0D5RK-0005_NCLF</v>
      </c>
      <c r="B2270" s="18" t="str">
        <f t="shared" si="141"/>
        <v>DG7GMGF0D5RK-0005_NCLFCSP ENTIDADES NO CUALIFICADAS</v>
      </c>
      <c r="C2270" s="18"/>
      <c r="D2270" t="s">
        <v>122</v>
      </c>
      <c r="E2270" t="s">
        <v>2544</v>
      </c>
      <c r="F2270" t="s">
        <v>2547</v>
      </c>
      <c r="G2270" s="18" t="str">
        <f t="shared" si="142"/>
        <v>Catalogo principal</v>
      </c>
      <c r="H2270" s="43" t="s">
        <v>121</v>
      </c>
      <c r="I2270" s="37" t="s">
        <v>67</v>
      </c>
      <c r="J2270" t="s">
        <v>2767</v>
      </c>
      <c r="K2270" t="s">
        <v>40</v>
      </c>
      <c r="L2270" s="70" t="s">
        <v>21</v>
      </c>
      <c r="M2270" s="70" t="s">
        <v>4257</v>
      </c>
      <c r="N2270" s="37" t="s">
        <v>67</v>
      </c>
      <c r="O2270" s="37" t="s">
        <v>67</v>
      </c>
      <c r="P2270" s="37" t="s">
        <v>3759</v>
      </c>
      <c r="Q2270" s="75" t="s">
        <v>2544</v>
      </c>
      <c r="R2270" t="s">
        <v>207</v>
      </c>
      <c r="S2270" s="38">
        <v>1229</v>
      </c>
      <c r="T2270">
        <v>1</v>
      </c>
      <c r="U2270">
        <v>0</v>
      </c>
      <c r="V2270" s="43">
        <f>SUMIF(ResumenCotizacion!$C:$C,E2270,ResumenCotizacion!$P:$P)</f>
        <v>0</v>
      </c>
      <c r="W2270" s="68">
        <f>IF(H2270="USD",S2270*SolCotizacion!$J$18,S2270)</f>
        <v>4821969.21</v>
      </c>
      <c r="X2270" s="3">
        <f>ROUND(W2270/(1-VLOOKUP("Total porcentaje:",ResumenCotizacion!$F:$H,3,0)),2)</f>
        <v>5241270.88</v>
      </c>
      <c r="Y2270" s="3">
        <f t="shared" si="143"/>
        <v>0</v>
      </c>
    </row>
    <row r="2271" spans="1:25" ht="14.25" x14ac:dyDescent="0.2">
      <c r="A2271" s="18" t="str">
        <f t="shared" si="140"/>
        <v>Catalogo principalCSP ENTIDADES NO CUALIFICADASDG7GMGF0D5RK-0004_NCLF</v>
      </c>
      <c r="B2271" s="18" t="str">
        <f t="shared" si="141"/>
        <v>DG7GMGF0D5RK-0004_NCLFCSP ENTIDADES NO CUALIFICADAS</v>
      </c>
      <c r="C2271" s="18"/>
      <c r="D2271" t="s">
        <v>122</v>
      </c>
      <c r="E2271" t="s">
        <v>2545</v>
      </c>
      <c r="F2271" t="s">
        <v>2547</v>
      </c>
      <c r="G2271" s="18" t="str">
        <f t="shared" si="142"/>
        <v>Catalogo principal</v>
      </c>
      <c r="H2271" s="43" t="s">
        <v>121</v>
      </c>
      <c r="I2271" s="37" t="s">
        <v>67</v>
      </c>
      <c r="J2271" t="s">
        <v>2768</v>
      </c>
      <c r="K2271" t="s">
        <v>40</v>
      </c>
      <c r="L2271" s="70" t="s">
        <v>21</v>
      </c>
      <c r="M2271" s="70" t="s">
        <v>4257</v>
      </c>
      <c r="N2271" s="37" t="s">
        <v>67</v>
      </c>
      <c r="O2271" s="37" t="s">
        <v>67</v>
      </c>
      <c r="P2271" s="37" t="s">
        <v>3759</v>
      </c>
      <c r="Q2271" s="75" t="s">
        <v>2545</v>
      </c>
      <c r="R2271" t="s">
        <v>207</v>
      </c>
      <c r="S2271" s="38">
        <v>154</v>
      </c>
      <c r="T2271">
        <v>1</v>
      </c>
      <c r="U2271">
        <v>0</v>
      </c>
      <c r="V2271" s="43">
        <f>SUMIF(ResumenCotizacion!$C:$C,E2271,ResumenCotizacion!$P:$P)</f>
        <v>0</v>
      </c>
      <c r="W2271" s="68">
        <f>IF(H2271="USD",S2271*SolCotizacion!$J$18,S2271)</f>
        <v>604217.46</v>
      </c>
      <c r="X2271" s="3">
        <f>ROUND(W2271/(1-VLOOKUP("Total porcentaje:",ResumenCotizacion!$F:$H,3,0)),2)</f>
        <v>656758.11</v>
      </c>
      <c r="Y2271" s="3">
        <f t="shared" si="143"/>
        <v>0</v>
      </c>
    </row>
    <row r="2272" spans="1:25" ht="14.25" x14ac:dyDescent="0.2">
      <c r="A2272" s="18" t="str">
        <f t="shared" si="140"/>
        <v>Catalogo principalOPEN VALUE ENTIDADES NO CUALIFICADAS077-03499</v>
      </c>
      <c r="B2272" s="18" t="str">
        <f t="shared" si="141"/>
        <v>077-03499OPEN VALUE ENTIDADES NO CUALIFICADAS</v>
      </c>
      <c r="C2272" s="18"/>
      <c r="D2272" t="s">
        <v>122</v>
      </c>
      <c r="E2272" t="s">
        <v>3160</v>
      </c>
      <c r="F2272" t="s">
        <v>2546</v>
      </c>
      <c r="G2272" s="18" t="str">
        <f t="shared" si="142"/>
        <v>Catalogo principal</v>
      </c>
      <c r="H2272" s="43" t="s">
        <v>121</v>
      </c>
      <c r="I2272" s="37" t="s">
        <v>67</v>
      </c>
      <c r="J2272" t="s">
        <v>4258</v>
      </c>
      <c r="K2272" t="s">
        <v>40</v>
      </c>
      <c r="L2272" s="70" t="s">
        <v>21</v>
      </c>
      <c r="M2272" s="70" t="s">
        <v>3946</v>
      </c>
      <c r="N2272" s="37" t="s">
        <v>67</v>
      </c>
      <c r="O2272" s="37" t="s">
        <v>67</v>
      </c>
      <c r="P2272" s="37" t="s">
        <v>3758</v>
      </c>
      <c r="Q2272" s="75" t="s">
        <v>3160</v>
      </c>
      <c r="R2272" t="s">
        <v>207</v>
      </c>
      <c r="S2272" s="38">
        <v>339</v>
      </c>
      <c r="T2272">
        <v>1</v>
      </c>
      <c r="U2272">
        <v>0</v>
      </c>
      <c r="V2272" s="43">
        <f>SUMIF(ResumenCotizacion!$C:$C,E2272,ResumenCotizacion!$P:$P)</f>
        <v>0</v>
      </c>
      <c r="W2272" s="68">
        <f>IF(H2272="USD",S2272*SolCotizacion!$J$18,S2272)</f>
        <v>1330063.1099999999</v>
      </c>
      <c r="X2272" s="3">
        <f>ROUND(W2272/(1-VLOOKUP("Total porcentaje:",ResumenCotizacion!$F:$H,3,0)),2)</f>
        <v>1445720.77</v>
      </c>
      <c r="Y2272" s="3">
        <f t="shared" si="143"/>
        <v>0</v>
      </c>
    </row>
    <row r="2273" spans="1:25" ht="14.25" x14ac:dyDescent="0.2">
      <c r="A2273" s="18" t="str">
        <f t="shared" si="140"/>
        <v>Catalogo principalOPEN VALUE ENTIDADES NO CUALIFICADAS077-03504</v>
      </c>
      <c r="B2273" s="18" t="str">
        <f t="shared" si="141"/>
        <v>077-03504OPEN VALUE ENTIDADES NO CUALIFICADAS</v>
      </c>
      <c r="C2273" s="18"/>
      <c r="D2273" t="s">
        <v>122</v>
      </c>
      <c r="E2273" t="s">
        <v>3161</v>
      </c>
      <c r="F2273" t="s">
        <v>2546</v>
      </c>
      <c r="G2273" s="18" t="str">
        <f t="shared" si="142"/>
        <v>Catalogo principal</v>
      </c>
      <c r="H2273" s="43" t="s">
        <v>121</v>
      </c>
      <c r="I2273" s="37" t="s">
        <v>67</v>
      </c>
      <c r="J2273" t="s">
        <v>4259</v>
      </c>
      <c r="K2273" t="s">
        <v>40</v>
      </c>
      <c r="L2273" s="70" t="s">
        <v>21</v>
      </c>
      <c r="M2273" s="70" t="s">
        <v>3948</v>
      </c>
      <c r="N2273" s="37" t="s">
        <v>67</v>
      </c>
      <c r="O2273" s="37" t="s">
        <v>67</v>
      </c>
      <c r="P2273" s="37" t="s">
        <v>3758</v>
      </c>
      <c r="Q2273" s="75" t="s">
        <v>3161</v>
      </c>
      <c r="R2273" t="s">
        <v>207</v>
      </c>
      <c r="S2273" s="38">
        <v>159</v>
      </c>
      <c r="T2273">
        <v>1</v>
      </c>
      <c r="U2273">
        <v>0</v>
      </c>
      <c r="V2273" s="43">
        <f>SUMIF(ResumenCotizacion!$C:$C,E2273,ResumenCotizacion!$P:$P)</f>
        <v>0</v>
      </c>
      <c r="W2273" s="68">
        <f>IF(H2273="USD",S2273*SolCotizacion!$J$18,S2273)</f>
        <v>623834.90999999992</v>
      </c>
      <c r="X2273" s="3">
        <f>ROUND(W2273/(1-VLOOKUP("Total porcentaje:",ResumenCotizacion!$F:$H,3,0)),2)</f>
        <v>678081.42</v>
      </c>
      <c r="Y2273" s="3">
        <f t="shared" si="143"/>
        <v>0</v>
      </c>
    </row>
    <row r="2274" spans="1:25" ht="14.25" x14ac:dyDescent="0.2">
      <c r="A2274" s="18" t="str">
        <f t="shared" si="140"/>
        <v>Catalogo principalCSP ENTIDADES NO CUALIFICADASCFQ7TTC0HL8Z-0001_NCLF</v>
      </c>
      <c r="B2274" s="18" t="str">
        <f t="shared" si="141"/>
        <v>CFQ7TTC0HL8Z-0001_NCLFCSP ENTIDADES NO CUALIFICADAS</v>
      </c>
      <c r="C2274" s="18"/>
      <c r="D2274" t="s">
        <v>122</v>
      </c>
      <c r="E2274" t="s">
        <v>3162</v>
      </c>
      <c r="F2274" t="s">
        <v>2547</v>
      </c>
      <c r="G2274" s="18" t="str">
        <f t="shared" si="142"/>
        <v>Catalogo principal</v>
      </c>
      <c r="H2274" s="43" t="s">
        <v>121</v>
      </c>
      <c r="I2274" s="37" t="s">
        <v>67</v>
      </c>
      <c r="J2274" t="s">
        <v>3442</v>
      </c>
      <c r="K2274" t="s">
        <v>40</v>
      </c>
      <c r="L2274" s="70" t="s">
        <v>21</v>
      </c>
      <c r="M2274" s="70" t="s">
        <v>3966</v>
      </c>
      <c r="N2274" s="37" t="s">
        <v>67</v>
      </c>
      <c r="O2274" s="37" t="s">
        <v>67</v>
      </c>
      <c r="P2274" s="37" t="s">
        <v>3759</v>
      </c>
      <c r="Q2274" s="75" t="s">
        <v>3162</v>
      </c>
      <c r="R2274" t="s">
        <v>3691</v>
      </c>
      <c r="S2274" s="38">
        <v>2</v>
      </c>
      <c r="T2274">
        <v>1</v>
      </c>
      <c r="U2274">
        <v>0</v>
      </c>
      <c r="V2274" s="43">
        <f>SUMIF(ResumenCotizacion!$C:$C,E2274,ResumenCotizacion!$P:$P)</f>
        <v>0</v>
      </c>
      <c r="W2274" s="68">
        <f>IF(H2274="USD",S2274*SolCotizacion!$J$18,S2274)</f>
        <v>7846.98</v>
      </c>
      <c r="X2274" s="3">
        <f>ROUND(W2274/(1-VLOOKUP("Total porcentaje:",ResumenCotizacion!$F:$H,3,0)),2)</f>
        <v>8529.33</v>
      </c>
      <c r="Y2274" s="3">
        <f t="shared" si="143"/>
        <v>0</v>
      </c>
    </row>
    <row r="2275" spans="1:25" ht="14.25" x14ac:dyDescent="0.2">
      <c r="A2275" s="18" t="str">
        <f t="shared" si="140"/>
        <v>Catalogo principalCSP ENTIDADES NO CUALIFICADASCFQ7TTC0HDK0-0001_NCLF</v>
      </c>
      <c r="B2275" s="18" t="str">
        <f t="shared" si="141"/>
        <v>CFQ7TTC0HDK0-0001_NCLFCSP ENTIDADES NO CUALIFICADAS</v>
      </c>
      <c r="C2275" s="18"/>
      <c r="D2275" t="s">
        <v>122</v>
      </c>
      <c r="E2275" t="s">
        <v>3163</v>
      </c>
      <c r="F2275" t="s">
        <v>2547</v>
      </c>
      <c r="G2275" s="18" t="str">
        <f t="shared" si="142"/>
        <v>Catalogo principal</v>
      </c>
      <c r="H2275" s="43" t="s">
        <v>121</v>
      </c>
      <c r="I2275" s="37" t="s">
        <v>67</v>
      </c>
      <c r="J2275" t="s">
        <v>3443</v>
      </c>
      <c r="K2275" t="s">
        <v>40</v>
      </c>
      <c r="L2275" s="70" t="s">
        <v>21</v>
      </c>
      <c r="M2275" s="70" t="s">
        <v>3966</v>
      </c>
      <c r="N2275" s="37" t="s">
        <v>67</v>
      </c>
      <c r="O2275" s="37" t="s">
        <v>67</v>
      </c>
      <c r="P2275" s="37" t="s">
        <v>3759</v>
      </c>
      <c r="Q2275" s="75" t="s">
        <v>3163</v>
      </c>
      <c r="R2275" t="s">
        <v>3691</v>
      </c>
      <c r="S2275" s="38">
        <v>12</v>
      </c>
      <c r="T2275">
        <v>1</v>
      </c>
      <c r="U2275">
        <v>0</v>
      </c>
      <c r="V2275" s="43">
        <f>SUMIF(ResumenCotizacion!$C:$C,E2275,ResumenCotizacion!$P:$P)</f>
        <v>0</v>
      </c>
      <c r="W2275" s="68">
        <f>IF(H2275="USD",S2275*SolCotizacion!$J$18,S2275)</f>
        <v>47081.88</v>
      </c>
      <c r="X2275" s="3">
        <f>ROUND(W2275/(1-VLOOKUP("Total porcentaje:",ResumenCotizacion!$F:$H,3,0)),2)</f>
        <v>51175.96</v>
      </c>
      <c r="Y2275" s="3">
        <f t="shared" si="143"/>
        <v>0</v>
      </c>
    </row>
    <row r="2276" spans="1:25" ht="14.25" x14ac:dyDescent="0.2">
      <c r="A2276" s="18" t="str">
        <f t="shared" si="140"/>
        <v>Catalogo principalCSP ENTIDADES NO CUALIFICADASCFQ7TTC0LHQD-0001_NCLF</v>
      </c>
      <c r="B2276" s="18" t="str">
        <f t="shared" si="141"/>
        <v>CFQ7TTC0LHQD-0001_NCLFCSP ENTIDADES NO CUALIFICADAS</v>
      </c>
      <c r="C2276" s="18"/>
      <c r="D2276" t="s">
        <v>122</v>
      </c>
      <c r="E2276" t="s">
        <v>3164</v>
      </c>
      <c r="F2276" t="s">
        <v>2547</v>
      </c>
      <c r="G2276" s="18" t="str">
        <f t="shared" si="142"/>
        <v>Catalogo principal</v>
      </c>
      <c r="H2276" s="43" t="s">
        <v>121</v>
      </c>
      <c r="I2276" s="37" t="s">
        <v>67</v>
      </c>
      <c r="J2276" t="s">
        <v>3444</v>
      </c>
      <c r="K2276" t="s">
        <v>40</v>
      </c>
      <c r="L2276" s="70" t="s">
        <v>21</v>
      </c>
      <c r="M2276" s="70" t="s">
        <v>3966</v>
      </c>
      <c r="N2276" s="37" t="s">
        <v>67</v>
      </c>
      <c r="O2276" s="37" t="s">
        <v>67</v>
      </c>
      <c r="P2276" s="37" t="s">
        <v>3759</v>
      </c>
      <c r="Q2276" s="75" t="s">
        <v>3164</v>
      </c>
      <c r="R2276" t="s">
        <v>3691</v>
      </c>
      <c r="S2276" s="38">
        <v>100</v>
      </c>
      <c r="T2276">
        <v>1</v>
      </c>
      <c r="U2276">
        <v>0</v>
      </c>
      <c r="V2276" s="43">
        <f>SUMIF(ResumenCotizacion!$C:$C,E2276,ResumenCotizacion!$P:$P)</f>
        <v>0</v>
      </c>
      <c r="W2276" s="68">
        <f>IF(H2276="USD",S2276*SolCotizacion!$J$18,S2276)</f>
        <v>392349</v>
      </c>
      <c r="X2276" s="3">
        <f>ROUND(W2276/(1-VLOOKUP("Total porcentaje:",ResumenCotizacion!$F:$H,3,0)),2)</f>
        <v>426466.3</v>
      </c>
      <c r="Y2276" s="3">
        <f t="shared" si="143"/>
        <v>0</v>
      </c>
    </row>
    <row r="2277" spans="1:25" ht="14.25" x14ac:dyDescent="0.2">
      <c r="A2277" s="18" t="str">
        <f t="shared" si="140"/>
        <v>Catalogo principalCSP ENTIDADES NO CUALIFICADASCFQ7TTC0LH0Z-0001_NCLF</v>
      </c>
      <c r="B2277" s="18" t="str">
        <f t="shared" si="141"/>
        <v>CFQ7TTC0LH0Z-0001_NCLFCSP ENTIDADES NO CUALIFICADAS</v>
      </c>
      <c r="C2277" s="18"/>
      <c r="D2277" t="s">
        <v>122</v>
      </c>
      <c r="E2277" t="s">
        <v>3165</v>
      </c>
      <c r="F2277" t="s">
        <v>2547</v>
      </c>
      <c r="G2277" s="18" t="str">
        <f t="shared" si="142"/>
        <v>Catalogo principal</v>
      </c>
      <c r="H2277" s="43" t="s">
        <v>121</v>
      </c>
      <c r="I2277" s="37" t="s">
        <v>67</v>
      </c>
      <c r="J2277" t="s">
        <v>2629</v>
      </c>
      <c r="K2277" t="s">
        <v>40</v>
      </c>
      <c r="L2277" s="70" t="s">
        <v>21</v>
      </c>
      <c r="M2277" s="70" t="s">
        <v>3966</v>
      </c>
      <c r="N2277" s="37" t="s">
        <v>67</v>
      </c>
      <c r="O2277" s="37" t="s">
        <v>67</v>
      </c>
      <c r="P2277" s="37" t="s">
        <v>3759</v>
      </c>
      <c r="Q2277" s="75" t="s">
        <v>3165</v>
      </c>
      <c r="R2277" t="s">
        <v>3691</v>
      </c>
      <c r="S2277" s="38">
        <v>500</v>
      </c>
      <c r="T2277">
        <v>1</v>
      </c>
      <c r="U2277">
        <v>0</v>
      </c>
      <c r="V2277" s="43">
        <f>SUMIF(ResumenCotizacion!$C:$C,E2277,ResumenCotizacion!$P:$P)</f>
        <v>0</v>
      </c>
      <c r="W2277" s="68">
        <f>IF(H2277="USD",S2277*SolCotizacion!$J$18,S2277)</f>
        <v>1961745</v>
      </c>
      <c r="X2277" s="3">
        <f>ROUND(W2277/(1-VLOOKUP("Total porcentaje:",ResumenCotizacion!$F:$H,3,0)),2)</f>
        <v>2132331.52</v>
      </c>
      <c r="Y2277" s="3">
        <f t="shared" si="143"/>
        <v>0</v>
      </c>
    </row>
    <row r="2278" spans="1:25" ht="14.25" x14ac:dyDescent="0.2">
      <c r="A2278" s="18" t="str">
        <f t="shared" si="140"/>
        <v>Catalogo principalCSP ENTIDADES NO CUALIFICADASCFQ7TTC0LFLS-0002_NCLF</v>
      </c>
      <c r="B2278" s="18" t="str">
        <f t="shared" si="141"/>
        <v>CFQ7TTC0LFLS-0002_NCLFCSP ENTIDADES NO CUALIFICADAS</v>
      </c>
      <c r="C2278" s="18"/>
      <c r="D2278" t="s">
        <v>122</v>
      </c>
      <c r="E2278" t="s">
        <v>3166</v>
      </c>
      <c r="F2278" t="s">
        <v>2547</v>
      </c>
      <c r="G2278" s="18" t="str">
        <f t="shared" si="142"/>
        <v>Catalogo principal</v>
      </c>
      <c r="H2278" s="43" t="s">
        <v>121</v>
      </c>
      <c r="I2278" s="37" t="s">
        <v>67</v>
      </c>
      <c r="J2278" t="s">
        <v>2556</v>
      </c>
      <c r="K2278" t="s">
        <v>40</v>
      </c>
      <c r="L2278" s="70" t="s">
        <v>21</v>
      </c>
      <c r="M2278" s="70" t="s">
        <v>3966</v>
      </c>
      <c r="N2278" s="37" t="s">
        <v>67</v>
      </c>
      <c r="O2278" s="37" t="s">
        <v>67</v>
      </c>
      <c r="P2278" s="37" t="s">
        <v>3759</v>
      </c>
      <c r="Q2278" s="75" t="s">
        <v>3166</v>
      </c>
      <c r="R2278" t="s">
        <v>3691</v>
      </c>
      <c r="S2278" s="38">
        <v>6</v>
      </c>
      <c r="T2278">
        <v>1</v>
      </c>
      <c r="U2278">
        <v>0</v>
      </c>
      <c r="V2278" s="43">
        <f>SUMIF(ResumenCotizacion!$C:$C,E2278,ResumenCotizacion!$P:$P)</f>
        <v>0</v>
      </c>
      <c r="W2278" s="68">
        <f>IF(H2278="USD",S2278*SolCotizacion!$J$18,S2278)</f>
        <v>23540.94</v>
      </c>
      <c r="X2278" s="3">
        <f>ROUND(W2278/(1-VLOOKUP("Total porcentaje:",ResumenCotizacion!$F:$H,3,0)),2)</f>
        <v>25587.98</v>
      </c>
      <c r="Y2278" s="3">
        <f t="shared" si="143"/>
        <v>0</v>
      </c>
    </row>
    <row r="2279" spans="1:25" ht="14.25" x14ac:dyDescent="0.2">
      <c r="A2279" s="18" t="str">
        <f t="shared" si="140"/>
        <v>Catalogo principalCSP ENTIDADES NO CUALIFICADASCFQ7TTC0LFK5-0001_NCLF</v>
      </c>
      <c r="B2279" s="18" t="str">
        <f t="shared" si="141"/>
        <v>CFQ7TTC0LFK5-0001_NCLFCSP ENTIDADES NO CUALIFICADAS</v>
      </c>
      <c r="C2279" s="18"/>
      <c r="D2279" t="s">
        <v>122</v>
      </c>
      <c r="E2279" t="s">
        <v>3167</v>
      </c>
      <c r="F2279" t="s">
        <v>2547</v>
      </c>
      <c r="G2279" s="18" t="str">
        <f t="shared" si="142"/>
        <v>Catalogo principal</v>
      </c>
      <c r="H2279" s="43" t="s">
        <v>121</v>
      </c>
      <c r="I2279" s="37" t="s">
        <v>67</v>
      </c>
      <c r="J2279" t="s">
        <v>2697</v>
      </c>
      <c r="K2279" t="s">
        <v>40</v>
      </c>
      <c r="L2279" s="70" t="s">
        <v>21</v>
      </c>
      <c r="M2279" s="70" t="s">
        <v>3966</v>
      </c>
      <c r="N2279" s="37" t="s">
        <v>67</v>
      </c>
      <c r="O2279" s="37" t="s">
        <v>67</v>
      </c>
      <c r="P2279" s="37" t="s">
        <v>3759</v>
      </c>
      <c r="Q2279" s="75" t="s">
        <v>3167</v>
      </c>
      <c r="R2279" t="s">
        <v>3691</v>
      </c>
      <c r="S2279" s="38">
        <v>9</v>
      </c>
      <c r="T2279">
        <v>1</v>
      </c>
      <c r="U2279">
        <v>0</v>
      </c>
      <c r="V2279" s="43">
        <f>SUMIF(ResumenCotizacion!$C:$C,E2279,ResumenCotizacion!$P:$P)</f>
        <v>0</v>
      </c>
      <c r="W2279" s="68">
        <f>IF(H2279="USD",S2279*SolCotizacion!$J$18,S2279)</f>
        <v>35311.409999999996</v>
      </c>
      <c r="X2279" s="3">
        <f>ROUND(W2279/(1-VLOOKUP("Total porcentaje:",ResumenCotizacion!$F:$H,3,0)),2)</f>
        <v>38381.97</v>
      </c>
      <c r="Y2279" s="3">
        <f t="shared" si="143"/>
        <v>0</v>
      </c>
    </row>
    <row r="2280" spans="1:25" ht="14.25" x14ac:dyDescent="0.2">
      <c r="A2280" s="18" t="str">
        <f t="shared" si="140"/>
        <v>Catalogo principalCSP ENTIDADES NO CUALIFICADASCFQ7TTC0LH9J-0001_NCLF</v>
      </c>
      <c r="B2280" s="18" t="str">
        <f t="shared" si="141"/>
        <v>CFQ7TTC0LH9J-0001_NCLFCSP ENTIDADES NO CUALIFICADAS</v>
      </c>
      <c r="C2280" s="18"/>
      <c r="D2280" t="s">
        <v>122</v>
      </c>
      <c r="E2280" t="s">
        <v>3168</v>
      </c>
      <c r="F2280" t="s">
        <v>2547</v>
      </c>
      <c r="G2280" s="18" t="str">
        <f t="shared" si="142"/>
        <v>Catalogo principal</v>
      </c>
      <c r="H2280" s="43" t="s">
        <v>121</v>
      </c>
      <c r="I2280" s="37" t="s">
        <v>67</v>
      </c>
      <c r="J2280" t="s">
        <v>2614</v>
      </c>
      <c r="K2280" t="s">
        <v>40</v>
      </c>
      <c r="L2280" s="70" t="s">
        <v>21</v>
      </c>
      <c r="M2280" s="70" t="s">
        <v>3966</v>
      </c>
      <c r="N2280" s="37" t="s">
        <v>67</v>
      </c>
      <c r="O2280" s="37" t="s">
        <v>67</v>
      </c>
      <c r="P2280" s="37" t="s">
        <v>3759</v>
      </c>
      <c r="Q2280" s="75" t="s">
        <v>3168</v>
      </c>
      <c r="R2280" t="s">
        <v>3691</v>
      </c>
      <c r="S2280" s="38">
        <v>2</v>
      </c>
      <c r="T2280">
        <v>1</v>
      </c>
      <c r="U2280">
        <v>0</v>
      </c>
      <c r="V2280" s="43">
        <f>SUMIF(ResumenCotizacion!$C:$C,E2280,ResumenCotizacion!$P:$P)</f>
        <v>0</v>
      </c>
      <c r="W2280" s="68">
        <f>IF(H2280="USD",S2280*SolCotizacion!$J$18,S2280)</f>
        <v>7846.98</v>
      </c>
      <c r="X2280" s="3">
        <f>ROUND(W2280/(1-VLOOKUP("Total porcentaje:",ResumenCotizacion!$F:$H,3,0)),2)</f>
        <v>8529.33</v>
      </c>
      <c r="Y2280" s="3">
        <f t="shared" si="143"/>
        <v>0</v>
      </c>
    </row>
    <row r="2281" spans="1:25" ht="14.25" x14ac:dyDescent="0.2">
      <c r="A2281" s="18" t="str">
        <f t="shared" si="140"/>
        <v>Catalogo principalCSP ENTIDADES NO CUALIFICADASCFQ7TTC0LHT2-0001_NCLF</v>
      </c>
      <c r="B2281" s="18" t="str">
        <f t="shared" si="141"/>
        <v>CFQ7TTC0LHT2-0001_NCLFCSP ENTIDADES NO CUALIFICADAS</v>
      </c>
      <c r="C2281" s="18"/>
      <c r="D2281" t="s">
        <v>122</v>
      </c>
      <c r="E2281" t="s">
        <v>3169</v>
      </c>
      <c r="F2281" t="s">
        <v>2547</v>
      </c>
      <c r="G2281" s="18" t="str">
        <f t="shared" si="142"/>
        <v>Catalogo principal</v>
      </c>
      <c r="H2281" s="43" t="s">
        <v>121</v>
      </c>
      <c r="I2281" s="37" t="s">
        <v>67</v>
      </c>
      <c r="J2281" t="s">
        <v>3445</v>
      </c>
      <c r="K2281" t="s">
        <v>40</v>
      </c>
      <c r="L2281" s="70" t="s">
        <v>21</v>
      </c>
      <c r="M2281" s="70" t="s">
        <v>3966</v>
      </c>
      <c r="N2281" s="37" t="s">
        <v>67</v>
      </c>
      <c r="O2281" s="37" t="s">
        <v>67</v>
      </c>
      <c r="P2281" s="37" t="s">
        <v>3759</v>
      </c>
      <c r="Q2281" s="75" t="s">
        <v>3169</v>
      </c>
      <c r="R2281" t="s">
        <v>3691</v>
      </c>
      <c r="S2281" s="38">
        <v>450</v>
      </c>
      <c r="T2281">
        <v>1</v>
      </c>
      <c r="U2281">
        <v>0</v>
      </c>
      <c r="V2281" s="43">
        <f>SUMIF(ResumenCotizacion!$C:$C,E2281,ResumenCotizacion!$P:$P)</f>
        <v>0</v>
      </c>
      <c r="W2281" s="68">
        <f>IF(H2281="USD",S2281*SolCotizacion!$J$18,S2281)</f>
        <v>1765570.5</v>
      </c>
      <c r="X2281" s="3">
        <f>ROUND(W2281/(1-VLOOKUP("Total porcentaje:",ResumenCotizacion!$F:$H,3,0)),2)</f>
        <v>1919098.37</v>
      </c>
      <c r="Y2281" s="3">
        <f t="shared" si="143"/>
        <v>0</v>
      </c>
    </row>
    <row r="2282" spans="1:25" ht="14.25" x14ac:dyDescent="0.2">
      <c r="A2282" s="18" t="str">
        <f t="shared" si="140"/>
        <v>Catalogo principalCSP ENTIDADES NO CUALIFICADASCFQ7TTC0LH0V-0001_NCLF</v>
      </c>
      <c r="B2282" s="18" t="str">
        <f t="shared" si="141"/>
        <v>CFQ7TTC0LH0V-0001_NCLFCSP ENTIDADES NO CUALIFICADAS</v>
      </c>
      <c r="C2282" s="18"/>
      <c r="D2282" t="s">
        <v>122</v>
      </c>
      <c r="E2282" t="s">
        <v>3170</v>
      </c>
      <c r="F2282" t="s">
        <v>2547</v>
      </c>
      <c r="G2282" s="18" t="str">
        <f t="shared" si="142"/>
        <v>Catalogo principal</v>
      </c>
      <c r="H2282" s="43" t="s">
        <v>121</v>
      </c>
      <c r="I2282" s="37" t="s">
        <v>67</v>
      </c>
      <c r="J2282" t="s">
        <v>3911</v>
      </c>
      <c r="K2282" t="s">
        <v>40</v>
      </c>
      <c r="L2282" s="70" t="s">
        <v>21</v>
      </c>
      <c r="M2282" s="70" t="s">
        <v>3966</v>
      </c>
      <c r="N2282" s="37" t="s">
        <v>67</v>
      </c>
      <c r="O2282" s="37" t="s">
        <v>67</v>
      </c>
      <c r="P2282" s="37" t="s">
        <v>3759</v>
      </c>
      <c r="Q2282" s="75" t="s">
        <v>3170</v>
      </c>
      <c r="R2282" t="s">
        <v>3691</v>
      </c>
      <c r="S2282" s="38">
        <v>8</v>
      </c>
      <c r="T2282">
        <v>1</v>
      </c>
      <c r="U2282">
        <v>0</v>
      </c>
      <c r="V2282" s="43">
        <f>SUMIF(ResumenCotizacion!$C:$C,E2282,ResumenCotizacion!$P:$P)</f>
        <v>0</v>
      </c>
      <c r="W2282" s="68">
        <f>IF(H2282="USD",S2282*SolCotizacion!$J$18,S2282)</f>
        <v>31387.919999999998</v>
      </c>
      <c r="X2282" s="3">
        <f>ROUND(W2282/(1-VLOOKUP("Total porcentaje:",ResumenCotizacion!$F:$H,3,0)),2)</f>
        <v>34117.300000000003</v>
      </c>
      <c r="Y2282" s="3">
        <f t="shared" si="143"/>
        <v>0</v>
      </c>
    </row>
    <row r="2283" spans="1:25" ht="14.25" x14ac:dyDescent="0.2">
      <c r="A2283" s="18" t="str">
        <f t="shared" si="140"/>
        <v>Catalogo principalCSP ENTIDADES NO CUALIFICADASCFQ7TTC0LHRL-0002_NCLF</v>
      </c>
      <c r="B2283" s="18" t="str">
        <f t="shared" si="141"/>
        <v>CFQ7TTC0LHRL-0002_NCLFCSP ENTIDADES NO CUALIFICADAS</v>
      </c>
      <c r="C2283" s="18"/>
      <c r="D2283" t="s">
        <v>122</v>
      </c>
      <c r="E2283" t="s">
        <v>3171</v>
      </c>
      <c r="F2283" t="s">
        <v>2547</v>
      </c>
      <c r="G2283" s="18" t="str">
        <f t="shared" si="142"/>
        <v>Catalogo principal</v>
      </c>
      <c r="H2283" s="43" t="s">
        <v>121</v>
      </c>
      <c r="I2283" s="37" t="s">
        <v>67</v>
      </c>
      <c r="J2283" t="s">
        <v>2686</v>
      </c>
      <c r="K2283" t="s">
        <v>40</v>
      </c>
      <c r="L2283" s="70" t="s">
        <v>21</v>
      </c>
      <c r="M2283" s="70" t="s">
        <v>3966</v>
      </c>
      <c r="N2283" s="37" t="s">
        <v>67</v>
      </c>
      <c r="O2283" s="37" t="s">
        <v>67</v>
      </c>
      <c r="P2283" s="37" t="s">
        <v>3759</v>
      </c>
      <c r="Q2283" s="75" t="s">
        <v>3171</v>
      </c>
      <c r="R2283" t="s">
        <v>3691</v>
      </c>
      <c r="S2283" s="38">
        <v>40</v>
      </c>
      <c r="T2283">
        <v>1</v>
      </c>
      <c r="U2283">
        <v>0</v>
      </c>
      <c r="V2283" s="43">
        <f>SUMIF(ResumenCotizacion!$C:$C,E2283,ResumenCotizacion!$P:$P)</f>
        <v>0</v>
      </c>
      <c r="W2283" s="68">
        <f>IF(H2283="USD",S2283*SolCotizacion!$J$18,S2283)</f>
        <v>156939.59999999998</v>
      </c>
      <c r="X2283" s="3">
        <f>ROUND(W2283/(1-VLOOKUP("Total porcentaje:",ResumenCotizacion!$F:$H,3,0)),2)</f>
        <v>170586.52</v>
      </c>
      <c r="Y2283" s="3">
        <f t="shared" si="143"/>
        <v>0</v>
      </c>
    </row>
    <row r="2284" spans="1:25" ht="14.25" x14ac:dyDescent="0.2">
      <c r="A2284" s="18" t="str">
        <f t="shared" si="140"/>
        <v>Catalogo principalCSP ENTIDADES NO CUALIFICADASCFQ7TTC0LHQ3-0001_NCLF</v>
      </c>
      <c r="B2284" s="18" t="str">
        <f t="shared" si="141"/>
        <v>CFQ7TTC0LHQ3-0001_NCLFCSP ENTIDADES NO CUALIFICADAS</v>
      </c>
      <c r="C2284" s="18"/>
      <c r="D2284" t="s">
        <v>122</v>
      </c>
      <c r="E2284" t="s">
        <v>3172</v>
      </c>
      <c r="F2284" t="s">
        <v>2547</v>
      </c>
      <c r="G2284" s="18" t="str">
        <f t="shared" si="142"/>
        <v>Catalogo principal</v>
      </c>
      <c r="H2284" s="43" t="s">
        <v>121</v>
      </c>
      <c r="I2284" s="37" t="s">
        <v>67</v>
      </c>
      <c r="J2284" t="s">
        <v>2642</v>
      </c>
      <c r="K2284" t="s">
        <v>40</v>
      </c>
      <c r="L2284" s="70" t="s">
        <v>21</v>
      </c>
      <c r="M2284" s="70" t="s">
        <v>3966</v>
      </c>
      <c r="N2284" s="37" t="s">
        <v>67</v>
      </c>
      <c r="O2284" s="37" t="s">
        <v>67</v>
      </c>
      <c r="P2284" s="37" t="s">
        <v>3759</v>
      </c>
      <c r="Q2284" s="75" t="s">
        <v>3172</v>
      </c>
      <c r="R2284" t="s">
        <v>3691</v>
      </c>
      <c r="S2284" s="38">
        <v>2</v>
      </c>
      <c r="T2284">
        <v>1</v>
      </c>
      <c r="U2284">
        <v>0</v>
      </c>
      <c r="V2284" s="43">
        <f>SUMIF(ResumenCotizacion!$C:$C,E2284,ResumenCotizacion!$P:$P)</f>
        <v>0</v>
      </c>
      <c r="W2284" s="68">
        <f>IF(H2284="USD",S2284*SolCotizacion!$J$18,S2284)</f>
        <v>7846.98</v>
      </c>
      <c r="X2284" s="3">
        <f>ROUND(W2284/(1-VLOOKUP("Total porcentaje:",ResumenCotizacion!$F:$H,3,0)),2)</f>
        <v>8529.33</v>
      </c>
      <c r="Y2284" s="3">
        <f t="shared" si="143"/>
        <v>0</v>
      </c>
    </row>
    <row r="2285" spans="1:25" ht="14.25" x14ac:dyDescent="0.2">
      <c r="A2285" s="18" t="str">
        <f t="shared" si="140"/>
        <v>Catalogo principalCSP ENTIDADES NO CUALIFICADASCFQ7TTC0HBSL-0001_NCLF</v>
      </c>
      <c r="B2285" s="18" t="str">
        <f t="shared" si="141"/>
        <v>CFQ7TTC0HBSL-0001_NCLFCSP ENTIDADES NO CUALIFICADAS</v>
      </c>
      <c r="C2285" s="18"/>
      <c r="D2285" t="s">
        <v>122</v>
      </c>
      <c r="E2285" t="s">
        <v>3173</v>
      </c>
      <c r="F2285" t="s">
        <v>2547</v>
      </c>
      <c r="G2285" s="18" t="str">
        <f t="shared" si="142"/>
        <v>Catalogo principal</v>
      </c>
      <c r="H2285" s="43" t="s">
        <v>121</v>
      </c>
      <c r="I2285" s="37" t="s">
        <v>67</v>
      </c>
      <c r="J2285" t="s">
        <v>2669</v>
      </c>
      <c r="K2285" t="s">
        <v>40</v>
      </c>
      <c r="L2285" s="70" t="s">
        <v>21</v>
      </c>
      <c r="M2285" s="70" t="s">
        <v>3966</v>
      </c>
      <c r="N2285" s="37" t="s">
        <v>67</v>
      </c>
      <c r="O2285" s="37" t="s">
        <v>67</v>
      </c>
      <c r="P2285" s="37" t="s">
        <v>3759</v>
      </c>
      <c r="Q2285" s="75" t="s">
        <v>3173</v>
      </c>
      <c r="R2285" t="s">
        <v>3691</v>
      </c>
      <c r="S2285" s="38">
        <v>10</v>
      </c>
      <c r="T2285">
        <v>1</v>
      </c>
      <c r="U2285">
        <v>0</v>
      </c>
      <c r="V2285" s="43">
        <f>SUMIF(ResumenCotizacion!$C:$C,E2285,ResumenCotizacion!$P:$P)</f>
        <v>0</v>
      </c>
      <c r="W2285" s="68">
        <f>IF(H2285="USD",S2285*SolCotizacion!$J$18,S2285)</f>
        <v>39234.899999999994</v>
      </c>
      <c r="X2285" s="3">
        <f>ROUND(W2285/(1-VLOOKUP("Total porcentaje:",ResumenCotizacion!$F:$H,3,0)),2)</f>
        <v>42646.63</v>
      </c>
      <c r="Y2285" s="3">
        <f t="shared" si="143"/>
        <v>0</v>
      </c>
    </row>
    <row r="2286" spans="1:25" ht="14.25" x14ac:dyDescent="0.2">
      <c r="A2286" s="18" t="str">
        <f t="shared" si="140"/>
        <v>Catalogo principalCSP ENTIDADES NO CUALIFICADASCFQ7TTC0LHXR-0001_NCLF</v>
      </c>
      <c r="B2286" s="18" t="str">
        <f t="shared" si="141"/>
        <v>CFQ7TTC0LHXR-0001_NCLFCSP ENTIDADES NO CUALIFICADAS</v>
      </c>
      <c r="C2286" s="18"/>
      <c r="D2286" t="s">
        <v>122</v>
      </c>
      <c r="E2286" t="s">
        <v>3174</v>
      </c>
      <c r="F2286" t="s">
        <v>2547</v>
      </c>
      <c r="G2286" s="18" t="str">
        <f t="shared" si="142"/>
        <v>Catalogo principal</v>
      </c>
      <c r="H2286" s="43" t="s">
        <v>121</v>
      </c>
      <c r="I2286" s="37" t="s">
        <v>67</v>
      </c>
      <c r="J2286" t="s">
        <v>2561</v>
      </c>
      <c r="K2286" t="s">
        <v>40</v>
      </c>
      <c r="L2286" s="70" t="s">
        <v>21</v>
      </c>
      <c r="M2286" s="70" t="s">
        <v>3966</v>
      </c>
      <c r="N2286" s="37" t="s">
        <v>67</v>
      </c>
      <c r="O2286" s="37" t="s">
        <v>67</v>
      </c>
      <c r="P2286" s="37" t="s">
        <v>3759</v>
      </c>
      <c r="Q2286" s="75" t="s">
        <v>3174</v>
      </c>
      <c r="R2286" t="s">
        <v>3691</v>
      </c>
      <c r="S2286" s="38">
        <v>500</v>
      </c>
      <c r="T2286">
        <v>1</v>
      </c>
      <c r="U2286">
        <v>0</v>
      </c>
      <c r="V2286" s="43">
        <f>SUMIF(ResumenCotizacion!$C:$C,E2286,ResumenCotizacion!$P:$P)</f>
        <v>0</v>
      </c>
      <c r="W2286" s="68">
        <f>IF(H2286="USD",S2286*SolCotizacion!$J$18,S2286)</f>
        <v>1961745</v>
      </c>
      <c r="X2286" s="3">
        <f>ROUND(W2286/(1-VLOOKUP("Total porcentaje:",ResumenCotizacion!$F:$H,3,0)),2)</f>
        <v>2132331.52</v>
      </c>
      <c r="Y2286" s="3">
        <f t="shared" si="143"/>
        <v>0</v>
      </c>
    </row>
    <row r="2287" spans="1:25" ht="14.25" x14ac:dyDescent="0.2">
      <c r="A2287" s="18" t="str">
        <f t="shared" si="140"/>
        <v>Catalogo principalCSP ENTIDADES NO CUALIFICADASCFQ7TTC0LHWJ-0001_NCLF</v>
      </c>
      <c r="B2287" s="18" t="str">
        <f t="shared" si="141"/>
        <v>CFQ7TTC0LHWJ-0001_NCLFCSP ENTIDADES NO CUALIFICADAS</v>
      </c>
      <c r="C2287" s="18"/>
      <c r="D2287" t="s">
        <v>122</v>
      </c>
      <c r="E2287" t="s">
        <v>3175</v>
      </c>
      <c r="F2287" t="s">
        <v>2547</v>
      </c>
      <c r="G2287" s="18" t="str">
        <f t="shared" si="142"/>
        <v>Catalogo principal</v>
      </c>
      <c r="H2287" s="43" t="s">
        <v>121</v>
      </c>
      <c r="I2287" s="37" t="s">
        <v>67</v>
      </c>
      <c r="J2287" t="s">
        <v>3446</v>
      </c>
      <c r="K2287" t="s">
        <v>40</v>
      </c>
      <c r="L2287" s="70" t="s">
        <v>21</v>
      </c>
      <c r="M2287" s="70" t="s">
        <v>3966</v>
      </c>
      <c r="N2287" s="37" t="s">
        <v>67</v>
      </c>
      <c r="O2287" s="37" t="s">
        <v>67</v>
      </c>
      <c r="P2287" s="37" t="s">
        <v>3759</v>
      </c>
      <c r="Q2287" s="75" t="s">
        <v>3175</v>
      </c>
      <c r="R2287" t="s">
        <v>3691</v>
      </c>
      <c r="S2287" s="38">
        <v>100</v>
      </c>
      <c r="T2287">
        <v>1</v>
      </c>
      <c r="U2287">
        <v>0</v>
      </c>
      <c r="V2287" s="43">
        <f>SUMIF(ResumenCotizacion!$C:$C,E2287,ResumenCotizacion!$P:$P)</f>
        <v>0</v>
      </c>
      <c r="W2287" s="68">
        <f>IF(H2287="USD",S2287*SolCotizacion!$J$18,S2287)</f>
        <v>392349</v>
      </c>
      <c r="X2287" s="3">
        <f>ROUND(W2287/(1-VLOOKUP("Total porcentaje:",ResumenCotizacion!$F:$H,3,0)),2)</f>
        <v>426466.3</v>
      </c>
      <c r="Y2287" s="3">
        <f t="shared" si="143"/>
        <v>0</v>
      </c>
    </row>
    <row r="2288" spans="1:25" ht="14.25" x14ac:dyDescent="0.2">
      <c r="A2288" s="18" t="str">
        <f t="shared" si="140"/>
        <v>Catalogo principalCSP ENTIDADES NO CUALIFICADASCFQ7TTC0HD7P-0001_NCLF</v>
      </c>
      <c r="B2288" s="18" t="str">
        <f t="shared" si="141"/>
        <v>CFQ7TTC0HD7P-0001_NCLFCSP ENTIDADES NO CUALIFICADAS</v>
      </c>
      <c r="C2288" s="18"/>
      <c r="D2288" t="s">
        <v>122</v>
      </c>
      <c r="E2288" t="s">
        <v>3176</v>
      </c>
      <c r="F2288" t="s">
        <v>2547</v>
      </c>
      <c r="G2288" s="18" t="str">
        <f t="shared" si="142"/>
        <v>Catalogo principal</v>
      </c>
      <c r="H2288" s="43" t="s">
        <v>121</v>
      </c>
      <c r="I2288" s="37" t="s">
        <v>67</v>
      </c>
      <c r="J2288" t="s">
        <v>3447</v>
      </c>
      <c r="K2288" t="s">
        <v>40</v>
      </c>
      <c r="L2288" s="70" t="s">
        <v>21</v>
      </c>
      <c r="M2288" s="70" t="s">
        <v>3966</v>
      </c>
      <c r="N2288" s="37" t="s">
        <v>67</v>
      </c>
      <c r="O2288" s="37" t="s">
        <v>67</v>
      </c>
      <c r="P2288" s="37" t="s">
        <v>3759</v>
      </c>
      <c r="Q2288" s="75" t="s">
        <v>3176</v>
      </c>
      <c r="R2288" t="s">
        <v>3691</v>
      </c>
      <c r="S2288" s="38">
        <v>300</v>
      </c>
      <c r="T2288">
        <v>1</v>
      </c>
      <c r="U2288">
        <v>0</v>
      </c>
      <c r="V2288" s="43">
        <f>SUMIF(ResumenCotizacion!$C:$C,E2288,ResumenCotizacion!$P:$P)</f>
        <v>0</v>
      </c>
      <c r="W2288" s="68">
        <f>IF(H2288="USD",S2288*SolCotizacion!$J$18,S2288)</f>
        <v>1177047</v>
      </c>
      <c r="X2288" s="3">
        <f>ROUND(W2288/(1-VLOOKUP("Total porcentaje:",ResumenCotizacion!$F:$H,3,0)),2)</f>
        <v>1279398.9099999999</v>
      </c>
      <c r="Y2288" s="3">
        <f t="shared" si="143"/>
        <v>0</v>
      </c>
    </row>
    <row r="2289" spans="1:25" ht="14.25" x14ac:dyDescent="0.2">
      <c r="A2289" s="18" t="str">
        <f t="shared" si="140"/>
        <v>Catalogo principalCSP ENTIDADES NO CUALIFICADASCFQ7TTC0HD3R-0001_NCLF</v>
      </c>
      <c r="B2289" s="18" t="str">
        <f t="shared" si="141"/>
        <v>CFQ7TTC0HD3R-0001_NCLFCSP ENTIDADES NO CUALIFICADAS</v>
      </c>
      <c r="C2289" s="18"/>
      <c r="D2289" t="s">
        <v>122</v>
      </c>
      <c r="E2289" t="s">
        <v>3177</v>
      </c>
      <c r="F2289" t="s">
        <v>2547</v>
      </c>
      <c r="G2289" s="18" t="str">
        <f t="shared" si="142"/>
        <v>Catalogo principal</v>
      </c>
      <c r="H2289" s="43" t="s">
        <v>121</v>
      </c>
      <c r="I2289" s="37" t="s">
        <v>67</v>
      </c>
      <c r="J2289" t="s">
        <v>3448</v>
      </c>
      <c r="K2289" t="s">
        <v>40</v>
      </c>
      <c r="L2289" s="70" t="s">
        <v>21</v>
      </c>
      <c r="M2289" s="70" t="s">
        <v>3966</v>
      </c>
      <c r="N2289" s="37" t="s">
        <v>67</v>
      </c>
      <c r="O2289" s="37" t="s">
        <v>67</v>
      </c>
      <c r="P2289" s="37" t="s">
        <v>3759</v>
      </c>
      <c r="Q2289" s="75" t="s">
        <v>3177</v>
      </c>
      <c r="R2289" t="s">
        <v>3691</v>
      </c>
      <c r="S2289" s="38">
        <v>10</v>
      </c>
      <c r="T2289">
        <v>1</v>
      </c>
      <c r="U2289">
        <v>0</v>
      </c>
      <c r="V2289" s="43">
        <f>SUMIF(ResumenCotizacion!$C:$C,E2289,ResumenCotizacion!$P:$P)</f>
        <v>0</v>
      </c>
      <c r="W2289" s="68">
        <f>IF(H2289="USD",S2289*SolCotizacion!$J$18,S2289)</f>
        <v>39234.899999999994</v>
      </c>
      <c r="X2289" s="3">
        <f>ROUND(W2289/(1-VLOOKUP("Total porcentaje:",ResumenCotizacion!$F:$H,3,0)),2)</f>
        <v>42646.63</v>
      </c>
      <c r="Y2289" s="3">
        <f t="shared" si="143"/>
        <v>0</v>
      </c>
    </row>
    <row r="2290" spans="1:25" ht="14.25" x14ac:dyDescent="0.2">
      <c r="A2290" s="18" t="str">
        <f t="shared" si="140"/>
        <v>Catalogo principalCSP ENTIDADES NO CUALIFICADASCFQ7TTC0HD3R-0003_NCLF</v>
      </c>
      <c r="B2290" s="18" t="str">
        <f t="shared" si="141"/>
        <v>CFQ7TTC0HD3R-0003_NCLFCSP ENTIDADES NO CUALIFICADAS</v>
      </c>
      <c r="C2290" s="18"/>
      <c r="D2290" t="s">
        <v>122</v>
      </c>
      <c r="E2290" t="s">
        <v>3178</v>
      </c>
      <c r="F2290" t="s">
        <v>2547</v>
      </c>
      <c r="G2290" s="18" t="str">
        <f t="shared" si="142"/>
        <v>Catalogo principal</v>
      </c>
      <c r="H2290" s="43" t="s">
        <v>121</v>
      </c>
      <c r="I2290" s="37" t="s">
        <v>67</v>
      </c>
      <c r="J2290" t="s">
        <v>3449</v>
      </c>
      <c r="K2290" t="s">
        <v>40</v>
      </c>
      <c r="L2290" s="70" t="s">
        <v>21</v>
      </c>
      <c r="M2290" s="70" t="s">
        <v>3966</v>
      </c>
      <c r="N2290" s="37" t="s">
        <v>67</v>
      </c>
      <c r="O2290" s="37" t="s">
        <v>67</v>
      </c>
      <c r="P2290" s="37" t="s">
        <v>3759</v>
      </c>
      <c r="Q2290" s="75" t="s">
        <v>3178</v>
      </c>
      <c r="R2290" t="s">
        <v>3691</v>
      </c>
      <c r="S2290" s="38">
        <v>5</v>
      </c>
      <c r="T2290">
        <v>1</v>
      </c>
      <c r="U2290">
        <v>0</v>
      </c>
      <c r="V2290" s="43">
        <f>SUMIF(ResumenCotizacion!$C:$C,E2290,ResumenCotizacion!$P:$P)</f>
        <v>0</v>
      </c>
      <c r="W2290" s="68">
        <f>IF(H2290="USD",S2290*SolCotizacion!$J$18,S2290)</f>
        <v>19617.449999999997</v>
      </c>
      <c r="X2290" s="3">
        <f>ROUND(W2290/(1-VLOOKUP("Total porcentaje:",ResumenCotizacion!$F:$H,3,0)),2)</f>
        <v>21323.32</v>
      </c>
      <c r="Y2290" s="3">
        <f t="shared" si="143"/>
        <v>0</v>
      </c>
    </row>
    <row r="2291" spans="1:25" ht="14.25" x14ac:dyDescent="0.2">
      <c r="A2291" s="18" t="str">
        <f t="shared" si="140"/>
        <v>Catalogo principalCSP ENTIDADES NO CUALIFICADASCFQ7TTC0HD3R-0002_NCLF</v>
      </c>
      <c r="B2291" s="18" t="str">
        <f t="shared" si="141"/>
        <v>CFQ7TTC0HD3R-0002_NCLFCSP ENTIDADES NO CUALIFICADAS</v>
      </c>
      <c r="C2291" s="18"/>
      <c r="D2291" t="s">
        <v>122</v>
      </c>
      <c r="E2291" t="s">
        <v>3179</v>
      </c>
      <c r="F2291" t="s">
        <v>2547</v>
      </c>
      <c r="G2291" s="18" t="str">
        <f t="shared" si="142"/>
        <v>Catalogo principal</v>
      </c>
      <c r="H2291" s="43" t="s">
        <v>121</v>
      </c>
      <c r="I2291" s="37" t="s">
        <v>67</v>
      </c>
      <c r="J2291" t="s">
        <v>3450</v>
      </c>
      <c r="K2291" t="s">
        <v>40</v>
      </c>
      <c r="L2291" s="70" t="s">
        <v>21</v>
      </c>
      <c r="M2291" s="70" t="s">
        <v>3966</v>
      </c>
      <c r="N2291" s="37" t="s">
        <v>67</v>
      </c>
      <c r="O2291" s="37" t="s">
        <v>67</v>
      </c>
      <c r="P2291" s="37" t="s">
        <v>3759</v>
      </c>
      <c r="Q2291" s="75" t="s">
        <v>3179</v>
      </c>
      <c r="R2291" t="s">
        <v>3691</v>
      </c>
      <c r="S2291" s="38">
        <v>500</v>
      </c>
      <c r="T2291">
        <v>1</v>
      </c>
      <c r="U2291">
        <v>0</v>
      </c>
      <c r="V2291" s="43">
        <f>SUMIF(ResumenCotizacion!$C:$C,E2291,ResumenCotizacion!$P:$P)</f>
        <v>0</v>
      </c>
      <c r="W2291" s="68">
        <f>IF(H2291="USD",S2291*SolCotizacion!$J$18,S2291)</f>
        <v>1961745</v>
      </c>
      <c r="X2291" s="3">
        <f>ROUND(W2291/(1-VLOOKUP("Total porcentaje:",ResumenCotizacion!$F:$H,3,0)),2)</f>
        <v>2132331.52</v>
      </c>
      <c r="Y2291" s="3">
        <f t="shared" si="143"/>
        <v>0</v>
      </c>
    </row>
    <row r="2292" spans="1:25" ht="14.25" x14ac:dyDescent="0.2">
      <c r="A2292" s="18" t="str">
        <f t="shared" si="140"/>
        <v>Catalogo principalCSP ENTIDADES NO CUALIFICADASCFQ7TTC0LH3F-0002_NCLF</v>
      </c>
      <c r="B2292" s="18" t="str">
        <f t="shared" si="141"/>
        <v>CFQ7TTC0LH3F-0002_NCLFCSP ENTIDADES NO CUALIFICADAS</v>
      </c>
      <c r="C2292" s="18"/>
      <c r="D2292" t="s">
        <v>122</v>
      </c>
      <c r="E2292" t="s">
        <v>3180</v>
      </c>
      <c r="F2292" t="s">
        <v>2547</v>
      </c>
      <c r="G2292" s="18" t="str">
        <f t="shared" si="142"/>
        <v>Catalogo principal</v>
      </c>
      <c r="H2292" s="43" t="s">
        <v>121</v>
      </c>
      <c r="I2292" s="37" t="s">
        <v>67</v>
      </c>
      <c r="J2292" t="s">
        <v>2605</v>
      </c>
      <c r="K2292" t="s">
        <v>40</v>
      </c>
      <c r="L2292" s="70" t="s">
        <v>21</v>
      </c>
      <c r="M2292" s="70" t="s">
        <v>3966</v>
      </c>
      <c r="N2292" s="37" t="s">
        <v>67</v>
      </c>
      <c r="O2292" s="37" t="s">
        <v>67</v>
      </c>
      <c r="P2292" s="37" t="s">
        <v>3759</v>
      </c>
      <c r="Q2292" s="75" t="s">
        <v>3180</v>
      </c>
      <c r="R2292" t="s">
        <v>3691</v>
      </c>
      <c r="S2292" s="38">
        <v>40</v>
      </c>
      <c r="T2292">
        <v>1</v>
      </c>
      <c r="U2292">
        <v>0</v>
      </c>
      <c r="V2292" s="43">
        <f>SUMIF(ResumenCotizacion!$C:$C,E2292,ResumenCotizacion!$P:$P)</f>
        <v>0</v>
      </c>
      <c r="W2292" s="68">
        <f>IF(H2292="USD",S2292*SolCotizacion!$J$18,S2292)</f>
        <v>156939.59999999998</v>
      </c>
      <c r="X2292" s="3">
        <f>ROUND(W2292/(1-VLOOKUP("Total porcentaje:",ResumenCotizacion!$F:$H,3,0)),2)</f>
        <v>170586.52</v>
      </c>
      <c r="Y2292" s="3">
        <f t="shared" si="143"/>
        <v>0</v>
      </c>
    </row>
    <row r="2293" spans="1:25" ht="14.25" x14ac:dyDescent="0.2">
      <c r="A2293" s="18" t="str">
        <f t="shared" si="140"/>
        <v>Catalogo principalCSP ENTIDADES NO CUALIFICADASCFQ7TTC0LH34-0001_NCLF</v>
      </c>
      <c r="B2293" s="18" t="str">
        <f t="shared" si="141"/>
        <v>CFQ7TTC0LH34-0001_NCLFCSP ENTIDADES NO CUALIFICADAS</v>
      </c>
      <c r="C2293" s="18"/>
      <c r="D2293" t="s">
        <v>122</v>
      </c>
      <c r="E2293" t="s">
        <v>3181</v>
      </c>
      <c r="F2293" t="s">
        <v>2547</v>
      </c>
      <c r="G2293" s="18" t="str">
        <f t="shared" si="142"/>
        <v>Catalogo principal</v>
      </c>
      <c r="H2293" s="43" t="s">
        <v>121</v>
      </c>
      <c r="I2293" s="37" t="s">
        <v>67</v>
      </c>
      <c r="J2293" t="s">
        <v>3451</v>
      </c>
      <c r="K2293" t="s">
        <v>40</v>
      </c>
      <c r="L2293" s="70" t="s">
        <v>21</v>
      </c>
      <c r="M2293" s="70" t="s">
        <v>3966</v>
      </c>
      <c r="N2293" s="37" t="s">
        <v>67</v>
      </c>
      <c r="O2293" s="37" t="s">
        <v>67</v>
      </c>
      <c r="P2293" s="37" t="s">
        <v>3759</v>
      </c>
      <c r="Q2293" s="75" t="s">
        <v>3181</v>
      </c>
      <c r="R2293" t="s">
        <v>3691</v>
      </c>
      <c r="S2293" s="38">
        <v>70</v>
      </c>
      <c r="T2293">
        <v>1</v>
      </c>
      <c r="U2293">
        <v>0</v>
      </c>
      <c r="V2293" s="43">
        <f>SUMIF(ResumenCotizacion!$C:$C,E2293,ResumenCotizacion!$P:$P)</f>
        <v>0</v>
      </c>
      <c r="W2293" s="68">
        <f>IF(H2293="USD",S2293*SolCotizacion!$J$18,S2293)</f>
        <v>274644.3</v>
      </c>
      <c r="X2293" s="3">
        <f>ROUND(W2293/(1-VLOOKUP("Total porcentaje:",ResumenCotizacion!$F:$H,3,0)),2)</f>
        <v>298526.40999999997</v>
      </c>
      <c r="Y2293" s="3">
        <f t="shared" si="143"/>
        <v>0</v>
      </c>
    </row>
    <row r="2294" spans="1:25" ht="14.25" x14ac:dyDescent="0.2">
      <c r="A2294" s="18" t="str">
        <f t="shared" si="140"/>
        <v>Catalogo principalCSP ENTIDADES NO CUALIFICADASCFQ7TTC0LH33-0001_NCLF</v>
      </c>
      <c r="B2294" s="18" t="str">
        <f t="shared" si="141"/>
        <v>CFQ7TTC0LH33-0001_NCLFCSP ENTIDADES NO CUALIFICADAS</v>
      </c>
      <c r="C2294" s="18"/>
      <c r="D2294" t="s">
        <v>122</v>
      </c>
      <c r="E2294" t="s">
        <v>3182</v>
      </c>
      <c r="F2294" t="s">
        <v>2547</v>
      </c>
      <c r="G2294" s="18" t="str">
        <f t="shared" si="142"/>
        <v>Catalogo principal</v>
      </c>
      <c r="H2294" s="43" t="s">
        <v>121</v>
      </c>
      <c r="I2294" s="37" t="s">
        <v>67</v>
      </c>
      <c r="J2294" t="s">
        <v>2640</v>
      </c>
      <c r="K2294" t="s">
        <v>40</v>
      </c>
      <c r="L2294" s="70" t="s">
        <v>21</v>
      </c>
      <c r="M2294" s="70" t="s">
        <v>3966</v>
      </c>
      <c r="N2294" s="37" t="s">
        <v>67</v>
      </c>
      <c r="O2294" s="37" t="s">
        <v>67</v>
      </c>
      <c r="P2294" s="37" t="s">
        <v>3759</v>
      </c>
      <c r="Q2294" s="75" t="s">
        <v>3182</v>
      </c>
      <c r="R2294" t="s">
        <v>3691</v>
      </c>
      <c r="S2294" s="38">
        <v>0</v>
      </c>
      <c r="T2294">
        <v>1</v>
      </c>
      <c r="U2294">
        <v>0</v>
      </c>
      <c r="V2294" s="43">
        <f>SUMIF(ResumenCotizacion!$C:$C,E2294,ResumenCotizacion!$P:$P)</f>
        <v>0</v>
      </c>
      <c r="W2294" s="68">
        <f>IF(H2294="USD",S2294*SolCotizacion!$J$18,S2294)</f>
        <v>0</v>
      </c>
      <c r="X2294" s="3">
        <f>ROUND(W2294/(1-VLOOKUP("Total porcentaje:",ResumenCotizacion!$F:$H,3,0)),2)</f>
        <v>0</v>
      </c>
      <c r="Y2294" s="3">
        <f t="shared" si="143"/>
        <v>0</v>
      </c>
    </row>
    <row r="2295" spans="1:25" ht="14.25" x14ac:dyDescent="0.2">
      <c r="A2295" s="18" t="str">
        <f t="shared" si="140"/>
        <v>Catalogo principalCSP ENTIDADES NO CUALIFICADASCFQ7TTC0LH38-0001_NCLF</v>
      </c>
      <c r="B2295" s="18" t="str">
        <f t="shared" si="141"/>
        <v>CFQ7TTC0LH38-0001_NCLFCSP ENTIDADES NO CUALIFICADAS</v>
      </c>
      <c r="C2295" s="18"/>
      <c r="D2295" t="s">
        <v>122</v>
      </c>
      <c r="E2295" t="s">
        <v>3183</v>
      </c>
      <c r="F2295" t="s">
        <v>2547</v>
      </c>
      <c r="G2295" s="18" t="str">
        <f t="shared" si="142"/>
        <v>Catalogo principal</v>
      </c>
      <c r="H2295" s="43" t="s">
        <v>121</v>
      </c>
      <c r="I2295" s="37" t="s">
        <v>67</v>
      </c>
      <c r="J2295" t="s">
        <v>2572</v>
      </c>
      <c r="K2295" t="s">
        <v>40</v>
      </c>
      <c r="L2295" s="70" t="s">
        <v>21</v>
      </c>
      <c r="M2295" s="70" t="s">
        <v>3966</v>
      </c>
      <c r="N2295" s="37" t="s">
        <v>67</v>
      </c>
      <c r="O2295" s="37" t="s">
        <v>67</v>
      </c>
      <c r="P2295" s="37" t="s">
        <v>3759</v>
      </c>
      <c r="Q2295" s="75" t="s">
        <v>3183</v>
      </c>
      <c r="R2295" t="s">
        <v>3691</v>
      </c>
      <c r="S2295" s="38">
        <v>100</v>
      </c>
      <c r="T2295">
        <v>1</v>
      </c>
      <c r="U2295">
        <v>0</v>
      </c>
      <c r="V2295" s="43">
        <f>SUMIF(ResumenCotizacion!$C:$C,E2295,ResumenCotizacion!$P:$P)</f>
        <v>0</v>
      </c>
      <c r="W2295" s="68">
        <f>IF(H2295="USD",S2295*SolCotizacion!$J$18,S2295)</f>
        <v>392349</v>
      </c>
      <c r="X2295" s="3">
        <f>ROUND(W2295/(1-VLOOKUP("Total porcentaje:",ResumenCotizacion!$F:$H,3,0)),2)</f>
        <v>426466.3</v>
      </c>
      <c r="Y2295" s="3">
        <f t="shared" si="143"/>
        <v>0</v>
      </c>
    </row>
    <row r="2296" spans="1:25" ht="14.25" x14ac:dyDescent="0.2">
      <c r="A2296" s="18" t="str">
        <f t="shared" si="140"/>
        <v>Catalogo principalCSP ENTIDADES NO CUALIFICADASCFQ7TTC0LH39-0002_NCLF</v>
      </c>
      <c r="B2296" s="18" t="str">
        <f t="shared" si="141"/>
        <v>CFQ7TTC0LH39-0002_NCLFCSP ENTIDADES NO CUALIFICADAS</v>
      </c>
      <c r="C2296" s="18"/>
      <c r="D2296" t="s">
        <v>122</v>
      </c>
      <c r="E2296" t="s">
        <v>3184</v>
      </c>
      <c r="F2296" t="s">
        <v>2547</v>
      </c>
      <c r="G2296" s="18" t="str">
        <f t="shared" si="142"/>
        <v>Catalogo principal</v>
      </c>
      <c r="H2296" s="43" t="s">
        <v>121</v>
      </c>
      <c r="I2296" s="37" t="s">
        <v>67</v>
      </c>
      <c r="J2296" t="s">
        <v>3452</v>
      </c>
      <c r="K2296" t="s">
        <v>40</v>
      </c>
      <c r="L2296" s="70" t="s">
        <v>21</v>
      </c>
      <c r="M2296" s="70" t="s">
        <v>3966</v>
      </c>
      <c r="N2296" s="37" t="s">
        <v>67</v>
      </c>
      <c r="O2296" s="37" t="s">
        <v>67</v>
      </c>
      <c r="P2296" s="37" t="s">
        <v>3759</v>
      </c>
      <c r="Q2296" s="75" t="s">
        <v>3184</v>
      </c>
      <c r="R2296" t="s">
        <v>3691</v>
      </c>
      <c r="S2296" s="38">
        <v>8</v>
      </c>
      <c r="T2296">
        <v>1</v>
      </c>
      <c r="U2296">
        <v>0</v>
      </c>
      <c r="V2296" s="43">
        <f>SUMIF(ResumenCotizacion!$C:$C,E2296,ResumenCotizacion!$P:$P)</f>
        <v>0</v>
      </c>
      <c r="W2296" s="68">
        <f>IF(H2296="USD",S2296*SolCotizacion!$J$18,S2296)</f>
        <v>31387.919999999998</v>
      </c>
      <c r="X2296" s="3">
        <f>ROUND(W2296/(1-VLOOKUP("Total porcentaje:",ResumenCotizacion!$F:$H,3,0)),2)</f>
        <v>34117.300000000003</v>
      </c>
      <c r="Y2296" s="3">
        <f t="shared" si="143"/>
        <v>0</v>
      </c>
    </row>
    <row r="2297" spans="1:25" ht="14.25" x14ac:dyDescent="0.2">
      <c r="A2297" s="18" t="str">
        <f t="shared" si="140"/>
        <v>Catalogo principalCSP ENTIDADES NO CUALIFICADASCFQ7TTC0LH2Z-0002_NCLF</v>
      </c>
      <c r="B2297" s="18" t="str">
        <f t="shared" si="141"/>
        <v>CFQ7TTC0LH2Z-0002_NCLFCSP ENTIDADES NO CUALIFICADAS</v>
      </c>
      <c r="C2297" s="18"/>
      <c r="D2297" t="s">
        <v>122</v>
      </c>
      <c r="E2297" t="s">
        <v>3185</v>
      </c>
      <c r="F2297" t="s">
        <v>2547</v>
      </c>
      <c r="G2297" s="18" t="str">
        <f t="shared" si="142"/>
        <v>Catalogo principal</v>
      </c>
      <c r="H2297" s="43" t="s">
        <v>121</v>
      </c>
      <c r="I2297" s="37" t="s">
        <v>67</v>
      </c>
      <c r="J2297" t="s">
        <v>2631</v>
      </c>
      <c r="K2297" t="s">
        <v>40</v>
      </c>
      <c r="L2297" s="70" t="s">
        <v>21</v>
      </c>
      <c r="M2297" s="70" t="s">
        <v>3966</v>
      </c>
      <c r="N2297" s="37" t="s">
        <v>67</v>
      </c>
      <c r="O2297" s="37" t="s">
        <v>67</v>
      </c>
      <c r="P2297" s="37" t="s">
        <v>3759</v>
      </c>
      <c r="Q2297" s="75" t="s">
        <v>3185</v>
      </c>
      <c r="R2297" t="s">
        <v>3691</v>
      </c>
      <c r="S2297" s="38">
        <v>180</v>
      </c>
      <c r="T2297">
        <v>1</v>
      </c>
      <c r="U2297">
        <v>0</v>
      </c>
      <c r="V2297" s="43">
        <f>SUMIF(ResumenCotizacion!$C:$C,E2297,ResumenCotizacion!$P:$P)</f>
        <v>0</v>
      </c>
      <c r="W2297" s="68">
        <f>IF(H2297="USD",S2297*SolCotizacion!$J$18,S2297)</f>
        <v>706228.2</v>
      </c>
      <c r="X2297" s="3">
        <f>ROUND(W2297/(1-VLOOKUP("Total porcentaje:",ResumenCotizacion!$F:$H,3,0)),2)</f>
        <v>767639.35</v>
      </c>
      <c r="Y2297" s="3">
        <f t="shared" si="143"/>
        <v>0</v>
      </c>
    </row>
    <row r="2298" spans="1:25" ht="14.25" x14ac:dyDescent="0.2">
      <c r="A2298" s="18" t="str">
        <f t="shared" si="140"/>
        <v>Catalogo principalCSP ENTIDADES NO CUALIFICADASCFQ7TTC0LH2Z-0001_NCLF</v>
      </c>
      <c r="B2298" s="18" t="str">
        <f t="shared" si="141"/>
        <v>CFQ7TTC0LH2Z-0001_NCLFCSP ENTIDADES NO CUALIFICADAS</v>
      </c>
      <c r="C2298" s="18"/>
      <c r="D2298" t="s">
        <v>122</v>
      </c>
      <c r="E2298" t="s">
        <v>3186</v>
      </c>
      <c r="F2298" t="s">
        <v>2547</v>
      </c>
      <c r="G2298" s="18" t="str">
        <f t="shared" si="142"/>
        <v>Catalogo principal</v>
      </c>
      <c r="H2298" s="43" t="s">
        <v>121</v>
      </c>
      <c r="I2298" s="37" t="s">
        <v>67</v>
      </c>
      <c r="J2298" t="s">
        <v>2592</v>
      </c>
      <c r="K2298" t="s">
        <v>40</v>
      </c>
      <c r="L2298" s="70" t="s">
        <v>21</v>
      </c>
      <c r="M2298" s="70" t="s">
        <v>3966</v>
      </c>
      <c r="N2298" s="37" t="s">
        <v>67</v>
      </c>
      <c r="O2298" s="37" t="s">
        <v>67</v>
      </c>
      <c r="P2298" s="37" t="s">
        <v>3759</v>
      </c>
      <c r="Q2298" s="75" t="s">
        <v>3186</v>
      </c>
      <c r="R2298" t="s">
        <v>3691</v>
      </c>
      <c r="S2298" s="38">
        <v>30</v>
      </c>
      <c r="T2298">
        <v>1</v>
      </c>
      <c r="U2298">
        <v>0</v>
      </c>
      <c r="V2298" s="43">
        <f>SUMIF(ResumenCotizacion!$C:$C,E2298,ResumenCotizacion!$P:$P)</f>
        <v>0</v>
      </c>
      <c r="W2298" s="68">
        <f>IF(H2298="USD",S2298*SolCotizacion!$J$18,S2298)</f>
        <v>117704.7</v>
      </c>
      <c r="X2298" s="3">
        <f>ROUND(W2298/(1-VLOOKUP("Total porcentaje:",ResumenCotizacion!$F:$H,3,0)),2)</f>
        <v>127939.89</v>
      </c>
      <c r="Y2298" s="3">
        <f t="shared" si="143"/>
        <v>0</v>
      </c>
    </row>
    <row r="2299" spans="1:25" ht="14.25" x14ac:dyDescent="0.2">
      <c r="A2299" s="18" t="str">
        <f t="shared" si="140"/>
        <v>Catalogo principalCSP ENTIDADES NO CUALIFICADASCFQ7TTC0HM0T-0012_NCLF</v>
      </c>
      <c r="B2299" s="18" t="str">
        <f t="shared" si="141"/>
        <v>CFQ7TTC0HM0T-0012_NCLFCSP ENTIDADES NO CUALIFICADAS</v>
      </c>
      <c r="C2299" s="18"/>
      <c r="D2299" t="s">
        <v>122</v>
      </c>
      <c r="E2299" t="s">
        <v>3187</v>
      </c>
      <c r="F2299" t="s">
        <v>2547</v>
      </c>
      <c r="G2299" s="18" t="str">
        <f t="shared" si="142"/>
        <v>Catalogo principal</v>
      </c>
      <c r="H2299" s="43" t="s">
        <v>121</v>
      </c>
      <c r="I2299" s="37" t="s">
        <v>67</v>
      </c>
      <c r="J2299" t="s">
        <v>3453</v>
      </c>
      <c r="K2299" t="s">
        <v>40</v>
      </c>
      <c r="L2299" s="70" t="s">
        <v>21</v>
      </c>
      <c r="M2299" s="70" t="s">
        <v>3966</v>
      </c>
      <c r="N2299" s="37" t="s">
        <v>67</v>
      </c>
      <c r="O2299" s="37" t="s">
        <v>67</v>
      </c>
      <c r="P2299" s="37" t="s">
        <v>3759</v>
      </c>
      <c r="Q2299" s="75" t="s">
        <v>3187</v>
      </c>
      <c r="R2299" t="s">
        <v>3691</v>
      </c>
      <c r="S2299" s="38">
        <v>500</v>
      </c>
      <c r="T2299">
        <v>1</v>
      </c>
      <c r="U2299">
        <v>0</v>
      </c>
      <c r="V2299" s="43">
        <f>SUMIF(ResumenCotizacion!$C:$C,E2299,ResumenCotizacion!$P:$P)</f>
        <v>0</v>
      </c>
      <c r="W2299" s="68">
        <f>IF(H2299="USD",S2299*SolCotizacion!$J$18,S2299)</f>
        <v>1961745</v>
      </c>
      <c r="X2299" s="3">
        <f>ROUND(W2299/(1-VLOOKUP("Total porcentaje:",ResumenCotizacion!$F:$H,3,0)),2)</f>
        <v>2132331.52</v>
      </c>
      <c r="Y2299" s="3">
        <f t="shared" si="143"/>
        <v>0</v>
      </c>
    </row>
    <row r="2300" spans="1:25" ht="14.25" x14ac:dyDescent="0.2">
      <c r="A2300" s="18" t="str">
        <f t="shared" si="140"/>
        <v>Catalogo principalCSP ENTIDADES NO CUALIFICADASCFQ7TTC0HM0T-0011_NCLF</v>
      </c>
      <c r="B2300" s="18" t="str">
        <f t="shared" si="141"/>
        <v>CFQ7TTC0HM0T-0011_NCLFCSP ENTIDADES NO CUALIFICADAS</v>
      </c>
      <c r="C2300" s="18"/>
      <c r="D2300" t="s">
        <v>122</v>
      </c>
      <c r="E2300" t="s">
        <v>3188</v>
      </c>
      <c r="F2300" t="s">
        <v>2547</v>
      </c>
      <c r="G2300" s="18" t="str">
        <f t="shared" si="142"/>
        <v>Catalogo principal</v>
      </c>
      <c r="H2300" s="43" t="s">
        <v>121</v>
      </c>
      <c r="I2300" s="37" t="s">
        <v>67</v>
      </c>
      <c r="J2300" t="s">
        <v>2677</v>
      </c>
      <c r="K2300" t="s">
        <v>40</v>
      </c>
      <c r="L2300" s="70" t="s">
        <v>21</v>
      </c>
      <c r="M2300" s="70" t="s">
        <v>3966</v>
      </c>
      <c r="N2300" s="37" t="s">
        <v>67</v>
      </c>
      <c r="O2300" s="37" t="s">
        <v>67</v>
      </c>
      <c r="P2300" s="37" t="s">
        <v>3759</v>
      </c>
      <c r="Q2300" s="75" t="s">
        <v>3188</v>
      </c>
      <c r="R2300" t="s">
        <v>3691</v>
      </c>
      <c r="S2300" s="38">
        <v>4000</v>
      </c>
      <c r="T2300">
        <v>1</v>
      </c>
      <c r="U2300">
        <v>0</v>
      </c>
      <c r="V2300" s="43">
        <f>SUMIF(ResumenCotizacion!$C:$C,E2300,ResumenCotizacion!$P:$P)</f>
        <v>0</v>
      </c>
      <c r="W2300" s="68">
        <f>IF(H2300="USD",S2300*SolCotizacion!$J$18,S2300)</f>
        <v>15693960</v>
      </c>
      <c r="X2300" s="3">
        <f>ROUND(W2300/(1-VLOOKUP("Total porcentaje:",ResumenCotizacion!$F:$H,3,0)),2)</f>
        <v>17058652.170000002</v>
      </c>
      <c r="Y2300" s="3">
        <f t="shared" si="143"/>
        <v>0</v>
      </c>
    </row>
    <row r="2301" spans="1:25" ht="14.25" x14ac:dyDescent="0.2">
      <c r="A2301" s="18" t="str">
        <f t="shared" si="140"/>
        <v>Catalogo principalCSP ENTIDADES NO CUALIFICADASCFQ7TTC0HM0T-0010_NCLF</v>
      </c>
      <c r="B2301" s="18" t="str">
        <f t="shared" si="141"/>
        <v>CFQ7TTC0HM0T-0010_NCLFCSP ENTIDADES NO CUALIFICADAS</v>
      </c>
      <c r="C2301" s="18"/>
      <c r="D2301" t="s">
        <v>122</v>
      </c>
      <c r="E2301" t="s">
        <v>3189</v>
      </c>
      <c r="F2301" t="s">
        <v>2547</v>
      </c>
      <c r="G2301" s="18" t="str">
        <f t="shared" si="142"/>
        <v>Catalogo principal</v>
      </c>
      <c r="H2301" s="43" t="s">
        <v>121</v>
      </c>
      <c r="I2301" s="37" t="s">
        <v>67</v>
      </c>
      <c r="J2301" t="s">
        <v>3454</v>
      </c>
      <c r="K2301" t="s">
        <v>40</v>
      </c>
      <c r="L2301" s="70" t="s">
        <v>21</v>
      </c>
      <c r="M2301" s="70" t="s">
        <v>3966</v>
      </c>
      <c r="N2301" s="37" t="s">
        <v>67</v>
      </c>
      <c r="O2301" s="37" t="s">
        <v>67</v>
      </c>
      <c r="P2301" s="37" t="s">
        <v>3759</v>
      </c>
      <c r="Q2301" s="75" t="s">
        <v>3189</v>
      </c>
      <c r="R2301" t="s">
        <v>3691</v>
      </c>
      <c r="S2301" s="38">
        <v>500</v>
      </c>
      <c r="T2301">
        <v>1</v>
      </c>
      <c r="U2301">
        <v>0</v>
      </c>
      <c r="V2301" s="43">
        <f>SUMIF(ResumenCotizacion!$C:$C,E2301,ResumenCotizacion!$P:$P)</f>
        <v>0</v>
      </c>
      <c r="W2301" s="68">
        <f>IF(H2301="USD",S2301*SolCotizacion!$J$18,S2301)</f>
        <v>1961745</v>
      </c>
      <c r="X2301" s="3">
        <f>ROUND(W2301/(1-VLOOKUP("Total porcentaje:",ResumenCotizacion!$F:$H,3,0)),2)</f>
        <v>2132331.52</v>
      </c>
      <c r="Y2301" s="3">
        <f t="shared" si="143"/>
        <v>0</v>
      </c>
    </row>
    <row r="2302" spans="1:25" ht="14.25" x14ac:dyDescent="0.2">
      <c r="A2302" s="18" t="str">
        <f t="shared" si="140"/>
        <v>Catalogo principalCSP ENTIDADES NO CUALIFICADASCFQ7TTC0HM0T-000Z_NCLF</v>
      </c>
      <c r="B2302" s="18" t="str">
        <f t="shared" si="141"/>
        <v>CFQ7TTC0HM0T-000Z_NCLFCSP ENTIDADES NO CUALIFICADAS</v>
      </c>
      <c r="C2302" s="18"/>
      <c r="D2302" t="s">
        <v>122</v>
      </c>
      <c r="E2302" t="s">
        <v>3190</v>
      </c>
      <c r="F2302" t="s">
        <v>2547</v>
      </c>
      <c r="G2302" s="18" t="str">
        <f t="shared" si="142"/>
        <v>Catalogo principal</v>
      </c>
      <c r="H2302" s="43" t="s">
        <v>121</v>
      </c>
      <c r="I2302" s="37" t="s">
        <v>67</v>
      </c>
      <c r="J2302" t="s">
        <v>2712</v>
      </c>
      <c r="K2302" t="s">
        <v>40</v>
      </c>
      <c r="L2302" s="70" t="s">
        <v>21</v>
      </c>
      <c r="M2302" s="70" t="s">
        <v>3966</v>
      </c>
      <c r="N2302" s="37" t="s">
        <v>67</v>
      </c>
      <c r="O2302" s="37" t="s">
        <v>67</v>
      </c>
      <c r="P2302" s="37" t="s">
        <v>3759</v>
      </c>
      <c r="Q2302" s="75" t="s">
        <v>3190</v>
      </c>
      <c r="R2302" t="s">
        <v>3691</v>
      </c>
      <c r="S2302" s="38">
        <v>14500</v>
      </c>
      <c r="T2302">
        <v>1</v>
      </c>
      <c r="U2302">
        <v>0</v>
      </c>
      <c r="V2302" s="43">
        <f>SUMIF(ResumenCotizacion!$C:$C,E2302,ResumenCotizacion!$P:$P)</f>
        <v>0</v>
      </c>
      <c r="W2302" s="68">
        <f>IF(H2302="USD",S2302*SolCotizacion!$J$18,S2302)</f>
        <v>56890605</v>
      </c>
      <c r="X2302" s="3">
        <f>ROUND(W2302/(1-VLOOKUP("Total porcentaje:",ResumenCotizacion!$F:$H,3,0)),2)</f>
        <v>61837614.130000003</v>
      </c>
      <c r="Y2302" s="3">
        <f t="shared" si="143"/>
        <v>0</v>
      </c>
    </row>
    <row r="2303" spans="1:25" ht="14.25" x14ac:dyDescent="0.2">
      <c r="A2303" s="18" t="str">
        <f t="shared" si="140"/>
        <v>Catalogo principalCSP ENTIDADES NO CUALIFICADASCFQ7TTC0HM0T-000X_NCLF</v>
      </c>
      <c r="B2303" s="18" t="str">
        <f t="shared" si="141"/>
        <v>CFQ7TTC0HM0T-000X_NCLFCSP ENTIDADES NO CUALIFICADAS</v>
      </c>
      <c r="C2303" s="18"/>
      <c r="D2303" t="s">
        <v>122</v>
      </c>
      <c r="E2303" t="s">
        <v>3191</v>
      </c>
      <c r="F2303" t="s">
        <v>2547</v>
      </c>
      <c r="G2303" s="18" t="str">
        <f t="shared" si="142"/>
        <v>Catalogo principal</v>
      </c>
      <c r="H2303" s="43" t="s">
        <v>121</v>
      </c>
      <c r="I2303" s="37" t="s">
        <v>67</v>
      </c>
      <c r="J2303" t="s">
        <v>3455</v>
      </c>
      <c r="K2303" t="s">
        <v>40</v>
      </c>
      <c r="L2303" s="70" t="s">
        <v>21</v>
      </c>
      <c r="M2303" s="70" t="s">
        <v>3966</v>
      </c>
      <c r="N2303" s="37" t="s">
        <v>67</v>
      </c>
      <c r="O2303" s="37" t="s">
        <v>67</v>
      </c>
      <c r="P2303" s="37" t="s">
        <v>3759</v>
      </c>
      <c r="Q2303" s="75" t="s">
        <v>3191</v>
      </c>
      <c r="R2303" t="s">
        <v>3691</v>
      </c>
      <c r="S2303" s="38">
        <v>500</v>
      </c>
      <c r="T2303">
        <v>1</v>
      </c>
      <c r="U2303">
        <v>0</v>
      </c>
      <c r="V2303" s="43">
        <f>SUMIF(ResumenCotizacion!$C:$C,E2303,ResumenCotizacion!$P:$P)</f>
        <v>0</v>
      </c>
      <c r="W2303" s="68">
        <f>IF(H2303="USD",S2303*SolCotizacion!$J$18,S2303)</f>
        <v>1961745</v>
      </c>
      <c r="X2303" s="3">
        <f>ROUND(W2303/(1-VLOOKUP("Total porcentaje:",ResumenCotizacion!$F:$H,3,0)),2)</f>
        <v>2132331.52</v>
      </c>
      <c r="Y2303" s="3">
        <f t="shared" si="143"/>
        <v>0</v>
      </c>
    </row>
    <row r="2304" spans="1:25" ht="14.25" x14ac:dyDescent="0.2">
      <c r="A2304" s="18" t="str">
        <f t="shared" si="140"/>
        <v>Catalogo principalCSP ENTIDADES NO CUALIFICADASCFQ7TTC0HM0T-000W_NCLF</v>
      </c>
      <c r="B2304" s="18" t="str">
        <f t="shared" si="141"/>
        <v>CFQ7TTC0HM0T-000W_NCLFCSP ENTIDADES NO CUALIFICADAS</v>
      </c>
      <c r="C2304" s="18"/>
      <c r="D2304" t="s">
        <v>122</v>
      </c>
      <c r="E2304" t="s">
        <v>3192</v>
      </c>
      <c r="F2304" t="s">
        <v>2547</v>
      </c>
      <c r="G2304" s="18" t="str">
        <f t="shared" si="142"/>
        <v>Catalogo principal</v>
      </c>
      <c r="H2304" s="43" t="s">
        <v>121</v>
      </c>
      <c r="I2304" s="37" t="s">
        <v>67</v>
      </c>
      <c r="J2304" t="s">
        <v>2648</v>
      </c>
      <c r="K2304" t="s">
        <v>40</v>
      </c>
      <c r="L2304" s="70" t="s">
        <v>21</v>
      </c>
      <c r="M2304" s="70" t="s">
        <v>3966</v>
      </c>
      <c r="N2304" s="37" t="s">
        <v>67</v>
      </c>
      <c r="O2304" s="37" t="s">
        <v>67</v>
      </c>
      <c r="P2304" s="37" t="s">
        <v>3759</v>
      </c>
      <c r="Q2304" s="75" t="s">
        <v>3192</v>
      </c>
      <c r="R2304" t="s">
        <v>3691</v>
      </c>
      <c r="S2304" s="38">
        <v>14500</v>
      </c>
      <c r="T2304">
        <v>1</v>
      </c>
      <c r="U2304">
        <v>0</v>
      </c>
      <c r="V2304" s="43">
        <f>SUMIF(ResumenCotizacion!$C:$C,E2304,ResumenCotizacion!$P:$P)</f>
        <v>0</v>
      </c>
      <c r="W2304" s="68">
        <f>IF(H2304="USD",S2304*SolCotizacion!$J$18,S2304)</f>
        <v>56890605</v>
      </c>
      <c r="X2304" s="3">
        <f>ROUND(W2304/(1-VLOOKUP("Total porcentaje:",ResumenCotizacion!$F:$H,3,0)),2)</f>
        <v>61837614.130000003</v>
      </c>
      <c r="Y2304" s="3">
        <f t="shared" si="143"/>
        <v>0</v>
      </c>
    </row>
    <row r="2305" spans="1:25" ht="14.25" x14ac:dyDescent="0.2">
      <c r="A2305" s="18" t="str">
        <f t="shared" si="140"/>
        <v>Catalogo principalCSP ENTIDADES NO CUALIFICADASCFQ7TTC0HM0T-000V_NCLF</v>
      </c>
      <c r="B2305" s="18" t="str">
        <f t="shared" si="141"/>
        <v>CFQ7TTC0HM0T-000V_NCLFCSP ENTIDADES NO CUALIFICADAS</v>
      </c>
      <c r="C2305" s="18"/>
      <c r="D2305" t="s">
        <v>122</v>
      </c>
      <c r="E2305" t="s">
        <v>3193</v>
      </c>
      <c r="F2305" t="s">
        <v>2547</v>
      </c>
      <c r="G2305" s="18" t="str">
        <f t="shared" si="142"/>
        <v>Catalogo principal</v>
      </c>
      <c r="H2305" s="43" t="s">
        <v>121</v>
      </c>
      <c r="I2305" s="37" t="s">
        <v>67</v>
      </c>
      <c r="J2305" t="s">
        <v>3456</v>
      </c>
      <c r="K2305" t="s">
        <v>40</v>
      </c>
      <c r="L2305" s="70" t="s">
        <v>21</v>
      </c>
      <c r="M2305" s="70" t="s">
        <v>3966</v>
      </c>
      <c r="N2305" s="37" t="s">
        <v>67</v>
      </c>
      <c r="O2305" s="37" t="s">
        <v>67</v>
      </c>
      <c r="P2305" s="37" t="s">
        <v>3759</v>
      </c>
      <c r="Q2305" s="75" t="s">
        <v>3193</v>
      </c>
      <c r="R2305" t="s">
        <v>3691</v>
      </c>
      <c r="S2305" s="38">
        <v>500</v>
      </c>
      <c r="T2305">
        <v>1</v>
      </c>
      <c r="U2305">
        <v>0</v>
      </c>
      <c r="V2305" s="43">
        <f>SUMIF(ResumenCotizacion!$C:$C,E2305,ResumenCotizacion!$P:$P)</f>
        <v>0</v>
      </c>
      <c r="W2305" s="68">
        <f>IF(H2305="USD",S2305*SolCotizacion!$J$18,S2305)</f>
        <v>1961745</v>
      </c>
      <c r="X2305" s="3">
        <f>ROUND(W2305/(1-VLOOKUP("Total porcentaje:",ResumenCotizacion!$F:$H,3,0)),2)</f>
        <v>2132331.52</v>
      </c>
      <c r="Y2305" s="3">
        <f t="shared" si="143"/>
        <v>0</v>
      </c>
    </row>
    <row r="2306" spans="1:25" ht="14.25" x14ac:dyDescent="0.2">
      <c r="A2306" s="18" t="str">
        <f t="shared" si="140"/>
        <v>Catalogo principalCSP ENTIDADES NO CUALIFICADASCFQ7TTC0HM0T-0016_NCLF</v>
      </c>
      <c r="B2306" s="18" t="str">
        <f t="shared" si="141"/>
        <v>CFQ7TTC0HM0T-0016_NCLFCSP ENTIDADES NO CUALIFICADAS</v>
      </c>
      <c r="C2306" s="18"/>
      <c r="D2306" t="s">
        <v>122</v>
      </c>
      <c r="E2306" t="s">
        <v>3194</v>
      </c>
      <c r="F2306" t="s">
        <v>2547</v>
      </c>
      <c r="G2306" s="18" t="str">
        <f t="shared" si="142"/>
        <v>Catalogo principal</v>
      </c>
      <c r="H2306" s="43" t="s">
        <v>121</v>
      </c>
      <c r="I2306" s="37" t="s">
        <v>67</v>
      </c>
      <c r="J2306" t="s">
        <v>3457</v>
      </c>
      <c r="K2306" t="s">
        <v>40</v>
      </c>
      <c r="L2306" s="70" t="s">
        <v>21</v>
      </c>
      <c r="M2306" s="70" t="s">
        <v>3966</v>
      </c>
      <c r="N2306" s="37" t="s">
        <v>67</v>
      </c>
      <c r="O2306" s="37" t="s">
        <v>67</v>
      </c>
      <c r="P2306" s="37" t="s">
        <v>3759</v>
      </c>
      <c r="Q2306" s="75" t="s">
        <v>3194</v>
      </c>
      <c r="R2306" t="s">
        <v>3691</v>
      </c>
      <c r="S2306" s="38">
        <v>500</v>
      </c>
      <c r="T2306">
        <v>1</v>
      </c>
      <c r="U2306">
        <v>0</v>
      </c>
      <c r="V2306" s="43">
        <f>SUMIF(ResumenCotizacion!$C:$C,E2306,ResumenCotizacion!$P:$P)</f>
        <v>0</v>
      </c>
      <c r="W2306" s="68">
        <f>IF(H2306="USD",S2306*SolCotizacion!$J$18,S2306)</f>
        <v>1961745</v>
      </c>
      <c r="X2306" s="3">
        <f>ROUND(W2306/(1-VLOOKUP("Total porcentaje:",ResumenCotizacion!$F:$H,3,0)),2)</f>
        <v>2132331.52</v>
      </c>
      <c r="Y2306" s="3">
        <f t="shared" si="143"/>
        <v>0</v>
      </c>
    </row>
    <row r="2307" spans="1:25" ht="14.25" x14ac:dyDescent="0.2">
      <c r="A2307" s="18" t="str">
        <f t="shared" ref="A2307:A2370" si="144">D2307&amp;F2307&amp;E2307</f>
        <v>Catalogo principalCSP ENTIDADES NO CUALIFICADASCFQ7TTC0HM0T-000G_NCLF</v>
      </c>
      <c r="B2307" s="18" t="str">
        <f t="shared" ref="B2307:B2370" si="145">E2307&amp;F2307</f>
        <v>CFQ7TTC0HM0T-000G_NCLFCSP ENTIDADES NO CUALIFICADAS</v>
      </c>
      <c r="C2307" s="18"/>
      <c r="D2307" t="s">
        <v>122</v>
      </c>
      <c r="E2307" t="s">
        <v>3195</v>
      </c>
      <c r="F2307" t="s">
        <v>2547</v>
      </c>
      <c r="G2307" s="18" t="str">
        <f t="shared" ref="G2307:G2370" si="146">D2307</f>
        <v>Catalogo principal</v>
      </c>
      <c r="H2307" s="43" t="s">
        <v>121</v>
      </c>
      <c r="I2307" s="37" t="s">
        <v>67</v>
      </c>
      <c r="J2307" t="s">
        <v>3458</v>
      </c>
      <c r="K2307" t="s">
        <v>40</v>
      </c>
      <c r="L2307" s="70" t="s">
        <v>21</v>
      </c>
      <c r="M2307" s="70" t="s">
        <v>3966</v>
      </c>
      <c r="N2307" s="37" t="s">
        <v>67</v>
      </c>
      <c r="O2307" s="37" t="s">
        <v>67</v>
      </c>
      <c r="P2307" s="37" t="s">
        <v>3759</v>
      </c>
      <c r="Q2307" s="75" t="s">
        <v>3195</v>
      </c>
      <c r="R2307" t="s">
        <v>3691</v>
      </c>
      <c r="S2307" s="38">
        <v>500</v>
      </c>
      <c r="T2307">
        <v>1</v>
      </c>
      <c r="U2307">
        <v>0</v>
      </c>
      <c r="V2307" s="43">
        <f>SUMIF(ResumenCotizacion!$C:$C,E2307,ResumenCotizacion!$P:$P)</f>
        <v>0</v>
      </c>
      <c r="W2307" s="68">
        <f>IF(H2307="USD",S2307*SolCotizacion!$J$18,S2307)</f>
        <v>1961745</v>
      </c>
      <c r="X2307" s="3">
        <f>ROUND(W2307/(1-VLOOKUP("Total porcentaje:",ResumenCotizacion!$F:$H,3,0)),2)</f>
        <v>2132331.52</v>
      </c>
      <c r="Y2307" s="3">
        <f t="shared" ref="Y2307:Y2370" si="147">V2307*X2307</f>
        <v>0</v>
      </c>
    </row>
    <row r="2308" spans="1:25" ht="14.25" x14ac:dyDescent="0.2">
      <c r="A2308" s="18" t="str">
        <f t="shared" si="144"/>
        <v>Catalogo principalCSP ENTIDADES NO CUALIFICADASCFQ7TTC0HM0T-000F_NCLF</v>
      </c>
      <c r="B2308" s="18" t="str">
        <f t="shared" si="145"/>
        <v>CFQ7TTC0HM0T-000F_NCLFCSP ENTIDADES NO CUALIFICADAS</v>
      </c>
      <c r="C2308" s="18"/>
      <c r="D2308" t="s">
        <v>122</v>
      </c>
      <c r="E2308" t="s">
        <v>3196</v>
      </c>
      <c r="F2308" t="s">
        <v>2547</v>
      </c>
      <c r="G2308" s="18" t="str">
        <f t="shared" si="146"/>
        <v>Catalogo principal</v>
      </c>
      <c r="H2308" s="43" t="s">
        <v>121</v>
      </c>
      <c r="I2308" s="37" t="s">
        <v>67</v>
      </c>
      <c r="J2308" t="s">
        <v>2708</v>
      </c>
      <c r="K2308" t="s">
        <v>40</v>
      </c>
      <c r="L2308" s="70" t="s">
        <v>21</v>
      </c>
      <c r="M2308" s="70" t="s">
        <v>3966</v>
      </c>
      <c r="N2308" s="37" t="s">
        <v>67</v>
      </c>
      <c r="O2308" s="37" t="s">
        <v>67</v>
      </c>
      <c r="P2308" s="37" t="s">
        <v>3759</v>
      </c>
      <c r="Q2308" s="75" t="s">
        <v>3196</v>
      </c>
      <c r="R2308" t="s">
        <v>3691</v>
      </c>
      <c r="S2308" s="38">
        <v>31000</v>
      </c>
      <c r="T2308">
        <v>1</v>
      </c>
      <c r="U2308">
        <v>0</v>
      </c>
      <c r="V2308" s="43">
        <f>SUMIF(ResumenCotizacion!$C:$C,E2308,ResumenCotizacion!$P:$P)</f>
        <v>0</v>
      </c>
      <c r="W2308" s="68">
        <f>IF(H2308="USD",S2308*SolCotizacion!$J$18,S2308)</f>
        <v>121628190</v>
      </c>
      <c r="X2308" s="3">
        <f>ROUND(W2308/(1-VLOOKUP("Total porcentaje:",ResumenCotizacion!$F:$H,3,0)),2)</f>
        <v>132204554.34999999</v>
      </c>
      <c r="Y2308" s="3">
        <f t="shared" si="147"/>
        <v>0</v>
      </c>
    </row>
    <row r="2309" spans="1:25" ht="14.25" x14ac:dyDescent="0.2">
      <c r="A2309" s="18" t="str">
        <f t="shared" si="144"/>
        <v>Catalogo principalCSP ENTIDADES NO CUALIFICADASCFQ7TTC0HM0T-000D_NCLF</v>
      </c>
      <c r="B2309" s="18" t="str">
        <f t="shared" si="145"/>
        <v>CFQ7TTC0HM0T-000D_NCLFCSP ENTIDADES NO CUALIFICADAS</v>
      </c>
      <c r="C2309" s="18"/>
      <c r="D2309" t="s">
        <v>122</v>
      </c>
      <c r="E2309" t="s">
        <v>3197</v>
      </c>
      <c r="F2309" t="s">
        <v>2547</v>
      </c>
      <c r="G2309" s="18" t="str">
        <f t="shared" si="146"/>
        <v>Catalogo principal</v>
      </c>
      <c r="H2309" s="43" t="s">
        <v>121</v>
      </c>
      <c r="I2309" s="37" t="s">
        <v>67</v>
      </c>
      <c r="J2309" t="s">
        <v>3459</v>
      </c>
      <c r="K2309" t="s">
        <v>40</v>
      </c>
      <c r="L2309" s="70" t="s">
        <v>21</v>
      </c>
      <c r="M2309" s="70" t="s">
        <v>3966</v>
      </c>
      <c r="N2309" s="37" t="s">
        <v>67</v>
      </c>
      <c r="O2309" s="37" t="s">
        <v>67</v>
      </c>
      <c r="P2309" s="37" t="s">
        <v>3759</v>
      </c>
      <c r="Q2309" s="75" t="s">
        <v>3197</v>
      </c>
      <c r="R2309" t="s">
        <v>3691</v>
      </c>
      <c r="S2309" s="38">
        <v>500</v>
      </c>
      <c r="T2309">
        <v>1</v>
      </c>
      <c r="U2309">
        <v>0</v>
      </c>
      <c r="V2309" s="43">
        <f>SUMIF(ResumenCotizacion!$C:$C,E2309,ResumenCotizacion!$P:$P)</f>
        <v>0</v>
      </c>
      <c r="W2309" s="68">
        <f>IF(H2309="USD",S2309*SolCotizacion!$J$18,S2309)</f>
        <v>1961745</v>
      </c>
      <c r="X2309" s="3">
        <f>ROUND(W2309/(1-VLOOKUP("Total porcentaje:",ResumenCotizacion!$F:$H,3,0)),2)</f>
        <v>2132331.52</v>
      </c>
      <c r="Y2309" s="3">
        <f t="shared" si="147"/>
        <v>0</v>
      </c>
    </row>
    <row r="2310" spans="1:25" ht="14.25" x14ac:dyDescent="0.2">
      <c r="A2310" s="18" t="str">
        <f t="shared" si="144"/>
        <v>Catalogo principalCSP ENTIDADES NO CUALIFICADASCFQ7TTC0HM0T-000C_NCLF</v>
      </c>
      <c r="B2310" s="18" t="str">
        <f t="shared" si="145"/>
        <v>CFQ7TTC0HM0T-000C_NCLFCSP ENTIDADES NO CUALIFICADAS</v>
      </c>
      <c r="C2310" s="18"/>
      <c r="D2310" t="s">
        <v>122</v>
      </c>
      <c r="E2310" t="s">
        <v>3198</v>
      </c>
      <c r="F2310" t="s">
        <v>2547</v>
      </c>
      <c r="G2310" s="18" t="str">
        <f t="shared" si="146"/>
        <v>Catalogo principal</v>
      </c>
      <c r="H2310" s="43" t="s">
        <v>121</v>
      </c>
      <c r="I2310" s="37" t="s">
        <v>67</v>
      </c>
      <c r="J2310" t="s">
        <v>2616</v>
      </c>
      <c r="K2310" t="s">
        <v>40</v>
      </c>
      <c r="L2310" s="70" t="s">
        <v>21</v>
      </c>
      <c r="M2310" s="70" t="s">
        <v>3966</v>
      </c>
      <c r="N2310" s="37" t="s">
        <v>67</v>
      </c>
      <c r="O2310" s="37" t="s">
        <v>67</v>
      </c>
      <c r="P2310" s="37" t="s">
        <v>3759</v>
      </c>
      <c r="Q2310" s="75" t="s">
        <v>3198</v>
      </c>
      <c r="R2310" t="s">
        <v>3691</v>
      </c>
      <c r="S2310" s="38">
        <v>4000</v>
      </c>
      <c r="T2310">
        <v>1</v>
      </c>
      <c r="U2310">
        <v>0</v>
      </c>
      <c r="V2310" s="43">
        <f>SUMIF(ResumenCotizacion!$C:$C,E2310,ResumenCotizacion!$P:$P)</f>
        <v>0</v>
      </c>
      <c r="W2310" s="68">
        <f>IF(H2310="USD",S2310*SolCotizacion!$J$18,S2310)</f>
        <v>15693960</v>
      </c>
      <c r="X2310" s="3">
        <f>ROUND(W2310/(1-VLOOKUP("Total porcentaje:",ResumenCotizacion!$F:$H,3,0)),2)</f>
        <v>17058652.170000002</v>
      </c>
      <c r="Y2310" s="3">
        <f t="shared" si="147"/>
        <v>0</v>
      </c>
    </row>
    <row r="2311" spans="1:25" ht="14.25" x14ac:dyDescent="0.2">
      <c r="A2311" s="18" t="str">
        <f t="shared" si="144"/>
        <v>Catalogo principalCSP ENTIDADES NO CUALIFICADASCFQ7TTC0HM0T-000B_NCLF</v>
      </c>
      <c r="B2311" s="18" t="str">
        <f t="shared" si="145"/>
        <v>CFQ7TTC0HM0T-000B_NCLFCSP ENTIDADES NO CUALIFICADAS</v>
      </c>
      <c r="C2311" s="18"/>
      <c r="D2311" t="s">
        <v>122</v>
      </c>
      <c r="E2311" t="s">
        <v>3199</v>
      </c>
      <c r="F2311" t="s">
        <v>2547</v>
      </c>
      <c r="G2311" s="18" t="str">
        <f t="shared" si="146"/>
        <v>Catalogo principal</v>
      </c>
      <c r="H2311" s="43" t="s">
        <v>121</v>
      </c>
      <c r="I2311" s="37" t="s">
        <v>67</v>
      </c>
      <c r="J2311" t="s">
        <v>3460</v>
      </c>
      <c r="K2311" t="s">
        <v>40</v>
      </c>
      <c r="L2311" s="70" t="s">
        <v>21</v>
      </c>
      <c r="M2311" s="70" t="s">
        <v>3966</v>
      </c>
      <c r="N2311" s="37" t="s">
        <v>67</v>
      </c>
      <c r="O2311" s="37" t="s">
        <v>67</v>
      </c>
      <c r="P2311" s="37" t="s">
        <v>3759</v>
      </c>
      <c r="Q2311" s="75" t="s">
        <v>3199</v>
      </c>
      <c r="R2311" t="s">
        <v>3691</v>
      </c>
      <c r="S2311" s="38">
        <v>500</v>
      </c>
      <c r="T2311">
        <v>1</v>
      </c>
      <c r="U2311">
        <v>0</v>
      </c>
      <c r="V2311" s="43">
        <f>SUMIF(ResumenCotizacion!$C:$C,E2311,ResumenCotizacion!$P:$P)</f>
        <v>0</v>
      </c>
      <c r="W2311" s="68">
        <f>IF(H2311="USD",S2311*SolCotizacion!$J$18,S2311)</f>
        <v>1961745</v>
      </c>
      <c r="X2311" s="3">
        <f>ROUND(W2311/(1-VLOOKUP("Total porcentaje:",ResumenCotizacion!$F:$H,3,0)),2)</f>
        <v>2132331.52</v>
      </c>
      <c r="Y2311" s="3">
        <f t="shared" si="147"/>
        <v>0</v>
      </c>
    </row>
    <row r="2312" spans="1:25" ht="14.25" x14ac:dyDescent="0.2">
      <c r="A2312" s="18" t="str">
        <f t="shared" si="144"/>
        <v>Catalogo principalCSP ENTIDADES NO CUALIFICADASCFQ7TTC0HM0T-0009_NCLF</v>
      </c>
      <c r="B2312" s="18" t="str">
        <f t="shared" si="145"/>
        <v>CFQ7TTC0HM0T-0009_NCLFCSP ENTIDADES NO CUALIFICADAS</v>
      </c>
      <c r="C2312" s="18"/>
      <c r="D2312" t="s">
        <v>122</v>
      </c>
      <c r="E2312" t="s">
        <v>3200</v>
      </c>
      <c r="F2312" t="s">
        <v>2547</v>
      </c>
      <c r="G2312" s="18" t="str">
        <f t="shared" si="146"/>
        <v>Catalogo principal</v>
      </c>
      <c r="H2312" s="43" t="s">
        <v>121</v>
      </c>
      <c r="I2312" s="37" t="s">
        <v>67</v>
      </c>
      <c r="J2312" t="s">
        <v>2602</v>
      </c>
      <c r="K2312" t="s">
        <v>40</v>
      </c>
      <c r="L2312" s="70" t="s">
        <v>21</v>
      </c>
      <c r="M2312" s="70" t="s">
        <v>3966</v>
      </c>
      <c r="N2312" s="37" t="s">
        <v>67</v>
      </c>
      <c r="O2312" s="37" t="s">
        <v>67</v>
      </c>
      <c r="P2312" s="37" t="s">
        <v>3759</v>
      </c>
      <c r="Q2312" s="75" t="s">
        <v>3200</v>
      </c>
      <c r="R2312" t="s">
        <v>3691</v>
      </c>
      <c r="S2312" s="38">
        <v>31000</v>
      </c>
      <c r="T2312">
        <v>1</v>
      </c>
      <c r="U2312">
        <v>0</v>
      </c>
      <c r="V2312" s="43">
        <f>SUMIF(ResumenCotizacion!$C:$C,E2312,ResumenCotizacion!$P:$P)</f>
        <v>0</v>
      </c>
      <c r="W2312" s="68">
        <f>IF(H2312="USD",S2312*SolCotizacion!$J$18,S2312)</f>
        <v>121628190</v>
      </c>
      <c r="X2312" s="3">
        <f>ROUND(W2312/(1-VLOOKUP("Total porcentaje:",ResumenCotizacion!$F:$H,3,0)),2)</f>
        <v>132204554.34999999</v>
      </c>
      <c r="Y2312" s="3">
        <f t="shared" si="147"/>
        <v>0</v>
      </c>
    </row>
    <row r="2313" spans="1:25" ht="14.25" x14ac:dyDescent="0.2">
      <c r="A2313" s="18" t="str">
        <f t="shared" si="144"/>
        <v>Catalogo principalCSP ENTIDADES NO CUALIFICADASCFQ7TTC0HM0T-0008_NCLF</v>
      </c>
      <c r="B2313" s="18" t="str">
        <f t="shared" si="145"/>
        <v>CFQ7TTC0HM0T-0008_NCLFCSP ENTIDADES NO CUALIFICADAS</v>
      </c>
      <c r="C2313" s="18"/>
      <c r="D2313" t="s">
        <v>122</v>
      </c>
      <c r="E2313" t="s">
        <v>3201</v>
      </c>
      <c r="F2313" t="s">
        <v>2547</v>
      </c>
      <c r="G2313" s="18" t="str">
        <f t="shared" si="146"/>
        <v>Catalogo principal</v>
      </c>
      <c r="H2313" s="43" t="s">
        <v>121</v>
      </c>
      <c r="I2313" s="37" t="s">
        <v>67</v>
      </c>
      <c r="J2313" t="s">
        <v>3461</v>
      </c>
      <c r="K2313" t="s">
        <v>40</v>
      </c>
      <c r="L2313" s="70" t="s">
        <v>21</v>
      </c>
      <c r="M2313" s="70" t="s">
        <v>3966</v>
      </c>
      <c r="N2313" s="37" t="s">
        <v>67</v>
      </c>
      <c r="O2313" s="37" t="s">
        <v>67</v>
      </c>
      <c r="P2313" s="37" t="s">
        <v>3759</v>
      </c>
      <c r="Q2313" s="75" t="s">
        <v>3201</v>
      </c>
      <c r="R2313" t="s">
        <v>3691</v>
      </c>
      <c r="S2313" s="38">
        <v>500</v>
      </c>
      <c r="T2313">
        <v>1</v>
      </c>
      <c r="U2313">
        <v>0</v>
      </c>
      <c r="V2313" s="43">
        <f>SUMIF(ResumenCotizacion!$C:$C,E2313,ResumenCotizacion!$P:$P)</f>
        <v>0</v>
      </c>
      <c r="W2313" s="68">
        <f>IF(H2313="USD",S2313*SolCotizacion!$J$18,S2313)</f>
        <v>1961745</v>
      </c>
      <c r="X2313" s="3">
        <f>ROUND(W2313/(1-VLOOKUP("Total porcentaje:",ResumenCotizacion!$F:$H,3,0)),2)</f>
        <v>2132331.52</v>
      </c>
      <c r="Y2313" s="3">
        <f t="shared" si="147"/>
        <v>0</v>
      </c>
    </row>
    <row r="2314" spans="1:25" ht="14.25" x14ac:dyDescent="0.2">
      <c r="A2314" s="18" t="str">
        <f t="shared" si="144"/>
        <v>Catalogo principalCSP ENTIDADES NO CUALIFICADASCFQ7TTC0HM0T-0014_NCLF</v>
      </c>
      <c r="B2314" s="18" t="str">
        <f t="shared" si="145"/>
        <v>CFQ7TTC0HM0T-0014_NCLFCSP ENTIDADES NO CUALIFICADAS</v>
      </c>
      <c r="C2314" s="18"/>
      <c r="D2314" t="s">
        <v>122</v>
      </c>
      <c r="E2314" t="s">
        <v>3202</v>
      </c>
      <c r="F2314" t="s">
        <v>2547</v>
      </c>
      <c r="G2314" s="18" t="str">
        <f t="shared" si="146"/>
        <v>Catalogo principal</v>
      </c>
      <c r="H2314" s="43" t="s">
        <v>121</v>
      </c>
      <c r="I2314" s="37" t="s">
        <v>67</v>
      </c>
      <c r="J2314" t="s">
        <v>3462</v>
      </c>
      <c r="K2314" t="s">
        <v>40</v>
      </c>
      <c r="L2314" s="70" t="s">
        <v>21</v>
      </c>
      <c r="M2314" s="70" t="s">
        <v>3966</v>
      </c>
      <c r="N2314" s="37" t="s">
        <v>67</v>
      </c>
      <c r="O2314" s="37" t="s">
        <v>67</v>
      </c>
      <c r="P2314" s="37" t="s">
        <v>3759</v>
      </c>
      <c r="Q2314" s="75" t="s">
        <v>3202</v>
      </c>
      <c r="R2314" t="s">
        <v>3691</v>
      </c>
      <c r="S2314" s="38">
        <v>500</v>
      </c>
      <c r="T2314">
        <v>1</v>
      </c>
      <c r="U2314">
        <v>0</v>
      </c>
      <c r="V2314" s="43">
        <f>SUMIF(ResumenCotizacion!$C:$C,E2314,ResumenCotizacion!$P:$P)</f>
        <v>0</v>
      </c>
      <c r="W2314" s="68">
        <f>IF(H2314="USD",S2314*SolCotizacion!$J$18,S2314)</f>
        <v>1961745</v>
      </c>
      <c r="X2314" s="3">
        <f>ROUND(W2314/(1-VLOOKUP("Total porcentaje:",ResumenCotizacion!$F:$H,3,0)),2)</f>
        <v>2132331.52</v>
      </c>
      <c r="Y2314" s="3">
        <f t="shared" si="147"/>
        <v>0</v>
      </c>
    </row>
    <row r="2315" spans="1:25" ht="14.25" x14ac:dyDescent="0.2">
      <c r="A2315" s="18" t="str">
        <f t="shared" si="144"/>
        <v>Catalogo principalCSP ENTIDADES NO CUALIFICADASCFQ7TTC0HM0T-0013_NCLF</v>
      </c>
      <c r="B2315" s="18" t="str">
        <f t="shared" si="145"/>
        <v>CFQ7TTC0HM0T-0013_NCLFCSP ENTIDADES NO CUALIFICADAS</v>
      </c>
      <c r="C2315" s="18"/>
      <c r="D2315" t="s">
        <v>122</v>
      </c>
      <c r="E2315" t="s">
        <v>3203</v>
      </c>
      <c r="F2315" t="s">
        <v>2547</v>
      </c>
      <c r="G2315" s="18" t="str">
        <f t="shared" si="146"/>
        <v>Catalogo principal</v>
      </c>
      <c r="H2315" s="43" t="s">
        <v>121</v>
      </c>
      <c r="I2315" s="37" t="s">
        <v>67</v>
      </c>
      <c r="J2315" t="s">
        <v>2680</v>
      </c>
      <c r="K2315" t="s">
        <v>40</v>
      </c>
      <c r="L2315" s="70" t="s">
        <v>21</v>
      </c>
      <c r="M2315" s="70" t="s">
        <v>3966</v>
      </c>
      <c r="N2315" s="37" t="s">
        <v>67</v>
      </c>
      <c r="O2315" s="37" t="s">
        <v>67</v>
      </c>
      <c r="P2315" s="37" t="s">
        <v>3759</v>
      </c>
      <c r="Q2315" s="75" t="s">
        <v>3203</v>
      </c>
      <c r="R2315" t="s">
        <v>3691</v>
      </c>
      <c r="S2315" s="38">
        <v>4000</v>
      </c>
      <c r="T2315">
        <v>1</v>
      </c>
      <c r="U2315">
        <v>0</v>
      </c>
      <c r="V2315" s="43">
        <f>SUMIF(ResumenCotizacion!$C:$C,E2315,ResumenCotizacion!$P:$P)</f>
        <v>0</v>
      </c>
      <c r="W2315" s="68">
        <f>IF(H2315="USD",S2315*SolCotizacion!$J$18,S2315)</f>
        <v>15693960</v>
      </c>
      <c r="X2315" s="3">
        <f>ROUND(W2315/(1-VLOOKUP("Total porcentaje:",ResumenCotizacion!$F:$H,3,0)),2)</f>
        <v>17058652.170000002</v>
      </c>
      <c r="Y2315" s="3">
        <f t="shared" si="147"/>
        <v>0</v>
      </c>
    </row>
    <row r="2316" spans="1:25" ht="14.25" x14ac:dyDescent="0.2">
      <c r="A2316" s="18" t="str">
        <f t="shared" si="144"/>
        <v>Catalogo principalCSP ENTIDADES NO CUALIFICADASCFQ7TTC0HM0T-0007_NCLF</v>
      </c>
      <c r="B2316" s="18" t="str">
        <f t="shared" si="145"/>
        <v>CFQ7TTC0HM0T-0007_NCLFCSP ENTIDADES NO CUALIFICADAS</v>
      </c>
      <c r="C2316" s="18"/>
      <c r="D2316" t="s">
        <v>122</v>
      </c>
      <c r="E2316" t="s">
        <v>3204</v>
      </c>
      <c r="F2316" t="s">
        <v>2547</v>
      </c>
      <c r="G2316" s="18" t="str">
        <f t="shared" si="146"/>
        <v>Catalogo principal</v>
      </c>
      <c r="H2316" s="43" t="s">
        <v>121</v>
      </c>
      <c r="I2316" s="37" t="s">
        <v>67</v>
      </c>
      <c r="J2316" t="s">
        <v>2566</v>
      </c>
      <c r="K2316" t="s">
        <v>40</v>
      </c>
      <c r="L2316" s="70" t="s">
        <v>21</v>
      </c>
      <c r="M2316" s="70" t="s">
        <v>3966</v>
      </c>
      <c r="N2316" s="37" t="s">
        <v>67</v>
      </c>
      <c r="O2316" s="37" t="s">
        <v>67</v>
      </c>
      <c r="P2316" s="37" t="s">
        <v>3759</v>
      </c>
      <c r="Q2316" s="75" t="s">
        <v>3204</v>
      </c>
      <c r="R2316" t="s">
        <v>3691</v>
      </c>
      <c r="S2316" s="38">
        <v>4000</v>
      </c>
      <c r="T2316">
        <v>1</v>
      </c>
      <c r="U2316">
        <v>0</v>
      </c>
      <c r="V2316" s="43">
        <f>SUMIF(ResumenCotizacion!$C:$C,E2316,ResumenCotizacion!$P:$P)</f>
        <v>0</v>
      </c>
      <c r="W2316" s="68">
        <f>IF(H2316="USD",S2316*SolCotizacion!$J$18,S2316)</f>
        <v>15693960</v>
      </c>
      <c r="X2316" s="3">
        <f>ROUND(W2316/(1-VLOOKUP("Total porcentaje:",ResumenCotizacion!$F:$H,3,0)),2)</f>
        <v>17058652.170000002</v>
      </c>
      <c r="Y2316" s="3">
        <f t="shared" si="147"/>
        <v>0</v>
      </c>
    </row>
    <row r="2317" spans="1:25" ht="14.25" x14ac:dyDescent="0.2">
      <c r="A2317" s="18" t="str">
        <f t="shared" si="144"/>
        <v>Catalogo principalCSP ENTIDADES NO CUALIFICADASCFQ7TTC0HM0T-0006_NCLF</v>
      </c>
      <c r="B2317" s="18" t="str">
        <f t="shared" si="145"/>
        <v>CFQ7TTC0HM0T-0006_NCLFCSP ENTIDADES NO CUALIFICADAS</v>
      </c>
      <c r="C2317" s="18"/>
      <c r="D2317" t="s">
        <v>122</v>
      </c>
      <c r="E2317" t="s">
        <v>3205</v>
      </c>
      <c r="F2317" t="s">
        <v>2547</v>
      </c>
      <c r="G2317" s="18" t="str">
        <f t="shared" si="146"/>
        <v>Catalogo principal</v>
      </c>
      <c r="H2317" s="43" t="s">
        <v>121</v>
      </c>
      <c r="I2317" s="37" t="s">
        <v>67</v>
      </c>
      <c r="J2317" t="s">
        <v>2618</v>
      </c>
      <c r="K2317" t="s">
        <v>40</v>
      </c>
      <c r="L2317" s="70" t="s">
        <v>21</v>
      </c>
      <c r="M2317" s="70" t="s">
        <v>3966</v>
      </c>
      <c r="N2317" s="37" t="s">
        <v>67</v>
      </c>
      <c r="O2317" s="37" t="s">
        <v>67</v>
      </c>
      <c r="P2317" s="37" t="s">
        <v>3759</v>
      </c>
      <c r="Q2317" s="75" t="s">
        <v>3205</v>
      </c>
      <c r="R2317" t="s">
        <v>3691</v>
      </c>
      <c r="S2317" s="38">
        <v>31000</v>
      </c>
      <c r="T2317">
        <v>1</v>
      </c>
      <c r="U2317">
        <v>0</v>
      </c>
      <c r="V2317" s="43">
        <f>SUMIF(ResumenCotizacion!$C:$C,E2317,ResumenCotizacion!$P:$P)</f>
        <v>0</v>
      </c>
      <c r="W2317" s="68">
        <f>IF(H2317="USD",S2317*SolCotizacion!$J$18,S2317)</f>
        <v>121628190</v>
      </c>
      <c r="X2317" s="3">
        <f>ROUND(W2317/(1-VLOOKUP("Total porcentaje:",ResumenCotizacion!$F:$H,3,0)),2)</f>
        <v>132204554.34999999</v>
      </c>
      <c r="Y2317" s="3">
        <f t="shared" si="147"/>
        <v>0</v>
      </c>
    </row>
    <row r="2318" spans="1:25" ht="14.25" x14ac:dyDescent="0.2">
      <c r="A2318" s="18" t="str">
        <f t="shared" si="144"/>
        <v>Catalogo principalCSP ENTIDADES NO CUALIFICADASCFQ7TTC0HM0T-0005_NCLF</v>
      </c>
      <c r="B2318" s="18" t="str">
        <f t="shared" si="145"/>
        <v>CFQ7TTC0HM0T-0005_NCLFCSP ENTIDADES NO CUALIFICADAS</v>
      </c>
      <c r="C2318" s="18"/>
      <c r="D2318" t="s">
        <v>122</v>
      </c>
      <c r="E2318" t="s">
        <v>3206</v>
      </c>
      <c r="F2318" t="s">
        <v>2547</v>
      </c>
      <c r="G2318" s="18" t="str">
        <f t="shared" si="146"/>
        <v>Catalogo principal</v>
      </c>
      <c r="H2318" s="43" t="s">
        <v>121</v>
      </c>
      <c r="I2318" s="37" t="s">
        <v>67</v>
      </c>
      <c r="J2318" t="s">
        <v>2579</v>
      </c>
      <c r="K2318" t="s">
        <v>40</v>
      </c>
      <c r="L2318" s="70" t="s">
        <v>21</v>
      </c>
      <c r="M2318" s="70" t="s">
        <v>3966</v>
      </c>
      <c r="N2318" s="37" t="s">
        <v>67</v>
      </c>
      <c r="O2318" s="37" t="s">
        <v>67</v>
      </c>
      <c r="P2318" s="37" t="s">
        <v>3759</v>
      </c>
      <c r="Q2318" s="75" t="s">
        <v>3206</v>
      </c>
      <c r="R2318" t="s">
        <v>3691</v>
      </c>
      <c r="S2318" s="38">
        <v>31000</v>
      </c>
      <c r="T2318">
        <v>1</v>
      </c>
      <c r="U2318">
        <v>0</v>
      </c>
      <c r="V2318" s="43">
        <f>SUMIF(ResumenCotizacion!$C:$C,E2318,ResumenCotizacion!$P:$P)</f>
        <v>0</v>
      </c>
      <c r="W2318" s="68">
        <f>IF(H2318="USD",S2318*SolCotizacion!$J$18,S2318)</f>
        <v>121628190</v>
      </c>
      <c r="X2318" s="3">
        <f>ROUND(W2318/(1-VLOOKUP("Total porcentaje:",ResumenCotizacion!$F:$H,3,0)),2)</f>
        <v>132204554.34999999</v>
      </c>
      <c r="Y2318" s="3">
        <f t="shared" si="147"/>
        <v>0</v>
      </c>
    </row>
    <row r="2319" spans="1:25" ht="14.25" x14ac:dyDescent="0.2">
      <c r="A2319" s="18" t="str">
        <f t="shared" si="144"/>
        <v>Catalogo principalCSP ENTIDADES NO CUALIFICADASCFQ7TTC0HM0T-0002_NCLF</v>
      </c>
      <c r="B2319" s="18" t="str">
        <f t="shared" si="145"/>
        <v>CFQ7TTC0HM0T-0002_NCLFCSP ENTIDADES NO CUALIFICADAS</v>
      </c>
      <c r="C2319" s="18"/>
      <c r="D2319" t="s">
        <v>122</v>
      </c>
      <c r="E2319" t="s">
        <v>3207</v>
      </c>
      <c r="F2319" t="s">
        <v>2547</v>
      </c>
      <c r="G2319" s="18" t="str">
        <f t="shared" si="146"/>
        <v>Catalogo principal</v>
      </c>
      <c r="H2319" s="43" t="s">
        <v>121</v>
      </c>
      <c r="I2319" s="37" t="s">
        <v>67</v>
      </c>
      <c r="J2319" t="s">
        <v>2621</v>
      </c>
      <c r="K2319" t="s">
        <v>40</v>
      </c>
      <c r="L2319" s="70" t="s">
        <v>21</v>
      </c>
      <c r="M2319" s="70" t="s">
        <v>3966</v>
      </c>
      <c r="N2319" s="37" t="s">
        <v>67</v>
      </c>
      <c r="O2319" s="37" t="s">
        <v>67</v>
      </c>
      <c r="P2319" s="37" t="s">
        <v>3759</v>
      </c>
      <c r="Q2319" s="75" t="s">
        <v>3207</v>
      </c>
      <c r="R2319" t="s">
        <v>3691</v>
      </c>
      <c r="S2319" s="38">
        <v>4000</v>
      </c>
      <c r="T2319">
        <v>1</v>
      </c>
      <c r="U2319">
        <v>0</v>
      </c>
      <c r="V2319" s="43">
        <f>SUMIF(ResumenCotizacion!$C:$C,E2319,ResumenCotizacion!$P:$P)</f>
        <v>0</v>
      </c>
      <c r="W2319" s="68">
        <f>IF(H2319="USD",S2319*SolCotizacion!$J$18,S2319)</f>
        <v>15693960</v>
      </c>
      <c r="X2319" s="3">
        <f>ROUND(W2319/(1-VLOOKUP("Total porcentaje:",ResumenCotizacion!$F:$H,3,0)),2)</f>
        <v>17058652.170000002</v>
      </c>
      <c r="Y2319" s="3">
        <f t="shared" si="147"/>
        <v>0</v>
      </c>
    </row>
    <row r="2320" spans="1:25" ht="14.25" x14ac:dyDescent="0.2">
      <c r="A2320" s="18" t="str">
        <f t="shared" si="144"/>
        <v>Catalogo principalCSP ENTIDADES NO CUALIFICADASCFQ7TTC0HM0T-0001_NCLF</v>
      </c>
      <c r="B2320" s="18" t="str">
        <f t="shared" si="145"/>
        <v>CFQ7TTC0HM0T-0001_NCLFCSP ENTIDADES NO CUALIFICADAS</v>
      </c>
      <c r="C2320" s="18"/>
      <c r="D2320" t="s">
        <v>122</v>
      </c>
      <c r="E2320" t="s">
        <v>3208</v>
      </c>
      <c r="F2320" t="s">
        <v>2547</v>
      </c>
      <c r="G2320" s="18" t="str">
        <f t="shared" si="146"/>
        <v>Catalogo principal</v>
      </c>
      <c r="H2320" s="43" t="s">
        <v>121</v>
      </c>
      <c r="I2320" s="37" t="s">
        <v>67</v>
      </c>
      <c r="J2320" t="s">
        <v>2664</v>
      </c>
      <c r="K2320" t="s">
        <v>40</v>
      </c>
      <c r="L2320" s="70" t="s">
        <v>21</v>
      </c>
      <c r="M2320" s="70" t="s">
        <v>3966</v>
      </c>
      <c r="N2320" s="37" t="s">
        <v>67</v>
      </c>
      <c r="O2320" s="37" t="s">
        <v>67</v>
      </c>
      <c r="P2320" s="37" t="s">
        <v>3759</v>
      </c>
      <c r="Q2320" s="75" t="s">
        <v>3208</v>
      </c>
      <c r="R2320" t="s">
        <v>3691</v>
      </c>
      <c r="S2320" s="38">
        <v>4000</v>
      </c>
      <c r="T2320">
        <v>1</v>
      </c>
      <c r="U2320">
        <v>0</v>
      </c>
      <c r="V2320" s="43">
        <f>SUMIF(ResumenCotizacion!$C:$C,E2320,ResumenCotizacion!$P:$P)</f>
        <v>0</v>
      </c>
      <c r="W2320" s="68">
        <f>IF(H2320="USD",S2320*SolCotizacion!$J$18,S2320)</f>
        <v>15693960</v>
      </c>
      <c r="X2320" s="3">
        <f>ROUND(W2320/(1-VLOOKUP("Total porcentaje:",ResumenCotizacion!$F:$H,3,0)),2)</f>
        <v>17058652.170000002</v>
      </c>
      <c r="Y2320" s="3">
        <f t="shared" si="147"/>
        <v>0</v>
      </c>
    </row>
    <row r="2321" spans="1:25" ht="14.25" x14ac:dyDescent="0.2">
      <c r="A2321" s="18" t="str">
        <f t="shared" si="144"/>
        <v>Catalogo principalCSP ENTIDADES NO CUALIFICADASCFQ7TTC0HM0T-000P_NCLF</v>
      </c>
      <c r="B2321" s="18" t="str">
        <f t="shared" si="145"/>
        <v>CFQ7TTC0HM0T-000P_NCLFCSP ENTIDADES NO CUALIFICADAS</v>
      </c>
      <c r="C2321" s="18"/>
      <c r="D2321" t="s">
        <v>122</v>
      </c>
      <c r="E2321" t="s">
        <v>3209</v>
      </c>
      <c r="F2321" t="s">
        <v>2547</v>
      </c>
      <c r="G2321" s="18" t="str">
        <f t="shared" si="146"/>
        <v>Catalogo principal</v>
      </c>
      <c r="H2321" s="43" t="s">
        <v>121</v>
      </c>
      <c r="I2321" s="37" t="s">
        <v>67</v>
      </c>
      <c r="J2321" t="s">
        <v>2644</v>
      </c>
      <c r="K2321" t="s">
        <v>40</v>
      </c>
      <c r="L2321" s="70" t="s">
        <v>21</v>
      </c>
      <c r="M2321" s="70" t="s">
        <v>3966</v>
      </c>
      <c r="N2321" s="37" t="s">
        <v>67</v>
      </c>
      <c r="O2321" s="37" t="s">
        <v>67</v>
      </c>
      <c r="P2321" s="37" t="s">
        <v>3759</v>
      </c>
      <c r="Q2321" s="75" t="s">
        <v>3209</v>
      </c>
      <c r="R2321" t="s">
        <v>3691</v>
      </c>
      <c r="S2321" s="38">
        <v>14500</v>
      </c>
      <c r="T2321">
        <v>1</v>
      </c>
      <c r="U2321">
        <v>0</v>
      </c>
      <c r="V2321" s="43">
        <f>SUMIF(ResumenCotizacion!$C:$C,E2321,ResumenCotizacion!$P:$P)</f>
        <v>0</v>
      </c>
      <c r="W2321" s="68">
        <f>IF(H2321="USD",S2321*SolCotizacion!$J$18,S2321)</f>
        <v>56890605</v>
      </c>
      <c r="X2321" s="3">
        <f>ROUND(W2321/(1-VLOOKUP("Total porcentaje:",ResumenCotizacion!$F:$H,3,0)),2)</f>
        <v>61837614.130000003</v>
      </c>
      <c r="Y2321" s="3">
        <f t="shared" si="147"/>
        <v>0</v>
      </c>
    </row>
    <row r="2322" spans="1:25" ht="14.25" x14ac:dyDescent="0.2">
      <c r="A2322" s="18" t="str">
        <f t="shared" si="144"/>
        <v>Catalogo principalCSP ENTIDADES NO CUALIFICADASCFQ7TTC0HM0T-000N_NCLF</v>
      </c>
      <c r="B2322" s="18" t="str">
        <f t="shared" si="145"/>
        <v>CFQ7TTC0HM0T-000N_NCLFCSP ENTIDADES NO CUALIFICADAS</v>
      </c>
      <c r="C2322" s="18"/>
      <c r="D2322" t="s">
        <v>122</v>
      </c>
      <c r="E2322" t="s">
        <v>3210</v>
      </c>
      <c r="F2322" t="s">
        <v>2547</v>
      </c>
      <c r="G2322" s="18" t="str">
        <f t="shared" si="146"/>
        <v>Catalogo principal</v>
      </c>
      <c r="H2322" s="43" t="s">
        <v>121</v>
      </c>
      <c r="I2322" s="37" t="s">
        <v>67</v>
      </c>
      <c r="J2322" t="s">
        <v>3463</v>
      </c>
      <c r="K2322" t="s">
        <v>40</v>
      </c>
      <c r="L2322" s="70" t="s">
        <v>21</v>
      </c>
      <c r="M2322" s="70" t="s">
        <v>3966</v>
      </c>
      <c r="N2322" s="37" t="s">
        <v>67</v>
      </c>
      <c r="O2322" s="37" t="s">
        <v>67</v>
      </c>
      <c r="P2322" s="37" t="s">
        <v>3759</v>
      </c>
      <c r="Q2322" s="75" t="s">
        <v>3210</v>
      </c>
      <c r="R2322" t="s">
        <v>3691</v>
      </c>
      <c r="S2322" s="38">
        <v>500</v>
      </c>
      <c r="T2322">
        <v>1</v>
      </c>
      <c r="U2322">
        <v>0</v>
      </c>
      <c r="V2322" s="43">
        <f>SUMIF(ResumenCotizacion!$C:$C,E2322,ResumenCotizacion!$P:$P)</f>
        <v>0</v>
      </c>
      <c r="W2322" s="68">
        <f>IF(H2322="USD",S2322*SolCotizacion!$J$18,S2322)</f>
        <v>1961745</v>
      </c>
      <c r="X2322" s="3">
        <f>ROUND(W2322/(1-VLOOKUP("Total porcentaje:",ResumenCotizacion!$F:$H,3,0)),2)</f>
        <v>2132331.52</v>
      </c>
      <c r="Y2322" s="3">
        <f t="shared" si="147"/>
        <v>0</v>
      </c>
    </row>
    <row r="2323" spans="1:25" ht="14.25" x14ac:dyDescent="0.2">
      <c r="A2323" s="18" t="str">
        <f t="shared" si="144"/>
        <v>Catalogo principalCSP ENTIDADES NO CUALIFICADASCFQ7TTC0HM0T-000M_NCLF</v>
      </c>
      <c r="B2323" s="18" t="str">
        <f t="shared" si="145"/>
        <v>CFQ7TTC0HM0T-000M_NCLFCSP ENTIDADES NO CUALIFICADAS</v>
      </c>
      <c r="C2323" s="18"/>
      <c r="D2323" t="s">
        <v>122</v>
      </c>
      <c r="E2323" t="s">
        <v>3211</v>
      </c>
      <c r="F2323" t="s">
        <v>2547</v>
      </c>
      <c r="G2323" s="18" t="str">
        <f t="shared" si="146"/>
        <v>Catalogo principal</v>
      </c>
      <c r="H2323" s="43" t="s">
        <v>121</v>
      </c>
      <c r="I2323" s="37" t="s">
        <v>67</v>
      </c>
      <c r="J2323" t="s">
        <v>2711</v>
      </c>
      <c r="K2323" t="s">
        <v>40</v>
      </c>
      <c r="L2323" s="70" t="s">
        <v>21</v>
      </c>
      <c r="M2323" s="70" t="s">
        <v>3966</v>
      </c>
      <c r="N2323" s="37" t="s">
        <v>67</v>
      </c>
      <c r="O2323" s="37" t="s">
        <v>67</v>
      </c>
      <c r="P2323" s="37" t="s">
        <v>3759</v>
      </c>
      <c r="Q2323" s="75" t="s">
        <v>3211</v>
      </c>
      <c r="R2323" t="s">
        <v>3691</v>
      </c>
      <c r="S2323" s="38">
        <v>14500</v>
      </c>
      <c r="T2323">
        <v>1</v>
      </c>
      <c r="U2323">
        <v>0</v>
      </c>
      <c r="V2323" s="43">
        <f>SUMIF(ResumenCotizacion!$C:$C,E2323,ResumenCotizacion!$P:$P)</f>
        <v>0</v>
      </c>
      <c r="W2323" s="68">
        <f>IF(H2323="USD",S2323*SolCotizacion!$J$18,S2323)</f>
        <v>56890605</v>
      </c>
      <c r="X2323" s="3">
        <f>ROUND(W2323/(1-VLOOKUP("Total porcentaje:",ResumenCotizacion!$F:$H,3,0)),2)</f>
        <v>61837614.130000003</v>
      </c>
      <c r="Y2323" s="3">
        <f t="shared" si="147"/>
        <v>0</v>
      </c>
    </row>
    <row r="2324" spans="1:25" ht="14.25" x14ac:dyDescent="0.2">
      <c r="A2324" s="18" t="str">
        <f t="shared" si="144"/>
        <v>Catalogo principalCSP ENTIDADES NO CUALIFICADASCFQ7TTC0HM0T-000L_NCLF</v>
      </c>
      <c r="B2324" s="18" t="str">
        <f t="shared" si="145"/>
        <v>CFQ7TTC0HM0T-000L_NCLFCSP ENTIDADES NO CUALIFICADAS</v>
      </c>
      <c r="C2324" s="18"/>
      <c r="D2324" t="s">
        <v>122</v>
      </c>
      <c r="E2324" t="s">
        <v>3212</v>
      </c>
      <c r="F2324" t="s">
        <v>2547</v>
      </c>
      <c r="G2324" s="18" t="str">
        <f t="shared" si="146"/>
        <v>Catalogo principal</v>
      </c>
      <c r="H2324" s="43" t="s">
        <v>121</v>
      </c>
      <c r="I2324" s="37" t="s">
        <v>67</v>
      </c>
      <c r="J2324" t="s">
        <v>3464</v>
      </c>
      <c r="K2324" t="s">
        <v>40</v>
      </c>
      <c r="L2324" s="70" t="s">
        <v>21</v>
      </c>
      <c r="M2324" s="70" t="s">
        <v>3966</v>
      </c>
      <c r="N2324" s="37" t="s">
        <v>67</v>
      </c>
      <c r="O2324" s="37" t="s">
        <v>67</v>
      </c>
      <c r="P2324" s="37" t="s">
        <v>3759</v>
      </c>
      <c r="Q2324" s="75" t="s">
        <v>3212</v>
      </c>
      <c r="R2324" t="s">
        <v>3691</v>
      </c>
      <c r="S2324" s="38">
        <v>500</v>
      </c>
      <c r="T2324">
        <v>1</v>
      </c>
      <c r="U2324">
        <v>0</v>
      </c>
      <c r="V2324" s="43">
        <f>SUMIF(ResumenCotizacion!$C:$C,E2324,ResumenCotizacion!$P:$P)</f>
        <v>0</v>
      </c>
      <c r="W2324" s="68">
        <f>IF(H2324="USD",S2324*SolCotizacion!$J$18,S2324)</f>
        <v>1961745</v>
      </c>
      <c r="X2324" s="3">
        <f>ROUND(W2324/(1-VLOOKUP("Total porcentaje:",ResumenCotizacion!$F:$H,3,0)),2)</f>
        <v>2132331.52</v>
      </c>
      <c r="Y2324" s="3">
        <f t="shared" si="147"/>
        <v>0</v>
      </c>
    </row>
    <row r="2325" spans="1:25" ht="14.25" x14ac:dyDescent="0.2">
      <c r="A2325" s="18" t="str">
        <f t="shared" si="144"/>
        <v>Catalogo principalCSP ENTIDADES NO CUALIFICADASCFQ7TTC0HM0T-0004_NCLF</v>
      </c>
      <c r="B2325" s="18" t="str">
        <f t="shared" si="145"/>
        <v>CFQ7TTC0HM0T-0004_NCLFCSP ENTIDADES NO CUALIFICADAS</v>
      </c>
      <c r="C2325" s="18"/>
      <c r="D2325" t="s">
        <v>122</v>
      </c>
      <c r="E2325" t="s">
        <v>3213</v>
      </c>
      <c r="F2325" t="s">
        <v>2547</v>
      </c>
      <c r="G2325" s="18" t="str">
        <f t="shared" si="146"/>
        <v>Catalogo principal</v>
      </c>
      <c r="H2325" s="43" t="s">
        <v>121</v>
      </c>
      <c r="I2325" s="37" t="s">
        <v>67</v>
      </c>
      <c r="J2325" t="s">
        <v>3465</v>
      </c>
      <c r="K2325" t="s">
        <v>40</v>
      </c>
      <c r="L2325" s="70" t="s">
        <v>21</v>
      </c>
      <c r="M2325" s="70" t="s">
        <v>3966</v>
      </c>
      <c r="N2325" s="37" t="s">
        <v>67</v>
      </c>
      <c r="O2325" s="37" t="s">
        <v>67</v>
      </c>
      <c r="P2325" s="37" t="s">
        <v>3759</v>
      </c>
      <c r="Q2325" s="75" t="s">
        <v>3213</v>
      </c>
      <c r="R2325" t="s">
        <v>3691</v>
      </c>
      <c r="S2325" s="38">
        <v>500</v>
      </c>
      <c r="T2325">
        <v>1</v>
      </c>
      <c r="U2325">
        <v>0</v>
      </c>
      <c r="V2325" s="43">
        <f>SUMIF(ResumenCotizacion!$C:$C,E2325,ResumenCotizacion!$P:$P)</f>
        <v>0</v>
      </c>
      <c r="W2325" s="68">
        <f>IF(H2325="USD",S2325*SolCotizacion!$J$18,S2325)</f>
        <v>1961745</v>
      </c>
      <c r="X2325" s="3">
        <f>ROUND(W2325/(1-VLOOKUP("Total porcentaje:",ResumenCotizacion!$F:$H,3,0)),2)</f>
        <v>2132331.52</v>
      </c>
      <c r="Y2325" s="3">
        <f t="shared" si="147"/>
        <v>0</v>
      </c>
    </row>
    <row r="2326" spans="1:25" ht="14.25" x14ac:dyDescent="0.2">
      <c r="A2326" s="18" t="str">
        <f t="shared" si="144"/>
        <v>Catalogo principalCSP ENTIDADES NO CUALIFICADASCFQ7TTC0HM0T-0003_NCLF</v>
      </c>
      <c r="B2326" s="18" t="str">
        <f t="shared" si="145"/>
        <v>CFQ7TTC0HM0T-0003_NCLFCSP ENTIDADES NO CUALIFICADAS</v>
      </c>
      <c r="C2326" s="18"/>
      <c r="D2326" t="s">
        <v>122</v>
      </c>
      <c r="E2326" t="s">
        <v>3214</v>
      </c>
      <c r="F2326" t="s">
        <v>2547</v>
      </c>
      <c r="G2326" s="18" t="str">
        <f t="shared" si="146"/>
        <v>Catalogo principal</v>
      </c>
      <c r="H2326" s="43" t="s">
        <v>121</v>
      </c>
      <c r="I2326" s="37" t="s">
        <v>67</v>
      </c>
      <c r="J2326" t="s">
        <v>3466</v>
      </c>
      <c r="K2326" t="s">
        <v>40</v>
      </c>
      <c r="L2326" s="70" t="s">
        <v>21</v>
      </c>
      <c r="M2326" s="70" t="s">
        <v>3966</v>
      </c>
      <c r="N2326" s="37" t="s">
        <v>67</v>
      </c>
      <c r="O2326" s="37" t="s">
        <v>67</v>
      </c>
      <c r="P2326" s="37" t="s">
        <v>3759</v>
      </c>
      <c r="Q2326" s="75" t="s">
        <v>3214</v>
      </c>
      <c r="R2326" t="s">
        <v>3691</v>
      </c>
      <c r="S2326" s="38">
        <v>500</v>
      </c>
      <c r="T2326">
        <v>1</v>
      </c>
      <c r="U2326">
        <v>0</v>
      </c>
      <c r="V2326" s="43">
        <f>SUMIF(ResumenCotizacion!$C:$C,E2326,ResumenCotizacion!$P:$P)</f>
        <v>0</v>
      </c>
      <c r="W2326" s="68">
        <f>IF(H2326="USD",S2326*SolCotizacion!$J$18,S2326)</f>
        <v>1961745</v>
      </c>
      <c r="X2326" s="3">
        <f>ROUND(W2326/(1-VLOOKUP("Total porcentaje:",ResumenCotizacion!$F:$H,3,0)),2)</f>
        <v>2132331.52</v>
      </c>
      <c r="Y2326" s="3">
        <f t="shared" si="147"/>
        <v>0</v>
      </c>
    </row>
    <row r="2327" spans="1:25" ht="14.25" x14ac:dyDescent="0.2">
      <c r="A2327" s="18" t="str">
        <f t="shared" si="144"/>
        <v>Catalogo principalCSP ENTIDADES NO CUALIFICADASCFQ7TTC0HM0T-000T_NCLF</v>
      </c>
      <c r="B2327" s="18" t="str">
        <f t="shared" si="145"/>
        <v>CFQ7TTC0HM0T-000T_NCLFCSP ENTIDADES NO CUALIFICADAS</v>
      </c>
      <c r="C2327" s="18"/>
      <c r="D2327" t="s">
        <v>122</v>
      </c>
      <c r="E2327" t="s">
        <v>3215</v>
      </c>
      <c r="F2327" t="s">
        <v>2547</v>
      </c>
      <c r="G2327" s="18" t="str">
        <f t="shared" si="146"/>
        <v>Catalogo principal</v>
      </c>
      <c r="H2327" s="43" t="s">
        <v>121</v>
      </c>
      <c r="I2327" s="37" t="s">
        <v>67</v>
      </c>
      <c r="J2327" t="s">
        <v>2612</v>
      </c>
      <c r="K2327" t="s">
        <v>40</v>
      </c>
      <c r="L2327" s="70" t="s">
        <v>21</v>
      </c>
      <c r="M2327" s="70" t="s">
        <v>3966</v>
      </c>
      <c r="N2327" s="37" t="s">
        <v>67</v>
      </c>
      <c r="O2327" s="37" t="s">
        <v>67</v>
      </c>
      <c r="P2327" s="37" t="s">
        <v>3759</v>
      </c>
      <c r="Q2327" s="75" t="s">
        <v>3215</v>
      </c>
      <c r="R2327" t="s">
        <v>3691</v>
      </c>
      <c r="S2327" s="38">
        <v>14500</v>
      </c>
      <c r="T2327">
        <v>1</v>
      </c>
      <c r="U2327">
        <v>0</v>
      </c>
      <c r="V2327" s="43">
        <f>SUMIF(ResumenCotizacion!$C:$C,E2327,ResumenCotizacion!$P:$P)</f>
        <v>0</v>
      </c>
      <c r="W2327" s="68">
        <f>IF(H2327="USD",S2327*SolCotizacion!$J$18,S2327)</f>
        <v>56890605</v>
      </c>
      <c r="X2327" s="3">
        <f>ROUND(W2327/(1-VLOOKUP("Total porcentaje:",ResumenCotizacion!$F:$H,3,0)),2)</f>
        <v>61837614.130000003</v>
      </c>
      <c r="Y2327" s="3">
        <f t="shared" si="147"/>
        <v>0</v>
      </c>
    </row>
    <row r="2328" spans="1:25" ht="14.25" x14ac:dyDescent="0.2">
      <c r="A2328" s="18" t="str">
        <f t="shared" si="144"/>
        <v>Catalogo principalCSP ENTIDADES NO CUALIFICADASCFQ7TTC0HM0T-000S_NCLF</v>
      </c>
      <c r="B2328" s="18" t="str">
        <f t="shared" si="145"/>
        <v>CFQ7TTC0HM0T-000S_NCLFCSP ENTIDADES NO CUALIFICADAS</v>
      </c>
      <c r="C2328" s="18"/>
      <c r="D2328" t="s">
        <v>122</v>
      </c>
      <c r="E2328" t="s">
        <v>3216</v>
      </c>
      <c r="F2328" t="s">
        <v>2547</v>
      </c>
      <c r="G2328" s="18" t="str">
        <f t="shared" si="146"/>
        <v>Catalogo principal</v>
      </c>
      <c r="H2328" s="43" t="s">
        <v>121</v>
      </c>
      <c r="I2328" s="37" t="s">
        <v>67</v>
      </c>
      <c r="J2328" t="s">
        <v>3467</v>
      </c>
      <c r="K2328" t="s">
        <v>40</v>
      </c>
      <c r="L2328" s="70" t="s">
        <v>21</v>
      </c>
      <c r="M2328" s="70" t="s">
        <v>3966</v>
      </c>
      <c r="N2328" s="37" t="s">
        <v>67</v>
      </c>
      <c r="O2328" s="37" t="s">
        <v>67</v>
      </c>
      <c r="P2328" s="37" t="s">
        <v>3759</v>
      </c>
      <c r="Q2328" s="75" t="s">
        <v>3216</v>
      </c>
      <c r="R2328" t="s">
        <v>3691</v>
      </c>
      <c r="S2328" s="38">
        <v>500</v>
      </c>
      <c r="T2328">
        <v>1</v>
      </c>
      <c r="U2328">
        <v>0</v>
      </c>
      <c r="V2328" s="43">
        <f>SUMIF(ResumenCotizacion!$C:$C,E2328,ResumenCotizacion!$P:$P)</f>
        <v>0</v>
      </c>
      <c r="W2328" s="68">
        <f>IF(H2328="USD",S2328*SolCotizacion!$J$18,S2328)</f>
        <v>1961745</v>
      </c>
      <c r="X2328" s="3">
        <f>ROUND(W2328/(1-VLOOKUP("Total porcentaje:",ResumenCotizacion!$F:$H,3,0)),2)</f>
        <v>2132331.52</v>
      </c>
      <c r="Y2328" s="3">
        <f t="shared" si="147"/>
        <v>0</v>
      </c>
    </row>
    <row r="2329" spans="1:25" ht="14.25" x14ac:dyDescent="0.2">
      <c r="A2329" s="18" t="str">
        <f t="shared" si="144"/>
        <v>Catalogo principalCSP ENTIDADES NO CUALIFICADASCFQ7TTC0HM0T-000R_NCLF</v>
      </c>
      <c r="B2329" s="18" t="str">
        <f t="shared" si="145"/>
        <v>CFQ7TTC0HM0T-000R_NCLFCSP ENTIDADES NO CUALIFICADAS</v>
      </c>
      <c r="C2329" s="18"/>
      <c r="D2329" t="s">
        <v>122</v>
      </c>
      <c r="E2329" t="s">
        <v>3217</v>
      </c>
      <c r="F2329" t="s">
        <v>2547</v>
      </c>
      <c r="G2329" s="18" t="str">
        <f t="shared" si="146"/>
        <v>Catalogo principal</v>
      </c>
      <c r="H2329" s="43" t="s">
        <v>121</v>
      </c>
      <c r="I2329" s="37" t="s">
        <v>67</v>
      </c>
      <c r="J2329" t="s">
        <v>2655</v>
      </c>
      <c r="K2329" t="s">
        <v>40</v>
      </c>
      <c r="L2329" s="70" t="s">
        <v>21</v>
      </c>
      <c r="M2329" s="70" t="s">
        <v>3966</v>
      </c>
      <c r="N2329" s="37" t="s">
        <v>67</v>
      </c>
      <c r="O2329" s="37" t="s">
        <v>67</v>
      </c>
      <c r="P2329" s="37" t="s">
        <v>3759</v>
      </c>
      <c r="Q2329" s="75" t="s">
        <v>3217</v>
      </c>
      <c r="R2329" t="s">
        <v>3691</v>
      </c>
      <c r="S2329" s="38">
        <v>14500</v>
      </c>
      <c r="T2329">
        <v>1</v>
      </c>
      <c r="U2329">
        <v>0</v>
      </c>
      <c r="V2329" s="43">
        <f>SUMIF(ResumenCotizacion!$C:$C,E2329,ResumenCotizacion!$P:$P)</f>
        <v>0</v>
      </c>
      <c r="W2329" s="68">
        <f>IF(H2329="USD",S2329*SolCotizacion!$J$18,S2329)</f>
        <v>56890605</v>
      </c>
      <c r="X2329" s="3">
        <f>ROUND(W2329/(1-VLOOKUP("Total porcentaje:",ResumenCotizacion!$F:$H,3,0)),2)</f>
        <v>61837614.130000003</v>
      </c>
      <c r="Y2329" s="3">
        <f t="shared" si="147"/>
        <v>0</v>
      </c>
    </row>
    <row r="2330" spans="1:25" ht="14.25" x14ac:dyDescent="0.2">
      <c r="A2330" s="18" t="str">
        <f t="shared" si="144"/>
        <v>Catalogo principalCSP ENTIDADES NO CUALIFICADASCFQ7TTC0HM0T-000Q_NCLF</v>
      </c>
      <c r="B2330" s="18" t="str">
        <f t="shared" si="145"/>
        <v>CFQ7TTC0HM0T-000Q_NCLFCSP ENTIDADES NO CUALIFICADAS</v>
      </c>
      <c r="C2330" s="18"/>
      <c r="D2330" t="s">
        <v>122</v>
      </c>
      <c r="E2330" t="s">
        <v>3218</v>
      </c>
      <c r="F2330" t="s">
        <v>2547</v>
      </c>
      <c r="G2330" s="18" t="str">
        <f t="shared" si="146"/>
        <v>Catalogo principal</v>
      </c>
      <c r="H2330" s="43" t="s">
        <v>121</v>
      </c>
      <c r="I2330" s="37" t="s">
        <v>67</v>
      </c>
      <c r="J2330" t="s">
        <v>3468</v>
      </c>
      <c r="K2330" t="s">
        <v>40</v>
      </c>
      <c r="L2330" s="70" t="s">
        <v>21</v>
      </c>
      <c r="M2330" s="70" t="s">
        <v>3966</v>
      </c>
      <c r="N2330" s="37" t="s">
        <v>67</v>
      </c>
      <c r="O2330" s="37" t="s">
        <v>67</v>
      </c>
      <c r="P2330" s="37" t="s">
        <v>3759</v>
      </c>
      <c r="Q2330" s="75" t="s">
        <v>3218</v>
      </c>
      <c r="R2330" t="s">
        <v>3691</v>
      </c>
      <c r="S2330" s="38">
        <v>500</v>
      </c>
      <c r="T2330">
        <v>1</v>
      </c>
      <c r="U2330">
        <v>0</v>
      </c>
      <c r="V2330" s="43">
        <f>SUMIF(ResumenCotizacion!$C:$C,E2330,ResumenCotizacion!$P:$P)</f>
        <v>0</v>
      </c>
      <c r="W2330" s="68">
        <f>IF(H2330="USD",S2330*SolCotizacion!$J$18,S2330)</f>
        <v>1961745</v>
      </c>
      <c r="X2330" s="3">
        <f>ROUND(W2330/(1-VLOOKUP("Total porcentaje:",ResumenCotizacion!$F:$H,3,0)),2)</f>
        <v>2132331.52</v>
      </c>
      <c r="Y2330" s="3">
        <f t="shared" si="147"/>
        <v>0</v>
      </c>
    </row>
    <row r="2331" spans="1:25" ht="14.25" x14ac:dyDescent="0.2">
      <c r="A2331" s="18" t="str">
        <f t="shared" si="144"/>
        <v>Catalogo principalCSP ENTIDADES NO CUALIFICADASCFQ7TTC0HM0T-000J_NCLF</v>
      </c>
      <c r="B2331" s="18" t="str">
        <f t="shared" si="145"/>
        <v>CFQ7TTC0HM0T-000J_NCLFCSP ENTIDADES NO CUALIFICADAS</v>
      </c>
      <c r="C2331" s="18"/>
      <c r="D2331" t="s">
        <v>122</v>
      </c>
      <c r="E2331" t="s">
        <v>3219</v>
      </c>
      <c r="F2331" t="s">
        <v>2547</v>
      </c>
      <c r="G2331" s="18" t="str">
        <f t="shared" si="146"/>
        <v>Catalogo principal</v>
      </c>
      <c r="H2331" s="43" t="s">
        <v>121</v>
      </c>
      <c r="I2331" s="37" t="s">
        <v>67</v>
      </c>
      <c r="J2331" t="s">
        <v>3469</v>
      </c>
      <c r="K2331" t="s">
        <v>40</v>
      </c>
      <c r="L2331" s="70" t="s">
        <v>21</v>
      </c>
      <c r="M2331" s="70" t="s">
        <v>3966</v>
      </c>
      <c r="N2331" s="37" t="s">
        <v>67</v>
      </c>
      <c r="O2331" s="37" t="s">
        <v>67</v>
      </c>
      <c r="P2331" s="37" t="s">
        <v>3759</v>
      </c>
      <c r="Q2331" s="75" t="s">
        <v>3219</v>
      </c>
      <c r="R2331" t="s">
        <v>3691</v>
      </c>
      <c r="S2331" s="38">
        <v>500</v>
      </c>
      <c r="T2331">
        <v>1</v>
      </c>
      <c r="U2331">
        <v>0</v>
      </c>
      <c r="V2331" s="43">
        <f>SUMIF(ResumenCotizacion!$C:$C,E2331,ResumenCotizacion!$P:$P)</f>
        <v>0</v>
      </c>
      <c r="W2331" s="68">
        <f>IF(H2331="USD",S2331*SolCotizacion!$J$18,S2331)</f>
        <v>1961745</v>
      </c>
      <c r="X2331" s="3">
        <f>ROUND(W2331/(1-VLOOKUP("Total porcentaje:",ResumenCotizacion!$F:$H,3,0)),2)</f>
        <v>2132331.52</v>
      </c>
      <c r="Y2331" s="3">
        <f t="shared" si="147"/>
        <v>0</v>
      </c>
    </row>
    <row r="2332" spans="1:25" ht="14.25" x14ac:dyDescent="0.2">
      <c r="A2332" s="18" t="str">
        <f t="shared" si="144"/>
        <v>Catalogo principalCSP ENTIDADES NO CUALIFICADASCFQ7TTC0HM0T-000H_NCLF</v>
      </c>
      <c r="B2332" s="18" t="str">
        <f t="shared" si="145"/>
        <v>CFQ7TTC0HM0T-000H_NCLFCSP ENTIDADES NO CUALIFICADAS</v>
      </c>
      <c r="C2332" s="18"/>
      <c r="D2332" t="s">
        <v>122</v>
      </c>
      <c r="E2332" t="s">
        <v>3220</v>
      </c>
      <c r="F2332" t="s">
        <v>2547</v>
      </c>
      <c r="G2332" s="18" t="str">
        <f t="shared" si="146"/>
        <v>Catalogo principal</v>
      </c>
      <c r="H2332" s="43" t="s">
        <v>121</v>
      </c>
      <c r="I2332" s="37" t="s">
        <v>67</v>
      </c>
      <c r="J2332" t="s">
        <v>2599</v>
      </c>
      <c r="K2332" t="s">
        <v>40</v>
      </c>
      <c r="L2332" s="70" t="s">
        <v>21</v>
      </c>
      <c r="M2332" s="70" t="s">
        <v>3966</v>
      </c>
      <c r="N2332" s="37" t="s">
        <v>67</v>
      </c>
      <c r="O2332" s="37" t="s">
        <v>67</v>
      </c>
      <c r="P2332" s="37" t="s">
        <v>3759</v>
      </c>
      <c r="Q2332" s="75" t="s">
        <v>3220</v>
      </c>
      <c r="R2332" t="s">
        <v>3691</v>
      </c>
      <c r="S2332" s="38">
        <v>31000</v>
      </c>
      <c r="T2332">
        <v>1</v>
      </c>
      <c r="U2332">
        <v>0</v>
      </c>
      <c r="V2332" s="43">
        <f>SUMIF(ResumenCotizacion!$C:$C,E2332,ResumenCotizacion!$P:$P)</f>
        <v>0</v>
      </c>
      <c r="W2332" s="68">
        <f>IF(H2332="USD",S2332*SolCotizacion!$J$18,S2332)</f>
        <v>121628190</v>
      </c>
      <c r="X2332" s="3">
        <f>ROUND(W2332/(1-VLOOKUP("Total porcentaje:",ResumenCotizacion!$F:$H,3,0)),2)</f>
        <v>132204554.34999999</v>
      </c>
      <c r="Y2332" s="3">
        <f t="shared" si="147"/>
        <v>0</v>
      </c>
    </row>
    <row r="2333" spans="1:25" ht="14.25" x14ac:dyDescent="0.2">
      <c r="A2333" s="18" t="str">
        <f t="shared" si="144"/>
        <v>Catalogo principalCSP ENTIDADES NO CUALIFICADASCFQ7TTC0HM0T-0015_NCLF</v>
      </c>
      <c r="B2333" s="18" t="str">
        <f t="shared" si="145"/>
        <v>CFQ7TTC0HM0T-0015_NCLFCSP ENTIDADES NO CUALIFICADAS</v>
      </c>
      <c r="C2333" s="18"/>
      <c r="D2333" t="s">
        <v>122</v>
      </c>
      <c r="E2333" t="s">
        <v>3221</v>
      </c>
      <c r="F2333" t="s">
        <v>2547</v>
      </c>
      <c r="G2333" s="18" t="str">
        <f t="shared" si="146"/>
        <v>Catalogo principal</v>
      </c>
      <c r="H2333" s="43" t="s">
        <v>121</v>
      </c>
      <c r="I2333" s="37" t="s">
        <v>67</v>
      </c>
      <c r="J2333" t="s">
        <v>3470</v>
      </c>
      <c r="K2333" t="s">
        <v>40</v>
      </c>
      <c r="L2333" s="70" t="s">
        <v>21</v>
      </c>
      <c r="M2333" s="70" t="s">
        <v>3966</v>
      </c>
      <c r="N2333" s="37" t="s">
        <v>67</v>
      </c>
      <c r="O2333" s="37" t="s">
        <v>67</v>
      </c>
      <c r="P2333" s="37" t="s">
        <v>3759</v>
      </c>
      <c r="Q2333" s="75" t="s">
        <v>3221</v>
      </c>
      <c r="R2333" t="s">
        <v>3691</v>
      </c>
      <c r="S2333" s="38">
        <v>500</v>
      </c>
      <c r="T2333">
        <v>1</v>
      </c>
      <c r="U2333">
        <v>0</v>
      </c>
      <c r="V2333" s="43">
        <f>SUMIF(ResumenCotizacion!$C:$C,E2333,ResumenCotizacion!$P:$P)</f>
        <v>0</v>
      </c>
      <c r="W2333" s="68">
        <f>IF(H2333="USD",S2333*SolCotizacion!$J$18,S2333)</f>
        <v>1961745</v>
      </c>
      <c r="X2333" s="3">
        <f>ROUND(W2333/(1-VLOOKUP("Total porcentaje:",ResumenCotizacion!$F:$H,3,0)),2)</f>
        <v>2132331.52</v>
      </c>
      <c r="Y2333" s="3">
        <f t="shared" si="147"/>
        <v>0</v>
      </c>
    </row>
    <row r="2334" spans="1:25" ht="14.25" x14ac:dyDescent="0.2">
      <c r="A2334" s="18" t="str">
        <f t="shared" si="144"/>
        <v>Catalogo principalCSP ENTIDADES NO CUALIFICADASCFQ7TTC0HM0T-000K_NCLF</v>
      </c>
      <c r="B2334" s="18" t="str">
        <f t="shared" si="145"/>
        <v>CFQ7TTC0HM0T-000K_NCLFCSP ENTIDADES NO CUALIFICADAS</v>
      </c>
      <c r="C2334" s="18"/>
      <c r="D2334" t="s">
        <v>122</v>
      </c>
      <c r="E2334" t="s">
        <v>3222</v>
      </c>
      <c r="F2334" t="s">
        <v>2547</v>
      </c>
      <c r="G2334" s="18" t="str">
        <f t="shared" si="146"/>
        <v>Catalogo principal</v>
      </c>
      <c r="H2334" s="43" t="s">
        <v>121</v>
      </c>
      <c r="I2334" s="37" t="s">
        <v>67</v>
      </c>
      <c r="J2334" t="s">
        <v>2636</v>
      </c>
      <c r="K2334" t="s">
        <v>40</v>
      </c>
      <c r="L2334" s="70" t="s">
        <v>21</v>
      </c>
      <c r="M2334" s="70" t="s">
        <v>3966</v>
      </c>
      <c r="N2334" s="37" t="s">
        <v>67</v>
      </c>
      <c r="O2334" s="37" t="s">
        <v>67</v>
      </c>
      <c r="P2334" s="37" t="s">
        <v>3759</v>
      </c>
      <c r="Q2334" s="75" t="s">
        <v>3222</v>
      </c>
      <c r="R2334" t="s">
        <v>3691</v>
      </c>
      <c r="S2334" s="38">
        <v>31000</v>
      </c>
      <c r="T2334">
        <v>1</v>
      </c>
      <c r="U2334">
        <v>0</v>
      </c>
      <c r="V2334" s="43">
        <f>SUMIF(ResumenCotizacion!$C:$C,E2334,ResumenCotizacion!$P:$P)</f>
        <v>0</v>
      </c>
      <c r="W2334" s="68">
        <f>IF(H2334="USD",S2334*SolCotizacion!$J$18,S2334)</f>
        <v>121628190</v>
      </c>
      <c r="X2334" s="3">
        <f>ROUND(W2334/(1-VLOOKUP("Total porcentaje:",ResumenCotizacion!$F:$H,3,0)),2)</f>
        <v>132204554.34999999</v>
      </c>
      <c r="Y2334" s="3">
        <f t="shared" si="147"/>
        <v>0</v>
      </c>
    </row>
    <row r="2335" spans="1:25" ht="14.25" x14ac:dyDescent="0.2">
      <c r="A2335" s="18" t="str">
        <f t="shared" si="144"/>
        <v>Catalogo principalCSP ENTIDADES NO CUALIFICADASCFQ7TTC0LH3J-000F_NCLF</v>
      </c>
      <c r="B2335" s="18" t="str">
        <f t="shared" si="145"/>
        <v>CFQ7TTC0LH3J-000F_NCLFCSP ENTIDADES NO CUALIFICADAS</v>
      </c>
      <c r="C2335" s="18"/>
      <c r="D2335" t="s">
        <v>122</v>
      </c>
      <c r="E2335" t="s">
        <v>3223</v>
      </c>
      <c r="F2335" t="s">
        <v>2547</v>
      </c>
      <c r="G2335" s="18" t="str">
        <f t="shared" si="146"/>
        <v>Catalogo principal</v>
      </c>
      <c r="H2335" s="43" t="s">
        <v>121</v>
      </c>
      <c r="I2335" s="37" t="s">
        <v>67</v>
      </c>
      <c r="J2335" t="s">
        <v>4260</v>
      </c>
      <c r="K2335" t="s">
        <v>40</v>
      </c>
      <c r="L2335" s="70" t="s">
        <v>21</v>
      </c>
      <c r="M2335" s="70" t="s">
        <v>3966</v>
      </c>
      <c r="N2335" s="37" t="s">
        <v>67</v>
      </c>
      <c r="O2335" s="37" t="s">
        <v>67</v>
      </c>
      <c r="P2335" s="37" t="s">
        <v>3759</v>
      </c>
      <c r="Q2335" s="75" t="s">
        <v>3223</v>
      </c>
      <c r="R2335" t="s">
        <v>3691</v>
      </c>
      <c r="S2335" s="38">
        <v>1000</v>
      </c>
      <c r="T2335">
        <v>1</v>
      </c>
      <c r="U2335">
        <v>0</v>
      </c>
      <c r="V2335" s="43">
        <f>SUMIF(ResumenCotizacion!$C:$C,E2335,ResumenCotizacion!$P:$P)</f>
        <v>0</v>
      </c>
      <c r="W2335" s="68">
        <f>IF(H2335="USD",S2335*SolCotizacion!$J$18,S2335)</f>
        <v>3923490</v>
      </c>
      <c r="X2335" s="3">
        <f>ROUND(W2335/(1-VLOOKUP("Total porcentaje:",ResumenCotizacion!$F:$H,3,0)),2)</f>
        <v>4264663.04</v>
      </c>
      <c r="Y2335" s="3">
        <f t="shared" si="147"/>
        <v>0</v>
      </c>
    </row>
    <row r="2336" spans="1:25" ht="14.25" x14ac:dyDescent="0.2">
      <c r="A2336" s="18" t="str">
        <f t="shared" si="144"/>
        <v>Catalogo principalCSP ENTIDADES NO CUALIFICADASCFQ7TTC0LH3J-0003_NCLF</v>
      </c>
      <c r="B2336" s="18" t="str">
        <f t="shared" si="145"/>
        <v>CFQ7TTC0LH3J-0003_NCLFCSP ENTIDADES NO CUALIFICADAS</v>
      </c>
      <c r="C2336" s="18"/>
      <c r="D2336" t="s">
        <v>122</v>
      </c>
      <c r="E2336" t="s">
        <v>3224</v>
      </c>
      <c r="F2336" t="s">
        <v>2547</v>
      </c>
      <c r="G2336" s="18" t="str">
        <f t="shared" si="146"/>
        <v>Catalogo principal</v>
      </c>
      <c r="H2336" s="43" t="s">
        <v>121</v>
      </c>
      <c r="I2336" s="37" t="s">
        <v>67</v>
      </c>
      <c r="J2336" t="s">
        <v>2682</v>
      </c>
      <c r="K2336" t="s">
        <v>40</v>
      </c>
      <c r="L2336" s="70" t="s">
        <v>21</v>
      </c>
      <c r="M2336" s="70" t="s">
        <v>3966</v>
      </c>
      <c r="N2336" s="37" t="s">
        <v>67</v>
      </c>
      <c r="O2336" s="37" t="s">
        <v>67</v>
      </c>
      <c r="P2336" s="37" t="s">
        <v>3759</v>
      </c>
      <c r="Q2336" s="75" t="s">
        <v>3224</v>
      </c>
      <c r="R2336" t="s">
        <v>3691</v>
      </c>
      <c r="S2336" s="38">
        <v>1000</v>
      </c>
      <c r="T2336">
        <v>1</v>
      </c>
      <c r="U2336">
        <v>0</v>
      </c>
      <c r="V2336" s="43">
        <f>SUMIF(ResumenCotizacion!$C:$C,E2336,ResumenCotizacion!$P:$P)</f>
        <v>0</v>
      </c>
      <c r="W2336" s="68">
        <f>IF(H2336="USD",S2336*SolCotizacion!$J$18,S2336)</f>
        <v>3923490</v>
      </c>
      <c r="X2336" s="3">
        <f>ROUND(W2336/(1-VLOOKUP("Total porcentaje:",ResumenCotizacion!$F:$H,3,0)),2)</f>
        <v>4264663.04</v>
      </c>
      <c r="Y2336" s="3">
        <f t="shared" si="147"/>
        <v>0</v>
      </c>
    </row>
    <row r="2337" spans="1:25" ht="14.25" x14ac:dyDescent="0.2">
      <c r="A2337" s="18" t="str">
        <f t="shared" si="144"/>
        <v>Catalogo principalCSP ENTIDADES NO CUALIFICADASCFQ7TTC0LH3J-0002_NCLF</v>
      </c>
      <c r="B2337" s="18" t="str">
        <f t="shared" si="145"/>
        <v>CFQ7TTC0LH3J-0002_NCLFCSP ENTIDADES NO CUALIFICADAS</v>
      </c>
      <c r="C2337" s="18"/>
      <c r="D2337" t="s">
        <v>122</v>
      </c>
      <c r="E2337" t="s">
        <v>3225</v>
      </c>
      <c r="F2337" t="s">
        <v>2547</v>
      </c>
      <c r="G2337" s="18" t="str">
        <f t="shared" si="146"/>
        <v>Catalogo principal</v>
      </c>
      <c r="H2337" s="43" t="s">
        <v>121</v>
      </c>
      <c r="I2337" s="37" t="s">
        <v>67</v>
      </c>
      <c r="J2337" t="s">
        <v>2615</v>
      </c>
      <c r="K2337" t="s">
        <v>40</v>
      </c>
      <c r="L2337" s="70" t="s">
        <v>21</v>
      </c>
      <c r="M2337" s="70" t="s">
        <v>3966</v>
      </c>
      <c r="N2337" s="37" t="s">
        <v>67</v>
      </c>
      <c r="O2337" s="37" t="s">
        <v>67</v>
      </c>
      <c r="P2337" s="37" t="s">
        <v>3759</v>
      </c>
      <c r="Q2337" s="75" t="s">
        <v>3225</v>
      </c>
      <c r="R2337" t="s">
        <v>3691</v>
      </c>
      <c r="S2337" s="38">
        <v>1500</v>
      </c>
      <c r="T2337">
        <v>1</v>
      </c>
      <c r="U2337">
        <v>0</v>
      </c>
      <c r="V2337" s="43">
        <f>SUMIF(ResumenCotizacion!$C:$C,E2337,ResumenCotizacion!$P:$P)</f>
        <v>0</v>
      </c>
      <c r="W2337" s="68">
        <f>IF(H2337="USD",S2337*SolCotizacion!$J$18,S2337)</f>
        <v>5885235</v>
      </c>
      <c r="X2337" s="3">
        <f>ROUND(W2337/(1-VLOOKUP("Total porcentaje:",ResumenCotizacion!$F:$H,3,0)),2)</f>
        <v>6396994.5700000003</v>
      </c>
      <c r="Y2337" s="3">
        <f t="shared" si="147"/>
        <v>0</v>
      </c>
    </row>
    <row r="2338" spans="1:25" ht="14.25" x14ac:dyDescent="0.2">
      <c r="A2338" s="18" t="str">
        <f t="shared" si="144"/>
        <v>Catalogo principalCSP ENTIDADES NO CUALIFICADASCFQ7TTC0LH3J-0001_NCLF</v>
      </c>
      <c r="B2338" s="18" t="str">
        <f t="shared" si="145"/>
        <v>CFQ7TTC0LH3J-0001_NCLFCSP ENTIDADES NO CUALIFICADAS</v>
      </c>
      <c r="C2338" s="18"/>
      <c r="D2338" t="s">
        <v>122</v>
      </c>
      <c r="E2338" t="s">
        <v>3226</v>
      </c>
      <c r="F2338" t="s">
        <v>2547</v>
      </c>
      <c r="G2338" s="18" t="str">
        <f t="shared" si="146"/>
        <v>Catalogo principal</v>
      </c>
      <c r="H2338" s="43" t="s">
        <v>121</v>
      </c>
      <c r="I2338" s="37" t="s">
        <v>67</v>
      </c>
      <c r="J2338" t="s">
        <v>4261</v>
      </c>
      <c r="K2338" t="s">
        <v>40</v>
      </c>
      <c r="L2338" s="70" t="s">
        <v>21</v>
      </c>
      <c r="M2338" s="70" t="s">
        <v>3966</v>
      </c>
      <c r="N2338" s="37" t="s">
        <v>67</v>
      </c>
      <c r="O2338" s="37" t="s">
        <v>67</v>
      </c>
      <c r="P2338" s="37" t="s">
        <v>3759</v>
      </c>
      <c r="Q2338" s="75" t="s">
        <v>3226</v>
      </c>
      <c r="R2338" t="s">
        <v>3691</v>
      </c>
      <c r="S2338" s="38">
        <v>1000</v>
      </c>
      <c r="T2338">
        <v>1</v>
      </c>
      <c r="U2338">
        <v>0</v>
      </c>
      <c r="V2338" s="43">
        <f>SUMIF(ResumenCotizacion!$C:$C,E2338,ResumenCotizacion!$P:$P)</f>
        <v>0</v>
      </c>
      <c r="W2338" s="68">
        <f>IF(H2338="USD",S2338*SolCotizacion!$J$18,S2338)</f>
        <v>3923490</v>
      </c>
      <c r="X2338" s="3">
        <f>ROUND(W2338/(1-VLOOKUP("Total porcentaje:",ResumenCotizacion!$F:$H,3,0)),2)</f>
        <v>4264663.04</v>
      </c>
      <c r="Y2338" s="3">
        <f t="shared" si="147"/>
        <v>0</v>
      </c>
    </row>
    <row r="2339" spans="1:25" ht="14.25" x14ac:dyDescent="0.2">
      <c r="A2339" s="18" t="str">
        <f t="shared" si="144"/>
        <v>Catalogo principalCSP ENTIDADES NO CUALIFICADASCFQ7TTC0J7C5-0001_NCLF</v>
      </c>
      <c r="B2339" s="18" t="str">
        <f t="shared" si="145"/>
        <v>CFQ7TTC0J7C5-0001_NCLFCSP ENTIDADES NO CUALIFICADAS</v>
      </c>
      <c r="C2339" s="18"/>
      <c r="D2339" t="s">
        <v>122</v>
      </c>
      <c r="E2339" t="s">
        <v>3227</v>
      </c>
      <c r="F2339" t="s">
        <v>2547</v>
      </c>
      <c r="G2339" s="18" t="str">
        <f t="shared" si="146"/>
        <v>Catalogo principal</v>
      </c>
      <c r="H2339" s="43" t="s">
        <v>121</v>
      </c>
      <c r="I2339" s="37" t="s">
        <v>67</v>
      </c>
      <c r="J2339" t="s">
        <v>3471</v>
      </c>
      <c r="K2339" t="s">
        <v>40</v>
      </c>
      <c r="L2339" s="70" t="s">
        <v>21</v>
      </c>
      <c r="M2339" s="70" t="s">
        <v>3966</v>
      </c>
      <c r="N2339" s="37" t="s">
        <v>67</v>
      </c>
      <c r="O2339" s="37" t="s">
        <v>67</v>
      </c>
      <c r="P2339" s="37" t="s">
        <v>3759</v>
      </c>
      <c r="Q2339" s="75" t="s">
        <v>3227</v>
      </c>
      <c r="R2339" t="s">
        <v>3691</v>
      </c>
      <c r="S2339" s="38">
        <v>15</v>
      </c>
      <c r="T2339">
        <v>1</v>
      </c>
      <c r="U2339">
        <v>0</v>
      </c>
      <c r="V2339" s="43">
        <f>SUMIF(ResumenCotizacion!$C:$C,E2339,ResumenCotizacion!$P:$P)</f>
        <v>0</v>
      </c>
      <c r="W2339" s="68">
        <f>IF(H2339="USD",S2339*SolCotizacion!$J$18,S2339)</f>
        <v>58852.35</v>
      </c>
      <c r="X2339" s="3">
        <f>ROUND(W2339/(1-VLOOKUP("Total porcentaje:",ResumenCotizacion!$F:$H,3,0)),2)</f>
        <v>63969.95</v>
      </c>
      <c r="Y2339" s="3">
        <f t="shared" si="147"/>
        <v>0</v>
      </c>
    </row>
    <row r="2340" spans="1:25" ht="14.25" x14ac:dyDescent="0.2">
      <c r="A2340" s="18" t="str">
        <f t="shared" si="144"/>
        <v>Catalogo principalCSP ENTIDADES NO CUALIFICADASCFQ7TTC0LHPZ-0001_NCLF</v>
      </c>
      <c r="B2340" s="18" t="str">
        <f t="shared" si="145"/>
        <v>CFQ7TTC0LHPZ-0001_NCLFCSP ENTIDADES NO CUALIFICADAS</v>
      </c>
      <c r="C2340" s="18"/>
      <c r="D2340" t="s">
        <v>122</v>
      </c>
      <c r="E2340" t="s">
        <v>3228</v>
      </c>
      <c r="F2340" t="s">
        <v>2547</v>
      </c>
      <c r="G2340" s="18" t="str">
        <f t="shared" si="146"/>
        <v>Catalogo principal</v>
      </c>
      <c r="H2340" s="43" t="s">
        <v>121</v>
      </c>
      <c r="I2340" s="37" t="s">
        <v>67</v>
      </c>
      <c r="J2340" t="s">
        <v>3472</v>
      </c>
      <c r="K2340" t="s">
        <v>40</v>
      </c>
      <c r="L2340" s="70" t="s">
        <v>21</v>
      </c>
      <c r="M2340" s="70" t="s">
        <v>3966</v>
      </c>
      <c r="N2340" s="37" t="s">
        <v>67</v>
      </c>
      <c r="O2340" s="37" t="s">
        <v>67</v>
      </c>
      <c r="P2340" s="37" t="s">
        <v>3759</v>
      </c>
      <c r="Q2340" s="75" t="s">
        <v>3228</v>
      </c>
      <c r="R2340" t="s">
        <v>3691</v>
      </c>
      <c r="S2340" s="38">
        <v>60</v>
      </c>
      <c r="T2340">
        <v>1</v>
      </c>
      <c r="U2340">
        <v>0</v>
      </c>
      <c r="V2340" s="43">
        <f>SUMIF(ResumenCotizacion!$C:$C,E2340,ResumenCotizacion!$P:$P)</f>
        <v>0</v>
      </c>
      <c r="W2340" s="68">
        <f>IF(H2340="USD",S2340*SolCotizacion!$J$18,S2340)</f>
        <v>235409.4</v>
      </c>
      <c r="X2340" s="3">
        <f>ROUND(W2340/(1-VLOOKUP("Total porcentaje:",ResumenCotizacion!$F:$H,3,0)),2)</f>
        <v>255879.78</v>
      </c>
      <c r="Y2340" s="3">
        <f t="shared" si="147"/>
        <v>0</v>
      </c>
    </row>
    <row r="2341" spans="1:25" ht="14.25" x14ac:dyDescent="0.2">
      <c r="A2341" s="18" t="str">
        <f t="shared" si="144"/>
        <v>Catalogo principalCSP ENTIDADES NO CUALIFICADASCFQ7TTC0LHXC-0001_NCLF</v>
      </c>
      <c r="B2341" s="18" t="str">
        <f t="shared" si="145"/>
        <v>CFQ7TTC0LHXC-0001_NCLFCSP ENTIDADES NO CUALIFICADAS</v>
      </c>
      <c r="C2341" s="18"/>
      <c r="D2341" t="s">
        <v>122</v>
      </c>
      <c r="E2341" t="s">
        <v>3229</v>
      </c>
      <c r="F2341" t="s">
        <v>2547</v>
      </c>
      <c r="G2341" s="18" t="str">
        <f t="shared" si="146"/>
        <v>Catalogo principal</v>
      </c>
      <c r="H2341" s="43" t="s">
        <v>121</v>
      </c>
      <c r="I2341" s="37" t="s">
        <v>67</v>
      </c>
      <c r="J2341" t="s">
        <v>3473</v>
      </c>
      <c r="K2341" t="s">
        <v>40</v>
      </c>
      <c r="L2341" s="70" t="s">
        <v>21</v>
      </c>
      <c r="M2341" s="70" t="s">
        <v>3966</v>
      </c>
      <c r="N2341" s="37" t="s">
        <v>67</v>
      </c>
      <c r="O2341" s="37" t="s">
        <v>67</v>
      </c>
      <c r="P2341" s="37" t="s">
        <v>3759</v>
      </c>
      <c r="Q2341" s="75" t="s">
        <v>3229</v>
      </c>
      <c r="R2341" t="s">
        <v>3691</v>
      </c>
      <c r="S2341" s="38">
        <v>75</v>
      </c>
      <c r="T2341">
        <v>1</v>
      </c>
      <c r="U2341">
        <v>0</v>
      </c>
      <c r="V2341" s="43">
        <f>SUMIF(ResumenCotizacion!$C:$C,E2341,ResumenCotizacion!$P:$P)</f>
        <v>0</v>
      </c>
      <c r="W2341" s="68">
        <f>IF(H2341="USD",S2341*SolCotizacion!$J$18,S2341)</f>
        <v>294261.75</v>
      </c>
      <c r="X2341" s="3">
        <f>ROUND(W2341/(1-VLOOKUP("Total porcentaje:",ResumenCotizacion!$F:$H,3,0)),2)</f>
        <v>319849.73</v>
      </c>
      <c r="Y2341" s="3">
        <f t="shared" si="147"/>
        <v>0</v>
      </c>
    </row>
    <row r="2342" spans="1:25" ht="14.25" x14ac:dyDescent="0.2">
      <c r="A2342" s="18" t="str">
        <f t="shared" si="144"/>
        <v>Catalogo principalCSP ENTIDADES NO CUALIFICADASCFQ7TTC0J7BH-0001_NCLF</v>
      </c>
      <c r="B2342" s="18" t="str">
        <f t="shared" si="145"/>
        <v>CFQ7TTC0J7BH-0001_NCLFCSP ENTIDADES NO CUALIFICADAS</v>
      </c>
      <c r="C2342" s="18"/>
      <c r="D2342" t="s">
        <v>122</v>
      </c>
      <c r="E2342" t="s">
        <v>3230</v>
      </c>
      <c r="F2342" t="s">
        <v>2547</v>
      </c>
      <c r="G2342" s="18" t="str">
        <f t="shared" si="146"/>
        <v>Catalogo principal</v>
      </c>
      <c r="H2342" s="43" t="s">
        <v>121</v>
      </c>
      <c r="I2342" s="37" t="s">
        <v>67</v>
      </c>
      <c r="J2342" t="s">
        <v>3474</v>
      </c>
      <c r="K2342" t="s">
        <v>40</v>
      </c>
      <c r="L2342" s="70" t="s">
        <v>21</v>
      </c>
      <c r="M2342" s="70" t="s">
        <v>3966</v>
      </c>
      <c r="N2342" s="37" t="s">
        <v>67</v>
      </c>
      <c r="O2342" s="37" t="s">
        <v>67</v>
      </c>
      <c r="P2342" s="37" t="s">
        <v>3759</v>
      </c>
      <c r="Q2342" s="75" t="s">
        <v>3230</v>
      </c>
      <c r="R2342" t="s">
        <v>3691</v>
      </c>
      <c r="S2342" s="38">
        <v>90</v>
      </c>
      <c r="T2342">
        <v>1</v>
      </c>
      <c r="U2342">
        <v>0</v>
      </c>
      <c r="V2342" s="43">
        <f>SUMIF(ResumenCotizacion!$C:$C,E2342,ResumenCotizacion!$P:$P)</f>
        <v>0</v>
      </c>
      <c r="W2342" s="68">
        <f>IF(H2342="USD",S2342*SolCotizacion!$J$18,S2342)</f>
        <v>353114.1</v>
      </c>
      <c r="X2342" s="3">
        <f>ROUND(W2342/(1-VLOOKUP("Total porcentaje:",ResumenCotizacion!$F:$H,3,0)),2)</f>
        <v>383819.67</v>
      </c>
      <c r="Y2342" s="3">
        <f t="shared" si="147"/>
        <v>0</v>
      </c>
    </row>
    <row r="2343" spans="1:25" ht="14.25" x14ac:dyDescent="0.2">
      <c r="A2343" s="18" t="str">
        <f t="shared" si="144"/>
        <v>Catalogo principalCSP ENTIDADES NO CUALIFICADASCFQ7TTC0LFDZ-0007_NCLF</v>
      </c>
      <c r="B2343" s="18" t="str">
        <f t="shared" si="145"/>
        <v>CFQ7TTC0LFDZ-0007_NCLFCSP ENTIDADES NO CUALIFICADAS</v>
      </c>
      <c r="C2343" s="18"/>
      <c r="D2343" t="s">
        <v>122</v>
      </c>
      <c r="E2343" t="s">
        <v>3231</v>
      </c>
      <c r="F2343" t="s">
        <v>2547</v>
      </c>
      <c r="G2343" s="18" t="str">
        <f t="shared" si="146"/>
        <v>Catalogo principal</v>
      </c>
      <c r="H2343" s="43" t="s">
        <v>121</v>
      </c>
      <c r="I2343" s="37" t="s">
        <v>67</v>
      </c>
      <c r="J2343" t="s">
        <v>3475</v>
      </c>
      <c r="K2343" t="s">
        <v>40</v>
      </c>
      <c r="L2343" s="70" t="s">
        <v>21</v>
      </c>
      <c r="M2343" s="70" t="s">
        <v>3966</v>
      </c>
      <c r="N2343" s="37" t="s">
        <v>67</v>
      </c>
      <c r="O2343" s="37" t="s">
        <v>67</v>
      </c>
      <c r="P2343" s="37" t="s">
        <v>3759</v>
      </c>
      <c r="Q2343" s="75" t="s">
        <v>3231</v>
      </c>
      <c r="R2343" t="s">
        <v>3691</v>
      </c>
      <c r="S2343" s="38">
        <v>800</v>
      </c>
      <c r="T2343">
        <v>1</v>
      </c>
      <c r="U2343">
        <v>0</v>
      </c>
      <c r="V2343" s="43">
        <f>SUMIF(ResumenCotizacion!$C:$C,E2343,ResumenCotizacion!$P:$P)</f>
        <v>0</v>
      </c>
      <c r="W2343" s="68">
        <f>IF(H2343="USD",S2343*SolCotizacion!$J$18,S2343)</f>
        <v>3138792</v>
      </c>
      <c r="X2343" s="3">
        <f>ROUND(W2343/(1-VLOOKUP("Total porcentaje:",ResumenCotizacion!$F:$H,3,0)),2)</f>
        <v>3411730.43</v>
      </c>
      <c r="Y2343" s="3">
        <f t="shared" si="147"/>
        <v>0</v>
      </c>
    </row>
    <row r="2344" spans="1:25" ht="14.25" x14ac:dyDescent="0.2">
      <c r="A2344" s="18" t="str">
        <f t="shared" si="144"/>
        <v>Catalogo principalCSP ENTIDADES NO CUALIFICADASCFQ7TTC0LFDZ-0003_NCLF</v>
      </c>
      <c r="B2344" s="18" t="str">
        <f t="shared" si="145"/>
        <v>CFQ7TTC0LFDZ-0003_NCLFCSP ENTIDADES NO CUALIFICADAS</v>
      </c>
      <c r="C2344" s="18"/>
      <c r="D2344" t="s">
        <v>122</v>
      </c>
      <c r="E2344" t="s">
        <v>3232</v>
      </c>
      <c r="F2344" t="s">
        <v>2547</v>
      </c>
      <c r="G2344" s="18" t="str">
        <f t="shared" si="146"/>
        <v>Catalogo principal</v>
      </c>
      <c r="H2344" s="43" t="s">
        <v>121</v>
      </c>
      <c r="I2344" s="37" t="s">
        <v>67</v>
      </c>
      <c r="J2344" t="s">
        <v>2555</v>
      </c>
      <c r="K2344" t="s">
        <v>40</v>
      </c>
      <c r="L2344" s="70" t="s">
        <v>21</v>
      </c>
      <c r="M2344" s="70" t="s">
        <v>3966</v>
      </c>
      <c r="N2344" s="37" t="s">
        <v>67</v>
      </c>
      <c r="O2344" s="37" t="s">
        <v>67</v>
      </c>
      <c r="P2344" s="37" t="s">
        <v>3759</v>
      </c>
      <c r="Q2344" s="75" t="s">
        <v>3232</v>
      </c>
      <c r="R2344" t="s">
        <v>3691</v>
      </c>
      <c r="S2344" s="38">
        <v>20</v>
      </c>
      <c r="T2344">
        <v>1</v>
      </c>
      <c r="U2344">
        <v>0</v>
      </c>
      <c r="V2344" s="43">
        <f>SUMIF(ResumenCotizacion!$C:$C,E2344,ResumenCotizacion!$P:$P)</f>
        <v>0</v>
      </c>
      <c r="W2344" s="68">
        <f>IF(H2344="USD",S2344*SolCotizacion!$J$18,S2344)</f>
        <v>78469.799999999988</v>
      </c>
      <c r="X2344" s="3">
        <f>ROUND(W2344/(1-VLOOKUP("Total porcentaje:",ResumenCotizacion!$F:$H,3,0)),2)</f>
        <v>85293.26</v>
      </c>
      <c r="Y2344" s="3">
        <f t="shared" si="147"/>
        <v>0</v>
      </c>
    </row>
    <row r="2345" spans="1:25" ht="14.25" x14ac:dyDescent="0.2">
      <c r="A2345" s="18" t="str">
        <f t="shared" si="144"/>
        <v>Catalogo principalCSP ENTIDADES NO CUALIFICADASCFQ7TTC0LFDZ-0001_NCLF</v>
      </c>
      <c r="B2345" s="18" t="str">
        <f t="shared" si="145"/>
        <v>CFQ7TTC0LFDZ-0001_NCLFCSP ENTIDADES NO CUALIFICADAS</v>
      </c>
      <c r="C2345" s="18"/>
      <c r="D2345" t="s">
        <v>122</v>
      </c>
      <c r="E2345" t="s">
        <v>3233</v>
      </c>
      <c r="F2345" t="s">
        <v>2547</v>
      </c>
      <c r="G2345" s="18" t="str">
        <f t="shared" si="146"/>
        <v>Catalogo principal</v>
      </c>
      <c r="H2345" s="43" t="s">
        <v>121</v>
      </c>
      <c r="I2345" s="37" t="s">
        <v>67</v>
      </c>
      <c r="J2345" t="s">
        <v>2604</v>
      </c>
      <c r="K2345" t="s">
        <v>40</v>
      </c>
      <c r="L2345" s="70" t="s">
        <v>21</v>
      </c>
      <c r="M2345" s="70" t="s">
        <v>3966</v>
      </c>
      <c r="N2345" s="37" t="s">
        <v>67</v>
      </c>
      <c r="O2345" s="37" t="s">
        <v>67</v>
      </c>
      <c r="P2345" s="37" t="s">
        <v>3759</v>
      </c>
      <c r="Q2345" s="75" t="s">
        <v>3233</v>
      </c>
      <c r="R2345" t="s">
        <v>3691</v>
      </c>
      <c r="S2345" s="38">
        <v>95</v>
      </c>
      <c r="T2345">
        <v>1</v>
      </c>
      <c r="U2345">
        <v>0</v>
      </c>
      <c r="V2345" s="43">
        <f>SUMIF(ResumenCotizacion!$C:$C,E2345,ResumenCotizacion!$P:$P)</f>
        <v>0</v>
      </c>
      <c r="W2345" s="68">
        <f>IF(H2345="USD",S2345*SolCotizacion!$J$18,S2345)</f>
        <v>372731.55</v>
      </c>
      <c r="X2345" s="3">
        <f>ROUND(W2345/(1-VLOOKUP("Total porcentaje:",ResumenCotizacion!$F:$H,3,0)),2)</f>
        <v>405142.99</v>
      </c>
      <c r="Y2345" s="3">
        <f t="shared" si="147"/>
        <v>0</v>
      </c>
    </row>
    <row r="2346" spans="1:25" ht="14.25" x14ac:dyDescent="0.2">
      <c r="A2346" s="18" t="str">
        <f t="shared" si="144"/>
        <v>Catalogo principalCSP ENTIDADES NO CUALIFICADASCFQ7TTC0LFDZ-0006_NCLF</v>
      </c>
      <c r="B2346" s="18" t="str">
        <f t="shared" si="145"/>
        <v>CFQ7TTC0LFDZ-0006_NCLFCSP ENTIDADES NO CUALIFICADAS</v>
      </c>
      <c r="C2346" s="18"/>
      <c r="D2346" t="s">
        <v>122</v>
      </c>
      <c r="E2346" t="s">
        <v>3234</v>
      </c>
      <c r="F2346" t="s">
        <v>2547</v>
      </c>
      <c r="G2346" s="18" t="str">
        <f t="shared" si="146"/>
        <v>Catalogo principal</v>
      </c>
      <c r="H2346" s="43" t="s">
        <v>121</v>
      </c>
      <c r="I2346" s="37" t="s">
        <v>67</v>
      </c>
      <c r="J2346" t="s">
        <v>2601</v>
      </c>
      <c r="K2346" t="s">
        <v>40</v>
      </c>
      <c r="L2346" s="70" t="s">
        <v>21</v>
      </c>
      <c r="M2346" s="70" t="s">
        <v>3966</v>
      </c>
      <c r="N2346" s="37" t="s">
        <v>67</v>
      </c>
      <c r="O2346" s="37" t="s">
        <v>67</v>
      </c>
      <c r="P2346" s="37" t="s">
        <v>3759</v>
      </c>
      <c r="Q2346" s="75" t="s">
        <v>3234</v>
      </c>
      <c r="R2346" t="s">
        <v>3691</v>
      </c>
      <c r="S2346" s="38">
        <v>145</v>
      </c>
      <c r="T2346">
        <v>1</v>
      </c>
      <c r="U2346">
        <v>0</v>
      </c>
      <c r="V2346" s="43">
        <f>SUMIF(ResumenCotizacion!$C:$C,E2346,ResumenCotizacion!$P:$P)</f>
        <v>0</v>
      </c>
      <c r="W2346" s="68">
        <f>IF(H2346="USD",S2346*SolCotizacion!$J$18,S2346)</f>
        <v>568906.04999999993</v>
      </c>
      <c r="X2346" s="3">
        <f>ROUND(W2346/(1-VLOOKUP("Total porcentaje:",ResumenCotizacion!$F:$H,3,0)),2)</f>
        <v>618376.14</v>
      </c>
      <c r="Y2346" s="3">
        <f t="shared" si="147"/>
        <v>0</v>
      </c>
    </row>
    <row r="2347" spans="1:25" ht="14.25" x14ac:dyDescent="0.2">
      <c r="A2347" s="18" t="str">
        <f t="shared" si="144"/>
        <v>Catalogo principalCSP ENTIDADES NO CUALIFICADASCFQ7TTC0J7M0-0001_NCLF</v>
      </c>
      <c r="B2347" s="18" t="str">
        <f t="shared" si="145"/>
        <v>CFQ7TTC0J7M0-0001_NCLFCSP ENTIDADES NO CUALIFICADAS</v>
      </c>
      <c r="C2347" s="18"/>
      <c r="D2347" t="s">
        <v>122</v>
      </c>
      <c r="E2347" t="s">
        <v>3235</v>
      </c>
      <c r="F2347" t="s">
        <v>2547</v>
      </c>
      <c r="G2347" s="18" t="str">
        <f t="shared" si="146"/>
        <v>Catalogo principal</v>
      </c>
      <c r="H2347" s="43" t="s">
        <v>121</v>
      </c>
      <c r="I2347" s="37" t="s">
        <v>67</v>
      </c>
      <c r="J2347" t="s">
        <v>3476</v>
      </c>
      <c r="K2347" t="s">
        <v>40</v>
      </c>
      <c r="L2347" s="70" t="s">
        <v>21</v>
      </c>
      <c r="M2347" s="70" t="s">
        <v>3966</v>
      </c>
      <c r="N2347" s="37" t="s">
        <v>67</v>
      </c>
      <c r="O2347" s="37" t="s">
        <v>67</v>
      </c>
      <c r="P2347" s="37" t="s">
        <v>3759</v>
      </c>
      <c r="Q2347" s="75" t="s">
        <v>3235</v>
      </c>
      <c r="R2347" t="s">
        <v>3691</v>
      </c>
      <c r="S2347" s="38">
        <v>125</v>
      </c>
      <c r="T2347">
        <v>1</v>
      </c>
      <c r="U2347">
        <v>0</v>
      </c>
      <c r="V2347" s="43">
        <f>SUMIF(ResumenCotizacion!$C:$C,E2347,ResumenCotizacion!$P:$P)</f>
        <v>0</v>
      </c>
      <c r="W2347" s="68">
        <f>IF(H2347="USD",S2347*SolCotizacion!$J$18,S2347)</f>
        <v>490436.25</v>
      </c>
      <c r="X2347" s="3">
        <f>ROUND(W2347/(1-VLOOKUP("Total porcentaje:",ResumenCotizacion!$F:$H,3,0)),2)</f>
        <v>533082.88</v>
      </c>
      <c r="Y2347" s="3">
        <f t="shared" si="147"/>
        <v>0</v>
      </c>
    </row>
    <row r="2348" spans="1:25" ht="14.25" x14ac:dyDescent="0.2">
      <c r="A2348" s="18" t="str">
        <f t="shared" si="144"/>
        <v>Catalogo principalCSP ENTIDADES NO CUALIFICADASCFQ7TTC0LFNK-0001_NCLF</v>
      </c>
      <c r="B2348" s="18" t="str">
        <f t="shared" si="145"/>
        <v>CFQ7TTC0LFNK-0001_NCLFCSP ENTIDADES NO CUALIFICADAS</v>
      </c>
      <c r="C2348" s="18"/>
      <c r="D2348" t="s">
        <v>122</v>
      </c>
      <c r="E2348" t="s">
        <v>3236</v>
      </c>
      <c r="F2348" t="s">
        <v>2547</v>
      </c>
      <c r="G2348" s="18" t="str">
        <f t="shared" si="146"/>
        <v>Catalogo principal</v>
      </c>
      <c r="H2348" s="43" t="s">
        <v>121</v>
      </c>
      <c r="I2348" s="37" t="s">
        <v>67</v>
      </c>
      <c r="J2348" t="s">
        <v>2597</v>
      </c>
      <c r="K2348" t="s">
        <v>40</v>
      </c>
      <c r="L2348" s="70" t="s">
        <v>21</v>
      </c>
      <c r="M2348" s="70" t="s">
        <v>3966</v>
      </c>
      <c r="N2348" s="37" t="s">
        <v>67</v>
      </c>
      <c r="O2348" s="37" t="s">
        <v>67</v>
      </c>
      <c r="P2348" s="37" t="s">
        <v>3759</v>
      </c>
      <c r="Q2348" s="75" t="s">
        <v>3236</v>
      </c>
      <c r="R2348" t="s">
        <v>3691</v>
      </c>
      <c r="S2348" s="38">
        <v>50</v>
      </c>
      <c r="T2348">
        <v>1</v>
      </c>
      <c r="U2348">
        <v>0</v>
      </c>
      <c r="V2348" s="43">
        <f>SUMIF(ResumenCotizacion!$C:$C,E2348,ResumenCotizacion!$P:$P)</f>
        <v>0</v>
      </c>
      <c r="W2348" s="68">
        <f>IF(H2348="USD",S2348*SolCotizacion!$J$18,S2348)</f>
        <v>196174.5</v>
      </c>
      <c r="X2348" s="3">
        <f>ROUND(W2348/(1-VLOOKUP("Total porcentaje:",ResumenCotizacion!$F:$H,3,0)),2)</f>
        <v>213233.15</v>
      </c>
      <c r="Y2348" s="3">
        <f t="shared" si="147"/>
        <v>0</v>
      </c>
    </row>
    <row r="2349" spans="1:25" ht="14.25" x14ac:dyDescent="0.2">
      <c r="A2349" s="18" t="str">
        <f t="shared" si="144"/>
        <v>Catalogo principalCSP ENTIDADES NO CUALIFICADASCFQ7TTC0LFNK-0003_NCLF</v>
      </c>
      <c r="B2349" s="18" t="str">
        <f t="shared" si="145"/>
        <v>CFQ7TTC0LFNK-0003_NCLFCSP ENTIDADES NO CUALIFICADAS</v>
      </c>
      <c r="C2349" s="18"/>
      <c r="D2349" t="s">
        <v>122</v>
      </c>
      <c r="E2349" t="s">
        <v>3237</v>
      </c>
      <c r="F2349" t="s">
        <v>2547</v>
      </c>
      <c r="G2349" s="18" t="str">
        <f t="shared" si="146"/>
        <v>Catalogo principal</v>
      </c>
      <c r="H2349" s="43" t="s">
        <v>121</v>
      </c>
      <c r="I2349" s="37" t="s">
        <v>67</v>
      </c>
      <c r="J2349" t="s">
        <v>2586</v>
      </c>
      <c r="K2349" t="s">
        <v>40</v>
      </c>
      <c r="L2349" s="70" t="s">
        <v>21</v>
      </c>
      <c r="M2349" s="70" t="s">
        <v>3966</v>
      </c>
      <c r="N2349" s="37" t="s">
        <v>67</v>
      </c>
      <c r="O2349" s="37" t="s">
        <v>67</v>
      </c>
      <c r="P2349" s="37" t="s">
        <v>3759</v>
      </c>
      <c r="Q2349" s="75" t="s">
        <v>3237</v>
      </c>
      <c r="R2349" t="s">
        <v>3691</v>
      </c>
      <c r="S2349" s="38">
        <v>20</v>
      </c>
      <c r="T2349">
        <v>1</v>
      </c>
      <c r="U2349">
        <v>0</v>
      </c>
      <c r="V2349" s="43">
        <f>SUMIF(ResumenCotizacion!$C:$C,E2349,ResumenCotizacion!$P:$P)</f>
        <v>0</v>
      </c>
      <c r="W2349" s="68">
        <f>IF(H2349="USD",S2349*SolCotizacion!$J$18,S2349)</f>
        <v>78469.799999999988</v>
      </c>
      <c r="X2349" s="3">
        <f>ROUND(W2349/(1-VLOOKUP("Total porcentaje:",ResumenCotizacion!$F:$H,3,0)),2)</f>
        <v>85293.26</v>
      </c>
      <c r="Y2349" s="3">
        <f t="shared" si="147"/>
        <v>0</v>
      </c>
    </row>
    <row r="2350" spans="1:25" ht="14.25" x14ac:dyDescent="0.2">
      <c r="A2350" s="18" t="str">
        <f t="shared" si="144"/>
        <v>Catalogo principalCSP ENTIDADES NO CUALIFICADASCFQ7TTC0J7N8-0001_NCLF</v>
      </c>
      <c r="B2350" s="18" t="str">
        <f t="shared" si="145"/>
        <v>CFQ7TTC0J7N8-0001_NCLFCSP ENTIDADES NO CUALIFICADAS</v>
      </c>
      <c r="C2350" s="18"/>
      <c r="D2350" t="s">
        <v>122</v>
      </c>
      <c r="E2350" t="s">
        <v>3238</v>
      </c>
      <c r="F2350" t="s">
        <v>2547</v>
      </c>
      <c r="G2350" s="18" t="str">
        <f t="shared" si="146"/>
        <v>Catalogo principal</v>
      </c>
      <c r="H2350" s="43" t="s">
        <v>121</v>
      </c>
      <c r="I2350" s="37" t="s">
        <v>67</v>
      </c>
      <c r="J2350" t="s">
        <v>3477</v>
      </c>
      <c r="K2350" t="s">
        <v>40</v>
      </c>
      <c r="L2350" s="70" t="s">
        <v>21</v>
      </c>
      <c r="M2350" s="70" t="s">
        <v>3966</v>
      </c>
      <c r="N2350" s="37" t="s">
        <v>67</v>
      </c>
      <c r="O2350" s="37" t="s">
        <v>67</v>
      </c>
      <c r="P2350" s="37" t="s">
        <v>3759</v>
      </c>
      <c r="Q2350" s="75" t="s">
        <v>3238</v>
      </c>
      <c r="R2350" t="s">
        <v>3691</v>
      </c>
      <c r="S2350" s="38">
        <v>75</v>
      </c>
      <c r="T2350">
        <v>1</v>
      </c>
      <c r="U2350">
        <v>0</v>
      </c>
      <c r="V2350" s="43">
        <f>SUMIF(ResumenCotizacion!$C:$C,E2350,ResumenCotizacion!$P:$P)</f>
        <v>0</v>
      </c>
      <c r="W2350" s="68">
        <f>IF(H2350="USD",S2350*SolCotizacion!$J$18,S2350)</f>
        <v>294261.75</v>
      </c>
      <c r="X2350" s="3">
        <f>ROUND(W2350/(1-VLOOKUP("Total porcentaje:",ResumenCotizacion!$F:$H,3,0)),2)</f>
        <v>319849.73</v>
      </c>
      <c r="Y2350" s="3">
        <f t="shared" si="147"/>
        <v>0</v>
      </c>
    </row>
    <row r="2351" spans="1:25" ht="14.25" x14ac:dyDescent="0.2">
      <c r="A2351" s="18" t="str">
        <f t="shared" si="144"/>
        <v>Catalogo principalCSP ENTIDADES NO CUALIFICADASCFQ7TTC0HKJ7-0001_NCLF</v>
      </c>
      <c r="B2351" s="18" t="str">
        <f t="shared" si="145"/>
        <v>CFQ7TTC0HKJ7-0001_NCLFCSP ENTIDADES NO CUALIFICADAS</v>
      </c>
      <c r="C2351" s="18"/>
      <c r="D2351" t="s">
        <v>122</v>
      </c>
      <c r="E2351" t="s">
        <v>3239</v>
      </c>
      <c r="F2351" t="s">
        <v>2547</v>
      </c>
      <c r="G2351" s="18" t="str">
        <f t="shared" si="146"/>
        <v>Catalogo principal</v>
      </c>
      <c r="H2351" s="43" t="s">
        <v>121</v>
      </c>
      <c r="I2351" s="37" t="s">
        <v>67</v>
      </c>
      <c r="J2351" t="s">
        <v>2596</v>
      </c>
      <c r="K2351" t="s">
        <v>40</v>
      </c>
      <c r="L2351" s="70" t="s">
        <v>21</v>
      </c>
      <c r="M2351" s="70" t="s">
        <v>3966</v>
      </c>
      <c r="N2351" s="37" t="s">
        <v>67</v>
      </c>
      <c r="O2351" s="37" t="s">
        <v>67</v>
      </c>
      <c r="P2351" s="37" t="s">
        <v>3759</v>
      </c>
      <c r="Q2351" s="75" t="s">
        <v>3239</v>
      </c>
      <c r="R2351" t="s">
        <v>3691</v>
      </c>
      <c r="S2351" s="38">
        <v>200</v>
      </c>
      <c r="T2351">
        <v>1</v>
      </c>
      <c r="U2351">
        <v>0</v>
      </c>
      <c r="V2351" s="43">
        <f>SUMIF(ResumenCotizacion!$C:$C,E2351,ResumenCotizacion!$P:$P)</f>
        <v>0</v>
      </c>
      <c r="W2351" s="68">
        <f>IF(H2351="USD",S2351*SolCotizacion!$J$18,S2351)</f>
        <v>784698</v>
      </c>
      <c r="X2351" s="3">
        <f>ROUND(W2351/(1-VLOOKUP("Total porcentaje:",ResumenCotizacion!$F:$H,3,0)),2)</f>
        <v>852932.61</v>
      </c>
      <c r="Y2351" s="3">
        <f t="shared" si="147"/>
        <v>0</v>
      </c>
    </row>
    <row r="2352" spans="1:25" ht="14.25" x14ac:dyDescent="0.2">
      <c r="A2352" s="18" t="str">
        <f t="shared" si="144"/>
        <v>Catalogo principalCSP ENTIDADES NO CUALIFICADASCFQ7TTC0HKJ6-0001_NCLF</v>
      </c>
      <c r="B2352" s="18" t="str">
        <f t="shared" si="145"/>
        <v>CFQ7TTC0HKJ6-0001_NCLFCSP ENTIDADES NO CUALIFICADAS</v>
      </c>
      <c r="C2352" s="18"/>
      <c r="D2352" t="s">
        <v>122</v>
      </c>
      <c r="E2352" t="s">
        <v>3240</v>
      </c>
      <c r="F2352" t="s">
        <v>2547</v>
      </c>
      <c r="G2352" s="18" t="str">
        <f t="shared" si="146"/>
        <v>Catalogo principal</v>
      </c>
      <c r="H2352" s="43" t="s">
        <v>121</v>
      </c>
      <c r="I2352" s="37" t="s">
        <v>67</v>
      </c>
      <c r="J2352" t="s">
        <v>2591</v>
      </c>
      <c r="K2352" t="s">
        <v>40</v>
      </c>
      <c r="L2352" s="70" t="s">
        <v>21</v>
      </c>
      <c r="M2352" s="70" t="s">
        <v>3966</v>
      </c>
      <c r="N2352" s="37" t="s">
        <v>67</v>
      </c>
      <c r="O2352" s="37" t="s">
        <v>67</v>
      </c>
      <c r="P2352" s="37" t="s">
        <v>3759</v>
      </c>
      <c r="Q2352" s="75" t="s">
        <v>3240</v>
      </c>
      <c r="R2352" t="s">
        <v>3691</v>
      </c>
      <c r="S2352" s="38">
        <v>100</v>
      </c>
      <c r="T2352">
        <v>1</v>
      </c>
      <c r="U2352">
        <v>0</v>
      </c>
      <c r="V2352" s="43">
        <f>SUMIF(ResumenCotizacion!$C:$C,E2352,ResumenCotizacion!$P:$P)</f>
        <v>0</v>
      </c>
      <c r="W2352" s="68">
        <f>IF(H2352="USD",S2352*SolCotizacion!$J$18,S2352)</f>
        <v>392349</v>
      </c>
      <c r="X2352" s="3">
        <f>ROUND(W2352/(1-VLOOKUP("Total porcentaje:",ResumenCotizacion!$F:$H,3,0)),2)</f>
        <v>426466.3</v>
      </c>
      <c r="Y2352" s="3">
        <f t="shared" si="147"/>
        <v>0</v>
      </c>
    </row>
    <row r="2353" spans="1:25" ht="14.25" x14ac:dyDescent="0.2">
      <c r="A2353" s="18" t="str">
        <f t="shared" si="144"/>
        <v>Catalogo principalCSP ENTIDADES NO CUALIFICADASCFQ7TTC0HM43-0001_NCLF</v>
      </c>
      <c r="B2353" s="18" t="str">
        <f t="shared" si="145"/>
        <v>CFQ7TTC0HM43-0001_NCLFCSP ENTIDADES NO CUALIFICADAS</v>
      </c>
      <c r="C2353" s="18"/>
      <c r="D2353" t="s">
        <v>122</v>
      </c>
      <c r="E2353" t="s">
        <v>3241</v>
      </c>
      <c r="F2353" t="s">
        <v>2547</v>
      </c>
      <c r="G2353" s="18" t="str">
        <f t="shared" si="146"/>
        <v>Catalogo principal</v>
      </c>
      <c r="H2353" s="43" t="s">
        <v>121</v>
      </c>
      <c r="I2353" s="37" t="s">
        <v>67</v>
      </c>
      <c r="J2353" t="s">
        <v>2620</v>
      </c>
      <c r="K2353" t="s">
        <v>40</v>
      </c>
      <c r="L2353" s="70" t="s">
        <v>21</v>
      </c>
      <c r="M2353" s="70" t="s">
        <v>3966</v>
      </c>
      <c r="N2353" s="37" t="s">
        <v>67</v>
      </c>
      <c r="O2353" s="37" t="s">
        <v>67</v>
      </c>
      <c r="P2353" s="37" t="s">
        <v>3759</v>
      </c>
      <c r="Q2353" s="75" t="s">
        <v>3241</v>
      </c>
      <c r="R2353" t="s">
        <v>3691</v>
      </c>
      <c r="S2353" s="38">
        <v>300</v>
      </c>
      <c r="T2353">
        <v>1</v>
      </c>
      <c r="U2353">
        <v>0</v>
      </c>
      <c r="V2353" s="43">
        <f>SUMIF(ResumenCotizacion!$C:$C,E2353,ResumenCotizacion!$P:$P)</f>
        <v>0</v>
      </c>
      <c r="W2353" s="68">
        <f>IF(H2353="USD",S2353*SolCotizacion!$J$18,S2353)</f>
        <v>1177047</v>
      </c>
      <c r="X2353" s="3">
        <f>ROUND(W2353/(1-VLOOKUP("Total porcentaje:",ResumenCotizacion!$F:$H,3,0)),2)</f>
        <v>1279398.9099999999</v>
      </c>
      <c r="Y2353" s="3">
        <f t="shared" si="147"/>
        <v>0</v>
      </c>
    </row>
    <row r="2354" spans="1:25" ht="14.25" x14ac:dyDescent="0.2">
      <c r="A2354" s="18" t="str">
        <f t="shared" si="144"/>
        <v>Catalogo principalCSP ENTIDADES NO CUALIFICADASCFQ7TTC0LFNL-0007_NCLF</v>
      </c>
      <c r="B2354" s="18" t="str">
        <f t="shared" si="145"/>
        <v>CFQ7TTC0LFNL-0007_NCLFCSP ENTIDADES NO CUALIFICADAS</v>
      </c>
      <c r="C2354" s="18"/>
      <c r="D2354" t="s">
        <v>122</v>
      </c>
      <c r="E2354" t="s">
        <v>3242</v>
      </c>
      <c r="F2354" t="s">
        <v>2547</v>
      </c>
      <c r="G2354" s="18" t="str">
        <f t="shared" si="146"/>
        <v>Catalogo principal</v>
      </c>
      <c r="H2354" s="43" t="s">
        <v>121</v>
      </c>
      <c r="I2354" s="37" t="s">
        <v>67</v>
      </c>
      <c r="J2354" t="s">
        <v>2660</v>
      </c>
      <c r="K2354" t="s">
        <v>40</v>
      </c>
      <c r="L2354" s="70" t="s">
        <v>21</v>
      </c>
      <c r="M2354" s="70" t="s">
        <v>3966</v>
      </c>
      <c r="N2354" s="37" t="s">
        <v>67</v>
      </c>
      <c r="O2354" s="37" t="s">
        <v>67</v>
      </c>
      <c r="P2354" s="37" t="s">
        <v>3759</v>
      </c>
      <c r="Q2354" s="75" t="s">
        <v>3242</v>
      </c>
      <c r="R2354" t="s">
        <v>3691</v>
      </c>
      <c r="S2354" s="38">
        <v>145</v>
      </c>
      <c r="T2354">
        <v>1</v>
      </c>
      <c r="U2354">
        <v>0</v>
      </c>
      <c r="V2354" s="43">
        <f>SUMIF(ResumenCotizacion!$C:$C,E2354,ResumenCotizacion!$P:$P)</f>
        <v>0</v>
      </c>
      <c r="W2354" s="68">
        <f>IF(H2354="USD",S2354*SolCotizacion!$J$18,S2354)</f>
        <v>568906.04999999993</v>
      </c>
      <c r="X2354" s="3">
        <f>ROUND(W2354/(1-VLOOKUP("Total porcentaje:",ResumenCotizacion!$F:$H,3,0)),2)</f>
        <v>618376.14</v>
      </c>
      <c r="Y2354" s="3">
        <f t="shared" si="147"/>
        <v>0</v>
      </c>
    </row>
    <row r="2355" spans="1:25" ht="14.25" x14ac:dyDescent="0.2">
      <c r="A2355" s="18" t="str">
        <f t="shared" si="144"/>
        <v>Catalogo principalCSP ENTIDADES NO CUALIFICADASCFQ7TTC0LFNL-0006_NCLF</v>
      </c>
      <c r="B2355" s="18" t="str">
        <f t="shared" si="145"/>
        <v>CFQ7TTC0LFNL-0006_NCLFCSP ENTIDADES NO CUALIFICADAS</v>
      </c>
      <c r="C2355" s="18"/>
      <c r="D2355" t="s">
        <v>122</v>
      </c>
      <c r="E2355" t="s">
        <v>3243</v>
      </c>
      <c r="F2355" t="s">
        <v>2547</v>
      </c>
      <c r="G2355" s="18" t="str">
        <f t="shared" si="146"/>
        <v>Catalogo principal</v>
      </c>
      <c r="H2355" s="43" t="s">
        <v>121</v>
      </c>
      <c r="I2355" s="37" t="s">
        <v>67</v>
      </c>
      <c r="J2355" t="s">
        <v>2710</v>
      </c>
      <c r="K2355" t="s">
        <v>40</v>
      </c>
      <c r="L2355" s="70" t="s">
        <v>21</v>
      </c>
      <c r="M2355" s="70" t="s">
        <v>3966</v>
      </c>
      <c r="N2355" s="37" t="s">
        <v>67</v>
      </c>
      <c r="O2355" s="37" t="s">
        <v>67</v>
      </c>
      <c r="P2355" s="37" t="s">
        <v>3759</v>
      </c>
      <c r="Q2355" s="75" t="s">
        <v>3243</v>
      </c>
      <c r="R2355" t="s">
        <v>3691</v>
      </c>
      <c r="S2355" s="38">
        <v>20</v>
      </c>
      <c r="T2355">
        <v>1</v>
      </c>
      <c r="U2355">
        <v>0</v>
      </c>
      <c r="V2355" s="43">
        <f>SUMIF(ResumenCotizacion!$C:$C,E2355,ResumenCotizacion!$P:$P)</f>
        <v>0</v>
      </c>
      <c r="W2355" s="68">
        <f>IF(H2355="USD",S2355*SolCotizacion!$J$18,S2355)</f>
        <v>78469.799999999988</v>
      </c>
      <c r="X2355" s="3">
        <f>ROUND(W2355/(1-VLOOKUP("Total porcentaje:",ResumenCotizacion!$F:$H,3,0)),2)</f>
        <v>85293.26</v>
      </c>
      <c r="Y2355" s="3">
        <f t="shared" si="147"/>
        <v>0</v>
      </c>
    </row>
    <row r="2356" spans="1:25" ht="14.25" x14ac:dyDescent="0.2">
      <c r="A2356" s="18" t="str">
        <f t="shared" si="144"/>
        <v>Catalogo principalCSP ENTIDADES NO CUALIFICADASCFQ7TTC0LFNL-0001_NCLF</v>
      </c>
      <c r="B2356" s="18" t="str">
        <f t="shared" si="145"/>
        <v>CFQ7TTC0LFNL-0001_NCLFCSP ENTIDADES NO CUALIFICADAS</v>
      </c>
      <c r="C2356" s="18"/>
      <c r="D2356" t="s">
        <v>122</v>
      </c>
      <c r="E2356" t="s">
        <v>3244</v>
      </c>
      <c r="F2356" t="s">
        <v>2547</v>
      </c>
      <c r="G2356" s="18" t="str">
        <f t="shared" si="146"/>
        <v>Catalogo principal</v>
      </c>
      <c r="H2356" s="43" t="s">
        <v>121</v>
      </c>
      <c r="I2356" s="37" t="s">
        <v>67</v>
      </c>
      <c r="J2356" t="s">
        <v>2608</v>
      </c>
      <c r="K2356" t="s">
        <v>40</v>
      </c>
      <c r="L2356" s="70" t="s">
        <v>21</v>
      </c>
      <c r="M2356" s="70" t="s">
        <v>3966</v>
      </c>
      <c r="N2356" s="37" t="s">
        <v>67</v>
      </c>
      <c r="O2356" s="37" t="s">
        <v>67</v>
      </c>
      <c r="P2356" s="37" t="s">
        <v>3759</v>
      </c>
      <c r="Q2356" s="75" t="s">
        <v>3244</v>
      </c>
      <c r="R2356" t="s">
        <v>3691</v>
      </c>
      <c r="S2356" s="38">
        <v>95</v>
      </c>
      <c r="T2356">
        <v>1</v>
      </c>
      <c r="U2356">
        <v>0</v>
      </c>
      <c r="V2356" s="43">
        <f>SUMIF(ResumenCotizacion!$C:$C,E2356,ResumenCotizacion!$P:$P)</f>
        <v>0</v>
      </c>
      <c r="W2356" s="68">
        <f>IF(H2356="USD",S2356*SolCotizacion!$J$18,S2356)</f>
        <v>372731.55</v>
      </c>
      <c r="X2356" s="3">
        <f>ROUND(W2356/(1-VLOOKUP("Total porcentaje:",ResumenCotizacion!$F:$H,3,0)),2)</f>
        <v>405142.99</v>
      </c>
      <c r="Y2356" s="3">
        <f t="shared" si="147"/>
        <v>0</v>
      </c>
    </row>
    <row r="2357" spans="1:25" ht="14.25" x14ac:dyDescent="0.2">
      <c r="A2357" s="18" t="str">
        <f t="shared" si="144"/>
        <v>Catalogo principalCSP ENTIDADES NO CUALIFICADASCFQ7TTC0LFDN-0001_NCLF</v>
      </c>
      <c r="B2357" s="18" t="str">
        <f t="shared" si="145"/>
        <v>CFQ7TTC0LFDN-0001_NCLFCSP ENTIDADES NO CUALIFICADAS</v>
      </c>
      <c r="C2357" s="18"/>
      <c r="D2357" t="s">
        <v>122</v>
      </c>
      <c r="E2357" t="s">
        <v>3245</v>
      </c>
      <c r="F2357" t="s">
        <v>2547</v>
      </c>
      <c r="G2357" s="18" t="str">
        <f t="shared" si="146"/>
        <v>Catalogo principal</v>
      </c>
      <c r="H2357" s="43" t="s">
        <v>121</v>
      </c>
      <c r="I2357" s="37" t="s">
        <v>67</v>
      </c>
      <c r="J2357" t="s">
        <v>3478</v>
      </c>
      <c r="K2357" t="s">
        <v>40</v>
      </c>
      <c r="L2357" s="70" t="s">
        <v>21</v>
      </c>
      <c r="M2357" s="70" t="s">
        <v>3966</v>
      </c>
      <c r="N2357" s="37" t="s">
        <v>67</v>
      </c>
      <c r="O2357" s="37" t="s">
        <v>67</v>
      </c>
      <c r="P2357" s="37" t="s">
        <v>3759</v>
      </c>
      <c r="Q2357" s="75" t="s">
        <v>3245</v>
      </c>
      <c r="R2357" t="s">
        <v>3691</v>
      </c>
      <c r="S2357" s="38">
        <v>30</v>
      </c>
      <c r="T2357">
        <v>1</v>
      </c>
      <c r="U2357">
        <v>0</v>
      </c>
      <c r="V2357" s="43">
        <f>SUMIF(ResumenCotizacion!$C:$C,E2357,ResumenCotizacion!$P:$P)</f>
        <v>0</v>
      </c>
      <c r="W2357" s="68">
        <f>IF(H2357="USD",S2357*SolCotizacion!$J$18,S2357)</f>
        <v>117704.7</v>
      </c>
      <c r="X2357" s="3">
        <f>ROUND(W2357/(1-VLOOKUP("Total porcentaje:",ResumenCotizacion!$F:$H,3,0)),2)</f>
        <v>127939.89</v>
      </c>
      <c r="Y2357" s="3">
        <f t="shared" si="147"/>
        <v>0</v>
      </c>
    </row>
    <row r="2358" spans="1:25" ht="14.25" x14ac:dyDescent="0.2">
      <c r="A2358" s="18" t="str">
        <f t="shared" si="144"/>
        <v>Catalogo principalCSP ENTIDADES NO CUALIFICADASCFQ7TTC0LGV4-0002_NCLF</v>
      </c>
      <c r="B2358" s="18" t="str">
        <f t="shared" si="145"/>
        <v>CFQ7TTC0LGV4-0002_NCLFCSP ENTIDADES NO CUALIFICADAS</v>
      </c>
      <c r="C2358" s="18"/>
      <c r="D2358" t="s">
        <v>122</v>
      </c>
      <c r="E2358" t="s">
        <v>3246</v>
      </c>
      <c r="F2358" t="s">
        <v>2547</v>
      </c>
      <c r="G2358" s="18" t="str">
        <f t="shared" si="146"/>
        <v>Catalogo principal</v>
      </c>
      <c r="H2358" s="43" t="s">
        <v>121</v>
      </c>
      <c r="I2358" s="37" t="s">
        <v>67</v>
      </c>
      <c r="J2358" t="s">
        <v>2617</v>
      </c>
      <c r="K2358" t="s">
        <v>40</v>
      </c>
      <c r="L2358" s="70" t="s">
        <v>21</v>
      </c>
      <c r="M2358" s="70" t="s">
        <v>3966</v>
      </c>
      <c r="N2358" s="37" t="s">
        <v>67</v>
      </c>
      <c r="O2358" s="37" t="s">
        <v>67</v>
      </c>
      <c r="P2358" s="37" t="s">
        <v>3759</v>
      </c>
      <c r="Q2358" s="75" t="s">
        <v>3246</v>
      </c>
      <c r="R2358" t="s">
        <v>3691</v>
      </c>
      <c r="S2358" s="38">
        <v>30</v>
      </c>
      <c r="T2358">
        <v>1</v>
      </c>
      <c r="U2358">
        <v>0</v>
      </c>
      <c r="V2358" s="43">
        <f>SUMIF(ResumenCotizacion!$C:$C,E2358,ResumenCotizacion!$P:$P)</f>
        <v>0</v>
      </c>
      <c r="W2358" s="68">
        <f>IF(H2358="USD",S2358*SolCotizacion!$J$18,S2358)</f>
        <v>117704.7</v>
      </c>
      <c r="X2358" s="3">
        <f>ROUND(W2358/(1-VLOOKUP("Total porcentaje:",ResumenCotizacion!$F:$H,3,0)),2)</f>
        <v>127939.89</v>
      </c>
      <c r="Y2358" s="3">
        <f t="shared" si="147"/>
        <v>0</v>
      </c>
    </row>
    <row r="2359" spans="1:25" ht="14.25" x14ac:dyDescent="0.2">
      <c r="A2359" s="18" t="str">
        <f t="shared" si="144"/>
        <v>Catalogo principalCSP ENTIDADES NO CUALIFICADASCFQ7TTC0LGV4-0001_NCLF</v>
      </c>
      <c r="B2359" s="18" t="str">
        <f t="shared" si="145"/>
        <v>CFQ7TTC0LGV4-0001_NCLFCSP ENTIDADES NO CUALIFICADAS</v>
      </c>
      <c r="C2359" s="18"/>
      <c r="D2359" t="s">
        <v>122</v>
      </c>
      <c r="E2359" t="s">
        <v>3247</v>
      </c>
      <c r="F2359" t="s">
        <v>2547</v>
      </c>
      <c r="G2359" s="18" t="str">
        <f t="shared" si="146"/>
        <v>Catalogo principal</v>
      </c>
      <c r="H2359" s="43" t="s">
        <v>121</v>
      </c>
      <c r="I2359" s="37" t="s">
        <v>67</v>
      </c>
      <c r="J2359" t="s">
        <v>2657</v>
      </c>
      <c r="K2359" t="s">
        <v>40</v>
      </c>
      <c r="L2359" s="70" t="s">
        <v>21</v>
      </c>
      <c r="M2359" s="70" t="s">
        <v>3966</v>
      </c>
      <c r="N2359" s="37" t="s">
        <v>67</v>
      </c>
      <c r="O2359" s="37" t="s">
        <v>67</v>
      </c>
      <c r="P2359" s="37" t="s">
        <v>3759</v>
      </c>
      <c r="Q2359" s="75" t="s">
        <v>3247</v>
      </c>
      <c r="R2359" t="s">
        <v>3691</v>
      </c>
      <c r="S2359" s="38">
        <v>180</v>
      </c>
      <c r="T2359">
        <v>1</v>
      </c>
      <c r="U2359">
        <v>0</v>
      </c>
      <c r="V2359" s="43">
        <f>SUMIF(ResumenCotizacion!$C:$C,E2359,ResumenCotizacion!$P:$P)</f>
        <v>0</v>
      </c>
      <c r="W2359" s="68">
        <f>IF(H2359="USD",S2359*SolCotizacion!$J$18,S2359)</f>
        <v>706228.2</v>
      </c>
      <c r="X2359" s="3">
        <f>ROUND(W2359/(1-VLOOKUP("Total porcentaje:",ResumenCotizacion!$F:$H,3,0)),2)</f>
        <v>767639.35</v>
      </c>
      <c r="Y2359" s="3">
        <f t="shared" si="147"/>
        <v>0</v>
      </c>
    </row>
    <row r="2360" spans="1:25" ht="14.25" x14ac:dyDescent="0.2">
      <c r="A2360" s="18" t="str">
        <f t="shared" si="144"/>
        <v>Catalogo principalCSP ENTIDADES NO CUALIFICADASCFQ7TTC0HD41-0002_NCLF</v>
      </c>
      <c r="B2360" s="18" t="str">
        <f t="shared" si="145"/>
        <v>CFQ7TTC0HD41-0002_NCLFCSP ENTIDADES NO CUALIFICADAS</v>
      </c>
      <c r="C2360" s="18"/>
      <c r="D2360" t="s">
        <v>122</v>
      </c>
      <c r="E2360" t="s">
        <v>3248</v>
      </c>
      <c r="F2360" t="s">
        <v>2547</v>
      </c>
      <c r="G2360" s="18" t="str">
        <f t="shared" si="146"/>
        <v>Catalogo principal</v>
      </c>
      <c r="H2360" s="43" t="s">
        <v>121</v>
      </c>
      <c r="I2360" s="37" t="s">
        <v>67</v>
      </c>
      <c r="J2360" t="s">
        <v>2651</v>
      </c>
      <c r="K2360" t="s">
        <v>40</v>
      </c>
      <c r="L2360" s="70" t="s">
        <v>21</v>
      </c>
      <c r="M2360" s="70" t="s">
        <v>3966</v>
      </c>
      <c r="N2360" s="37" t="s">
        <v>67</v>
      </c>
      <c r="O2360" s="37" t="s">
        <v>67</v>
      </c>
      <c r="P2360" s="37" t="s">
        <v>3759</v>
      </c>
      <c r="Q2360" s="75" t="s">
        <v>3248</v>
      </c>
      <c r="R2360" t="s">
        <v>3691</v>
      </c>
      <c r="S2360" s="38">
        <v>1000</v>
      </c>
      <c r="T2360">
        <v>1</v>
      </c>
      <c r="U2360">
        <v>0</v>
      </c>
      <c r="V2360" s="43">
        <f>SUMIF(ResumenCotizacion!$C:$C,E2360,ResumenCotizacion!$P:$P)</f>
        <v>0</v>
      </c>
      <c r="W2360" s="68">
        <f>IF(H2360="USD",S2360*SolCotizacion!$J$18,S2360)</f>
        <v>3923490</v>
      </c>
      <c r="X2360" s="3">
        <f>ROUND(W2360/(1-VLOOKUP("Total porcentaje:",ResumenCotizacion!$F:$H,3,0)),2)</f>
        <v>4264663.04</v>
      </c>
      <c r="Y2360" s="3">
        <f t="shared" si="147"/>
        <v>0</v>
      </c>
    </row>
    <row r="2361" spans="1:25" ht="14.25" x14ac:dyDescent="0.2">
      <c r="A2361" s="18" t="str">
        <f t="shared" si="144"/>
        <v>Catalogo principalCSP ENTIDADES NO CUALIFICADASCFQ7TTC0HD41-0001_NCLF</v>
      </c>
      <c r="B2361" s="18" t="str">
        <f t="shared" si="145"/>
        <v>CFQ7TTC0HD41-0001_NCLFCSP ENTIDADES NO CUALIFICADAS</v>
      </c>
      <c r="C2361" s="18"/>
      <c r="D2361" t="s">
        <v>122</v>
      </c>
      <c r="E2361" t="s">
        <v>3249</v>
      </c>
      <c r="F2361" t="s">
        <v>2547</v>
      </c>
      <c r="G2361" s="18" t="str">
        <f t="shared" si="146"/>
        <v>Catalogo principal</v>
      </c>
      <c r="H2361" s="43" t="s">
        <v>121</v>
      </c>
      <c r="I2361" s="37" t="s">
        <v>67</v>
      </c>
      <c r="J2361" t="s">
        <v>3479</v>
      </c>
      <c r="K2361" t="s">
        <v>40</v>
      </c>
      <c r="L2361" s="70" t="s">
        <v>21</v>
      </c>
      <c r="M2361" s="70" t="s">
        <v>3966</v>
      </c>
      <c r="N2361" s="37" t="s">
        <v>67</v>
      </c>
      <c r="O2361" s="37" t="s">
        <v>67</v>
      </c>
      <c r="P2361" s="37" t="s">
        <v>3759</v>
      </c>
      <c r="Q2361" s="75" t="s">
        <v>3249</v>
      </c>
      <c r="R2361" t="s">
        <v>3691</v>
      </c>
      <c r="S2361" s="38">
        <v>150</v>
      </c>
      <c r="T2361">
        <v>1</v>
      </c>
      <c r="U2361">
        <v>0</v>
      </c>
      <c r="V2361" s="43">
        <f>SUMIF(ResumenCotizacion!$C:$C,E2361,ResumenCotizacion!$P:$P)</f>
        <v>0</v>
      </c>
      <c r="W2361" s="68">
        <f>IF(H2361="USD",S2361*SolCotizacion!$J$18,S2361)</f>
        <v>588523.5</v>
      </c>
      <c r="X2361" s="3">
        <f>ROUND(W2361/(1-VLOOKUP("Total porcentaje:",ResumenCotizacion!$F:$H,3,0)),2)</f>
        <v>639699.46</v>
      </c>
      <c r="Y2361" s="3">
        <f t="shared" si="147"/>
        <v>0</v>
      </c>
    </row>
    <row r="2362" spans="1:25" ht="14.25" x14ac:dyDescent="0.2">
      <c r="A2362" s="18" t="str">
        <f t="shared" si="144"/>
        <v>Catalogo principalCSP ENTIDADES NO CUALIFICADASCFQ7TTC0HD40-0002_NCLF</v>
      </c>
      <c r="B2362" s="18" t="str">
        <f t="shared" si="145"/>
        <v>CFQ7TTC0HD40-0002_NCLFCSP ENTIDADES NO CUALIFICADAS</v>
      </c>
      <c r="C2362" s="18"/>
      <c r="D2362" t="s">
        <v>122</v>
      </c>
      <c r="E2362" t="s">
        <v>3250</v>
      </c>
      <c r="F2362" t="s">
        <v>2547</v>
      </c>
      <c r="G2362" s="18" t="str">
        <f t="shared" si="146"/>
        <v>Catalogo principal</v>
      </c>
      <c r="H2362" s="43" t="s">
        <v>121</v>
      </c>
      <c r="I2362" s="37" t="s">
        <v>67</v>
      </c>
      <c r="J2362" t="s">
        <v>3480</v>
      </c>
      <c r="K2362" t="s">
        <v>40</v>
      </c>
      <c r="L2362" s="70" t="s">
        <v>21</v>
      </c>
      <c r="M2362" s="70" t="s">
        <v>3966</v>
      </c>
      <c r="N2362" s="37" t="s">
        <v>67</v>
      </c>
      <c r="O2362" s="37" t="s">
        <v>67</v>
      </c>
      <c r="P2362" s="37" t="s">
        <v>3759</v>
      </c>
      <c r="Q2362" s="75" t="s">
        <v>3250</v>
      </c>
      <c r="R2362" t="s">
        <v>3691</v>
      </c>
      <c r="S2362" s="38">
        <v>150</v>
      </c>
      <c r="T2362">
        <v>1</v>
      </c>
      <c r="U2362">
        <v>0</v>
      </c>
      <c r="V2362" s="43">
        <f>SUMIF(ResumenCotizacion!$C:$C,E2362,ResumenCotizacion!$P:$P)</f>
        <v>0</v>
      </c>
      <c r="W2362" s="68">
        <f>IF(H2362="USD",S2362*SolCotizacion!$J$18,S2362)</f>
        <v>588523.5</v>
      </c>
      <c r="X2362" s="3">
        <f>ROUND(W2362/(1-VLOOKUP("Total porcentaje:",ResumenCotizacion!$F:$H,3,0)),2)</f>
        <v>639699.46</v>
      </c>
      <c r="Y2362" s="3">
        <f t="shared" si="147"/>
        <v>0</v>
      </c>
    </row>
    <row r="2363" spans="1:25" ht="14.25" x14ac:dyDescent="0.2">
      <c r="A2363" s="18" t="str">
        <f t="shared" si="144"/>
        <v>Catalogo principalCSP ENTIDADES NO CUALIFICADASCFQ7TTC0HD40-0001_NCLF</v>
      </c>
      <c r="B2363" s="18" t="str">
        <f t="shared" si="145"/>
        <v>CFQ7TTC0HD40-0001_NCLFCSP ENTIDADES NO CUALIFICADAS</v>
      </c>
      <c r="C2363" s="18"/>
      <c r="D2363" t="s">
        <v>122</v>
      </c>
      <c r="E2363" t="s">
        <v>3251</v>
      </c>
      <c r="F2363" t="s">
        <v>2547</v>
      </c>
      <c r="G2363" s="18" t="str">
        <f t="shared" si="146"/>
        <v>Catalogo principal</v>
      </c>
      <c r="H2363" s="43" t="s">
        <v>121</v>
      </c>
      <c r="I2363" s="37" t="s">
        <v>67</v>
      </c>
      <c r="J2363" t="s">
        <v>2668</v>
      </c>
      <c r="K2363" t="s">
        <v>40</v>
      </c>
      <c r="L2363" s="70" t="s">
        <v>21</v>
      </c>
      <c r="M2363" s="70" t="s">
        <v>3966</v>
      </c>
      <c r="N2363" s="37" t="s">
        <v>67</v>
      </c>
      <c r="O2363" s="37" t="s">
        <v>67</v>
      </c>
      <c r="P2363" s="37" t="s">
        <v>3759</v>
      </c>
      <c r="Q2363" s="75" t="s">
        <v>3251</v>
      </c>
      <c r="R2363" t="s">
        <v>3691</v>
      </c>
      <c r="S2363" s="38">
        <v>1000</v>
      </c>
      <c r="T2363">
        <v>1</v>
      </c>
      <c r="U2363">
        <v>0</v>
      </c>
      <c r="V2363" s="43">
        <f>SUMIF(ResumenCotizacion!$C:$C,E2363,ResumenCotizacion!$P:$P)</f>
        <v>0</v>
      </c>
      <c r="W2363" s="68">
        <f>IF(H2363="USD",S2363*SolCotizacion!$J$18,S2363)</f>
        <v>3923490</v>
      </c>
      <c r="X2363" s="3">
        <f>ROUND(W2363/(1-VLOOKUP("Total porcentaje:",ResumenCotizacion!$F:$H,3,0)),2)</f>
        <v>4264663.04</v>
      </c>
      <c r="Y2363" s="3">
        <f t="shared" si="147"/>
        <v>0</v>
      </c>
    </row>
    <row r="2364" spans="1:25" ht="14.25" x14ac:dyDescent="0.2">
      <c r="A2364" s="18" t="str">
        <f t="shared" si="144"/>
        <v>Catalogo principalCSP ENTIDADES NO CUALIFICADASCFQ7TTC0HD4H-0002_NCLF</v>
      </c>
      <c r="B2364" s="18" t="str">
        <f t="shared" si="145"/>
        <v>CFQ7TTC0HD4H-0002_NCLFCSP ENTIDADES NO CUALIFICADAS</v>
      </c>
      <c r="C2364" s="18"/>
      <c r="D2364" t="s">
        <v>122</v>
      </c>
      <c r="E2364" t="s">
        <v>3252</v>
      </c>
      <c r="F2364" t="s">
        <v>2547</v>
      </c>
      <c r="G2364" s="18" t="str">
        <f t="shared" si="146"/>
        <v>Catalogo principal</v>
      </c>
      <c r="H2364" s="43" t="s">
        <v>121</v>
      </c>
      <c r="I2364" s="37" t="s">
        <v>67</v>
      </c>
      <c r="J2364" t="s">
        <v>3481</v>
      </c>
      <c r="K2364" t="s">
        <v>40</v>
      </c>
      <c r="L2364" s="70" t="s">
        <v>21</v>
      </c>
      <c r="M2364" s="70" t="s">
        <v>3966</v>
      </c>
      <c r="N2364" s="37" t="s">
        <v>67</v>
      </c>
      <c r="O2364" s="37" t="s">
        <v>67</v>
      </c>
      <c r="P2364" s="37" t="s">
        <v>3759</v>
      </c>
      <c r="Q2364" s="75" t="s">
        <v>3252</v>
      </c>
      <c r="R2364" t="s">
        <v>3691</v>
      </c>
      <c r="S2364" s="38">
        <v>150</v>
      </c>
      <c r="T2364">
        <v>1</v>
      </c>
      <c r="U2364">
        <v>0</v>
      </c>
      <c r="V2364" s="43">
        <f>SUMIF(ResumenCotizacion!$C:$C,E2364,ResumenCotizacion!$P:$P)</f>
        <v>0</v>
      </c>
      <c r="W2364" s="68">
        <f>IF(H2364="USD",S2364*SolCotizacion!$J$18,S2364)</f>
        <v>588523.5</v>
      </c>
      <c r="X2364" s="3">
        <f>ROUND(W2364/(1-VLOOKUP("Total porcentaje:",ResumenCotizacion!$F:$H,3,0)),2)</f>
        <v>639699.46</v>
      </c>
      <c r="Y2364" s="3">
        <f t="shared" si="147"/>
        <v>0</v>
      </c>
    </row>
    <row r="2365" spans="1:25" ht="14.25" x14ac:dyDescent="0.2">
      <c r="A2365" s="18" t="str">
        <f t="shared" si="144"/>
        <v>Catalogo principalCSP ENTIDADES NO CUALIFICADASCFQ7TTC0HD4H-0001_NCLF</v>
      </c>
      <c r="B2365" s="18" t="str">
        <f t="shared" si="145"/>
        <v>CFQ7TTC0HD4H-0001_NCLFCSP ENTIDADES NO CUALIFICADAS</v>
      </c>
      <c r="C2365" s="18"/>
      <c r="D2365" t="s">
        <v>122</v>
      </c>
      <c r="E2365" t="s">
        <v>3253</v>
      </c>
      <c r="F2365" t="s">
        <v>2547</v>
      </c>
      <c r="G2365" s="18" t="str">
        <f t="shared" si="146"/>
        <v>Catalogo principal</v>
      </c>
      <c r="H2365" s="43" t="s">
        <v>121</v>
      </c>
      <c r="I2365" s="37" t="s">
        <v>67</v>
      </c>
      <c r="J2365" t="s">
        <v>2564</v>
      </c>
      <c r="K2365" t="s">
        <v>40</v>
      </c>
      <c r="L2365" s="70" t="s">
        <v>21</v>
      </c>
      <c r="M2365" s="70" t="s">
        <v>3966</v>
      </c>
      <c r="N2365" s="37" t="s">
        <v>67</v>
      </c>
      <c r="O2365" s="37" t="s">
        <v>67</v>
      </c>
      <c r="P2365" s="37" t="s">
        <v>3759</v>
      </c>
      <c r="Q2365" s="75" t="s">
        <v>3253</v>
      </c>
      <c r="R2365" t="s">
        <v>3691</v>
      </c>
      <c r="S2365" s="38">
        <v>1000</v>
      </c>
      <c r="T2365">
        <v>1</v>
      </c>
      <c r="U2365">
        <v>0</v>
      </c>
      <c r="V2365" s="43">
        <f>SUMIF(ResumenCotizacion!$C:$C,E2365,ResumenCotizacion!$P:$P)</f>
        <v>0</v>
      </c>
      <c r="W2365" s="68">
        <f>IF(H2365="USD",S2365*SolCotizacion!$J$18,S2365)</f>
        <v>3923490</v>
      </c>
      <c r="X2365" s="3">
        <f>ROUND(W2365/(1-VLOOKUP("Total porcentaje:",ResumenCotizacion!$F:$H,3,0)),2)</f>
        <v>4264663.04</v>
      </c>
      <c r="Y2365" s="3">
        <f t="shared" si="147"/>
        <v>0</v>
      </c>
    </row>
    <row r="2366" spans="1:25" ht="14.25" x14ac:dyDescent="0.2">
      <c r="A2366" s="18" t="str">
        <f t="shared" si="144"/>
        <v>Catalogo principalCSP ENTIDADES NO CUALIFICADASCFQ7TTC0LGV7-0001_NCLF</v>
      </c>
      <c r="B2366" s="18" t="str">
        <f t="shared" si="145"/>
        <v>CFQ7TTC0LGV7-0001_NCLFCSP ENTIDADES NO CUALIFICADAS</v>
      </c>
      <c r="C2366" s="18"/>
      <c r="D2366" t="s">
        <v>122</v>
      </c>
      <c r="E2366" t="s">
        <v>3254</v>
      </c>
      <c r="F2366" t="s">
        <v>2547</v>
      </c>
      <c r="G2366" s="18" t="str">
        <f t="shared" si="146"/>
        <v>Catalogo principal</v>
      </c>
      <c r="H2366" s="43" t="s">
        <v>121</v>
      </c>
      <c r="I2366" s="37" t="s">
        <v>67</v>
      </c>
      <c r="J2366" t="s">
        <v>2696</v>
      </c>
      <c r="K2366" t="s">
        <v>40</v>
      </c>
      <c r="L2366" s="70" t="s">
        <v>21</v>
      </c>
      <c r="M2366" s="70" t="s">
        <v>3966</v>
      </c>
      <c r="N2366" s="37" t="s">
        <v>67</v>
      </c>
      <c r="O2366" s="37" t="s">
        <v>67</v>
      </c>
      <c r="P2366" s="37" t="s">
        <v>3759</v>
      </c>
      <c r="Q2366" s="75" t="s">
        <v>3254</v>
      </c>
      <c r="R2366" t="s">
        <v>3691</v>
      </c>
      <c r="S2366" s="38">
        <v>65</v>
      </c>
      <c r="T2366">
        <v>1</v>
      </c>
      <c r="U2366">
        <v>0</v>
      </c>
      <c r="V2366" s="43">
        <f>SUMIF(ResumenCotizacion!$C:$C,E2366,ResumenCotizacion!$P:$P)</f>
        <v>0</v>
      </c>
      <c r="W2366" s="68">
        <f>IF(H2366="USD",S2366*SolCotizacion!$J$18,S2366)</f>
        <v>255026.84999999998</v>
      </c>
      <c r="X2366" s="3">
        <f>ROUND(W2366/(1-VLOOKUP("Total porcentaje:",ResumenCotizacion!$F:$H,3,0)),2)</f>
        <v>277203.09999999998</v>
      </c>
      <c r="Y2366" s="3">
        <f t="shared" si="147"/>
        <v>0</v>
      </c>
    </row>
    <row r="2367" spans="1:25" ht="14.25" x14ac:dyDescent="0.2">
      <c r="A2367" s="18" t="str">
        <f t="shared" si="144"/>
        <v>Catalogo principalCSP ENTIDADES NO CUALIFICADASCFQ7TTC0HD4G-0004_NCLF</v>
      </c>
      <c r="B2367" s="18" t="str">
        <f t="shared" si="145"/>
        <v>CFQ7TTC0HD4G-0004_NCLFCSP ENTIDADES NO CUALIFICADAS</v>
      </c>
      <c r="C2367" s="18"/>
      <c r="D2367" t="s">
        <v>122</v>
      </c>
      <c r="E2367" t="s">
        <v>3255</v>
      </c>
      <c r="F2367" t="s">
        <v>2547</v>
      </c>
      <c r="G2367" s="18" t="str">
        <f t="shared" si="146"/>
        <v>Catalogo principal</v>
      </c>
      <c r="H2367" s="43" t="s">
        <v>121</v>
      </c>
      <c r="I2367" s="37" t="s">
        <v>67</v>
      </c>
      <c r="J2367" t="s">
        <v>3482</v>
      </c>
      <c r="K2367" t="s">
        <v>40</v>
      </c>
      <c r="L2367" s="70" t="s">
        <v>21</v>
      </c>
      <c r="M2367" s="70" t="s">
        <v>3966</v>
      </c>
      <c r="N2367" s="37" t="s">
        <v>67</v>
      </c>
      <c r="O2367" s="37" t="s">
        <v>67</v>
      </c>
      <c r="P2367" s="37" t="s">
        <v>3759</v>
      </c>
      <c r="Q2367" s="75" t="s">
        <v>3255</v>
      </c>
      <c r="R2367" t="s">
        <v>3691</v>
      </c>
      <c r="S2367" s="38">
        <v>1400</v>
      </c>
      <c r="T2367">
        <v>1</v>
      </c>
      <c r="U2367">
        <v>0</v>
      </c>
      <c r="V2367" s="43">
        <f>SUMIF(ResumenCotizacion!$C:$C,E2367,ResumenCotizacion!$P:$P)</f>
        <v>0</v>
      </c>
      <c r="W2367" s="68">
        <f>IF(H2367="USD",S2367*SolCotizacion!$J$18,S2367)</f>
        <v>5492886</v>
      </c>
      <c r="X2367" s="3">
        <f>ROUND(W2367/(1-VLOOKUP("Total porcentaje:",ResumenCotizacion!$F:$H,3,0)),2)</f>
        <v>5970528.2599999998</v>
      </c>
      <c r="Y2367" s="3">
        <f t="shared" si="147"/>
        <v>0</v>
      </c>
    </row>
    <row r="2368" spans="1:25" ht="14.25" x14ac:dyDescent="0.2">
      <c r="A2368" s="18" t="str">
        <f t="shared" si="144"/>
        <v>Catalogo principalCSP ENTIDADES NO CUALIFICADASCFQ7TTC0HD4G-0003_NCLF</v>
      </c>
      <c r="B2368" s="18" t="str">
        <f t="shared" si="145"/>
        <v>CFQ7TTC0HD4G-0003_NCLFCSP ENTIDADES NO CUALIFICADAS</v>
      </c>
      <c r="C2368" s="18"/>
      <c r="D2368" t="s">
        <v>122</v>
      </c>
      <c r="E2368" t="s">
        <v>3256</v>
      </c>
      <c r="F2368" t="s">
        <v>2547</v>
      </c>
      <c r="G2368" s="18" t="str">
        <f t="shared" si="146"/>
        <v>Catalogo principal</v>
      </c>
      <c r="H2368" s="43" t="s">
        <v>121</v>
      </c>
      <c r="I2368" s="37" t="s">
        <v>67</v>
      </c>
      <c r="J2368" t="s">
        <v>2702</v>
      </c>
      <c r="K2368" t="s">
        <v>40</v>
      </c>
      <c r="L2368" s="70" t="s">
        <v>21</v>
      </c>
      <c r="M2368" s="70" t="s">
        <v>3966</v>
      </c>
      <c r="N2368" s="37" t="s">
        <v>67</v>
      </c>
      <c r="O2368" s="37" t="s">
        <v>67</v>
      </c>
      <c r="P2368" s="37" t="s">
        <v>3759</v>
      </c>
      <c r="Q2368" s="75" t="s">
        <v>3256</v>
      </c>
      <c r="R2368" t="s">
        <v>3691</v>
      </c>
      <c r="S2368" s="38">
        <v>30</v>
      </c>
      <c r="T2368">
        <v>1</v>
      </c>
      <c r="U2368">
        <v>0</v>
      </c>
      <c r="V2368" s="43">
        <f>SUMIF(ResumenCotizacion!$C:$C,E2368,ResumenCotizacion!$P:$P)</f>
        <v>0</v>
      </c>
      <c r="W2368" s="68">
        <f>IF(H2368="USD",S2368*SolCotizacion!$J$18,S2368)</f>
        <v>117704.7</v>
      </c>
      <c r="X2368" s="3">
        <f>ROUND(W2368/(1-VLOOKUP("Total porcentaje:",ResumenCotizacion!$F:$H,3,0)),2)</f>
        <v>127939.89</v>
      </c>
      <c r="Y2368" s="3">
        <f t="shared" si="147"/>
        <v>0</v>
      </c>
    </row>
    <row r="2369" spans="1:25" ht="14.25" x14ac:dyDescent="0.2">
      <c r="A2369" s="18" t="str">
        <f t="shared" si="144"/>
        <v>Catalogo principalCSP ENTIDADES NO CUALIFICADASCFQ7TTC0HD4G-0002_NCLF</v>
      </c>
      <c r="B2369" s="18" t="str">
        <f t="shared" si="145"/>
        <v>CFQ7TTC0HD4G-0002_NCLFCSP ENTIDADES NO CUALIFICADAS</v>
      </c>
      <c r="C2369" s="18"/>
      <c r="D2369" t="s">
        <v>122</v>
      </c>
      <c r="E2369" t="s">
        <v>3257</v>
      </c>
      <c r="F2369" t="s">
        <v>2547</v>
      </c>
      <c r="G2369" s="18" t="str">
        <f t="shared" si="146"/>
        <v>Catalogo principal</v>
      </c>
      <c r="H2369" s="43" t="s">
        <v>121</v>
      </c>
      <c r="I2369" s="37" t="s">
        <v>67</v>
      </c>
      <c r="J2369" t="s">
        <v>2573</v>
      </c>
      <c r="K2369" t="s">
        <v>40</v>
      </c>
      <c r="L2369" s="70" t="s">
        <v>21</v>
      </c>
      <c r="M2369" s="70" t="s">
        <v>3966</v>
      </c>
      <c r="N2369" s="37" t="s">
        <v>67</v>
      </c>
      <c r="O2369" s="37" t="s">
        <v>67</v>
      </c>
      <c r="P2369" s="37" t="s">
        <v>3759</v>
      </c>
      <c r="Q2369" s="75" t="s">
        <v>3257</v>
      </c>
      <c r="R2369" t="s">
        <v>3691</v>
      </c>
      <c r="S2369" s="38">
        <v>4</v>
      </c>
      <c r="T2369">
        <v>1</v>
      </c>
      <c r="U2369">
        <v>0</v>
      </c>
      <c r="V2369" s="43">
        <f>SUMIF(ResumenCotizacion!$C:$C,E2369,ResumenCotizacion!$P:$P)</f>
        <v>0</v>
      </c>
      <c r="W2369" s="68">
        <f>IF(H2369="USD",S2369*SolCotizacion!$J$18,S2369)</f>
        <v>15693.96</v>
      </c>
      <c r="X2369" s="3">
        <f>ROUND(W2369/(1-VLOOKUP("Total porcentaje:",ResumenCotizacion!$F:$H,3,0)),2)</f>
        <v>17058.650000000001</v>
      </c>
      <c r="Y2369" s="3">
        <f t="shared" si="147"/>
        <v>0</v>
      </c>
    </row>
    <row r="2370" spans="1:25" ht="14.25" x14ac:dyDescent="0.2">
      <c r="A2370" s="18" t="str">
        <f t="shared" si="144"/>
        <v>Catalogo principalCSP ENTIDADES NO CUALIFICADASCFQ7TTC0HD4G-0001_NCLF</v>
      </c>
      <c r="B2370" s="18" t="str">
        <f t="shared" si="145"/>
        <v>CFQ7TTC0HD4G-0001_NCLFCSP ENTIDADES NO CUALIFICADAS</v>
      </c>
      <c r="C2370" s="18"/>
      <c r="D2370" t="s">
        <v>122</v>
      </c>
      <c r="E2370" t="s">
        <v>3258</v>
      </c>
      <c r="F2370" t="s">
        <v>2547</v>
      </c>
      <c r="G2370" s="18" t="str">
        <f t="shared" si="146"/>
        <v>Catalogo principal</v>
      </c>
      <c r="H2370" s="43" t="s">
        <v>121</v>
      </c>
      <c r="I2370" s="37" t="s">
        <v>67</v>
      </c>
      <c r="J2370" t="s">
        <v>2663</v>
      </c>
      <c r="K2370" t="s">
        <v>40</v>
      </c>
      <c r="L2370" s="70" t="s">
        <v>21</v>
      </c>
      <c r="M2370" s="70" t="s">
        <v>3966</v>
      </c>
      <c r="N2370" s="37" t="s">
        <v>67</v>
      </c>
      <c r="O2370" s="37" t="s">
        <v>67</v>
      </c>
      <c r="P2370" s="37" t="s">
        <v>3759</v>
      </c>
      <c r="Q2370" s="75" t="s">
        <v>3258</v>
      </c>
      <c r="R2370" t="s">
        <v>3691</v>
      </c>
      <c r="S2370" s="38">
        <v>120</v>
      </c>
      <c r="T2370">
        <v>1</v>
      </c>
      <c r="U2370">
        <v>0</v>
      </c>
      <c r="V2370" s="43">
        <f>SUMIF(ResumenCotizacion!$C:$C,E2370,ResumenCotizacion!$P:$P)</f>
        <v>0</v>
      </c>
      <c r="W2370" s="68">
        <f>IF(H2370="USD",S2370*SolCotizacion!$J$18,S2370)</f>
        <v>470818.8</v>
      </c>
      <c r="X2370" s="3">
        <f>ROUND(W2370/(1-VLOOKUP("Total porcentaje:",ResumenCotizacion!$F:$H,3,0)),2)</f>
        <v>511759.57</v>
      </c>
      <c r="Y2370" s="3">
        <f t="shared" si="147"/>
        <v>0</v>
      </c>
    </row>
    <row r="2371" spans="1:25" ht="14.25" x14ac:dyDescent="0.2">
      <c r="A2371" s="18" t="str">
        <f t="shared" ref="A2371:A2434" si="148">D2371&amp;F2371&amp;E2371</f>
        <v>Catalogo principalCSP ENTIDADES NO CUALIFICADASCFQ7TTC0J1XF-0004_NCLF</v>
      </c>
      <c r="B2371" s="18" t="str">
        <f t="shared" ref="B2371:B2434" si="149">E2371&amp;F2371</f>
        <v>CFQ7TTC0J1XF-0004_NCLFCSP ENTIDADES NO CUALIFICADAS</v>
      </c>
      <c r="C2371" s="18"/>
      <c r="D2371" t="s">
        <v>122</v>
      </c>
      <c r="E2371" t="s">
        <v>3259</v>
      </c>
      <c r="F2371" t="s">
        <v>2547</v>
      </c>
      <c r="G2371" s="18" t="str">
        <f t="shared" ref="G2371:G2434" si="150">D2371</f>
        <v>Catalogo principal</v>
      </c>
      <c r="H2371" s="43" t="s">
        <v>121</v>
      </c>
      <c r="I2371" s="37" t="s">
        <v>67</v>
      </c>
      <c r="J2371" t="s">
        <v>2600</v>
      </c>
      <c r="K2371" t="s">
        <v>40</v>
      </c>
      <c r="L2371" s="70" t="s">
        <v>21</v>
      </c>
      <c r="M2371" s="70" t="s">
        <v>3966</v>
      </c>
      <c r="N2371" s="37" t="s">
        <v>67</v>
      </c>
      <c r="O2371" s="37" t="s">
        <v>67</v>
      </c>
      <c r="P2371" s="37" t="s">
        <v>3759</v>
      </c>
      <c r="Q2371" s="75" t="s">
        <v>3259</v>
      </c>
      <c r="R2371" t="s">
        <v>3691</v>
      </c>
      <c r="S2371" s="38">
        <v>0</v>
      </c>
      <c r="T2371">
        <v>1</v>
      </c>
      <c r="U2371">
        <v>0</v>
      </c>
      <c r="V2371" s="43">
        <f>SUMIF(ResumenCotizacion!$C:$C,E2371,ResumenCotizacion!$P:$P)</f>
        <v>0</v>
      </c>
      <c r="W2371" s="68">
        <f>IF(H2371="USD",S2371*SolCotizacion!$J$18,S2371)</f>
        <v>0</v>
      </c>
      <c r="X2371" s="3">
        <f>ROUND(W2371/(1-VLOOKUP("Total porcentaje:",ResumenCotizacion!$F:$H,3,0)),2)</f>
        <v>0</v>
      </c>
      <c r="Y2371" s="3">
        <f t="shared" ref="Y2371:Y2434" si="151">V2371*X2371</f>
        <v>0</v>
      </c>
    </row>
    <row r="2372" spans="1:25" ht="14.25" x14ac:dyDescent="0.2">
      <c r="A2372" s="18" t="str">
        <f t="shared" si="148"/>
        <v>Catalogo principalCSP ENTIDADES NO CUALIFICADASCFQ7TTC0J1XF-0003_NCLF</v>
      </c>
      <c r="B2372" s="18" t="str">
        <f t="shared" si="149"/>
        <v>CFQ7TTC0J1XF-0003_NCLFCSP ENTIDADES NO CUALIFICADAS</v>
      </c>
      <c r="C2372" s="18"/>
      <c r="D2372" t="s">
        <v>122</v>
      </c>
      <c r="E2372" t="s">
        <v>3260</v>
      </c>
      <c r="F2372" t="s">
        <v>2547</v>
      </c>
      <c r="G2372" s="18" t="str">
        <f t="shared" si="150"/>
        <v>Catalogo principal</v>
      </c>
      <c r="H2372" s="43" t="s">
        <v>121</v>
      </c>
      <c r="I2372" s="37" t="s">
        <v>67</v>
      </c>
      <c r="J2372" t="s">
        <v>2588</v>
      </c>
      <c r="K2372" t="s">
        <v>40</v>
      </c>
      <c r="L2372" s="70" t="s">
        <v>21</v>
      </c>
      <c r="M2372" s="70" t="s">
        <v>3966</v>
      </c>
      <c r="N2372" s="37" t="s">
        <v>67</v>
      </c>
      <c r="O2372" s="37" t="s">
        <v>67</v>
      </c>
      <c r="P2372" s="37" t="s">
        <v>3759</v>
      </c>
      <c r="Q2372" s="75" t="s">
        <v>3260</v>
      </c>
      <c r="R2372" t="s">
        <v>3691</v>
      </c>
      <c r="S2372" s="38">
        <v>300</v>
      </c>
      <c r="T2372">
        <v>1</v>
      </c>
      <c r="U2372">
        <v>0</v>
      </c>
      <c r="V2372" s="43">
        <f>SUMIF(ResumenCotizacion!$C:$C,E2372,ResumenCotizacion!$P:$P)</f>
        <v>0</v>
      </c>
      <c r="W2372" s="68">
        <f>IF(H2372="USD",S2372*SolCotizacion!$J$18,S2372)</f>
        <v>1177047</v>
      </c>
      <c r="X2372" s="3">
        <f>ROUND(W2372/(1-VLOOKUP("Total porcentaje:",ResumenCotizacion!$F:$H,3,0)),2)</f>
        <v>1279398.9099999999</v>
      </c>
      <c r="Y2372" s="3">
        <f t="shared" si="151"/>
        <v>0</v>
      </c>
    </row>
    <row r="2373" spans="1:25" ht="14.25" x14ac:dyDescent="0.2">
      <c r="A2373" s="18" t="str">
        <f t="shared" si="148"/>
        <v>Catalogo principalCSP ENTIDADES NO CUALIFICADASCFQ7TTC0LH3N-0001_NCLF</v>
      </c>
      <c r="B2373" s="18" t="str">
        <f t="shared" si="149"/>
        <v>CFQ7TTC0LH3N-0001_NCLFCSP ENTIDADES NO CUALIFICADAS</v>
      </c>
      <c r="C2373" s="18"/>
      <c r="D2373" t="s">
        <v>122</v>
      </c>
      <c r="E2373" t="s">
        <v>3261</v>
      </c>
      <c r="F2373" t="s">
        <v>2547</v>
      </c>
      <c r="G2373" s="18" t="str">
        <f t="shared" si="150"/>
        <v>Catalogo principal</v>
      </c>
      <c r="H2373" s="43" t="s">
        <v>121</v>
      </c>
      <c r="I2373" s="37" t="s">
        <v>67</v>
      </c>
      <c r="J2373" t="s">
        <v>2565</v>
      </c>
      <c r="K2373" t="s">
        <v>40</v>
      </c>
      <c r="L2373" s="70" t="s">
        <v>21</v>
      </c>
      <c r="M2373" s="70" t="s">
        <v>3966</v>
      </c>
      <c r="N2373" s="37" t="s">
        <v>67</v>
      </c>
      <c r="O2373" s="37" t="s">
        <v>67</v>
      </c>
      <c r="P2373" s="37" t="s">
        <v>3759</v>
      </c>
      <c r="Q2373" s="75" t="s">
        <v>3261</v>
      </c>
      <c r="R2373" t="s">
        <v>3691</v>
      </c>
      <c r="S2373" s="38">
        <v>1500</v>
      </c>
      <c r="T2373">
        <v>1</v>
      </c>
      <c r="U2373">
        <v>0</v>
      </c>
      <c r="V2373" s="43">
        <f>SUMIF(ResumenCotizacion!$C:$C,E2373,ResumenCotizacion!$P:$P)</f>
        <v>0</v>
      </c>
      <c r="W2373" s="68">
        <f>IF(H2373="USD",S2373*SolCotizacion!$J$18,S2373)</f>
        <v>5885235</v>
      </c>
      <c r="X2373" s="3">
        <f>ROUND(W2373/(1-VLOOKUP("Total porcentaje:",ResumenCotizacion!$F:$H,3,0)),2)</f>
        <v>6396994.5700000003</v>
      </c>
      <c r="Y2373" s="3">
        <f t="shared" si="151"/>
        <v>0</v>
      </c>
    </row>
    <row r="2374" spans="1:25" ht="14.25" x14ac:dyDescent="0.2">
      <c r="A2374" s="18" t="str">
        <f t="shared" si="148"/>
        <v>Catalogo principalCSP ENTIDADES NO CUALIFICADASCFQ7TTC0HX6F-0001_NCLF</v>
      </c>
      <c r="B2374" s="18" t="str">
        <f t="shared" si="149"/>
        <v>CFQ7TTC0HX6F-0001_NCLFCSP ENTIDADES NO CUALIFICADAS</v>
      </c>
      <c r="C2374" s="18"/>
      <c r="D2374" t="s">
        <v>122</v>
      </c>
      <c r="E2374" t="s">
        <v>3262</v>
      </c>
      <c r="F2374" t="s">
        <v>2547</v>
      </c>
      <c r="G2374" s="18" t="str">
        <f t="shared" si="150"/>
        <v>Catalogo principal</v>
      </c>
      <c r="H2374" s="43" t="s">
        <v>121</v>
      </c>
      <c r="I2374" s="37" t="s">
        <v>67</v>
      </c>
      <c r="J2374" t="s">
        <v>3483</v>
      </c>
      <c r="K2374" t="s">
        <v>40</v>
      </c>
      <c r="L2374" s="70" t="s">
        <v>21</v>
      </c>
      <c r="M2374" s="70" t="s">
        <v>3966</v>
      </c>
      <c r="N2374" s="37" t="s">
        <v>67</v>
      </c>
      <c r="O2374" s="37" t="s">
        <v>67</v>
      </c>
      <c r="P2374" s="37" t="s">
        <v>3759</v>
      </c>
      <c r="Q2374" s="75" t="s">
        <v>3262</v>
      </c>
      <c r="R2374" t="s">
        <v>3691</v>
      </c>
      <c r="S2374" s="38">
        <v>225</v>
      </c>
      <c r="T2374">
        <v>1</v>
      </c>
      <c r="U2374">
        <v>0</v>
      </c>
      <c r="V2374" s="43">
        <f>SUMIF(ResumenCotizacion!$C:$C,E2374,ResumenCotizacion!$P:$P)</f>
        <v>0</v>
      </c>
      <c r="W2374" s="68">
        <f>IF(H2374="USD",S2374*SolCotizacion!$J$18,S2374)</f>
        <v>882785.25</v>
      </c>
      <c r="X2374" s="3">
        <f>ROUND(W2374/(1-VLOOKUP("Total porcentaje:",ResumenCotizacion!$F:$H,3,0)),2)</f>
        <v>959549.18</v>
      </c>
      <c r="Y2374" s="3">
        <f t="shared" si="151"/>
        <v>0</v>
      </c>
    </row>
    <row r="2375" spans="1:25" ht="14.25" x14ac:dyDescent="0.2">
      <c r="A2375" s="18" t="str">
        <f t="shared" si="148"/>
        <v>Catalogo principalCSP ENTIDADES NO CUALIFICADASCFQ7TTC0LHVK-0001_NCLF</v>
      </c>
      <c r="B2375" s="18" t="str">
        <f t="shared" si="149"/>
        <v>CFQ7TTC0LHVK-0001_NCLFCSP ENTIDADES NO CUALIFICADAS</v>
      </c>
      <c r="C2375" s="18"/>
      <c r="D2375" t="s">
        <v>122</v>
      </c>
      <c r="E2375" t="s">
        <v>3263</v>
      </c>
      <c r="F2375" t="s">
        <v>2547</v>
      </c>
      <c r="G2375" s="18" t="str">
        <f t="shared" si="150"/>
        <v>Catalogo principal</v>
      </c>
      <c r="H2375" s="43" t="s">
        <v>121</v>
      </c>
      <c r="I2375" s="37" t="s">
        <v>67</v>
      </c>
      <c r="J2375" t="s">
        <v>3484</v>
      </c>
      <c r="K2375" t="s">
        <v>40</v>
      </c>
      <c r="L2375" s="70" t="s">
        <v>21</v>
      </c>
      <c r="M2375" s="70" t="s">
        <v>3966</v>
      </c>
      <c r="N2375" s="37" t="s">
        <v>67</v>
      </c>
      <c r="O2375" s="37" t="s">
        <v>67</v>
      </c>
      <c r="P2375" s="37" t="s">
        <v>3759</v>
      </c>
      <c r="Q2375" s="75" t="s">
        <v>3263</v>
      </c>
      <c r="R2375" t="s">
        <v>3691</v>
      </c>
      <c r="S2375" s="38">
        <v>500</v>
      </c>
      <c r="T2375">
        <v>1</v>
      </c>
      <c r="U2375">
        <v>0</v>
      </c>
      <c r="V2375" s="43">
        <f>SUMIF(ResumenCotizacion!$C:$C,E2375,ResumenCotizacion!$P:$P)</f>
        <v>0</v>
      </c>
      <c r="W2375" s="68">
        <f>IF(H2375="USD",S2375*SolCotizacion!$J$18,S2375)</f>
        <v>1961745</v>
      </c>
      <c r="X2375" s="3">
        <f>ROUND(W2375/(1-VLOOKUP("Total porcentaje:",ResumenCotizacion!$F:$H,3,0)),2)</f>
        <v>2132331.52</v>
      </c>
      <c r="Y2375" s="3">
        <f t="shared" si="151"/>
        <v>0</v>
      </c>
    </row>
    <row r="2376" spans="1:25" ht="14.25" x14ac:dyDescent="0.2">
      <c r="A2376" s="18" t="str">
        <f t="shared" si="148"/>
        <v>Catalogo principalCSP ENTIDADES NO CUALIFICADASCFQ7TTC0LHWM-0001_NCLF</v>
      </c>
      <c r="B2376" s="18" t="str">
        <f t="shared" si="149"/>
        <v>CFQ7TTC0LHWM-0001_NCLFCSP ENTIDADES NO CUALIFICADAS</v>
      </c>
      <c r="C2376" s="18"/>
      <c r="D2376" t="s">
        <v>122</v>
      </c>
      <c r="E2376" t="s">
        <v>3264</v>
      </c>
      <c r="F2376" t="s">
        <v>2547</v>
      </c>
      <c r="G2376" s="18" t="str">
        <f t="shared" si="150"/>
        <v>Catalogo principal</v>
      </c>
      <c r="H2376" s="43" t="s">
        <v>121</v>
      </c>
      <c r="I2376" s="37" t="s">
        <v>67</v>
      </c>
      <c r="J2376" t="s">
        <v>3485</v>
      </c>
      <c r="K2376" t="s">
        <v>40</v>
      </c>
      <c r="L2376" s="70" t="s">
        <v>21</v>
      </c>
      <c r="M2376" s="70" t="s">
        <v>3966</v>
      </c>
      <c r="N2376" s="37" t="s">
        <v>67</v>
      </c>
      <c r="O2376" s="37" t="s">
        <v>67</v>
      </c>
      <c r="P2376" s="37" t="s">
        <v>3759</v>
      </c>
      <c r="Q2376" s="75" t="s">
        <v>3264</v>
      </c>
      <c r="R2376" t="s">
        <v>3691</v>
      </c>
      <c r="S2376" s="38">
        <v>250</v>
      </c>
      <c r="T2376">
        <v>1</v>
      </c>
      <c r="U2376">
        <v>0</v>
      </c>
      <c r="V2376" s="43">
        <f>SUMIF(ResumenCotizacion!$C:$C,E2376,ResumenCotizacion!$P:$P)</f>
        <v>0</v>
      </c>
      <c r="W2376" s="68">
        <f>IF(H2376="USD",S2376*SolCotizacion!$J$18,S2376)</f>
        <v>980872.5</v>
      </c>
      <c r="X2376" s="3">
        <f>ROUND(W2376/(1-VLOOKUP("Total porcentaje:",ResumenCotizacion!$F:$H,3,0)),2)</f>
        <v>1066165.76</v>
      </c>
      <c r="Y2376" s="3">
        <f t="shared" si="151"/>
        <v>0</v>
      </c>
    </row>
    <row r="2377" spans="1:25" ht="14.25" x14ac:dyDescent="0.2">
      <c r="A2377" s="18" t="str">
        <f t="shared" si="148"/>
        <v>Catalogo principalCSP ENTIDADES NO CUALIFICADASCFQ7TTC0LHWQ-0006_NCLF</v>
      </c>
      <c r="B2377" s="18" t="str">
        <f t="shared" si="149"/>
        <v>CFQ7TTC0LHWQ-0006_NCLFCSP ENTIDADES NO CUALIFICADAS</v>
      </c>
      <c r="C2377" s="18"/>
      <c r="D2377" t="s">
        <v>122</v>
      </c>
      <c r="E2377" t="s">
        <v>3265</v>
      </c>
      <c r="F2377" t="s">
        <v>2547</v>
      </c>
      <c r="G2377" s="18" t="str">
        <f t="shared" si="150"/>
        <v>Catalogo principal</v>
      </c>
      <c r="H2377" s="43" t="s">
        <v>121</v>
      </c>
      <c r="I2377" s="37" t="s">
        <v>67</v>
      </c>
      <c r="J2377" t="s">
        <v>3486</v>
      </c>
      <c r="K2377" t="s">
        <v>40</v>
      </c>
      <c r="L2377" s="70" t="s">
        <v>21</v>
      </c>
      <c r="M2377" s="70" t="s">
        <v>3966</v>
      </c>
      <c r="N2377" s="37" t="s">
        <v>67</v>
      </c>
      <c r="O2377" s="37" t="s">
        <v>67</v>
      </c>
      <c r="P2377" s="37" t="s">
        <v>3759</v>
      </c>
      <c r="Q2377" s="75" t="s">
        <v>3265</v>
      </c>
      <c r="R2377" t="s">
        <v>3691</v>
      </c>
      <c r="S2377" s="38">
        <v>600</v>
      </c>
      <c r="T2377">
        <v>1</v>
      </c>
      <c r="U2377">
        <v>0</v>
      </c>
      <c r="V2377" s="43">
        <f>SUMIF(ResumenCotizacion!$C:$C,E2377,ResumenCotizacion!$P:$P)</f>
        <v>0</v>
      </c>
      <c r="W2377" s="68">
        <f>IF(H2377="USD",S2377*SolCotizacion!$J$18,S2377)</f>
        <v>2354094</v>
      </c>
      <c r="X2377" s="3">
        <f>ROUND(W2377/(1-VLOOKUP("Total porcentaje:",ResumenCotizacion!$F:$H,3,0)),2)</f>
        <v>2558797.83</v>
      </c>
      <c r="Y2377" s="3">
        <f t="shared" si="151"/>
        <v>0</v>
      </c>
    </row>
    <row r="2378" spans="1:25" ht="14.25" x14ac:dyDescent="0.2">
      <c r="A2378" s="18" t="str">
        <f t="shared" si="148"/>
        <v>Catalogo principalCSP ENTIDADES NO CUALIFICADASCFQ7TTC0LHWQ-0005_NCLF</v>
      </c>
      <c r="B2378" s="18" t="str">
        <f t="shared" si="149"/>
        <v>CFQ7TTC0LHWQ-0005_NCLFCSP ENTIDADES NO CUALIFICADAS</v>
      </c>
      <c r="C2378" s="18"/>
      <c r="D2378" t="s">
        <v>122</v>
      </c>
      <c r="E2378" t="s">
        <v>3266</v>
      </c>
      <c r="F2378" t="s">
        <v>2547</v>
      </c>
      <c r="G2378" s="18" t="str">
        <f t="shared" si="150"/>
        <v>Catalogo principal</v>
      </c>
      <c r="H2378" s="43" t="s">
        <v>121</v>
      </c>
      <c r="I2378" s="37" t="s">
        <v>67</v>
      </c>
      <c r="J2378" t="s">
        <v>3487</v>
      </c>
      <c r="K2378" t="s">
        <v>40</v>
      </c>
      <c r="L2378" s="70" t="s">
        <v>21</v>
      </c>
      <c r="M2378" s="70" t="s">
        <v>3966</v>
      </c>
      <c r="N2378" s="37" t="s">
        <v>67</v>
      </c>
      <c r="O2378" s="37" t="s">
        <v>67</v>
      </c>
      <c r="P2378" s="37" t="s">
        <v>3759</v>
      </c>
      <c r="Q2378" s="75" t="s">
        <v>3266</v>
      </c>
      <c r="R2378" t="s">
        <v>3691</v>
      </c>
      <c r="S2378" s="38">
        <v>750</v>
      </c>
      <c r="T2378">
        <v>1</v>
      </c>
      <c r="U2378">
        <v>0</v>
      </c>
      <c r="V2378" s="43">
        <f>SUMIF(ResumenCotizacion!$C:$C,E2378,ResumenCotizacion!$P:$P)</f>
        <v>0</v>
      </c>
      <c r="W2378" s="68">
        <f>IF(H2378="USD",S2378*SolCotizacion!$J$18,S2378)</f>
        <v>2942617.5</v>
      </c>
      <c r="X2378" s="3">
        <f>ROUND(W2378/(1-VLOOKUP("Total porcentaje:",ResumenCotizacion!$F:$H,3,0)),2)</f>
        <v>3198497.28</v>
      </c>
      <c r="Y2378" s="3">
        <f t="shared" si="151"/>
        <v>0</v>
      </c>
    </row>
    <row r="2379" spans="1:25" ht="14.25" x14ac:dyDescent="0.2">
      <c r="A2379" s="18" t="str">
        <f t="shared" si="148"/>
        <v>Catalogo principalCSP ENTIDADES NO CUALIFICADASCFQ7TTC0LHWQ-0004_NCLF</v>
      </c>
      <c r="B2379" s="18" t="str">
        <f t="shared" si="149"/>
        <v>CFQ7TTC0LHWQ-0004_NCLFCSP ENTIDADES NO CUALIFICADAS</v>
      </c>
      <c r="C2379" s="18"/>
      <c r="D2379" t="s">
        <v>122</v>
      </c>
      <c r="E2379" t="s">
        <v>3267</v>
      </c>
      <c r="F2379" t="s">
        <v>2547</v>
      </c>
      <c r="G2379" s="18" t="str">
        <f t="shared" si="150"/>
        <v>Catalogo principal</v>
      </c>
      <c r="H2379" s="43" t="s">
        <v>121</v>
      </c>
      <c r="I2379" s="37" t="s">
        <v>67</v>
      </c>
      <c r="J2379" t="s">
        <v>3488</v>
      </c>
      <c r="K2379" t="s">
        <v>40</v>
      </c>
      <c r="L2379" s="70" t="s">
        <v>21</v>
      </c>
      <c r="M2379" s="70" t="s">
        <v>3966</v>
      </c>
      <c r="N2379" s="37" t="s">
        <v>67</v>
      </c>
      <c r="O2379" s="37" t="s">
        <v>67</v>
      </c>
      <c r="P2379" s="37" t="s">
        <v>3759</v>
      </c>
      <c r="Q2379" s="75" t="s">
        <v>3267</v>
      </c>
      <c r="R2379" t="s">
        <v>3691</v>
      </c>
      <c r="S2379" s="38">
        <v>1250</v>
      </c>
      <c r="T2379">
        <v>1</v>
      </c>
      <c r="U2379">
        <v>0</v>
      </c>
      <c r="V2379" s="43">
        <f>SUMIF(ResumenCotizacion!$C:$C,E2379,ResumenCotizacion!$P:$P)</f>
        <v>0</v>
      </c>
      <c r="W2379" s="68">
        <f>IF(H2379="USD",S2379*SolCotizacion!$J$18,S2379)</f>
        <v>4904362.5</v>
      </c>
      <c r="X2379" s="3">
        <f>ROUND(W2379/(1-VLOOKUP("Total porcentaje:",ResumenCotizacion!$F:$H,3,0)),2)</f>
        <v>5330828.8</v>
      </c>
      <c r="Y2379" s="3">
        <f t="shared" si="151"/>
        <v>0</v>
      </c>
    </row>
    <row r="2380" spans="1:25" ht="14.25" x14ac:dyDescent="0.2">
      <c r="A2380" s="18" t="str">
        <f t="shared" si="148"/>
        <v>Catalogo principalCSP ENTIDADES NO CUALIFICADASCFQ7TTC0LHWQ-0003_NCLF</v>
      </c>
      <c r="B2380" s="18" t="str">
        <f t="shared" si="149"/>
        <v>CFQ7TTC0LHWQ-0003_NCLFCSP ENTIDADES NO CUALIFICADAS</v>
      </c>
      <c r="C2380" s="18"/>
      <c r="D2380" t="s">
        <v>122</v>
      </c>
      <c r="E2380" t="s">
        <v>3268</v>
      </c>
      <c r="F2380" t="s">
        <v>2547</v>
      </c>
      <c r="G2380" s="18" t="str">
        <f t="shared" si="150"/>
        <v>Catalogo principal</v>
      </c>
      <c r="H2380" s="43" t="s">
        <v>121</v>
      </c>
      <c r="I2380" s="37" t="s">
        <v>67</v>
      </c>
      <c r="J2380" t="s">
        <v>3489</v>
      </c>
      <c r="K2380" t="s">
        <v>40</v>
      </c>
      <c r="L2380" s="70" t="s">
        <v>21</v>
      </c>
      <c r="M2380" s="70" t="s">
        <v>3966</v>
      </c>
      <c r="N2380" s="37" t="s">
        <v>67</v>
      </c>
      <c r="O2380" s="37" t="s">
        <v>67</v>
      </c>
      <c r="P2380" s="37" t="s">
        <v>3759</v>
      </c>
      <c r="Q2380" s="75" t="s">
        <v>3268</v>
      </c>
      <c r="R2380" t="s">
        <v>3691</v>
      </c>
      <c r="S2380" s="38">
        <v>250</v>
      </c>
      <c r="T2380">
        <v>1</v>
      </c>
      <c r="U2380">
        <v>0</v>
      </c>
      <c r="V2380" s="43">
        <f>SUMIF(ResumenCotizacion!$C:$C,E2380,ResumenCotizacion!$P:$P)</f>
        <v>0</v>
      </c>
      <c r="W2380" s="68">
        <f>IF(H2380="USD",S2380*SolCotizacion!$J$18,S2380)</f>
        <v>980872.5</v>
      </c>
      <c r="X2380" s="3">
        <f>ROUND(W2380/(1-VLOOKUP("Total porcentaje:",ResumenCotizacion!$F:$H,3,0)),2)</f>
        <v>1066165.76</v>
      </c>
      <c r="Y2380" s="3">
        <f t="shared" si="151"/>
        <v>0</v>
      </c>
    </row>
    <row r="2381" spans="1:25" ht="14.25" x14ac:dyDescent="0.2">
      <c r="A2381" s="18" t="str">
        <f t="shared" si="148"/>
        <v>Catalogo principalCSP ENTIDADES NO CUALIFICADASCFQ7TTC0LHWQ-0001_NCLF</v>
      </c>
      <c r="B2381" s="18" t="str">
        <f t="shared" si="149"/>
        <v>CFQ7TTC0LHWQ-0001_NCLFCSP ENTIDADES NO CUALIFICADAS</v>
      </c>
      <c r="C2381" s="18"/>
      <c r="D2381" t="s">
        <v>122</v>
      </c>
      <c r="E2381" t="s">
        <v>3269</v>
      </c>
      <c r="F2381" t="s">
        <v>2547</v>
      </c>
      <c r="G2381" s="18" t="str">
        <f t="shared" si="150"/>
        <v>Catalogo principal</v>
      </c>
      <c r="H2381" s="43" t="s">
        <v>121</v>
      </c>
      <c r="I2381" s="37" t="s">
        <v>67</v>
      </c>
      <c r="J2381" t="s">
        <v>3490</v>
      </c>
      <c r="K2381" t="s">
        <v>40</v>
      </c>
      <c r="L2381" s="70" t="s">
        <v>21</v>
      </c>
      <c r="M2381" s="70" t="s">
        <v>3966</v>
      </c>
      <c r="N2381" s="37" t="s">
        <v>67</v>
      </c>
      <c r="O2381" s="37" t="s">
        <v>67</v>
      </c>
      <c r="P2381" s="37" t="s">
        <v>3759</v>
      </c>
      <c r="Q2381" s="75" t="s">
        <v>3269</v>
      </c>
      <c r="R2381" t="s">
        <v>3691</v>
      </c>
      <c r="S2381" s="38">
        <v>500</v>
      </c>
      <c r="T2381">
        <v>1</v>
      </c>
      <c r="U2381">
        <v>0</v>
      </c>
      <c r="V2381" s="43">
        <f>SUMIF(ResumenCotizacion!$C:$C,E2381,ResumenCotizacion!$P:$P)</f>
        <v>0</v>
      </c>
      <c r="W2381" s="68">
        <f>IF(H2381="USD",S2381*SolCotizacion!$J$18,S2381)</f>
        <v>1961745</v>
      </c>
      <c r="X2381" s="3">
        <f>ROUND(W2381/(1-VLOOKUP("Total porcentaje:",ResumenCotizacion!$F:$H,3,0)),2)</f>
        <v>2132331.52</v>
      </c>
      <c r="Y2381" s="3">
        <f t="shared" si="151"/>
        <v>0</v>
      </c>
    </row>
    <row r="2382" spans="1:25" ht="14.25" x14ac:dyDescent="0.2">
      <c r="A2382" s="18" t="str">
        <f t="shared" si="148"/>
        <v>Catalogo principalCSP ENTIDADES NO CUALIFICADASCFQ7TTC0LHWQ-0002_NCLF</v>
      </c>
      <c r="B2382" s="18" t="str">
        <f t="shared" si="149"/>
        <v>CFQ7TTC0LHWQ-0002_NCLFCSP ENTIDADES NO CUALIFICADAS</v>
      </c>
      <c r="C2382" s="18"/>
      <c r="D2382" t="s">
        <v>122</v>
      </c>
      <c r="E2382" t="s">
        <v>3270</v>
      </c>
      <c r="F2382" t="s">
        <v>2547</v>
      </c>
      <c r="G2382" s="18" t="str">
        <f t="shared" si="150"/>
        <v>Catalogo principal</v>
      </c>
      <c r="H2382" s="43" t="s">
        <v>121</v>
      </c>
      <c r="I2382" s="37" t="s">
        <v>67</v>
      </c>
      <c r="J2382" t="s">
        <v>3491</v>
      </c>
      <c r="K2382" t="s">
        <v>40</v>
      </c>
      <c r="L2382" s="70" t="s">
        <v>21</v>
      </c>
      <c r="M2382" s="70" t="s">
        <v>3966</v>
      </c>
      <c r="N2382" s="37" t="s">
        <v>67</v>
      </c>
      <c r="O2382" s="37" t="s">
        <v>67</v>
      </c>
      <c r="P2382" s="37" t="s">
        <v>3759</v>
      </c>
      <c r="Q2382" s="75" t="s">
        <v>3270</v>
      </c>
      <c r="R2382" t="s">
        <v>3691</v>
      </c>
      <c r="S2382" s="38">
        <v>1500</v>
      </c>
      <c r="T2382">
        <v>1</v>
      </c>
      <c r="U2382">
        <v>0</v>
      </c>
      <c r="V2382" s="43">
        <f>SUMIF(ResumenCotizacion!$C:$C,E2382,ResumenCotizacion!$P:$P)</f>
        <v>0</v>
      </c>
      <c r="W2382" s="68">
        <f>IF(H2382="USD",S2382*SolCotizacion!$J$18,S2382)</f>
        <v>5885235</v>
      </c>
      <c r="X2382" s="3">
        <f>ROUND(W2382/(1-VLOOKUP("Total porcentaje:",ResumenCotizacion!$F:$H,3,0)),2)</f>
        <v>6396994.5700000003</v>
      </c>
      <c r="Y2382" s="3">
        <f t="shared" si="151"/>
        <v>0</v>
      </c>
    </row>
    <row r="2383" spans="1:25" ht="14.25" x14ac:dyDescent="0.2">
      <c r="A2383" s="18" t="str">
        <f t="shared" si="148"/>
        <v>Catalogo principalCSP ENTIDADES NO CUALIFICADASCFQ7TTC0LHWP-0001_NCLF</v>
      </c>
      <c r="B2383" s="18" t="str">
        <f t="shared" si="149"/>
        <v>CFQ7TTC0LHWP-0001_NCLFCSP ENTIDADES NO CUALIFICADAS</v>
      </c>
      <c r="C2383" s="18"/>
      <c r="D2383" t="s">
        <v>122</v>
      </c>
      <c r="E2383" t="s">
        <v>3271</v>
      </c>
      <c r="F2383" t="s">
        <v>2547</v>
      </c>
      <c r="G2383" s="18" t="str">
        <f t="shared" si="150"/>
        <v>Catalogo principal</v>
      </c>
      <c r="H2383" s="43" t="s">
        <v>121</v>
      </c>
      <c r="I2383" s="37" t="s">
        <v>67</v>
      </c>
      <c r="J2383" t="s">
        <v>2678</v>
      </c>
      <c r="K2383" t="s">
        <v>40</v>
      </c>
      <c r="L2383" s="70" t="s">
        <v>21</v>
      </c>
      <c r="M2383" s="70" t="s">
        <v>3966</v>
      </c>
      <c r="N2383" s="37" t="s">
        <v>67</v>
      </c>
      <c r="O2383" s="37" t="s">
        <v>67</v>
      </c>
      <c r="P2383" s="37" t="s">
        <v>3759</v>
      </c>
      <c r="Q2383" s="75" t="s">
        <v>3271</v>
      </c>
      <c r="R2383" t="s">
        <v>3691</v>
      </c>
      <c r="S2383" s="38">
        <v>750</v>
      </c>
      <c r="T2383">
        <v>1</v>
      </c>
      <c r="U2383">
        <v>0</v>
      </c>
      <c r="V2383" s="43">
        <f>SUMIF(ResumenCotizacion!$C:$C,E2383,ResumenCotizacion!$P:$P)</f>
        <v>0</v>
      </c>
      <c r="W2383" s="68">
        <f>IF(H2383="USD",S2383*SolCotizacion!$J$18,S2383)</f>
        <v>2942617.5</v>
      </c>
      <c r="X2383" s="3">
        <f>ROUND(W2383/(1-VLOOKUP("Total porcentaje:",ResumenCotizacion!$F:$H,3,0)),2)</f>
        <v>3198497.28</v>
      </c>
      <c r="Y2383" s="3">
        <f t="shared" si="151"/>
        <v>0</v>
      </c>
    </row>
    <row r="2384" spans="1:25" ht="14.25" x14ac:dyDescent="0.2">
      <c r="A2384" s="18" t="str">
        <f t="shared" si="148"/>
        <v>Catalogo principalCSP ENTIDADES NO CUALIFICADASCFQ7TTC0LHX0-0001_NCLF</v>
      </c>
      <c r="B2384" s="18" t="str">
        <f t="shared" si="149"/>
        <v>CFQ7TTC0LHX0-0001_NCLFCSP ENTIDADES NO CUALIFICADAS</v>
      </c>
      <c r="C2384" s="18"/>
      <c r="D2384" t="s">
        <v>122</v>
      </c>
      <c r="E2384" t="s">
        <v>3272</v>
      </c>
      <c r="F2384" t="s">
        <v>2547</v>
      </c>
      <c r="G2384" s="18" t="str">
        <f t="shared" si="150"/>
        <v>Catalogo principal</v>
      </c>
      <c r="H2384" s="43" t="s">
        <v>121</v>
      </c>
      <c r="I2384" s="37" t="s">
        <v>67</v>
      </c>
      <c r="J2384" t="s">
        <v>2610</v>
      </c>
      <c r="K2384" t="s">
        <v>40</v>
      </c>
      <c r="L2384" s="70" t="s">
        <v>21</v>
      </c>
      <c r="M2384" s="70" t="s">
        <v>3966</v>
      </c>
      <c r="N2384" s="37" t="s">
        <v>67</v>
      </c>
      <c r="O2384" s="37" t="s">
        <v>67</v>
      </c>
      <c r="P2384" s="37" t="s">
        <v>3759</v>
      </c>
      <c r="Q2384" s="75" t="s">
        <v>3272</v>
      </c>
      <c r="R2384" t="s">
        <v>3691</v>
      </c>
      <c r="S2384" s="38">
        <v>50</v>
      </c>
      <c r="T2384">
        <v>1</v>
      </c>
      <c r="U2384">
        <v>0</v>
      </c>
      <c r="V2384" s="43">
        <f>SUMIF(ResumenCotizacion!$C:$C,E2384,ResumenCotizacion!$P:$P)</f>
        <v>0</v>
      </c>
      <c r="W2384" s="68">
        <f>IF(H2384="USD",S2384*SolCotizacion!$J$18,S2384)</f>
        <v>196174.5</v>
      </c>
      <c r="X2384" s="3">
        <f>ROUND(W2384/(1-VLOOKUP("Total porcentaje:",ResumenCotizacion!$F:$H,3,0)),2)</f>
        <v>213233.15</v>
      </c>
      <c r="Y2384" s="3">
        <f t="shared" si="151"/>
        <v>0</v>
      </c>
    </row>
    <row r="2385" spans="1:25" ht="14.25" x14ac:dyDescent="0.2">
      <c r="A2385" s="18" t="str">
        <f t="shared" si="148"/>
        <v>Catalogo principalCSP ENTIDADES NO CUALIFICADASCFQ7TTC0LHXQ-0001_NCLF</v>
      </c>
      <c r="B2385" s="18" t="str">
        <f t="shared" si="149"/>
        <v>CFQ7TTC0LHXQ-0001_NCLFCSP ENTIDADES NO CUALIFICADAS</v>
      </c>
      <c r="C2385" s="18"/>
      <c r="D2385" t="s">
        <v>122</v>
      </c>
      <c r="E2385" t="s">
        <v>3273</v>
      </c>
      <c r="F2385" t="s">
        <v>2547</v>
      </c>
      <c r="G2385" s="18" t="str">
        <f t="shared" si="150"/>
        <v>Catalogo principal</v>
      </c>
      <c r="H2385" s="43" t="s">
        <v>121</v>
      </c>
      <c r="I2385" s="37" t="s">
        <v>67</v>
      </c>
      <c r="J2385" t="s">
        <v>2661</v>
      </c>
      <c r="K2385" t="s">
        <v>40</v>
      </c>
      <c r="L2385" s="70" t="s">
        <v>21</v>
      </c>
      <c r="M2385" s="70" t="s">
        <v>3966</v>
      </c>
      <c r="N2385" s="37" t="s">
        <v>67</v>
      </c>
      <c r="O2385" s="37" t="s">
        <v>67</v>
      </c>
      <c r="P2385" s="37" t="s">
        <v>3759</v>
      </c>
      <c r="Q2385" s="75" t="s">
        <v>3273</v>
      </c>
      <c r="R2385" t="s">
        <v>3691</v>
      </c>
      <c r="S2385" s="38">
        <v>40</v>
      </c>
      <c r="T2385">
        <v>1</v>
      </c>
      <c r="U2385">
        <v>0</v>
      </c>
      <c r="V2385" s="43">
        <f>SUMIF(ResumenCotizacion!$C:$C,E2385,ResumenCotizacion!$P:$P)</f>
        <v>0</v>
      </c>
      <c r="W2385" s="68">
        <f>IF(H2385="USD",S2385*SolCotizacion!$J$18,S2385)</f>
        <v>156939.59999999998</v>
      </c>
      <c r="X2385" s="3">
        <f>ROUND(W2385/(1-VLOOKUP("Total porcentaje:",ResumenCotizacion!$F:$H,3,0)),2)</f>
        <v>170586.52</v>
      </c>
      <c r="Y2385" s="3">
        <f t="shared" si="151"/>
        <v>0</v>
      </c>
    </row>
    <row r="2386" spans="1:25" ht="14.25" x14ac:dyDescent="0.2">
      <c r="A2386" s="18" t="str">
        <f t="shared" si="148"/>
        <v>Catalogo principalCSP ENTIDADES NO CUALIFICADASCFQ7TTC0LHVJ-0001_NCLF</v>
      </c>
      <c r="B2386" s="18" t="str">
        <f t="shared" si="149"/>
        <v>CFQ7TTC0LHVJ-0001_NCLFCSP ENTIDADES NO CUALIFICADAS</v>
      </c>
      <c r="C2386" s="18"/>
      <c r="D2386" t="s">
        <v>122</v>
      </c>
      <c r="E2386" t="s">
        <v>3274</v>
      </c>
      <c r="F2386" t="s">
        <v>2547</v>
      </c>
      <c r="G2386" s="18" t="str">
        <f t="shared" si="150"/>
        <v>Catalogo principal</v>
      </c>
      <c r="H2386" s="43" t="s">
        <v>121</v>
      </c>
      <c r="I2386" s="37" t="s">
        <v>67</v>
      </c>
      <c r="J2386" t="s">
        <v>2557</v>
      </c>
      <c r="K2386" t="s">
        <v>40</v>
      </c>
      <c r="L2386" s="70" t="s">
        <v>21</v>
      </c>
      <c r="M2386" s="70" t="s">
        <v>3966</v>
      </c>
      <c r="N2386" s="37" t="s">
        <v>67</v>
      </c>
      <c r="O2386" s="37" t="s">
        <v>67</v>
      </c>
      <c r="P2386" s="37" t="s">
        <v>3759</v>
      </c>
      <c r="Q2386" s="75" t="s">
        <v>3274</v>
      </c>
      <c r="R2386" t="s">
        <v>3691</v>
      </c>
      <c r="S2386" s="38">
        <v>75</v>
      </c>
      <c r="T2386">
        <v>1</v>
      </c>
      <c r="U2386">
        <v>0</v>
      </c>
      <c r="V2386" s="43">
        <f>SUMIF(ResumenCotizacion!$C:$C,E2386,ResumenCotizacion!$P:$P)</f>
        <v>0</v>
      </c>
      <c r="W2386" s="68">
        <f>IF(H2386="USD",S2386*SolCotizacion!$J$18,S2386)</f>
        <v>294261.75</v>
      </c>
      <c r="X2386" s="3">
        <f>ROUND(W2386/(1-VLOOKUP("Total porcentaje:",ResumenCotizacion!$F:$H,3,0)),2)</f>
        <v>319849.73</v>
      </c>
      <c r="Y2386" s="3">
        <f t="shared" si="151"/>
        <v>0</v>
      </c>
    </row>
    <row r="2387" spans="1:25" ht="14.25" x14ac:dyDescent="0.2">
      <c r="A2387" s="18" t="str">
        <f t="shared" si="148"/>
        <v>Catalogo principalCSP ENTIDADES NO CUALIFICADASCFQ7TTC0LHZ1-0001_NCLF</v>
      </c>
      <c r="B2387" s="18" t="str">
        <f t="shared" si="149"/>
        <v>CFQ7TTC0LHZ1-0001_NCLFCSP ENTIDADES NO CUALIFICADAS</v>
      </c>
      <c r="C2387" s="18"/>
      <c r="D2387" t="s">
        <v>122</v>
      </c>
      <c r="E2387" t="s">
        <v>3275</v>
      </c>
      <c r="F2387" t="s">
        <v>2547</v>
      </c>
      <c r="G2387" s="18" t="str">
        <f t="shared" si="150"/>
        <v>Catalogo principal</v>
      </c>
      <c r="H2387" s="43" t="s">
        <v>121</v>
      </c>
      <c r="I2387" s="37" t="s">
        <v>67</v>
      </c>
      <c r="J2387" t="s">
        <v>2681</v>
      </c>
      <c r="K2387" t="s">
        <v>40</v>
      </c>
      <c r="L2387" s="70" t="s">
        <v>21</v>
      </c>
      <c r="M2387" s="70" t="s">
        <v>3966</v>
      </c>
      <c r="N2387" s="37" t="s">
        <v>67</v>
      </c>
      <c r="O2387" s="37" t="s">
        <v>67</v>
      </c>
      <c r="P2387" s="37" t="s">
        <v>3759</v>
      </c>
      <c r="Q2387" s="75" t="s">
        <v>3275</v>
      </c>
      <c r="R2387" t="s">
        <v>3691</v>
      </c>
      <c r="S2387" s="38">
        <v>2</v>
      </c>
      <c r="T2387">
        <v>1</v>
      </c>
      <c r="U2387">
        <v>0</v>
      </c>
      <c r="V2387" s="43">
        <f>SUMIF(ResumenCotizacion!$C:$C,E2387,ResumenCotizacion!$P:$P)</f>
        <v>0</v>
      </c>
      <c r="W2387" s="68">
        <f>IF(H2387="USD",S2387*SolCotizacion!$J$18,S2387)</f>
        <v>7846.98</v>
      </c>
      <c r="X2387" s="3">
        <f>ROUND(W2387/(1-VLOOKUP("Total porcentaje:",ResumenCotizacion!$F:$H,3,0)),2)</f>
        <v>8529.33</v>
      </c>
      <c r="Y2387" s="3">
        <f t="shared" si="151"/>
        <v>0</v>
      </c>
    </row>
    <row r="2388" spans="1:25" ht="14.25" x14ac:dyDescent="0.2">
      <c r="A2388" s="18" t="str">
        <f t="shared" si="148"/>
        <v>Catalogo principalCSP ENTIDADES NO CUALIFICADASCFQ7TTC0LHV9-0001_NCLF</v>
      </c>
      <c r="B2388" s="18" t="str">
        <f t="shared" si="149"/>
        <v>CFQ7TTC0LHV9-0001_NCLFCSP ENTIDADES NO CUALIFICADAS</v>
      </c>
      <c r="C2388" s="18"/>
      <c r="D2388" t="s">
        <v>122</v>
      </c>
      <c r="E2388" t="s">
        <v>3276</v>
      </c>
      <c r="F2388" t="s">
        <v>2547</v>
      </c>
      <c r="G2388" s="18" t="str">
        <f t="shared" si="150"/>
        <v>Catalogo principal</v>
      </c>
      <c r="H2388" s="43" t="s">
        <v>121</v>
      </c>
      <c r="I2388" s="37" t="s">
        <v>67</v>
      </c>
      <c r="J2388" t="s">
        <v>3492</v>
      </c>
      <c r="K2388" t="s">
        <v>40</v>
      </c>
      <c r="L2388" s="70" t="s">
        <v>21</v>
      </c>
      <c r="M2388" s="70" t="s">
        <v>3966</v>
      </c>
      <c r="N2388" s="37" t="s">
        <v>67</v>
      </c>
      <c r="O2388" s="37" t="s">
        <v>67</v>
      </c>
      <c r="P2388" s="37" t="s">
        <v>3759</v>
      </c>
      <c r="Q2388" s="75" t="s">
        <v>3276</v>
      </c>
      <c r="R2388" t="s">
        <v>3691</v>
      </c>
      <c r="S2388" s="38">
        <v>1350</v>
      </c>
      <c r="T2388">
        <v>1</v>
      </c>
      <c r="U2388">
        <v>0</v>
      </c>
      <c r="V2388" s="43">
        <f>SUMIF(ResumenCotizacion!$C:$C,E2388,ResumenCotizacion!$P:$P)</f>
        <v>0</v>
      </c>
      <c r="W2388" s="68">
        <f>IF(H2388="USD",S2388*SolCotizacion!$J$18,S2388)</f>
        <v>5296711.5</v>
      </c>
      <c r="X2388" s="3">
        <f>ROUND(W2388/(1-VLOOKUP("Total porcentaje:",ResumenCotizacion!$F:$H,3,0)),2)</f>
        <v>5757295.1100000003</v>
      </c>
      <c r="Y2388" s="3">
        <f t="shared" si="151"/>
        <v>0</v>
      </c>
    </row>
    <row r="2389" spans="1:25" ht="14.25" x14ac:dyDescent="0.2">
      <c r="A2389" s="18" t="str">
        <f t="shared" si="148"/>
        <v>Catalogo principalCSP ENTIDADES NO CUALIFICADASCFQ7TTC0LHVN-0001_NCLF</v>
      </c>
      <c r="B2389" s="18" t="str">
        <f t="shared" si="149"/>
        <v>CFQ7TTC0LHVN-0001_NCLFCSP ENTIDADES NO CUALIFICADAS</v>
      </c>
      <c r="C2389" s="18"/>
      <c r="D2389" t="s">
        <v>122</v>
      </c>
      <c r="E2389" t="s">
        <v>3277</v>
      </c>
      <c r="F2389" t="s">
        <v>2547</v>
      </c>
      <c r="G2389" s="18" t="str">
        <f t="shared" si="150"/>
        <v>Catalogo principal</v>
      </c>
      <c r="H2389" s="43" t="s">
        <v>121</v>
      </c>
      <c r="I2389" s="37" t="s">
        <v>67</v>
      </c>
      <c r="J2389" t="s">
        <v>3493</v>
      </c>
      <c r="K2389" t="s">
        <v>40</v>
      </c>
      <c r="L2389" s="70" t="s">
        <v>21</v>
      </c>
      <c r="M2389" s="70" t="s">
        <v>3966</v>
      </c>
      <c r="N2389" s="37" t="s">
        <v>67</v>
      </c>
      <c r="O2389" s="37" t="s">
        <v>67</v>
      </c>
      <c r="P2389" s="37" t="s">
        <v>3759</v>
      </c>
      <c r="Q2389" s="75" t="s">
        <v>3277</v>
      </c>
      <c r="R2389" t="s">
        <v>3691</v>
      </c>
      <c r="S2389" s="38">
        <v>4050</v>
      </c>
      <c r="T2389">
        <v>1</v>
      </c>
      <c r="U2389">
        <v>0</v>
      </c>
      <c r="V2389" s="43">
        <f>SUMIF(ResumenCotizacion!$C:$C,E2389,ResumenCotizacion!$P:$P)</f>
        <v>0</v>
      </c>
      <c r="W2389" s="68">
        <f>IF(H2389="USD",S2389*SolCotizacion!$J$18,S2389)</f>
        <v>15890134.5</v>
      </c>
      <c r="X2389" s="3">
        <f>ROUND(W2389/(1-VLOOKUP("Total porcentaje:",ResumenCotizacion!$F:$H,3,0)),2)</f>
        <v>17271885.329999998</v>
      </c>
      <c r="Y2389" s="3">
        <f t="shared" si="151"/>
        <v>0</v>
      </c>
    </row>
    <row r="2390" spans="1:25" ht="14.25" x14ac:dyDescent="0.2">
      <c r="A2390" s="18" t="str">
        <f t="shared" si="148"/>
        <v>Catalogo principalCSP ENTIDADES NO CUALIFICADASCFQ7TTC0LHXZ-0001_NCLF</v>
      </c>
      <c r="B2390" s="18" t="str">
        <f t="shared" si="149"/>
        <v>CFQ7TTC0LHXZ-0001_NCLFCSP ENTIDADES NO CUALIFICADAS</v>
      </c>
      <c r="C2390" s="18"/>
      <c r="D2390" t="s">
        <v>122</v>
      </c>
      <c r="E2390" t="s">
        <v>3278</v>
      </c>
      <c r="F2390" t="s">
        <v>2547</v>
      </c>
      <c r="G2390" s="18" t="str">
        <f t="shared" si="150"/>
        <v>Catalogo principal</v>
      </c>
      <c r="H2390" s="43" t="s">
        <v>121</v>
      </c>
      <c r="I2390" s="37" t="s">
        <v>67</v>
      </c>
      <c r="J2390" t="s">
        <v>3494</v>
      </c>
      <c r="K2390" t="s">
        <v>40</v>
      </c>
      <c r="L2390" s="70" t="s">
        <v>21</v>
      </c>
      <c r="M2390" s="70" t="s">
        <v>3966</v>
      </c>
      <c r="N2390" s="37" t="s">
        <v>67</v>
      </c>
      <c r="O2390" s="37" t="s">
        <v>67</v>
      </c>
      <c r="P2390" s="37" t="s">
        <v>3759</v>
      </c>
      <c r="Q2390" s="75" t="s">
        <v>3278</v>
      </c>
      <c r="R2390" t="s">
        <v>3691</v>
      </c>
      <c r="S2390" s="38">
        <v>7900</v>
      </c>
      <c r="T2390">
        <v>1</v>
      </c>
      <c r="U2390">
        <v>0</v>
      </c>
      <c r="V2390" s="43">
        <f>SUMIF(ResumenCotizacion!$C:$C,E2390,ResumenCotizacion!$P:$P)</f>
        <v>0</v>
      </c>
      <c r="W2390" s="68">
        <f>IF(H2390="USD",S2390*SolCotizacion!$J$18,S2390)</f>
        <v>30995571</v>
      </c>
      <c r="X2390" s="3">
        <f>ROUND(W2390/(1-VLOOKUP("Total porcentaje:",ResumenCotizacion!$F:$H,3,0)),2)</f>
        <v>33690838.039999999</v>
      </c>
      <c r="Y2390" s="3">
        <f t="shared" si="151"/>
        <v>0</v>
      </c>
    </row>
    <row r="2391" spans="1:25" ht="14.25" x14ac:dyDescent="0.2">
      <c r="A2391" s="18" t="str">
        <f t="shared" si="148"/>
        <v>Catalogo principalCSP ENTIDADES NO CUALIFICADASCFQ7TTC0LHVG-0001_NCLF</v>
      </c>
      <c r="B2391" s="18" t="str">
        <f t="shared" si="149"/>
        <v>CFQ7TTC0LHVG-0001_NCLFCSP ENTIDADES NO CUALIFICADAS</v>
      </c>
      <c r="C2391" s="18"/>
      <c r="D2391" t="s">
        <v>122</v>
      </c>
      <c r="E2391" t="s">
        <v>3279</v>
      </c>
      <c r="F2391" t="s">
        <v>2547</v>
      </c>
      <c r="G2391" s="18" t="str">
        <f t="shared" si="150"/>
        <v>Catalogo principal</v>
      </c>
      <c r="H2391" s="43" t="s">
        <v>121</v>
      </c>
      <c r="I2391" s="37" t="s">
        <v>67</v>
      </c>
      <c r="J2391" t="s">
        <v>3495</v>
      </c>
      <c r="K2391" t="s">
        <v>40</v>
      </c>
      <c r="L2391" s="70" t="s">
        <v>21</v>
      </c>
      <c r="M2391" s="70" t="s">
        <v>3966</v>
      </c>
      <c r="N2391" s="37" t="s">
        <v>67</v>
      </c>
      <c r="O2391" s="37" t="s">
        <v>67</v>
      </c>
      <c r="P2391" s="37" t="s">
        <v>3759</v>
      </c>
      <c r="Q2391" s="75" t="s">
        <v>3279</v>
      </c>
      <c r="R2391" t="s">
        <v>3691</v>
      </c>
      <c r="S2391" s="38">
        <v>12000</v>
      </c>
      <c r="T2391">
        <v>1</v>
      </c>
      <c r="U2391">
        <v>0</v>
      </c>
      <c r="V2391" s="43">
        <f>SUMIF(ResumenCotizacion!$C:$C,E2391,ResumenCotizacion!$P:$P)</f>
        <v>0</v>
      </c>
      <c r="W2391" s="68">
        <f>IF(H2391="USD",S2391*SolCotizacion!$J$18,S2391)</f>
        <v>47081880</v>
      </c>
      <c r="X2391" s="3">
        <f>ROUND(W2391/(1-VLOOKUP("Total porcentaje:",ResumenCotizacion!$F:$H,3,0)),2)</f>
        <v>51175956.520000003</v>
      </c>
      <c r="Y2391" s="3">
        <f t="shared" si="151"/>
        <v>0</v>
      </c>
    </row>
    <row r="2392" spans="1:25" ht="14.25" x14ac:dyDescent="0.2">
      <c r="A2392" s="18" t="str">
        <f t="shared" si="148"/>
        <v>Catalogo principalCSP ENTIDADES NO CUALIFICADASCFQ7TTC0HD4D-0002_NCLF</v>
      </c>
      <c r="B2392" s="18" t="str">
        <f t="shared" si="149"/>
        <v>CFQ7TTC0HD4D-0002_NCLFCSP ENTIDADES NO CUALIFICADAS</v>
      </c>
      <c r="C2392" s="18"/>
      <c r="D2392" t="s">
        <v>122</v>
      </c>
      <c r="E2392" t="s">
        <v>3280</v>
      </c>
      <c r="F2392" t="s">
        <v>2547</v>
      </c>
      <c r="G2392" s="18" t="str">
        <f t="shared" si="150"/>
        <v>Catalogo principal</v>
      </c>
      <c r="H2392" s="43" t="s">
        <v>121</v>
      </c>
      <c r="I2392" s="37" t="s">
        <v>67</v>
      </c>
      <c r="J2392" t="s">
        <v>2581</v>
      </c>
      <c r="K2392" t="s">
        <v>40</v>
      </c>
      <c r="L2392" s="70" t="s">
        <v>21</v>
      </c>
      <c r="M2392" s="70" t="s">
        <v>3966</v>
      </c>
      <c r="N2392" s="37" t="s">
        <v>67</v>
      </c>
      <c r="O2392" s="37" t="s">
        <v>67</v>
      </c>
      <c r="P2392" s="37" t="s">
        <v>3759</v>
      </c>
      <c r="Q2392" s="75" t="s">
        <v>3280</v>
      </c>
      <c r="R2392" t="s">
        <v>3691</v>
      </c>
      <c r="S2392" s="38">
        <v>30</v>
      </c>
      <c r="T2392">
        <v>1</v>
      </c>
      <c r="U2392">
        <v>0</v>
      </c>
      <c r="V2392" s="43">
        <f>SUMIF(ResumenCotizacion!$C:$C,E2392,ResumenCotizacion!$P:$P)</f>
        <v>0</v>
      </c>
      <c r="W2392" s="68">
        <f>IF(H2392="USD",S2392*SolCotizacion!$J$18,S2392)</f>
        <v>117704.7</v>
      </c>
      <c r="X2392" s="3">
        <f>ROUND(W2392/(1-VLOOKUP("Total porcentaje:",ResumenCotizacion!$F:$H,3,0)),2)</f>
        <v>127939.89</v>
      </c>
      <c r="Y2392" s="3">
        <f t="shared" si="151"/>
        <v>0</v>
      </c>
    </row>
    <row r="2393" spans="1:25" ht="14.25" x14ac:dyDescent="0.2">
      <c r="A2393" s="18" t="str">
        <f t="shared" si="148"/>
        <v>Catalogo principalCSP ENTIDADES NO CUALIFICADASCFQ7TTC0HD4D-0001_NCLF</v>
      </c>
      <c r="B2393" s="18" t="str">
        <f t="shared" si="149"/>
        <v>CFQ7TTC0HD4D-0001_NCLFCSP ENTIDADES NO CUALIFICADAS</v>
      </c>
      <c r="C2393" s="18"/>
      <c r="D2393" t="s">
        <v>122</v>
      </c>
      <c r="E2393" t="s">
        <v>3281</v>
      </c>
      <c r="F2393" t="s">
        <v>2547</v>
      </c>
      <c r="G2393" s="18" t="str">
        <f t="shared" si="150"/>
        <v>Catalogo principal</v>
      </c>
      <c r="H2393" s="43" t="s">
        <v>121</v>
      </c>
      <c r="I2393" s="37" t="s">
        <v>67</v>
      </c>
      <c r="J2393" t="s">
        <v>2598</v>
      </c>
      <c r="K2393" t="s">
        <v>40</v>
      </c>
      <c r="L2393" s="70" t="s">
        <v>21</v>
      </c>
      <c r="M2393" s="70" t="s">
        <v>3966</v>
      </c>
      <c r="N2393" s="37" t="s">
        <v>67</v>
      </c>
      <c r="O2393" s="37" t="s">
        <v>67</v>
      </c>
      <c r="P2393" s="37" t="s">
        <v>3759</v>
      </c>
      <c r="Q2393" s="75" t="s">
        <v>3281</v>
      </c>
      <c r="R2393" t="s">
        <v>3691</v>
      </c>
      <c r="S2393" s="38">
        <v>120</v>
      </c>
      <c r="T2393">
        <v>1</v>
      </c>
      <c r="U2393">
        <v>0</v>
      </c>
      <c r="V2393" s="43">
        <f>SUMIF(ResumenCotizacion!$C:$C,E2393,ResumenCotizacion!$P:$P)</f>
        <v>0</v>
      </c>
      <c r="W2393" s="68">
        <f>IF(H2393="USD",S2393*SolCotizacion!$J$18,S2393)</f>
        <v>470818.8</v>
      </c>
      <c r="X2393" s="3">
        <f>ROUND(W2393/(1-VLOOKUP("Total porcentaje:",ResumenCotizacion!$F:$H,3,0)),2)</f>
        <v>511759.57</v>
      </c>
      <c r="Y2393" s="3">
        <f t="shared" si="151"/>
        <v>0</v>
      </c>
    </row>
    <row r="2394" spans="1:25" ht="14.25" x14ac:dyDescent="0.2">
      <c r="A2394" s="18" t="str">
        <f t="shared" si="148"/>
        <v>Catalogo principalCSP ENTIDADES NO CUALIFICADASCFQ7TTC0LF90-0002_NCLF</v>
      </c>
      <c r="B2394" s="18" t="str">
        <f t="shared" si="149"/>
        <v>CFQ7TTC0LF90-0002_NCLFCSP ENTIDADES NO CUALIFICADAS</v>
      </c>
      <c r="C2394" s="18"/>
      <c r="D2394" t="s">
        <v>122</v>
      </c>
      <c r="E2394" t="s">
        <v>3282</v>
      </c>
      <c r="F2394" t="s">
        <v>2547</v>
      </c>
      <c r="G2394" s="18" t="str">
        <f t="shared" si="150"/>
        <v>Catalogo principal</v>
      </c>
      <c r="H2394" s="43" t="s">
        <v>121</v>
      </c>
      <c r="I2394" s="37" t="s">
        <v>67</v>
      </c>
      <c r="J2394" t="s">
        <v>2552</v>
      </c>
      <c r="K2394" t="s">
        <v>40</v>
      </c>
      <c r="L2394" s="70" t="s">
        <v>21</v>
      </c>
      <c r="M2394" s="70" t="s">
        <v>3966</v>
      </c>
      <c r="N2394" s="37" t="s">
        <v>67</v>
      </c>
      <c r="O2394" s="37" t="s">
        <v>67</v>
      </c>
      <c r="P2394" s="37" t="s">
        <v>3759</v>
      </c>
      <c r="Q2394" s="75" t="s">
        <v>3282</v>
      </c>
      <c r="R2394" t="s">
        <v>3691</v>
      </c>
      <c r="S2394" s="38">
        <v>65</v>
      </c>
      <c r="T2394">
        <v>1</v>
      </c>
      <c r="U2394">
        <v>0</v>
      </c>
      <c r="V2394" s="43">
        <f>SUMIF(ResumenCotizacion!$C:$C,E2394,ResumenCotizacion!$P:$P)</f>
        <v>0</v>
      </c>
      <c r="W2394" s="68">
        <f>IF(H2394="USD",S2394*SolCotizacion!$J$18,S2394)</f>
        <v>255026.84999999998</v>
      </c>
      <c r="X2394" s="3">
        <f>ROUND(W2394/(1-VLOOKUP("Total porcentaje:",ResumenCotizacion!$F:$H,3,0)),2)</f>
        <v>277203.09999999998</v>
      </c>
      <c r="Y2394" s="3">
        <f t="shared" si="151"/>
        <v>0</v>
      </c>
    </row>
    <row r="2395" spans="1:25" ht="14.25" x14ac:dyDescent="0.2">
      <c r="A2395" s="18" t="str">
        <f t="shared" si="148"/>
        <v>Catalogo principalCSP ENTIDADES NO CUALIFICADASCFQ7TTC0LGV9-0001_NCLF</v>
      </c>
      <c r="B2395" s="18" t="str">
        <f t="shared" si="149"/>
        <v>CFQ7TTC0LGV9-0001_NCLFCSP ENTIDADES NO CUALIFICADAS</v>
      </c>
      <c r="C2395" s="18"/>
      <c r="D2395" t="s">
        <v>122</v>
      </c>
      <c r="E2395" t="s">
        <v>3283</v>
      </c>
      <c r="F2395" t="s">
        <v>2547</v>
      </c>
      <c r="G2395" s="18" t="str">
        <f t="shared" si="150"/>
        <v>Catalogo principal</v>
      </c>
      <c r="H2395" s="43" t="s">
        <v>121</v>
      </c>
      <c r="I2395" s="37" t="s">
        <v>67</v>
      </c>
      <c r="J2395" t="s">
        <v>2603</v>
      </c>
      <c r="K2395" t="s">
        <v>40</v>
      </c>
      <c r="L2395" s="70" t="s">
        <v>21</v>
      </c>
      <c r="M2395" s="70" t="s">
        <v>3966</v>
      </c>
      <c r="N2395" s="37" t="s">
        <v>67</v>
      </c>
      <c r="O2395" s="37" t="s">
        <v>67</v>
      </c>
      <c r="P2395" s="37" t="s">
        <v>3759</v>
      </c>
      <c r="Q2395" s="75" t="s">
        <v>3283</v>
      </c>
      <c r="R2395" t="s">
        <v>3691</v>
      </c>
      <c r="S2395" s="38">
        <v>20</v>
      </c>
      <c r="T2395">
        <v>1</v>
      </c>
      <c r="U2395">
        <v>0</v>
      </c>
      <c r="V2395" s="43">
        <f>SUMIF(ResumenCotizacion!$C:$C,E2395,ResumenCotizacion!$P:$P)</f>
        <v>0</v>
      </c>
      <c r="W2395" s="68">
        <f>IF(H2395="USD",S2395*SolCotizacion!$J$18,S2395)</f>
        <v>78469.799999999988</v>
      </c>
      <c r="X2395" s="3">
        <f>ROUND(W2395/(1-VLOOKUP("Total porcentaje:",ResumenCotizacion!$F:$H,3,0)),2)</f>
        <v>85293.26</v>
      </c>
      <c r="Y2395" s="3">
        <f t="shared" si="151"/>
        <v>0</v>
      </c>
    </row>
    <row r="2396" spans="1:25" ht="14.25" x14ac:dyDescent="0.2">
      <c r="A2396" s="18" t="str">
        <f t="shared" si="148"/>
        <v>Catalogo principalCSP ENTIDADES NO CUALIFICADASCFQ7TTC0LHZ4-0001_NCLF</v>
      </c>
      <c r="B2396" s="18" t="str">
        <f t="shared" si="149"/>
        <v>CFQ7TTC0LHZ4-0001_NCLFCSP ENTIDADES NO CUALIFICADAS</v>
      </c>
      <c r="C2396" s="18"/>
      <c r="D2396" t="s">
        <v>122</v>
      </c>
      <c r="E2396" t="s">
        <v>3284</v>
      </c>
      <c r="F2396" t="s">
        <v>2547</v>
      </c>
      <c r="G2396" s="18" t="str">
        <f t="shared" si="150"/>
        <v>Catalogo principal</v>
      </c>
      <c r="H2396" s="43" t="s">
        <v>121</v>
      </c>
      <c r="I2396" s="37" t="s">
        <v>67</v>
      </c>
      <c r="J2396" t="s">
        <v>3496</v>
      </c>
      <c r="K2396" t="s">
        <v>40</v>
      </c>
      <c r="L2396" s="70" t="s">
        <v>21</v>
      </c>
      <c r="M2396" s="70" t="s">
        <v>28</v>
      </c>
      <c r="N2396" s="37" t="s">
        <v>67</v>
      </c>
      <c r="O2396" s="37" t="s">
        <v>67</v>
      </c>
      <c r="P2396" s="37" t="s">
        <v>3759</v>
      </c>
      <c r="Q2396" s="75" t="s">
        <v>3284</v>
      </c>
      <c r="R2396" t="s">
        <v>3691</v>
      </c>
      <c r="S2396" s="38">
        <v>2000</v>
      </c>
      <c r="T2396">
        <v>1</v>
      </c>
      <c r="U2396">
        <v>0</v>
      </c>
      <c r="V2396" s="43">
        <f>SUMIF(ResumenCotizacion!$C:$C,E2396,ResumenCotizacion!$P:$P)</f>
        <v>0</v>
      </c>
      <c r="W2396" s="68">
        <f>IF(H2396="USD",S2396*SolCotizacion!$J$18,S2396)</f>
        <v>7846980</v>
      </c>
      <c r="X2396" s="3">
        <f>ROUND(W2396/(1-VLOOKUP("Total porcentaje:",ResumenCotizacion!$F:$H,3,0)),2)</f>
        <v>8529326.0899999999</v>
      </c>
      <c r="Y2396" s="3">
        <f t="shared" si="151"/>
        <v>0</v>
      </c>
    </row>
    <row r="2397" spans="1:25" ht="14.25" x14ac:dyDescent="0.2">
      <c r="A2397" s="18" t="str">
        <f t="shared" si="148"/>
        <v>Catalogo principalCSP ENTIDADES NO CUALIFICADASCFQ7TTC0LFF1-0006_NCLF</v>
      </c>
      <c r="B2397" s="18" t="str">
        <f t="shared" si="149"/>
        <v>CFQ7TTC0LFF1-0006_NCLFCSP ENTIDADES NO CUALIFICADAS</v>
      </c>
      <c r="C2397" s="18"/>
      <c r="D2397" t="s">
        <v>122</v>
      </c>
      <c r="E2397" t="s">
        <v>3285</v>
      </c>
      <c r="F2397" t="s">
        <v>2547</v>
      </c>
      <c r="G2397" s="18" t="str">
        <f t="shared" si="150"/>
        <v>Catalogo principal</v>
      </c>
      <c r="H2397" s="43" t="s">
        <v>121</v>
      </c>
      <c r="I2397" s="37" t="s">
        <v>67</v>
      </c>
      <c r="J2397" t="s">
        <v>2653</v>
      </c>
      <c r="K2397" t="s">
        <v>40</v>
      </c>
      <c r="L2397" s="70" t="s">
        <v>21</v>
      </c>
      <c r="M2397" s="70" t="s">
        <v>3966</v>
      </c>
      <c r="N2397" s="37" t="s">
        <v>67</v>
      </c>
      <c r="O2397" s="37" t="s">
        <v>67</v>
      </c>
      <c r="P2397" s="37" t="s">
        <v>3759</v>
      </c>
      <c r="Q2397" s="75" t="s">
        <v>3285</v>
      </c>
      <c r="R2397" t="s">
        <v>3691</v>
      </c>
      <c r="S2397" s="38">
        <v>145</v>
      </c>
      <c r="T2397">
        <v>1</v>
      </c>
      <c r="U2397">
        <v>0</v>
      </c>
      <c r="V2397" s="43">
        <f>SUMIF(ResumenCotizacion!$C:$C,E2397,ResumenCotizacion!$P:$P)</f>
        <v>0</v>
      </c>
      <c r="W2397" s="68">
        <f>IF(H2397="USD",S2397*SolCotizacion!$J$18,S2397)</f>
        <v>568906.04999999993</v>
      </c>
      <c r="X2397" s="3">
        <f>ROUND(W2397/(1-VLOOKUP("Total porcentaje:",ResumenCotizacion!$F:$H,3,0)),2)</f>
        <v>618376.14</v>
      </c>
      <c r="Y2397" s="3">
        <f t="shared" si="151"/>
        <v>0</v>
      </c>
    </row>
    <row r="2398" spans="1:25" ht="14.25" x14ac:dyDescent="0.2">
      <c r="A2398" s="18" t="str">
        <f t="shared" si="148"/>
        <v>Catalogo principalCSP ENTIDADES NO CUALIFICADASCFQ7TTC0LFF1-0003_NCLF</v>
      </c>
      <c r="B2398" s="18" t="str">
        <f t="shared" si="149"/>
        <v>CFQ7TTC0LFF1-0003_NCLFCSP ENTIDADES NO CUALIFICADAS</v>
      </c>
      <c r="C2398" s="18"/>
      <c r="D2398" t="s">
        <v>122</v>
      </c>
      <c r="E2398" t="s">
        <v>3286</v>
      </c>
      <c r="F2398" t="s">
        <v>2547</v>
      </c>
      <c r="G2398" s="18" t="str">
        <f t="shared" si="150"/>
        <v>Catalogo principal</v>
      </c>
      <c r="H2398" s="43" t="s">
        <v>121</v>
      </c>
      <c r="I2398" s="37" t="s">
        <v>67</v>
      </c>
      <c r="J2398" t="s">
        <v>2595</v>
      </c>
      <c r="K2398" t="s">
        <v>40</v>
      </c>
      <c r="L2398" s="70" t="s">
        <v>21</v>
      </c>
      <c r="M2398" s="70" t="s">
        <v>3966</v>
      </c>
      <c r="N2398" s="37" t="s">
        <v>67</v>
      </c>
      <c r="O2398" s="37" t="s">
        <v>67</v>
      </c>
      <c r="P2398" s="37" t="s">
        <v>3759</v>
      </c>
      <c r="Q2398" s="75" t="s">
        <v>3286</v>
      </c>
      <c r="R2398" t="s">
        <v>3691</v>
      </c>
      <c r="S2398" s="38">
        <v>20</v>
      </c>
      <c r="T2398">
        <v>1</v>
      </c>
      <c r="U2398">
        <v>0</v>
      </c>
      <c r="V2398" s="43">
        <f>SUMIF(ResumenCotizacion!$C:$C,E2398,ResumenCotizacion!$P:$P)</f>
        <v>0</v>
      </c>
      <c r="W2398" s="68">
        <f>IF(H2398="USD",S2398*SolCotizacion!$J$18,S2398)</f>
        <v>78469.799999999988</v>
      </c>
      <c r="X2398" s="3">
        <f>ROUND(W2398/(1-VLOOKUP("Total porcentaje:",ResumenCotizacion!$F:$H,3,0)),2)</f>
        <v>85293.26</v>
      </c>
      <c r="Y2398" s="3">
        <f t="shared" si="151"/>
        <v>0</v>
      </c>
    </row>
    <row r="2399" spans="1:25" ht="14.25" x14ac:dyDescent="0.2">
      <c r="A2399" s="18" t="str">
        <f t="shared" si="148"/>
        <v>Catalogo principalCSP ENTIDADES NO CUALIFICADASCFQ7TTC0LFF1-0001_NCLF</v>
      </c>
      <c r="B2399" s="18" t="str">
        <f t="shared" si="149"/>
        <v>CFQ7TTC0LFF1-0001_NCLFCSP ENTIDADES NO CUALIFICADAS</v>
      </c>
      <c r="C2399" s="18"/>
      <c r="D2399" t="s">
        <v>122</v>
      </c>
      <c r="E2399" t="s">
        <v>3287</v>
      </c>
      <c r="F2399" t="s">
        <v>2547</v>
      </c>
      <c r="G2399" s="18" t="str">
        <f t="shared" si="150"/>
        <v>Catalogo principal</v>
      </c>
      <c r="H2399" s="43" t="s">
        <v>121</v>
      </c>
      <c r="I2399" s="37" t="s">
        <v>67</v>
      </c>
      <c r="J2399" t="s">
        <v>2698</v>
      </c>
      <c r="K2399" t="s">
        <v>40</v>
      </c>
      <c r="L2399" s="70" t="s">
        <v>21</v>
      </c>
      <c r="M2399" s="70" t="s">
        <v>3966</v>
      </c>
      <c r="N2399" s="37" t="s">
        <v>67</v>
      </c>
      <c r="O2399" s="37" t="s">
        <v>67</v>
      </c>
      <c r="P2399" s="37" t="s">
        <v>3759</v>
      </c>
      <c r="Q2399" s="75" t="s">
        <v>3287</v>
      </c>
      <c r="R2399" t="s">
        <v>3691</v>
      </c>
      <c r="S2399" s="38">
        <v>95</v>
      </c>
      <c r="T2399">
        <v>1</v>
      </c>
      <c r="U2399">
        <v>0</v>
      </c>
      <c r="V2399" s="43">
        <f>SUMIF(ResumenCotizacion!$C:$C,E2399,ResumenCotizacion!$P:$P)</f>
        <v>0</v>
      </c>
      <c r="W2399" s="68">
        <f>IF(H2399="USD",S2399*SolCotizacion!$J$18,S2399)</f>
        <v>372731.55</v>
      </c>
      <c r="X2399" s="3">
        <f>ROUND(W2399/(1-VLOOKUP("Total porcentaje:",ResumenCotizacion!$F:$H,3,0)),2)</f>
        <v>405142.99</v>
      </c>
      <c r="Y2399" s="3">
        <f t="shared" si="151"/>
        <v>0</v>
      </c>
    </row>
    <row r="2400" spans="1:25" ht="14.25" x14ac:dyDescent="0.2">
      <c r="A2400" s="18" t="str">
        <f t="shared" si="148"/>
        <v>Catalogo principalCSP ENTIDADES NO CUALIFICADASCFQ7TTC0LHZ3-0001_NCLF</v>
      </c>
      <c r="B2400" s="18" t="str">
        <f t="shared" si="149"/>
        <v>CFQ7TTC0LHZ3-0001_NCLFCSP ENTIDADES NO CUALIFICADAS</v>
      </c>
      <c r="C2400" s="18"/>
      <c r="D2400" t="s">
        <v>122</v>
      </c>
      <c r="E2400" t="s">
        <v>3288</v>
      </c>
      <c r="F2400" t="s">
        <v>2547</v>
      </c>
      <c r="G2400" s="18" t="str">
        <f t="shared" si="150"/>
        <v>Catalogo principal</v>
      </c>
      <c r="H2400" s="43" t="s">
        <v>121</v>
      </c>
      <c r="I2400" s="37" t="s">
        <v>67</v>
      </c>
      <c r="J2400" t="s">
        <v>2562</v>
      </c>
      <c r="K2400" t="s">
        <v>40</v>
      </c>
      <c r="L2400" s="70" t="s">
        <v>21</v>
      </c>
      <c r="M2400" s="70" t="s">
        <v>3966</v>
      </c>
      <c r="N2400" s="37" t="s">
        <v>67</v>
      </c>
      <c r="O2400" s="37" t="s">
        <v>67</v>
      </c>
      <c r="P2400" s="37" t="s">
        <v>3759</v>
      </c>
      <c r="Q2400" s="75" t="s">
        <v>3288</v>
      </c>
      <c r="R2400" t="s">
        <v>3691</v>
      </c>
      <c r="S2400" s="38">
        <v>50</v>
      </c>
      <c r="T2400">
        <v>1</v>
      </c>
      <c r="U2400">
        <v>0</v>
      </c>
      <c r="V2400" s="43">
        <f>SUMIF(ResumenCotizacion!$C:$C,E2400,ResumenCotizacion!$P:$P)</f>
        <v>0</v>
      </c>
      <c r="W2400" s="68">
        <f>IF(H2400="USD",S2400*SolCotizacion!$J$18,S2400)</f>
        <v>196174.5</v>
      </c>
      <c r="X2400" s="3">
        <f>ROUND(W2400/(1-VLOOKUP("Total porcentaje:",ResumenCotizacion!$F:$H,3,0)),2)</f>
        <v>213233.15</v>
      </c>
      <c r="Y2400" s="3">
        <f t="shared" si="151"/>
        <v>0</v>
      </c>
    </row>
    <row r="2401" spans="1:25" ht="14.25" x14ac:dyDescent="0.2">
      <c r="A2401" s="18" t="str">
        <f t="shared" si="148"/>
        <v>Catalogo principalCSP ENTIDADES NO CUALIFICADASCFQ7TTC0HBSJ-0001_NCLF</v>
      </c>
      <c r="B2401" s="18" t="str">
        <f t="shared" si="149"/>
        <v>CFQ7TTC0HBSJ-0001_NCLFCSP ENTIDADES NO CUALIFICADAS</v>
      </c>
      <c r="C2401" s="18"/>
      <c r="D2401" t="s">
        <v>122</v>
      </c>
      <c r="E2401" t="s">
        <v>3289</v>
      </c>
      <c r="F2401" t="s">
        <v>2547</v>
      </c>
      <c r="G2401" s="18" t="str">
        <f t="shared" si="150"/>
        <v>Catalogo principal</v>
      </c>
      <c r="H2401" s="43" t="s">
        <v>121</v>
      </c>
      <c r="I2401" s="37" t="s">
        <v>67</v>
      </c>
      <c r="J2401" t="s">
        <v>2623</v>
      </c>
      <c r="K2401" t="s">
        <v>40</v>
      </c>
      <c r="L2401" s="70" t="s">
        <v>21</v>
      </c>
      <c r="M2401" s="70" t="s">
        <v>3966</v>
      </c>
      <c r="N2401" s="37" t="s">
        <v>67</v>
      </c>
      <c r="O2401" s="37" t="s">
        <v>67</v>
      </c>
      <c r="P2401" s="37" t="s">
        <v>3759</v>
      </c>
      <c r="Q2401" s="75" t="s">
        <v>3289</v>
      </c>
      <c r="R2401" t="s">
        <v>3691</v>
      </c>
      <c r="S2401" s="38">
        <v>135</v>
      </c>
      <c r="T2401">
        <v>1</v>
      </c>
      <c r="U2401">
        <v>0</v>
      </c>
      <c r="V2401" s="43">
        <f>SUMIF(ResumenCotizacion!$C:$C,E2401,ResumenCotizacion!$P:$P)</f>
        <v>0</v>
      </c>
      <c r="W2401" s="68">
        <f>IF(H2401="USD",S2401*SolCotizacion!$J$18,S2401)</f>
        <v>529671.15</v>
      </c>
      <c r="X2401" s="3">
        <f>ROUND(W2401/(1-VLOOKUP("Total porcentaje:",ResumenCotizacion!$F:$H,3,0)),2)</f>
        <v>575729.51</v>
      </c>
      <c r="Y2401" s="3">
        <f t="shared" si="151"/>
        <v>0</v>
      </c>
    </row>
    <row r="2402" spans="1:25" ht="14.25" x14ac:dyDescent="0.2">
      <c r="A2402" s="18" t="str">
        <f t="shared" si="148"/>
        <v>Catalogo principalCSP ENTIDADES NO CUALIFICADASCFQ7TTC0LFN5-0004_NCLF</v>
      </c>
      <c r="B2402" s="18" t="str">
        <f t="shared" si="149"/>
        <v>CFQ7TTC0LFN5-0004_NCLFCSP ENTIDADES NO CUALIFICADAS</v>
      </c>
      <c r="C2402" s="18"/>
      <c r="D2402" t="s">
        <v>122</v>
      </c>
      <c r="E2402" t="s">
        <v>3290</v>
      </c>
      <c r="F2402" t="s">
        <v>2547</v>
      </c>
      <c r="G2402" s="18" t="str">
        <f t="shared" si="150"/>
        <v>Catalogo principal</v>
      </c>
      <c r="H2402" s="43" t="s">
        <v>121</v>
      </c>
      <c r="I2402" s="37" t="s">
        <v>67</v>
      </c>
      <c r="J2402" t="s">
        <v>2613</v>
      </c>
      <c r="K2402" t="s">
        <v>40</v>
      </c>
      <c r="L2402" s="70" t="s">
        <v>21</v>
      </c>
      <c r="M2402" s="70" t="s">
        <v>3966</v>
      </c>
      <c r="N2402" s="37" t="s">
        <v>67</v>
      </c>
      <c r="O2402" s="37" t="s">
        <v>67</v>
      </c>
      <c r="P2402" s="37" t="s">
        <v>3759</v>
      </c>
      <c r="Q2402" s="75" t="s">
        <v>3290</v>
      </c>
      <c r="R2402" t="s">
        <v>3691</v>
      </c>
      <c r="S2402" s="38">
        <v>20</v>
      </c>
      <c r="T2402">
        <v>1</v>
      </c>
      <c r="U2402">
        <v>0</v>
      </c>
      <c r="V2402" s="43">
        <f>SUMIF(ResumenCotizacion!$C:$C,E2402,ResumenCotizacion!$P:$P)</f>
        <v>0</v>
      </c>
      <c r="W2402" s="68">
        <f>IF(H2402="USD",S2402*SolCotizacion!$J$18,S2402)</f>
        <v>78469.799999999988</v>
      </c>
      <c r="X2402" s="3">
        <f>ROUND(W2402/(1-VLOOKUP("Total porcentaje:",ResumenCotizacion!$F:$H,3,0)),2)</f>
        <v>85293.26</v>
      </c>
      <c r="Y2402" s="3">
        <f t="shared" si="151"/>
        <v>0</v>
      </c>
    </row>
    <row r="2403" spans="1:25" ht="14.25" x14ac:dyDescent="0.2">
      <c r="A2403" s="18" t="str">
        <f t="shared" si="148"/>
        <v>Catalogo principalCSP ENTIDADES NO CUALIFICADASCFQ7TTC0LFN5-0002_NCLF</v>
      </c>
      <c r="B2403" s="18" t="str">
        <f t="shared" si="149"/>
        <v>CFQ7TTC0LFN5-0002_NCLFCSP ENTIDADES NO CUALIFICADAS</v>
      </c>
      <c r="C2403" s="18"/>
      <c r="D2403" t="s">
        <v>122</v>
      </c>
      <c r="E2403" t="s">
        <v>3291</v>
      </c>
      <c r="F2403" t="s">
        <v>2547</v>
      </c>
      <c r="G2403" s="18" t="str">
        <f t="shared" si="150"/>
        <v>Catalogo principal</v>
      </c>
      <c r="H2403" s="43" t="s">
        <v>121</v>
      </c>
      <c r="I2403" s="37" t="s">
        <v>67</v>
      </c>
      <c r="J2403" t="s">
        <v>2704</v>
      </c>
      <c r="K2403" t="s">
        <v>40</v>
      </c>
      <c r="L2403" s="70" t="s">
        <v>21</v>
      </c>
      <c r="M2403" s="70" t="s">
        <v>3966</v>
      </c>
      <c r="N2403" s="37" t="s">
        <v>67</v>
      </c>
      <c r="O2403" s="37" t="s">
        <v>67</v>
      </c>
      <c r="P2403" s="37" t="s">
        <v>3759</v>
      </c>
      <c r="Q2403" s="75" t="s">
        <v>3291</v>
      </c>
      <c r="R2403" t="s">
        <v>3691</v>
      </c>
      <c r="S2403" s="38">
        <v>65</v>
      </c>
      <c r="T2403">
        <v>1</v>
      </c>
      <c r="U2403">
        <v>0</v>
      </c>
      <c r="V2403" s="43">
        <f>SUMIF(ResumenCotizacion!$C:$C,E2403,ResumenCotizacion!$P:$P)</f>
        <v>0</v>
      </c>
      <c r="W2403" s="68">
        <f>IF(H2403="USD",S2403*SolCotizacion!$J$18,S2403)</f>
        <v>255026.84999999998</v>
      </c>
      <c r="X2403" s="3">
        <f>ROUND(W2403/(1-VLOOKUP("Total porcentaje:",ResumenCotizacion!$F:$H,3,0)),2)</f>
        <v>277203.09999999998</v>
      </c>
      <c r="Y2403" s="3">
        <f t="shared" si="151"/>
        <v>0</v>
      </c>
    </row>
    <row r="2404" spans="1:25" ht="14.25" x14ac:dyDescent="0.2">
      <c r="A2404" s="18" t="str">
        <f t="shared" si="148"/>
        <v>Catalogo principalCSP ENTIDADES NO CUALIFICADASCFQ7TTC0LH31-0009_NCLF</v>
      </c>
      <c r="B2404" s="18" t="str">
        <f t="shared" si="149"/>
        <v>CFQ7TTC0LH31-0009_NCLFCSP ENTIDADES NO CUALIFICADAS</v>
      </c>
      <c r="C2404" s="18"/>
      <c r="D2404" t="s">
        <v>122</v>
      </c>
      <c r="E2404" t="s">
        <v>3292</v>
      </c>
      <c r="F2404" t="s">
        <v>2547</v>
      </c>
      <c r="G2404" s="18" t="str">
        <f t="shared" si="150"/>
        <v>Catalogo principal</v>
      </c>
      <c r="H2404" s="43" t="s">
        <v>121</v>
      </c>
      <c r="I2404" s="37" t="s">
        <v>67</v>
      </c>
      <c r="J2404" t="s">
        <v>3497</v>
      </c>
      <c r="K2404" t="s">
        <v>40</v>
      </c>
      <c r="L2404" s="70" t="s">
        <v>21</v>
      </c>
      <c r="M2404" s="70" t="s">
        <v>28</v>
      </c>
      <c r="N2404" s="37" t="s">
        <v>67</v>
      </c>
      <c r="O2404" s="37" t="s">
        <v>67</v>
      </c>
      <c r="P2404" s="37" t="s">
        <v>3759</v>
      </c>
      <c r="Q2404" s="75" t="s">
        <v>3292</v>
      </c>
      <c r="R2404" t="s">
        <v>3691</v>
      </c>
      <c r="S2404" s="38">
        <v>500</v>
      </c>
      <c r="T2404">
        <v>1</v>
      </c>
      <c r="U2404">
        <v>0</v>
      </c>
      <c r="V2404" s="43">
        <f>SUMIF(ResumenCotizacion!$C:$C,E2404,ResumenCotizacion!$P:$P)</f>
        <v>0</v>
      </c>
      <c r="W2404" s="68">
        <f>IF(H2404="USD",S2404*SolCotizacion!$J$18,S2404)</f>
        <v>1961745</v>
      </c>
      <c r="X2404" s="3">
        <f>ROUND(W2404/(1-VLOOKUP("Total porcentaje:",ResumenCotizacion!$F:$H,3,0)),2)</f>
        <v>2132331.52</v>
      </c>
      <c r="Y2404" s="3">
        <f t="shared" si="151"/>
        <v>0</v>
      </c>
    </row>
    <row r="2405" spans="1:25" ht="14.25" x14ac:dyDescent="0.2">
      <c r="A2405" s="18" t="str">
        <f t="shared" si="148"/>
        <v>Catalogo principalCSP ENTIDADES NO CUALIFICADASCFQ7TTC0LH31-0008_NCLF</v>
      </c>
      <c r="B2405" s="18" t="str">
        <f t="shared" si="149"/>
        <v>CFQ7TTC0LH31-0008_NCLFCSP ENTIDADES NO CUALIFICADAS</v>
      </c>
      <c r="C2405" s="18"/>
      <c r="D2405" t="s">
        <v>122</v>
      </c>
      <c r="E2405" t="s">
        <v>3293</v>
      </c>
      <c r="F2405" t="s">
        <v>2547</v>
      </c>
      <c r="G2405" s="18" t="str">
        <f t="shared" si="150"/>
        <v>Catalogo principal</v>
      </c>
      <c r="H2405" s="43" t="s">
        <v>121</v>
      </c>
      <c r="I2405" s="37" t="s">
        <v>67</v>
      </c>
      <c r="J2405" t="s">
        <v>2635</v>
      </c>
      <c r="K2405" t="s">
        <v>40</v>
      </c>
      <c r="L2405" s="70" t="s">
        <v>21</v>
      </c>
      <c r="M2405" s="70" t="s">
        <v>28</v>
      </c>
      <c r="N2405" s="37" t="s">
        <v>67</v>
      </c>
      <c r="O2405" s="37" t="s">
        <v>67</v>
      </c>
      <c r="P2405" s="37" t="s">
        <v>3759</v>
      </c>
      <c r="Q2405" s="75" t="s">
        <v>3293</v>
      </c>
      <c r="R2405" t="s">
        <v>3691</v>
      </c>
      <c r="S2405" s="38">
        <v>4000</v>
      </c>
      <c r="T2405">
        <v>1</v>
      </c>
      <c r="U2405">
        <v>0</v>
      </c>
      <c r="V2405" s="43">
        <f>SUMIF(ResumenCotizacion!$C:$C,E2405,ResumenCotizacion!$P:$P)</f>
        <v>0</v>
      </c>
      <c r="W2405" s="68">
        <f>IF(H2405="USD",S2405*SolCotizacion!$J$18,S2405)</f>
        <v>15693960</v>
      </c>
      <c r="X2405" s="3">
        <f>ROUND(W2405/(1-VLOOKUP("Total porcentaje:",ResumenCotizacion!$F:$H,3,0)),2)</f>
        <v>17058652.170000002</v>
      </c>
      <c r="Y2405" s="3">
        <f t="shared" si="151"/>
        <v>0</v>
      </c>
    </row>
    <row r="2406" spans="1:25" ht="14.25" x14ac:dyDescent="0.2">
      <c r="A2406" s="18" t="str">
        <f t="shared" si="148"/>
        <v>Catalogo principalCSP ENTIDADES NO CUALIFICADASCFQ7TTC0LH31-0007_NCLF</v>
      </c>
      <c r="B2406" s="18" t="str">
        <f t="shared" si="149"/>
        <v>CFQ7TTC0LH31-0007_NCLFCSP ENTIDADES NO CUALIFICADAS</v>
      </c>
      <c r="C2406" s="18"/>
      <c r="D2406" t="s">
        <v>122</v>
      </c>
      <c r="E2406" t="s">
        <v>3294</v>
      </c>
      <c r="F2406" t="s">
        <v>2547</v>
      </c>
      <c r="G2406" s="18" t="str">
        <f t="shared" si="150"/>
        <v>Catalogo principal</v>
      </c>
      <c r="H2406" s="43" t="s">
        <v>121</v>
      </c>
      <c r="I2406" s="37" t="s">
        <v>67</v>
      </c>
      <c r="J2406" t="s">
        <v>3498</v>
      </c>
      <c r="K2406" t="s">
        <v>40</v>
      </c>
      <c r="L2406" s="70" t="s">
        <v>21</v>
      </c>
      <c r="M2406" s="70" t="s">
        <v>28</v>
      </c>
      <c r="N2406" s="37" t="s">
        <v>67</v>
      </c>
      <c r="O2406" s="37" t="s">
        <v>67</v>
      </c>
      <c r="P2406" s="37" t="s">
        <v>3759</v>
      </c>
      <c r="Q2406" s="75" t="s">
        <v>3294</v>
      </c>
      <c r="R2406" t="s">
        <v>3691</v>
      </c>
      <c r="S2406" s="38">
        <v>100</v>
      </c>
      <c r="T2406">
        <v>1</v>
      </c>
      <c r="U2406">
        <v>0</v>
      </c>
      <c r="V2406" s="43">
        <f>SUMIF(ResumenCotizacion!$C:$C,E2406,ResumenCotizacion!$P:$P)</f>
        <v>0</v>
      </c>
      <c r="W2406" s="68">
        <f>IF(H2406="USD",S2406*SolCotizacion!$J$18,S2406)</f>
        <v>392349</v>
      </c>
      <c r="X2406" s="3">
        <f>ROUND(W2406/(1-VLOOKUP("Total porcentaje:",ResumenCotizacion!$F:$H,3,0)),2)</f>
        <v>426466.3</v>
      </c>
      <c r="Y2406" s="3">
        <f t="shared" si="151"/>
        <v>0</v>
      </c>
    </row>
    <row r="2407" spans="1:25" ht="14.25" x14ac:dyDescent="0.2">
      <c r="A2407" s="18" t="str">
        <f t="shared" si="148"/>
        <v>Catalogo principalCSP ENTIDADES NO CUALIFICADASCFQ7TTC0LH31-0005_NCLF</v>
      </c>
      <c r="B2407" s="18" t="str">
        <f t="shared" si="149"/>
        <v>CFQ7TTC0LH31-0005_NCLFCSP ENTIDADES NO CUALIFICADAS</v>
      </c>
      <c r="C2407" s="18"/>
      <c r="D2407" t="s">
        <v>122</v>
      </c>
      <c r="E2407" t="s">
        <v>3295</v>
      </c>
      <c r="F2407" t="s">
        <v>2547</v>
      </c>
      <c r="G2407" s="18" t="str">
        <f t="shared" si="150"/>
        <v>Catalogo principal</v>
      </c>
      <c r="H2407" s="43" t="s">
        <v>121</v>
      </c>
      <c r="I2407" s="37" t="s">
        <v>67</v>
      </c>
      <c r="J2407" t="s">
        <v>2699</v>
      </c>
      <c r="K2407" t="s">
        <v>40</v>
      </c>
      <c r="L2407" s="70" t="s">
        <v>21</v>
      </c>
      <c r="M2407" s="70" t="s">
        <v>28</v>
      </c>
      <c r="N2407" s="37" t="s">
        <v>67</v>
      </c>
      <c r="O2407" s="37" t="s">
        <v>67</v>
      </c>
      <c r="P2407" s="37" t="s">
        <v>3759</v>
      </c>
      <c r="Q2407" s="75" t="s">
        <v>3295</v>
      </c>
      <c r="R2407" t="s">
        <v>3691</v>
      </c>
      <c r="S2407" s="38">
        <v>12000</v>
      </c>
      <c r="T2407">
        <v>1</v>
      </c>
      <c r="U2407">
        <v>0</v>
      </c>
      <c r="V2407" s="43">
        <f>SUMIF(ResumenCotizacion!$C:$C,E2407,ResumenCotizacion!$P:$P)</f>
        <v>0</v>
      </c>
      <c r="W2407" s="68">
        <f>IF(H2407="USD",S2407*SolCotizacion!$J$18,S2407)</f>
        <v>47081880</v>
      </c>
      <c r="X2407" s="3">
        <f>ROUND(W2407/(1-VLOOKUP("Total porcentaje:",ResumenCotizacion!$F:$H,3,0)),2)</f>
        <v>51175956.520000003</v>
      </c>
      <c r="Y2407" s="3">
        <f t="shared" si="151"/>
        <v>0</v>
      </c>
    </row>
    <row r="2408" spans="1:25" ht="14.25" x14ac:dyDescent="0.2">
      <c r="A2408" s="18" t="str">
        <f t="shared" si="148"/>
        <v>Catalogo principalCSP ENTIDADES NO CUALIFICADASCFQ7TTC0LH31-0002_NCLF</v>
      </c>
      <c r="B2408" s="18" t="str">
        <f t="shared" si="149"/>
        <v>CFQ7TTC0LH31-0002_NCLFCSP ENTIDADES NO CUALIFICADAS</v>
      </c>
      <c r="C2408" s="18"/>
      <c r="D2408" t="s">
        <v>122</v>
      </c>
      <c r="E2408" t="s">
        <v>3296</v>
      </c>
      <c r="F2408" t="s">
        <v>2547</v>
      </c>
      <c r="G2408" s="18" t="str">
        <f t="shared" si="150"/>
        <v>Catalogo principal</v>
      </c>
      <c r="H2408" s="43" t="s">
        <v>121</v>
      </c>
      <c r="I2408" s="37" t="s">
        <v>67</v>
      </c>
      <c r="J2408" t="s">
        <v>2641</v>
      </c>
      <c r="K2408" t="s">
        <v>40</v>
      </c>
      <c r="L2408" s="70" t="s">
        <v>21</v>
      </c>
      <c r="M2408" s="70" t="s">
        <v>3966</v>
      </c>
      <c r="N2408" s="37" t="s">
        <v>67</v>
      </c>
      <c r="O2408" s="37" t="s">
        <v>67</v>
      </c>
      <c r="P2408" s="37" t="s">
        <v>3759</v>
      </c>
      <c r="Q2408" s="75" t="s">
        <v>3296</v>
      </c>
      <c r="R2408" t="s">
        <v>3691</v>
      </c>
      <c r="S2408" s="38">
        <v>30</v>
      </c>
      <c r="T2408">
        <v>1</v>
      </c>
      <c r="U2408">
        <v>0</v>
      </c>
      <c r="V2408" s="43">
        <f>SUMIF(ResumenCotizacion!$C:$C,E2408,ResumenCotizacion!$P:$P)</f>
        <v>0</v>
      </c>
      <c r="W2408" s="68">
        <f>IF(H2408="USD",S2408*SolCotizacion!$J$18,S2408)</f>
        <v>117704.7</v>
      </c>
      <c r="X2408" s="3">
        <f>ROUND(W2408/(1-VLOOKUP("Total porcentaje:",ResumenCotizacion!$F:$H,3,0)),2)</f>
        <v>127939.89</v>
      </c>
      <c r="Y2408" s="3">
        <f t="shared" si="151"/>
        <v>0</v>
      </c>
    </row>
    <row r="2409" spans="1:25" ht="14.25" x14ac:dyDescent="0.2">
      <c r="A2409" s="18" t="str">
        <f t="shared" si="148"/>
        <v>Catalogo principalCSP ENTIDADES NO CUALIFICADASCFQ7TTC0LH31-001C_NCLF</v>
      </c>
      <c r="B2409" s="18" t="str">
        <f t="shared" si="149"/>
        <v>CFQ7TTC0LH31-001C_NCLFCSP ENTIDADES NO CUALIFICADAS</v>
      </c>
      <c r="C2409" s="18"/>
      <c r="D2409" t="s">
        <v>122</v>
      </c>
      <c r="E2409" t="s">
        <v>3297</v>
      </c>
      <c r="F2409" t="s">
        <v>2547</v>
      </c>
      <c r="G2409" s="18" t="str">
        <f t="shared" si="150"/>
        <v>Catalogo principal</v>
      </c>
      <c r="H2409" s="43" t="s">
        <v>121</v>
      </c>
      <c r="I2409" s="37" t="s">
        <v>67</v>
      </c>
      <c r="J2409" t="s">
        <v>2594</v>
      </c>
      <c r="K2409" t="s">
        <v>40</v>
      </c>
      <c r="L2409" s="70" t="s">
        <v>21</v>
      </c>
      <c r="M2409" s="70" t="s">
        <v>28</v>
      </c>
      <c r="N2409" s="37" t="s">
        <v>67</v>
      </c>
      <c r="O2409" s="37" t="s">
        <v>67</v>
      </c>
      <c r="P2409" s="37" t="s">
        <v>3759</v>
      </c>
      <c r="Q2409" s="75" t="s">
        <v>3297</v>
      </c>
      <c r="R2409" t="s">
        <v>3691</v>
      </c>
      <c r="S2409" s="38">
        <v>2000</v>
      </c>
      <c r="T2409">
        <v>1</v>
      </c>
      <c r="U2409">
        <v>0</v>
      </c>
      <c r="V2409" s="43">
        <f>SUMIF(ResumenCotizacion!$C:$C,E2409,ResumenCotizacion!$P:$P)</f>
        <v>0</v>
      </c>
      <c r="W2409" s="68">
        <f>IF(H2409="USD",S2409*SolCotizacion!$J$18,S2409)</f>
        <v>7846980</v>
      </c>
      <c r="X2409" s="3">
        <f>ROUND(W2409/(1-VLOOKUP("Total porcentaje:",ResumenCotizacion!$F:$H,3,0)),2)</f>
        <v>8529326.0899999999</v>
      </c>
      <c r="Y2409" s="3">
        <f t="shared" si="151"/>
        <v>0</v>
      </c>
    </row>
    <row r="2410" spans="1:25" ht="14.25" x14ac:dyDescent="0.2">
      <c r="A2410" s="18" t="str">
        <f t="shared" si="148"/>
        <v>Catalogo principalCSP ENTIDADES NO CUALIFICADASCFQ7TTC0LH31-001B_NCLF</v>
      </c>
      <c r="B2410" s="18" t="str">
        <f t="shared" si="149"/>
        <v>CFQ7TTC0LH31-001B_NCLFCSP ENTIDADES NO CUALIFICADAS</v>
      </c>
      <c r="C2410" s="18"/>
      <c r="D2410" t="s">
        <v>122</v>
      </c>
      <c r="E2410" t="s">
        <v>3298</v>
      </c>
      <c r="F2410" t="s">
        <v>2547</v>
      </c>
      <c r="G2410" s="18" t="str">
        <f t="shared" si="150"/>
        <v>Catalogo principal</v>
      </c>
      <c r="H2410" s="43" t="s">
        <v>121</v>
      </c>
      <c r="I2410" s="37" t="s">
        <v>67</v>
      </c>
      <c r="J2410" t="s">
        <v>3499</v>
      </c>
      <c r="K2410" t="s">
        <v>40</v>
      </c>
      <c r="L2410" s="70" t="s">
        <v>21</v>
      </c>
      <c r="M2410" s="70" t="s">
        <v>28</v>
      </c>
      <c r="N2410" s="37" t="s">
        <v>67</v>
      </c>
      <c r="O2410" s="37" t="s">
        <v>67</v>
      </c>
      <c r="P2410" s="37" t="s">
        <v>3759</v>
      </c>
      <c r="Q2410" s="75" t="s">
        <v>3298</v>
      </c>
      <c r="R2410" t="s">
        <v>3691</v>
      </c>
      <c r="S2410" s="38">
        <v>50</v>
      </c>
      <c r="T2410">
        <v>1</v>
      </c>
      <c r="U2410">
        <v>0</v>
      </c>
      <c r="V2410" s="43">
        <f>SUMIF(ResumenCotizacion!$C:$C,E2410,ResumenCotizacion!$P:$P)</f>
        <v>0</v>
      </c>
      <c r="W2410" s="68">
        <f>IF(H2410="USD",S2410*SolCotizacion!$J$18,S2410)</f>
        <v>196174.5</v>
      </c>
      <c r="X2410" s="3">
        <f>ROUND(W2410/(1-VLOOKUP("Total porcentaje:",ResumenCotizacion!$F:$H,3,0)),2)</f>
        <v>213233.15</v>
      </c>
      <c r="Y2410" s="3">
        <f t="shared" si="151"/>
        <v>0</v>
      </c>
    </row>
    <row r="2411" spans="1:25" ht="14.25" x14ac:dyDescent="0.2">
      <c r="A2411" s="18" t="str">
        <f t="shared" si="148"/>
        <v>Catalogo principalCSP ENTIDADES NO CUALIFICADASCFQ7TTC0LH31-0019_NCLF</v>
      </c>
      <c r="B2411" s="18" t="str">
        <f t="shared" si="149"/>
        <v>CFQ7TTC0LH31-0019_NCLFCSP ENTIDADES NO CUALIFICADAS</v>
      </c>
      <c r="C2411" s="18"/>
      <c r="D2411" t="s">
        <v>122</v>
      </c>
      <c r="E2411" t="s">
        <v>3299</v>
      </c>
      <c r="F2411" t="s">
        <v>2547</v>
      </c>
      <c r="G2411" s="18" t="str">
        <f t="shared" si="150"/>
        <v>Catalogo principal</v>
      </c>
      <c r="H2411" s="43" t="s">
        <v>121</v>
      </c>
      <c r="I2411" s="37" t="s">
        <v>67</v>
      </c>
      <c r="J2411" t="s">
        <v>2643</v>
      </c>
      <c r="K2411" t="s">
        <v>40</v>
      </c>
      <c r="L2411" s="70" t="s">
        <v>21</v>
      </c>
      <c r="M2411" s="70" t="s">
        <v>28</v>
      </c>
      <c r="N2411" s="37" t="s">
        <v>67</v>
      </c>
      <c r="O2411" s="37" t="s">
        <v>67</v>
      </c>
      <c r="P2411" s="37" t="s">
        <v>3759</v>
      </c>
      <c r="Q2411" s="75" t="s">
        <v>3299</v>
      </c>
      <c r="R2411" t="s">
        <v>3691</v>
      </c>
      <c r="S2411" s="38">
        <v>6000</v>
      </c>
      <c r="T2411">
        <v>1</v>
      </c>
      <c r="U2411">
        <v>0</v>
      </c>
      <c r="V2411" s="43">
        <f>SUMIF(ResumenCotizacion!$C:$C,E2411,ResumenCotizacion!$P:$P)</f>
        <v>0</v>
      </c>
      <c r="W2411" s="68">
        <f>IF(H2411="USD",S2411*SolCotizacion!$J$18,S2411)</f>
        <v>23540940</v>
      </c>
      <c r="X2411" s="3">
        <f>ROUND(W2411/(1-VLOOKUP("Total porcentaje:",ResumenCotizacion!$F:$H,3,0)),2)</f>
        <v>25587978.260000002</v>
      </c>
      <c r="Y2411" s="3">
        <f t="shared" si="151"/>
        <v>0</v>
      </c>
    </row>
    <row r="2412" spans="1:25" ht="14.25" x14ac:dyDescent="0.2">
      <c r="A2412" s="18" t="str">
        <f t="shared" si="148"/>
        <v>Catalogo principalCSP ENTIDADES NO CUALIFICADASCFQ7TTC0LH31-0018_NCLF</v>
      </c>
      <c r="B2412" s="18" t="str">
        <f t="shared" si="149"/>
        <v>CFQ7TTC0LH31-0018_NCLFCSP ENTIDADES NO CUALIFICADAS</v>
      </c>
      <c r="C2412" s="18"/>
      <c r="D2412" t="s">
        <v>122</v>
      </c>
      <c r="E2412" t="s">
        <v>3300</v>
      </c>
      <c r="F2412" t="s">
        <v>2547</v>
      </c>
      <c r="G2412" s="18" t="str">
        <f t="shared" si="150"/>
        <v>Catalogo principal</v>
      </c>
      <c r="H2412" s="43" t="s">
        <v>121</v>
      </c>
      <c r="I2412" s="37" t="s">
        <v>67</v>
      </c>
      <c r="J2412" t="s">
        <v>3500</v>
      </c>
      <c r="K2412" t="s">
        <v>40</v>
      </c>
      <c r="L2412" s="70" t="s">
        <v>21</v>
      </c>
      <c r="M2412" s="70" t="s">
        <v>28</v>
      </c>
      <c r="N2412" s="37" t="s">
        <v>67</v>
      </c>
      <c r="O2412" s="37" t="s">
        <v>67</v>
      </c>
      <c r="P2412" s="37" t="s">
        <v>3759</v>
      </c>
      <c r="Q2412" s="75" t="s">
        <v>3300</v>
      </c>
      <c r="R2412" t="s">
        <v>3691</v>
      </c>
      <c r="S2412" s="38">
        <v>250</v>
      </c>
      <c r="T2412">
        <v>1</v>
      </c>
      <c r="U2412">
        <v>0</v>
      </c>
      <c r="V2412" s="43">
        <f>SUMIF(ResumenCotizacion!$C:$C,E2412,ResumenCotizacion!$P:$P)</f>
        <v>0</v>
      </c>
      <c r="W2412" s="68">
        <f>IF(H2412="USD",S2412*SolCotizacion!$J$18,S2412)</f>
        <v>980872.5</v>
      </c>
      <c r="X2412" s="3">
        <f>ROUND(W2412/(1-VLOOKUP("Total porcentaje:",ResumenCotizacion!$F:$H,3,0)),2)</f>
        <v>1066165.76</v>
      </c>
      <c r="Y2412" s="3">
        <f t="shared" si="151"/>
        <v>0</v>
      </c>
    </row>
    <row r="2413" spans="1:25" ht="14.25" x14ac:dyDescent="0.2">
      <c r="A2413" s="18" t="str">
        <f t="shared" si="148"/>
        <v>Catalogo principalCSP ENTIDADES NO CUALIFICADASCFQ7TTC0LH31-0001_NCLF</v>
      </c>
      <c r="B2413" s="18" t="str">
        <f t="shared" si="149"/>
        <v>CFQ7TTC0LH31-0001_NCLFCSP ENTIDADES NO CUALIFICADAS</v>
      </c>
      <c r="C2413" s="18"/>
      <c r="D2413" t="s">
        <v>122</v>
      </c>
      <c r="E2413" t="s">
        <v>3301</v>
      </c>
      <c r="F2413" t="s">
        <v>2547</v>
      </c>
      <c r="G2413" s="18" t="str">
        <f t="shared" si="150"/>
        <v>Catalogo principal</v>
      </c>
      <c r="H2413" s="43" t="s">
        <v>121</v>
      </c>
      <c r="I2413" s="37" t="s">
        <v>67</v>
      </c>
      <c r="J2413" t="s">
        <v>2568</v>
      </c>
      <c r="K2413" t="s">
        <v>40</v>
      </c>
      <c r="L2413" s="70" t="s">
        <v>21</v>
      </c>
      <c r="M2413" s="70" t="s">
        <v>3966</v>
      </c>
      <c r="N2413" s="37" t="s">
        <v>67</v>
      </c>
      <c r="O2413" s="37" t="s">
        <v>67</v>
      </c>
      <c r="P2413" s="37" t="s">
        <v>3759</v>
      </c>
      <c r="Q2413" s="75" t="s">
        <v>3301</v>
      </c>
      <c r="R2413" t="s">
        <v>3691</v>
      </c>
      <c r="S2413" s="38">
        <v>180</v>
      </c>
      <c r="T2413">
        <v>1</v>
      </c>
      <c r="U2413">
        <v>0</v>
      </c>
      <c r="V2413" s="43">
        <f>SUMIF(ResumenCotizacion!$C:$C,E2413,ResumenCotizacion!$P:$P)</f>
        <v>0</v>
      </c>
      <c r="W2413" s="68">
        <f>IF(H2413="USD",S2413*SolCotizacion!$J$18,S2413)</f>
        <v>706228.2</v>
      </c>
      <c r="X2413" s="3">
        <f>ROUND(W2413/(1-VLOOKUP("Total porcentaje:",ResumenCotizacion!$F:$H,3,0)),2)</f>
        <v>767639.35</v>
      </c>
      <c r="Y2413" s="3">
        <f t="shared" si="151"/>
        <v>0</v>
      </c>
    </row>
    <row r="2414" spans="1:25" ht="14.25" x14ac:dyDescent="0.2">
      <c r="A2414" s="18" t="str">
        <f t="shared" si="148"/>
        <v>Catalogo principalCSP ENTIDADES NO CUALIFICADASCFQ7TTC0LFNJ-0001_NCLF</v>
      </c>
      <c r="B2414" s="18" t="str">
        <f t="shared" si="149"/>
        <v>CFQ7TTC0LFNJ-0001_NCLFCSP ENTIDADES NO CUALIFICADAS</v>
      </c>
      <c r="C2414" s="18"/>
      <c r="D2414" t="s">
        <v>122</v>
      </c>
      <c r="E2414" t="s">
        <v>3302</v>
      </c>
      <c r="F2414" t="s">
        <v>2547</v>
      </c>
      <c r="G2414" s="18" t="str">
        <f t="shared" si="150"/>
        <v>Catalogo principal</v>
      </c>
      <c r="H2414" s="43" t="s">
        <v>121</v>
      </c>
      <c r="I2414" s="37" t="s">
        <v>67</v>
      </c>
      <c r="J2414" t="s">
        <v>2665</v>
      </c>
      <c r="K2414" t="s">
        <v>40</v>
      </c>
      <c r="L2414" s="70" t="s">
        <v>21</v>
      </c>
      <c r="M2414" s="70" t="s">
        <v>3966</v>
      </c>
      <c r="N2414" s="37" t="s">
        <v>67</v>
      </c>
      <c r="O2414" s="37" t="s">
        <v>67</v>
      </c>
      <c r="P2414" s="37" t="s">
        <v>3759</v>
      </c>
      <c r="Q2414" s="75" t="s">
        <v>3302</v>
      </c>
      <c r="R2414" t="s">
        <v>3691</v>
      </c>
      <c r="S2414" s="38">
        <v>8</v>
      </c>
      <c r="T2414">
        <v>1</v>
      </c>
      <c r="U2414">
        <v>0</v>
      </c>
      <c r="V2414" s="43">
        <f>SUMIF(ResumenCotizacion!$C:$C,E2414,ResumenCotizacion!$P:$P)</f>
        <v>0</v>
      </c>
      <c r="W2414" s="68">
        <f>IF(H2414="USD",S2414*SolCotizacion!$J$18,S2414)</f>
        <v>31387.919999999998</v>
      </c>
      <c r="X2414" s="3">
        <f>ROUND(W2414/(1-VLOOKUP("Total porcentaje:",ResumenCotizacion!$F:$H,3,0)),2)</f>
        <v>34117.300000000003</v>
      </c>
      <c r="Y2414" s="3">
        <f t="shared" si="151"/>
        <v>0</v>
      </c>
    </row>
    <row r="2415" spans="1:25" ht="14.25" x14ac:dyDescent="0.2">
      <c r="A2415" s="18" t="str">
        <f t="shared" si="148"/>
        <v>Catalogo principalCSP ENTIDADES NO CUALIFICADASCFQ7TTC0HD42-000C_NCLF</v>
      </c>
      <c r="B2415" s="18" t="str">
        <f t="shared" si="149"/>
        <v>CFQ7TTC0HD42-000C_NCLFCSP ENTIDADES NO CUALIFICADAS</v>
      </c>
      <c r="C2415" s="18"/>
      <c r="D2415" t="s">
        <v>122</v>
      </c>
      <c r="E2415" t="s">
        <v>3303</v>
      </c>
      <c r="F2415" t="s">
        <v>2547</v>
      </c>
      <c r="G2415" s="18" t="str">
        <f t="shared" si="150"/>
        <v>Catalogo principal</v>
      </c>
      <c r="H2415" s="43" t="s">
        <v>121</v>
      </c>
      <c r="I2415" s="37" t="s">
        <v>67</v>
      </c>
      <c r="J2415" t="s">
        <v>3501</v>
      </c>
      <c r="K2415" t="s">
        <v>40</v>
      </c>
      <c r="L2415" s="70" t="s">
        <v>21</v>
      </c>
      <c r="M2415" s="70" t="s">
        <v>3966</v>
      </c>
      <c r="N2415" s="37" t="s">
        <v>67</v>
      </c>
      <c r="O2415" s="37" t="s">
        <v>67</v>
      </c>
      <c r="P2415" s="37" t="s">
        <v>3759</v>
      </c>
      <c r="Q2415" s="75" t="s">
        <v>3303</v>
      </c>
      <c r="R2415" t="s">
        <v>3691</v>
      </c>
      <c r="S2415" s="38">
        <v>750</v>
      </c>
      <c r="T2415">
        <v>1</v>
      </c>
      <c r="U2415">
        <v>0</v>
      </c>
      <c r="V2415" s="43">
        <f>SUMIF(ResumenCotizacion!$C:$C,E2415,ResumenCotizacion!$P:$P)</f>
        <v>0</v>
      </c>
      <c r="W2415" s="68">
        <f>IF(H2415="USD",S2415*SolCotizacion!$J$18,S2415)</f>
        <v>2942617.5</v>
      </c>
      <c r="X2415" s="3">
        <f>ROUND(W2415/(1-VLOOKUP("Total porcentaje:",ResumenCotizacion!$F:$H,3,0)),2)</f>
        <v>3198497.28</v>
      </c>
      <c r="Y2415" s="3">
        <f t="shared" si="151"/>
        <v>0</v>
      </c>
    </row>
    <row r="2416" spans="1:25" ht="14.25" x14ac:dyDescent="0.2">
      <c r="A2416" s="18" t="str">
        <f t="shared" si="148"/>
        <v>Catalogo principalCSP ENTIDADES NO CUALIFICADASCFQ7TTC0HD42-000B_NCLF</v>
      </c>
      <c r="B2416" s="18" t="str">
        <f t="shared" si="149"/>
        <v>CFQ7TTC0HD42-000B_NCLFCSP ENTIDADES NO CUALIFICADAS</v>
      </c>
      <c r="C2416" s="18"/>
      <c r="D2416" t="s">
        <v>122</v>
      </c>
      <c r="E2416" t="s">
        <v>3304</v>
      </c>
      <c r="F2416" t="s">
        <v>2547</v>
      </c>
      <c r="G2416" s="18" t="str">
        <f t="shared" si="150"/>
        <v>Catalogo principal</v>
      </c>
      <c r="H2416" s="43" t="s">
        <v>121</v>
      </c>
      <c r="I2416" s="37" t="s">
        <v>67</v>
      </c>
      <c r="J2416" t="s">
        <v>3502</v>
      </c>
      <c r="K2416" t="s">
        <v>40</v>
      </c>
      <c r="L2416" s="70" t="s">
        <v>21</v>
      </c>
      <c r="M2416" s="70" t="s">
        <v>3966</v>
      </c>
      <c r="N2416" s="37" t="s">
        <v>67</v>
      </c>
      <c r="O2416" s="37" t="s">
        <v>67</v>
      </c>
      <c r="P2416" s="37" t="s">
        <v>3759</v>
      </c>
      <c r="Q2416" s="75" t="s">
        <v>3304</v>
      </c>
      <c r="R2416" t="s">
        <v>3691</v>
      </c>
      <c r="S2416" s="38">
        <v>6000</v>
      </c>
      <c r="T2416">
        <v>1</v>
      </c>
      <c r="U2416">
        <v>0</v>
      </c>
      <c r="V2416" s="43">
        <f>SUMIF(ResumenCotizacion!$C:$C,E2416,ResumenCotizacion!$P:$P)</f>
        <v>0</v>
      </c>
      <c r="W2416" s="68">
        <f>IF(H2416="USD",S2416*SolCotizacion!$J$18,S2416)</f>
        <v>23540940</v>
      </c>
      <c r="X2416" s="3">
        <f>ROUND(W2416/(1-VLOOKUP("Total porcentaje:",ResumenCotizacion!$F:$H,3,0)),2)</f>
        <v>25587978.260000002</v>
      </c>
      <c r="Y2416" s="3">
        <f t="shared" si="151"/>
        <v>0</v>
      </c>
    </row>
    <row r="2417" spans="1:25" ht="14.25" x14ac:dyDescent="0.2">
      <c r="A2417" s="18" t="str">
        <f t="shared" si="148"/>
        <v>Catalogo principalCSP ENTIDADES NO CUALIFICADASCFQ7TTC0HD42-0009_NCLF</v>
      </c>
      <c r="B2417" s="18" t="str">
        <f t="shared" si="149"/>
        <v>CFQ7TTC0HD42-0009_NCLFCSP ENTIDADES NO CUALIFICADAS</v>
      </c>
      <c r="C2417" s="18"/>
      <c r="D2417" t="s">
        <v>122</v>
      </c>
      <c r="E2417" t="s">
        <v>3305</v>
      </c>
      <c r="F2417" t="s">
        <v>2547</v>
      </c>
      <c r="G2417" s="18" t="str">
        <f t="shared" si="150"/>
        <v>Catalogo principal</v>
      </c>
      <c r="H2417" s="43" t="s">
        <v>121</v>
      </c>
      <c r="I2417" s="37" t="s">
        <v>67</v>
      </c>
      <c r="J2417" t="s">
        <v>3503</v>
      </c>
      <c r="K2417" t="s">
        <v>40</v>
      </c>
      <c r="L2417" s="70" t="s">
        <v>21</v>
      </c>
      <c r="M2417" s="70" t="s">
        <v>3966</v>
      </c>
      <c r="N2417" s="37" t="s">
        <v>67</v>
      </c>
      <c r="O2417" s="37" t="s">
        <v>67</v>
      </c>
      <c r="P2417" s="37" t="s">
        <v>3759</v>
      </c>
      <c r="Q2417" s="75" t="s">
        <v>3305</v>
      </c>
      <c r="R2417" t="s">
        <v>3691</v>
      </c>
      <c r="S2417" s="38">
        <v>17000</v>
      </c>
      <c r="T2417">
        <v>1</v>
      </c>
      <c r="U2417">
        <v>0</v>
      </c>
      <c r="V2417" s="43">
        <f>SUMIF(ResumenCotizacion!$C:$C,E2417,ResumenCotizacion!$P:$P)</f>
        <v>0</v>
      </c>
      <c r="W2417" s="68">
        <f>IF(H2417="USD",S2417*SolCotizacion!$J$18,S2417)</f>
        <v>66699330</v>
      </c>
      <c r="X2417" s="3">
        <f>ROUND(W2417/(1-VLOOKUP("Total porcentaje:",ResumenCotizacion!$F:$H,3,0)),2)</f>
        <v>72499271.739999995</v>
      </c>
      <c r="Y2417" s="3">
        <f t="shared" si="151"/>
        <v>0</v>
      </c>
    </row>
    <row r="2418" spans="1:25" ht="14.25" x14ac:dyDescent="0.2">
      <c r="A2418" s="18" t="str">
        <f t="shared" si="148"/>
        <v>Catalogo principalCSP ENTIDADES NO CUALIFICADASCFQ7TTC0HD42-0008_NCLF</v>
      </c>
      <c r="B2418" s="18" t="str">
        <f t="shared" si="149"/>
        <v>CFQ7TTC0HD42-0008_NCLFCSP ENTIDADES NO CUALIFICADAS</v>
      </c>
      <c r="C2418" s="18"/>
      <c r="D2418" t="s">
        <v>122</v>
      </c>
      <c r="E2418" t="s">
        <v>3306</v>
      </c>
      <c r="F2418" t="s">
        <v>2547</v>
      </c>
      <c r="G2418" s="18" t="str">
        <f t="shared" si="150"/>
        <v>Catalogo principal</v>
      </c>
      <c r="H2418" s="43" t="s">
        <v>121</v>
      </c>
      <c r="I2418" s="37" t="s">
        <v>67</v>
      </c>
      <c r="J2418" t="s">
        <v>3504</v>
      </c>
      <c r="K2418" t="s">
        <v>40</v>
      </c>
      <c r="L2418" s="70" t="s">
        <v>21</v>
      </c>
      <c r="M2418" s="70" t="s">
        <v>3966</v>
      </c>
      <c r="N2418" s="37" t="s">
        <v>67</v>
      </c>
      <c r="O2418" s="37" t="s">
        <v>67</v>
      </c>
      <c r="P2418" s="37" t="s">
        <v>3759</v>
      </c>
      <c r="Q2418" s="75" t="s">
        <v>3306</v>
      </c>
      <c r="R2418" t="s">
        <v>3691</v>
      </c>
      <c r="S2418" s="38">
        <v>37000</v>
      </c>
      <c r="T2418">
        <v>1</v>
      </c>
      <c r="U2418">
        <v>0</v>
      </c>
      <c r="V2418" s="43">
        <f>SUMIF(ResumenCotizacion!$C:$C,E2418,ResumenCotizacion!$P:$P)</f>
        <v>0</v>
      </c>
      <c r="W2418" s="68">
        <f>IF(H2418="USD",S2418*SolCotizacion!$J$18,S2418)</f>
        <v>145169130</v>
      </c>
      <c r="X2418" s="3">
        <f>ROUND(W2418/(1-VLOOKUP("Total porcentaje:",ResumenCotizacion!$F:$H,3,0)),2)</f>
        <v>157792532.61000001</v>
      </c>
      <c r="Y2418" s="3">
        <f t="shared" si="151"/>
        <v>0</v>
      </c>
    </row>
    <row r="2419" spans="1:25" ht="14.25" x14ac:dyDescent="0.2">
      <c r="A2419" s="18" t="str">
        <f t="shared" si="148"/>
        <v>Catalogo principalCSP ENTIDADES NO CUALIFICADASCFQ7TTC0HD42-0001_NCLF</v>
      </c>
      <c r="B2419" s="18" t="str">
        <f t="shared" si="149"/>
        <v>CFQ7TTC0HD42-0001_NCLFCSP ENTIDADES NO CUALIFICADAS</v>
      </c>
      <c r="C2419" s="18"/>
      <c r="D2419" t="s">
        <v>122</v>
      </c>
      <c r="E2419" t="s">
        <v>3307</v>
      </c>
      <c r="F2419" t="s">
        <v>2547</v>
      </c>
      <c r="G2419" s="18" t="str">
        <f t="shared" si="150"/>
        <v>Catalogo principal</v>
      </c>
      <c r="H2419" s="43" t="s">
        <v>121</v>
      </c>
      <c r="I2419" s="37" t="s">
        <v>67</v>
      </c>
      <c r="J2419" t="s">
        <v>3505</v>
      </c>
      <c r="K2419" t="s">
        <v>40</v>
      </c>
      <c r="L2419" s="70" t="s">
        <v>21</v>
      </c>
      <c r="M2419" s="70" t="s">
        <v>3966</v>
      </c>
      <c r="N2419" s="37" t="s">
        <v>67</v>
      </c>
      <c r="O2419" s="37" t="s">
        <v>67</v>
      </c>
      <c r="P2419" s="37" t="s">
        <v>3759</v>
      </c>
      <c r="Q2419" s="75" t="s">
        <v>3307</v>
      </c>
      <c r="R2419" t="s">
        <v>3691</v>
      </c>
      <c r="S2419" s="38">
        <v>3000</v>
      </c>
      <c r="T2419">
        <v>1</v>
      </c>
      <c r="U2419">
        <v>0</v>
      </c>
      <c r="V2419" s="43">
        <f>SUMIF(ResumenCotizacion!$C:$C,E2419,ResumenCotizacion!$P:$P)</f>
        <v>0</v>
      </c>
      <c r="W2419" s="68">
        <f>IF(H2419="USD",S2419*SolCotizacion!$J$18,S2419)</f>
        <v>11770470</v>
      </c>
      <c r="X2419" s="3">
        <f>ROUND(W2419/(1-VLOOKUP("Total porcentaje:",ResumenCotizacion!$F:$H,3,0)),2)</f>
        <v>12793989.130000001</v>
      </c>
      <c r="Y2419" s="3">
        <f t="shared" si="151"/>
        <v>0</v>
      </c>
    </row>
    <row r="2420" spans="1:25" ht="14.25" x14ac:dyDescent="0.2">
      <c r="A2420" s="18" t="str">
        <f t="shared" si="148"/>
        <v>Catalogo principalCSP ENTIDADES NO CUALIFICADASCFQ7TTC0LHT4-0001_NCLF</v>
      </c>
      <c r="B2420" s="18" t="str">
        <f t="shared" si="149"/>
        <v>CFQ7TTC0LHT4-0001_NCLFCSP ENTIDADES NO CUALIFICADAS</v>
      </c>
      <c r="C2420" s="18"/>
      <c r="D2420" t="s">
        <v>122</v>
      </c>
      <c r="E2420" t="s">
        <v>3308</v>
      </c>
      <c r="F2420" t="s">
        <v>2547</v>
      </c>
      <c r="G2420" s="18" t="str">
        <f t="shared" si="150"/>
        <v>Catalogo principal</v>
      </c>
      <c r="H2420" s="43" t="s">
        <v>121</v>
      </c>
      <c r="I2420" s="37" t="s">
        <v>67</v>
      </c>
      <c r="J2420" t="s">
        <v>2632</v>
      </c>
      <c r="K2420" t="s">
        <v>40</v>
      </c>
      <c r="L2420" s="70" t="s">
        <v>21</v>
      </c>
      <c r="M2420" s="70" t="s">
        <v>3966</v>
      </c>
      <c r="N2420" s="37" t="s">
        <v>67</v>
      </c>
      <c r="O2420" s="37" t="s">
        <v>67</v>
      </c>
      <c r="P2420" s="37" t="s">
        <v>3759</v>
      </c>
      <c r="Q2420" s="75" t="s">
        <v>3308</v>
      </c>
      <c r="R2420" t="s">
        <v>3691</v>
      </c>
      <c r="S2420" s="38">
        <v>10.6</v>
      </c>
      <c r="T2420">
        <v>1</v>
      </c>
      <c r="U2420">
        <v>0</v>
      </c>
      <c r="V2420" s="43">
        <f>SUMIF(ResumenCotizacion!$C:$C,E2420,ResumenCotizacion!$P:$P)</f>
        <v>0</v>
      </c>
      <c r="W2420" s="68">
        <f>IF(H2420="USD",S2420*SolCotizacion!$J$18,S2420)</f>
        <v>41588.993999999999</v>
      </c>
      <c r="X2420" s="3">
        <f>ROUND(W2420/(1-VLOOKUP("Total porcentaje:",ResumenCotizacion!$F:$H,3,0)),2)</f>
        <v>45205.43</v>
      </c>
      <c r="Y2420" s="3">
        <f t="shared" si="151"/>
        <v>0</v>
      </c>
    </row>
    <row r="2421" spans="1:25" ht="14.25" x14ac:dyDescent="0.2">
      <c r="A2421" s="18" t="str">
        <f t="shared" si="148"/>
        <v>Catalogo principalCSP ENTIDADES NO CUALIFICADASCFQ7TTC0LFJ1-0001_NCLF</v>
      </c>
      <c r="B2421" s="18" t="str">
        <f t="shared" si="149"/>
        <v>CFQ7TTC0LFJ1-0001_NCLFCSP ENTIDADES NO CUALIFICADAS</v>
      </c>
      <c r="C2421" s="18"/>
      <c r="D2421" t="s">
        <v>122</v>
      </c>
      <c r="E2421" t="s">
        <v>3309</v>
      </c>
      <c r="F2421" t="s">
        <v>2547</v>
      </c>
      <c r="G2421" s="18" t="str">
        <f t="shared" si="150"/>
        <v>Catalogo principal</v>
      </c>
      <c r="H2421" s="43" t="s">
        <v>121</v>
      </c>
      <c r="I2421" s="37" t="s">
        <v>67</v>
      </c>
      <c r="J2421" t="s">
        <v>2576</v>
      </c>
      <c r="K2421" t="s">
        <v>40</v>
      </c>
      <c r="L2421" s="70" t="s">
        <v>21</v>
      </c>
      <c r="M2421" s="70" t="s">
        <v>3966</v>
      </c>
      <c r="N2421" s="37" t="s">
        <v>67</v>
      </c>
      <c r="O2421" s="37" t="s">
        <v>67</v>
      </c>
      <c r="P2421" s="37" t="s">
        <v>3759</v>
      </c>
      <c r="Q2421" s="75" t="s">
        <v>3309</v>
      </c>
      <c r="R2421" t="s">
        <v>3691</v>
      </c>
      <c r="S2421" s="38">
        <v>16.399999999999999</v>
      </c>
      <c r="T2421">
        <v>1</v>
      </c>
      <c r="U2421">
        <v>0</v>
      </c>
      <c r="V2421" s="43">
        <f>SUMIF(ResumenCotizacion!$C:$C,E2421,ResumenCotizacion!$P:$P)</f>
        <v>0</v>
      </c>
      <c r="W2421" s="68">
        <f>IF(H2421="USD",S2421*SolCotizacion!$J$18,S2421)</f>
        <v>64345.23599999999</v>
      </c>
      <c r="X2421" s="3">
        <f>ROUND(W2421/(1-VLOOKUP("Total porcentaje:",ResumenCotizacion!$F:$H,3,0)),2)</f>
        <v>69940.47</v>
      </c>
      <c r="Y2421" s="3">
        <f t="shared" si="151"/>
        <v>0</v>
      </c>
    </row>
    <row r="2422" spans="1:25" ht="14.25" x14ac:dyDescent="0.2">
      <c r="A2422" s="18" t="str">
        <f t="shared" si="148"/>
        <v>Catalogo principalCSP ENTIDADES NO CUALIFICADASCFQ7TTC0LH16-0001_NCLF</v>
      </c>
      <c r="B2422" s="18" t="str">
        <f t="shared" si="149"/>
        <v>CFQ7TTC0LH16-0001_NCLFCSP ENTIDADES NO CUALIFICADAS</v>
      </c>
      <c r="C2422" s="18"/>
      <c r="D2422" t="s">
        <v>122</v>
      </c>
      <c r="E2422" t="s">
        <v>3310</v>
      </c>
      <c r="F2422" t="s">
        <v>2547</v>
      </c>
      <c r="G2422" s="18" t="str">
        <f t="shared" si="150"/>
        <v>Catalogo principal</v>
      </c>
      <c r="H2422" s="43" t="s">
        <v>121</v>
      </c>
      <c r="I2422" s="37" t="s">
        <v>67</v>
      </c>
      <c r="J2422" t="s">
        <v>2559</v>
      </c>
      <c r="K2422" t="s">
        <v>40</v>
      </c>
      <c r="L2422" s="70" t="s">
        <v>21</v>
      </c>
      <c r="M2422" s="70" t="s">
        <v>3966</v>
      </c>
      <c r="N2422" s="37" t="s">
        <v>67</v>
      </c>
      <c r="O2422" s="37" t="s">
        <v>67</v>
      </c>
      <c r="P2422" s="37" t="s">
        <v>3759</v>
      </c>
      <c r="Q2422" s="75" t="s">
        <v>3310</v>
      </c>
      <c r="R2422" t="s">
        <v>3691</v>
      </c>
      <c r="S2422" s="38">
        <v>4</v>
      </c>
      <c r="T2422">
        <v>1</v>
      </c>
      <c r="U2422">
        <v>0</v>
      </c>
      <c r="V2422" s="43">
        <f>SUMIF(ResumenCotizacion!$C:$C,E2422,ResumenCotizacion!$P:$P)</f>
        <v>0</v>
      </c>
      <c r="W2422" s="68">
        <f>IF(H2422="USD",S2422*SolCotizacion!$J$18,S2422)</f>
        <v>15693.96</v>
      </c>
      <c r="X2422" s="3">
        <f>ROUND(W2422/(1-VLOOKUP("Total porcentaje:",ResumenCotizacion!$F:$H,3,0)),2)</f>
        <v>17058.650000000001</v>
      </c>
      <c r="Y2422" s="3">
        <f t="shared" si="151"/>
        <v>0</v>
      </c>
    </row>
    <row r="2423" spans="1:25" ht="14.25" x14ac:dyDescent="0.2">
      <c r="A2423" s="18" t="str">
        <f t="shared" si="148"/>
        <v>Catalogo principalCSP ENTIDADES NO CUALIFICADASCFQ7TTC0LH1P-0001_NCLF</v>
      </c>
      <c r="B2423" s="18" t="str">
        <f t="shared" si="149"/>
        <v>CFQ7TTC0LH1P-0001_NCLFCSP ENTIDADES NO CUALIFICADAS</v>
      </c>
      <c r="C2423" s="18"/>
      <c r="D2423" t="s">
        <v>122</v>
      </c>
      <c r="E2423" t="s">
        <v>3311</v>
      </c>
      <c r="F2423" t="s">
        <v>2547</v>
      </c>
      <c r="G2423" s="18" t="str">
        <f t="shared" si="150"/>
        <v>Catalogo principal</v>
      </c>
      <c r="H2423" s="43" t="s">
        <v>121</v>
      </c>
      <c r="I2423" s="37" t="s">
        <v>67</v>
      </c>
      <c r="J2423" t="s">
        <v>2570</v>
      </c>
      <c r="K2423" t="s">
        <v>40</v>
      </c>
      <c r="L2423" s="70" t="s">
        <v>21</v>
      </c>
      <c r="M2423" s="70" t="s">
        <v>3966</v>
      </c>
      <c r="N2423" s="37" t="s">
        <v>67</v>
      </c>
      <c r="O2423" s="37" t="s">
        <v>67</v>
      </c>
      <c r="P2423" s="37" t="s">
        <v>3759</v>
      </c>
      <c r="Q2423" s="75" t="s">
        <v>3311</v>
      </c>
      <c r="R2423" t="s">
        <v>3691</v>
      </c>
      <c r="S2423" s="38">
        <v>8</v>
      </c>
      <c r="T2423">
        <v>1</v>
      </c>
      <c r="U2423">
        <v>0</v>
      </c>
      <c r="V2423" s="43">
        <f>SUMIF(ResumenCotizacion!$C:$C,E2423,ResumenCotizacion!$P:$P)</f>
        <v>0</v>
      </c>
      <c r="W2423" s="68">
        <f>IF(H2423="USD",S2423*SolCotizacion!$J$18,S2423)</f>
        <v>31387.919999999998</v>
      </c>
      <c r="X2423" s="3">
        <f>ROUND(W2423/(1-VLOOKUP("Total porcentaje:",ResumenCotizacion!$F:$H,3,0)),2)</f>
        <v>34117.300000000003</v>
      </c>
      <c r="Y2423" s="3">
        <f t="shared" si="151"/>
        <v>0</v>
      </c>
    </row>
    <row r="2424" spans="1:25" ht="14.25" x14ac:dyDescent="0.2">
      <c r="A2424" s="18" t="str">
        <f t="shared" si="148"/>
        <v>Catalogo principalCSP ENTIDADES NO CUALIFICADASCFQ7TTC0LH0J-0001_NCLF</v>
      </c>
      <c r="B2424" s="18" t="str">
        <f t="shared" si="149"/>
        <v>CFQ7TTC0LH0J-0001_NCLFCSP ENTIDADES NO CUALIFICADAS</v>
      </c>
      <c r="C2424" s="18"/>
      <c r="D2424" t="s">
        <v>122</v>
      </c>
      <c r="E2424" t="s">
        <v>3312</v>
      </c>
      <c r="F2424" t="s">
        <v>2547</v>
      </c>
      <c r="G2424" s="18" t="str">
        <f t="shared" si="150"/>
        <v>Catalogo principal</v>
      </c>
      <c r="H2424" s="43" t="s">
        <v>121</v>
      </c>
      <c r="I2424" s="37" t="s">
        <v>67</v>
      </c>
      <c r="J2424" t="s">
        <v>3506</v>
      </c>
      <c r="K2424" t="s">
        <v>40</v>
      </c>
      <c r="L2424" s="70" t="s">
        <v>21</v>
      </c>
      <c r="M2424" s="70" t="s">
        <v>3966</v>
      </c>
      <c r="N2424" s="37" t="s">
        <v>67</v>
      </c>
      <c r="O2424" s="37" t="s">
        <v>67</v>
      </c>
      <c r="P2424" s="37" t="s">
        <v>3759</v>
      </c>
      <c r="Q2424" s="75" t="s">
        <v>3312</v>
      </c>
      <c r="R2424" t="s">
        <v>3691</v>
      </c>
      <c r="S2424" s="38">
        <v>3</v>
      </c>
      <c r="T2424">
        <v>1</v>
      </c>
      <c r="U2424">
        <v>0</v>
      </c>
      <c r="V2424" s="43">
        <f>SUMIF(ResumenCotizacion!$C:$C,E2424,ResumenCotizacion!$P:$P)</f>
        <v>0</v>
      </c>
      <c r="W2424" s="68">
        <f>IF(H2424="USD",S2424*SolCotizacion!$J$18,S2424)</f>
        <v>11770.47</v>
      </c>
      <c r="X2424" s="3">
        <f>ROUND(W2424/(1-VLOOKUP("Total porcentaje:",ResumenCotizacion!$F:$H,3,0)),2)</f>
        <v>12793.99</v>
      </c>
      <c r="Y2424" s="3">
        <f t="shared" si="151"/>
        <v>0</v>
      </c>
    </row>
    <row r="2425" spans="1:25" ht="14.25" x14ac:dyDescent="0.2">
      <c r="A2425" s="18" t="str">
        <f t="shared" si="148"/>
        <v>Catalogo principalCSP ENTIDADES NO CUALIFICADASCFQ7TTC0LHQ5-0001_NCLF</v>
      </c>
      <c r="B2425" s="18" t="str">
        <f t="shared" si="149"/>
        <v>CFQ7TTC0LHQ5-0001_NCLFCSP ENTIDADES NO CUALIFICADAS</v>
      </c>
      <c r="C2425" s="18"/>
      <c r="D2425" t="s">
        <v>122</v>
      </c>
      <c r="E2425" t="s">
        <v>3313</v>
      </c>
      <c r="F2425" t="s">
        <v>2547</v>
      </c>
      <c r="G2425" s="18" t="str">
        <f t="shared" si="150"/>
        <v>Catalogo principal</v>
      </c>
      <c r="H2425" s="43" t="s">
        <v>121</v>
      </c>
      <c r="I2425" s="37" t="s">
        <v>67</v>
      </c>
      <c r="J2425" t="s">
        <v>2675</v>
      </c>
      <c r="K2425" t="s">
        <v>40</v>
      </c>
      <c r="L2425" s="70" t="s">
        <v>21</v>
      </c>
      <c r="M2425" s="70" t="s">
        <v>3966</v>
      </c>
      <c r="N2425" s="37" t="s">
        <v>67</v>
      </c>
      <c r="O2425" s="37" t="s">
        <v>67</v>
      </c>
      <c r="P2425" s="37" t="s">
        <v>3759</v>
      </c>
      <c r="Q2425" s="75" t="s">
        <v>3313</v>
      </c>
      <c r="R2425" t="s">
        <v>3691</v>
      </c>
      <c r="S2425" s="38">
        <v>3</v>
      </c>
      <c r="T2425">
        <v>1</v>
      </c>
      <c r="U2425">
        <v>0</v>
      </c>
      <c r="V2425" s="43">
        <f>SUMIF(ResumenCotizacion!$C:$C,E2425,ResumenCotizacion!$P:$P)</f>
        <v>0</v>
      </c>
      <c r="W2425" s="68">
        <f>IF(H2425="USD",S2425*SolCotizacion!$J$18,S2425)</f>
        <v>11770.47</v>
      </c>
      <c r="X2425" s="3">
        <f>ROUND(W2425/(1-VLOOKUP("Total porcentaje:",ResumenCotizacion!$F:$H,3,0)),2)</f>
        <v>12793.99</v>
      </c>
      <c r="Y2425" s="3">
        <f t="shared" si="151"/>
        <v>0</v>
      </c>
    </row>
    <row r="2426" spans="1:25" ht="14.25" x14ac:dyDescent="0.2">
      <c r="A2426" s="18" t="str">
        <f t="shared" si="148"/>
        <v>Catalogo principalCSP ENTIDADES NO CUALIFICADASCFQ7TTC0LH0L-0001_NCLF</v>
      </c>
      <c r="B2426" s="18" t="str">
        <f t="shared" si="149"/>
        <v>CFQ7TTC0LH0L-0001_NCLFCSP ENTIDADES NO CUALIFICADAS</v>
      </c>
      <c r="C2426" s="18"/>
      <c r="D2426" t="s">
        <v>122</v>
      </c>
      <c r="E2426" t="s">
        <v>3314</v>
      </c>
      <c r="F2426" t="s">
        <v>2547</v>
      </c>
      <c r="G2426" s="18" t="str">
        <f t="shared" si="150"/>
        <v>Catalogo principal</v>
      </c>
      <c r="H2426" s="43" t="s">
        <v>121</v>
      </c>
      <c r="I2426" s="37" t="s">
        <v>67</v>
      </c>
      <c r="J2426" t="s">
        <v>2575</v>
      </c>
      <c r="K2426" t="s">
        <v>40</v>
      </c>
      <c r="L2426" s="70" t="s">
        <v>21</v>
      </c>
      <c r="M2426" s="70" t="s">
        <v>3966</v>
      </c>
      <c r="N2426" s="37" t="s">
        <v>67</v>
      </c>
      <c r="O2426" s="37" t="s">
        <v>67</v>
      </c>
      <c r="P2426" s="37" t="s">
        <v>3759</v>
      </c>
      <c r="Q2426" s="75" t="s">
        <v>3314</v>
      </c>
      <c r="R2426" t="s">
        <v>3691</v>
      </c>
      <c r="S2426" s="38">
        <v>2</v>
      </c>
      <c r="T2426">
        <v>1</v>
      </c>
      <c r="U2426">
        <v>0</v>
      </c>
      <c r="V2426" s="43">
        <f>SUMIF(ResumenCotizacion!$C:$C,E2426,ResumenCotizacion!$P:$P)</f>
        <v>0</v>
      </c>
      <c r="W2426" s="68">
        <f>IF(H2426="USD",S2426*SolCotizacion!$J$18,S2426)</f>
        <v>7846.98</v>
      </c>
      <c r="X2426" s="3">
        <f>ROUND(W2426/(1-VLOOKUP("Total porcentaje:",ResumenCotizacion!$F:$H,3,0)),2)</f>
        <v>8529.33</v>
      </c>
      <c r="Y2426" s="3">
        <f t="shared" si="151"/>
        <v>0</v>
      </c>
    </row>
    <row r="2427" spans="1:25" ht="14.25" x14ac:dyDescent="0.2">
      <c r="A2427" s="18" t="str">
        <f t="shared" si="148"/>
        <v>Catalogo principalCSP ENTIDADES NO CUALIFICADASCFQ7TTC0LGZM-0001_NCLF</v>
      </c>
      <c r="B2427" s="18" t="str">
        <f t="shared" si="149"/>
        <v>CFQ7TTC0LGZM-0001_NCLFCSP ENTIDADES NO CUALIFICADAS</v>
      </c>
      <c r="C2427" s="18"/>
      <c r="D2427" t="s">
        <v>122</v>
      </c>
      <c r="E2427" t="s">
        <v>3315</v>
      </c>
      <c r="F2427" t="s">
        <v>2547</v>
      </c>
      <c r="G2427" s="18" t="str">
        <f t="shared" si="150"/>
        <v>Catalogo principal</v>
      </c>
      <c r="H2427" s="43" t="s">
        <v>121</v>
      </c>
      <c r="I2427" s="37" t="s">
        <v>67</v>
      </c>
      <c r="J2427" t="s">
        <v>2689</v>
      </c>
      <c r="K2427" t="s">
        <v>40</v>
      </c>
      <c r="L2427" s="70" t="s">
        <v>21</v>
      </c>
      <c r="M2427" s="70" t="s">
        <v>3966</v>
      </c>
      <c r="N2427" s="37" t="s">
        <v>67</v>
      </c>
      <c r="O2427" s="37" t="s">
        <v>67</v>
      </c>
      <c r="P2427" s="37" t="s">
        <v>3759</v>
      </c>
      <c r="Q2427" s="75" t="s">
        <v>3315</v>
      </c>
      <c r="R2427" t="s">
        <v>3691</v>
      </c>
      <c r="S2427" s="38">
        <v>1</v>
      </c>
      <c r="T2427">
        <v>1</v>
      </c>
      <c r="U2427">
        <v>0</v>
      </c>
      <c r="V2427" s="43">
        <f>SUMIF(ResumenCotizacion!$C:$C,E2427,ResumenCotizacion!$P:$P)</f>
        <v>0</v>
      </c>
      <c r="W2427" s="68">
        <f>IF(H2427="USD",S2427*SolCotizacion!$J$18,S2427)</f>
        <v>3923.49</v>
      </c>
      <c r="X2427" s="3">
        <f>ROUND(W2427/(1-VLOOKUP("Total porcentaje:",ResumenCotizacion!$F:$H,3,0)),2)</f>
        <v>4264.66</v>
      </c>
      <c r="Y2427" s="3">
        <f t="shared" si="151"/>
        <v>0</v>
      </c>
    </row>
    <row r="2428" spans="1:25" ht="14.25" x14ac:dyDescent="0.2">
      <c r="A2428" s="18" t="str">
        <f t="shared" si="148"/>
        <v>Catalogo principalCSP ENTIDADES NO CUALIFICADASCFQ7TTC0HDJX-0001_NCLF</v>
      </c>
      <c r="B2428" s="18" t="str">
        <f t="shared" si="149"/>
        <v>CFQ7TTC0HDJX-0001_NCLFCSP ENTIDADES NO CUALIFICADAS</v>
      </c>
      <c r="C2428" s="18"/>
      <c r="D2428" t="s">
        <v>122</v>
      </c>
      <c r="E2428" t="s">
        <v>3316</v>
      </c>
      <c r="F2428" t="s">
        <v>2547</v>
      </c>
      <c r="G2428" s="18" t="str">
        <f t="shared" si="150"/>
        <v>Catalogo principal</v>
      </c>
      <c r="H2428" s="43" t="s">
        <v>121</v>
      </c>
      <c r="I2428" s="37" t="s">
        <v>67</v>
      </c>
      <c r="J2428" t="s">
        <v>3507</v>
      </c>
      <c r="K2428" t="s">
        <v>40</v>
      </c>
      <c r="L2428" s="70" t="s">
        <v>21</v>
      </c>
      <c r="M2428" s="70" t="s">
        <v>3966</v>
      </c>
      <c r="N2428" s="37" t="s">
        <v>67</v>
      </c>
      <c r="O2428" s="37" t="s">
        <v>67</v>
      </c>
      <c r="P2428" s="37" t="s">
        <v>3759</v>
      </c>
      <c r="Q2428" s="75" t="s">
        <v>3316</v>
      </c>
      <c r="R2428" t="s">
        <v>3691</v>
      </c>
      <c r="S2428" s="38">
        <v>1000</v>
      </c>
      <c r="T2428">
        <v>1</v>
      </c>
      <c r="U2428">
        <v>0</v>
      </c>
      <c r="V2428" s="43">
        <f>SUMIF(ResumenCotizacion!$C:$C,E2428,ResumenCotizacion!$P:$P)</f>
        <v>0</v>
      </c>
      <c r="W2428" s="68">
        <f>IF(H2428="USD",S2428*SolCotizacion!$J$18,S2428)</f>
        <v>3923490</v>
      </c>
      <c r="X2428" s="3">
        <f>ROUND(W2428/(1-VLOOKUP("Total porcentaje:",ResumenCotizacion!$F:$H,3,0)),2)</f>
        <v>4264663.04</v>
      </c>
      <c r="Y2428" s="3">
        <f t="shared" si="151"/>
        <v>0</v>
      </c>
    </row>
    <row r="2429" spans="1:25" ht="14.25" x14ac:dyDescent="0.2">
      <c r="A2429" s="18" t="str">
        <f t="shared" si="148"/>
        <v>Catalogo principalCSP ENTIDADES NO CUALIFICADASCFQ7TTC0HD4F-0002_NCLF</v>
      </c>
      <c r="B2429" s="18" t="str">
        <f t="shared" si="149"/>
        <v>CFQ7TTC0HD4F-0002_NCLFCSP ENTIDADES NO CUALIFICADAS</v>
      </c>
      <c r="C2429" s="18"/>
      <c r="D2429" t="s">
        <v>122</v>
      </c>
      <c r="E2429" t="s">
        <v>3317</v>
      </c>
      <c r="F2429" t="s">
        <v>2547</v>
      </c>
      <c r="G2429" s="18" t="str">
        <f t="shared" si="150"/>
        <v>Catalogo principal</v>
      </c>
      <c r="H2429" s="43" t="s">
        <v>121</v>
      </c>
      <c r="I2429" s="37" t="s">
        <v>67</v>
      </c>
      <c r="J2429" t="s">
        <v>3508</v>
      </c>
      <c r="K2429" t="s">
        <v>40</v>
      </c>
      <c r="L2429" s="70" t="s">
        <v>21</v>
      </c>
      <c r="M2429" s="70" t="s">
        <v>3966</v>
      </c>
      <c r="N2429" s="37" t="s">
        <v>67</v>
      </c>
      <c r="O2429" s="37" t="s">
        <v>67</v>
      </c>
      <c r="P2429" s="37" t="s">
        <v>3759</v>
      </c>
      <c r="Q2429" s="75" t="s">
        <v>3317</v>
      </c>
      <c r="R2429" t="s">
        <v>3691</v>
      </c>
      <c r="S2429" s="38">
        <v>250</v>
      </c>
      <c r="T2429">
        <v>1</v>
      </c>
      <c r="U2429">
        <v>0</v>
      </c>
      <c r="V2429" s="43">
        <f>SUMIF(ResumenCotizacion!$C:$C,E2429,ResumenCotizacion!$P:$P)</f>
        <v>0</v>
      </c>
      <c r="W2429" s="68">
        <f>IF(H2429="USD",S2429*SolCotizacion!$J$18,S2429)</f>
        <v>980872.5</v>
      </c>
      <c r="X2429" s="3">
        <f>ROUND(W2429/(1-VLOOKUP("Total porcentaje:",ResumenCotizacion!$F:$H,3,0)),2)</f>
        <v>1066165.76</v>
      </c>
      <c r="Y2429" s="3">
        <f t="shared" si="151"/>
        <v>0</v>
      </c>
    </row>
    <row r="2430" spans="1:25" ht="14.25" x14ac:dyDescent="0.2">
      <c r="A2430" s="18" t="str">
        <f t="shared" si="148"/>
        <v>Catalogo principalCSP ENTIDADES NO CUALIFICADASCFQ7TTC0HD4F-0001_NCLF</v>
      </c>
      <c r="B2430" s="18" t="str">
        <f t="shared" si="149"/>
        <v>CFQ7TTC0HD4F-0001_NCLFCSP ENTIDADES NO CUALIFICADAS</v>
      </c>
      <c r="C2430" s="18"/>
      <c r="D2430" t="s">
        <v>122</v>
      </c>
      <c r="E2430" t="s">
        <v>3318</v>
      </c>
      <c r="F2430" t="s">
        <v>2547</v>
      </c>
      <c r="G2430" s="18" t="str">
        <f t="shared" si="150"/>
        <v>Catalogo principal</v>
      </c>
      <c r="H2430" s="43" t="s">
        <v>121</v>
      </c>
      <c r="I2430" s="37" t="s">
        <v>67</v>
      </c>
      <c r="J2430" t="s">
        <v>2624</v>
      </c>
      <c r="K2430" t="s">
        <v>40</v>
      </c>
      <c r="L2430" s="70" t="s">
        <v>21</v>
      </c>
      <c r="M2430" s="70" t="s">
        <v>3966</v>
      </c>
      <c r="N2430" s="37" t="s">
        <v>67</v>
      </c>
      <c r="O2430" s="37" t="s">
        <v>67</v>
      </c>
      <c r="P2430" s="37" t="s">
        <v>3759</v>
      </c>
      <c r="Q2430" s="75" t="s">
        <v>3318</v>
      </c>
      <c r="R2430" t="s">
        <v>3691</v>
      </c>
      <c r="S2430" s="38">
        <v>1500</v>
      </c>
      <c r="T2430">
        <v>1</v>
      </c>
      <c r="U2430">
        <v>0</v>
      </c>
      <c r="V2430" s="43">
        <f>SUMIF(ResumenCotizacion!$C:$C,E2430,ResumenCotizacion!$P:$P)</f>
        <v>0</v>
      </c>
      <c r="W2430" s="68">
        <f>IF(H2430="USD",S2430*SolCotizacion!$J$18,S2430)</f>
        <v>5885235</v>
      </c>
      <c r="X2430" s="3">
        <f>ROUND(W2430/(1-VLOOKUP("Total porcentaje:",ResumenCotizacion!$F:$H,3,0)),2)</f>
        <v>6396994.5700000003</v>
      </c>
      <c r="Y2430" s="3">
        <f t="shared" si="151"/>
        <v>0</v>
      </c>
    </row>
    <row r="2431" spans="1:25" ht="14.25" x14ac:dyDescent="0.2">
      <c r="A2431" s="18" t="str">
        <f t="shared" si="148"/>
        <v>Catalogo principalCSP ENTIDADES NO CUALIFICADASCFQ7TTC0LH1G-0001_NCLF</v>
      </c>
      <c r="B2431" s="18" t="str">
        <f t="shared" si="149"/>
        <v>CFQ7TTC0LH1G-0001_NCLFCSP ENTIDADES NO CUALIFICADAS</v>
      </c>
      <c r="C2431" s="18"/>
      <c r="D2431" t="s">
        <v>122</v>
      </c>
      <c r="E2431" t="s">
        <v>3319</v>
      </c>
      <c r="F2431" t="s">
        <v>2547</v>
      </c>
      <c r="G2431" s="18" t="str">
        <f t="shared" si="150"/>
        <v>Catalogo principal</v>
      </c>
      <c r="H2431" s="43" t="s">
        <v>121</v>
      </c>
      <c r="I2431" s="37" t="s">
        <v>67</v>
      </c>
      <c r="J2431" t="s">
        <v>2606</v>
      </c>
      <c r="K2431" t="s">
        <v>40</v>
      </c>
      <c r="L2431" s="70" t="s">
        <v>21</v>
      </c>
      <c r="M2431" s="70" t="s">
        <v>3966</v>
      </c>
      <c r="N2431" s="37" t="s">
        <v>67</v>
      </c>
      <c r="O2431" s="37" t="s">
        <v>67</v>
      </c>
      <c r="P2431" s="37" t="s">
        <v>3759</v>
      </c>
      <c r="Q2431" s="75" t="s">
        <v>3319</v>
      </c>
      <c r="R2431" t="s">
        <v>3691</v>
      </c>
      <c r="S2431" s="38">
        <v>8.3000000000000007</v>
      </c>
      <c r="T2431">
        <v>1</v>
      </c>
      <c r="U2431">
        <v>0</v>
      </c>
      <c r="V2431" s="43">
        <f>SUMIF(ResumenCotizacion!$C:$C,E2431,ResumenCotizacion!$P:$P)</f>
        <v>0</v>
      </c>
      <c r="W2431" s="68">
        <f>IF(H2431="USD",S2431*SolCotizacion!$J$18,S2431)</f>
        <v>32564.967000000001</v>
      </c>
      <c r="X2431" s="3">
        <f>ROUND(W2431/(1-VLOOKUP("Total porcentaje:",ResumenCotizacion!$F:$H,3,0)),2)</f>
        <v>35396.699999999997</v>
      </c>
      <c r="Y2431" s="3">
        <f t="shared" si="151"/>
        <v>0</v>
      </c>
    </row>
    <row r="2432" spans="1:25" ht="14.25" x14ac:dyDescent="0.2">
      <c r="A2432" s="18" t="str">
        <f t="shared" si="148"/>
        <v>Catalogo principalCSP ENTIDADES NO CUALIFICADASCFQ7TTC0LGZT-0001_NCLF</v>
      </c>
      <c r="B2432" s="18" t="str">
        <f t="shared" si="149"/>
        <v>CFQ7TTC0LGZT-0001_NCLFCSP ENTIDADES NO CUALIFICADAS</v>
      </c>
      <c r="C2432" s="18"/>
      <c r="D2432" t="s">
        <v>122</v>
      </c>
      <c r="E2432" t="s">
        <v>3320</v>
      </c>
      <c r="F2432" t="s">
        <v>2547</v>
      </c>
      <c r="G2432" s="18" t="str">
        <f t="shared" si="150"/>
        <v>Catalogo principal</v>
      </c>
      <c r="H2432" s="43" t="s">
        <v>121</v>
      </c>
      <c r="I2432" s="37" t="s">
        <v>67</v>
      </c>
      <c r="J2432" t="s">
        <v>2673</v>
      </c>
      <c r="K2432" t="s">
        <v>40</v>
      </c>
      <c r="L2432" s="70" t="s">
        <v>21</v>
      </c>
      <c r="M2432" s="70" t="s">
        <v>3966</v>
      </c>
      <c r="N2432" s="37" t="s">
        <v>67</v>
      </c>
      <c r="O2432" s="37" t="s">
        <v>67</v>
      </c>
      <c r="P2432" s="37" t="s">
        <v>3759</v>
      </c>
      <c r="Q2432" s="75" t="s">
        <v>3320</v>
      </c>
      <c r="R2432" t="s">
        <v>3691</v>
      </c>
      <c r="S2432" s="38">
        <v>12</v>
      </c>
      <c r="T2432">
        <v>1</v>
      </c>
      <c r="U2432">
        <v>0</v>
      </c>
      <c r="V2432" s="43">
        <f>SUMIF(ResumenCotizacion!$C:$C,E2432,ResumenCotizacion!$P:$P)</f>
        <v>0</v>
      </c>
      <c r="W2432" s="68">
        <f>IF(H2432="USD",S2432*SolCotizacion!$J$18,S2432)</f>
        <v>47081.88</v>
      </c>
      <c r="X2432" s="3">
        <f>ROUND(W2432/(1-VLOOKUP("Total porcentaje:",ResumenCotizacion!$F:$H,3,0)),2)</f>
        <v>51175.96</v>
      </c>
      <c r="Y2432" s="3">
        <f t="shared" si="151"/>
        <v>0</v>
      </c>
    </row>
    <row r="2433" spans="1:25" ht="14.25" x14ac:dyDescent="0.2">
      <c r="A2433" s="18" t="str">
        <f t="shared" si="148"/>
        <v>Catalogo principalCSP ENTIDADES NO CUALIFICADASCFQ7TTC0LHSL-0008_NCLF</v>
      </c>
      <c r="B2433" s="18" t="str">
        <f t="shared" si="149"/>
        <v>CFQ7TTC0LHSL-0008_NCLFCSP ENTIDADES NO CUALIFICADAS</v>
      </c>
      <c r="C2433" s="18"/>
      <c r="D2433" t="s">
        <v>122</v>
      </c>
      <c r="E2433" t="s">
        <v>3321</v>
      </c>
      <c r="F2433" t="s">
        <v>2547</v>
      </c>
      <c r="G2433" s="18" t="str">
        <f t="shared" si="150"/>
        <v>Catalogo principal</v>
      </c>
      <c r="H2433" s="43" t="s">
        <v>121</v>
      </c>
      <c r="I2433" s="37" t="s">
        <v>67</v>
      </c>
      <c r="J2433" t="s">
        <v>3509</v>
      </c>
      <c r="K2433" t="s">
        <v>40</v>
      </c>
      <c r="L2433" s="70" t="s">
        <v>21</v>
      </c>
      <c r="M2433" s="70" t="s">
        <v>3966</v>
      </c>
      <c r="N2433" s="37" t="s">
        <v>67</v>
      </c>
      <c r="O2433" s="37" t="s">
        <v>67</v>
      </c>
      <c r="P2433" s="37" t="s">
        <v>3759</v>
      </c>
      <c r="Q2433" s="75" t="s">
        <v>3321</v>
      </c>
      <c r="R2433" t="s">
        <v>3691</v>
      </c>
      <c r="S2433" s="38">
        <v>0</v>
      </c>
      <c r="T2433">
        <v>1</v>
      </c>
      <c r="U2433">
        <v>0</v>
      </c>
      <c r="V2433" s="43">
        <f>SUMIF(ResumenCotizacion!$C:$C,E2433,ResumenCotizacion!$P:$P)</f>
        <v>0</v>
      </c>
      <c r="W2433" s="68">
        <f>IF(H2433="USD",S2433*SolCotizacion!$J$18,S2433)</f>
        <v>0</v>
      </c>
      <c r="X2433" s="3">
        <f>ROUND(W2433/(1-VLOOKUP("Total porcentaje:",ResumenCotizacion!$F:$H,3,0)),2)</f>
        <v>0</v>
      </c>
      <c r="Y2433" s="3">
        <f t="shared" si="151"/>
        <v>0</v>
      </c>
    </row>
    <row r="2434" spans="1:25" ht="14.25" x14ac:dyDescent="0.2">
      <c r="A2434" s="18" t="str">
        <f t="shared" si="148"/>
        <v>Catalogo principalCSP ENTIDADES NO CUALIFICADASCFQ7TTC0LHSL-0002_NCLF</v>
      </c>
      <c r="B2434" s="18" t="str">
        <f t="shared" si="149"/>
        <v>CFQ7TTC0LHSL-0002_NCLFCSP ENTIDADES NO CUALIFICADAS</v>
      </c>
      <c r="C2434" s="18"/>
      <c r="D2434" t="s">
        <v>122</v>
      </c>
      <c r="E2434" t="s">
        <v>3322</v>
      </c>
      <c r="F2434" t="s">
        <v>2547</v>
      </c>
      <c r="G2434" s="18" t="str">
        <f t="shared" si="150"/>
        <v>Catalogo principal</v>
      </c>
      <c r="H2434" s="43" t="s">
        <v>121</v>
      </c>
      <c r="I2434" s="37" t="s">
        <v>67</v>
      </c>
      <c r="J2434" t="s">
        <v>3708</v>
      </c>
      <c r="K2434" t="s">
        <v>40</v>
      </c>
      <c r="L2434" s="70" t="s">
        <v>21</v>
      </c>
      <c r="M2434" s="70" t="s">
        <v>3966</v>
      </c>
      <c r="N2434" s="37" t="s">
        <v>67</v>
      </c>
      <c r="O2434" s="37" t="s">
        <v>67</v>
      </c>
      <c r="P2434" s="37" t="s">
        <v>3759</v>
      </c>
      <c r="Q2434" s="75" t="s">
        <v>3322</v>
      </c>
      <c r="R2434" t="s">
        <v>3691</v>
      </c>
      <c r="S2434" s="38">
        <v>4</v>
      </c>
      <c r="T2434">
        <v>1</v>
      </c>
      <c r="U2434">
        <v>0</v>
      </c>
      <c r="V2434" s="43">
        <f>SUMIF(ResumenCotizacion!$C:$C,E2434,ResumenCotizacion!$P:$P)</f>
        <v>0</v>
      </c>
      <c r="W2434" s="68">
        <f>IF(H2434="USD",S2434*SolCotizacion!$J$18,S2434)</f>
        <v>15693.96</v>
      </c>
      <c r="X2434" s="3">
        <f>ROUND(W2434/(1-VLOOKUP("Total porcentaje:",ResumenCotizacion!$F:$H,3,0)),2)</f>
        <v>17058.650000000001</v>
      </c>
      <c r="Y2434" s="3">
        <f t="shared" si="151"/>
        <v>0</v>
      </c>
    </row>
    <row r="2435" spans="1:25" ht="14.25" x14ac:dyDescent="0.2">
      <c r="A2435" s="18" t="str">
        <f t="shared" ref="A2435:A2498" si="152">D2435&amp;F2435&amp;E2435</f>
        <v>Catalogo principalCSP ENTIDADES NO CUALIFICADASCFQ7TTC0LHSL-0001_NCLF</v>
      </c>
      <c r="B2435" s="18" t="str">
        <f t="shared" ref="B2435:B2498" si="153">E2435&amp;F2435</f>
        <v>CFQ7TTC0LHSL-0001_NCLFCSP ENTIDADES NO CUALIFICADAS</v>
      </c>
      <c r="C2435" s="18"/>
      <c r="D2435" t="s">
        <v>122</v>
      </c>
      <c r="E2435" t="s">
        <v>3323</v>
      </c>
      <c r="F2435" t="s">
        <v>2547</v>
      </c>
      <c r="G2435" s="18" t="str">
        <f t="shared" ref="G2435:G2498" si="154">D2435</f>
        <v>Catalogo principal</v>
      </c>
      <c r="H2435" s="43" t="s">
        <v>121</v>
      </c>
      <c r="I2435" s="37" t="s">
        <v>67</v>
      </c>
      <c r="J2435" t="s">
        <v>3709</v>
      </c>
      <c r="K2435" t="s">
        <v>40</v>
      </c>
      <c r="L2435" s="70" t="s">
        <v>21</v>
      </c>
      <c r="M2435" s="70" t="s">
        <v>3966</v>
      </c>
      <c r="N2435" s="37" t="s">
        <v>67</v>
      </c>
      <c r="O2435" s="37" t="s">
        <v>67</v>
      </c>
      <c r="P2435" s="37" t="s">
        <v>3759</v>
      </c>
      <c r="Q2435" s="75" t="s">
        <v>3323</v>
      </c>
      <c r="R2435" t="s">
        <v>3691</v>
      </c>
      <c r="S2435" s="38">
        <v>2.5</v>
      </c>
      <c r="T2435">
        <v>1</v>
      </c>
      <c r="U2435">
        <v>0</v>
      </c>
      <c r="V2435" s="43">
        <f>SUMIF(ResumenCotizacion!$C:$C,E2435,ResumenCotizacion!$P:$P)</f>
        <v>0</v>
      </c>
      <c r="W2435" s="68">
        <f>IF(H2435="USD",S2435*SolCotizacion!$J$18,S2435)</f>
        <v>9808.7249999999985</v>
      </c>
      <c r="X2435" s="3">
        <f>ROUND(W2435/(1-VLOOKUP("Total porcentaje:",ResumenCotizacion!$F:$H,3,0)),2)</f>
        <v>10661.66</v>
      </c>
      <c r="Y2435" s="3">
        <f t="shared" ref="Y2435:Y2498" si="155">V2435*X2435</f>
        <v>0</v>
      </c>
    </row>
    <row r="2436" spans="1:25" ht="14.25" x14ac:dyDescent="0.2">
      <c r="A2436" s="18" t="str">
        <f t="shared" si="152"/>
        <v>Catalogo principalCSP ENTIDADES NO CUALIFICADASCFQ7TTC0LH18-0001_NCLF</v>
      </c>
      <c r="B2436" s="18" t="str">
        <f t="shared" si="153"/>
        <v>CFQ7TTC0LH18-0001_NCLFCSP ENTIDADES NO CUALIFICADAS</v>
      </c>
      <c r="C2436" s="18"/>
      <c r="D2436" t="s">
        <v>122</v>
      </c>
      <c r="E2436" t="s">
        <v>3324</v>
      </c>
      <c r="F2436" t="s">
        <v>2547</v>
      </c>
      <c r="G2436" s="18" t="str">
        <f t="shared" si="154"/>
        <v>Catalogo principal</v>
      </c>
      <c r="H2436" s="43" t="s">
        <v>121</v>
      </c>
      <c r="I2436" s="37" t="s">
        <v>67</v>
      </c>
      <c r="J2436" t="s">
        <v>2672</v>
      </c>
      <c r="K2436" t="s">
        <v>40</v>
      </c>
      <c r="L2436" s="70" t="s">
        <v>21</v>
      </c>
      <c r="M2436" s="70" t="s">
        <v>3966</v>
      </c>
      <c r="N2436" s="37" t="s">
        <v>67</v>
      </c>
      <c r="O2436" s="37" t="s">
        <v>67</v>
      </c>
      <c r="P2436" s="37" t="s">
        <v>3759</v>
      </c>
      <c r="Q2436" s="75" t="s">
        <v>3324</v>
      </c>
      <c r="R2436" t="s">
        <v>3691</v>
      </c>
      <c r="S2436" s="38">
        <v>6</v>
      </c>
      <c r="T2436">
        <v>1</v>
      </c>
      <c r="U2436">
        <v>0</v>
      </c>
      <c r="V2436" s="43">
        <f>SUMIF(ResumenCotizacion!$C:$C,E2436,ResumenCotizacion!$P:$P)</f>
        <v>0</v>
      </c>
      <c r="W2436" s="68">
        <f>IF(H2436="USD",S2436*SolCotizacion!$J$18,S2436)</f>
        <v>23540.94</v>
      </c>
      <c r="X2436" s="3">
        <f>ROUND(W2436/(1-VLOOKUP("Total porcentaje:",ResumenCotizacion!$F:$H,3,0)),2)</f>
        <v>25587.98</v>
      </c>
      <c r="Y2436" s="3">
        <f t="shared" si="155"/>
        <v>0</v>
      </c>
    </row>
    <row r="2437" spans="1:25" ht="14.25" x14ac:dyDescent="0.2">
      <c r="A2437" s="18" t="str">
        <f t="shared" si="152"/>
        <v>Catalogo principalCSP ENTIDADES NO CUALIFICADASCFQ7TTC0LCHC-0002_NCLF</v>
      </c>
      <c r="B2437" s="18" t="str">
        <f t="shared" si="153"/>
        <v>CFQ7TTC0LCHC-0002_NCLFCSP ENTIDADES NO CUALIFICADAS</v>
      </c>
      <c r="C2437" s="18"/>
      <c r="D2437" t="s">
        <v>122</v>
      </c>
      <c r="E2437" t="s">
        <v>3325</v>
      </c>
      <c r="F2437" t="s">
        <v>2547</v>
      </c>
      <c r="G2437" s="18" t="str">
        <f t="shared" si="154"/>
        <v>Catalogo principal</v>
      </c>
      <c r="H2437" s="43" t="s">
        <v>121</v>
      </c>
      <c r="I2437" s="37" t="s">
        <v>67</v>
      </c>
      <c r="J2437" t="s">
        <v>2611</v>
      </c>
      <c r="K2437" t="s">
        <v>40</v>
      </c>
      <c r="L2437" s="70" t="s">
        <v>21</v>
      </c>
      <c r="M2437" s="70" t="s">
        <v>3966</v>
      </c>
      <c r="N2437" s="37" t="s">
        <v>67</v>
      </c>
      <c r="O2437" s="37" t="s">
        <v>67</v>
      </c>
      <c r="P2437" s="37" t="s">
        <v>3759</v>
      </c>
      <c r="Q2437" s="75" t="s">
        <v>3325</v>
      </c>
      <c r="R2437" t="s">
        <v>3691</v>
      </c>
      <c r="S2437" s="38">
        <v>22</v>
      </c>
      <c r="T2437">
        <v>1</v>
      </c>
      <c r="U2437">
        <v>0</v>
      </c>
      <c r="V2437" s="43">
        <f>SUMIF(ResumenCotizacion!$C:$C,E2437,ResumenCotizacion!$P:$P)</f>
        <v>0</v>
      </c>
      <c r="W2437" s="68">
        <f>IF(H2437="USD",S2437*SolCotizacion!$J$18,S2437)</f>
        <v>86316.78</v>
      </c>
      <c r="X2437" s="3">
        <f>ROUND(W2437/(1-VLOOKUP("Total porcentaje:",ResumenCotizacion!$F:$H,3,0)),2)</f>
        <v>93822.59</v>
      </c>
      <c r="Y2437" s="3">
        <f t="shared" si="155"/>
        <v>0</v>
      </c>
    </row>
    <row r="2438" spans="1:25" ht="14.25" x14ac:dyDescent="0.2">
      <c r="A2438" s="18" t="str">
        <f t="shared" si="152"/>
        <v>Catalogo principalCSP ENTIDADES NO CUALIFICADASCFQ7TTC0LDPB-0001_NCLF</v>
      </c>
      <c r="B2438" s="18" t="str">
        <f t="shared" si="153"/>
        <v>CFQ7TTC0LDPB-0001_NCLFCSP ENTIDADES NO CUALIFICADAS</v>
      </c>
      <c r="C2438" s="18"/>
      <c r="D2438" t="s">
        <v>122</v>
      </c>
      <c r="E2438" t="s">
        <v>3326</v>
      </c>
      <c r="F2438" t="s">
        <v>2547</v>
      </c>
      <c r="G2438" s="18" t="str">
        <f t="shared" si="154"/>
        <v>Catalogo principal</v>
      </c>
      <c r="H2438" s="43" t="s">
        <v>121</v>
      </c>
      <c r="I2438" s="37" t="s">
        <v>67</v>
      </c>
      <c r="J2438" t="s">
        <v>2549</v>
      </c>
      <c r="K2438" t="s">
        <v>40</v>
      </c>
      <c r="L2438" s="70" t="s">
        <v>21</v>
      </c>
      <c r="M2438" s="70" t="s">
        <v>3966</v>
      </c>
      <c r="N2438" s="37" t="s">
        <v>67</v>
      </c>
      <c r="O2438" s="37" t="s">
        <v>67</v>
      </c>
      <c r="P2438" s="37" t="s">
        <v>3759</v>
      </c>
      <c r="Q2438" s="75" t="s">
        <v>3326</v>
      </c>
      <c r="R2438" t="s">
        <v>3691</v>
      </c>
      <c r="S2438" s="38">
        <v>12.5</v>
      </c>
      <c r="T2438">
        <v>1</v>
      </c>
      <c r="U2438">
        <v>0</v>
      </c>
      <c r="V2438" s="43">
        <f>SUMIF(ResumenCotizacion!$C:$C,E2438,ResumenCotizacion!$P:$P)</f>
        <v>0</v>
      </c>
      <c r="W2438" s="68">
        <f>IF(H2438="USD",S2438*SolCotizacion!$J$18,S2438)</f>
        <v>49043.625</v>
      </c>
      <c r="X2438" s="3">
        <f>ROUND(W2438/(1-VLOOKUP("Total porcentaje:",ResumenCotizacion!$F:$H,3,0)),2)</f>
        <v>53308.29</v>
      </c>
      <c r="Y2438" s="3">
        <f t="shared" si="155"/>
        <v>0</v>
      </c>
    </row>
    <row r="2439" spans="1:25" ht="14.25" x14ac:dyDescent="0.2">
      <c r="A2439" s="18" t="str">
        <f t="shared" si="152"/>
        <v>Catalogo principalCSP ENTIDADES NO CUALIFICADASCFQ7TTC0LHXT-0001_NCLF</v>
      </c>
      <c r="B2439" s="18" t="str">
        <f t="shared" si="153"/>
        <v>CFQ7TTC0LHXT-0001_NCLFCSP ENTIDADES NO CUALIFICADAS</v>
      </c>
      <c r="C2439" s="18"/>
      <c r="D2439" t="s">
        <v>122</v>
      </c>
      <c r="E2439" t="s">
        <v>3327</v>
      </c>
      <c r="F2439" t="s">
        <v>2547</v>
      </c>
      <c r="G2439" s="18" t="str">
        <f t="shared" si="154"/>
        <v>Catalogo principal</v>
      </c>
      <c r="H2439" s="43" t="s">
        <v>121</v>
      </c>
      <c r="I2439" s="37" t="s">
        <v>67</v>
      </c>
      <c r="J2439" t="s">
        <v>3710</v>
      </c>
      <c r="K2439" t="s">
        <v>40</v>
      </c>
      <c r="L2439" s="70" t="s">
        <v>21</v>
      </c>
      <c r="M2439" s="70" t="s">
        <v>3966</v>
      </c>
      <c r="N2439" s="37" t="s">
        <v>67</v>
      </c>
      <c r="O2439" s="37" t="s">
        <v>67</v>
      </c>
      <c r="P2439" s="37" t="s">
        <v>3759</v>
      </c>
      <c r="Q2439" s="75" t="s">
        <v>3327</v>
      </c>
      <c r="R2439" t="s">
        <v>3691</v>
      </c>
      <c r="S2439" s="38">
        <v>24</v>
      </c>
      <c r="T2439">
        <v>1</v>
      </c>
      <c r="U2439">
        <v>0</v>
      </c>
      <c r="V2439" s="43">
        <f>SUMIF(ResumenCotizacion!$C:$C,E2439,ResumenCotizacion!$P:$P)</f>
        <v>0</v>
      </c>
      <c r="W2439" s="68">
        <f>IF(H2439="USD",S2439*SolCotizacion!$J$18,S2439)</f>
        <v>94163.76</v>
      </c>
      <c r="X2439" s="3">
        <f>ROUND(W2439/(1-VLOOKUP("Total porcentaje:",ResumenCotizacion!$F:$H,3,0)),2)</f>
        <v>102351.91</v>
      </c>
      <c r="Y2439" s="3">
        <f t="shared" si="155"/>
        <v>0</v>
      </c>
    </row>
    <row r="2440" spans="1:25" ht="14.25" x14ac:dyDescent="0.2">
      <c r="A2440" s="18" t="str">
        <f t="shared" si="152"/>
        <v>Catalogo principalCSP ENTIDADES NO CUALIFICADASCFQ7TTC0LHXJ-0003_NCLF</v>
      </c>
      <c r="B2440" s="18" t="str">
        <f t="shared" si="153"/>
        <v>CFQ7TTC0LHXJ-0003_NCLFCSP ENTIDADES NO CUALIFICADAS</v>
      </c>
      <c r="C2440" s="18"/>
      <c r="D2440" t="s">
        <v>122</v>
      </c>
      <c r="E2440" t="s">
        <v>3328</v>
      </c>
      <c r="F2440" t="s">
        <v>2547</v>
      </c>
      <c r="G2440" s="18" t="str">
        <f t="shared" si="154"/>
        <v>Catalogo principal</v>
      </c>
      <c r="H2440" s="43" t="s">
        <v>121</v>
      </c>
      <c r="I2440" s="37" t="s">
        <v>67</v>
      </c>
      <c r="J2440" t="s">
        <v>3711</v>
      </c>
      <c r="K2440" t="s">
        <v>40</v>
      </c>
      <c r="L2440" s="70" t="s">
        <v>21</v>
      </c>
      <c r="M2440" s="70" t="s">
        <v>3966</v>
      </c>
      <c r="N2440" s="37" t="s">
        <v>67</v>
      </c>
      <c r="O2440" s="37" t="s">
        <v>67</v>
      </c>
      <c r="P2440" s="37" t="s">
        <v>3759</v>
      </c>
      <c r="Q2440" s="75" t="s">
        <v>3328</v>
      </c>
      <c r="R2440" t="s">
        <v>3691</v>
      </c>
      <c r="S2440" s="38">
        <v>6</v>
      </c>
      <c r="T2440">
        <v>1</v>
      </c>
      <c r="U2440">
        <v>0</v>
      </c>
      <c r="V2440" s="43">
        <f>SUMIF(ResumenCotizacion!$C:$C,E2440,ResumenCotizacion!$P:$P)</f>
        <v>0</v>
      </c>
      <c r="W2440" s="68">
        <f>IF(H2440="USD",S2440*SolCotizacion!$J$18,S2440)</f>
        <v>23540.94</v>
      </c>
      <c r="X2440" s="3">
        <f>ROUND(W2440/(1-VLOOKUP("Total porcentaje:",ResumenCotizacion!$F:$H,3,0)),2)</f>
        <v>25587.98</v>
      </c>
      <c r="Y2440" s="3">
        <f t="shared" si="155"/>
        <v>0</v>
      </c>
    </row>
    <row r="2441" spans="1:25" ht="14.25" x14ac:dyDescent="0.2">
      <c r="A2441" s="18" t="str">
        <f t="shared" si="152"/>
        <v>Catalogo principalCSP ENTIDADES NO CUALIFICADASCFQ7TTC0LHXJ-0001_NCLF</v>
      </c>
      <c r="B2441" s="18" t="str">
        <f t="shared" si="153"/>
        <v>CFQ7TTC0LHXJ-0001_NCLFCSP ENTIDADES NO CUALIFICADAS</v>
      </c>
      <c r="C2441" s="18"/>
      <c r="D2441" t="s">
        <v>122</v>
      </c>
      <c r="E2441" t="s">
        <v>3329</v>
      </c>
      <c r="F2441" t="s">
        <v>2547</v>
      </c>
      <c r="G2441" s="18" t="str">
        <f t="shared" si="154"/>
        <v>Catalogo principal</v>
      </c>
      <c r="H2441" s="43" t="s">
        <v>121</v>
      </c>
      <c r="I2441" s="37" t="s">
        <v>67</v>
      </c>
      <c r="J2441" t="s">
        <v>3712</v>
      </c>
      <c r="K2441" t="s">
        <v>40</v>
      </c>
      <c r="L2441" s="70" t="s">
        <v>21</v>
      </c>
      <c r="M2441" s="70" t="s">
        <v>3966</v>
      </c>
      <c r="N2441" s="37" t="s">
        <v>67</v>
      </c>
      <c r="O2441" s="37" t="s">
        <v>67</v>
      </c>
      <c r="P2441" s="37" t="s">
        <v>3759</v>
      </c>
      <c r="Q2441" s="75" t="s">
        <v>3329</v>
      </c>
      <c r="R2441" t="s">
        <v>3691</v>
      </c>
      <c r="S2441" s="38">
        <v>12</v>
      </c>
      <c r="T2441">
        <v>1</v>
      </c>
      <c r="U2441">
        <v>0</v>
      </c>
      <c r="V2441" s="43">
        <f>SUMIF(ResumenCotizacion!$C:$C,E2441,ResumenCotizacion!$P:$P)</f>
        <v>0</v>
      </c>
      <c r="W2441" s="68">
        <f>IF(H2441="USD",S2441*SolCotizacion!$J$18,S2441)</f>
        <v>47081.88</v>
      </c>
      <c r="X2441" s="3">
        <f>ROUND(W2441/(1-VLOOKUP("Total porcentaje:",ResumenCotizacion!$F:$H,3,0)),2)</f>
        <v>51175.96</v>
      </c>
      <c r="Y2441" s="3">
        <f t="shared" si="155"/>
        <v>0</v>
      </c>
    </row>
    <row r="2442" spans="1:25" ht="14.25" x14ac:dyDescent="0.2">
      <c r="A2442" s="18" t="str">
        <f t="shared" si="152"/>
        <v>Catalogo principalCSP ENTIDADES NO CUALIFICADASCFQ7TTC0LFLX-0003_NCLF</v>
      </c>
      <c r="B2442" s="18" t="str">
        <f t="shared" si="153"/>
        <v>CFQ7TTC0LFLX-0003_NCLFCSP ENTIDADES NO CUALIFICADAS</v>
      </c>
      <c r="C2442" s="18"/>
      <c r="D2442" t="s">
        <v>122</v>
      </c>
      <c r="E2442" t="s">
        <v>3330</v>
      </c>
      <c r="F2442" t="s">
        <v>2547</v>
      </c>
      <c r="G2442" s="18" t="str">
        <f t="shared" si="154"/>
        <v>Catalogo principal</v>
      </c>
      <c r="H2442" s="43" t="s">
        <v>121</v>
      </c>
      <c r="I2442" s="37" t="s">
        <v>67</v>
      </c>
      <c r="J2442" t="s">
        <v>2626</v>
      </c>
      <c r="K2442" t="s">
        <v>40</v>
      </c>
      <c r="L2442" s="70" t="s">
        <v>21</v>
      </c>
      <c r="M2442" s="70" t="s">
        <v>3966</v>
      </c>
      <c r="N2442" s="37" t="s">
        <v>67</v>
      </c>
      <c r="O2442" s="37" t="s">
        <v>67</v>
      </c>
      <c r="P2442" s="37" t="s">
        <v>3759</v>
      </c>
      <c r="Q2442" s="75" t="s">
        <v>3330</v>
      </c>
      <c r="R2442" t="s">
        <v>3691</v>
      </c>
      <c r="S2442" s="38">
        <v>36</v>
      </c>
      <c r="T2442">
        <v>1</v>
      </c>
      <c r="U2442">
        <v>0</v>
      </c>
      <c r="V2442" s="43">
        <f>SUMIF(ResumenCotizacion!$C:$C,E2442,ResumenCotizacion!$P:$P)</f>
        <v>0</v>
      </c>
      <c r="W2442" s="68">
        <f>IF(H2442="USD",S2442*SolCotizacion!$J$18,S2442)</f>
        <v>141245.63999999998</v>
      </c>
      <c r="X2442" s="3">
        <f>ROUND(W2442/(1-VLOOKUP("Total porcentaje:",ResumenCotizacion!$F:$H,3,0)),2)</f>
        <v>153527.87</v>
      </c>
      <c r="Y2442" s="3">
        <f t="shared" si="155"/>
        <v>0</v>
      </c>
    </row>
    <row r="2443" spans="1:25" ht="14.25" x14ac:dyDescent="0.2">
      <c r="A2443" s="18" t="str">
        <f t="shared" si="152"/>
        <v>Catalogo principalCSP ENTIDADES NO CUALIFICADASCFQ7TTC0LFLX-0001_NCLF</v>
      </c>
      <c r="B2443" s="18" t="str">
        <f t="shared" si="153"/>
        <v>CFQ7TTC0LFLX-0001_NCLFCSP ENTIDADES NO CUALIFICADAS</v>
      </c>
      <c r="C2443" s="18"/>
      <c r="D2443" t="s">
        <v>122</v>
      </c>
      <c r="E2443" t="s">
        <v>3331</v>
      </c>
      <c r="F2443" t="s">
        <v>2547</v>
      </c>
      <c r="G2443" s="18" t="str">
        <f t="shared" si="154"/>
        <v>Catalogo principal</v>
      </c>
      <c r="H2443" s="43" t="s">
        <v>121</v>
      </c>
      <c r="I2443" s="37" t="s">
        <v>67</v>
      </c>
      <c r="J2443" t="s">
        <v>2567</v>
      </c>
      <c r="K2443" t="s">
        <v>40</v>
      </c>
      <c r="L2443" s="70" t="s">
        <v>21</v>
      </c>
      <c r="M2443" s="70" t="s">
        <v>3966</v>
      </c>
      <c r="N2443" s="37" t="s">
        <v>67</v>
      </c>
      <c r="O2443" s="37" t="s">
        <v>67</v>
      </c>
      <c r="P2443" s="37" t="s">
        <v>3759</v>
      </c>
      <c r="Q2443" s="75" t="s">
        <v>3331</v>
      </c>
      <c r="R2443" t="s">
        <v>3691</v>
      </c>
      <c r="S2443" s="38">
        <v>36</v>
      </c>
      <c r="T2443">
        <v>1</v>
      </c>
      <c r="U2443">
        <v>0</v>
      </c>
      <c r="V2443" s="43">
        <f>SUMIF(ResumenCotizacion!$C:$C,E2443,ResumenCotizacion!$P:$P)</f>
        <v>0</v>
      </c>
      <c r="W2443" s="68">
        <f>IF(H2443="USD",S2443*SolCotizacion!$J$18,S2443)</f>
        <v>141245.63999999998</v>
      </c>
      <c r="X2443" s="3">
        <f>ROUND(W2443/(1-VLOOKUP("Total porcentaje:",ResumenCotizacion!$F:$H,3,0)),2)</f>
        <v>153527.87</v>
      </c>
      <c r="Y2443" s="3">
        <f t="shared" si="155"/>
        <v>0</v>
      </c>
    </row>
    <row r="2444" spans="1:25" ht="14.25" x14ac:dyDescent="0.2">
      <c r="A2444" s="18" t="str">
        <f t="shared" si="152"/>
        <v>Catalogo principalCSP ENTIDADES NO CUALIFICADASCFQ7TTC0LFLZ-0003_NCLF</v>
      </c>
      <c r="B2444" s="18" t="str">
        <f t="shared" si="153"/>
        <v>CFQ7TTC0LFLZ-0003_NCLFCSP ENTIDADES NO CUALIFICADAS</v>
      </c>
      <c r="C2444" s="18"/>
      <c r="D2444" t="s">
        <v>122</v>
      </c>
      <c r="E2444" t="s">
        <v>3332</v>
      </c>
      <c r="F2444" t="s">
        <v>2547</v>
      </c>
      <c r="G2444" s="18" t="str">
        <f t="shared" si="154"/>
        <v>Catalogo principal</v>
      </c>
      <c r="H2444" s="43" t="s">
        <v>121</v>
      </c>
      <c r="I2444" s="37" t="s">
        <v>67</v>
      </c>
      <c r="J2444" t="s">
        <v>2690</v>
      </c>
      <c r="K2444" t="s">
        <v>40</v>
      </c>
      <c r="L2444" s="70" t="s">
        <v>21</v>
      </c>
      <c r="M2444" s="70" t="s">
        <v>3966</v>
      </c>
      <c r="N2444" s="37" t="s">
        <v>67</v>
      </c>
      <c r="O2444" s="37" t="s">
        <v>67</v>
      </c>
      <c r="P2444" s="37" t="s">
        <v>3759</v>
      </c>
      <c r="Q2444" s="75" t="s">
        <v>3332</v>
      </c>
      <c r="R2444" t="s">
        <v>3691</v>
      </c>
      <c r="S2444" s="38">
        <v>57</v>
      </c>
      <c r="T2444">
        <v>1</v>
      </c>
      <c r="U2444">
        <v>0</v>
      </c>
      <c r="V2444" s="43">
        <f>SUMIF(ResumenCotizacion!$C:$C,E2444,ResumenCotizacion!$P:$P)</f>
        <v>0</v>
      </c>
      <c r="W2444" s="68">
        <f>IF(H2444="USD",S2444*SolCotizacion!$J$18,S2444)</f>
        <v>223638.93</v>
      </c>
      <c r="X2444" s="3">
        <f>ROUND(W2444/(1-VLOOKUP("Total porcentaje:",ResumenCotizacion!$F:$H,3,0)),2)</f>
        <v>243085.79</v>
      </c>
      <c r="Y2444" s="3">
        <f t="shared" si="155"/>
        <v>0</v>
      </c>
    </row>
    <row r="2445" spans="1:25" ht="14.25" x14ac:dyDescent="0.2">
      <c r="A2445" s="18" t="str">
        <f t="shared" si="152"/>
        <v>Catalogo principalCSP ENTIDADES NO CUALIFICADASCFQ7TTC0LFLZ-0002_NCLF</v>
      </c>
      <c r="B2445" s="18" t="str">
        <f t="shared" si="153"/>
        <v>CFQ7TTC0LFLZ-0002_NCLFCSP ENTIDADES NO CUALIFICADAS</v>
      </c>
      <c r="C2445" s="18"/>
      <c r="D2445" t="s">
        <v>122</v>
      </c>
      <c r="E2445" t="s">
        <v>3333</v>
      </c>
      <c r="F2445" t="s">
        <v>2547</v>
      </c>
      <c r="G2445" s="18" t="str">
        <f t="shared" si="154"/>
        <v>Catalogo principal</v>
      </c>
      <c r="H2445" s="43" t="s">
        <v>121</v>
      </c>
      <c r="I2445" s="37" t="s">
        <v>67</v>
      </c>
      <c r="J2445" t="s">
        <v>3713</v>
      </c>
      <c r="K2445" t="s">
        <v>40</v>
      </c>
      <c r="L2445" s="70" t="s">
        <v>21</v>
      </c>
      <c r="M2445" s="70" t="s">
        <v>3966</v>
      </c>
      <c r="N2445" s="37" t="s">
        <v>67</v>
      </c>
      <c r="O2445" s="37" t="s">
        <v>67</v>
      </c>
      <c r="P2445" s="37" t="s">
        <v>3759</v>
      </c>
      <c r="Q2445" s="75" t="s">
        <v>3333</v>
      </c>
      <c r="R2445" t="s">
        <v>3691</v>
      </c>
      <c r="S2445" s="38">
        <v>57</v>
      </c>
      <c r="T2445">
        <v>1</v>
      </c>
      <c r="U2445">
        <v>0</v>
      </c>
      <c r="V2445" s="43">
        <f>SUMIF(ResumenCotizacion!$C:$C,E2445,ResumenCotizacion!$P:$P)</f>
        <v>0</v>
      </c>
      <c r="W2445" s="68">
        <f>IF(H2445="USD",S2445*SolCotizacion!$J$18,S2445)</f>
        <v>223638.93</v>
      </c>
      <c r="X2445" s="3">
        <f>ROUND(W2445/(1-VLOOKUP("Total porcentaje:",ResumenCotizacion!$F:$H,3,0)),2)</f>
        <v>243085.79</v>
      </c>
      <c r="Y2445" s="3">
        <f t="shared" si="155"/>
        <v>0</v>
      </c>
    </row>
    <row r="2446" spans="1:25" ht="14.25" x14ac:dyDescent="0.2">
      <c r="A2446" s="18" t="str">
        <f t="shared" si="152"/>
        <v>Catalogo principalCSP ENTIDADES NO CUALIFICADASCFQ7TTC0LHR4-0002_NCLF</v>
      </c>
      <c r="B2446" s="18" t="str">
        <f t="shared" si="153"/>
        <v>CFQ7TTC0LHR4-0002_NCLFCSP ENTIDADES NO CUALIFICADAS</v>
      </c>
      <c r="C2446" s="18"/>
      <c r="D2446" t="s">
        <v>122</v>
      </c>
      <c r="E2446" t="s">
        <v>3334</v>
      </c>
      <c r="F2446" t="s">
        <v>2547</v>
      </c>
      <c r="G2446" s="18" t="str">
        <f t="shared" si="154"/>
        <v>Catalogo principal</v>
      </c>
      <c r="H2446" s="43" t="s">
        <v>121</v>
      </c>
      <c r="I2446" s="37" t="s">
        <v>67</v>
      </c>
      <c r="J2446" t="s">
        <v>2627</v>
      </c>
      <c r="K2446" t="s">
        <v>40</v>
      </c>
      <c r="L2446" s="70" t="s">
        <v>21</v>
      </c>
      <c r="M2446" s="70" t="s">
        <v>3966</v>
      </c>
      <c r="N2446" s="37" t="s">
        <v>67</v>
      </c>
      <c r="O2446" s="37" t="s">
        <v>67</v>
      </c>
      <c r="P2446" s="37" t="s">
        <v>3759</v>
      </c>
      <c r="Q2446" s="75" t="s">
        <v>3334</v>
      </c>
      <c r="R2446" t="s">
        <v>3691</v>
      </c>
      <c r="S2446" s="38">
        <v>500</v>
      </c>
      <c r="T2446">
        <v>1</v>
      </c>
      <c r="U2446">
        <v>0</v>
      </c>
      <c r="V2446" s="43">
        <f>SUMIF(ResumenCotizacion!$C:$C,E2446,ResumenCotizacion!$P:$P)</f>
        <v>0</v>
      </c>
      <c r="W2446" s="68">
        <f>IF(H2446="USD",S2446*SolCotizacion!$J$18,S2446)</f>
        <v>1961745</v>
      </c>
      <c r="X2446" s="3">
        <f>ROUND(W2446/(1-VLOOKUP("Total porcentaje:",ResumenCotizacion!$F:$H,3,0)),2)</f>
        <v>2132331.52</v>
      </c>
      <c r="Y2446" s="3">
        <f t="shared" si="155"/>
        <v>0</v>
      </c>
    </row>
    <row r="2447" spans="1:25" ht="14.25" x14ac:dyDescent="0.2">
      <c r="A2447" s="18" t="str">
        <f t="shared" si="152"/>
        <v>Catalogo principalCSP ENTIDADES NO CUALIFICADASCFQ7TTC0LHR4-0001_NCLF</v>
      </c>
      <c r="B2447" s="18" t="str">
        <f t="shared" si="153"/>
        <v>CFQ7TTC0LHR4-0001_NCLFCSP ENTIDADES NO CUALIFICADAS</v>
      </c>
      <c r="C2447" s="18"/>
      <c r="D2447" t="s">
        <v>122</v>
      </c>
      <c r="E2447" t="s">
        <v>3335</v>
      </c>
      <c r="F2447" t="s">
        <v>2547</v>
      </c>
      <c r="G2447" s="18" t="str">
        <f t="shared" si="154"/>
        <v>Catalogo principal</v>
      </c>
      <c r="H2447" s="43" t="s">
        <v>121</v>
      </c>
      <c r="I2447" s="37" t="s">
        <v>67</v>
      </c>
      <c r="J2447" t="s">
        <v>3510</v>
      </c>
      <c r="K2447" t="s">
        <v>40</v>
      </c>
      <c r="L2447" s="70" t="s">
        <v>21</v>
      </c>
      <c r="M2447" s="70" t="s">
        <v>3966</v>
      </c>
      <c r="N2447" s="37" t="s">
        <v>67</v>
      </c>
      <c r="O2447" s="37" t="s">
        <v>67</v>
      </c>
      <c r="P2447" s="37" t="s">
        <v>3759</v>
      </c>
      <c r="Q2447" s="75" t="s">
        <v>3335</v>
      </c>
      <c r="R2447" t="s">
        <v>3691</v>
      </c>
      <c r="S2447" s="38">
        <v>12</v>
      </c>
      <c r="T2447">
        <v>1</v>
      </c>
      <c r="U2447">
        <v>0</v>
      </c>
      <c r="V2447" s="43">
        <f>SUMIF(ResumenCotizacion!$C:$C,E2447,ResumenCotizacion!$P:$P)</f>
        <v>0</v>
      </c>
      <c r="W2447" s="68">
        <f>IF(H2447="USD",S2447*SolCotizacion!$J$18,S2447)</f>
        <v>47081.88</v>
      </c>
      <c r="X2447" s="3">
        <f>ROUND(W2447/(1-VLOOKUP("Total porcentaje:",ResumenCotizacion!$F:$H,3,0)),2)</f>
        <v>51175.96</v>
      </c>
      <c r="Y2447" s="3">
        <f t="shared" si="155"/>
        <v>0</v>
      </c>
    </row>
    <row r="2448" spans="1:25" ht="14.25" x14ac:dyDescent="0.2">
      <c r="A2448" s="18" t="str">
        <f t="shared" si="152"/>
        <v>Catalogo principalCSP ENTIDADES NO CUALIFICADASCFQ7TTC0HD6V-0001_NCLF</v>
      </c>
      <c r="B2448" s="18" t="str">
        <f t="shared" si="153"/>
        <v>CFQ7TTC0HD6V-0001_NCLFCSP ENTIDADES NO CUALIFICADAS</v>
      </c>
      <c r="C2448" s="18"/>
      <c r="D2448" t="s">
        <v>122</v>
      </c>
      <c r="E2448" t="s">
        <v>3336</v>
      </c>
      <c r="F2448" t="s">
        <v>2547</v>
      </c>
      <c r="G2448" s="18" t="str">
        <f t="shared" si="154"/>
        <v>Catalogo principal</v>
      </c>
      <c r="H2448" s="43" t="s">
        <v>121</v>
      </c>
      <c r="I2448" s="37" t="s">
        <v>67</v>
      </c>
      <c r="J2448" t="s">
        <v>2667</v>
      </c>
      <c r="K2448" t="s">
        <v>40</v>
      </c>
      <c r="L2448" s="70" t="s">
        <v>21</v>
      </c>
      <c r="M2448" s="70" t="s">
        <v>3966</v>
      </c>
      <c r="N2448" s="37" t="s">
        <v>67</v>
      </c>
      <c r="O2448" s="37" t="s">
        <v>67</v>
      </c>
      <c r="P2448" s="37" t="s">
        <v>3759</v>
      </c>
      <c r="Q2448" s="75" t="s">
        <v>3336</v>
      </c>
      <c r="R2448" t="s">
        <v>3691</v>
      </c>
      <c r="S2448" s="38">
        <v>6</v>
      </c>
      <c r="T2448">
        <v>1</v>
      </c>
      <c r="U2448">
        <v>0</v>
      </c>
      <c r="V2448" s="43">
        <f>SUMIF(ResumenCotizacion!$C:$C,E2448,ResumenCotizacion!$P:$P)</f>
        <v>0</v>
      </c>
      <c r="W2448" s="68">
        <f>IF(H2448="USD",S2448*SolCotizacion!$J$18,S2448)</f>
        <v>23540.94</v>
      </c>
      <c r="X2448" s="3">
        <f>ROUND(W2448/(1-VLOOKUP("Total porcentaje:",ResumenCotizacion!$F:$H,3,0)),2)</f>
        <v>25587.98</v>
      </c>
      <c r="Y2448" s="3">
        <f t="shared" si="155"/>
        <v>0</v>
      </c>
    </row>
    <row r="2449" spans="1:25" ht="14.25" x14ac:dyDescent="0.2">
      <c r="A2449" s="18" t="str">
        <f t="shared" si="152"/>
        <v>Catalogo principalCSP ENTIDADES NO CUALIFICADASCFQ7TTC0HD6T-0001_NCLF</v>
      </c>
      <c r="B2449" s="18" t="str">
        <f t="shared" si="153"/>
        <v>CFQ7TTC0HD6T-0001_NCLFCSP ENTIDADES NO CUALIFICADAS</v>
      </c>
      <c r="C2449" s="18"/>
      <c r="D2449" t="s">
        <v>122</v>
      </c>
      <c r="E2449" t="s">
        <v>3337</v>
      </c>
      <c r="F2449" t="s">
        <v>2547</v>
      </c>
      <c r="G2449" s="18" t="str">
        <f t="shared" si="154"/>
        <v>Catalogo principal</v>
      </c>
      <c r="H2449" s="43" t="s">
        <v>121</v>
      </c>
      <c r="I2449" s="37" t="s">
        <v>67</v>
      </c>
      <c r="J2449" t="s">
        <v>2650</v>
      </c>
      <c r="K2449" t="s">
        <v>40</v>
      </c>
      <c r="L2449" s="70" t="s">
        <v>21</v>
      </c>
      <c r="M2449" s="70" t="s">
        <v>3966</v>
      </c>
      <c r="N2449" s="37" t="s">
        <v>67</v>
      </c>
      <c r="O2449" s="37" t="s">
        <v>67</v>
      </c>
      <c r="P2449" s="37" t="s">
        <v>3759</v>
      </c>
      <c r="Q2449" s="75" t="s">
        <v>3337</v>
      </c>
      <c r="R2449" t="s">
        <v>3691</v>
      </c>
      <c r="S2449" s="38">
        <v>7</v>
      </c>
      <c r="T2449">
        <v>1</v>
      </c>
      <c r="U2449">
        <v>0</v>
      </c>
      <c r="V2449" s="43">
        <f>SUMIF(ResumenCotizacion!$C:$C,E2449,ResumenCotizacion!$P:$P)</f>
        <v>0</v>
      </c>
      <c r="W2449" s="68">
        <f>IF(H2449="USD",S2449*SolCotizacion!$J$18,S2449)</f>
        <v>27464.43</v>
      </c>
      <c r="X2449" s="3">
        <f>ROUND(W2449/(1-VLOOKUP("Total porcentaje:",ResumenCotizacion!$F:$H,3,0)),2)</f>
        <v>29852.639999999999</v>
      </c>
      <c r="Y2449" s="3">
        <f t="shared" si="155"/>
        <v>0</v>
      </c>
    </row>
    <row r="2450" spans="1:25" ht="14.25" x14ac:dyDescent="0.2">
      <c r="A2450" s="18" t="str">
        <f t="shared" si="152"/>
        <v>Catalogo principalCSP ENTIDADES NO CUALIFICADASCFQ7TTC0HD6S-0001_NCLF</v>
      </c>
      <c r="B2450" s="18" t="str">
        <f t="shared" si="153"/>
        <v>CFQ7TTC0HD6S-0001_NCLFCSP ENTIDADES NO CUALIFICADAS</v>
      </c>
      <c r="C2450" s="18"/>
      <c r="D2450" t="s">
        <v>122</v>
      </c>
      <c r="E2450" t="s">
        <v>3338</v>
      </c>
      <c r="F2450" t="s">
        <v>2547</v>
      </c>
      <c r="G2450" s="18" t="str">
        <f t="shared" si="154"/>
        <v>Catalogo principal</v>
      </c>
      <c r="H2450" s="43" t="s">
        <v>121</v>
      </c>
      <c r="I2450" s="37" t="s">
        <v>67</v>
      </c>
      <c r="J2450" t="s">
        <v>2639</v>
      </c>
      <c r="K2450" t="s">
        <v>40</v>
      </c>
      <c r="L2450" s="70" t="s">
        <v>21</v>
      </c>
      <c r="M2450" s="70" t="s">
        <v>3966</v>
      </c>
      <c r="N2450" s="37" t="s">
        <v>67</v>
      </c>
      <c r="O2450" s="37" t="s">
        <v>67</v>
      </c>
      <c r="P2450" s="37" t="s">
        <v>3759</v>
      </c>
      <c r="Q2450" s="75" t="s">
        <v>3338</v>
      </c>
      <c r="R2450" t="s">
        <v>3691</v>
      </c>
      <c r="S2450" s="38">
        <v>6</v>
      </c>
      <c r="T2450">
        <v>1</v>
      </c>
      <c r="U2450">
        <v>0</v>
      </c>
      <c r="V2450" s="43">
        <f>SUMIF(ResumenCotizacion!$C:$C,E2450,ResumenCotizacion!$P:$P)</f>
        <v>0</v>
      </c>
      <c r="W2450" s="68">
        <f>IF(H2450="USD",S2450*SolCotizacion!$J$18,S2450)</f>
        <v>23540.94</v>
      </c>
      <c r="X2450" s="3">
        <f>ROUND(W2450/(1-VLOOKUP("Total porcentaje:",ResumenCotizacion!$F:$H,3,0)),2)</f>
        <v>25587.98</v>
      </c>
      <c r="Y2450" s="3">
        <f t="shared" si="155"/>
        <v>0</v>
      </c>
    </row>
    <row r="2451" spans="1:25" ht="14.25" x14ac:dyDescent="0.2">
      <c r="A2451" s="18" t="str">
        <f t="shared" si="152"/>
        <v>Catalogo principalCSP ENTIDADES NO CUALIFICADASCFQ7TTC0LHQB-0001_NCLF</v>
      </c>
      <c r="B2451" s="18" t="str">
        <f t="shared" si="153"/>
        <v>CFQ7TTC0LHQB-0001_NCLFCSP ENTIDADES NO CUALIFICADAS</v>
      </c>
      <c r="C2451" s="18"/>
      <c r="D2451" t="s">
        <v>122</v>
      </c>
      <c r="E2451" t="s">
        <v>3339</v>
      </c>
      <c r="F2451" t="s">
        <v>2547</v>
      </c>
      <c r="G2451" s="18" t="str">
        <f t="shared" si="154"/>
        <v>Catalogo principal</v>
      </c>
      <c r="H2451" s="43" t="s">
        <v>121</v>
      </c>
      <c r="I2451" s="37" t="s">
        <v>67</v>
      </c>
      <c r="J2451" t="s">
        <v>3511</v>
      </c>
      <c r="K2451" t="s">
        <v>40</v>
      </c>
      <c r="L2451" s="70" t="s">
        <v>21</v>
      </c>
      <c r="M2451" s="70" t="s">
        <v>3966</v>
      </c>
      <c r="N2451" s="37" t="s">
        <v>67</v>
      </c>
      <c r="O2451" s="37" t="s">
        <v>67</v>
      </c>
      <c r="P2451" s="37" t="s">
        <v>3759</v>
      </c>
      <c r="Q2451" s="75" t="s">
        <v>3339</v>
      </c>
      <c r="R2451" t="s">
        <v>3691</v>
      </c>
      <c r="S2451" s="38">
        <v>12</v>
      </c>
      <c r="T2451">
        <v>1</v>
      </c>
      <c r="U2451">
        <v>0</v>
      </c>
      <c r="V2451" s="43">
        <f>SUMIF(ResumenCotizacion!$C:$C,E2451,ResumenCotizacion!$P:$P)</f>
        <v>0</v>
      </c>
      <c r="W2451" s="68">
        <f>IF(H2451="USD",S2451*SolCotizacion!$J$18,S2451)</f>
        <v>47081.88</v>
      </c>
      <c r="X2451" s="3">
        <f>ROUND(W2451/(1-VLOOKUP("Total porcentaje:",ResumenCotizacion!$F:$H,3,0)),2)</f>
        <v>51175.96</v>
      </c>
      <c r="Y2451" s="3">
        <f t="shared" si="155"/>
        <v>0</v>
      </c>
    </row>
    <row r="2452" spans="1:25" ht="14.25" x14ac:dyDescent="0.2">
      <c r="A2452" s="18" t="str">
        <f t="shared" si="152"/>
        <v>Catalogo principalCSP ENTIDADES NO CUALIFICADASCFQ7TTC0MBMD-0007_NCLF</v>
      </c>
      <c r="B2452" s="18" t="str">
        <f t="shared" si="153"/>
        <v>CFQ7TTC0MBMD-0007_NCLFCSP ENTIDADES NO CUALIFICADAS</v>
      </c>
      <c r="C2452" s="18"/>
      <c r="D2452" t="s">
        <v>122</v>
      </c>
      <c r="E2452" t="s">
        <v>3340</v>
      </c>
      <c r="F2452" t="s">
        <v>2547</v>
      </c>
      <c r="G2452" s="18" t="str">
        <f t="shared" si="154"/>
        <v>Catalogo principal</v>
      </c>
      <c r="H2452" s="43" t="s">
        <v>121</v>
      </c>
      <c r="I2452" s="37" t="s">
        <v>67</v>
      </c>
      <c r="J2452" t="s">
        <v>3512</v>
      </c>
      <c r="K2452" t="s">
        <v>40</v>
      </c>
      <c r="L2452" s="70" t="s">
        <v>21</v>
      </c>
      <c r="M2452" s="70" t="s">
        <v>3966</v>
      </c>
      <c r="N2452" s="37" t="s">
        <v>67</v>
      </c>
      <c r="O2452" s="37" t="s">
        <v>67</v>
      </c>
      <c r="P2452" s="37" t="s">
        <v>3759</v>
      </c>
      <c r="Q2452" s="75" t="s">
        <v>3340</v>
      </c>
      <c r="R2452" t="s">
        <v>3691</v>
      </c>
      <c r="S2452" s="38">
        <v>13</v>
      </c>
      <c r="T2452">
        <v>1</v>
      </c>
      <c r="U2452">
        <v>0</v>
      </c>
      <c r="V2452" s="43">
        <f>SUMIF(ResumenCotizacion!$C:$C,E2452,ResumenCotizacion!$P:$P)</f>
        <v>0</v>
      </c>
      <c r="W2452" s="68">
        <f>IF(H2452="USD",S2452*SolCotizacion!$J$18,S2452)</f>
        <v>51005.369999999995</v>
      </c>
      <c r="X2452" s="3">
        <f>ROUND(W2452/(1-VLOOKUP("Total porcentaje:",ResumenCotizacion!$F:$H,3,0)),2)</f>
        <v>55440.62</v>
      </c>
      <c r="Y2452" s="3">
        <f t="shared" si="155"/>
        <v>0</v>
      </c>
    </row>
    <row r="2453" spans="1:25" ht="14.25" x14ac:dyDescent="0.2">
      <c r="A2453" s="18" t="str">
        <f t="shared" si="152"/>
        <v>Catalogo principalCSP ENTIDADES NO CUALIFICADASCFQ7TTC0MBMD-0006_NCLF</v>
      </c>
      <c r="B2453" s="18" t="str">
        <f t="shared" si="153"/>
        <v>CFQ7TTC0MBMD-0006_NCLFCSP ENTIDADES NO CUALIFICADAS</v>
      </c>
      <c r="C2453" s="18"/>
      <c r="D2453" t="s">
        <v>122</v>
      </c>
      <c r="E2453" t="s">
        <v>3341</v>
      </c>
      <c r="F2453" t="s">
        <v>2547</v>
      </c>
      <c r="G2453" s="18" t="str">
        <f t="shared" si="154"/>
        <v>Catalogo principal</v>
      </c>
      <c r="H2453" s="43" t="s">
        <v>121</v>
      </c>
      <c r="I2453" s="37" t="s">
        <v>67</v>
      </c>
      <c r="J2453" t="s">
        <v>3513</v>
      </c>
      <c r="K2453" t="s">
        <v>40</v>
      </c>
      <c r="L2453" s="70" t="s">
        <v>21</v>
      </c>
      <c r="M2453" s="70" t="s">
        <v>3966</v>
      </c>
      <c r="N2453" s="37" t="s">
        <v>67</v>
      </c>
      <c r="O2453" s="37" t="s">
        <v>67</v>
      </c>
      <c r="P2453" s="37" t="s">
        <v>3759</v>
      </c>
      <c r="Q2453" s="75" t="s">
        <v>3341</v>
      </c>
      <c r="R2453" t="s">
        <v>3691</v>
      </c>
      <c r="S2453" s="38">
        <v>8</v>
      </c>
      <c r="T2453">
        <v>1</v>
      </c>
      <c r="U2453">
        <v>0</v>
      </c>
      <c r="V2453" s="43">
        <f>SUMIF(ResumenCotizacion!$C:$C,E2453,ResumenCotizacion!$P:$P)</f>
        <v>0</v>
      </c>
      <c r="W2453" s="68">
        <f>IF(H2453="USD",S2453*SolCotizacion!$J$18,S2453)</f>
        <v>31387.919999999998</v>
      </c>
      <c r="X2453" s="3">
        <f>ROUND(W2453/(1-VLOOKUP("Total porcentaje:",ResumenCotizacion!$F:$H,3,0)),2)</f>
        <v>34117.300000000003</v>
      </c>
      <c r="Y2453" s="3">
        <f t="shared" si="155"/>
        <v>0</v>
      </c>
    </row>
    <row r="2454" spans="1:25" ht="14.25" x14ac:dyDescent="0.2">
      <c r="A2454" s="18" t="str">
        <f t="shared" si="152"/>
        <v>Catalogo principalCSP ENTIDADES NO CUALIFICADASCFQ7TTC0MBMD-0005_NCLF</v>
      </c>
      <c r="B2454" s="18" t="str">
        <f t="shared" si="153"/>
        <v>CFQ7TTC0MBMD-0005_NCLFCSP ENTIDADES NO CUALIFICADAS</v>
      </c>
      <c r="C2454" s="18"/>
      <c r="D2454" t="s">
        <v>122</v>
      </c>
      <c r="E2454" t="s">
        <v>3342</v>
      </c>
      <c r="F2454" t="s">
        <v>2547</v>
      </c>
      <c r="G2454" s="18" t="str">
        <f t="shared" si="154"/>
        <v>Catalogo principal</v>
      </c>
      <c r="H2454" s="43" t="s">
        <v>121</v>
      </c>
      <c r="I2454" s="37" t="s">
        <v>67</v>
      </c>
      <c r="J2454" t="s">
        <v>3514</v>
      </c>
      <c r="K2454" t="s">
        <v>40</v>
      </c>
      <c r="L2454" s="70" t="s">
        <v>21</v>
      </c>
      <c r="M2454" s="70" t="s">
        <v>3966</v>
      </c>
      <c r="N2454" s="37" t="s">
        <v>67</v>
      </c>
      <c r="O2454" s="37" t="s">
        <v>67</v>
      </c>
      <c r="P2454" s="37" t="s">
        <v>3759</v>
      </c>
      <c r="Q2454" s="75" t="s">
        <v>3342</v>
      </c>
      <c r="R2454" t="s">
        <v>3691</v>
      </c>
      <c r="S2454" s="38">
        <v>8</v>
      </c>
      <c r="T2454">
        <v>1</v>
      </c>
      <c r="U2454">
        <v>0</v>
      </c>
      <c r="V2454" s="43">
        <f>SUMIF(ResumenCotizacion!$C:$C,E2454,ResumenCotizacion!$P:$P)</f>
        <v>0</v>
      </c>
      <c r="W2454" s="68">
        <f>IF(H2454="USD",S2454*SolCotizacion!$J$18,S2454)</f>
        <v>31387.919999999998</v>
      </c>
      <c r="X2454" s="3">
        <f>ROUND(W2454/(1-VLOOKUP("Total porcentaje:",ResumenCotizacion!$F:$H,3,0)),2)</f>
        <v>34117.300000000003</v>
      </c>
      <c r="Y2454" s="3">
        <f t="shared" si="155"/>
        <v>0</v>
      </c>
    </row>
    <row r="2455" spans="1:25" ht="14.25" x14ac:dyDescent="0.2">
      <c r="A2455" s="18" t="str">
        <f t="shared" si="152"/>
        <v>Catalogo principalCSP ENTIDADES NO CUALIFICADASCFQ7TTC0MBMD-0002_NCLF</v>
      </c>
      <c r="B2455" s="18" t="str">
        <f t="shared" si="153"/>
        <v>CFQ7TTC0MBMD-0002_NCLFCSP ENTIDADES NO CUALIFICADAS</v>
      </c>
      <c r="C2455" s="18"/>
      <c r="D2455" t="s">
        <v>122</v>
      </c>
      <c r="E2455" t="s">
        <v>3343</v>
      </c>
      <c r="F2455" t="s">
        <v>2547</v>
      </c>
      <c r="G2455" s="18" t="str">
        <f t="shared" si="154"/>
        <v>Catalogo principal</v>
      </c>
      <c r="H2455" s="43" t="s">
        <v>121</v>
      </c>
      <c r="I2455" s="37" t="s">
        <v>67</v>
      </c>
      <c r="J2455" t="s">
        <v>2558</v>
      </c>
      <c r="K2455" t="s">
        <v>40</v>
      </c>
      <c r="L2455" s="70" t="s">
        <v>21</v>
      </c>
      <c r="M2455" s="70" t="s">
        <v>3966</v>
      </c>
      <c r="N2455" s="37" t="s">
        <v>67</v>
      </c>
      <c r="O2455" s="37" t="s">
        <v>67</v>
      </c>
      <c r="P2455" s="37" t="s">
        <v>3759</v>
      </c>
      <c r="Q2455" s="75" t="s">
        <v>3343</v>
      </c>
      <c r="R2455" t="s">
        <v>3691</v>
      </c>
      <c r="S2455" s="38">
        <v>2.2999999999999998</v>
      </c>
      <c r="T2455">
        <v>1</v>
      </c>
      <c r="U2455">
        <v>0</v>
      </c>
      <c r="V2455" s="43">
        <f>SUMIF(ResumenCotizacion!$C:$C,E2455,ResumenCotizacion!$P:$P)</f>
        <v>0</v>
      </c>
      <c r="W2455" s="68">
        <f>IF(H2455="USD",S2455*SolCotizacion!$J$18,S2455)</f>
        <v>9024.0269999999982</v>
      </c>
      <c r="X2455" s="3">
        <f>ROUND(W2455/(1-VLOOKUP("Total porcentaje:",ResumenCotizacion!$F:$H,3,0)),2)</f>
        <v>9808.73</v>
      </c>
      <c r="Y2455" s="3">
        <f t="shared" si="155"/>
        <v>0</v>
      </c>
    </row>
    <row r="2456" spans="1:25" ht="14.25" x14ac:dyDescent="0.2">
      <c r="A2456" s="18" t="str">
        <f t="shared" si="152"/>
        <v>Catalogo principalCSP ENTIDADES NO CUALIFICADASCFQ7TTC0LH05-0001_NCLF</v>
      </c>
      <c r="B2456" s="18" t="str">
        <f t="shared" si="153"/>
        <v>CFQ7TTC0LH05-0001_NCLFCSP ENTIDADES NO CUALIFICADAS</v>
      </c>
      <c r="C2456" s="18"/>
      <c r="D2456" t="s">
        <v>122</v>
      </c>
      <c r="E2456" t="s">
        <v>3344</v>
      </c>
      <c r="F2456" t="s">
        <v>2547</v>
      </c>
      <c r="G2456" s="18" t="str">
        <f t="shared" si="154"/>
        <v>Catalogo principal</v>
      </c>
      <c r="H2456" s="43" t="s">
        <v>121</v>
      </c>
      <c r="I2456" s="37" t="s">
        <v>67</v>
      </c>
      <c r="J2456" t="s">
        <v>2574</v>
      </c>
      <c r="K2456" t="s">
        <v>40</v>
      </c>
      <c r="L2456" s="70" t="s">
        <v>21</v>
      </c>
      <c r="M2456" s="70" t="s">
        <v>3966</v>
      </c>
      <c r="N2456" s="37" t="s">
        <v>67</v>
      </c>
      <c r="O2456" s="37" t="s">
        <v>67</v>
      </c>
      <c r="P2456" s="37" t="s">
        <v>3759</v>
      </c>
      <c r="Q2456" s="75" t="s">
        <v>3344</v>
      </c>
      <c r="R2456" t="s">
        <v>3691</v>
      </c>
      <c r="S2456" s="38">
        <v>8</v>
      </c>
      <c r="T2456">
        <v>1</v>
      </c>
      <c r="U2456">
        <v>0</v>
      </c>
      <c r="V2456" s="43">
        <f>SUMIF(ResumenCotizacion!$C:$C,E2456,ResumenCotizacion!$P:$P)</f>
        <v>0</v>
      </c>
      <c r="W2456" s="68">
        <f>IF(H2456="USD",S2456*SolCotizacion!$J$18,S2456)</f>
        <v>31387.919999999998</v>
      </c>
      <c r="X2456" s="3">
        <f>ROUND(W2456/(1-VLOOKUP("Total porcentaje:",ResumenCotizacion!$F:$H,3,0)),2)</f>
        <v>34117.300000000003</v>
      </c>
      <c r="Y2456" s="3">
        <f t="shared" si="155"/>
        <v>0</v>
      </c>
    </row>
    <row r="2457" spans="1:25" ht="14.25" x14ac:dyDescent="0.2">
      <c r="A2457" s="18" t="str">
        <f t="shared" si="152"/>
        <v>Catalogo principalCSP ENTIDADES NO CUALIFICADASCFQ7TTC0HC36-0001_NCLF</v>
      </c>
      <c r="B2457" s="18" t="str">
        <f t="shared" si="153"/>
        <v>CFQ7TTC0HC36-0001_NCLFCSP ENTIDADES NO CUALIFICADAS</v>
      </c>
      <c r="C2457" s="18"/>
      <c r="D2457" t="s">
        <v>122</v>
      </c>
      <c r="E2457" t="s">
        <v>3345</v>
      </c>
      <c r="F2457" t="s">
        <v>2547</v>
      </c>
      <c r="G2457" s="18" t="str">
        <f t="shared" si="154"/>
        <v>Catalogo principal</v>
      </c>
      <c r="H2457" s="43" t="s">
        <v>121</v>
      </c>
      <c r="I2457" s="37" t="s">
        <v>67</v>
      </c>
      <c r="J2457" t="s">
        <v>3714</v>
      </c>
      <c r="K2457" t="s">
        <v>40</v>
      </c>
      <c r="L2457" s="70" t="s">
        <v>21</v>
      </c>
      <c r="M2457" s="70" t="s">
        <v>3966</v>
      </c>
      <c r="N2457" s="37" t="s">
        <v>67</v>
      </c>
      <c r="O2457" s="37" t="s">
        <v>67</v>
      </c>
      <c r="P2457" s="37" t="s">
        <v>3759</v>
      </c>
      <c r="Q2457" s="75" t="s">
        <v>3345</v>
      </c>
      <c r="R2457" t="s">
        <v>3691</v>
      </c>
      <c r="S2457" s="38">
        <v>12</v>
      </c>
      <c r="T2457">
        <v>1</v>
      </c>
      <c r="U2457">
        <v>0</v>
      </c>
      <c r="V2457" s="43">
        <f>SUMIF(ResumenCotizacion!$C:$C,E2457,ResumenCotizacion!$P:$P)</f>
        <v>0</v>
      </c>
      <c r="W2457" s="68">
        <f>IF(H2457="USD",S2457*SolCotizacion!$J$18,S2457)</f>
        <v>47081.88</v>
      </c>
      <c r="X2457" s="3">
        <f>ROUND(W2457/(1-VLOOKUP("Total porcentaje:",ResumenCotizacion!$F:$H,3,0)),2)</f>
        <v>51175.96</v>
      </c>
      <c r="Y2457" s="3">
        <f t="shared" si="155"/>
        <v>0</v>
      </c>
    </row>
    <row r="2458" spans="1:25" ht="14.25" x14ac:dyDescent="0.2">
      <c r="A2458" s="18" t="str">
        <f t="shared" si="152"/>
        <v>Catalogo principalCSP ENTIDADES NO CUALIFICADASCFQ7TTC0J7WF-0004_NCLF</v>
      </c>
      <c r="B2458" s="18" t="str">
        <f t="shared" si="153"/>
        <v>CFQ7TTC0J7WF-0004_NCLFCSP ENTIDADES NO CUALIFICADAS</v>
      </c>
      <c r="C2458" s="18"/>
      <c r="D2458" t="s">
        <v>122</v>
      </c>
      <c r="E2458" t="s">
        <v>3346</v>
      </c>
      <c r="F2458" t="s">
        <v>2547</v>
      </c>
      <c r="G2458" s="18" t="str">
        <f t="shared" si="154"/>
        <v>Catalogo principal</v>
      </c>
      <c r="H2458" s="43" t="s">
        <v>121</v>
      </c>
      <c r="I2458" s="37" t="s">
        <v>67</v>
      </c>
      <c r="J2458" t="s">
        <v>4262</v>
      </c>
      <c r="K2458" t="s">
        <v>40</v>
      </c>
      <c r="L2458" s="70" t="s">
        <v>21</v>
      </c>
      <c r="M2458" s="70" t="s">
        <v>3966</v>
      </c>
      <c r="N2458" s="37" t="s">
        <v>67</v>
      </c>
      <c r="O2458" s="37" t="s">
        <v>67</v>
      </c>
      <c r="P2458" s="37" t="s">
        <v>3759</v>
      </c>
      <c r="Q2458" s="75" t="s">
        <v>3346</v>
      </c>
      <c r="R2458" t="s">
        <v>3691</v>
      </c>
      <c r="S2458" s="38">
        <v>4</v>
      </c>
      <c r="T2458">
        <v>1</v>
      </c>
      <c r="U2458">
        <v>0</v>
      </c>
      <c r="V2458" s="43">
        <f>SUMIF(ResumenCotizacion!$C:$C,E2458,ResumenCotizacion!$P:$P)</f>
        <v>0</v>
      </c>
      <c r="W2458" s="68">
        <f>IF(H2458="USD",S2458*SolCotizacion!$J$18,S2458)</f>
        <v>15693.96</v>
      </c>
      <c r="X2458" s="3">
        <f>ROUND(W2458/(1-VLOOKUP("Total porcentaje:",ResumenCotizacion!$F:$H,3,0)),2)</f>
        <v>17058.650000000001</v>
      </c>
      <c r="Y2458" s="3">
        <f t="shared" si="155"/>
        <v>0</v>
      </c>
    </row>
    <row r="2459" spans="1:25" ht="14.25" x14ac:dyDescent="0.2">
      <c r="A2459" s="18" t="str">
        <f t="shared" si="152"/>
        <v>Catalogo principalCSP ENTIDADES NO CUALIFICADASCFQ7TTC0LHRR-0001_NCLF</v>
      </c>
      <c r="B2459" s="18" t="str">
        <f t="shared" si="153"/>
        <v>CFQ7TTC0LHRR-0001_NCLFCSP ENTIDADES NO CUALIFICADAS</v>
      </c>
      <c r="C2459" s="18"/>
      <c r="D2459" t="s">
        <v>122</v>
      </c>
      <c r="E2459" t="s">
        <v>3347</v>
      </c>
      <c r="F2459" t="s">
        <v>2547</v>
      </c>
      <c r="G2459" s="18" t="str">
        <f t="shared" si="154"/>
        <v>Catalogo principal</v>
      </c>
      <c r="H2459" s="43" t="s">
        <v>121</v>
      </c>
      <c r="I2459" s="37" t="s">
        <v>67</v>
      </c>
      <c r="J2459" t="s">
        <v>2691</v>
      </c>
      <c r="K2459" t="s">
        <v>40</v>
      </c>
      <c r="L2459" s="70" t="s">
        <v>21</v>
      </c>
      <c r="M2459" s="70" t="s">
        <v>3966</v>
      </c>
      <c r="N2459" s="37" t="s">
        <v>67</v>
      </c>
      <c r="O2459" s="37" t="s">
        <v>67</v>
      </c>
      <c r="P2459" s="37" t="s">
        <v>3759</v>
      </c>
      <c r="Q2459" s="75" t="s">
        <v>3347</v>
      </c>
      <c r="R2459" t="s">
        <v>3691</v>
      </c>
      <c r="S2459" s="38">
        <v>3.5</v>
      </c>
      <c r="T2459">
        <v>1</v>
      </c>
      <c r="U2459">
        <v>0</v>
      </c>
      <c r="V2459" s="43">
        <f>SUMIF(ResumenCotizacion!$C:$C,E2459,ResumenCotizacion!$P:$P)</f>
        <v>0</v>
      </c>
      <c r="W2459" s="68">
        <f>IF(H2459="USD",S2459*SolCotizacion!$J$18,S2459)</f>
        <v>13732.215</v>
      </c>
      <c r="X2459" s="3">
        <f>ROUND(W2459/(1-VLOOKUP("Total porcentaje:",ResumenCotizacion!$F:$H,3,0)),2)</f>
        <v>14926.32</v>
      </c>
      <c r="Y2459" s="3">
        <f t="shared" si="155"/>
        <v>0</v>
      </c>
    </row>
    <row r="2460" spans="1:25" ht="14.25" x14ac:dyDescent="0.2">
      <c r="A2460" s="18" t="str">
        <f t="shared" si="152"/>
        <v>Catalogo principalCSP ENTIDADES NO CUALIFICADASCFQ7TTC0J1GB-0003_NCLF</v>
      </c>
      <c r="B2460" s="18" t="str">
        <f t="shared" si="153"/>
        <v>CFQ7TTC0J1GB-0003_NCLFCSP ENTIDADES NO CUALIFICADAS</v>
      </c>
      <c r="C2460" s="18"/>
      <c r="D2460" t="s">
        <v>122</v>
      </c>
      <c r="E2460" t="s">
        <v>3348</v>
      </c>
      <c r="F2460" t="s">
        <v>2547</v>
      </c>
      <c r="G2460" s="18" t="str">
        <f t="shared" si="154"/>
        <v>Catalogo principal</v>
      </c>
      <c r="H2460" s="43" t="s">
        <v>121</v>
      </c>
      <c r="I2460" s="37" t="s">
        <v>67</v>
      </c>
      <c r="J2460" t="s">
        <v>2638</v>
      </c>
      <c r="K2460" t="s">
        <v>40</v>
      </c>
      <c r="L2460" s="70" t="s">
        <v>21</v>
      </c>
      <c r="M2460" s="70" t="s">
        <v>3966</v>
      </c>
      <c r="N2460" s="37" t="s">
        <v>67</v>
      </c>
      <c r="O2460" s="37" t="s">
        <v>67</v>
      </c>
      <c r="P2460" s="37" t="s">
        <v>3759</v>
      </c>
      <c r="Q2460" s="75" t="s">
        <v>3348</v>
      </c>
      <c r="R2460" t="s">
        <v>3691</v>
      </c>
      <c r="S2460" s="38">
        <v>3</v>
      </c>
      <c r="T2460">
        <v>1</v>
      </c>
      <c r="U2460">
        <v>0</v>
      </c>
      <c r="V2460" s="43">
        <f>SUMIF(ResumenCotizacion!$C:$C,E2460,ResumenCotizacion!$P:$P)</f>
        <v>0</v>
      </c>
      <c r="W2460" s="68">
        <f>IF(H2460="USD",S2460*SolCotizacion!$J$18,S2460)</f>
        <v>11770.47</v>
      </c>
      <c r="X2460" s="3">
        <f>ROUND(W2460/(1-VLOOKUP("Total porcentaje:",ResumenCotizacion!$F:$H,3,0)),2)</f>
        <v>12793.99</v>
      </c>
      <c r="Y2460" s="3">
        <f t="shared" si="155"/>
        <v>0</v>
      </c>
    </row>
    <row r="2461" spans="1:25" ht="14.25" x14ac:dyDescent="0.2">
      <c r="A2461" s="18" t="str">
        <f t="shared" si="152"/>
        <v>Catalogo principalCSP ENTIDADES NO CUALIFICADASCFQ7TTC0LGV0-0001_NCLF</v>
      </c>
      <c r="B2461" s="18" t="str">
        <f t="shared" si="153"/>
        <v>CFQ7TTC0LGV0-0001_NCLFCSP ENTIDADES NO CUALIFICADAS</v>
      </c>
      <c r="C2461" s="18"/>
      <c r="D2461" t="s">
        <v>122</v>
      </c>
      <c r="E2461" t="s">
        <v>3349</v>
      </c>
      <c r="F2461" t="s">
        <v>2547</v>
      </c>
      <c r="G2461" s="18" t="str">
        <f t="shared" si="154"/>
        <v>Catalogo principal</v>
      </c>
      <c r="H2461" s="43" t="s">
        <v>121</v>
      </c>
      <c r="I2461" s="37" t="s">
        <v>67</v>
      </c>
      <c r="J2461" t="s">
        <v>2694</v>
      </c>
      <c r="K2461" t="s">
        <v>40</v>
      </c>
      <c r="L2461" s="70" t="s">
        <v>21</v>
      </c>
      <c r="M2461" s="70" t="s">
        <v>3966</v>
      </c>
      <c r="N2461" s="37" t="s">
        <v>67</v>
      </c>
      <c r="O2461" s="37" t="s">
        <v>67</v>
      </c>
      <c r="P2461" s="37" t="s">
        <v>3759</v>
      </c>
      <c r="Q2461" s="75" t="s">
        <v>3349</v>
      </c>
      <c r="R2461" t="s">
        <v>3691</v>
      </c>
      <c r="S2461" s="38">
        <v>5.2</v>
      </c>
      <c r="T2461">
        <v>1</v>
      </c>
      <c r="U2461">
        <v>0</v>
      </c>
      <c r="V2461" s="43">
        <f>SUMIF(ResumenCotizacion!$C:$C,E2461,ResumenCotizacion!$P:$P)</f>
        <v>0</v>
      </c>
      <c r="W2461" s="68">
        <f>IF(H2461="USD",S2461*SolCotizacion!$J$18,S2461)</f>
        <v>20402.148000000001</v>
      </c>
      <c r="X2461" s="3">
        <f>ROUND(W2461/(1-VLOOKUP("Total porcentaje:",ResumenCotizacion!$F:$H,3,0)),2)</f>
        <v>22176.25</v>
      </c>
      <c r="Y2461" s="3">
        <f t="shared" si="155"/>
        <v>0</v>
      </c>
    </row>
    <row r="2462" spans="1:25" ht="14.25" x14ac:dyDescent="0.2">
      <c r="A2462" s="18" t="str">
        <f t="shared" si="152"/>
        <v>Catalogo principalCSP ENTIDADES NO CUALIFICADASCFQ7TTC0LH0D-0001_NCLF</v>
      </c>
      <c r="B2462" s="18" t="str">
        <f t="shared" si="153"/>
        <v>CFQ7TTC0LH0D-0001_NCLFCSP ENTIDADES NO CUALIFICADAS</v>
      </c>
      <c r="C2462" s="18"/>
      <c r="D2462" t="s">
        <v>122</v>
      </c>
      <c r="E2462" t="s">
        <v>3350</v>
      </c>
      <c r="F2462" t="s">
        <v>2547</v>
      </c>
      <c r="G2462" s="18" t="str">
        <f t="shared" si="154"/>
        <v>Catalogo principal</v>
      </c>
      <c r="H2462" s="43" t="s">
        <v>121</v>
      </c>
      <c r="I2462" s="37" t="s">
        <v>67</v>
      </c>
      <c r="J2462" t="s">
        <v>2654</v>
      </c>
      <c r="K2462" t="s">
        <v>40</v>
      </c>
      <c r="L2462" s="70" t="s">
        <v>21</v>
      </c>
      <c r="M2462" s="70" t="s">
        <v>3966</v>
      </c>
      <c r="N2462" s="37" t="s">
        <v>67</v>
      </c>
      <c r="O2462" s="37" t="s">
        <v>67</v>
      </c>
      <c r="P2462" s="37" t="s">
        <v>3759</v>
      </c>
      <c r="Q2462" s="75" t="s">
        <v>3350</v>
      </c>
      <c r="R2462" t="s">
        <v>3691</v>
      </c>
      <c r="S2462" s="38">
        <v>5.5</v>
      </c>
      <c r="T2462">
        <v>1</v>
      </c>
      <c r="U2462">
        <v>0</v>
      </c>
      <c r="V2462" s="43">
        <f>SUMIF(ResumenCotizacion!$C:$C,E2462,ResumenCotizacion!$P:$P)</f>
        <v>0</v>
      </c>
      <c r="W2462" s="68">
        <f>IF(H2462="USD",S2462*SolCotizacion!$J$18,S2462)</f>
        <v>21579.195</v>
      </c>
      <c r="X2462" s="3">
        <f>ROUND(W2462/(1-VLOOKUP("Total porcentaje:",ResumenCotizacion!$F:$H,3,0)),2)</f>
        <v>23455.65</v>
      </c>
      <c r="Y2462" s="3">
        <f t="shared" si="155"/>
        <v>0</v>
      </c>
    </row>
    <row r="2463" spans="1:25" ht="14.25" x14ac:dyDescent="0.2">
      <c r="A2463" s="18" t="str">
        <f t="shared" si="152"/>
        <v>Catalogo principalCSP ENTIDADES NO CUALIFICADASCFQ7TTC0LH04-0001_NCLF</v>
      </c>
      <c r="B2463" s="18" t="str">
        <f t="shared" si="153"/>
        <v>CFQ7TTC0LH04-0001_NCLFCSP ENTIDADES NO CUALIFICADAS</v>
      </c>
      <c r="C2463" s="18"/>
      <c r="D2463" t="s">
        <v>122</v>
      </c>
      <c r="E2463" t="s">
        <v>3351</v>
      </c>
      <c r="F2463" t="s">
        <v>2547</v>
      </c>
      <c r="G2463" s="18" t="str">
        <f t="shared" si="154"/>
        <v>Catalogo principal</v>
      </c>
      <c r="H2463" s="43" t="s">
        <v>121</v>
      </c>
      <c r="I2463" s="37" t="s">
        <v>67</v>
      </c>
      <c r="J2463" t="s">
        <v>3515</v>
      </c>
      <c r="K2463" t="s">
        <v>40</v>
      </c>
      <c r="L2463" s="70" t="s">
        <v>21</v>
      </c>
      <c r="M2463" s="70" t="s">
        <v>3966</v>
      </c>
      <c r="N2463" s="37" t="s">
        <v>67</v>
      </c>
      <c r="O2463" s="37" t="s">
        <v>67</v>
      </c>
      <c r="P2463" s="37" t="s">
        <v>3759</v>
      </c>
      <c r="Q2463" s="75" t="s">
        <v>3351</v>
      </c>
      <c r="R2463" t="s">
        <v>3691</v>
      </c>
      <c r="S2463" s="38">
        <v>2</v>
      </c>
      <c r="T2463">
        <v>1</v>
      </c>
      <c r="U2463">
        <v>0</v>
      </c>
      <c r="V2463" s="43">
        <f>SUMIF(ResumenCotizacion!$C:$C,E2463,ResumenCotizacion!$P:$P)</f>
        <v>0</v>
      </c>
      <c r="W2463" s="68">
        <f>IF(H2463="USD",S2463*SolCotizacion!$J$18,S2463)</f>
        <v>7846.98</v>
      </c>
      <c r="X2463" s="3">
        <f>ROUND(W2463/(1-VLOOKUP("Total porcentaje:",ResumenCotizacion!$F:$H,3,0)),2)</f>
        <v>8529.33</v>
      </c>
      <c r="Y2463" s="3">
        <f t="shared" si="155"/>
        <v>0</v>
      </c>
    </row>
    <row r="2464" spans="1:25" ht="14.25" x14ac:dyDescent="0.2">
      <c r="A2464" s="18" t="str">
        <f t="shared" si="152"/>
        <v>Catalogo principalCSP ENTIDADES NO CUALIFICADASCFQ7TTC0LHXH-0001_NCLF</v>
      </c>
      <c r="B2464" s="18" t="str">
        <f t="shared" si="153"/>
        <v>CFQ7TTC0LHXH-0001_NCLFCSP ENTIDADES NO CUALIFICADAS</v>
      </c>
      <c r="C2464" s="18"/>
      <c r="D2464" t="s">
        <v>122</v>
      </c>
      <c r="E2464" t="s">
        <v>3352</v>
      </c>
      <c r="F2464" t="s">
        <v>2547</v>
      </c>
      <c r="G2464" s="18" t="str">
        <f t="shared" si="154"/>
        <v>Catalogo principal</v>
      </c>
      <c r="H2464" s="43" t="s">
        <v>121</v>
      </c>
      <c r="I2464" s="37" t="s">
        <v>67</v>
      </c>
      <c r="J2464" t="s">
        <v>3516</v>
      </c>
      <c r="K2464" t="s">
        <v>40</v>
      </c>
      <c r="L2464" s="70" t="s">
        <v>21</v>
      </c>
      <c r="M2464" s="70" t="s">
        <v>3966</v>
      </c>
      <c r="N2464" s="37" t="s">
        <v>67</v>
      </c>
      <c r="O2464" s="37" t="s">
        <v>67</v>
      </c>
      <c r="P2464" s="37" t="s">
        <v>3759</v>
      </c>
      <c r="Q2464" s="75" t="s">
        <v>3352</v>
      </c>
      <c r="R2464" t="s">
        <v>3691</v>
      </c>
      <c r="S2464" s="38">
        <v>5</v>
      </c>
      <c r="T2464">
        <v>1</v>
      </c>
      <c r="U2464">
        <v>0</v>
      </c>
      <c r="V2464" s="43">
        <f>SUMIF(ResumenCotizacion!$C:$C,E2464,ResumenCotizacion!$P:$P)</f>
        <v>0</v>
      </c>
      <c r="W2464" s="68">
        <f>IF(H2464="USD",S2464*SolCotizacion!$J$18,S2464)</f>
        <v>19617.449999999997</v>
      </c>
      <c r="X2464" s="3">
        <f>ROUND(W2464/(1-VLOOKUP("Total porcentaje:",ResumenCotizacion!$F:$H,3,0)),2)</f>
        <v>21323.32</v>
      </c>
      <c r="Y2464" s="3">
        <f t="shared" si="155"/>
        <v>0</v>
      </c>
    </row>
    <row r="2465" spans="1:25" ht="14.25" x14ac:dyDescent="0.2">
      <c r="A2465" s="18" t="str">
        <f t="shared" si="152"/>
        <v>Catalogo principalCSP ENTIDADES NO CUALIFICADASCFQ7TTC0Q17R-0001_NCLF</v>
      </c>
      <c r="B2465" s="18" t="str">
        <f t="shared" si="153"/>
        <v>CFQ7TTC0Q17R-0001_NCLFCSP ENTIDADES NO CUALIFICADAS</v>
      </c>
      <c r="C2465" s="18"/>
      <c r="D2465" t="s">
        <v>122</v>
      </c>
      <c r="E2465" t="s">
        <v>3353</v>
      </c>
      <c r="F2465" t="s">
        <v>2547</v>
      </c>
      <c r="G2465" s="18" t="str">
        <f t="shared" si="154"/>
        <v>Catalogo principal</v>
      </c>
      <c r="H2465" s="43" t="s">
        <v>121</v>
      </c>
      <c r="I2465" s="37" t="s">
        <v>67</v>
      </c>
      <c r="J2465" t="s">
        <v>3517</v>
      </c>
      <c r="K2465" t="s">
        <v>40</v>
      </c>
      <c r="L2465" s="70" t="s">
        <v>21</v>
      </c>
      <c r="M2465" s="70" t="s">
        <v>3966</v>
      </c>
      <c r="N2465" s="37" t="s">
        <v>67</v>
      </c>
      <c r="O2465" s="37" t="s">
        <v>67</v>
      </c>
      <c r="P2465" s="37" t="s">
        <v>3759</v>
      </c>
      <c r="Q2465" s="75" t="s">
        <v>3353</v>
      </c>
      <c r="R2465" t="s">
        <v>3691</v>
      </c>
      <c r="S2465" s="38">
        <v>3.5</v>
      </c>
      <c r="T2465">
        <v>1</v>
      </c>
      <c r="U2465">
        <v>0</v>
      </c>
      <c r="V2465" s="43">
        <f>SUMIF(ResumenCotizacion!$C:$C,E2465,ResumenCotizacion!$P:$P)</f>
        <v>0</v>
      </c>
      <c r="W2465" s="68">
        <f>IF(H2465="USD",S2465*SolCotizacion!$J$18,S2465)</f>
        <v>13732.215</v>
      </c>
      <c r="X2465" s="3">
        <f>ROUND(W2465/(1-VLOOKUP("Total porcentaje:",ResumenCotizacion!$F:$H,3,0)),2)</f>
        <v>14926.32</v>
      </c>
      <c r="Y2465" s="3">
        <f t="shared" si="155"/>
        <v>0</v>
      </c>
    </row>
    <row r="2466" spans="1:25" ht="14.25" x14ac:dyDescent="0.2">
      <c r="A2466" s="18" t="str">
        <f t="shared" si="152"/>
        <v>Catalogo principalCSP ENTIDADES NO CUALIFICADASCFQ7TTC0LCH4-0009_NCLF</v>
      </c>
      <c r="B2466" s="18" t="str">
        <f t="shared" si="153"/>
        <v>CFQ7TTC0LCH4-0009_NCLFCSP ENTIDADES NO CUALIFICADAS</v>
      </c>
      <c r="C2466" s="18"/>
      <c r="D2466" t="s">
        <v>122</v>
      </c>
      <c r="E2466" t="s">
        <v>3354</v>
      </c>
      <c r="F2466" t="s">
        <v>2547</v>
      </c>
      <c r="G2466" s="18" t="str">
        <f t="shared" si="154"/>
        <v>Catalogo principal</v>
      </c>
      <c r="H2466" s="43" t="s">
        <v>121</v>
      </c>
      <c r="I2466" s="37" t="s">
        <v>67</v>
      </c>
      <c r="J2466" t="s">
        <v>4263</v>
      </c>
      <c r="K2466" t="s">
        <v>40</v>
      </c>
      <c r="L2466" s="70" t="s">
        <v>21</v>
      </c>
      <c r="M2466" s="70" t="s">
        <v>3966</v>
      </c>
      <c r="N2466" s="37" t="s">
        <v>67</v>
      </c>
      <c r="O2466" s="37" t="s">
        <v>67</v>
      </c>
      <c r="P2466" s="37" t="s">
        <v>3759</v>
      </c>
      <c r="Q2466" s="75" t="s">
        <v>3354</v>
      </c>
      <c r="R2466" t="s">
        <v>3691</v>
      </c>
      <c r="S2466" s="38">
        <v>8</v>
      </c>
      <c r="T2466">
        <v>1</v>
      </c>
      <c r="U2466">
        <v>0</v>
      </c>
      <c r="V2466" s="43">
        <f>SUMIF(ResumenCotizacion!$C:$C,E2466,ResumenCotizacion!$P:$P)</f>
        <v>0</v>
      </c>
      <c r="W2466" s="68">
        <f>IF(H2466="USD",S2466*SolCotizacion!$J$18,S2466)</f>
        <v>31387.919999999998</v>
      </c>
      <c r="X2466" s="3">
        <f>ROUND(W2466/(1-VLOOKUP("Total porcentaje:",ResumenCotizacion!$F:$H,3,0)),2)</f>
        <v>34117.300000000003</v>
      </c>
      <c r="Y2466" s="3">
        <f t="shared" si="155"/>
        <v>0</v>
      </c>
    </row>
    <row r="2467" spans="1:25" ht="14.25" x14ac:dyDescent="0.2">
      <c r="A2467" s="18" t="str">
        <f t="shared" si="152"/>
        <v>Catalogo principalCSP ENTIDADES NO CUALIFICADASCFQ7TTC0LCH4-0006_NCLF</v>
      </c>
      <c r="B2467" s="18" t="str">
        <f t="shared" si="153"/>
        <v>CFQ7TTC0LCH4-0006_NCLFCSP ENTIDADES NO CUALIFICADAS</v>
      </c>
      <c r="C2467" s="18"/>
      <c r="D2467" t="s">
        <v>122</v>
      </c>
      <c r="E2467" t="s">
        <v>3355</v>
      </c>
      <c r="F2467" t="s">
        <v>2547</v>
      </c>
      <c r="G2467" s="18" t="str">
        <f t="shared" si="154"/>
        <v>Catalogo principal</v>
      </c>
      <c r="H2467" s="43" t="s">
        <v>121</v>
      </c>
      <c r="I2467" s="37" t="s">
        <v>67</v>
      </c>
      <c r="J2467" t="s">
        <v>4264</v>
      </c>
      <c r="K2467" t="s">
        <v>40</v>
      </c>
      <c r="L2467" s="70" t="s">
        <v>21</v>
      </c>
      <c r="M2467" s="70" t="s">
        <v>3966</v>
      </c>
      <c r="N2467" s="37" t="s">
        <v>67</v>
      </c>
      <c r="O2467" s="37" t="s">
        <v>67</v>
      </c>
      <c r="P2467" s="37" t="s">
        <v>3759</v>
      </c>
      <c r="Q2467" s="75" t="s">
        <v>3355</v>
      </c>
      <c r="R2467" t="s">
        <v>3691</v>
      </c>
      <c r="S2467" s="38">
        <v>4</v>
      </c>
      <c r="T2467">
        <v>1</v>
      </c>
      <c r="U2467">
        <v>0</v>
      </c>
      <c r="V2467" s="43">
        <f>SUMIF(ResumenCotizacion!$C:$C,E2467,ResumenCotizacion!$P:$P)</f>
        <v>0</v>
      </c>
      <c r="W2467" s="68">
        <f>IF(H2467="USD",S2467*SolCotizacion!$J$18,S2467)</f>
        <v>15693.96</v>
      </c>
      <c r="X2467" s="3">
        <f>ROUND(W2467/(1-VLOOKUP("Total porcentaje:",ResumenCotizacion!$F:$H,3,0)),2)</f>
        <v>17058.650000000001</v>
      </c>
      <c r="Y2467" s="3">
        <f t="shared" si="155"/>
        <v>0</v>
      </c>
    </row>
    <row r="2468" spans="1:25" ht="14.25" x14ac:dyDescent="0.2">
      <c r="A2468" s="18" t="str">
        <f t="shared" si="152"/>
        <v>Catalogo principalCSP ENTIDADES NO CUALIFICADASCFQ7TTC0LCH4-0004_NCLF</v>
      </c>
      <c r="B2468" s="18" t="str">
        <f t="shared" si="153"/>
        <v>CFQ7TTC0LCH4-0004_NCLFCSP ENTIDADES NO CUALIFICADAS</v>
      </c>
      <c r="C2468" s="18"/>
      <c r="D2468" t="s">
        <v>122</v>
      </c>
      <c r="E2468" t="s">
        <v>3356</v>
      </c>
      <c r="F2468" t="s">
        <v>2547</v>
      </c>
      <c r="G2468" s="18" t="str">
        <f t="shared" si="154"/>
        <v>Catalogo principal</v>
      </c>
      <c r="H2468" s="43" t="s">
        <v>121</v>
      </c>
      <c r="I2468" s="37" t="s">
        <v>67</v>
      </c>
      <c r="J2468" t="s">
        <v>4265</v>
      </c>
      <c r="K2468" t="s">
        <v>40</v>
      </c>
      <c r="L2468" s="70" t="s">
        <v>21</v>
      </c>
      <c r="M2468" s="70" t="s">
        <v>3966</v>
      </c>
      <c r="N2468" s="37" t="s">
        <v>67</v>
      </c>
      <c r="O2468" s="37" t="s">
        <v>67</v>
      </c>
      <c r="P2468" s="37" t="s">
        <v>3759</v>
      </c>
      <c r="Q2468" s="75" t="s">
        <v>3356</v>
      </c>
      <c r="R2468" t="s">
        <v>3691</v>
      </c>
      <c r="S2468" s="38">
        <v>2.7</v>
      </c>
      <c r="T2468">
        <v>1</v>
      </c>
      <c r="U2468">
        <v>0</v>
      </c>
      <c r="V2468" s="43">
        <f>SUMIF(ResumenCotizacion!$C:$C,E2468,ResumenCotizacion!$P:$P)</f>
        <v>0</v>
      </c>
      <c r="W2468" s="68">
        <f>IF(H2468="USD",S2468*SolCotizacion!$J$18,S2468)</f>
        <v>10593.423000000001</v>
      </c>
      <c r="X2468" s="3">
        <f>ROUND(W2468/(1-VLOOKUP("Total porcentaje:",ResumenCotizacion!$F:$H,3,0)),2)</f>
        <v>11514.59</v>
      </c>
      <c r="Y2468" s="3">
        <f t="shared" si="155"/>
        <v>0</v>
      </c>
    </row>
    <row r="2469" spans="1:25" ht="14.25" x14ac:dyDescent="0.2">
      <c r="A2469" s="18" t="str">
        <f t="shared" si="152"/>
        <v>Catalogo principalCSP ENTIDADES NO CUALIFICADASCFQ7TTC0LH0C-0001_NCLF</v>
      </c>
      <c r="B2469" s="18" t="str">
        <f t="shared" si="153"/>
        <v>CFQ7TTC0LH0C-0001_NCLFCSP ENTIDADES NO CUALIFICADAS</v>
      </c>
      <c r="C2469" s="18"/>
      <c r="D2469" t="s">
        <v>122</v>
      </c>
      <c r="E2469" t="s">
        <v>3357</v>
      </c>
      <c r="F2469" t="s">
        <v>2547</v>
      </c>
      <c r="G2469" s="18" t="str">
        <f t="shared" si="154"/>
        <v>Catalogo principal</v>
      </c>
      <c r="H2469" s="43" t="s">
        <v>121</v>
      </c>
      <c r="I2469" s="37" t="s">
        <v>67</v>
      </c>
      <c r="J2469" t="s">
        <v>3518</v>
      </c>
      <c r="K2469" t="s">
        <v>40</v>
      </c>
      <c r="L2469" s="70" t="s">
        <v>21</v>
      </c>
      <c r="M2469" s="70" t="s">
        <v>3966</v>
      </c>
      <c r="N2469" s="37" t="s">
        <v>67</v>
      </c>
      <c r="O2469" s="37" t="s">
        <v>67</v>
      </c>
      <c r="P2469" s="37" t="s">
        <v>3759</v>
      </c>
      <c r="Q2469" s="75" t="s">
        <v>3357</v>
      </c>
      <c r="R2469" t="s">
        <v>3691</v>
      </c>
      <c r="S2469" s="38">
        <v>2</v>
      </c>
      <c r="T2469">
        <v>1</v>
      </c>
      <c r="U2469">
        <v>0</v>
      </c>
      <c r="V2469" s="43">
        <f>SUMIF(ResumenCotizacion!$C:$C,E2469,ResumenCotizacion!$P:$P)</f>
        <v>0</v>
      </c>
      <c r="W2469" s="68">
        <f>IF(H2469="USD",S2469*SolCotizacion!$J$18,S2469)</f>
        <v>7846.98</v>
      </c>
      <c r="X2469" s="3">
        <f>ROUND(W2469/(1-VLOOKUP("Total porcentaje:",ResumenCotizacion!$F:$H,3,0)),2)</f>
        <v>8529.33</v>
      </c>
      <c r="Y2469" s="3">
        <f t="shared" si="155"/>
        <v>0</v>
      </c>
    </row>
    <row r="2470" spans="1:25" ht="14.25" x14ac:dyDescent="0.2">
      <c r="A2470" s="18" t="str">
        <f t="shared" si="152"/>
        <v>Catalogo principalCSP ENTIDADES NO CUALIFICADASCFQ7TTC0LHPG-0001_NCLF</v>
      </c>
      <c r="B2470" s="18" t="str">
        <f t="shared" si="153"/>
        <v>CFQ7TTC0LHPG-0001_NCLFCSP ENTIDADES NO CUALIFICADAS</v>
      </c>
      <c r="C2470" s="18"/>
      <c r="D2470" t="s">
        <v>122</v>
      </c>
      <c r="E2470" t="s">
        <v>3358</v>
      </c>
      <c r="F2470" t="s">
        <v>2547</v>
      </c>
      <c r="G2470" s="18" t="str">
        <f t="shared" si="154"/>
        <v>Catalogo principal</v>
      </c>
      <c r="H2470" s="43" t="s">
        <v>121</v>
      </c>
      <c r="I2470" s="37" t="s">
        <v>67</v>
      </c>
      <c r="J2470" t="s">
        <v>3519</v>
      </c>
      <c r="K2470" t="s">
        <v>40</v>
      </c>
      <c r="L2470" s="70" t="s">
        <v>21</v>
      </c>
      <c r="M2470" s="70" t="s">
        <v>3966</v>
      </c>
      <c r="N2470" s="37" t="s">
        <v>67</v>
      </c>
      <c r="O2470" s="37" t="s">
        <v>67</v>
      </c>
      <c r="P2470" s="37" t="s">
        <v>3759</v>
      </c>
      <c r="Q2470" s="75" t="s">
        <v>3358</v>
      </c>
      <c r="R2470" t="s">
        <v>3691</v>
      </c>
      <c r="S2470" s="38">
        <v>100</v>
      </c>
      <c r="T2470">
        <v>1</v>
      </c>
      <c r="U2470">
        <v>0</v>
      </c>
      <c r="V2470" s="43">
        <f>SUMIF(ResumenCotizacion!$C:$C,E2470,ResumenCotizacion!$P:$P)</f>
        <v>0</v>
      </c>
      <c r="W2470" s="68">
        <f>IF(H2470="USD",S2470*SolCotizacion!$J$18,S2470)</f>
        <v>392349</v>
      </c>
      <c r="X2470" s="3">
        <f>ROUND(W2470/(1-VLOOKUP("Total porcentaje:",ResumenCotizacion!$F:$H,3,0)),2)</f>
        <v>426466.3</v>
      </c>
      <c r="Y2470" s="3">
        <f t="shared" si="155"/>
        <v>0</v>
      </c>
    </row>
    <row r="2471" spans="1:25" ht="14.25" x14ac:dyDescent="0.2">
      <c r="A2471" s="18" t="str">
        <f t="shared" si="152"/>
        <v>Catalogo principalCSP ENTIDADES NO CUALIFICADASCFQ7TTC0JXCZ-0004_NCLF</v>
      </c>
      <c r="B2471" s="18" t="str">
        <f t="shared" si="153"/>
        <v>CFQ7TTC0JXCZ-0004_NCLFCSP ENTIDADES NO CUALIFICADAS</v>
      </c>
      <c r="C2471" s="18"/>
      <c r="D2471" t="s">
        <v>122</v>
      </c>
      <c r="E2471" t="s">
        <v>3359</v>
      </c>
      <c r="F2471" t="s">
        <v>2547</v>
      </c>
      <c r="G2471" s="18" t="str">
        <f t="shared" si="154"/>
        <v>Catalogo principal</v>
      </c>
      <c r="H2471" s="43" t="s">
        <v>121</v>
      </c>
      <c r="I2471" s="37" t="s">
        <v>67</v>
      </c>
      <c r="J2471" t="s">
        <v>3629</v>
      </c>
      <c r="K2471" t="s">
        <v>40</v>
      </c>
      <c r="L2471" s="70" t="s">
        <v>21</v>
      </c>
      <c r="M2471" s="70" t="s">
        <v>3966</v>
      </c>
      <c r="N2471" s="37" t="s">
        <v>67</v>
      </c>
      <c r="O2471" s="37" t="s">
        <v>67</v>
      </c>
      <c r="P2471" s="37" t="s">
        <v>3759</v>
      </c>
      <c r="Q2471" s="75" t="s">
        <v>3359</v>
      </c>
      <c r="R2471" t="s">
        <v>3691</v>
      </c>
      <c r="S2471" s="38">
        <v>0</v>
      </c>
      <c r="T2471">
        <v>1</v>
      </c>
      <c r="U2471">
        <v>0</v>
      </c>
      <c r="V2471" s="43">
        <f>SUMIF(ResumenCotizacion!$C:$C,E2471,ResumenCotizacion!$P:$P)</f>
        <v>0</v>
      </c>
      <c r="W2471" s="68">
        <f>IF(H2471="USD",S2471*SolCotizacion!$J$18,S2471)</f>
        <v>0</v>
      </c>
      <c r="X2471" s="3">
        <f>ROUND(W2471/(1-VLOOKUP("Total porcentaje:",ResumenCotizacion!$F:$H,3,0)),2)</f>
        <v>0</v>
      </c>
      <c r="Y2471" s="3">
        <f t="shared" si="155"/>
        <v>0</v>
      </c>
    </row>
    <row r="2472" spans="1:25" ht="14.25" x14ac:dyDescent="0.2">
      <c r="A2472" s="18" t="str">
        <f t="shared" si="152"/>
        <v>Catalogo principalCSP ENTIDADES NO CUALIFICADASCFQ7TTC0JN4R-0002_NCLF</v>
      </c>
      <c r="B2472" s="18" t="str">
        <f t="shared" si="153"/>
        <v>CFQ7TTC0JN4R-0002_NCLFCSP ENTIDADES NO CUALIFICADAS</v>
      </c>
      <c r="C2472" s="18"/>
      <c r="D2472" t="s">
        <v>122</v>
      </c>
      <c r="E2472" t="s">
        <v>3360</v>
      </c>
      <c r="F2472" t="s">
        <v>2547</v>
      </c>
      <c r="G2472" s="18" t="str">
        <f t="shared" si="154"/>
        <v>Catalogo principal</v>
      </c>
      <c r="H2472" s="43" t="s">
        <v>121</v>
      </c>
      <c r="I2472" s="37" t="s">
        <v>67</v>
      </c>
      <c r="J2472" t="s">
        <v>3912</v>
      </c>
      <c r="K2472" t="s">
        <v>40</v>
      </c>
      <c r="L2472" s="70" t="s">
        <v>21</v>
      </c>
      <c r="M2472" s="70" t="s">
        <v>3966</v>
      </c>
      <c r="N2472" s="37" t="s">
        <v>67</v>
      </c>
      <c r="O2472" s="37" t="s">
        <v>67</v>
      </c>
      <c r="P2472" s="37" t="s">
        <v>3759</v>
      </c>
      <c r="Q2472" s="75" t="s">
        <v>3360</v>
      </c>
      <c r="R2472" t="s">
        <v>3691</v>
      </c>
      <c r="S2472" s="38">
        <v>4</v>
      </c>
      <c r="T2472">
        <v>1</v>
      </c>
      <c r="U2472">
        <v>0</v>
      </c>
      <c r="V2472" s="43">
        <f>SUMIF(ResumenCotizacion!$C:$C,E2472,ResumenCotizacion!$P:$P)</f>
        <v>0</v>
      </c>
      <c r="W2472" s="68">
        <f>IF(H2472="USD",S2472*SolCotizacion!$J$18,S2472)</f>
        <v>15693.96</v>
      </c>
      <c r="X2472" s="3">
        <f>ROUND(W2472/(1-VLOOKUP("Total porcentaje:",ResumenCotizacion!$F:$H,3,0)),2)</f>
        <v>17058.650000000001</v>
      </c>
      <c r="Y2472" s="3">
        <f t="shared" si="155"/>
        <v>0</v>
      </c>
    </row>
    <row r="2473" spans="1:25" ht="14.25" x14ac:dyDescent="0.2">
      <c r="A2473" s="18" t="str">
        <f t="shared" si="152"/>
        <v>Catalogo principalCSP ENTIDADES NO CUALIFICADASCFQ7TTC0LH0T-0001_NCLF</v>
      </c>
      <c r="B2473" s="18" t="str">
        <f t="shared" si="153"/>
        <v>CFQ7TTC0LH0T-0001_NCLFCSP ENTIDADES NO CUALIFICADAS</v>
      </c>
      <c r="C2473" s="18"/>
      <c r="D2473" t="s">
        <v>122</v>
      </c>
      <c r="E2473" t="s">
        <v>3361</v>
      </c>
      <c r="F2473" t="s">
        <v>2547</v>
      </c>
      <c r="G2473" s="18" t="str">
        <f t="shared" si="154"/>
        <v>Catalogo principal</v>
      </c>
      <c r="H2473" s="43" t="s">
        <v>121</v>
      </c>
      <c r="I2473" s="37" t="s">
        <v>67</v>
      </c>
      <c r="J2473" t="s">
        <v>3520</v>
      </c>
      <c r="K2473" t="s">
        <v>40</v>
      </c>
      <c r="L2473" s="70" t="s">
        <v>21</v>
      </c>
      <c r="M2473" s="70" t="s">
        <v>3966</v>
      </c>
      <c r="N2473" s="37" t="s">
        <v>67</v>
      </c>
      <c r="O2473" s="37" t="s">
        <v>67</v>
      </c>
      <c r="P2473" s="37" t="s">
        <v>3759</v>
      </c>
      <c r="Q2473" s="75" t="s">
        <v>3361</v>
      </c>
      <c r="R2473" t="s">
        <v>3691</v>
      </c>
      <c r="S2473" s="38">
        <v>8</v>
      </c>
      <c r="T2473">
        <v>1</v>
      </c>
      <c r="U2473">
        <v>0</v>
      </c>
      <c r="V2473" s="43">
        <f>SUMIF(ResumenCotizacion!$C:$C,E2473,ResumenCotizacion!$P:$P)</f>
        <v>0</v>
      </c>
      <c r="W2473" s="68">
        <f>IF(H2473="USD",S2473*SolCotizacion!$J$18,S2473)</f>
        <v>31387.919999999998</v>
      </c>
      <c r="X2473" s="3">
        <f>ROUND(W2473/(1-VLOOKUP("Total porcentaje:",ResumenCotizacion!$F:$H,3,0)),2)</f>
        <v>34117.300000000003</v>
      </c>
      <c r="Y2473" s="3">
        <f t="shared" si="155"/>
        <v>0</v>
      </c>
    </row>
    <row r="2474" spans="1:25" ht="14.25" x14ac:dyDescent="0.2">
      <c r="A2474" s="18" t="str">
        <f t="shared" si="152"/>
        <v>Catalogo principalCSP ENTIDADES NO CUALIFICADASCFQ7TTC0LH0R-0001_NCLF</v>
      </c>
      <c r="B2474" s="18" t="str">
        <f t="shared" si="153"/>
        <v>CFQ7TTC0LH0R-0001_NCLFCSP ENTIDADES NO CUALIFICADAS</v>
      </c>
      <c r="C2474" s="18"/>
      <c r="D2474" t="s">
        <v>122</v>
      </c>
      <c r="E2474" t="s">
        <v>3362</v>
      </c>
      <c r="F2474" t="s">
        <v>2547</v>
      </c>
      <c r="G2474" s="18" t="str">
        <f t="shared" si="154"/>
        <v>Catalogo principal</v>
      </c>
      <c r="H2474" s="43" t="s">
        <v>121</v>
      </c>
      <c r="I2474" s="37" t="s">
        <v>67</v>
      </c>
      <c r="J2474" t="s">
        <v>3630</v>
      </c>
      <c r="K2474" t="s">
        <v>40</v>
      </c>
      <c r="L2474" s="70" t="s">
        <v>21</v>
      </c>
      <c r="M2474" s="70" t="s">
        <v>3966</v>
      </c>
      <c r="N2474" s="37" t="s">
        <v>67</v>
      </c>
      <c r="O2474" s="37" t="s">
        <v>67</v>
      </c>
      <c r="P2474" s="37" t="s">
        <v>3759</v>
      </c>
      <c r="Q2474" s="75" t="s">
        <v>3362</v>
      </c>
      <c r="R2474" t="s">
        <v>3691</v>
      </c>
      <c r="S2474" s="38">
        <v>0</v>
      </c>
      <c r="T2474">
        <v>1</v>
      </c>
      <c r="U2474">
        <v>0</v>
      </c>
      <c r="V2474" s="43">
        <f>SUMIF(ResumenCotizacion!$C:$C,E2474,ResumenCotizacion!$P:$P)</f>
        <v>0</v>
      </c>
      <c r="W2474" s="68">
        <f>IF(H2474="USD",S2474*SolCotizacion!$J$18,S2474)</f>
        <v>0</v>
      </c>
      <c r="X2474" s="3">
        <f>ROUND(W2474/(1-VLOOKUP("Total porcentaje:",ResumenCotizacion!$F:$H,3,0)),2)</f>
        <v>0</v>
      </c>
      <c r="Y2474" s="3">
        <f t="shared" si="155"/>
        <v>0</v>
      </c>
    </row>
    <row r="2475" spans="1:25" ht="14.25" x14ac:dyDescent="0.2">
      <c r="A2475" s="18" t="str">
        <f t="shared" si="152"/>
        <v>Catalogo principalCSP ENTIDADES NO CUALIFICADASCFQ7TTC0HL73-0001_NCLF</v>
      </c>
      <c r="B2475" s="18" t="str">
        <f t="shared" si="153"/>
        <v>CFQ7TTC0HL73-0001_NCLFCSP ENTIDADES NO CUALIFICADAS</v>
      </c>
      <c r="C2475" s="18"/>
      <c r="D2475" t="s">
        <v>122</v>
      </c>
      <c r="E2475" t="s">
        <v>3363</v>
      </c>
      <c r="F2475" t="s">
        <v>2547</v>
      </c>
      <c r="G2475" s="18" t="str">
        <f t="shared" si="154"/>
        <v>Catalogo principal</v>
      </c>
      <c r="H2475" s="43" t="s">
        <v>121</v>
      </c>
      <c r="I2475" s="37" t="s">
        <v>67</v>
      </c>
      <c r="J2475" t="s">
        <v>3715</v>
      </c>
      <c r="K2475" t="s">
        <v>40</v>
      </c>
      <c r="L2475" s="70" t="s">
        <v>21</v>
      </c>
      <c r="M2475" s="70" t="s">
        <v>3966</v>
      </c>
      <c r="N2475" s="37" t="s">
        <v>67</v>
      </c>
      <c r="O2475" s="37" t="s">
        <v>67</v>
      </c>
      <c r="P2475" s="37" t="s">
        <v>3759</v>
      </c>
      <c r="Q2475" s="75" t="s">
        <v>3363</v>
      </c>
      <c r="R2475" t="s">
        <v>3691</v>
      </c>
      <c r="S2475" s="38">
        <v>20</v>
      </c>
      <c r="T2475">
        <v>1</v>
      </c>
      <c r="U2475">
        <v>0</v>
      </c>
      <c r="V2475" s="43">
        <f>SUMIF(ResumenCotizacion!$C:$C,E2475,ResumenCotizacion!$P:$P)</f>
        <v>0</v>
      </c>
      <c r="W2475" s="68">
        <f>IF(H2475="USD",S2475*SolCotizacion!$J$18,S2475)</f>
        <v>78469.799999999988</v>
      </c>
      <c r="X2475" s="3">
        <f>ROUND(W2475/(1-VLOOKUP("Total porcentaje:",ResumenCotizacion!$F:$H,3,0)),2)</f>
        <v>85293.26</v>
      </c>
      <c r="Y2475" s="3">
        <f t="shared" si="155"/>
        <v>0</v>
      </c>
    </row>
    <row r="2476" spans="1:25" ht="14.25" x14ac:dyDescent="0.2">
      <c r="A2476" s="18" t="str">
        <f t="shared" si="152"/>
        <v>Catalogo principalCSP ENTIDADES NO CUALIFICADASCFQ7TTC0J7V7-0002_NCLF</v>
      </c>
      <c r="B2476" s="18" t="str">
        <f t="shared" si="153"/>
        <v>CFQ7TTC0J7V7-0002_NCLFCSP ENTIDADES NO CUALIFICADAS</v>
      </c>
      <c r="C2476" s="18"/>
      <c r="D2476" t="s">
        <v>122</v>
      </c>
      <c r="E2476" t="s">
        <v>3364</v>
      </c>
      <c r="F2476" t="s">
        <v>2547</v>
      </c>
      <c r="G2476" s="18" t="str">
        <f t="shared" si="154"/>
        <v>Catalogo principal</v>
      </c>
      <c r="H2476" s="43" t="s">
        <v>121</v>
      </c>
      <c r="I2476" s="37" t="s">
        <v>67</v>
      </c>
      <c r="J2476" t="s">
        <v>3913</v>
      </c>
      <c r="K2476" t="s">
        <v>40</v>
      </c>
      <c r="L2476" s="70" t="s">
        <v>21</v>
      </c>
      <c r="M2476" s="70" t="s">
        <v>3966</v>
      </c>
      <c r="N2476" s="37" t="s">
        <v>67</v>
      </c>
      <c r="O2476" s="37" t="s">
        <v>67</v>
      </c>
      <c r="P2476" s="37" t="s">
        <v>3759</v>
      </c>
      <c r="Q2476" s="75" t="s">
        <v>3364</v>
      </c>
      <c r="R2476" t="s">
        <v>3691</v>
      </c>
      <c r="S2476" s="38">
        <v>12</v>
      </c>
      <c r="T2476">
        <v>1</v>
      </c>
      <c r="U2476">
        <v>0</v>
      </c>
      <c r="V2476" s="43">
        <f>SUMIF(ResumenCotizacion!$C:$C,E2476,ResumenCotizacion!$P:$P)</f>
        <v>0</v>
      </c>
      <c r="W2476" s="68">
        <f>IF(H2476="USD",S2476*SolCotizacion!$J$18,S2476)</f>
        <v>47081.88</v>
      </c>
      <c r="X2476" s="3">
        <f>ROUND(W2476/(1-VLOOKUP("Total porcentaje:",ResumenCotizacion!$F:$H,3,0)),2)</f>
        <v>51175.96</v>
      </c>
      <c r="Y2476" s="3">
        <f t="shared" si="155"/>
        <v>0</v>
      </c>
    </row>
    <row r="2477" spans="1:25" ht="14.25" x14ac:dyDescent="0.2">
      <c r="A2477" s="18" t="str">
        <f t="shared" si="152"/>
        <v>Catalogo principalCSP ENTIDADES NO CUALIFICADASCFQ7TTC0LHWF-0008_NCLF</v>
      </c>
      <c r="B2477" s="18" t="str">
        <f t="shared" si="153"/>
        <v>CFQ7TTC0LHWF-0008_NCLFCSP ENTIDADES NO CUALIFICADAS</v>
      </c>
      <c r="C2477" s="18"/>
      <c r="D2477" t="s">
        <v>122</v>
      </c>
      <c r="E2477" t="s">
        <v>3365</v>
      </c>
      <c r="F2477" t="s">
        <v>2547</v>
      </c>
      <c r="G2477" s="18" t="str">
        <f t="shared" si="154"/>
        <v>Catalogo principal</v>
      </c>
      <c r="H2477" s="43" t="s">
        <v>121</v>
      </c>
      <c r="I2477" s="37" t="s">
        <v>67</v>
      </c>
      <c r="J2477" t="s">
        <v>2706</v>
      </c>
      <c r="K2477" t="s">
        <v>40</v>
      </c>
      <c r="L2477" s="70" t="s">
        <v>21</v>
      </c>
      <c r="M2477" s="70" t="s">
        <v>3966</v>
      </c>
      <c r="N2477" s="37" t="s">
        <v>67</v>
      </c>
      <c r="O2477" s="37" t="s">
        <v>67</v>
      </c>
      <c r="P2477" s="37" t="s">
        <v>3759</v>
      </c>
      <c r="Q2477" s="75" t="s">
        <v>3365</v>
      </c>
      <c r="R2477" t="s">
        <v>3691</v>
      </c>
      <c r="S2477" s="38">
        <v>5000</v>
      </c>
      <c r="T2477">
        <v>1</v>
      </c>
      <c r="U2477">
        <v>0</v>
      </c>
      <c r="V2477" s="43">
        <f>SUMIF(ResumenCotizacion!$C:$C,E2477,ResumenCotizacion!$P:$P)</f>
        <v>0</v>
      </c>
      <c r="W2477" s="68">
        <f>IF(H2477="USD",S2477*SolCotizacion!$J$18,S2477)</f>
        <v>19617450</v>
      </c>
      <c r="X2477" s="3">
        <f>ROUND(W2477/(1-VLOOKUP("Total porcentaje:",ResumenCotizacion!$F:$H,3,0)),2)</f>
        <v>21323315.219999999</v>
      </c>
      <c r="Y2477" s="3">
        <f t="shared" si="155"/>
        <v>0</v>
      </c>
    </row>
    <row r="2478" spans="1:25" ht="14.25" x14ac:dyDescent="0.2">
      <c r="A2478" s="18" t="str">
        <f t="shared" si="152"/>
        <v>Catalogo principalCSP ENTIDADES NO CUALIFICADASCFQ7TTC0LHWF-0001_NCLF</v>
      </c>
      <c r="B2478" s="18" t="str">
        <f t="shared" si="153"/>
        <v>CFQ7TTC0LHWF-0001_NCLFCSP ENTIDADES NO CUALIFICADAS</v>
      </c>
      <c r="C2478" s="18"/>
      <c r="D2478" t="s">
        <v>122</v>
      </c>
      <c r="E2478" t="s">
        <v>3366</v>
      </c>
      <c r="F2478" t="s">
        <v>2547</v>
      </c>
      <c r="G2478" s="18" t="str">
        <f t="shared" si="154"/>
        <v>Catalogo principal</v>
      </c>
      <c r="H2478" s="43" t="s">
        <v>121</v>
      </c>
      <c r="I2478" s="37" t="s">
        <v>67</v>
      </c>
      <c r="J2478" t="s">
        <v>3521</v>
      </c>
      <c r="K2478" t="s">
        <v>40</v>
      </c>
      <c r="L2478" s="70" t="s">
        <v>21</v>
      </c>
      <c r="M2478" s="70" t="s">
        <v>3966</v>
      </c>
      <c r="N2478" s="37" t="s">
        <v>67</v>
      </c>
      <c r="O2478" s="37" t="s">
        <v>67</v>
      </c>
      <c r="P2478" s="37" t="s">
        <v>3759</v>
      </c>
      <c r="Q2478" s="75" t="s">
        <v>3366</v>
      </c>
      <c r="R2478" t="s">
        <v>3691</v>
      </c>
      <c r="S2478" s="38">
        <v>4</v>
      </c>
      <c r="T2478">
        <v>1</v>
      </c>
      <c r="U2478">
        <v>0</v>
      </c>
      <c r="V2478" s="43">
        <f>SUMIF(ResumenCotizacion!$C:$C,E2478,ResumenCotizacion!$P:$P)</f>
        <v>0</v>
      </c>
      <c r="W2478" s="68">
        <f>IF(H2478="USD",S2478*SolCotizacion!$J$18,S2478)</f>
        <v>15693.96</v>
      </c>
      <c r="X2478" s="3">
        <f>ROUND(W2478/(1-VLOOKUP("Total porcentaje:",ResumenCotizacion!$F:$H,3,0)),2)</f>
        <v>17058.650000000001</v>
      </c>
      <c r="Y2478" s="3">
        <f t="shared" si="155"/>
        <v>0</v>
      </c>
    </row>
    <row r="2479" spans="1:25" ht="14.25" x14ac:dyDescent="0.2">
      <c r="A2479" s="18" t="str">
        <f t="shared" si="152"/>
        <v>Catalogo principalCSP ENTIDADES NO CUALIFICADASCFQ7TTC0HDJW-0001_NCLF</v>
      </c>
      <c r="B2479" s="18" t="str">
        <f t="shared" si="153"/>
        <v>CFQ7TTC0HDJW-0001_NCLFCSP ENTIDADES NO CUALIFICADAS</v>
      </c>
      <c r="C2479" s="18"/>
      <c r="D2479" t="s">
        <v>122</v>
      </c>
      <c r="E2479" t="s">
        <v>3367</v>
      </c>
      <c r="F2479" t="s">
        <v>2547</v>
      </c>
      <c r="G2479" s="18" t="str">
        <f t="shared" si="154"/>
        <v>Catalogo principal</v>
      </c>
      <c r="H2479" s="43" t="s">
        <v>121</v>
      </c>
      <c r="I2479" s="37" t="s">
        <v>67</v>
      </c>
      <c r="J2479" t="s">
        <v>3522</v>
      </c>
      <c r="K2479" t="s">
        <v>40</v>
      </c>
      <c r="L2479" s="70" t="s">
        <v>21</v>
      </c>
      <c r="M2479" s="70" t="s">
        <v>3966</v>
      </c>
      <c r="N2479" s="37" t="s">
        <v>67</v>
      </c>
      <c r="O2479" s="37" t="s">
        <v>67</v>
      </c>
      <c r="P2479" s="37" t="s">
        <v>3759</v>
      </c>
      <c r="Q2479" s="75" t="s">
        <v>3367</v>
      </c>
      <c r="R2479" t="s">
        <v>3691</v>
      </c>
      <c r="S2479" s="38">
        <v>4</v>
      </c>
      <c r="T2479">
        <v>1</v>
      </c>
      <c r="U2479">
        <v>0</v>
      </c>
      <c r="V2479" s="43">
        <f>SUMIF(ResumenCotizacion!$C:$C,E2479,ResumenCotizacion!$P:$P)</f>
        <v>0</v>
      </c>
      <c r="W2479" s="68">
        <f>IF(H2479="USD",S2479*SolCotizacion!$J$18,S2479)</f>
        <v>15693.96</v>
      </c>
      <c r="X2479" s="3">
        <f>ROUND(W2479/(1-VLOOKUP("Total porcentaje:",ResumenCotizacion!$F:$H,3,0)),2)</f>
        <v>17058.650000000001</v>
      </c>
      <c r="Y2479" s="3">
        <f t="shared" si="155"/>
        <v>0</v>
      </c>
    </row>
    <row r="2480" spans="1:25" ht="14.25" x14ac:dyDescent="0.2">
      <c r="A2480" s="18" t="str">
        <f t="shared" si="152"/>
        <v>Catalogo principalCSP ENTIDADES NO CUALIFICADASCFQ7TTC0LHSW-0001_NCLF</v>
      </c>
      <c r="B2480" s="18" t="str">
        <f t="shared" si="153"/>
        <v>CFQ7TTC0LHSW-0001_NCLFCSP ENTIDADES NO CUALIFICADAS</v>
      </c>
      <c r="C2480" s="18"/>
      <c r="D2480" t="s">
        <v>122</v>
      </c>
      <c r="E2480" t="s">
        <v>3368</v>
      </c>
      <c r="F2480" t="s">
        <v>2547</v>
      </c>
      <c r="G2480" s="18" t="str">
        <f t="shared" si="154"/>
        <v>Catalogo principal</v>
      </c>
      <c r="H2480" s="43" t="s">
        <v>121</v>
      </c>
      <c r="I2480" s="37" t="s">
        <v>67</v>
      </c>
      <c r="J2480" t="s">
        <v>3523</v>
      </c>
      <c r="K2480" t="s">
        <v>40</v>
      </c>
      <c r="L2480" s="70" t="s">
        <v>21</v>
      </c>
      <c r="M2480" s="70" t="s">
        <v>3966</v>
      </c>
      <c r="N2480" s="37" t="s">
        <v>67</v>
      </c>
      <c r="O2480" s="37" t="s">
        <v>67</v>
      </c>
      <c r="P2480" s="37" t="s">
        <v>3759</v>
      </c>
      <c r="Q2480" s="75" t="s">
        <v>3368</v>
      </c>
      <c r="R2480" t="s">
        <v>3691</v>
      </c>
      <c r="S2480" s="38">
        <v>3</v>
      </c>
      <c r="T2480">
        <v>1</v>
      </c>
      <c r="U2480">
        <v>0</v>
      </c>
      <c r="V2480" s="43">
        <f>SUMIF(ResumenCotizacion!$C:$C,E2480,ResumenCotizacion!$P:$P)</f>
        <v>0</v>
      </c>
      <c r="W2480" s="68">
        <f>IF(H2480="USD",S2480*SolCotizacion!$J$18,S2480)</f>
        <v>11770.47</v>
      </c>
      <c r="X2480" s="3">
        <f>ROUND(W2480/(1-VLOOKUP("Total porcentaje:",ResumenCotizacion!$F:$H,3,0)),2)</f>
        <v>12793.99</v>
      </c>
      <c r="Y2480" s="3">
        <f t="shared" si="155"/>
        <v>0</v>
      </c>
    </row>
    <row r="2481" spans="1:25" ht="14.25" x14ac:dyDescent="0.2">
      <c r="A2481" s="18" t="str">
        <f t="shared" si="152"/>
        <v>Catalogo principalCSP ENTIDADES NO CUALIFICADASCFQ7TTC0LF8Q-0001_NCLF</v>
      </c>
      <c r="B2481" s="18" t="str">
        <f t="shared" si="153"/>
        <v>CFQ7TTC0LF8Q-0001_NCLFCSP ENTIDADES NO CUALIFICADAS</v>
      </c>
      <c r="C2481" s="18"/>
      <c r="D2481" t="s">
        <v>122</v>
      </c>
      <c r="E2481" t="s">
        <v>3369</v>
      </c>
      <c r="F2481" t="s">
        <v>2547</v>
      </c>
      <c r="G2481" s="18" t="str">
        <f t="shared" si="154"/>
        <v>Catalogo principal</v>
      </c>
      <c r="H2481" s="43" t="s">
        <v>121</v>
      </c>
      <c r="I2481" s="37" t="s">
        <v>67</v>
      </c>
      <c r="J2481" t="s">
        <v>2647</v>
      </c>
      <c r="K2481" t="s">
        <v>40</v>
      </c>
      <c r="L2481" s="70" t="s">
        <v>21</v>
      </c>
      <c r="M2481" s="70" t="s">
        <v>3966</v>
      </c>
      <c r="N2481" s="37" t="s">
        <v>67</v>
      </c>
      <c r="O2481" s="37" t="s">
        <v>67</v>
      </c>
      <c r="P2481" s="37" t="s">
        <v>3759</v>
      </c>
      <c r="Q2481" s="75" t="s">
        <v>3369</v>
      </c>
      <c r="R2481" t="s">
        <v>3691</v>
      </c>
      <c r="S2481" s="38">
        <v>10</v>
      </c>
      <c r="T2481">
        <v>1</v>
      </c>
      <c r="U2481">
        <v>0</v>
      </c>
      <c r="V2481" s="43">
        <f>SUMIF(ResumenCotizacion!$C:$C,E2481,ResumenCotizacion!$P:$P)</f>
        <v>0</v>
      </c>
      <c r="W2481" s="68">
        <f>IF(H2481="USD",S2481*SolCotizacion!$J$18,S2481)</f>
        <v>39234.899999999994</v>
      </c>
      <c r="X2481" s="3">
        <f>ROUND(W2481/(1-VLOOKUP("Total porcentaje:",ResumenCotizacion!$F:$H,3,0)),2)</f>
        <v>42646.63</v>
      </c>
      <c r="Y2481" s="3">
        <f t="shared" si="155"/>
        <v>0</v>
      </c>
    </row>
    <row r="2482" spans="1:25" ht="14.25" x14ac:dyDescent="0.2">
      <c r="A2482" s="18" t="str">
        <f t="shared" si="152"/>
        <v>Catalogo principalCSP ENTIDADES NO CUALIFICADASCFQ7TTC0LF8R-0001_NCLF</v>
      </c>
      <c r="B2482" s="18" t="str">
        <f t="shared" si="153"/>
        <v>CFQ7TTC0LF8R-0001_NCLFCSP ENTIDADES NO CUALIFICADAS</v>
      </c>
      <c r="C2482" s="18"/>
      <c r="D2482" t="s">
        <v>122</v>
      </c>
      <c r="E2482" t="s">
        <v>3370</v>
      </c>
      <c r="F2482" t="s">
        <v>2547</v>
      </c>
      <c r="G2482" s="18" t="str">
        <f t="shared" si="154"/>
        <v>Catalogo principal</v>
      </c>
      <c r="H2482" s="43" t="s">
        <v>121</v>
      </c>
      <c r="I2482" s="37" t="s">
        <v>67</v>
      </c>
      <c r="J2482" t="s">
        <v>2630</v>
      </c>
      <c r="K2482" t="s">
        <v>40</v>
      </c>
      <c r="L2482" s="70" t="s">
        <v>21</v>
      </c>
      <c r="M2482" s="70" t="s">
        <v>3966</v>
      </c>
      <c r="N2482" s="37" t="s">
        <v>67</v>
      </c>
      <c r="O2482" s="37" t="s">
        <v>67</v>
      </c>
      <c r="P2482" s="37" t="s">
        <v>3759</v>
      </c>
      <c r="Q2482" s="75" t="s">
        <v>3370</v>
      </c>
      <c r="R2482" t="s">
        <v>3691</v>
      </c>
      <c r="S2482" s="38">
        <v>23</v>
      </c>
      <c r="T2482">
        <v>1</v>
      </c>
      <c r="U2482">
        <v>0</v>
      </c>
      <c r="V2482" s="43">
        <f>SUMIF(ResumenCotizacion!$C:$C,E2482,ResumenCotizacion!$P:$P)</f>
        <v>0</v>
      </c>
      <c r="W2482" s="68">
        <f>IF(H2482="USD",S2482*SolCotizacion!$J$18,S2482)</f>
        <v>90240.26999999999</v>
      </c>
      <c r="X2482" s="3">
        <f>ROUND(W2482/(1-VLOOKUP("Total porcentaje:",ResumenCotizacion!$F:$H,3,0)),2)</f>
        <v>98087.25</v>
      </c>
      <c r="Y2482" s="3">
        <f t="shared" si="155"/>
        <v>0</v>
      </c>
    </row>
    <row r="2483" spans="1:25" ht="14.25" x14ac:dyDescent="0.2">
      <c r="A2483" s="18" t="str">
        <f t="shared" si="152"/>
        <v>Catalogo principalCSP ENTIDADES NO CUALIFICADASCFQ7TTC0LF8S-0002_NCLF</v>
      </c>
      <c r="B2483" s="18" t="str">
        <f t="shared" si="153"/>
        <v>CFQ7TTC0LF8S-0002_NCLFCSP ENTIDADES NO CUALIFICADAS</v>
      </c>
      <c r="C2483" s="18"/>
      <c r="D2483" t="s">
        <v>122</v>
      </c>
      <c r="E2483" t="s">
        <v>3371</v>
      </c>
      <c r="F2483" t="s">
        <v>2547</v>
      </c>
      <c r="G2483" s="18" t="str">
        <f t="shared" si="154"/>
        <v>Catalogo principal</v>
      </c>
      <c r="H2483" s="43" t="s">
        <v>121</v>
      </c>
      <c r="I2483" s="37" t="s">
        <v>67</v>
      </c>
      <c r="J2483" t="s">
        <v>3716</v>
      </c>
      <c r="K2483" t="s">
        <v>40</v>
      </c>
      <c r="L2483" s="70" t="s">
        <v>21</v>
      </c>
      <c r="M2483" s="70" t="s">
        <v>3966</v>
      </c>
      <c r="N2483" s="37" t="s">
        <v>67</v>
      </c>
      <c r="O2483" s="37" t="s">
        <v>67</v>
      </c>
      <c r="P2483" s="37" t="s">
        <v>3759</v>
      </c>
      <c r="Q2483" s="75" t="s">
        <v>3371</v>
      </c>
      <c r="R2483" t="s">
        <v>3691</v>
      </c>
      <c r="S2483" s="38">
        <v>38</v>
      </c>
      <c r="T2483">
        <v>1</v>
      </c>
      <c r="U2483">
        <v>0</v>
      </c>
      <c r="V2483" s="43">
        <f>SUMIF(ResumenCotizacion!$C:$C,E2483,ResumenCotizacion!$P:$P)</f>
        <v>0</v>
      </c>
      <c r="W2483" s="68">
        <f>IF(H2483="USD",S2483*SolCotizacion!$J$18,S2483)</f>
        <v>149092.62</v>
      </c>
      <c r="X2483" s="3">
        <f>ROUND(W2483/(1-VLOOKUP("Total porcentaje:",ResumenCotizacion!$F:$H,3,0)),2)</f>
        <v>162057.20000000001</v>
      </c>
      <c r="Y2483" s="3">
        <f t="shared" si="155"/>
        <v>0</v>
      </c>
    </row>
    <row r="2484" spans="1:25" ht="14.25" x14ac:dyDescent="0.2">
      <c r="A2484" s="18" t="str">
        <f t="shared" si="152"/>
        <v>Catalogo principalCSP ENTIDADES NO CUALIFICADASCFQ7TTC0LF8S-0001_NCLF</v>
      </c>
      <c r="B2484" s="18" t="str">
        <f t="shared" si="153"/>
        <v>CFQ7TTC0LF8S-0001_NCLFCSP ENTIDADES NO CUALIFICADAS</v>
      </c>
      <c r="C2484" s="18"/>
      <c r="D2484" t="s">
        <v>122</v>
      </c>
      <c r="E2484" t="s">
        <v>3372</v>
      </c>
      <c r="F2484" t="s">
        <v>2547</v>
      </c>
      <c r="G2484" s="18" t="str">
        <f t="shared" si="154"/>
        <v>Catalogo principal</v>
      </c>
      <c r="H2484" s="43" t="s">
        <v>121</v>
      </c>
      <c r="I2484" s="37" t="s">
        <v>67</v>
      </c>
      <c r="J2484" t="s">
        <v>2548</v>
      </c>
      <c r="K2484" t="s">
        <v>40</v>
      </c>
      <c r="L2484" s="70" t="s">
        <v>21</v>
      </c>
      <c r="M2484" s="70" t="s">
        <v>3966</v>
      </c>
      <c r="N2484" s="37" t="s">
        <v>67</v>
      </c>
      <c r="O2484" s="37" t="s">
        <v>67</v>
      </c>
      <c r="P2484" s="37" t="s">
        <v>3759</v>
      </c>
      <c r="Q2484" s="75" t="s">
        <v>3372</v>
      </c>
      <c r="R2484" t="s">
        <v>3691</v>
      </c>
      <c r="S2484" s="38">
        <v>38</v>
      </c>
      <c r="T2484">
        <v>1</v>
      </c>
      <c r="U2484">
        <v>0</v>
      </c>
      <c r="V2484" s="43">
        <f>SUMIF(ResumenCotizacion!$C:$C,E2484,ResumenCotizacion!$P:$P)</f>
        <v>0</v>
      </c>
      <c r="W2484" s="68">
        <f>IF(H2484="USD",S2484*SolCotizacion!$J$18,S2484)</f>
        <v>149092.62</v>
      </c>
      <c r="X2484" s="3">
        <f>ROUND(W2484/(1-VLOOKUP("Total porcentaje:",ResumenCotizacion!$F:$H,3,0)),2)</f>
        <v>162057.20000000001</v>
      </c>
      <c r="Y2484" s="3">
        <f t="shared" si="155"/>
        <v>0</v>
      </c>
    </row>
    <row r="2485" spans="1:25" ht="14.25" x14ac:dyDescent="0.2">
      <c r="A2485" s="18" t="str">
        <f t="shared" si="152"/>
        <v>Catalogo principalCSP ENTIDADES NO CUALIFICADASCFQ7TTC0LHS9-0001_NCLF</v>
      </c>
      <c r="B2485" s="18" t="str">
        <f t="shared" si="153"/>
        <v>CFQ7TTC0LHS9-0001_NCLFCSP ENTIDADES NO CUALIFICADAS</v>
      </c>
      <c r="C2485" s="18"/>
      <c r="D2485" t="s">
        <v>122</v>
      </c>
      <c r="E2485" t="s">
        <v>3373</v>
      </c>
      <c r="F2485" t="s">
        <v>2547</v>
      </c>
      <c r="G2485" s="18" t="str">
        <f t="shared" si="154"/>
        <v>Catalogo principal</v>
      </c>
      <c r="H2485" s="43" t="s">
        <v>121</v>
      </c>
      <c r="I2485" s="37" t="s">
        <v>67</v>
      </c>
      <c r="J2485" t="s">
        <v>3524</v>
      </c>
      <c r="K2485" t="s">
        <v>40</v>
      </c>
      <c r="L2485" s="70" t="s">
        <v>21</v>
      </c>
      <c r="M2485" s="70" t="s">
        <v>3966</v>
      </c>
      <c r="N2485" s="37" t="s">
        <v>67</v>
      </c>
      <c r="O2485" s="37" t="s">
        <v>67</v>
      </c>
      <c r="P2485" s="37" t="s">
        <v>3759</v>
      </c>
      <c r="Q2485" s="75" t="s">
        <v>3373</v>
      </c>
      <c r="R2485" t="s">
        <v>3691</v>
      </c>
      <c r="S2485" s="38">
        <v>0.2</v>
      </c>
      <c r="T2485">
        <v>1</v>
      </c>
      <c r="U2485">
        <v>0</v>
      </c>
      <c r="V2485" s="43">
        <f>SUMIF(ResumenCotizacion!$C:$C,E2485,ResumenCotizacion!$P:$P)</f>
        <v>0</v>
      </c>
      <c r="W2485" s="68">
        <f>IF(H2485="USD",S2485*SolCotizacion!$J$18,S2485)</f>
        <v>784.69799999999998</v>
      </c>
      <c r="X2485" s="3">
        <f>ROUND(W2485/(1-VLOOKUP("Total porcentaje:",ResumenCotizacion!$F:$H,3,0)),2)</f>
        <v>852.93</v>
      </c>
      <c r="Y2485" s="3">
        <f t="shared" si="155"/>
        <v>0</v>
      </c>
    </row>
    <row r="2486" spans="1:25" ht="14.25" x14ac:dyDescent="0.2">
      <c r="A2486" s="18" t="str">
        <f t="shared" si="152"/>
        <v>Catalogo principalCSP ENTIDADES NO CUALIFICADASCFQ7TTC0LGZW-0001_NCLF</v>
      </c>
      <c r="B2486" s="18" t="str">
        <f t="shared" si="153"/>
        <v>CFQ7TTC0LGZW-0001_NCLFCSP ENTIDADES NO CUALIFICADAS</v>
      </c>
      <c r="C2486" s="18"/>
      <c r="D2486" t="s">
        <v>122</v>
      </c>
      <c r="E2486" t="s">
        <v>3374</v>
      </c>
      <c r="F2486" t="s">
        <v>2547</v>
      </c>
      <c r="G2486" s="18" t="str">
        <f t="shared" si="154"/>
        <v>Catalogo principal</v>
      </c>
      <c r="H2486" s="43" t="s">
        <v>121</v>
      </c>
      <c r="I2486" s="37" t="s">
        <v>67</v>
      </c>
      <c r="J2486" t="s">
        <v>2622</v>
      </c>
      <c r="K2486" t="s">
        <v>40</v>
      </c>
      <c r="L2486" s="70" t="s">
        <v>21</v>
      </c>
      <c r="M2486" s="70" t="s">
        <v>3966</v>
      </c>
      <c r="N2486" s="37" t="s">
        <v>67</v>
      </c>
      <c r="O2486" s="37" t="s">
        <v>67</v>
      </c>
      <c r="P2486" s="37" t="s">
        <v>3759</v>
      </c>
      <c r="Q2486" s="75" t="s">
        <v>3374</v>
      </c>
      <c r="R2486" t="s">
        <v>3691</v>
      </c>
      <c r="S2486" s="38">
        <v>4</v>
      </c>
      <c r="T2486">
        <v>1</v>
      </c>
      <c r="U2486">
        <v>0</v>
      </c>
      <c r="V2486" s="43">
        <f>SUMIF(ResumenCotizacion!$C:$C,E2486,ResumenCotizacion!$P:$P)</f>
        <v>0</v>
      </c>
      <c r="W2486" s="68">
        <f>IF(H2486="USD",S2486*SolCotizacion!$J$18,S2486)</f>
        <v>15693.96</v>
      </c>
      <c r="X2486" s="3">
        <f>ROUND(W2486/(1-VLOOKUP("Total porcentaje:",ResumenCotizacion!$F:$H,3,0)),2)</f>
        <v>17058.650000000001</v>
      </c>
      <c r="Y2486" s="3">
        <f t="shared" si="155"/>
        <v>0</v>
      </c>
    </row>
    <row r="2487" spans="1:25" ht="14.25" x14ac:dyDescent="0.2">
      <c r="A2487" s="18" t="str">
        <f t="shared" si="152"/>
        <v>Catalogo principalCSP ENTIDADES NO CUALIFICADASCFQ7TTC0LHSV-0001_NCLF</v>
      </c>
      <c r="B2487" s="18" t="str">
        <f t="shared" si="153"/>
        <v>CFQ7TTC0LHSV-0001_NCLFCSP ENTIDADES NO CUALIFICADAS</v>
      </c>
      <c r="C2487" s="18"/>
      <c r="D2487" t="s">
        <v>122</v>
      </c>
      <c r="E2487" t="s">
        <v>3375</v>
      </c>
      <c r="F2487" t="s">
        <v>2547</v>
      </c>
      <c r="G2487" s="18" t="str">
        <f t="shared" si="154"/>
        <v>Catalogo principal</v>
      </c>
      <c r="H2487" s="43" t="s">
        <v>121</v>
      </c>
      <c r="I2487" s="37" t="s">
        <v>67</v>
      </c>
      <c r="J2487" t="s">
        <v>2646</v>
      </c>
      <c r="K2487" t="s">
        <v>40</v>
      </c>
      <c r="L2487" s="70" t="s">
        <v>21</v>
      </c>
      <c r="M2487" s="70" t="s">
        <v>3966</v>
      </c>
      <c r="N2487" s="37" t="s">
        <v>67</v>
      </c>
      <c r="O2487" s="37" t="s">
        <v>67</v>
      </c>
      <c r="P2487" s="37" t="s">
        <v>3759</v>
      </c>
      <c r="Q2487" s="75" t="s">
        <v>3375</v>
      </c>
      <c r="R2487" t="s">
        <v>3691</v>
      </c>
      <c r="S2487" s="38">
        <v>5</v>
      </c>
      <c r="T2487">
        <v>1</v>
      </c>
      <c r="U2487">
        <v>0</v>
      </c>
      <c r="V2487" s="43">
        <f>SUMIF(ResumenCotizacion!$C:$C,E2487,ResumenCotizacion!$P:$P)</f>
        <v>0</v>
      </c>
      <c r="W2487" s="68">
        <f>IF(H2487="USD",S2487*SolCotizacion!$J$18,S2487)</f>
        <v>19617.449999999997</v>
      </c>
      <c r="X2487" s="3">
        <f>ROUND(W2487/(1-VLOOKUP("Total porcentaje:",ResumenCotizacion!$F:$H,3,0)),2)</f>
        <v>21323.32</v>
      </c>
      <c r="Y2487" s="3">
        <f t="shared" si="155"/>
        <v>0</v>
      </c>
    </row>
    <row r="2488" spans="1:25" ht="14.25" x14ac:dyDescent="0.2">
      <c r="A2488" s="18" t="str">
        <f t="shared" si="152"/>
        <v>Catalogo principalCSP ENTIDADES NO CUALIFICADASCFQ7TTC0LH1M-0001_NCLF</v>
      </c>
      <c r="B2488" s="18" t="str">
        <f t="shared" si="153"/>
        <v>CFQ7TTC0LH1M-0001_NCLFCSP ENTIDADES NO CUALIFICADAS</v>
      </c>
      <c r="C2488" s="18"/>
      <c r="D2488" t="s">
        <v>122</v>
      </c>
      <c r="E2488" t="s">
        <v>3376</v>
      </c>
      <c r="F2488" t="s">
        <v>2547</v>
      </c>
      <c r="G2488" s="18" t="str">
        <f t="shared" si="154"/>
        <v>Catalogo principal</v>
      </c>
      <c r="H2488" s="43" t="s">
        <v>121</v>
      </c>
      <c r="I2488" s="37" t="s">
        <v>67</v>
      </c>
      <c r="J2488" t="s">
        <v>2674</v>
      </c>
      <c r="K2488" t="s">
        <v>40</v>
      </c>
      <c r="L2488" s="70" t="s">
        <v>21</v>
      </c>
      <c r="M2488" s="70" t="s">
        <v>3966</v>
      </c>
      <c r="N2488" s="37" t="s">
        <v>67</v>
      </c>
      <c r="O2488" s="37" t="s">
        <v>67</v>
      </c>
      <c r="P2488" s="37" t="s">
        <v>3759</v>
      </c>
      <c r="Q2488" s="75" t="s">
        <v>3376</v>
      </c>
      <c r="R2488" t="s">
        <v>3691</v>
      </c>
      <c r="S2488" s="38">
        <v>10</v>
      </c>
      <c r="T2488">
        <v>1</v>
      </c>
      <c r="U2488">
        <v>0</v>
      </c>
      <c r="V2488" s="43">
        <f>SUMIF(ResumenCotizacion!$C:$C,E2488,ResumenCotizacion!$P:$P)</f>
        <v>0</v>
      </c>
      <c r="W2488" s="68">
        <f>IF(H2488="USD",S2488*SolCotizacion!$J$18,S2488)</f>
        <v>39234.899999999994</v>
      </c>
      <c r="X2488" s="3">
        <f>ROUND(W2488/(1-VLOOKUP("Total porcentaje:",ResumenCotizacion!$F:$H,3,0)),2)</f>
        <v>42646.63</v>
      </c>
      <c r="Y2488" s="3">
        <f t="shared" si="155"/>
        <v>0</v>
      </c>
    </row>
    <row r="2489" spans="1:25" ht="14.25" x14ac:dyDescent="0.2">
      <c r="A2489" s="18" t="str">
        <f t="shared" si="152"/>
        <v>Catalogo principalCSP ENTIDADES NO CUALIFICADASCFQ7TTC0LH1S-0001_NCLF</v>
      </c>
      <c r="B2489" s="18" t="str">
        <f t="shared" si="153"/>
        <v>CFQ7TTC0LH1S-0001_NCLFCSP ENTIDADES NO CUALIFICADAS</v>
      </c>
      <c r="C2489" s="18"/>
      <c r="D2489" t="s">
        <v>122</v>
      </c>
      <c r="E2489" t="s">
        <v>3377</v>
      </c>
      <c r="F2489" t="s">
        <v>2547</v>
      </c>
      <c r="G2489" s="18" t="str">
        <f t="shared" si="154"/>
        <v>Catalogo principal</v>
      </c>
      <c r="H2489" s="43" t="s">
        <v>121</v>
      </c>
      <c r="I2489" s="37" t="s">
        <v>67</v>
      </c>
      <c r="J2489" t="s">
        <v>2693</v>
      </c>
      <c r="K2489" t="s">
        <v>40</v>
      </c>
      <c r="L2489" s="70" t="s">
        <v>21</v>
      </c>
      <c r="M2489" s="70" t="s">
        <v>3966</v>
      </c>
      <c r="N2489" s="37" t="s">
        <v>67</v>
      </c>
      <c r="O2489" s="37" t="s">
        <v>67</v>
      </c>
      <c r="P2489" s="37" t="s">
        <v>3759</v>
      </c>
      <c r="Q2489" s="75" t="s">
        <v>3377</v>
      </c>
      <c r="R2489" t="s">
        <v>3691</v>
      </c>
      <c r="S2489" s="38">
        <v>50</v>
      </c>
      <c r="T2489">
        <v>1</v>
      </c>
      <c r="U2489">
        <v>0</v>
      </c>
      <c r="V2489" s="43">
        <f>SUMIF(ResumenCotizacion!$C:$C,E2489,ResumenCotizacion!$P:$P)</f>
        <v>0</v>
      </c>
      <c r="W2489" s="68">
        <f>IF(H2489="USD",S2489*SolCotizacion!$J$18,S2489)</f>
        <v>196174.5</v>
      </c>
      <c r="X2489" s="3">
        <f>ROUND(W2489/(1-VLOOKUP("Total porcentaje:",ResumenCotizacion!$F:$H,3,0)),2)</f>
        <v>213233.15</v>
      </c>
      <c r="Y2489" s="3">
        <f t="shared" si="155"/>
        <v>0</v>
      </c>
    </row>
    <row r="2490" spans="1:25" ht="14.25" x14ac:dyDescent="0.2">
      <c r="A2490" s="18" t="str">
        <f t="shared" si="152"/>
        <v>Catalogo principalCSP ENTIDADES NO CUALIFICADASCFQ7TTC0J4GS-0002_NCLF</v>
      </c>
      <c r="B2490" s="18" t="str">
        <f t="shared" si="153"/>
        <v>CFQ7TTC0J4GS-0002_NCLFCSP ENTIDADES NO CUALIFICADAS</v>
      </c>
      <c r="C2490" s="18"/>
      <c r="D2490" t="s">
        <v>122</v>
      </c>
      <c r="E2490" t="s">
        <v>3378</v>
      </c>
      <c r="F2490" t="s">
        <v>2547</v>
      </c>
      <c r="G2490" s="18" t="str">
        <f t="shared" si="154"/>
        <v>Catalogo principal</v>
      </c>
      <c r="H2490" s="43" t="s">
        <v>121</v>
      </c>
      <c r="I2490" s="37" t="s">
        <v>67</v>
      </c>
      <c r="J2490" t="s">
        <v>3914</v>
      </c>
      <c r="K2490" t="s">
        <v>40</v>
      </c>
      <c r="L2490" s="70" t="s">
        <v>21</v>
      </c>
      <c r="M2490" s="70" t="s">
        <v>3966</v>
      </c>
      <c r="N2490" s="37" t="s">
        <v>67</v>
      </c>
      <c r="O2490" s="37" t="s">
        <v>67</v>
      </c>
      <c r="P2490" s="37" t="s">
        <v>3759</v>
      </c>
      <c r="Q2490" s="75" t="s">
        <v>3378</v>
      </c>
      <c r="R2490" t="s">
        <v>3691</v>
      </c>
      <c r="S2490" s="38">
        <v>5</v>
      </c>
      <c r="T2490">
        <v>1</v>
      </c>
      <c r="U2490">
        <v>0</v>
      </c>
      <c r="V2490" s="43">
        <f>SUMIF(ResumenCotizacion!$C:$C,E2490,ResumenCotizacion!$P:$P)</f>
        <v>0</v>
      </c>
      <c r="W2490" s="68">
        <f>IF(H2490="USD",S2490*SolCotizacion!$J$18,S2490)</f>
        <v>19617.449999999997</v>
      </c>
      <c r="X2490" s="3">
        <f>ROUND(W2490/(1-VLOOKUP("Total porcentaje:",ResumenCotizacion!$F:$H,3,0)),2)</f>
        <v>21323.32</v>
      </c>
      <c r="Y2490" s="3">
        <f t="shared" si="155"/>
        <v>0</v>
      </c>
    </row>
    <row r="2491" spans="1:25" ht="14.25" x14ac:dyDescent="0.2">
      <c r="A2491" s="18" t="str">
        <f t="shared" si="152"/>
        <v>Catalogo principalCSP ENTIDADES NO CUALIFICADASCFQ7TTC0LHQM-0001_NCLF</v>
      </c>
      <c r="B2491" s="18" t="str">
        <f t="shared" si="153"/>
        <v>CFQ7TTC0LHQM-0001_NCLFCSP ENTIDADES NO CUALIFICADAS</v>
      </c>
      <c r="C2491" s="18"/>
      <c r="D2491" t="s">
        <v>122</v>
      </c>
      <c r="E2491" t="s">
        <v>3379</v>
      </c>
      <c r="F2491" t="s">
        <v>2547</v>
      </c>
      <c r="G2491" s="18" t="str">
        <f t="shared" si="154"/>
        <v>Catalogo principal</v>
      </c>
      <c r="H2491" s="43" t="s">
        <v>121</v>
      </c>
      <c r="I2491" s="37" t="s">
        <v>67</v>
      </c>
      <c r="J2491" t="s">
        <v>2607</v>
      </c>
      <c r="K2491" t="s">
        <v>40</v>
      </c>
      <c r="L2491" s="70" t="s">
        <v>21</v>
      </c>
      <c r="M2491" s="70" t="s">
        <v>3966</v>
      </c>
      <c r="N2491" s="37" t="s">
        <v>67</v>
      </c>
      <c r="O2491" s="37" t="s">
        <v>67</v>
      </c>
      <c r="P2491" s="37" t="s">
        <v>3759</v>
      </c>
      <c r="Q2491" s="75" t="s">
        <v>3379</v>
      </c>
      <c r="R2491" t="s">
        <v>3691</v>
      </c>
      <c r="S2491" s="38">
        <v>10</v>
      </c>
      <c r="T2491">
        <v>1</v>
      </c>
      <c r="U2491">
        <v>0</v>
      </c>
      <c r="V2491" s="43">
        <f>SUMIF(ResumenCotizacion!$C:$C,E2491,ResumenCotizacion!$P:$P)</f>
        <v>0</v>
      </c>
      <c r="W2491" s="68">
        <f>IF(H2491="USD",S2491*SolCotizacion!$J$18,S2491)</f>
        <v>39234.899999999994</v>
      </c>
      <c r="X2491" s="3">
        <f>ROUND(W2491/(1-VLOOKUP("Total porcentaje:",ResumenCotizacion!$F:$H,3,0)),2)</f>
        <v>42646.63</v>
      </c>
      <c r="Y2491" s="3">
        <f t="shared" si="155"/>
        <v>0</v>
      </c>
    </row>
    <row r="2492" spans="1:25" ht="14.25" x14ac:dyDescent="0.2">
      <c r="A2492" s="18" t="str">
        <f t="shared" si="152"/>
        <v>Catalogo principalCSP ENTIDADES NO CUALIFICADASCFQ7TTC0LH2H-0002_NCLF</v>
      </c>
      <c r="B2492" s="18" t="str">
        <f t="shared" si="153"/>
        <v>CFQ7TTC0LH2H-0002_NCLFCSP ENTIDADES NO CUALIFICADAS</v>
      </c>
      <c r="C2492" s="18"/>
      <c r="D2492" t="s">
        <v>122</v>
      </c>
      <c r="E2492" t="s">
        <v>3380</v>
      </c>
      <c r="F2492" t="s">
        <v>2547</v>
      </c>
      <c r="G2492" s="18" t="str">
        <f t="shared" si="154"/>
        <v>Catalogo principal</v>
      </c>
      <c r="H2492" s="43" t="s">
        <v>121</v>
      </c>
      <c r="I2492" s="37" t="s">
        <v>67</v>
      </c>
      <c r="J2492" t="s">
        <v>2679</v>
      </c>
      <c r="K2492" t="s">
        <v>40</v>
      </c>
      <c r="L2492" s="70" t="s">
        <v>21</v>
      </c>
      <c r="M2492" s="70" t="s">
        <v>3966</v>
      </c>
      <c r="N2492" s="37" t="s">
        <v>67</v>
      </c>
      <c r="O2492" s="37" t="s">
        <v>67</v>
      </c>
      <c r="P2492" s="37" t="s">
        <v>3759</v>
      </c>
      <c r="Q2492" s="75" t="s">
        <v>3380</v>
      </c>
      <c r="R2492" t="s">
        <v>3691</v>
      </c>
      <c r="S2492" s="38">
        <v>20</v>
      </c>
      <c r="T2492">
        <v>1</v>
      </c>
      <c r="U2492">
        <v>0</v>
      </c>
      <c r="V2492" s="43">
        <f>SUMIF(ResumenCotizacion!$C:$C,E2492,ResumenCotizacion!$P:$P)</f>
        <v>0</v>
      </c>
      <c r="W2492" s="68">
        <f>IF(H2492="USD",S2492*SolCotizacion!$J$18,S2492)</f>
        <v>78469.799999999988</v>
      </c>
      <c r="X2492" s="3">
        <f>ROUND(W2492/(1-VLOOKUP("Total porcentaje:",ResumenCotizacion!$F:$H,3,0)),2)</f>
        <v>85293.26</v>
      </c>
      <c r="Y2492" s="3">
        <f t="shared" si="155"/>
        <v>0</v>
      </c>
    </row>
    <row r="2493" spans="1:25" ht="14.25" x14ac:dyDescent="0.2">
      <c r="A2493" s="18" t="str">
        <f t="shared" si="152"/>
        <v>Catalogo principalCSP ENTIDADES NO CUALIFICADASCFQ7TTC0LHRX-0003_NCLF</v>
      </c>
      <c r="B2493" s="18" t="str">
        <f t="shared" si="153"/>
        <v>CFQ7TTC0LHRX-0003_NCLFCSP ENTIDADES NO CUALIFICADAS</v>
      </c>
      <c r="C2493" s="18"/>
      <c r="D2493" t="s">
        <v>122</v>
      </c>
      <c r="E2493" t="s">
        <v>3381</v>
      </c>
      <c r="F2493" t="s">
        <v>2547</v>
      </c>
      <c r="G2493" s="18" t="str">
        <f t="shared" si="154"/>
        <v>Catalogo principal</v>
      </c>
      <c r="H2493" s="43" t="s">
        <v>121</v>
      </c>
      <c r="I2493" s="37" t="s">
        <v>67</v>
      </c>
      <c r="J2493" t="s">
        <v>2676</v>
      </c>
      <c r="K2493" t="s">
        <v>40</v>
      </c>
      <c r="L2493" s="70" t="s">
        <v>21</v>
      </c>
      <c r="M2493" s="70" t="s">
        <v>28</v>
      </c>
      <c r="N2493" s="37" t="s">
        <v>67</v>
      </c>
      <c r="O2493" s="37" t="s">
        <v>67</v>
      </c>
      <c r="P2493" s="37" t="s">
        <v>3759</v>
      </c>
      <c r="Q2493" s="75" t="s">
        <v>3381</v>
      </c>
      <c r="R2493" t="s">
        <v>3691</v>
      </c>
      <c r="S2493" s="38">
        <v>70</v>
      </c>
      <c r="T2493">
        <v>1</v>
      </c>
      <c r="U2493">
        <v>0</v>
      </c>
      <c r="V2493" s="43">
        <f>SUMIF(ResumenCotizacion!$C:$C,E2493,ResumenCotizacion!$P:$P)</f>
        <v>0</v>
      </c>
      <c r="W2493" s="68">
        <f>IF(H2493="USD",S2493*SolCotizacion!$J$18,S2493)</f>
        <v>274644.3</v>
      </c>
      <c r="X2493" s="3">
        <f>ROUND(W2493/(1-VLOOKUP("Total porcentaje:",ResumenCotizacion!$F:$H,3,0)),2)</f>
        <v>298526.40999999997</v>
      </c>
      <c r="Y2493" s="3">
        <f t="shared" si="155"/>
        <v>0</v>
      </c>
    </row>
    <row r="2494" spans="1:25" ht="14.25" x14ac:dyDescent="0.2">
      <c r="A2494" s="18" t="str">
        <f t="shared" si="152"/>
        <v>Catalogo principalCSP ENTIDADES NO CUALIFICADASCFQ7TTC0LHRX-0002_NCLF</v>
      </c>
      <c r="B2494" s="18" t="str">
        <f t="shared" si="153"/>
        <v>CFQ7TTC0LHRX-0002_NCLFCSP ENTIDADES NO CUALIFICADAS</v>
      </c>
      <c r="C2494" s="18"/>
      <c r="D2494" t="s">
        <v>122</v>
      </c>
      <c r="E2494" t="s">
        <v>3382</v>
      </c>
      <c r="F2494" t="s">
        <v>2547</v>
      </c>
      <c r="G2494" s="18" t="str">
        <f t="shared" si="154"/>
        <v>Catalogo principal</v>
      </c>
      <c r="H2494" s="43" t="s">
        <v>121</v>
      </c>
      <c r="I2494" s="37" t="s">
        <v>67</v>
      </c>
      <c r="J2494" t="s">
        <v>2569</v>
      </c>
      <c r="K2494" t="s">
        <v>40</v>
      </c>
      <c r="L2494" s="70" t="s">
        <v>21</v>
      </c>
      <c r="M2494" s="70" t="s">
        <v>28</v>
      </c>
      <c r="N2494" s="37" t="s">
        <v>67</v>
      </c>
      <c r="O2494" s="37" t="s">
        <v>67</v>
      </c>
      <c r="P2494" s="37" t="s">
        <v>3759</v>
      </c>
      <c r="Q2494" s="75" t="s">
        <v>3382</v>
      </c>
      <c r="R2494" t="s">
        <v>3691</v>
      </c>
      <c r="S2494" s="38">
        <v>100</v>
      </c>
      <c r="T2494">
        <v>1</v>
      </c>
      <c r="U2494">
        <v>0</v>
      </c>
      <c r="V2494" s="43">
        <f>SUMIF(ResumenCotizacion!$C:$C,E2494,ResumenCotizacion!$P:$P)</f>
        <v>0</v>
      </c>
      <c r="W2494" s="68">
        <f>IF(H2494="USD",S2494*SolCotizacion!$J$18,S2494)</f>
        <v>392349</v>
      </c>
      <c r="X2494" s="3">
        <f>ROUND(W2494/(1-VLOOKUP("Total porcentaje:",ResumenCotizacion!$F:$H,3,0)),2)</f>
        <v>426466.3</v>
      </c>
      <c r="Y2494" s="3">
        <f t="shared" si="155"/>
        <v>0</v>
      </c>
    </row>
    <row r="2495" spans="1:25" ht="14.25" x14ac:dyDescent="0.2">
      <c r="A2495" s="18" t="str">
        <f t="shared" si="152"/>
        <v>Catalogo principalCSP ENTIDADES NO CUALIFICADASCFQ7TTC0LHRX-0001_NCLF</v>
      </c>
      <c r="B2495" s="18" t="str">
        <f t="shared" si="153"/>
        <v>CFQ7TTC0LHRX-0001_NCLFCSP ENTIDADES NO CUALIFICADAS</v>
      </c>
      <c r="C2495" s="18"/>
      <c r="D2495" t="s">
        <v>122</v>
      </c>
      <c r="E2495" t="s">
        <v>3383</v>
      </c>
      <c r="F2495" t="s">
        <v>2547</v>
      </c>
      <c r="G2495" s="18" t="str">
        <f t="shared" si="154"/>
        <v>Catalogo principal</v>
      </c>
      <c r="H2495" s="43" t="s">
        <v>121</v>
      </c>
      <c r="I2495" s="37" t="s">
        <v>67</v>
      </c>
      <c r="J2495" t="s">
        <v>2553</v>
      </c>
      <c r="K2495" t="s">
        <v>40</v>
      </c>
      <c r="L2495" s="70" t="s">
        <v>21</v>
      </c>
      <c r="M2495" s="70" t="s">
        <v>28</v>
      </c>
      <c r="N2495" s="37" t="s">
        <v>67</v>
      </c>
      <c r="O2495" s="37" t="s">
        <v>67</v>
      </c>
      <c r="P2495" s="37" t="s">
        <v>3759</v>
      </c>
      <c r="Q2495" s="75" t="s">
        <v>3383</v>
      </c>
      <c r="R2495" t="s">
        <v>3691</v>
      </c>
      <c r="S2495" s="38">
        <v>200</v>
      </c>
      <c r="T2495">
        <v>1</v>
      </c>
      <c r="U2495">
        <v>0</v>
      </c>
      <c r="V2495" s="43">
        <f>SUMIF(ResumenCotizacion!$C:$C,E2495,ResumenCotizacion!$P:$P)</f>
        <v>0</v>
      </c>
      <c r="W2495" s="68">
        <f>IF(H2495="USD",S2495*SolCotizacion!$J$18,S2495)</f>
        <v>784698</v>
      </c>
      <c r="X2495" s="3">
        <f>ROUND(W2495/(1-VLOOKUP("Total porcentaje:",ResumenCotizacion!$F:$H,3,0)),2)</f>
        <v>852932.61</v>
      </c>
      <c r="Y2495" s="3">
        <f t="shared" si="155"/>
        <v>0</v>
      </c>
    </row>
    <row r="2496" spans="1:25" ht="14.25" x14ac:dyDescent="0.2">
      <c r="A2496" s="18" t="str">
        <f t="shared" si="152"/>
        <v>Catalogo principalCSP ENTIDADES NO CUALIFICADASCFQ7TTC0LH23-0001_NCLF</v>
      </c>
      <c r="B2496" s="18" t="str">
        <f t="shared" si="153"/>
        <v>CFQ7TTC0LH23-0001_NCLFCSP ENTIDADES NO CUALIFICADAS</v>
      </c>
      <c r="C2496" s="18"/>
      <c r="D2496" t="s">
        <v>122</v>
      </c>
      <c r="E2496" t="s">
        <v>3384</v>
      </c>
      <c r="F2496" t="s">
        <v>2547</v>
      </c>
      <c r="G2496" s="18" t="str">
        <f t="shared" si="154"/>
        <v>Catalogo principal</v>
      </c>
      <c r="H2496" s="43" t="s">
        <v>121</v>
      </c>
      <c r="I2496" s="37" t="s">
        <v>67</v>
      </c>
      <c r="J2496" t="s">
        <v>2701</v>
      </c>
      <c r="K2496" t="s">
        <v>40</v>
      </c>
      <c r="L2496" s="70" t="s">
        <v>21</v>
      </c>
      <c r="M2496" s="70" t="s">
        <v>28</v>
      </c>
      <c r="N2496" s="37" t="s">
        <v>67</v>
      </c>
      <c r="O2496" s="37" t="s">
        <v>67</v>
      </c>
      <c r="P2496" s="37" t="s">
        <v>3759</v>
      </c>
      <c r="Q2496" s="75" t="s">
        <v>3384</v>
      </c>
      <c r="R2496" t="s">
        <v>3691</v>
      </c>
      <c r="S2496" s="38">
        <v>100</v>
      </c>
      <c r="T2496">
        <v>1</v>
      </c>
      <c r="U2496">
        <v>0</v>
      </c>
      <c r="V2496" s="43">
        <f>SUMIF(ResumenCotizacion!$C:$C,E2496,ResumenCotizacion!$P:$P)</f>
        <v>0</v>
      </c>
      <c r="W2496" s="68">
        <f>IF(H2496="USD",S2496*SolCotizacion!$J$18,S2496)</f>
        <v>392349</v>
      </c>
      <c r="X2496" s="3">
        <f>ROUND(W2496/(1-VLOOKUP("Total porcentaje:",ResumenCotizacion!$F:$H,3,0)),2)</f>
        <v>426466.3</v>
      </c>
      <c r="Y2496" s="3">
        <f t="shared" si="155"/>
        <v>0</v>
      </c>
    </row>
    <row r="2497" spans="1:25" ht="14.25" x14ac:dyDescent="0.2">
      <c r="A2497" s="18" t="str">
        <f t="shared" si="152"/>
        <v>Catalogo principalCSP ENTIDADES NO CUALIFICADASCFQ7TTC0LH13-0001_NCLF</v>
      </c>
      <c r="B2497" s="18" t="str">
        <f t="shared" si="153"/>
        <v>CFQ7TTC0LH13-0001_NCLFCSP ENTIDADES NO CUALIFICADAS</v>
      </c>
      <c r="C2497" s="18"/>
      <c r="D2497" t="s">
        <v>122</v>
      </c>
      <c r="E2497" t="s">
        <v>3385</v>
      </c>
      <c r="F2497" t="s">
        <v>2547</v>
      </c>
      <c r="G2497" s="18" t="str">
        <f t="shared" si="154"/>
        <v>Catalogo principal</v>
      </c>
      <c r="H2497" s="43" t="s">
        <v>121</v>
      </c>
      <c r="I2497" s="37" t="s">
        <v>67</v>
      </c>
      <c r="J2497" t="s">
        <v>2609</v>
      </c>
      <c r="K2497" t="s">
        <v>40</v>
      </c>
      <c r="L2497" s="70" t="s">
        <v>21</v>
      </c>
      <c r="M2497" s="70" t="s">
        <v>3966</v>
      </c>
      <c r="N2497" s="37" t="s">
        <v>67</v>
      </c>
      <c r="O2497" s="37" t="s">
        <v>67</v>
      </c>
      <c r="P2497" s="37" t="s">
        <v>3759</v>
      </c>
      <c r="Q2497" s="75" t="s">
        <v>3385</v>
      </c>
      <c r="R2497" t="s">
        <v>3691</v>
      </c>
      <c r="S2497" s="38">
        <v>100</v>
      </c>
      <c r="T2497">
        <v>1</v>
      </c>
      <c r="U2497">
        <v>0</v>
      </c>
      <c r="V2497" s="43">
        <f>SUMIF(ResumenCotizacion!$C:$C,E2497,ResumenCotizacion!$P:$P)</f>
        <v>0</v>
      </c>
      <c r="W2497" s="68">
        <f>IF(H2497="USD",S2497*SolCotizacion!$J$18,S2497)</f>
        <v>392349</v>
      </c>
      <c r="X2497" s="3">
        <f>ROUND(W2497/(1-VLOOKUP("Total porcentaje:",ResumenCotizacion!$F:$H,3,0)),2)</f>
        <v>426466.3</v>
      </c>
      <c r="Y2497" s="3">
        <f t="shared" si="155"/>
        <v>0</v>
      </c>
    </row>
    <row r="2498" spans="1:25" ht="14.25" x14ac:dyDescent="0.2">
      <c r="A2498" s="18" t="str">
        <f t="shared" si="152"/>
        <v>Catalogo principalCSP ENTIDADES NO CUALIFICADASCFQ7TTC0LH3L-0001_NCLF</v>
      </c>
      <c r="B2498" s="18" t="str">
        <f t="shared" si="153"/>
        <v>CFQ7TTC0LH3L-0001_NCLFCSP ENTIDADES NO CUALIFICADAS</v>
      </c>
      <c r="C2498" s="18"/>
      <c r="D2498" t="s">
        <v>122</v>
      </c>
      <c r="E2498" t="s">
        <v>3386</v>
      </c>
      <c r="F2498" t="s">
        <v>2547</v>
      </c>
      <c r="G2498" s="18" t="str">
        <f t="shared" si="154"/>
        <v>Catalogo principal</v>
      </c>
      <c r="H2498" s="43" t="s">
        <v>121</v>
      </c>
      <c r="I2498" s="37" t="s">
        <v>67</v>
      </c>
      <c r="J2498" t="s">
        <v>2634</v>
      </c>
      <c r="K2498" t="s">
        <v>40</v>
      </c>
      <c r="L2498" s="70" t="s">
        <v>21</v>
      </c>
      <c r="M2498" s="70" t="s">
        <v>3966</v>
      </c>
      <c r="N2498" s="37" t="s">
        <v>67</v>
      </c>
      <c r="O2498" s="37" t="s">
        <v>67</v>
      </c>
      <c r="P2498" s="37" t="s">
        <v>3759</v>
      </c>
      <c r="Q2498" s="75" t="s">
        <v>3386</v>
      </c>
      <c r="R2498" t="s">
        <v>3691</v>
      </c>
      <c r="S2498" s="38">
        <v>15</v>
      </c>
      <c r="T2498">
        <v>1</v>
      </c>
      <c r="U2498">
        <v>0</v>
      </c>
      <c r="V2498" s="43">
        <f>SUMIF(ResumenCotizacion!$C:$C,E2498,ResumenCotizacion!$P:$P)</f>
        <v>0</v>
      </c>
      <c r="W2498" s="68">
        <f>IF(H2498="USD",S2498*SolCotizacion!$J$18,S2498)</f>
        <v>58852.35</v>
      </c>
      <c r="X2498" s="3">
        <f>ROUND(W2498/(1-VLOOKUP("Total porcentaje:",ResumenCotizacion!$F:$H,3,0)),2)</f>
        <v>63969.95</v>
      </c>
      <c r="Y2498" s="3">
        <f t="shared" si="155"/>
        <v>0</v>
      </c>
    </row>
    <row r="2499" spans="1:25" ht="14.25" x14ac:dyDescent="0.2">
      <c r="A2499" s="18" t="str">
        <f t="shared" ref="A2499:A2562" si="156">D2499&amp;F2499&amp;E2499</f>
        <v>Catalogo principalCSP ENTIDADES NO CUALIFICADASCFQ7TTC0LSGZ-0001_NCLF</v>
      </c>
      <c r="B2499" s="18" t="str">
        <f t="shared" ref="B2499:B2562" si="157">E2499&amp;F2499</f>
        <v>CFQ7TTC0LSGZ-0001_NCLFCSP ENTIDADES NO CUALIFICADAS</v>
      </c>
      <c r="C2499" s="18"/>
      <c r="D2499" t="s">
        <v>122</v>
      </c>
      <c r="E2499" t="s">
        <v>3387</v>
      </c>
      <c r="F2499" t="s">
        <v>2547</v>
      </c>
      <c r="G2499" s="18" t="str">
        <f t="shared" ref="G2499:G2562" si="158">D2499</f>
        <v>Catalogo principal</v>
      </c>
      <c r="H2499" s="43" t="s">
        <v>121</v>
      </c>
      <c r="I2499" s="37" t="s">
        <v>67</v>
      </c>
      <c r="J2499" t="s">
        <v>2659</v>
      </c>
      <c r="K2499" t="s">
        <v>40</v>
      </c>
      <c r="L2499" s="70" t="s">
        <v>21</v>
      </c>
      <c r="M2499" s="70" t="s">
        <v>3966</v>
      </c>
      <c r="N2499" s="37" t="s">
        <v>67</v>
      </c>
      <c r="O2499" s="37" t="s">
        <v>67</v>
      </c>
      <c r="P2499" s="37" t="s">
        <v>3759</v>
      </c>
      <c r="Q2499" s="75" t="s">
        <v>3387</v>
      </c>
      <c r="R2499" t="s">
        <v>3691</v>
      </c>
      <c r="S2499" s="38">
        <v>40</v>
      </c>
      <c r="T2499">
        <v>1</v>
      </c>
      <c r="U2499">
        <v>0</v>
      </c>
      <c r="V2499" s="43">
        <f>SUMIF(ResumenCotizacion!$C:$C,E2499,ResumenCotizacion!$P:$P)</f>
        <v>0</v>
      </c>
      <c r="W2499" s="68">
        <f>IF(H2499="USD",S2499*SolCotizacion!$J$18,S2499)</f>
        <v>156939.59999999998</v>
      </c>
      <c r="X2499" s="3">
        <f>ROUND(W2499/(1-VLOOKUP("Total porcentaje:",ResumenCotizacion!$F:$H,3,0)),2)</f>
        <v>170586.52</v>
      </c>
      <c r="Y2499" s="3">
        <f t="shared" ref="Y2499:Y2562" si="159">V2499*X2499</f>
        <v>0</v>
      </c>
    </row>
    <row r="2500" spans="1:25" ht="14.25" x14ac:dyDescent="0.2">
      <c r="A2500" s="18" t="str">
        <f t="shared" si="156"/>
        <v>Catalogo principalCSP ENTIDADES NO CUALIFICADASCFQ7TTC0LSH0-0001_NCLF</v>
      </c>
      <c r="B2500" s="18" t="str">
        <f t="shared" si="157"/>
        <v>CFQ7TTC0LSH0-0001_NCLFCSP ENTIDADES NO CUALIFICADAS</v>
      </c>
      <c r="C2500" s="18"/>
      <c r="D2500" t="s">
        <v>122</v>
      </c>
      <c r="E2500" t="s">
        <v>3388</v>
      </c>
      <c r="F2500" t="s">
        <v>2547</v>
      </c>
      <c r="G2500" s="18" t="str">
        <f t="shared" si="158"/>
        <v>Catalogo principal</v>
      </c>
      <c r="H2500" s="43" t="s">
        <v>121</v>
      </c>
      <c r="I2500" s="37" t="s">
        <v>67</v>
      </c>
      <c r="J2500" t="s">
        <v>3525</v>
      </c>
      <c r="K2500" t="s">
        <v>40</v>
      </c>
      <c r="L2500" s="70" t="s">
        <v>21</v>
      </c>
      <c r="M2500" s="70" t="s">
        <v>3966</v>
      </c>
      <c r="N2500" s="37" t="s">
        <v>67</v>
      </c>
      <c r="O2500" s="37" t="s">
        <v>67</v>
      </c>
      <c r="P2500" s="37" t="s">
        <v>3759</v>
      </c>
      <c r="Q2500" s="75" t="s">
        <v>3388</v>
      </c>
      <c r="R2500" t="s">
        <v>3691</v>
      </c>
      <c r="S2500" s="38">
        <v>150</v>
      </c>
      <c r="T2500">
        <v>1</v>
      </c>
      <c r="U2500">
        <v>0</v>
      </c>
      <c r="V2500" s="43">
        <f>SUMIF(ResumenCotizacion!$C:$C,E2500,ResumenCotizacion!$P:$P)</f>
        <v>0</v>
      </c>
      <c r="W2500" s="68">
        <f>IF(H2500="USD",S2500*SolCotizacion!$J$18,S2500)</f>
        <v>588523.5</v>
      </c>
      <c r="X2500" s="3">
        <f>ROUND(W2500/(1-VLOOKUP("Total porcentaje:",ResumenCotizacion!$F:$H,3,0)),2)</f>
        <v>639699.46</v>
      </c>
      <c r="Y2500" s="3">
        <f t="shared" si="159"/>
        <v>0</v>
      </c>
    </row>
    <row r="2501" spans="1:25" ht="14.25" x14ac:dyDescent="0.2">
      <c r="A2501" s="18" t="str">
        <f t="shared" si="156"/>
        <v>Catalogo principalCSP ENTIDADES NO CUALIFICADASCFQ7TTC0HL8W-0001_NCLF</v>
      </c>
      <c r="B2501" s="18" t="str">
        <f t="shared" si="157"/>
        <v>CFQ7TTC0HL8W-0001_NCLFCSP ENTIDADES NO CUALIFICADAS</v>
      </c>
      <c r="C2501" s="18"/>
      <c r="D2501" t="s">
        <v>122</v>
      </c>
      <c r="E2501" t="s">
        <v>3389</v>
      </c>
      <c r="F2501" t="s">
        <v>2547</v>
      </c>
      <c r="G2501" s="18" t="str">
        <f t="shared" si="158"/>
        <v>Catalogo principal</v>
      </c>
      <c r="H2501" s="43" t="s">
        <v>121</v>
      </c>
      <c r="I2501" s="37" t="s">
        <v>67</v>
      </c>
      <c r="J2501" t="s">
        <v>2652</v>
      </c>
      <c r="K2501" t="s">
        <v>40</v>
      </c>
      <c r="L2501" s="70" t="s">
        <v>21</v>
      </c>
      <c r="M2501" s="70" t="s">
        <v>3966</v>
      </c>
      <c r="N2501" s="37" t="s">
        <v>67</v>
      </c>
      <c r="O2501" s="37" t="s">
        <v>67</v>
      </c>
      <c r="P2501" s="37" t="s">
        <v>3759</v>
      </c>
      <c r="Q2501" s="75" t="s">
        <v>3389</v>
      </c>
      <c r="R2501" t="s">
        <v>3691</v>
      </c>
      <c r="S2501" s="38">
        <v>20</v>
      </c>
      <c r="T2501">
        <v>1</v>
      </c>
      <c r="U2501">
        <v>0</v>
      </c>
      <c r="V2501" s="43">
        <f>SUMIF(ResumenCotizacion!$C:$C,E2501,ResumenCotizacion!$P:$P)</f>
        <v>0</v>
      </c>
      <c r="W2501" s="68">
        <f>IF(H2501="USD",S2501*SolCotizacion!$J$18,S2501)</f>
        <v>78469.799999999988</v>
      </c>
      <c r="X2501" s="3">
        <f>ROUND(W2501/(1-VLOOKUP("Total porcentaje:",ResumenCotizacion!$F:$H,3,0)),2)</f>
        <v>85293.26</v>
      </c>
      <c r="Y2501" s="3">
        <f t="shared" si="159"/>
        <v>0</v>
      </c>
    </row>
    <row r="2502" spans="1:25" ht="14.25" x14ac:dyDescent="0.2">
      <c r="A2502" s="18" t="str">
        <f t="shared" si="156"/>
        <v>Catalogo principalCSP ENTIDADES NO CUALIFICADASCFQ7TTC0HL8T-0001_NCLF</v>
      </c>
      <c r="B2502" s="18" t="str">
        <f t="shared" si="157"/>
        <v>CFQ7TTC0HL8T-0001_NCLFCSP ENTIDADES NO CUALIFICADAS</v>
      </c>
      <c r="C2502" s="18"/>
      <c r="D2502" t="s">
        <v>122</v>
      </c>
      <c r="E2502" t="s">
        <v>3390</v>
      </c>
      <c r="F2502" t="s">
        <v>2547</v>
      </c>
      <c r="G2502" s="18" t="str">
        <f t="shared" si="158"/>
        <v>Catalogo principal</v>
      </c>
      <c r="H2502" s="43" t="s">
        <v>121</v>
      </c>
      <c r="I2502" s="37" t="s">
        <v>67</v>
      </c>
      <c r="J2502" t="s">
        <v>3526</v>
      </c>
      <c r="K2502" t="s">
        <v>40</v>
      </c>
      <c r="L2502" s="70" t="s">
        <v>21</v>
      </c>
      <c r="M2502" s="70" t="s">
        <v>3966</v>
      </c>
      <c r="N2502" s="37" t="s">
        <v>67</v>
      </c>
      <c r="O2502" s="37" t="s">
        <v>67</v>
      </c>
      <c r="P2502" s="37" t="s">
        <v>3759</v>
      </c>
      <c r="Q2502" s="75" t="s">
        <v>3390</v>
      </c>
      <c r="R2502" t="s">
        <v>3691</v>
      </c>
      <c r="S2502" s="38">
        <v>10</v>
      </c>
      <c r="T2502">
        <v>1</v>
      </c>
      <c r="U2502">
        <v>0</v>
      </c>
      <c r="V2502" s="43">
        <f>SUMIF(ResumenCotizacion!$C:$C,E2502,ResumenCotizacion!$P:$P)</f>
        <v>0</v>
      </c>
      <c r="W2502" s="68">
        <f>IF(H2502="USD",S2502*SolCotizacion!$J$18,S2502)</f>
        <v>39234.899999999994</v>
      </c>
      <c r="X2502" s="3">
        <f>ROUND(W2502/(1-VLOOKUP("Total porcentaje:",ResumenCotizacion!$F:$H,3,0)),2)</f>
        <v>42646.63</v>
      </c>
      <c r="Y2502" s="3">
        <f t="shared" si="159"/>
        <v>0</v>
      </c>
    </row>
    <row r="2503" spans="1:25" ht="14.25" x14ac:dyDescent="0.2">
      <c r="A2503" s="18" t="str">
        <f t="shared" si="156"/>
        <v>Catalogo principalCSP ENTIDADES NO CUALIFICADASCFQ7TTC0LHQ2-0003_NCLF</v>
      </c>
      <c r="B2503" s="18" t="str">
        <f t="shared" si="157"/>
        <v>CFQ7TTC0LHQ2-0003_NCLFCSP ENTIDADES NO CUALIFICADAS</v>
      </c>
      <c r="C2503" s="18"/>
      <c r="D2503" t="s">
        <v>122</v>
      </c>
      <c r="E2503" t="s">
        <v>3391</v>
      </c>
      <c r="F2503" t="s">
        <v>2547</v>
      </c>
      <c r="G2503" s="18" t="str">
        <f t="shared" si="158"/>
        <v>Catalogo principal</v>
      </c>
      <c r="H2503" s="43" t="s">
        <v>121</v>
      </c>
      <c r="I2503" s="37" t="s">
        <v>67</v>
      </c>
      <c r="J2503" t="s">
        <v>2587</v>
      </c>
      <c r="K2503" t="s">
        <v>40</v>
      </c>
      <c r="L2503" s="70" t="s">
        <v>21</v>
      </c>
      <c r="M2503" s="70" t="s">
        <v>3966</v>
      </c>
      <c r="N2503" s="37" t="s">
        <v>67</v>
      </c>
      <c r="O2503" s="37" t="s">
        <v>67</v>
      </c>
      <c r="P2503" s="37" t="s">
        <v>3759</v>
      </c>
      <c r="Q2503" s="75" t="s">
        <v>3391</v>
      </c>
      <c r="R2503" t="s">
        <v>3691</v>
      </c>
      <c r="S2503" s="38">
        <v>4995</v>
      </c>
      <c r="T2503">
        <v>1</v>
      </c>
      <c r="U2503">
        <v>0</v>
      </c>
      <c r="V2503" s="43">
        <f>SUMIF(ResumenCotizacion!$C:$C,E2503,ResumenCotizacion!$P:$P)</f>
        <v>0</v>
      </c>
      <c r="W2503" s="68">
        <f>IF(H2503="USD",S2503*SolCotizacion!$J$18,S2503)</f>
        <v>19597832.550000001</v>
      </c>
      <c r="X2503" s="3">
        <f>ROUND(W2503/(1-VLOOKUP("Total porcentaje:",ResumenCotizacion!$F:$H,3,0)),2)</f>
        <v>21301991.899999999</v>
      </c>
      <c r="Y2503" s="3">
        <f t="shared" si="159"/>
        <v>0</v>
      </c>
    </row>
    <row r="2504" spans="1:25" ht="14.25" x14ac:dyDescent="0.2">
      <c r="A2504" s="18" t="str">
        <f t="shared" si="156"/>
        <v>Catalogo principalCSP ENTIDADES NO CUALIFICADASCFQ7TTC0LHQ2-0005_NCLF</v>
      </c>
      <c r="B2504" s="18" t="str">
        <f t="shared" si="157"/>
        <v>CFQ7TTC0LHQ2-0005_NCLFCSP ENTIDADES NO CUALIFICADAS</v>
      </c>
      <c r="C2504" s="18"/>
      <c r="D2504" t="s">
        <v>122</v>
      </c>
      <c r="E2504" t="s">
        <v>3392</v>
      </c>
      <c r="F2504" t="s">
        <v>2547</v>
      </c>
      <c r="G2504" s="18" t="str">
        <f t="shared" si="158"/>
        <v>Catalogo principal</v>
      </c>
      <c r="H2504" s="43" t="s">
        <v>121</v>
      </c>
      <c r="I2504" s="37" t="s">
        <v>67</v>
      </c>
      <c r="J2504" t="s">
        <v>2628</v>
      </c>
      <c r="K2504" t="s">
        <v>40</v>
      </c>
      <c r="L2504" s="70" t="s">
        <v>21</v>
      </c>
      <c r="M2504" s="70" t="s">
        <v>3966</v>
      </c>
      <c r="N2504" s="37" t="s">
        <v>67</v>
      </c>
      <c r="O2504" s="37" t="s">
        <v>67</v>
      </c>
      <c r="P2504" s="37" t="s">
        <v>3759</v>
      </c>
      <c r="Q2504" s="75" t="s">
        <v>3392</v>
      </c>
      <c r="R2504" t="s">
        <v>3691</v>
      </c>
      <c r="S2504" s="38">
        <v>39995</v>
      </c>
      <c r="T2504">
        <v>1</v>
      </c>
      <c r="U2504">
        <v>0</v>
      </c>
      <c r="V2504" s="43">
        <f>SUMIF(ResumenCotizacion!$C:$C,E2504,ResumenCotizacion!$P:$P)</f>
        <v>0</v>
      </c>
      <c r="W2504" s="68">
        <f>IF(H2504="USD",S2504*SolCotizacion!$J$18,S2504)</f>
        <v>156919982.54999998</v>
      </c>
      <c r="X2504" s="3">
        <f>ROUND(W2504/(1-VLOOKUP("Total porcentaje:",ResumenCotizacion!$F:$H,3,0)),2)</f>
        <v>170565198.41999999</v>
      </c>
      <c r="Y2504" s="3">
        <f t="shared" si="159"/>
        <v>0</v>
      </c>
    </row>
    <row r="2505" spans="1:25" ht="14.25" x14ac:dyDescent="0.2">
      <c r="A2505" s="18" t="str">
        <f t="shared" si="156"/>
        <v>Catalogo principalCSP ENTIDADES NO CUALIFICADASCFQ7TTC0LHQ2-0004_NCLF</v>
      </c>
      <c r="B2505" s="18" t="str">
        <f t="shared" si="157"/>
        <v>CFQ7TTC0LHQ2-0004_NCLFCSP ENTIDADES NO CUALIFICADAS</v>
      </c>
      <c r="C2505" s="18"/>
      <c r="D2505" t="s">
        <v>122</v>
      </c>
      <c r="E2505" t="s">
        <v>3393</v>
      </c>
      <c r="F2505" t="s">
        <v>2547</v>
      </c>
      <c r="G2505" s="18" t="str">
        <f t="shared" si="158"/>
        <v>Catalogo principal</v>
      </c>
      <c r="H2505" s="43" t="s">
        <v>121</v>
      </c>
      <c r="I2505" s="37" t="s">
        <v>67</v>
      </c>
      <c r="J2505" t="s">
        <v>2571</v>
      </c>
      <c r="K2505" t="s">
        <v>40</v>
      </c>
      <c r="L2505" s="70" t="s">
        <v>21</v>
      </c>
      <c r="M2505" s="70" t="s">
        <v>3966</v>
      </c>
      <c r="N2505" s="37" t="s">
        <v>67</v>
      </c>
      <c r="O2505" s="37" t="s">
        <v>67</v>
      </c>
      <c r="P2505" s="37" t="s">
        <v>3759</v>
      </c>
      <c r="Q2505" s="75" t="s">
        <v>3393</v>
      </c>
      <c r="R2505" t="s">
        <v>3691</v>
      </c>
      <c r="S2505" s="38">
        <v>19995</v>
      </c>
      <c r="T2505">
        <v>1</v>
      </c>
      <c r="U2505">
        <v>0</v>
      </c>
      <c r="V2505" s="43">
        <f>SUMIF(ResumenCotizacion!$C:$C,E2505,ResumenCotizacion!$P:$P)</f>
        <v>0</v>
      </c>
      <c r="W2505" s="68">
        <f>IF(H2505="USD",S2505*SolCotizacion!$J$18,S2505)</f>
        <v>78450182.549999997</v>
      </c>
      <c r="X2505" s="3">
        <f>ROUND(W2505/(1-VLOOKUP("Total porcentaje:",ResumenCotizacion!$F:$H,3,0)),2)</f>
        <v>85271937.549999997</v>
      </c>
      <c r="Y2505" s="3">
        <f t="shared" si="159"/>
        <v>0</v>
      </c>
    </row>
    <row r="2506" spans="1:25" ht="14.25" x14ac:dyDescent="0.2">
      <c r="A2506" s="18" t="str">
        <f t="shared" si="156"/>
        <v>Catalogo principalCSP ENTIDADES NO CUALIFICADASCFQ7TTC0LHQ2-0002_NCLF</v>
      </c>
      <c r="B2506" s="18" t="str">
        <f t="shared" si="157"/>
        <v>CFQ7TTC0LHQ2-0002_NCLFCSP ENTIDADES NO CUALIFICADAS</v>
      </c>
      <c r="C2506" s="18"/>
      <c r="D2506" t="s">
        <v>122</v>
      </c>
      <c r="E2506" t="s">
        <v>3394</v>
      </c>
      <c r="F2506" t="s">
        <v>2547</v>
      </c>
      <c r="G2506" s="18" t="str">
        <f t="shared" si="158"/>
        <v>Catalogo principal</v>
      </c>
      <c r="H2506" s="43" t="s">
        <v>121</v>
      </c>
      <c r="I2506" s="37" t="s">
        <v>67</v>
      </c>
      <c r="J2506" t="s">
        <v>2593</v>
      </c>
      <c r="K2506" t="s">
        <v>40</v>
      </c>
      <c r="L2506" s="70" t="s">
        <v>21</v>
      </c>
      <c r="M2506" s="70" t="s">
        <v>3966</v>
      </c>
      <c r="N2506" s="37" t="s">
        <v>67</v>
      </c>
      <c r="O2506" s="37" t="s">
        <v>67</v>
      </c>
      <c r="P2506" s="37" t="s">
        <v>3759</v>
      </c>
      <c r="Q2506" s="75" t="s">
        <v>3394</v>
      </c>
      <c r="R2506" t="s">
        <v>3691</v>
      </c>
      <c r="S2506" s="38">
        <v>9995</v>
      </c>
      <c r="T2506">
        <v>1</v>
      </c>
      <c r="U2506">
        <v>0</v>
      </c>
      <c r="V2506" s="43">
        <f>SUMIF(ResumenCotizacion!$C:$C,E2506,ResumenCotizacion!$P:$P)</f>
        <v>0</v>
      </c>
      <c r="W2506" s="68">
        <f>IF(H2506="USD",S2506*SolCotizacion!$J$18,S2506)</f>
        <v>39215282.549999997</v>
      </c>
      <c r="X2506" s="3">
        <f>ROUND(W2506/(1-VLOOKUP("Total porcentaje:",ResumenCotizacion!$F:$H,3,0)),2)</f>
        <v>42625307.119999997</v>
      </c>
      <c r="Y2506" s="3">
        <f t="shared" si="159"/>
        <v>0</v>
      </c>
    </row>
    <row r="2507" spans="1:25" ht="14.25" x14ac:dyDescent="0.2">
      <c r="A2507" s="18" t="str">
        <f t="shared" si="156"/>
        <v>Catalogo principalCSP ENTIDADES NO CUALIFICADASCFQ7TTC0LHQ2-0001_NCLF</v>
      </c>
      <c r="B2507" s="18" t="str">
        <f t="shared" si="157"/>
        <v>CFQ7TTC0LHQ2-0001_NCLFCSP ENTIDADES NO CUALIFICADAS</v>
      </c>
      <c r="C2507" s="18"/>
      <c r="D2507" t="s">
        <v>122</v>
      </c>
      <c r="E2507" t="s">
        <v>3395</v>
      </c>
      <c r="F2507" t="s">
        <v>2547</v>
      </c>
      <c r="G2507" s="18" t="str">
        <f t="shared" si="158"/>
        <v>Catalogo principal</v>
      </c>
      <c r="H2507" s="43" t="s">
        <v>121</v>
      </c>
      <c r="I2507" s="37" t="s">
        <v>67</v>
      </c>
      <c r="J2507" t="s">
        <v>2700</v>
      </c>
      <c r="K2507" t="s">
        <v>40</v>
      </c>
      <c r="L2507" s="70" t="s">
        <v>21</v>
      </c>
      <c r="M2507" s="70" t="s">
        <v>3966</v>
      </c>
      <c r="N2507" s="37" t="s">
        <v>67</v>
      </c>
      <c r="O2507" s="37" t="s">
        <v>67</v>
      </c>
      <c r="P2507" s="37" t="s">
        <v>3759</v>
      </c>
      <c r="Q2507" s="75" t="s">
        <v>3395</v>
      </c>
      <c r="R2507" t="s">
        <v>3691</v>
      </c>
      <c r="S2507" s="38">
        <v>79995</v>
      </c>
      <c r="T2507">
        <v>1</v>
      </c>
      <c r="U2507">
        <v>0</v>
      </c>
      <c r="V2507" s="43">
        <f>SUMIF(ResumenCotizacion!$C:$C,E2507,ResumenCotizacion!$P:$P)</f>
        <v>0</v>
      </c>
      <c r="W2507" s="68">
        <f>IF(H2507="USD",S2507*SolCotizacion!$J$18,S2507)</f>
        <v>313859582.55000001</v>
      </c>
      <c r="X2507" s="3">
        <f>ROUND(W2507/(1-VLOOKUP("Total porcentaje:",ResumenCotizacion!$F:$H,3,0)),2)</f>
        <v>341151720.16000003</v>
      </c>
      <c r="Y2507" s="3">
        <f t="shared" si="159"/>
        <v>0</v>
      </c>
    </row>
    <row r="2508" spans="1:25" ht="14.25" x14ac:dyDescent="0.2">
      <c r="A2508" s="18" t="str">
        <f t="shared" si="156"/>
        <v>Catalogo principalCSP ENTIDADES NO CUALIFICADASCFQ7TTC0LHSF-0001_NCLF</v>
      </c>
      <c r="B2508" s="18" t="str">
        <f t="shared" si="157"/>
        <v>CFQ7TTC0LHSF-0001_NCLFCSP ENTIDADES NO CUALIFICADAS</v>
      </c>
      <c r="C2508" s="18"/>
      <c r="D2508" t="s">
        <v>122</v>
      </c>
      <c r="E2508" t="s">
        <v>3396</v>
      </c>
      <c r="F2508" t="s">
        <v>2547</v>
      </c>
      <c r="G2508" s="18" t="str">
        <f t="shared" si="158"/>
        <v>Catalogo principal</v>
      </c>
      <c r="H2508" s="43" t="s">
        <v>121</v>
      </c>
      <c r="I2508" s="37" t="s">
        <v>67</v>
      </c>
      <c r="J2508" t="s">
        <v>2633</v>
      </c>
      <c r="K2508" t="s">
        <v>40</v>
      </c>
      <c r="L2508" s="70" t="s">
        <v>21</v>
      </c>
      <c r="M2508" s="70" t="s">
        <v>3966</v>
      </c>
      <c r="N2508" s="37" t="s">
        <v>67</v>
      </c>
      <c r="O2508" s="37" t="s">
        <v>67</v>
      </c>
      <c r="P2508" s="37" t="s">
        <v>3759</v>
      </c>
      <c r="Q2508" s="75" t="s">
        <v>3396</v>
      </c>
      <c r="R2508" t="s">
        <v>3691</v>
      </c>
      <c r="S2508" s="38">
        <v>10</v>
      </c>
      <c r="T2508">
        <v>1</v>
      </c>
      <c r="U2508">
        <v>0</v>
      </c>
      <c r="V2508" s="43">
        <f>SUMIF(ResumenCotizacion!$C:$C,E2508,ResumenCotizacion!$P:$P)</f>
        <v>0</v>
      </c>
      <c r="W2508" s="68">
        <f>IF(H2508="USD",S2508*SolCotizacion!$J$18,S2508)</f>
        <v>39234.899999999994</v>
      </c>
      <c r="X2508" s="3">
        <f>ROUND(W2508/(1-VLOOKUP("Total porcentaje:",ResumenCotizacion!$F:$H,3,0)),2)</f>
        <v>42646.63</v>
      </c>
      <c r="Y2508" s="3">
        <f t="shared" si="159"/>
        <v>0</v>
      </c>
    </row>
    <row r="2509" spans="1:25" ht="14.25" x14ac:dyDescent="0.2">
      <c r="A2509" s="18" t="str">
        <f t="shared" si="156"/>
        <v>Catalogo principalCSP ENTIDADES NO CUALIFICADASCFQ7TTC0LH1F-0002_NCLF</v>
      </c>
      <c r="B2509" s="18" t="str">
        <f t="shared" si="157"/>
        <v>CFQ7TTC0LH1F-0002_NCLFCSP ENTIDADES NO CUALIFICADAS</v>
      </c>
      <c r="C2509" s="18"/>
      <c r="D2509" t="s">
        <v>122</v>
      </c>
      <c r="E2509" t="s">
        <v>3397</v>
      </c>
      <c r="F2509" t="s">
        <v>2547</v>
      </c>
      <c r="G2509" s="18" t="str">
        <f t="shared" si="158"/>
        <v>Catalogo principal</v>
      </c>
      <c r="H2509" s="43" t="s">
        <v>121</v>
      </c>
      <c r="I2509" s="37" t="s">
        <v>67</v>
      </c>
      <c r="J2509" t="s">
        <v>2589</v>
      </c>
      <c r="K2509" t="s">
        <v>40</v>
      </c>
      <c r="L2509" s="70" t="s">
        <v>21</v>
      </c>
      <c r="M2509" s="70" t="s">
        <v>3966</v>
      </c>
      <c r="N2509" s="37" t="s">
        <v>67</v>
      </c>
      <c r="O2509" s="37" t="s">
        <v>67</v>
      </c>
      <c r="P2509" s="37" t="s">
        <v>3759</v>
      </c>
      <c r="Q2509" s="75" t="s">
        <v>3397</v>
      </c>
      <c r="R2509" t="s">
        <v>3691</v>
      </c>
      <c r="S2509" s="38">
        <v>1000</v>
      </c>
      <c r="T2509">
        <v>1</v>
      </c>
      <c r="U2509">
        <v>0</v>
      </c>
      <c r="V2509" s="43">
        <f>SUMIF(ResumenCotizacion!$C:$C,E2509,ResumenCotizacion!$P:$P)</f>
        <v>0</v>
      </c>
      <c r="W2509" s="68">
        <f>IF(H2509="USD",S2509*SolCotizacion!$J$18,S2509)</f>
        <v>3923490</v>
      </c>
      <c r="X2509" s="3">
        <f>ROUND(W2509/(1-VLOOKUP("Total porcentaje:",ResumenCotizacion!$F:$H,3,0)),2)</f>
        <v>4264663.04</v>
      </c>
      <c r="Y2509" s="3">
        <f t="shared" si="159"/>
        <v>0</v>
      </c>
    </row>
    <row r="2510" spans="1:25" ht="14.25" x14ac:dyDescent="0.2">
      <c r="A2510" s="18" t="str">
        <f t="shared" si="156"/>
        <v>Catalogo principalCSP ENTIDADES NO CUALIFICADASCFQ7TTC0LH1F-0001_NCLF</v>
      </c>
      <c r="B2510" s="18" t="str">
        <f t="shared" si="157"/>
        <v>CFQ7TTC0LH1F-0001_NCLFCSP ENTIDADES NO CUALIFICADAS</v>
      </c>
      <c r="C2510" s="18"/>
      <c r="D2510" t="s">
        <v>122</v>
      </c>
      <c r="E2510" t="s">
        <v>3398</v>
      </c>
      <c r="F2510" t="s">
        <v>2547</v>
      </c>
      <c r="G2510" s="18" t="str">
        <f t="shared" si="158"/>
        <v>Catalogo principal</v>
      </c>
      <c r="H2510" s="43" t="s">
        <v>121</v>
      </c>
      <c r="I2510" s="37" t="s">
        <v>67</v>
      </c>
      <c r="J2510" t="s">
        <v>3527</v>
      </c>
      <c r="K2510" t="s">
        <v>40</v>
      </c>
      <c r="L2510" s="70" t="s">
        <v>21</v>
      </c>
      <c r="M2510" s="70" t="s">
        <v>3966</v>
      </c>
      <c r="N2510" s="37" t="s">
        <v>67</v>
      </c>
      <c r="O2510" s="37" t="s">
        <v>67</v>
      </c>
      <c r="P2510" s="37" t="s">
        <v>3759</v>
      </c>
      <c r="Q2510" s="75" t="s">
        <v>3398</v>
      </c>
      <c r="R2510" t="s">
        <v>3691</v>
      </c>
      <c r="S2510" s="38">
        <v>0</v>
      </c>
      <c r="T2510">
        <v>1</v>
      </c>
      <c r="U2510">
        <v>0</v>
      </c>
      <c r="V2510" s="43">
        <f>SUMIF(ResumenCotizacion!$C:$C,E2510,ResumenCotizacion!$P:$P)</f>
        <v>0</v>
      </c>
      <c r="W2510" s="68">
        <f>IF(H2510="USD",S2510*SolCotizacion!$J$18,S2510)</f>
        <v>0</v>
      </c>
      <c r="X2510" s="3">
        <f>ROUND(W2510/(1-VLOOKUP("Total porcentaje:",ResumenCotizacion!$F:$H,3,0)),2)</f>
        <v>0</v>
      </c>
      <c r="Y2510" s="3">
        <f t="shared" si="159"/>
        <v>0</v>
      </c>
    </row>
    <row r="2511" spans="1:25" ht="14.25" x14ac:dyDescent="0.2">
      <c r="A2511" s="18" t="str">
        <f t="shared" si="156"/>
        <v>Catalogo principalCSP ENTIDADES NO CUALIFICADASCFQ7TTC0LHVD-0001_NCLF</v>
      </c>
      <c r="B2511" s="18" t="str">
        <f t="shared" si="157"/>
        <v>CFQ7TTC0LHVD-0001_NCLFCSP ENTIDADES NO CUALIFICADAS</v>
      </c>
      <c r="C2511" s="18"/>
      <c r="D2511" t="s">
        <v>122</v>
      </c>
      <c r="E2511" t="s">
        <v>3399</v>
      </c>
      <c r="F2511" t="s">
        <v>2547</v>
      </c>
      <c r="G2511" s="18" t="str">
        <f t="shared" si="158"/>
        <v>Catalogo principal</v>
      </c>
      <c r="H2511" s="43" t="s">
        <v>121</v>
      </c>
      <c r="I2511" s="37" t="s">
        <v>67</v>
      </c>
      <c r="J2511" t="s">
        <v>2554</v>
      </c>
      <c r="K2511" t="s">
        <v>40</v>
      </c>
      <c r="L2511" s="70" t="s">
        <v>21</v>
      </c>
      <c r="M2511" s="70" t="s">
        <v>3966</v>
      </c>
      <c r="N2511" s="37" t="s">
        <v>67</v>
      </c>
      <c r="O2511" s="37" t="s">
        <v>67</v>
      </c>
      <c r="P2511" s="37" t="s">
        <v>3759</v>
      </c>
      <c r="Q2511" s="75" t="s">
        <v>3399</v>
      </c>
      <c r="R2511" t="s">
        <v>3691</v>
      </c>
      <c r="S2511" s="38">
        <v>9</v>
      </c>
      <c r="T2511">
        <v>1</v>
      </c>
      <c r="U2511">
        <v>0</v>
      </c>
      <c r="V2511" s="43">
        <f>SUMIF(ResumenCotizacion!$C:$C,E2511,ResumenCotizacion!$P:$P)</f>
        <v>0</v>
      </c>
      <c r="W2511" s="68">
        <f>IF(H2511="USD",S2511*SolCotizacion!$J$18,S2511)</f>
        <v>35311.409999999996</v>
      </c>
      <c r="X2511" s="3">
        <f>ROUND(W2511/(1-VLOOKUP("Total porcentaje:",ResumenCotizacion!$F:$H,3,0)),2)</f>
        <v>38381.97</v>
      </c>
      <c r="Y2511" s="3">
        <f t="shared" si="159"/>
        <v>0</v>
      </c>
    </row>
    <row r="2512" spans="1:25" ht="14.25" x14ac:dyDescent="0.2">
      <c r="A2512" s="18" t="str">
        <f t="shared" si="156"/>
        <v>Catalogo principalCSP ENTIDADES NO CUALIFICADASCFQ7TTC0LHP3-0001_NCLF</v>
      </c>
      <c r="B2512" s="18" t="str">
        <f t="shared" si="157"/>
        <v>CFQ7TTC0LHP3-0001_NCLFCSP ENTIDADES NO CUALIFICADAS</v>
      </c>
      <c r="C2512" s="18"/>
      <c r="D2512" t="s">
        <v>122</v>
      </c>
      <c r="E2512" t="s">
        <v>3400</v>
      </c>
      <c r="F2512" t="s">
        <v>2547</v>
      </c>
      <c r="G2512" s="18" t="str">
        <f t="shared" si="158"/>
        <v>Catalogo principal</v>
      </c>
      <c r="H2512" s="43" t="s">
        <v>121</v>
      </c>
      <c r="I2512" s="37" t="s">
        <v>67</v>
      </c>
      <c r="J2512" t="s">
        <v>2656</v>
      </c>
      <c r="K2512" t="s">
        <v>40</v>
      </c>
      <c r="L2512" s="70" t="s">
        <v>21</v>
      </c>
      <c r="M2512" s="70" t="s">
        <v>3966</v>
      </c>
      <c r="N2512" s="37" t="s">
        <v>67</v>
      </c>
      <c r="O2512" s="37" t="s">
        <v>67</v>
      </c>
      <c r="P2512" s="37" t="s">
        <v>3759</v>
      </c>
      <c r="Q2512" s="75" t="s">
        <v>3400</v>
      </c>
      <c r="R2512" t="s">
        <v>3691</v>
      </c>
      <c r="S2512" s="38">
        <v>7</v>
      </c>
      <c r="T2512">
        <v>1</v>
      </c>
      <c r="U2512">
        <v>0</v>
      </c>
      <c r="V2512" s="43">
        <f>SUMIF(ResumenCotizacion!$C:$C,E2512,ResumenCotizacion!$P:$P)</f>
        <v>0</v>
      </c>
      <c r="W2512" s="68">
        <f>IF(H2512="USD",S2512*SolCotizacion!$J$18,S2512)</f>
        <v>27464.43</v>
      </c>
      <c r="X2512" s="3">
        <f>ROUND(W2512/(1-VLOOKUP("Total porcentaje:",ResumenCotizacion!$F:$H,3,0)),2)</f>
        <v>29852.639999999999</v>
      </c>
      <c r="Y2512" s="3">
        <f t="shared" si="159"/>
        <v>0</v>
      </c>
    </row>
    <row r="2513" spans="1:25" ht="14.25" x14ac:dyDescent="0.2">
      <c r="A2513" s="18" t="str">
        <f t="shared" si="156"/>
        <v>Catalogo principalCSP ENTIDADES NO CUALIFICADASCFQ7TTC0HDB1-0002_NCLF</v>
      </c>
      <c r="B2513" s="18" t="str">
        <f t="shared" si="157"/>
        <v>CFQ7TTC0HDB1-0002_NCLFCSP ENTIDADES NO CUALIFICADAS</v>
      </c>
      <c r="C2513" s="18"/>
      <c r="D2513" t="s">
        <v>122</v>
      </c>
      <c r="E2513" t="s">
        <v>3401</v>
      </c>
      <c r="F2513" t="s">
        <v>2547</v>
      </c>
      <c r="G2513" s="18" t="str">
        <f t="shared" si="158"/>
        <v>Catalogo principal</v>
      </c>
      <c r="H2513" s="43" t="s">
        <v>121</v>
      </c>
      <c r="I2513" s="37" t="s">
        <v>67</v>
      </c>
      <c r="J2513" t="s">
        <v>2687</v>
      </c>
      <c r="K2513" t="s">
        <v>40</v>
      </c>
      <c r="L2513" s="70" t="s">
        <v>21</v>
      </c>
      <c r="M2513" s="70" t="s">
        <v>3966</v>
      </c>
      <c r="N2513" s="37" t="s">
        <v>67</v>
      </c>
      <c r="O2513" s="37" t="s">
        <v>67</v>
      </c>
      <c r="P2513" s="37" t="s">
        <v>3759</v>
      </c>
      <c r="Q2513" s="75" t="s">
        <v>3401</v>
      </c>
      <c r="R2513" t="s">
        <v>3691</v>
      </c>
      <c r="S2513" s="38">
        <v>10</v>
      </c>
      <c r="T2513">
        <v>1</v>
      </c>
      <c r="U2513">
        <v>0</v>
      </c>
      <c r="V2513" s="43">
        <f>SUMIF(ResumenCotizacion!$C:$C,E2513,ResumenCotizacion!$P:$P)</f>
        <v>0</v>
      </c>
      <c r="W2513" s="68">
        <f>IF(H2513="USD",S2513*SolCotizacion!$J$18,S2513)</f>
        <v>39234.899999999994</v>
      </c>
      <c r="X2513" s="3">
        <f>ROUND(W2513/(1-VLOOKUP("Total porcentaje:",ResumenCotizacion!$F:$H,3,0)),2)</f>
        <v>42646.63</v>
      </c>
      <c r="Y2513" s="3">
        <f t="shared" si="159"/>
        <v>0</v>
      </c>
    </row>
    <row r="2514" spans="1:25" ht="14.25" x14ac:dyDescent="0.2">
      <c r="A2514" s="18" t="str">
        <f t="shared" si="156"/>
        <v>Catalogo principalCSP ENTIDADES NO CUALIFICADASCFQ7TTC0HDB0-0002_NCLF</v>
      </c>
      <c r="B2514" s="18" t="str">
        <f t="shared" si="157"/>
        <v>CFQ7TTC0HDB0-0002_NCLFCSP ENTIDADES NO CUALIFICADAS</v>
      </c>
      <c r="C2514" s="18"/>
      <c r="D2514" t="s">
        <v>122</v>
      </c>
      <c r="E2514" t="s">
        <v>3402</v>
      </c>
      <c r="F2514" t="s">
        <v>2547</v>
      </c>
      <c r="G2514" s="18" t="str">
        <f t="shared" si="158"/>
        <v>Catalogo principal</v>
      </c>
      <c r="H2514" s="43" t="s">
        <v>121</v>
      </c>
      <c r="I2514" s="37" t="s">
        <v>67</v>
      </c>
      <c r="J2514" t="s">
        <v>2658</v>
      </c>
      <c r="K2514" t="s">
        <v>40</v>
      </c>
      <c r="L2514" s="70" t="s">
        <v>21</v>
      </c>
      <c r="M2514" s="70" t="s">
        <v>3966</v>
      </c>
      <c r="N2514" s="37" t="s">
        <v>67</v>
      </c>
      <c r="O2514" s="37" t="s">
        <v>67</v>
      </c>
      <c r="P2514" s="37" t="s">
        <v>3759</v>
      </c>
      <c r="Q2514" s="75" t="s">
        <v>3402</v>
      </c>
      <c r="R2514" t="s">
        <v>3691</v>
      </c>
      <c r="S2514" s="38">
        <v>30</v>
      </c>
      <c r="T2514">
        <v>1</v>
      </c>
      <c r="U2514">
        <v>0</v>
      </c>
      <c r="V2514" s="43">
        <f>SUMIF(ResumenCotizacion!$C:$C,E2514,ResumenCotizacion!$P:$P)</f>
        <v>0</v>
      </c>
      <c r="W2514" s="68">
        <f>IF(H2514="USD",S2514*SolCotizacion!$J$18,S2514)</f>
        <v>117704.7</v>
      </c>
      <c r="X2514" s="3">
        <f>ROUND(W2514/(1-VLOOKUP("Total porcentaje:",ResumenCotizacion!$F:$H,3,0)),2)</f>
        <v>127939.89</v>
      </c>
      <c r="Y2514" s="3">
        <f t="shared" si="159"/>
        <v>0</v>
      </c>
    </row>
    <row r="2515" spans="1:25" ht="14.25" x14ac:dyDescent="0.2">
      <c r="A2515" s="18" t="str">
        <f t="shared" si="156"/>
        <v>Catalogo principalCSP ENTIDADES NO CUALIFICADASCFQ7TTC0HD9Z-0002_NCLF</v>
      </c>
      <c r="B2515" s="18" t="str">
        <f t="shared" si="157"/>
        <v>CFQ7TTC0HD9Z-0002_NCLFCSP ENTIDADES NO CUALIFICADAS</v>
      </c>
      <c r="C2515" s="18"/>
      <c r="D2515" t="s">
        <v>122</v>
      </c>
      <c r="E2515" t="s">
        <v>3403</v>
      </c>
      <c r="F2515" t="s">
        <v>2547</v>
      </c>
      <c r="G2515" s="18" t="str">
        <f t="shared" si="158"/>
        <v>Catalogo principal</v>
      </c>
      <c r="H2515" s="43" t="s">
        <v>121</v>
      </c>
      <c r="I2515" s="37" t="s">
        <v>67</v>
      </c>
      <c r="J2515" t="s">
        <v>2688</v>
      </c>
      <c r="K2515" t="s">
        <v>40</v>
      </c>
      <c r="L2515" s="70" t="s">
        <v>21</v>
      </c>
      <c r="M2515" s="70" t="s">
        <v>3966</v>
      </c>
      <c r="N2515" s="37" t="s">
        <v>67</v>
      </c>
      <c r="O2515" s="37" t="s">
        <v>67</v>
      </c>
      <c r="P2515" s="37" t="s">
        <v>3759</v>
      </c>
      <c r="Q2515" s="75" t="s">
        <v>3403</v>
      </c>
      <c r="R2515" t="s">
        <v>3691</v>
      </c>
      <c r="S2515" s="38">
        <v>55</v>
      </c>
      <c r="T2515">
        <v>1</v>
      </c>
      <c r="U2515">
        <v>0</v>
      </c>
      <c r="V2515" s="43">
        <f>SUMIF(ResumenCotizacion!$C:$C,E2515,ResumenCotizacion!$P:$P)</f>
        <v>0</v>
      </c>
      <c r="W2515" s="68">
        <f>IF(H2515="USD",S2515*SolCotizacion!$J$18,S2515)</f>
        <v>215791.94999999998</v>
      </c>
      <c r="X2515" s="3">
        <f>ROUND(W2515/(1-VLOOKUP("Total porcentaje:",ResumenCotizacion!$F:$H,3,0)),2)</f>
        <v>234556.47</v>
      </c>
      <c r="Y2515" s="3">
        <f t="shared" si="159"/>
        <v>0</v>
      </c>
    </row>
    <row r="2516" spans="1:25" ht="14.25" x14ac:dyDescent="0.2">
      <c r="A2516" s="18" t="str">
        <f t="shared" si="156"/>
        <v>Catalogo principalCSP ENTIDADES NO CUALIFICADASCFQ7TTC0HL72-0001_NCLF</v>
      </c>
      <c r="B2516" s="18" t="str">
        <f t="shared" si="157"/>
        <v>CFQ7TTC0HL72-0001_NCLFCSP ENTIDADES NO CUALIFICADAS</v>
      </c>
      <c r="C2516" s="18"/>
      <c r="D2516" t="s">
        <v>122</v>
      </c>
      <c r="E2516" t="s">
        <v>3404</v>
      </c>
      <c r="F2516" t="s">
        <v>2547</v>
      </c>
      <c r="G2516" s="18" t="str">
        <f t="shared" si="158"/>
        <v>Catalogo principal</v>
      </c>
      <c r="H2516" s="43" t="s">
        <v>121</v>
      </c>
      <c r="I2516" s="37" t="s">
        <v>67</v>
      </c>
      <c r="J2516" t="s">
        <v>3528</v>
      </c>
      <c r="K2516" t="s">
        <v>40</v>
      </c>
      <c r="L2516" s="70" t="s">
        <v>21</v>
      </c>
      <c r="M2516" s="70" t="s">
        <v>3966</v>
      </c>
      <c r="N2516" s="37" t="s">
        <v>67</v>
      </c>
      <c r="O2516" s="37" t="s">
        <v>67</v>
      </c>
      <c r="P2516" s="37" t="s">
        <v>3759</v>
      </c>
      <c r="Q2516" s="75" t="s">
        <v>3404</v>
      </c>
      <c r="R2516" t="s">
        <v>3691</v>
      </c>
      <c r="S2516" s="38">
        <v>10</v>
      </c>
      <c r="T2516">
        <v>1</v>
      </c>
      <c r="U2516">
        <v>0</v>
      </c>
      <c r="V2516" s="43">
        <f>SUMIF(ResumenCotizacion!$C:$C,E2516,ResumenCotizacion!$P:$P)</f>
        <v>0</v>
      </c>
      <c r="W2516" s="68">
        <f>IF(H2516="USD",S2516*SolCotizacion!$J$18,S2516)</f>
        <v>39234.899999999994</v>
      </c>
      <c r="X2516" s="3">
        <f>ROUND(W2516/(1-VLOOKUP("Total porcentaje:",ResumenCotizacion!$F:$H,3,0)),2)</f>
        <v>42646.63</v>
      </c>
      <c r="Y2516" s="3">
        <f t="shared" si="159"/>
        <v>0</v>
      </c>
    </row>
    <row r="2517" spans="1:25" ht="14.25" x14ac:dyDescent="0.2">
      <c r="A2517" s="18" t="str">
        <f t="shared" si="156"/>
        <v>Catalogo principalCSP ENTIDADES NO CUALIFICADASCFQ7TTC0LH0N-0001_NCLF</v>
      </c>
      <c r="B2517" s="18" t="str">
        <f t="shared" si="157"/>
        <v>CFQ7TTC0LH0N-0001_NCLFCSP ENTIDADES NO CUALIFICADAS</v>
      </c>
      <c r="C2517" s="18"/>
      <c r="D2517" t="s">
        <v>122</v>
      </c>
      <c r="E2517" t="s">
        <v>3405</v>
      </c>
      <c r="F2517" t="s">
        <v>2547</v>
      </c>
      <c r="G2517" s="18" t="str">
        <f t="shared" si="158"/>
        <v>Catalogo principal</v>
      </c>
      <c r="H2517" s="43" t="s">
        <v>121</v>
      </c>
      <c r="I2517" s="37" t="s">
        <v>67</v>
      </c>
      <c r="J2517" t="s">
        <v>2713</v>
      </c>
      <c r="K2517" t="s">
        <v>40</v>
      </c>
      <c r="L2517" s="70" t="s">
        <v>21</v>
      </c>
      <c r="M2517" s="70" t="s">
        <v>3966</v>
      </c>
      <c r="N2517" s="37" t="s">
        <v>67</v>
      </c>
      <c r="O2517" s="37" t="s">
        <v>67</v>
      </c>
      <c r="P2517" s="37" t="s">
        <v>3759</v>
      </c>
      <c r="Q2517" s="75" t="s">
        <v>3405</v>
      </c>
      <c r="R2517" t="s">
        <v>3691</v>
      </c>
      <c r="S2517" s="38">
        <v>5</v>
      </c>
      <c r="T2517">
        <v>1</v>
      </c>
      <c r="U2517">
        <v>0</v>
      </c>
      <c r="V2517" s="43">
        <f>SUMIF(ResumenCotizacion!$C:$C,E2517,ResumenCotizacion!$P:$P)</f>
        <v>0</v>
      </c>
      <c r="W2517" s="68">
        <f>IF(H2517="USD",S2517*SolCotizacion!$J$18,S2517)</f>
        <v>19617.449999999997</v>
      </c>
      <c r="X2517" s="3">
        <f>ROUND(W2517/(1-VLOOKUP("Total porcentaje:",ResumenCotizacion!$F:$H,3,0)),2)</f>
        <v>21323.32</v>
      </c>
      <c r="Y2517" s="3">
        <f t="shared" si="159"/>
        <v>0</v>
      </c>
    </row>
    <row r="2518" spans="1:25" ht="14.25" x14ac:dyDescent="0.2">
      <c r="A2518" s="18" t="str">
        <f t="shared" si="156"/>
        <v>Catalogo principalCSP ENTIDADES NO CUALIFICADASCFQ7TTC0LH14-0001_NCLF</v>
      </c>
      <c r="B2518" s="18" t="str">
        <f t="shared" si="157"/>
        <v>CFQ7TTC0LH14-0001_NCLFCSP ENTIDADES NO CUALIFICADAS</v>
      </c>
      <c r="C2518" s="18"/>
      <c r="D2518" t="s">
        <v>122</v>
      </c>
      <c r="E2518" t="s">
        <v>3406</v>
      </c>
      <c r="F2518" t="s">
        <v>2547</v>
      </c>
      <c r="G2518" s="18" t="str">
        <f t="shared" si="158"/>
        <v>Catalogo principal</v>
      </c>
      <c r="H2518" s="43" t="s">
        <v>121</v>
      </c>
      <c r="I2518" s="37" t="s">
        <v>67</v>
      </c>
      <c r="J2518" t="s">
        <v>2619</v>
      </c>
      <c r="K2518" t="s">
        <v>40</v>
      </c>
      <c r="L2518" s="70" t="s">
        <v>21</v>
      </c>
      <c r="M2518" s="70" t="s">
        <v>3966</v>
      </c>
      <c r="N2518" s="37" t="s">
        <v>67</v>
      </c>
      <c r="O2518" s="37" t="s">
        <v>67</v>
      </c>
      <c r="P2518" s="37" t="s">
        <v>3759</v>
      </c>
      <c r="Q2518" s="75" t="s">
        <v>3406</v>
      </c>
      <c r="R2518" t="s">
        <v>3691</v>
      </c>
      <c r="S2518" s="38">
        <v>10</v>
      </c>
      <c r="T2518">
        <v>1</v>
      </c>
      <c r="U2518">
        <v>0</v>
      </c>
      <c r="V2518" s="43">
        <f>SUMIF(ResumenCotizacion!$C:$C,E2518,ResumenCotizacion!$P:$P)</f>
        <v>0</v>
      </c>
      <c r="W2518" s="68">
        <f>IF(H2518="USD",S2518*SolCotizacion!$J$18,S2518)</f>
        <v>39234.899999999994</v>
      </c>
      <c r="X2518" s="3">
        <f>ROUND(W2518/(1-VLOOKUP("Total porcentaje:",ResumenCotizacion!$F:$H,3,0)),2)</f>
        <v>42646.63</v>
      </c>
      <c r="Y2518" s="3">
        <f t="shared" si="159"/>
        <v>0</v>
      </c>
    </row>
    <row r="2519" spans="1:25" ht="14.25" x14ac:dyDescent="0.2">
      <c r="A2519" s="18" t="str">
        <f t="shared" si="156"/>
        <v>Catalogo principalCSP ENTIDADES NO CUALIFICADASCFQ7TTC0HDK2-0001_NCLF</v>
      </c>
      <c r="B2519" s="18" t="str">
        <f t="shared" si="157"/>
        <v>CFQ7TTC0HDK2-0001_NCLFCSP ENTIDADES NO CUALIFICADAS</v>
      </c>
      <c r="C2519" s="18"/>
      <c r="D2519" t="s">
        <v>122</v>
      </c>
      <c r="E2519" t="s">
        <v>3407</v>
      </c>
      <c r="F2519" t="s">
        <v>2547</v>
      </c>
      <c r="G2519" s="18" t="str">
        <f t="shared" si="158"/>
        <v>Catalogo principal</v>
      </c>
      <c r="H2519" s="43" t="s">
        <v>121</v>
      </c>
      <c r="I2519" s="37" t="s">
        <v>67</v>
      </c>
      <c r="J2519" t="s">
        <v>3529</v>
      </c>
      <c r="K2519" t="s">
        <v>40</v>
      </c>
      <c r="L2519" s="70" t="s">
        <v>21</v>
      </c>
      <c r="M2519" s="70" t="s">
        <v>3966</v>
      </c>
      <c r="N2519" s="37" t="s">
        <v>67</v>
      </c>
      <c r="O2519" s="37" t="s">
        <v>67</v>
      </c>
      <c r="P2519" s="37" t="s">
        <v>3759</v>
      </c>
      <c r="Q2519" s="75" t="s">
        <v>3407</v>
      </c>
      <c r="R2519" t="s">
        <v>3691</v>
      </c>
      <c r="S2519" s="38">
        <v>5</v>
      </c>
      <c r="T2519">
        <v>1</v>
      </c>
      <c r="U2519">
        <v>0</v>
      </c>
      <c r="V2519" s="43">
        <f>SUMIF(ResumenCotizacion!$C:$C,E2519,ResumenCotizacion!$P:$P)</f>
        <v>0</v>
      </c>
      <c r="W2519" s="68">
        <f>IF(H2519="USD",S2519*SolCotizacion!$J$18,S2519)</f>
        <v>19617.449999999997</v>
      </c>
      <c r="X2519" s="3">
        <f>ROUND(W2519/(1-VLOOKUP("Total porcentaje:",ResumenCotizacion!$F:$H,3,0)),2)</f>
        <v>21323.32</v>
      </c>
      <c r="Y2519" s="3">
        <f t="shared" si="159"/>
        <v>0</v>
      </c>
    </row>
    <row r="2520" spans="1:25" ht="14.25" x14ac:dyDescent="0.2">
      <c r="A2520" s="18" t="str">
        <f t="shared" si="156"/>
        <v>Catalogo principalCSP ENTIDADES NO CUALIFICADASCFQ7TTC0LHR5-0001_NCLF</v>
      </c>
      <c r="B2520" s="18" t="str">
        <f t="shared" si="157"/>
        <v>CFQ7TTC0LHR5-0001_NCLFCSP ENTIDADES NO CUALIFICADAS</v>
      </c>
      <c r="C2520" s="18"/>
      <c r="D2520" t="s">
        <v>122</v>
      </c>
      <c r="E2520" t="s">
        <v>3408</v>
      </c>
      <c r="F2520" t="s">
        <v>2547</v>
      </c>
      <c r="G2520" s="18" t="str">
        <f t="shared" si="158"/>
        <v>Catalogo principal</v>
      </c>
      <c r="H2520" s="43" t="s">
        <v>121</v>
      </c>
      <c r="I2520" s="37" t="s">
        <v>67</v>
      </c>
      <c r="J2520" t="s">
        <v>3530</v>
      </c>
      <c r="K2520" t="s">
        <v>40</v>
      </c>
      <c r="L2520" s="70" t="s">
        <v>21</v>
      </c>
      <c r="M2520" s="70" t="s">
        <v>3966</v>
      </c>
      <c r="N2520" s="37" t="s">
        <v>67</v>
      </c>
      <c r="O2520" s="37" t="s">
        <v>67</v>
      </c>
      <c r="P2520" s="37" t="s">
        <v>3759</v>
      </c>
      <c r="Q2520" s="75" t="s">
        <v>3408</v>
      </c>
      <c r="R2520" t="s">
        <v>3691</v>
      </c>
      <c r="S2520" s="38">
        <v>2</v>
      </c>
      <c r="T2520">
        <v>1</v>
      </c>
      <c r="U2520">
        <v>0</v>
      </c>
      <c r="V2520" s="43">
        <f>SUMIF(ResumenCotizacion!$C:$C,E2520,ResumenCotizacion!$P:$P)</f>
        <v>0</v>
      </c>
      <c r="W2520" s="68">
        <f>IF(H2520="USD",S2520*SolCotizacion!$J$18,S2520)</f>
        <v>7846.98</v>
      </c>
      <c r="X2520" s="3">
        <f>ROUND(W2520/(1-VLOOKUP("Total porcentaje:",ResumenCotizacion!$F:$H,3,0)),2)</f>
        <v>8529.33</v>
      </c>
      <c r="Y2520" s="3">
        <f t="shared" si="159"/>
        <v>0</v>
      </c>
    </row>
    <row r="2521" spans="1:25" ht="14.25" x14ac:dyDescent="0.2">
      <c r="A2521" s="18" t="str">
        <f t="shared" si="156"/>
        <v>Catalogo principalCSP ENTIDADES NO CUALIFICADASCFQ7TTC0HDJR-000C_NCLF</v>
      </c>
      <c r="B2521" s="18" t="str">
        <f t="shared" si="157"/>
        <v>CFQ7TTC0HDJR-000C_NCLFCSP ENTIDADES NO CUALIFICADAS</v>
      </c>
      <c r="C2521" s="18"/>
      <c r="D2521" t="s">
        <v>122</v>
      </c>
      <c r="E2521" t="s">
        <v>3409</v>
      </c>
      <c r="F2521" t="s">
        <v>2547</v>
      </c>
      <c r="G2521" s="18" t="str">
        <f t="shared" si="158"/>
        <v>Catalogo principal</v>
      </c>
      <c r="H2521" s="43" t="s">
        <v>121</v>
      </c>
      <c r="I2521" s="37" t="s">
        <v>67</v>
      </c>
      <c r="J2521" t="s">
        <v>3531</v>
      </c>
      <c r="K2521" t="s">
        <v>40</v>
      </c>
      <c r="L2521" s="70" t="s">
        <v>21</v>
      </c>
      <c r="M2521" s="70" t="s">
        <v>28</v>
      </c>
      <c r="N2521" s="37" t="s">
        <v>67</v>
      </c>
      <c r="O2521" s="37" t="s">
        <v>67</v>
      </c>
      <c r="P2521" s="37" t="s">
        <v>3759</v>
      </c>
      <c r="Q2521" s="75" t="s">
        <v>3409</v>
      </c>
      <c r="R2521" t="s">
        <v>3691</v>
      </c>
      <c r="S2521" s="38">
        <v>300</v>
      </c>
      <c r="T2521">
        <v>1</v>
      </c>
      <c r="U2521">
        <v>0</v>
      </c>
      <c r="V2521" s="43">
        <f>SUMIF(ResumenCotizacion!$C:$C,E2521,ResumenCotizacion!$P:$P)</f>
        <v>0</v>
      </c>
      <c r="W2521" s="68">
        <f>IF(H2521="USD",S2521*SolCotizacion!$J$18,S2521)</f>
        <v>1177047</v>
      </c>
      <c r="X2521" s="3">
        <f>ROUND(W2521/(1-VLOOKUP("Total porcentaje:",ResumenCotizacion!$F:$H,3,0)),2)</f>
        <v>1279398.9099999999</v>
      </c>
      <c r="Y2521" s="3">
        <f t="shared" si="159"/>
        <v>0</v>
      </c>
    </row>
    <row r="2522" spans="1:25" ht="14.25" x14ac:dyDescent="0.2">
      <c r="A2522" s="18" t="str">
        <f t="shared" si="156"/>
        <v>Catalogo principalCSP ENTIDADES NO CUALIFICADASCFQ7TTC0HDJR-0002_NCLF</v>
      </c>
      <c r="B2522" s="18" t="str">
        <f t="shared" si="157"/>
        <v>CFQ7TTC0HDJR-0002_NCLFCSP ENTIDADES NO CUALIFICADAS</v>
      </c>
      <c r="C2522" s="18"/>
      <c r="D2522" t="s">
        <v>122</v>
      </c>
      <c r="E2522" t="s">
        <v>3410</v>
      </c>
      <c r="F2522" t="s">
        <v>2547</v>
      </c>
      <c r="G2522" s="18" t="str">
        <f t="shared" si="158"/>
        <v>Catalogo principal</v>
      </c>
      <c r="H2522" s="43" t="s">
        <v>121</v>
      </c>
      <c r="I2522" s="37" t="s">
        <v>67</v>
      </c>
      <c r="J2522" t="s">
        <v>2703</v>
      </c>
      <c r="K2522" t="s">
        <v>40</v>
      </c>
      <c r="L2522" s="70" t="s">
        <v>21</v>
      </c>
      <c r="M2522" s="70" t="s">
        <v>3966</v>
      </c>
      <c r="N2522" s="37" t="s">
        <v>67</v>
      </c>
      <c r="O2522" s="37" t="s">
        <v>67</v>
      </c>
      <c r="P2522" s="37" t="s">
        <v>3759</v>
      </c>
      <c r="Q2522" s="75" t="s">
        <v>3410</v>
      </c>
      <c r="R2522" t="s">
        <v>3691</v>
      </c>
      <c r="S2522" s="38">
        <v>4</v>
      </c>
      <c r="T2522">
        <v>1</v>
      </c>
      <c r="U2522">
        <v>0</v>
      </c>
      <c r="V2522" s="43">
        <f>SUMIF(ResumenCotizacion!$C:$C,E2522,ResumenCotizacion!$P:$P)</f>
        <v>0</v>
      </c>
      <c r="W2522" s="68">
        <f>IF(H2522="USD",S2522*SolCotizacion!$J$18,S2522)</f>
        <v>15693.96</v>
      </c>
      <c r="X2522" s="3">
        <f>ROUND(W2522/(1-VLOOKUP("Total porcentaje:",ResumenCotizacion!$F:$H,3,0)),2)</f>
        <v>17058.650000000001</v>
      </c>
      <c r="Y2522" s="3">
        <f t="shared" si="159"/>
        <v>0</v>
      </c>
    </row>
    <row r="2523" spans="1:25" ht="14.25" x14ac:dyDescent="0.2">
      <c r="A2523" s="18" t="str">
        <f t="shared" si="156"/>
        <v>Catalogo principalCSP ENTIDADES NO CUALIFICADASCFQ7TTC0HDJR-0001_NCLF</v>
      </c>
      <c r="B2523" s="18" t="str">
        <f t="shared" si="157"/>
        <v>CFQ7TTC0HDJR-0001_NCLFCSP ENTIDADES NO CUALIFICADAS</v>
      </c>
      <c r="C2523" s="18"/>
      <c r="D2523" t="s">
        <v>122</v>
      </c>
      <c r="E2523" t="s">
        <v>3411</v>
      </c>
      <c r="F2523" t="s">
        <v>2547</v>
      </c>
      <c r="G2523" s="18" t="str">
        <f t="shared" si="158"/>
        <v>Catalogo principal</v>
      </c>
      <c r="H2523" s="43" t="s">
        <v>121</v>
      </c>
      <c r="I2523" s="37" t="s">
        <v>67</v>
      </c>
      <c r="J2523" t="s">
        <v>3532</v>
      </c>
      <c r="K2523" t="s">
        <v>40</v>
      </c>
      <c r="L2523" s="70" t="s">
        <v>21</v>
      </c>
      <c r="M2523" s="70" t="s">
        <v>28</v>
      </c>
      <c r="N2523" s="37" t="s">
        <v>67</v>
      </c>
      <c r="O2523" s="37" t="s">
        <v>67</v>
      </c>
      <c r="P2523" s="37" t="s">
        <v>3759</v>
      </c>
      <c r="Q2523" s="75" t="s">
        <v>3411</v>
      </c>
      <c r="R2523" t="s">
        <v>3691</v>
      </c>
      <c r="S2523" s="38">
        <v>25</v>
      </c>
      <c r="T2523">
        <v>1</v>
      </c>
      <c r="U2523">
        <v>0</v>
      </c>
      <c r="V2523" s="43">
        <f>SUMIF(ResumenCotizacion!$C:$C,E2523,ResumenCotizacion!$P:$P)</f>
        <v>0</v>
      </c>
      <c r="W2523" s="68">
        <f>IF(H2523="USD",S2523*SolCotizacion!$J$18,S2523)</f>
        <v>98087.25</v>
      </c>
      <c r="X2523" s="3">
        <f>ROUND(W2523/(1-VLOOKUP("Total porcentaje:",ResumenCotizacion!$F:$H,3,0)),2)</f>
        <v>106616.58</v>
      </c>
      <c r="Y2523" s="3">
        <f t="shared" si="159"/>
        <v>0</v>
      </c>
    </row>
    <row r="2524" spans="1:25" ht="14.25" x14ac:dyDescent="0.2">
      <c r="A2524" s="18" t="str">
        <f t="shared" si="156"/>
        <v>Catalogo principalCSP ENTIDADES NO CUALIFICADASCFQ7TTC0HL82-0006_NCLF</v>
      </c>
      <c r="B2524" s="18" t="str">
        <f t="shared" si="157"/>
        <v>CFQ7TTC0HL82-0006_NCLFCSP ENTIDADES NO CUALIFICADAS</v>
      </c>
      <c r="C2524" s="18"/>
      <c r="D2524" t="s">
        <v>122</v>
      </c>
      <c r="E2524" t="s">
        <v>3412</v>
      </c>
      <c r="F2524" t="s">
        <v>2547</v>
      </c>
      <c r="G2524" s="18" t="str">
        <f t="shared" si="158"/>
        <v>Catalogo principal</v>
      </c>
      <c r="H2524" s="43" t="s">
        <v>121</v>
      </c>
      <c r="I2524" s="37" t="s">
        <v>67</v>
      </c>
      <c r="J2524" t="s">
        <v>3533</v>
      </c>
      <c r="K2524" t="s">
        <v>40</v>
      </c>
      <c r="L2524" s="70" t="s">
        <v>21</v>
      </c>
      <c r="M2524" s="70" t="s">
        <v>28</v>
      </c>
      <c r="N2524" s="37" t="s">
        <v>67</v>
      </c>
      <c r="O2524" s="37" t="s">
        <v>67</v>
      </c>
      <c r="P2524" s="37" t="s">
        <v>3759</v>
      </c>
      <c r="Q2524" s="75" t="s">
        <v>3412</v>
      </c>
      <c r="R2524" t="s">
        <v>3691</v>
      </c>
      <c r="S2524" s="38">
        <v>300</v>
      </c>
      <c r="T2524">
        <v>1</v>
      </c>
      <c r="U2524">
        <v>0</v>
      </c>
      <c r="V2524" s="43">
        <f>SUMIF(ResumenCotizacion!$C:$C,E2524,ResumenCotizacion!$P:$P)</f>
        <v>0</v>
      </c>
      <c r="W2524" s="68">
        <f>IF(H2524="USD",S2524*SolCotizacion!$J$18,S2524)</f>
        <v>1177047</v>
      </c>
      <c r="X2524" s="3">
        <f>ROUND(W2524/(1-VLOOKUP("Total porcentaje:",ResumenCotizacion!$F:$H,3,0)),2)</f>
        <v>1279398.9099999999</v>
      </c>
      <c r="Y2524" s="3">
        <f t="shared" si="159"/>
        <v>0</v>
      </c>
    </row>
    <row r="2525" spans="1:25" ht="14.25" x14ac:dyDescent="0.2">
      <c r="A2525" s="18" t="str">
        <f t="shared" si="156"/>
        <v>Catalogo principalCSP ENTIDADES NO CUALIFICADASCFQ7TTC0HL82-0001_NCLF</v>
      </c>
      <c r="B2525" s="18" t="str">
        <f t="shared" si="157"/>
        <v>CFQ7TTC0HL82-0001_NCLFCSP ENTIDADES NO CUALIFICADAS</v>
      </c>
      <c r="C2525" s="18"/>
      <c r="D2525" t="s">
        <v>122</v>
      </c>
      <c r="E2525" t="s">
        <v>3413</v>
      </c>
      <c r="F2525" t="s">
        <v>2547</v>
      </c>
      <c r="G2525" s="18" t="str">
        <f t="shared" si="158"/>
        <v>Catalogo principal</v>
      </c>
      <c r="H2525" s="43" t="s">
        <v>121</v>
      </c>
      <c r="I2525" s="37" t="s">
        <v>67</v>
      </c>
      <c r="J2525" t="s">
        <v>3534</v>
      </c>
      <c r="K2525" t="s">
        <v>40</v>
      </c>
      <c r="L2525" s="70" t="s">
        <v>21</v>
      </c>
      <c r="M2525" s="70" t="s">
        <v>28</v>
      </c>
      <c r="N2525" s="37" t="s">
        <v>67</v>
      </c>
      <c r="O2525" s="37" t="s">
        <v>67</v>
      </c>
      <c r="P2525" s="37" t="s">
        <v>3759</v>
      </c>
      <c r="Q2525" s="75" t="s">
        <v>3413</v>
      </c>
      <c r="R2525" t="s">
        <v>3691</v>
      </c>
      <c r="S2525" s="38">
        <v>25</v>
      </c>
      <c r="T2525">
        <v>1</v>
      </c>
      <c r="U2525">
        <v>0</v>
      </c>
      <c r="V2525" s="43">
        <f>SUMIF(ResumenCotizacion!$C:$C,E2525,ResumenCotizacion!$P:$P)</f>
        <v>0</v>
      </c>
      <c r="W2525" s="68">
        <f>IF(H2525="USD",S2525*SolCotizacion!$J$18,S2525)</f>
        <v>98087.25</v>
      </c>
      <c r="X2525" s="3">
        <f>ROUND(W2525/(1-VLOOKUP("Total porcentaje:",ResumenCotizacion!$F:$H,3,0)),2)</f>
        <v>106616.58</v>
      </c>
      <c r="Y2525" s="3">
        <f t="shared" si="159"/>
        <v>0</v>
      </c>
    </row>
    <row r="2526" spans="1:25" ht="14.25" x14ac:dyDescent="0.2">
      <c r="A2526" s="18" t="str">
        <f t="shared" si="156"/>
        <v>Catalogo principalCSP ENTIDADES NO CUALIFICADASCFQ7TTC0HD33-0003_NCLF</v>
      </c>
      <c r="B2526" s="18" t="str">
        <f t="shared" si="157"/>
        <v>CFQ7TTC0HD33-0003_NCLFCSP ENTIDADES NO CUALIFICADAS</v>
      </c>
      <c r="C2526" s="18"/>
      <c r="D2526" t="s">
        <v>122</v>
      </c>
      <c r="E2526" t="s">
        <v>3414</v>
      </c>
      <c r="F2526" t="s">
        <v>2547</v>
      </c>
      <c r="G2526" s="18" t="str">
        <f t="shared" si="158"/>
        <v>Catalogo principal</v>
      </c>
      <c r="H2526" s="43" t="s">
        <v>121</v>
      </c>
      <c r="I2526" s="37" t="s">
        <v>67</v>
      </c>
      <c r="J2526" t="s">
        <v>2584</v>
      </c>
      <c r="K2526" t="s">
        <v>40</v>
      </c>
      <c r="L2526" s="70" t="s">
        <v>21</v>
      </c>
      <c r="M2526" s="70" t="s">
        <v>3966</v>
      </c>
      <c r="N2526" s="37" t="s">
        <v>67</v>
      </c>
      <c r="O2526" s="37" t="s">
        <v>67</v>
      </c>
      <c r="P2526" s="37" t="s">
        <v>3759</v>
      </c>
      <c r="Q2526" s="75" t="s">
        <v>3414</v>
      </c>
      <c r="R2526" t="s">
        <v>3691</v>
      </c>
      <c r="S2526" s="38">
        <v>5</v>
      </c>
      <c r="T2526">
        <v>1</v>
      </c>
      <c r="U2526">
        <v>0</v>
      </c>
      <c r="V2526" s="43">
        <f>SUMIF(ResumenCotizacion!$C:$C,E2526,ResumenCotizacion!$P:$P)</f>
        <v>0</v>
      </c>
      <c r="W2526" s="68">
        <f>IF(H2526="USD",S2526*SolCotizacion!$J$18,S2526)</f>
        <v>19617.449999999997</v>
      </c>
      <c r="X2526" s="3">
        <f>ROUND(W2526/(1-VLOOKUP("Total porcentaje:",ResumenCotizacion!$F:$H,3,0)),2)</f>
        <v>21323.32</v>
      </c>
      <c r="Y2526" s="3">
        <f t="shared" si="159"/>
        <v>0</v>
      </c>
    </row>
    <row r="2527" spans="1:25" ht="14.25" x14ac:dyDescent="0.2">
      <c r="A2527" s="18" t="str">
        <f t="shared" si="156"/>
        <v>Catalogo principalCSP ENTIDADES NO CUALIFICADASCFQ7TTC0HD32-0002_NCLF</v>
      </c>
      <c r="B2527" s="18" t="str">
        <f t="shared" si="157"/>
        <v>CFQ7TTC0HD32-0002_NCLFCSP ENTIDADES NO CUALIFICADAS</v>
      </c>
      <c r="C2527" s="18"/>
      <c r="D2527" t="s">
        <v>122</v>
      </c>
      <c r="E2527" t="s">
        <v>3415</v>
      </c>
      <c r="F2527" t="s">
        <v>2547</v>
      </c>
      <c r="G2527" s="18" t="str">
        <f t="shared" si="158"/>
        <v>Catalogo principal</v>
      </c>
      <c r="H2527" s="43" t="s">
        <v>121</v>
      </c>
      <c r="I2527" s="37" t="s">
        <v>67</v>
      </c>
      <c r="J2527" t="s">
        <v>2666</v>
      </c>
      <c r="K2527" t="s">
        <v>40</v>
      </c>
      <c r="L2527" s="70" t="s">
        <v>21</v>
      </c>
      <c r="M2527" s="70" t="s">
        <v>3966</v>
      </c>
      <c r="N2527" s="37" t="s">
        <v>67</v>
      </c>
      <c r="O2527" s="37" t="s">
        <v>67</v>
      </c>
      <c r="P2527" s="37" t="s">
        <v>3759</v>
      </c>
      <c r="Q2527" s="75" t="s">
        <v>3415</v>
      </c>
      <c r="R2527" t="s">
        <v>3691</v>
      </c>
      <c r="S2527" s="38">
        <v>15</v>
      </c>
      <c r="T2527">
        <v>1</v>
      </c>
      <c r="U2527">
        <v>0</v>
      </c>
      <c r="V2527" s="43">
        <f>SUMIF(ResumenCotizacion!$C:$C,E2527,ResumenCotizacion!$P:$P)</f>
        <v>0</v>
      </c>
      <c r="W2527" s="68">
        <f>IF(H2527="USD",S2527*SolCotizacion!$J$18,S2527)</f>
        <v>58852.35</v>
      </c>
      <c r="X2527" s="3">
        <f>ROUND(W2527/(1-VLOOKUP("Total porcentaje:",ResumenCotizacion!$F:$H,3,0)),2)</f>
        <v>63969.95</v>
      </c>
      <c r="Y2527" s="3">
        <f t="shared" si="159"/>
        <v>0</v>
      </c>
    </row>
    <row r="2528" spans="1:25" ht="14.25" x14ac:dyDescent="0.2">
      <c r="A2528" s="18" t="str">
        <f t="shared" si="156"/>
        <v>Catalogo principalCSP ENTIDADES NO CUALIFICADASCFQ7TTC0HVZG-0001_NCLF</v>
      </c>
      <c r="B2528" s="18" t="str">
        <f t="shared" si="157"/>
        <v>CFQ7TTC0HVZG-0001_NCLFCSP ENTIDADES NO CUALIFICADAS</v>
      </c>
      <c r="C2528" s="18"/>
      <c r="D2528" t="s">
        <v>122</v>
      </c>
      <c r="E2528" t="s">
        <v>3416</v>
      </c>
      <c r="F2528" t="s">
        <v>2547</v>
      </c>
      <c r="G2528" s="18" t="str">
        <f t="shared" si="158"/>
        <v>Catalogo principal</v>
      </c>
      <c r="H2528" s="43" t="s">
        <v>121</v>
      </c>
      <c r="I2528" s="37" t="s">
        <v>67</v>
      </c>
      <c r="J2528" t="s">
        <v>2671</v>
      </c>
      <c r="K2528" t="s">
        <v>40</v>
      </c>
      <c r="L2528" s="70" t="s">
        <v>21</v>
      </c>
      <c r="M2528" s="70" t="s">
        <v>3966</v>
      </c>
      <c r="N2528" s="37" t="s">
        <v>67</v>
      </c>
      <c r="O2528" s="37" t="s">
        <v>67</v>
      </c>
      <c r="P2528" s="37" t="s">
        <v>3759</v>
      </c>
      <c r="Q2528" s="75" t="s">
        <v>3416</v>
      </c>
      <c r="R2528" t="s">
        <v>3691</v>
      </c>
      <c r="S2528" s="38">
        <v>4</v>
      </c>
      <c r="T2528">
        <v>1</v>
      </c>
      <c r="U2528">
        <v>0</v>
      </c>
      <c r="V2528" s="43">
        <f>SUMIF(ResumenCotizacion!$C:$C,E2528,ResumenCotizacion!$P:$P)</f>
        <v>0</v>
      </c>
      <c r="W2528" s="68">
        <f>IF(H2528="USD",S2528*SolCotizacion!$J$18,S2528)</f>
        <v>15693.96</v>
      </c>
      <c r="X2528" s="3">
        <f>ROUND(W2528/(1-VLOOKUP("Total porcentaje:",ResumenCotizacion!$F:$H,3,0)),2)</f>
        <v>17058.650000000001</v>
      </c>
      <c r="Y2528" s="3">
        <f t="shared" si="159"/>
        <v>0</v>
      </c>
    </row>
    <row r="2529" spans="1:25" ht="14.25" x14ac:dyDescent="0.2">
      <c r="A2529" s="18" t="str">
        <f t="shared" si="156"/>
        <v>Catalogo principalCSP ENTIDADES NO CUALIFICADASCFQ7TTC0LGTX-0004_NCLF</v>
      </c>
      <c r="B2529" s="18" t="str">
        <f t="shared" si="157"/>
        <v>CFQ7TTC0LGTX-0004_NCLFCSP ENTIDADES NO CUALIFICADAS</v>
      </c>
      <c r="C2529" s="18"/>
      <c r="D2529" t="s">
        <v>122</v>
      </c>
      <c r="E2529" t="s">
        <v>3417</v>
      </c>
      <c r="F2529" t="s">
        <v>2547</v>
      </c>
      <c r="G2529" s="18" t="str">
        <f t="shared" si="158"/>
        <v>Catalogo principal</v>
      </c>
      <c r="H2529" s="43" t="s">
        <v>121</v>
      </c>
      <c r="I2529" s="37" t="s">
        <v>67</v>
      </c>
      <c r="J2529" t="s">
        <v>2577</v>
      </c>
      <c r="K2529" t="s">
        <v>40</v>
      </c>
      <c r="L2529" s="70" t="s">
        <v>21</v>
      </c>
      <c r="M2529" s="70" t="s">
        <v>3966</v>
      </c>
      <c r="N2529" s="37" t="s">
        <v>67</v>
      </c>
      <c r="O2529" s="37" t="s">
        <v>67</v>
      </c>
      <c r="P2529" s="37" t="s">
        <v>3759</v>
      </c>
      <c r="Q2529" s="75" t="s">
        <v>3417</v>
      </c>
      <c r="R2529" t="s">
        <v>3691</v>
      </c>
      <c r="S2529" s="38">
        <v>7</v>
      </c>
      <c r="T2529">
        <v>1</v>
      </c>
      <c r="U2529">
        <v>0</v>
      </c>
      <c r="V2529" s="43">
        <f>SUMIF(ResumenCotizacion!$C:$C,E2529,ResumenCotizacion!$P:$P)</f>
        <v>0</v>
      </c>
      <c r="W2529" s="68">
        <f>IF(H2529="USD",S2529*SolCotizacion!$J$18,S2529)</f>
        <v>27464.43</v>
      </c>
      <c r="X2529" s="3">
        <f>ROUND(W2529/(1-VLOOKUP("Total porcentaje:",ResumenCotizacion!$F:$H,3,0)),2)</f>
        <v>29852.639999999999</v>
      </c>
      <c r="Y2529" s="3">
        <f t="shared" si="159"/>
        <v>0</v>
      </c>
    </row>
    <row r="2530" spans="1:25" ht="14.25" x14ac:dyDescent="0.2">
      <c r="A2530" s="18" t="str">
        <f t="shared" si="156"/>
        <v>Catalogo principalCSP ENTIDADES NO CUALIFICADASCFQ7TTC0LGTX-0001_NCLF</v>
      </c>
      <c r="B2530" s="18" t="str">
        <f t="shared" si="157"/>
        <v>CFQ7TTC0LGTX-0001_NCLFCSP ENTIDADES NO CUALIFICADAS</v>
      </c>
      <c r="C2530" s="18"/>
      <c r="D2530" t="s">
        <v>122</v>
      </c>
      <c r="E2530" t="s">
        <v>3418</v>
      </c>
      <c r="F2530" t="s">
        <v>2547</v>
      </c>
      <c r="G2530" s="18" t="str">
        <f t="shared" si="158"/>
        <v>Catalogo principal</v>
      </c>
      <c r="H2530" s="43" t="s">
        <v>121</v>
      </c>
      <c r="I2530" s="37" t="s">
        <v>67</v>
      </c>
      <c r="J2530" t="s">
        <v>2590</v>
      </c>
      <c r="K2530" t="s">
        <v>40</v>
      </c>
      <c r="L2530" s="70" t="s">
        <v>21</v>
      </c>
      <c r="M2530" s="70" t="s">
        <v>3966</v>
      </c>
      <c r="N2530" s="37" t="s">
        <v>67</v>
      </c>
      <c r="O2530" s="37" t="s">
        <v>67</v>
      </c>
      <c r="P2530" s="37" t="s">
        <v>3759</v>
      </c>
      <c r="Q2530" s="75" t="s">
        <v>3418</v>
      </c>
      <c r="R2530" t="s">
        <v>3691</v>
      </c>
      <c r="S2530" s="38">
        <v>13.2</v>
      </c>
      <c r="T2530">
        <v>1</v>
      </c>
      <c r="U2530">
        <v>0</v>
      </c>
      <c r="V2530" s="43">
        <f>SUMIF(ResumenCotizacion!$C:$C,E2530,ResumenCotizacion!$P:$P)</f>
        <v>0</v>
      </c>
      <c r="W2530" s="68">
        <f>IF(H2530="USD",S2530*SolCotizacion!$J$18,S2530)</f>
        <v>51790.067999999992</v>
      </c>
      <c r="X2530" s="3">
        <f>ROUND(W2530/(1-VLOOKUP("Total porcentaje:",ResumenCotizacion!$F:$H,3,0)),2)</f>
        <v>56293.55</v>
      </c>
      <c r="Y2530" s="3">
        <f t="shared" si="159"/>
        <v>0</v>
      </c>
    </row>
    <row r="2531" spans="1:25" ht="14.25" x14ac:dyDescent="0.2">
      <c r="A2531" s="18" t="str">
        <f t="shared" si="156"/>
        <v>Catalogo principalCSP ENTIDADES NO CUALIFICADASCFQ7TTC0LFNW-0002_NCLF</v>
      </c>
      <c r="B2531" s="18" t="str">
        <f t="shared" si="157"/>
        <v>CFQ7TTC0LFNW-0002_NCLFCSP ENTIDADES NO CUALIFICADAS</v>
      </c>
      <c r="C2531" s="18"/>
      <c r="D2531" t="s">
        <v>122</v>
      </c>
      <c r="E2531" t="s">
        <v>3419</v>
      </c>
      <c r="F2531" t="s">
        <v>2547</v>
      </c>
      <c r="G2531" s="18" t="str">
        <f t="shared" si="158"/>
        <v>Catalogo principal</v>
      </c>
      <c r="H2531" s="43" t="s">
        <v>121</v>
      </c>
      <c r="I2531" s="37" t="s">
        <v>67</v>
      </c>
      <c r="J2531" t="s">
        <v>2705</v>
      </c>
      <c r="K2531" t="s">
        <v>40</v>
      </c>
      <c r="L2531" s="70" t="s">
        <v>21</v>
      </c>
      <c r="M2531" s="70" t="s">
        <v>3966</v>
      </c>
      <c r="N2531" s="37" t="s">
        <v>67</v>
      </c>
      <c r="O2531" s="37" t="s">
        <v>67</v>
      </c>
      <c r="P2531" s="37" t="s">
        <v>3759</v>
      </c>
      <c r="Q2531" s="75" t="s">
        <v>3419</v>
      </c>
      <c r="R2531" t="s">
        <v>3691</v>
      </c>
      <c r="S2531" s="38">
        <v>11</v>
      </c>
      <c r="T2531">
        <v>1</v>
      </c>
      <c r="U2531">
        <v>0</v>
      </c>
      <c r="V2531" s="43">
        <f>SUMIF(ResumenCotizacion!$C:$C,E2531,ResumenCotizacion!$P:$P)</f>
        <v>0</v>
      </c>
      <c r="W2531" s="68">
        <f>IF(H2531="USD",S2531*SolCotizacion!$J$18,S2531)</f>
        <v>43158.39</v>
      </c>
      <c r="X2531" s="3">
        <f>ROUND(W2531/(1-VLOOKUP("Total porcentaje:",ResumenCotizacion!$F:$H,3,0)),2)</f>
        <v>46911.29</v>
      </c>
      <c r="Y2531" s="3">
        <f t="shared" si="159"/>
        <v>0</v>
      </c>
    </row>
    <row r="2532" spans="1:25" ht="14.25" x14ac:dyDescent="0.2">
      <c r="A2532" s="18" t="str">
        <f t="shared" si="156"/>
        <v>Catalogo principalCSP ENTIDADES NO CUALIFICADASCFQ7TTC0HX99-000T_NCLF</v>
      </c>
      <c r="B2532" s="18" t="str">
        <f t="shared" si="157"/>
        <v>CFQ7TTC0HX99-000T_NCLFCSP ENTIDADES NO CUALIFICADAS</v>
      </c>
      <c r="C2532" s="18"/>
      <c r="D2532" t="s">
        <v>122</v>
      </c>
      <c r="E2532" t="s">
        <v>3420</v>
      </c>
      <c r="F2532" t="s">
        <v>2547</v>
      </c>
      <c r="G2532" s="18" t="str">
        <f t="shared" si="158"/>
        <v>Catalogo principal</v>
      </c>
      <c r="H2532" s="43" t="s">
        <v>121</v>
      </c>
      <c r="I2532" s="37" t="s">
        <v>67</v>
      </c>
      <c r="J2532" t="s">
        <v>2625</v>
      </c>
      <c r="K2532" t="s">
        <v>40</v>
      </c>
      <c r="L2532" s="70" t="s">
        <v>21</v>
      </c>
      <c r="M2532" s="70" t="s">
        <v>3966</v>
      </c>
      <c r="N2532" s="37" t="s">
        <v>67</v>
      </c>
      <c r="O2532" s="37" t="s">
        <v>67</v>
      </c>
      <c r="P2532" s="37" t="s">
        <v>3759</v>
      </c>
      <c r="Q2532" s="75" t="s">
        <v>3420</v>
      </c>
      <c r="R2532" t="s">
        <v>3691</v>
      </c>
      <c r="S2532" s="38">
        <v>27.9</v>
      </c>
      <c r="T2532">
        <v>1</v>
      </c>
      <c r="U2532">
        <v>0</v>
      </c>
      <c r="V2532" s="43">
        <f>SUMIF(ResumenCotizacion!$C:$C,E2532,ResumenCotizacion!$P:$P)</f>
        <v>0</v>
      </c>
      <c r="W2532" s="68">
        <f>IF(H2532="USD",S2532*SolCotizacion!$J$18,S2532)</f>
        <v>109465.37099999998</v>
      </c>
      <c r="X2532" s="3">
        <f>ROUND(W2532/(1-VLOOKUP("Total porcentaje:",ResumenCotizacion!$F:$H,3,0)),2)</f>
        <v>118984.1</v>
      </c>
      <c r="Y2532" s="3">
        <f t="shared" si="159"/>
        <v>0</v>
      </c>
    </row>
    <row r="2533" spans="1:25" ht="14.25" x14ac:dyDescent="0.2">
      <c r="A2533" s="18" t="str">
        <f t="shared" si="156"/>
        <v>Catalogo principalCSP ENTIDADES NO CUALIFICADASCFQ7TTC0HX99-000S_NCLF</v>
      </c>
      <c r="B2533" s="18" t="str">
        <f t="shared" si="157"/>
        <v>CFQ7TTC0HX99-000S_NCLFCSP ENTIDADES NO CUALIFICADAS</v>
      </c>
      <c r="C2533" s="18"/>
      <c r="D2533" t="s">
        <v>122</v>
      </c>
      <c r="E2533" t="s">
        <v>3421</v>
      </c>
      <c r="F2533" t="s">
        <v>2547</v>
      </c>
      <c r="G2533" s="18" t="str">
        <f t="shared" si="158"/>
        <v>Catalogo principal</v>
      </c>
      <c r="H2533" s="43" t="s">
        <v>121</v>
      </c>
      <c r="I2533" s="37" t="s">
        <v>67</v>
      </c>
      <c r="J2533" t="s">
        <v>2578</v>
      </c>
      <c r="K2533" t="s">
        <v>40</v>
      </c>
      <c r="L2533" s="70" t="s">
        <v>21</v>
      </c>
      <c r="M2533" s="70" t="s">
        <v>3966</v>
      </c>
      <c r="N2533" s="37" t="s">
        <v>67</v>
      </c>
      <c r="O2533" s="37" t="s">
        <v>67</v>
      </c>
      <c r="P2533" s="37" t="s">
        <v>3759</v>
      </c>
      <c r="Q2533" s="75" t="s">
        <v>3421</v>
      </c>
      <c r="R2533" t="s">
        <v>3691</v>
      </c>
      <c r="S2533" s="38">
        <v>36.9</v>
      </c>
      <c r="T2533">
        <v>1</v>
      </c>
      <c r="U2533">
        <v>0</v>
      </c>
      <c r="V2533" s="43">
        <f>SUMIF(ResumenCotizacion!$C:$C,E2533,ResumenCotizacion!$P:$P)</f>
        <v>0</v>
      </c>
      <c r="W2533" s="68">
        <f>IF(H2533="USD",S2533*SolCotizacion!$J$18,S2533)</f>
        <v>144776.78099999999</v>
      </c>
      <c r="X2533" s="3">
        <f>ROUND(W2533/(1-VLOOKUP("Total porcentaje:",ResumenCotizacion!$F:$H,3,0)),2)</f>
        <v>157366.07</v>
      </c>
      <c r="Y2533" s="3">
        <f t="shared" si="159"/>
        <v>0</v>
      </c>
    </row>
    <row r="2534" spans="1:25" ht="14.25" x14ac:dyDescent="0.2">
      <c r="A2534" s="18" t="str">
        <f t="shared" si="156"/>
        <v>Catalogo principalCSP ENTIDADES NO CUALIFICADASCFQ7TTC0HX99-000Q_NCLF</v>
      </c>
      <c r="B2534" s="18" t="str">
        <f t="shared" si="157"/>
        <v>CFQ7TTC0HX99-000Q_NCLFCSP ENTIDADES NO CUALIFICADAS</v>
      </c>
      <c r="C2534" s="18"/>
      <c r="D2534" t="s">
        <v>122</v>
      </c>
      <c r="E2534" t="s">
        <v>3422</v>
      </c>
      <c r="F2534" t="s">
        <v>2547</v>
      </c>
      <c r="G2534" s="18" t="str">
        <f t="shared" si="158"/>
        <v>Catalogo principal</v>
      </c>
      <c r="H2534" s="43" t="s">
        <v>121</v>
      </c>
      <c r="I2534" s="37" t="s">
        <v>67</v>
      </c>
      <c r="J2534" t="s">
        <v>2645</v>
      </c>
      <c r="K2534" t="s">
        <v>40</v>
      </c>
      <c r="L2534" s="70" t="s">
        <v>21</v>
      </c>
      <c r="M2534" s="70" t="s">
        <v>3966</v>
      </c>
      <c r="N2534" s="37" t="s">
        <v>67</v>
      </c>
      <c r="O2534" s="37" t="s">
        <v>67</v>
      </c>
      <c r="P2534" s="37" t="s">
        <v>3759</v>
      </c>
      <c r="Q2534" s="75" t="s">
        <v>3422</v>
      </c>
      <c r="R2534" t="s">
        <v>3691</v>
      </c>
      <c r="S2534" s="38">
        <v>45</v>
      </c>
      <c r="T2534">
        <v>1</v>
      </c>
      <c r="U2534">
        <v>0</v>
      </c>
      <c r="V2534" s="43">
        <f>SUMIF(ResumenCotizacion!$C:$C,E2534,ResumenCotizacion!$P:$P)</f>
        <v>0</v>
      </c>
      <c r="W2534" s="68">
        <f>IF(H2534="USD",S2534*SolCotizacion!$J$18,S2534)</f>
        <v>176557.05</v>
      </c>
      <c r="X2534" s="3">
        <f>ROUND(W2534/(1-VLOOKUP("Total porcentaje:",ResumenCotizacion!$F:$H,3,0)),2)</f>
        <v>191909.84</v>
      </c>
      <c r="Y2534" s="3">
        <f t="shared" si="159"/>
        <v>0</v>
      </c>
    </row>
    <row r="2535" spans="1:25" ht="14.25" x14ac:dyDescent="0.2">
      <c r="A2535" s="18" t="str">
        <f t="shared" si="156"/>
        <v>Catalogo principalCSP ENTIDADES NO CUALIFICADASCFQ7TTC0HX99-000P_NCLF</v>
      </c>
      <c r="B2535" s="18" t="str">
        <f t="shared" si="157"/>
        <v>CFQ7TTC0HX99-000P_NCLFCSP ENTIDADES NO CUALIFICADAS</v>
      </c>
      <c r="C2535" s="18"/>
      <c r="D2535" t="s">
        <v>122</v>
      </c>
      <c r="E2535" t="s">
        <v>3423</v>
      </c>
      <c r="F2535" t="s">
        <v>2547</v>
      </c>
      <c r="G2535" s="18" t="str">
        <f t="shared" si="158"/>
        <v>Catalogo principal</v>
      </c>
      <c r="H2535" s="43" t="s">
        <v>121</v>
      </c>
      <c r="I2535" s="37" t="s">
        <v>67</v>
      </c>
      <c r="J2535" t="s">
        <v>2662</v>
      </c>
      <c r="K2535" t="s">
        <v>40</v>
      </c>
      <c r="L2535" s="70" t="s">
        <v>21</v>
      </c>
      <c r="M2535" s="70" t="s">
        <v>3966</v>
      </c>
      <c r="N2535" s="37" t="s">
        <v>67</v>
      </c>
      <c r="O2535" s="37" t="s">
        <v>67</v>
      </c>
      <c r="P2535" s="37" t="s">
        <v>3759</v>
      </c>
      <c r="Q2535" s="75" t="s">
        <v>3423</v>
      </c>
      <c r="R2535" t="s">
        <v>3691</v>
      </c>
      <c r="S2535" s="38">
        <v>142.19999999999999</v>
      </c>
      <c r="T2535">
        <v>1</v>
      </c>
      <c r="U2535">
        <v>0</v>
      </c>
      <c r="V2535" s="43">
        <f>SUMIF(ResumenCotizacion!$C:$C,E2535,ResumenCotizacion!$P:$P)</f>
        <v>0</v>
      </c>
      <c r="W2535" s="68">
        <f>IF(H2535="USD",S2535*SolCotizacion!$J$18,S2535)</f>
        <v>557920.27799999993</v>
      </c>
      <c r="X2535" s="3">
        <f>ROUND(W2535/(1-VLOOKUP("Total porcentaje:",ResumenCotizacion!$F:$H,3,0)),2)</f>
        <v>606435.07999999996</v>
      </c>
      <c r="Y2535" s="3">
        <f t="shared" si="159"/>
        <v>0</v>
      </c>
    </row>
    <row r="2536" spans="1:25" ht="14.25" x14ac:dyDescent="0.2">
      <c r="A2536" s="18" t="str">
        <f t="shared" si="156"/>
        <v>Catalogo principalCSP ENTIDADES NO CUALIFICADASCFQ7TTC0HX99-000M_NCLF</v>
      </c>
      <c r="B2536" s="18" t="str">
        <f t="shared" si="157"/>
        <v>CFQ7TTC0HX99-000M_NCLFCSP ENTIDADES NO CUALIFICADAS</v>
      </c>
      <c r="C2536" s="18"/>
      <c r="D2536" t="s">
        <v>122</v>
      </c>
      <c r="E2536" t="s">
        <v>3424</v>
      </c>
      <c r="F2536" t="s">
        <v>2547</v>
      </c>
      <c r="G2536" s="18" t="str">
        <f t="shared" si="158"/>
        <v>Catalogo principal</v>
      </c>
      <c r="H2536" s="43" t="s">
        <v>121</v>
      </c>
      <c r="I2536" s="37" t="s">
        <v>67</v>
      </c>
      <c r="J2536" t="s">
        <v>2585</v>
      </c>
      <c r="K2536" t="s">
        <v>40</v>
      </c>
      <c r="L2536" s="70" t="s">
        <v>21</v>
      </c>
      <c r="M2536" s="70" t="s">
        <v>3966</v>
      </c>
      <c r="N2536" s="37" t="s">
        <v>67</v>
      </c>
      <c r="O2536" s="37" t="s">
        <v>67</v>
      </c>
      <c r="P2536" s="37" t="s">
        <v>3759</v>
      </c>
      <c r="Q2536" s="75" t="s">
        <v>3424</v>
      </c>
      <c r="R2536" t="s">
        <v>3691</v>
      </c>
      <c r="S2536" s="38">
        <v>118.8</v>
      </c>
      <c r="T2536">
        <v>1</v>
      </c>
      <c r="U2536">
        <v>0</v>
      </c>
      <c r="V2536" s="43">
        <f>SUMIF(ResumenCotizacion!$C:$C,E2536,ResumenCotizacion!$P:$P)</f>
        <v>0</v>
      </c>
      <c r="W2536" s="68">
        <f>IF(H2536="USD",S2536*SolCotizacion!$J$18,S2536)</f>
        <v>466110.61199999996</v>
      </c>
      <c r="X2536" s="3">
        <f>ROUND(W2536/(1-VLOOKUP("Total porcentaje:",ResumenCotizacion!$F:$H,3,0)),2)</f>
        <v>506641.97</v>
      </c>
      <c r="Y2536" s="3">
        <f t="shared" si="159"/>
        <v>0</v>
      </c>
    </row>
    <row r="2537" spans="1:25" ht="14.25" x14ac:dyDescent="0.2">
      <c r="A2537" s="18" t="str">
        <f t="shared" si="156"/>
        <v>Catalogo principalCSP ENTIDADES NO CUALIFICADASCFQ7TTC0HX99-000L_NCLF</v>
      </c>
      <c r="B2537" s="18" t="str">
        <f t="shared" si="157"/>
        <v>CFQ7TTC0HX99-000L_NCLFCSP ENTIDADES NO CUALIFICADAS</v>
      </c>
      <c r="C2537" s="18"/>
      <c r="D2537" t="s">
        <v>122</v>
      </c>
      <c r="E2537" t="s">
        <v>3425</v>
      </c>
      <c r="F2537" t="s">
        <v>2547</v>
      </c>
      <c r="G2537" s="18" t="str">
        <f t="shared" si="158"/>
        <v>Catalogo principal</v>
      </c>
      <c r="H2537" s="43" t="s">
        <v>121</v>
      </c>
      <c r="I2537" s="37" t="s">
        <v>67</v>
      </c>
      <c r="J2537" t="s">
        <v>2563</v>
      </c>
      <c r="K2537" t="s">
        <v>40</v>
      </c>
      <c r="L2537" s="70" t="s">
        <v>21</v>
      </c>
      <c r="M2537" s="70" t="s">
        <v>3966</v>
      </c>
      <c r="N2537" s="37" t="s">
        <v>67</v>
      </c>
      <c r="O2537" s="37" t="s">
        <v>67</v>
      </c>
      <c r="P2537" s="37" t="s">
        <v>3759</v>
      </c>
      <c r="Q2537" s="75" t="s">
        <v>3425</v>
      </c>
      <c r="R2537" t="s">
        <v>3691</v>
      </c>
      <c r="S2537" s="38">
        <v>110.7</v>
      </c>
      <c r="T2537">
        <v>1</v>
      </c>
      <c r="U2537">
        <v>0</v>
      </c>
      <c r="V2537" s="43">
        <f>SUMIF(ResumenCotizacion!$C:$C,E2537,ResumenCotizacion!$P:$P)</f>
        <v>0</v>
      </c>
      <c r="W2537" s="68">
        <f>IF(H2537="USD",S2537*SolCotizacion!$J$18,S2537)</f>
        <v>434330.34299999999</v>
      </c>
      <c r="X2537" s="3">
        <f>ROUND(W2537/(1-VLOOKUP("Total porcentaje:",ResumenCotizacion!$F:$H,3,0)),2)</f>
        <v>472098.2</v>
      </c>
      <c r="Y2537" s="3">
        <f t="shared" si="159"/>
        <v>0</v>
      </c>
    </row>
    <row r="2538" spans="1:25" ht="14.25" x14ac:dyDescent="0.2">
      <c r="A2538" s="18" t="str">
        <f t="shared" si="156"/>
        <v>Catalogo principalCSP ENTIDADES NO CUALIFICADASCFQ7TTC0HX99-000K_NCLF</v>
      </c>
      <c r="B2538" s="18" t="str">
        <f t="shared" si="157"/>
        <v>CFQ7TTC0HX99-000K_NCLFCSP ENTIDADES NO CUALIFICADAS</v>
      </c>
      <c r="C2538" s="18"/>
      <c r="D2538" t="s">
        <v>122</v>
      </c>
      <c r="E2538" t="s">
        <v>3426</v>
      </c>
      <c r="F2538" t="s">
        <v>2547</v>
      </c>
      <c r="G2538" s="18" t="str">
        <f t="shared" si="158"/>
        <v>Catalogo principal</v>
      </c>
      <c r="H2538" s="43" t="s">
        <v>121</v>
      </c>
      <c r="I2538" s="37" t="s">
        <v>67</v>
      </c>
      <c r="J2538" t="s">
        <v>2683</v>
      </c>
      <c r="K2538" t="s">
        <v>40</v>
      </c>
      <c r="L2538" s="70" t="s">
        <v>21</v>
      </c>
      <c r="M2538" s="70" t="s">
        <v>3966</v>
      </c>
      <c r="N2538" s="37" t="s">
        <v>67</v>
      </c>
      <c r="O2538" s="37" t="s">
        <v>67</v>
      </c>
      <c r="P2538" s="37" t="s">
        <v>3759</v>
      </c>
      <c r="Q2538" s="75" t="s">
        <v>3426</v>
      </c>
      <c r="R2538" t="s">
        <v>3691</v>
      </c>
      <c r="S2538" s="38">
        <v>36</v>
      </c>
      <c r="T2538">
        <v>1</v>
      </c>
      <c r="U2538">
        <v>0</v>
      </c>
      <c r="V2538" s="43">
        <f>SUMIF(ResumenCotizacion!$C:$C,E2538,ResumenCotizacion!$P:$P)</f>
        <v>0</v>
      </c>
      <c r="W2538" s="68">
        <f>IF(H2538="USD",S2538*SolCotizacion!$J$18,S2538)</f>
        <v>141245.63999999998</v>
      </c>
      <c r="X2538" s="3">
        <f>ROUND(W2538/(1-VLOOKUP("Total porcentaje:",ResumenCotizacion!$F:$H,3,0)),2)</f>
        <v>153527.87</v>
      </c>
      <c r="Y2538" s="3">
        <f t="shared" si="159"/>
        <v>0</v>
      </c>
    </row>
    <row r="2539" spans="1:25" ht="14.25" x14ac:dyDescent="0.2">
      <c r="A2539" s="18" t="str">
        <f t="shared" si="156"/>
        <v>Catalogo principalCSP ENTIDADES NO CUALIFICADASCFQ7TTC0HX99-000J_NCLF</v>
      </c>
      <c r="B2539" s="18" t="str">
        <f t="shared" si="157"/>
        <v>CFQ7TTC0HX99-000J_NCLFCSP ENTIDADES NO CUALIFICADAS</v>
      </c>
      <c r="C2539" s="18"/>
      <c r="D2539" t="s">
        <v>122</v>
      </c>
      <c r="E2539" t="s">
        <v>3427</v>
      </c>
      <c r="F2539" t="s">
        <v>2547</v>
      </c>
      <c r="G2539" s="18" t="str">
        <f t="shared" si="158"/>
        <v>Catalogo principal</v>
      </c>
      <c r="H2539" s="43" t="s">
        <v>121</v>
      </c>
      <c r="I2539" s="37" t="s">
        <v>67</v>
      </c>
      <c r="J2539" t="s">
        <v>2709</v>
      </c>
      <c r="K2539" t="s">
        <v>40</v>
      </c>
      <c r="L2539" s="70" t="s">
        <v>21</v>
      </c>
      <c r="M2539" s="70" t="s">
        <v>3966</v>
      </c>
      <c r="N2539" s="37" t="s">
        <v>67</v>
      </c>
      <c r="O2539" s="37" t="s">
        <v>67</v>
      </c>
      <c r="P2539" s="37" t="s">
        <v>3759</v>
      </c>
      <c r="Q2539" s="75" t="s">
        <v>3427</v>
      </c>
      <c r="R2539" t="s">
        <v>3691</v>
      </c>
      <c r="S2539" s="38">
        <v>25.2</v>
      </c>
      <c r="T2539">
        <v>1</v>
      </c>
      <c r="U2539">
        <v>0</v>
      </c>
      <c r="V2539" s="43">
        <f>SUMIF(ResumenCotizacion!$C:$C,E2539,ResumenCotizacion!$P:$P)</f>
        <v>0</v>
      </c>
      <c r="W2539" s="68">
        <f>IF(H2539="USD",S2539*SolCotizacion!$J$18,S2539)</f>
        <v>98871.947999999989</v>
      </c>
      <c r="X2539" s="3">
        <f>ROUND(W2539/(1-VLOOKUP("Total porcentaje:",ResumenCotizacion!$F:$H,3,0)),2)</f>
        <v>107469.51</v>
      </c>
      <c r="Y2539" s="3">
        <f t="shared" si="159"/>
        <v>0</v>
      </c>
    </row>
    <row r="2540" spans="1:25" ht="14.25" x14ac:dyDescent="0.2">
      <c r="A2540" s="18" t="str">
        <f t="shared" si="156"/>
        <v>Catalogo principalCSP ENTIDADES NO CUALIFICADASCFQ7TTC0HX99-000H_NCLF</v>
      </c>
      <c r="B2540" s="18" t="str">
        <f t="shared" si="157"/>
        <v>CFQ7TTC0HX99-000H_NCLFCSP ENTIDADES NO CUALIFICADAS</v>
      </c>
      <c r="C2540" s="18"/>
      <c r="D2540" t="s">
        <v>122</v>
      </c>
      <c r="E2540" t="s">
        <v>3428</v>
      </c>
      <c r="F2540" t="s">
        <v>2547</v>
      </c>
      <c r="G2540" s="18" t="str">
        <f t="shared" si="158"/>
        <v>Catalogo principal</v>
      </c>
      <c r="H2540" s="43" t="s">
        <v>121</v>
      </c>
      <c r="I2540" s="37" t="s">
        <v>67</v>
      </c>
      <c r="J2540" t="s">
        <v>2550</v>
      </c>
      <c r="K2540" t="s">
        <v>40</v>
      </c>
      <c r="L2540" s="70" t="s">
        <v>21</v>
      </c>
      <c r="M2540" s="70" t="s">
        <v>3966</v>
      </c>
      <c r="N2540" s="37" t="s">
        <v>67</v>
      </c>
      <c r="O2540" s="37" t="s">
        <v>67</v>
      </c>
      <c r="P2540" s="37" t="s">
        <v>3759</v>
      </c>
      <c r="Q2540" s="75" t="s">
        <v>3428</v>
      </c>
      <c r="R2540" t="s">
        <v>3691</v>
      </c>
      <c r="S2540" s="38">
        <v>59.4</v>
      </c>
      <c r="T2540">
        <v>1</v>
      </c>
      <c r="U2540">
        <v>0</v>
      </c>
      <c r="V2540" s="43">
        <f>SUMIF(ResumenCotizacion!$C:$C,E2540,ResumenCotizacion!$P:$P)</f>
        <v>0</v>
      </c>
      <c r="W2540" s="68">
        <f>IF(H2540="USD",S2540*SolCotizacion!$J$18,S2540)</f>
        <v>233055.30599999998</v>
      </c>
      <c r="X2540" s="3">
        <f>ROUND(W2540/(1-VLOOKUP("Total porcentaje:",ResumenCotizacion!$F:$H,3,0)),2)</f>
        <v>253320.98</v>
      </c>
      <c r="Y2540" s="3">
        <f t="shared" si="159"/>
        <v>0</v>
      </c>
    </row>
    <row r="2541" spans="1:25" ht="14.25" x14ac:dyDescent="0.2">
      <c r="A2541" s="18" t="str">
        <f t="shared" si="156"/>
        <v>Catalogo principalCSP ENTIDADES NO CUALIFICADASCFQ7TTC0HX99-000G_NCLF</v>
      </c>
      <c r="B2541" s="18" t="str">
        <f t="shared" si="157"/>
        <v>CFQ7TTC0HX99-000G_NCLFCSP ENTIDADES NO CUALIFICADAS</v>
      </c>
      <c r="C2541" s="18"/>
      <c r="D2541" t="s">
        <v>122</v>
      </c>
      <c r="E2541" t="s">
        <v>3429</v>
      </c>
      <c r="F2541" t="s">
        <v>2547</v>
      </c>
      <c r="G2541" s="18" t="str">
        <f t="shared" si="158"/>
        <v>Catalogo principal</v>
      </c>
      <c r="H2541" s="43" t="s">
        <v>121</v>
      </c>
      <c r="I2541" s="37" t="s">
        <v>67</v>
      </c>
      <c r="J2541" t="s">
        <v>2649</v>
      </c>
      <c r="K2541" t="s">
        <v>40</v>
      </c>
      <c r="L2541" s="70" t="s">
        <v>21</v>
      </c>
      <c r="M2541" s="70" t="s">
        <v>3966</v>
      </c>
      <c r="N2541" s="37" t="s">
        <v>67</v>
      </c>
      <c r="O2541" s="37" t="s">
        <v>67</v>
      </c>
      <c r="P2541" s="37" t="s">
        <v>3759</v>
      </c>
      <c r="Q2541" s="75" t="s">
        <v>3429</v>
      </c>
      <c r="R2541" t="s">
        <v>3691</v>
      </c>
      <c r="S2541" s="38">
        <v>67.5</v>
      </c>
      <c r="T2541">
        <v>1</v>
      </c>
      <c r="U2541">
        <v>0</v>
      </c>
      <c r="V2541" s="43">
        <f>SUMIF(ResumenCotizacion!$C:$C,E2541,ResumenCotizacion!$P:$P)</f>
        <v>0</v>
      </c>
      <c r="W2541" s="68">
        <f>IF(H2541="USD",S2541*SolCotizacion!$J$18,S2541)</f>
        <v>264835.57500000001</v>
      </c>
      <c r="X2541" s="3">
        <f>ROUND(W2541/(1-VLOOKUP("Total porcentaje:",ResumenCotizacion!$F:$H,3,0)),2)</f>
        <v>287864.76</v>
      </c>
      <c r="Y2541" s="3">
        <f t="shared" si="159"/>
        <v>0</v>
      </c>
    </row>
    <row r="2542" spans="1:25" ht="14.25" x14ac:dyDescent="0.2">
      <c r="A2542" s="18" t="str">
        <f t="shared" si="156"/>
        <v>Catalogo principalCSP ENTIDADES NO CUALIFICADASCFQ7TTC0HX99-000F_NCLF</v>
      </c>
      <c r="B2542" s="18" t="str">
        <f t="shared" si="157"/>
        <v>CFQ7TTC0HX99-000F_NCLFCSP ENTIDADES NO CUALIFICADAS</v>
      </c>
      <c r="C2542" s="18"/>
      <c r="D2542" t="s">
        <v>122</v>
      </c>
      <c r="E2542" t="s">
        <v>3430</v>
      </c>
      <c r="F2542" t="s">
        <v>2547</v>
      </c>
      <c r="G2542" s="18" t="str">
        <f t="shared" si="158"/>
        <v>Catalogo principal</v>
      </c>
      <c r="H2542" s="43" t="s">
        <v>121</v>
      </c>
      <c r="I2542" s="37" t="s">
        <v>67</v>
      </c>
      <c r="J2542" t="s">
        <v>2560</v>
      </c>
      <c r="K2542" t="s">
        <v>40</v>
      </c>
      <c r="L2542" s="70" t="s">
        <v>21</v>
      </c>
      <c r="M2542" s="70" t="s">
        <v>3966</v>
      </c>
      <c r="N2542" s="37" t="s">
        <v>67</v>
      </c>
      <c r="O2542" s="37" t="s">
        <v>67</v>
      </c>
      <c r="P2542" s="37" t="s">
        <v>3759</v>
      </c>
      <c r="Q2542" s="75" t="s">
        <v>3430</v>
      </c>
      <c r="R2542" t="s">
        <v>3691</v>
      </c>
      <c r="S2542" s="38">
        <v>90.9</v>
      </c>
      <c r="T2542">
        <v>1</v>
      </c>
      <c r="U2542">
        <v>0</v>
      </c>
      <c r="V2542" s="43">
        <f>SUMIF(ResumenCotizacion!$C:$C,E2542,ResumenCotizacion!$P:$P)</f>
        <v>0</v>
      </c>
      <c r="W2542" s="68">
        <f>IF(H2542="USD",S2542*SolCotizacion!$J$18,S2542)</f>
        <v>356645.24099999998</v>
      </c>
      <c r="X2542" s="3">
        <f>ROUND(W2542/(1-VLOOKUP("Total porcentaje:",ResumenCotizacion!$F:$H,3,0)),2)</f>
        <v>387657.87</v>
      </c>
      <c r="Y2542" s="3">
        <f t="shared" si="159"/>
        <v>0</v>
      </c>
    </row>
    <row r="2543" spans="1:25" ht="14.25" x14ac:dyDescent="0.2">
      <c r="A2543" s="18" t="str">
        <f t="shared" si="156"/>
        <v>Catalogo principalCSP ENTIDADES NO CUALIFICADASCFQ7TTC0HHS9-0010_NCLF</v>
      </c>
      <c r="B2543" s="18" t="str">
        <f t="shared" si="157"/>
        <v>CFQ7TTC0HHS9-0010_NCLFCSP ENTIDADES NO CUALIFICADAS</v>
      </c>
      <c r="C2543" s="18"/>
      <c r="D2543" t="s">
        <v>122</v>
      </c>
      <c r="E2543" t="s">
        <v>3431</v>
      </c>
      <c r="F2543" t="s">
        <v>2547</v>
      </c>
      <c r="G2543" s="18" t="str">
        <f t="shared" si="158"/>
        <v>Catalogo principal</v>
      </c>
      <c r="H2543" s="43" t="s">
        <v>121</v>
      </c>
      <c r="I2543" s="37" t="s">
        <v>67</v>
      </c>
      <c r="J2543" t="s">
        <v>2551</v>
      </c>
      <c r="K2543" t="s">
        <v>40</v>
      </c>
      <c r="L2543" s="70" t="s">
        <v>21</v>
      </c>
      <c r="M2543" s="70" t="s">
        <v>3966</v>
      </c>
      <c r="N2543" s="37" t="s">
        <v>67</v>
      </c>
      <c r="O2543" s="37" t="s">
        <v>67</v>
      </c>
      <c r="P2543" s="37" t="s">
        <v>3759</v>
      </c>
      <c r="Q2543" s="75" t="s">
        <v>3431</v>
      </c>
      <c r="R2543" t="s">
        <v>3691</v>
      </c>
      <c r="S2543" s="38">
        <v>110.7</v>
      </c>
      <c r="T2543">
        <v>1</v>
      </c>
      <c r="U2543">
        <v>0</v>
      </c>
      <c r="V2543" s="43">
        <f>SUMIF(ResumenCotizacion!$C:$C,E2543,ResumenCotizacion!$P:$P)</f>
        <v>0</v>
      </c>
      <c r="W2543" s="68">
        <f>IF(H2543="USD",S2543*SolCotizacion!$J$18,S2543)</f>
        <v>434330.34299999999</v>
      </c>
      <c r="X2543" s="3">
        <f>ROUND(W2543/(1-VLOOKUP("Total porcentaje:",ResumenCotizacion!$F:$H,3,0)),2)</f>
        <v>472098.2</v>
      </c>
      <c r="Y2543" s="3">
        <f t="shared" si="159"/>
        <v>0</v>
      </c>
    </row>
    <row r="2544" spans="1:25" ht="14.25" x14ac:dyDescent="0.2">
      <c r="A2544" s="18" t="str">
        <f t="shared" si="156"/>
        <v>Catalogo principalCSP ENTIDADES NO CUALIFICADASCFQ7TTC0HHS9-000Z_NCLF</v>
      </c>
      <c r="B2544" s="18" t="str">
        <f t="shared" si="157"/>
        <v>CFQ7TTC0HHS9-000Z_NCLFCSP ENTIDADES NO CUALIFICADAS</v>
      </c>
      <c r="C2544" s="18"/>
      <c r="D2544" t="s">
        <v>122</v>
      </c>
      <c r="E2544" t="s">
        <v>3432</v>
      </c>
      <c r="F2544" t="s">
        <v>2547</v>
      </c>
      <c r="G2544" s="18" t="str">
        <f t="shared" si="158"/>
        <v>Catalogo principal</v>
      </c>
      <c r="H2544" s="43" t="s">
        <v>121</v>
      </c>
      <c r="I2544" s="37" t="s">
        <v>67</v>
      </c>
      <c r="J2544" t="s">
        <v>2583</v>
      </c>
      <c r="K2544" t="s">
        <v>40</v>
      </c>
      <c r="L2544" s="70" t="s">
        <v>21</v>
      </c>
      <c r="M2544" s="70" t="s">
        <v>3966</v>
      </c>
      <c r="N2544" s="37" t="s">
        <v>67</v>
      </c>
      <c r="O2544" s="37" t="s">
        <v>67</v>
      </c>
      <c r="P2544" s="37" t="s">
        <v>3759</v>
      </c>
      <c r="Q2544" s="75" t="s">
        <v>3432</v>
      </c>
      <c r="R2544" t="s">
        <v>3691</v>
      </c>
      <c r="S2544" s="38">
        <v>59.4</v>
      </c>
      <c r="T2544">
        <v>1</v>
      </c>
      <c r="U2544">
        <v>0</v>
      </c>
      <c r="V2544" s="43">
        <f>SUMIF(ResumenCotizacion!$C:$C,E2544,ResumenCotizacion!$P:$P)</f>
        <v>0</v>
      </c>
      <c r="W2544" s="68">
        <f>IF(H2544="USD",S2544*SolCotizacion!$J$18,S2544)</f>
        <v>233055.30599999998</v>
      </c>
      <c r="X2544" s="3">
        <f>ROUND(W2544/(1-VLOOKUP("Total porcentaje:",ResumenCotizacion!$F:$H,3,0)),2)</f>
        <v>253320.98</v>
      </c>
      <c r="Y2544" s="3">
        <f t="shared" si="159"/>
        <v>0</v>
      </c>
    </row>
    <row r="2545" spans="1:25" ht="14.25" x14ac:dyDescent="0.2">
      <c r="A2545" s="18" t="str">
        <f t="shared" si="156"/>
        <v>Catalogo principalCSP ENTIDADES NO CUALIFICADASCFQ7TTC0HHS9-000X_NCLF</v>
      </c>
      <c r="B2545" s="18" t="str">
        <f t="shared" si="157"/>
        <v>CFQ7TTC0HHS9-000X_NCLFCSP ENTIDADES NO CUALIFICADAS</v>
      </c>
      <c r="C2545" s="18"/>
      <c r="D2545" t="s">
        <v>122</v>
      </c>
      <c r="E2545" t="s">
        <v>3433</v>
      </c>
      <c r="F2545" t="s">
        <v>2547</v>
      </c>
      <c r="G2545" s="18" t="str">
        <f t="shared" si="158"/>
        <v>Catalogo principal</v>
      </c>
      <c r="H2545" s="43" t="s">
        <v>121</v>
      </c>
      <c r="I2545" s="37" t="s">
        <v>67</v>
      </c>
      <c r="J2545" t="s">
        <v>2670</v>
      </c>
      <c r="K2545" t="s">
        <v>40</v>
      </c>
      <c r="L2545" s="70" t="s">
        <v>21</v>
      </c>
      <c r="M2545" s="70" t="s">
        <v>3966</v>
      </c>
      <c r="N2545" s="37" t="s">
        <v>67</v>
      </c>
      <c r="O2545" s="37" t="s">
        <v>67</v>
      </c>
      <c r="P2545" s="37" t="s">
        <v>3759</v>
      </c>
      <c r="Q2545" s="75" t="s">
        <v>3433</v>
      </c>
      <c r="R2545" t="s">
        <v>3691</v>
      </c>
      <c r="S2545" s="38">
        <v>142.19999999999999</v>
      </c>
      <c r="T2545">
        <v>1</v>
      </c>
      <c r="U2545">
        <v>0</v>
      </c>
      <c r="V2545" s="43">
        <f>SUMIF(ResumenCotizacion!$C:$C,E2545,ResumenCotizacion!$P:$P)</f>
        <v>0</v>
      </c>
      <c r="W2545" s="68">
        <f>IF(H2545="USD",S2545*SolCotizacion!$J$18,S2545)</f>
        <v>557920.27799999993</v>
      </c>
      <c r="X2545" s="3">
        <f>ROUND(W2545/(1-VLOOKUP("Total porcentaje:",ResumenCotizacion!$F:$H,3,0)),2)</f>
        <v>606435.07999999996</v>
      </c>
      <c r="Y2545" s="3">
        <f t="shared" si="159"/>
        <v>0</v>
      </c>
    </row>
    <row r="2546" spans="1:25" ht="14.25" x14ac:dyDescent="0.2">
      <c r="A2546" s="18" t="str">
        <f t="shared" si="156"/>
        <v>Catalogo principalCSP ENTIDADES NO CUALIFICADASCFQ7TTC0HHS9-000W_NCLF</v>
      </c>
      <c r="B2546" s="18" t="str">
        <f t="shared" si="157"/>
        <v>CFQ7TTC0HHS9-000W_NCLFCSP ENTIDADES NO CUALIFICADAS</v>
      </c>
      <c r="C2546" s="18"/>
      <c r="D2546" t="s">
        <v>122</v>
      </c>
      <c r="E2546" t="s">
        <v>3434</v>
      </c>
      <c r="F2546" t="s">
        <v>2547</v>
      </c>
      <c r="G2546" s="18" t="str">
        <f t="shared" si="158"/>
        <v>Catalogo principal</v>
      </c>
      <c r="H2546" s="43" t="s">
        <v>121</v>
      </c>
      <c r="I2546" s="37" t="s">
        <v>67</v>
      </c>
      <c r="J2546" t="s">
        <v>2637</v>
      </c>
      <c r="K2546" t="s">
        <v>40</v>
      </c>
      <c r="L2546" s="70" t="s">
        <v>21</v>
      </c>
      <c r="M2546" s="70" t="s">
        <v>3966</v>
      </c>
      <c r="N2546" s="37" t="s">
        <v>67</v>
      </c>
      <c r="O2546" s="37" t="s">
        <v>67</v>
      </c>
      <c r="P2546" s="37" t="s">
        <v>3759</v>
      </c>
      <c r="Q2546" s="75" t="s">
        <v>3434</v>
      </c>
      <c r="R2546" t="s">
        <v>3691</v>
      </c>
      <c r="S2546" s="38">
        <v>90.9</v>
      </c>
      <c r="T2546">
        <v>1</v>
      </c>
      <c r="U2546">
        <v>0</v>
      </c>
      <c r="V2546" s="43">
        <f>SUMIF(ResumenCotizacion!$C:$C,E2546,ResumenCotizacion!$P:$P)</f>
        <v>0</v>
      </c>
      <c r="W2546" s="68">
        <f>IF(H2546="USD",S2546*SolCotizacion!$J$18,S2546)</f>
        <v>356645.24099999998</v>
      </c>
      <c r="X2546" s="3">
        <f>ROUND(W2546/(1-VLOOKUP("Total porcentaje:",ResumenCotizacion!$F:$H,3,0)),2)</f>
        <v>387657.87</v>
      </c>
      <c r="Y2546" s="3">
        <f t="shared" si="159"/>
        <v>0</v>
      </c>
    </row>
    <row r="2547" spans="1:25" ht="14.25" x14ac:dyDescent="0.2">
      <c r="A2547" s="18" t="str">
        <f t="shared" si="156"/>
        <v>Catalogo principalCSP ENTIDADES NO CUALIFICADASCFQ7TTC0HHS9-000V_NCLF</v>
      </c>
      <c r="B2547" s="18" t="str">
        <f t="shared" si="157"/>
        <v>CFQ7TTC0HHS9-000V_NCLFCSP ENTIDADES NO CUALIFICADAS</v>
      </c>
      <c r="C2547" s="18"/>
      <c r="D2547" t="s">
        <v>122</v>
      </c>
      <c r="E2547" t="s">
        <v>3435</v>
      </c>
      <c r="F2547" t="s">
        <v>2547</v>
      </c>
      <c r="G2547" s="18" t="str">
        <f t="shared" si="158"/>
        <v>Catalogo principal</v>
      </c>
      <c r="H2547" s="43" t="s">
        <v>121</v>
      </c>
      <c r="I2547" s="37" t="s">
        <v>67</v>
      </c>
      <c r="J2547" t="s">
        <v>2692</v>
      </c>
      <c r="K2547" t="s">
        <v>40</v>
      </c>
      <c r="L2547" s="70" t="s">
        <v>21</v>
      </c>
      <c r="M2547" s="70" t="s">
        <v>3966</v>
      </c>
      <c r="N2547" s="37" t="s">
        <v>67</v>
      </c>
      <c r="O2547" s="37" t="s">
        <v>67</v>
      </c>
      <c r="P2547" s="37" t="s">
        <v>3759</v>
      </c>
      <c r="Q2547" s="75" t="s">
        <v>3435</v>
      </c>
      <c r="R2547" t="s">
        <v>3691</v>
      </c>
      <c r="S2547" s="38">
        <v>118.8</v>
      </c>
      <c r="T2547">
        <v>1</v>
      </c>
      <c r="U2547">
        <v>0</v>
      </c>
      <c r="V2547" s="43">
        <f>SUMIF(ResumenCotizacion!$C:$C,E2547,ResumenCotizacion!$P:$P)</f>
        <v>0</v>
      </c>
      <c r="W2547" s="68">
        <f>IF(H2547="USD",S2547*SolCotizacion!$J$18,S2547)</f>
        <v>466110.61199999996</v>
      </c>
      <c r="X2547" s="3">
        <f>ROUND(W2547/(1-VLOOKUP("Total porcentaje:",ResumenCotizacion!$F:$H,3,0)),2)</f>
        <v>506641.97</v>
      </c>
      <c r="Y2547" s="3">
        <f t="shared" si="159"/>
        <v>0</v>
      </c>
    </row>
    <row r="2548" spans="1:25" ht="14.25" x14ac:dyDescent="0.2">
      <c r="A2548" s="18" t="str">
        <f t="shared" si="156"/>
        <v>Catalogo principalCSP ENTIDADES NO CUALIFICADASCFQ7TTC0HHS9-000T_NCLF</v>
      </c>
      <c r="B2548" s="18" t="str">
        <f t="shared" si="157"/>
        <v>CFQ7TTC0HHS9-000T_NCLFCSP ENTIDADES NO CUALIFICADAS</v>
      </c>
      <c r="C2548" s="18"/>
      <c r="D2548" t="s">
        <v>122</v>
      </c>
      <c r="E2548" t="s">
        <v>3436</v>
      </c>
      <c r="F2548" t="s">
        <v>2547</v>
      </c>
      <c r="G2548" s="18" t="str">
        <f t="shared" si="158"/>
        <v>Catalogo principal</v>
      </c>
      <c r="H2548" s="43" t="s">
        <v>121</v>
      </c>
      <c r="I2548" s="37" t="s">
        <v>67</v>
      </c>
      <c r="J2548" t="s">
        <v>2685</v>
      </c>
      <c r="K2548" t="s">
        <v>40</v>
      </c>
      <c r="L2548" s="70" t="s">
        <v>21</v>
      </c>
      <c r="M2548" s="70" t="s">
        <v>3966</v>
      </c>
      <c r="N2548" s="37" t="s">
        <v>67</v>
      </c>
      <c r="O2548" s="37" t="s">
        <v>67</v>
      </c>
      <c r="P2548" s="37" t="s">
        <v>3759</v>
      </c>
      <c r="Q2548" s="75" t="s">
        <v>3436</v>
      </c>
      <c r="R2548" t="s">
        <v>3691</v>
      </c>
      <c r="S2548" s="38">
        <v>67.5</v>
      </c>
      <c r="T2548">
        <v>1</v>
      </c>
      <c r="U2548">
        <v>0</v>
      </c>
      <c r="V2548" s="43">
        <f>SUMIF(ResumenCotizacion!$C:$C,E2548,ResumenCotizacion!$P:$P)</f>
        <v>0</v>
      </c>
      <c r="W2548" s="68">
        <f>IF(H2548="USD",S2548*SolCotizacion!$J$18,S2548)</f>
        <v>264835.57500000001</v>
      </c>
      <c r="X2548" s="3">
        <f>ROUND(W2548/(1-VLOOKUP("Total porcentaje:",ResumenCotizacion!$F:$H,3,0)),2)</f>
        <v>287864.76</v>
      </c>
      <c r="Y2548" s="3">
        <f t="shared" si="159"/>
        <v>0</v>
      </c>
    </row>
    <row r="2549" spans="1:25" ht="14.25" x14ac:dyDescent="0.2">
      <c r="A2549" s="18" t="str">
        <f t="shared" si="156"/>
        <v>Catalogo principalCSP ENTIDADES NO CUALIFICADASCFQ7TTC0HHS9-0016_NCLF</v>
      </c>
      <c r="B2549" s="18" t="str">
        <f t="shared" si="157"/>
        <v>CFQ7TTC0HHS9-0016_NCLFCSP ENTIDADES NO CUALIFICADAS</v>
      </c>
      <c r="C2549" s="18"/>
      <c r="D2549" t="s">
        <v>122</v>
      </c>
      <c r="E2549" t="s">
        <v>3437</v>
      </c>
      <c r="F2549" t="s">
        <v>2547</v>
      </c>
      <c r="G2549" s="18" t="str">
        <f t="shared" si="158"/>
        <v>Catalogo principal</v>
      </c>
      <c r="H2549" s="43" t="s">
        <v>121</v>
      </c>
      <c r="I2549" s="37" t="s">
        <v>67</v>
      </c>
      <c r="J2549" t="s">
        <v>2707</v>
      </c>
      <c r="K2549" t="s">
        <v>40</v>
      </c>
      <c r="L2549" s="70" t="s">
        <v>21</v>
      </c>
      <c r="M2549" s="70" t="s">
        <v>3966</v>
      </c>
      <c r="N2549" s="37" t="s">
        <v>67</v>
      </c>
      <c r="O2549" s="37" t="s">
        <v>67</v>
      </c>
      <c r="P2549" s="37" t="s">
        <v>3759</v>
      </c>
      <c r="Q2549" s="75" t="s">
        <v>3437</v>
      </c>
      <c r="R2549" t="s">
        <v>3691</v>
      </c>
      <c r="S2549" s="38">
        <v>45</v>
      </c>
      <c r="T2549">
        <v>1</v>
      </c>
      <c r="U2549">
        <v>0</v>
      </c>
      <c r="V2549" s="43">
        <f>SUMIF(ResumenCotizacion!$C:$C,E2549,ResumenCotizacion!$P:$P)</f>
        <v>0</v>
      </c>
      <c r="W2549" s="68">
        <f>IF(H2549="USD",S2549*SolCotizacion!$J$18,S2549)</f>
        <v>176557.05</v>
      </c>
      <c r="X2549" s="3">
        <f>ROUND(W2549/(1-VLOOKUP("Total porcentaje:",ResumenCotizacion!$F:$H,3,0)),2)</f>
        <v>191909.84</v>
      </c>
      <c r="Y2549" s="3">
        <f t="shared" si="159"/>
        <v>0</v>
      </c>
    </row>
    <row r="2550" spans="1:25" ht="14.25" x14ac:dyDescent="0.2">
      <c r="A2550" s="18" t="str">
        <f t="shared" si="156"/>
        <v>Catalogo principalCSP ENTIDADES NO CUALIFICADASCFQ7TTC0HHS9-0015_NCLF</v>
      </c>
      <c r="B2550" s="18" t="str">
        <f t="shared" si="157"/>
        <v>CFQ7TTC0HHS9-0015_NCLFCSP ENTIDADES NO CUALIFICADAS</v>
      </c>
      <c r="C2550" s="18"/>
      <c r="D2550" t="s">
        <v>122</v>
      </c>
      <c r="E2550" t="s">
        <v>3438</v>
      </c>
      <c r="F2550" t="s">
        <v>2547</v>
      </c>
      <c r="G2550" s="18" t="str">
        <f t="shared" si="158"/>
        <v>Catalogo principal</v>
      </c>
      <c r="H2550" s="43" t="s">
        <v>121</v>
      </c>
      <c r="I2550" s="37" t="s">
        <v>67</v>
      </c>
      <c r="J2550" t="s">
        <v>2582</v>
      </c>
      <c r="K2550" t="s">
        <v>40</v>
      </c>
      <c r="L2550" s="70" t="s">
        <v>21</v>
      </c>
      <c r="M2550" s="70" t="s">
        <v>3966</v>
      </c>
      <c r="N2550" s="37" t="s">
        <v>67</v>
      </c>
      <c r="O2550" s="37" t="s">
        <v>67</v>
      </c>
      <c r="P2550" s="37" t="s">
        <v>3759</v>
      </c>
      <c r="Q2550" s="75" t="s">
        <v>3438</v>
      </c>
      <c r="R2550" t="s">
        <v>3691</v>
      </c>
      <c r="S2550" s="38">
        <v>36.9</v>
      </c>
      <c r="T2550">
        <v>1</v>
      </c>
      <c r="U2550">
        <v>0</v>
      </c>
      <c r="V2550" s="43">
        <f>SUMIF(ResumenCotizacion!$C:$C,E2550,ResumenCotizacion!$P:$P)</f>
        <v>0</v>
      </c>
      <c r="W2550" s="68">
        <f>IF(H2550="USD",S2550*SolCotizacion!$J$18,S2550)</f>
        <v>144776.78099999999</v>
      </c>
      <c r="X2550" s="3">
        <f>ROUND(W2550/(1-VLOOKUP("Total porcentaje:",ResumenCotizacion!$F:$H,3,0)),2)</f>
        <v>157366.07</v>
      </c>
      <c r="Y2550" s="3">
        <f t="shared" si="159"/>
        <v>0</v>
      </c>
    </row>
    <row r="2551" spans="1:25" ht="14.25" x14ac:dyDescent="0.2">
      <c r="A2551" s="18" t="str">
        <f t="shared" si="156"/>
        <v>Catalogo principalCSP ENTIDADES NO CUALIFICADASCFQ7TTC0HHS9-0014_NCLF</v>
      </c>
      <c r="B2551" s="18" t="str">
        <f t="shared" si="157"/>
        <v>CFQ7TTC0HHS9-0014_NCLFCSP ENTIDADES NO CUALIFICADAS</v>
      </c>
      <c r="C2551" s="18"/>
      <c r="D2551" t="s">
        <v>122</v>
      </c>
      <c r="E2551" t="s">
        <v>3439</v>
      </c>
      <c r="F2551" t="s">
        <v>2547</v>
      </c>
      <c r="G2551" s="18" t="str">
        <f t="shared" si="158"/>
        <v>Catalogo principal</v>
      </c>
      <c r="H2551" s="43" t="s">
        <v>121</v>
      </c>
      <c r="I2551" s="37" t="s">
        <v>67</v>
      </c>
      <c r="J2551" t="s">
        <v>2684</v>
      </c>
      <c r="K2551" t="s">
        <v>40</v>
      </c>
      <c r="L2551" s="70" t="s">
        <v>21</v>
      </c>
      <c r="M2551" s="70" t="s">
        <v>3966</v>
      </c>
      <c r="N2551" s="37" t="s">
        <v>67</v>
      </c>
      <c r="O2551" s="37" t="s">
        <v>67</v>
      </c>
      <c r="P2551" s="37" t="s">
        <v>3759</v>
      </c>
      <c r="Q2551" s="75" t="s">
        <v>3439</v>
      </c>
      <c r="R2551" t="s">
        <v>3691</v>
      </c>
      <c r="S2551" s="38">
        <v>36</v>
      </c>
      <c r="T2551">
        <v>1</v>
      </c>
      <c r="U2551">
        <v>0</v>
      </c>
      <c r="V2551" s="43">
        <f>SUMIF(ResumenCotizacion!$C:$C,E2551,ResumenCotizacion!$P:$P)</f>
        <v>0</v>
      </c>
      <c r="W2551" s="68">
        <f>IF(H2551="USD",S2551*SolCotizacion!$J$18,S2551)</f>
        <v>141245.63999999998</v>
      </c>
      <c r="X2551" s="3">
        <f>ROUND(W2551/(1-VLOOKUP("Total porcentaje:",ResumenCotizacion!$F:$H,3,0)),2)</f>
        <v>153527.87</v>
      </c>
      <c r="Y2551" s="3">
        <f t="shared" si="159"/>
        <v>0</v>
      </c>
    </row>
    <row r="2552" spans="1:25" ht="14.25" x14ac:dyDescent="0.2">
      <c r="A2552" s="18" t="str">
        <f t="shared" si="156"/>
        <v>Catalogo principalCSP ENTIDADES NO CUALIFICADASCFQ7TTC0HHS9-0013_NCLF</v>
      </c>
      <c r="B2552" s="18" t="str">
        <f t="shared" si="157"/>
        <v>CFQ7TTC0HHS9-0013_NCLFCSP ENTIDADES NO CUALIFICADAS</v>
      </c>
      <c r="C2552" s="18"/>
      <c r="D2552" t="s">
        <v>122</v>
      </c>
      <c r="E2552" t="s">
        <v>3440</v>
      </c>
      <c r="F2552" t="s">
        <v>2547</v>
      </c>
      <c r="G2552" s="18" t="str">
        <f t="shared" si="158"/>
        <v>Catalogo principal</v>
      </c>
      <c r="H2552" s="43" t="s">
        <v>121</v>
      </c>
      <c r="I2552" s="37" t="s">
        <v>67</v>
      </c>
      <c r="J2552" t="s">
        <v>2580</v>
      </c>
      <c r="K2552" t="s">
        <v>40</v>
      </c>
      <c r="L2552" s="70" t="s">
        <v>21</v>
      </c>
      <c r="M2552" s="70" t="s">
        <v>3966</v>
      </c>
      <c r="N2552" s="37" t="s">
        <v>67</v>
      </c>
      <c r="O2552" s="37" t="s">
        <v>67</v>
      </c>
      <c r="P2552" s="37" t="s">
        <v>3759</v>
      </c>
      <c r="Q2552" s="75" t="s">
        <v>3440</v>
      </c>
      <c r="R2552" t="s">
        <v>3691</v>
      </c>
      <c r="S2552" s="38">
        <v>27.9</v>
      </c>
      <c r="T2552">
        <v>1</v>
      </c>
      <c r="U2552">
        <v>0</v>
      </c>
      <c r="V2552" s="43">
        <f>SUMIF(ResumenCotizacion!$C:$C,E2552,ResumenCotizacion!$P:$P)</f>
        <v>0</v>
      </c>
      <c r="W2552" s="68">
        <f>IF(H2552="USD",S2552*SolCotizacion!$J$18,S2552)</f>
        <v>109465.37099999998</v>
      </c>
      <c r="X2552" s="3">
        <f>ROUND(W2552/(1-VLOOKUP("Total porcentaje:",ResumenCotizacion!$F:$H,3,0)),2)</f>
        <v>118984.1</v>
      </c>
      <c r="Y2552" s="3">
        <f t="shared" si="159"/>
        <v>0</v>
      </c>
    </row>
    <row r="2553" spans="1:25" ht="14.25" x14ac:dyDescent="0.2">
      <c r="A2553" s="18" t="str">
        <f t="shared" si="156"/>
        <v>Catalogo principalCSP ENTIDADES NO CUALIFICADASCFQ7TTC0HHS9-0012_NCLF</v>
      </c>
      <c r="B2553" s="18" t="str">
        <f t="shared" si="157"/>
        <v>CFQ7TTC0HHS9-0012_NCLFCSP ENTIDADES NO CUALIFICADAS</v>
      </c>
      <c r="C2553" s="18"/>
      <c r="D2553" t="s">
        <v>122</v>
      </c>
      <c r="E2553" t="s">
        <v>3441</v>
      </c>
      <c r="F2553" t="s">
        <v>2547</v>
      </c>
      <c r="G2553" s="18" t="str">
        <f t="shared" si="158"/>
        <v>Catalogo principal</v>
      </c>
      <c r="H2553" s="43" t="s">
        <v>121</v>
      </c>
      <c r="I2553" s="37" t="s">
        <v>67</v>
      </c>
      <c r="J2553" t="s">
        <v>2695</v>
      </c>
      <c r="K2553" t="s">
        <v>40</v>
      </c>
      <c r="L2553" s="70" t="s">
        <v>21</v>
      </c>
      <c r="M2553" s="70" t="s">
        <v>3966</v>
      </c>
      <c r="N2553" s="37" t="s">
        <v>67</v>
      </c>
      <c r="O2553" s="37" t="s">
        <v>67</v>
      </c>
      <c r="P2553" s="37" t="s">
        <v>3759</v>
      </c>
      <c r="Q2553" s="75" t="s">
        <v>3441</v>
      </c>
      <c r="R2553" t="s">
        <v>3691</v>
      </c>
      <c r="S2553" s="38">
        <v>25.2</v>
      </c>
      <c r="T2553">
        <v>1</v>
      </c>
      <c r="U2553">
        <v>0</v>
      </c>
      <c r="V2553" s="43">
        <f>SUMIF(ResumenCotizacion!$C:$C,E2553,ResumenCotizacion!$P:$P)</f>
        <v>0</v>
      </c>
      <c r="W2553" s="68">
        <f>IF(H2553="USD",S2553*SolCotizacion!$J$18,S2553)</f>
        <v>98871.947999999989</v>
      </c>
      <c r="X2553" s="3">
        <f>ROUND(W2553/(1-VLOOKUP("Total porcentaje:",ResumenCotizacion!$F:$H,3,0)),2)</f>
        <v>107469.51</v>
      </c>
      <c r="Y2553" s="3">
        <f t="shared" si="159"/>
        <v>0</v>
      </c>
    </row>
    <row r="2554" spans="1:25" ht="14.25" x14ac:dyDescent="0.2">
      <c r="A2554" s="18" t="str">
        <f t="shared" si="156"/>
        <v>Catalogo principalCSP ENTIDADES NO CUALIFICADASDG7GMGF0L4TL-0003_NCLF</v>
      </c>
      <c r="B2554" s="18" t="str">
        <f t="shared" si="157"/>
        <v>DG7GMGF0L4TL-0003_NCLFCSP ENTIDADES NO CUALIFICADAS</v>
      </c>
      <c r="C2554" s="18"/>
      <c r="D2554" t="s">
        <v>122</v>
      </c>
      <c r="E2554" t="s">
        <v>3566</v>
      </c>
      <c r="F2554" t="s">
        <v>2547</v>
      </c>
      <c r="G2554" s="18" t="str">
        <f t="shared" si="158"/>
        <v>Catalogo principal</v>
      </c>
      <c r="H2554" s="43" t="s">
        <v>121</v>
      </c>
      <c r="I2554" s="37" t="s">
        <v>67</v>
      </c>
      <c r="J2554" t="s">
        <v>3631</v>
      </c>
      <c r="K2554" t="s">
        <v>40</v>
      </c>
      <c r="L2554" s="70" t="s">
        <v>21</v>
      </c>
      <c r="M2554" s="70" t="s">
        <v>4257</v>
      </c>
      <c r="N2554" s="37" t="s">
        <v>67</v>
      </c>
      <c r="O2554" s="37" t="s">
        <v>67</v>
      </c>
      <c r="P2554" s="37" t="s">
        <v>3759</v>
      </c>
      <c r="Q2554" s="75" t="s">
        <v>3566</v>
      </c>
      <c r="R2554" t="s">
        <v>207</v>
      </c>
      <c r="S2554" s="38">
        <v>216</v>
      </c>
      <c r="T2554">
        <v>1</v>
      </c>
      <c r="U2554">
        <v>0</v>
      </c>
      <c r="V2554" s="43">
        <f>SUMIF(ResumenCotizacion!$C:$C,E2554,ResumenCotizacion!$P:$P)</f>
        <v>0</v>
      </c>
      <c r="W2554" s="68">
        <f>IF(H2554="USD",S2554*SolCotizacion!$J$18,S2554)</f>
        <v>847473.84</v>
      </c>
      <c r="X2554" s="3">
        <f>ROUND(W2554/(1-VLOOKUP("Total porcentaje:",ResumenCotizacion!$F:$H,3,0)),2)</f>
        <v>921167.22</v>
      </c>
      <c r="Y2554" s="3">
        <f t="shared" si="159"/>
        <v>0</v>
      </c>
    </row>
    <row r="2555" spans="1:25" ht="14.25" x14ac:dyDescent="0.2">
      <c r="A2555" s="18" t="str">
        <f t="shared" si="156"/>
        <v>Catalogo principalCSP ENTIDADES NO CUALIFICADASDG7GMGF0L4TL-0001_NCLF</v>
      </c>
      <c r="B2555" s="18" t="str">
        <f t="shared" si="157"/>
        <v>DG7GMGF0L4TL-0001_NCLFCSP ENTIDADES NO CUALIFICADAS</v>
      </c>
      <c r="C2555" s="18"/>
      <c r="D2555" t="s">
        <v>122</v>
      </c>
      <c r="E2555" t="s">
        <v>3567</v>
      </c>
      <c r="F2555" t="s">
        <v>2547</v>
      </c>
      <c r="G2555" s="18" t="str">
        <f t="shared" si="158"/>
        <v>Catalogo principal</v>
      </c>
      <c r="H2555" s="43" t="s">
        <v>121</v>
      </c>
      <c r="I2555" s="37" t="s">
        <v>67</v>
      </c>
      <c r="J2555" t="s">
        <v>3632</v>
      </c>
      <c r="K2555" t="s">
        <v>40</v>
      </c>
      <c r="L2555" s="70" t="s">
        <v>21</v>
      </c>
      <c r="M2555" s="70" t="s">
        <v>4257</v>
      </c>
      <c r="N2555" s="37" t="s">
        <v>67</v>
      </c>
      <c r="O2555" s="37" t="s">
        <v>67</v>
      </c>
      <c r="P2555" s="37" t="s">
        <v>3759</v>
      </c>
      <c r="Q2555" s="75" t="s">
        <v>3567</v>
      </c>
      <c r="R2555" t="s">
        <v>207</v>
      </c>
      <c r="S2555" s="38">
        <v>216</v>
      </c>
      <c r="T2555">
        <v>1</v>
      </c>
      <c r="U2555">
        <v>0</v>
      </c>
      <c r="V2555" s="43">
        <f>SUMIF(ResumenCotizacion!$C:$C,E2555,ResumenCotizacion!$P:$P)</f>
        <v>0</v>
      </c>
      <c r="W2555" s="68">
        <f>IF(H2555="USD",S2555*SolCotizacion!$J$18,S2555)</f>
        <v>847473.84</v>
      </c>
      <c r="X2555" s="3">
        <f>ROUND(W2555/(1-VLOOKUP("Total porcentaje:",ResumenCotizacion!$F:$H,3,0)),2)</f>
        <v>921167.22</v>
      </c>
      <c r="Y2555" s="3">
        <f t="shared" si="159"/>
        <v>0</v>
      </c>
    </row>
    <row r="2556" spans="1:25" ht="14.25" x14ac:dyDescent="0.2">
      <c r="A2556" s="18" t="str">
        <f t="shared" si="156"/>
        <v>Catalogo principalCSP ENTIDADES NO CUALIFICADASDG7GMGF0D8H4-0004_NCLF</v>
      </c>
      <c r="B2556" s="18" t="str">
        <f t="shared" si="157"/>
        <v>DG7GMGF0D8H4-0004_NCLFCSP ENTIDADES NO CUALIFICADAS</v>
      </c>
      <c r="C2556" s="18"/>
      <c r="D2556" t="s">
        <v>122</v>
      </c>
      <c r="E2556" t="s">
        <v>3717</v>
      </c>
      <c r="F2556" t="s">
        <v>2547</v>
      </c>
      <c r="G2556" s="18" t="str">
        <f t="shared" si="158"/>
        <v>Catalogo principal</v>
      </c>
      <c r="H2556" s="43" t="s">
        <v>121</v>
      </c>
      <c r="I2556" s="37" t="s">
        <v>67</v>
      </c>
      <c r="J2556" t="s">
        <v>3718</v>
      </c>
      <c r="K2556" t="s">
        <v>40</v>
      </c>
      <c r="L2556" s="70" t="s">
        <v>21</v>
      </c>
      <c r="M2556" s="70" t="s">
        <v>4257</v>
      </c>
      <c r="N2556" s="37" t="s">
        <v>67</v>
      </c>
      <c r="O2556" s="37" t="s">
        <v>67</v>
      </c>
      <c r="P2556" s="37" t="s">
        <v>3759</v>
      </c>
      <c r="Q2556" s="75" t="s">
        <v>3717</v>
      </c>
      <c r="R2556" t="s">
        <v>207</v>
      </c>
      <c r="S2556" s="38">
        <v>215</v>
      </c>
      <c r="T2556">
        <v>1</v>
      </c>
      <c r="U2556">
        <v>0</v>
      </c>
      <c r="V2556" s="43">
        <f>SUMIF(ResumenCotizacion!$C:$C,E2556,ResumenCotizacion!$P:$P)</f>
        <v>0</v>
      </c>
      <c r="W2556" s="68">
        <f>IF(H2556="USD",S2556*SolCotizacion!$J$18,S2556)</f>
        <v>843550.35</v>
      </c>
      <c r="X2556" s="3">
        <f>ROUND(W2556/(1-VLOOKUP("Total porcentaje:",ResumenCotizacion!$F:$H,3,0)),2)</f>
        <v>916902.55</v>
      </c>
      <c r="Y2556" s="3">
        <f t="shared" si="159"/>
        <v>0</v>
      </c>
    </row>
    <row r="2557" spans="1:25" ht="14.25" x14ac:dyDescent="0.2">
      <c r="A2557" s="18" t="str">
        <f t="shared" si="156"/>
        <v>Catalogo principalCSP ENTIDADES NO CUALIFICADASDG7GMGF0D8H3-0004_NCLF</v>
      </c>
      <c r="B2557" s="18" t="str">
        <f t="shared" si="157"/>
        <v>DG7GMGF0D8H3-0004_NCLFCSP ENTIDADES NO CUALIFICADAS</v>
      </c>
      <c r="C2557" s="18"/>
      <c r="D2557" t="s">
        <v>122</v>
      </c>
      <c r="E2557" t="s">
        <v>3719</v>
      </c>
      <c r="F2557" t="s">
        <v>2547</v>
      </c>
      <c r="G2557" s="18" t="str">
        <f t="shared" si="158"/>
        <v>Catalogo principal</v>
      </c>
      <c r="H2557" s="43" t="s">
        <v>121</v>
      </c>
      <c r="I2557" s="37" t="s">
        <v>67</v>
      </c>
      <c r="J2557" t="s">
        <v>3720</v>
      </c>
      <c r="K2557" t="s">
        <v>40</v>
      </c>
      <c r="L2557" s="70" t="s">
        <v>21</v>
      </c>
      <c r="M2557" s="70" t="s">
        <v>4257</v>
      </c>
      <c r="N2557" s="37" t="s">
        <v>67</v>
      </c>
      <c r="O2557" s="37" t="s">
        <v>67</v>
      </c>
      <c r="P2557" s="37" t="s">
        <v>3759</v>
      </c>
      <c r="Q2557" s="75" t="s">
        <v>3719</v>
      </c>
      <c r="R2557" t="s">
        <v>207</v>
      </c>
      <c r="S2557" s="38">
        <v>215</v>
      </c>
      <c r="T2557">
        <v>1</v>
      </c>
      <c r="U2557">
        <v>0</v>
      </c>
      <c r="V2557" s="43">
        <f>SUMIF(ResumenCotizacion!$C:$C,E2557,ResumenCotizacion!$P:$P)</f>
        <v>0</v>
      </c>
      <c r="W2557" s="68">
        <f>IF(H2557="USD",S2557*SolCotizacion!$J$18,S2557)</f>
        <v>843550.35</v>
      </c>
      <c r="X2557" s="3">
        <f>ROUND(W2557/(1-VLOOKUP("Total porcentaje:",ResumenCotizacion!$F:$H,3,0)),2)</f>
        <v>916902.55</v>
      </c>
      <c r="Y2557" s="3">
        <f t="shared" si="159"/>
        <v>0</v>
      </c>
    </row>
    <row r="2558" spans="1:25" ht="14.25" x14ac:dyDescent="0.2">
      <c r="A2558" s="18" t="str">
        <f t="shared" si="156"/>
        <v>Catalogo principalCSP ENTIDADES NO CUALIFICADASDG7GMGF0FL73-000D_NCLF</v>
      </c>
      <c r="B2558" s="18" t="str">
        <f t="shared" si="157"/>
        <v>DG7GMGF0FL73-000D_NCLFCSP ENTIDADES NO CUALIFICADAS</v>
      </c>
      <c r="C2558" s="18"/>
      <c r="D2558" t="s">
        <v>122</v>
      </c>
      <c r="E2558" t="s">
        <v>3721</v>
      </c>
      <c r="F2558" t="s">
        <v>2547</v>
      </c>
      <c r="G2558" s="18" t="str">
        <f t="shared" si="158"/>
        <v>Catalogo principal</v>
      </c>
      <c r="H2558" s="43" t="s">
        <v>121</v>
      </c>
      <c r="I2558" s="37" t="s">
        <v>67</v>
      </c>
      <c r="J2558" t="s">
        <v>3633</v>
      </c>
      <c r="K2558" t="s">
        <v>40</v>
      </c>
      <c r="L2558" s="70" t="s">
        <v>21</v>
      </c>
      <c r="M2558" s="70" t="s">
        <v>28</v>
      </c>
      <c r="N2558" s="37" t="s">
        <v>67</v>
      </c>
      <c r="O2558" s="37" t="s">
        <v>67</v>
      </c>
      <c r="P2558" s="37" t="s">
        <v>3759</v>
      </c>
      <c r="Q2558" s="75" t="s">
        <v>3721</v>
      </c>
      <c r="R2558" t="s">
        <v>207</v>
      </c>
      <c r="S2558" s="38">
        <v>140</v>
      </c>
      <c r="T2558">
        <v>1</v>
      </c>
      <c r="U2558">
        <v>0</v>
      </c>
      <c r="V2558" s="43">
        <f>SUMIF(ResumenCotizacion!$C:$C,E2558,ResumenCotizacion!$P:$P)</f>
        <v>0</v>
      </c>
      <c r="W2558" s="68">
        <f>IF(H2558="USD",S2558*SolCotizacion!$J$18,S2558)</f>
        <v>549288.6</v>
      </c>
      <c r="X2558" s="3">
        <f>ROUND(W2558/(1-VLOOKUP("Total porcentaje:",ResumenCotizacion!$F:$H,3,0)),2)</f>
        <v>597052.82999999996</v>
      </c>
      <c r="Y2558" s="3">
        <f t="shared" si="159"/>
        <v>0</v>
      </c>
    </row>
    <row r="2559" spans="1:25" ht="14.25" x14ac:dyDescent="0.2">
      <c r="A2559" s="18" t="str">
        <f t="shared" si="156"/>
        <v>Catalogo principalCSP ENTIDADES NO CUALIFICADASDG7GMGF0FL73-000C_NCLF</v>
      </c>
      <c r="B2559" s="18" t="str">
        <f t="shared" si="157"/>
        <v>DG7GMGF0FL73-000C_NCLFCSP ENTIDADES NO CUALIFICADAS</v>
      </c>
      <c r="C2559" s="18"/>
      <c r="D2559" t="s">
        <v>122</v>
      </c>
      <c r="E2559" t="s">
        <v>3722</v>
      </c>
      <c r="F2559" t="s">
        <v>2547</v>
      </c>
      <c r="G2559" s="18" t="str">
        <f t="shared" si="158"/>
        <v>Catalogo principal</v>
      </c>
      <c r="H2559" s="43" t="s">
        <v>121</v>
      </c>
      <c r="I2559" s="37" t="s">
        <v>67</v>
      </c>
      <c r="J2559" t="s">
        <v>3634</v>
      </c>
      <c r="K2559" t="s">
        <v>40</v>
      </c>
      <c r="L2559" s="70" t="s">
        <v>21</v>
      </c>
      <c r="M2559" s="70" t="s">
        <v>28</v>
      </c>
      <c r="N2559" s="37" t="s">
        <v>67</v>
      </c>
      <c r="O2559" s="37" t="s">
        <v>67</v>
      </c>
      <c r="P2559" s="37" t="s">
        <v>3759</v>
      </c>
      <c r="Q2559" s="75" t="s">
        <v>3722</v>
      </c>
      <c r="R2559" t="s">
        <v>207</v>
      </c>
      <c r="S2559" s="38">
        <v>70</v>
      </c>
      <c r="T2559">
        <v>1</v>
      </c>
      <c r="U2559">
        <v>0</v>
      </c>
      <c r="V2559" s="43">
        <f>SUMIF(ResumenCotizacion!$C:$C,E2559,ResumenCotizacion!$P:$P)</f>
        <v>0</v>
      </c>
      <c r="W2559" s="68">
        <f>IF(H2559="USD",S2559*SolCotizacion!$J$18,S2559)</f>
        <v>274644.3</v>
      </c>
      <c r="X2559" s="3">
        <f>ROUND(W2559/(1-VLOOKUP("Total porcentaje:",ResumenCotizacion!$F:$H,3,0)),2)</f>
        <v>298526.40999999997</v>
      </c>
      <c r="Y2559" s="3">
        <f t="shared" si="159"/>
        <v>0</v>
      </c>
    </row>
    <row r="2560" spans="1:25" ht="14.25" x14ac:dyDescent="0.2">
      <c r="A2560" s="18" t="str">
        <f t="shared" si="156"/>
        <v>Catalogo principalCSP ENTIDADES NO CUALIFICADASCFQ7TTC0LGV8-0001_NCLF</v>
      </c>
      <c r="B2560" s="18" t="str">
        <f t="shared" si="157"/>
        <v>CFQ7TTC0LGV8-0001_NCLFCSP ENTIDADES NO CUALIFICADAS</v>
      </c>
      <c r="C2560" s="18"/>
      <c r="D2560" t="s">
        <v>122</v>
      </c>
      <c r="E2560" t="s">
        <v>3568</v>
      </c>
      <c r="F2560" t="s">
        <v>2547</v>
      </c>
      <c r="G2560" s="18" t="str">
        <f t="shared" si="158"/>
        <v>Catalogo principal</v>
      </c>
      <c r="H2560" s="43" t="s">
        <v>121</v>
      </c>
      <c r="I2560" s="37" t="s">
        <v>67</v>
      </c>
      <c r="J2560" t="s">
        <v>3635</v>
      </c>
      <c r="K2560" t="s">
        <v>40</v>
      </c>
      <c r="L2560" s="70" t="s">
        <v>21</v>
      </c>
      <c r="M2560" s="70" t="s">
        <v>3966</v>
      </c>
      <c r="N2560" s="37" t="s">
        <v>67</v>
      </c>
      <c r="O2560" s="37" t="s">
        <v>67</v>
      </c>
      <c r="P2560" s="37" t="s">
        <v>3759</v>
      </c>
      <c r="Q2560" s="75" t="s">
        <v>3568</v>
      </c>
      <c r="R2560" t="s">
        <v>3691</v>
      </c>
      <c r="S2560" s="38">
        <v>650</v>
      </c>
      <c r="T2560">
        <v>1</v>
      </c>
      <c r="U2560">
        <v>0</v>
      </c>
      <c r="V2560" s="43">
        <f>SUMIF(ResumenCotizacion!$C:$C,E2560,ResumenCotizacion!$P:$P)</f>
        <v>0</v>
      </c>
      <c r="W2560" s="68">
        <f>IF(H2560="USD",S2560*SolCotizacion!$J$18,S2560)</f>
        <v>2550268.5</v>
      </c>
      <c r="X2560" s="3">
        <f>ROUND(W2560/(1-VLOOKUP("Total porcentaje:",ResumenCotizacion!$F:$H,3,0)),2)</f>
        <v>2772030.98</v>
      </c>
      <c r="Y2560" s="3">
        <f t="shared" si="159"/>
        <v>0</v>
      </c>
    </row>
    <row r="2561" spans="1:25" ht="14.25" x14ac:dyDescent="0.2">
      <c r="A2561" s="18" t="str">
        <f t="shared" si="156"/>
        <v>Catalogo principalCSP ENTIDADES NO CUALIFICADASCFQ7TTC0J1ZX-0001_NCLF</v>
      </c>
      <c r="B2561" s="18" t="str">
        <f t="shared" si="157"/>
        <v>CFQ7TTC0J1ZX-0001_NCLFCSP ENTIDADES NO CUALIFICADAS</v>
      </c>
      <c r="C2561" s="18"/>
      <c r="D2561" t="s">
        <v>122</v>
      </c>
      <c r="E2561" t="s">
        <v>3569</v>
      </c>
      <c r="F2561" t="s">
        <v>2547</v>
      </c>
      <c r="G2561" s="18" t="str">
        <f t="shared" si="158"/>
        <v>Catalogo principal</v>
      </c>
      <c r="H2561" s="43" t="s">
        <v>121</v>
      </c>
      <c r="I2561" s="37" t="s">
        <v>67</v>
      </c>
      <c r="J2561" t="s">
        <v>3636</v>
      </c>
      <c r="K2561" t="s">
        <v>40</v>
      </c>
      <c r="L2561" s="70" t="s">
        <v>21</v>
      </c>
      <c r="M2561" s="70" t="s">
        <v>3966</v>
      </c>
      <c r="N2561" s="37" t="s">
        <v>67</v>
      </c>
      <c r="O2561" s="37" t="s">
        <v>67</v>
      </c>
      <c r="P2561" s="37" t="s">
        <v>3759</v>
      </c>
      <c r="Q2561" s="75" t="s">
        <v>3569</v>
      </c>
      <c r="R2561" t="s">
        <v>3691</v>
      </c>
      <c r="S2561" s="38">
        <v>650</v>
      </c>
      <c r="T2561">
        <v>1</v>
      </c>
      <c r="U2561">
        <v>0</v>
      </c>
      <c r="V2561" s="43">
        <f>SUMIF(ResumenCotizacion!$C:$C,E2561,ResumenCotizacion!$P:$P)</f>
        <v>0</v>
      </c>
      <c r="W2561" s="68">
        <f>IF(H2561="USD",S2561*SolCotizacion!$J$18,S2561)</f>
        <v>2550268.5</v>
      </c>
      <c r="X2561" s="3">
        <f>ROUND(W2561/(1-VLOOKUP("Total porcentaje:",ResumenCotizacion!$F:$H,3,0)),2)</f>
        <v>2772030.98</v>
      </c>
      <c r="Y2561" s="3">
        <f t="shared" si="159"/>
        <v>0</v>
      </c>
    </row>
    <row r="2562" spans="1:25" ht="14.25" x14ac:dyDescent="0.2">
      <c r="A2562" s="18" t="str">
        <f t="shared" si="156"/>
        <v>Catalogo principalCSP ENTIDADES NO CUALIFICADASCFQ7TTC0JSQ1-0002_NCLF</v>
      </c>
      <c r="B2562" s="18" t="str">
        <f t="shared" si="157"/>
        <v>CFQ7TTC0JSQ1-0002_NCLFCSP ENTIDADES NO CUALIFICADAS</v>
      </c>
      <c r="C2562" s="18"/>
      <c r="D2562" t="s">
        <v>122</v>
      </c>
      <c r="E2562" t="s">
        <v>3723</v>
      </c>
      <c r="F2562" t="s">
        <v>2547</v>
      </c>
      <c r="G2562" s="18" t="str">
        <f t="shared" si="158"/>
        <v>Catalogo principal</v>
      </c>
      <c r="H2562" s="43" t="s">
        <v>121</v>
      </c>
      <c r="I2562" s="37" t="s">
        <v>67</v>
      </c>
      <c r="J2562" t="s">
        <v>3724</v>
      </c>
      <c r="K2562" t="s">
        <v>40</v>
      </c>
      <c r="L2562" s="70" t="s">
        <v>21</v>
      </c>
      <c r="M2562" s="70" t="s">
        <v>3966</v>
      </c>
      <c r="N2562" s="37" t="s">
        <v>67</v>
      </c>
      <c r="O2562" s="37" t="s">
        <v>67</v>
      </c>
      <c r="P2562" s="37" t="s">
        <v>3759</v>
      </c>
      <c r="Q2562" s="75" t="s">
        <v>3723</v>
      </c>
      <c r="R2562" t="s">
        <v>3691</v>
      </c>
      <c r="S2562" s="38">
        <v>0.5</v>
      </c>
      <c r="T2562">
        <v>1</v>
      </c>
      <c r="U2562">
        <v>0</v>
      </c>
      <c r="V2562" s="43">
        <f>SUMIF(ResumenCotizacion!$C:$C,E2562,ResumenCotizacion!$P:$P)</f>
        <v>0</v>
      </c>
      <c r="W2562" s="68">
        <f>IF(H2562="USD",S2562*SolCotizacion!$J$18,S2562)</f>
        <v>1961.7449999999999</v>
      </c>
      <c r="X2562" s="3">
        <f>ROUND(W2562/(1-VLOOKUP("Total porcentaje:",ResumenCotizacion!$F:$H,3,0)),2)</f>
        <v>2132.33</v>
      </c>
      <c r="Y2562" s="3">
        <f t="shared" si="159"/>
        <v>0</v>
      </c>
    </row>
    <row r="2563" spans="1:25" ht="14.25" x14ac:dyDescent="0.2">
      <c r="A2563" s="18" t="str">
        <f t="shared" ref="A2563:A2626" si="160">D2563&amp;F2563&amp;E2563</f>
        <v>Catalogo principalCSP ENTIDADES NO CUALIFICADASCFQ7TTC0QB4T-0001_NCLF</v>
      </c>
      <c r="B2563" s="18" t="str">
        <f t="shared" ref="B2563:B2626" si="161">E2563&amp;F2563</f>
        <v>CFQ7TTC0QB4T-0001_NCLFCSP ENTIDADES NO CUALIFICADAS</v>
      </c>
      <c r="C2563" s="18"/>
      <c r="D2563" t="s">
        <v>122</v>
      </c>
      <c r="E2563" t="s">
        <v>3725</v>
      </c>
      <c r="F2563" t="s">
        <v>2547</v>
      </c>
      <c r="G2563" s="18" t="str">
        <f t="shared" ref="G2563:G2626" si="162">D2563</f>
        <v>Catalogo principal</v>
      </c>
      <c r="H2563" s="43" t="s">
        <v>121</v>
      </c>
      <c r="I2563" s="37" t="s">
        <v>67</v>
      </c>
      <c r="J2563" t="s">
        <v>3726</v>
      </c>
      <c r="K2563" t="s">
        <v>40</v>
      </c>
      <c r="L2563" s="70" t="s">
        <v>21</v>
      </c>
      <c r="M2563" s="70" t="s">
        <v>3966</v>
      </c>
      <c r="N2563" s="37" t="s">
        <v>67</v>
      </c>
      <c r="O2563" s="37" t="s">
        <v>67</v>
      </c>
      <c r="P2563" s="37" t="s">
        <v>3759</v>
      </c>
      <c r="Q2563" s="75" t="s">
        <v>3725</v>
      </c>
      <c r="R2563" t="s">
        <v>3691</v>
      </c>
      <c r="S2563" s="38">
        <v>4</v>
      </c>
      <c r="T2563">
        <v>1</v>
      </c>
      <c r="U2563">
        <v>0</v>
      </c>
      <c r="V2563" s="43">
        <f>SUMIF(ResumenCotizacion!$C:$C,E2563,ResumenCotizacion!$P:$P)</f>
        <v>0</v>
      </c>
      <c r="W2563" s="68">
        <f>IF(H2563="USD",S2563*SolCotizacion!$J$18,S2563)</f>
        <v>15693.96</v>
      </c>
      <c r="X2563" s="3">
        <f>ROUND(W2563/(1-VLOOKUP("Total porcentaje:",ResumenCotizacion!$F:$H,3,0)),2)</f>
        <v>17058.650000000001</v>
      </c>
      <c r="Y2563" s="3">
        <f t="shared" ref="Y2563:Y2626" si="163">V2563*X2563</f>
        <v>0</v>
      </c>
    </row>
    <row r="2564" spans="1:25" ht="14.25" x14ac:dyDescent="0.2">
      <c r="A2564" s="18" t="str">
        <f t="shared" si="160"/>
        <v>Catalogo principalCSP ENTIDADES NO CUALIFICADASCFQ7TTC0QB3R-0001_NCLF</v>
      </c>
      <c r="B2564" s="18" t="str">
        <f t="shared" si="161"/>
        <v>CFQ7TTC0QB3R-0001_NCLFCSP ENTIDADES NO CUALIFICADAS</v>
      </c>
      <c r="C2564" s="18"/>
      <c r="D2564" t="s">
        <v>122</v>
      </c>
      <c r="E2564" t="s">
        <v>3727</v>
      </c>
      <c r="F2564" t="s">
        <v>2547</v>
      </c>
      <c r="G2564" s="18" t="str">
        <f t="shared" si="162"/>
        <v>Catalogo principal</v>
      </c>
      <c r="H2564" s="43" t="s">
        <v>121</v>
      </c>
      <c r="I2564" s="37" t="s">
        <v>67</v>
      </c>
      <c r="J2564" t="s">
        <v>3728</v>
      </c>
      <c r="K2564" t="s">
        <v>40</v>
      </c>
      <c r="L2564" s="70" t="s">
        <v>21</v>
      </c>
      <c r="M2564" s="70" t="s">
        <v>3966</v>
      </c>
      <c r="N2564" s="37" t="s">
        <v>67</v>
      </c>
      <c r="O2564" s="37" t="s">
        <v>67</v>
      </c>
      <c r="P2564" s="37" t="s">
        <v>3759</v>
      </c>
      <c r="Q2564" s="75" t="s">
        <v>3727</v>
      </c>
      <c r="R2564" t="s">
        <v>3691</v>
      </c>
      <c r="S2564" s="38">
        <v>5</v>
      </c>
      <c r="T2564">
        <v>1</v>
      </c>
      <c r="U2564">
        <v>0</v>
      </c>
      <c r="V2564" s="43">
        <f>SUMIF(ResumenCotizacion!$C:$C,E2564,ResumenCotizacion!$P:$P)</f>
        <v>0</v>
      </c>
      <c r="W2564" s="68">
        <f>IF(H2564="USD",S2564*SolCotizacion!$J$18,S2564)</f>
        <v>19617.449999999997</v>
      </c>
      <c r="X2564" s="3">
        <f>ROUND(W2564/(1-VLOOKUP("Total porcentaje:",ResumenCotizacion!$F:$H,3,0)),2)</f>
        <v>21323.32</v>
      </c>
      <c r="Y2564" s="3">
        <f t="shared" si="163"/>
        <v>0</v>
      </c>
    </row>
    <row r="2565" spans="1:25" ht="14.25" x14ac:dyDescent="0.2">
      <c r="A2565" s="18" t="str">
        <f t="shared" si="160"/>
        <v>Catalogo principalCSP ENTIDADES NO CUALIFICADASCFQ7TTC0QB3G-0001_NCLF</v>
      </c>
      <c r="B2565" s="18" t="str">
        <f t="shared" si="161"/>
        <v>CFQ7TTC0QB3G-0001_NCLFCSP ENTIDADES NO CUALIFICADAS</v>
      </c>
      <c r="C2565" s="18"/>
      <c r="D2565" t="s">
        <v>122</v>
      </c>
      <c r="E2565" t="s">
        <v>3729</v>
      </c>
      <c r="F2565" t="s">
        <v>2547</v>
      </c>
      <c r="G2565" s="18" t="str">
        <f t="shared" si="162"/>
        <v>Catalogo principal</v>
      </c>
      <c r="H2565" s="43" t="s">
        <v>121</v>
      </c>
      <c r="I2565" s="37" t="s">
        <v>67</v>
      </c>
      <c r="J2565" t="s">
        <v>3730</v>
      </c>
      <c r="K2565" t="s">
        <v>40</v>
      </c>
      <c r="L2565" s="70" t="s">
        <v>21</v>
      </c>
      <c r="M2565" s="70" t="s">
        <v>3966</v>
      </c>
      <c r="N2565" s="37" t="s">
        <v>67</v>
      </c>
      <c r="O2565" s="37" t="s">
        <v>67</v>
      </c>
      <c r="P2565" s="37" t="s">
        <v>3759</v>
      </c>
      <c r="Q2565" s="75" t="s">
        <v>3729</v>
      </c>
      <c r="R2565" t="s">
        <v>3691</v>
      </c>
      <c r="S2565" s="38">
        <v>4</v>
      </c>
      <c r="T2565">
        <v>1</v>
      </c>
      <c r="U2565">
        <v>0</v>
      </c>
      <c r="V2565" s="43">
        <f>SUMIF(ResumenCotizacion!$C:$C,E2565,ResumenCotizacion!$P:$P)</f>
        <v>0</v>
      </c>
      <c r="W2565" s="68">
        <f>IF(H2565="USD",S2565*SolCotizacion!$J$18,S2565)</f>
        <v>15693.96</v>
      </c>
      <c r="X2565" s="3">
        <f>ROUND(W2565/(1-VLOOKUP("Total porcentaje:",ResumenCotizacion!$F:$H,3,0)),2)</f>
        <v>17058.650000000001</v>
      </c>
      <c r="Y2565" s="3">
        <f t="shared" si="163"/>
        <v>0</v>
      </c>
    </row>
    <row r="2566" spans="1:25" ht="14.25" x14ac:dyDescent="0.2">
      <c r="A2566" s="18" t="str">
        <f t="shared" si="160"/>
        <v>Catalogo principalCSP ENTIDADES NO CUALIFICADASCFQ7TTC0JLX1-0009_NCLF</v>
      </c>
      <c r="B2566" s="18" t="str">
        <f t="shared" si="161"/>
        <v>CFQ7TTC0JLX1-0009_NCLFCSP ENTIDADES NO CUALIFICADAS</v>
      </c>
      <c r="C2566" s="18"/>
      <c r="D2566" t="s">
        <v>122</v>
      </c>
      <c r="E2566" t="s">
        <v>3731</v>
      </c>
      <c r="F2566" t="s">
        <v>2547</v>
      </c>
      <c r="G2566" s="18" t="str">
        <f t="shared" si="162"/>
        <v>Catalogo principal</v>
      </c>
      <c r="H2566" s="43" t="s">
        <v>121</v>
      </c>
      <c r="I2566" s="37" t="s">
        <v>67</v>
      </c>
      <c r="J2566" t="s">
        <v>3732</v>
      </c>
      <c r="K2566" t="s">
        <v>40</v>
      </c>
      <c r="L2566" s="70" t="s">
        <v>21</v>
      </c>
      <c r="M2566" s="70" t="s">
        <v>3966</v>
      </c>
      <c r="N2566" s="37" t="s">
        <v>67</v>
      </c>
      <c r="O2566" s="37" t="s">
        <v>67</v>
      </c>
      <c r="P2566" s="37" t="s">
        <v>3759</v>
      </c>
      <c r="Q2566" s="75" t="s">
        <v>3731</v>
      </c>
      <c r="R2566" t="s">
        <v>3691</v>
      </c>
      <c r="S2566" s="38">
        <v>2000</v>
      </c>
      <c r="T2566">
        <v>1</v>
      </c>
      <c r="U2566">
        <v>0</v>
      </c>
      <c r="V2566" s="43">
        <f>SUMIF(ResumenCotizacion!$C:$C,E2566,ResumenCotizacion!$P:$P)</f>
        <v>0</v>
      </c>
      <c r="W2566" s="68">
        <f>IF(H2566="USD",S2566*SolCotizacion!$J$18,S2566)</f>
        <v>7846980</v>
      </c>
      <c r="X2566" s="3">
        <f>ROUND(W2566/(1-VLOOKUP("Total porcentaje:",ResumenCotizacion!$F:$H,3,0)),2)</f>
        <v>8529326.0899999999</v>
      </c>
      <c r="Y2566" s="3">
        <f t="shared" si="163"/>
        <v>0</v>
      </c>
    </row>
    <row r="2567" spans="1:25" ht="14.25" x14ac:dyDescent="0.2">
      <c r="A2567" s="18" t="str">
        <f t="shared" si="160"/>
        <v>Catalogo principalCSP ENTIDADES NO CUALIFICADASCFQ7TTC0JLX1-0007_NCLF</v>
      </c>
      <c r="B2567" s="18" t="str">
        <f t="shared" si="161"/>
        <v>CFQ7TTC0JLX1-0007_NCLFCSP ENTIDADES NO CUALIFICADAS</v>
      </c>
      <c r="C2567" s="18"/>
      <c r="D2567" t="s">
        <v>122</v>
      </c>
      <c r="E2567" t="s">
        <v>3733</v>
      </c>
      <c r="F2567" t="s">
        <v>2547</v>
      </c>
      <c r="G2567" s="18" t="str">
        <f t="shared" si="162"/>
        <v>Catalogo principal</v>
      </c>
      <c r="H2567" s="43" t="s">
        <v>121</v>
      </c>
      <c r="I2567" s="37" t="s">
        <v>67</v>
      </c>
      <c r="J2567" t="s">
        <v>3734</v>
      </c>
      <c r="K2567" t="s">
        <v>40</v>
      </c>
      <c r="L2567" s="70" t="s">
        <v>21</v>
      </c>
      <c r="M2567" s="70" t="s">
        <v>3966</v>
      </c>
      <c r="N2567" s="37" t="s">
        <v>67</v>
      </c>
      <c r="O2567" s="37" t="s">
        <v>67</v>
      </c>
      <c r="P2567" s="37" t="s">
        <v>3759</v>
      </c>
      <c r="Q2567" s="75" t="s">
        <v>3733</v>
      </c>
      <c r="R2567" t="s">
        <v>3691</v>
      </c>
      <c r="S2567" s="38">
        <v>750</v>
      </c>
      <c r="T2567">
        <v>1</v>
      </c>
      <c r="U2567">
        <v>0</v>
      </c>
      <c r="V2567" s="43">
        <f>SUMIF(ResumenCotizacion!$C:$C,E2567,ResumenCotizacion!$P:$P)</f>
        <v>0</v>
      </c>
      <c r="W2567" s="68">
        <f>IF(H2567="USD",S2567*SolCotizacion!$J$18,S2567)</f>
        <v>2942617.5</v>
      </c>
      <c r="X2567" s="3">
        <f>ROUND(W2567/(1-VLOOKUP("Total porcentaje:",ResumenCotizacion!$F:$H,3,0)),2)</f>
        <v>3198497.28</v>
      </c>
      <c r="Y2567" s="3">
        <f t="shared" si="163"/>
        <v>0</v>
      </c>
    </row>
    <row r="2568" spans="1:25" ht="14.25" x14ac:dyDescent="0.2">
      <c r="A2568" s="18" t="str">
        <f t="shared" si="160"/>
        <v>Catalogo principalCSP ENTIDADES NO CUALIFICADASCFQ7TTC0HX56-0002_NCLF</v>
      </c>
      <c r="B2568" s="18" t="str">
        <f t="shared" si="161"/>
        <v>CFQ7TTC0HX56-0002_NCLFCSP ENTIDADES NO CUALIFICADAS</v>
      </c>
      <c r="C2568" s="18"/>
      <c r="D2568" t="s">
        <v>122</v>
      </c>
      <c r="E2568" t="s">
        <v>3570</v>
      </c>
      <c r="F2568" t="s">
        <v>2547</v>
      </c>
      <c r="G2568" s="18" t="str">
        <f t="shared" si="162"/>
        <v>Catalogo principal</v>
      </c>
      <c r="H2568" s="43" t="s">
        <v>121</v>
      </c>
      <c r="I2568" s="37" t="s">
        <v>67</v>
      </c>
      <c r="J2568" t="s">
        <v>3637</v>
      </c>
      <c r="K2568" t="s">
        <v>40</v>
      </c>
      <c r="L2568" s="70" t="s">
        <v>21</v>
      </c>
      <c r="M2568" s="70" t="s">
        <v>3966</v>
      </c>
      <c r="N2568" s="37" t="s">
        <v>67</v>
      </c>
      <c r="O2568" s="37" t="s">
        <v>67</v>
      </c>
      <c r="P2568" s="37" t="s">
        <v>3759</v>
      </c>
      <c r="Q2568" s="75" t="s">
        <v>3570</v>
      </c>
      <c r="R2568" t="s">
        <v>3691</v>
      </c>
      <c r="S2568" s="38">
        <v>3</v>
      </c>
      <c r="T2568">
        <v>1</v>
      </c>
      <c r="U2568">
        <v>0</v>
      </c>
      <c r="V2568" s="43">
        <f>SUMIF(ResumenCotizacion!$C:$C,E2568,ResumenCotizacion!$P:$P)</f>
        <v>0</v>
      </c>
      <c r="W2568" s="68">
        <f>IF(H2568="USD",S2568*SolCotizacion!$J$18,S2568)</f>
        <v>11770.47</v>
      </c>
      <c r="X2568" s="3">
        <f>ROUND(W2568/(1-VLOOKUP("Total porcentaje:",ResumenCotizacion!$F:$H,3,0)),2)</f>
        <v>12793.99</v>
      </c>
      <c r="Y2568" s="3">
        <f t="shared" si="163"/>
        <v>0</v>
      </c>
    </row>
    <row r="2569" spans="1:25" ht="14.25" x14ac:dyDescent="0.2">
      <c r="A2569" s="18" t="str">
        <f t="shared" si="160"/>
        <v>Catalogo principalCSP ENTIDADES NO CUALIFICADASCFQ7TTC0QQRV-0002_NCLF</v>
      </c>
      <c r="B2569" s="18" t="str">
        <f t="shared" si="161"/>
        <v>CFQ7TTC0QQRV-0002_NCLFCSP ENTIDADES NO CUALIFICADAS</v>
      </c>
      <c r="C2569" s="18"/>
      <c r="D2569" t="s">
        <v>122</v>
      </c>
      <c r="E2569" t="s">
        <v>3571</v>
      </c>
      <c r="F2569" t="s">
        <v>2547</v>
      </c>
      <c r="G2569" s="18" t="str">
        <f t="shared" si="162"/>
        <v>Catalogo principal</v>
      </c>
      <c r="H2569" s="43" t="s">
        <v>121</v>
      </c>
      <c r="I2569" s="37" t="s">
        <v>67</v>
      </c>
      <c r="J2569" t="s">
        <v>3638</v>
      </c>
      <c r="K2569" t="s">
        <v>40</v>
      </c>
      <c r="L2569" s="70" t="s">
        <v>21</v>
      </c>
      <c r="M2569" s="70" t="s">
        <v>3966</v>
      </c>
      <c r="N2569" s="37" t="s">
        <v>67</v>
      </c>
      <c r="O2569" s="37" t="s">
        <v>67</v>
      </c>
      <c r="P2569" s="37" t="s">
        <v>3759</v>
      </c>
      <c r="Q2569" s="75" t="s">
        <v>3571</v>
      </c>
      <c r="R2569" t="s">
        <v>3691</v>
      </c>
      <c r="S2569" s="38">
        <v>10.4</v>
      </c>
      <c r="T2569">
        <v>1</v>
      </c>
      <c r="U2569">
        <v>0</v>
      </c>
      <c r="V2569" s="43">
        <f>SUMIF(ResumenCotizacion!$C:$C,E2569,ResumenCotizacion!$P:$P)</f>
        <v>0</v>
      </c>
      <c r="W2569" s="68">
        <f>IF(H2569="USD",S2569*SolCotizacion!$J$18,S2569)</f>
        <v>40804.296000000002</v>
      </c>
      <c r="X2569" s="3">
        <f>ROUND(W2569/(1-VLOOKUP("Total porcentaje:",ResumenCotizacion!$F:$H,3,0)),2)</f>
        <v>44352.5</v>
      </c>
      <c r="Y2569" s="3">
        <f t="shared" si="163"/>
        <v>0</v>
      </c>
    </row>
    <row r="2570" spans="1:25" ht="14.25" x14ac:dyDescent="0.2">
      <c r="A2570" s="18" t="str">
        <f t="shared" si="160"/>
        <v>Catalogo principalCSP ENTIDADES NO CUALIFICADASCFQ7TTC0Q171-0004_NCLF</v>
      </c>
      <c r="B2570" s="18" t="str">
        <f t="shared" si="161"/>
        <v>CFQ7TTC0Q171-0004_NCLFCSP ENTIDADES NO CUALIFICADAS</v>
      </c>
      <c r="C2570" s="18"/>
      <c r="D2570" t="s">
        <v>122</v>
      </c>
      <c r="E2570" t="s">
        <v>3572</v>
      </c>
      <c r="F2570" t="s">
        <v>2547</v>
      </c>
      <c r="G2570" s="18" t="str">
        <f t="shared" si="162"/>
        <v>Catalogo principal</v>
      </c>
      <c r="H2570" s="43" t="s">
        <v>121</v>
      </c>
      <c r="I2570" s="37" t="s">
        <v>67</v>
      </c>
      <c r="J2570" t="s">
        <v>3639</v>
      </c>
      <c r="K2570" t="s">
        <v>40</v>
      </c>
      <c r="L2570" s="70" t="s">
        <v>21</v>
      </c>
      <c r="M2570" s="70" t="s">
        <v>3966</v>
      </c>
      <c r="N2570" s="37" t="s">
        <v>67</v>
      </c>
      <c r="O2570" s="37" t="s">
        <v>67</v>
      </c>
      <c r="P2570" s="37" t="s">
        <v>3759</v>
      </c>
      <c r="Q2570" s="75" t="s">
        <v>3572</v>
      </c>
      <c r="R2570" t="s">
        <v>3691</v>
      </c>
      <c r="S2570" s="38">
        <v>4000</v>
      </c>
      <c r="T2570">
        <v>1</v>
      </c>
      <c r="U2570">
        <v>0</v>
      </c>
      <c r="V2570" s="43">
        <f>SUMIF(ResumenCotizacion!$C:$C,E2570,ResumenCotizacion!$P:$P)</f>
        <v>0</v>
      </c>
      <c r="W2570" s="68">
        <f>IF(H2570="USD",S2570*SolCotizacion!$J$18,S2570)</f>
        <v>15693960</v>
      </c>
      <c r="X2570" s="3">
        <f>ROUND(W2570/(1-VLOOKUP("Total porcentaje:",ResumenCotizacion!$F:$H,3,0)),2)</f>
        <v>17058652.170000002</v>
      </c>
      <c r="Y2570" s="3">
        <f t="shared" si="163"/>
        <v>0</v>
      </c>
    </row>
    <row r="2571" spans="1:25" ht="14.25" x14ac:dyDescent="0.2">
      <c r="A2571" s="18" t="str">
        <f t="shared" si="160"/>
        <v>Catalogo principalCSP ENTIDADES NO CUALIFICADASCFQ7TTC0Q171-0003_NCLF</v>
      </c>
      <c r="B2571" s="18" t="str">
        <f t="shared" si="161"/>
        <v>CFQ7TTC0Q171-0003_NCLFCSP ENTIDADES NO CUALIFICADAS</v>
      </c>
      <c r="C2571" s="18"/>
      <c r="D2571" t="s">
        <v>122</v>
      </c>
      <c r="E2571" t="s">
        <v>3573</v>
      </c>
      <c r="F2571" t="s">
        <v>2547</v>
      </c>
      <c r="G2571" s="18" t="str">
        <f t="shared" si="162"/>
        <v>Catalogo principal</v>
      </c>
      <c r="H2571" s="43" t="s">
        <v>121</v>
      </c>
      <c r="I2571" s="37" t="s">
        <v>67</v>
      </c>
      <c r="J2571" t="s">
        <v>3640</v>
      </c>
      <c r="K2571" t="s">
        <v>40</v>
      </c>
      <c r="L2571" s="70" t="s">
        <v>21</v>
      </c>
      <c r="M2571" s="70" t="s">
        <v>3966</v>
      </c>
      <c r="N2571" s="37" t="s">
        <v>67</v>
      </c>
      <c r="O2571" s="37" t="s">
        <v>67</v>
      </c>
      <c r="P2571" s="37" t="s">
        <v>3759</v>
      </c>
      <c r="Q2571" s="75" t="s">
        <v>3573</v>
      </c>
      <c r="R2571" t="s">
        <v>3691</v>
      </c>
      <c r="S2571" s="38">
        <v>0</v>
      </c>
      <c r="T2571">
        <v>1</v>
      </c>
      <c r="U2571">
        <v>0</v>
      </c>
      <c r="V2571" s="43">
        <f>SUMIF(ResumenCotizacion!$C:$C,E2571,ResumenCotizacion!$P:$P)</f>
        <v>0</v>
      </c>
      <c r="W2571" s="68">
        <f>IF(H2571="USD",S2571*SolCotizacion!$J$18,S2571)</f>
        <v>0</v>
      </c>
      <c r="X2571" s="3">
        <f>ROUND(W2571/(1-VLOOKUP("Total porcentaje:",ResumenCotizacion!$F:$H,3,0)),2)</f>
        <v>0</v>
      </c>
      <c r="Y2571" s="3">
        <f t="shared" si="163"/>
        <v>0</v>
      </c>
    </row>
    <row r="2572" spans="1:25" ht="14.25" x14ac:dyDescent="0.2">
      <c r="A2572" s="18" t="str">
        <f t="shared" si="160"/>
        <v>Catalogo principalCSP ENTIDADES NO CUALIFICADASCFQ7TTC0JXCZ-0009_NCLF</v>
      </c>
      <c r="B2572" s="18" t="str">
        <f t="shared" si="161"/>
        <v>CFQ7TTC0JXCZ-0009_NCLFCSP ENTIDADES NO CUALIFICADAS</v>
      </c>
      <c r="C2572" s="18"/>
      <c r="D2572" t="s">
        <v>122</v>
      </c>
      <c r="E2572" t="s">
        <v>3735</v>
      </c>
      <c r="F2572" t="s">
        <v>2547</v>
      </c>
      <c r="G2572" s="18" t="str">
        <f t="shared" si="162"/>
        <v>Catalogo principal</v>
      </c>
      <c r="H2572" s="43" t="s">
        <v>121</v>
      </c>
      <c r="I2572" s="37" t="s">
        <v>67</v>
      </c>
      <c r="J2572" t="s">
        <v>3736</v>
      </c>
      <c r="K2572" t="s">
        <v>40</v>
      </c>
      <c r="L2572" s="70" t="s">
        <v>21</v>
      </c>
      <c r="M2572" s="70" t="s">
        <v>3966</v>
      </c>
      <c r="N2572" s="37" t="s">
        <v>67</v>
      </c>
      <c r="O2572" s="37" t="s">
        <v>67</v>
      </c>
      <c r="P2572" s="37" t="s">
        <v>3759</v>
      </c>
      <c r="Q2572" s="75" t="s">
        <v>3735</v>
      </c>
      <c r="R2572" t="s">
        <v>3691</v>
      </c>
      <c r="S2572" s="38">
        <v>2</v>
      </c>
      <c r="T2572">
        <v>1</v>
      </c>
      <c r="U2572">
        <v>0</v>
      </c>
      <c r="V2572" s="43">
        <f>SUMIF(ResumenCotizacion!$C:$C,E2572,ResumenCotizacion!$P:$P)</f>
        <v>0</v>
      </c>
      <c r="W2572" s="68">
        <f>IF(H2572="USD",S2572*SolCotizacion!$J$18,S2572)</f>
        <v>7846.98</v>
      </c>
      <c r="X2572" s="3">
        <f>ROUND(W2572/(1-VLOOKUP("Total porcentaje:",ResumenCotizacion!$F:$H,3,0)),2)</f>
        <v>8529.33</v>
      </c>
      <c r="Y2572" s="3">
        <f t="shared" si="163"/>
        <v>0</v>
      </c>
    </row>
    <row r="2573" spans="1:25" ht="14.25" x14ac:dyDescent="0.2">
      <c r="A2573" s="18" t="str">
        <f t="shared" si="160"/>
        <v>Catalogo principalCSP ENTIDADES NO CUALIFICADASCFQ7TTC0QR79-0004_NCLF</v>
      </c>
      <c r="B2573" s="18" t="str">
        <f t="shared" si="161"/>
        <v>CFQ7TTC0QR79-0004_NCLFCSP ENTIDADES NO CUALIFICADAS</v>
      </c>
      <c r="C2573" s="18"/>
      <c r="D2573" t="s">
        <v>122</v>
      </c>
      <c r="E2573" t="s">
        <v>3737</v>
      </c>
      <c r="F2573" t="s">
        <v>2547</v>
      </c>
      <c r="G2573" s="18" t="str">
        <f t="shared" si="162"/>
        <v>Catalogo principal</v>
      </c>
      <c r="H2573" s="43" t="s">
        <v>121</v>
      </c>
      <c r="I2573" s="37" t="s">
        <v>67</v>
      </c>
      <c r="J2573" t="s">
        <v>3738</v>
      </c>
      <c r="K2573" t="s">
        <v>40</v>
      </c>
      <c r="L2573" s="70" t="s">
        <v>21</v>
      </c>
      <c r="M2573" s="70" t="s">
        <v>3966</v>
      </c>
      <c r="N2573" s="37" t="s">
        <v>67</v>
      </c>
      <c r="O2573" s="37" t="s">
        <v>67</v>
      </c>
      <c r="P2573" s="37" t="s">
        <v>3759</v>
      </c>
      <c r="Q2573" s="75" t="s">
        <v>3737</v>
      </c>
      <c r="R2573" t="s">
        <v>3691</v>
      </c>
      <c r="S2573" s="38">
        <v>3</v>
      </c>
      <c r="T2573">
        <v>1</v>
      </c>
      <c r="U2573">
        <v>0</v>
      </c>
      <c r="V2573" s="43">
        <f>SUMIF(ResumenCotizacion!$C:$C,E2573,ResumenCotizacion!$P:$P)</f>
        <v>0</v>
      </c>
      <c r="W2573" s="68">
        <f>IF(H2573="USD",S2573*SolCotizacion!$J$18,S2573)</f>
        <v>11770.47</v>
      </c>
      <c r="X2573" s="3">
        <f>ROUND(W2573/(1-VLOOKUP("Total porcentaje:",ResumenCotizacion!$F:$H,3,0)),2)</f>
        <v>12793.99</v>
      </c>
      <c r="Y2573" s="3">
        <f t="shared" si="163"/>
        <v>0</v>
      </c>
    </row>
    <row r="2574" spans="1:25" ht="14.25" x14ac:dyDescent="0.2">
      <c r="A2574" s="18" t="str">
        <f t="shared" si="160"/>
        <v>Catalogo principalCSP ENTIDADES NO CUALIFICADASCFQ7TTC0QR79-0002_NCLF</v>
      </c>
      <c r="B2574" s="18" t="str">
        <f t="shared" si="161"/>
        <v>CFQ7TTC0QR79-0002_NCLFCSP ENTIDADES NO CUALIFICADAS</v>
      </c>
      <c r="C2574" s="18"/>
      <c r="D2574" t="s">
        <v>122</v>
      </c>
      <c r="E2574" t="s">
        <v>3739</v>
      </c>
      <c r="F2574" t="s">
        <v>2547</v>
      </c>
      <c r="G2574" s="18" t="str">
        <f t="shared" si="162"/>
        <v>Catalogo principal</v>
      </c>
      <c r="H2574" s="43" t="s">
        <v>121</v>
      </c>
      <c r="I2574" s="37" t="s">
        <v>67</v>
      </c>
      <c r="J2574" t="s">
        <v>3740</v>
      </c>
      <c r="K2574" t="s">
        <v>40</v>
      </c>
      <c r="L2574" s="70" t="s">
        <v>21</v>
      </c>
      <c r="M2574" s="70" t="s">
        <v>3966</v>
      </c>
      <c r="N2574" s="37" t="s">
        <v>67</v>
      </c>
      <c r="O2574" s="37" t="s">
        <v>67</v>
      </c>
      <c r="P2574" s="37" t="s">
        <v>3759</v>
      </c>
      <c r="Q2574" s="75" t="s">
        <v>3739</v>
      </c>
      <c r="R2574" t="s">
        <v>3691</v>
      </c>
      <c r="S2574" s="38">
        <v>2</v>
      </c>
      <c r="T2574">
        <v>1</v>
      </c>
      <c r="U2574">
        <v>0</v>
      </c>
      <c r="V2574" s="43">
        <f>SUMIF(ResumenCotizacion!$C:$C,E2574,ResumenCotizacion!$P:$P)</f>
        <v>0</v>
      </c>
      <c r="W2574" s="68">
        <f>IF(H2574="USD",S2574*SolCotizacion!$J$18,S2574)</f>
        <v>7846.98</v>
      </c>
      <c r="X2574" s="3">
        <f>ROUND(W2574/(1-VLOOKUP("Total porcentaje:",ResumenCotizacion!$F:$H,3,0)),2)</f>
        <v>8529.33</v>
      </c>
      <c r="Y2574" s="3">
        <f t="shared" si="163"/>
        <v>0</v>
      </c>
    </row>
    <row r="2575" spans="1:25" ht="14.25" x14ac:dyDescent="0.2">
      <c r="A2575" s="18" t="str">
        <f t="shared" si="160"/>
        <v>Catalogo principalCSP ENTIDADES NO CUALIFICADASCFQ7TTC0HL73-0008_NCLF</v>
      </c>
      <c r="B2575" s="18" t="str">
        <f t="shared" si="161"/>
        <v>CFQ7TTC0HL73-0008_NCLFCSP ENTIDADES NO CUALIFICADAS</v>
      </c>
      <c r="C2575" s="18"/>
      <c r="D2575" t="s">
        <v>122</v>
      </c>
      <c r="E2575" t="s">
        <v>3741</v>
      </c>
      <c r="F2575" t="s">
        <v>2547</v>
      </c>
      <c r="G2575" s="18" t="str">
        <f t="shared" si="162"/>
        <v>Catalogo principal</v>
      </c>
      <c r="H2575" s="43" t="s">
        <v>121</v>
      </c>
      <c r="I2575" s="37" t="s">
        <v>67</v>
      </c>
      <c r="J2575" t="s">
        <v>3742</v>
      </c>
      <c r="K2575" t="s">
        <v>40</v>
      </c>
      <c r="L2575" s="70" t="s">
        <v>21</v>
      </c>
      <c r="M2575" s="70" t="s">
        <v>3966</v>
      </c>
      <c r="N2575" s="37" t="s">
        <v>67</v>
      </c>
      <c r="O2575" s="37" t="s">
        <v>67</v>
      </c>
      <c r="P2575" s="37" t="s">
        <v>3759</v>
      </c>
      <c r="Q2575" s="75" t="s">
        <v>3741</v>
      </c>
      <c r="R2575" t="s">
        <v>3691</v>
      </c>
      <c r="S2575" s="38">
        <v>15</v>
      </c>
      <c r="T2575">
        <v>1</v>
      </c>
      <c r="U2575">
        <v>0</v>
      </c>
      <c r="V2575" s="43">
        <f>SUMIF(ResumenCotizacion!$C:$C,E2575,ResumenCotizacion!$P:$P)</f>
        <v>0</v>
      </c>
      <c r="W2575" s="68">
        <f>IF(H2575="USD",S2575*SolCotizacion!$J$18,S2575)</f>
        <v>58852.35</v>
      </c>
      <c r="X2575" s="3">
        <f>ROUND(W2575/(1-VLOOKUP("Total porcentaje:",ResumenCotizacion!$F:$H,3,0)),2)</f>
        <v>63969.95</v>
      </c>
      <c r="Y2575" s="3">
        <f t="shared" si="163"/>
        <v>0</v>
      </c>
    </row>
    <row r="2576" spans="1:25" ht="14.25" x14ac:dyDescent="0.2">
      <c r="A2576" s="18" t="str">
        <f t="shared" si="160"/>
        <v>Catalogo principalCSP ENTIDADES NO CUALIFICADASCFQ7TTC0HL73-000C_NCLF</v>
      </c>
      <c r="B2576" s="18" t="str">
        <f t="shared" si="161"/>
        <v>CFQ7TTC0HL73-000C_NCLFCSP ENTIDADES NO CUALIFICADAS</v>
      </c>
      <c r="C2576" s="18"/>
      <c r="D2576" t="s">
        <v>122</v>
      </c>
      <c r="E2576" t="s">
        <v>3743</v>
      </c>
      <c r="F2576" t="s">
        <v>2547</v>
      </c>
      <c r="G2576" s="18" t="str">
        <f t="shared" si="162"/>
        <v>Catalogo principal</v>
      </c>
      <c r="H2576" s="43" t="s">
        <v>121</v>
      </c>
      <c r="I2576" s="37" t="s">
        <v>67</v>
      </c>
      <c r="J2576" t="s">
        <v>3744</v>
      </c>
      <c r="K2576" t="s">
        <v>40</v>
      </c>
      <c r="L2576" s="70" t="s">
        <v>21</v>
      </c>
      <c r="M2576" s="70" t="s">
        <v>3966</v>
      </c>
      <c r="N2576" s="37" t="s">
        <v>67</v>
      </c>
      <c r="O2576" s="37" t="s">
        <v>67</v>
      </c>
      <c r="P2576" s="37" t="s">
        <v>3759</v>
      </c>
      <c r="Q2576" s="75" t="s">
        <v>3743</v>
      </c>
      <c r="R2576" t="s">
        <v>3691</v>
      </c>
      <c r="S2576" s="38">
        <v>20</v>
      </c>
      <c r="T2576">
        <v>1</v>
      </c>
      <c r="U2576">
        <v>0</v>
      </c>
      <c r="V2576" s="43">
        <f>SUMIF(ResumenCotizacion!$C:$C,E2576,ResumenCotizacion!$P:$P)</f>
        <v>0</v>
      </c>
      <c r="W2576" s="68">
        <f>IF(H2576="USD",S2576*SolCotizacion!$J$18,S2576)</f>
        <v>78469.799999999988</v>
      </c>
      <c r="X2576" s="3">
        <f>ROUND(W2576/(1-VLOOKUP("Total porcentaje:",ResumenCotizacion!$F:$H,3,0)),2)</f>
        <v>85293.26</v>
      </c>
      <c r="Y2576" s="3">
        <f t="shared" si="163"/>
        <v>0</v>
      </c>
    </row>
    <row r="2577" spans="1:25" ht="14.25" x14ac:dyDescent="0.2">
      <c r="A2577" s="18" t="str">
        <f t="shared" si="160"/>
        <v>Catalogo principalCSP ENTIDADES NO CUALIFICADASCFQ7TTC0QW7C-0001_NCLF</v>
      </c>
      <c r="B2577" s="18" t="str">
        <f t="shared" si="161"/>
        <v>CFQ7TTC0QW7C-0001_NCLFCSP ENTIDADES NO CUALIFICADAS</v>
      </c>
      <c r="C2577" s="18"/>
      <c r="D2577" t="s">
        <v>122</v>
      </c>
      <c r="E2577" t="s">
        <v>3745</v>
      </c>
      <c r="F2577" t="s">
        <v>2547</v>
      </c>
      <c r="G2577" s="18" t="str">
        <f t="shared" si="162"/>
        <v>Catalogo principal</v>
      </c>
      <c r="H2577" s="43" t="s">
        <v>121</v>
      </c>
      <c r="I2577" s="37" t="s">
        <v>67</v>
      </c>
      <c r="J2577" t="s">
        <v>3746</v>
      </c>
      <c r="K2577" t="s">
        <v>40</v>
      </c>
      <c r="L2577" s="70" t="s">
        <v>21</v>
      </c>
      <c r="M2577" s="70" t="s">
        <v>3966</v>
      </c>
      <c r="N2577" s="37" t="s">
        <v>67</v>
      </c>
      <c r="O2577" s="37" t="s">
        <v>67</v>
      </c>
      <c r="P2577" s="37" t="s">
        <v>3759</v>
      </c>
      <c r="Q2577" s="75" t="s">
        <v>3745</v>
      </c>
      <c r="R2577" t="s">
        <v>3691</v>
      </c>
      <c r="S2577" s="38">
        <v>40</v>
      </c>
      <c r="T2577">
        <v>1</v>
      </c>
      <c r="U2577">
        <v>0</v>
      </c>
      <c r="V2577" s="43">
        <f>SUMIF(ResumenCotizacion!$C:$C,E2577,ResumenCotizacion!$P:$P)</f>
        <v>0</v>
      </c>
      <c r="W2577" s="68">
        <f>IF(H2577="USD",S2577*SolCotizacion!$J$18,S2577)</f>
        <v>156939.59999999998</v>
      </c>
      <c r="X2577" s="3">
        <f>ROUND(W2577/(1-VLOOKUP("Total porcentaje:",ResumenCotizacion!$F:$H,3,0)),2)</f>
        <v>170586.52</v>
      </c>
      <c r="Y2577" s="3">
        <f t="shared" si="163"/>
        <v>0</v>
      </c>
    </row>
    <row r="2578" spans="1:25" ht="14.25" x14ac:dyDescent="0.2">
      <c r="A2578" s="18" t="str">
        <f t="shared" si="160"/>
        <v>Catalogo principalCSP ENTIDADES NO CUALIFICADASCFQ7TTC0QW7C-0006_NCLF</v>
      </c>
      <c r="B2578" s="18" t="str">
        <f t="shared" si="161"/>
        <v>CFQ7TTC0QW7C-0006_NCLFCSP ENTIDADES NO CUALIFICADAS</v>
      </c>
      <c r="C2578" s="18"/>
      <c r="D2578" t="s">
        <v>122</v>
      </c>
      <c r="E2578" t="s">
        <v>3747</v>
      </c>
      <c r="F2578" t="s">
        <v>2547</v>
      </c>
      <c r="G2578" s="18" t="str">
        <f t="shared" si="162"/>
        <v>Catalogo principal</v>
      </c>
      <c r="H2578" s="43" t="s">
        <v>121</v>
      </c>
      <c r="I2578" s="37" t="s">
        <v>67</v>
      </c>
      <c r="J2578" t="s">
        <v>3748</v>
      </c>
      <c r="K2578" t="s">
        <v>40</v>
      </c>
      <c r="L2578" s="70" t="s">
        <v>21</v>
      </c>
      <c r="M2578" s="70" t="s">
        <v>3966</v>
      </c>
      <c r="N2578" s="37" t="s">
        <v>67</v>
      </c>
      <c r="O2578" s="37" t="s">
        <v>67</v>
      </c>
      <c r="P2578" s="37" t="s">
        <v>3759</v>
      </c>
      <c r="Q2578" s="75" t="s">
        <v>3747</v>
      </c>
      <c r="R2578" t="s">
        <v>3691</v>
      </c>
      <c r="S2578" s="38">
        <v>40</v>
      </c>
      <c r="T2578">
        <v>1</v>
      </c>
      <c r="U2578">
        <v>0</v>
      </c>
      <c r="V2578" s="43">
        <f>SUMIF(ResumenCotizacion!$C:$C,E2578,ResumenCotizacion!$P:$P)</f>
        <v>0</v>
      </c>
      <c r="W2578" s="68">
        <f>IF(H2578="USD",S2578*SolCotizacion!$J$18,S2578)</f>
        <v>156939.59999999998</v>
      </c>
      <c r="X2578" s="3">
        <f>ROUND(W2578/(1-VLOOKUP("Total porcentaje:",ResumenCotizacion!$F:$H,3,0)),2)</f>
        <v>170586.52</v>
      </c>
      <c r="Y2578" s="3">
        <f t="shared" si="163"/>
        <v>0</v>
      </c>
    </row>
    <row r="2579" spans="1:25" ht="14.25" x14ac:dyDescent="0.2">
      <c r="A2579" s="18" t="str">
        <f t="shared" si="160"/>
        <v>Catalogo principalCSP ENTIDADES NO CUALIFICADASCFQ7TTC0PW0V-0001_NCLF</v>
      </c>
      <c r="B2579" s="18" t="str">
        <f t="shared" si="161"/>
        <v>CFQ7TTC0PW0V-0001_NCLFCSP ENTIDADES NO CUALIFICADAS</v>
      </c>
      <c r="C2579" s="18"/>
      <c r="D2579" t="s">
        <v>122</v>
      </c>
      <c r="E2579" t="s">
        <v>3749</v>
      </c>
      <c r="F2579" t="s">
        <v>2547</v>
      </c>
      <c r="G2579" s="18" t="str">
        <f t="shared" si="162"/>
        <v>Catalogo principal</v>
      </c>
      <c r="H2579" s="43" t="s">
        <v>121</v>
      </c>
      <c r="I2579" s="37" t="s">
        <v>67</v>
      </c>
      <c r="J2579" t="s">
        <v>3750</v>
      </c>
      <c r="K2579" t="s">
        <v>40</v>
      </c>
      <c r="L2579" s="70" t="s">
        <v>21</v>
      </c>
      <c r="M2579" s="70" t="s">
        <v>3966</v>
      </c>
      <c r="N2579" s="37" t="s">
        <v>67</v>
      </c>
      <c r="O2579" s="37" t="s">
        <v>67</v>
      </c>
      <c r="P2579" s="37" t="s">
        <v>3759</v>
      </c>
      <c r="Q2579" s="75" t="s">
        <v>3749</v>
      </c>
      <c r="R2579" t="s">
        <v>3691</v>
      </c>
      <c r="S2579" s="38">
        <v>6</v>
      </c>
      <c r="T2579">
        <v>1</v>
      </c>
      <c r="U2579">
        <v>0</v>
      </c>
      <c r="V2579" s="43">
        <f>SUMIF(ResumenCotizacion!$C:$C,E2579,ResumenCotizacion!$P:$P)</f>
        <v>0</v>
      </c>
      <c r="W2579" s="68">
        <f>IF(H2579="USD",S2579*SolCotizacion!$J$18,S2579)</f>
        <v>23540.94</v>
      </c>
      <c r="X2579" s="3">
        <f>ROUND(W2579/(1-VLOOKUP("Total porcentaje:",ResumenCotizacion!$F:$H,3,0)),2)</f>
        <v>25587.98</v>
      </c>
      <c r="Y2579" s="3">
        <f t="shared" si="163"/>
        <v>0</v>
      </c>
    </row>
    <row r="2580" spans="1:25" ht="14.25" x14ac:dyDescent="0.2">
      <c r="A2580" s="18" t="str">
        <f t="shared" si="160"/>
        <v>Catalogo principalCSP ENTIDADES NO CUALIFICADASCFQ7TTC0R4JH-0001_NCLF</v>
      </c>
      <c r="B2580" s="18" t="str">
        <f t="shared" si="161"/>
        <v>CFQ7TTC0R4JH-0001_NCLFCSP ENTIDADES NO CUALIFICADAS</v>
      </c>
      <c r="C2580" s="18"/>
      <c r="D2580" t="s">
        <v>122</v>
      </c>
      <c r="E2580" t="s">
        <v>3751</v>
      </c>
      <c r="F2580" t="s">
        <v>2547</v>
      </c>
      <c r="G2580" s="18" t="str">
        <f t="shared" si="162"/>
        <v>Catalogo principal</v>
      </c>
      <c r="H2580" s="43" t="s">
        <v>121</v>
      </c>
      <c r="I2580" s="37" t="s">
        <v>67</v>
      </c>
      <c r="J2580" t="s">
        <v>3752</v>
      </c>
      <c r="K2580" t="s">
        <v>40</v>
      </c>
      <c r="L2580" s="70" t="s">
        <v>21</v>
      </c>
      <c r="M2580" s="70" t="s">
        <v>3966</v>
      </c>
      <c r="N2580" s="37" t="s">
        <v>67</v>
      </c>
      <c r="O2580" s="37" t="s">
        <v>67</v>
      </c>
      <c r="P2580" s="37" t="s">
        <v>3759</v>
      </c>
      <c r="Q2580" s="75" t="s">
        <v>3751</v>
      </c>
      <c r="R2580" t="s">
        <v>3691</v>
      </c>
      <c r="S2580" s="38">
        <v>40</v>
      </c>
      <c r="T2580">
        <v>1</v>
      </c>
      <c r="U2580">
        <v>0</v>
      </c>
      <c r="V2580" s="43">
        <f>SUMIF(ResumenCotizacion!$C:$C,E2580,ResumenCotizacion!$P:$P)</f>
        <v>0</v>
      </c>
      <c r="W2580" s="68">
        <f>IF(H2580="USD",S2580*SolCotizacion!$J$18,S2580)</f>
        <v>156939.59999999998</v>
      </c>
      <c r="X2580" s="3">
        <f>ROUND(W2580/(1-VLOOKUP("Total porcentaje:",ResumenCotizacion!$F:$H,3,0)),2)</f>
        <v>170586.52</v>
      </c>
      <c r="Y2580" s="3">
        <f t="shared" si="163"/>
        <v>0</v>
      </c>
    </row>
    <row r="2581" spans="1:25" ht="14.25" x14ac:dyDescent="0.2">
      <c r="A2581" s="18" t="str">
        <f t="shared" si="160"/>
        <v>Catalogo principalCSP ENTIDADES NO CUALIFICADASCFQ7TTC0J1GC-0003_NCLF</v>
      </c>
      <c r="B2581" s="18" t="str">
        <f t="shared" si="161"/>
        <v>CFQ7TTC0J1GC-0003_NCLFCSP ENTIDADES NO CUALIFICADAS</v>
      </c>
      <c r="C2581" s="18"/>
      <c r="D2581" t="s">
        <v>122</v>
      </c>
      <c r="E2581" t="s">
        <v>3753</v>
      </c>
      <c r="F2581" t="s">
        <v>2547</v>
      </c>
      <c r="G2581" s="18" t="str">
        <f t="shared" si="162"/>
        <v>Catalogo principal</v>
      </c>
      <c r="H2581" s="43" t="s">
        <v>121</v>
      </c>
      <c r="I2581" s="37" t="s">
        <v>67</v>
      </c>
      <c r="J2581" t="s">
        <v>3915</v>
      </c>
      <c r="K2581" t="s">
        <v>40</v>
      </c>
      <c r="L2581" s="70" t="s">
        <v>21</v>
      </c>
      <c r="M2581" s="70" t="s">
        <v>3966</v>
      </c>
      <c r="N2581" s="37" t="s">
        <v>67</v>
      </c>
      <c r="O2581" s="37" t="s">
        <v>67</v>
      </c>
      <c r="P2581" s="37" t="s">
        <v>3759</v>
      </c>
      <c r="Q2581" s="75" t="s">
        <v>3753</v>
      </c>
      <c r="R2581" t="s">
        <v>3691</v>
      </c>
      <c r="S2581" s="38">
        <v>0</v>
      </c>
      <c r="T2581">
        <v>1</v>
      </c>
      <c r="U2581">
        <v>0</v>
      </c>
      <c r="V2581" s="43">
        <f>SUMIF(ResumenCotizacion!$C:$C,E2581,ResumenCotizacion!$P:$P)</f>
        <v>0</v>
      </c>
      <c r="W2581" s="68">
        <f>IF(H2581="USD",S2581*SolCotizacion!$J$18,S2581)</f>
        <v>0</v>
      </c>
      <c r="X2581" s="3">
        <f>ROUND(W2581/(1-VLOOKUP("Total porcentaje:",ResumenCotizacion!$F:$H,3,0)),2)</f>
        <v>0</v>
      </c>
      <c r="Y2581" s="3">
        <f t="shared" si="163"/>
        <v>0</v>
      </c>
    </row>
    <row r="2582" spans="1:25" ht="14.25" x14ac:dyDescent="0.2">
      <c r="A2582" s="18" t="str">
        <f t="shared" si="160"/>
        <v>Catalogo principalCSP ENTIDADES NO CUALIFICADASCFQ7TTC0LH2H-000X_NCLF</v>
      </c>
      <c r="B2582" s="18" t="str">
        <f t="shared" si="161"/>
        <v>CFQ7TTC0LH2H-000X_NCLFCSP ENTIDADES NO CUALIFICADAS</v>
      </c>
      <c r="C2582" s="18"/>
      <c r="D2582" t="s">
        <v>122</v>
      </c>
      <c r="E2582" t="s">
        <v>3574</v>
      </c>
      <c r="F2582" t="s">
        <v>2547</v>
      </c>
      <c r="G2582" s="18" t="str">
        <f t="shared" si="162"/>
        <v>Catalogo principal</v>
      </c>
      <c r="H2582" s="43" t="s">
        <v>121</v>
      </c>
      <c r="I2582" s="37" t="s">
        <v>67</v>
      </c>
      <c r="J2582" t="s">
        <v>3641</v>
      </c>
      <c r="K2582" t="s">
        <v>40</v>
      </c>
      <c r="L2582" s="70" t="s">
        <v>21</v>
      </c>
      <c r="M2582" s="70" t="s">
        <v>3966</v>
      </c>
      <c r="N2582" s="37" t="s">
        <v>67</v>
      </c>
      <c r="O2582" s="37" t="s">
        <v>67</v>
      </c>
      <c r="P2582" s="37" t="s">
        <v>3759</v>
      </c>
      <c r="Q2582" s="75" t="s">
        <v>3574</v>
      </c>
      <c r="R2582" t="s">
        <v>3691</v>
      </c>
      <c r="S2582" s="38">
        <v>12</v>
      </c>
      <c r="T2582">
        <v>1</v>
      </c>
      <c r="U2582">
        <v>0</v>
      </c>
      <c r="V2582" s="43">
        <f>SUMIF(ResumenCotizacion!$C:$C,E2582,ResumenCotizacion!$P:$P)</f>
        <v>0</v>
      </c>
      <c r="W2582" s="68">
        <f>IF(H2582="USD",S2582*SolCotizacion!$J$18,S2582)</f>
        <v>47081.88</v>
      </c>
      <c r="X2582" s="3">
        <f>ROUND(W2582/(1-VLOOKUP("Total porcentaje:",ResumenCotizacion!$F:$H,3,0)),2)</f>
        <v>51175.96</v>
      </c>
      <c r="Y2582" s="3">
        <f t="shared" si="163"/>
        <v>0</v>
      </c>
    </row>
    <row r="2583" spans="1:25" ht="14.25" x14ac:dyDescent="0.2">
      <c r="A2583" s="18" t="str">
        <f t="shared" si="160"/>
        <v>Catalogo principalCSP ENTIDADES NO CUALIFICADASCFQ7TTC0HVZW-000D_NCLF</v>
      </c>
      <c r="B2583" s="18" t="str">
        <f t="shared" si="161"/>
        <v>CFQ7TTC0HVZW-000D_NCLFCSP ENTIDADES NO CUALIFICADAS</v>
      </c>
      <c r="C2583" s="18"/>
      <c r="D2583" t="s">
        <v>122</v>
      </c>
      <c r="E2583" t="s">
        <v>3575</v>
      </c>
      <c r="F2583" t="s">
        <v>2547</v>
      </c>
      <c r="G2583" s="18" t="str">
        <f t="shared" si="162"/>
        <v>Catalogo principal</v>
      </c>
      <c r="H2583" s="43" t="s">
        <v>121</v>
      </c>
      <c r="I2583" s="37" t="s">
        <v>67</v>
      </c>
      <c r="J2583" t="s">
        <v>3642</v>
      </c>
      <c r="K2583" t="s">
        <v>40</v>
      </c>
      <c r="L2583" s="70" t="s">
        <v>21</v>
      </c>
      <c r="M2583" s="70" t="s">
        <v>3966</v>
      </c>
      <c r="N2583" s="37" t="s">
        <v>67</v>
      </c>
      <c r="O2583" s="37" t="s">
        <v>67</v>
      </c>
      <c r="P2583" s="37" t="s">
        <v>3759</v>
      </c>
      <c r="Q2583" s="75" t="s">
        <v>3575</v>
      </c>
      <c r="R2583" t="s">
        <v>3691</v>
      </c>
      <c r="S2583" s="38">
        <v>5</v>
      </c>
      <c r="T2583">
        <v>1</v>
      </c>
      <c r="U2583">
        <v>0</v>
      </c>
      <c r="V2583" s="43">
        <f>SUMIF(ResumenCotizacion!$C:$C,E2583,ResumenCotizacion!$P:$P)</f>
        <v>0</v>
      </c>
      <c r="W2583" s="68">
        <f>IF(H2583="USD",S2583*SolCotizacion!$J$18,S2583)</f>
        <v>19617.449999999997</v>
      </c>
      <c r="X2583" s="3">
        <f>ROUND(W2583/(1-VLOOKUP("Total porcentaje:",ResumenCotizacion!$F:$H,3,0)),2)</f>
        <v>21323.32</v>
      </c>
      <c r="Y2583" s="3">
        <f t="shared" si="163"/>
        <v>0</v>
      </c>
    </row>
    <row r="2584" spans="1:25" ht="14.25" x14ac:dyDescent="0.2">
      <c r="A2584" s="18" t="str">
        <f t="shared" si="160"/>
        <v>Catalogo principalCSP ENTIDADES NO CUALIFICADASCFQ7TTC0J203-000S_NCLF</v>
      </c>
      <c r="B2584" s="18" t="str">
        <f t="shared" si="161"/>
        <v>CFQ7TTC0J203-000S_NCLFCSP ENTIDADES NO CUALIFICADAS</v>
      </c>
      <c r="C2584" s="18"/>
      <c r="D2584" t="s">
        <v>122</v>
      </c>
      <c r="E2584" t="s">
        <v>3576</v>
      </c>
      <c r="F2584" t="s">
        <v>2547</v>
      </c>
      <c r="G2584" s="18" t="str">
        <f t="shared" si="162"/>
        <v>Catalogo principal</v>
      </c>
      <c r="H2584" s="43" t="s">
        <v>121</v>
      </c>
      <c r="I2584" s="37" t="s">
        <v>67</v>
      </c>
      <c r="J2584" t="s">
        <v>3643</v>
      </c>
      <c r="K2584" t="s">
        <v>40</v>
      </c>
      <c r="L2584" s="70" t="s">
        <v>21</v>
      </c>
      <c r="M2584" s="70" t="s">
        <v>3966</v>
      </c>
      <c r="N2584" s="37" t="s">
        <v>67</v>
      </c>
      <c r="O2584" s="37" t="s">
        <v>67</v>
      </c>
      <c r="P2584" s="37" t="s">
        <v>3759</v>
      </c>
      <c r="Q2584" s="75" t="s">
        <v>3576</v>
      </c>
      <c r="R2584" t="s">
        <v>3691</v>
      </c>
      <c r="S2584" s="38">
        <v>71.099999999999994</v>
      </c>
      <c r="T2584">
        <v>1</v>
      </c>
      <c r="U2584">
        <v>0</v>
      </c>
      <c r="V2584" s="43">
        <f>SUMIF(ResumenCotizacion!$C:$C,E2584,ResumenCotizacion!$P:$P)</f>
        <v>0</v>
      </c>
      <c r="W2584" s="68">
        <f>IF(H2584="USD",S2584*SolCotizacion!$J$18,S2584)</f>
        <v>278960.13899999997</v>
      </c>
      <c r="X2584" s="3">
        <f>ROUND(W2584/(1-VLOOKUP("Total porcentaje:",ResumenCotizacion!$F:$H,3,0)),2)</f>
        <v>303217.53999999998</v>
      </c>
      <c r="Y2584" s="3">
        <f t="shared" si="163"/>
        <v>0</v>
      </c>
    </row>
    <row r="2585" spans="1:25" ht="14.25" x14ac:dyDescent="0.2">
      <c r="A2585" s="18" t="str">
        <f t="shared" si="160"/>
        <v>Catalogo principalCSP ENTIDADES NO CUALIFICADASCFQ7TTC0J203-000R_NCLF</v>
      </c>
      <c r="B2585" s="18" t="str">
        <f t="shared" si="161"/>
        <v>CFQ7TTC0J203-000R_NCLFCSP ENTIDADES NO CUALIFICADAS</v>
      </c>
      <c r="C2585" s="18"/>
      <c r="D2585" t="s">
        <v>122</v>
      </c>
      <c r="E2585" t="s">
        <v>3577</v>
      </c>
      <c r="F2585" t="s">
        <v>2547</v>
      </c>
      <c r="G2585" s="18" t="str">
        <f t="shared" si="162"/>
        <v>Catalogo principal</v>
      </c>
      <c r="H2585" s="43" t="s">
        <v>121</v>
      </c>
      <c r="I2585" s="37" t="s">
        <v>67</v>
      </c>
      <c r="J2585" t="s">
        <v>3644</v>
      </c>
      <c r="K2585" t="s">
        <v>40</v>
      </c>
      <c r="L2585" s="70" t="s">
        <v>21</v>
      </c>
      <c r="M2585" s="70" t="s">
        <v>3966</v>
      </c>
      <c r="N2585" s="37" t="s">
        <v>67</v>
      </c>
      <c r="O2585" s="37" t="s">
        <v>67</v>
      </c>
      <c r="P2585" s="37" t="s">
        <v>3759</v>
      </c>
      <c r="Q2585" s="75" t="s">
        <v>3577</v>
      </c>
      <c r="R2585" t="s">
        <v>3691</v>
      </c>
      <c r="S2585" s="38">
        <v>63</v>
      </c>
      <c r="T2585">
        <v>1</v>
      </c>
      <c r="U2585">
        <v>0</v>
      </c>
      <c r="V2585" s="43">
        <f>SUMIF(ResumenCotizacion!$C:$C,E2585,ResumenCotizacion!$P:$P)</f>
        <v>0</v>
      </c>
      <c r="W2585" s="68">
        <f>IF(H2585="USD",S2585*SolCotizacion!$J$18,S2585)</f>
        <v>247179.87</v>
      </c>
      <c r="X2585" s="3">
        <f>ROUND(W2585/(1-VLOOKUP("Total porcentaje:",ResumenCotizacion!$F:$H,3,0)),2)</f>
        <v>268673.77</v>
      </c>
      <c r="Y2585" s="3">
        <f t="shared" si="163"/>
        <v>0</v>
      </c>
    </row>
    <row r="2586" spans="1:25" ht="14.25" x14ac:dyDescent="0.2">
      <c r="A2586" s="18" t="str">
        <f t="shared" si="160"/>
        <v>Catalogo principalCSP ENTIDADES NO CUALIFICADASCFQ7TTC0J203-0005_NCLF</v>
      </c>
      <c r="B2586" s="18" t="str">
        <f t="shared" si="161"/>
        <v>CFQ7TTC0J203-0005_NCLFCSP ENTIDADES NO CUALIFICADAS</v>
      </c>
      <c r="C2586" s="18"/>
      <c r="D2586" t="s">
        <v>122</v>
      </c>
      <c r="E2586" t="s">
        <v>3583</v>
      </c>
      <c r="F2586" t="s">
        <v>2547</v>
      </c>
      <c r="G2586" s="18" t="str">
        <f t="shared" si="162"/>
        <v>Catalogo principal</v>
      </c>
      <c r="H2586" s="43" t="s">
        <v>121</v>
      </c>
      <c r="I2586" s="37" t="s">
        <v>67</v>
      </c>
      <c r="J2586" t="s">
        <v>3650</v>
      </c>
      <c r="K2586" t="s">
        <v>40</v>
      </c>
      <c r="L2586" s="70" t="s">
        <v>21</v>
      </c>
      <c r="M2586" s="70" t="s">
        <v>3966</v>
      </c>
      <c r="N2586" s="37" t="s">
        <v>67</v>
      </c>
      <c r="O2586" s="37" t="s">
        <v>67</v>
      </c>
      <c r="P2586" s="37" t="s">
        <v>3759</v>
      </c>
      <c r="Q2586" s="75" t="s">
        <v>3583</v>
      </c>
      <c r="R2586" t="s">
        <v>3691</v>
      </c>
      <c r="S2586" s="38">
        <v>114.3</v>
      </c>
      <c r="T2586">
        <v>1</v>
      </c>
      <c r="U2586">
        <v>0</v>
      </c>
      <c r="V2586" s="43">
        <f>SUMIF(ResumenCotizacion!$C:$C,E2586,ResumenCotizacion!$P:$P)</f>
        <v>0</v>
      </c>
      <c r="W2586" s="68">
        <f>IF(H2586="USD",S2586*SolCotizacion!$J$18,S2586)</f>
        <v>448454.90699999995</v>
      </c>
      <c r="X2586" s="3">
        <f>ROUND(W2586/(1-VLOOKUP("Total porcentaje:",ResumenCotizacion!$F:$H,3,0)),2)</f>
        <v>487450.99</v>
      </c>
      <c r="Y2586" s="3">
        <f t="shared" si="163"/>
        <v>0</v>
      </c>
    </row>
    <row r="2587" spans="1:25" ht="14.25" x14ac:dyDescent="0.2">
      <c r="A2587" s="18" t="str">
        <f t="shared" si="160"/>
        <v>Catalogo principalCSP ENTIDADES NO CUALIFICADASCFQ7TTC0J203-0004_NCLF</v>
      </c>
      <c r="B2587" s="18" t="str">
        <f t="shared" si="161"/>
        <v>CFQ7TTC0J203-0004_NCLFCSP ENTIDADES NO CUALIFICADAS</v>
      </c>
      <c r="C2587" s="18"/>
      <c r="D2587" t="s">
        <v>122</v>
      </c>
      <c r="E2587" t="s">
        <v>3584</v>
      </c>
      <c r="F2587" t="s">
        <v>2547</v>
      </c>
      <c r="G2587" s="18" t="str">
        <f t="shared" si="162"/>
        <v>Catalogo principal</v>
      </c>
      <c r="H2587" s="43" t="s">
        <v>121</v>
      </c>
      <c r="I2587" s="37" t="s">
        <v>67</v>
      </c>
      <c r="J2587" t="s">
        <v>3651</v>
      </c>
      <c r="K2587" t="s">
        <v>40</v>
      </c>
      <c r="L2587" s="70" t="s">
        <v>21</v>
      </c>
      <c r="M2587" s="70" t="s">
        <v>3966</v>
      </c>
      <c r="N2587" s="37" t="s">
        <v>67</v>
      </c>
      <c r="O2587" s="37" t="s">
        <v>67</v>
      </c>
      <c r="P2587" s="37" t="s">
        <v>3759</v>
      </c>
      <c r="Q2587" s="75" t="s">
        <v>3584</v>
      </c>
      <c r="R2587" t="s">
        <v>3691</v>
      </c>
      <c r="S2587" s="38">
        <v>122.4</v>
      </c>
      <c r="T2587">
        <v>1</v>
      </c>
      <c r="U2587">
        <v>0</v>
      </c>
      <c r="V2587" s="43">
        <f>SUMIF(ResumenCotizacion!$C:$C,E2587,ResumenCotizacion!$P:$P)</f>
        <v>0</v>
      </c>
      <c r="W2587" s="68">
        <f>IF(H2587="USD",S2587*SolCotizacion!$J$18,S2587)</f>
        <v>480235.17599999998</v>
      </c>
      <c r="X2587" s="3">
        <f>ROUND(W2587/(1-VLOOKUP("Total porcentaje:",ResumenCotizacion!$F:$H,3,0)),2)</f>
        <v>521994.76</v>
      </c>
      <c r="Y2587" s="3">
        <f t="shared" si="163"/>
        <v>0</v>
      </c>
    </row>
    <row r="2588" spans="1:25" ht="14.25" x14ac:dyDescent="0.2">
      <c r="A2588" s="18" t="str">
        <f t="shared" si="160"/>
        <v>Catalogo principalCSP ENTIDADES NO CUALIFICADASCFQ7TTC0J203-0002_NCLF</v>
      </c>
      <c r="B2588" s="18" t="str">
        <f t="shared" si="161"/>
        <v>CFQ7TTC0J203-0002_NCLFCSP ENTIDADES NO CUALIFICADAS</v>
      </c>
      <c r="C2588" s="18"/>
      <c r="D2588" t="s">
        <v>122</v>
      </c>
      <c r="E2588" t="s">
        <v>3585</v>
      </c>
      <c r="F2588" t="s">
        <v>2547</v>
      </c>
      <c r="G2588" s="18" t="str">
        <f t="shared" si="162"/>
        <v>Catalogo principal</v>
      </c>
      <c r="H2588" s="43" t="s">
        <v>121</v>
      </c>
      <c r="I2588" s="37" t="s">
        <v>67</v>
      </c>
      <c r="J2588" t="s">
        <v>3652</v>
      </c>
      <c r="K2588" t="s">
        <v>40</v>
      </c>
      <c r="L2588" s="70" t="s">
        <v>21</v>
      </c>
      <c r="M2588" s="70" t="s">
        <v>3966</v>
      </c>
      <c r="N2588" s="37" t="s">
        <v>67</v>
      </c>
      <c r="O2588" s="37" t="s">
        <v>67</v>
      </c>
      <c r="P2588" s="37" t="s">
        <v>3759</v>
      </c>
      <c r="Q2588" s="75" t="s">
        <v>3585</v>
      </c>
      <c r="R2588" t="s">
        <v>3691</v>
      </c>
      <c r="S2588" s="38">
        <v>145.80000000000001</v>
      </c>
      <c r="T2588">
        <v>1</v>
      </c>
      <c r="U2588">
        <v>0</v>
      </c>
      <c r="V2588" s="43">
        <f>SUMIF(ResumenCotizacion!$C:$C,E2588,ResumenCotizacion!$P:$P)</f>
        <v>0</v>
      </c>
      <c r="W2588" s="68">
        <f>IF(H2588="USD",S2588*SolCotizacion!$J$18,S2588)</f>
        <v>572044.84200000006</v>
      </c>
      <c r="X2588" s="3">
        <f>ROUND(W2588/(1-VLOOKUP("Total porcentaje:",ResumenCotizacion!$F:$H,3,0)),2)</f>
        <v>621787.87</v>
      </c>
      <c r="Y2588" s="3">
        <f t="shared" si="163"/>
        <v>0</v>
      </c>
    </row>
    <row r="2589" spans="1:25" ht="14.25" x14ac:dyDescent="0.2">
      <c r="A2589" s="18" t="str">
        <f t="shared" si="160"/>
        <v>Catalogo principalCSP ENTIDADES NO CUALIFICADASCFQ7TTC0J203-0001_NCLF</v>
      </c>
      <c r="B2589" s="18" t="str">
        <f t="shared" si="161"/>
        <v>CFQ7TTC0J203-0001_NCLFCSP ENTIDADES NO CUALIFICADAS</v>
      </c>
      <c r="C2589" s="18"/>
      <c r="D2589" t="s">
        <v>122</v>
      </c>
      <c r="E2589" t="s">
        <v>3586</v>
      </c>
      <c r="F2589" t="s">
        <v>2547</v>
      </c>
      <c r="G2589" s="18" t="str">
        <f t="shared" si="162"/>
        <v>Catalogo principal</v>
      </c>
      <c r="H2589" s="43" t="s">
        <v>121</v>
      </c>
      <c r="I2589" s="37" t="s">
        <v>67</v>
      </c>
      <c r="J2589" t="s">
        <v>3653</v>
      </c>
      <c r="K2589" t="s">
        <v>40</v>
      </c>
      <c r="L2589" s="70" t="s">
        <v>21</v>
      </c>
      <c r="M2589" s="70" t="s">
        <v>3966</v>
      </c>
      <c r="N2589" s="37" t="s">
        <v>67</v>
      </c>
      <c r="O2589" s="37" t="s">
        <v>67</v>
      </c>
      <c r="P2589" s="37" t="s">
        <v>3759</v>
      </c>
      <c r="Q2589" s="75" t="s">
        <v>3586</v>
      </c>
      <c r="R2589" t="s">
        <v>3691</v>
      </c>
      <c r="S2589" s="38">
        <v>94.5</v>
      </c>
      <c r="T2589">
        <v>1</v>
      </c>
      <c r="U2589">
        <v>0</v>
      </c>
      <c r="V2589" s="43">
        <f>SUMIF(ResumenCotizacion!$C:$C,E2589,ResumenCotizacion!$P:$P)</f>
        <v>0</v>
      </c>
      <c r="W2589" s="68">
        <f>IF(H2589="USD",S2589*SolCotizacion!$J$18,S2589)</f>
        <v>370769.80499999999</v>
      </c>
      <c r="X2589" s="3">
        <f>ROUND(W2589/(1-VLOOKUP("Total porcentaje:",ResumenCotizacion!$F:$H,3,0)),2)</f>
        <v>403010.66</v>
      </c>
      <c r="Y2589" s="3">
        <f t="shared" si="163"/>
        <v>0</v>
      </c>
    </row>
    <row r="2590" spans="1:25" ht="14.25" x14ac:dyDescent="0.2">
      <c r="A2590" s="18" t="str">
        <f t="shared" si="160"/>
        <v>Catalogo principalCSP ENTIDADES NO CUALIFICADASCFQ7TTC0J203-000Q_NCLF</v>
      </c>
      <c r="B2590" s="18" t="str">
        <f t="shared" si="161"/>
        <v>CFQ7TTC0J203-000Q_NCLFCSP ENTIDADES NO CUALIFICADAS</v>
      </c>
      <c r="C2590" s="18"/>
      <c r="D2590" t="s">
        <v>122</v>
      </c>
      <c r="E2590" t="s">
        <v>3578</v>
      </c>
      <c r="F2590" t="s">
        <v>2547</v>
      </c>
      <c r="G2590" s="18" t="str">
        <f t="shared" si="162"/>
        <v>Catalogo principal</v>
      </c>
      <c r="H2590" s="43" t="s">
        <v>121</v>
      </c>
      <c r="I2590" s="37" t="s">
        <v>67</v>
      </c>
      <c r="J2590" t="s">
        <v>3645</v>
      </c>
      <c r="K2590" t="s">
        <v>40</v>
      </c>
      <c r="L2590" s="70" t="s">
        <v>21</v>
      </c>
      <c r="M2590" s="70" t="s">
        <v>3966</v>
      </c>
      <c r="N2590" s="37" t="s">
        <v>67</v>
      </c>
      <c r="O2590" s="37" t="s">
        <v>67</v>
      </c>
      <c r="P2590" s="37" t="s">
        <v>3759</v>
      </c>
      <c r="Q2590" s="75" t="s">
        <v>3578</v>
      </c>
      <c r="R2590" t="s">
        <v>3691</v>
      </c>
      <c r="S2590" s="38">
        <v>48.6</v>
      </c>
      <c r="T2590">
        <v>1</v>
      </c>
      <c r="U2590">
        <v>0</v>
      </c>
      <c r="V2590" s="43">
        <f>SUMIF(ResumenCotizacion!$C:$C,E2590,ResumenCotizacion!$P:$P)</f>
        <v>0</v>
      </c>
      <c r="W2590" s="68">
        <f>IF(H2590="USD",S2590*SolCotizacion!$J$18,S2590)</f>
        <v>190681.614</v>
      </c>
      <c r="X2590" s="3">
        <f>ROUND(W2590/(1-VLOOKUP("Total porcentaje:",ResumenCotizacion!$F:$H,3,0)),2)</f>
        <v>207262.62</v>
      </c>
      <c r="Y2590" s="3">
        <f t="shared" si="163"/>
        <v>0</v>
      </c>
    </row>
    <row r="2591" spans="1:25" ht="14.25" x14ac:dyDescent="0.2">
      <c r="A2591" s="18" t="str">
        <f t="shared" si="160"/>
        <v>Catalogo principalCSP ENTIDADES NO CUALIFICADASCFQ7TTC0J203-000P_NCLF</v>
      </c>
      <c r="B2591" s="18" t="str">
        <f t="shared" si="161"/>
        <v>CFQ7TTC0J203-000P_NCLFCSP ENTIDADES NO CUALIFICADAS</v>
      </c>
      <c r="C2591" s="18"/>
      <c r="D2591" t="s">
        <v>122</v>
      </c>
      <c r="E2591" t="s">
        <v>3579</v>
      </c>
      <c r="F2591" t="s">
        <v>2547</v>
      </c>
      <c r="G2591" s="18" t="str">
        <f t="shared" si="162"/>
        <v>Catalogo principal</v>
      </c>
      <c r="H2591" s="43" t="s">
        <v>121</v>
      </c>
      <c r="I2591" s="37" t="s">
        <v>67</v>
      </c>
      <c r="J2591" t="s">
        <v>3646</v>
      </c>
      <c r="K2591" t="s">
        <v>40</v>
      </c>
      <c r="L2591" s="70" t="s">
        <v>21</v>
      </c>
      <c r="M2591" s="70" t="s">
        <v>3966</v>
      </c>
      <c r="N2591" s="37" t="s">
        <v>67</v>
      </c>
      <c r="O2591" s="37" t="s">
        <v>67</v>
      </c>
      <c r="P2591" s="37" t="s">
        <v>3759</v>
      </c>
      <c r="Q2591" s="75" t="s">
        <v>3579</v>
      </c>
      <c r="R2591" t="s">
        <v>3691</v>
      </c>
      <c r="S2591" s="38">
        <v>40.5</v>
      </c>
      <c r="T2591">
        <v>1</v>
      </c>
      <c r="U2591">
        <v>0</v>
      </c>
      <c r="V2591" s="43">
        <f>SUMIF(ResumenCotizacion!$C:$C,E2591,ResumenCotizacion!$P:$P)</f>
        <v>0</v>
      </c>
      <c r="W2591" s="68">
        <f>IF(H2591="USD",S2591*SolCotizacion!$J$18,S2591)</f>
        <v>158901.345</v>
      </c>
      <c r="X2591" s="3">
        <f>ROUND(W2591/(1-VLOOKUP("Total porcentaje:",ResumenCotizacion!$F:$H,3,0)),2)</f>
        <v>172718.85</v>
      </c>
      <c r="Y2591" s="3">
        <f t="shared" si="163"/>
        <v>0</v>
      </c>
    </row>
    <row r="2592" spans="1:25" ht="14.25" x14ac:dyDescent="0.2">
      <c r="A2592" s="18" t="str">
        <f t="shared" si="160"/>
        <v>Catalogo principalCSP ENTIDADES NO CUALIFICADASCFQ7TTC0J203-000N_NCLF</v>
      </c>
      <c r="B2592" s="18" t="str">
        <f t="shared" si="161"/>
        <v>CFQ7TTC0J203-000N_NCLFCSP ENTIDADES NO CUALIFICADAS</v>
      </c>
      <c r="C2592" s="18"/>
      <c r="D2592" t="s">
        <v>122</v>
      </c>
      <c r="E2592" t="s">
        <v>3580</v>
      </c>
      <c r="F2592" t="s">
        <v>2547</v>
      </c>
      <c r="G2592" s="18" t="str">
        <f t="shared" si="162"/>
        <v>Catalogo principal</v>
      </c>
      <c r="H2592" s="43" t="s">
        <v>121</v>
      </c>
      <c r="I2592" s="37" t="s">
        <v>67</v>
      </c>
      <c r="J2592" t="s">
        <v>3647</v>
      </c>
      <c r="K2592" t="s">
        <v>40</v>
      </c>
      <c r="L2592" s="70" t="s">
        <v>21</v>
      </c>
      <c r="M2592" s="70" t="s">
        <v>3966</v>
      </c>
      <c r="N2592" s="37" t="s">
        <v>67</v>
      </c>
      <c r="O2592" s="37" t="s">
        <v>67</v>
      </c>
      <c r="P2592" s="37" t="s">
        <v>3759</v>
      </c>
      <c r="Q2592" s="75" t="s">
        <v>3580</v>
      </c>
      <c r="R2592" t="s">
        <v>3691</v>
      </c>
      <c r="S2592" s="38">
        <v>39.6</v>
      </c>
      <c r="T2592">
        <v>1</v>
      </c>
      <c r="U2592">
        <v>0</v>
      </c>
      <c r="V2592" s="43">
        <f>SUMIF(ResumenCotizacion!$C:$C,E2592,ResumenCotizacion!$P:$P)</f>
        <v>0</v>
      </c>
      <c r="W2592" s="68">
        <f>IF(H2592="USD",S2592*SolCotizacion!$J$18,S2592)</f>
        <v>155370.204</v>
      </c>
      <c r="X2592" s="3">
        <f>ROUND(W2592/(1-VLOOKUP("Total porcentaje:",ResumenCotizacion!$F:$H,3,0)),2)</f>
        <v>168880.66</v>
      </c>
      <c r="Y2592" s="3">
        <f t="shared" si="163"/>
        <v>0</v>
      </c>
    </row>
    <row r="2593" spans="1:25" ht="14.25" x14ac:dyDescent="0.2">
      <c r="A2593" s="18" t="str">
        <f t="shared" si="160"/>
        <v>Catalogo principalCSP ENTIDADES NO CUALIFICADASCFQ7TTC0J203-000M_NCLF</v>
      </c>
      <c r="B2593" s="18" t="str">
        <f t="shared" si="161"/>
        <v>CFQ7TTC0J203-000M_NCLFCSP ENTIDADES NO CUALIFICADAS</v>
      </c>
      <c r="C2593" s="18"/>
      <c r="D2593" t="s">
        <v>122</v>
      </c>
      <c r="E2593" t="s">
        <v>3581</v>
      </c>
      <c r="F2593" t="s">
        <v>2547</v>
      </c>
      <c r="G2593" s="18" t="str">
        <f t="shared" si="162"/>
        <v>Catalogo principal</v>
      </c>
      <c r="H2593" s="43" t="s">
        <v>121</v>
      </c>
      <c r="I2593" s="37" t="s">
        <v>67</v>
      </c>
      <c r="J2593" t="s">
        <v>3648</v>
      </c>
      <c r="K2593" t="s">
        <v>40</v>
      </c>
      <c r="L2593" s="70" t="s">
        <v>21</v>
      </c>
      <c r="M2593" s="70" t="s">
        <v>3966</v>
      </c>
      <c r="N2593" s="37" t="s">
        <v>67</v>
      </c>
      <c r="O2593" s="37" t="s">
        <v>67</v>
      </c>
      <c r="P2593" s="37" t="s">
        <v>3759</v>
      </c>
      <c r="Q2593" s="75" t="s">
        <v>3581</v>
      </c>
      <c r="R2593" t="s">
        <v>3691</v>
      </c>
      <c r="S2593" s="38">
        <v>31.5</v>
      </c>
      <c r="T2593">
        <v>1</v>
      </c>
      <c r="U2593">
        <v>0</v>
      </c>
      <c r="V2593" s="43">
        <f>SUMIF(ResumenCotizacion!$C:$C,E2593,ResumenCotizacion!$P:$P)</f>
        <v>0</v>
      </c>
      <c r="W2593" s="68">
        <f>IF(H2593="USD",S2593*SolCotizacion!$J$18,S2593)</f>
        <v>123589.935</v>
      </c>
      <c r="X2593" s="3">
        <f>ROUND(W2593/(1-VLOOKUP("Total porcentaje:",ResumenCotizacion!$F:$H,3,0)),2)</f>
        <v>134336.89000000001</v>
      </c>
      <c r="Y2593" s="3">
        <f t="shared" si="163"/>
        <v>0</v>
      </c>
    </row>
    <row r="2594" spans="1:25" ht="14.25" x14ac:dyDescent="0.2">
      <c r="A2594" s="18" t="str">
        <f t="shared" si="160"/>
        <v>Catalogo principalCSP ENTIDADES NO CUALIFICADASCFQ7TTC0J203-000L_NCLF</v>
      </c>
      <c r="B2594" s="18" t="str">
        <f t="shared" si="161"/>
        <v>CFQ7TTC0J203-000L_NCLFCSP ENTIDADES NO CUALIFICADAS</v>
      </c>
      <c r="C2594" s="18"/>
      <c r="D2594" t="s">
        <v>122</v>
      </c>
      <c r="E2594" t="s">
        <v>3582</v>
      </c>
      <c r="F2594" t="s">
        <v>2547</v>
      </c>
      <c r="G2594" s="18" t="str">
        <f t="shared" si="162"/>
        <v>Catalogo principal</v>
      </c>
      <c r="H2594" s="43" t="s">
        <v>121</v>
      </c>
      <c r="I2594" s="37" t="s">
        <v>67</v>
      </c>
      <c r="J2594" t="s">
        <v>3649</v>
      </c>
      <c r="K2594" t="s">
        <v>40</v>
      </c>
      <c r="L2594" s="70" t="s">
        <v>21</v>
      </c>
      <c r="M2594" s="70" t="s">
        <v>3966</v>
      </c>
      <c r="N2594" s="37" t="s">
        <v>67</v>
      </c>
      <c r="O2594" s="37" t="s">
        <v>67</v>
      </c>
      <c r="P2594" s="37" t="s">
        <v>3759</v>
      </c>
      <c r="Q2594" s="75" t="s">
        <v>3582</v>
      </c>
      <c r="R2594" t="s">
        <v>3691</v>
      </c>
      <c r="S2594" s="38">
        <v>28.8</v>
      </c>
      <c r="T2594">
        <v>1</v>
      </c>
      <c r="U2594">
        <v>0</v>
      </c>
      <c r="V2594" s="43">
        <f>SUMIF(ResumenCotizacion!$C:$C,E2594,ResumenCotizacion!$P:$P)</f>
        <v>0</v>
      </c>
      <c r="W2594" s="68">
        <f>IF(H2594="USD",S2594*SolCotizacion!$J$18,S2594)</f>
        <v>112996.512</v>
      </c>
      <c r="X2594" s="3">
        <f>ROUND(W2594/(1-VLOOKUP("Total porcentaje:",ResumenCotizacion!$F:$H,3,0)),2)</f>
        <v>122822.3</v>
      </c>
      <c r="Y2594" s="3">
        <f t="shared" si="163"/>
        <v>0</v>
      </c>
    </row>
    <row r="2595" spans="1:25" ht="14.25" x14ac:dyDescent="0.2">
      <c r="A2595" s="18" t="str">
        <f t="shared" si="160"/>
        <v>Catalogo principalCSP ENTIDADES NO CUALIFICADASCFQ7TTC0R9QB-0002_NCLF</v>
      </c>
      <c r="B2595" s="18" t="str">
        <f t="shared" si="161"/>
        <v>CFQ7TTC0R9QB-0002_NCLFCSP ENTIDADES NO CUALIFICADAS</v>
      </c>
      <c r="C2595" s="18"/>
      <c r="D2595" t="s">
        <v>122</v>
      </c>
      <c r="E2595" t="s">
        <v>3754</v>
      </c>
      <c r="F2595" t="s">
        <v>2547</v>
      </c>
      <c r="G2595" s="18" t="str">
        <f t="shared" si="162"/>
        <v>Catalogo principal</v>
      </c>
      <c r="H2595" s="43" t="s">
        <v>121</v>
      </c>
      <c r="I2595" s="37" t="s">
        <v>67</v>
      </c>
      <c r="J2595" t="s">
        <v>3755</v>
      </c>
      <c r="K2595" t="s">
        <v>40</v>
      </c>
      <c r="L2595" s="70" t="s">
        <v>21</v>
      </c>
      <c r="M2595" s="70" t="s">
        <v>3966</v>
      </c>
      <c r="N2595" s="37" t="s">
        <v>67</v>
      </c>
      <c r="O2595" s="37" t="s">
        <v>67</v>
      </c>
      <c r="P2595" s="37" t="s">
        <v>3759</v>
      </c>
      <c r="Q2595" s="75" t="s">
        <v>3754</v>
      </c>
      <c r="R2595" t="s">
        <v>3691</v>
      </c>
      <c r="S2595" s="38">
        <v>3</v>
      </c>
      <c r="T2595">
        <v>1</v>
      </c>
      <c r="U2595">
        <v>0</v>
      </c>
      <c r="V2595" s="43">
        <f>SUMIF(ResumenCotizacion!$C:$C,E2595,ResumenCotizacion!$P:$P)</f>
        <v>0</v>
      </c>
      <c r="W2595" s="68">
        <f>IF(H2595="USD",S2595*SolCotizacion!$J$18,S2595)</f>
        <v>11770.47</v>
      </c>
      <c r="X2595" s="3">
        <f>ROUND(W2595/(1-VLOOKUP("Total porcentaje:",ResumenCotizacion!$F:$H,3,0)),2)</f>
        <v>12793.99</v>
      </c>
      <c r="Y2595" s="3">
        <f t="shared" si="163"/>
        <v>0</v>
      </c>
    </row>
    <row r="2596" spans="1:25" ht="14.25" x14ac:dyDescent="0.2">
      <c r="A2596" t="str">
        <f t="shared" si="160"/>
        <v>Catalogo principalOPEN VALUE - CSP GOBIERNODG7GMGF0M7XV-0003</v>
      </c>
      <c r="B2596" t="str">
        <f t="shared" si="161"/>
        <v>DG7GMGF0M7XV-0003OPEN VALUE - CSP GOBIERNO</v>
      </c>
      <c r="C2596"/>
      <c r="D2596" t="s">
        <v>122</v>
      </c>
      <c r="E2596" t="s">
        <v>3826</v>
      </c>
      <c r="F2596" s="37" t="s">
        <v>2769</v>
      </c>
      <c r="G2596" s="18" t="str">
        <f t="shared" si="162"/>
        <v>Catalogo principal</v>
      </c>
      <c r="H2596" s="18" t="s">
        <v>121</v>
      </c>
      <c r="I2596" s="37" t="s">
        <v>67</v>
      </c>
      <c r="J2596" t="s">
        <v>3827</v>
      </c>
      <c r="K2596" t="s">
        <v>40</v>
      </c>
      <c r="L2596" t="s">
        <v>21</v>
      </c>
      <c r="M2596" s="70" t="s">
        <v>4257</v>
      </c>
      <c r="N2596" s="37" t="s">
        <v>67</v>
      </c>
      <c r="O2596" s="37" t="s">
        <v>67</v>
      </c>
      <c r="P2596" s="37" t="s">
        <v>3756</v>
      </c>
      <c r="Q2596" t="s">
        <v>3826</v>
      </c>
      <c r="R2596" t="s">
        <v>207</v>
      </c>
      <c r="S2596" s="38">
        <v>17391</v>
      </c>
      <c r="T2596" s="37">
        <v>1</v>
      </c>
      <c r="U2596" s="37">
        <v>0</v>
      </c>
      <c r="V2596" s="43">
        <f>SUMIF(ResumenCotizacion!$C:$C,E2596,ResumenCotizacion!$P:$P)</f>
        <v>0</v>
      </c>
      <c r="W2596" s="68">
        <f>IF(H2596="USD",S2596*SolCotizacion!$J$18,S2596)</f>
        <v>68233414.590000004</v>
      </c>
      <c r="X2596" s="3">
        <f>ROUND(W2596/(1-VLOOKUP("Total porcentaje:",ResumenCotizacion!$F:$H,3,0)),2)</f>
        <v>74166754.989999995</v>
      </c>
      <c r="Y2596" s="3">
        <f t="shared" si="163"/>
        <v>0</v>
      </c>
    </row>
    <row r="2597" spans="1:25" ht="14.25" x14ac:dyDescent="0.2">
      <c r="A2597" t="str">
        <f t="shared" si="160"/>
        <v>Catalogo principalOPEN VALUE - CSP GOBIERNODG7GMGF0M80J-0002</v>
      </c>
      <c r="B2597" t="str">
        <f t="shared" si="161"/>
        <v>DG7GMGF0M80J-0002OPEN VALUE - CSP GOBIERNO</v>
      </c>
      <c r="C2597"/>
      <c r="D2597" t="s">
        <v>122</v>
      </c>
      <c r="E2597" t="s">
        <v>3828</v>
      </c>
      <c r="F2597" s="37" t="s">
        <v>2769</v>
      </c>
      <c r="G2597" s="18" t="str">
        <f t="shared" si="162"/>
        <v>Catalogo principal</v>
      </c>
      <c r="H2597" s="18" t="s">
        <v>121</v>
      </c>
      <c r="I2597" s="37" t="s">
        <v>67</v>
      </c>
      <c r="J2597" t="s">
        <v>5076</v>
      </c>
      <c r="K2597" t="s">
        <v>40</v>
      </c>
      <c r="L2597" t="s">
        <v>21</v>
      </c>
      <c r="M2597" s="70" t="s">
        <v>4257</v>
      </c>
      <c r="N2597" s="37" t="s">
        <v>67</v>
      </c>
      <c r="O2597" s="37" t="s">
        <v>67</v>
      </c>
      <c r="P2597" s="37" t="s">
        <v>3756</v>
      </c>
      <c r="Q2597" t="s">
        <v>3828</v>
      </c>
      <c r="R2597" t="s">
        <v>207</v>
      </c>
      <c r="S2597" s="38">
        <v>1135</v>
      </c>
      <c r="T2597" s="37">
        <v>1</v>
      </c>
      <c r="U2597" s="37">
        <v>0</v>
      </c>
      <c r="V2597" s="43">
        <f>SUMIF(ResumenCotizacion!$C:$C,E2597,ResumenCotizacion!$P:$P)</f>
        <v>0</v>
      </c>
      <c r="W2597" s="68">
        <f>IF(H2597="USD",S2597*SolCotizacion!$J$18,S2597)</f>
        <v>4453161.1499999994</v>
      </c>
      <c r="X2597" s="3">
        <f>ROUND(W2597/(1-VLOOKUP("Total porcentaje:",ResumenCotizacion!$F:$H,3,0)),2)</f>
        <v>4840392.55</v>
      </c>
      <c r="Y2597" s="3">
        <f t="shared" si="163"/>
        <v>0</v>
      </c>
    </row>
    <row r="2598" spans="1:25" ht="14.25" x14ac:dyDescent="0.2">
      <c r="A2598" t="str">
        <f t="shared" si="160"/>
        <v>Catalogo principalOPEN VALUE - CSP GOBIERNODG7GMGF0M7XW-0002</v>
      </c>
      <c r="B2598" t="str">
        <f t="shared" si="161"/>
        <v>DG7GMGF0M7XW-0002OPEN VALUE - CSP GOBIERNO</v>
      </c>
      <c r="C2598"/>
      <c r="D2598" t="s">
        <v>122</v>
      </c>
      <c r="E2598" t="s">
        <v>3829</v>
      </c>
      <c r="F2598" s="37" t="s">
        <v>2769</v>
      </c>
      <c r="G2598" s="18" t="str">
        <f t="shared" si="162"/>
        <v>Catalogo principal</v>
      </c>
      <c r="H2598" s="18" t="s">
        <v>121</v>
      </c>
      <c r="I2598" s="37" t="s">
        <v>67</v>
      </c>
      <c r="J2598" t="s">
        <v>3830</v>
      </c>
      <c r="K2598" t="s">
        <v>40</v>
      </c>
      <c r="L2598" t="s">
        <v>21</v>
      </c>
      <c r="M2598" s="70" t="s">
        <v>4257</v>
      </c>
      <c r="N2598" s="37" t="s">
        <v>67</v>
      </c>
      <c r="O2598" s="37" t="s">
        <v>67</v>
      </c>
      <c r="P2598" s="37" t="s">
        <v>3756</v>
      </c>
      <c r="Q2598" t="s">
        <v>3829</v>
      </c>
      <c r="R2598" t="s">
        <v>207</v>
      </c>
      <c r="S2598" s="38">
        <v>4536</v>
      </c>
      <c r="T2598" s="37">
        <v>1</v>
      </c>
      <c r="U2598" s="37">
        <v>0</v>
      </c>
      <c r="V2598" s="43">
        <f>SUMIF(ResumenCotizacion!$C:$C,E2598,ResumenCotizacion!$P:$P)</f>
        <v>0</v>
      </c>
      <c r="W2598" s="68">
        <f>IF(H2598="USD",S2598*SolCotizacion!$J$18,S2598)</f>
        <v>17796950.640000001</v>
      </c>
      <c r="X2598" s="3">
        <f>ROUND(W2598/(1-VLOOKUP("Total porcentaje:",ResumenCotizacion!$F:$H,3,0)),2)</f>
        <v>19344511.57</v>
      </c>
      <c r="Y2598" s="3">
        <f t="shared" si="163"/>
        <v>0</v>
      </c>
    </row>
    <row r="2599" spans="1:25" ht="14.25" x14ac:dyDescent="0.2">
      <c r="A2599" t="str">
        <f t="shared" si="160"/>
        <v>Catalogo principalCSP ACADEMICODG7GMGF0M7XV-0003EDU</v>
      </c>
      <c r="B2599" t="str">
        <f t="shared" si="161"/>
        <v>DG7GMGF0M7XV-0003EDUCSP ACADEMICO</v>
      </c>
      <c r="C2599"/>
      <c r="D2599" t="s">
        <v>122</v>
      </c>
      <c r="E2599" t="s">
        <v>3831</v>
      </c>
      <c r="F2599" s="37" t="s">
        <v>1976</v>
      </c>
      <c r="G2599" s="18" t="str">
        <f t="shared" si="162"/>
        <v>Catalogo principal</v>
      </c>
      <c r="H2599" s="18" t="s">
        <v>121</v>
      </c>
      <c r="I2599" s="37" t="s">
        <v>67</v>
      </c>
      <c r="J2599" t="s">
        <v>3832</v>
      </c>
      <c r="K2599" t="s">
        <v>40</v>
      </c>
      <c r="L2599" t="s">
        <v>21</v>
      </c>
      <c r="M2599" s="70" t="s">
        <v>4257</v>
      </c>
      <c r="N2599" s="37" t="s">
        <v>67</v>
      </c>
      <c r="O2599" s="37" t="s">
        <v>67</v>
      </c>
      <c r="P2599" s="37" t="s">
        <v>1976</v>
      </c>
      <c r="Q2599" t="s">
        <v>3831</v>
      </c>
      <c r="R2599" t="s">
        <v>207</v>
      </c>
      <c r="S2599" s="38">
        <v>4347</v>
      </c>
      <c r="T2599" s="37">
        <v>1</v>
      </c>
      <c r="U2599" s="37">
        <v>0</v>
      </c>
      <c r="V2599" s="43">
        <f>SUMIF(ResumenCotizacion!$C:$C,E2599,ResumenCotizacion!$P:$P)</f>
        <v>0</v>
      </c>
      <c r="W2599" s="68">
        <f>IF(H2599="USD",S2599*SolCotizacion!$J$18,S2599)</f>
        <v>17055411.029999997</v>
      </c>
      <c r="X2599" s="3">
        <f>ROUND(W2599/(1-VLOOKUP("Total porcentaje:",ResumenCotizacion!$F:$H,3,0)),2)</f>
        <v>18538490.25</v>
      </c>
      <c r="Y2599" s="3">
        <f t="shared" si="163"/>
        <v>0</v>
      </c>
    </row>
    <row r="2600" spans="1:25" ht="14.25" x14ac:dyDescent="0.2">
      <c r="A2600" t="str">
        <f t="shared" si="160"/>
        <v>Catalogo principalCSP ACADEMICODG7GMGF0M80J-0002EDU</v>
      </c>
      <c r="B2600" t="str">
        <f t="shared" si="161"/>
        <v>DG7GMGF0M80J-0002EDUCSP ACADEMICO</v>
      </c>
      <c r="C2600"/>
      <c r="D2600" t="s">
        <v>122</v>
      </c>
      <c r="E2600" t="s">
        <v>3833</v>
      </c>
      <c r="F2600" s="37" t="s">
        <v>1976</v>
      </c>
      <c r="G2600" s="18" t="str">
        <f t="shared" si="162"/>
        <v>Catalogo principal</v>
      </c>
      <c r="H2600" s="18" t="s">
        <v>121</v>
      </c>
      <c r="I2600" s="37" t="s">
        <v>67</v>
      </c>
      <c r="J2600" t="s">
        <v>5077</v>
      </c>
      <c r="K2600" t="s">
        <v>40</v>
      </c>
      <c r="L2600" t="s">
        <v>21</v>
      </c>
      <c r="M2600" s="70" t="s">
        <v>4257</v>
      </c>
      <c r="N2600" s="37" t="s">
        <v>67</v>
      </c>
      <c r="O2600" s="37" t="s">
        <v>67</v>
      </c>
      <c r="P2600" s="37" t="s">
        <v>1976</v>
      </c>
      <c r="Q2600" t="s">
        <v>3833</v>
      </c>
      <c r="R2600" t="s">
        <v>207</v>
      </c>
      <c r="S2600" s="38">
        <v>283</v>
      </c>
      <c r="T2600" s="37">
        <v>1</v>
      </c>
      <c r="U2600" s="37">
        <v>0</v>
      </c>
      <c r="V2600" s="43">
        <f>SUMIF(ResumenCotizacion!$C:$C,E2600,ResumenCotizacion!$P:$P)</f>
        <v>0</v>
      </c>
      <c r="W2600" s="68">
        <f>IF(H2600="USD",S2600*SolCotizacion!$J$18,S2600)</f>
        <v>1110347.67</v>
      </c>
      <c r="X2600" s="3">
        <f>ROUND(W2600/(1-VLOOKUP("Total porcentaje:",ResumenCotizacion!$F:$H,3,0)),2)</f>
        <v>1206899.6399999999</v>
      </c>
      <c r="Y2600" s="3">
        <f t="shared" si="163"/>
        <v>0</v>
      </c>
    </row>
    <row r="2601" spans="1:25" ht="14.25" x14ac:dyDescent="0.2">
      <c r="A2601" t="str">
        <f t="shared" si="160"/>
        <v>Catalogo principalCSP ACADEMICODG7GMGF0M7XW-0002EDU</v>
      </c>
      <c r="B2601" t="str">
        <f t="shared" si="161"/>
        <v>DG7GMGF0M7XW-0002EDUCSP ACADEMICO</v>
      </c>
      <c r="C2601"/>
      <c r="D2601" t="s">
        <v>122</v>
      </c>
      <c r="E2601" t="s">
        <v>3834</v>
      </c>
      <c r="F2601" s="37" t="s">
        <v>1976</v>
      </c>
      <c r="G2601" s="18" t="str">
        <f t="shared" si="162"/>
        <v>Catalogo principal</v>
      </c>
      <c r="H2601" s="18" t="s">
        <v>121</v>
      </c>
      <c r="I2601" s="37" t="s">
        <v>67</v>
      </c>
      <c r="J2601" t="s">
        <v>3835</v>
      </c>
      <c r="K2601" t="s">
        <v>40</v>
      </c>
      <c r="L2601" t="s">
        <v>21</v>
      </c>
      <c r="M2601" s="70" t="s">
        <v>4257</v>
      </c>
      <c r="N2601" s="37" t="s">
        <v>67</v>
      </c>
      <c r="O2601" s="37" t="s">
        <v>67</v>
      </c>
      <c r="P2601" s="37" t="s">
        <v>1976</v>
      </c>
      <c r="Q2601" t="s">
        <v>3834</v>
      </c>
      <c r="R2601" t="s">
        <v>207</v>
      </c>
      <c r="S2601" s="38">
        <v>1134</v>
      </c>
      <c r="T2601" s="37">
        <v>1</v>
      </c>
      <c r="U2601" s="37">
        <v>0</v>
      </c>
      <c r="V2601" s="43">
        <f>SUMIF(ResumenCotizacion!$C:$C,E2601,ResumenCotizacion!$P:$P)</f>
        <v>0</v>
      </c>
      <c r="W2601" s="68">
        <f>IF(H2601="USD",S2601*SolCotizacion!$J$18,S2601)</f>
        <v>4449237.66</v>
      </c>
      <c r="X2601" s="3">
        <f>ROUND(W2601/(1-VLOOKUP("Total porcentaje:",ResumenCotizacion!$F:$H,3,0)),2)</f>
        <v>4836127.8899999997</v>
      </c>
      <c r="Y2601" s="3">
        <f t="shared" si="163"/>
        <v>0</v>
      </c>
    </row>
    <row r="2602" spans="1:25" ht="14.25" x14ac:dyDescent="0.2">
      <c r="A2602" t="str">
        <f t="shared" si="160"/>
        <v>Catalogo principalCSP ACADEMICODG7GMGF0D3SJ-0003EDU</v>
      </c>
      <c r="B2602" t="str">
        <f t="shared" si="161"/>
        <v>DG7GMGF0D3SJ-0003EDUCSP ACADEMICO</v>
      </c>
      <c r="C2602"/>
      <c r="D2602" t="s">
        <v>122</v>
      </c>
      <c r="E2602" t="s">
        <v>3535</v>
      </c>
      <c r="F2602" s="37" t="s">
        <v>1976</v>
      </c>
      <c r="G2602" s="18" t="str">
        <f t="shared" si="162"/>
        <v>Catalogo principal</v>
      </c>
      <c r="H2602" s="18" t="s">
        <v>121</v>
      </c>
      <c r="I2602" s="37" t="s">
        <v>67</v>
      </c>
      <c r="J2602" t="s">
        <v>3594</v>
      </c>
      <c r="K2602" t="s">
        <v>40</v>
      </c>
      <c r="L2602" t="s">
        <v>21</v>
      </c>
      <c r="M2602" s="70" t="s">
        <v>4257</v>
      </c>
      <c r="N2602" s="37" t="s">
        <v>67</v>
      </c>
      <c r="O2602" s="37" t="s">
        <v>67</v>
      </c>
      <c r="P2602" s="37" t="s">
        <v>1976</v>
      </c>
      <c r="Q2602" t="s">
        <v>3535</v>
      </c>
      <c r="R2602" t="s">
        <v>207</v>
      </c>
      <c r="S2602" s="38">
        <v>63</v>
      </c>
      <c r="T2602" s="37">
        <v>1</v>
      </c>
      <c r="U2602" s="37">
        <v>0</v>
      </c>
      <c r="V2602" s="43">
        <f>SUMIF(ResumenCotizacion!$C:$C,E2602,ResumenCotizacion!$P:$P)</f>
        <v>0</v>
      </c>
      <c r="W2602" s="68">
        <f>IF(H2602="USD",S2602*SolCotizacion!$J$18,S2602)</f>
        <v>247179.87</v>
      </c>
      <c r="X2602" s="3">
        <f>ROUND(W2602/(1-VLOOKUP("Total porcentaje:",ResumenCotizacion!$F:$H,3,0)),2)</f>
        <v>268673.77</v>
      </c>
      <c r="Y2602" s="3">
        <f t="shared" si="163"/>
        <v>0</v>
      </c>
    </row>
    <row r="2603" spans="1:25" ht="14.25" x14ac:dyDescent="0.2">
      <c r="A2603" t="str">
        <f t="shared" si="160"/>
        <v>Catalogo principalOPEN VALUE - CSP GOBIERNOCFQ7TTC0QKW2-0005</v>
      </c>
      <c r="B2603" t="str">
        <f t="shared" si="161"/>
        <v>CFQ7TTC0QKW2-0005OPEN VALUE - CSP GOBIERNO</v>
      </c>
      <c r="C2603"/>
      <c r="D2603" t="s">
        <v>122</v>
      </c>
      <c r="E2603" t="s">
        <v>3836</v>
      </c>
      <c r="F2603" s="37" t="s">
        <v>2769</v>
      </c>
      <c r="G2603" s="18" t="str">
        <f t="shared" si="162"/>
        <v>Catalogo principal</v>
      </c>
      <c r="H2603" s="18" t="s">
        <v>121</v>
      </c>
      <c r="I2603" s="37" t="s">
        <v>67</v>
      </c>
      <c r="J2603" t="s">
        <v>3837</v>
      </c>
      <c r="K2603" t="s">
        <v>40</v>
      </c>
      <c r="L2603" t="s">
        <v>21</v>
      </c>
      <c r="M2603" s="70" t="s">
        <v>3966</v>
      </c>
      <c r="N2603" s="37" t="s">
        <v>67</v>
      </c>
      <c r="O2603" s="37" t="s">
        <v>67</v>
      </c>
      <c r="P2603" s="37" t="s">
        <v>3756</v>
      </c>
      <c r="Q2603" t="s">
        <v>3836</v>
      </c>
      <c r="R2603" t="s">
        <v>3691</v>
      </c>
      <c r="S2603" s="38">
        <v>3</v>
      </c>
      <c r="T2603" s="37">
        <v>1</v>
      </c>
      <c r="U2603" s="37">
        <v>0</v>
      </c>
      <c r="V2603" s="43">
        <f>SUMIF(ResumenCotizacion!$C:$C,E2603,ResumenCotizacion!$P:$P)</f>
        <v>0</v>
      </c>
      <c r="W2603" s="68">
        <f>IF(H2603="USD",S2603*SolCotizacion!$J$18,S2603)</f>
        <v>11770.47</v>
      </c>
      <c r="X2603" s="3">
        <f>ROUND(W2603/(1-VLOOKUP("Total porcentaje:",ResumenCotizacion!$F:$H,3,0)),2)</f>
        <v>12793.99</v>
      </c>
      <c r="Y2603" s="3">
        <f t="shared" si="163"/>
        <v>0</v>
      </c>
    </row>
    <row r="2604" spans="1:25" ht="14.25" x14ac:dyDescent="0.2">
      <c r="A2604" t="str">
        <f t="shared" si="160"/>
        <v>Catalogo principalOPEN VALUE - CSP GOBIERNOCFQ7TTC0RHG8-0001</v>
      </c>
      <c r="B2604" t="str">
        <f t="shared" si="161"/>
        <v>CFQ7TTC0RHG8-0001OPEN VALUE - CSP GOBIERNO</v>
      </c>
      <c r="C2604"/>
      <c r="D2604" t="s">
        <v>122</v>
      </c>
      <c r="E2604" t="s">
        <v>3838</v>
      </c>
      <c r="F2604" s="37" t="s">
        <v>2769</v>
      </c>
      <c r="G2604" s="18" t="str">
        <f t="shared" si="162"/>
        <v>Catalogo principal</v>
      </c>
      <c r="H2604" s="18" t="s">
        <v>121</v>
      </c>
      <c r="I2604" s="37" t="s">
        <v>67</v>
      </c>
      <c r="J2604" t="s">
        <v>3839</v>
      </c>
      <c r="K2604" t="s">
        <v>40</v>
      </c>
      <c r="L2604" t="s">
        <v>21</v>
      </c>
      <c r="M2604" s="70" t="s">
        <v>3966</v>
      </c>
      <c r="N2604" s="37" t="s">
        <v>67</v>
      </c>
      <c r="O2604" s="37" t="s">
        <v>67</v>
      </c>
      <c r="P2604" s="37" t="s">
        <v>3756</v>
      </c>
      <c r="Q2604" t="s">
        <v>3838</v>
      </c>
      <c r="R2604" t="s">
        <v>3691</v>
      </c>
      <c r="S2604" s="38">
        <v>215</v>
      </c>
      <c r="T2604" s="37">
        <v>1</v>
      </c>
      <c r="U2604" s="37">
        <v>0</v>
      </c>
      <c r="V2604" s="43">
        <f>SUMIF(ResumenCotizacion!$C:$C,E2604,ResumenCotizacion!$P:$P)</f>
        <v>0</v>
      </c>
      <c r="W2604" s="68">
        <f>IF(H2604="USD",S2604*SolCotizacion!$J$18,S2604)</f>
        <v>843550.35</v>
      </c>
      <c r="X2604" s="3">
        <f>ROUND(W2604/(1-VLOOKUP("Total porcentaje:",ResumenCotizacion!$F:$H,3,0)),2)</f>
        <v>916902.55</v>
      </c>
      <c r="Y2604" s="3">
        <f t="shared" si="163"/>
        <v>0</v>
      </c>
    </row>
    <row r="2605" spans="1:25" ht="14.25" x14ac:dyDescent="0.2">
      <c r="A2605" t="str">
        <f t="shared" si="160"/>
        <v>Catalogo principalOPEN VALUE - CSP GOBIERNOCFQ7TTC0RJ8R-0003</v>
      </c>
      <c r="B2605" t="str">
        <f t="shared" si="161"/>
        <v>CFQ7TTC0RJ8R-0003OPEN VALUE - CSP GOBIERNO</v>
      </c>
      <c r="C2605"/>
      <c r="D2605" t="s">
        <v>122</v>
      </c>
      <c r="E2605" t="s">
        <v>3840</v>
      </c>
      <c r="F2605" s="37" t="s">
        <v>2769</v>
      </c>
      <c r="G2605" s="18" t="str">
        <f t="shared" si="162"/>
        <v>Catalogo principal</v>
      </c>
      <c r="H2605" s="18" t="s">
        <v>121</v>
      </c>
      <c r="I2605" s="37" t="s">
        <v>67</v>
      </c>
      <c r="J2605" t="s">
        <v>3841</v>
      </c>
      <c r="K2605" t="s">
        <v>40</v>
      </c>
      <c r="L2605" t="s">
        <v>21</v>
      </c>
      <c r="M2605" s="70" t="s">
        <v>3966</v>
      </c>
      <c r="N2605" s="37" t="s">
        <v>67</v>
      </c>
      <c r="O2605" s="37" t="s">
        <v>67</v>
      </c>
      <c r="P2605" s="37" t="s">
        <v>3756</v>
      </c>
      <c r="Q2605" t="s">
        <v>3840</v>
      </c>
      <c r="R2605" t="s">
        <v>3691</v>
      </c>
      <c r="S2605" s="38">
        <v>25</v>
      </c>
      <c r="T2605" s="37">
        <v>1</v>
      </c>
      <c r="U2605" s="37">
        <v>0</v>
      </c>
      <c r="V2605" s="43">
        <f>SUMIF(ResumenCotizacion!$C:$C,E2605,ResumenCotizacion!$P:$P)</f>
        <v>0</v>
      </c>
      <c r="W2605" s="68">
        <f>IF(H2605="USD",S2605*SolCotizacion!$J$18,S2605)</f>
        <v>98087.25</v>
      </c>
      <c r="X2605" s="3">
        <f>ROUND(W2605/(1-VLOOKUP("Total porcentaje:",ResumenCotizacion!$F:$H,3,0)),2)</f>
        <v>106616.58</v>
      </c>
      <c r="Y2605" s="3">
        <f t="shared" si="163"/>
        <v>0</v>
      </c>
    </row>
    <row r="2606" spans="1:25" ht="14.25" x14ac:dyDescent="0.2">
      <c r="A2606" t="str">
        <f t="shared" si="160"/>
        <v>Catalogo principalOPEN VALUE - CSP GOBIERNOCFQ7TTC0RJ8R-0002</v>
      </c>
      <c r="B2606" t="str">
        <f t="shared" si="161"/>
        <v>CFQ7TTC0RJ8R-0002OPEN VALUE - CSP GOBIERNO</v>
      </c>
      <c r="C2606"/>
      <c r="D2606" t="s">
        <v>122</v>
      </c>
      <c r="E2606" t="s">
        <v>3842</v>
      </c>
      <c r="F2606" s="37" t="s">
        <v>2769</v>
      </c>
      <c r="G2606" s="18" t="str">
        <f t="shared" si="162"/>
        <v>Catalogo principal</v>
      </c>
      <c r="H2606" s="18" t="s">
        <v>121</v>
      </c>
      <c r="I2606" s="37" t="s">
        <v>67</v>
      </c>
      <c r="J2606" t="s">
        <v>3843</v>
      </c>
      <c r="K2606" t="s">
        <v>40</v>
      </c>
      <c r="L2606" t="s">
        <v>21</v>
      </c>
      <c r="M2606" s="70" t="s">
        <v>3966</v>
      </c>
      <c r="N2606" s="37" t="s">
        <v>67</v>
      </c>
      <c r="O2606" s="37" t="s">
        <v>67</v>
      </c>
      <c r="P2606" s="37" t="s">
        <v>3756</v>
      </c>
      <c r="Q2606" t="s">
        <v>3842</v>
      </c>
      <c r="R2606" t="s">
        <v>3691</v>
      </c>
      <c r="S2606" s="38">
        <v>75</v>
      </c>
      <c r="T2606" s="37">
        <v>1</v>
      </c>
      <c r="U2606" s="37">
        <v>0</v>
      </c>
      <c r="V2606" s="43">
        <f>SUMIF(ResumenCotizacion!$C:$C,E2606,ResumenCotizacion!$P:$P)</f>
        <v>0</v>
      </c>
      <c r="W2606" s="68">
        <f>IF(H2606="USD",S2606*SolCotizacion!$J$18,S2606)</f>
        <v>294261.75</v>
      </c>
      <c r="X2606" s="3">
        <f>ROUND(W2606/(1-VLOOKUP("Total porcentaje:",ResumenCotizacion!$F:$H,3,0)),2)</f>
        <v>319849.73</v>
      </c>
      <c r="Y2606" s="3">
        <f t="shared" si="163"/>
        <v>0</v>
      </c>
    </row>
    <row r="2607" spans="1:25" ht="14.25" x14ac:dyDescent="0.2">
      <c r="A2607" t="str">
        <f t="shared" si="160"/>
        <v>Catalogo principalOPEN VALUE - CSP GOBIERNOCFQ7TTC0RJ8R-0001</v>
      </c>
      <c r="B2607" t="str">
        <f t="shared" si="161"/>
        <v>CFQ7TTC0RJ8R-0001OPEN VALUE - CSP GOBIERNO</v>
      </c>
      <c r="C2607"/>
      <c r="D2607" t="s">
        <v>122</v>
      </c>
      <c r="E2607" t="s">
        <v>3844</v>
      </c>
      <c r="F2607" s="37" t="s">
        <v>2769</v>
      </c>
      <c r="G2607" s="18" t="str">
        <f t="shared" si="162"/>
        <v>Catalogo principal</v>
      </c>
      <c r="H2607" s="18" t="s">
        <v>121</v>
      </c>
      <c r="I2607" s="37" t="s">
        <v>67</v>
      </c>
      <c r="J2607" t="s">
        <v>3845</v>
      </c>
      <c r="K2607" t="s">
        <v>40</v>
      </c>
      <c r="L2607" t="s">
        <v>21</v>
      </c>
      <c r="M2607" s="70" t="s">
        <v>3966</v>
      </c>
      <c r="N2607" s="37" t="s">
        <v>67</v>
      </c>
      <c r="O2607" s="37" t="s">
        <v>67</v>
      </c>
      <c r="P2607" s="37" t="s">
        <v>3756</v>
      </c>
      <c r="Q2607" t="s">
        <v>3844</v>
      </c>
      <c r="R2607" t="s">
        <v>3691</v>
      </c>
      <c r="S2607" s="38">
        <v>37.5</v>
      </c>
      <c r="T2607" s="37">
        <v>1</v>
      </c>
      <c r="U2607" s="37">
        <v>0</v>
      </c>
      <c r="V2607" s="43">
        <f>SUMIF(ResumenCotizacion!$C:$C,E2607,ResumenCotizacion!$P:$P)</f>
        <v>0</v>
      </c>
      <c r="W2607" s="68">
        <f>IF(H2607="USD",S2607*SolCotizacion!$J$18,S2607)</f>
        <v>147130.875</v>
      </c>
      <c r="X2607" s="3">
        <f>ROUND(W2607/(1-VLOOKUP("Total porcentaje:",ResumenCotizacion!$F:$H,3,0)),2)</f>
        <v>159924.85999999999</v>
      </c>
      <c r="Y2607" s="3">
        <f t="shared" si="163"/>
        <v>0</v>
      </c>
    </row>
    <row r="2608" spans="1:25" ht="14.25" x14ac:dyDescent="0.2">
      <c r="A2608" t="str">
        <f t="shared" si="160"/>
        <v>Catalogo principalOPEN VALUE - CSP GOBIERNOCFQ7TTC0RJ8N-0003</v>
      </c>
      <c r="B2608" t="str">
        <f t="shared" si="161"/>
        <v>CFQ7TTC0RJ8N-0003OPEN VALUE - CSP GOBIERNO</v>
      </c>
      <c r="C2608"/>
      <c r="D2608" t="s">
        <v>122</v>
      </c>
      <c r="E2608" t="s">
        <v>3846</v>
      </c>
      <c r="F2608" s="37" t="s">
        <v>2769</v>
      </c>
      <c r="G2608" s="18" t="str">
        <f t="shared" si="162"/>
        <v>Catalogo principal</v>
      </c>
      <c r="H2608" s="18" t="s">
        <v>121</v>
      </c>
      <c r="I2608" s="37" t="s">
        <v>67</v>
      </c>
      <c r="J2608" t="s">
        <v>3847</v>
      </c>
      <c r="K2608" t="s">
        <v>40</v>
      </c>
      <c r="L2608" t="s">
        <v>21</v>
      </c>
      <c r="M2608" s="70" t="s">
        <v>3966</v>
      </c>
      <c r="N2608" s="37" t="s">
        <v>67</v>
      </c>
      <c r="O2608" s="37" t="s">
        <v>67</v>
      </c>
      <c r="P2608" s="37" t="s">
        <v>3756</v>
      </c>
      <c r="Q2608" t="s">
        <v>3846</v>
      </c>
      <c r="R2608" t="s">
        <v>3691</v>
      </c>
      <c r="S2608" s="38">
        <v>200</v>
      </c>
      <c r="T2608" s="37">
        <v>1</v>
      </c>
      <c r="U2608" s="37">
        <v>0</v>
      </c>
      <c r="V2608" s="43">
        <f>SUMIF(ResumenCotizacion!$C:$C,E2608,ResumenCotizacion!$P:$P)</f>
        <v>0</v>
      </c>
      <c r="W2608" s="68">
        <f>IF(H2608="USD",S2608*SolCotizacion!$J$18,S2608)</f>
        <v>784698</v>
      </c>
      <c r="X2608" s="3">
        <f>ROUND(W2608/(1-VLOOKUP("Total porcentaje:",ResumenCotizacion!$F:$H,3,0)),2)</f>
        <v>852932.61</v>
      </c>
      <c r="Y2608" s="3">
        <f t="shared" si="163"/>
        <v>0</v>
      </c>
    </row>
    <row r="2609" spans="1:25" ht="14.25" x14ac:dyDescent="0.2">
      <c r="A2609" t="str">
        <f t="shared" si="160"/>
        <v>Catalogo principalOPEN VALUE - CSP GOBIERNOCFQ7TTC0RJ8N-0002</v>
      </c>
      <c r="B2609" t="str">
        <f t="shared" si="161"/>
        <v>CFQ7TTC0RJ8N-0002OPEN VALUE - CSP GOBIERNO</v>
      </c>
      <c r="C2609"/>
      <c r="D2609" t="s">
        <v>122</v>
      </c>
      <c r="E2609" t="s">
        <v>3848</v>
      </c>
      <c r="F2609" s="37" t="s">
        <v>2769</v>
      </c>
      <c r="G2609" s="18" t="str">
        <f t="shared" si="162"/>
        <v>Catalogo principal</v>
      </c>
      <c r="H2609" s="18" t="s">
        <v>121</v>
      </c>
      <c r="I2609" s="37" t="s">
        <v>67</v>
      </c>
      <c r="J2609" t="s">
        <v>3849</v>
      </c>
      <c r="K2609" t="s">
        <v>40</v>
      </c>
      <c r="L2609" t="s">
        <v>21</v>
      </c>
      <c r="M2609" s="70" t="s">
        <v>3966</v>
      </c>
      <c r="N2609" s="37" t="s">
        <v>67</v>
      </c>
      <c r="O2609" s="37" t="s">
        <v>67</v>
      </c>
      <c r="P2609" s="37" t="s">
        <v>3756</v>
      </c>
      <c r="Q2609" t="s">
        <v>3848</v>
      </c>
      <c r="R2609" t="s">
        <v>3691</v>
      </c>
      <c r="S2609" s="38">
        <v>50</v>
      </c>
      <c r="T2609" s="37">
        <v>1</v>
      </c>
      <c r="U2609" s="37">
        <v>0</v>
      </c>
      <c r="V2609" s="43">
        <f>SUMIF(ResumenCotizacion!$C:$C,E2609,ResumenCotizacion!$P:$P)</f>
        <v>0</v>
      </c>
      <c r="W2609" s="68">
        <f>IF(H2609="USD",S2609*SolCotizacion!$J$18,S2609)</f>
        <v>196174.5</v>
      </c>
      <c r="X2609" s="3">
        <f>ROUND(W2609/(1-VLOOKUP("Total porcentaje:",ResumenCotizacion!$F:$H,3,0)),2)</f>
        <v>213233.15</v>
      </c>
      <c r="Y2609" s="3">
        <f t="shared" si="163"/>
        <v>0</v>
      </c>
    </row>
    <row r="2610" spans="1:25" ht="14.25" x14ac:dyDescent="0.2">
      <c r="A2610" t="str">
        <f t="shared" si="160"/>
        <v>Catalogo principalOPEN VALUE - CSP GOBIERNOCFQ7TTC0RJ8N-0001</v>
      </c>
      <c r="B2610" t="str">
        <f t="shared" si="161"/>
        <v>CFQ7TTC0RJ8N-0001OPEN VALUE - CSP GOBIERNO</v>
      </c>
      <c r="C2610"/>
      <c r="D2610" t="s">
        <v>122</v>
      </c>
      <c r="E2610" t="s">
        <v>3850</v>
      </c>
      <c r="F2610" s="37" t="s">
        <v>2769</v>
      </c>
      <c r="G2610" s="18" t="str">
        <f t="shared" si="162"/>
        <v>Catalogo principal</v>
      </c>
      <c r="H2610" s="18" t="s">
        <v>121</v>
      </c>
      <c r="I2610" s="37" t="s">
        <v>67</v>
      </c>
      <c r="J2610" t="s">
        <v>3851</v>
      </c>
      <c r="K2610" t="s">
        <v>40</v>
      </c>
      <c r="L2610" t="s">
        <v>21</v>
      </c>
      <c r="M2610" s="70" t="s">
        <v>3966</v>
      </c>
      <c r="N2610" s="37" t="s">
        <v>67</v>
      </c>
      <c r="O2610" s="37" t="s">
        <v>67</v>
      </c>
      <c r="P2610" s="37" t="s">
        <v>3756</v>
      </c>
      <c r="Q2610" t="s">
        <v>3850</v>
      </c>
      <c r="R2610" t="s">
        <v>3691</v>
      </c>
      <c r="S2610" s="38">
        <v>75</v>
      </c>
      <c r="T2610" s="37">
        <v>1</v>
      </c>
      <c r="U2610" s="37">
        <v>0</v>
      </c>
      <c r="V2610" s="43">
        <f>SUMIF(ResumenCotizacion!$C:$C,E2610,ResumenCotizacion!$P:$P)</f>
        <v>0</v>
      </c>
      <c r="W2610" s="68">
        <f>IF(H2610="USD",S2610*SolCotizacion!$J$18,S2610)</f>
        <v>294261.75</v>
      </c>
      <c r="X2610" s="3">
        <f>ROUND(W2610/(1-VLOOKUP("Total porcentaje:",ResumenCotizacion!$F:$H,3,0)),2)</f>
        <v>319849.73</v>
      </c>
      <c r="Y2610" s="3">
        <f t="shared" si="163"/>
        <v>0</v>
      </c>
    </row>
    <row r="2611" spans="1:25" ht="14.25" x14ac:dyDescent="0.2">
      <c r="A2611" t="str">
        <f t="shared" si="160"/>
        <v>Catalogo principalCSP ACADEMICO0e031927-556d-4076-badc-8088fcc4534b</v>
      </c>
      <c r="B2611" t="str">
        <f t="shared" si="161"/>
        <v>0e031927-556d-4076-badc-8088fcc4534bCSP ACADEMICO</v>
      </c>
      <c r="C2611"/>
      <c r="D2611" t="s">
        <v>122</v>
      </c>
      <c r="E2611" s="83" t="s">
        <v>3852</v>
      </c>
      <c r="F2611" s="37" t="s">
        <v>1976</v>
      </c>
      <c r="G2611" s="18" t="str">
        <f t="shared" si="162"/>
        <v>Catalogo principal</v>
      </c>
      <c r="H2611" s="18" t="s">
        <v>121</v>
      </c>
      <c r="I2611" s="37" t="s">
        <v>67</v>
      </c>
      <c r="J2611" t="s">
        <v>3853</v>
      </c>
      <c r="K2611" t="s">
        <v>40</v>
      </c>
      <c r="L2611" t="s">
        <v>21</v>
      </c>
      <c r="M2611" s="70" t="s">
        <v>3966</v>
      </c>
      <c r="N2611" s="37" t="s">
        <v>67</v>
      </c>
      <c r="O2611" s="37" t="s">
        <v>67</v>
      </c>
      <c r="P2611" s="37" t="s">
        <v>1976</v>
      </c>
      <c r="Q2611" s="83" t="s">
        <v>3852</v>
      </c>
      <c r="R2611" t="s">
        <v>3691</v>
      </c>
      <c r="S2611" s="38">
        <v>118.3</v>
      </c>
      <c r="T2611" s="37">
        <v>1</v>
      </c>
      <c r="U2611" s="37">
        <v>0</v>
      </c>
      <c r="V2611" s="43">
        <f>SUMIF(ResumenCotizacion!$C:$C,E2611,ResumenCotizacion!$P:$P)</f>
        <v>0</v>
      </c>
      <c r="W2611" s="68">
        <f>IF(H2611="USD",S2611*SolCotizacion!$J$18,S2611)</f>
        <v>464148.86699999997</v>
      </c>
      <c r="X2611" s="3">
        <f>ROUND(W2611/(1-VLOOKUP("Total porcentaje:",ResumenCotizacion!$F:$H,3,0)),2)</f>
        <v>504509.64</v>
      </c>
      <c r="Y2611" s="3">
        <f t="shared" si="163"/>
        <v>0</v>
      </c>
    </row>
    <row r="2612" spans="1:25" ht="14.25" x14ac:dyDescent="0.2">
      <c r="A2612" t="str">
        <f t="shared" si="160"/>
        <v>Catalogo principalCSP ACADEMICOe0359ac9-c9e4-4d92-b716-f47990bdf7b0</v>
      </c>
      <c r="B2612" t="str">
        <f t="shared" si="161"/>
        <v>e0359ac9-c9e4-4d92-b716-f47990bdf7b0CSP ACADEMICO</v>
      </c>
      <c r="C2612"/>
      <c r="D2612" t="s">
        <v>122</v>
      </c>
      <c r="E2612" t="s">
        <v>3854</v>
      </c>
      <c r="F2612" s="37" t="s">
        <v>1976</v>
      </c>
      <c r="G2612" s="18" t="str">
        <f t="shared" si="162"/>
        <v>Catalogo principal</v>
      </c>
      <c r="H2612" s="18" t="s">
        <v>121</v>
      </c>
      <c r="I2612" s="37" t="s">
        <v>67</v>
      </c>
      <c r="J2612" t="s">
        <v>3855</v>
      </c>
      <c r="K2612" t="s">
        <v>40</v>
      </c>
      <c r="L2612" t="s">
        <v>21</v>
      </c>
      <c r="M2612" s="70" t="s">
        <v>3966</v>
      </c>
      <c r="N2612" s="37" t="s">
        <v>67</v>
      </c>
      <c r="O2612" s="37" t="s">
        <v>67</v>
      </c>
      <c r="P2612" s="37" t="s">
        <v>1976</v>
      </c>
      <c r="Q2612" t="s">
        <v>3854</v>
      </c>
      <c r="R2612" t="s">
        <v>3691</v>
      </c>
      <c r="S2612" s="38">
        <v>86</v>
      </c>
      <c r="T2612" s="37">
        <v>1</v>
      </c>
      <c r="U2612" s="37">
        <v>0</v>
      </c>
      <c r="V2612" s="43">
        <f>SUMIF(ResumenCotizacion!$C:$C,E2612,ResumenCotizacion!$P:$P)</f>
        <v>0</v>
      </c>
      <c r="W2612" s="68">
        <f>IF(H2612="USD",S2612*SolCotizacion!$J$18,S2612)</f>
        <v>337420.13999999996</v>
      </c>
      <c r="X2612" s="3">
        <f>ROUND(W2612/(1-VLOOKUP("Total porcentaje:",ResumenCotizacion!$F:$H,3,0)),2)</f>
        <v>366761.02</v>
      </c>
      <c r="Y2612" s="3">
        <f t="shared" si="163"/>
        <v>0</v>
      </c>
    </row>
    <row r="2613" spans="1:25" ht="14.25" x14ac:dyDescent="0.2">
      <c r="A2613" t="str">
        <f t="shared" si="160"/>
        <v>Catalogo principalCSP ACADEMICOca39b267-340d-43c6-b10f-e77bab2828c3</v>
      </c>
      <c r="B2613" t="str">
        <f t="shared" si="161"/>
        <v>ca39b267-340d-43c6-b10f-e77bab2828c3CSP ACADEMICO</v>
      </c>
      <c r="C2613"/>
      <c r="D2613" t="s">
        <v>122</v>
      </c>
      <c r="E2613" t="s">
        <v>3856</v>
      </c>
      <c r="F2613" s="37" t="s">
        <v>1976</v>
      </c>
      <c r="G2613" s="18" t="str">
        <f t="shared" si="162"/>
        <v>Catalogo principal</v>
      </c>
      <c r="H2613" s="18" t="s">
        <v>121</v>
      </c>
      <c r="I2613" s="37" t="s">
        <v>67</v>
      </c>
      <c r="J2613" t="s">
        <v>3857</v>
      </c>
      <c r="K2613" t="s">
        <v>40</v>
      </c>
      <c r="L2613" t="s">
        <v>21</v>
      </c>
      <c r="M2613" s="70" t="s">
        <v>3966</v>
      </c>
      <c r="N2613" s="37" t="s">
        <v>67</v>
      </c>
      <c r="O2613" s="37" t="s">
        <v>67</v>
      </c>
      <c r="P2613" s="37" t="s">
        <v>1976</v>
      </c>
      <c r="Q2613" t="s">
        <v>3856</v>
      </c>
      <c r="R2613" t="s">
        <v>3691</v>
      </c>
      <c r="S2613" s="38">
        <v>15</v>
      </c>
      <c r="T2613" s="37">
        <v>1</v>
      </c>
      <c r="U2613" s="37">
        <v>0</v>
      </c>
      <c r="V2613" s="43">
        <f>SUMIF(ResumenCotizacion!$C:$C,E2613,ResumenCotizacion!$P:$P)</f>
        <v>0</v>
      </c>
      <c r="W2613" s="68">
        <f>IF(H2613="USD",S2613*SolCotizacion!$J$18,S2613)</f>
        <v>58852.35</v>
      </c>
      <c r="X2613" s="3">
        <f>ROUND(W2613/(1-VLOOKUP("Total porcentaje:",ResumenCotizacion!$F:$H,3,0)),2)</f>
        <v>63969.95</v>
      </c>
      <c r="Y2613" s="3">
        <f t="shared" si="163"/>
        <v>0</v>
      </c>
    </row>
    <row r="2614" spans="1:25" ht="14.25" x14ac:dyDescent="0.2">
      <c r="A2614" t="str">
        <f t="shared" si="160"/>
        <v>Catalogo principalCSP ACADEMICOff55641a-7a07-4958-9913-5ed0928369dc</v>
      </c>
      <c r="B2614" t="str">
        <f t="shared" si="161"/>
        <v>ff55641a-7a07-4958-9913-5ed0928369dcCSP ACADEMICO</v>
      </c>
      <c r="C2614"/>
      <c r="D2614" t="s">
        <v>122</v>
      </c>
      <c r="E2614" t="s">
        <v>3858</v>
      </c>
      <c r="F2614" s="37" t="s">
        <v>1976</v>
      </c>
      <c r="G2614" s="18" t="str">
        <f t="shared" si="162"/>
        <v>Catalogo principal</v>
      </c>
      <c r="H2614" s="18" t="s">
        <v>121</v>
      </c>
      <c r="I2614" s="37" t="s">
        <v>67</v>
      </c>
      <c r="J2614" t="s">
        <v>3859</v>
      </c>
      <c r="K2614" t="s">
        <v>40</v>
      </c>
      <c r="L2614" t="s">
        <v>21</v>
      </c>
      <c r="M2614" s="70" t="s">
        <v>3966</v>
      </c>
      <c r="N2614" s="37" t="s">
        <v>67</v>
      </c>
      <c r="O2614" s="37" t="s">
        <v>67</v>
      </c>
      <c r="P2614" s="37" t="s">
        <v>1976</v>
      </c>
      <c r="Q2614" t="s">
        <v>3858</v>
      </c>
      <c r="R2614" t="s">
        <v>3691</v>
      </c>
      <c r="S2614" s="38">
        <v>14.3</v>
      </c>
      <c r="T2614" s="37">
        <v>1</v>
      </c>
      <c r="U2614" s="37">
        <v>0</v>
      </c>
      <c r="V2614" s="43">
        <f>SUMIF(ResumenCotizacion!$C:$C,E2614,ResumenCotizacion!$P:$P)</f>
        <v>0</v>
      </c>
      <c r="W2614" s="68">
        <f>IF(H2614="USD",S2614*SolCotizacion!$J$18,S2614)</f>
        <v>56105.906999999999</v>
      </c>
      <c r="X2614" s="3">
        <f>ROUND(W2614/(1-VLOOKUP("Total porcentaje:",ResumenCotizacion!$F:$H,3,0)),2)</f>
        <v>60984.68</v>
      </c>
      <c r="Y2614" s="3">
        <f t="shared" si="163"/>
        <v>0</v>
      </c>
    </row>
    <row r="2615" spans="1:25" ht="14.25" x14ac:dyDescent="0.2">
      <c r="A2615" t="str">
        <f t="shared" si="160"/>
        <v>Catalogo principalCSP ACADEMICO5ea26c59-765b-4859-9361-bbe7fc6716d6</v>
      </c>
      <c r="B2615" t="str">
        <f t="shared" si="161"/>
        <v>5ea26c59-765b-4859-9361-bbe7fc6716d6CSP ACADEMICO</v>
      </c>
      <c r="C2615"/>
      <c r="D2615" t="s">
        <v>122</v>
      </c>
      <c r="E2615" t="s">
        <v>3860</v>
      </c>
      <c r="F2615" s="37" t="s">
        <v>1976</v>
      </c>
      <c r="G2615" s="18" t="str">
        <f t="shared" si="162"/>
        <v>Catalogo principal</v>
      </c>
      <c r="H2615" s="18" t="s">
        <v>121</v>
      </c>
      <c r="I2615" s="37" t="s">
        <v>67</v>
      </c>
      <c r="J2615" t="s">
        <v>3861</v>
      </c>
      <c r="K2615" t="s">
        <v>40</v>
      </c>
      <c r="L2615" t="s">
        <v>21</v>
      </c>
      <c r="M2615" s="70" t="s">
        <v>3966</v>
      </c>
      <c r="N2615" s="37" t="s">
        <v>67</v>
      </c>
      <c r="O2615" s="37" t="s">
        <v>67</v>
      </c>
      <c r="P2615" s="37" t="s">
        <v>1976</v>
      </c>
      <c r="Q2615" t="s">
        <v>3860</v>
      </c>
      <c r="R2615" t="s">
        <v>3691</v>
      </c>
      <c r="S2615" s="38">
        <v>41.3</v>
      </c>
      <c r="T2615" s="37">
        <v>1</v>
      </c>
      <c r="U2615" s="37">
        <v>0</v>
      </c>
      <c r="V2615" s="43">
        <f>SUMIF(ResumenCotizacion!$C:$C,E2615,ResumenCotizacion!$P:$P)</f>
        <v>0</v>
      </c>
      <c r="W2615" s="68">
        <f>IF(H2615="USD",S2615*SolCotizacion!$J$18,S2615)</f>
        <v>162040.13699999999</v>
      </c>
      <c r="X2615" s="3">
        <f>ROUND(W2615/(1-VLOOKUP("Total porcentaje:",ResumenCotizacion!$F:$H,3,0)),2)</f>
        <v>176130.58</v>
      </c>
      <c r="Y2615" s="3">
        <f t="shared" si="163"/>
        <v>0</v>
      </c>
    </row>
    <row r="2616" spans="1:25" ht="14.25" x14ac:dyDescent="0.2">
      <c r="A2616" t="str">
        <f t="shared" si="160"/>
        <v>Catalogo principalCSP ACADEMICOcab48f3e-7e86-4905-893c-ca903915805d</v>
      </c>
      <c r="B2616" t="str">
        <f t="shared" si="161"/>
        <v>cab48f3e-7e86-4905-893c-ca903915805dCSP ACADEMICO</v>
      </c>
      <c r="C2616"/>
      <c r="D2616" t="s">
        <v>122</v>
      </c>
      <c r="E2616" t="s">
        <v>3862</v>
      </c>
      <c r="F2616" s="37" t="s">
        <v>1976</v>
      </c>
      <c r="G2616" s="18" t="str">
        <f t="shared" si="162"/>
        <v>Catalogo principal</v>
      </c>
      <c r="H2616" s="18" t="s">
        <v>121</v>
      </c>
      <c r="I2616" s="37" t="s">
        <v>67</v>
      </c>
      <c r="J2616" t="s">
        <v>3863</v>
      </c>
      <c r="K2616" t="s">
        <v>40</v>
      </c>
      <c r="L2616" t="s">
        <v>21</v>
      </c>
      <c r="M2616" s="70" t="s">
        <v>3966</v>
      </c>
      <c r="N2616" s="37" t="s">
        <v>67</v>
      </c>
      <c r="O2616" s="37" t="s">
        <v>67</v>
      </c>
      <c r="P2616" s="37" t="s">
        <v>1976</v>
      </c>
      <c r="Q2616" t="s">
        <v>3862</v>
      </c>
      <c r="R2616" t="s">
        <v>3691</v>
      </c>
      <c r="S2616" s="38">
        <v>30</v>
      </c>
      <c r="T2616" s="37">
        <v>1</v>
      </c>
      <c r="U2616" s="37">
        <v>0</v>
      </c>
      <c r="V2616" s="43">
        <f>SUMIF(ResumenCotizacion!$C:$C,E2616,ResumenCotizacion!$P:$P)</f>
        <v>0</v>
      </c>
      <c r="W2616" s="68">
        <f>IF(H2616="USD",S2616*SolCotizacion!$J$18,S2616)</f>
        <v>117704.7</v>
      </c>
      <c r="X2616" s="3">
        <f>ROUND(W2616/(1-VLOOKUP("Total porcentaje:",ResumenCotizacion!$F:$H,3,0)),2)</f>
        <v>127939.89</v>
      </c>
      <c r="Y2616" s="3">
        <f t="shared" si="163"/>
        <v>0</v>
      </c>
    </row>
    <row r="2617" spans="1:25" ht="14.25" x14ac:dyDescent="0.2">
      <c r="A2617" t="str">
        <f t="shared" si="160"/>
        <v>Catalogo principalCSP ACADEMICO9683ba56-af43-4e04-bd3d-bae2a6897926</v>
      </c>
      <c r="B2617" t="str">
        <f t="shared" si="161"/>
        <v>9683ba56-af43-4e04-bd3d-bae2a6897926CSP ACADEMICO</v>
      </c>
      <c r="C2617"/>
      <c r="D2617" t="s">
        <v>122</v>
      </c>
      <c r="E2617" t="s">
        <v>3864</v>
      </c>
      <c r="F2617" s="37" t="s">
        <v>1976</v>
      </c>
      <c r="G2617" s="18" t="str">
        <f t="shared" si="162"/>
        <v>Catalogo principal</v>
      </c>
      <c r="H2617" s="18" t="s">
        <v>121</v>
      </c>
      <c r="I2617" s="37" t="s">
        <v>67</v>
      </c>
      <c r="J2617" t="s">
        <v>3865</v>
      </c>
      <c r="K2617" t="s">
        <v>40</v>
      </c>
      <c r="L2617" t="s">
        <v>21</v>
      </c>
      <c r="M2617" s="70" t="s">
        <v>3966</v>
      </c>
      <c r="N2617" s="37" t="s">
        <v>67</v>
      </c>
      <c r="O2617" s="37" t="s">
        <v>67</v>
      </c>
      <c r="P2617" s="37" t="s">
        <v>1976</v>
      </c>
      <c r="Q2617" t="s">
        <v>3864</v>
      </c>
      <c r="R2617" t="s">
        <v>3691</v>
      </c>
      <c r="S2617" s="38">
        <v>20.6</v>
      </c>
      <c r="T2617" s="37">
        <v>1</v>
      </c>
      <c r="U2617" s="37">
        <v>0</v>
      </c>
      <c r="V2617" s="43">
        <f>SUMIF(ResumenCotizacion!$C:$C,E2617,ResumenCotizacion!$P:$P)</f>
        <v>0</v>
      </c>
      <c r="W2617" s="68">
        <f>IF(H2617="USD",S2617*SolCotizacion!$J$18,S2617)</f>
        <v>80823.894</v>
      </c>
      <c r="X2617" s="3">
        <f>ROUND(W2617/(1-VLOOKUP("Total porcentaje:",ResumenCotizacion!$F:$H,3,0)),2)</f>
        <v>87852.06</v>
      </c>
      <c r="Y2617" s="3">
        <f t="shared" si="163"/>
        <v>0</v>
      </c>
    </row>
    <row r="2618" spans="1:25" ht="14.25" x14ac:dyDescent="0.2">
      <c r="A2618" t="str">
        <f t="shared" si="160"/>
        <v>Catalogo principalCSP ACADEMICOa219ac89-48c4-4a73-a9b6-f0535b7c0918</v>
      </c>
      <c r="B2618" t="str">
        <f t="shared" si="161"/>
        <v>a219ac89-48c4-4a73-a9b6-f0535b7c0918CSP ACADEMICO</v>
      </c>
      <c r="C2618"/>
      <c r="D2618" t="s">
        <v>122</v>
      </c>
      <c r="E2618" t="s">
        <v>3866</v>
      </c>
      <c r="F2618" s="37" t="s">
        <v>1976</v>
      </c>
      <c r="G2618" s="18" t="str">
        <f t="shared" si="162"/>
        <v>Catalogo principal</v>
      </c>
      <c r="H2618" s="18" t="s">
        <v>121</v>
      </c>
      <c r="I2618" s="37" t="s">
        <v>67</v>
      </c>
      <c r="J2618" t="s">
        <v>3867</v>
      </c>
      <c r="K2618" t="s">
        <v>40</v>
      </c>
      <c r="L2618" t="s">
        <v>21</v>
      </c>
      <c r="M2618" s="70" t="s">
        <v>3966</v>
      </c>
      <c r="N2618" s="37" t="s">
        <v>67</v>
      </c>
      <c r="O2618" s="37" t="s">
        <v>67</v>
      </c>
      <c r="P2618" s="37" t="s">
        <v>1976</v>
      </c>
      <c r="Q2618" t="s">
        <v>3866</v>
      </c>
      <c r="R2618" t="s">
        <v>3691</v>
      </c>
      <c r="S2618" s="38">
        <v>15</v>
      </c>
      <c r="T2618" s="37">
        <v>1</v>
      </c>
      <c r="U2618" s="37">
        <v>0</v>
      </c>
      <c r="V2618" s="43">
        <f>SUMIF(ResumenCotizacion!$C:$C,E2618,ResumenCotizacion!$P:$P)</f>
        <v>0</v>
      </c>
      <c r="W2618" s="68">
        <f>IF(H2618="USD",S2618*SolCotizacion!$J$18,S2618)</f>
        <v>58852.35</v>
      </c>
      <c r="X2618" s="3">
        <f>ROUND(W2618/(1-VLOOKUP("Total porcentaje:",ResumenCotizacion!$F:$H,3,0)),2)</f>
        <v>63969.95</v>
      </c>
      <c r="Y2618" s="3">
        <f t="shared" si="163"/>
        <v>0</v>
      </c>
    </row>
    <row r="2619" spans="1:25" ht="14.25" x14ac:dyDescent="0.2">
      <c r="A2619" t="str">
        <f t="shared" si="160"/>
        <v>Catalogo principalCSP ACADEMICOdde6c93b-f511-4332-a6dc-e5545a729ba2</v>
      </c>
      <c r="B2619" t="str">
        <f t="shared" si="161"/>
        <v>dde6c93b-f511-4332-a6dc-e5545a729ba2CSP ACADEMICO</v>
      </c>
      <c r="C2619"/>
      <c r="D2619" t="s">
        <v>122</v>
      </c>
      <c r="E2619" t="s">
        <v>3868</v>
      </c>
      <c r="F2619" s="37" t="s">
        <v>1976</v>
      </c>
      <c r="G2619" s="18" t="str">
        <f t="shared" si="162"/>
        <v>Catalogo principal</v>
      </c>
      <c r="H2619" s="18" t="s">
        <v>121</v>
      </c>
      <c r="I2619" s="37" t="s">
        <v>67</v>
      </c>
      <c r="J2619" t="s">
        <v>3869</v>
      </c>
      <c r="K2619" t="s">
        <v>40</v>
      </c>
      <c r="L2619" t="s">
        <v>21</v>
      </c>
      <c r="M2619" s="70" t="s">
        <v>3966</v>
      </c>
      <c r="N2619" s="37" t="s">
        <v>67</v>
      </c>
      <c r="O2619" s="37" t="s">
        <v>67</v>
      </c>
      <c r="P2619" s="37" t="s">
        <v>1976</v>
      </c>
      <c r="Q2619" t="s">
        <v>3868</v>
      </c>
      <c r="R2619" t="s">
        <v>3691</v>
      </c>
      <c r="S2619" s="38">
        <v>13.8</v>
      </c>
      <c r="T2619" s="37">
        <v>1</v>
      </c>
      <c r="U2619" s="37">
        <v>0</v>
      </c>
      <c r="V2619" s="43">
        <f>SUMIF(ResumenCotizacion!$C:$C,E2619,ResumenCotizacion!$P:$P)</f>
        <v>0</v>
      </c>
      <c r="W2619" s="68">
        <f>IF(H2619="USD",S2619*SolCotizacion!$J$18,S2619)</f>
        <v>54144.161999999997</v>
      </c>
      <c r="X2619" s="3">
        <f>ROUND(W2619/(1-VLOOKUP("Total porcentaje:",ResumenCotizacion!$F:$H,3,0)),2)</f>
        <v>58852.35</v>
      </c>
      <c r="Y2619" s="3">
        <f t="shared" si="163"/>
        <v>0</v>
      </c>
    </row>
    <row r="2620" spans="1:25" ht="14.25" x14ac:dyDescent="0.2">
      <c r="A2620" t="str">
        <f t="shared" si="160"/>
        <v>Catalogo principalCSP ACADEMICO35b42de2-6478-4f4e-9d6d-cafd9fb9b3b7</v>
      </c>
      <c r="B2620" t="str">
        <f t="shared" si="161"/>
        <v>35b42de2-6478-4f4e-9d6d-cafd9fb9b3b7CSP ACADEMICO</v>
      </c>
      <c r="C2620"/>
      <c r="D2620" t="s">
        <v>122</v>
      </c>
      <c r="E2620" t="s">
        <v>3870</v>
      </c>
      <c r="F2620" s="37" t="s">
        <v>1976</v>
      </c>
      <c r="G2620" s="18" t="str">
        <f t="shared" si="162"/>
        <v>Catalogo principal</v>
      </c>
      <c r="H2620" s="18" t="s">
        <v>121</v>
      </c>
      <c r="I2620" s="37" t="s">
        <v>67</v>
      </c>
      <c r="J2620" t="s">
        <v>3871</v>
      </c>
      <c r="K2620" t="s">
        <v>40</v>
      </c>
      <c r="L2620" t="s">
        <v>21</v>
      </c>
      <c r="M2620" s="70" t="s">
        <v>3966</v>
      </c>
      <c r="N2620" s="37" t="s">
        <v>67</v>
      </c>
      <c r="O2620" s="37" t="s">
        <v>67</v>
      </c>
      <c r="P2620" s="37" t="s">
        <v>1976</v>
      </c>
      <c r="Q2620" t="s">
        <v>3870</v>
      </c>
      <c r="R2620" t="s">
        <v>3691</v>
      </c>
      <c r="S2620" s="38">
        <v>10</v>
      </c>
      <c r="T2620" s="37">
        <v>1</v>
      </c>
      <c r="U2620" s="37">
        <v>0</v>
      </c>
      <c r="V2620" s="43">
        <f>SUMIF(ResumenCotizacion!$C:$C,E2620,ResumenCotizacion!$P:$P)</f>
        <v>0</v>
      </c>
      <c r="W2620" s="68">
        <f>IF(H2620="USD",S2620*SolCotizacion!$J$18,S2620)</f>
        <v>39234.899999999994</v>
      </c>
      <c r="X2620" s="3">
        <f>ROUND(W2620/(1-VLOOKUP("Total porcentaje:",ResumenCotizacion!$F:$H,3,0)),2)</f>
        <v>42646.63</v>
      </c>
      <c r="Y2620" s="3">
        <f t="shared" si="163"/>
        <v>0</v>
      </c>
    </row>
    <row r="2621" spans="1:25" ht="14.25" x14ac:dyDescent="0.2">
      <c r="A2621" t="str">
        <f t="shared" si="160"/>
        <v>Catalogo principalCSP ACADEMICOc0c9cdac-915d-4772-9be7-27ee338fe0a9</v>
      </c>
      <c r="B2621" t="str">
        <f t="shared" si="161"/>
        <v>c0c9cdac-915d-4772-9be7-27ee338fe0a9CSP ACADEMICO</v>
      </c>
      <c r="C2621"/>
      <c r="D2621" t="s">
        <v>122</v>
      </c>
      <c r="E2621" t="s">
        <v>3872</v>
      </c>
      <c r="F2621" s="37" t="s">
        <v>1976</v>
      </c>
      <c r="G2621" s="18" t="str">
        <f t="shared" si="162"/>
        <v>Catalogo principal</v>
      </c>
      <c r="H2621" s="18" t="s">
        <v>121</v>
      </c>
      <c r="I2621" s="37" t="s">
        <v>67</v>
      </c>
      <c r="J2621" t="s">
        <v>3873</v>
      </c>
      <c r="K2621" t="s">
        <v>40</v>
      </c>
      <c r="L2621" t="s">
        <v>21</v>
      </c>
      <c r="M2621" s="70" t="s">
        <v>3966</v>
      </c>
      <c r="N2621" s="37" t="s">
        <v>67</v>
      </c>
      <c r="O2621" s="37" t="s">
        <v>67</v>
      </c>
      <c r="P2621" s="37" t="s">
        <v>1976</v>
      </c>
      <c r="Q2621" t="s">
        <v>3872</v>
      </c>
      <c r="R2621" t="s">
        <v>3691</v>
      </c>
      <c r="S2621" s="38">
        <v>110</v>
      </c>
      <c r="T2621" s="37">
        <v>1</v>
      </c>
      <c r="U2621" s="37">
        <v>0</v>
      </c>
      <c r="V2621" s="43">
        <f>SUMIF(ResumenCotizacion!$C:$C,E2621,ResumenCotizacion!$P:$P)</f>
        <v>0</v>
      </c>
      <c r="W2621" s="68">
        <f>IF(H2621="USD",S2621*SolCotizacion!$J$18,S2621)</f>
        <v>431583.89999999997</v>
      </c>
      <c r="X2621" s="3">
        <f>ROUND(W2621/(1-VLOOKUP("Total porcentaje:",ResumenCotizacion!$F:$H,3,0)),2)</f>
        <v>469112.93</v>
      </c>
      <c r="Y2621" s="3">
        <f t="shared" si="163"/>
        <v>0</v>
      </c>
    </row>
    <row r="2622" spans="1:25" ht="14.25" x14ac:dyDescent="0.2">
      <c r="A2622" t="str">
        <f t="shared" si="160"/>
        <v>Catalogo principalCSP ACADEMICOc875b083-9bb4-49e9-935f-ddd039c21d98</v>
      </c>
      <c r="B2622" t="str">
        <f t="shared" si="161"/>
        <v>c875b083-9bb4-49e9-935f-ddd039c21d98CSP ACADEMICO</v>
      </c>
      <c r="C2622"/>
      <c r="D2622" t="s">
        <v>122</v>
      </c>
      <c r="E2622" t="s">
        <v>3874</v>
      </c>
      <c r="F2622" s="37" t="s">
        <v>1976</v>
      </c>
      <c r="G2622" s="18" t="str">
        <f t="shared" si="162"/>
        <v>Catalogo principal</v>
      </c>
      <c r="H2622" s="18" t="s">
        <v>121</v>
      </c>
      <c r="I2622" s="37" t="s">
        <v>67</v>
      </c>
      <c r="J2622" t="s">
        <v>3875</v>
      </c>
      <c r="K2622" t="s">
        <v>40</v>
      </c>
      <c r="L2622" t="s">
        <v>21</v>
      </c>
      <c r="M2622" s="70" t="s">
        <v>3966</v>
      </c>
      <c r="N2622" s="37" t="s">
        <v>67</v>
      </c>
      <c r="O2622" s="37" t="s">
        <v>67</v>
      </c>
      <c r="P2622" s="37" t="s">
        <v>1976</v>
      </c>
      <c r="Q2622" t="s">
        <v>3874</v>
      </c>
      <c r="R2622" t="s">
        <v>3691</v>
      </c>
      <c r="S2622" s="38">
        <v>80</v>
      </c>
      <c r="T2622" s="37">
        <v>1</v>
      </c>
      <c r="U2622" s="37">
        <v>0</v>
      </c>
      <c r="V2622" s="43">
        <f>SUMIF(ResumenCotizacion!$C:$C,E2622,ResumenCotizacion!$P:$P)</f>
        <v>0</v>
      </c>
      <c r="W2622" s="68">
        <f>IF(H2622="USD",S2622*SolCotizacion!$J$18,S2622)</f>
        <v>313879.19999999995</v>
      </c>
      <c r="X2622" s="3">
        <f>ROUND(W2622/(1-VLOOKUP("Total porcentaje:",ResumenCotizacion!$F:$H,3,0)),2)</f>
        <v>341173.04</v>
      </c>
      <c r="Y2622" s="3">
        <f t="shared" si="163"/>
        <v>0</v>
      </c>
    </row>
    <row r="2623" spans="1:25" ht="14.25" x14ac:dyDescent="0.2">
      <c r="A2623" t="str">
        <f t="shared" si="160"/>
        <v>Catalogo principalCSP ACADEMICO1308e0dd-c250-4c88-ace1-a465bbb4a37c</v>
      </c>
      <c r="B2623" t="str">
        <f t="shared" si="161"/>
        <v>1308e0dd-c250-4c88-ace1-a465bbb4a37cCSP ACADEMICO</v>
      </c>
      <c r="C2623"/>
      <c r="D2623" t="s">
        <v>122</v>
      </c>
      <c r="E2623" t="s">
        <v>3876</v>
      </c>
      <c r="F2623" s="37" t="s">
        <v>1976</v>
      </c>
      <c r="G2623" s="18" t="str">
        <f t="shared" si="162"/>
        <v>Catalogo principal</v>
      </c>
      <c r="H2623" s="18" t="s">
        <v>121</v>
      </c>
      <c r="I2623" s="37" t="s">
        <v>67</v>
      </c>
      <c r="J2623" t="s">
        <v>3877</v>
      </c>
      <c r="K2623" t="s">
        <v>40</v>
      </c>
      <c r="L2623" t="s">
        <v>21</v>
      </c>
      <c r="M2623" s="70" t="s">
        <v>3966</v>
      </c>
      <c r="N2623" s="37" t="s">
        <v>67</v>
      </c>
      <c r="O2623" s="37" t="s">
        <v>67</v>
      </c>
      <c r="P2623" s="37" t="s">
        <v>1976</v>
      </c>
      <c r="Q2623" t="s">
        <v>3876</v>
      </c>
      <c r="R2623" t="s">
        <v>3691</v>
      </c>
      <c r="S2623" s="38">
        <v>15</v>
      </c>
      <c r="T2623" s="37">
        <v>1</v>
      </c>
      <c r="U2623" s="37">
        <v>0</v>
      </c>
      <c r="V2623" s="43">
        <f>SUMIF(ResumenCotizacion!$C:$C,E2623,ResumenCotizacion!$P:$P)</f>
        <v>0</v>
      </c>
      <c r="W2623" s="68">
        <f>IF(H2623="USD",S2623*SolCotizacion!$J$18,S2623)</f>
        <v>58852.35</v>
      </c>
      <c r="X2623" s="3">
        <f>ROUND(W2623/(1-VLOOKUP("Total porcentaje:",ResumenCotizacion!$F:$H,3,0)),2)</f>
        <v>63969.95</v>
      </c>
      <c r="Y2623" s="3">
        <f t="shared" si="163"/>
        <v>0</v>
      </c>
    </row>
    <row r="2624" spans="1:25" ht="14.25" x14ac:dyDescent="0.2">
      <c r="A2624" t="str">
        <f t="shared" si="160"/>
        <v>Catalogo principalCSP ACADEMICOff202d17-e635-41b5-a570-2e7415b39666</v>
      </c>
      <c r="B2624" t="str">
        <f t="shared" si="161"/>
        <v>ff202d17-e635-41b5-a570-2e7415b39666CSP ACADEMICO</v>
      </c>
      <c r="C2624"/>
      <c r="D2624" t="s">
        <v>122</v>
      </c>
      <c r="E2624" t="s">
        <v>3878</v>
      </c>
      <c r="F2624" s="37" t="s">
        <v>1976</v>
      </c>
      <c r="G2624" s="18" t="str">
        <f t="shared" si="162"/>
        <v>Catalogo principal</v>
      </c>
      <c r="H2624" s="18" t="s">
        <v>121</v>
      </c>
      <c r="I2624" s="37" t="s">
        <v>67</v>
      </c>
      <c r="J2624" t="s">
        <v>3879</v>
      </c>
      <c r="K2624" t="s">
        <v>40</v>
      </c>
      <c r="L2624" t="s">
        <v>21</v>
      </c>
      <c r="M2624" s="70" t="s">
        <v>3966</v>
      </c>
      <c r="N2624" s="37" t="s">
        <v>67</v>
      </c>
      <c r="O2624" s="37" t="s">
        <v>67</v>
      </c>
      <c r="P2624" s="37" t="s">
        <v>1976</v>
      </c>
      <c r="Q2624" t="s">
        <v>3878</v>
      </c>
      <c r="R2624" t="s">
        <v>3691</v>
      </c>
      <c r="S2624" s="38">
        <v>11.3</v>
      </c>
      <c r="T2624" s="37">
        <v>1</v>
      </c>
      <c r="U2624" s="37">
        <v>0</v>
      </c>
      <c r="V2624" s="43">
        <f>SUMIF(ResumenCotizacion!$C:$C,E2624,ResumenCotizacion!$P:$P)</f>
        <v>0</v>
      </c>
      <c r="W2624" s="68">
        <f>IF(H2624="USD",S2624*SolCotizacion!$J$18,S2624)</f>
        <v>44335.436999999998</v>
      </c>
      <c r="X2624" s="3">
        <f>ROUND(W2624/(1-VLOOKUP("Total porcentaje:",ResumenCotizacion!$F:$H,3,0)),2)</f>
        <v>48190.69</v>
      </c>
      <c r="Y2624" s="3">
        <f t="shared" si="163"/>
        <v>0</v>
      </c>
    </row>
    <row r="2625" spans="1:25" ht="14.25" x14ac:dyDescent="0.2">
      <c r="A2625" t="str">
        <f t="shared" si="160"/>
        <v>Catalogo principalCSP ACADEMICO93825efb-c865-4b9c-806f-4cd7c3bee034</v>
      </c>
      <c r="B2625" t="str">
        <f t="shared" si="161"/>
        <v>93825efb-c865-4b9c-806f-4cd7c3bee034CSP ACADEMICO</v>
      </c>
      <c r="C2625"/>
      <c r="D2625" t="s">
        <v>122</v>
      </c>
      <c r="E2625" t="s">
        <v>3880</v>
      </c>
      <c r="F2625" s="37" t="s">
        <v>1976</v>
      </c>
      <c r="G2625" s="18" t="str">
        <f t="shared" si="162"/>
        <v>Catalogo principal</v>
      </c>
      <c r="H2625" s="18" t="s">
        <v>121</v>
      </c>
      <c r="I2625" s="37" t="s">
        <v>67</v>
      </c>
      <c r="J2625" t="s">
        <v>3881</v>
      </c>
      <c r="K2625" t="s">
        <v>40</v>
      </c>
      <c r="L2625" t="s">
        <v>21</v>
      </c>
      <c r="M2625" s="70" t="s">
        <v>3966</v>
      </c>
      <c r="N2625" s="37" t="s">
        <v>67</v>
      </c>
      <c r="O2625" s="37" t="s">
        <v>67</v>
      </c>
      <c r="P2625" s="37" t="s">
        <v>1976</v>
      </c>
      <c r="Q2625" t="s">
        <v>3880</v>
      </c>
      <c r="R2625" t="s">
        <v>3691</v>
      </c>
      <c r="S2625" s="38">
        <v>0</v>
      </c>
      <c r="T2625" s="37">
        <v>1</v>
      </c>
      <c r="U2625" s="37">
        <v>0</v>
      </c>
      <c r="V2625" s="43">
        <f>SUMIF(ResumenCotizacion!$C:$C,E2625,ResumenCotizacion!$P:$P)</f>
        <v>0</v>
      </c>
      <c r="W2625" s="68">
        <f>IF(H2625="USD",S2625*SolCotizacion!$J$18,S2625)</f>
        <v>0</v>
      </c>
      <c r="X2625" s="3">
        <f>ROUND(W2625/(1-VLOOKUP("Total porcentaje:",ResumenCotizacion!$F:$H,3,0)),2)</f>
        <v>0</v>
      </c>
      <c r="Y2625" s="3">
        <f t="shared" si="163"/>
        <v>0</v>
      </c>
    </row>
    <row r="2626" spans="1:25" ht="14.25" x14ac:dyDescent="0.2">
      <c r="A2626" t="str">
        <f t="shared" si="160"/>
        <v>Catalogo principalCSP ENTIDADES NO CUALIFICADASDG7GMGF0M7XV-0003_NCLF</v>
      </c>
      <c r="B2626" t="str">
        <f t="shared" si="161"/>
        <v>DG7GMGF0M7XV-0003_NCLFCSP ENTIDADES NO CUALIFICADAS</v>
      </c>
      <c r="C2626"/>
      <c r="D2626" t="s">
        <v>122</v>
      </c>
      <c r="E2626" t="s">
        <v>3916</v>
      </c>
      <c r="F2626" s="37" t="s">
        <v>2547</v>
      </c>
      <c r="G2626" s="18" t="str">
        <f t="shared" si="162"/>
        <v>Catalogo principal</v>
      </c>
      <c r="H2626" s="18" t="s">
        <v>121</v>
      </c>
      <c r="I2626" s="37" t="s">
        <v>67</v>
      </c>
      <c r="J2626" t="s">
        <v>3917</v>
      </c>
      <c r="K2626" t="s">
        <v>40</v>
      </c>
      <c r="L2626" t="s">
        <v>21</v>
      </c>
      <c r="M2626" s="70" t="s">
        <v>3966</v>
      </c>
      <c r="N2626" s="37" t="s">
        <v>67</v>
      </c>
      <c r="O2626" s="37" t="s">
        <v>67</v>
      </c>
      <c r="P2626" s="37" t="s">
        <v>3759</v>
      </c>
      <c r="Q2626" t="s">
        <v>3916</v>
      </c>
      <c r="R2626" t="s">
        <v>207</v>
      </c>
      <c r="S2626" s="38">
        <v>17391</v>
      </c>
      <c r="T2626" s="37">
        <v>1</v>
      </c>
      <c r="U2626" s="37">
        <v>0</v>
      </c>
      <c r="V2626" s="43">
        <f>SUMIF(ResumenCotizacion!$C:$C,E2626,ResumenCotizacion!$P:$P)</f>
        <v>0</v>
      </c>
      <c r="W2626" s="68">
        <f>IF(H2626="USD",S2626*SolCotizacion!$J$18,S2626)</f>
        <v>68233414.590000004</v>
      </c>
      <c r="X2626" s="3">
        <f>ROUND(W2626/(1-VLOOKUP("Total porcentaje:",ResumenCotizacion!$F:$H,3,0)),2)</f>
        <v>74166754.989999995</v>
      </c>
      <c r="Y2626" s="3">
        <f t="shared" si="163"/>
        <v>0</v>
      </c>
    </row>
    <row r="2627" spans="1:25" ht="14.25" x14ac:dyDescent="0.2">
      <c r="A2627" t="str">
        <f t="shared" ref="A2627:A2690" si="164">D2627&amp;F2627&amp;E2627</f>
        <v>Catalogo principalCSP ENTIDADES NO CUALIFICADASDG7GMGF0M80J-0002_NCLF</v>
      </c>
      <c r="B2627" t="str">
        <f t="shared" ref="B2627:B2690" si="165">E2627&amp;F2627</f>
        <v>DG7GMGF0M80J-0002_NCLFCSP ENTIDADES NO CUALIFICADAS</v>
      </c>
      <c r="C2627"/>
      <c r="D2627" t="s">
        <v>122</v>
      </c>
      <c r="E2627" t="s">
        <v>3918</v>
      </c>
      <c r="F2627" s="37" t="s">
        <v>2547</v>
      </c>
      <c r="G2627" s="18" t="str">
        <f t="shared" ref="G2627:G2690" si="166">D2627</f>
        <v>Catalogo principal</v>
      </c>
      <c r="H2627" s="18" t="s">
        <v>121</v>
      </c>
      <c r="I2627" s="37" t="s">
        <v>67</v>
      </c>
      <c r="J2627" t="s">
        <v>4266</v>
      </c>
      <c r="K2627" t="s">
        <v>40</v>
      </c>
      <c r="L2627" t="s">
        <v>21</v>
      </c>
      <c r="M2627" s="70" t="s">
        <v>3966</v>
      </c>
      <c r="N2627" s="37" t="s">
        <v>67</v>
      </c>
      <c r="O2627" s="37" t="s">
        <v>67</v>
      </c>
      <c r="P2627" s="37" t="s">
        <v>3759</v>
      </c>
      <c r="Q2627" t="s">
        <v>3918</v>
      </c>
      <c r="R2627" t="s">
        <v>207</v>
      </c>
      <c r="S2627" s="38">
        <v>1135</v>
      </c>
      <c r="T2627" s="37">
        <v>1</v>
      </c>
      <c r="U2627" s="37">
        <v>0</v>
      </c>
      <c r="V2627" s="43">
        <f>SUMIF(ResumenCotizacion!$C:$C,E2627,ResumenCotizacion!$P:$P)</f>
        <v>0</v>
      </c>
      <c r="W2627" s="68">
        <f>IF(H2627="USD",S2627*SolCotizacion!$J$18,S2627)</f>
        <v>4453161.1499999994</v>
      </c>
      <c r="X2627" s="3">
        <f>ROUND(W2627/(1-VLOOKUP("Total porcentaje:",ResumenCotizacion!$F:$H,3,0)),2)</f>
        <v>4840392.55</v>
      </c>
      <c r="Y2627" s="3">
        <f t="shared" ref="Y2627:Y2690" si="167">V2627*X2627</f>
        <v>0</v>
      </c>
    </row>
    <row r="2628" spans="1:25" ht="14.25" x14ac:dyDescent="0.2">
      <c r="A2628" t="str">
        <f t="shared" si="164"/>
        <v>Catalogo principalCSP ENTIDADES NO CUALIFICADASDG7GMGF0M7XW-0002_NCLF</v>
      </c>
      <c r="B2628" t="str">
        <f t="shared" si="165"/>
        <v>DG7GMGF0M7XW-0002_NCLFCSP ENTIDADES NO CUALIFICADAS</v>
      </c>
      <c r="C2628"/>
      <c r="D2628" t="s">
        <v>122</v>
      </c>
      <c r="E2628" t="s">
        <v>3919</v>
      </c>
      <c r="F2628" s="37" t="s">
        <v>2547</v>
      </c>
      <c r="G2628" s="18" t="str">
        <f t="shared" si="166"/>
        <v>Catalogo principal</v>
      </c>
      <c r="H2628" s="18" t="s">
        <v>121</v>
      </c>
      <c r="I2628" s="37" t="s">
        <v>67</v>
      </c>
      <c r="J2628" t="s">
        <v>3920</v>
      </c>
      <c r="K2628" t="s">
        <v>40</v>
      </c>
      <c r="L2628" t="s">
        <v>21</v>
      </c>
      <c r="M2628" s="70" t="s">
        <v>3966</v>
      </c>
      <c r="N2628" s="37" t="s">
        <v>67</v>
      </c>
      <c r="O2628" s="37" t="s">
        <v>67</v>
      </c>
      <c r="P2628" s="37" t="s">
        <v>3759</v>
      </c>
      <c r="Q2628" t="s">
        <v>3919</v>
      </c>
      <c r="R2628" t="s">
        <v>207</v>
      </c>
      <c r="S2628" s="38">
        <v>4536</v>
      </c>
      <c r="T2628" s="37">
        <v>1</v>
      </c>
      <c r="U2628" s="37">
        <v>0</v>
      </c>
      <c r="V2628" s="43">
        <f>SUMIF(ResumenCotizacion!$C:$C,E2628,ResumenCotizacion!$P:$P)</f>
        <v>0</v>
      </c>
      <c r="W2628" s="68">
        <f>IF(H2628="USD",S2628*SolCotizacion!$J$18,S2628)</f>
        <v>17796950.640000001</v>
      </c>
      <c r="X2628" s="3">
        <f>ROUND(W2628/(1-VLOOKUP("Total porcentaje:",ResumenCotizacion!$F:$H,3,0)),2)</f>
        <v>19344511.57</v>
      </c>
      <c r="Y2628" s="3">
        <f t="shared" si="167"/>
        <v>0</v>
      </c>
    </row>
    <row r="2629" spans="1:25" ht="14.25" x14ac:dyDescent="0.2">
      <c r="A2629" t="str">
        <f t="shared" si="164"/>
        <v>Catalogo principalCSP ENTIDADES NO CUALIFICADASCFQ7TTC0QKW2-0005_NCLF</v>
      </c>
      <c r="B2629" t="str">
        <f t="shared" si="165"/>
        <v>CFQ7TTC0QKW2-0005_NCLFCSP ENTIDADES NO CUALIFICADAS</v>
      </c>
      <c r="C2629"/>
      <c r="D2629" t="s">
        <v>122</v>
      </c>
      <c r="E2629" t="s">
        <v>3921</v>
      </c>
      <c r="F2629" s="37" t="s">
        <v>2547</v>
      </c>
      <c r="G2629" s="18" t="str">
        <f t="shared" si="166"/>
        <v>Catalogo principal</v>
      </c>
      <c r="H2629" s="18" t="s">
        <v>121</v>
      </c>
      <c r="I2629" s="37" t="s">
        <v>67</v>
      </c>
      <c r="J2629" t="s">
        <v>3922</v>
      </c>
      <c r="K2629" t="s">
        <v>40</v>
      </c>
      <c r="L2629" t="s">
        <v>21</v>
      </c>
      <c r="M2629" s="70" t="s">
        <v>3966</v>
      </c>
      <c r="N2629" s="37" t="s">
        <v>67</v>
      </c>
      <c r="O2629" s="37" t="s">
        <v>67</v>
      </c>
      <c r="P2629" s="37" t="s">
        <v>3759</v>
      </c>
      <c r="Q2629" t="s">
        <v>3921</v>
      </c>
      <c r="R2629" t="s">
        <v>3691</v>
      </c>
      <c r="S2629" s="38">
        <v>3</v>
      </c>
      <c r="T2629" s="37">
        <v>1</v>
      </c>
      <c r="U2629" s="37">
        <v>0</v>
      </c>
      <c r="V2629" s="43">
        <f>SUMIF(ResumenCotizacion!$C:$C,E2629,ResumenCotizacion!$P:$P)</f>
        <v>0</v>
      </c>
      <c r="W2629" s="68">
        <f>IF(H2629="USD",S2629*SolCotizacion!$J$18,S2629)</f>
        <v>11770.47</v>
      </c>
      <c r="X2629" s="3">
        <f>ROUND(W2629/(1-VLOOKUP("Total porcentaje:",ResumenCotizacion!$F:$H,3,0)),2)</f>
        <v>12793.99</v>
      </c>
      <c r="Y2629" s="3">
        <f t="shared" si="167"/>
        <v>0</v>
      </c>
    </row>
    <row r="2630" spans="1:25" ht="14.25" x14ac:dyDescent="0.2">
      <c r="A2630" t="str">
        <f t="shared" si="164"/>
        <v>Catalogo principalCSP ENTIDADES NO CUALIFICADASCFQ7TTC0RHG8-0001_NCLF</v>
      </c>
      <c r="B2630" t="str">
        <f t="shared" si="165"/>
        <v>CFQ7TTC0RHG8-0001_NCLFCSP ENTIDADES NO CUALIFICADAS</v>
      </c>
      <c r="C2630"/>
      <c r="D2630" t="s">
        <v>122</v>
      </c>
      <c r="E2630" t="s">
        <v>3923</v>
      </c>
      <c r="F2630" s="37" t="s">
        <v>2547</v>
      </c>
      <c r="G2630" s="18" t="str">
        <f t="shared" si="166"/>
        <v>Catalogo principal</v>
      </c>
      <c r="H2630" s="18" t="s">
        <v>121</v>
      </c>
      <c r="I2630" s="37" t="s">
        <v>67</v>
      </c>
      <c r="J2630" t="s">
        <v>3924</v>
      </c>
      <c r="K2630" t="s">
        <v>40</v>
      </c>
      <c r="L2630" t="s">
        <v>21</v>
      </c>
      <c r="M2630" s="70" t="s">
        <v>3966</v>
      </c>
      <c r="N2630" s="37" t="s">
        <v>67</v>
      </c>
      <c r="O2630" s="37" t="s">
        <v>67</v>
      </c>
      <c r="P2630" s="37" t="s">
        <v>3759</v>
      </c>
      <c r="Q2630" t="s">
        <v>3923</v>
      </c>
      <c r="R2630" t="s">
        <v>3691</v>
      </c>
      <c r="S2630" s="38">
        <v>215</v>
      </c>
      <c r="T2630" s="37">
        <v>1</v>
      </c>
      <c r="U2630" s="37">
        <v>0</v>
      </c>
      <c r="V2630" s="43">
        <f>SUMIF(ResumenCotizacion!$C:$C,E2630,ResumenCotizacion!$P:$P)</f>
        <v>0</v>
      </c>
      <c r="W2630" s="68">
        <f>IF(H2630="USD",S2630*SolCotizacion!$J$18,S2630)</f>
        <v>843550.35</v>
      </c>
      <c r="X2630" s="3">
        <f>ROUND(W2630/(1-VLOOKUP("Total porcentaje:",ResumenCotizacion!$F:$H,3,0)),2)</f>
        <v>916902.55</v>
      </c>
      <c r="Y2630" s="3">
        <f t="shared" si="167"/>
        <v>0</v>
      </c>
    </row>
    <row r="2631" spans="1:25" ht="14.25" x14ac:dyDescent="0.2">
      <c r="A2631" t="str">
        <f t="shared" si="164"/>
        <v>Catalogo principalCSP ENTIDADES NO CUALIFICADASCFQ7TTC0RJ8R-0003_NCLF</v>
      </c>
      <c r="B2631" t="str">
        <f t="shared" si="165"/>
        <v>CFQ7TTC0RJ8R-0003_NCLFCSP ENTIDADES NO CUALIFICADAS</v>
      </c>
      <c r="C2631"/>
      <c r="D2631" t="s">
        <v>122</v>
      </c>
      <c r="E2631" t="s">
        <v>3925</v>
      </c>
      <c r="F2631" s="37" t="s">
        <v>2547</v>
      </c>
      <c r="G2631" s="18" t="str">
        <f t="shared" si="166"/>
        <v>Catalogo principal</v>
      </c>
      <c r="H2631" s="18" t="s">
        <v>121</v>
      </c>
      <c r="I2631" s="37" t="s">
        <v>67</v>
      </c>
      <c r="J2631" t="s">
        <v>3926</v>
      </c>
      <c r="K2631" t="s">
        <v>40</v>
      </c>
      <c r="L2631" t="s">
        <v>21</v>
      </c>
      <c r="M2631" s="70" t="s">
        <v>3966</v>
      </c>
      <c r="N2631" s="37" t="s">
        <v>67</v>
      </c>
      <c r="O2631" s="37" t="s">
        <v>67</v>
      </c>
      <c r="P2631" s="37" t="s">
        <v>3759</v>
      </c>
      <c r="Q2631" t="s">
        <v>3925</v>
      </c>
      <c r="R2631" t="s">
        <v>3691</v>
      </c>
      <c r="S2631" s="38">
        <v>25</v>
      </c>
      <c r="T2631" s="37">
        <v>1</v>
      </c>
      <c r="U2631" s="37">
        <v>0</v>
      </c>
      <c r="V2631" s="43">
        <f>SUMIF(ResumenCotizacion!$C:$C,E2631,ResumenCotizacion!$P:$P)</f>
        <v>0</v>
      </c>
      <c r="W2631" s="68">
        <f>IF(H2631="USD",S2631*SolCotizacion!$J$18,S2631)</f>
        <v>98087.25</v>
      </c>
      <c r="X2631" s="3">
        <f>ROUND(W2631/(1-VLOOKUP("Total porcentaje:",ResumenCotizacion!$F:$H,3,0)),2)</f>
        <v>106616.58</v>
      </c>
      <c r="Y2631" s="3">
        <f t="shared" si="167"/>
        <v>0</v>
      </c>
    </row>
    <row r="2632" spans="1:25" ht="14.25" x14ac:dyDescent="0.2">
      <c r="A2632" t="str">
        <f t="shared" si="164"/>
        <v>Catalogo principalCSP ENTIDADES NO CUALIFICADASCFQ7TTC0RJ8R-0002_NCLF</v>
      </c>
      <c r="B2632" t="str">
        <f t="shared" si="165"/>
        <v>CFQ7TTC0RJ8R-0002_NCLFCSP ENTIDADES NO CUALIFICADAS</v>
      </c>
      <c r="C2632"/>
      <c r="D2632" t="s">
        <v>122</v>
      </c>
      <c r="E2632" t="s">
        <v>3927</v>
      </c>
      <c r="F2632" s="37" t="s">
        <v>2547</v>
      </c>
      <c r="G2632" s="18" t="str">
        <f t="shared" si="166"/>
        <v>Catalogo principal</v>
      </c>
      <c r="H2632" s="18" t="s">
        <v>121</v>
      </c>
      <c r="I2632" s="37" t="s">
        <v>67</v>
      </c>
      <c r="J2632" t="s">
        <v>3928</v>
      </c>
      <c r="K2632" t="s">
        <v>40</v>
      </c>
      <c r="L2632" t="s">
        <v>21</v>
      </c>
      <c r="M2632" s="70" t="s">
        <v>3966</v>
      </c>
      <c r="N2632" s="37" t="s">
        <v>67</v>
      </c>
      <c r="O2632" s="37" t="s">
        <v>67</v>
      </c>
      <c r="P2632" s="37" t="s">
        <v>3759</v>
      </c>
      <c r="Q2632" t="s">
        <v>3927</v>
      </c>
      <c r="R2632" t="s">
        <v>3691</v>
      </c>
      <c r="S2632" s="38">
        <v>75</v>
      </c>
      <c r="T2632" s="37">
        <v>1</v>
      </c>
      <c r="U2632" s="37">
        <v>0</v>
      </c>
      <c r="V2632" s="43">
        <f>SUMIF(ResumenCotizacion!$C:$C,E2632,ResumenCotizacion!$P:$P)</f>
        <v>0</v>
      </c>
      <c r="W2632" s="68">
        <f>IF(H2632="USD",S2632*SolCotizacion!$J$18,S2632)</f>
        <v>294261.75</v>
      </c>
      <c r="X2632" s="3">
        <f>ROUND(W2632/(1-VLOOKUP("Total porcentaje:",ResumenCotizacion!$F:$H,3,0)),2)</f>
        <v>319849.73</v>
      </c>
      <c r="Y2632" s="3">
        <f t="shared" si="167"/>
        <v>0</v>
      </c>
    </row>
    <row r="2633" spans="1:25" ht="14.25" x14ac:dyDescent="0.2">
      <c r="A2633" t="str">
        <f t="shared" si="164"/>
        <v>Catalogo principalCSP ENTIDADES NO CUALIFICADASCFQ7TTC0RJ8R-0001_NCLF</v>
      </c>
      <c r="B2633" t="str">
        <f t="shared" si="165"/>
        <v>CFQ7TTC0RJ8R-0001_NCLFCSP ENTIDADES NO CUALIFICADAS</v>
      </c>
      <c r="C2633"/>
      <c r="D2633" t="s">
        <v>122</v>
      </c>
      <c r="E2633" t="s">
        <v>3929</v>
      </c>
      <c r="F2633" s="37" t="s">
        <v>2547</v>
      </c>
      <c r="G2633" s="18" t="str">
        <f t="shared" si="166"/>
        <v>Catalogo principal</v>
      </c>
      <c r="H2633" s="18" t="s">
        <v>121</v>
      </c>
      <c r="I2633" s="37" t="s">
        <v>67</v>
      </c>
      <c r="J2633" t="s">
        <v>3930</v>
      </c>
      <c r="K2633" t="s">
        <v>40</v>
      </c>
      <c r="L2633" t="s">
        <v>21</v>
      </c>
      <c r="M2633" s="70" t="s">
        <v>3966</v>
      </c>
      <c r="N2633" s="37" t="s">
        <v>67</v>
      </c>
      <c r="O2633" s="37" t="s">
        <v>67</v>
      </c>
      <c r="P2633" s="37" t="s">
        <v>3759</v>
      </c>
      <c r="Q2633" t="s">
        <v>3929</v>
      </c>
      <c r="R2633" t="s">
        <v>3691</v>
      </c>
      <c r="S2633" s="38">
        <v>37.5</v>
      </c>
      <c r="T2633" s="37">
        <v>1</v>
      </c>
      <c r="U2633" s="37">
        <v>0</v>
      </c>
      <c r="V2633" s="43">
        <f>SUMIF(ResumenCotizacion!$C:$C,E2633,ResumenCotizacion!$P:$P)</f>
        <v>0</v>
      </c>
      <c r="W2633" s="68">
        <f>IF(H2633="USD",S2633*SolCotizacion!$J$18,S2633)</f>
        <v>147130.875</v>
      </c>
      <c r="X2633" s="3">
        <f>ROUND(W2633/(1-VLOOKUP("Total porcentaje:",ResumenCotizacion!$F:$H,3,0)),2)</f>
        <v>159924.85999999999</v>
      </c>
      <c r="Y2633" s="3">
        <f t="shared" si="167"/>
        <v>0</v>
      </c>
    </row>
    <row r="2634" spans="1:25" ht="14.25" x14ac:dyDescent="0.2">
      <c r="A2634" t="str">
        <f t="shared" si="164"/>
        <v>Catalogo principalCSP ENTIDADES NO CUALIFICADASCFQ7TTC0RJ8N-0003_NCLF</v>
      </c>
      <c r="B2634" t="str">
        <f t="shared" si="165"/>
        <v>CFQ7TTC0RJ8N-0003_NCLFCSP ENTIDADES NO CUALIFICADAS</v>
      </c>
      <c r="C2634"/>
      <c r="D2634" t="s">
        <v>122</v>
      </c>
      <c r="E2634" t="s">
        <v>3931</v>
      </c>
      <c r="F2634" s="37" t="s">
        <v>2547</v>
      </c>
      <c r="G2634" s="18" t="str">
        <f t="shared" si="166"/>
        <v>Catalogo principal</v>
      </c>
      <c r="H2634" s="18" t="s">
        <v>121</v>
      </c>
      <c r="I2634" s="37" t="s">
        <v>67</v>
      </c>
      <c r="J2634" t="s">
        <v>3932</v>
      </c>
      <c r="K2634" t="s">
        <v>40</v>
      </c>
      <c r="L2634" t="s">
        <v>21</v>
      </c>
      <c r="M2634" s="70" t="s">
        <v>3966</v>
      </c>
      <c r="N2634" s="37" t="s">
        <v>67</v>
      </c>
      <c r="O2634" s="37" t="s">
        <v>67</v>
      </c>
      <c r="P2634" s="37" t="s">
        <v>3759</v>
      </c>
      <c r="Q2634" t="s">
        <v>3931</v>
      </c>
      <c r="R2634" t="s">
        <v>3691</v>
      </c>
      <c r="S2634" s="38">
        <v>200</v>
      </c>
      <c r="T2634" s="37">
        <v>1</v>
      </c>
      <c r="U2634" s="37">
        <v>0</v>
      </c>
      <c r="V2634" s="43">
        <f>SUMIF(ResumenCotizacion!$C:$C,E2634,ResumenCotizacion!$P:$P)</f>
        <v>0</v>
      </c>
      <c r="W2634" s="68">
        <f>IF(H2634="USD",S2634*SolCotizacion!$J$18,S2634)</f>
        <v>784698</v>
      </c>
      <c r="X2634" s="3">
        <f>ROUND(W2634/(1-VLOOKUP("Total porcentaje:",ResumenCotizacion!$F:$H,3,0)),2)</f>
        <v>852932.61</v>
      </c>
      <c r="Y2634" s="3">
        <f t="shared" si="167"/>
        <v>0</v>
      </c>
    </row>
    <row r="2635" spans="1:25" ht="14.25" x14ac:dyDescent="0.2">
      <c r="A2635" t="str">
        <f t="shared" si="164"/>
        <v>Catalogo principalCSP ENTIDADES NO CUALIFICADASCFQ7TTC0RJ8N-0002_NCLF</v>
      </c>
      <c r="B2635" t="str">
        <f t="shared" si="165"/>
        <v>CFQ7TTC0RJ8N-0002_NCLFCSP ENTIDADES NO CUALIFICADAS</v>
      </c>
      <c r="C2635"/>
      <c r="D2635" t="s">
        <v>122</v>
      </c>
      <c r="E2635" t="s">
        <v>3933</v>
      </c>
      <c r="F2635" s="37" t="s">
        <v>2547</v>
      </c>
      <c r="G2635" s="18" t="str">
        <f t="shared" si="166"/>
        <v>Catalogo principal</v>
      </c>
      <c r="H2635" s="18" t="s">
        <v>121</v>
      </c>
      <c r="I2635" s="37" t="s">
        <v>67</v>
      </c>
      <c r="J2635" t="s">
        <v>3934</v>
      </c>
      <c r="K2635" t="s">
        <v>40</v>
      </c>
      <c r="L2635" t="s">
        <v>21</v>
      </c>
      <c r="M2635" s="70" t="s">
        <v>3966</v>
      </c>
      <c r="N2635" s="37" t="s">
        <v>67</v>
      </c>
      <c r="O2635" s="37" t="s">
        <v>67</v>
      </c>
      <c r="P2635" s="37" t="s">
        <v>3759</v>
      </c>
      <c r="Q2635" t="s">
        <v>3933</v>
      </c>
      <c r="R2635" t="s">
        <v>3691</v>
      </c>
      <c r="S2635" s="38">
        <v>50</v>
      </c>
      <c r="T2635" s="37">
        <v>1</v>
      </c>
      <c r="U2635" s="37">
        <v>0</v>
      </c>
      <c r="V2635" s="43">
        <f>SUMIF(ResumenCotizacion!$C:$C,E2635,ResumenCotizacion!$P:$P)</f>
        <v>0</v>
      </c>
      <c r="W2635" s="68">
        <f>IF(H2635="USD",S2635*SolCotizacion!$J$18,S2635)</f>
        <v>196174.5</v>
      </c>
      <c r="X2635" s="3">
        <f>ROUND(W2635/(1-VLOOKUP("Total porcentaje:",ResumenCotizacion!$F:$H,3,0)),2)</f>
        <v>213233.15</v>
      </c>
      <c r="Y2635" s="3">
        <f t="shared" si="167"/>
        <v>0</v>
      </c>
    </row>
    <row r="2636" spans="1:25" ht="14.25" x14ac:dyDescent="0.2">
      <c r="A2636" t="str">
        <f t="shared" si="164"/>
        <v>Catalogo principalCSP ENTIDADES NO CUALIFICADASCFQ7TTC0RJ8N-0001_NCLF</v>
      </c>
      <c r="B2636" t="str">
        <f t="shared" si="165"/>
        <v>CFQ7TTC0RJ8N-0001_NCLFCSP ENTIDADES NO CUALIFICADAS</v>
      </c>
      <c r="C2636"/>
      <c r="D2636" t="s">
        <v>122</v>
      </c>
      <c r="E2636" t="s">
        <v>3935</v>
      </c>
      <c r="F2636" s="37" t="s">
        <v>2547</v>
      </c>
      <c r="G2636" s="18" t="str">
        <f t="shared" si="166"/>
        <v>Catalogo principal</v>
      </c>
      <c r="H2636" s="18" t="s">
        <v>121</v>
      </c>
      <c r="I2636" s="37" t="s">
        <v>67</v>
      </c>
      <c r="J2636" t="s">
        <v>3936</v>
      </c>
      <c r="K2636" t="s">
        <v>40</v>
      </c>
      <c r="L2636" t="s">
        <v>21</v>
      </c>
      <c r="M2636" s="70" t="s">
        <v>3966</v>
      </c>
      <c r="N2636" s="37" t="s">
        <v>67</v>
      </c>
      <c r="O2636" s="37" t="s">
        <v>67</v>
      </c>
      <c r="P2636" s="37" t="s">
        <v>3759</v>
      </c>
      <c r="Q2636" t="s">
        <v>3935</v>
      </c>
      <c r="R2636" t="s">
        <v>3691</v>
      </c>
      <c r="S2636" s="38">
        <v>75</v>
      </c>
      <c r="T2636" s="37">
        <v>1</v>
      </c>
      <c r="U2636" s="37">
        <v>0</v>
      </c>
      <c r="V2636" s="43">
        <f>SUMIF(ResumenCotizacion!$C:$C,E2636,ResumenCotizacion!$P:$P)</f>
        <v>0</v>
      </c>
      <c r="W2636" s="68">
        <f>IF(H2636="USD",S2636*SolCotizacion!$J$18,S2636)</f>
        <v>294261.75</v>
      </c>
      <c r="X2636" s="3">
        <f>ROUND(W2636/(1-VLOOKUP("Total porcentaje:",ResumenCotizacion!$F:$H,3,0)),2)</f>
        <v>319849.73</v>
      </c>
      <c r="Y2636" s="3">
        <f t="shared" si="167"/>
        <v>0</v>
      </c>
    </row>
    <row r="2637" spans="1:25" ht="14.25" x14ac:dyDescent="0.2">
      <c r="A2637" t="str">
        <f t="shared" si="164"/>
        <v>UT SOFT IG3CANALIT-SW-01-01</v>
      </c>
      <c r="B2637" t="str">
        <f t="shared" si="165"/>
        <v>IT-SW-01-01CANAL</v>
      </c>
      <c r="C2637"/>
      <c r="D2637" t="s">
        <v>3939</v>
      </c>
      <c r="E2637" t="s">
        <v>123</v>
      </c>
      <c r="F2637" s="37" t="s">
        <v>3938</v>
      </c>
      <c r="G2637" s="18" t="str">
        <f t="shared" si="166"/>
        <v>UT SOFT IG3</v>
      </c>
      <c r="H2637" s="18" t="s">
        <v>119</v>
      </c>
      <c r="I2637" s="37" t="s">
        <v>67</v>
      </c>
      <c r="J2637" t="s">
        <v>213</v>
      </c>
      <c r="K2637" t="s">
        <v>209</v>
      </c>
      <c r="L2637" t="s">
        <v>3940</v>
      </c>
      <c r="M2637" t="s">
        <v>65</v>
      </c>
      <c r="N2637" s="37" t="s">
        <v>224</v>
      </c>
      <c r="O2637" s="37" t="s">
        <v>66</v>
      </c>
      <c r="P2637" s="37" t="s">
        <v>1304</v>
      </c>
      <c r="Q2637" t="s">
        <v>123</v>
      </c>
      <c r="R2637" t="s">
        <v>3941</v>
      </c>
      <c r="S2637" s="38">
        <v>418600</v>
      </c>
      <c r="T2637" s="37">
        <v>1</v>
      </c>
      <c r="U2637" s="37">
        <v>1</v>
      </c>
      <c r="V2637" s="43">
        <f>SUMIF(ResumenCotizacion!$C:$C,E2637,ResumenCotizacion!$P:$P)</f>
        <v>0</v>
      </c>
      <c r="W2637" s="68">
        <f>IF(H2637="USD",S2637*SolCotizacion!$J$18,S2637)</f>
        <v>418600</v>
      </c>
      <c r="X2637" s="3">
        <f>ROUND(W2637/(1-VLOOKUP("Total porcentaje:",ResumenCotizacion!$F:$H,3,0)),2)</f>
        <v>455000</v>
      </c>
      <c r="Y2637" s="3">
        <f t="shared" si="167"/>
        <v>0</v>
      </c>
    </row>
    <row r="2638" spans="1:25" ht="14.25" x14ac:dyDescent="0.2">
      <c r="A2638" t="str">
        <f t="shared" si="164"/>
        <v>UT SOFT IG3CANALIT-SW-01-02</v>
      </c>
      <c r="B2638" t="str">
        <f t="shared" si="165"/>
        <v>IT-SW-01-02CANAL</v>
      </c>
      <c r="C2638"/>
      <c r="D2638" t="s">
        <v>3939</v>
      </c>
      <c r="E2638" t="s">
        <v>124</v>
      </c>
      <c r="F2638" s="37" t="s">
        <v>3938</v>
      </c>
      <c r="G2638" s="18" t="str">
        <f t="shared" si="166"/>
        <v>UT SOFT IG3</v>
      </c>
      <c r="H2638" s="18" t="s">
        <v>119</v>
      </c>
      <c r="I2638" s="37" t="s">
        <v>67</v>
      </c>
      <c r="J2638" t="s">
        <v>213</v>
      </c>
      <c r="K2638" t="s">
        <v>209</v>
      </c>
      <c r="L2638" t="s">
        <v>3940</v>
      </c>
      <c r="M2638" t="s">
        <v>65</v>
      </c>
      <c r="N2638" s="37" t="s">
        <v>224</v>
      </c>
      <c r="O2638" s="37" t="s">
        <v>226</v>
      </c>
      <c r="P2638" s="37" t="s">
        <v>1304</v>
      </c>
      <c r="Q2638" t="s">
        <v>124</v>
      </c>
      <c r="R2638" t="s">
        <v>3941</v>
      </c>
      <c r="S2638" s="38">
        <v>522600</v>
      </c>
      <c r="T2638" s="37">
        <v>1</v>
      </c>
      <c r="U2638" s="37">
        <v>1</v>
      </c>
      <c r="V2638" s="43">
        <f>SUMIF(ResumenCotizacion!$C:$C,E2638,ResumenCotizacion!$P:$P)</f>
        <v>0</v>
      </c>
      <c r="W2638" s="68">
        <f>IF(H2638="USD",S2638*SolCotizacion!$J$18,S2638)</f>
        <v>522600</v>
      </c>
      <c r="X2638" s="3">
        <f>ROUND(W2638/(1-VLOOKUP("Total porcentaje:",ResumenCotizacion!$F:$H,3,0)),2)</f>
        <v>568043.48</v>
      </c>
      <c r="Y2638" s="3">
        <f t="shared" si="167"/>
        <v>0</v>
      </c>
    </row>
    <row r="2639" spans="1:25" ht="14.25" x14ac:dyDescent="0.2">
      <c r="A2639" t="str">
        <f t="shared" si="164"/>
        <v>UT SOFT IG3CANALIT-SW-01-03</v>
      </c>
      <c r="B2639" t="str">
        <f t="shared" si="165"/>
        <v>IT-SW-01-03CANAL</v>
      </c>
      <c r="C2639"/>
      <c r="D2639" t="s">
        <v>3939</v>
      </c>
      <c r="E2639" t="s">
        <v>125</v>
      </c>
      <c r="F2639" s="37" t="s">
        <v>3938</v>
      </c>
      <c r="G2639" s="18" t="str">
        <f t="shared" si="166"/>
        <v>UT SOFT IG3</v>
      </c>
      <c r="H2639" s="18" t="s">
        <v>119</v>
      </c>
      <c r="I2639" s="37" t="s">
        <v>67</v>
      </c>
      <c r="J2639" t="s">
        <v>213</v>
      </c>
      <c r="K2639" t="s">
        <v>209</v>
      </c>
      <c r="L2639" t="s">
        <v>3940</v>
      </c>
      <c r="M2639" t="s">
        <v>65</v>
      </c>
      <c r="N2639" s="37" t="s">
        <v>225</v>
      </c>
      <c r="O2639" s="37" t="s">
        <v>66</v>
      </c>
      <c r="P2639" s="37" t="s">
        <v>1304</v>
      </c>
      <c r="Q2639" t="s">
        <v>125</v>
      </c>
      <c r="R2639" t="s">
        <v>3941</v>
      </c>
      <c r="S2639" s="38">
        <v>418600</v>
      </c>
      <c r="T2639" s="37">
        <v>1</v>
      </c>
      <c r="U2639" s="37">
        <v>1</v>
      </c>
      <c r="V2639" s="43">
        <f>SUMIF(ResumenCotizacion!$C:$C,E2639,ResumenCotizacion!$P:$P)</f>
        <v>0</v>
      </c>
      <c r="W2639" s="68">
        <f>IF(H2639="USD",S2639*SolCotizacion!$J$18,S2639)</f>
        <v>418600</v>
      </c>
      <c r="X2639" s="3">
        <f>ROUND(W2639/(1-VLOOKUP("Total porcentaje:",ResumenCotizacion!$F:$H,3,0)),2)</f>
        <v>455000</v>
      </c>
      <c r="Y2639" s="3">
        <f t="shared" si="167"/>
        <v>0</v>
      </c>
    </row>
    <row r="2640" spans="1:25" ht="14.25" x14ac:dyDescent="0.2">
      <c r="A2640" t="str">
        <f t="shared" si="164"/>
        <v>UT SOFT IG3CANALIT-SW-01-04</v>
      </c>
      <c r="B2640" t="str">
        <f t="shared" si="165"/>
        <v>IT-SW-01-04CANAL</v>
      </c>
      <c r="C2640"/>
      <c r="D2640" t="s">
        <v>3939</v>
      </c>
      <c r="E2640" t="s">
        <v>126</v>
      </c>
      <c r="F2640" s="37" t="s">
        <v>3938</v>
      </c>
      <c r="G2640" s="18" t="str">
        <f t="shared" si="166"/>
        <v>UT SOFT IG3</v>
      </c>
      <c r="H2640" s="18" t="s">
        <v>119</v>
      </c>
      <c r="I2640" s="37" t="s">
        <v>67</v>
      </c>
      <c r="J2640" t="s">
        <v>213</v>
      </c>
      <c r="K2640" t="s">
        <v>209</v>
      </c>
      <c r="L2640" t="s">
        <v>3940</v>
      </c>
      <c r="M2640" t="s">
        <v>65</v>
      </c>
      <c r="N2640" s="37" t="s">
        <v>225</v>
      </c>
      <c r="O2640" s="37" t="s">
        <v>226</v>
      </c>
      <c r="P2640" s="37" t="s">
        <v>1304</v>
      </c>
      <c r="Q2640" t="s">
        <v>126</v>
      </c>
      <c r="R2640" t="s">
        <v>3941</v>
      </c>
      <c r="S2640" s="38">
        <v>626600</v>
      </c>
      <c r="T2640" s="37">
        <v>1</v>
      </c>
      <c r="U2640" s="37">
        <v>1</v>
      </c>
      <c r="V2640" s="43">
        <f>SUMIF(ResumenCotizacion!$C:$C,E2640,ResumenCotizacion!$P:$P)</f>
        <v>0</v>
      </c>
      <c r="W2640" s="68">
        <f>IF(H2640="USD",S2640*SolCotizacion!$J$18,S2640)</f>
        <v>626600</v>
      </c>
      <c r="X2640" s="3">
        <f>ROUND(W2640/(1-VLOOKUP("Total porcentaje:",ResumenCotizacion!$F:$H,3,0)),2)</f>
        <v>681086.96</v>
      </c>
      <c r="Y2640" s="3">
        <f t="shared" si="167"/>
        <v>0</v>
      </c>
    </row>
    <row r="2641" spans="1:25" ht="14.25" x14ac:dyDescent="0.2">
      <c r="A2641" t="str">
        <f t="shared" si="164"/>
        <v>UT SOFT IG3CANALIT-SW-01-05</v>
      </c>
      <c r="B2641" t="str">
        <f t="shared" si="165"/>
        <v>IT-SW-01-05CANAL</v>
      </c>
      <c r="C2641"/>
      <c r="D2641" t="s">
        <v>3939</v>
      </c>
      <c r="E2641" t="s">
        <v>127</v>
      </c>
      <c r="F2641" s="37" t="s">
        <v>3938</v>
      </c>
      <c r="G2641" s="18" t="str">
        <f t="shared" si="166"/>
        <v>UT SOFT IG3</v>
      </c>
      <c r="H2641" s="18" t="s">
        <v>119</v>
      </c>
      <c r="I2641" s="37" t="s">
        <v>67</v>
      </c>
      <c r="J2641" t="s">
        <v>213</v>
      </c>
      <c r="K2641" t="s">
        <v>209</v>
      </c>
      <c r="L2641" t="s">
        <v>3940</v>
      </c>
      <c r="M2641" t="s">
        <v>65</v>
      </c>
      <c r="N2641" s="37" t="s">
        <v>172</v>
      </c>
      <c r="O2641" s="37" t="s">
        <v>66</v>
      </c>
      <c r="P2641" s="37" t="s">
        <v>1304</v>
      </c>
      <c r="Q2641" t="s">
        <v>127</v>
      </c>
      <c r="R2641" t="s">
        <v>3941</v>
      </c>
      <c r="S2641" s="38">
        <v>418600</v>
      </c>
      <c r="T2641" s="37">
        <v>1</v>
      </c>
      <c r="U2641" s="37">
        <v>1</v>
      </c>
      <c r="V2641" s="43">
        <f>SUMIF(ResumenCotizacion!$C:$C,E2641,ResumenCotizacion!$P:$P)</f>
        <v>0</v>
      </c>
      <c r="W2641" s="68">
        <f>IF(H2641="USD",S2641*SolCotizacion!$J$18,S2641)</f>
        <v>418600</v>
      </c>
      <c r="X2641" s="3">
        <f>ROUND(W2641/(1-VLOOKUP("Total porcentaje:",ResumenCotizacion!$F:$H,3,0)),2)</f>
        <v>455000</v>
      </c>
      <c r="Y2641" s="3">
        <f t="shared" si="167"/>
        <v>0</v>
      </c>
    </row>
    <row r="2642" spans="1:25" ht="14.25" x14ac:dyDescent="0.2">
      <c r="A2642" t="str">
        <f t="shared" si="164"/>
        <v>UT SOFT IG3CANALIT-SW-01-06</v>
      </c>
      <c r="B2642" t="str">
        <f t="shared" si="165"/>
        <v>IT-SW-01-06CANAL</v>
      </c>
      <c r="C2642"/>
      <c r="D2642" t="s">
        <v>3939</v>
      </c>
      <c r="E2642" t="s">
        <v>128</v>
      </c>
      <c r="F2642" s="37" t="s">
        <v>3938</v>
      </c>
      <c r="G2642" s="18" t="str">
        <f t="shared" si="166"/>
        <v>UT SOFT IG3</v>
      </c>
      <c r="H2642" s="18" t="s">
        <v>119</v>
      </c>
      <c r="I2642" s="37" t="s">
        <v>67</v>
      </c>
      <c r="J2642" t="s">
        <v>213</v>
      </c>
      <c r="K2642" t="s">
        <v>209</v>
      </c>
      <c r="L2642" t="s">
        <v>3940</v>
      </c>
      <c r="M2642" t="s">
        <v>65</v>
      </c>
      <c r="N2642" s="37" t="s">
        <v>172</v>
      </c>
      <c r="O2642" s="37" t="s">
        <v>226</v>
      </c>
      <c r="P2642" s="37" t="s">
        <v>1304</v>
      </c>
      <c r="Q2642" t="s">
        <v>128</v>
      </c>
      <c r="R2642" t="s">
        <v>3941</v>
      </c>
      <c r="S2642" s="38">
        <v>731900</v>
      </c>
      <c r="T2642" s="37">
        <v>1</v>
      </c>
      <c r="U2642" s="37">
        <v>1</v>
      </c>
      <c r="V2642" s="43">
        <f>SUMIF(ResumenCotizacion!$C:$C,E2642,ResumenCotizacion!$P:$P)</f>
        <v>0</v>
      </c>
      <c r="W2642" s="68">
        <f>IF(H2642="USD",S2642*SolCotizacion!$J$18,S2642)</f>
        <v>731900</v>
      </c>
      <c r="X2642" s="3">
        <f>ROUND(W2642/(1-VLOOKUP("Total porcentaje:",ResumenCotizacion!$F:$H,3,0)),2)</f>
        <v>795543.48</v>
      </c>
      <c r="Y2642" s="3">
        <f t="shared" si="167"/>
        <v>0</v>
      </c>
    </row>
    <row r="2643" spans="1:25" ht="14.25" x14ac:dyDescent="0.2">
      <c r="A2643" t="str">
        <f t="shared" si="164"/>
        <v>UT SOFT IG3CANALIT-SW-02-01</v>
      </c>
      <c r="B2643" t="str">
        <f t="shared" si="165"/>
        <v>IT-SW-02-01CANAL</v>
      </c>
      <c r="C2643"/>
      <c r="D2643" t="s">
        <v>3939</v>
      </c>
      <c r="E2643" t="s">
        <v>129</v>
      </c>
      <c r="F2643" s="37" t="s">
        <v>3938</v>
      </c>
      <c r="G2643" s="18" t="str">
        <f t="shared" si="166"/>
        <v>UT SOFT IG3</v>
      </c>
      <c r="H2643" s="18" t="s">
        <v>119</v>
      </c>
      <c r="I2643" s="37" t="s">
        <v>67</v>
      </c>
      <c r="J2643" t="s">
        <v>214</v>
      </c>
      <c r="K2643" t="s">
        <v>171</v>
      </c>
      <c r="L2643" t="s">
        <v>3940</v>
      </c>
      <c r="M2643" t="s">
        <v>65</v>
      </c>
      <c r="N2643" s="37" t="s">
        <v>224</v>
      </c>
      <c r="O2643" s="37" t="s">
        <v>66</v>
      </c>
      <c r="P2643" s="37" t="s">
        <v>1304</v>
      </c>
      <c r="Q2643" t="s">
        <v>129</v>
      </c>
      <c r="R2643" t="s">
        <v>3941</v>
      </c>
      <c r="S2643" s="38">
        <v>418600</v>
      </c>
      <c r="T2643" s="37">
        <v>1</v>
      </c>
      <c r="U2643" s="37">
        <v>1</v>
      </c>
      <c r="V2643" s="43">
        <f>SUMIF(ResumenCotizacion!$C:$C,E2643,ResumenCotizacion!$P:$P)</f>
        <v>0</v>
      </c>
      <c r="W2643" s="68">
        <f>IF(H2643="USD",S2643*SolCotizacion!$J$18,S2643)</f>
        <v>418600</v>
      </c>
      <c r="X2643" s="3">
        <f>ROUND(W2643/(1-VLOOKUP("Total porcentaje:",ResumenCotizacion!$F:$H,3,0)),2)</f>
        <v>455000</v>
      </c>
      <c r="Y2643" s="3">
        <f t="shared" si="167"/>
        <v>0</v>
      </c>
    </row>
    <row r="2644" spans="1:25" ht="14.25" x14ac:dyDescent="0.2">
      <c r="A2644" t="str">
        <f t="shared" si="164"/>
        <v>UT SOFT IG3CANALIT-SW-02-02</v>
      </c>
      <c r="B2644" t="str">
        <f t="shared" si="165"/>
        <v>IT-SW-02-02CANAL</v>
      </c>
      <c r="C2644"/>
      <c r="D2644" t="s">
        <v>3939</v>
      </c>
      <c r="E2644" t="s">
        <v>130</v>
      </c>
      <c r="F2644" s="37" t="s">
        <v>3938</v>
      </c>
      <c r="G2644" s="18" t="str">
        <f t="shared" si="166"/>
        <v>UT SOFT IG3</v>
      </c>
      <c r="H2644" s="18" t="s">
        <v>119</v>
      </c>
      <c r="I2644" s="37" t="s">
        <v>67</v>
      </c>
      <c r="J2644" t="s">
        <v>214</v>
      </c>
      <c r="K2644" t="s">
        <v>171</v>
      </c>
      <c r="L2644" t="s">
        <v>3940</v>
      </c>
      <c r="M2644" t="s">
        <v>65</v>
      </c>
      <c r="N2644" s="37" t="s">
        <v>224</v>
      </c>
      <c r="O2644" s="37" t="s">
        <v>226</v>
      </c>
      <c r="P2644" s="37" t="s">
        <v>1304</v>
      </c>
      <c r="Q2644" t="s">
        <v>130</v>
      </c>
      <c r="R2644" t="s">
        <v>3941</v>
      </c>
      <c r="S2644" s="38">
        <v>522600</v>
      </c>
      <c r="T2644" s="37">
        <v>1</v>
      </c>
      <c r="U2644" s="37">
        <v>1</v>
      </c>
      <c r="V2644" s="43">
        <f>SUMIF(ResumenCotizacion!$C:$C,E2644,ResumenCotizacion!$P:$P)</f>
        <v>0</v>
      </c>
      <c r="W2644" s="68">
        <f>IF(H2644="USD",S2644*SolCotizacion!$J$18,S2644)</f>
        <v>522600</v>
      </c>
      <c r="X2644" s="3">
        <f>ROUND(W2644/(1-VLOOKUP("Total porcentaje:",ResumenCotizacion!$F:$H,3,0)),2)</f>
        <v>568043.48</v>
      </c>
      <c r="Y2644" s="3">
        <f t="shared" si="167"/>
        <v>0</v>
      </c>
    </row>
    <row r="2645" spans="1:25" ht="14.25" x14ac:dyDescent="0.2">
      <c r="A2645" t="str">
        <f t="shared" si="164"/>
        <v>UT SOFT IG3CANALIT-SW-02-03</v>
      </c>
      <c r="B2645" t="str">
        <f t="shared" si="165"/>
        <v>IT-SW-02-03CANAL</v>
      </c>
      <c r="C2645"/>
      <c r="D2645" t="s">
        <v>3939</v>
      </c>
      <c r="E2645" t="s">
        <v>131</v>
      </c>
      <c r="F2645" s="37" t="s">
        <v>3938</v>
      </c>
      <c r="G2645" s="18" t="str">
        <f t="shared" si="166"/>
        <v>UT SOFT IG3</v>
      </c>
      <c r="H2645" s="18" t="s">
        <v>119</v>
      </c>
      <c r="I2645" s="37" t="s">
        <v>67</v>
      </c>
      <c r="J2645" t="s">
        <v>214</v>
      </c>
      <c r="K2645" t="s">
        <v>171</v>
      </c>
      <c r="L2645" t="s">
        <v>3940</v>
      </c>
      <c r="M2645" t="s">
        <v>65</v>
      </c>
      <c r="N2645" s="37" t="s">
        <v>225</v>
      </c>
      <c r="O2645" s="37" t="s">
        <v>66</v>
      </c>
      <c r="P2645" s="37" t="s">
        <v>1304</v>
      </c>
      <c r="Q2645" t="s">
        <v>131</v>
      </c>
      <c r="R2645" t="s">
        <v>3941</v>
      </c>
      <c r="S2645" s="38">
        <v>418600</v>
      </c>
      <c r="T2645" s="37">
        <v>1</v>
      </c>
      <c r="U2645" s="37">
        <v>1</v>
      </c>
      <c r="V2645" s="43">
        <f>SUMIF(ResumenCotizacion!$C:$C,E2645,ResumenCotizacion!$P:$P)</f>
        <v>0</v>
      </c>
      <c r="W2645" s="68">
        <f>IF(H2645="USD",S2645*SolCotizacion!$J$18,S2645)</f>
        <v>418600</v>
      </c>
      <c r="X2645" s="3">
        <f>ROUND(W2645/(1-VLOOKUP("Total porcentaje:",ResumenCotizacion!$F:$H,3,0)),2)</f>
        <v>455000</v>
      </c>
      <c r="Y2645" s="3">
        <f t="shared" si="167"/>
        <v>0</v>
      </c>
    </row>
    <row r="2646" spans="1:25" ht="14.25" x14ac:dyDescent="0.2">
      <c r="A2646" t="str">
        <f t="shared" si="164"/>
        <v>UT SOFT IG3CANALIT-SW-02-04</v>
      </c>
      <c r="B2646" t="str">
        <f t="shared" si="165"/>
        <v>IT-SW-02-04CANAL</v>
      </c>
      <c r="C2646"/>
      <c r="D2646" t="s">
        <v>3939</v>
      </c>
      <c r="E2646" t="s">
        <v>132</v>
      </c>
      <c r="F2646" s="37" t="s">
        <v>3938</v>
      </c>
      <c r="G2646" s="18" t="str">
        <f t="shared" si="166"/>
        <v>UT SOFT IG3</v>
      </c>
      <c r="H2646" s="18" t="s">
        <v>119</v>
      </c>
      <c r="I2646" s="37" t="s">
        <v>67</v>
      </c>
      <c r="J2646" t="s">
        <v>214</v>
      </c>
      <c r="K2646" t="s">
        <v>171</v>
      </c>
      <c r="L2646" t="s">
        <v>3940</v>
      </c>
      <c r="M2646" t="s">
        <v>65</v>
      </c>
      <c r="N2646" s="37" t="s">
        <v>225</v>
      </c>
      <c r="O2646" s="37" t="s">
        <v>226</v>
      </c>
      <c r="P2646" s="37" t="s">
        <v>1304</v>
      </c>
      <c r="Q2646" t="s">
        <v>132</v>
      </c>
      <c r="R2646" t="s">
        <v>3941</v>
      </c>
      <c r="S2646" s="38">
        <v>626600</v>
      </c>
      <c r="T2646" s="37">
        <v>1</v>
      </c>
      <c r="U2646" s="37">
        <v>1</v>
      </c>
      <c r="V2646" s="43">
        <f>SUMIF(ResumenCotizacion!$C:$C,E2646,ResumenCotizacion!$P:$P)</f>
        <v>0</v>
      </c>
      <c r="W2646" s="68">
        <f>IF(H2646="USD",S2646*SolCotizacion!$J$18,S2646)</f>
        <v>626600</v>
      </c>
      <c r="X2646" s="3">
        <f>ROUND(W2646/(1-VLOOKUP("Total porcentaje:",ResumenCotizacion!$F:$H,3,0)),2)</f>
        <v>681086.96</v>
      </c>
      <c r="Y2646" s="3">
        <f t="shared" si="167"/>
        <v>0</v>
      </c>
    </row>
    <row r="2647" spans="1:25" ht="14.25" x14ac:dyDescent="0.2">
      <c r="A2647" t="str">
        <f t="shared" si="164"/>
        <v>UT SOFT IG3CANALIT-SW-02-05</v>
      </c>
      <c r="B2647" t="str">
        <f t="shared" si="165"/>
        <v>IT-SW-02-05CANAL</v>
      </c>
      <c r="C2647"/>
      <c r="D2647" t="s">
        <v>3939</v>
      </c>
      <c r="E2647" t="s">
        <v>133</v>
      </c>
      <c r="F2647" s="37" t="s">
        <v>3938</v>
      </c>
      <c r="G2647" s="18" t="str">
        <f t="shared" si="166"/>
        <v>UT SOFT IG3</v>
      </c>
      <c r="H2647" s="18" t="s">
        <v>119</v>
      </c>
      <c r="I2647" s="37" t="s">
        <v>67</v>
      </c>
      <c r="J2647" t="s">
        <v>214</v>
      </c>
      <c r="K2647" t="s">
        <v>171</v>
      </c>
      <c r="L2647" t="s">
        <v>3940</v>
      </c>
      <c r="M2647" t="s">
        <v>65</v>
      </c>
      <c r="N2647" s="37" t="s">
        <v>172</v>
      </c>
      <c r="O2647" s="37" t="s">
        <v>66</v>
      </c>
      <c r="P2647" s="37" t="s">
        <v>1304</v>
      </c>
      <c r="Q2647" t="s">
        <v>133</v>
      </c>
      <c r="R2647" t="s">
        <v>3941</v>
      </c>
      <c r="S2647" s="38">
        <v>418600</v>
      </c>
      <c r="T2647" s="37">
        <v>1</v>
      </c>
      <c r="U2647" s="37">
        <v>1</v>
      </c>
      <c r="V2647" s="43">
        <f>SUMIF(ResumenCotizacion!$C:$C,E2647,ResumenCotizacion!$P:$P)</f>
        <v>0</v>
      </c>
      <c r="W2647" s="68">
        <f>IF(H2647="USD",S2647*SolCotizacion!$J$18,S2647)</f>
        <v>418600</v>
      </c>
      <c r="X2647" s="3">
        <f>ROUND(W2647/(1-VLOOKUP("Total porcentaje:",ResumenCotizacion!$F:$H,3,0)),2)</f>
        <v>455000</v>
      </c>
      <c r="Y2647" s="3">
        <f t="shared" si="167"/>
        <v>0</v>
      </c>
    </row>
    <row r="2648" spans="1:25" ht="14.25" x14ac:dyDescent="0.2">
      <c r="A2648" t="str">
        <f t="shared" si="164"/>
        <v>UT SOFT IG3CANALIT-SW-02-06</v>
      </c>
      <c r="B2648" t="str">
        <f t="shared" si="165"/>
        <v>IT-SW-02-06CANAL</v>
      </c>
      <c r="C2648"/>
      <c r="D2648" t="s">
        <v>3939</v>
      </c>
      <c r="E2648" t="s">
        <v>134</v>
      </c>
      <c r="F2648" s="37" t="s">
        <v>3938</v>
      </c>
      <c r="G2648" s="18" t="str">
        <f t="shared" si="166"/>
        <v>UT SOFT IG3</v>
      </c>
      <c r="H2648" s="18" t="s">
        <v>119</v>
      </c>
      <c r="I2648" s="37" t="s">
        <v>67</v>
      </c>
      <c r="J2648" t="s">
        <v>214</v>
      </c>
      <c r="K2648" t="s">
        <v>171</v>
      </c>
      <c r="L2648" t="s">
        <v>3940</v>
      </c>
      <c r="M2648" t="s">
        <v>65</v>
      </c>
      <c r="N2648" s="37" t="s">
        <v>172</v>
      </c>
      <c r="O2648" s="37" t="s">
        <v>226</v>
      </c>
      <c r="P2648" s="37" t="s">
        <v>1304</v>
      </c>
      <c r="Q2648" t="s">
        <v>134</v>
      </c>
      <c r="R2648" t="s">
        <v>3941</v>
      </c>
      <c r="S2648" s="38">
        <v>731900</v>
      </c>
      <c r="T2648" s="37">
        <v>1</v>
      </c>
      <c r="U2648" s="37">
        <v>1</v>
      </c>
      <c r="V2648" s="43">
        <f>SUMIF(ResumenCotizacion!$C:$C,E2648,ResumenCotizacion!$P:$P)</f>
        <v>0</v>
      </c>
      <c r="W2648" s="68">
        <f>IF(H2648="USD",S2648*SolCotizacion!$J$18,S2648)</f>
        <v>731900</v>
      </c>
      <c r="X2648" s="3">
        <f>ROUND(W2648/(1-VLOOKUP("Total porcentaje:",ResumenCotizacion!$F:$H,3,0)),2)</f>
        <v>795543.48</v>
      </c>
      <c r="Y2648" s="3">
        <f t="shared" si="167"/>
        <v>0</v>
      </c>
    </row>
    <row r="2649" spans="1:25" ht="14.25" x14ac:dyDescent="0.2">
      <c r="A2649" t="str">
        <f t="shared" si="164"/>
        <v>UT SOFT IG3CANALIT-SW-03-01</v>
      </c>
      <c r="B2649" t="str">
        <f t="shared" si="165"/>
        <v>IT-SW-03-01CANAL</v>
      </c>
      <c r="C2649"/>
      <c r="D2649" t="s">
        <v>3939</v>
      </c>
      <c r="E2649" t="s">
        <v>135</v>
      </c>
      <c r="F2649" s="37" t="s">
        <v>3938</v>
      </c>
      <c r="G2649" s="18" t="str">
        <f t="shared" si="166"/>
        <v>UT SOFT IG3</v>
      </c>
      <c r="H2649" s="18" t="s">
        <v>119</v>
      </c>
      <c r="I2649" s="37" t="s">
        <v>67</v>
      </c>
      <c r="J2649" t="s">
        <v>215</v>
      </c>
      <c r="K2649" t="s">
        <v>209</v>
      </c>
      <c r="L2649" t="s">
        <v>3940</v>
      </c>
      <c r="M2649" t="s">
        <v>65</v>
      </c>
      <c r="N2649" s="37" t="s">
        <v>224</v>
      </c>
      <c r="O2649" s="37" t="s">
        <v>66</v>
      </c>
      <c r="P2649" s="37" t="s">
        <v>1304</v>
      </c>
      <c r="Q2649" t="s">
        <v>135</v>
      </c>
      <c r="R2649" t="s">
        <v>3941</v>
      </c>
      <c r="S2649" s="38">
        <v>522600</v>
      </c>
      <c r="T2649" s="37">
        <v>1</v>
      </c>
      <c r="U2649" s="37">
        <v>1</v>
      </c>
      <c r="V2649" s="43">
        <f>SUMIF(ResumenCotizacion!$C:$C,E2649,ResumenCotizacion!$P:$P)</f>
        <v>0</v>
      </c>
      <c r="W2649" s="68">
        <f>IF(H2649="USD",S2649*SolCotizacion!$J$18,S2649)</f>
        <v>522600</v>
      </c>
      <c r="X2649" s="3">
        <f>ROUND(W2649/(1-VLOOKUP("Total porcentaje:",ResumenCotizacion!$F:$H,3,0)),2)</f>
        <v>568043.48</v>
      </c>
      <c r="Y2649" s="3">
        <f t="shared" si="167"/>
        <v>0</v>
      </c>
    </row>
    <row r="2650" spans="1:25" ht="14.25" x14ac:dyDescent="0.2">
      <c r="A2650" t="str">
        <f t="shared" si="164"/>
        <v>UT SOFT IG3CANALIT-SW-03-02</v>
      </c>
      <c r="B2650" t="str">
        <f t="shared" si="165"/>
        <v>IT-SW-03-02CANAL</v>
      </c>
      <c r="C2650"/>
      <c r="D2650" t="s">
        <v>3939</v>
      </c>
      <c r="E2650" t="s">
        <v>136</v>
      </c>
      <c r="F2650" s="37" t="s">
        <v>3938</v>
      </c>
      <c r="G2650" s="18" t="str">
        <f t="shared" si="166"/>
        <v>UT SOFT IG3</v>
      </c>
      <c r="H2650" s="18" t="s">
        <v>119</v>
      </c>
      <c r="I2650" s="37" t="s">
        <v>67</v>
      </c>
      <c r="J2650" t="s">
        <v>215</v>
      </c>
      <c r="K2650" t="s">
        <v>209</v>
      </c>
      <c r="L2650" t="s">
        <v>3940</v>
      </c>
      <c r="M2650" t="s">
        <v>65</v>
      </c>
      <c r="N2650" s="37" t="s">
        <v>224</v>
      </c>
      <c r="O2650" s="37" t="s">
        <v>226</v>
      </c>
      <c r="P2650" s="37" t="s">
        <v>1304</v>
      </c>
      <c r="Q2650" t="s">
        <v>136</v>
      </c>
      <c r="R2650" t="s">
        <v>3941</v>
      </c>
      <c r="S2650" s="38">
        <v>626600</v>
      </c>
      <c r="T2650" s="37">
        <v>1</v>
      </c>
      <c r="U2650" s="37">
        <v>1</v>
      </c>
      <c r="V2650" s="43">
        <f>SUMIF(ResumenCotizacion!$C:$C,E2650,ResumenCotizacion!$P:$P)</f>
        <v>0</v>
      </c>
      <c r="W2650" s="68">
        <f>IF(H2650="USD",S2650*SolCotizacion!$J$18,S2650)</f>
        <v>626600</v>
      </c>
      <c r="X2650" s="3">
        <f>ROUND(W2650/(1-VLOOKUP("Total porcentaje:",ResumenCotizacion!$F:$H,3,0)),2)</f>
        <v>681086.96</v>
      </c>
      <c r="Y2650" s="3">
        <f t="shared" si="167"/>
        <v>0</v>
      </c>
    </row>
    <row r="2651" spans="1:25" ht="14.25" x14ac:dyDescent="0.2">
      <c r="A2651" t="str">
        <f t="shared" si="164"/>
        <v>UT SOFT IG3CANALIT-SW-03-03</v>
      </c>
      <c r="B2651" t="str">
        <f t="shared" si="165"/>
        <v>IT-SW-03-03CANAL</v>
      </c>
      <c r="C2651"/>
      <c r="D2651" t="s">
        <v>3939</v>
      </c>
      <c r="E2651" t="s">
        <v>137</v>
      </c>
      <c r="F2651" s="37" t="s">
        <v>3938</v>
      </c>
      <c r="G2651" s="18" t="str">
        <f t="shared" si="166"/>
        <v>UT SOFT IG3</v>
      </c>
      <c r="H2651" s="18" t="s">
        <v>119</v>
      </c>
      <c r="I2651" s="37" t="s">
        <v>67</v>
      </c>
      <c r="J2651" t="s">
        <v>215</v>
      </c>
      <c r="K2651" t="s">
        <v>209</v>
      </c>
      <c r="L2651" t="s">
        <v>3940</v>
      </c>
      <c r="M2651" t="s">
        <v>65</v>
      </c>
      <c r="N2651" s="37" t="s">
        <v>225</v>
      </c>
      <c r="O2651" s="37" t="s">
        <v>66</v>
      </c>
      <c r="P2651" s="37" t="s">
        <v>1304</v>
      </c>
      <c r="Q2651" t="s">
        <v>137</v>
      </c>
      <c r="R2651" t="s">
        <v>3941</v>
      </c>
      <c r="S2651" s="38">
        <v>522600</v>
      </c>
      <c r="T2651" s="37">
        <v>1</v>
      </c>
      <c r="U2651" s="37">
        <v>1</v>
      </c>
      <c r="V2651" s="43">
        <f>SUMIF(ResumenCotizacion!$C:$C,E2651,ResumenCotizacion!$P:$P)</f>
        <v>0</v>
      </c>
      <c r="W2651" s="68">
        <f>IF(H2651="USD",S2651*SolCotizacion!$J$18,S2651)</f>
        <v>522600</v>
      </c>
      <c r="X2651" s="3">
        <f>ROUND(W2651/(1-VLOOKUP("Total porcentaje:",ResumenCotizacion!$F:$H,3,0)),2)</f>
        <v>568043.48</v>
      </c>
      <c r="Y2651" s="3">
        <f t="shared" si="167"/>
        <v>0</v>
      </c>
    </row>
    <row r="2652" spans="1:25" ht="14.25" x14ac:dyDescent="0.2">
      <c r="A2652" t="str">
        <f t="shared" si="164"/>
        <v>UT SOFT IG3CANALIT-SW-03-04</v>
      </c>
      <c r="B2652" t="str">
        <f t="shared" si="165"/>
        <v>IT-SW-03-04CANAL</v>
      </c>
      <c r="C2652"/>
      <c r="D2652" t="s">
        <v>3939</v>
      </c>
      <c r="E2652" t="s">
        <v>138</v>
      </c>
      <c r="F2652" s="37" t="s">
        <v>3938</v>
      </c>
      <c r="G2652" s="18" t="str">
        <f t="shared" si="166"/>
        <v>UT SOFT IG3</v>
      </c>
      <c r="H2652" s="18" t="s">
        <v>119</v>
      </c>
      <c r="I2652" s="37" t="s">
        <v>67</v>
      </c>
      <c r="J2652" t="s">
        <v>215</v>
      </c>
      <c r="K2652" t="s">
        <v>209</v>
      </c>
      <c r="L2652" t="s">
        <v>3940</v>
      </c>
      <c r="M2652" t="s">
        <v>65</v>
      </c>
      <c r="N2652" s="37" t="s">
        <v>225</v>
      </c>
      <c r="O2652" s="37" t="s">
        <v>226</v>
      </c>
      <c r="P2652" s="37" t="s">
        <v>1304</v>
      </c>
      <c r="Q2652" t="s">
        <v>138</v>
      </c>
      <c r="R2652" t="s">
        <v>3941</v>
      </c>
      <c r="S2652" s="38">
        <v>731900</v>
      </c>
      <c r="T2652" s="37">
        <v>1</v>
      </c>
      <c r="U2652" s="37">
        <v>1</v>
      </c>
      <c r="V2652" s="43">
        <f>SUMIF(ResumenCotizacion!$C:$C,E2652,ResumenCotizacion!$P:$P)</f>
        <v>0</v>
      </c>
      <c r="W2652" s="68">
        <f>IF(H2652="USD",S2652*SolCotizacion!$J$18,S2652)</f>
        <v>731900</v>
      </c>
      <c r="X2652" s="3">
        <f>ROUND(W2652/(1-VLOOKUP("Total porcentaje:",ResumenCotizacion!$F:$H,3,0)),2)</f>
        <v>795543.48</v>
      </c>
      <c r="Y2652" s="3">
        <f t="shared" si="167"/>
        <v>0</v>
      </c>
    </row>
    <row r="2653" spans="1:25" ht="14.25" x14ac:dyDescent="0.2">
      <c r="A2653" t="str">
        <f t="shared" si="164"/>
        <v>UT SOFT IG3CANALIT-SW-03-05</v>
      </c>
      <c r="B2653" t="str">
        <f t="shared" si="165"/>
        <v>IT-SW-03-05CANAL</v>
      </c>
      <c r="C2653"/>
      <c r="D2653" t="s">
        <v>3939</v>
      </c>
      <c r="E2653" t="s">
        <v>139</v>
      </c>
      <c r="F2653" s="37" t="s">
        <v>3938</v>
      </c>
      <c r="G2653" s="18" t="str">
        <f t="shared" si="166"/>
        <v>UT SOFT IG3</v>
      </c>
      <c r="H2653" s="18" t="s">
        <v>119</v>
      </c>
      <c r="I2653" s="37" t="s">
        <v>67</v>
      </c>
      <c r="J2653" t="s">
        <v>215</v>
      </c>
      <c r="K2653" t="s">
        <v>209</v>
      </c>
      <c r="L2653" t="s">
        <v>3940</v>
      </c>
      <c r="M2653" t="s">
        <v>65</v>
      </c>
      <c r="N2653" s="37" t="s">
        <v>172</v>
      </c>
      <c r="O2653" s="37" t="s">
        <v>66</v>
      </c>
      <c r="P2653" s="37" t="s">
        <v>1304</v>
      </c>
      <c r="Q2653" t="s">
        <v>139</v>
      </c>
      <c r="R2653" t="s">
        <v>3941</v>
      </c>
      <c r="S2653" s="38">
        <v>522600</v>
      </c>
      <c r="T2653" s="37">
        <v>1</v>
      </c>
      <c r="U2653" s="37">
        <v>1</v>
      </c>
      <c r="V2653" s="43">
        <f>SUMIF(ResumenCotizacion!$C:$C,E2653,ResumenCotizacion!$P:$P)</f>
        <v>0</v>
      </c>
      <c r="W2653" s="68">
        <f>IF(H2653="USD",S2653*SolCotizacion!$J$18,S2653)</f>
        <v>522600</v>
      </c>
      <c r="X2653" s="3">
        <f>ROUND(W2653/(1-VLOOKUP("Total porcentaje:",ResumenCotizacion!$F:$H,3,0)),2)</f>
        <v>568043.48</v>
      </c>
      <c r="Y2653" s="3">
        <f t="shared" si="167"/>
        <v>0</v>
      </c>
    </row>
    <row r="2654" spans="1:25" ht="14.25" x14ac:dyDescent="0.2">
      <c r="A2654" t="str">
        <f t="shared" si="164"/>
        <v>UT SOFT IG3CANALIT-SW-03-06</v>
      </c>
      <c r="B2654" t="str">
        <f t="shared" si="165"/>
        <v>IT-SW-03-06CANAL</v>
      </c>
      <c r="C2654"/>
      <c r="D2654" t="s">
        <v>3939</v>
      </c>
      <c r="E2654" t="s">
        <v>140</v>
      </c>
      <c r="F2654" s="37" t="s">
        <v>3938</v>
      </c>
      <c r="G2654" s="18" t="str">
        <f t="shared" si="166"/>
        <v>UT SOFT IG3</v>
      </c>
      <c r="H2654" s="18" t="s">
        <v>119</v>
      </c>
      <c r="I2654" s="37" t="s">
        <v>67</v>
      </c>
      <c r="J2654" t="s">
        <v>215</v>
      </c>
      <c r="K2654" t="s">
        <v>209</v>
      </c>
      <c r="L2654" t="s">
        <v>3940</v>
      </c>
      <c r="M2654" t="s">
        <v>65</v>
      </c>
      <c r="N2654" s="37" t="s">
        <v>172</v>
      </c>
      <c r="O2654" s="37" t="s">
        <v>226</v>
      </c>
      <c r="P2654" s="37" t="s">
        <v>1304</v>
      </c>
      <c r="Q2654" t="s">
        <v>140</v>
      </c>
      <c r="R2654" t="s">
        <v>3941</v>
      </c>
      <c r="S2654" s="38">
        <v>835900</v>
      </c>
      <c r="T2654" s="37">
        <v>1</v>
      </c>
      <c r="U2654" s="37">
        <v>1</v>
      </c>
      <c r="V2654" s="43">
        <f>SUMIF(ResumenCotizacion!$C:$C,E2654,ResumenCotizacion!$P:$P)</f>
        <v>0</v>
      </c>
      <c r="W2654" s="68">
        <f>IF(H2654="USD",S2654*SolCotizacion!$J$18,S2654)</f>
        <v>835900</v>
      </c>
      <c r="X2654" s="3">
        <f>ROUND(W2654/(1-VLOOKUP("Total porcentaje:",ResumenCotizacion!$F:$H,3,0)),2)</f>
        <v>908586.96</v>
      </c>
      <c r="Y2654" s="3">
        <f t="shared" si="167"/>
        <v>0</v>
      </c>
    </row>
    <row r="2655" spans="1:25" ht="14.25" x14ac:dyDescent="0.2">
      <c r="A2655" t="str">
        <f t="shared" si="164"/>
        <v>UT SOFT IG3CANALIT-SW-04-01</v>
      </c>
      <c r="B2655" t="str">
        <f t="shared" si="165"/>
        <v>IT-SW-04-01CANAL</v>
      </c>
      <c r="C2655"/>
      <c r="D2655" t="s">
        <v>3939</v>
      </c>
      <c r="E2655" t="s">
        <v>141</v>
      </c>
      <c r="F2655" s="37" t="s">
        <v>3938</v>
      </c>
      <c r="G2655" s="18" t="str">
        <f t="shared" si="166"/>
        <v>UT SOFT IG3</v>
      </c>
      <c r="H2655" s="18" t="s">
        <v>119</v>
      </c>
      <c r="I2655" s="37" t="s">
        <v>67</v>
      </c>
      <c r="J2655" t="s">
        <v>216</v>
      </c>
      <c r="K2655" t="s">
        <v>171</v>
      </c>
      <c r="L2655" t="s">
        <v>3940</v>
      </c>
      <c r="M2655" t="s">
        <v>65</v>
      </c>
      <c r="N2655" s="37" t="s">
        <v>224</v>
      </c>
      <c r="O2655" s="37" t="s">
        <v>66</v>
      </c>
      <c r="P2655" s="37" t="s">
        <v>1304</v>
      </c>
      <c r="Q2655" t="s">
        <v>141</v>
      </c>
      <c r="R2655" t="s">
        <v>3941</v>
      </c>
      <c r="S2655" s="38">
        <v>522600</v>
      </c>
      <c r="T2655" s="37">
        <v>1</v>
      </c>
      <c r="U2655" s="37">
        <v>1</v>
      </c>
      <c r="V2655" s="43">
        <f>SUMIF(ResumenCotizacion!$C:$C,E2655,ResumenCotizacion!$P:$P)</f>
        <v>0</v>
      </c>
      <c r="W2655" s="68">
        <f>IF(H2655="USD",S2655*SolCotizacion!$J$18,S2655)</f>
        <v>522600</v>
      </c>
      <c r="X2655" s="3">
        <f>ROUND(W2655/(1-VLOOKUP("Total porcentaje:",ResumenCotizacion!$F:$H,3,0)),2)</f>
        <v>568043.48</v>
      </c>
      <c r="Y2655" s="3">
        <f t="shared" si="167"/>
        <v>0</v>
      </c>
    </row>
    <row r="2656" spans="1:25" ht="14.25" x14ac:dyDescent="0.2">
      <c r="A2656" t="str">
        <f t="shared" si="164"/>
        <v>UT SOFT IG3CANALIT-SW-04-02</v>
      </c>
      <c r="B2656" t="str">
        <f t="shared" si="165"/>
        <v>IT-SW-04-02CANAL</v>
      </c>
      <c r="C2656"/>
      <c r="D2656" t="s">
        <v>3939</v>
      </c>
      <c r="E2656" t="s">
        <v>142</v>
      </c>
      <c r="F2656" s="37" t="s">
        <v>3938</v>
      </c>
      <c r="G2656" s="18" t="str">
        <f t="shared" si="166"/>
        <v>UT SOFT IG3</v>
      </c>
      <c r="H2656" s="18" t="s">
        <v>119</v>
      </c>
      <c r="I2656" s="37" t="s">
        <v>67</v>
      </c>
      <c r="J2656" t="s">
        <v>216</v>
      </c>
      <c r="K2656" t="s">
        <v>171</v>
      </c>
      <c r="L2656" t="s">
        <v>3940</v>
      </c>
      <c r="M2656" t="s">
        <v>65</v>
      </c>
      <c r="N2656" s="37" t="s">
        <v>224</v>
      </c>
      <c r="O2656" s="37" t="s">
        <v>226</v>
      </c>
      <c r="P2656" s="37" t="s">
        <v>1304</v>
      </c>
      <c r="Q2656" t="s">
        <v>142</v>
      </c>
      <c r="R2656" t="s">
        <v>3941</v>
      </c>
      <c r="S2656" s="38">
        <v>626600</v>
      </c>
      <c r="T2656" s="37">
        <v>1</v>
      </c>
      <c r="U2656" s="37">
        <v>1</v>
      </c>
      <c r="V2656" s="43">
        <f>SUMIF(ResumenCotizacion!$C:$C,E2656,ResumenCotizacion!$P:$P)</f>
        <v>0</v>
      </c>
      <c r="W2656" s="68">
        <f>IF(H2656="USD",S2656*SolCotizacion!$J$18,S2656)</f>
        <v>626600</v>
      </c>
      <c r="X2656" s="3">
        <f>ROUND(W2656/(1-VLOOKUP("Total porcentaje:",ResumenCotizacion!$F:$H,3,0)),2)</f>
        <v>681086.96</v>
      </c>
      <c r="Y2656" s="3">
        <f t="shared" si="167"/>
        <v>0</v>
      </c>
    </row>
    <row r="2657" spans="1:25" ht="14.25" x14ac:dyDescent="0.2">
      <c r="A2657" t="str">
        <f t="shared" si="164"/>
        <v>UT SOFT IG3CANALIT-SW-04-03</v>
      </c>
      <c r="B2657" t="str">
        <f t="shared" si="165"/>
        <v>IT-SW-04-03CANAL</v>
      </c>
      <c r="C2657"/>
      <c r="D2657" t="s">
        <v>3939</v>
      </c>
      <c r="E2657" t="s">
        <v>143</v>
      </c>
      <c r="F2657" s="37" t="s">
        <v>3938</v>
      </c>
      <c r="G2657" s="18" t="str">
        <f t="shared" si="166"/>
        <v>UT SOFT IG3</v>
      </c>
      <c r="H2657" s="18" t="s">
        <v>119</v>
      </c>
      <c r="I2657" s="37" t="s">
        <v>67</v>
      </c>
      <c r="J2657" t="s">
        <v>216</v>
      </c>
      <c r="K2657" t="s">
        <v>171</v>
      </c>
      <c r="L2657" t="s">
        <v>3940</v>
      </c>
      <c r="M2657" t="s">
        <v>65</v>
      </c>
      <c r="N2657" s="37" t="s">
        <v>225</v>
      </c>
      <c r="O2657" s="37" t="s">
        <v>66</v>
      </c>
      <c r="P2657" s="37" t="s">
        <v>1304</v>
      </c>
      <c r="Q2657" t="s">
        <v>143</v>
      </c>
      <c r="R2657" t="s">
        <v>3941</v>
      </c>
      <c r="S2657" s="38">
        <v>522600</v>
      </c>
      <c r="T2657" s="37">
        <v>1</v>
      </c>
      <c r="U2657" s="37">
        <v>1</v>
      </c>
      <c r="V2657" s="43">
        <f>SUMIF(ResumenCotizacion!$C:$C,E2657,ResumenCotizacion!$P:$P)</f>
        <v>0</v>
      </c>
      <c r="W2657" s="68">
        <f>IF(H2657="USD",S2657*SolCotizacion!$J$18,S2657)</f>
        <v>522600</v>
      </c>
      <c r="X2657" s="3">
        <f>ROUND(W2657/(1-VLOOKUP("Total porcentaje:",ResumenCotizacion!$F:$H,3,0)),2)</f>
        <v>568043.48</v>
      </c>
      <c r="Y2657" s="3">
        <f t="shared" si="167"/>
        <v>0</v>
      </c>
    </row>
    <row r="2658" spans="1:25" ht="14.25" x14ac:dyDescent="0.2">
      <c r="A2658" t="str">
        <f t="shared" si="164"/>
        <v>UT SOFT IG3CANALIT-SW-04-04</v>
      </c>
      <c r="B2658" t="str">
        <f t="shared" si="165"/>
        <v>IT-SW-04-04CANAL</v>
      </c>
      <c r="C2658"/>
      <c r="D2658" t="s">
        <v>3939</v>
      </c>
      <c r="E2658" t="s">
        <v>144</v>
      </c>
      <c r="F2658" s="37" t="s">
        <v>3938</v>
      </c>
      <c r="G2658" s="18" t="str">
        <f t="shared" si="166"/>
        <v>UT SOFT IG3</v>
      </c>
      <c r="H2658" s="18" t="s">
        <v>119</v>
      </c>
      <c r="I2658" s="37" t="s">
        <v>67</v>
      </c>
      <c r="J2658" t="s">
        <v>216</v>
      </c>
      <c r="K2658" t="s">
        <v>171</v>
      </c>
      <c r="L2658" t="s">
        <v>3940</v>
      </c>
      <c r="M2658" t="s">
        <v>65</v>
      </c>
      <c r="N2658" s="37" t="s">
        <v>225</v>
      </c>
      <c r="O2658" s="37" t="s">
        <v>226</v>
      </c>
      <c r="P2658" s="37" t="s">
        <v>1304</v>
      </c>
      <c r="Q2658" t="s">
        <v>144</v>
      </c>
      <c r="R2658" t="s">
        <v>3941</v>
      </c>
      <c r="S2658" s="38">
        <v>731900</v>
      </c>
      <c r="T2658" s="37">
        <v>1</v>
      </c>
      <c r="U2658" s="37">
        <v>1</v>
      </c>
      <c r="V2658" s="43">
        <f>SUMIF(ResumenCotizacion!$C:$C,E2658,ResumenCotizacion!$P:$P)</f>
        <v>0</v>
      </c>
      <c r="W2658" s="68">
        <f>IF(H2658="USD",S2658*SolCotizacion!$J$18,S2658)</f>
        <v>731900</v>
      </c>
      <c r="X2658" s="3">
        <f>ROUND(W2658/(1-VLOOKUP("Total porcentaje:",ResumenCotizacion!$F:$H,3,0)),2)</f>
        <v>795543.48</v>
      </c>
      <c r="Y2658" s="3">
        <f t="shared" si="167"/>
        <v>0</v>
      </c>
    </row>
    <row r="2659" spans="1:25" ht="14.25" x14ac:dyDescent="0.2">
      <c r="A2659" t="str">
        <f t="shared" si="164"/>
        <v>UT SOFT IG3CANALIT-SW-04-05</v>
      </c>
      <c r="B2659" t="str">
        <f t="shared" si="165"/>
        <v>IT-SW-04-05CANAL</v>
      </c>
      <c r="C2659"/>
      <c r="D2659" t="s">
        <v>3939</v>
      </c>
      <c r="E2659" t="s">
        <v>145</v>
      </c>
      <c r="F2659" s="37" t="s">
        <v>3938</v>
      </c>
      <c r="G2659" s="18" t="str">
        <f t="shared" si="166"/>
        <v>UT SOFT IG3</v>
      </c>
      <c r="H2659" s="18" t="s">
        <v>119</v>
      </c>
      <c r="I2659" s="37" t="s">
        <v>67</v>
      </c>
      <c r="J2659" t="s">
        <v>216</v>
      </c>
      <c r="K2659" t="s">
        <v>171</v>
      </c>
      <c r="L2659" t="s">
        <v>3940</v>
      </c>
      <c r="M2659" t="s">
        <v>65</v>
      </c>
      <c r="N2659" s="37" t="s">
        <v>172</v>
      </c>
      <c r="O2659" s="37" t="s">
        <v>66</v>
      </c>
      <c r="P2659" s="37" t="s">
        <v>1304</v>
      </c>
      <c r="Q2659" t="s">
        <v>145</v>
      </c>
      <c r="R2659" t="s">
        <v>3941</v>
      </c>
      <c r="S2659" s="38">
        <v>522600</v>
      </c>
      <c r="T2659" s="37">
        <v>1</v>
      </c>
      <c r="U2659" s="37">
        <v>1</v>
      </c>
      <c r="V2659" s="43">
        <f>SUMIF(ResumenCotizacion!$C:$C,E2659,ResumenCotizacion!$P:$P)</f>
        <v>0</v>
      </c>
      <c r="W2659" s="68">
        <f>IF(H2659="USD",S2659*SolCotizacion!$J$18,S2659)</f>
        <v>522600</v>
      </c>
      <c r="X2659" s="3">
        <f>ROUND(W2659/(1-VLOOKUP("Total porcentaje:",ResumenCotizacion!$F:$H,3,0)),2)</f>
        <v>568043.48</v>
      </c>
      <c r="Y2659" s="3">
        <f t="shared" si="167"/>
        <v>0</v>
      </c>
    </row>
    <row r="2660" spans="1:25" ht="14.25" x14ac:dyDescent="0.2">
      <c r="A2660" t="str">
        <f t="shared" si="164"/>
        <v>UT SOFT IG3CANALIT-SW-04-06</v>
      </c>
      <c r="B2660" t="str">
        <f t="shared" si="165"/>
        <v>IT-SW-04-06CANAL</v>
      </c>
      <c r="C2660"/>
      <c r="D2660" t="s">
        <v>3939</v>
      </c>
      <c r="E2660" t="s">
        <v>146</v>
      </c>
      <c r="F2660" s="37" t="s">
        <v>3938</v>
      </c>
      <c r="G2660" s="18" t="str">
        <f t="shared" si="166"/>
        <v>UT SOFT IG3</v>
      </c>
      <c r="H2660" s="18" t="s">
        <v>119</v>
      </c>
      <c r="I2660" s="37" t="s">
        <v>67</v>
      </c>
      <c r="J2660" t="s">
        <v>216</v>
      </c>
      <c r="K2660" t="s">
        <v>171</v>
      </c>
      <c r="L2660" t="s">
        <v>3940</v>
      </c>
      <c r="M2660" t="s">
        <v>65</v>
      </c>
      <c r="N2660" s="37" t="s">
        <v>172</v>
      </c>
      <c r="O2660" s="37" t="s">
        <v>226</v>
      </c>
      <c r="P2660" s="37" t="s">
        <v>1304</v>
      </c>
      <c r="Q2660" t="s">
        <v>146</v>
      </c>
      <c r="R2660" t="s">
        <v>3941</v>
      </c>
      <c r="S2660" s="38">
        <v>835900</v>
      </c>
      <c r="T2660" s="37">
        <v>1</v>
      </c>
      <c r="U2660" s="37">
        <v>1</v>
      </c>
      <c r="V2660" s="43">
        <f>SUMIF(ResumenCotizacion!$C:$C,E2660,ResumenCotizacion!$P:$P)</f>
        <v>0</v>
      </c>
      <c r="W2660" s="68">
        <f>IF(H2660="USD",S2660*SolCotizacion!$J$18,S2660)</f>
        <v>835900</v>
      </c>
      <c r="X2660" s="3">
        <f>ROUND(W2660/(1-VLOOKUP("Total porcentaje:",ResumenCotizacion!$F:$H,3,0)),2)</f>
        <v>908586.96</v>
      </c>
      <c r="Y2660" s="3">
        <f t="shared" si="167"/>
        <v>0</v>
      </c>
    </row>
    <row r="2661" spans="1:25" ht="14.25" x14ac:dyDescent="0.2">
      <c r="A2661" t="str">
        <f t="shared" si="164"/>
        <v>UT SOFT IG3CANALIT-SW-05-01</v>
      </c>
      <c r="B2661" t="str">
        <f t="shared" si="165"/>
        <v>IT-SW-05-01CANAL</v>
      </c>
      <c r="C2661"/>
      <c r="D2661" t="s">
        <v>3939</v>
      </c>
      <c r="E2661" t="s">
        <v>147</v>
      </c>
      <c r="F2661" s="37" t="s">
        <v>3938</v>
      </c>
      <c r="G2661" s="18" t="str">
        <f t="shared" si="166"/>
        <v>UT SOFT IG3</v>
      </c>
      <c r="H2661" s="18" t="s">
        <v>119</v>
      </c>
      <c r="I2661" s="37" t="s">
        <v>67</v>
      </c>
      <c r="J2661" t="s">
        <v>217</v>
      </c>
      <c r="K2661" t="s">
        <v>210</v>
      </c>
      <c r="L2661" t="s">
        <v>3940</v>
      </c>
      <c r="M2661" t="s">
        <v>65</v>
      </c>
      <c r="N2661" s="37" t="s">
        <v>224</v>
      </c>
      <c r="O2661" s="37" t="s">
        <v>66</v>
      </c>
      <c r="P2661" s="37" t="s">
        <v>1308</v>
      </c>
      <c r="Q2661" t="s">
        <v>147</v>
      </c>
      <c r="R2661" t="s">
        <v>3942</v>
      </c>
      <c r="S2661" s="38">
        <v>106250</v>
      </c>
      <c r="T2661" s="37">
        <v>1</v>
      </c>
      <c r="U2661" s="37">
        <v>1</v>
      </c>
      <c r="V2661" s="43">
        <f>SUMIF(ResumenCotizacion!$C:$C,E2661,ResumenCotizacion!$P:$P)</f>
        <v>0</v>
      </c>
      <c r="W2661" s="68">
        <f>IF(H2661="USD",S2661*SolCotizacion!$J$18,S2661)</f>
        <v>106250</v>
      </c>
      <c r="X2661" s="3">
        <f>ROUND(W2661/(1-VLOOKUP("Total porcentaje:",ResumenCotizacion!$F:$H,3,0)),2)</f>
        <v>115489.13</v>
      </c>
      <c r="Y2661" s="3">
        <f t="shared" si="167"/>
        <v>0</v>
      </c>
    </row>
    <row r="2662" spans="1:25" ht="14.25" x14ac:dyDescent="0.2">
      <c r="A2662" t="str">
        <f t="shared" si="164"/>
        <v>UT SOFT IG3CANALIT-SW-05-02</v>
      </c>
      <c r="B2662" t="str">
        <f t="shared" si="165"/>
        <v>IT-SW-05-02CANAL</v>
      </c>
      <c r="C2662"/>
      <c r="D2662" t="s">
        <v>3939</v>
      </c>
      <c r="E2662" t="s">
        <v>148</v>
      </c>
      <c r="F2662" s="37" t="s">
        <v>3938</v>
      </c>
      <c r="G2662" s="18" t="str">
        <f t="shared" si="166"/>
        <v>UT SOFT IG3</v>
      </c>
      <c r="H2662" s="18" t="s">
        <v>119</v>
      </c>
      <c r="I2662" s="37" t="s">
        <v>67</v>
      </c>
      <c r="J2662" t="s">
        <v>217</v>
      </c>
      <c r="K2662" t="s">
        <v>210</v>
      </c>
      <c r="L2662" t="s">
        <v>3940</v>
      </c>
      <c r="M2662" t="s">
        <v>65</v>
      </c>
      <c r="N2662" s="37" t="s">
        <v>224</v>
      </c>
      <c r="O2662" s="37" t="s">
        <v>226</v>
      </c>
      <c r="P2662" s="37" t="s">
        <v>1308</v>
      </c>
      <c r="Q2662" t="s">
        <v>148</v>
      </c>
      <c r="R2662" t="s">
        <v>3942</v>
      </c>
      <c r="S2662" s="38">
        <v>112500</v>
      </c>
      <c r="T2662" s="37">
        <v>1</v>
      </c>
      <c r="U2662" s="37">
        <v>1</v>
      </c>
      <c r="V2662" s="43">
        <f>SUMIF(ResumenCotizacion!$C:$C,E2662,ResumenCotizacion!$P:$P)</f>
        <v>0</v>
      </c>
      <c r="W2662" s="68">
        <f>IF(H2662="USD",S2662*SolCotizacion!$J$18,S2662)</f>
        <v>112500</v>
      </c>
      <c r="X2662" s="3">
        <f>ROUND(W2662/(1-VLOOKUP("Total porcentaje:",ResumenCotizacion!$F:$H,3,0)),2)</f>
        <v>122282.61</v>
      </c>
      <c r="Y2662" s="3">
        <f t="shared" si="167"/>
        <v>0</v>
      </c>
    </row>
    <row r="2663" spans="1:25" ht="14.25" x14ac:dyDescent="0.2">
      <c r="A2663" t="str">
        <f t="shared" si="164"/>
        <v>UT SOFT IG3CANALIT-SW-05-03</v>
      </c>
      <c r="B2663" t="str">
        <f t="shared" si="165"/>
        <v>IT-SW-05-03CANAL</v>
      </c>
      <c r="C2663"/>
      <c r="D2663" t="s">
        <v>3939</v>
      </c>
      <c r="E2663" t="s">
        <v>149</v>
      </c>
      <c r="F2663" s="37" t="s">
        <v>3938</v>
      </c>
      <c r="G2663" s="18" t="str">
        <f t="shared" si="166"/>
        <v>UT SOFT IG3</v>
      </c>
      <c r="H2663" s="18" t="s">
        <v>119</v>
      </c>
      <c r="I2663" s="37" t="s">
        <v>67</v>
      </c>
      <c r="J2663" t="s">
        <v>217</v>
      </c>
      <c r="K2663" t="s">
        <v>210</v>
      </c>
      <c r="L2663" t="s">
        <v>3940</v>
      </c>
      <c r="M2663" t="s">
        <v>65</v>
      </c>
      <c r="N2663" s="37" t="s">
        <v>225</v>
      </c>
      <c r="O2663" s="37" t="s">
        <v>66</v>
      </c>
      <c r="P2663" s="37" t="s">
        <v>1308</v>
      </c>
      <c r="Q2663" t="s">
        <v>149</v>
      </c>
      <c r="R2663" t="s">
        <v>3942</v>
      </c>
      <c r="S2663" s="38">
        <v>106250</v>
      </c>
      <c r="T2663" s="37">
        <v>1</v>
      </c>
      <c r="U2663" s="37">
        <v>1</v>
      </c>
      <c r="V2663" s="43">
        <f>SUMIF(ResumenCotizacion!$C:$C,E2663,ResumenCotizacion!$P:$P)</f>
        <v>0</v>
      </c>
      <c r="W2663" s="68">
        <f>IF(H2663="USD",S2663*SolCotizacion!$J$18,S2663)</f>
        <v>106250</v>
      </c>
      <c r="X2663" s="3">
        <f>ROUND(W2663/(1-VLOOKUP("Total porcentaje:",ResumenCotizacion!$F:$H,3,0)),2)</f>
        <v>115489.13</v>
      </c>
      <c r="Y2663" s="3">
        <f t="shared" si="167"/>
        <v>0</v>
      </c>
    </row>
    <row r="2664" spans="1:25" ht="14.25" x14ac:dyDescent="0.2">
      <c r="A2664" t="str">
        <f t="shared" si="164"/>
        <v>UT SOFT IG3CANALIT-SW-05-04</v>
      </c>
      <c r="B2664" t="str">
        <f t="shared" si="165"/>
        <v>IT-SW-05-04CANAL</v>
      </c>
      <c r="C2664"/>
      <c r="D2664" t="s">
        <v>3939</v>
      </c>
      <c r="E2664" t="s">
        <v>177</v>
      </c>
      <c r="F2664" s="37" t="s">
        <v>3938</v>
      </c>
      <c r="G2664" s="18" t="str">
        <f t="shared" si="166"/>
        <v>UT SOFT IG3</v>
      </c>
      <c r="H2664" s="18" t="s">
        <v>119</v>
      </c>
      <c r="I2664" s="37" t="s">
        <v>67</v>
      </c>
      <c r="J2664" t="s">
        <v>217</v>
      </c>
      <c r="K2664" t="s">
        <v>210</v>
      </c>
      <c r="L2664" t="s">
        <v>3940</v>
      </c>
      <c r="M2664" t="s">
        <v>65</v>
      </c>
      <c r="N2664" s="37" t="s">
        <v>225</v>
      </c>
      <c r="O2664" s="37" t="s">
        <v>226</v>
      </c>
      <c r="P2664" s="37" t="s">
        <v>1308</v>
      </c>
      <c r="Q2664" t="s">
        <v>177</v>
      </c>
      <c r="R2664" t="s">
        <v>3942</v>
      </c>
      <c r="S2664" s="38">
        <v>113750</v>
      </c>
      <c r="T2664" s="37">
        <v>1</v>
      </c>
      <c r="U2664" s="37">
        <v>1</v>
      </c>
      <c r="V2664" s="43">
        <f>SUMIF(ResumenCotizacion!$C:$C,E2664,ResumenCotizacion!$P:$P)</f>
        <v>0</v>
      </c>
      <c r="W2664" s="68">
        <f>IF(H2664="USD",S2664*SolCotizacion!$J$18,S2664)</f>
        <v>113750</v>
      </c>
      <c r="X2664" s="3">
        <f>ROUND(W2664/(1-VLOOKUP("Total porcentaje:",ResumenCotizacion!$F:$H,3,0)),2)</f>
        <v>123641.3</v>
      </c>
      <c r="Y2664" s="3">
        <f t="shared" si="167"/>
        <v>0</v>
      </c>
    </row>
    <row r="2665" spans="1:25" ht="14.25" x14ac:dyDescent="0.2">
      <c r="A2665" t="str">
        <f t="shared" si="164"/>
        <v>UT SOFT IG3CANALIT-SW-05-05</v>
      </c>
      <c r="B2665" t="str">
        <f t="shared" si="165"/>
        <v>IT-SW-05-05CANAL</v>
      </c>
      <c r="C2665"/>
      <c r="D2665" t="s">
        <v>3939</v>
      </c>
      <c r="E2665" t="s">
        <v>178</v>
      </c>
      <c r="F2665" s="37" t="s">
        <v>3938</v>
      </c>
      <c r="G2665" s="18" t="str">
        <f t="shared" si="166"/>
        <v>UT SOFT IG3</v>
      </c>
      <c r="H2665" s="18" t="s">
        <v>119</v>
      </c>
      <c r="I2665" s="37" t="s">
        <v>67</v>
      </c>
      <c r="J2665" t="s">
        <v>217</v>
      </c>
      <c r="K2665" t="s">
        <v>210</v>
      </c>
      <c r="L2665" t="s">
        <v>3940</v>
      </c>
      <c r="M2665" t="s">
        <v>65</v>
      </c>
      <c r="N2665" s="37" t="s">
        <v>172</v>
      </c>
      <c r="O2665" s="37" t="s">
        <v>66</v>
      </c>
      <c r="P2665" s="37" t="s">
        <v>1308</v>
      </c>
      <c r="Q2665" t="s">
        <v>178</v>
      </c>
      <c r="R2665" t="s">
        <v>3942</v>
      </c>
      <c r="S2665" s="38">
        <v>106250</v>
      </c>
      <c r="T2665" s="37">
        <v>1</v>
      </c>
      <c r="U2665" s="37">
        <v>1</v>
      </c>
      <c r="V2665" s="43">
        <f>SUMIF(ResumenCotizacion!$C:$C,E2665,ResumenCotizacion!$P:$P)</f>
        <v>0</v>
      </c>
      <c r="W2665" s="68">
        <f>IF(H2665="USD",S2665*SolCotizacion!$J$18,S2665)</f>
        <v>106250</v>
      </c>
      <c r="X2665" s="3">
        <f>ROUND(W2665/(1-VLOOKUP("Total porcentaje:",ResumenCotizacion!$F:$H,3,0)),2)</f>
        <v>115489.13</v>
      </c>
      <c r="Y2665" s="3">
        <f t="shared" si="167"/>
        <v>0</v>
      </c>
    </row>
    <row r="2666" spans="1:25" ht="14.25" x14ac:dyDescent="0.2">
      <c r="A2666" t="str">
        <f t="shared" si="164"/>
        <v>UT SOFT IG3CANALIT-SW-05-06</v>
      </c>
      <c r="B2666" t="str">
        <f t="shared" si="165"/>
        <v>IT-SW-05-06CANAL</v>
      </c>
      <c r="C2666"/>
      <c r="D2666" t="s">
        <v>3939</v>
      </c>
      <c r="E2666" t="s">
        <v>179</v>
      </c>
      <c r="F2666" s="37" t="s">
        <v>3938</v>
      </c>
      <c r="G2666" s="18" t="str">
        <f t="shared" si="166"/>
        <v>UT SOFT IG3</v>
      </c>
      <c r="H2666" s="18" t="s">
        <v>119</v>
      </c>
      <c r="I2666" s="37" t="s">
        <v>67</v>
      </c>
      <c r="J2666" t="s">
        <v>217</v>
      </c>
      <c r="K2666" t="s">
        <v>210</v>
      </c>
      <c r="L2666" t="s">
        <v>3940</v>
      </c>
      <c r="M2666" t="s">
        <v>65</v>
      </c>
      <c r="N2666" s="37" t="s">
        <v>172</v>
      </c>
      <c r="O2666" s="37" t="s">
        <v>226</v>
      </c>
      <c r="P2666" s="37" t="s">
        <v>1308</v>
      </c>
      <c r="Q2666" t="s">
        <v>179</v>
      </c>
      <c r="R2666" t="s">
        <v>3942</v>
      </c>
      <c r="S2666" s="38">
        <v>117500</v>
      </c>
      <c r="T2666" s="37">
        <v>1</v>
      </c>
      <c r="U2666" s="37">
        <v>1</v>
      </c>
      <c r="V2666" s="43">
        <f>SUMIF(ResumenCotizacion!$C:$C,E2666,ResumenCotizacion!$P:$P)</f>
        <v>0</v>
      </c>
      <c r="W2666" s="68">
        <f>IF(H2666="USD",S2666*SolCotizacion!$J$18,S2666)</f>
        <v>117500</v>
      </c>
      <c r="X2666" s="3">
        <f>ROUND(W2666/(1-VLOOKUP("Total porcentaje:",ResumenCotizacion!$F:$H,3,0)),2)</f>
        <v>127717.39</v>
      </c>
      <c r="Y2666" s="3">
        <f t="shared" si="167"/>
        <v>0</v>
      </c>
    </row>
    <row r="2667" spans="1:25" ht="14.25" x14ac:dyDescent="0.2">
      <c r="A2667" t="str">
        <f t="shared" si="164"/>
        <v>UT SOFT IG3CANALIT-SW-06-01</v>
      </c>
      <c r="B2667" t="str">
        <f t="shared" si="165"/>
        <v>IT-SW-06-01CANAL</v>
      </c>
      <c r="C2667"/>
      <c r="D2667" t="s">
        <v>3939</v>
      </c>
      <c r="E2667" t="s">
        <v>150</v>
      </c>
      <c r="F2667" s="37" t="s">
        <v>3938</v>
      </c>
      <c r="G2667" s="18" t="str">
        <f t="shared" si="166"/>
        <v>UT SOFT IG3</v>
      </c>
      <c r="H2667" s="18" t="s">
        <v>119</v>
      </c>
      <c r="I2667" s="37" t="s">
        <v>67</v>
      </c>
      <c r="J2667" t="s">
        <v>218</v>
      </c>
      <c r="K2667" t="s">
        <v>211</v>
      </c>
      <c r="L2667" t="s">
        <v>3940</v>
      </c>
      <c r="M2667" t="s">
        <v>65</v>
      </c>
      <c r="N2667" s="37" t="s">
        <v>224</v>
      </c>
      <c r="O2667" s="37" t="s">
        <v>226</v>
      </c>
      <c r="P2667" s="37" t="s">
        <v>1308</v>
      </c>
      <c r="Q2667" t="s">
        <v>150</v>
      </c>
      <c r="R2667" t="s">
        <v>3943</v>
      </c>
      <c r="S2667" s="38">
        <v>16690000</v>
      </c>
      <c r="T2667" s="37">
        <v>1</v>
      </c>
      <c r="U2667" s="37">
        <v>1</v>
      </c>
      <c r="V2667" s="43">
        <f>SUMIF(ResumenCotizacion!$C:$C,E2667,ResumenCotizacion!$P:$P)</f>
        <v>0</v>
      </c>
      <c r="W2667" s="68">
        <f>IF(H2667="USD",S2667*SolCotizacion!$J$18,S2667)</f>
        <v>16690000</v>
      </c>
      <c r="X2667" s="3">
        <f>ROUND(W2667/(1-VLOOKUP("Total porcentaje:",ResumenCotizacion!$F:$H,3,0)),2)</f>
        <v>18141304.350000001</v>
      </c>
      <c r="Y2667" s="3">
        <f t="shared" si="167"/>
        <v>0</v>
      </c>
    </row>
    <row r="2668" spans="1:25" ht="14.25" x14ac:dyDescent="0.2">
      <c r="A2668" t="str">
        <f t="shared" si="164"/>
        <v>UT SOFT IG3CANALIT-SW-06-02</v>
      </c>
      <c r="B2668" t="str">
        <f t="shared" si="165"/>
        <v>IT-SW-06-02CANAL</v>
      </c>
      <c r="C2668"/>
      <c r="D2668" t="s">
        <v>3939</v>
      </c>
      <c r="E2668" t="s">
        <v>151</v>
      </c>
      <c r="F2668" s="37" t="s">
        <v>3938</v>
      </c>
      <c r="G2668" s="18" t="str">
        <f t="shared" si="166"/>
        <v>UT SOFT IG3</v>
      </c>
      <c r="H2668" s="18" t="s">
        <v>119</v>
      </c>
      <c r="I2668" s="37" t="s">
        <v>67</v>
      </c>
      <c r="J2668" t="s">
        <v>218</v>
      </c>
      <c r="K2668" t="s">
        <v>211</v>
      </c>
      <c r="L2668" t="s">
        <v>3940</v>
      </c>
      <c r="M2668" t="s">
        <v>65</v>
      </c>
      <c r="N2668" s="37" t="s">
        <v>225</v>
      </c>
      <c r="O2668" s="37" t="s">
        <v>226</v>
      </c>
      <c r="P2668" s="37" t="s">
        <v>1308</v>
      </c>
      <c r="Q2668" t="s">
        <v>151</v>
      </c>
      <c r="R2668" t="s">
        <v>3943</v>
      </c>
      <c r="S2668" s="38">
        <v>17524500</v>
      </c>
      <c r="T2668" s="37">
        <v>1</v>
      </c>
      <c r="U2668" s="37">
        <v>1</v>
      </c>
      <c r="V2668" s="43">
        <f>SUMIF(ResumenCotizacion!$C:$C,E2668,ResumenCotizacion!$P:$P)</f>
        <v>0</v>
      </c>
      <c r="W2668" s="68">
        <f>IF(H2668="USD",S2668*SolCotizacion!$J$18,S2668)</f>
        <v>17524500</v>
      </c>
      <c r="X2668" s="3">
        <f>ROUND(W2668/(1-VLOOKUP("Total porcentaje:",ResumenCotizacion!$F:$H,3,0)),2)</f>
        <v>19048369.57</v>
      </c>
      <c r="Y2668" s="3">
        <f t="shared" si="167"/>
        <v>0</v>
      </c>
    </row>
    <row r="2669" spans="1:25" ht="14.25" x14ac:dyDescent="0.2">
      <c r="A2669" t="str">
        <f t="shared" si="164"/>
        <v>UT SOFT IG3CANALIT-SW-06-03</v>
      </c>
      <c r="B2669" t="str">
        <f t="shared" si="165"/>
        <v>IT-SW-06-03CANAL</v>
      </c>
      <c r="C2669"/>
      <c r="D2669" t="s">
        <v>3939</v>
      </c>
      <c r="E2669" t="s">
        <v>152</v>
      </c>
      <c r="F2669" s="37" t="s">
        <v>3938</v>
      </c>
      <c r="G2669" s="18" t="str">
        <f t="shared" si="166"/>
        <v>UT SOFT IG3</v>
      </c>
      <c r="H2669" s="18" t="s">
        <v>119</v>
      </c>
      <c r="I2669" s="37" t="s">
        <v>67</v>
      </c>
      <c r="J2669" t="s">
        <v>218</v>
      </c>
      <c r="K2669" t="s">
        <v>211</v>
      </c>
      <c r="L2669" t="s">
        <v>3940</v>
      </c>
      <c r="M2669" t="s">
        <v>65</v>
      </c>
      <c r="N2669" s="37" t="s">
        <v>172</v>
      </c>
      <c r="O2669" s="37" t="s">
        <v>226</v>
      </c>
      <c r="P2669" s="37" t="s">
        <v>1308</v>
      </c>
      <c r="Q2669" t="s">
        <v>152</v>
      </c>
      <c r="R2669" t="s">
        <v>3943</v>
      </c>
      <c r="S2669" s="38">
        <v>18359000</v>
      </c>
      <c r="T2669" s="37">
        <v>1</v>
      </c>
      <c r="U2669" s="37">
        <v>1</v>
      </c>
      <c r="V2669" s="43">
        <f>SUMIF(ResumenCotizacion!$C:$C,E2669,ResumenCotizacion!$P:$P)</f>
        <v>0</v>
      </c>
      <c r="W2669" s="68">
        <f>IF(H2669="USD",S2669*SolCotizacion!$J$18,S2669)</f>
        <v>18359000</v>
      </c>
      <c r="X2669" s="3">
        <f>ROUND(W2669/(1-VLOOKUP("Total porcentaje:",ResumenCotizacion!$F:$H,3,0)),2)</f>
        <v>19955434.780000001</v>
      </c>
      <c r="Y2669" s="3">
        <f t="shared" si="167"/>
        <v>0</v>
      </c>
    </row>
    <row r="2670" spans="1:25" ht="14.25" x14ac:dyDescent="0.2">
      <c r="A2670" t="str">
        <f t="shared" si="164"/>
        <v>UT SOFT IG3CANALIT-SW-07-01</v>
      </c>
      <c r="B2670" t="str">
        <f t="shared" si="165"/>
        <v>IT-SW-07-01CANAL</v>
      </c>
      <c r="C2670"/>
      <c r="D2670" t="s">
        <v>3939</v>
      </c>
      <c r="E2670" t="s">
        <v>153</v>
      </c>
      <c r="F2670" s="37" t="s">
        <v>3938</v>
      </c>
      <c r="G2670" s="18" t="str">
        <f t="shared" si="166"/>
        <v>UT SOFT IG3</v>
      </c>
      <c r="H2670" s="18" t="s">
        <v>119</v>
      </c>
      <c r="I2670" s="37" t="s">
        <v>67</v>
      </c>
      <c r="J2670" t="s">
        <v>219</v>
      </c>
      <c r="K2670" t="s">
        <v>40</v>
      </c>
      <c r="L2670" t="s">
        <v>21</v>
      </c>
      <c r="M2670" t="s">
        <v>65</v>
      </c>
      <c r="N2670" s="37" t="s">
        <v>224</v>
      </c>
      <c r="O2670" s="37" t="s">
        <v>66</v>
      </c>
      <c r="P2670" s="37" t="s">
        <v>1305</v>
      </c>
      <c r="Q2670" t="s">
        <v>153</v>
      </c>
      <c r="R2670" t="s">
        <v>3944</v>
      </c>
      <c r="S2670" s="38">
        <v>106250</v>
      </c>
      <c r="T2670" s="37">
        <v>1</v>
      </c>
      <c r="U2670" s="37">
        <v>1</v>
      </c>
      <c r="V2670" s="43">
        <f>SUMIF(ResumenCotizacion!$C:$C,E2670,ResumenCotizacion!$P:$P)</f>
        <v>0</v>
      </c>
      <c r="W2670" s="68">
        <f>IF(H2670="USD",S2670*SolCotizacion!$J$18,S2670)</f>
        <v>106250</v>
      </c>
      <c r="X2670" s="3">
        <f>ROUND(W2670/(1-VLOOKUP("Total porcentaje:",ResumenCotizacion!$F:$H,3,0)),2)</f>
        <v>115489.13</v>
      </c>
      <c r="Y2670" s="3">
        <f t="shared" si="167"/>
        <v>0</v>
      </c>
    </row>
    <row r="2671" spans="1:25" ht="14.25" x14ac:dyDescent="0.2">
      <c r="A2671" t="str">
        <f t="shared" si="164"/>
        <v>UT SOFT IG3CANALIT-SW-07-02</v>
      </c>
      <c r="B2671" t="str">
        <f t="shared" si="165"/>
        <v>IT-SW-07-02CANAL</v>
      </c>
      <c r="C2671"/>
      <c r="D2671" t="s">
        <v>3939</v>
      </c>
      <c r="E2671" t="s">
        <v>154</v>
      </c>
      <c r="F2671" s="37" t="s">
        <v>3938</v>
      </c>
      <c r="G2671" s="18" t="str">
        <f t="shared" si="166"/>
        <v>UT SOFT IG3</v>
      </c>
      <c r="H2671" s="18" t="s">
        <v>119</v>
      </c>
      <c r="I2671" s="37" t="s">
        <v>67</v>
      </c>
      <c r="J2671" t="s">
        <v>219</v>
      </c>
      <c r="K2671" t="s">
        <v>40</v>
      </c>
      <c r="L2671" t="s">
        <v>21</v>
      </c>
      <c r="M2671" t="s">
        <v>65</v>
      </c>
      <c r="N2671" s="37" t="s">
        <v>224</v>
      </c>
      <c r="O2671" s="37" t="s">
        <v>226</v>
      </c>
      <c r="P2671" s="37" t="s">
        <v>1305</v>
      </c>
      <c r="Q2671" t="s">
        <v>154</v>
      </c>
      <c r="R2671" t="s">
        <v>3944</v>
      </c>
      <c r="S2671" s="38">
        <v>112500</v>
      </c>
      <c r="T2671" s="37">
        <v>1</v>
      </c>
      <c r="U2671" s="37">
        <v>1</v>
      </c>
      <c r="V2671" s="43">
        <f>SUMIF(ResumenCotizacion!$C:$C,E2671,ResumenCotizacion!$P:$P)</f>
        <v>0</v>
      </c>
      <c r="W2671" s="68">
        <f>IF(H2671="USD",S2671*SolCotizacion!$J$18,S2671)</f>
        <v>112500</v>
      </c>
      <c r="X2671" s="3">
        <f>ROUND(W2671/(1-VLOOKUP("Total porcentaje:",ResumenCotizacion!$F:$H,3,0)),2)</f>
        <v>122282.61</v>
      </c>
      <c r="Y2671" s="3">
        <f t="shared" si="167"/>
        <v>0</v>
      </c>
    </row>
    <row r="2672" spans="1:25" ht="14.25" x14ac:dyDescent="0.2">
      <c r="A2672" t="str">
        <f t="shared" si="164"/>
        <v>UT SOFT IG3CANALIT-SW-07-03</v>
      </c>
      <c r="B2672" t="str">
        <f t="shared" si="165"/>
        <v>IT-SW-07-03CANAL</v>
      </c>
      <c r="C2672"/>
      <c r="D2672" t="s">
        <v>3939</v>
      </c>
      <c r="E2672" t="s">
        <v>155</v>
      </c>
      <c r="F2672" s="37" t="s">
        <v>3938</v>
      </c>
      <c r="G2672" s="18" t="str">
        <f t="shared" si="166"/>
        <v>UT SOFT IG3</v>
      </c>
      <c r="H2672" s="18" t="s">
        <v>119</v>
      </c>
      <c r="I2672" s="37" t="s">
        <v>67</v>
      </c>
      <c r="J2672" t="s">
        <v>219</v>
      </c>
      <c r="K2672" t="s">
        <v>40</v>
      </c>
      <c r="L2672" t="s">
        <v>21</v>
      </c>
      <c r="M2672" t="s">
        <v>65</v>
      </c>
      <c r="N2672" s="37" t="s">
        <v>225</v>
      </c>
      <c r="O2672" s="37" t="s">
        <v>66</v>
      </c>
      <c r="P2672" s="37" t="s">
        <v>1305</v>
      </c>
      <c r="Q2672" t="s">
        <v>155</v>
      </c>
      <c r="R2672" t="s">
        <v>3944</v>
      </c>
      <c r="S2672" s="38">
        <v>106250</v>
      </c>
      <c r="T2672" s="37">
        <v>1</v>
      </c>
      <c r="U2672" s="37">
        <v>1</v>
      </c>
      <c r="V2672" s="43">
        <f>SUMIF(ResumenCotizacion!$C:$C,E2672,ResumenCotizacion!$P:$P)</f>
        <v>0</v>
      </c>
      <c r="W2672" s="68">
        <f>IF(H2672="USD",S2672*SolCotizacion!$J$18,S2672)</f>
        <v>106250</v>
      </c>
      <c r="X2672" s="3">
        <f>ROUND(W2672/(1-VLOOKUP("Total porcentaje:",ResumenCotizacion!$F:$H,3,0)),2)</f>
        <v>115489.13</v>
      </c>
      <c r="Y2672" s="3">
        <f t="shared" si="167"/>
        <v>0</v>
      </c>
    </row>
    <row r="2673" spans="1:25" ht="14.25" x14ac:dyDescent="0.2">
      <c r="A2673" t="str">
        <f t="shared" si="164"/>
        <v>UT SOFT IG3CANALIT-SW-07-04</v>
      </c>
      <c r="B2673" t="str">
        <f t="shared" si="165"/>
        <v>IT-SW-07-04CANAL</v>
      </c>
      <c r="C2673"/>
      <c r="D2673" t="s">
        <v>3939</v>
      </c>
      <c r="E2673" t="s">
        <v>156</v>
      </c>
      <c r="F2673" s="37" t="s">
        <v>3938</v>
      </c>
      <c r="G2673" s="18" t="str">
        <f t="shared" si="166"/>
        <v>UT SOFT IG3</v>
      </c>
      <c r="H2673" s="18" t="s">
        <v>119</v>
      </c>
      <c r="I2673" s="37" t="s">
        <v>67</v>
      </c>
      <c r="J2673" t="s">
        <v>219</v>
      </c>
      <c r="K2673" t="s">
        <v>40</v>
      </c>
      <c r="L2673" t="s">
        <v>21</v>
      </c>
      <c r="M2673" t="s">
        <v>65</v>
      </c>
      <c r="N2673" s="37" t="s">
        <v>225</v>
      </c>
      <c r="O2673" s="37" t="s">
        <v>226</v>
      </c>
      <c r="P2673" s="37" t="s">
        <v>1305</v>
      </c>
      <c r="Q2673" t="s">
        <v>156</v>
      </c>
      <c r="R2673" t="s">
        <v>3944</v>
      </c>
      <c r="S2673" s="38">
        <v>113750</v>
      </c>
      <c r="T2673" s="37">
        <v>1</v>
      </c>
      <c r="U2673" s="37">
        <v>1</v>
      </c>
      <c r="V2673" s="43">
        <f>SUMIF(ResumenCotizacion!$C:$C,E2673,ResumenCotizacion!$P:$P)</f>
        <v>0</v>
      </c>
      <c r="W2673" s="68">
        <f>IF(H2673="USD",S2673*SolCotizacion!$J$18,S2673)</f>
        <v>113750</v>
      </c>
      <c r="X2673" s="3">
        <f>ROUND(W2673/(1-VLOOKUP("Total porcentaje:",ResumenCotizacion!$F:$H,3,0)),2)</f>
        <v>123641.3</v>
      </c>
      <c r="Y2673" s="3">
        <f t="shared" si="167"/>
        <v>0</v>
      </c>
    </row>
    <row r="2674" spans="1:25" ht="14.25" x14ac:dyDescent="0.2">
      <c r="A2674" t="str">
        <f t="shared" si="164"/>
        <v>UT SOFT IG3CANALIT-SW-07-05</v>
      </c>
      <c r="B2674" t="str">
        <f t="shared" si="165"/>
        <v>IT-SW-07-05CANAL</v>
      </c>
      <c r="C2674"/>
      <c r="D2674" t="s">
        <v>3939</v>
      </c>
      <c r="E2674" t="s">
        <v>157</v>
      </c>
      <c r="F2674" s="37" t="s">
        <v>3938</v>
      </c>
      <c r="G2674" s="18" t="str">
        <f t="shared" si="166"/>
        <v>UT SOFT IG3</v>
      </c>
      <c r="H2674" s="18" t="s">
        <v>119</v>
      </c>
      <c r="I2674" s="37" t="s">
        <v>67</v>
      </c>
      <c r="J2674" t="s">
        <v>219</v>
      </c>
      <c r="K2674" t="s">
        <v>40</v>
      </c>
      <c r="L2674" t="s">
        <v>21</v>
      </c>
      <c r="M2674" t="s">
        <v>65</v>
      </c>
      <c r="N2674" s="37" t="s">
        <v>172</v>
      </c>
      <c r="O2674" s="37" t="s">
        <v>66</v>
      </c>
      <c r="P2674" s="37" t="s">
        <v>1305</v>
      </c>
      <c r="Q2674" t="s">
        <v>157</v>
      </c>
      <c r="R2674" t="s">
        <v>3944</v>
      </c>
      <c r="S2674" s="38">
        <v>106250</v>
      </c>
      <c r="T2674" s="37">
        <v>1</v>
      </c>
      <c r="U2674" s="37">
        <v>1</v>
      </c>
      <c r="V2674" s="43">
        <f>SUMIF(ResumenCotizacion!$C:$C,E2674,ResumenCotizacion!$P:$P)</f>
        <v>0</v>
      </c>
      <c r="W2674" s="68">
        <f>IF(H2674="USD",S2674*SolCotizacion!$J$18,S2674)</f>
        <v>106250</v>
      </c>
      <c r="X2674" s="3">
        <f>ROUND(W2674/(1-VLOOKUP("Total porcentaje:",ResumenCotizacion!$F:$H,3,0)),2)</f>
        <v>115489.13</v>
      </c>
      <c r="Y2674" s="3">
        <f t="shared" si="167"/>
        <v>0</v>
      </c>
    </row>
    <row r="2675" spans="1:25" ht="14.25" x14ac:dyDescent="0.2">
      <c r="A2675" t="str">
        <f t="shared" si="164"/>
        <v>UT SOFT IG3CANALIT-SW-07-06</v>
      </c>
      <c r="B2675" t="str">
        <f t="shared" si="165"/>
        <v>IT-SW-07-06CANAL</v>
      </c>
      <c r="C2675"/>
      <c r="D2675" t="s">
        <v>3939</v>
      </c>
      <c r="E2675" t="s">
        <v>158</v>
      </c>
      <c r="F2675" s="37" t="s">
        <v>3938</v>
      </c>
      <c r="G2675" s="18" t="str">
        <f t="shared" si="166"/>
        <v>UT SOFT IG3</v>
      </c>
      <c r="H2675" s="18" t="s">
        <v>119</v>
      </c>
      <c r="I2675" s="37" t="s">
        <v>67</v>
      </c>
      <c r="J2675" t="s">
        <v>219</v>
      </c>
      <c r="K2675" t="s">
        <v>40</v>
      </c>
      <c r="L2675" t="s">
        <v>21</v>
      </c>
      <c r="M2675" t="s">
        <v>65</v>
      </c>
      <c r="N2675" s="37" t="s">
        <v>172</v>
      </c>
      <c r="O2675" s="37" t="s">
        <v>226</v>
      </c>
      <c r="P2675" s="37" t="s">
        <v>1305</v>
      </c>
      <c r="Q2675" t="s">
        <v>158</v>
      </c>
      <c r="R2675" t="s">
        <v>3944</v>
      </c>
      <c r="S2675" s="38">
        <v>117500</v>
      </c>
      <c r="T2675" s="37">
        <v>1</v>
      </c>
      <c r="U2675" s="37">
        <v>1</v>
      </c>
      <c r="V2675" s="43">
        <f>SUMIF(ResumenCotizacion!$C:$C,E2675,ResumenCotizacion!$P:$P)</f>
        <v>0</v>
      </c>
      <c r="W2675" s="68">
        <f>IF(H2675="USD",S2675*SolCotizacion!$J$18,S2675)</f>
        <v>117500</v>
      </c>
      <c r="X2675" s="3">
        <f>ROUND(W2675/(1-VLOOKUP("Total porcentaje:",ResumenCotizacion!$F:$H,3,0)),2)</f>
        <v>127717.39</v>
      </c>
      <c r="Y2675" s="3">
        <f t="shared" si="167"/>
        <v>0</v>
      </c>
    </row>
    <row r="2676" spans="1:25" ht="14.25" x14ac:dyDescent="0.2">
      <c r="A2676" t="str">
        <f t="shared" si="164"/>
        <v>UT SOFT IG3CANALIT-SW-08-01</v>
      </c>
      <c r="B2676" t="str">
        <f t="shared" si="165"/>
        <v>IT-SW-08-01CANAL</v>
      </c>
      <c r="C2676"/>
      <c r="D2676" t="s">
        <v>3939</v>
      </c>
      <c r="E2676" t="s">
        <v>159</v>
      </c>
      <c r="F2676" s="37" t="s">
        <v>3938</v>
      </c>
      <c r="G2676" s="18" t="str">
        <f t="shared" si="166"/>
        <v>UT SOFT IG3</v>
      </c>
      <c r="H2676" s="18" t="s">
        <v>119</v>
      </c>
      <c r="I2676" s="37" t="s">
        <v>67</v>
      </c>
      <c r="J2676" t="s">
        <v>220</v>
      </c>
      <c r="K2676" t="s">
        <v>212</v>
      </c>
      <c r="L2676" t="s">
        <v>3940</v>
      </c>
      <c r="M2676" t="s">
        <v>65</v>
      </c>
      <c r="N2676" s="37" t="s">
        <v>224</v>
      </c>
      <c r="O2676" s="37" t="s">
        <v>66</v>
      </c>
      <c r="P2676" s="37" t="s">
        <v>1308</v>
      </c>
      <c r="Q2676" t="s">
        <v>159</v>
      </c>
      <c r="R2676" t="s">
        <v>3944</v>
      </c>
      <c r="S2676" s="38">
        <v>106250</v>
      </c>
      <c r="T2676" s="37">
        <v>1</v>
      </c>
      <c r="U2676" s="37">
        <v>1</v>
      </c>
      <c r="V2676" s="43">
        <f>SUMIF(ResumenCotizacion!$C:$C,E2676,ResumenCotizacion!$P:$P)</f>
        <v>0</v>
      </c>
      <c r="W2676" s="68">
        <f>IF(H2676="USD",S2676*SolCotizacion!$J$18,S2676)</f>
        <v>106250</v>
      </c>
      <c r="X2676" s="3">
        <f>ROUND(W2676/(1-VLOOKUP("Total porcentaje:",ResumenCotizacion!$F:$H,3,0)),2)</f>
        <v>115489.13</v>
      </c>
      <c r="Y2676" s="3">
        <f t="shared" si="167"/>
        <v>0</v>
      </c>
    </row>
    <row r="2677" spans="1:25" ht="14.25" x14ac:dyDescent="0.2">
      <c r="A2677" t="str">
        <f t="shared" si="164"/>
        <v>UT SOFT IG3CANALIT-SW-08-02</v>
      </c>
      <c r="B2677" t="str">
        <f t="shared" si="165"/>
        <v>IT-SW-08-02CANAL</v>
      </c>
      <c r="C2677"/>
      <c r="D2677" t="s">
        <v>3939</v>
      </c>
      <c r="E2677" t="s">
        <v>160</v>
      </c>
      <c r="F2677" s="37" t="s">
        <v>3938</v>
      </c>
      <c r="G2677" s="18" t="str">
        <f t="shared" si="166"/>
        <v>UT SOFT IG3</v>
      </c>
      <c r="H2677" s="18" t="s">
        <v>119</v>
      </c>
      <c r="I2677" s="37" t="s">
        <v>67</v>
      </c>
      <c r="J2677" t="s">
        <v>220</v>
      </c>
      <c r="K2677" t="s">
        <v>212</v>
      </c>
      <c r="L2677" t="s">
        <v>3940</v>
      </c>
      <c r="M2677" t="s">
        <v>65</v>
      </c>
      <c r="N2677" s="37" t="s">
        <v>224</v>
      </c>
      <c r="O2677" s="37" t="s">
        <v>226</v>
      </c>
      <c r="P2677" s="37" t="s">
        <v>1308</v>
      </c>
      <c r="Q2677" t="s">
        <v>160</v>
      </c>
      <c r="R2677" t="s">
        <v>3944</v>
      </c>
      <c r="S2677" s="38">
        <v>112500</v>
      </c>
      <c r="T2677" s="37">
        <v>1</v>
      </c>
      <c r="U2677" s="37">
        <v>1</v>
      </c>
      <c r="V2677" s="43">
        <f>SUMIF(ResumenCotizacion!$C:$C,E2677,ResumenCotizacion!$P:$P)</f>
        <v>0</v>
      </c>
      <c r="W2677" s="68">
        <f>IF(H2677="USD",S2677*SolCotizacion!$J$18,S2677)</f>
        <v>112500</v>
      </c>
      <c r="X2677" s="3">
        <f>ROUND(W2677/(1-VLOOKUP("Total porcentaje:",ResumenCotizacion!$F:$H,3,0)),2)</f>
        <v>122282.61</v>
      </c>
      <c r="Y2677" s="3">
        <f t="shared" si="167"/>
        <v>0</v>
      </c>
    </row>
    <row r="2678" spans="1:25" ht="14.25" x14ac:dyDescent="0.2">
      <c r="A2678" t="str">
        <f t="shared" si="164"/>
        <v>UT SOFT IG3CANALIT-SW-08-03</v>
      </c>
      <c r="B2678" t="str">
        <f t="shared" si="165"/>
        <v>IT-SW-08-03CANAL</v>
      </c>
      <c r="C2678"/>
      <c r="D2678" t="s">
        <v>3939</v>
      </c>
      <c r="E2678" t="s">
        <v>161</v>
      </c>
      <c r="F2678" s="37" t="s">
        <v>3938</v>
      </c>
      <c r="G2678" s="18" t="str">
        <f t="shared" si="166"/>
        <v>UT SOFT IG3</v>
      </c>
      <c r="H2678" s="18" t="s">
        <v>119</v>
      </c>
      <c r="I2678" s="37" t="s">
        <v>67</v>
      </c>
      <c r="J2678" t="s">
        <v>220</v>
      </c>
      <c r="K2678" t="s">
        <v>212</v>
      </c>
      <c r="L2678" t="s">
        <v>3940</v>
      </c>
      <c r="M2678" t="s">
        <v>65</v>
      </c>
      <c r="N2678" s="37" t="s">
        <v>225</v>
      </c>
      <c r="O2678" s="37" t="s">
        <v>66</v>
      </c>
      <c r="P2678" s="37" t="s">
        <v>1308</v>
      </c>
      <c r="Q2678" t="s">
        <v>161</v>
      </c>
      <c r="R2678" t="s">
        <v>3944</v>
      </c>
      <c r="S2678" s="38">
        <v>106250</v>
      </c>
      <c r="T2678" s="37">
        <v>1</v>
      </c>
      <c r="U2678" s="37">
        <v>1</v>
      </c>
      <c r="V2678" s="43">
        <f>SUMIF(ResumenCotizacion!$C:$C,E2678,ResumenCotizacion!$P:$P)</f>
        <v>0</v>
      </c>
      <c r="W2678" s="68">
        <f>IF(H2678="USD",S2678*SolCotizacion!$J$18,S2678)</f>
        <v>106250</v>
      </c>
      <c r="X2678" s="3">
        <f>ROUND(W2678/(1-VLOOKUP("Total porcentaje:",ResumenCotizacion!$F:$H,3,0)),2)</f>
        <v>115489.13</v>
      </c>
      <c r="Y2678" s="3">
        <f t="shared" si="167"/>
        <v>0</v>
      </c>
    </row>
    <row r="2679" spans="1:25" ht="14.25" x14ac:dyDescent="0.2">
      <c r="A2679" t="str">
        <f t="shared" si="164"/>
        <v>UT SOFT IG3CANALIT-SW-08-04</v>
      </c>
      <c r="B2679" t="str">
        <f t="shared" si="165"/>
        <v>IT-SW-08-04CANAL</v>
      </c>
      <c r="C2679"/>
      <c r="D2679" t="s">
        <v>3939</v>
      </c>
      <c r="E2679" t="s">
        <v>180</v>
      </c>
      <c r="F2679" s="37" t="s">
        <v>3938</v>
      </c>
      <c r="G2679" s="18" t="str">
        <f t="shared" si="166"/>
        <v>UT SOFT IG3</v>
      </c>
      <c r="H2679" s="18" t="s">
        <v>119</v>
      </c>
      <c r="I2679" s="37" t="s">
        <v>67</v>
      </c>
      <c r="J2679" t="s">
        <v>220</v>
      </c>
      <c r="K2679" t="s">
        <v>212</v>
      </c>
      <c r="L2679" t="s">
        <v>3940</v>
      </c>
      <c r="M2679" t="s">
        <v>65</v>
      </c>
      <c r="N2679" s="37" t="s">
        <v>225</v>
      </c>
      <c r="O2679" s="37" t="s">
        <v>226</v>
      </c>
      <c r="P2679" s="37" t="s">
        <v>1308</v>
      </c>
      <c r="Q2679" t="s">
        <v>180</v>
      </c>
      <c r="R2679" t="s">
        <v>3944</v>
      </c>
      <c r="S2679" s="38">
        <v>113750</v>
      </c>
      <c r="T2679" s="37">
        <v>1</v>
      </c>
      <c r="U2679" s="37">
        <v>1</v>
      </c>
      <c r="V2679" s="43">
        <f>SUMIF(ResumenCotizacion!$C:$C,E2679,ResumenCotizacion!$P:$P)</f>
        <v>0</v>
      </c>
      <c r="W2679" s="68">
        <f>IF(H2679="USD",S2679*SolCotizacion!$J$18,S2679)</f>
        <v>113750</v>
      </c>
      <c r="X2679" s="3">
        <f>ROUND(W2679/(1-VLOOKUP("Total porcentaje:",ResumenCotizacion!$F:$H,3,0)),2)</f>
        <v>123641.3</v>
      </c>
      <c r="Y2679" s="3">
        <f t="shared" si="167"/>
        <v>0</v>
      </c>
    </row>
    <row r="2680" spans="1:25" ht="14.25" x14ac:dyDescent="0.2">
      <c r="A2680" t="str">
        <f t="shared" si="164"/>
        <v>UT SOFT IG3CANALIT-SW-08-05</v>
      </c>
      <c r="B2680" t="str">
        <f t="shared" si="165"/>
        <v>IT-SW-08-05CANAL</v>
      </c>
      <c r="C2680"/>
      <c r="D2680" t="s">
        <v>3939</v>
      </c>
      <c r="E2680" t="s">
        <v>181</v>
      </c>
      <c r="F2680" s="37" t="s">
        <v>3938</v>
      </c>
      <c r="G2680" s="18" t="str">
        <f t="shared" si="166"/>
        <v>UT SOFT IG3</v>
      </c>
      <c r="H2680" s="18" t="s">
        <v>119</v>
      </c>
      <c r="I2680" s="37" t="s">
        <v>67</v>
      </c>
      <c r="J2680" t="s">
        <v>220</v>
      </c>
      <c r="K2680" t="s">
        <v>212</v>
      </c>
      <c r="L2680" t="s">
        <v>3940</v>
      </c>
      <c r="M2680" t="s">
        <v>65</v>
      </c>
      <c r="N2680" s="37" t="s">
        <v>172</v>
      </c>
      <c r="O2680" s="37" t="s">
        <v>66</v>
      </c>
      <c r="P2680" s="37" t="s">
        <v>1308</v>
      </c>
      <c r="Q2680" t="s">
        <v>181</v>
      </c>
      <c r="R2680" t="s">
        <v>3944</v>
      </c>
      <c r="S2680" s="38">
        <v>106250</v>
      </c>
      <c r="T2680" s="37">
        <v>1</v>
      </c>
      <c r="U2680" s="37">
        <v>1</v>
      </c>
      <c r="V2680" s="43">
        <f>SUMIF(ResumenCotizacion!$C:$C,E2680,ResumenCotizacion!$P:$P)</f>
        <v>0</v>
      </c>
      <c r="W2680" s="68">
        <f>IF(H2680="USD",S2680*SolCotizacion!$J$18,S2680)</f>
        <v>106250</v>
      </c>
      <c r="X2680" s="3">
        <f>ROUND(W2680/(1-VLOOKUP("Total porcentaje:",ResumenCotizacion!$F:$H,3,0)),2)</f>
        <v>115489.13</v>
      </c>
      <c r="Y2680" s="3">
        <f t="shared" si="167"/>
        <v>0</v>
      </c>
    </row>
    <row r="2681" spans="1:25" ht="14.25" x14ac:dyDescent="0.2">
      <c r="A2681" t="str">
        <f t="shared" si="164"/>
        <v>UT SOFT IG3CANALIT-SW-08-06</v>
      </c>
      <c r="B2681" t="str">
        <f t="shared" si="165"/>
        <v>IT-SW-08-06CANAL</v>
      </c>
      <c r="C2681"/>
      <c r="D2681" t="s">
        <v>3939</v>
      </c>
      <c r="E2681" t="s">
        <v>182</v>
      </c>
      <c r="F2681" s="37" t="s">
        <v>3938</v>
      </c>
      <c r="G2681" s="18" t="str">
        <f t="shared" si="166"/>
        <v>UT SOFT IG3</v>
      </c>
      <c r="H2681" s="18" t="s">
        <v>119</v>
      </c>
      <c r="I2681" s="37" t="s">
        <v>67</v>
      </c>
      <c r="J2681" t="s">
        <v>220</v>
      </c>
      <c r="K2681" t="s">
        <v>212</v>
      </c>
      <c r="L2681" t="s">
        <v>3940</v>
      </c>
      <c r="M2681" t="s">
        <v>65</v>
      </c>
      <c r="N2681" s="37" t="s">
        <v>172</v>
      </c>
      <c r="O2681" s="37" t="s">
        <v>226</v>
      </c>
      <c r="P2681" s="37" t="s">
        <v>1308</v>
      </c>
      <c r="Q2681" t="s">
        <v>182</v>
      </c>
      <c r="R2681" t="s">
        <v>3944</v>
      </c>
      <c r="S2681" s="38">
        <v>117500</v>
      </c>
      <c r="T2681" s="37">
        <v>1</v>
      </c>
      <c r="U2681" s="37">
        <v>1</v>
      </c>
      <c r="V2681" s="43">
        <f>SUMIF(ResumenCotizacion!$C:$C,E2681,ResumenCotizacion!$P:$P)</f>
        <v>0</v>
      </c>
      <c r="W2681" s="68">
        <f>IF(H2681="USD",S2681*SolCotizacion!$J$18,S2681)</f>
        <v>117500</v>
      </c>
      <c r="X2681" s="3">
        <f>ROUND(W2681/(1-VLOOKUP("Total porcentaje:",ResumenCotizacion!$F:$H,3,0)),2)</f>
        <v>127717.39</v>
      </c>
      <c r="Y2681" s="3">
        <f t="shared" si="167"/>
        <v>0</v>
      </c>
    </row>
    <row r="2682" spans="1:25" ht="14.25" x14ac:dyDescent="0.2">
      <c r="A2682" t="str">
        <f t="shared" si="164"/>
        <v>UT SOFT IG3CANALIT-SW-09-01</v>
      </c>
      <c r="B2682" t="str">
        <f t="shared" si="165"/>
        <v>IT-SW-09-01CANAL</v>
      </c>
      <c r="C2682"/>
      <c r="D2682" t="s">
        <v>3939</v>
      </c>
      <c r="E2682" t="s">
        <v>162</v>
      </c>
      <c r="F2682" s="37" t="s">
        <v>3938</v>
      </c>
      <c r="G2682" s="18" t="str">
        <f t="shared" si="166"/>
        <v>UT SOFT IG3</v>
      </c>
      <c r="H2682" s="18" t="s">
        <v>119</v>
      </c>
      <c r="I2682" s="37" t="s">
        <v>67</v>
      </c>
      <c r="J2682" t="s">
        <v>221</v>
      </c>
      <c r="K2682" t="s">
        <v>211</v>
      </c>
      <c r="L2682" t="s">
        <v>3940</v>
      </c>
      <c r="M2682" t="s">
        <v>65</v>
      </c>
      <c r="N2682" s="37" t="s">
        <v>224</v>
      </c>
      <c r="O2682" s="37" t="s">
        <v>226</v>
      </c>
      <c r="P2682" s="37" t="s">
        <v>1305</v>
      </c>
      <c r="Q2682" t="s">
        <v>162</v>
      </c>
      <c r="R2682" t="s">
        <v>3943</v>
      </c>
      <c r="S2682" s="38">
        <v>16417000</v>
      </c>
      <c r="T2682" s="37">
        <v>1</v>
      </c>
      <c r="U2682" s="37">
        <v>1</v>
      </c>
      <c r="V2682" s="43">
        <f>SUMIF(ResumenCotizacion!$C:$C,E2682,ResumenCotizacion!$P:$P)</f>
        <v>0</v>
      </c>
      <c r="W2682" s="68">
        <f>IF(H2682="USD",S2682*SolCotizacion!$J$18,S2682)</f>
        <v>16417000</v>
      </c>
      <c r="X2682" s="3">
        <f>ROUND(W2682/(1-VLOOKUP("Total porcentaje:",ResumenCotizacion!$F:$H,3,0)),2)</f>
        <v>17844565.219999999</v>
      </c>
      <c r="Y2682" s="3">
        <f t="shared" si="167"/>
        <v>0</v>
      </c>
    </row>
    <row r="2683" spans="1:25" ht="14.25" x14ac:dyDescent="0.2">
      <c r="A2683" t="str">
        <f t="shared" si="164"/>
        <v>UT SOFT IG3CANALIT-SW-09-02</v>
      </c>
      <c r="B2683" t="str">
        <f t="shared" si="165"/>
        <v>IT-SW-09-02CANAL</v>
      </c>
      <c r="C2683"/>
      <c r="D2683" t="s">
        <v>3939</v>
      </c>
      <c r="E2683" t="s">
        <v>163</v>
      </c>
      <c r="F2683" s="37" t="s">
        <v>3938</v>
      </c>
      <c r="G2683" s="18" t="str">
        <f t="shared" si="166"/>
        <v>UT SOFT IG3</v>
      </c>
      <c r="H2683" s="18" t="s">
        <v>119</v>
      </c>
      <c r="I2683" s="37" t="s">
        <v>67</v>
      </c>
      <c r="J2683" t="s">
        <v>221</v>
      </c>
      <c r="K2683" t="s">
        <v>211</v>
      </c>
      <c r="L2683" t="s">
        <v>3940</v>
      </c>
      <c r="M2683" t="s">
        <v>65</v>
      </c>
      <c r="N2683" s="37" t="s">
        <v>225</v>
      </c>
      <c r="O2683" s="37" t="s">
        <v>226</v>
      </c>
      <c r="P2683" s="37" t="s">
        <v>1305</v>
      </c>
      <c r="Q2683" t="s">
        <v>163</v>
      </c>
      <c r="R2683" t="s">
        <v>3943</v>
      </c>
      <c r="S2683" s="38">
        <v>17237850</v>
      </c>
      <c r="T2683" s="37">
        <v>1</v>
      </c>
      <c r="U2683" s="37">
        <v>1</v>
      </c>
      <c r="V2683" s="43">
        <f>SUMIF(ResumenCotizacion!$C:$C,E2683,ResumenCotizacion!$P:$P)</f>
        <v>0</v>
      </c>
      <c r="W2683" s="68">
        <f>IF(H2683="USD",S2683*SolCotizacion!$J$18,S2683)</f>
        <v>17237850</v>
      </c>
      <c r="X2683" s="3">
        <f>ROUND(W2683/(1-VLOOKUP("Total porcentaje:",ResumenCotizacion!$F:$H,3,0)),2)</f>
        <v>18736793.48</v>
      </c>
      <c r="Y2683" s="3">
        <f t="shared" si="167"/>
        <v>0</v>
      </c>
    </row>
    <row r="2684" spans="1:25" ht="14.25" x14ac:dyDescent="0.2">
      <c r="A2684" t="str">
        <f t="shared" si="164"/>
        <v>UT SOFT IG3CANALIT-SW-09-03</v>
      </c>
      <c r="B2684" t="str">
        <f t="shared" si="165"/>
        <v>IT-SW-09-03CANAL</v>
      </c>
      <c r="C2684"/>
      <c r="D2684" t="s">
        <v>3939</v>
      </c>
      <c r="E2684" t="s">
        <v>164</v>
      </c>
      <c r="F2684" s="37" t="s">
        <v>3938</v>
      </c>
      <c r="G2684" s="18" t="str">
        <f t="shared" si="166"/>
        <v>UT SOFT IG3</v>
      </c>
      <c r="H2684" s="18" t="s">
        <v>119</v>
      </c>
      <c r="I2684" s="37" t="s">
        <v>67</v>
      </c>
      <c r="J2684" t="s">
        <v>221</v>
      </c>
      <c r="K2684" t="s">
        <v>211</v>
      </c>
      <c r="L2684" t="s">
        <v>3940</v>
      </c>
      <c r="M2684" t="s">
        <v>65</v>
      </c>
      <c r="N2684" s="37" t="s">
        <v>172</v>
      </c>
      <c r="O2684" s="37" t="s">
        <v>226</v>
      </c>
      <c r="P2684" s="37" t="s">
        <v>1305</v>
      </c>
      <c r="Q2684" t="s">
        <v>164</v>
      </c>
      <c r="R2684" t="s">
        <v>3943</v>
      </c>
      <c r="S2684" s="38">
        <v>18058700</v>
      </c>
      <c r="T2684" s="37">
        <v>1</v>
      </c>
      <c r="U2684" s="37">
        <v>1</v>
      </c>
      <c r="V2684" s="43">
        <f>SUMIF(ResumenCotizacion!$C:$C,E2684,ResumenCotizacion!$P:$P)</f>
        <v>0</v>
      </c>
      <c r="W2684" s="68">
        <f>IF(H2684="USD",S2684*SolCotizacion!$J$18,S2684)</f>
        <v>18058700</v>
      </c>
      <c r="X2684" s="3">
        <f>ROUND(W2684/(1-VLOOKUP("Total porcentaje:",ResumenCotizacion!$F:$H,3,0)),2)</f>
        <v>19629021.739999998</v>
      </c>
      <c r="Y2684" s="3">
        <f t="shared" si="167"/>
        <v>0</v>
      </c>
    </row>
    <row r="2685" spans="1:25" ht="14.25" x14ac:dyDescent="0.2">
      <c r="A2685" t="str">
        <f t="shared" si="164"/>
        <v>UT SOFT IG3CANALIT-SW-10-01</v>
      </c>
      <c r="B2685" t="str">
        <f t="shared" si="165"/>
        <v>IT-SW-10-01CANAL</v>
      </c>
      <c r="C2685"/>
      <c r="D2685" t="s">
        <v>3939</v>
      </c>
      <c r="E2685" t="s">
        <v>165</v>
      </c>
      <c r="F2685" s="37" t="s">
        <v>3938</v>
      </c>
      <c r="G2685" s="18" t="str">
        <f t="shared" si="166"/>
        <v>UT SOFT IG3</v>
      </c>
      <c r="H2685" s="18" t="s">
        <v>119</v>
      </c>
      <c r="I2685" s="37" t="s">
        <v>67</v>
      </c>
      <c r="J2685" t="s">
        <v>222</v>
      </c>
      <c r="K2685" t="s">
        <v>210</v>
      </c>
      <c r="L2685" t="s">
        <v>3940</v>
      </c>
      <c r="M2685" t="s">
        <v>65</v>
      </c>
      <c r="N2685" s="37" t="s">
        <v>225</v>
      </c>
      <c r="O2685" s="37" t="s">
        <v>66</v>
      </c>
      <c r="P2685" s="37" t="s">
        <v>1305</v>
      </c>
      <c r="Q2685" t="s">
        <v>165</v>
      </c>
      <c r="R2685" t="s">
        <v>3942</v>
      </c>
      <c r="S2685" s="38">
        <v>116250</v>
      </c>
      <c r="T2685" s="37">
        <v>1</v>
      </c>
      <c r="U2685" s="37">
        <v>1</v>
      </c>
      <c r="V2685" s="43">
        <f>SUMIF(ResumenCotizacion!$C:$C,E2685,ResumenCotizacion!$P:$P)</f>
        <v>0</v>
      </c>
      <c r="W2685" s="68">
        <f>IF(H2685="USD",S2685*SolCotizacion!$J$18,S2685)</f>
        <v>116250</v>
      </c>
      <c r="X2685" s="3">
        <f>ROUND(W2685/(1-VLOOKUP("Total porcentaje:",ResumenCotizacion!$F:$H,3,0)),2)</f>
        <v>126358.7</v>
      </c>
      <c r="Y2685" s="3">
        <f t="shared" si="167"/>
        <v>0</v>
      </c>
    </row>
    <row r="2686" spans="1:25" ht="14.25" x14ac:dyDescent="0.2">
      <c r="A2686" t="str">
        <f t="shared" si="164"/>
        <v>UT SOFT IG3CANALIT-SW-10-02</v>
      </c>
      <c r="B2686" t="str">
        <f t="shared" si="165"/>
        <v>IT-SW-10-02CANAL</v>
      </c>
      <c r="C2686"/>
      <c r="D2686" t="s">
        <v>3939</v>
      </c>
      <c r="E2686" t="s">
        <v>166</v>
      </c>
      <c r="F2686" s="37" t="s">
        <v>3938</v>
      </c>
      <c r="G2686" s="18" t="str">
        <f t="shared" si="166"/>
        <v>UT SOFT IG3</v>
      </c>
      <c r="H2686" s="18" t="s">
        <v>119</v>
      </c>
      <c r="I2686" s="37" t="s">
        <v>67</v>
      </c>
      <c r="J2686" t="s">
        <v>222</v>
      </c>
      <c r="K2686" t="s">
        <v>210</v>
      </c>
      <c r="L2686" t="s">
        <v>3940</v>
      </c>
      <c r="M2686" t="s">
        <v>65</v>
      </c>
      <c r="N2686" s="37" t="s">
        <v>225</v>
      </c>
      <c r="O2686" s="37" t="s">
        <v>226</v>
      </c>
      <c r="P2686" s="37" t="s">
        <v>1305</v>
      </c>
      <c r="Q2686" t="s">
        <v>166</v>
      </c>
      <c r="R2686" t="s">
        <v>3942</v>
      </c>
      <c r="S2686" s="38">
        <v>125000</v>
      </c>
      <c r="T2686" s="37">
        <v>1</v>
      </c>
      <c r="U2686" s="37">
        <v>1</v>
      </c>
      <c r="V2686" s="43">
        <f>SUMIF(ResumenCotizacion!$C:$C,E2686,ResumenCotizacion!$P:$P)</f>
        <v>0</v>
      </c>
      <c r="W2686" s="68">
        <f>IF(H2686="USD",S2686*SolCotizacion!$J$18,S2686)</f>
        <v>125000</v>
      </c>
      <c r="X2686" s="3">
        <f>ROUND(W2686/(1-VLOOKUP("Total porcentaje:",ResumenCotizacion!$F:$H,3,0)),2)</f>
        <v>135869.57</v>
      </c>
      <c r="Y2686" s="3">
        <f t="shared" si="167"/>
        <v>0</v>
      </c>
    </row>
    <row r="2687" spans="1:25" ht="14.25" x14ac:dyDescent="0.2">
      <c r="A2687" t="str">
        <f t="shared" si="164"/>
        <v>UT SOFT IG3CANALIT-SW-10-03</v>
      </c>
      <c r="B2687" t="str">
        <f t="shared" si="165"/>
        <v>IT-SW-10-03CANAL</v>
      </c>
      <c r="C2687"/>
      <c r="D2687" t="s">
        <v>3939</v>
      </c>
      <c r="E2687" t="s">
        <v>167</v>
      </c>
      <c r="F2687" s="37" t="s">
        <v>3938</v>
      </c>
      <c r="G2687" s="18" t="str">
        <f t="shared" si="166"/>
        <v>UT SOFT IG3</v>
      </c>
      <c r="H2687" s="18" t="s">
        <v>119</v>
      </c>
      <c r="I2687" s="37" t="s">
        <v>67</v>
      </c>
      <c r="J2687" t="s">
        <v>222</v>
      </c>
      <c r="K2687" t="s">
        <v>210</v>
      </c>
      <c r="L2687" t="s">
        <v>3940</v>
      </c>
      <c r="M2687" t="s">
        <v>65</v>
      </c>
      <c r="N2687" s="37" t="s">
        <v>224</v>
      </c>
      <c r="O2687" s="37" t="s">
        <v>66</v>
      </c>
      <c r="P2687" s="37" t="s">
        <v>1305</v>
      </c>
      <c r="Q2687" t="s">
        <v>167</v>
      </c>
      <c r="R2687" t="s">
        <v>3942</v>
      </c>
      <c r="S2687" s="38">
        <v>116250</v>
      </c>
      <c r="T2687" s="37">
        <v>1</v>
      </c>
      <c r="U2687" s="37">
        <v>1</v>
      </c>
      <c r="V2687" s="43">
        <f>SUMIF(ResumenCotizacion!$C:$C,E2687,ResumenCotizacion!$P:$P)</f>
        <v>0</v>
      </c>
      <c r="W2687" s="68">
        <f>IF(H2687="USD",S2687*SolCotizacion!$J$18,S2687)</f>
        <v>116250</v>
      </c>
      <c r="X2687" s="3">
        <f>ROUND(W2687/(1-VLOOKUP("Total porcentaje:",ResumenCotizacion!$F:$H,3,0)),2)</f>
        <v>126358.7</v>
      </c>
      <c r="Y2687" s="3">
        <f t="shared" si="167"/>
        <v>0</v>
      </c>
    </row>
    <row r="2688" spans="1:25" ht="14.25" x14ac:dyDescent="0.2">
      <c r="A2688" t="str">
        <f t="shared" si="164"/>
        <v>UT SOFT IG3CANALIT-SW-10-04</v>
      </c>
      <c r="B2688" t="str">
        <f t="shared" si="165"/>
        <v>IT-SW-10-04CANAL</v>
      </c>
      <c r="C2688"/>
      <c r="D2688" t="s">
        <v>3939</v>
      </c>
      <c r="E2688" t="s">
        <v>168</v>
      </c>
      <c r="F2688" s="37" t="s">
        <v>3938</v>
      </c>
      <c r="G2688" s="18" t="str">
        <f t="shared" si="166"/>
        <v>UT SOFT IG3</v>
      </c>
      <c r="H2688" s="18" t="s">
        <v>119</v>
      </c>
      <c r="I2688" s="37" t="s">
        <v>67</v>
      </c>
      <c r="J2688" t="s">
        <v>222</v>
      </c>
      <c r="K2688" t="s">
        <v>210</v>
      </c>
      <c r="L2688" t="s">
        <v>3940</v>
      </c>
      <c r="M2688" t="s">
        <v>65</v>
      </c>
      <c r="N2688" s="37" t="s">
        <v>172</v>
      </c>
      <c r="O2688" s="37" t="s">
        <v>66</v>
      </c>
      <c r="P2688" s="37" t="s">
        <v>1305</v>
      </c>
      <c r="Q2688" t="s">
        <v>168</v>
      </c>
      <c r="R2688" t="s">
        <v>3942</v>
      </c>
      <c r="S2688" s="38">
        <v>116250</v>
      </c>
      <c r="T2688" s="37">
        <v>1</v>
      </c>
      <c r="U2688" s="37">
        <v>1</v>
      </c>
      <c r="V2688" s="43">
        <f>SUMIF(ResumenCotizacion!$C:$C,E2688,ResumenCotizacion!$P:$P)</f>
        <v>0</v>
      </c>
      <c r="W2688" s="68">
        <f>IF(H2688="USD",S2688*SolCotizacion!$J$18,S2688)</f>
        <v>116250</v>
      </c>
      <c r="X2688" s="3">
        <f>ROUND(W2688/(1-VLOOKUP("Total porcentaje:",ResumenCotizacion!$F:$H,3,0)),2)</f>
        <v>126358.7</v>
      </c>
      <c r="Y2688" s="3">
        <f t="shared" si="167"/>
        <v>0</v>
      </c>
    </row>
    <row r="2689" spans="1:25" ht="14.25" x14ac:dyDescent="0.2">
      <c r="A2689" t="str">
        <f t="shared" si="164"/>
        <v>UT SOFT IG3CANALIT-SW-10-05</v>
      </c>
      <c r="B2689" t="str">
        <f t="shared" si="165"/>
        <v>IT-SW-10-05CANAL</v>
      </c>
      <c r="C2689"/>
      <c r="D2689" t="s">
        <v>3939</v>
      </c>
      <c r="E2689" t="s">
        <v>169</v>
      </c>
      <c r="F2689" s="37" t="s">
        <v>3938</v>
      </c>
      <c r="G2689" s="18" t="str">
        <f t="shared" si="166"/>
        <v>UT SOFT IG3</v>
      </c>
      <c r="H2689" s="18" t="s">
        <v>119</v>
      </c>
      <c r="I2689" s="37" t="s">
        <v>67</v>
      </c>
      <c r="J2689" t="s">
        <v>222</v>
      </c>
      <c r="K2689" t="s">
        <v>210</v>
      </c>
      <c r="L2689" t="s">
        <v>3940</v>
      </c>
      <c r="M2689" t="s">
        <v>65</v>
      </c>
      <c r="N2689" s="37" t="s">
        <v>172</v>
      </c>
      <c r="O2689" s="37" t="s">
        <v>226</v>
      </c>
      <c r="P2689" s="37" t="s">
        <v>1305</v>
      </c>
      <c r="Q2689" t="s">
        <v>169</v>
      </c>
      <c r="R2689" t="s">
        <v>3942</v>
      </c>
      <c r="S2689" s="38">
        <v>128750</v>
      </c>
      <c r="T2689" s="37">
        <v>1</v>
      </c>
      <c r="U2689" s="37">
        <v>1</v>
      </c>
      <c r="V2689" s="43">
        <f>SUMIF(ResumenCotizacion!$C:$C,E2689,ResumenCotizacion!$P:$P)</f>
        <v>0</v>
      </c>
      <c r="W2689" s="68">
        <f>IF(H2689="USD",S2689*SolCotizacion!$J$18,S2689)</f>
        <v>128750</v>
      </c>
      <c r="X2689" s="3">
        <f>ROUND(W2689/(1-VLOOKUP("Total porcentaje:",ResumenCotizacion!$F:$H,3,0)),2)</f>
        <v>139945.65</v>
      </c>
      <c r="Y2689" s="3">
        <f t="shared" si="167"/>
        <v>0</v>
      </c>
    </row>
    <row r="2690" spans="1:25" ht="14.25" x14ac:dyDescent="0.2">
      <c r="A2690" t="str">
        <f t="shared" si="164"/>
        <v>UT SOFT IG3CANALIT-SW-10-06</v>
      </c>
      <c r="B2690" t="str">
        <f t="shared" si="165"/>
        <v>IT-SW-10-06CANAL</v>
      </c>
      <c r="C2690"/>
      <c r="D2690" t="s">
        <v>3939</v>
      </c>
      <c r="E2690" t="s">
        <v>170</v>
      </c>
      <c r="F2690" s="37" t="s">
        <v>3938</v>
      </c>
      <c r="G2690" s="18" t="str">
        <f t="shared" si="166"/>
        <v>UT SOFT IG3</v>
      </c>
      <c r="H2690" s="18" t="s">
        <v>119</v>
      </c>
      <c r="I2690" s="37" t="s">
        <v>67</v>
      </c>
      <c r="J2690" t="s">
        <v>222</v>
      </c>
      <c r="K2690" t="s">
        <v>210</v>
      </c>
      <c r="L2690" t="s">
        <v>3940</v>
      </c>
      <c r="M2690" t="s">
        <v>65</v>
      </c>
      <c r="N2690" s="37" t="s">
        <v>224</v>
      </c>
      <c r="O2690" s="37" t="s">
        <v>226</v>
      </c>
      <c r="P2690" s="37" t="s">
        <v>1305</v>
      </c>
      <c r="Q2690" t="s">
        <v>170</v>
      </c>
      <c r="R2690" t="s">
        <v>3942</v>
      </c>
      <c r="S2690" s="38">
        <v>123750</v>
      </c>
      <c r="T2690" s="37">
        <v>1</v>
      </c>
      <c r="U2690" s="37">
        <v>1</v>
      </c>
      <c r="V2690" s="43">
        <f>SUMIF(ResumenCotizacion!$C:$C,E2690,ResumenCotizacion!$P:$P)</f>
        <v>0</v>
      </c>
      <c r="W2690" s="68">
        <f>IF(H2690="USD",S2690*SolCotizacion!$J$18,S2690)</f>
        <v>123750</v>
      </c>
      <c r="X2690" s="3">
        <f>ROUND(W2690/(1-VLOOKUP("Total porcentaje:",ResumenCotizacion!$F:$H,3,0)),2)</f>
        <v>134510.87</v>
      </c>
      <c r="Y2690" s="3">
        <f t="shared" si="167"/>
        <v>0</v>
      </c>
    </row>
    <row r="2691" spans="1:25" ht="14.25" x14ac:dyDescent="0.2">
      <c r="A2691" t="str">
        <f t="shared" ref="A2691:A2754" si="168">D2691&amp;F2691&amp;E2691</f>
        <v>UT SOFT IG3CANALIT-SW-11-01</v>
      </c>
      <c r="B2691" t="str">
        <f t="shared" ref="B2691:B2754" si="169">E2691&amp;F2691</f>
        <v>IT-SW-11-01CANAL</v>
      </c>
      <c r="C2691"/>
      <c r="D2691" t="s">
        <v>3939</v>
      </c>
      <c r="E2691" t="s">
        <v>183</v>
      </c>
      <c r="F2691" s="37" t="s">
        <v>3938</v>
      </c>
      <c r="G2691" s="18" t="str">
        <f t="shared" ref="G2691:G2754" si="170">D2691</f>
        <v>UT SOFT IG3</v>
      </c>
      <c r="H2691" s="18" t="s">
        <v>119</v>
      </c>
      <c r="I2691" s="37" t="s">
        <v>67</v>
      </c>
      <c r="J2691" t="s">
        <v>223</v>
      </c>
      <c r="K2691" t="s">
        <v>210</v>
      </c>
      <c r="L2691" t="s">
        <v>3940</v>
      </c>
      <c r="M2691" t="s">
        <v>65</v>
      </c>
      <c r="N2691" s="37" t="s">
        <v>224</v>
      </c>
      <c r="O2691" s="37" t="s">
        <v>226</v>
      </c>
      <c r="P2691" s="37" t="s">
        <v>1305</v>
      </c>
      <c r="Q2691" t="s">
        <v>183</v>
      </c>
      <c r="R2691" t="s">
        <v>3942</v>
      </c>
      <c r="S2691" s="38">
        <v>111250</v>
      </c>
      <c r="T2691" s="37">
        <v>1</v>
      </c>
      <c r="U2691" s="37">
        <v>1</v>
      </c>
      <c r="V2691" s="43">
        <f>SUMIF(ResumenCotizacion!$C:$C,E2691,ResumenCotizacion!$P:$P)</f>
        <v>0</v>
      </c>
      <c r="W2691" s="68">
        <f>IF(H2691="USD",S2691*SolCotizacion!$J$18,S2691)</f>
        <v>111250</v>
      </c>
      <c r="X2691" s="3">
        <f>ROUND(W2691/(1-VLOOKUP("Total porcentaje:",ResumenCotizacion!$F:$H,3,0)),2)</f>
        <v>120923.91</v>
      </c>
      <c r="Y2691" s="3">
        <f t="shared" ref="Y2691:Y2754" si="171">V2691*X2691</f>
        <v>0</v>
      </c>
    </row>
    <row r="2692" spans="1:25" ht="14.25" x14ac:dyDescent="0.2">
      <c r="A2692" t="str">
        <f t="shared" si="168"/>
        <v>UT SOFT IG3CANALIT-SW-11-02</v>
      </c>
      <c r="B2692" t="str">
        <f t="shared" si="169"/>
        <v>IT-SW-11-02CANAL</v>
      </c>
      <c r="C2692"/>
      <c r="D2692" t="s">
        <v>3939</v>
      </c>
      <c r="E2692" t="s">
        <v>184</v>
      </c>
      <c r="F2692" s="37" t="s">
        <v>3938</v>
      </c>
      <c r="G2692" s="18" t="str">
        <f t="shared" si="170"/>
        <v>UT SOFT IG3</v>
      </c>
      <c r="H2692" s="18" t="s">
        <v>119</v>
      </c>
      <c r="I2692" s="37" t="s">
        <v>67</v>
      </c>
      <c r="J2692" t="s">
        <v>223</v>
      </c>
      <c r="K2692" t="s">
        <v>210</v>
      </c>
      <c r="L2692" t="s">
        <v>3940</v>
      </c>
      <c r="M2692" t="s">
        <v>65</v>
      </c>
      <c r="N2692" s="37" t="s">
        <v>225</v>
      </c>
      <c r="O2692" s="37" t="s">
        <v>66</v>
      </c>
      <c r="P2692" s="37" t="s">
        <v>1305</v>
      </c>
      <c r="Q2692" t="s">
        <v>184</v>
      </c>
      <c r="R2692" t="s">
        <v>3942</v>
      </c>
      <c r="S2692" s="38">
        <v>105000</v>
      </c>
      <c r="T2692" s="37">
        <v>1</v>
      </c>
      <c r="U2692" s="37">
        <v>1</v>
      </c>
      <c r="V2692" s="43">
        <f>SUMIF(ResumenCotizacion!$C:$C,E2692,ResumenCotizacion!$P:$P)</f>
        <v>0</v>
      </c>
      <c r="W2692" s="68">
        <f>IF(H2692="USD",S2692*SolCotizacion!$J$18,S2692)</f>
        <v>105000</v>
      </c>
      <c r="X2692" s="3">
        <f>ROUND(W2692/(1-VLOOKUP("Total porcentaje:",ResumenCotizacion!$F:$H,3,0)),2)</f>
        <v>114130.43</v>
      </c>
      <c r="Y2692" s="3">
        <f t="shared" si="171"/>
        <v>0</v>
      </c>
    </row>
    <row r="2693" spans="1:25" ht="14.25" x14ac:dyDescent="0.2">
      <c r="A2693" t="str">
        <f t="shared" si="168"/>
        <v>UT SOFT IG3CANALIT-SW-11-03</v>
      </c>
      <c r="B2693" t="str">
        <f t="shared" si="169"/>
        <v>IT-SW-11-03CANAL</v>
      </c>
      <c r="C2693"/>
      <c r="D2693" t="s">
        <v>3939</v>
      </c>
      <c r="E2693" t="s">
        <v>185</v>
      </c>
      <c r="F2693" s="37" t="s">
        <v>3938</v>
      </c>
      <c r="G2693" s="18" t="str">
        <f t="shared" si="170"/>
        <v>UT SOFT IG3</v>
      </c>
      <c r="H2693" s="18" t="s">
        <v>119</v>
      </c>
      <c r="I2693" s="37" t="s">
        <v>67</v>
      </c>
      <c r="J2693" t="s">
        <v>223</v>
      </c>
      <c r="K2693" t="s">
        <v>210</v>
      </c>
      <c r="L2693" t="s">
        <v>3940</v>
      </c>
      <c r="M2693" t="s">
        <v>65</v>
      </c>
      <c r="N2693" s="37" t="s">
        <v>225</v>
      </c>
      <c r="O2693" s="37" t="s">
        <v>226</v>
      </c>
      <c r="P2693" s="37" t="s">
        <v>1305</v>
      </c>
      <c r="Q2693" t="s">
        <v>185</v>
      </c>
      <c r="R2693" t="s">
        <v>3942</v>
      </c>
      <c r="S2693" s="38">
        <v>112500</v>
      </c>
      <c r="T2693" s="37">
        <v>1</v>
      </c>
      <c r="U2693" s="37">
        <v>1</v>
      </c>
      <c r="V2693" s="43">
        <f>SUMIF(ResumenCotizacion!$C:$C,E2693,ResumenCotizacion!$P:$P)</f>
        <v>0</v>
      </c>
      <c r="W2693" s="68">
        <f>IF(H2693="USD",S2693*SolCotizacion!$J$18,S2693)</f>
        <v>112500</v>
      </c>
      <c r="X2693" s="3">
        <f>ROUND(W2693/(1-VLOOKUP("Total porcentaje:",ResumenCotizacion!$F:$H,3,0)),2)</f>
        <v>122282.61</v>
      </c>
      <c r="Y2693" s="3">
        <f t="shared" si="171"/>
        <v>0</v>
      </c>
    </row>
    <row r="2694" spans="1:25" ht="14.25" x14ac:dyDescent="0.2">
      <c r="A2694" t="str">
        <f t="shared" si="168"/>
        <v>UT SOFT IG3CANALIT-SW-11-04</v>
      </c>
      <c r="B2694" t="str">
        <f t="shared" si="169"/>
        <v>IT-SW-11-04CANAL</v>
      </c>
      <c r="C2694"/>
      <c r="D2694" t="s">
        <v>3939</v>
      </c>
      <c r="E2694" t="s">
        <v>186</v>
      </c>
      <c r="F2694" s="37" t="s">
        <v>3938</v>
      </c>
      <c r="G2694" s="18" t="str">
        <f t="shared" si="170"/>
        <v>UT SOFT IG3</v>
      </c>
      <c r="H2694" s="18" t="s">
        <v>119</v>
      </c>
      <c r="I2694" s="37" t="s">
        <v>67</v>
      </c>
      <c r="J2694" t="s">
        <v>223</v>
      </c>
      <c r="K2694" t="s">
        <v>210</v>
      </c>
      <c r="L2694" t="s">
        <v>3940</v>
      </c>
      <c r="M2694" t="s">
        <v>65</v>
      </c>
      <c r="N2694" s="37" t="s">
        <v>172</v>
      </c>
      <c r="O2694" s="37" t="s">
        <v>66</v>
      </c>
      <c r="P2694" s="37" t="s">
        <v>1305</v>
      </c>
      <c r="Q2694" t="s">
        <v>186</v>
      </c>
      <c r="R2694" t="s">
        <v>3942</v>
      </c>
      <c r="S2694" s="38">
        <v>105000</v>
      </c>
      <c r="T2694" s="37">
        <v>1</v>
      </c>
      <c r="U2694" s="37">
        <v>1</v>
      </c>
      <c r="V2694" s="43">
        <f>SUMIF(ResumenCotizacion!$C:$C,E2694,ResumenCotizacion!$P:$P)</f>
        <v>0</v>
      </c>
      <c r="W2694" s="68">
        <f>IF(H2694="USD",S2694*SolCotizacion!$J$18,S2694)</f>
        <v>105000</v>
      </c>
      <c r="X2694" s="3">
        <f>ROUND(W2694/(1-VLOOKUP("Total porcentaje:",ResumenCotizacion!$F:$H,3,0)),2)</f>
        <v>114130.43</v>
      </c>
      <c r="Y2694" s="3">
        <f t="shared" si="171"/>
        <v>0</v>
      </c>
    </row>
    <row r="2695" spans="1:25" ht="14.25" x14ac:dyDescent="0.2">
      <c r="A2695" t="str">
        <f t="shared" si="168"/>
        <v>UT SOFT IG3CANALIT-SW-11-05</v>
      </c>
      <c r="B2695" t="str">
        <f t="shared" si="169"/>
        <v>IT-SW-11-05CANAL</v>
      </c>
      <c r="C2695"/>
      <c r="D2695" t="s">
        <v>3939</v>
      </c>
      <c r="E2695" t="s">
        <v>187</v>
      </c>
      <c r="F2695" s="37" t="s">
        <v>3938</v>
      </c>
      <c r="G2695" s="18" t="str">
        <f t="shared" si="170"/>
        <v>UT SOFT IG3</v>
      </c>
      <c r="H2695" s="18" t="s">
        <v>119</v>
      </c>
      <c r="I2695" s="37" t="s">
        <v>67</v>
      </c>
      <c r="J2695" t="s">
        <v>223</v>
      </c>
      <c r="K2695" t="s">
        <v>210</v>
      </c>
      <c r="L2695" t="s">
        <v>3940</v>
      </c>
      <c r="M2695" t="s">
        <v>65</v>
      </c>
      <c r="N2695" s="37" t="s">
        <v>172</v>
      </c>
      <c r="O2695" s="37" t="s">
        <v>226</v>
      </c>
      <c r="P2695" s="37" t="s">
        <v>1305</v>
      </c>
      <c r="Q2695" t="s">
        <v>187</v>
      </c>
      <c r="R2695" t="s">
        <v>3942</v>
      </c>
      <c r="S2695" s="38">
        <v>116250</v>
      </c>
      <c r="T2695" s="37">
        <v>1</v>
      </c>
      <c r="U2695" s="37">
        <v>1</v>
      </c>
      <c r="V2695" s="43">
        <f>SUMIF(ResumenCotizacion!$C:$C,E2695,ResumenCotizacion!$P:$P)</f>
        <v>0</v>
      </c>
      <c r="W2695" s="68">
        <f>IF(H2695="USD",S2695*SolCotizacion!$J$18,S2695)</f>
        <v>116250</v>
      </c>
      <c r="X2695" s="3">
        <f>ROUND(W2695/(1-VLOOKUP("Total porcentaje:",ResumenCotizacion!$F:$H,3,0)),2)</f>
        <v>126358.7</v>
      </c>
      <c r="Y2695" s="3">
        <f t="shared" si="171"/>
        <v>0</v>
      </c>
    </row>
    <row r="2696" spans="1:25" ht="14.25" x14ac:dyDescent="0.2">
      <c r="A2696" t="str">
        <f t="shared" si="168"/>
        <v>UT SOFT IG3CANALIT-SW-11-06</v>
      </c>
      <c r="B2696" t="str">
        <f t="shared" si="169"/>
        <v>IT-SW-11-06CANAL</v>
      </c>
      <c r="C2696"/>
      <c r="D2696" t="s">
        <v>3939</v>
      </c>
      <c r="E2696" t="s">
        <v>188</v>
      </c>
      <c r="F2696" s="37" t="s">
        <v>3938</v>
      </c>
      <c r="G2696" s="18" t="str">
        <f t="shared" si="170"/>
        <v>UT SOFT IG3</v>
      </c>
      <c r="H2696" s="18" t="s">
        <v>119</v>
      </c>
      <c r="I2696" s="37" t="s">
        <v>67</v>
      </c>
      <c r="J2696" t="s">
        <v>223</v>
      </c>
      <c r="K2696" t="s">
        <v>210</v>
      </c>
      <c r="L2696" t="s">
        <v>3940</v>
      </c>
      <c r="M2696" t="s">
        <v>65</v>
      </c>
      <c r="N2696" s="37" t="s">
        <v>224</v>
      </c>
      <c r="O2696" s="37" t="s">
        <v>66</v>
      </c>
      <c r="P2696" s="37" t="s">
        <v>1305</v>
      </c>
      <c r="Q2696" t="s">
        <v>188</v>
      </c>
      <c r="R2696" t="s">
        <v>3942</v>
      </c>
      <c r="S2696" s="38">
        <v>105000</v>
      </c>
      <c r="T2696" s="37">
        <v>1</v>
      </c>
      <c r="U2696" s="37">
        <v>1</v>
      </c>
      <c r="V2696" s="43">
        <f>SUMIF(ResumenCotizacion!$C:$C,E2696,ResumenCotizacion!$P:$P)</f>
        <v>0</v>
      </c>
      <c r="W2696" s="68">
        <f>IF(H2696="USD",S2696*SolCotizacion!$J$18,S2696)</f>
        <v>105000</v>
      </c>
      <c r="X2696" s="3">
        <f>ROUND(W2696/(1-VLOOKUP("Total porcentaje:",ResumenCotizacion!$F:$H,3,0)),2)</f>
        <v>114130.43</v>
      </c>
      <c r="Y2696" s="3">
        <f t="shared" si="171"/>
        <v>0</v>
      </c>
    </row>
    <row r="2697" spans="1:25" ht="14.25" x14ac:dyDescent="0.2">
      <c r="A2697" t="str">
        <f t="shared" si="168"/>
        <v>Catalogo principalCSP ENTIDADES NO CUALIFICADASCFQ7TTC0HBSM-0001_NCLF</v>
      </c>
      <c r="B2697" t="str">
        <f t="shared" si="169"/>
        <v>CFQ7TTC0HBSM-0001_NCLFCSP ENTIDADES NO CUALIFICADAS</v>
      </c>
      <c r="C2697"/>
      <c r="D2697" t="s">
        <v>122</v>
      </c>
      <c r="E2697" t="s">
        <v>4267</v>
      </c>
      <c r="F2697" s="37" t="s">
        <v>2547</v>
      </c>
      <c r="G2697" s="18" t="str">
        <f t="shared" si="170"/>
        <v>Catalogo principal</v>
      </c>
      <c r="H2697" s="18" t="s">
        <v>121</v>
      </c>
      <c r="I2697" s="37" t="s">
        <v>67</v>
      </c>
      <c r="J2697" t="s">
        <v>4268</v>
      </c>
      <c r="K2697" t="s">
        <v>40</v>
      </c>
      <c r="L2697" t="s">
        <v>21</v>
      </c>
      <c r="M2697" t="s">
        <v>3966</v>
      </c>
      <c r="N2697" s="37" t="s">
        <v>67</v>
      </c>
      <c r="O2697" s="37" t="s">
        <v>67</v>
      </c>
      <c r="P2697" s="37" t="s">
        <v>3759</v>
      </c>
      <c r="Q2697" t="s">
        <v>4267</v>
      </c>
      <c r="R2697" t="s">
        <v>3691</v>
      </c>
      <c r="S2697" s="38">
        <v>0</v>
      </c>
      <c r="T2697" s="37">
        <v>1</v>
      </c>
      <c r="U2697" s="37">
        <v>0</v>
      </c>
      <c r="V2697" s="43">
        <f>SUMIF(ResumenCotizacion!$C:$C,E2697,ResumenCotizacion!$P:$P)</f>
        <v>0</v>
      </c>
      <c r="W2697" s="68">
        <f>IF(H2697="USD",S2697*SolCotizacion!$J$18,S2697)</f>
        <v>0</v>
      </c>
      <c r="X2697" s="3">
        <f>ROUND(W2697/(1-VLOOKUP("Total porcentaje:",ResumenCotizacion!$F:$H,3,0)),2)</f>
        <v>0</v>
      </c>
      <c r="Y2697" s="3">
        <f t="shared" si="171"/>
        <v>0</v>
      </c>
    </row>
    <row r="2698" spans="1:25" ht="14.25" x14ac:dyDescent="0.2">
      <c r="A2698" t="str">
        <f t="shared" si="168"/>
        <v>Catalogo principalCSP ENTIDADES NO CUALIFICADASCFQ7TTC0RWPR-0001_NCLF</v>
      </c>
      <c r="B2698" t="str">
        <f t="shared" si="169"/>
        <v>CFQ7TTC0RWPR-0001_NCLFCSP ENTIDADES NO CUALIFICADAS</v>
      </c>
      <c r="C2698"/>
      <c r="D2698" t="s">
        <v>122</v>
      </c>
      <c r="E2698" t="s">
        <v>4269</v>
      </c>
      <c r="F2698" s="37" t="s">
        <v>2547</v>
      </c>
      <c r="G2698" s="18" t="str">
        <f t="shared" si="170"/>
        <v>Catalogo principal</v>
      </c>
      <c r="H2698" s="18" t="s">
        <v>121</v>
      </c>
      <c r="I2698" s="37" t="s">
        <v>67</v>
      </c>
      <c r="J2698" t="s">
        <v>4270</v>
      </c>
      <c r="K2698" t="s">
        <v>40</v>
      </c>
      <c r="L2698" t="s">
        <v>21</v>
      </c>
      <c r="M2698" t="s">
        <v>3966</v>
      </c>
      <c r="N2698" s="37" t="s">
        <v>67</v>
      </c>
      <c r="O2698" s="37" t="s">
        <v>67</v>
      </c>
      <c r="P2698" s="37" t="s">
        <v>3759</v>
      </c>
      <c r="Q2698" t="s">
        <v>4269</v>
      </c>
      <c r="R2698" t="s">
        <v>3691</v>
      </c>
      <c r="S2698" s="38">
        <v>75</v>
      </c>
      <c r="T2698" s="37">
        <v>1</v>
      </c>
      <c r="U2698" s="37">
        <v>0</v>
      </c>
      <c r="V2698" s="43">
        <f>SUMIF(ResumenCotizacion!$C:$C,E2698,ResumenCotizacion!$P:$P)</f>
        <v>0</v>
      </c>
      <c r="W2698" s="68">
        <f>IF(H2698="USD",S2698*SolCotizacion!$J$18,S2698)</f>
        <v>294261.75</v>
      </c>
      <c r="X2698" s="3">
        <f>ROUND(W2698/(1-VLOOKUP("Total porcentaje:",ResumenCotizacion!$F:$H,3,0)),2)</f>
        <v>319849.73</v>
      </c>
      <c r="Y2698" s="3">
        <f t="shared" si="171"/>
        <v>0</v>
      </c>
    </row>
    <row r="2699" spans="1:25" ht="14.25" x14ac:dyDescent="0.2">
      <c r="A2699" t="str">
        <f t="shared" si="168"/>
        <v>Catalogo principalCSP ENTIDADES NO CUALIFICADASCFQ7TTC0QTFK-0002_NCLF</v>
      </c>
      <c r="B2699" t="str">
        <f t="shared" si="169"/>
        <v>CFQ7TTC0QTFK-0002_NCLFCSP ENTIDADES NO CUALIFICADAS</v>
      </c>
      <c r="C2699"/>
      <c r="D2699" t="s">
        <v>122</v>
      </c>
      <c r="E2699" t="s">
        <v>4271</v>
      </c>
      <c r="F2699" s="37" t="s">
        <v>2547</v>
      </c>
      <c r="G2699" s="18" t="str">
        <f t="shared" si="170"/>
        <v>Catalogo principal</v>
      </c>
      <c r="H2699" s="18" t="s">
        <v>121</v>
      </c>
      <c r="I2699" s="37" t="s">
        <v>67</v>
      </c>
      <c r="J2699" t="s">
        <v>4272</v>
      </c>
      <c r="K2699" t="s">
        <v>40</v>
      </c>
      <c r="L2699" t="s">
        <v>21</v>
      </c>
      <c r="M2699" t="s">
        <v>3966</v>
      </c>
      <c r="N2699" s="37" t="s">
        <v>67</v>
      </c>
      <c r="O2699" s="37" t="s">
        <v>67</v>
      </c>
      <c r="P2699" s="37" t="s">
        <v>3759</v>
      </c>
      <c r="Q2699" t="s">
        <v>4271</v>
      </c>
      <c r="R2699" t="s">
        <v>3691</v>
      </c>
      <c r="S2699" s="38">
        <v>4166.7</v>
      </c>
      <c r="T2699" s="37">
        <v>1</v>
      </c>
      <c r="U2699" s="37">
        <v>0</v>
      </c>
      <c r="V2699" s="43">
        <f>SUMIF(ResumenCotizacion!$C:$C,E2699,ResumenCotizacion!$P:$P)</f>
        <v>0</v>
      </c>
      <c r="W2699" s="68">
        <f>IF(H2699="USD",S2699*SolCotizacion!$J$18,S2699)</f>
        <v>16348005.782999998</v>
      </c>
      <c r="X2699" s="3">
        <f>ROUND(W2699/(1-VLOOKUP("Total porcentaje:",ResumenCotizacion!$F:$H,3,0)),2)</f>
        <v>17769571.5</v>
      </c>
      <c r="Y2699" s="3">
        <f t="shared" si="171"/>
        <v>0</v>
      </c>
    </row>
    <row r="2700" spans="1:25" ht="14.25" x14ac:dyDescent="0.2">
      <c r="A2700" t="str">
        <f t="shared" si="168"/>
        <v>Catalogo principalCSP ENTIDADES NO CUALIFICADASCFQ7TTC0JPGV-0002_NCLF</v>
      </c>
      <c r="B2700" t="str">
        <f t="shared" si="169"/>
        <v>CFQ7TTC0JPGV-0002_NCLFCSP ENTIDADES NO CUALIFICADAS</v>
      </c>
      <c r="C2700"/>
      <c r="D2700" t="s">
        <v>122</v>
      </c>
      <c r="E2700" t="s">
        <v>4273</v>
      </c>
      <c r="F2700" s="37" t="s">
        <v>2547</v>
      </c>
      <c r="G2700" s="18" t="str">
        <f t="shared" si="170"/>
        <v>Catalogo principal</v>
      </c>
      <c r="H2700" s="18" t="s">
        <v>121</v>
      </c>
      <c r="I2700" s="37" t="s">
        <v>67</v>
      </c>
      <c r="J2700" t="s">
        <v>4274</v>
      </c>
      <c r="K2700" t="s">
        <v>40</v>
      </c>
      <c r="L2700" t="s">
        <v>21</v>
      </c>
      <c r="M2700" t="s">
        <v>3966</v>
      </c>
      <c r="N2700" s="37" t="s">
        <v>67</v>
      </c>
      <c r="O2700" s="37" t="s">
        <v>67</v>
      </c>
      <c r="P2700" s="37" t="s">
        <v>3759</v>
      </c>
      <c r="Q2700" t="s">
        <v>4273</v>
      </c>
      <c r="R2700" t="s">
        <v>3691</v>
      </c>
      <c r="S2700" s="38">
        <v>2</v>
      </c>
      <c r="T2700" s="37">
        <v>1</v>
      </c>
      <c r="U2700" s="37">
        <v>0</v>
      </c>
      <c r="V2700" s="43">
        <f>SUMIF(ResumenCotizacion!$C:$C,E2700,ResumenCotizacion!$P:$P)</f>
        <v>0</v>
      </c>
      <c r="W2700" s="68">
        <f>IF(H2700="USD",S2700*SolCotizacion!$J$18,S2700)</f>
        <v>7846.98</v>
      </c>
      <c r="X2700" s="3">
        <f>ROUND(W2700/(1-VLOOKUP("Total porcentaje:",ResumenCotizacion!$F:$H,3,0)),2)</f>
        <v>8529.33</v>
      </c>
      <c r="Y2700" s="3">
        <f t="shared" si="171"/>
        <v>0</v>
      </c>
    </row>
    <row r="2701" spans="1:25" ht="14.25" x14ac:dyDescent="0.2">
      <c r="A2701" t="str">
        <f t="shared" si="168"/>
        <v>Catalogo principalCSP ENTIDADES NO CUALIFICADASCFQ7TTC0RP6S-0001_NCLF</v>
      </c>
      <c r="B2701" t="str">
        <f t="shared" si="169"/>
        <v>CFQ7TTC0RP6S-0001_NCLFCSP ENTIDADES NO CUALIFICADAS</v>
      </c>
      <c r="C2701"/>
      <c r="D2701" t="s">
        <v>122</v>
      </c>
      <c r="E2701" t="s">
        <v>4275</v>
      </c>
      <c r="F2701" s="37" t="s">
        <v>2547</v>
      </c>
      <c r="G2701" s="18" t="str">
        <f t="shared" si="170"/>
        <v>Catalogo principal</v>
      </c>
      <c r="H2701" s="18" t="s">
        <v>121</v>
      </c>
      <c r="I2701" s="37" t="s">
        <v>67</v>
      </c>
      <c r="J2701" t="s">
        <v>4276</v>
      </c>
      <c r="K2701" t="s">
        <v>40</v>
      </c>
      <c r="L2701" t="s">
        <v>21</v>
      </c>
      <c r="M2701" t="s">
        <v>3966</v>
      </c>
      <c r="N2701" s="37" t="s">
        <v>67</v>
      </c>
      <c r="O2701" s="37" t="s">
        <v>67</v>
      </c>
      <c r="P2701" s="37" t="s">
        <v>3759</v>
      </c>
      <c r="Q2701" t="s">
        <v>4275</v>
      </c>
      <c r="R2701" t="s">
        <v>3691</v>
      </c>
      <c r="S2701" s="38">
        <v>3</v>
      </c>
      <c r="T2701" s="37">
        <v>1</v>
      </c>
      <c r="U2701" s="37">
        <v>0</v>
      </c>
      <c r="V2701" s="43">
        <f>SUMIF(ResumenCotizacion!$C:$C,E2701,ResumenCotizacion!$P:$P)</f>
        <v>0</v>
      </c>
      <c r="W2701" s="68">
        <f>IF(H2701="USD",S2701*SolCotizacion!$J$18,S2701)</f>
        <v>11770.47</v>
      </c>
      <c r="X2701" s="3">
        <f>ROUND(W2701/(1-VLOOKUP("Total porcentaje:",ResumenCotizacion!$F:$H,3,0)),2)</f>
        <v>12793.99</v>
      </c>
      <c r="Y2701" s="3">
        <f t="shared" si="171"/>
        <v>0</v>
      </c>
    </row>
    <row r="2702" spans="1:25" ht="14.25" x14ac:dyDescent="0.2">
      <c r="A2702" t="str">
        <f t="shared" si="168"/>
        <v>Catalogo principalCSP ENTIDADES NO CUALIFICADASCFQ7TTC0RP76-0002_NCLF</v>
      </c>
      <c r="B2702" t="str">
        <f t="shared" si="169"/>
        <v>CFQ7TTC0RP76-0002_NCLFCSP ENTIDADES NO CUALIFICADAS</v>
      </c>
      <c r="C2702"/>
      <c r="D2702" t="s">
        <v>122</v>
      </c>
      <c r="E2702" t="s">
        <v>4277</v>
      </c>
      <c r="F2702" s="37" t="s">
        <v>2547</v>
      </c>
      <c r="G2702" s="18" t="str">
        <f t="shared" si="170"/>
        <v>Catalogo principal</v>
      </c>
      <c r="H2702" s="18" t="s">
        <v>121</v>
      </c>
      <c r="I2702" s="37" t="s">
        <v>67</v>
      </c>
      <c r="J2702" t="s">
        <v>4278</v>
      </c>
      <c r="K2702" t="s">
        <v>40</v>
      </c>
      <c r="L2702" t="s">
        <v>21</v>
      </c>
      <c r="M2702" t="s">
        <v>3966</v>
      </c>
      <c r="N2702" s="37" t="s">
        <v>67</v>
      </c>
      <c r="O2702" s="37" t="s">
        <v>67</v>
      </c>
      <c r="P2702" s="37" t="s">
        <v>3759</v>
      </c>
      <c r="Q2702" t="s">
        <v>4277</v>
      </c>
      <c r="R2702" t="s">
        <v>3691</v>
      </c>
      <c r="S2702" s="38">
        <v>4</v>
      </c>
      <c r="T2702" s="37">
        <v>1</v>
      </c>
      <c r="U2702" s="37">
        <v>0</v>
      </c>
      <c r="V2702" s="43">
        <f>SUMIF(ResumenCotizacion!$C:$C,E2702,ResumenCotizacion!$P:$P)</f>
        <v>0</v>
      </c>
      <c r="W2702" s="68">
        <f>IF(H2702="USD",S2702*SolCotizacion!$J$18,S2702)</f>
        <v>15693.96</v>
      </c>
      <c r="X2702" s="3">
        <f>ROUND(W2702/(1-VLOOKUP("Total porcentaje:",ResumenCotizacion!$F:$H,3,0)),2)</f>
        <v>17058.650000000001</v>
      </c>
      <c r="Y2702" s="3">
        <f t="shared" si="171"/>
        <v>0</v>
      </c>
    </row>
    <row r="2703" spans="1:25" ht="14.25" x14ac:dyDescent="0.2">
      <c r="A2703" t="str">
        <f t="shared" si="168"/>
        <v>Catalogo principalCSP ENTIDADES NO CUALIFICADASCFQ7TTC0RZFJ-0001_NCLF</v>
      </c>
      <c r="B2703" t="str">
        <f t="shared" si="169"/>
        <v>CFQ7TTC0RZFJ-0001_NCLFCSP ENTIDADES NO CUALIFICADAS</v>
      </c>
      <c r="C2703"/>
      <c r="D2703" t="s">
        <v>122</v>
      </c>
      <c r="E2703" t="s">
        <v>4279</v>
      </c>
      <c r="F2703" s="37" t="s">
        <v>2547</v>
      </c>
      <c r="G2703" s="18" t="str">
        <f t="shared" si="170"/>
        <v>Catalogo principal</v>
      </c>
      <c r="H2703" s="18" t="s">
        <v>121</v>
      </c>
      <c r="I2703" s="37" t="s">
        <v>67</v>
      </c>
      <c r="J2703" t="s">
        <v>4280</v>
      </c>
      <c r="K2703" t="s">
        <v>40</v>
      </c>
      <c r="L2703" t="s">
        <v>21</v>
      </c>
      <c r="M2703" t="s">
        <v>3966</v>
      </c>
      <c r="N2703" s="37" t="s">
        <v>67</v>
      </c>
      <c r="O2703" s="37" t="s">
        <v>67</v>
      </c>
      <c r="P2703" s="37" t="s">
        <v>3759</v>
      </c>
      <c r="Q2703" t="s">
        <v>4279</v>
      </c>
      <c r="R2703" t="s">
        <v>3691</v>
      </c>
      <c r="S2703" s="38">
        <v>10</v>
      </c>
      <c r="T2703" s="37">
        <v>1</v>
      </c>
      <c r="U2703" s="37">
        <v>0</v>
      </c>
      <c r="V2703" s="43">
        <f>SUMIF(ResumenCotizacion!$C:$C,E2703,ResumenCotizacion!$P:$P)</f>
        <v>0</v>
      </c>
      <c r="W2703" s="68">
        <f>IF(H2703="USD",S2703*SolCotizacion!$J$18,S2703)</f>
        <v>39234.899999999994</v>
      </c>
      <c r="X2703" s="3">
        <f>ROUND(W2703/(1-VLOOKUP("Total porcentaje:",ResumenCotizacion!$F:$H,3,0)),2)</f>
        <v>42646.63</v>
      </c>
      <c r="Y2703" s="3">
        <f t="shared" si="171"/>
        <v>0</v>
      </c>
    </row>
    <row r="2704" spans="1:25" ht="14.25" x14ac:dyDescent="0.2">
      <c r="A2704" t="str">
        <f t="shared" si="168"/>
        <v>Catalogo principalCSP ENTIDADES NO CUALIFICADASCFQ7TTC0HVZW-000H_NCLF</v>
      </c>
      <c r="B2704" t="str">
        <f t="shared" si="169"/>
        <v>CFQ7TTC0HVZW-000H_NCLFCSP ENTIDADES NO CUALIFICADAS</v>
      </c>
      <c r="C2704"/>
      <c r="D2704" t="s">
        <v>122</v>
      </c>
      <c r="E2704" t="s">
        <v>4281</v>
      </c>
      <c r="F2704" s="37" t="s">
        <v>2547</v>
      </c>
      <c r="G2704" s="18" t="str">
        <f t="shared" si="170"/>
        <v>Catalogo principal</v>
      </c>
      <c r="H2704" s="18" t="s">
        <v>121</v>
      </c>
      <c r="I2704" s="37" t="s">
        <v>67</v>
      </c>
      <c r="J2704" t="s">
        <v>4282</v>
      </c>
      <c r="K2704" t="s">
        <v>40</v>
      </c>
      <c r="L2704" t="s">
        <v>21</v>
      </c>
      <c r="M2704" t="s">
        <v>3966</v>
      </c>
      <c r="N2704" s="37" t="s">
        <v>67</v>
      </c>
      <c r="O2704" s="37" t="s">
        <v>67</v>
      </c>
      <c r="P2704" s="37" t="s">
        <v>3759</v>
      </c>
      <c r="Q2704" t="s">
        <v>4281</v>
      </c>
      <c r="R2704" t="s">
        <v>3691</v>
      </c>
      <c r="S2704" s="38">
        <v>1666.7</v>
      </c>
      <c r="T2704" s="37">
        <v>1</v>
      </c>
      <c r="U2704" s="37">
        <v>0</v>
      </c>
      <c r="V2704" s="43">
        <f>SUMIF(ResumenCotizacion!$C:$C,E2704,ResumenCotizacion!$P:$P)</f>
        <v>0</v>
      </c>
      <c r="W2704" s="68">
        <f>IF(H2704="USD",S2704*SolCotizacion!$J$18,S2704)</f>
        <v>6539280.7829999998</v>
      </c>
      <c r="X2704" s="3">
        <f>ROUND(W2704/(1-VLOOKUP("Total porcentaje:",ResumenCotizacion!$F:$H,3,0)),2)</f>
        <v>7107913.8899999997</v>
      </c>
      <c r="Y2704" s="3">
        <f t="shared" si="171"/>
        <v>0</v>
      </c>
    </row>
    <row r="2705" spans="1:25" ht="14.25" x14ac:dyDescent="0.2">
      <c r="A2705" t="str">
        <f t="shared" si="168"/>
        <v>Catalogo principalCSP ENTIDADES NO CUALIFICADASCFQ7TTC0HVZW-000J_NCLF</v>
      </c>
      <c r="B2705" t="str">
        <f t="shared" si="169"/>
        <v>CFQ7TTC0HVZW-000J_NCLFCSP ENTIDADES NO CUALIFICADAS</v>
      </c>
      <c r="C2705"/>
      <c r="D2705" t="s">
        <v>122</v>
      </c>
      <c r="E2705" t="s">
        <v>4283</v>
      </c>
      <c r="F2705" s="37" t="s">
        <v>2547</v>
      </c>
      <c r="G2705" s="18" t="str">
        <f t="shared" si="170"/>
        <v>Catalogo principal</v>
      </c>
      <c r="H2705" s="18" t="s">
        <v>121</v>
      </c>
      <c r="I2705" s="37" t="s">
        <v>67</v>
      </c>
      <c r="J2705" t="s">
        <v>4284</v>
      </c>
      <c r="K2705" t="s">
        <v>40</v>
      </c>
      <c r="L2705" t="s">
        <v>21</v>
      </c>
      <c r="M2705" t="s">
        <v>3966</v>
      </c>
      <c r="N2705" s="37" t="s">
        <v>67</v>
      </c>
      <c r="O2705" s="37" t="s">
        <v>67</v>
      </c>
      <c r="P2705" s="37" t="s">
        <v>3759</v>
      </c>
      <c r="Q2705" t="s">
        <v>4283</v>
      </c>
      <c r="R2705" t="s">
        <v>3691</v>
      </c>
      <c r="S2705" s="38">
        <v>166.7</v>
      </c>
      <c r="T2705" s="37">
        <v>1</v>
      </c>
      <c r="U2705" s="37">
        <v>0</v>
      </c>
      <c r="V2705" s="43">
        <f>SUMIF(ResumenCotizacion!$C:$C,E2705,ResumenCotizacion!$P:$P)</f>
        <v>0</v>
      </c>
      <c r="W2705" s="68">
        <f>IF(H2705="USD",S2705*SolCotizacion!$J$18,S2705)</f>
        <v>654045.78299999994</v>
      </c>
      <c r="X2705" s="3">
        <f>ROUND(W2705/(1-VLOOKUP("Total porcentaje:",ResumenCotizacion!$F:$H,3,0)),2)</f>
        <v>710919.33</v>
      </c>
      <c r="Y2705" s="3">
        <f t="shared" si="171"/>
        <v>0</v>
      </c>
    </row>
    <row r="2706" spans="1:25" ht="14.25" x14ac:dyDescent="0.2">
      <c r="A2706" t="str">
        <f t="shared" si="168"/>
        <v>Catalogo principalCSP ENTIDADES NO CUALIFICADASCFQ7TTC0HVZW-000K_NCLF</v>
      </c>
      <c r="B2706" t="str">
        <f t="shared" si="169"/>
        <v>CFQ7TTC0HVZW-000K_NCLFCSP ENTIDADES NO CUALIFICADAS</v>
      </c>
      <c r="C2706"/>
      <c r="D2706" t="s">
        <v>122</v>
      </c>
      <c r="E2706" t="s">
        <v>4285</v>
      </c>
      <c r="F2706" s="37" t="s">
        <v>2547</v>
      </c>
      <c r="G2706" s="18" t="str">
        <f t="shared" si="170"/>
        <v>Catalogo principal</v>
      </c>
      <c r="H2706" s="18" t="s">
        <v>121</v>
      </c>
      <c r="I2706" s="37" t="s">
        <v>67</v>
      </c>
      <c r="J2706" t="s">
        <v>4286</v>
      </c>
      <c r="K2706" t="s">
        <v>40</v>
      </c>
      <c r="L2706" t="s">
        <v>21</v>
      </c>
      <c r="M2706" t="s">
        <v>3966</v>
      </c>
      <c r="N2706" s="37" t="s">
        <v>67</v>
      </c>
      <c r="O2706" s="37" t="s">
        <v>67</v>
      </c>
      <c r="P2706" s="37" t="s">
        <v>3759</v>
      </c>
      <c r="Q2706" t="s">
        <v>4285</v>
      </c>
      <c r="R2706" t="s">
        <v>3691</v>
      </c>
      <c r="S2706" s="38">
        <v>16.7</v>
      </c>
      <c r="T2706" s="37">
        <v>1</v>
      </c>
      <c r="U2706" s="37">
        <v>0</v>
      </c>
      <c r="V2706" s="43">
        <f>SUMIF(ResumenCotizacion!$C:$C,E2706,ResumenCotizacion!$P:$P)</f>
        <v>0</v>
      </c>
      <c r="W2706" s="68">
        <f>IF(H2706="USD",S2706*SolCotizacion!$J$18,S2706)</f>
        <v>65522.282999999996</v>
      </c>
      <c r="X2706" s="3">
        <f>ROUND(W2706/(1-VLOOKUP("Total porcentaje:",ResumenCotizacion!$F:$H,3,0)),2)</f>
        <v>71219.87</v>
      </c>
      <c r="Y2706" s="3">
        <f t="shared" si="171"/>
        <v>0</v>
      </c>
    </row>
    <row r="2707" spans="1:25" ht="14.25" x14ac:dyDescent="0.2">
      <c r="A2707" t="str">
        <f t="shared" si="168"/>
        <v>Catalogo principalCSP ENTIDADES NO CUALIFICADASCFQ7TTC0R551-0001_NCLF</v>
      </c>
      <c r="B2707" t="str">
        <f t="shared" si="169"/>
        <v>CFQ7TTC0R551-0001_NCLFCSP ENTIDADES NO CUALIFICADAS</v>
      </c>
      <c r="C2707"/>
      <c r="D2707" t="s">
        <v>122</v>
      </c>
      <c r="E2707" t="s">
        <v>4287</v>
      </c>
      <c r="F2707" s="37" t="s">
        <v>2547</v>
      </c>
      <c r="G2707" s="18" t="str">
        <f t="shared" si="170"/>
        <v>Catalogo principal</v>
      </c>
      <c r="H2707" s="18" t="s">
        <v>121</v>
      </c>
      <c r="I2707" s="37" t="s">
        <v>67</v>
      </c>
      <c r="J2707" t="s">
        <v>4288</v>
      </c>
      <c r="K2707" t="s">
        <v>40</v>
      </c>
      <c r="L2707" t="s">
        <v>21</v>
      </c>
      <c r="M2707" t="s">
        <v>3966</v>
      </c>
      <c r="N2707" s="37" t="s">
        <v>67</v>
      </c>
      <c r="O2707" s="37" t="s">
        <v>67</v>
      </c>
      <c r="P2707" s="37" t="s">
        <v>3759</v>
      </c>
      <c r="Q2707" t="s">
        <v>4287</v>
      </c>
      <c r="R2707" t="s">
        <v>3691</v>
      </c>
      <c r="S2707" s="38">
        <v>3</v>
      </c>
      <c r="T2707" s="37">
        <v>1</v>
      </c>
      <c r="U2707" s="37">
        <v>0</v>
      </c>
      <c r="V2707" s="43">
        <f>SUMIF(ResumenCotizacion!$C:$C,E2707,ResumenCotizacion!$P:$P)</f>
        <v>0</v>
      </c>
      <c r="W2707" s="68">
        <f>IF(H2707="USD",S2707*SolCotizacion!$J$18,S2707)</f>
        <v>11770.47</v>
      </c>
      <c r="X2707" s="3">
        <f>ROUND(W2707/(1-VLOOKUP("Total porcentaje:",ResumenCotizacion!$F:$H,3,0)),2)</f>
        <v>12793.99</v>
      </c>
      <c r="Y2707" s="3">
        <f t="shared" si="171"/>
        <v>0</v>
      </c>
    </row>
    <row r="2708" spans="1:25" ht="14.25" x14ac:dyDescent="0.2">
      <c r="A2708" t="str">
        <f t="shared" si="168"/>
        <v>Catalogo principalCSP ENTIDADES NO CUALIFICADASCFQ7TTC0RM8K-0002_NCLF</v>
      </c>
      <c r="B2708" t="str">
        <f t="shared" si="169"/>
        <v>CFQ7TTC0RM8K-0002_NCLFCSP ENTIDADES NO CUALIFICADAS</v>
      </c>
      <c r="C2708"/>
      <c r="D2708" t="s">
        <v>122</v>
      </c>
      <c r="E2708" t="s">
        <v>4289</v>
      </c>
      <c r="F2708" s="37" t="s">
        <v>2547</v>
      </c>
      <c r="G2708" s="18" t="str">
        <f t="shared" si="170"/>
        <v>Catalogo principal</v>
      </c>
      <c r="H2708" s="18" t="s">
        <v>121</v>
      </c>
      <c r="I2708" s="37" t="s">
        <v>67</v>
      </c>
      <c r="J2708" t="s">
        <v>4290</v>
      </c>
      <c r="K2708" t="s">
        <v>40</v>
      </c>
      <c r="L2708" t="s">
        <v>21</v>
      </c>
      <c r="M2708" t="s">
        <v>3966</v>
      </c>
      <c r="N2708" s="37" t="s">
        <v>67</v>
      </c>
      <c r="O2708" s="37" t="s">
        <v>67</v>
      </c>
      <c r="P2708" s="37" t="s">
        <v>3759</v>
      </c>
      <c r="Q2708" t="s">
        <v>4289</v>
      </c>
      <c r="R2708" t="s">
        <v>3691</v>
      </c>
      <c r="S2708" s="38">
        <v>7</v>
      </c>
      <c r="T2708" s="37">
        <v>1</v>
      </c>
      <c r="U2708" s="37">
        <v>0</v>
      </c>
      <c r="V2708" s="43">
        <f>SUMIF(ResumenCotizacion!$C:$C,E2708,ResumenCotizacion!$P:$P)</f>
        <v>0</v>
      </c>
      <c r="W2708" s="68">
        <f>IF(H2708="USD",S2708*SolCotizacion!$J$18,S2708)</f>
        <v>27464.43</v>
      </c>
      <c r="X2708" s="3">
        <f>ROUND(W2708/(1-VLOOKUP("Total porcentaje:",ResumenCotizacion!$F:$H,3,0)),2)</f>
        <v>29852.639999999999</v>
      </c>
      <c r="Y2708" s="3">
        <f t="shared" si="171"/>
        <v>0</v>
      </c>
    </row>
    <row r="2709" spans="1:25" ht="14.25" x14ac:dyDescent="0.2">
      <c r="A2709" t="str">
        <f t="shared" si="168"/>
        <v>Catalogo principalCSP ENTIDADES NO CUALIFICADASCFQ7TTC0HDJR-000F_NCLF</v>
      </c>
      <c r="B2709" t="str">
        <f t="shared" si="169"/>
        <v>CFQ7TTC0HDJR-000F_NCLFCSP ENTIDADES NO CUALIFICADAS</v>
      </c>
      <c r="C2709"/>
      <c r="D2709" t="s">
        <v>122</v>
      </c>
      <c r="E2709" t="s">
        <v>4291</v>
      </c>
      <c r="F2709" s="37" t="s">
        <v>2547</v>
      </c>
      <c r="G2709" s="18" t="str">
        <f t="shared" si="170"/>
        <v>Catalogo principal</v>
      </c>
      <c r="H2709" s="18" t="s">
        <v>121</v>
      </c>
      <c r="I2709" s="37" t="s">
        <v>67</v>
      </c>
      <c r="J2709" t="s">
        <v>4292</v>
      </c>
      <c r="K2709" t="s">
        <v>40</v>
      </c>
      <c r="L2709" t="s">
        <v>21</v>
      </c>
      <c r="M2709" t="s">
        <v>3966</v>
      </c>
      <c r="N2709" s="37" t="s">
        <v>67</v>
      </c>
      <c r="O2709" s="37" t="s">
        <v>67</v>
      </c>
      <c r="P2709" s="37" t="s">
        <v>3759</v>
      </c>
      <c r="Q2709" t="s">
        <v>4291</v>
      </c>
      <c r="R2709" t="s">
        <v>3691</v>
      </c>
      <c r="S2709" s="38">
        <v>300</v>
      </c>
      <c r="T2709" s="37">
        <v>1</v>
      </c>
      <c r="U2709" s="37">
        <v>0</v>
      </c>
      <c r="V2709" s="43">
        <f>SUMIF(ResumenCotizacion!$C:$C,E2709,ResumenCotizacion!$P:$P)</f>
        <v>0</v>
      </c>
      <c r="W2709" s="68">
        <f>IF(H2709="USD",S2709*SolCotizacion!$J$18,S2709)</f>
        <v>1177047</v>
      </c>
      <c r="X2709" s="3">
        <f>ROUND(W2709/(1-VLOOKUP("Total porcentaje:",ResumenCotizacion!$F:$H,3,0)),2)</f>
        <v>1279398.9099999999</v>
      </c>
      <c r="Y2709" s="3">
        <f t="shared" si="171"/>
        <v>0</v>
      </c>
    </row>
    <row r="2710" spans="1:25" ht="14.25" x14ac:dyDescent="0.2">
      <c r="A2710" t="str">
        <f t="shared" si="168"/>
        <v>Catalogo principalCSP ENTIDADES NO CUALIFICADASCFQ7TTC0HDJR-000G_NCLF</v>
      </c>
      <c r="B2710" t="str">
        <f t="shared" si="169"/>
        <v>CFQ7TTC0HDJR-000G_NCLFCSP ENTIDADES NO CUALIFICADAS</v>
      </c>
      <c r="C2710"/>
      <c r="D2710" t="s">
        <v>122</v>
      </c>
      <c r="E2710" t="s">
        <v>4293</v>
      </c>
      <c r="F2710" s="37" t="s">
        <v>2547</v>
      </c>
      <c r="G2710" s="18" t="str">
        <f t="shared" si="170"/>
        <v>Catalogo principal</v>
      </c>
      <c r="H2710" s="18" t="s">
        <v>121</v>
      </c>
      <c r="I2710" s="37" t="s">
        <v>67</v>
      </c>
      <c r="J2710" t="s">
        <v>4294</v>
      </c>
      <c r="K2710" t="s">
        <v>40</v>
      </c>
      <c r="L2710" t="s">
        <v>21</v>
      </c>
      <c r="M2710" t="s">
        <v>3966</v>
      </c>
      <c r="N2710" s="37" t="s">
        <v>67</v>
      </c>
      <c r="O2710" s="37" t="s">
        <v>67</v>
      </c>
      <c r="P2710" s="37" t="s">
        <v>3759</v>
      </c>
      <c r="Q2710" t="s">
        <v>4293</v>
      </c>
      <c r="R2710" t="s">
        <v>3691</v>
      </c>
      <c r="S2710" s="38">
        <v>25</v>
      </c>
      <c r="T2710" s="37">
        <v>1</v>
      </c>
      <c r="U2710" s="37">
        <v>0</v>
      </c>
      <c r="V2710" s="43">
        <f>SUMIF(ResumenCotizacion!$C:$C,E2710,ResumenCotizacion!$P:$P)</f>
        <v>0</v>
      </c>
      <c r="W2710" s="68">
        <f>IF(H2710="USD",S2710*SolCotizacion!$J$18,S2710)</f>
        <v>98087.25</v>
      </c>
      <c r="X2710" s="3">
        <f>ROUND(W2710/(1-VLOOKUP("Total porcentaje:",ResumenCotizacion!$F:$H,3,0)),2)</f>
        <v>106616.58</v>
      </c>
      <c r="Y2710" s="3">
        <f t="shared" si="171"/>
        <v>0</v>
      </c>
    </row>
    <row r="2711" spans="1:25" ht="14.25" x14ac:dyDescent="0.2">
      <c r="A2711" t="str">
        <f t="shared" si="168"/>
        <v>Catalogo principalCSP ENTIDADES NO CUALIFICADASCFQ7TTC0RV0H-0001_NCLF</v>
      </c>
      <c r="B2711" t="str">
        <f t="shared" si="169"/>
        <v>CFQ7TTC0RV0H-0001_NCLFCSP ENTIDADES NO CUALIFICADAS</v>
      </c>
      <c r="C2711"/>
      <c r="D2711" t="s">
        <v>122</v>
      </c>
      <c r="E2711" t="s">
        <v>4295</v>
      </c>
      <c r="F2711" s="37" t="s">
        <v>2547</v>
      </c>
      <c r="G2711" s="18" t="str">
        <f t="shared" si="170"/>
        <v>Catalogo principal</v>
      </c>
      <c r="H2711" s="18" t="s">
        <v>121</v>
      </c>
      <c r="I2711" s="37" t="s">
        <v>67</v>
      </c>
      <c r="J2711" t="s">
        <v>4296</v>
      </c>
      <c r="K2711" t="s">
        <v>40</v>
      </c>
      <c r="L2711" t="s">
        <v>21</v>
      </c>
      <c r="M2711" t="s">
        <v>3966</v>
      </c>
      <c r="N2711" s="37" t="s">
        <v>67</v>
      </c>
      <c r="O2711" s="37" t="s">
        <v>67</v>
      </c>
      <c r="P2711" s="37" t="s">
        <v>3759</v>
      </c>
      <c r="Q2711" t="s">
        <v>4295</v>
      </c>
      <c r="R2711" t="s">
        <v>3691</v>
      </c>
      <c r="S2711" s="38">
        <v>0</v>
      </c>
      <c r="T2711" s="37">
        <v>1</v>
      </c>
      <c r="U2711" s="37">
        <v>0</v>
      </c>
      <c r="V2711" s="43">
        <f>SUMIF(ResumenCotizacion!$C:$C,E2711,ResumenCotizacion!$P:$P)</f>
        <v>0</v>
      </c>
      <c r="W2711" s="68">
        <f>IF(H2711="USD",S2711*SolCotizacion!$J$18,S2711)</f>
        <v>0</v>
      </c>
      <c r="X2711" s="3">
        <f>ROUND(W2711/(1-VLOOKUP("Total porcentaje:",ResumenCotizacion!$F:$H,3,0)),2)</f>
        <v>0</v>
      </c>
      <c r="Y2711" s="3">
        <f t="shared" si="171"/>
        <v>0</v>
      </c>
    </row>
    <row r="2712" spans="1:25" ht="14.25" x14ac:dyDescent="0.2">
      <c r="A2712" t="str">
        <f t="shared" si="168"/>
        <v>Catalogo principalCSP ENTIDADES NO CUALIFICADASDG7GMGF0MF3T-0001_NCLF</v>
      </c>
      <c r="B2712" t="str">
        <f t="shared" si="169"/>
        <v>DG7GMGF0MF3T-0001_NCLFCSP ENTIDADES NO CUALIFICADAS</v>
      </c>
      <c r="C2712"/>
      <c r="D2712" t="s">
        <v>122</v>
      </c>
      <c r="E2712" t="s">
        <v>4297</v>
      </c>
      <c r="F2712" s="37" t="s">
        <v>2547</v>
      </c>
      <c r="G2712" s="18" t="str">
        <f t="shared" si="170"/>
        <v>Catalogo principal</v>
      </c>
      <c r="H2712" s="18" t="s">
        <v>121</v>
      </c>
      <c r="I2712" s="37" t="s">
        <v>67</v>
      </c>
      <c r="J2712" t="s">
        <v>4298</v>
      </c>
      <c r="K2712" t="s">
        <v>40</v>
      </c>
      <c r="L2712" t="s">
        <v>21</v>
      </c>
      <c r="M2712" t="s">
        <v>4257</v>
      </c>
      <c r="N2712" s="37" t="s">
        <v>67</v>
      </c>
      <c r="O2712" s="37" t="s">
        <v>67</v>
      </c>
      <c r="P2712" s="37" t="s">
        <v>3759</v>
      </c>
      <c r="Q2712" t="s">
        <v>4297</v>
      </c>
      <c r="R2712" t="s">
        <v>207</v>
      </c>
      <c r="S2712" s="38">
        <v>264</v>
      </c>
      <c r="T2712" s="37">
        <v>1</v>
      </c>
      <c r="U2712" s="37">
        <v>0</v>
      </c>
      <c r="V2712" s="43">
        <f>SUMIF(ResumenCotizacion!$C:$C,E2712,ResumenCotizacion!$P:$P)</f>
        <v>0</v>
      </c>
      <c r="W2712" s="68">
        <f>IF(H2712="USD",S2712*SolCotizacion!$J$18,S2712)</f>
        <v>1035801.36</v>
      </c>
      <c r="X2712" s="3">
        <f>ROUND(W2712/(1-VLOOKUP("Total porcentaje:",ResumenCotizacion!$F:$H,3,0)),2)</f>
        <v>1125871.04</v>
      </c>
      <c r="Y2712" s="3">
        <f t="shared" si="171"/>
        <v>0</v>
      </c>
    </row>
    <row r="2713" spans="1:25" ht="14.25" x14ac:dyDescent="0.2">
      <c r="A2713" t="str">
        <f t="shared" si="168"/>
        <v>Catalogo principalCSP ENTIDADES NO CUALIFICADASDG7GMGF0MF3T-0002_NCLF</v>
      </c>
      <c r="B2713" t="str">
        <f t="shared" si="169"/>
        <v>DG7GMGF0MF3T-0002_NCLFCSP ENTIDADES NO CUALIFICADAS</v>
      </c>
      <c r="C2713"/>
      <c r="D2713" t="s">
        <v>122</v>
      </c>
      <c r="E2713" t="s">
        <v>4299</v>
      </c>
      <c r="F2713" s="37" t="s">
        <v>2547</v>
      </c>
      <c r="G2713" s="18" t="str">
        <f t="shared" si="170"/>
        <v>Catalogo principal</v>
      </c>
      <c r="H2713" s="18" t="s">
        <v>121</v>
      </c>
      <c r="I2713" s="37" t="s">
        <v>67</v>
      </c>
      <c r="J2713" t="s">
        <v>4300</v>
      </c>
      <c r="K2713" t="s">
        <v>40</v>
      </c>
      <c r="L2713" t="s">
        <v>21</v>
      </c>
      <c r="M2713" t="s">
        <v>4257</v>
      </c>
      <c r="N2713" s="37" t="s">
        <v>67</v>
      </c>
      <c r="O2713" s="37" t="s">
        <v>67</v>
      </c>
      <c r="P2713" s="37" t="s">
        <v>3759</v>
      </c>
      <c r="Q2713" t="s">
        <v>4299</v>
      </c>
      <c r="R2713" t="s">
        <v>207</v>
      </c>
      <c r="S2713" s="38">
        <v>264</v>
      </c>
      <c r="T2713" s="37">
        <v>1</v>
      </c>
      <c r="U2713" s="37">
        <v>0</v>
      </c>
      <c r="V2713" s="43">
        <f>SUMIF(ResumenCotizacion!$C:$C,E2713,ResumenCotizacion!$P:$P)</f>
        <v>0</v>
      </c>
      <c r="W2713" s="68">
        <f>IF(H2713="USD",S2713*SolCotizacion!$J$18,S2713)</f>
        <v>1035801.36</v>
      </c>
      <c r="X2713" s="3">
        <f>ROUND(W2713/(1-VLOOKUP("Total porcentaje:",ResumenCotizacion!$F:$H,3,0)),2)</f>
        <v>1125871.04</v>
      </c>
      <c r="Y2713" s="3">
        <f t="shared" si="171"/>
        <v>0</v>
      </c>
    </row>
    <row r="2714" spans="1:25" ht="14.25" x14ac:dyDescent="0.2">
      <c r="A2714" t="str">
        <f t="shared" si="168"/>
        <v>Catalogo principalOVS_ES ACADEMICOGUN-00001</v>
      </c>
      <c r="B2714" t="str">
        <f t="shared" si="169"/>
        <v>GUN-00001OVS_ES ACADEMICO</v>
      </c>
      <c r="C2714"/>
      <c r="D2714" t="s">
        <v>122</v>
      </c>
      <c r="E2714" t="s">
        <v>5078</v>
      </c>
      <c r="F2714" s="37" t="s">
        <v>230</v>
      </c>
      <c r="G2714" s="18" t="str">
        <f t="shared" si="170"/>
        <v>Catalogo principal</v>
      </c>
      <c r="H2714" s="18" t="s">
        <v>121</v>
      </c>
      <c r="I2714" s="37" t="s">
        <v>67</v>
      </c>
      <c r="J2714" t="s">
        <v>5079</v>
      </c>
      <c r="K2714" t="s">
        <v>40</v>
      </c>
      <c r="L2714" t="s">
        <v>21</v>
      </c>
      <c r="M2714" t="s">
        <v>4778</v>
      </c>
      <c r="N2714" s="37" t="s">
        <v>67</v>
      </c>
      <c r="O2714" s="37" t="s">
        <v>67</v>
      </c>
      <c r="P2714" s="37" t="s">
        <v>230</v>
      </c>
      <c r="Q2714" t="s">
        <v>5078</v>
      </c>
      <c r="R2714" t="s">
        <v>3696</v>
      </c>
      <c r="S2714" s="38">
        <v>33</v>
      </c>
      <c r="T2714" s="37">
        <v>1</v>
      </c>
      <c r="U2714" s="37">
        <v>0</v>
      </c>
      <c r="V2714" s="43">
        <f>SUMIF(ResumenCotizacion!$C:$C,E2714,ResumenCotizacion!$P:$P)</f>
        <v>0</v>
      </c>
      <c r="W2714" s="68">
        <f>IF(H2714="USD",S2714*SolCotizacion!$J$18,S2714)</f>
        <v>129475.17</v>
      </c>
      <c r="X2714" s="3">
        <f>ROUND(W2714/(1-VLOOKUP("Total porcentaje:",ResumenCotizacion!$F:$H,3,0)),2)</f>
        <v>140733.88</v>
      </c>
      <c r="Y2714" s="3">
        <f t="shared" si="171"/>
        <v>0</v>
      </c>
    </row>
    <row r="2715" spans="1:25" ht="14.25" x14ac:dyDescent="0.2">
      <c r="A2715" t="str">
        <f t="shared" si="168"/>
        <v>Catalogo principalOVS_ES ACADEMICOGUN-00002</v>
      </c>
      <c r="B2715" t="str">
        <f t="shared" si="169"/>
        <v>GUN-00002OVS_ES ACADEMICO</v>
      </c>
      <c r="C2715"/>
      <c r="D2715" t="s">
        <v>122</v>
      </c>
      <c r="E2715" t="s">
        <v>5080</v>
      </c>
      <c r="F2715" s="37" t="s">
        <v>230</v>
      </c>
      <c r="G2715" s="18" t="str">
        <f t="shared" si="170"/>
        <v>Catalogo principal</v>
      </c>
      <c r="H2715" s="18" t="s">
        <v>121</v>
      </c>
      <c r="I2715" s="37" t="s">
        <v>67</v>
      </c>
      <c r="J2715" t="s">
        <v>5081</v>
      </c>
      <c r="K2715" t="s">
        <v>40</v>
      </c>
      <c r="L2715" t="s">
        <v>21</v>
      </c>
      <c r="M2715" t="s">
        <v>4778</v>
      </c>
      <c r="N2715" s="37" t="s">
        <v>67</v>
      </c>
      <c r="O2715" s="37" t="s">
        <v>67</v>
      </c>
      <c r="P2715" s="37" t="s">
        <v>230</v>
      </c>
      <c r="Q2715" t="s">
        <v>5080</v>
      </c>
      <c r="R2715" t="s">
        <v>3696</v>
      </c>
      <c r="S2715" s="38">
        <v>33</v>
      </c>
      <c r="T2715" s="37">
        <v>1</v>
      </c>
      <c r="U2715" s="37">
        <v>0</v>
      </c>
      <c r="V2715" s="43">
        <f>SUMIF(ResumenCotizacion!$C:$C,E2715,ResumenCotizacion!$P:$P)</f>
        <v>0</v>
      </c>
      <c r="W2715" s="68">
        <f>IF(H2715="USD",S2715*SolCotizacion!$J$18,S2715)</f>
        <v>129475.17</v>
      </c>
      <c r="X2715" s="3">
        <f>ROUND(W2715/(1-VLOOKUP("Total porcentaje:",ResumenCotizacion!$F:$H,3,0)),2)</f>
        <v>140733.88</v>
      </c>
      <c r="Y2715" s="3">
        <f t="shared" si="171"/>
        <v>0</v>
      </c>
    </row>
    <row r="2716" spans="1:25" ht="14.25" x14ac:dyDescent="0.2">
      <c r="A2716" t="str">
        <f t="shared" si="168"/>
        <v>Catalogo principalOPEN VALUE - CSP GOBIERNOCFQ7TTC0HBSM-0001</v>
      </c>
      <c r="B2716" t="str">
        <f t="shared" si="169"/>
        <v>CFQ7TTC0HBSM-0001OPEN VALUE - CSP GOBIERNO</v>
      </c>
      <c r="C2716"/>
      <c r="D2716" t="s">
        <v>122</v>
      </c>
      <c r="E2716" t="s">
        <v>5082</v>
      </c>
      <c r="F2716" s="37" t="s">
        <v>2769</v>
      </c>
      <c r="G2716" s="18" t="str">
        <f t="shared" si="170"/>
        <v>Catalogo principal</v>
      </c>
      <c r="H2716" s="18" t="s">
        <v>121</v>
      </c>
      <c r="I2716" s="37" t="s">
        <v>67</v>
      </c>
      <c r="J2716" t="s">
        <v>5083</v>
      </c>
      <c r="K2716" t="s">
        <v>40</v>
      </c>
      <c r="L2716" t="s">
        <v>21</v>
      </c>
      <c r="M2716" t="s">
        <v>3966</v>
      </c>
      <c r="N2716" s="37" t="s">
        <v>67</v>
      </c>
      <c r="O2716" s="37" t="s">
        <v>67</v>
      </c>
      <c r="P2716" s="37" t="s">
        <v>3756</v>
      </c>
      <c r="Q2716" t="s">
        <v>5082</v>
      </c>
      <c r="R2716" t="s">
        <v>3691</v>
      </c>
      <c r="S2716" s="38">
        <v>0</v>
      </c>
      <c r="T2716" s="37">
        <v>1</v>
      </c>
      <c r="U2716" s="37">
        <v>0</v>
      </c>
      <c r="V2716" s="43">
        <f>SUMIF(ResumenCotizacion!$C:$C,E2716,ResumenCotizacion!$P:$P)</f>
        <v>0</v>
      </c>
      <c r="W2716" s="68">
        <f>IF(H2716="USD",S2716*SolCotizacion!$J$18,S2716)</f>
        <v>0</v>
      </c>
      <c r="X2716" s="3">
        <f>ROUND(W2716/(1-VLOOKUP("Total porcentaje:",ResumenCotizacion!$F:$H,3,0)),2)</f>
        <v>0</v>
      </c>
      <c r="Y2716" s="3">
        <f t="shared" si="171"/>
        <v>0</v>
      </c>
    </row>
    <row r="2717" spans="1:25" ht="14.25" x14ac:dyDescent="0.2">
      <c r="A2717" t="str">
        <f t="shared" si="168"/>
        <v>Catalogo principalOPEN VALUE - CSP GOBIERNOCFQ7TTC0RWPR-0001</v>
      </c>
      <c r="B2717" t="str">
        <f t="shared" si="169"/>
        <v>CFQ7TTC0RWPR-0001OPEN VALUE - CSP GOBIERNO</v>
      </c>
      <c r="C2717"/>
      <c r="D2717" t="s">
        <v>122</v>
      </c>
      <c r="E2717" t="s">
        <v>5084</v>
      </c>
      <c r="F2717" s="37" t="s">
        <v>2769</v>
      </c>
      <c r="G2717" s="18" t="str">
        <f t="shared" si="170"/>
        <v>Catalogo principal</v>
      </c>
      <c r="H2717" s="18" t="s">
        <v>121</v>
      </c>
      <c r="I2717" s="37" t="s">
        <v>67</v>
      </c>
      <c r="J2717" t="s">
        <v>5085</v>
      </c>
      <c r="K2717" t="s">
        <v>40</v>
      </c>
      <c r="L2717" t="s">
        <v>21</v>
      </c>
      <c r="M2717" t="s">
        <v>3966</v>
      </c>
      <c r="N2717" s="37" t="s">
        <v>67</v>
      </c>
      <c r="O2717" s="37" t="s">
        <v>67</v>
      </c>
      <c r="P2717" s="37" t="s">
        <v>3756</v>
      </c>
      <c r="Q2717" t="s">
        <v>5084</v>
      </c>
      <c r="R2717" t="s">
        <v>3691</v>
      </c>
      <c r="S2717" s="38">
        <v>75</v>
      </c>
      <c r="T2717" s="37">
        <v>1</v>
      </c>
      <c r="U2717" s="37">
        <v>0</v>
      </c>
      <c r="V2717" s="43">
        <f>SUMIF(ResumenCotizacion!$C:$C,E2717,ResumenCotizacion!$P:$P)</f>
        <v>0</v>
      </c>
      <c r="W2717" s="68">
        <f>IF(H2717="USD",S2717*SolCotizacion!$J$18,S2717)</f>
        <v>294261.75</v>
      </c>
      <c r="X2717" s="3">
        <f>ROUND(W2717/(1-VLOOKUP("Total porcentaje:",ResumenCotizacion!$F:$H,3,0)),2)</f>
        <v>319849.73</v>
      </c>
      <c r="Y2717" s="3">
        <f t="shared" si="171"/>
        <v>0</v>
      </c>
    </row>
    <row r="2718" spans="1:25" ht="14.25" x14ac:dyDescent="0.2">
      <c r="A2718" t="str">
        <f t="shared" si="168"/>
        <v>Catalogo principalOPEN VALUE - CSP GOBIERNOCFQ7TTC0JLX1-0007</v>
      </c>
      <c r="B2718" t="str">
        <f t="shared" si="169"/>
        <v>CFQ7TTC0JLX1-0007OPEN VALUE - CSP GOBIERNO</v>
      </c>
      <c r="C2718"/>
      <c r="D2718" t="s">
        <v>122</v>
      </c>
      <c r="E2718" t="s">
        <v>5086</v>
      </c>
      <c r="F2718" s="37" t="s">
        <v>2769</v>
      </c>
      <c r="G2718" s="18" t="str">
        <f t="shared" si="170"/>
        <v>Catalogo principal</v>
      </c>
      <c r="H2718" s="18" t="s">
        <v>121</v>
      </c>
      <c r="I2718" s="37" t="s">
        <v>67</v>
      </c>
      <c r="J2718" t="s">
        <v>5087</v>
      </c>
      <c r="K2718" t="s">
        <v>40</v>
      </c>
      <c r="L2718" t="s">
        <v>21</v>
      </c>
      <c r="M2718" t="s">
        <v>3966</v>
      </c>
      <c r="N2718" s="37" t="s">
        <v>67</v>
      </c>
      <c r="O2718" s="37" t="s">
        <v>67</v>
      </c>
      <c r="P2718" s="37" t="s">
        <v>3756</v>
      </c>
      <c r="Q2718" t="s">
        <v>5086</v>
      </c>
      <c r="R2718" t="s">
        <v>3691</v>
      </c>
      <c r="S2718" s="38">
        <v>750</v>
      </c>
      <c r="T2718" s="37">
        <v>1</v>
      </c>
      <c r="U2718" s="37">
        <v>0</v>
      </c>
      <c r="V2718" s="43">
        <f>SUMIF(ResumenCotizacion!$C:$C,E2718,ResumenCotizacion!$P:$P)</f>
        <v>0</v>
      </c>
      <c r="W2718" s="68">
        <f>IF(H2718="USD",S2718*SolCotizacion!$J$18,S2718)</f>
        <v>2942617.5</v>
      </c>
      <c r="X2718" s="3">
        <f>ROUND(W2718/(1-VLOOKUP("Total porcentaje:",ResumenCotizacion!$F:$H,3,0)),2)</f>
        <v>3198497.28</v>
      </c>
      <c r="Y2718" s="3">
        <f t="shared" si="171"/>
        <v>0</v>
      </c>
    </row>
    <row r="2719" spans="1:25" ht="14.25" x14ac:dyDescent="0.2">
      <c r="A2719" t="str">
        <f t="shared" si="168"/>
        <v>Catalogo principalOPEN VALUE - CSP GOBIERNOCFQ7TTC0JLX1-0009</v>
      </c>
      <c r="B2719" t="str">
        <f t="shared" si="169"/>
        <v>CFQ7TTC0JLX1-0009OPEN VALUE - CSP GOBIERNO</v>
      </c>
      <c r="C2719"/>
      <c r="D2719" t="s">
        <v>122</v>
      </c>
      <c r="E2719" t="s">
        <v>5088</v>
      </c>
      <c r="F2719" s="37" t="s">
        <v>2769</v>
      </c>
      <c r="G2719" s="18" t="str">
        <f t="shared" si="170"/>
        <v>Catalogo principal</v>
      </c>
      <c r="H2719" s="18" t="s">
        <v>121</v>
      </c>
      <c r="I2719" s="37" t="s">
        <v>67</v>
      </c>
      <c r="J2719" t="s">
        <v>5089</v>
      </c>
      <c r="K2719" t="s">
        <v>40</v>
      </c>
      <c r="L2719" t="s">
        <v>21</v>
      </c>
      <c r="M2719" t="s">
        <v>3966</v>
      </c>
      <c r="N2719" s="37" t="s">
        <v>67</v>
      </c>
      <c r="O2719" s="37" t="s">
        <v>67</v>
      </c>
      <c r="P2719" s="37" t="s">
        <v>3756</v>
      </c>
      <c r="Q2719" t="s">
        <v>5088</v>
      </c>
      <c r="R2719" t="s">
        <v>3691</v>
      </c>
      <c r="S2719" s="38">
        <v>2000</v>
      </c>
      <c r="T2719" s="37">
        <v>1</v>
      </c>
      <c r="U2719" s="37">
        <v>0</v>
      </c>
      <c r="V2719" s="43">
        <f>SUMIF(ResumenCotizacion!$C:$C,E2719,ResumenCotizacion!$P:$P)</f>
        <v>0</v>
      </c>
      <c r="W2719" s="68">
        <f>IF(H2719="USD",S2719*SolCotizacion!$J$18,S2719)</f>
        <v>7846980</v>
      </c>
      <c r="X2719" s="3">
        <f>ROUND(W2719/(1-VLOOKUP("Total porcentaje:",ResumenCotizacion!$F:$H,3,0)),2)</f>
        <v>8529326.0899999999</v>
      </c>
      <c r="Y2719" s="3">
        <f t="shared" si="171"/>
        <v>0</v>
      </c>
    </row>
    <row r="2720" spans="1:25" ht="14.25" x14ac:dyDescent="0.2">
      <c r="A2720" t="str">
        <f t="shared" si="168"/>
        <v>Catalogo principalOPEN VALUE - CSP GOBIERNOCFQ7TTC0QTFK-0002</v>
      </c>
      <c r="B2720" t="str">
        <f t="shared" si="169"/>
        <v>CFQ7TTC0QTFK-0002OPEN VALUE - CSP GOBIERNO</v>
      </c>
      <c r="C2720"/>
      <c r="D2720" t="s">
        <v>122</v>
      </c>
      <c r="E2720" t="s">
        <v>5090</v>
      </c>
      <c r="F2720" s="37" t="s">
        <v>2769</v>
      </c>
      <c r="G2720" s="18" t="str">
        <f t="shared" si="170"/>
        <v>Catalogo principal</v>
      </c>
      <c r="H2720" s="18" t="s">
        <v>121</v>
      </c>
      <c r="I2720" s="37" t="s">
        <v>67</v>
      </c>
      <c r="J2720" t="s">
        <v>5091</v>
      </c>
      <c r="K2720" t="s">
        <v>40</v>
      </c>
      <c r="L2720" t="s">
        <v>21</v>
      </c>
      <c r="M2720" t="s">
        <v>3966</v>
      </c>
      <c r="N2720" s="37" t="s">
        <v>67</v>
      </c>
      <c r="O2720" s="37" t="s">
        <v>67</v>
      </c>
      <c r="P2720" s="37" t="s">
        <v>3756</v>
      </c>
      <c r="Q2720" t="s">
        <v>5090</v>
      </c>
      <c r="R2720" t="s">
        <v>3691</v>
      </c>
      <c r="S2720" s="38">
        <v>4166.7</v>
      </c>
      <c r="T2720" s="37">
        <v>1</v>
      </c>
      <c r="U2720" s="37">
        <v>0</v>
      </c>
      <c r="V2720" s="43">
        <f>SUMIF(ResumenCotizacion!$C:$C,E2720,ResumenCotizacion!$P:$P)</f>
        <v>0</v>
      </c>
      <c r="W2720" s="68">
        <f>IF(H2720="USD",S2720*SolCotizacion!$J$18,S2720)</f>
        <v>16348005.782999998</v>
      </c>
      <c r="X2720" s="3">
        <f>ROUND(W2720/(1-VLOOKUP("Total porcentaje:",ResumenCotizacion!$F:$H,3,0)),2)</f>
        <v>17769571.5</v>
      </c>
      <c r="Y2720" s="3">
        <f t="shared" si="171"/>
        <v>0</v>
      </c>
    </row>
    <row r="2721" spans="1:25" ht="14.25" x14ac:dyDescent="0.2">
      <c r="A2721" t="str">
        <f t="shared" si="168"/>
        <v>Catalogo principalOPEN VALUE - CSP GOBIERNOCFQ7TTC0JPGV-0002</v>
      </c>
      <c r="B2721" t="str">
        <f t="shared" si="169"/>
        <v>CFQ7TTC0JPGV-0002OPEN VALUE - CSP GOBIERNO</v>
      </c>
      <c r="C2721"/>
      <c r="D2721" t="s">
        <v>122</v>
      </c>
      <c r="E2721" t="s">
        <v>5092</v>
      </c>
      <c r="F2721" s="37" t="s">
        <v>2769</v>
      </c>
      <c r="G2721" s="18" t="str">
        <f t="shared" si="170"/>
        <v>Catalogo principal</v>
      </c>
      <c r="H2721" s="18" t="s">
        <v>121</v>
      </c>
      <c r="I2721" s="37" t="s">
        <v>67</v>
      </c>
      <c r="J2721" t="s">
        <v>5093</v>
      </c>
      <c r="K2721" t="s">
        <v>40</v>
      </c>
      <c r="L2721" t="s">
        <v>21</v>
      </c>
      <c r="M2721" t="s">
        <v>3966</v>
      </c>
      <c r="N2721" s="37" t="s">
        <v>67</v>
      </c>
      <c r="O2721" s="37" t="s">
        <v>67</v>
      </c>
      <c r="P2721" s="37" t="s">
        <v>3756</v>
      </c>
      <c r="Q2721" t="s">
        <v>5092</v>
      </c>
      <c r="R2721" t="s">
        <v>3691</v>
      </c>
      <c r="S2721" s="38">
        <v>2</v>
      </c>
      <c r="T2721" s="37">
        <v>1</v>
      </c>
      <c r="U2721" s="37">
        <v>0</v>
      </c>
      <c r="V2721" s="43">
        <f>SUMIF(ResumenCotizacion!$C:$C,E2721,ResumenCotizacion!$P:$P)</f>
        <v>0</v>
      </c>
      <c r="W2721" s="68">
        <f>IF(H2721="USD",S2721*SolCotizacion!$J$18,S2721)</f>
        <v>7846.98</v>
      </c>
      <c r="X2721" s="3">
        <f>ROUND(W2721/(1-VLOOKUP("Total porcentaje:",ResumenCotizacion!$F:$H,3,0)),2)</f>
        <v>8529.33</v>
      </c>
      <c r="Y2721" s="3">
        <f t="shared" si="171"/>
        <v>0</v>
      </c>
    </row>
    <row r="2722" spans="1:25" ht="14.25" x14ac:dyDescent="0.2">
      <c r="A2722" t="str">
        <f t="shared" si="168"/>
        <v>Catalogo principalOPEN VALUE - CSP GOBIERNOCFQ7TTC0RP6S-0001</v>
      </c>
      <c r="B2722" t="str">
        <f t="shared" si="169"/>
        <v>CFQ7TTC0RP6S-0001OPEN VALUE - CSP GOBIERNO</v>
      </c>
      <c r="C2722"/>
      <c r="D2722" t="s">
        <v>122</v>
      </c>
      <c r="E2722" t="s">
        <v>5094</v>
      </c>
      <c r="F2722" s="37" t="s">
        <v>2769</v>
      </c>
      <c r="G2722" s="18" t="str">
        <f t="shared" si="170"/>
        <v>Catalogo principal</v>
      </c>
      <c r="H2722" s="18" t="s">
        <v>121</v>
      </c>
      <c r="I2722" s="37" t="s">
        <v>67</v>
      </c>
      <c r="J2722" t="s">
        <v>5095</v>
      </c>
      <c r="K2722" t="s">
        <v>40</v>
      </c>
      <c r="L2722" t="s">
        <v>21</v>
      </c>
      <c r="M2722" t="s">
        <v>3966</v>
      </c>
      <c r="N2722" s="37" t="s">
        <v>67</v>
      </c>
      <c r="O2722" s="37" t="s">
        <v>67</v>
      </c>
      <c r="P2722" s="37" t="s">
        <v>3756</v>
      </c>
      <c r="Q2722" t="s">
        <v>5094</v>
      </c>
      <c r="R2722" t="s">
        <v>3691</v>
      </c>
      <c r="S2722" s="38">
        <v>3</v>
      </c>
      <c r="T2722" s="37">
        <v>1</v>
      </c>
      <c r="U2722" s="37">
        <v>0</v>
      </c>
      <c r="V2722" s="43">
        <f>SUMIF(ResumenCotizacion!$C:$C,E2722,ResumenCotizacion!$P:$P)</f>
        <v>0</v>
      </c>
      <c r="W2722" s="68">
        <f>IF(H2722="USD",S2722*SolCotizacion!$J$18,S2722)</f>
        <v>11770.47</v>
      </c>
      <c r="X2722" s="3">
        <f>ROUND(W2722/(1-VLOOKUP("Total porcentaje:",ResumenCotizacion!$F:$H,3,0)),2)</f>
        <v>12793.99</v>
      </c>
      <c r="Y2722" s="3">
        <f t="shared" si="171"/>
        <v>0</v>
      </c>
    </row>
    <row r="2723" spans="1:25" ht="14.25" x14ac:dyDescent="0.2">
      <c r="A2723" t="str">
        <f t="shared" si="168"/>
        <v>Catalogo principalOPEN VALUE - CSP GOBIERNOCFQ7TTC0RP76-0002</v>
      </c>
      <c r="B2723" t="str">
        <f t="shared" si="169"/>
        <v>CFQ7TTC0RP76-0002OPEN VALUE - CSP GOBIERNO</v>
      </c>
      <c r="C2723"/>
      <c r="D2723" t="s">
        <v>122</v>
      </c>
      <c r="E2723" t="s">
        <v>5096</v>
      </c>
      <c r="F2723" s="37" t="s">
        <v>2769</v>
      </c>
      <c r="G2723" s="18" t="str">
        <f t="shared" si="170"/>
        <v>Catalogo principal</v>
      </c>
      <c r="H2723" s="18" t="s">
        <v>121</v>
      </c>
      <c r="I2723" s="37" t="s">
        <v>67</v>
      </c>
      <c r="J2723" t="s">
        <v>5097</v>
      </c>
      <c r="K2723" t="s">
        <v>40</v>
      </c>
      <c r="L2723" t="s">
        <v>21</v>
      </c>
      <c r="M2723" t="s">
        <v>3966</v>
      </c>
      <c r="N2723" s="37" t="s">
        <v>67</v>
      </c>
      <c r="O2723" s="37" t="s">
        <v>67</v>
      </c>
      <c r="P2723" s="37" t="s">
        <v>3756</v>
      </c>
      <c r="Q2723" t="s">
        <v>5096</v>
      </c>
      <c r="R2723" t="s">
        <v>3691</v>
      </c>
      <c r="S2723" s="38">
        <v>4</v>
      </c>
      <c r="T2723" s="37">
        <v>1</v>
      </c>
      <c r="U2723" s="37">
        <v>0</v>
      </c>
      <c r="V2723" s="43">
        <f>SUMIF(ResumenCotizacion!$C:$C,E2723,ResumenCotizacion!$P:$P)</f>
        <v>0</v>
      </c>
      <c r="W2723" s="68">
        <f>IF(H2723="USD",S2723*SolCotizacion!$J$18,S2723)</f>
        <v>15693.96</v>
      </c>
      <c r="X2723" s="3">
        <f>ROUND(W2723/(1-VLOOKUP("Total porcentaje:",ResumenCotizacion!$F:$H,3,0)),2)</f>
        <v>17058.650000000001</v>
      </c>
      <c r="Y2723" s="3">
        <f t="shared" si="171"/>
        <v>0</v>
      </c>
    </row>
    <row r="2724" spans="1:25" ht="14.25" x14ac:dyDescent="0.2">
      <c r="A2724" t="str">
        <f t="shared" si="168"/>
        <v>Catalogo principalOPEN VALUE - CSP GOBIERNOCFQ7TTC0RZFJ-0001</v>
      </c>
      <c r="B2724" t="str">
        <f t="shared" si="169"/>
        <v>CFQ7TTC0RZFJ-0001OPEN VALUE - CSP GOBIERNO</v>
      </c>
      <c r="C2724"/>
      <c r="D2724" t="s">
        <v>122</v>
      </c>
      <c r="E2724" t="s">
        <v>5098</v>
      </c>
      <c r="F2724" s="37" t="s">
        <v>2769</v>
      </c>
      <c r="G2724" s="18" t="str">
        <f t="shared" si="170"/>
        <v>Catalogo principal</v>
      </c>
      <c r="H2724" s="18" t="s">
        <v>121</v>
      </c>
      <c r="I2724" s="37" t="s">
        <v>67</v>
      </c>
      <c r="J2724" t="s">
        <v>5099</v>
      </c>
      <c r="K2724" t="s">
        <v>40</v>
      </c>
      <c r="L2724" t="s">
        <v>21</v>
      </c>
      <c r="M2724" t="s">
        <v>3966</v>
      </c>
      <c r="N2724" s="37" t="s">
        <v>67</v>
      </c>
      <c r="O2724" s="37" t="s">
        <v>67</v>
      </c>
      <c r="P2724" s="37" t="s">
        <v>3756</v>
      </c>
      <c r="Q2724" t="s">
        <v>5098</v>
      </c>
      <c r="R2724" t="s">
        <v>3691</v>
      </c>
      <c r="S2724" s="38">
        <v>10</v>
      </c>
      <c r="T2724" s="37">
        <v>1</v>
      </c>
      <c r="U2724" s="37">
        <v>0</v>
      </c>
      <c r="V2724" s="43">
        <f>SUMIF(ResumenCotizacion!$C:$C,E2724,ResumenCotizacion!$P:$P)</f>
        <v>0</v>
      </c>
      <c r="W2724" s="68">
        <f>IF(H2724="USD",S2724*SolCotizacion!$J$18,S2724)</f>
        <v>39234.899999999994</v>
      </c>
      <c r="X2724" s="3">
        <f>ROUND(W2724/(1-VLOOKUP("Total porcentaje:",ResumenCotizacion!$F:$H,3,0)),2)</f>
        <v>42646.63</v>
      </c>
      <c r="Y2724" s="3">
        <f t="shared" si="171"/>
        <v>0</v>
      </c>
    </row>
    <row r="2725" spans="1:25" ht="14.25" x14ac:dyDescent="0.2">
      <c r="A2725" t="str">
        <f t="shared" si="168"/>
        <v>Catalogo principalOPEN VALUE - CSP GOBIERNOCFQ7TTC0HVZW-000H</v>
      </c>
      <c r="B2725" t="str">
        <f t="shared" si="169"/>
        <v>CFQ7TTC0HVZW-000HOPEN VALUE - CSP GOBIERNO</v>
      </c>
      <c r="C2725"/>
      <c r="D2725" t="s">
        <v>122</v>
      </c>
      <c r="E2725" t="s">
        <v>5100</v>
      </c>
      <c r="F2725" s="37" t="s">
        <v>2769</v>
      </c>
      <c r="G2725" s="18" t="str">
        <f t="shared" si="170"/>
        <v>Catalogo principal</v>
      </c>
      <c r="H2725" s="18" t="s">
        <v>121</v>
      </c>
      <c r="I2725" s="37" t="s">
        <v>67</v>
      </c>
      <c r="J2725" t="s">
        <v>5101</v>
      </c>
      <c r="K2725" t="s">
        <v>40</v>
      </c>
      <c r="L2725" t="s">
        <v>21</v>
      </c>
      <c r="M2725" t="s">
        <v>3966</v>
      </c>
      <c r="N2725" s="37" t="s">
        <v>67</v>
      </c>
      <c r="O2725" s="37" t="s">
        <v>67</v>
      </c>
      <c r="P2725" s="37" t="s">
        <v>3756</v>
      </c>
      <c r="Q2725" t="s">
        <v>5100</v>
      </c>
      <c r="R2725" t="s">
        <v>3691</v>
      </c>
      <c r="S2725" s="38">
        <v>1666.7</v>
      </c>
      <c r="T2725" s="37">
        <v>1</v>
      </c>
      <c r="U2725" s="37">
        <v>0</v>
      </c>
      <c r="V2725" s="43">
        <f>SUMIF(ResumenCotizacion!$C:$C,E2725,ResumenCotizacion!$P:$P)</f>
        <v>0</v>
      </c>
      <c r="W2725" s="68">
        <f>IF(H2725="USD",S2725*SolCotizacion!$J$18,S2725)</f>
        <v>6539280.7829999998</v>
      </c>
      <c r="X2725" s="3">
        <f>ROUND(W2725/(1-VLOOKUP("Total porcentaje:",ResumenCotizacion!$F:$H,3,0)),2)</f>
        <v>7107913.8899999997</v>
      </c>
      <c r="Y2725" s="3">
        <f t="shared" si="171"/>
        <v>0</v>
      </c>
    </row>
    <row r="2726" spans="1:25" ht="14.25" x14ac:dyDescent="0.2">
      <c r="A2726" t="str">
        <f t="shared" si="168"/>
        <v>Catalogo principalOPEN VALUE - CSP GOBIERNOCFQ7TTC0HVZW-000J</v>
      </c>
      <c r="B2726" t="str">
        <f t="shared" si="169"/>
        <v>CFQ7TTC0HVZW-000JOPEN VALUE - CSP GOBIERNO</v>
      </c>
      <c r="C2726"/>
      <c r="D2726" t="s">
        <v>122</v>
      </c>
      <c r="E2726" t="s">
        <v>5102</v>
      </c>
      <c r="F2726" s="37" t="s">
        <v>2769</v>
      </c>
      <c r="G2726" s="18" t="str">
        <f t="shared" si="170"/>
        <v>Catalogo principal</v>
      </c>
      <c r="H2726" s="18" t="s">
        <v>121</v>
      </c>
      <c r="I2726" s="37" t="s">
        <v>67</v>
      </c>
      <c r="J2726" t="s">
        <v>5103</v>
      </c>
      <c r="K2726" t="s">
        <v>40</v>
      </c>
      <c r="L2726" t="s">
        <v>21</v>
      </c>
      <c r="M2726" t="s">
        <v>3966</v>
      </c>
      <c r="N2726" s="37" t="s">
        <v>67</v>
      </c>
      <c r="O2726" s="37" t="s">
        <v>67</v>
      </c>
      <c r="P2726" s="37" t="s">
        <v>3756</v>
      </c>
      <c r="Q2726" t="s">
        <v>5102</v>
      </c>
      <c r="R2726" t="s">
        <v>3691</v>
      </c>
      <c r="S2726" s="38">
        <v>166.7</v>
      </c>
      <c r="T2726" s="37">
        <v>1</v>
      </c>
      <c r="U2726" s="37">
        <v>0</v>
      </c>
      <c r="V2726" s="43">
        <f>SUMIF(ResumenCotizacion!$C:$C,E2726,ResumenCotizacion!$P:$P)</f>
        <v>0</v>
      </c>
      <c r="W2726" s="68">
        <f>IF(H2726="USD",S2726*SolCotizacion!$J$18,S2726)</f>
        <v>654045.78299999994</v>
      </c>
      <c r="X2726" s="3">
        <f>ROUND(W2726/(1-VLOOKUP("Total porcentaje:",ResumenCotizacion!$F:$H,3,0)),2)</f>
        <v>710919.33</v>
      </c>
      <c r="Y2726" s="3">
        <f t="shared" si="171"/>
        <v>0</v>
      </c>
    </row>
    <row r="2727" spans="1:25" ht="14.25" x14ac:dyDescent="0.2">
      <c r="A2727" t="str">
        <f t="shared" si="168"/>
        <v>Catalogo principalOPEN VALUE - CSP GOBIERNOCFQ7TTC0HVZW-000K</v>
      </c>
      <c r="B2727" t="str">
        <f t="shared" si="169"/>
        <v>CFQ7TTC0HVZW-000KOPEN VALUE - CSP GOBIERNO</v>
      </c>
      <c r="C2727"/>
      <c r="D2727" t="s">
        <v>122</v>
      </c>
      <c r="E2727" t="s">
        <v>5104</v>
      </c>
      <c r="F2727" s="37" t="s">
        <v>2769</v>
      </c>
      <c r="G2727" s="18" t="str">
        <f t="shared" si="170"/>
        <v>Catalogo principal</v>
      </c>
      <c r="H2727" s="18" t="s">
        <v>121</v>
      </c>
      <c r="I2727" s="37" t="s">
        <v>67</v>
      </c>
      <c r="J2727" t="s">
        <v>5105</v>
      </c>
      <c r="K2727" t="s">
        <v>40</v>
      </c>
      <c r="L2727" t="s">
        <v>21</v>
      </c>
      <c r="M2727" t="s">
        <v>3966</v>
      </c>
      <c r="N2727" s="37" t="s">
        <v>67</v>
      </c>
      <c r="O2727" s="37" t="s">
        <v>67</v>
      </c>
      <c r="P2727" s="37" t="s">
        <v>3756</v>
      </c>
      <c r="Q2727" t="s">
        <v>5104</v>
      </c>
      <c r="R2727" t="s">
        <v>3691</v>
      </c>
      <c r="S2727" s="38">
        <v>16.7</v>
      </c>
      <c r="T2727" s="37">
        <v>1</v>
      </c>
      <c r="U2727" s="37">
        <v>0</v>
      </c>
      <c r="V2727" s="43">
        <f>SUMIF(ResumenCotizacion!$C:$C,E2727,ResumenCotizacion!$P:$P)</f>
        <v>0</v>
      </c>
      <c r="W2727" s="68">
        <f>IF(H2727="USD",S2727*SolCotizacion!$J$18,S2727)</f>
        <v>65522.282999999996</v>
      </c>
      <c r="X2727" s="3">
        <f>ROUND(W2727/(1-VLOOKUP("Total porcentaje:",ResumenCotizacion!$F:$H,3,0)),2)</f>
        <v>71219.87</v>
      </c>
      <c r="Y2727" s="3">
        <f t="shared" si="171"/>
        <v>0</v>
      </c>
    </row>
    <row r="2728" spans="1:25" ht="14.25" x14ac:dyDescent="0.2">
      <c r="A2728" t="str">
        <f t="shared" si="168"/>
        <v>Catalogo principalOPEN VALUE - CSP GOBIERNOCFQ7TTC0R551-0001</v>
      </c>
      <c r="B2728" t="str">
        <f t="shared" si="169"/>
        <v>CFQ7TTC0R551-0001OPEN VALUE - CSP GOBIERNO</v>
      </c>
      <c r="C2728"/>
      <c r="D2728" t="s">
        <v>122</v>
      </c>
      <c r="E2728" t="s">
        <v>5106</v>
      </c>
      <c r="F2728" s="37" t="s">
        <v>2769</v>
      </c>
      <c r="G2728" s="18" t="str">
        <f t="shared" si="170"/>
        <v>Catalogo principal</v>
      </c>
      <c r="H2728" s="18" t="s">
        <v>121</v>
      </c>
      <c r="I2728" s="37" t="s">
        <v>67</v>
      </c>
      <c r="J2728" t="s">
        <v>5107</v>
      </c>
      <c r="K2728" t="s">
        <v>40</v>
      </c>
      <c r="L2728" t="s">
        <v>21</v>
      </c>
      <c r="M2728" t="s">
        <v>3966</v>
      </c>
      <c r="N2728" s="37" t="s">
        <v>67</v>
      </c>
      <c r="O2728" s="37" t="s">
        <v>67</v>
      </c>
      <c r="P2728" s="37" t="s">
        <v>3756</v>
      </c>
      <c r="Q2728" t="s">
        <v>5106</v>
      </c>
      <c r="R2728" t="s">
        <v>3691</v>
      </c>
      <c r="S2728" s="38">
        <v>3</v>
      </c>
      <c r="T2728" s="37">
        <v>1</v>
      </c>
      <c r="U2728" s="37">
        <v>0</v>
      </c>
      <c r="V2728" s="43">
        <f>SUMIF(ResumenCotizacion!$C:$C,E2728,ResumenCotizacion!$P:$P)</f>
        <v>0</v>
      </c>
      <c r="W2728" s="68">
        <f>IF(H2728="USD",S2728*SolCotizacion!$J$18,S2728)</f>
        <v>11770.47</v>
      </c>
      <c r="X2728" s="3">
        <f>ROUND(W2728/(1-VLOOKUP("Total porcentaje:",ResumenCotizacion!$F:$H,3,0)),2)</f>
        <v>12793.99</v>
      </c>
      <c r="Y2728" s="3">
        <f t="shared" si="171"/>
        <v>0</v>
      </c>
    </row>
    <row r="2729" spans="1:25" ht="14.25" x14ac:dyDescent="0.2">
      <c r="A2729" t="str">
        <f t="shared" si="168"/>
        <v>Catalogo principalOPEN VALUE - CSP GOBIERNOCFQ7TTC0RM8K-0002</v>
      </c>
      <c r="B2729" t="str">
        <f t="shared" si="169"/>
        <v>CFQ7TTC0RM8K-0002OPEN VALUE - CSP GOBIERNO</v>
      </c>
      <c r="C2729"/>
      <c r="D2729" t="s">
        <v>122</v>
      </c>
      <c r="E2729" t="s">
        <v>5108</v>
      </c>
      <c r="F2729" s="37" t="s">
        <v>2769</v>
      </c>
      <c r="G2729" s="18" t="str">
        <f t="shared" si="170"/>
        <v>Catalogo principal</v>
      </c>
      <c r="H2729" s="18" t="s">
        <v>121</v>
      </c>
      <c r="I2729" s="37" t="s">
        <v>67</v>
      </c>
      <c r="J2729" t="s">
        <v>5109</v>
      </c>
      <c r="K2729" t="s">
        <v>40</v>
      </c>
      <c r="L2729" t="s">
        <v>21</v>
      </c>
      <c r="M2729" t="s">
        <v>3966</v>
      </c>
      <c r="N2729" s="37" t="s">
        <v>67</v>
      </c>
      <c r="O2729" s="37" t="s">
        <v>67</v>
      </c>
      <c r="P2729" s="37" t="s">
        <v>3756</v>
      </c>
      <c r="Q2729" t="s">
        <v>5108</v>
      </c>
      <c r="R2729" t="s">
        <v>3691</v>
      </c>
      <c r="S2729" s="38">
        <v>7</v>
      </c>
      <c r="T2729" s="37">
        <v>1</v>
      </c>
      <c r="U2729" s="37">
        <v>0</v>
      </c>
      <c r="V2729" s="43">
        <f>SUMIF(ResumenCotizacion!$C:$C,E2729,ResumenCotizacion!$P:$P)</f>
        <v>0</v>
      </c>
      <c r="W2729" s="68">
        <f>IF(H2729="USD",S2729*SolCotizacion!$J$18,S2729)</f>
        <v>27464.43</v>
      </c>
      <c r="X2729" s="3">
        <f>ROUND(W2729/(1-VLOOKUP("Total porcentaje:",ResumenCotizacion!$F:$H,3,0)),2)</f>
        <v>29852.639999999999</v>
      </c>
      <c r="Y2729" s="3">
        <f t="shared" si="171"/>
        <v>0</v>
      </c>
    </row>
    <row r="2730" spans="1:25" ht="14.25" x14ac:dyDescent="0.2">
      <c r="A2730" t="str">
        <f t="shared" si="168"/>
        <v>Catalogo principalOPEN VALUE - CSP GOBIERNOCFQ7TTC0HDJR-000F</v>
      </c>
      <c r="B2730" t="str">
        <f t="shared" si="169"/>
        <v>CFQ7TTC0HDJR-000FOPEN VALUE - CSP GOBIERNO</v>
      </c>
      <c r="C2730"/>
      <c r="D2730" t="s">
        <v>122</v>
      </c>
      <c r="E2730" t="s">
        <v>5110</v>
      </c>
      <c r="F2730" s="37" t="s">
        <v>2769</v>
      </c>
      <c r="G2730" s="18" t="str">
        <f t="shared" si="170"/>
        <v>Catalogo principal</v>
      </c>
      <c r="H2730" s="18" t="s">
        <v>121</v>
      </c>
      <c r="I2730" s="37" t="s">
        <v>67</v>
      </c>
      <c r="J2730" t="s">
        <v>5111</v>
      </c>
      <c r="K2730" t="s">
        <v>40</v>
      </c>
      <c r="L2730" t="s">
        <v>21</v>
      </c>
      <c r="M2730" t="s">
        <v>3966</v>
      </c>
      <c r="N2730" s="37" t="s">
        <v>67</v>
      </c>
      <c r="O2730" s="37" t="s">
        <v>67</v>
      </c>
      <c r="P2730" s="37" t="s">
        <v>3756</v>
      </c>
      <c r="Q2730" t="s">
        <v>5110</v>
      </c>
      <c r="R2730" t="s">
        <v>3691</v>
      </c>
      <c r="S2730" s="38">
        <v>300</v>
      </c>
      <c r="T2730" s="37">
        <v>1</v>
      </c>
      <c r="U2730" s="37">
        <v>0</v>
      </c>
      <c r="V2730" s="43">
        <f>SUMIF(ResumenCotizacion!$C:$C,E2730,ResumenCotizacion!$P:$P)</f>
        <v>0</v>
      </c>
      <c r="W2730" s="68">
        <f>IF(H2730="USD",S2730*SolCotizacion!$J$18,S2730)</f>
        <v>1177047</v>
      </c>
      <c r="X2730" s="3">
        <f>ROUND(W2730/(1-VLOOKUP("Total porcentaje:",ResumenCotizacion!$F:$H,3,0)),2)</f>
        <v>1279398.9099999999</v>
      </c>
      <c r="Y2730" s="3">
        <f t="shared" si="171"/>
        <v>0</v>
      </c>
    </row>
    <row r="2731" spans="1:25" ht="14.25" x14ac:dyDescent="0.2">
      <c r="A2731" t="str">
        <f t="shared" si="168"/>
        <v>Catalogo principalOPEN VALUE - CSP GOBIERNOCFQ7TTC0HDJR-000G</v>
      </c>
      <c r="B2731" t="str">
        <f t="shared" si="169"/>
        <v>CFQ7TTC0HDJR-000GOPEN VALUE - CSP GOBIERNO</v>
      </c>
      <c r="C2731"/>
      <c r="D2731" t="s">
        <v>122</v>
      </c>
      <c r="E2731" t="s">
        <v>5112</v>
      </c>
      <c r="F2731" s="37" t="s">
        <v>2769</v>
      </c>
      <c r="G2731" s="18" t="str">
        <f t="shared" si="170"/>
        <v>Catalogo principal</v>
      </c>
      <c r="H2731" s="18" t="s">
        <v>121</v>
      </c>
      <c r="I2731" s="37" t="s">
        <v>67</v>
      </c>
      <c r="J2731" t="s">
        <v>5113</v>
      </c>
      <c r="K2731" t="s">
        <v>40</v>
      </c>
      <c r="L2731" t="s">
        <v>21</v>
      </c>
      <c r="M2731" t="s">
        <v>3966</v>
      </c>
      <c r="N2731" s="37" t="s">
        <v>67</v>
      </c>
      <c r="O2731" s="37" t="s">
        <v>67</v>
      </c>
      <c r="P2731" s="37" t="s">
        <v>3756</v>
      </c>
      <c r="Q2731" t="s">
        <v>5112</v>
      </c>
      <c r="R2731" t="s">
        <v>3691</v>
      </c>
      <c r="S2731" s="38">
        <v>25</v>
      </c>
      <c r="T2731" s="37">
        <v>1</v>
      </c>
      <c r="U2731" s="37">
        <v>0</v>
      </c>
      <c r="V2731" s="43">
        <f>SUMIF(ResumenCotizacion!$C:$C,E2731,ResumenCotizacion!$P:$P)</f>
        <v>0</v>
      </c>
      <c r="W2731" s="68">
        <f>IF(H2731="USD",S2731*SolCotizacion!$J$18,S2731)</f>
        <v>98087.25</v>
      </c>
      <c r="X2731" s="3">
        <f>ROUND(W2731/(1-VLOOKUP("Total porcentaje:",ResumenCotizacion!$F:$H,3,0)),2)</f>
        <v>106616.58</v>
      </c>
      <c r="Y2731" s="3">
        <f t="shared" si="171"/>
        <v>0</v>
      </c>
    </row>
    <row r="2732" spans="1:25" ht="14.25" x14ac:dyDescent="0.2">
      <c r="A2732" t="str">
        <f t="shared" si="168"/>
        <v>Catalogo principalOPEN VALUE - CSP GOBIERNOCFQ7TTC0RV0H-0001</v>
      </c>
      <c r="B2732" t="str">
        <f t="shared" si="169"/>
        <v>CFQ7TTC0RV0H-0001OPEN VALUE - CSP GOBIERNO</v>
      </c>
      <c r="C2732"/>
      <c r="D2732" t="s">
        <v>122</v>
      </c>
      <c r="E2732" t="s">
        <v>5114</v>
      </c>
      <c r="F2732" s="37" t="s">
        <v>2769</v>
      </c>
      <c r="G2732" s="18" t="str">
        <f t="shared" si="170"/>
        <v>Catalogo principal</v>
      </c>
      <c r="H2732" s="18" t="s">
        <v>121</v>
      </c>
      <c r="I2732" s="37" t="s">
        <v>67</v>
      </c>
      <c r="J2732" t="s">
        <v>5115</v>
      </c>
      <c r="K2732" t="s">
        <v>40</v>
      </c>
      <c r="L2732" t="s">
        <v>21</v>
      </c>
      <c r="M2732" t="s">
        <v>3966</v>
      </c>
      <c r="N2732" s="37" t="s">
        <v>67</v>
      </c>
      <c r="O2732" s="37" t="s">
        <v>67</v>
      </c>
      <c r="P2732" s="37" t="s">
        <v>3756</v>
      </c>
      <c r="Q2732" t="s">
        <v>5114</v>
      </c>
      <c r="R2732" t="s">
        <v>3691</v>
      </c>
      <c r="S2732" s="38">
        <v>0</v>
      </c>
      <c r="T2732" s="37">
        <v>1</v>
      </c>
      <c r="U2732" s="37">
        <v>0</v>
      </c>
      <c r="V2732" s="43">
        <f>SUMIF(ResumenCotizacion!$C:$C,E2732,ResumenCotizacion!$P:$P)</f>
        <v>0</v>
      </c>
      <c r="W2732" s="68">
        <f>IF(H2732="USD",S2732*SolCotizacion!$J$18,S2732)</f>
        <v>0</v>
      </c>
      <c r="X2732" s="3">
        <f>ROUND(W2732/(1-VLOOKUP("Total porcentaje:",ResumenCotizacion!$F:$H,3,0)),2)</f>
        <v>0</v>
      </c>
      <c r="Y2732" s="3">
        <f t="shared" si="171"/>
        <v>0</v>
      </c>
    </row>
    <row r="2733" spans="1:25" ht="14.25" x14ac:dyDescent="0.2">
      <c r="A2733" t="str">
        <f t="shared" si="168"/>
        <v>Catalogo principalOPEN VALUE - CSP GOBIERNODG7GMGF0MF3T-0001</v>
      </c>
      <c r="B2733" t="str">
        <f t="shared" si="169"/>
        <v>DG7GMGF0MF3T-0001OPEN VALUE - CSP GOBIERNO</v>
      </c>
      <c r="C2733"/>
      <c r="D2733" t="s">
        <v>122</v>
      </c>
      <c r="E2733" t="s">
        <v>5116</v>
      </c>
      <c r="F2733" s="37" t="s">
        <v>2769</v>
      </c>
      <c r="G2733" s="18" t="str">
        <f t="shared" si="170"/>
        <v>Catalogo principal</v>
      </c>
      <c r="H2733" s="18" t="s">
        <v>121</v>
      </c>
      <c r="I2733" s="37" t="s">
        <v>67</v>
      </c>
      <c r="J2733" t="s">
        <v>5117</v>
      </c>
      <c r="K2733" t="s">
        <v>40</v>
      </c>
      <c r="L2733" t="s">
        <v>21</v>
      </c>
      <c r="M2733" t="s">
        <v>4257</v>
      </c>
      <c r="N2733" s="37" t="s">
        <v>67</v>
      </c>
      <c r="O2733" s="37" t="s">
        <v>67</v>
      </c>
      <c r="P2733" s="37" t="s">
        <v>3756</v>
      </c>
      <c r="Q2733" t="s">
        <v>5116</v>
      </c>
      <c r="R2733" t="s">
        <v>207</v>
      </c>
      <c r="S2733" s="38">
        <v>264</v>
      </c>
      <c r="T2733" s="37">
        <v>1</v>
      </c>
      <c r="U2733" s="37">
        <v>0</v>
      </c>
      <c r="V2733" s="43">
        <f>SUMIF(ResumenCotizacion!$C:$C,E2733,ResumenCotizacion!$P:$P)</f>
        <v>0</v>
      </c>
      <c r="W2733" s="68">
        <f>IF(H2733="USD",S2733*SolCotizacion!$J$18,S2733)</f>
        <v>1035801.36</v>
      </c>
      <c r="X2733" s="3">
        <f>ROUND(W2733/(1-VLOOKUP("Total porcentaje:",ResumenCotizacion!$F:$H,3,0)),2)</f>
        <v>1125871.04</v>
      </c>
      <c r="Y2733" s="3">
        <f t="shared" si="171"/>
        <v>0</v>
      </c>
    </row>
    <row r="2734" spans="1:25" ht="14.25" x14ac:dyDescent="0.2">
      <c r="A2734" t="str">
        <f t="shared" si="168"/>
        <v>Catalogo principalOPEN VALUE - CSP GOBIERNODG7GMGF0MF3T-0002</v>
      </c>
      <c r="B2734" t="str">
        <f t="shared" si="169"/>
        <v>DG7GMGF0MF3T-0002OPEN VALUE - CSP GOBIERNO</v>
      </c>
      <c r="C2734"/>
      <c r="D2734" t="s">
        <v>122</v>
      </c>
      <c r="E2734" t="s">
        <v>5118</v>
      </c>
      <c r="F2734" s="37" t="s">
        <v>2769</v>
      </c>
      <c r="G2734" s="18" t="str">
        <f t="shared" si="170"/>
        <v>Catalogo principal</v>
      </c>
      <c r="H2734" s="18" t="s">
        <v>121</v>
      </c>
      <c r="I2734" s="37" t="s">
        <v>67</v>
      </c>
      <c r="J2734" t="s">
        <v>5119</v>
      </c>
      <c r="K2734" t="s">
        <v>40</v>
      </c>
      <c r="L2734" t="s">
        <v>21</v>
      </c>
      <c r="M2734" t="s">
        <v>4257</v>
      </c>
      <c r="N2734" s="37" t="s">
        <v>67</v>
      </c>
      <c r="O2734" s="37" t="s">
        <v>67</v>
      </c>
      <c r="P2734" s="37" t="s">
        <v>3756</v>
      </c>
      <c r="Q2734" t="s">
        <v>5118</v>
      </c>
      <c r="R2734" t="s">
        <v>207</v>
      </c>
      <c r="S2734" s="38">
        <v>264</v>
      </c>
      <c r="T2734" s="37">
        <v>1</v>
      </c>
      <c r="U2734" s="37">
        <v>0</v>
      </c>
      <c r="V2734" s="43">
        <f>SUMIF(ResumenCotizacion!$C:$C,E2734,ResumenCotizacion!$P:$P)</f>
        <v>0</v>
      </c>
      <c r="W2734" s="68">
        <f>IF(H2734="USD",S2734*SolCotizacion!$J$18,S2734)</f>
        <v>1035801.36</v>
      </c>
      <c r="X2734" s="3">
        <f>ROUND(W2734/(1-VLOOKUP("Total porcentaje:",ResumenCotizacion!$F:$H,3,0)),2)</f>
        <v>1125871.04</v>
      </c>
      <c r="Y2734" s="3">
        <f t="shared" si="171"/>
        <v>0</v>
      </c>
    </row>
    <row r="2735" spans="1:25" ht="14.25" x14ac:dyDescent="0.2">
      <c r="A2735" t="str">
        <f t="shared" si="168"/>
        <v>Catalogo principalCSP ACADEMICODG7GMGF0MF3T-0001EDU</v>
      </c>
      <c r="B2735" t="str">
        <f t="shared" si="169"/>
        <v>DG7GMGF0MF3T-0001EDUCSP ACADEMICO</v>
      </c>
      <c r="C2735"/>
      <c r="D2735" t="s">
        <v>122</v>
      </c>
      <c r="E2735" t="s">
        <v>5120</v>
      </c>
      <c r="F2735" s="37" t="s">
        <v>1976</v>
      </c>
      <c r="G2735" s="18" t="str">
        <f t="shared" si="170"/>
        <v>Catalogo principal</v>
      </c>
      <c r="H2735" s="18" t="s">
        <v>121</v>
      </c>
      <c r="I2735" s="37" t="s">
        <v>67</v>
      </c>
      <c r="J2735" t="s">
        <v>5121</v>
      </c>
      <c r="K2735" t="s">
        <v>40</v>
      </c>
      <c r="L2735" t="s">
        <v>21</v>
      </c>
      <c r="M2735" t="s">
        <v>4257</v>
      </c>
      <c r="N2735" s="37" t="s">
        <v>67</v>
      </c>
      <c r="O2735" s="37" t="s">
        <v>67</v>
      </c>
      <c r="P2735" s="37" t="s">
        <v>1976</v>
      </c>
      <c r="Q2735" t="s">
        <v>5120</v>
      </c>
      <c r="R2735" t="s">
        <v>207</v>
      </c>
      <c r="S2735" s="38">
        <v>66</v>
      </c>
      <c r="T2735" s="37">
        <v>1</v>
      </c>
      <c r="U2735" s="37">
        <v>0</v>
      </c>
      <c r="V2735" s="43">
        <f>SUMIF(ResumenCotizacion!$C:$C,E2735,ResumenCotizacion!$P:$P)</f>
        <v>0</v>
      </c>
      <c r="W2735" s="68">
        <f>IF(H2735="USD",S2735*SolCotizacion!$J$18,S2735)</f>
        <v>258950.34</v>
      </c>
      <c r="X2735" s="3">
        <f>ROUND(W2735/(1-VLOOKUP("Total porcentaje:",ResumenCotizacion!$F:$H,3,0)),2)</f>
        <v>281467.76</v>
      </c>
      <c r="Y2735" s="3">
        <f t="shared" si="171"/>
        <v>0</v>
      </c>
    </row>
    <row r="2736" spans="1:25" ht="14.25" x14ac:dyDescent="0.2">
      <c r="A2736" t="str">
        <f t="shared" si="168"/>
        <v>Catalogo principalCSP ACADEMICODG7GMGF0MF3T-0002EDU</v>
      </c>
      <c r="B2736" t="str">
        <f t="shared" si="169"/>
        <v>DG7GMGF0MF3T-0002EDUCSP ACADEMICO</v>
      </c>
      <c r="C2736"/>
      <c r="D2736" t="s">
        <v>122</v>
      </c>
      <c r="E2736" t="s">
        <v>5122</v>
      </c>
      <c r="F2736" s="37" t="s">
        <v>1976</v>
      </c>
      <c r="G2736" s="18" t="str">
        <f t="shared" si="170"/>
        <v>Catalogo principal</v>
      </c>
      <c r="H2736" s="18" t="s">
        <v>121</v>
      </c>
      <c r="I2736" s="37" t="s">
        <v>67</v>
      </c>
      <c r="J2736" t="s">
        <v>5123</v>
      </c>
      <c r="K2736" t="s">
        <v>40</v>
      </c>
      <c r="L2736" t="s">
        <v>21</v>
      </c>
      <c r="M2736" t="s">
        <v>4257</v>
      </c>
      <c r="N2736" s="37" t="s">
        <v>67</v>
      </c>
      <c r="O2736" s="37" t="s">
        <v>67</v>
      </c>
      <c r="P2736" s="37" t="s">
        <v>1976</v>
      </c>
      <c r="Q2736" t="s">
        <v>5122</v>
      </c>
      <c r="R2736" t="s">
        <v>207</v>
      </c>
      <c r="S2736" s="38">
        <v>66</v>
      </c>
      <c r="T2736" s="37">
        <v>1</v>
      </c>
      <c r="U2736" s="37">
        <v>0</v>
      </c>
      <c r="V2736" s="43">
        <f>SUMIF(ResumenCotizacion!$C:$C,E2736,ResumenCotizacion!$P:$P)</f>
        <v>0</v>
      </c>
      <c r="W2736" s="68">
        <f>IF(H2736="USD",S2736*SolCotizacion!$J$18,S2736)</f>
        <v>258950.34</v>
      </c>
      <c r="X2736" s="3">
        <f>ROUND(W2736/(1-VLOOKUP("Total porcentaje:",ResumenCotizacion!$F:$H,3,0)),2)</f>
        <v>281467.76</v>
      </c>
      <c r="Y2736" s="3">
        <f t="shared" si="171"/>
        <v>0</v>
      </c>
    </row>
    <row r="2737" spans="1:25" ht="14.25" x14ac:dyDescent="0.2">
      <c r="A2737" t="str">
        <f t="shared" si="168"/>
        <v>Catalogo principalCSP ACADEMICO0cda2c59-679b-41b8-ada1-1bd32bcff33a</v>
      </c>
      <c r="B2737" t="str">
        <f t="shared" si="169"/>
        <v>0cda2c59-679b-41b8-ada1-1bd32bcff33aCSP ACADEMICO</v>
      </c>
      <c r="C2737"/>
      <c r="D2737" t="s">
        <v>122</v>
      </c>
      <c r="E2737" t="s">
        <v>5124</v>
      </c>
      <c r="F2737" s="37" t="s">
        <v>1976</v>
      </c>
      <c r="G2737" s="18" t="str">
        <f t="shared" si="170"/>
        <v>Catalogo principal</v>
      </c>
      <c r="H2737" s="18" t="s">
        <v>121</v>
      </c>
      <c r="I2737" s="37" t="s">
        <v>67</v>
      </c>
      <c r="J2737" t="s">
        <v>5125</v>
      </c>
      <c r="K2737" t="s">
        <v>40</v>
      </c>
      <c r="L2737" t="s">
        <v>21</v>
      </c>
      <c r="M2737" t="s">
        <v>3966</v>
      </c>
      <c r="N2737" s="37" t="s">
        <v>67</v>
      </c>
      <c r="O2737" s="37" t="s">
        <v>67</v>
      </c>
      <c r="P2737" s="37" t="s">
        <v>1976</v>
      </c>
      <c r="Q2737" t="s">
        <v>5124</v>
      </c>
      <c r="R2737" t="s">
        <v>3691</v>
      </c>
      <c r="S2737" s="38">
        <v>0.6</v>
      </c>
      <c r="T2737" s="37">
        <v>1</v>
      </c>
      <c r="U2737" s="37">
        <v>0</v>
      </c>
      <c r="V2737" s="43">
        <f>SUMIF(ResumenCotizacion!$C:$C,E2737,ResumenCotizacion!$P:$P)</f>
        <v>0</v>
      </c>
      <c r="W2737" s="68">
        <f>IF(H2737="USD",S2737*SolCotizacion!$J$18,S2737)</f>
        <v>2354.0939999999996</v>
      </c>
      <c r="X2737" s="3">
        <f>ROUND(W2737/(1-VLOOKUP("Total porcentaje:",ResumenCotizacion!$F:$H,3,0)),2)</f>
        <v>2558.8000000000002</v>
      </c>
      <c r="Y2737" s="3">
        <f t="shared" si="171"/>
        <v>0</v>
      </c>
    </row>
    <row r="2738" spans="1:25" ht="14.25" x14ac:dyDescent="0.2">
      <c r="A2738" t="str">
        <f t="shared" si="168"/>
        <v>Catalogo principalCSP ACADEMICO8747421a-825c-4df4-9e29-163478882348</v>
      </c>
      <c r="B2738" t="str">
        <f t="shared" si="169"/>
        <v>8747421a-825c-4df4-9e29-163478882348CSP ACADEMICO</v>
      </c>
      <c r="C2738"/>
      <c r="D2738" t="s">
        <v>122</v>
      </c>
      <c r="E2738" t="s">
        <v>5126</v>
      </c>
      <c r="F2738" s="37" t="s">
        <v>1976</v>
      </c>
      <c r="G2738" s="18" t="str">
        <f t="shared" si="170"/>
        <v>Catalogo principal</v>
      </c>
      <c r="H2738" s="18" t="s">
        <v>121</v>
      </c>
      <c r="I2738" s="37" t="s">
        <v>67</v>
      </c>
      <c r="J2738" t="s">
        <v>5127</v>
      </c>
      <c r="K2738" t="s">
        <v>40</v>
      </c>
      <c r="L2738" t="s">
        <v>21</v>
      </c>
      <c r="M2738" t="s">
        <v>3966</v>
      </c>
      <c r="N2738" s="37" t="s">
        <v>67</v>
      </c>
      <c r="O2738" s="37" t="s">
        <v>67</v>
      </c>
      <c r="P2738" s="37" t="s">
        <v>1976</v>
      </c>
      <c r="Q2738" t="s">
        <v>5126</v>
      </c>
      <c r="R2738" t="s">
        <v>3691</v>
      </c>
      <c r="S2738" s="38">
        <v>0.45</v>
      </c>
      <c r="T2738" s="37">
        <v>1</v>
      </c>
      <c r="U2738" s="37">
        <v>0</v>
      </c>
      <c r="V2738" s="43">
        <f>SUMIF(ResumenCotizacion!$C:$C,E2738,ResumenCotizacion!$P:$P)</f>
        <v>0</v>
      </c>
      <c r="W2738" s="68">
        <f>IF(H2738="USD",S2738*SolCotizacion!$J$18,S2738)</f>
        <v>1765.5705</v>
      </c>
      <c r="X2738" s="3">
        <f>ROUND(W2738/(1-VLOOKUP("Total porcentaje:",ResumenCotizacion!$F:$H,3,0)),2)</f>
        <v>1919.1</v>
      </c>
      <c r="Y2738" s="3">
        <f t="shared" si="171"/>
        <v>0</v>
      </c>
    </row>
    <row r="2739" spans="1:25" ht="14.25" x14ac:dyDescent="0.2">
      <c r="A2739" t="str">
        <f t="shared" si="168"/>
        <v>Catalogo principalCSP ACADEMICO28edee39-78e1-4442-849f-30cbeb7da081</v>
      </c>
      <c r="B2739" t="str">
        <f t="shared" si="169"/>
        <v>28edee39-78e1-4442-849f-30cbeb7da081CSP ACADEMICO</v>
      </c>
      <c r="C2739"/>
      <c r="D2739" t="s">
        <v>122</v>
      </c>
      <c r="E2739" t="s">
        <v>5128</v>
      </c>
      <c r="F2739" s="37" t="s">
        <v>1976</v>
      </c>
      <c r="G2739" s="18" t="str">
        <f t="shared" si="170"/>
        <v>Catalogo principal</v>
      </c>
      <c r="H2739" s="18" t="s">
        <v>121</v>
      </c>
      <c r="I2739" s="37" t="s">
        <v>67</v>
      </c>
      <c r="J2739" t="s">
        <v>5129</v>
      </c>
      <c r="K2739" t="s">
        <v>40</v>
      </c>
      <c r="L2739" t="s">
        <v>21</v>
      </c>
      <c r="M2739" t="s">
        <v>3966</v>
      </c>
      <c r="N2739" s="37" t="s">
        <v>67</v>
      </c>
      <c r="O2739" s="37" t="s">
        <v>67</v>
      </c>
      <c r="P2739" s="37" t="s">
        <v>1976</v>
      </c>
      <c r="Q2739" t="s">
        <v>5128</v>
      </c>
      <c r="R2739" t="s">
        <v>3691</v>
      </c>
      <c r="S2739" s="38">
        <v>4000</v>
      </c>
      <c r="T2739" s="37">
        <v>1</v>
      </c>
      <c r="U2739" s="37">
        <v>0</v>
      </c>
      <c r="V2739" s="43">
        <f>SUMIF(ResumenCotizacion!$C:$C,E2739,ResumenCotizacion!$P:$P)</f>
        <v>0</v>
      </c>
      <c r="W2739" s="68">
        <f>IF(H2739="USD",S2739*SolCotizacion!$J$18,S2739)</f>
        <v>15693960</v>
      </c>
      <c r="X2739" s="3">
        <f>ROUND(W2739/(1-VLOOKUP("Total porcentaje:",ResumenCotizacion!$F:$H,3,0)),2)</f>
        <v>17058652.170000002</v>
      </c>
      <c r="Y2739" s="3">
        <f t="shared" si="171"/>
        <v>0</v>
      </c>
    </row>
    <row r="2740" spans="1:25" ht="14.25" x14ac:dyDescent="0.2">
      <c r="A2740" t="str">
        <f t="shared" si="168"/>
        <v>Catalogo principalCSP ACADEMICO63a431a9-a638-4b3a-aef9-700f216b0b14</v>
      </c>
      <c r="B2740" t="str">
        <f t="shared" si="169"/>
        <v>63a431a9-a638-4b3a-aef9-700f216b0b14CSP ACADEMICO</v>
      </c>
      <c r="C2740"/>
      <c r="D2740" t="s">
        <v>122</v>
      </c>
      <c r="E2740" t="s">
        <v>5130</v>
      </c>
      <c r="F2740" s="37" t="s">
        <v>1976</v>
      </c>
      <c r="G2740" s="18" t="str">
        <f t="shared" si="170"/>
        <v>Catalogo principal</v>
      </c>
      <c r="H2740" s="18" t="s">
        <v>121</v>
      </c>
      <c r="I2740" s="37" t="s">
        <v>67</v>
      </c>
      <c r="J2740" t="s">
        <v>5131</v>
      </c>
      <c r="K2740" t="s">
        <v>40</v>
      </c>
      <c r="L2740" t="s">
        <v>21</v>
      </c>
      <c r="M2740" t="s">
        <v>3966</v>
      </c>
      <c r="N2740" s="37" t="s">
        <v>67</v>
      </c>
      <c r="O2740" s="37" t="s">
        <v>67</v>
      </c>
      <c r="P2740" s="37" t="s">
        <v>1976</v>
      </c>
      <c r="Q2740" t="s">
        <v>5130</v>
      </c>
      <c r="R2740" t="s">
        <v>3691</v>
      </c>
      <c r="S2740" s="38">
        <v>4000</v>
      </c>
      <c r="T2740" s="37">
        <v>1</v>
      </c>
      <c r="U2740" s="37">
        <v>0</v>
      </c>
      <c r="V2740" s="43">
        <f>SUMIF(ResumenCotizacion!$C:$C,E2740,ResumenCotizacion!$P:$P)</f>
        <v>0</v>
      </c>
      <c r="W2740" s="68">
        <f>IF(H2740="USD",S2740*SolCotizacion!$J$18,S2740)</f>
        <v>15693960</v>
      </c>
      <c r="X2740" s="3">
        <f>ROUND(W2740/(1-VLOOKUP("Total porcentaje:",ResumenCotizacion!$F:$H,3,0)),2)</f>
        <v>17058652.170000002</v>
      </c>
      <c r="Y2740" s="3">
        <f t="shared" si="171"/>
        <v>0</v>
      </c>
    </row>
    <row r="2741" spans="1:25" ht="14.25" x14ac:dyDescent="0.2">
      <c r="A2741" t="str">
        <f t="shared" si="168"/>
        <v>Catalogo principalCSP ACADEMICO7cc2e2d2-5851-4b08-a773-3aa529379e9f</v>
      </c>
      <c r="B2741" t="str">
        <f t="shared" si="169"/>
        <v>7cc2e2d2-5851-4b08-a773-3aa529379e9fCSP ACADEMICO</v>
      </c>
      <c r="C2741"/>
      <c r="D2741" t="s">
        <v>122</v>
      </c>
      <c r="E2741" t="s">
        <v>5132</v>
      </c>
      <c r="F2741" s="37" t="s">
        <v>1976</v>
      </c>
      <c r="G2741" s="18" t="str">
        <f t="shared" si="170"/>
        <v>Catalogo principal</v>
      </c>
      <c r="H2741" s="18" t="s">
        <v>121</v>
      </c>
      <c r="I2741" s="37" t="s">
        <v>67</v>
      </c>
      <c r="J2741" t="s">
        <v>5133</v>
      </c>
      <c r="K2741" t="s">
        <v>40</v>
      </c>
      <c r="L2741" t="s">
        <v>21</v>
      </c>
      <c r="M2741" t="s">
        <v>3966</v>
      </c>
      <c r="N2741" s="37" t="s">
        <v>67</v>
      </c>
      <c r="O2741" s="37" t="s">
        <v>67</v>
      </c>
      <c r="P2741" s="37" t="s">
        <v>1976</v>
      </c>
      <c r="Q2741" t="s">
        <v>5132</v>
      </c>
      <c r="R2741" t="s">
        <v>3691</v>
      </c>
      <c r="S2741" s="38">
        <v>0</v>
      </c>
      <c r="T2741" s="37">
        <v>1</v>
      </c>
      <c r="U2741" s="37">
        <v>0</v>
      </c>
      <c r="V2741" s="43">
        <f>SUMIF(ResumenCotizacion!$C:$C,E2741,ResumenCotizacion!$P:$P)</f>
        <v>0</v>
      </c>
      <c r="W2741" s="68">
        <f>IF(H2741="USD",S2741*SolCotizacion!$J$18,S2741)</f>
        <v>0</v>
      </c>
      <c r="X2741" s="3">
        <f>ROUND(W2741/(1-VLOOKUP("Total porcentaje:",ResumenCotizacion!$F:$H,3,0)),2)</f>
        <v>0</v>
      </c>
      <c r="Y2741" s="3">
        <f t="shared" si="171"/>
        <v>0</v>
      </c>
    </row>
    <row r="2742" spans="1:25" ht="14.25" x14ac:dyDescent="0.2">
      <c r="A2742" t="str">
        <f t="shared" si="168"/>
        <v>Catalogo principalCSP ACADEMICO89c4379a-ed9d-4c9b-8869-de0e4802c18c</v>
      </c>
      <c r="B2742" t="str">
        <f t="shared" si="169"/>
        <v>89c4379a-ed9d-4c9b-8869-de0e4802c18cCSP ACADEMICO</v>
      </c>
      <c r="C2742"/>
      <c r="D2742" t="s">
        <v>122</v>
      </c>
      <c r="E2742" t="s">
        <v>5134</v>
      </c>
      <c r="F2742" s="37" t="s">
        <v>1976</v>
      </c>
      <c r="G2742" s="18" t="str">
        <f t="shared" si="170"/>
        <v>Catalogo principal</v>
      </c>
      <c r="H2742" s="18" t="s">
        <v>121</v>
      </c>
      <c r="I2742" s="37" t="s">
        <v>67</v>
      </c>
      <c r="J2742" t="s">
        <v>5135</v>
      </c>
      <c r="K2742" t="s">
        <v>40</v>
      </c>
      <c r="L2742" t="s">
        <v>21</v>
      </c>
      <c r="M2742" t="s">
        <v>3966</v>
      </c>
      <c r="N2742" s="37" t="s">
        <v>67</v>
      </c>
      <c r="O2742" s="37" t="s">
        <v>67</v>
      </c>
      <c r="P2742" s="37" t="s">
        <v>1976</v>
      </c>
      <c r="Q2742" t="s">
        <v>5134</v>
      </c>
      <c r="R2742" t="s">
        <v>3691</v>
      </c>
      <c r="S2742" s="38">
        <v>0</v>
      </c>
      <c r="T2742" s="37">
        <v>1</v>
      </c>
      <c r="U2742" s="37">
        <v>0</v>
      </c>
      <c r="V2742" s="43">
        <f>SUMIF(ResumenCotizacion!$C:$C,E2742,ResumenCotizacion!$P:$P)</f>
        <v>0</v>
      </c>
      <c r="W2742" s="68">
        <f>IF(H2742="USD",S2742*SolCotizacion!$J$18,S2742)</f>
        <v>0</v>
      </c>
      <c r="X2742" s="3">
        <f>ROUND(W2742/(1-VLOOKUP("Total porcentaje:",ResumenCotizacion!$F:$H,3,0)),2)</f>
        <v>0</v>
      </c>
      <c r="Y2742" s="3">
        <f t="shared" si="171"/>
        <v>0</v>
      </c>
    </row>
    <row r="2743" spans="1:25" ht="14.25" x14ac:dyDescent="0.2">
      <c r="A2743" t="str">
        <f t="shared" si="168"/>
        <v>Catalogo principalCSP ACADEMICOae326f5a-5340-47e6-bffc-bc66117d68cf</v>
      </c>
      <c r="B2743" t="str">
        <f t="shared" si="169"/>
        <v>ae326f5a-5340-47e6-bffc-bc66117d68cfCSP ACADEMICO</v>
      </c>
      <c r="C2743"/>
      <c r="D2743" t="s">
        <v>122</v>
      </c>
      <c r="E2743" t="s">
        <v>5136</v>
      </c>
      <c r="F2743" s="37" t="s">
        <v>1976</v>
      </c>
      <c r="G2743" s="18" t="str">
        <f t="shared" si="170"/>
        <v>Catalogo principal</v>
      </c>
      <c r="H2743" s="18" t="s">
        <v>121</v>
      </c>
      <c r="I2743" s="37" t="s">
        <v>67</v>
      </c>
      <c r="J2743" t="s">
        <v>5137</v>
      </c>
      <c r="K2743" t="s">
        <v>40</v>
      </c>
      <c r="L2743" t="s">
        <v>21</v>
      </c>
      <c r="M2743" t="s">
        <v>3966</v>
      </c>
      <c r="N2743" s="37" t="s">
        <v>67</v>
      </c>
      <c r="O2743" s="37" t="s">
        <v>67</v>
      </c>
      <c r="P2743" s="37" t="s">
        <v>1976</v>
      </c>
      <c r="Q2743" t="s">
        <v>5136</v>
      </c>
      <c r="R2743" t="s">
        <v>3691</v>
      </c>
      <c r="S2743" s="38">
        <v>0.4</v>
      </c>
      <c r="T2743" s="37">
        <v>1</v>
      </c>
      <c r="U2743" s="37">
        <v>0</v>
      </c>
      <c r="V2743" s="43">
        <f>SUMIF(ResumenCotizacion!$C:$C,E2743,ResumenCotizacion!$P:$P)</f>
        <v>0</v>
      </c>
      <c r="W2743" s="68">
        <f>IF(H2743="USD",S2743*SolCotizacion!$J$18,S2743)</f>
        <v>1569.396</v>
      </c>
      <c r="X2743" s="3">
        <f>ROUND(W2743/(1-VLOOKUP("Total porcentaje:",ResumenCotizacion!$F:$H,3,0)),2)</f>
        <v>1705.87</v>
      </c>
      <c r="Y2743" s="3">
        <f t="shared" si="171"/>
        <v>0</v>
      </c>
    </row>
    <row r="2744" spans="1:25" ht="14.25" x14ac:dyDescent="0.2">
      <c r="A2744" t="str">
        <f t="shared" si="168"/>
        <v>Catalogo principalCSP ACADEMICO61211bf1-58d9-4e2b-b463-5003be1ad2d1</v>
      </c>
      <c r="B2744" t="str">
        <f t="shared" si="169"/>
        <v>61211bf1-58d9-4e2b-b463-5003be1ad2d1CSP ACADEMICO</v>
      </c>
      <c r="C2744"/>
      <c r="D2744" t="s">
        <v>122</v>
      </c>
      <c r="E2744" t="s">
        <v>5138</v>
      </c>
      <c r="F2744" s="37" t="s">
        <v>1976</v>
      </c>
      <c r="G2744" s="18" t="str">
        <f t="shared" si="170"/>
        <v>Catalogo principal</v>
      </c>
      <c r="H2744" s="18" t="s">
        <v>121</v>
      </c>
      <c r="I2744" s="37" t="s">
        <v>67</v>
      </c>
      <c r="J2744" t="s">
        <v>5139</v>
      </c>
      <c r="K2744" t="s">
        <v>40</v>
      </c>
      <c r="L2744" t="s">
        <v>21</v>
      </c>
      <c r="M2744" t="s">
        <v>3966</v>
      </c>
      <c r="N2744" s="37" t="s">
        <v>67</v>
      </c>
      <c r="O2744" s="37" t="s">
        <v>67</v>
      </c>
      <c r="P2744" s="37" t="s">
        <v>1976</v>
      </c>
      <c r="Q2744" t="s">
        <v>5138</v>
      </c>
      <c r="R2744" t="s">
        <v>3691</v>
      </c>
      <c r="S2744" s="38">
        <v>0.3</v>
      </c>
      <c r="T2744" s="37">
        <v>1</v>
      </c>
      <c r="U2744" s="37">
        <v>0</v>
      </c>
      <c r="V2744" s="43">
        <f>SUMIF(ResumenCotizacion!$C:$C,E2744,ResumenCotizacion!$P:$P)</f>
        <v>0</v>
      </c>
      <c r="W2744" s="68">
        <f>IF(H2744="USD",S2744*SolCotizacion!$J$18,S2744)</f>
        <v>1177.0469999999998</v>
      </c>
      <c r="X2744" s="3">
        <f>ROUND(W2744/(1-VLOOKUP("Total porcentaje:",ResumenCotizacion!$F:$H,3,0)),2)</f>
        <v>1279.4000000000001</v>
      </c>
      <c r="Y2744" s="3">
        <f t="shared" si="171"/>
        <v>0</v>
      </c>
    </row>
    <row r="2745" spans="1:25" ht="14.25" x14ac:dyDescent="0.2">
      <c r="A2745" t="str">
        <f t="shared" si="168"/>
        <v>Catalogo principalCSP ACADEMICO85610de9-533b-4c38-b1a0-4924ff8b856a</v>
      </c>
      <c r="B2745" t="str">
        <f t="shared" si="169"/>
        <v>85610de9-533b-4c38-b1a0-4924ff8b856aCSP ACADEMICO</v>
      </c>
      <c r="C2745"/>
      <c r="D2745" t="s">
        <v>122</v>
      </c>
      <c r="E2745" t="s">
        <v>5140</v>
      </c>
      <c r="F2745" s="37" t="s">
        <v>1976</v>
      </c>
      <c r="G2745" s="18" t="str">
        <f t="shared" si="170"/>
        <v>Catalogo principal</v>
      </c>
      <c r="H2745" s="18" t="s">
        <v>121</v>
      </c>
      <c r="I2745" s="37" t="s">
        <v>67</v>
      </c>
      <c r="J2745" t="s">
        <v>5141</v>
      </c>
      <c r="K2745" t="s">
        <v>40</v>
      </c>
      <c r="L2745" t="s">
        <v>21</v>
      </c>
      <c r="M2745" t="s">
        <v>3966</v>
      </c>
      <c r="N2745" s="37" t="s">
        <v>67</v>
      </c>
      <c r="O2745" s="37" t="s">
        <v>67</v>
      </c>
      <c r="P2745" s="37" t="s">
        <v>1976</v>
      </c>
      <c r="Q2745" t="s">
        <v>5140</v>
      </c>
      <c r="R2745" t="s">
        <v>3691</v>
      </c>
      <c r="S2745" s="38">
        <v>0.8</v>
      </c>
      <c r="T2745" s="37">
        <v>1</v>
      </c>
      <c r="U2745" s="37">
        <v>0</v>
      </c>
      <c r="V2745" s="43">
        <f>SUMIF(ResumenCotizacion!$C:$C,E2745,ResumenCotizacion!$P:$P)</f>
        <v>0</v>
      </c>
      <c r="W2745" s="68">
        <f>IF(H2745="USD",S2745*SolCotizacion!$J$18,S2745)</f>
        <v>3138.7919999999999</v>
      </c>
      <c r="X2745" s="3">
        <f>ROUND(W2745/(1-VLOOKUP("Total porcentaje:",ResumenCotizacion!$F:$H,3,0)),2)</f>
        <v>3411.73</v>
      </c>
      <c r="Y2745" s="3">
        <f t="shared" si="171"/>
        <v>0</v>
      </c>
    </row>
    <row r="2746" spans="1:25" ht="14.25" x14ac:dyDescent="0.2">
      <c r="A2746" t="str">
        <f t="shared" si="168"/>
        <v>Catalogo principalCSP ACADEMICOa41550c0-e3fa-4c4a-a8e9-588779418f2d</v>
      </c>
      <c r="B2746" t="str">
        <f t="shared" si="169"/>
        <v>a41550c0-e3fa-4c4a-a8e9-588779418f2dCSP ACADEMICO</v>
      </c>
      <c r="C2746"/>
      <c r="D2746" t="s">
        <v>122</v>
      </c>
      <c r="E2746" t="s">
        <v>5142</v>
      </c>
      <c r="F2746" s="37" t="s">
        <v>1976</v>
      </c>
      <c r="G2746" s="18" t="str">
        <f t="shared" si="170"/>
        <v>Catalogo principal</v>
      </c>
      <c r="H2746" s="18" t="s">
        <v>121</v>
      </c>
      <c r="I2746" s="37" t="s">
        <v>67</v>
      </c>
      <c r="J2746" t="s">
        <v>5143</v>
      </c>
      <c r="K2746" t="s">
        <v>40</v>
      </c>
      <c r="L2746" t="s">
        <v>21</v>
      </c>
      <c r="M2746" t="s">
        <v>3966</v>
      </c>
      <c r="N2746" s="37" t="s">
        <v>67</v>
      </c>
      <c r="O2746" s="37" t="s">
        <v>67</v>
      </c>
      <c r="P2746" s="37" t="s">
        <v>1976</v>
      </c>
      <c r="Q2746" t="s">
        <v>5142</v>
      </c>
      <c r="R2746" t="s">
        <v>3691</v>
      </c>
      <c r="S2746" s="38">
        <v>0.6</v>
      </c>
      <c r="T2746" s="37">
        <v>1</v>
      </c>
      <c r="U2746" s="37">
        <v>0</v>
      </c>
      <c r="V2746" s="43">
        <f>SUMIF(ResumenCotizacion!$C:$C,E2746,ResumenCotizacion!$P:$P)</f>
        <v>0</v>
      </c>
      <c r="W2746" s="68">
        <f>IF(H2746="USD",S2746*SolCotizacion!$J$18,S2746)</f>
        <v>2354.0939999999996</v>
      </c>
      <c r="X2746" s="3">
        <f>ROUND(W2746/(1-VLOOKUP("Total porcentaje:",ResumenCotizacion!$F:$H,3,0)),2)</f>
        <v>2558.8000000000002</v>
      </c>
      <c r="Y2746" s="3">
        <f t="shared" si="171"/>
        <v>0</v>
      </c>
    </row>
    <row r="2747" spans="1:25" ht="14.25" x14ac:dyDescent="0.2">
      <c r="A2747" t="str">
        <f t="shared" si="168"/>
        <v>Catalogo principalCSP ACADEMICO64a2802b-20c0-40f6-aa5a-6942649fe4fa</v>
      </c>
      <c r="B2747" t="str">
        <f t="shared" si="169"/>
        <v>64a2802b-20c0-40f6-aa5a-6942649fe4faCSP ACADEMICO</v>
      </c>
      <c r="C2747"/>
      <c r="D2747" t="s">
        <v>122</v>
      </c>
      <c r="E2747" t="s">
        <v>5144</v>
      </c>
      <c r="F2747" s="37" t="s">
        <v>1976</v>
      </c>
      <c r="G2747" s="18" t="str">
        <f t="shared" si="170"/>
        <v>Catalogo principal</v>
      </c>
      <c r="H2747" s="18" t="s">
        <v>121</v>
      </c>
      <c r="I2747" s="37" t="s">
        <v>67</v>
      </c>
      <c r="J2747" t="s">
        <v>5145</v>
      </c>
      <c r="K2747" t="s">
        <v>40</v>
      </c>
      <c r="L2747" t="s">
        <v>21</v>
      </c>
      <c r="M2747" t="s">
        <v>3966</v>
      </c>
      <c r="N2747" s="37" t="s">
        <v>67</v>
      </c>
      <c r="O2747" s="37" t="s">
        <v>67</v>
      </c>
      <c r="P2747" s="37" t="s">
        <v>1976</v>
      </c>
      <c r="Q2747" t="s">
        <v>5144</v>
      </c>
      <c r="R2747" t="s">
        <v>3691</v>
      </c>
      <c r="S2747" s="38">
        <v>2</v>
      </c>
      <c r="T2747" s="37">
        <v>1</v>
      </c>
      <c r="U2747" s="37">
        <v>0</v>
      </c>
      <c r="V2747" s="43">
        <f>SUMIF(ResumenCotizacion!$C:$C,E2747,ResumenCotizacion!$P:$P)</f>
        <v>0</v>
      </c>
      <c r="W2747" s="68">
        <f>IF(H2747="USD",S2747*SolCotizacion!$J$18,S2747)</f>
        <v>7846.98</v>
      </c>
      <c r="X2747" s="3">
        <f>ROUND(W2747/(1-VLOOKUP("Total porcentaje:",ResumenCotizacion!$F:$H,3,0)),2)</f>
        <v>8529.33</v>
      </c>
      <c r="Y2747" s="3">
        <f t="shared" si="171"/>
        <v>0</v>
      </c>
    </row>
    <row r="2748" spans="1:25" ht="14.25" x14ac:dyDescent="0.2">
      <c r="A2748" t="str">
        <f t="shared" si="168"/>
        <v>Catalogo principalCSP ACADEMICO65f60603-982a-4beb-8fa4-7dbd8119d106</v>
      </c>
      <c r="B2748" t="str">
        <f t="shared" si="169"/>
        <v>65f60603-982a-4beb-8fa4-7dbd8119d106CSP ACADEMICO</v>
      </c>
      <c r="C2748"/>
      <c r="D2748" t="s">
        <v>122</v>
      </c>
      <c r="E2748" t="s">
        <v>5146</v>
      </c>
      <c r="F2748" s="37" t="s">
        <v>1976</v>
      </c>
      <c r="G2748" s="18" t="str">
        <f t="shared" si="170"/>
        <v>Catalogo principal</v>
      </c>
      <c r="H2748" s="18" t="s">
        <v>121</v>
      </c>
      <c r="I2748" s="37" t="s">
        <v>67</v>
      </c>
      <c r="J2748" t="s">
        <v>5147</v>
      </c>
      <c r="K2748" t="s">
        <v>40</v>
      </c>
      <c r="L2748" t="s">
        <v>21</v>
      </c>
      <c r="M2748" t="s">
        <v>3966</v>
      </c>
      <c r="N2748" s="37" t="s">
        <v>67</v>
      </c>
      <c r="O2748" s="37" t="s">
        <v>67</v>
      </c>
      <c r="P2748" s="37" t="s">
        <v>1976</v>
      </c>
      <c r="Q2748" t="s">
        <v>5146</v>
      </c>
      <c r="R2748" t="s">
        <v>3691</v>
      </c>
      <c r="S2748" s="38">
        <v>1.5</v>
      </c>
      <c r="T2748" s="37">
        <v>1</v>
      </c>
      <c r="U2748" s="37">
        <v>0</v>
      </c>
      <c r="V2748" s="43">
        <f>SUMIF(ResumenCotizacion!$C:$C,E2748,ResumenCotizacion!$P:$P)</f>
        <v>0</v>
      </c>
      <c r="W2748" s="68">
        <f>IF(H2748="USD",S2748*SolCotizacion!$J$18,S2748)</f>
        <v>5885.2349999999997</v>
      </c>
      <c r="X2748" s="3">
        <f>ROUND(W2748/(1-VLOOKUP("Total porcentaje:",ResumenCotizacion!$F:$H,3,0)),2)</f>
        <v>6396.99</v>
      </c>
      <c r="Y2748" s="3">
        <f t="shared" si="171"/>
        <v>0</v>
      </c>
    </row>
    <row r="2749" spans="1:25" ht="14.25" x14ac:dyDescent="0.2">
      <c r="A2749" t="str">
        <f t="shared" si="168"/>
        <v>Catalogo principalCSP ACADEMICOf45a7f3e-aff1-4f95-b393-c99660cb40b8</v>
      </c>
      <c r="B2749" t="str">
        <f t="shared" si="169"/>
        <v>f45a7f3e-aff1-4f95-b393-c99660cb40b8CSP ACADEMICO</v>
      </c>
      <c r="C2749"/>
      <c r="D2749" t="s">
        <v>122</v>
      </c>
      <c r="E2749" t="s">
        <v>5148</v>
      </c>
      <c r="F2749" s="37" t="s">
        <v>1976</v>
      </c>
      <c r="G2749" s="18" t="str">
        <f t="shared" si="170"/>
        <v>Catalogo principal</v>
      </c>
      <c r="H2749" s="18" t="s">
        <v>121</v>
      </c>
      <c r="I2749" s="37" t="s">
        <v>67</v>
      </c>
      <c r="J2749" t="s">
        <v>5149</v>
      </c>
      <c r="K2749" t="s">
        <v>40</v>
      </c>
      <c r="L2749" t="s">
        <v>21</v>
      </c>
      <c r="M2749" t="s">
        <v>3966</v>
      </c>
      <c r="N2749" s="37" t="s">
        <v>67</v>
      </c>
      <c r="O2749" s="37" t="s">
        <v>67</v>
      </c>
      <c r="P2749" s="37" t="s">
        <v>1976</v>
      </c>
      <c r="Q2749" t="s">
        <v>5148</v>
      </c>
      <c r="R2749" t="s">
        <v>3691</v>
      </c>
      <c r="S2749" s="38">
        <v>0.45</v>
      </c>
      <c r="T2749" s="37">
        <v>1</v>
      </c>
      <c r="U2749" s="37">
        <v>0</v>
      </c>
      <c r="V2749" s="43">
        <f>SUMIF(ResumenCotizacion!$C:$C,E2749,ResumenCotizacion!$P:$P)</f>
        <v>0</v>
      </c>
      <c r="W2749" s="68">
        <f>IF(H2749="USD",S2749*SolCotizacion!$J$18,S2749)</f>
        <v>1765.5705</v>
      </c>
      <c r="X2749" s="3">
        <f>ROUND(W2749/(1-VLOOKUP("Total porcentaje:",ResumenCotizacion!$F:$H,3,0)),2)</f>
        <v>1919.1</v>
      </c>
      <c r="Y2749" s="3">
        <f t="shared" si="171"/>
        <v>0</v>
      </c>
    </row>
    <row r="2750" spans="1:25" ht="14.25" x14ac:dyDescent="0.2">
      <c r="A2750" t="str">
        <f t="shared" si="168"/>
        <v>Catalogo principalCSP ACADEMICO4efd74d8-60f2-48a2-9dcf-8e60423ccae3</v>
      </c>
      <c r="B2750" t="str">
        <f t="shared" si="169"/>
        <v>4efd74d8-60f2-48a2-9dcf-8e60423ccae3CSP ACADEMICO</v>
      </c>
      <c r="C2750"/>
      <c r="D2750" t="s">
        <v>122</v>
      </c>
      <c r="E2750" t="s">
        <v>5150</v>
      </c>
      <c r="F2750" s="37" t="s">
        <v>1976</v>
      </c>
      <c r="G2750" s="18" t="str">
        <f t="shared" si="170"/>
        <v>Catalogo principal</v>
      </c>
      <c r="H2750" s="18" t="s">
        <v>121</v>
      </c>
      <c r="I2750" s="37" t="s">
        <v>67</v>
      </c>
      <c r="J2750" t="s">
        <v>5151</v>
      </c>
      <c r="K2750" t="s">
        <v>40</v>
      </c>
      <c r="L2750" t="s">
        <v>21</v>
      </c>
      <c r="M2750" t="s">
        <v>3966</v>
      </c>
      <c r="N2750" s="37" t="s">
        <v>67</v>
      </c>
      <c r="O2750" s="37" t="s">
        <v>67</v>
      </c>
      <c r="P2750" s="37" t="s">
        <v>1976</v>
      </c>
      <c r="Q2750" t="s">
        <v>5150</v>
      </c>
      <c r="R2750" t="s">
        <v>3691</v>
      </c>
      <c r="S2750" s="38">
        <v>0.6</v>
      </c>
      <c r="T2750" s="37">
        <v>1</v>
      </c>
      <c r="U2750" s="37">
        <v>0</v>
      </c>
      <c r="V2750" s="43">
        <f>SUMIF(ResumenCotizacion!$C:$C,E2750,ResumenCotizacion!$P:$P)</f>
        <v>0</v>
      </c>
      <c r="W2750" s="68">
        <f>IF(H2750="USD",S2750*SolCotizacion!$J$18,S2750)</f>
        <v>2354.0939999999996</v>
      </c>
      <c r="X2750" s="3">
        <f>ROUND(W2750/(1-VLOOKUP("Total porcentaje:",ResumenCotizacion!$F:$H,3,0)),2)</f>
        <v>2558.8000000000002</v>
      </c>
      <c r="Y2750" s="3">
        <f t="shared" si="171"/>
        <v>0</v>
      </c>
    </row>
    <row r="2751" spans="1:25" ht="14.25" x14ac:dyDescent="0.2">
      <c r="A2751" t="str">
        <f t="shared" si="168"/>
        <v>Catalogo principalCSP ACADEMICO336288b4-a180-4290-8563-7a633300e276</v>
      </c>
      <c r="B2751" t="str">
        <f t="shared" si="169"/>
        <v>336288b4-a180-4290-8563-7a633300e276CSP ACADEMICO</v>
      </c>
      <c r="C2751"/>
      <c r="D2751" t="s">
        <v>122</v>
      </c>
      <c r="E2751" t="s">
        <v>5152</v>
      </c>
      <c r="F2751" s="37" t="s">
        <v>1976</v>
      </c>
      <c r="G2751" s="18" t="str">
        <f t="shared" si="170"/>
        <v>Catalogo principal</v>
      </c>
      <c r="H2751" s="18" t="s">
        <v>121</v>
      </c>
      <c r="I2751" s="37" t="s">
        <v>67</v>
      </c>
      <c r="J2751" t="s">
        <v>5153</v>
      </c>
      <c r="K2751" t="s">
        <v>40</v>
      </c>
      <c r="L2751" t="s">
        <v>21</v>
      </c>
      <c r="M2751" t="s">
        <v>3966</v>
      </c>
      <c r="N2751" s="37" t="s">
        <v>67</v>
      </c>
      <c r="O2751" s="37" t="s">
        <v>67</v>
      </c>
      <c r="P2751" s="37" t="s">
        <v>1976</v>
      </c>
      <c r="Q2751" t="s">
        <v>5152</v>
      </c>
      <c r="R2751" t="s">
        <v>3691</v>
      </c>
      <c r="S2751" s="38">
        <v>300</v>
      </c>
      <c r="T2751" s="37">
        <v>1</v>
      </c>
      <c r="U2751" s="37">
        <v>0</v>
      </c>
      <c r="V2751" s="43">
        <f>SUMIF(ResumenCotizacion!$C:$C,E2751,ResumenCotizacion!$P:$P)</f>
        <v>0</v>
      </c>
      <c r="W2751" s="68">
        <f>IF(H2751="USD",S2751*SolCotizacion!$J$18,S2751)</f>
        <v>1177047</v>
      </c>
      <c r="X2751" s="3">
        <f>ROUND(W2751/(1-VLOOKUP("Total porcentaje:",ResumenCotizacion!$F:$H,3,0)),2)</f>
        <v>1279398.9099999999</v>
      </c>
      <c r="Y2751" s="3">
        <f t="shared" si="171"/>
        <v>0</v>
      </c>
    </row>
    <row r="2752" spans="1:25" ht="14.25" x14ac:dyDescent="0.2">
      <c r="A2752" t="str">
        <f t="shared" si="168"/>
        <v>Catalogo principalCSP ACADEMICO7f0aef59-ccb1-43f4-a761-ae871ae22ba7</v>
      </c>
      <c r="B2752" t="str">
        <f t="shared" si="169"/>
        <v>7f0aef59-ccb1-43f4-a761-ae871ae22ba7CSP ACADEMICO</v>
      </c>
      <c r="C2752"/>
      <c r="D2752" t="s">
        <v>122</v>
      </c>
      <c r="E2752" t="s">
        <v>5154</v>
      </c>
      <c r="F2752" s="37" t="s">
        <v>1976</v>
      </c>
      <c r="G2752" s="18" t="str">
        <f t="shared" si="170"/>
        <v>Catalogo principal</v>
      </c>
      <c r="H2752" s="18" t="s">
        <v>121</v>
      </c>
      <c r="I2752" s="37" t="s">
        <v>67</v>
      </c>
      <c r="J2752" t="s">
        <v>5155</v>
      </c>
      <c r="K2752" t="s">
        <v>40</v>
      </c>
      <c r="L2752" t="s">
        <v>21</v>
      </c>
      <c r="M2752" t="s">
        <v>3966</v>
      </c>
      <c r="N2752" s="37" t="s">
        <v>67</v>
      </c>
      <c r="O2752" s="37" t="s">
        <v>67</v>
      </c>
      <c r="P2752" s="37" t="s">
        <v>1976</v>
      </c>
      <c r="Q2752" t="s">
        <v>5154</v>
      </c>
      <c r="R2752" t="s">
        <v>3691</v>
      </c>
      <c r="S2752" s="38">
        <v>25</v>
      </c>
      <c r="T2752" s="37">
        <v>1</v>
      </c>
      <c r="U2752" s="37">
        <v>0</v>
      </c>
      <c r="V2752" s="43">
        <f>SUMIF(ResumenCotizacion!$C:$C,E2752,ResumenCotizacion!$P:$P)</f>
        <v>0</v>
      </c>
      <c r="W2752" s="68">
        <f>IF(H2752="USD",S2752*SolCotizacion!$J$18,S2752)</f>
        <v>98087.25</v>
      </c>
      <c r="X2752" s="3">
        <f>ROUND(W2752/(1-VLOOKUP("Total porcentaje:",ResumenCotizacion!$F:$H,3,0)),2)</f>
        <v>106616.58</v>
      </c>
      <c r="Y2752" s="3">
        <f t="shared" si="171"/>
        <v>0</v>
      </c>
    </row>
    <row r="2753" spans="1:25" ht="14.25" x14ac:dyDescent="0.2">
      <c r="A2753" t="str">
        <f t="shared" si="168"/>
        <v>Servicios fabricante- Microsoft Soporte PremierMicrosoft Soporte PremierZYUW</v>
      </c>
      <c r="B2753" t="str">
        <f t="shared" si="169"/>
        <v>ZYUWMicrosoft Soporte Premier</v>
      </c>
      <c r="C2753"/>
      <c r="D2753" t="s">
        <v>5156</v>
      </c>
      <c r="E2753" t="s">
        <v>5157</v>
      </c>
      <c r="F2753" s="37" t="s">
        <v>7648</v>
      </c>
      <c r="G2753" s="18" t="str">
        <f t="shared" si="170"/>
        <v>Servicios fabricante- Microsoft Soporte Premier</v>
      </c>
      <c r="H2753" s="18" t="s">
        <v>119</v>
      </c>
      <c r="I2753" s="37" t="s">
        <v>67</v>
      </c>
      <c r="J2753" t="s">
        <v>5158</v>
      </c>
      <c r="K2753" t="s">
        <v>65</v>
      </c>
      <c r="L2753" t="s">
        <v>3940</v>
      </c>
      <c r="M2753" t="s">
        <v>65</v>
      </c>
      <c r="N2753" s="37" t="s">
        <v>5159</v>
      </c>
      <c r="O2753" s="37" t="s">
        <v>66</v>
      </c>
      <c r="P2753" s="37" t="s">
        <v>1308</v>
      </c>
      <c r="Q2753" t="s">
        <v>5157</v>
      </c>
      <c r="R2753" t="s">
        <v>5160</v>
      </c>
      <c r="S2753" s="38">
        <v>101600000</v>
      </c>
      <c r="T2753" s="37">
        <v>1</v>
      </c>
      <c r="U2753" s="37">
        <v>1</v>
      </c>
      <c r="V2753" s="43">
        <f>SUMIF(ResumenCotizacion!$C:$C,E2753,ResumenCotizacion!$P:$P)</f>
        <v>0</v>
      </c>
      <c r="W2753" s="68">
        <f>IF(H2753="USD",S2753*SolCotizacion!$J$18,S2753)</f>
        <v>101600000</v>
      </c>
      <c r="X2753" s="3">
        <f>ROUND(W2753/(1-VLOOKUP("Total porcentaje:",ResumenCotizacion!$F:$H,3,0)),2)</f>
        <v>110434782.61</v>
      </c>
      <c r="Y2753" s="3">
        <f t="shared" si="171"/>
        <v>0</v>
      </c>
    </row>
    <row r="2754" spans="1:25" ht="14.25" x14ac:dyDescent="0.2">
      <c r="A2754" t="str">
        <f t="shared" si="168"/>
        <v>Servicios fabricante- Microsoft Soporte PremierMicrosoft Soporte PremierZTFA</v>
      </c>
      <c r="B2754" t="str">
        <f t="shared" si="169"/>
        <v>ZTFAMicrosoft Soporte Premier</v>
      </c>
      <c r="C2754"/>
      <c r="D2754" t="s">
        <v>5156</v>
      </c>
      <c r="E2754" t="s">
        <v>5161</v>
      </c>
      <c r="F2754" s="37" t="s">
        <v>7648</v>
      </c>
      <c r="G2754" s="18" t="str">
        <f t="shared" si="170"/>
        <v>Servicios fabricante- Microsoft Soporte Premier</v>
      </c>
      <c r="H2754" s="18" t="s">
        <v>119</v>
      </c>
      <c r="I2754" s="37" t="s">
        <v>67</v>
      </c>
      <c r="J2754" t="s">
        <v>5162</v>
      </c>
      <c r="K2754" t="s">
        <v>65</v>
      </c>
      <c r="L2754" t="s">
        <v>3940</v>
      </c>
      <c r="M2754" t="s">
        <v>65</v>
      </c>
      <c r="N2754" s="37" t="s">
        <v>5159</v>
      </c>
      <c r="O2754" s="37" t="s">
        <v>66</v>
      </c>
      <c r="P2754" s="37" t="s">
        <v>1308</v>
      </c>
      <c r="Q2754" t="s">
        <v>5161</v>
      </c>
      <c r="R2754" t="s">
        <v>5160</v>
      </c>
      <c r="S2754" s="38">
        <v>17600000</v>
      </c>
      <c r="T2754" s="37">
        <v>1</v>
      </c>
      <c r="U2754" s="37">
        <v>1</v>
      </c>
      <c r="V2754" s="43">
        <f>SUMIF(ResumenCotizacion!$C:$C,E2754,ResumenCotizacion!$P:$P)</f>
        <v>0</v>
      </c>
      <c r="W2754" s="68">
        <f>IF(H2754="USD",S2754*SolCotizacion!$J$18,S2754)</f>
        <v>17600000</v>
      </c>
      <c r="X2754" s="3">
        <f>ROUND(W2754/(1-VLOOKUP("Total porcentaje:",ResumenCotizacion!$F:$H,3,0)),2)</f>
        <v>19130434.780000001</v>
      </c>
      <c r="Y2754" s="3">
        <f t="shared" si="171"/>
        <v>0</v>
      </c>
    </row>
    <row r="2755" spans="1:25" ht="14.25" x14ac:dyDescent="0.2">
      <c r="A2755" t="str">
        <f t="shared" ref="A2755:A2818" si="172">D2755&amp;F2755&amp;E2755</f>
        <v>Servicios fabricante- Microsoft Soporte PremierMicrosoft Soporte PremierZAQS</v>
      </c>
      <c r="B2755" t="str">
        <f t="shared" ref="B2755:B2818" si="173">E2755&amp;F2755</f>
        <v>ZAQSMicrosoft Soporte Premier</v>
      </c>
      <c r="C2755"/>
      <c r="D2755" t="s">
        <v>5156</v>
      </c>
      <c r="E2755" t="s">
        <v>5163</v>
      </c>
      <c r="F2755" s="37" t="s">
        <v>7648</v>
      </c>
      <c r="G2755" s="18" t="str">
        <f t="shared" ref="G2755:G2818" si="174">D2755</f>
        <v>Servicios fabricante- Microsoft Soporte Premier</v>
      </c>
      <c r="H2755" s="18" t="s">
        <v>119</v>
      </c>
      <c r="I2755" s="37" t="s">
        <v>67</v>
      </c>
      <c r="J2755" t="s">
        <v>5164</v>
      </c>
      <c r="K2755" t="s">
        <v>65</v>
      </c>
      <c r="L2755" t="s">
        <v>3940</v>
      </c>
      <c r="M2755" t="s">
        <v>65</v>
      </c>
      <c r="N2755" s="37" t="s">
        <v>5159</v>
      </c>
      <c r="O2755" s="37" t="s">
        <v>66</v>
      </c>
      <c r="P2755" s="37" t="s">
        <v>1308</v>
      </c>
      <c r="Q2755" t="s">
        <v>5163</v>
      </c>
      <c r="R2755" t="s">
        <v>5160</v>
      </c>
      <c r="S2755" s="38">
        <v>10632480</v>
      </c>
      <c r="T2755" s="37">
        <v>1</v>
      </c>
      <c r="U2755" s="37">
        <v>1</v>
      </c>
      <c r="V2755" s="43">
        <f>SUMIF(ResumenCotizacion!$C:$C,E2755,ResumenCotizacion!$P:$P)</f>
        <v>0</v>
      </c>
      <c r="W2755" s="68">
        <f>IF(H2755="USD",S2755*SolCotizacion!$J$18,S2755)</f>
        <v>10632480</v>
      </c>
      <c r="X2755" s="3">
        <f>ROUND(W2755/(1-VLOOKUP("Total porcentaje:",ResumenCotizacion!$F:$H,3,0)),2)</f>
        <v>11557043.48</v>
      </c>
      <c r="Y2755" s="3">
        <f t="shared" ref="Y2755:Y2818" si="175">V2755*X2755</f>
        <v>0</v>
      </c>
    </row>
    <row r="2756" spans="1:25" ht="14.25" x14ac:dyDescent="0.2">
      <c r="A2756" t="str">
        <f t="shared" si="172"/>
        <v>Servicios fabricante- Microsoft Soporte PremierMicrosoft Soporte PremierZAQR</v>
      </c>
      <c r="B2756" t="str">
        <f t="shared" si="173"/>
        <v>ZAQRMicrosoft Soporte Premier</v>
      </c>
      <c r="C2756"/>
      <c r="D2756" t="s">
        <v>5156</v>
      </c>
      <c r="E2756" t="s">
        <v>5165</v>
      </c>
      <c r="F2756" s="37" t="s">
        <v>7648</v>
      </c>
      <c r="G2756" s="18" t="str">
        <f t="shared" si="174"/>
        <v>Servicios fabricante- Microsoft Soporte Premier</v>
      </c>
      <c r="H2756" s="18" t="s">
        <v>119</v>
      </c>
      <c r="I2756" s="37" t="s">
        <v>67</v>
      </c>
      <c r="J2756" t="s">
        <v>5166</v>
      </c>
      <c r="K2756" t="s">
        <v>65</v>
      </c>
      <c r="L2756" t="s">
        <v>3940</v>
      </c>
      <c r="M2756" t="s">
        <v>65</v>
      </c>
      <c r="N2756" s="37" t="s">
        <v>5159</v>
      </c>
      <c r="O2756" s="37" t="s">
        <v>66</v>
      </c>
      <c r="P2756" s="37" t="s">
        <v>1308</v>
      </c>
      <c r="Q2756" t="s">
        <v>5165</v>
      </c>
      <c r="R2756" t="s">
        <v>5160</v>
      </c>
      <c r="S2756" s="38">
        <v>29395680</v>
      </c>
      <c r="T2756" s="37">
        <v>1</v>
      </c>
      <c r="U2756" s="37">
        <v>1</v>
      </c>
      <c r="V2756" s="43">
        <f>SUMIF(ResumenCotizacion!$C:$C,E2756,ResumenCotizacion!$P:$P)</f>
        <v>0</v>
      </c>
      <c r="W2756" s="68">
        <f>IF(H2756="USD",S2756*SolCotizacion!$J$18,S2756)</f>
        <v>29395680</v>
      </c>
      <c r="X2756" s="3">
        <f>ROUND(W2756/(1-VLOOKUP("Total porcentaje:",ResumenCotizacion!$F:$H,3,0)),2)</f>
        <v>31951826.09</v>
      </c>
      <c r="Y2756" s="3">
        <f t="shared" si="175"/>
        <v>0</v>
      </c>
    </row>
    <row r="2757" spans="1:25" ht="14.25" x14ac:dyDescent="0.2">
      <c r="A2757" t="str">
        <f t="shared" si="172"/>
        <v>Servicios fabricante- Microsoft Soporte PremierMicrosoft Soporte PremierYWL8</v>
      </c>
      <c r="B2757" t="str">
        <f t="shared" si="173"/>
        <v>YWL8Microsoft Soporte Premier</v>
      </c>
      <c r="C2757"/>
      <c r="D2757" t="s">
        <v>5156</v>
      </c>
      <c r="E2757" t="s">
        <v>5167</v>
      </c>
      <c r="F2757" s="37" t="s">
        <v>7648</v>
      </c>
      <c r="G2757" s="18" t="str">
        <f t="shared" si="174"/>
        <v>Servicios fabricante- Microsoft Soporte Premier</v>
      </c>
      <c r="H2757" s="18" t="s">
        <v>119</v>
      </c>
      <c r="I2757" s="37" t="s">
        <v>67</v>
      </c>
      <c r="J2757" t="s">
        <v>5168</v>
      </c>
      <c r="K2757" t="s">
        <v>65</v>
      </c>
      <c r="L2757" t="s">
        <v>3940</v>
      </c>
      <c r="M2757" t="s">
        <v>65</v>
      </c>
      <c r="N2757" s="37" t="s">
        <v>5159</v>
      </c>
      <c r="O2757" s="37" t="s">
        <v>66</v>
      </c>
      <c r="P2757" s="37" t="s">
        <v>1308</v>
      </c>
      <c r="Q2757" t="s">
        <v>5167</v>
      </c>
      <c r="R2757" t="s">
        <v>5160</v>
      </c>
      <c r="S2757" s="38">
        <v>111600000</v>
      </c>
      <c r="T2757" s="37">
        <v>1</v>
      </c>
      <c r="U2757" s="37">
        <v>1</v>
      </c>
      <c r="V2757" s="43">
        <f>SUMIF(ResumenCotizacion!$C:$C,E2757,ResumenCotizacion!$P:$P)</f>
        <v>0</v>
      </c>
      <c r="W2757" s="68">
        <f>IF(H2757="USD",S2757*SolCotizacion!$J$18,S2757)</f>
        <v>111600000</v>
      </c>
      <c r="X2757" s="3">
        <f>ROUND(W2757/(1-VLOOKUP("Total porcentaje:",ResumenCotizacion!$F:$H,3,0)),2)</f>
        <v>121304347.83</v>
      </c>
      <c r="Y2757" s="3">
        <f t="shared" si="175"/>
        <v>0</v>
      </c>
    </row>
    <row r="2758" spans="1:25" ht="14.25" x14ac:dyDescent="0.2">
      <c r="A2758" t="str">
        <f t="shared" si="172"/>
        <v>Servicios fabricante- Microsoft Soporte PremierMicrosoft Soporte PremierWSVT</v>
      </c>
      <c r="B2758" t="str">
        <f t="shared" si="173"/>
        <v>WSVTMicrosoft Soporte Premier</v>
      </c>
      <c r="C2758"/>
      <c r="D2758" t="s">
        <v>5156</v>
      </c>
      <c r="E2758" t="s">
        <v>5169</v>
      </c>
      <c r="F2758" s="37" t="s">
        <v>7648</v>
      </c>
      <c r="G2758" s="18" t="str">
        <f t="shared" si="174"/>
        <v>Servicios fabricante- Microsoft Soporte Premier</v>
      </c>
      <c r="H2758" s="18" t="s">
        <v>119</v>
      </c>
      <c r="I2758" s="37" t="s">
        <v>67</v>
      </c>
      <c r="J2758" t="s">
        <v>5170</v>
      </c>
      <c r="K2758" t="s">
        <v>65</v>
      </c>
      <c r="L2758" t="s">
        <v>3940</v>
      </c>
      <c r="M2758" t="s">
        <v>65</v>
      </c>
      <c r="N2758" s="37" t="s">
        <v>5159</v>
      </c>
      <c r="O2758" s="37" t="s">
        <v>5171</v>
      </c>
      <c r="P2758" s="37" t="s">
        <v>1308</v>
      </c>
      <c r="Q2758" t="s">
        <v>5169</v>
      </c>
      <c r="R2758" t="s">
        <v>5160</v>
      </c>
      <c r="S2758" s="38">
        <v>17200000</v>
      </c>
      <c r="T2758" s="37">
        <v>1</v>
      </c>
      <c r="U2758" s="37">
        <v>1</v>
      </c>
      <c r="V2758" s="43">
        <f>SUMIF(ResumenCotizacion!$C:$C,E2758,ResumenCotizacion!$P:$P)</f>
        <v>0</v>
      </c>
      <c r="W2758" s="68">
        <f>IF(H2758="USD",S2758*SolCotizacion!$J$18,S2758)</f>
        <v>17200000</v>
      </c>
      <c r="X2758" s="3">
        <f>ROUND(W2758/(1-VLOOKUP("Total porcentaje:",ResumenCotizacion!$F:$H,3,0)),2)</f>
        <v>18695652.170000002</v>
      </c>
      <c r="Y2758" s="3">
        <f t="shared" si="175"/>
        <v>0</v>
      </c>
    </row>
    <row r="2759" spans="1:25" ht="14.25" x14ac:dyDescent="0.2">
      <c r="A2759" t="str">
        <f t="shared" si="172"/>
        <v>Servicios fabricante- Microsoft Soporte PremierMicrosoft Soporte PremierWSTU</v>
      </c>
      <c r="B2759" t="str">
        <f t="shared" si="173"/>
        <v>WSTUMicrosoft Soporte Premier</v>
      </c>
      <c r="C2759"/>
      <c r="D2759" t="s">
        <v>5156</v>
      </c>
      <c r="E2759" t="s">
        <v>5172</v>
      </c>
      <c r="F2759" s="37" t="s">
        <v>7648</v>
      </c>
      <c r="G2759" s="18" t="str">
        <f t="shared" si="174"/>
        <v>Servicios fabricante- Microsoft Soporte Premier</v>
      </c>
      <c r="H2759" s="18" t="s">
        <v>119</v>
      </c>
      <c r="I2759" s="37" t="s">
        <v>67</v>
      </c>
      <c r="J2759" t="s">
        <v>5173</v>
      </c>
      <c r="K2759" t="s">
        <v>65</v>
      </c>
      <c r="L2759" t="s">
        <v>3940</v>
      </c>
      <c r="M2759" t="s">
        <v>65</v>
      </c>
      <c r="N2759" s="37" t="s">
        <v>5159</v>
      </c>
      <c r="O2759" s="37" t="s">
        <v>5171</v>
      </c>
      <c r="P2759" s="37" t="s">
        <v>1308</v>
      </c>
      <c r="Q2759" t="s">
        <v>5172</v>
      </c>
      <c r="R2759" t="s">
        <v>5160</v>
      </c>
      <c r="S2759" s="38">
        <v>17200000</v>
      </c>
      <c r="T2759" s="37">
        <v>1</v>
      </c>
      <c r="U2759" s="37">
        <v>1</v>
      </c>
      <c r="V2759" s="43">
        <f>SUMIF(ResumenCotizacion!$C:$C,E2759,ResumenCotizacion!$P:$P)</f>
        <v>0</v>
      </c>
      <c r="W2759" s="68">
        <f>IF(H2759="USD",S2759*SolCotizacion!$J$18,S2759)</f>
        <v>17200000</v>
      </c>
      <c r="X2759" s="3">
        <f>ROUND(W2759/(1-VLOOKUP("Total porcentaje:",ResumenCotizacion!$F:$H,3,0)),2)</f>
        <v>18695652.170000002</v>
      </c>
      <c r="Y2759" s="3">
        <f t="shared" si="175"/>
        <v>0</v>
      </c>
    </row>
    <row r="2760" spans="1:25" ht="14.25" x14ac:dyDescent="0.2">
      <c r="A2760" t="str">
        <f t="shared" si="172"/>
        <v>Servicios fabricante- Microsoft Soporte PremierMicrosoft Soporte PremierWSPP2</v>
      </c>
      <c r="B2760" t="str">
        <f t="shared" si="173"/>
        <v>WSPP2Microsoft Soporte Premier</v>
      </c>
      <c r="C2760"/>
      <c r="D2760" t="s">
        <v>5156</v>
      </c>
      <c r="E2760" t="s">
        <v>5174</v>
      </c>
      <c r="F2760" s="37" t="s">
        <v>7648</v>
      </c>
      <c r="G2760" s="18" t="str">
        <f t="shared" si="174"/>
        <v>Servicios fabricante- Microsoft Soporte Premier</v>
      </c>
      <c r="H2760" s="18" t="s">
        <v>119</v>
      </c>
      <c r="I2760" s="37" t="s">
        <v>67</v>
      </c>
      <c r="J2760" t="s">
        <v>5175</v>
      </c>
      <c r="K2760" t="s">
        <v>65</v>
      </c>
      <c r="L2760" t="s">
        <v>3940</v>
      </c>
      <c r="M2760" t="s">
        <v>65</v>
      </c>
      <c r="N2760" s="37" t="s">
        <v>5159</v>
      </c>
      <c r="O2760" s="37" t="s">
        <v>66</v>
      </c>
      <c r="P2760" s="37" t="s">
        <v>1308</v>
      </c>
      <c r="Q2760" t="s">
        <v>5174</v>
      </c>
      <c r="R2760" t="s">
        <v>5160</v>
      </c>
      <c r="S2760" s="38">
        <v>101600000</v>
      </c>
      <c r="T2760" s="37">
        <v>1</v>
      </c>
      <c r="U2760" s="37">
        <v>1</v>
      </c>
      <c r="V2760" s="43">
        <f>SUMIF(ResumenCotizacion!$C:$C,E2760,ResumenCotizacion!$P:$P)</f>
        <v>0</v>
      </c>
      <c r="W2760" s="68">
        <f>IF(H2760="USD",S2760*SolCotizacion!$J$18,S2760)</f>
        <v>101600000</v>
      </c>
      <c r="X2760" s="3">
        <f>ROUND(W2760/(1-VLOOKUP("Total porcentaje:",ResumenCotizacion!$F:$H,3,0)),2)</f>
        <v>110434782.61</v>
      </c>
      <c r="Y2760" s="3">
        <f t="shared" si="175"/>
        <v>0</v>
      </c>
    </row>
    <row r="2761" spans="1:25" ht="14.25" x14ac:dyDescent="0.2">
      <c r="A2761" t="str">
        <f t="shared" si="172"/>
        <v>Servicios fabricante- Microsoft Soporte PremierMicrosoft Soporte PremierWRSQLHT</v>
      </c>
      <c r="B2761" t="str">
        <f t="shared" si="173"/>
        <v>WRSQLHTMicrosoft Soporte Premier</v>
      </c>
      <c r="C2761"/>
      <c r="D2761" t="s">
        <v>5156</v>
      </c>
      <c r="E2761" t="s">
        <v>5176</v>
      </c>
      <c r="F2761" s="37" t="s">
        <v>7648</v>
      </c>
      <c r="G2761" s="18" t="str">
        <f t="shared" si="174"/>
        <v>Servicios fabricante- Microsoft Soporte Premier</v>
      </c>
      <c r="H2761" s="18" t="s">
        <v>119</v>
      </c>
      <c r="I2761" s="37" t="s">
        <v>67</v>
      </c>
      <c r="J2761" t="s">
        <v>5177</v>
      </c>
      <c r="K2761" t="s">
        <v>65</v>
      </c>
      <c r="L2761" t="s">
        <v>3940</v>
      </c>
      <c r="M2761" t="s">
        <v>65</v>
      </c>
      <c r="N2761" s="37" t="s">
        <v>5159</v>
      </c>
      <c r="O2761" s="37" t="s">
        <v>66</v>
      </c>
      <c r="P2761" s="37" t="s">
        <v>1308</v>
      </c>
      <c r="Q2761" t="s">
        <v>5176</v>
      </c>
      <c r="R2761" t="s">
        <v>5160</v>
      </c>
      <c r="S2761" s="38">
        <v>101600000</v>
      </c>
      <c r="T2761" s="37">
        <v>1</v>
      </c>
      <c r="U2761" s="37">
        <v>1</v>
      </c>
      <c r="V2761" s="43">
        <f>SUMIF(ResumenCotizacion!$C:$C,E2761,ResumenCotizacion!$P:$P)</f>
        <v>0</v>
      </c>
      <c r="W2761" s="68">
        <f>IF(H2761="USD",S2761*SolCotizacion!$J$18,S2761)</f>
        <v>101600000</v>
      </c>
      <c r="X2761" s="3">
        <f>ROUND(W2761/(1-VLOOKUP("Total porcentaje:",ResumenCotizacion!$F:$H,3,0)),2)</f>
        <v>110434782.61</v>
      </c>
      <c r="Y2761" s="3">
        <f t="shared" si="175"/>
        <v>0</v>
      </c>
    </row>
    <row r="2762" spans="1:25" ht="14.25" x14ac:dyDescent="0.2">
      <c r="A2762" t="str">
        <f t="shared" si="172"/>
        <v>Servicios fabricante- Microsoft Soporte PremierMicrosoft Soporte PremierWRMTEU</v>
      </c>
      <c r="B2762" t="str">
        <f t="shared" si="173"/>
        <v>WRMTEUMicrosoft Soporte Premier</v>
      </c>
      <c r="C2762"/>
      <c r="D2762" t="s">
        <v>5156</v>
      </c>
      <c r="E2762" t="s">
        <v>5178</v>
      </c>
      <c r="F2762" s="37" t="s">
        <v>7648</v>
      </c>
      <c r="G2762" s="18" t="str">
        <f t="shared" si="174"/>
        <v>Servicios fabricante- Microsoft Soporte Premier</v>
      </c>
      <c r="H2762" s="18" t="s">
        <v>119</v>
      </c>
      <c r="I2762" s="37" t="s">
        <v>67</v>
      </c>
      <c r="J2762" t="s">
        <v>5179</v>
      </c>
      <c r="K2762" t="s">
        <v>65</v>
      </c>
      <c r="L2762" t="s">
        <v>3940</v>
      </c>
      <c r="M2762" t="s">
        <v>65</v>
      </c>
      <c r="N2762" s="37" t="s">
        <v>5159</v>
      </c>
      <c r="O2762" s="37" t="s">
        <v>66</v>
      </c>
      <c r="P2762" s="37" t="s">
        <v>1308</v>
      </c>
      <c r="Q2762" t="s">
        <v>5178</v>
      </c>
      <c r="R2762" t="s">
        <v>5160</v>
      </c>
      <c r="S2762" s="38">
        <v>25600000</v>
      </c>
      <c r="T2762" s="37">
        <v>1</v>
      </c>
      <c r="U2762" s="37">
        <v>1</v>
      </c>
      <c r="V2762" s="43">
        <f>SUMIF(ResumenCotizacion!$C:$C,E2762,ResumenCotizacion!$P:$P)</f>
        <v>0</v>
      </c>
      <c r="W2762" s="68">
        <f>IF(H2762="USD",S2762*SolCotizacion!$J$18,S2762)</f>
        <v>25600000</v>
      </c>
      <c r="X2762" s="3">
        <f>ROUND(W2762/(1-VLOOKUP("Total porcentaje:",ResumenCotizacion!$F:$H,3,0)),2)</f>
        <v>27826086.960000001</v>
      </c>
      <c r="Y2762" s="3">
        <f t="shared" si="175"/>
        <v>0</v>
      </c>
    </row>
    <row r="2763" spans="1:25" ht="14.25" x14ac:dyDescent="0.2">
      <c r="A2763" t="str">
        <f t="shared" si="172"/>
        <v>Servicios fabricante- Microsoft Soporte PremierMicrosoft Soporte PremierWRMSC</v>
      </c>
      <c r="B2763" t="str">
        <f t="shared" si="173"/>
        <v>WRMSCMicrosoft Soporte Premier</v>
      </c>
      <c r="C2763"/>
      <c r="D2763" t="s">
        <v>5156</v>
      </c>
      <c r="E2763" t="s">
        <v>5180</v>
      </c>
      <c r="F2763" s="37" t="s">
        <v>7648</v>
      </c>
      <c r="G2763" s="18" t="str">
        <f t="shared" si="174"/>
        <v>Servicios fabricante- Microsoft Soporte Premier</v>
      </c>
      <c r="H2763" s="18" t="s">
        <v>119</v>
      </c>
      <c r="I2763" s="37" t="s">
        <v>67</v>
      </c>
      <c r="J2763" t="s">
        <v>5181</v>
      </c>
      <c r="K2763" t="s">
        <v>65</v>
      </c>
      <c r="L2763" t="s">
        <v>3940</v>
      </c>
      <c r="M2763" t="s">
        <v>65</v>
      </c>
      <c r="N2763" s="37" t="s">
        <v>5159</v>
      </c>
      <c r="O2763" s="37" t="s">
        <v>66</v>
      </c>
      <c r="P2763" s="37" t="s">
        <v>1308</v>
      </c>
      <c r="Q2763" t="s">
        <v>5180</v>
      </c>
      <c r="R2763" t="s">
        <v>5160</v>
      </c>
      <c r="S2763" s="38">
        <v>52000000</v>
      </c>
      <c r="T2763" s="37">
        <v>1</v>
      </c>
      <c r="U2763" s="37">
        <v>1</v>
      </c>
      <c r="V2763" s="43">
        <f>SUMIF(ResumenCotizacion!$C:$C,E2763,ResumenCotizacion!$P:$P)</f>
        <v>0</v>
      </c>
      <c r="W2763" s="68">
        <f>IF(H2763="USD",S2763*SolCotizacion!$J$18,S2763)</f>
        <v>52000000</v>
      </c>
      <c r="X2763" s="3">
        <f>ROUND(W2763/(1-VLOOKUP("Total porcentaje:",ResumenCotizacion!$F:$H,3,0)),2)</f>
        <v>56521739.130000003</v>
      </c>
      <c r="Y2763" s="3">
        <f t="shared" si="175"/>
        <v>0</v>
      </c>
    </row>
    <row r="2764" spans="1:25" ht="14.25" x14ac:dyDescent="0.2">
      <c r="A2764" t="str">
        <f t="shared" si="172"/>
        <v>Servicios fabricante- Microsoft Soporte PremierMicrosoft Soporte PremierWREMD</v>
      </c>
      <c r="B2764" t="str">
        <f t="shared" si="173"/>
        <v>WREMDMicrosoft Soporte Premier</v>
      </c>
      <c r="C2764"/>
      <c r="D2764" t="s">
        <v>5156</v>
      </c>
      <c r="E2764" t="s">
        <v>5182</v>
      </c>
      <c r="F2764" s="37" t="s">
        <v>7648</v>
      </c>
      <c r="G2764" s="18" t="str">
        <f t="shared" si="174"/>
        <v>Servicios fabricante- Microsoft Soporte Premier</v>
      </c>
      <c r="H2764" s="18" t="s">
        <v>119</v>
      </c>
      <c r="I2764" s="37" t="s">
        <v>67</v>
      </c>
      <c r="J2764" t="s">
        <v>5183</v>
      </c>
      <c r="K2764" t="s">
        <v>65</v>
      </c>
      <c r="L2764" t="s">
        <v>3940</v>
      </c>
      <c r="M2764" t="s">
        <v>65</v>
      </c>
      <c r="N2764" s="37" t="s">
        <v>5159</v>
      </c>
      <c r="O2764" s="37" t="s">
        <v>66</v>
      </c>
      <c r="P2764" s="37" t="s">
        <v>1308</v>
      </c>
      <c r="Q2764" t="s">
        <v>5182</v>
      </c>
      <c r="R2764" t="s">
        <v>5160</v>
      </c>
      <c r="S2764" s="38">
        <v>101600000</v>
      </c>
      <c r="T2764" s="37">
        <v>1</v>
      </c>
      <c r="U2764" s="37">
        <v>1</v>
      </c>
      <c r="V2764" s="43">
        <f>SUMIF(ResumenCotizacion!$C:$C,E2764,ResumenCotizacion!$P:$P)</f>
        <v>0</v>
      </c>
      <c r="W2764" s="68">
        <f>IF(H2764="USD",S2764*SolCotizacion!$J$18,S2764)</f>
        <v>101600000</v>
      </c>
      <c r="X2764" s="3">
        <f>ROUND(W2764/(1-VLOOKUP("Total porcentaje:",ResumenCotizacion!$F:$H,3,0)),2)</f>
        <v>110434782.61</v>
      </c>
      <c r="Y2764" s="3">
        <f t="shared" si="175"/>
        <v>0</v>
      </c>
    </row>
    <row r="2765" spans="1:25" ht="14.25" x14ac:dyDescent="0.2">
      <c r="A2765" t="str">
        <f t="shared" si="172"/>
        <v>Servicios fabricante- Microsoft Soporte PremierMicrosoft Soporte PremierWPSWSV</v>
      </c>
      <c r="B2765" t="str">
        <f t="shared" si="173"/>
        <v>WPSWSVMicrosoft Soporte Premier</v>
      </c>
      <c r="C2765"/>
      <c r="D2765" t="s">
        <v>5156</v>
      </c>
      <c r="E2765" t="s">
        <v>5184</v>
      </c>
      <c r="F2765" s="37" t="s">
        <v>7648</v>
      </c>
      <c r="G2765" s="18" t="str">
        <f t="shared" si="174"/>
        <v>Servicios fabricante- Microsoft Soporte Premier</v>
      </c>
      <c r="H2765" s="18" t="s">
        <v>119</v>
      </c>
      <c r="I2765" s="37" t="s">
        <v>67</v>
      </c>
      <c r="J2765" t="s">
        <v>5185</v>
      </c>
      <c r="K2765" t="s">
        <v>65</v>
      </c>
      <c r="L2765" t="s">
        <v>3940</v>
      </c>
      <c r="M2765" t="s">
        <v>65</v>
      </c>
      <c r="N2765" s="37" t="s">
        <v>5159</v>
      </c>
      <c r="O2765" s="37" t="s">
        <v>66</v>
      </c>
      <c r="P2765" s="37" t="s">
        <v>1308</v>
      </c>
      <c r="Q2765" t="s">
        <v>5184</v>
      </c>
      <c r="R2765" t="s">
        <v>5160</v>
      </c>
      <c r="S2765" s="38">
        <v>101600000</v>
      </c>
      <c r="T2765" s="37">
        <v>1</v>
      </c>
      <c r="U2765" s="37">
        <v>1</v>
      </c>
      <c r="V2765" s="43">
        <f>SUMIF(ResumenCotizacion!$C:$C,E2765,ResumenCotizacion!$P:$P)</f>
        <v>0</v>
      </c>
      <c r="W2765" s="68">
        <f>IF(H2765="USD",S2765*SolCotizacion!$J$18,S2765)</f>
        <v>101600000</v>
      </c>
      <c r="X2765" s="3">
        <f>ROUND(W2765/(1-VLOOKUP("Total porcentaje:",ResumenCotizacion!$F:$H,3,0)),2)</f>
        <v>110434782.61</v>
      </c>
      <c r="Y2765" s="3">
        <f t="shared" si="175"/>
        <v>0</v>
      </c>
    </row>
    <row r="2766" spans="1:25" ht="14.25" x14ac:dyDescent="0.2">
      <c r="A2766" t="str">
        <f t="shared" si="172"/>
        <v>Servicios fabricante- Microsoft Soporte PremierMicrosoft Soporte PremierWPSP</v>
      </c>
      <c r="B2766" t="str">
        <f t="shared" si="173"/>
        <v>WPSPMicrosoft Soporte Premier</v>
      </c>
      <c r="C2766"/>
      <c r="D2766" t="s">
        <v>5156</v>
      </c>
      <c r="E2766" t="s">
        <v>5186</v>
      </c>
      <c r="F2766" s="37" t="s">
        <v>7648</v>
      </c>
      <c r="G2766" s="18" t="str">
        <f t="shared" si="174"/>
        <v>Servicios fabricante- Microsoft Soporte Premier</v>
      </c>
      <c r="H2766" s="18" t="s">
        <v>119</v>
      </c>
      <c r="I2766" s="37" t="s">
        <v>67</v>
      </c>
      <c r="J2766" t="s">
        <v>5187</v>
      </c>
      <c r="K2766" t="s">
        <v>65</v>
      </c>
      <c r="L2766" t="s">
        <v>3940</v>
      </c>
      <c r="M2766" t="s">
        <v>65</v>
      </c>
      <c r="N2766" s="37" t="s">
        <v>5159</v>
      </c>
      <c r="O2766" s="37" t="s">
        <v>66</v>
      </c>
      <c r="P2766" s="37" t="s">
        <v>1308</v>
      </c>
      <c r="Q2766" t="s">
        <v>5186</v>
      </c>
      <c r="R2766" t="s">
        <v>5160</v>
      </c>
      <c r="S2766" s="38">
        <v>90800000</v>
      </c>
      <c r="T2766" s="37">
        <v>1</v>
      </c>
      <c r="U2766" s="37">
        <v>1</v>
      </c>
      <c r="V2766" s="43">
        <f>SUMIF(ResumenCotizacion!$C:$C,E2766,ResumenCotizacion!$P:$P)</f>
        <v>0</v>
      </c>
      <c r="W2766" s="68">
        <f>IF(H2766="USD",S2766*SolCotizacion!$J$18,S2766)</f>
        <v>90800000</v>
      </c>
      <c r="X2766" s="3">
        <f>ROUND(W2766/(1-VLOOKUP("Total porcentaje:",ResumenCotizacion!$F:$H,3,0)),2)</f>
        <v>98695652.170000002</v>
      </c>
      <c r="Y2766" s="3">
        <f t="shared" si="175"/>
        <v>0</v>
      </c>
    </row>
    <row r="2767" spans="1:25" ht="14.25" x14ac:dyDescent="0.2">
      <c r="A2767" t="str">
        <f t="shared" si="172"/>
        <v>Servicios fabricante- Microsoft Soporte PremierMicrosoft Soporte PremierWPRWSAC</v>
      </c>
      <c r="B2767" t="str">
        <f t="shared" si="173"/>
        <v>WPRWSACMicrosoft Soporte Premier</v>
      </c>
      <c r="C2767"/>
      <c r="D2767" t="s">
        <v>5156</v>
      </c>
      <c r="E2767" t="s">
        <v>5188</v>
      </c>
      <c r="F2767" s="37" t="s">
        <v>7648</v>
      </c>
      <c r="G2767" s="18" t="str">
        <f t="shared" si="174"/>
        <v>Servicios fabricante- Microsoft Soporte Premier</v>
      </c>
      <c r="H2767" s="18" t="s">
        <v>119</v>
      </c>
      <c r="I2767" s="37" t="s">
        <v>67</v>
      </c>
      <c r="J2767" t="s">
        <v>5189</v>
      </c>
      <c r="K2767" t="s">
        <v>65</v>
      </c>
      <c r="L2767" t="s">
        <v>3940</v>
      </c>
      <c r="M2767" t="s">
        <v>65</v>
      </c>
      <c r="N2767" s="37" t="s">
        <v>5159</v>
      </c>
      <c r="O2767" s="37" t="s">
        <v>66</v>
      </c>
      <c r="P2767" s="37" t="s">
        <v>1308</v>
      </c>
      <c r="Q2767" t="s">
        <v>5188</v>
      </c>
      <c r="R2767" t="s">
        <v>5160</v>
      </c>
      <c r="S2767" s="38">
        <v>101600000</v>
      </c>
      <c r="T2767" s="37">
        <v>1</v>
      </c>
      <c r="U2767" s="37">
        <v>1</v>
      </c>
      <c r="V2767" s="43">
        <f>SUMIF(ResumenCotizacion!$C:$C,E2767,ResumenCotizacion!$P:$P)</f>
        <v>0</v>
      </c>
      <c r="W2767" s="68">
        <f>IF(H2767="USD",S2767*SolCotizacion!$J$18,S2767)</f>
        <v>101600000</v>
      </c>
      <c r="X2767" s="3">
        <f>ROUND(W2767/(1-VLOOKUP("Total porcentaje:",ResumenCotizacion!$F:$H,3,0)),2)</f>
        <v>110434782.61</v>
      </c>
      <c r="Y2767" s="3">
        <f t="shared" si="175"/>
        <v>0</v>
      </c>
    </row>
    <row r="2768" spans="1:25" ht="14.25" x14ac:dyDescent="0.2">
      <c r="A2768" t="str">
        <f t="shared" si="172"/>
        <v>Servicios fabricante- Microsoft Soporte PremierMicrosoft Soporte PremierWPROST</v>
      </c>
      <c r="B2768" t="str">
        <f t="shared" si="173"/>
        <v>WPROSTMicrosoft Soporte Premier</v>
      </c>
      <c r="C2768"/>
      <c r="D2768" t="s">
        <v>5156</v>
      </c>
      <c r="E2768" t="s">
        <v>5190</v>
      </c>
      <c r="F2768" s="37" t="s">
        <v>7648</v>
      </c>
      <c r="G2768" s="18" t="str">
        <f t="shared" si="174"/>
        <v>Servicios fabricante- Microsoft Soporte Premier</v>
      </c>
      <c r="H2768" s="18" t="s">
        <v>119</v>
      </c>
      <c r="I2768" s="37" t="s">
        <v>67</v>
      </c>
      <c r="J2768" t="s">
        <v>5191</v>
      </c>
      <c r="K2768" t="s">
        <v>65</v>
      </c>
      <c r="L2768" t="s">
        <v>3940</v>
      </c>
      <c r="M2768" t="s">
        <v>65</v>
      </c>
      <c r="N2768" s="37" t="s">
        <v>5159</v>
      </c>
      <c r="O2768" s="37" t="s">
        <v>66</v>
      </c>
      <c r="P2768" s="37" t="s">
        <v>1308</v>
      </c>
      <c r="Q2768" t="s">
        <v>5190</v>
      </c>
      <c r="R2768" t="s">
        <v>5160</v>
      </c>
      <c r="S2768" s="38">
        <v>52000000</v>
      </c>
      <c r="T2768" s="37">
        <v>1</v>
      </c>
      <c r="U2768" s="37">
        <v>1</v>
      </c>
      <c r="V2768" s="43">
        <f>SUMIF(ResumenCotizacion!$C:$C,E2768,ResumenCotizacion!$P:$P)</f>
        <v>0</v>
      </c>
      <c r="W2768" s="68">
        <f>IF(H2768="USD",S2768*SolCotizacion!$J$18,S2768)</f>
        <v>52000000</v>
      </c>
      <c r="X2768" s="3">
        <f>ROUND(W2768/(1-VLOOKUP("Total porcentaje:",ResumenCotizacion!$F:$H,3,0)),2)</f>
        <v>56521739.130000003</v>
      </c>
      <c r="Y2768" s="3">
        <f t="shared" si="175"/>
        <v>0</v>
      </c>
    </row>
    <row r="2769" spans="1:25" ht="14.25" x14ac:dyDescent="0.2">
      <c r="A2769" t="str">
        <f t="shared" si="172"/>
        <v>Servicios fabricante- Microsoft Soporte PremierMicrosoft Soporte PremierWPPPC</v>
      </c>
      <c r="B2769" t="str">
        <f t="shared" si="173"/>
        <v>WPPPCMicrosoft Soporte Premier</v>
      </c>
      <c r="C2769"/>
      <c r="D2769" t="s">
        <v>5156</v>
      </c>
      <c r="E2769" t="s">
        <v>5192</v>
      </c>
      <c r="F2769" s="37" t="s">
        <v>7648</v>
      </c>
      <c r="G2769" s="18" t="str">
        <f t="shared" si="174"/>
        <v>Servicios fabricante- Microsoft Soporte Premier</v>
      </c>
      <c r="H2769" s="18" t="s">
        <v>119</v>
      </c>
      <c r="I2769" s="37" t="s">
        <v>67</v>
      </c>
      <c r="J2769" t="s">
        <v>5193</v>
      </c>
      <c r="K2769" t="s">
        <v>65</v>
      </c>
      <c r="L2769" t="s">
        <v>3940</v>
      </c>
      <c r="M2769" t="s">
        <v>65</v>
      </c>
      <c r="N2769" s="37" t="s">
        <v>5159</v>
      </c>
      <c r="O2769" s="37" t="s">
        <v>66</v>
      </c>
      <c r="P2769" s="37" t="s">
        <v>1308</v>
      </c>
      <c r="Q2769" t="s">
        <v>5192</v>
      </c>
      <c r="R2769" t="s">
        <v>5160</v>
      </c>
      <c r="S2769" s="38">
        <v>25600000</v>
      </c>
      <c r="T2769" s="37">
        <v>1</v>
      </c>
      <c r="U2769" s="37">
        <v>1</v>
      </c>
      <c r="V2769" s="43">
        <f>SUMIF(ResumenCotizacion!$C:$C,E2769,ResumenCotizacion!$P:$P)</f>
        <v>0</v>
      </c>
      <c r="W2769" s="68">
        <f>IF(H2769="USD",S2769*SolCotizacion!$J$18,S2769)</f>
        <v>25600000</v>
      </c>
      <c r="X2769" s="3">
        <f>ROUND(W2769/(1-VLOOKUP("Total porcentaje:",ResumenCotizacion!$F:$H,3,0)),2)</f>
        <v>27826086.960000001</v>
      </c>
      <c r="Y2769" s="3">
        <f t="shared" si="175"/>
        <v>0</v>
      </c>
    </row>
    <row r="2770" spans="1:25" ht="14.25" x14ac:dyDescent="0.2">
      <c r="A2770" t="str">
        <f t="shared" si="172"/>
        <v>Servicios fabricante- Microsoft Soporte PremierMicrosoft Soporte PremierWPPP1</v>
      </c>
      <c r="B2770" t="str">
        <f t="shared" si="173"/>
        <v>WPPP1Microsoft Soporte Premier</v>
      </c>
      <c r="C2770"/>
      <c r="D2770" t="s">
        <v>5156</v>
      </c>
      <c r="E2770" t="s">
        <v>5194</v>
      </c>
      <c r="F2770" s="37" t="s">
        <v>7648</v>
      </c>
      <c r="G2770" s="18" t="str">
        <f t="shared" si="174"/>
        <v>Servicios fabricante- Microsoft Soporte Premier</v>
      </c>
      <c r="H2770" s="18" t="s">
        <v>119</v>
      </c>
      <c r="I2770" s="37" t="s">
        <v>67</v>
      </c>
      <c r="J2770" t="s">
        <v>5195</v>
      </c>
      <c r="K2770" t="s">
        <v>65</v>
      </c>
      <c r="L2770" t="s">
        <v>3940</v>
      </c>
      <c r="M2770" t="s">
        <v>65</v>
      </c>
      <c r="N2770" s="37" t="s">
        <v>5159</v>
      </c>
      <c r="O2770" s="37" t="s">
        <v>66</v>
      </c>
      <c r="P2770" s="37" t="s">
        <v>1308</v>
      </c>
      <c r="Q2770" t="s">
        <v>5194</v>
      </c>
      <c r="R2770" t="s">
        <v>5160</v>
      </c>
      <c r="S2770" s="38">
        <v>14400000</v>
      </c>
      <c r="T2770" s="37">
        <v>1</v>
      </c>
      <c r="U2770" s="37">
        <v>1</v>
      </c>
      <c r="V2770" s="43">
        <f>SUMIF(ResumenCotizacion!$C:$C,E2770,ResumenCotizacion!$P:$P)</f>
        <v>0</v>
      </c>
      <c r="W2770" s="68">
        <f>IF(H2770="USD",S2770*SolCotizacion!$J$18,S2770)</f>
        <v>14400000</v>
      </c>
      <c r="X2770" s="3">
        <f>ROUND(W2770/(1-VLOOKUP("Total porcentaje:",ResumenCotizacion!$F:$H,3,0)),2)</f>
        <v>15652173.91</v>
      </c>
      <c r="Y2770" s="3">
        <f t="shared" si="175"/>
        <v>0</v>
      </c>
    </row>
    <row r="2771" spans="1:25" ht="14.25" x14ac:dyDescent="0.2">
      <c r="A2771" t="str">
        <f t="shared" si="172"/>
        <v>Servicios fabricante- Microsoft Soporte PremierMicrosoft Soporte PremierWPPDPC</v>
      </c>
      <c r="B2771" t="str">
        <f t="shared" si="173"/>
        <v>WPPDPCMicrosoft Soporte Premier</v>
      </c>
      <c r="C2771"/>
      <c r="D2771" t="s">
        <v>5156</v>
      </c>
      <c r="E2771" t="s">
        <v>5196</v>
      </c>
      <c r="F2771" s="37" t="s">
        <v>7648</v>
      </c>
      <c r="G2771" s="18" t="str">
        <f t="shared" si="174"/>
        <v>Servicios fabricante- Microsoft Soporte Premier</v>
      </c>
      <c r="H2771" s="18" t="s">
        <v>119</v>
      </c>
      <c r="I2771" s="37" t="s">
        <v>67</v>
      </c>
      <c r="J2771" t="s">
        <v>5197</v>
      </c>
      <c r="K2771" t="s">
        <v>65</v>
      </c>
      <c r="L2771" t="s">
        <v>3940</v>
      </c>
      <c r="M2771" t="s">
        <v>65</v>
      </c>
      <c r="N2771" s="37" t="s">
        <v>5159</v>
      </c>
      <c r="O2771" s="37" t="s">
        <v>66</v>
      </c>
      <c r="P2771" s="37" t="s">
        <v>1308</v>
      </c>
      <c r="Q2771" t="s">
        <v>5196</v>
      </c>
      <c r="R2771" t="s">
        <v>5160</v>
      </c>
      <c r="S2771" s="38">
        <v>13600000</v>
      </c>
      <c r="T2771" s="37">
        <v>1</v>
      </c>
      <c r="U2771" s="37">
        <v>1</v>
      </c>
      <c r="V2771" s="43">
        <f>SUMIF(ResumenCotizacion!$C:$C,E2771,ResumenCotizacion!$P:$P)</f>
        <v>0</v>
      </c>
      <c r="W2771" s="68">
        <f>IF(H2771="USD",S2771*SolCotizacion!$J$18,S2771)</f>
        <v>13600000</v>
      </c>
      <c r="X2771" s="3">
        <f>ROUND(W2771/(1-VLOOKUP("Total porcentaje:",ResumenCotizacion!$F:$H,3,0)),2)</f>
        <v>14782608.699999999</v>
      </c>
      <c r="Y2771" s="3">
        <f t="shared" si="175"/>
        <v>0</v>
      </c>
    </row>
    <row r="2772" spans="1:25" ht="14.25" x14ac:dyDescent="0.2">
      <c r="A2772" t="str">
        <f t="shared" si="172"/>
        <v>Servicios fabricante- Microsoft Soporte PremierMicrosoft Soporte PremierWPPCC</v>
      </c>
      <c r="B2772" t="str">
        <f t="shared" si="173"/>
        <v>WPPCCMicrosoft Soporte Premier</v>
      </c>
      <c r="C2772"/>
      <c r="D2772" t="s">
        <v>5156</v>
      </c>
      <c r="E2772" t="s">
        <v>5198</v>
      </c>
      <c r="F2772" s="37" t="s">
        <v>7648</v>
      </c>
      <c r="G2772" s="18" t="str">
        <f t="shared" si="174"/>
        <v>Servicios fabricante- Microsoft Soporte Premier</v>
      </c>
      <c r="H2772" s="18" t="s">
        <v>119</v>
      </c>
      <c r="I2772" s="37" t="s">
        <v>67</v>
      </c>
      <c r="J2772" t="s">
        <v>5199</v>
      </c>
      <c r="K2772" t="s">
        <v>65</v>
      </c>
      <c r="L2772" t="s">
        <v>3940</v>
      </c>
      <c r="M2772" t="s">
        <v>65</v>
      </c>
      <c r="N2772" s="37" t="s">
        <v>5159</v>
      </c>
      <c r="O2772" s="37" t="s">
        <v>66</v>
      </c>
      <c r="P2772" s="37" t="s">
        <v>1308</v>
      </c>
      <c r="Q2772" t="s">
        <v>5198</v>
      </c>
      <c r="R2772" t="s">
        <v>5160</v>
      </c>
      <c r="S2772" s="38">
        <v>99600000</v>
      </c>
      <c r="T2772" s="37">
        <v>1</v>
      </c>
      <c r="U2772" s="37">
        <v>1</v>
      </c>
      <c r="V2772" s="43">
        <f>SUMIF(ResumenCotizacion!$C:$C,E2772,ResumenCotizacion!$P:$P)</f>
        <v>0</v>
      </c>
      <c r="W2772" s="68">
        <f>IF(H2772="USD",S2772*SolCotizacion!$J$18,S2772)</f>
        <v>99600000</v>
      </c>
      <c r="X2772" s="3">
        <f>ROUND(W2772/(1-VLOOKUP("Total porcentaje:",ResumenCotizacion!$F:$H,3,0)),2)</f>
        <v>108260869.56999999</v>
      </c>
      <c r="Y2772" s="3">
        <f t="shared" si="175"/>
        <v>0</v>
      </c>
    </row>
    <row r="2773" spans="1:25" ht="14.25" x14ac:dyDescent="0.2">
      <c r="A2773" t="str">
        <f t="shared" si="172"/>
        <v>Servicios fabricante- Microsoft Soporte PremierMicrosoft Soporte PremierWPOB</v>
      </c>
      <c r="B2773" t="str">
        <f t="shared" si="173"/>
        <v>WPOBMicrosoft Soporte Premier</v>
      </c>
      <c r="C2773"/>
      <c r="D2773" t="s">
        <v>5156</v>
      </c>
      <c r="E2773" t="s">
        <v>5200</v>
      </c>
      <c r="F2773" s="37" t="s">
        <v>7648</v>
      </c>
      <c r="G2773" s="18" t="str">
        <f t="shared" si="174"/>
        <v>Servicios fabricante- Microsoft Soporte Premier</v>
      </c>
      <c r="H2773" s="18" t="s">
        <v>119</v>
      </c>
      <c r="I2773" s="37" t="s">
        <v>67</v>
      </c>
      <c r="J2773" t="s">
        <v>5201</v>
      </c>
      <c r="K2773" t="s">
        <v>65</v>
      </c>
      <c r="L2773" t="s">
        <v>3940</v>
      </c>
      <c r="M2773" t="s">
        <v>65</v>
      </c>
      <c r="N2773" s="37" t="s">
        <v>5159</v>
      </c>
      <c r="O2773" s="37" t="s">
        <v>66</v>
      </c>
      <c r="P2773" s="37" t="s">
        <v>1308</v>
      </c>
      <c r="Q2773" t="s">
        <v>5200</v>
      </c>
      <c r="R2773" t="s">
        <v>5160</v>
      </c>
      <c r="S2773" s="38">
        <v>14400000</v>
      </c>
      <c r="T2773" s="37">
        <v>1</v>
      </c>
      <c r="U2773" s="37">
        <v>1</v>
      </c>
      <c r="V2773" s="43">
        <f>SUMIF(ResumenCotizacion!$C:$C,E2773,ResumenCotizacion!$P:$P)</f>
        <v>0</v>
      </c>
      <c r="W2773" s="68">
        <f>IF(H2773="USD",S2773*SolCotizacion!$J$18,S2773)</f>
        <v>14400000</v>
      </c>
      <c r="X2773" s="3">
        <f>ROUND(W2773/(1-VLOOKUP("Total porcentaje:",ResumenCotizacion!$F:$H,3,0)),2)</f>
        <v>15652173.91</v>
      </c>
      <c r="Y2773" s="3">
        <f t="shared" si="175"/>
        <v>0</v>
      </c>
    </row>
    <row r="2774" spans="1:25" ht="14.25" x14ac:dyDescent="0.2">
      <c r="A2774" t="str">
        <f t="shared" si="172"/>
        <v>Servicios fabricante- Microsoft Soporte PremierMicrosoft Soporte PremierWPMW</v>
      </c>
      <c r="B2774" t="str">
        <f t="shared" si="173"/>
        <v>WPMWMicrosoft Soporte Premier</v>
      </c>
      <c r="C2774"/>
      <c r="D2774" t="s">
        <v>5156</v>
      </c>
      <c r="E2774" t="s">
        <v>5202</v>
      </c>
      <c r="F2774" s="37" t="s">
        <v>7648</v>
      </c>
      <c r="G2774" s="18" t="str">
        <f t="shared" si="174"/>
        <v>Servicios fabricante- Microsoft Soporte Premier</v>
      </c>
      <c r="H2774" s="18" t="s">
        <v>119</v>
      </c>
      <c r="I2774" s="37" t="s">
        <v>67</v>
      </c>
      <c r="J2774" t="s">
        <v>5203</v>
      </c>
      <c r="K2774" t="s">
        <v>65</v>
      </c>
      <c r="L2774" t="s">
        <v>3940</v>
      </c>
      <c r="M2774" t="s">
        <v>65</v>
      </c>
      <c r="N2774" s="37" t="s">
        <v>5159</v>
      </c>
      <c r="O2774" s="37" t="s">
        <v>5171</v>
      </c>
      <c r="P2774" s="37" t="s">
        <v>1308</v>
      </c>
      <c r="Q2774" t="s">
        <v>5202</v>
      </c>
      <c r="R2774" t="s">
        <v>5160</v>
      </c>
      <c r="S2774" s="38">
        <v>111600000</v>
      </c>
      <c r="T2774" s="37">
        <v>1</v>
      </c>
      <c r="U2774" s="37">
        <v>1</v>
      </c>
      <c r="V2774" s="43">
        <f>SUMIF(ResumenCotizacion!$C:$C,E2774,ResumenCotizacion!$P:$P)</f>
        <v>0</v>
      </c>
      <c r="W2774" s="68">
        <f>IF(H2774="USD",S2774*SolCotizacion!$J$18,S2774)</f>
        <v>111600000</v>
      </c>
      <c r="X2774" s="3">
        <f>ROUND(W2774/(1-VLOOKUP("Total porcentaje:",ResumenCotizacion!$F:$H,3,0)),2)</f>
        <v>121304347.83</v>
      </c>
      <c r="Y2774" s="3">
        <f t="shared" si="175"/>
        <v>0</v>
      </c>
    </row>
    <row r="2775" spans="1:25" ht="14.25" x14ac:dyDescent="0.2">
      <c r="A2775" t="str">
        <f t="shared" si="172"/>
        <v>Servicios fabricante- Microsoft Soporte PremierMicrosoft Soporte PremierWPMECM</v>
      </c>
      <c r="B2775" t="str">
        <f t="shared" si="173"/>
        <v>WPMECMMicrosoft Soporte Premier</v>
      </c>
      <c r="C2775"/>
      <c r="D2775" t="s">
        <v>5156</v>
      </c>
      <c r="E2775" t="s">
        <v>5204</v>
      </c>
      <c r="F2775" s="37" t="s">
        <v>7648</v>
      </c>
      <c r="G2775" s="18" t="str">
        <f t="shared" si="174"/>
        <v>Servicios fabricante- Microsoft Soporte Premier</v>
      </c>
      <c r="H2775" s="18" t="s">
        <v>119</v>
      </c>
      <c r="I2775" s="37" t="s">
        <v>67</v>
      </c>
      <c r="J2775" t="s">
        <v>5205</v>
      </c>
      <c r="K2775" t="s">
        <v>65</v>
      </c>
      <c r="L2775" t="s">
        <v>3940</v>
      </c>
      <c r="M2775" t="s">
        <v>65</v>
      </c>
      <c r="N2775" s="37" t="s">
        <v>5159</v>
      </c>
      <c r="O2775" s="37" t="s">
        <v>66</v>
      </c>
      <c r="P2775" s="37" t="s">
        <v>1308</v>
      </c>
      <c r="Q2775" t="s">
        <v>5204</v>
      </c>
      <c r="R2775" t="s">
        <v>5160</v>
      </c>
      <c r="S2775" s="38">
        <v>141600000</v>
      </c>
      <c r="T2775" s="37">
        <v>1</v>
      </c>
      <c r="U2775" s="37">
        <v>1</v>
      </c>
      <c r="V2775" s="43">
        <f>SUMIF(ResumenCotizacion!$C:$C,E2775,ResumenCotizacion!$P:$P)</f>
        <v>0</v>
      </c>
      <c r="W2775" s="68">
        <f>IF(H2775="USD",S2775*SolCotizacion!$J$18,S2775)</f>
        <v>141600000</v>
      </c>
      <c r="X2775" s="3">
        <f>ROUND(W2775/(1-VLOOKUP("Total porcentaje:",ResumenCotizacion!$F:$H,3,0)),2)</f>
        <v>153913043.47999999</v>
      </c>
      <c r="Y2775" s="3">
        <f t="shared" si="175"/>
        <v>0</v>
      </c>
    </row>
    <row r="2776" spans="1:25" ht="14.25" x14ac:dyDescent="0.2">
      <c r="A2776" t="str">
        <f t="shared" si="172"/>
        <v>Servicios fabricante- Microsoft Soporte PremierMicrosoft Soporte PremierWPMA</v>
      </c>
      <c r="B2776" t="str">
        <f t="shared" si="173"/>
        <v>WPMAMicrosoft Soporte Premier</v>
      </c>
      <c r="C2776"/>
      <c r="D2776" t="s">
        <v>5156</v>
      </c>
      <c r="E2776" t="s">
        <v>5206</v>
      </c>
      <c r="F2776" s="37" t="s">
        <v>7648</v>
      </c>
      <c r="G2776" s="18" t="str">
        <f t="shared" si="174"/>
        <v>Servicios fabricante- Microsoft Soporte Premier</v>
      </c>
      <c r="H2776" s="18" t="s">
        <v>119</v>
      </c>
      <c r="I2776" s="37" t="s">
        <v>67</v>
      </c>
      <c r="J2776" t="s">
        <v>5207</v>
      </c>
      <c r="K2776" t="s">
        <v>65</v>
      </c>
      <c r="L2776" t="s">
        <v>3940</v>
      </c>
      <c r="M2776" t="s">
        <v>65</v>
      </c>
      <c r="N2776" s="37" t="s">
        <v>5159</v>
      </c>
      <c r="O2776" s="37" t="s">
        <v>66</v>
      </c>
      <c r="P2776" s="37" t="s">
        <v>1308</v>
      </c>
      <c r="Q2776" t="s">
        <v>5206</v>
      </c>
      <c r="R2776" t="s">
        <v>5160</v>
      </c>
      <c r="S2776" s="38">
        <v>101600000</v>
      </c>
      <c r="T2776" s="37">
        <v>1</v>
      </c>
      <c r="U2776" s="37">
        <v>1</v>
      </c>
      <c r="V2776" s="43">
        <f>SUMIF(ResumenCotizacion!$C:$C,E2776,ResumenCotizacion!$P:$P)</f>
        <v>0</v>
      </c>
      <c r="W2776" s="68">
        <f>IF(H2776="USD",S2776*SolCotizacion!$J$18,S2776)</f>
        <v>101600000</v>
      </c>
      <c r="X2776" s="3">
        <f>ROUND(W2776/(1-VLOOKUP("Total porcentaje:",ResumenCotizacion!$F:$H,3,0)),2)</f>
        <v>110434782.61</v>
      </c>
      <c r="Y2776" s="3">
        <f t="shared" si="175"/>
        <v>0</v>
      </c>
    </row>
    <row r="2777" spans="1:25" ht="14.25" x14ac:dyDescent="0.2">
      <c r="A2777" t="str">
        <f t="shared" si="172"/>
        <v>Servicios fabricante- Microsoft Soporte PremierMicrosoft Soporte PremierWPLUS8</v>
      </c>
      <c r="B2777" t="str">
        <f t="shared" si="173"/>
        <v>WPLUS8Microsoft Soporte Premier</v>
      </c>
      <c r="C2777"/>
      <c r="D2777" t="s">
        <v>5156</v>
      </c>
      <c r="E2777" t="s">
        <v>5208</v>
      </c>
      <c r="F2777" s="37" t="s">
        <v>7648</v>
      </c>
      <c r="G2777" s="18" t="str">
        <f t="shared" si="174"/>
        <v>Servicios fabricante- Microsoft Soporte Premier</v>
      </c>
      <c r="H2777" s="18" t="s">
        <v>119</v>
      </c>
      <c r="I2777" s="37" t="s">
        <v>67</v>
      </c>
      <c r="J2777" t="s">
        <v>5209</v>
      </c>
      <c r="K2777" t="s">
        <v>65</v>
      </c>
      <c r="L2777" t="s">
        <v>3940</v>
      </c>
      <c r="M2777" t="s">
        <v>65</v>
      </c>
      <c r="N2777" s="37" t="s">
        <v>5159</v>
      </c>
      <c r="O2777" s="37" t="s">
        <v>66</v>
      </c>
      <c r="P2777" s="37" t="s">
        <v>1308</v>
      </c>
      <c r="Q2777" t="s">
        <v>5208</v>
      </c>
      <c r="R2777" t="s">
        <v>5160</v>
      </c>
      <c r="S2777" s="38">
        <v>101600000</v>
      </c>
      <c r="T2777" s="37">
        <v>1</v>
      </c>
      <c r="U2777" s="37">
        <v>1</v>
      </c>
      <c r="V2777" s="43">
        <f>SUMIF(ResumenCotizacion!$C:$C,E2777,ResumenCotizacion!$P:$P)</f>
        <v>0</v>
      </c>
      <c r="W2777" s="68">
        <f>IF(H2777="USD",S2777*SolCotizacion!$J$18,S2777)</f>
        <v>101600000</v>
      </c>
      <c r="X2777" s="3">
        <f>ROUND(W2777/(1-VLOOKUP("Total porcentaje:",ResumenCotizacion!$F:$H,3,0)),2)</f>
        <v>110434782.61</v>
      </c>
      <c r="Y2777" s="3">
        <f t="shared" si="175"/>
        <v>0</v>
      </c>
    </row>
    <row r="2778" spans="1:25" ht="14.25" x14ac:dyDescent="0.2">
      <c r="A2778" t="str">
        <f t="shared" si="172"/>
        <v>Servicios fabricante- Microsoft Soporte PremierMicrosoft Soporte PremierWPLUS6</v>
      </c>
      <c r="B2778" t="str">
        <f t="shared" si="173"/>
        <v>WPLUS6Microsoft Soporte Premier</v>
      </c>
      <c r="C2778"/>
      <c r="D2778" t="s">
        <v>5156</v>
      </c>
      <c r="E2778" t="s">
        <v>5210</v>
      </c>
      <c r="F2778" s="37" t="s">
        <v>7648</v>
      </c>
      <c r="G2778" s="18" t="str">
        <f t="shared" si="174"/>
        <v>Servicios fabricante- Microsoft Soporte Premier</v>
      </c>
      <c r="H2778" s="18" t="s">
        <v>119</v>
      </c>
      <c r="I2778" s="37" t="s">
        <v>67</v>
      </c>
      <c r="J2778" t="s">
        <v>5211</v>
      </c>
      <c r="K2778" t="s">
        <v>65</v>
      </c>
      <c r="L2778" t="s">
        <v>3940</v>
      </c>
      <c r="M2778" t="s">
        <v>65</v>
      </c>
      <c r="N2778" s="37" t="s">
        <v>5159</v>
      </c>
      <c r="O2778" s="37" t="s">
        <v>66</v>
      </c>
      <c r="P2778" s="37" t="s">
        <v>1308</v>
      </c>
      <c r="Q2778" t="s">
        <v>5210</v>
      </c>
      <c r="R2778" t="s">
        <v>5160</v>
      </c>
      <c r="S2778" s="38">
        <v>127600000</v>
      </c>
      <c r="T2778" s="37">
        <v>1</v>
      </c>
      <c r="U2778" s="37">
        <v>1</v>
      </c>
      <c r="V2778" s="43">
        <f>SUMIF(ResumenCotizacion!$C:$C,E2778,ResumenCotizacion!$P:$P)</f>
        <v>0</v>
      </c>
      <c r="W2778" s="68">
        <f>IF(H2778="USD",S2778*SolCotizacion!$J$18,S2778)</f>
        <v>127600000</v>
      </c>
      <c r="X2778" s="3">
        <f>ROUND(W2778/(1-VLOOKUP("Total porcentaje:",ResumenCotizacion!$F:$H,3,0)),2)</f>
        <v>138695652.16999999</v>
      </c>
      <c r="Y2778" s="3">
        <f t="shared" si="175"/>
        <v>0</v>
      </c>
    </row>
    <row r="2779" spans="1:25" ht="14.25" x14ac:dyDescent="0.2">
      <c r="A2779" t="str">
        <f t="shared" si="172"/>
        <v>Servicios fabricante- Microsoft Soporte PremierMicrosoft Soporte PremierWPLUS42</v>
      </c>
      <c r="B2779" t="str">
        <f t="shared" si="173"/>
        <v>WPLUS42Microsoft Soporte Premier</v>
      </c>
      <c r="C2779"/>
      <c r="D2779" t="s">
        <v>5156</v>
      </c>
      <c r="E2779" t="s">
        <v>5212</v>
      </c>
      <c r="F2779" s="37" t="s">
        <v>7648</v>
      </c>
      <c r="G2779" s="18" t="str">
        <f t="shared" si="174"/>
        <v>Servicios fabricante- Microsoft Soporte Premier</v>
      </c>
      <c r="H2779" s="18" t="s">
        <v>119</v>
      </c>
      <c r="I2779" s="37" t="s">
        <v>67</v>
      </c>
      <c r="J2779" t="s">
        <v>5213</v>
      </c>
      <c r="K2779" t="s">
        <v>65</v>
      </c>
      <c r="L2779" t="s">
        <v>3940</v>
      </c>
      <c r="M2779" t="s">
        <v>65</v>
      </c>
      <c r="N2779" s="37" t="s">
        <v>5159</v>
      </c>
      <c r="O2779" s="37" t="s">
        <v>66</v>
      </c>
      <c r="P2779" s="37" t="s">
        <v>1308</v>
      </c>
      <c r="Q2779" t="s">
        <v>5212</v>
      </c>
      <c r="R2779" t="s">
        <v>5160</v>
      </c>
      <c r="S2779" s="38">
        <v>14400000</v>
      </c>
      <c r="T2779" s="37">
        <v>1</v>
      </c>
      <c r="U2779" s="37">
        <v>1</v>
      </c>
      <c r="V2779" s="43">
        <f>SUMIF(ResumenCotizacion!$C:$C,E2779,ResumenCotizacion!$P:$P)</f>
        <v>0</v>
      </c>
      <c r="W2779" s="68">
        <f>IF(H2779="USD",S2779*SolCotizacion!$J$18,S2779)</f>
        <v>14400000</v>
      </c>
      <c r="X2779" s="3">
        <f>ROUND(W2779/(1-VLOOKUP("Total porcentaje:",ResumenCotizacion!$F:$H,3,0)),2)</f>
        <v>15652173.91</v>
      </c>
      <c r="Y2779" s="3">
        <f t="shared" si="175"/>
        <v>0</v>
      </c>
    </row>
    <row r="2780" spans="1:25" ht="14.25" x14ac:dyDescent="0.2">
      <c r="A2780" t="str">
        <f t="shared" si="172"/>
        <v>Servicios fabricante- Microsoft Soporte PremierMicrosoft Soporte PremierWPLUS40</v>
      </c>
      <c r="B2780" t="str">
        <f t="shared" si="173"/>
        <v>WPLUS40Microsoft Soporte Premier</v>
      </c>
      <c r="C2780"/>
      <c r="D2780" t="s">
        <v>5156</v>
      </c>
      <c r="E2780" t="s">
        <v>5214</v>
      </c>
      <c r="F2780" s="37" t="s">
        <v>7648</v>
      </c>
      <c r="G2780" s="18" t="str">
        <f t="shared" si="174"/>
        <v>Servicios fabricante- Microsoft Soporte Premier</v>
      </c>
      <c r="H2780" s="18" t="s">
        <v>119</v>
      </c>
      <c r="I2780" s="37" t="s">
        <v>67</v>
      </c>
      <c r="J2780" t="s">
        <v>5215</v>
      </c>
      <c r="K2780" t="s">
        <v>65</v>
      </c>
      <c r="L2780" t="s">
        <v>3940</v>
      </c>
      <c r="M2780" t="s">
        <v>65</v>
      </c>
      <c r="N2780" s="37" t="s">
        <v>5159</v>
      </c>
      <c r="O2780" s="37" t="s">
        <v>66</v>
      </c>
      <c r="P2780" s="37" t="s">
        <v>1308</v>
      </c>
      <c r="Q2780" t="s">
        <v>5214</v>
      </c>
      <c r="R2780" t="s">
        <v>5160</v>
      </c>
      <c r="S2780" s="38">
        <v>25600000</v>
      </c>
      <c r="T2780" s="37">
        <v>1</v>
      </c>
      <c r="U2780" s="37">
        <v>1</v>
      </c>
      <c r="V2780" s="43">
        <f>SUMIF(ResumenCotizacion!$C:$C,E2780,ResumenCotizacion!$P:$P)</f>
        <v>0</v>
      </c>
      <c r="W2780" s="68">
        <f>IF(H2780="USD",S2780*SolCotizacion!$J$18,S2780)</f>
        <v>25600000</v>
      </c>
      <c r="X2780" s="3">
        <f>ROUND(W2780/(1-VLOOKUP("Total porcentaje:",ResumenCotizacion!$F:$H,3,0)),2)</f>
        <v>27826086.960000001</v>
      </c>
      <c r="Y2780" s="3">
        <f t="shared" si="175"/>
        <v>0</v>
      </c>
    </row>
    <row r="2781" spans="1:25" ht="14.25" x14ac:dyDescent="0.2">
      <c r="A2781" t="str">
        <f t="shared" si="172"/>
        <v>Servicios fabricante- Microsoft Soporte PremierMicrosoft Soporte PremierWPLUS4</v>
      </c>
      <c r="B2781" t="str">
        <f t="shared" si="173"/>
        <v>WPLUS4Microsoft Soporte Premier</v>
      </c>
      <c r="C2781"/>
      <c r="D2781" t="s">
        <v>5156</v>
      </c>
      <c r="E2781" t="s">
        <v>5216</v>
      </c>
      <c r="F2781" s="37" t="s">
        <v>7648</v>
      </c>
      <c r="G2781" s="18" t="str">
        <f t="shared" si="174"/>
        <v>Servicios fabricante- Microsoft Soporte Premier</v>
      </c>
      <c r="H2781" s="18" t="s">
        <v>119</v>
      </c>
      <c r="I2781" s="37" t="s">
        <v>67</v>
      </c>
      <c r="J2781" t="s">
        <v>5217</v>
      </c>
      <c r="K2781" t="s">
        <v>65</v>
      </c>
      <c r="L2781" t="s">
        <v>3940</v>
      </c>
      <c r="M2781" t="s">
        <v>65</v>
      </c>
      <c r="N2781" s="37" t="s">
        <v>5159</v>
      </c>
      <c r="O2781" s="37" t="s">
        <v>66</v>
      </c>
      <c r="P2781" s="37" t="s">
        <v>1308</v>
      </c>
      <c r="Q2781" t="s">
        <v>5216</v>
      </c>
      <c r="R2781" t="s">
        <v>5160</v>
      </c>
      <c r="S2781" s="38">
        <v>101600000</v>
      </c>
      <c r="T2781" s="37">
        <v>1</v>
      </c>
      <c r="U2781" s="37">
        <v>1</v>
      </c>
      <c r="V2781" s="43">
        <f>SUMIF(ResumenCotizacion!$C:$C,E2781,ResumenCotizacion!$P:$P)</f>
        <v>0</v>
      </c>
      <c r="W2781" s="68">
        <f>IF(H2781="USD",S2781*SolCotizacion!$J$18,S2781)</f>
        <v>101600000</v>
      </c>
      <c r="X2781" s="3">
        <f>ROUND(W2781/(1-VLOOKUP("Total porcentaje:",ResumenCotizacion!$F:$H,3,0)),2)</f>
        <v>110434782.61</v>
      </c>
      <c r="Y2781" s="3">
        <f t="shared" si="175"/>
        <v>0</v>
      </c>
    </row>
    <row r="2782" spans="1:25" ht="14.25" x14ac:dyDescent="0.2">
      <c r="A2782" t="str">
        <f t="shared" si="172"/>
        <v>Servicios fabricante- Microsoft Soporte PremierMicrosoft Soporte PremierWPLUS39</v>
      </c>
      <c r="B2782" t="str">
        <f t="shared" si="173"/>
        <v>WPLUS39Microsoft Soporte Premier</v>
      </c>
      <c r="C2782"/>
      <c r="D2782" t="s">
        <v>5156</v>
      </c>
      <c r="E2782" t="s">
        <v>5218</v>
      </c>
      <c r="F2782" s="37" t="s">
        <v>7648</v>
      </c>
      <c r="G2782" s="18" t="str">
        <f t="shared" si="174"/>
        <v>Servicios fabricante- Microsoft Soporte Premier</v>
      </c>
      <c r="H2782" s="18" t="s">
        <v>119</v>
      </c>
      <c r="I2782" s="37" t="s">
        <v>67</v>
      </c>
      <c r="J2782" t="s">
        <v>5219</v>
      </c>
      <c r="K2782" t="s">
        <v>65</v>
      </c>
      <c r="L2782" t="s">
        <v>3940</v>
      </c>
      <c r="M2782" t="s">
        <v>65</v>
      </c>
      <c r="N2782" s="37" t="s">
        <v>5159</v>
      </c>
      <c r="O2782" s="37" t="s">
        <v>66</v>
      </c>
      <c r="P2782" s="37" t="s">
        <v>1308</v>
      </c>
      <c r="Q2782" t="s">
        <v>5218</v>
      </c>
      <c r="R2782" t="s">
        <v>5160</v>
      </c>
      <c r="S2782" s="38">
        <v>111600000</v>
      </c>
      <c r="T2782" s="37">
        <v>1</v>
      </c>
      <c r="U2782" s="37">
        <v>1</v>
      </c>
      <c r="V2782" s="43">
        <f>SUMIF(ResumenCotizacion!$C:$C,E2782,ResumenCotizacion!$P:$P)</f>
        <v>0</v>
      </c>
      <c r="W2782" s="68">
        <f>IF(H2782="USD",S2782*SolCotizacion!$J$18,S2782)</f>
        <v>111600000</v>
      </c>
      <c r="X2782" s="3">
        <f>ROUND(W2782/(1-VLOOKUP("Total porcentaje:",ResumenCotizacion!$F:$H,3,0)),2)</f>
        <v>121304347.83</v>
      </c>
      <c r="Y2782" s="3">
        <f t="shared" si="175"/>
        <v>0</v>
      </c>
    </row>
    <row r="2783" spans="1:25" ht="14.25" x14ac:dyDescent="0.2">
      <c r="A2783" t="str">
        <f t="shared" si="172"/>
        <v>Servicios fabricante- Microsoft Soporte PremierMicrosoft Soporte PremierWPLUS37</v>
      </c>
      <c r="B2783" t="str">
        <f t="shared" si="173"/>
        <v>WPLUS37Microsoft Soporte Premier</v>
      </c>
      <c r="C2783"/>
      <c r="D2783" t="s">
        <v>5156</v>
      </c>
      <c r="E2783" t="s">
        <v>5220</v>
      </c>
      <c r="F2783" s="37" t="s">
        <v>7648</v>
      </c>
      <c r="G2783" s="18" t="str">
        <f t="shared" si="174"/>
        <v>Servicios fabricante- Microsoft Soporte Premier</v>
      </c>
      <c r="H2783" s="18" t="s">
        <v>119</v>
      </c>
      <c r="I2783" s="37" t="s">
        <v>67</v>
      </c>
      <c r="J2783" t="s">
        <v>5221</v>
      </c>
      <c r="K2783" t="s">
        <v>65</v>
      </c>
      <c r="L2783" t="s">
        <v>3940</v>
      </c>
      <c r="M2783" t="s">
        <v>65</v>
      </c>
      <c r="N2783" s="37" t="s">
        <v>5159</v>
      </c>
      <c r="O2783" s="37" t="s">
        <v>66</v>
      </c>
      <c r="P2783" s="37" t="s">
        <v>1308</v>
      </c>
      <c r="Q2783" t="s">
        <v>5220</v>
      </c>
      <c r="R2783" t="s">
        <v>5160</v>
      </c>
      <c r="S2783" s="38">
        <v>111600000</v>
      </c>
      <c r="T2783" s="37">
        <v>1</v>
      </c>
      <c r="U2783" s="37">
        <v>1</v>
      </c>
      <c r="V2783" s="43">
        <f>SUMIF(ResumenCotizacion!$C:$C,E2783,ResumenCotizacion!$P:$P)</f>
        <v>0</v>
      </c>
      <c r="W2783" s="68">
        <f>IF(H2783="USD",S2783*SolCotizacion!$J$18,S2783)</f>
        <v>111600000</v>
      </c>
      <c r="X2783" s="3">
        <f>ROUND(W2783/(1-VLOOKUP("Total porcentaje:",ResumenCotizacion!$F:$H,3,0)),2)</f>
        <v>121304347.83</v>
      </c>
      <c r="Y2783" s="3">
        <f t="shared" si="175"/>
        <v>0</v>
      </c>
    </row>
    <row r="2784" spans="1:25" ht="14.25" x14ac:dyDescent="0.2">
      <c r="A2784" t="str">
        <f t="shared" si="172"/>
        <v>Servicios fabricante- Microsoft Soporte PremierMicrosoft Soporte PremierWPLUS35</v>
      </c>
      <c r="B2784" t="str">
        <f t="shared" si="173"/>
        <v>WPLUS35Microsoft Soporte Premier</v>
      </c>
      <c r="C2784"/>
      <c r="D2784" t="s">
        <v>5156</v>
      </c>
      <c r="E2784" t="s">
        <v>5222</v>
      </c>
      <c r="F2784" s="37" t="s">
        <v>7648</v>
      </c>
      <c r="G2784" s="18" t="str">
        <f t="shared" si="174"/>
        <v>Servicios fabricante- Microsoft Soporte Premier</v>
      </c>
      <c r="H2784" s="18" t="s">
        <v>119</v>
      </c>
      <c r="I2784" s="37" t="s">
        <v>67</v>
      </c>
      <c r="J2784" t="s">
        <v>5223</v>
      </c>
      <c r="K2784" t="s">
        <v>65</v>
      </c>
      <c r="L2784" t="s">
        <v>3940</v>
      </c>
      <c r="M2784" t="s">
        <v>65</v>
      </c>
      <c r="N2784" s="37" t="s">
        <v>5159</v>
      </c>
      <c r="O2784" s="37" t="s">
        <v>66</v>
      </c>
      <c r="P2784" s="37" t="s">
        <v>1308</v>
      </c>
      <c r="Q2784" t="s">
        <v>5222</v>
      </c>
      <c r="R2784" t="s">
        <v>5160</v>
      </c>
      <c r="S2784" s="38">
        <v>101600000</v>
      </c>
      <c r="T2784" s="37">
        <v>1</v>
      </c>
      <c r="U2784" s="37">
        <v>1</v>
      </c>
      <c r="V2784" s="43">
        <f>SUMIF(ResumenCotizacion!$C:$C,E2784,ResumenCotizacion!$P:$P)</f>
        <v>0</v>
      </c>
      <c r="W2784" s="68">
        <f>IF(H2784="USD",S2784*SolCotizacion!$J$18,S2784)</f>
        <v>101600000</v>
      </c>
      <c r="X2784" s="3">
        <f>ROUND(W2784/(1-VLOOKUP("Total porcentaje:",ResumenCotizacion!$F:$H,3,0)),2)</f>
        <v>110434782.61</v>
      </c>
      <c r="Y2784" s="3">
        <f t="shared" si="175"/>
        <v>0</v>
      </c>
    </row>
    <row r="2785" spans="1:25" ht="14.25" x14ac:dyDescent="0.2">
      <c r="A2785" t="str">
        <f t="shared" si="172"/>
        <v>Servicios fabricante- Microsoft Soporte PremierMicrosoft Soporte PremierWPLUS33</v>
      </c>
      <c r="B2785" t="str">
        <f t="shared" si="173"/>
        <v>WPLUS33Microsoft Soporte Premier</v>
      </c>
      <c r="C2785"/>
      <c r="D2785" t="s">
        <v>5156</v>
      </c>
      <c r="E2785" t="s">
        <v>5224</v>
      </c>
      <c r="F2785" s="37" t="s">
        <v>7648</v>
      </c>
      <c r="G2785" s="18" t="str">
        <f t="shared" si="174"/>
        <v>Servicios fabricante- Microsoft Soporte Premier</v>
      </c>
      <c r="H2785" s="18" t="s">
        <v>119</v>
      </c>
      <c r="I2785" s="37" t="s">
        <v>67</v>
      </c>
      <c r="J2785" t="s">
        <v>5225</v>
      </c>
      <c r="K2785" t="s">
        <v>65</v>
      </c>
      <c r="L2785" t="s">
        <v>3940</v>
      </c>
      <c r="M2785" t="s">
        <v>65</v>
      </c>
      <c r="N2785" s="37" t="s">
        <v>5159</v>
      </c>
      <c r="O2785" s="37" t="s">
        <v>66</v>
      </c>
      <c r="P2785" s="37" t="s">
        <v>1308</v>
      </c>
      <c r="Q2785" t="s">
        <v>5224</v>
      </c>
      <c r="R2785" t="s">
        <v>5160</v>
      </c>
      <c r="S2785" s="38">
        <v>14400000</v>
      </c>
      <c r="T2785" s="37">
        <v>1</v>
      </c>
      <c r="U2785" s="37">
        <v>1</v>
      </c>
      <c r="V2785" s="43">
        <f>SUMIF(ResumenCotizacion!$C:$C,E2785,ResumenCotizacion!$P:$P)</f>
        <v>0</v>
      </c>
      <c r="W2785" s="68">
        <f>IF(H2785="USD",S2785*SolCotizacion!$J$18,S2785)</f>
        <v>14400000</v>
      </c>
      <c r="X2785" s="3">
        <f>ROUND(W2785/(1-VLOOKUP("Total porcentaje:",ResumenCotizacion!$F:$H,3,0)),2)</f>
        <v>15652173.91</v>
      </c>
      <c r="Y2785" s="3">
        <f t="shared" si="175"/>
        <v>0</v>
      </c>
    </row>
    <row r="2786" spans="1:25" ht="14.25" x14ac:dyDescent="0.2">
      <c r="A2786" t="str">
        <f t="shared" si="172"/>
        <v>Servicios fabricante- Microsoft Soporte PremierMicrosoft Soporte PremierWPLUS32</v>
      </c>
      <c r="B2786" t="str">
        <f t="shared" si="173"/>
        <v>WPLUS32Microsoft Soporte Premier</v>
      </c>
      <c r="C2786"/>
      <c r="D2786" t="s">
        <v>5156</v>
      </c>
      <c r="E2786" t="s">
        <v>5226</v>
      </c>
      <c r="F2786" s="37" t="s">
        <v>7648</v>
      </c>
      <c r="G2786" s="18" t="str">
        <f t="shared" si="174"/>
        <v>Servicios fabricante- Microsoft Soporte Premier</v>
      </c>
      <c r="H2786" s="18" t="s">
        <v>119</v>
      </c>
      <c r="I2786" s="37" t="s">
        <v>67</v>
      </c>
      <c r="J2786" t="s">
        <v>5227</v>
      </c>
      <c r="K2786" t="s">
        <v>65</v>
      </c>
      <c r="L2786" t="s">
        <v>3940</v>
      </c>
      <c r="M2786" t="s">
        <v>65</v>
      </c>
      <c r="N2786" s="37" t="s">
        <v>5159</v>
      </c>
      <c r="O2786" s="37" t="s">
        <v>66</v>
      </c>
      <c r="P2786" s="37" t="s">
        <v>1308</v>
      </c>
      <c r="Q2786" t="s">
        <v>5226</v>
      </c>
      <c r="R2786" t="s">
        <v>5160</v>
      </c>
      <c r="S2786" s="38">
        <v>14400000</v>
      </c>
      <c r="T2786" s="37">
        <v>1</v>
      </c>
      <c r="U2786" s="37">
        <v>1</v>
      </c>
      <c r="V2786" s="43">
        <f>SUMIF(ResumenCotizacion!$C:$C,E2786,ResumenCotizacion!$P:$P)</f>
        <v>0</v>
      </c>
      <c r="W2786" s="68">
        <f>IF(H2786="USD",S2786*SolCotizacion!$J$18,S2786)</f>
        <v>14400000</v>
      </c>
      <c r="X2786" s="3">
        <f>ROUND(W2786/(1-VLOOKUP("Total porcentaje:",ResumenCotizacion!$F:$H,3,0)),2)</f>
        <v>15652173.91</v>
      </c>
      <c r="Y2786" s="3">
        <f t="shared" si="175"/>
        <v>0</v>
      </c>
    </row>
    <row r="2787" spans="1:25" ht="14.25" x14ac:dyDescent="0.2">
      <c r="A2787" t="str">
        <f t="shared" si="172"/>
        <v>Servicios fabricante- Microsoft Soporte PremierMicrosoft Soporte PremierWPLUS3</v>
      </c>
      <c r="B2787" t="str">
        <f t="shared" si="173"/>
        <v>WPLUS3Microsoft Soporte Premier</v>
      </c>
      <c r="C2787"/>
      <c r="D2787" t="s">
        <v>5156</v>
      </c>
      <c r="E2787" t="s">
        <v>5228</v>
      </c>
      <c r="F2787" s="37" t="s">
        <v>7648</v>
      </c>
      <c r="G2787" s="18" t="str">
        <f t="shared" si="174"/>
        <v>Servicios fabricante- Microsoft Soporte Premier</v>
      </c>
      <c r="H2787" s="18" t="s">
        <v>119</v>
      </c>
      <c r="I2787" s="37" t="s">
        <v>67</v>
      </c>
      <c r="J2787" t="s">
        <v>5229</v>
      </c>
      <c r="K2787" t="s">
        <v>65</v>
      </c>
      <c r="L2787" t="s">
        <v>3940</v>
      </c>
      <c r="M2787" t="s">
        <v>65</v>
      </c>
      <c r="N2787" s="37" t="s">
        <v>5159</v>
      </c>
      <c r="O2787" s="37" t="s">
        <v>66</v>
      </c>
      <c r="P2787" s="37" t="s">
        <v>1308</v>
      </c>
      <c r="Q2787" t="s">
        <v>5228</v>
      </c>
      <c r="R2787" t="s">
        <v>5160</v>
      </c>
      <c r="S2787" s="38">
        <v>14400000</v>
      </c>
      <c r="T2787" s="37">
        <v>1</v>
      </c>
      <c r="U2787" s="37">
        <v>1</v>
      </c>
      <c r="V2787" s="43">
        <f>SUMIF(ResumenCotizacion!$C:$C,E2787,ResumenCotizacion!$P:$P)</f>
        <v>0</v>
      </c>
      <c r="W2787" s="68">
        <f>IF(H2787="USD",S2787*SolCotizacion!$J$18,S2787)</f>
        <v>14400000</v>
      </c>
      <c r="X2787" s="3">
        <f>ROUND(W2787/(1-VLOOKUP("Total porcentaje:",ResumenCotizacion!$F:$H,3,0)),2)</f>
        <v>15652173.91</v>
      </c>
      <c r="Y2787" s="3">
        <f t="shared" si="175"/>
        <v>0</v>
      </c>
    </row>
    <row r="2788" spans="1:25" ht="14.25" x14ac:dyDescent="0.2">
      <c r="A2788" t="str">
        <f t="shared" si="172"/>
        <v>Servicios fabricante- Microsoft Soporte PremierMicrosoft Soporte PremierWPLUS28</v>
      </c>
      <c r="B2788" t="str">
        <f t="shared" si="173"/>
        <v>WPLUS28Microsoft Soporte Premier</v>
      </c>
      <c r="C2788"/>
      <c r="D2788" t="s">
        <v>5156</v>
      </c>
      <c r="E2788" t="s">
        <v>5230</v>
      </c>
      <c r="F2788" s="37" t="s">
        <v>7648</v>
      </c>
      <c r="G2788" s="18" t="str">
        <f t="shared" si="174"/>
        <v>Servicios fabricante- Microsoft Soporte Premier</v>
      </c>
      <c r="H2788" s="18" t="s">
        <v>119</v>
      </c>
      <c r="I2788" s="37" t="s">
        <v>67</v>
      </c>
      <c r="J2788" t="s">
        <v>5231</v>
      </c>
      <c r="K2788" t="s">
        <v>65</v>
      </c>
      <c r="L2788" t="s">
        <v>3940</v>
      </c>
      <c r="M2788" t="s">
        <v>65</v>
      </c>
      <c r="N2788" s="37" t="s">
        <v>5159</v>
      </c>
      <c r="O2788" s="37" t="s">
        <v>66</v>
      </c>
      <c r="P2788" s="37" t="s">
        <v>1308</v>
      </c>
      <c r="Q2788" t="s">
        <v>5230</v>
      </c>
      <c r="R2788" t="s">
        <v>5160</v>
      </c>
      <c r="S2788" s="38">
        <v>101600000</v>
      </c>
      <c r="T2788" s="37">
        <v>1</v>
      </c>
      <c r="U2788" s="37">
        <v>1</v>
      </c>
      <c r="V2788" s="43">
        <f>SUMIF(ResumenCotizacion!$C:$C,E2788,ResumenCotizacion!$P:$P)</f>
        <v>0</v>
      </c>
      <c r="W2788" s="68">
        <f>IF(H2788="USD",S2788*SolCotizacion!$J$18,S2788)</f>
        <v>101600000</v>
      </c>
      <c r="X2788" s="3">
        <f>ROUND(W2788/(1-VLOOKUP("Total porcentaje:",ResumenCotizacion!$F:$H,3,0)),2)</f>
        <v>110434782.61</v>
      </c>
      <c r="Y2788" s="3">
        <f t="shared" si="175"/>
        <v>0</v>
      </c>
    </row>
    <row r="2789" spans="1:25" ht="14.25" x14ac:dyDescent="0.2">
      <c r="A2789" t="str">
        <f t="shared" si="172"/>
        <v>Servicios fabricante- Microsoft Soporte PremierMicrosoft Soporte PremierWPLUS27</v>
      </c>
      <c r="B2789" t="str">
        <f t="shared" si="173"/>
        <v>WPLUS27Microsoft Soporte Premier</v>
      </c>
      <c r="C2789"/>
      <c r="D2789" t="s">
        <v>5156</v>
      </c>
      <c r="E2789" t="s">
        <v>5232</v>
      </c>
      <c r="F2789" s="37" t="s">
        <v>7648</v>
      </c>
      <c r="G2789" s="18" t="str">
        <f t="shared" si="174"/>
        <v>Servicios fabricante- Microsoft Soporte Premier</v>
      </c>
      <c r="H2789" s="18" t="s">
        <v>119</v>
      </c>
      <c r="I2789" s="37" t="s">
        <v>67</v>
      </c>
      <c r="J2789" t="s">
        <v>5233</v>
      </c>
      <c r="K2789" t="s">
        <v>65</v>
      </c>
      <c r="L2789" t="s">
        <v>3940</v>
      </c>
      <c r="M2789" t="s">
        <v>65</v>
      </c>
      <c r="N2789" s="37" t="s">
        <v>5159</v>
      </c>
      <c r="O2789" s="37" t="s">
        <v>66</v>
      </c>
      <c r="P2789" s="37" t="s">
        <v>1308</v>
      </c>
      <c r="Q2789" t="s">
        <v>5232</v>
      </c>
      <c r="R2789" t="s">
        <v>5160</v>
      </c>
      <c r="S2789" s="38">
        <v>111600000</v>
      </c>
      <c r="T2789" s="37">
        <v>1</v>
      </c>
      <c r="U2789" s="37">
        <v>1</v>
      </c>
      <c r="V2789" s="43">
        <f>SUMIF(ResumenCotizacion!$C:$C,E2789,ResumenCotizacion!$P:$P)</f>
        <v>0</v>
      </c>
      <c r="W2789" s="68">
        <f>IF(H2789="USD",S2789*SolCotizacion!$J$18,S2789)</f>
        <v>111600000</v>
      </c>
      <c r="X2789" s="3">
        <f>ROUND(W2789/(1-VLOOKUP("Total porcentaje:",ResumenCotizacion!$F:$H,3,0)),2)</f>
        <v>121304347.83</v>
      </c>
      <c r="Y2789" s="3">
        <f t="shared" si="175"/>
        <v>0</v>
      </c>
    </row>
    <row r="2790" spans="1:25" ht="14.25" x14ac:dyDescent="0.2">
      <c r="A2790" t="str">
        <f t="shared" si="172"/>
        <v>Servicios fabricante- Microsoft Soporte PremierMicrosoft Soporte PremierWPLUS26</v>
      </c>
      <c r="B2790" t="str">
        <f t="shared" si="173"/>
        <v>WPLUS26Microsoft Soporte Premier</v>
      </c>
      <c r="C2790"/>
      <c r="D2790" t="s">
        <v>5156</v>
      </c>
      <c r="E2790" t="s">
        <v>5234</v>
      </c>
      <c r="F2790" s="37" t="s">
        <v>7648</v>
      </c>
      <c r="G2790" s="18" t="str">
        <f t="shared" si="174"/>
        <v>Servicios fabricante- Microsoft Soporte Premier</v>
      </c>
      <c r="H2790" s="18" t="s">
        <v>119</v>
      </c>
      <c r="I2790" s="37" t="s">
        <v>67</v>
      </c>
      <c r="J2790" t="s">
        <v>5235</v>
      </c>
      <c r="K2790" t="s">
        <v>65</v>
      </c>
      <c r="L2790" t="s">
        <v>3940</v>
      </c>
      <c r="M2790" t="s">
        <v>65</v>
      </c>
      <c r="N2790" s="37" t="s">
        <v>5159</v>
      </c>
      <c r="O2790" s="37" t="s">
        <v>66</v>
      </c>
      <c r="P2790" s="37" t="s">
        <v>1308</v>
      </c>
      <c r="Q2790" t="s">
        <v>5234</v>
      </c>
      <c r="R2790" t="s">
        <v>5160</v>
      </c>
      <c r="S2790" s="38">
        <v>15200000</v>
      </c>
      <c r="T2790" s="37">
        <v>1</v>
      </c>
      <c r="U2790" s="37">
        <v>1</v>
      </c>
      <c r="V2790" s="43">
        <f>SUMIF(ResumenCotizacion!$C:$C,E2790,ResumenCotizacion!$P:$P)</f>
        <v>0</v>
      </c>
      <c r="W2790" s="68">
        <f>IF(H2790="USD",S2790*SolCotizacion!$J$18,S2790)</f>
        <v>15200000</v>
      </c>
      <c r="X2790" s="3">
        <f>ROUND(W2790/(1-VLOOKUP("Total porcentaje:",ResumenCotizacion!$F:$H,3,0)),2)</f>
        <v>16521739.130000001</v>
      </c>
      <c r="Y2790" s="3">
        <f t="shared" si="175"/>
        <v>0</v>
      </c>
    </row>
    <row r="2791" spans="1:25" ht="14.25" x14ac:dyDescent="0.2">
      <c r="A2791" t="str">
        <f t="shared" si="172"/>
        <v>Servicios fabricante- Microsoft Soporte PremierMicrosoft Soporte PremierWPLUS24</v>
      </c>
      <c r="B2791" t="str">
        <f t="shared" si="173"/>
        <v>WPLUS24Microsoft Soporte Premier</v>
      </c>
      <c r="C2791"/>
      <c r="D2791" t="s">
        <v>5156</v>
      </c>
      <c r="E2791" t="s">
        <v>5236</v>
      </c>
      <c r="F2791" s="37" t="s">
        <v>7648</v>
      </c>
      <c r="G2791" s="18" t="str">
        <f t="shared" si="174"/>
        <v>Servicios fabricante- Microsoft Soporte Premier</v>
      </c>
      <c r="H2791" s="18" t="s">
        <v>119</v>
      </c>
      <c r="I2791" s="37" t="s">
        <v>67</v>
      </c>
      <c r="J2791" t="s">
        <v>5237</v>
      </c>
      <c r="K2791" t="s">
        <v>65</v>
      </c>
      <c r="L2791" t="s">
        <v>3940</v>
      </c>
      <c r="M2791" t="s">
        <v>65</v>
      </c>
      <c r="N2791" s="37" t="s">
        <v>5159</v>
      </c>
      <c r="O2791" s="37" t="s">
        <v>66</v>
      </c>
      <c r="P2791" s="37" t="s">
        <v>1308</v>
      </c>
      <c r="Q2791" t="s">
        <v>5236</v>
      </c>
      <c r="R2791" t="s">
        <v>5160</v>
      </c>
      <c r="S2791" s="38">
        <v>17200000</v>
      </c>
      <c r="T2791" s="37">
        <v>1</v>
      </c>
      <c r="U2791" s="37">
        <v>1</v>
      </c>
      <c r="V2791" s="43">
        <f>SUMIF(ResumenCotizacion!$C:$C,E2791,ResumenCotizacion!$P:$P)</f>
        <v>0</v>
      </c>
      <c r="W2791" s="68">
        <f>IF(H2791="USD",S2791*SolCotizacion!$J$18,S2791)</f>
        <v>17200000</v>
      </c>
      <c r="X2791" s="3">
        <f>ROUND(W2791/(1-VLOOKUP("Total porcentaje:",ResumenCotizacion!$F:$H,3,0)),2)</f>
        <v>18695652.170000002</v>
      </c>
      <c r="Y2791" s="3">
        <f t="shared" si="175"/>
        <v>0</v>
      </c>
    </row>
    <row r="2792" spans="1:25" ht="14.25" x14ac:dyDescent="0.2">
      <c r="A2792" t="str">
        <f t="shared" si="172"/>
        <v>Servicios fabricante- Microsoft Soporte PremierMicrosoft Soporte PremierWPLUS22</v>
      </c>
      <c r="B2792" t="str">
        <f t="shared" si="173"/>
        <v>WPLUS22Microsoft Soporte Premier</v>
      </c>
      <c r="C2792"/>
      <c r="D2792" t="s">
        <v>5156</v>
      </c>
      <c r="E2792" t="s">
        <v>5238</v>
      </c>
      <c r="F2792" s="37" t="s">
        <v>7648</v>
      </c>
      <c r="G2792" s="18" t="str">
        <f t="shared" si="174"/>
        <v>Servicios fabricante- Microsoft Soporte Premier</v>
      </c>
      <c r="H2792" s="18" t="s">
        <v>119</v>
      </c>
      <c r="I2792" s="37" t="s">
        <v>67</v>
      </c>
      <c r="J2792" t="s">
        <v>5239</v>
      </c>
      <c r="K2792" t="s">
        <v>65</v>
      </c>
      <c r="L2792" t="s">
        <v>3940</v>
      </c>
      <c r="M2792" t="s">
        <v>65</v>
      </c>
      <c r="N2792" s="37" t="s">
        <v>5159</v>
      </c>
      <c r="O2792" s="37" t="s">
        <v>66</v>
      </c>
      <c r="P2792" s="37" t="s">
        <v>1308</v>
      </c>
      <c r="Q2792" t="s">
        <v>5238</v>
      </c>
      <c r="R2792" t="s">
        <v>5160</v>
      </c>
      <c r="S2792" s="38">
        <v>17200000</v>
      </c>
      <c r="T2792" s="37">
        <v>1</v>
      </c>
      <c r="U2792" s="37">
        <v>1</v>
      </c>
      <c r="V2792" s="43">
        <f>SUMIF(ResumenCotizacion!$C:$C,E2792,ResumenCotizacion!$P:$P)</f>
        <v>0</v>
      </c>
      <c r="W2792" s="68">
        <f>IF(H2792="USD",S2792*SolCotizacion!$J$18,S2792)</f>
        <v>17200000</v>
      </c>
      <c r="X2792" s="3">
        <f>ROUND(W2792/(1-VLOOKUP("Total porcentaje:",ResumenCotizacion!$F:$H,3,0)),2)</f>
        <v>18695652.170000002</v>
      </c>
      <c r="Y2792" s="3">
        <f t="shared" si="175"/>
        <v>0</v>
      </c>
    </row>
    <row r="2793" spans="1:25" ht="14.25" x14ac:dyDescent="0.2">
      <c r="A2793" t="str">
        <f t="shared" si="172"/>
        <v>Servicios fabricante- Microsoft Soporte PremierMicrosoft Soporte PremierWPLUS20</v>
      </c>
      <c r="B2793" t="str">
        <f t="shared" si="173"/>
        <v>WPLUS20Microsoft Soporte Premier</v>
      </c>
      <c r="C2793"/>
      <c r="D2793" t="s">
        <v>5156</v>
      </c>
      <c r="E2793" t="s">
        <v>5240</v>
      </c>
      <c r="F2793" s="37" t="s">
        <v>7648</v>
      </c>
      <c r="G2793" s="18" t="str">
        <f t="shared" si="174"/>
        <v>Servicios fabricante- Microsoft Soporte Premier</v>
      </c>
      <c r="H2793" s="18" t="s">
        <v>119</v>
      </c>
      <c r="I2793" s="37" t="s">
        <v>67</v>
      </c>
      <c r="J2793" t="s">
        <v>5241</v>
      </c>
      <c r="K2793" t="s">
        <v>65</v>
      </c>
      <c r="L2793" t="s">
        <v>3940</v>
      </c>
      <c r="M2793" t="s">
        <v>65</v>
      </c>
      <c r="N2793" s="37" t="s">
        <v>5159</v>
      </c>
      <c r="O2793" s="37" t="s">
        <v>66</v>
      </c>
      <c r="P2793" s="37" t="s">
        <v>1308</v>
      </c>
      <c r="Q2793" t="s">
        <v>5240</v>
      </c>
      <c r="R2793" t="s">
        <v>5160</v>
      </c>
      <c r="S2793" s="38">
        <v>17200000</v>
      </c>
      <c r="T2793" s="37">
        <v>1</v>
      </c>
      <c r="U2793" s="37">
        <v>1</v>
      </c>
      <c r="V2793" s="43">
        <f>SUMIF(ResumenCotizacion!$C:$C,E2793,ResumenCotizacion!$P:$P)</f>
        <v>0</v>
      </c>
      <c r="W2793" s="68">
        <f>IF(H2793="USD",S2793*SolCotizacion!$J$18,S2793)</f>
        <v>17200000</v>
      </c>
      <c r="X2793" s="3">
        <f>ROUND(W2793/(1-VLOOKUP("Total porcentaje:",ResumenCotizacion!$F:$H,3,0)),2)</f>
        <v>18695652.170000002</v>
      </c>
      <c r="Y2793" s="3">
        <f t="shared" si="175"/>
        <v>0</v>
      </c>
    </row>
    <row r="2794" spans="1:25" ht="14.25" x14ac:dyDescent="0.2">
      <c r="A2794" t="str">
        <f t="shared" si="172"/>
        <v>Servicios fabricante- Microsoft Soporte PremierMicrosoft Soporte PremierWPLUS19</v>
      </c>
      <c r="B2794" t="str">
        <f t="shared" si="173"/>
        <v>WPLUS19Microsoft Soporte Premier</v>
      </c>
      <c r="C2794"/>
      <c r="D2794" t="s">
        <v>5156</v>
      </c>
      <c r="E2794" t="s">
        <v>5242</v>
      </c>
      <c r="F2794" s="37" t="s">
        <v>7648</v>
      </c>
      <c r="G2794" s="18" t="str">
        <f t="shared" si="174"/>
        <v>Servicios fabricante- Microsoft Soporte Premier</v>
      </c>
      <c r="H2794" s="18" t="s">
        <v>119</v>
      </c>
      <c r="I2794" s="37" t="s">
        <v>67</v>
      </c>
      <c r="J2794" t="s">
        <v>5243</v>
      </c>
      <c r="K2794" t="s">
        <v>65</v>
      </c>
      <c r="L2794" t="s">
        <v>3940</v>
      </c>
      <c r="M2794" t="s">
        <v>65</v>
      </c>
      <c r="N2794" s="37" t="s">
        <v>5159</v>
      </c>
      <c r="O2794" s="37" t="s">
        <v>66</v>
      </c>
      <c r="P2794" s="37" t="s">
        <v>1308</v>
      </c>
      <c r="Q2794" t="s">
        <v>5242</v>
      </c>
      <c r="R2794" t="s">
        <v>5160</v>
      </c>
      <c r="S2794" s="38">
        <v>17200000</v>
      </c>
      <c r="T2794" s="37">
        <v>1</v>
      </c>
      <c r="U2794" s="37">
        <v>1</v>
      </c>
      <c r="V2794" s="43">
        <f>SUMIF(ResumenCotizacion!$C:$C,E2794,ResumenCotizacion!$P:$P)</f>
        <v>0</v>
      </c>
      <c r="W2794" s="68">
        <f>IF(H2794="USD",S2794*SolCotizacion!$J$18,S2794)</f>
        <v>17200000</v>
      </c>
      <c r="X2794" s="3">
        <f>ROUND(W2794/(1-VLOOKUP("Total porcentaje:",ResumenCotizacion!$F:$H,3,0)),2)</f>
        <v>18695652.170000002</v>
      </c>
      <c r="Y2794" s="3">
        <f t="shared" si="175"/>
        <v>0</v>
      </c>
    </row>
    <row r="2795" spans="1:25" ht="14.25" x14ac:dyDescent="0.2">
      <c r="A2795" t="str">
        <f t="shared" si="172"/>
        <v>Servicios fabricante- Microsoft Soporte PremierMicrosoft Soporte PremierWPLUS15</v>
      </c>
      <c r="B2795" t="str">
        <f t="shared" si="173"/>
        <v>WPLUS15Microsoft Soporte Premier</v>
      </c>
      <c r="C2795"/>
      <c r="D2795" t="s">
        <v>5156</v>
      </c>
      <c r="E2795" t="s">
        <v>5244</v>
      </c>
      <c r="F2795" s="37" t="s">
        <v>7648</v>
      </c>
      <c r="G2795" s="18" t="str">
        <f t="shared" si="174"/>
        <v>Servicios fabricante- Microsoft Soporte Premier</v>
      </c>
      <c r="H2795" s="18" t="s">
        <v>119</v>
      </c>
      <c r="I2795" s="37" t="s">
        <v>67</v>
      </c>
      <c r="J2795" t="s">
        <v>5245</v>
      </c>
      <c r="K2795" t="s">
        <v>65</v>
      </c>
      <c r="L2795" t="s">
        <v>3940</v>
      </c>
      <c r="M2795" t="s">
        <v>65</v>
      </c>
      <c r="N2795" s="37" t="s">
        <v>5159</v>
      </c>
      <c r="O2795" s="37" t="s">
        <v>66</v>
      </c>
      <c r="P2795" s="37" t="s">
        <v>1308</v>
      </c>
      <c r="Q2795" t="s">
        <v>5244</v>
      </c>
      <c r="R2795" t="s">
        <v>5160</v>
      </c>
      <c r="S2795" s="38">
        <v>111600000</v>
      </c>
      <c r="T2795" s="37">
        <v>1</v>
      </c>
      <c r="U2795" s="37">
        <v>1</v>
      </c>
      <c r="V2795" s="43">
        <f>SUMIF(ResumenCotizacion!$C:$C,E2795,ResumenCotizacion!$P:$P)</f>
        <v>0</v>
      </c>
      <c r="W2795" s="68">
        <f>IF(H2795="USD",S2795*SolCotizacion!$J$18,S2795)</f>
        <v>111600000</v>
      </c>
      <c r="X2795" s="3">
        <f>ROUND(W2795/(1-VLOOKUP("Total porcentaje:",ResumenCotizacion!$F:$H,3,0)),2)</f>
        <v>121304347.83</v>
      </c>
      <c r="Y2795" s="3">
        <f t="shared" si="175"/>
        <v>0</v>
      </c>
    </row>
    <row r="2796" spans="1:25" ht="14.25" x14ac:dyDescent="0.2">
      <c r="A2796" t="str">
        <f t="shared" si="172"/>
        <v>Servicios fabricante- Microsoft Soporte PremierMicrosoft Soporte PremierWPLUS14</v>
      </c>
      <c r="B2796" t="str">
        <f t="shared" si="173"/>
        <v>WPLUS14Microsoft Soporte Premier</v>
      </c>
      <c r="C2796"/>
      <c r="D2796" t="s">
        <v>5156</v>
      </c>
      <c r="E2796" t="s">
        <v>5246</v>
      </c>
      <c r="F2796" s="37" t="s">
        <v>7648</v>
      </c>
      <c r="G2796" s="18" t="str">
        <f t="shared" si="174"/>
        <v>Servicios fabricante- Microsoft Soporte Premier</v>
      </c>
      <c r="H2796" s="18" t="s">
        <v>119</v>
      </c>
      <c r="I2796" s="37" t="s">
        <v>67</v>
      </c>
      <c r="J2796" t="s">
        <v>5247</v>
      </c>
      <c r="K2796" t="s">
        <v>65</v>
      </c>
      <c r="L2796" t="s">
        <v>3940</v>
      </c>
      <c r="M2796" t="s">
        <v>65</v>
      </c>
      <c r="N2796" s="37" t="s">
        <v>5159</v>
      </c>
      <c r="O2796" s="37" t="s">
        <v>66</v>
      </c>
      <c r="P2796" s="37" t="s">
        <v>1308</v>
      </c>
      <c r="Q2796" t="s">
        <v>5246</v>
      </c>
      <c r="R2796" t="s">
        <v>5160</v>
      </c>
      <c r="S2796" s="38">
        <v>101600000</v>
      </c>
      <c r="T2796" s="37">
        <v>1</v>
      </c>
      <c r="U2796" s="37">
        <v>1</v>
      </c>
      <c r="V2796" s="43">
        <f>SUMIF(ResumenCotizacion!$C:$C,E2796,ResumenCotizacion!$P:$P)</f>
        <v>0</v>
      </c>
      <c r="W2796" s="68">
        <f>IF(H2796="USD",S2796*SolCotizacion!$J$18,S2796)</f>
        <v>101600000</v>
      </c>
      <c r="X2796" s="3">
        <f>ROUND(W2796/(1-VLOOKUP("Total porcentaje:",ResumenCotizacion!$F:$H,3,0)),2)</f>
        <v>110434782.61</v>
      </c>
      <c r="Y2796" s="3">
        <f t="shared" si="175"/>
        <v>0</v>
      </c>
    </row>
    <row r="2797" spans="1:25" ht="14.25" x14ac:dyDescent="0.2">
      <c r="A2797" t="str">
        <f t="shared" si="172"/>
        <v>Servicios fabricante- Microsoft Soporte PremierMicrosoft Soporte PremierWPLUS13</v>
      </c>
      <c r="B2797" t="str">
        <f t="shared" si="173"/>
        <v>WPLUS13Microsoft Soporte Premier</v>
      </c>
      <c r="C2797"/>
      <c r="D2797" t="s">
        <v>5156</v>
      </c>
      <c r="E2797" t="s">
        <v>5248</v>
      </c>
      <c r="F2797" s="37" t="s">
        <v>7648</v>
      </c>
      <c r="G2797" s="18" t="str">
        <f t="shared" si="174"/>
        <v>Servicios fabricante- Microsoft Soporte Premier</v>
      </c>
      <c r="H2797" s="18" t="s">
        <v>119</v>
      </c>
      <c r="I2797" s="37" t="s">
        <v>67</v>
      </c>
      <c r="J2797" t="s">
        <v>5249</v>
      </c>
      <c r="K2797" t="s">
        <v>65</v>
      </c>
      <c r="L2797" t="s">
        <v>3940</v>
      </c>
      <c r="M2797" t="s">
        <v>65</v>
      </c>
      <c r="N2797" s="37" t="s">
        <v>5159</v>
      </c>
      <c r="O2797" s="37" t="s">
        <v>66</v>
      </c>
      <c r="P2797" s="37" t="s">
        <v>1308</v>
      </c>
      <c r="Q2797" t="s">
        <v>5248</v>
      </c>
      <c r="R2797" t="s">
        <v>5160</v>
      </c>
      <c r="S2797" s="38">
        <v>111600000</v>
      </c>
      <c r="T2797" s="37">
        <v>1</v>
      </c>
      <c r="U2797" s="37">
        <v>1</v>
      </c>
      <c r="V2797" s="43">
        <f>SUMIF(ResumenCotizacion!$C:$C,E2797,ResumenCotizacion!$P:$P)</f>
        <v>0</v>
      </c>
      <c r="W2797" s="68">
        <f>IF(H2797="USD",S2797*SolCotizacion!$J$18,S2797)</f>
        <v>111600000</v>
      </c>
      <c r="X2797" s="3">
        <f>ROUND(W2797/(1-VLOOKUP("Total porcentaje:",ResumenCotizacion!$F:$H,3,0)),2)</f>
        <v>121304347.83</v>
      </c>
      <c r="Y2797" s="3">
        <f t="shared" si="175"/>
        <v>0</v>
      </c>
    </row>
    <row r="2798" spans="1:25" ht="14.25" x14ac:dyDescent="0.2">
      <c r="A2798" t="str">
        <f t="shared" si="172"/>
        <v>Servicios fabricante- Microsoft Soporte PremierMicrosoft Soporte PremierWPLUS11</v>
      </c>
      <c r="B2798" t="str">
        <f t="shared" si="173"/>
        <v>WPLUS11Microsoft Soporte Premier</v>
      </c>
      <c r="C2798"/>
      <c r="D2798" t="s">
        <v>5156</v>
      </c>
      <c r="E2798" t="s">
        <v>5250</v>
      </c>
      <c r="F2798" s="37" t="s">
        <v>7648</v>
      </c>
      <c r="G2798" s="18" t="str">
        <f t="shared" si="174"/>
        <v>Servicios fabricante- Microsoft Soporte Premier</v>
      </c>
      <c r="H2798" s="18" t="s">
        <v>119</v>
      </c>
      <c r="I2798" s="37" t="s">
        <v>67</v>
      </c>
      <c r="J2798" t="s">
        <v>5251</v>
      </c>
      <c r="K2798" t="s">
        <v>65</v>
      </c>
      <c r="L2798" t="s">
        <v>3940</v>
      </c>
      <c r="M2798" t="s">
        <v>65</v>
      </c>
      <c r="N2798" s="37" t="s">
        <v>5159</v>
      </c>
      <c r="O2798" s="37" t="s">
        <v>66</v>
      </c>
      <c r="P2798" s="37" t="s">
        <v>1308</v>
      </c>
      <c r="Q2798" t="s">
        <v>5250</v>
      </c>
      <c r="R2798" t="s">
        <v>5160</v>
      </c>
      <c r="S2798" s="38">
        <v>17200000</v>
      </c>
      <c r="T2798" s="37">
        <v>1</v>
      </c>
      <c r="U2798" s="37">
        <v>1</v>
      </c>
      <c r="V2798" s="43">
        <f>SUMIF(ResumenCotizacion!$C:$C,E2798,ResumenCotizacion!$P:$P)</f>
        <v>0</v>
      </c>
      <c r="W2798" s="68">
        <f>IF(H2798="USD",S2798*SolCotizacion!$J$18,S2798)</f>
        <v>17200000</v>
      </c>
      <c r="X2798" s="3">
        <f>ROUND(W2798/(1-VLOOKUP("Total porcentaje:",ResumenCotizacion!$F:$H,3,0)),2)</f>
        <v>18695652.170000002</v>
      </c>
      <c r="Y2798" s="3">
        <f t="shared" si="175"/>
        <v>0</v>
      </c>
    </row>
    <row r="2799" spans="1:25" ht="14.25" x14ac:dyDescent="0.2">
      <c r="A2799" t="str">
        <f t="shared" si="172"/>
        <v>Servicios fabricante- Microsoft Soporte PremierMicrosoft Soporte PremierWPKT</v>
      </c>
      <c r="B2799" t="str">
        <f t="shared" si="173"/>
        <v>WPKTMicrosoft Soporte Premier</v>
      </c>
      <c r="C2799"/>
      <c r="D2799" t="s">
        <v>5156</v>
      </c>
      <c r="E2799" t="s">
        <v>5252</v>
      </c>
      <c r="F2799" s="37" t="s">
        <v>7648</v>
      </c>
      <c r="G2799" s="18" t="str">
        <f t="shared" si="174"/>
        <v>Servicios fabricante- Microsoft Soporte Premier</v>
      </c>
      <c r="H2799" s="18" t="s">
        <v>119</v>
      </c>
      <c r="I2799" s="37" t="s">
        <v>67</v>
      </c>
      <c r="J2799" t="s">
        <v>5253</v>
      </c>
      <c r="K2799" t="s">
        <v>65</v>
      </c>
      <c r="L2799" t="s">
        <v>3940</v>
      </c>
      <c r="M2799" t="s">
        <v>65</v>
      </c>
      <c r="N2799" s="37" t="s">
        <v>5159</v>
      </c>
      <c r="O2799" s="37" t="s">
        <v>5171</v>
      </c>
      <c r="P2799" s="37" t="s">
        <v>1308</v>
      </c>
      <c r="Q2799" t="s">
        <v>5252</v>
      </c>
      <c r="R2799" t="s">
        <v>5160</v>
      </c>
      <c r="S2799" s="38">
        <v>87600000</v>
      </c>
      <c r="T2799" s="37">
        <v>1</v>
      </c>
      <c r="U2799" s="37">
        <v>1</v>
      </c>
      <c r="V2799" s="43">
        <f>SUMIF(ResumenCotizacion!$C:$C,E2799,ResumenCotizacion!$P:$P)</f>
        <v>0</v>
      </c>
      <c r="W2799" s="68">
        <f>IF(H2799="USD",S2799*SolCotizacion!$J$18,S2799)</f>
        <v>87600000</v>
      </c>
      <c r="X2799" s="3">
        <f>ROUND(W2799/(1-VLOOKUP("Total porcentaje:",ResumenCotizacion!$F:$H,3,0)),2)</f>
        <v>95217391.299999997</v>
      </c>
      <c r="Y2799" s="3">
        <f t="shared" si="175"/>
        <v>0</v>
      </c>
    </row>
    <row r="2800" spans="1:25" ht="14.25" x14ac:dyDescent="0.2">
      <c r="A2800" t="str">
        <f t="shared" si="172"/>
        <v>Servicios fabricante- Microsoft Soporte PremierMicrosoft Soporte PremierWPHT</v>
      </c>
      <c r="B2800" t="str">
        <f t="shared" si="173"/>
        <v>WPHTMicrosoft Soporte Premier</v>
      </c>
      <c r="C2800"/>
      <c r="D2800" t="s">
        <v>5156</v>
      </c>
      <c r="E2800" t="s">
        <v>5254</v>
      </c>
      <c r="F2800" s="37" t="s">
        <v>7648</v>
      </c>
      <c r="G2800" s="18" t="str">
        <f t="shared" si="174"/>
        <v>Servicios fabricante- Microsoft Soporte Premier</v>
      </c>
      <c r="H2800" s="18" t="s">
        <v>119</v>
      </c>
      <c r="I2800" s="37" t="s">
        <v>67</v>
      </c>
      <c r="J2800" t="s">
        <v>5255</v>
      </c>
      <c r="K2800" t="s">
        <v>65</v>
      </c>
      <c r="L2800" t="s">
        <v>3940</v>
      </c>
      <c r="M2800" t="s">
        <v>65</v>
      </c>
      <c r="N2800" s="37" t="s">
        <v>5159</v>
      </c>
      <c r="O2800" s="37" t="s">
        <v>66</v>
      </c>
      <c r="P2800" s="37" t="s">
        <v>1308</v>
      </c>
      <c r="Q2800" t="s">
        <v>5254</v>
      </c>
      <c r="R2800" t="s">
        <v>5160</v>
      </c>
      <c r="S2800" s="38">
        <v>14400000</v>
      </c>
      <c r="T2800" s="37">
        <v>1</v>
      </c>
      <c r="U2800" s="37">
        <v>1</v>
      </c>
      <c r="V2800" s="43">
        <f>SUMIF(ResumenCotizacion!$C:$C,E2800,ResumenCotizacion!$P:$P)</f>
        <v>0</v>
      </c>
      <c r="W2800" s="68">
        <f>IF(H2800="USD",S2800*SolCotizacion!$J$18,S2800)</f>
        <v>14400000</v>
      </c>
      <c r="X2800" s="3">
        <f>ROUND(W2800/(1-VLOOKUP("Total porcentaje:",ResumenCotizacion!$F:$H,3,0)),2)</f>
        <v>15652173.91</v>
      </c>
      <c r="Y2800" s="3">
        <f t="shared" si="175"/>
        <v>0</v>
      </c>
    </row>
    <row r="2801" spans="1:25" ht="14.25" x14ac:dyDescent="0.2">
      <c r="A2801" t="str">
        <f t="shared" si="172"/>
        <v>Servicios fabricante- Microsoft Soporte PremierMicrosoft Soporte PremierWPDPDE</v>
      </c>
      <c r="B2801" t="str">
        <f t="shared" si="173"/>
        <v>WPDPDEMicrosoft Soporte Premier</v>
      </c>
      <c r="C2801"/>
      <c r="D2801" t="s">
        <v>5156</v>
      </c>
      <c r="E2801" t="s">
        <v>5256</v>
      </c>
      <c r="F2801" s="37" t="s">
        <v>7648</v>
      </c>
      <c r="G2801" s="18" t="str">
        <f t="shared" si="174"/>
        <v>Servicios fabricante- Microsoft Soporte Premier</v>
      </c>
      <c r="H2801" s="18" t="s">
        <v>119</v>
      </c>
      <c r="I2801" s="37" t="s">
        <v>67</v>
      </c>
      <c r="J2801" t="s">
        <v>5257</v>
      </c>
      <c r="K2801" t="s">
        <v>65</v>
      </c>
      <c r="L2801" t="s">
        <v>3940</v>
      </c>
      <c r="M2801" t="s">
        <v>65</v>
      </c>
      <c r="N2801" s="37" t="s">
        <v>5159</v>
      </c>
      <c r="O2801" s="37" t="s">
        <v>66</v>
      </c>
      <c r="P2801" s="37" t="s">
        <v>1308</v>
      </c>
      <c r="Q2801" t="s">
        <v>5256</v>
      </c>
      <c r="R2801" t="s">
        <v>5160</v>
      </c>
      <c r="S2801" s="38">
        <v>101600000</v>
      </c>
      <c r="T2801" s="37">
        <v>1</v>
      </c>
      <c r="U2801" s="37">
        <v>1</v>
      </c>
      <c r="V2801" s="43">
        <f>SUMIF(ResumenCotizacion!$C:$C,E2801,ResumenCotizacion!$P:$P)</f>
        <v>0</v>
      </c>
      <c r="W2801" s="68">
        <f>IF(H2801="USD",S2801*SolCotizacion!$J$18,S2801)</f>
        <v>101600000</v>
      </c>
      <c r="X2801" s="3">
        <f>ROUND(W2801/(1-VLOOKUP("Total porcentaje:",ResumenCotizacion!$F:$H,3,0)),2)</f>
        <v>110434782.61</v>
      </c>
      <c r="Y2801" s="3">
        <f t="shared" si="175"/>
        <v>0</v>
      </c>
    </row>
    <row r="2802" spans="1:25" ht="14.25" x14ac:dyDescent="0.2">
      <c r="A2802" t="str">
        <f t="shared" si="172"/>
        <v>Servicios fabricante- Microsoft Soporte PremierMicrosoft Soporte PremierWPDD1</v>
      </c>
      <c r="B2802" t="str">
        <f t="shared" si="173"/>
        <v>WPDD1Microsoft Soporte Premier</v>
      </c>
      <c r="C2802"/>
      <c r="D2802" t="s">
        <v>5156</v>
      </c>
      <c r="E2802" t="s">
        <v>5258</v>
      </c>
      <c r="F2802" s="37" t="s">
        <v>7648</v>
      </c>
      <c r="G2802" s="18" t="str">
        <f t="shared" si="174"/>
        <v>Servicios fabricante- Microsoft Soporte Premier</v>
      </c>
      <c r="H2802" s="18" t="s">
        <v>119</v>
      </c>
      <c r="I2802" s="37" t="s">
        <v>67</v>
      </c>
      <c r="J2802" t="s">
        <v>5259</v>
      </c>
      <c r="K2802" t="s">
        <v>65</v>
      </c>
      <c r="L2802" t="s">
        <v>3940</v>
      </c>
      <c r="M2802" t="s">
        <v>65</v>
      </c>
      <c r="N2802" s="37" t="s">
        <v>5159</v>
      </c>
      <c r="O2802" s="37" t="s">
        <v>5171</v>
      </c>
      <c r="P2802" s="37" t="s">
        <v>1308</v>
      </c>
      <c r="Q2802" t="s">
        <v>5258</v>
      </c>
      <c r="R2802" t="s">
        <v>5160</v>
      </c>
      <c r="S2802" s="38">
        <v>13600000</v>
      </c>
      <c r="T2802" s="37">
        <v>1</v>
      </c>
      <c r="U2802" s="37">
        <v>1</v>
      </c>
      <c r="V2802" s="43">
        <f>SUMIF(ResumenCotizacion!$C:$C,E2802,ResumenCotizacion!$P:$P)</f>
        <v>0</v>
      </c>
      <c r="W2802" s="68">
        <f>IF(H2802="USD",S2802*SolCotizacion!$J$18,S2802)</f>
        <v>13600000</v>
      </c>
      <c r="X2802" s="3">
        <f>ROUND(W2802/(1-VLOOKUP("Total porcentaje:",ResumenCotizacion!$F:$H,3,0)),2)</f>
        <v>14782608.699999999</v>
      </c>
      <c r="Y2802" s="3">
        <f t="shared" si="175"/>
        <v>0</v>
      </c>
    </row>
    <row r="2803" spans="1:25" ht="14.25" x14ac:dyDescent="0.2">
      <c r="A2803" t="str">
        <f t="shared" si="172"/>
        <v>Servicios fabricante- Microsoft Soporte PremierMicrosoft Soporte PremierWPDD</v>
      </c>
      <c r="B2803" t="str">
        <f t="shared" si="173"/>
        <v>WPDDMicrosoft Soporte Premier</v>
      </c>
      <c r="C2803"/>
      <c r="D2803" t="s">
        <v>5156</v>
      </c>
      <c r="E2803" t="s">
        <v>5260</v>
      </c>
      <c r="F2803" s="37" t="s">
        <v>7648</v>
      </c>
      <c r="G2803" s="18" t="str">
        <f t="shared" si="174"/>
        <v>Servicios fabricante- Microsoft Soporte Premier</v>
      </c>
      <c r="H2803" s="18" t="s">
        <v>119</v>
      </c>
      <c r="I2803" s="37" t="s">
        <v>67</v>
      </c>
      <c r="J2803" t="s">
        <v>5261</v>
      </c>
      <c r="K2803" t="s">
        <v>65</v>
      </c>
      <c r="L2803" t="s">
        <v>3940</v>
      </c>
      <c r="M2803" t="s">
        <v>65</v>
      </c>
      <c r="N2803" s="37" t="s">
        <v>5159</v>
      </c>
      <c r="O2803" s="37" t="s">
        <v>66</v>
      </c>
      <c r="P2803" s="37" t="s">
        <v>1308</v>
      </c>
      <c r="Q2803" t="s">
        <v>5260</v>
      </c>
      <c r="R2803" t="s">
        <v>5160</v>
      </c>
      <c r="S2803" s="38">
        <v>15200000</v>
      </c>
      <c r="T2803" s="37">
        <v>1</v>
      </c>
      <c r="U2803" s="37">
        <v>1</v>
      </c>
      <c r="V2803" s="43">
        <f>SUMIF(ResumenCotizacion!$C:$C,E2803,ResumenCotizacion!$P:$P)</f>
        <v>0</v>
      </c>
      <c r="W2803" s="68">
        <f>IF(H2803="USD",S2803*SolCotizacion!$J$18,S2803)</f>
        <v>15200000</v>
      </c>
      <c r="X2803" s="3">
        <f>ROUND(W2803/(1-VLOOKUP("Total porcentaje:",ResumenCotizacion!$F:$H,3,0)),2)</f>
        <v>16521739.130000001</v>
      </c>
      <c r="Y2803" s="3">
        <f t="shared" si="175"/>
        <v>0</v>
      </c>
    </row>
    <row r="2804" spans="1:25" ht="14.25" x14ac:dyDescent="0.2">
      <c r="A2804" t="str">
        <f t="shared" si="172"/>
        <v>Servicios fabricante- Microsoft Soporte PremierMicrosoft Soporte PremierWPDC</v>
      </c>
      <c r="B2804" t="str">
        <f t="shared" si="173"/>
        <v>WPDCMicrosoft Soporte Premier</v>
      </c>
      <c r="C2804"/>
      <c r="D2804" t="s">
        <v>5156</v>
      </c>
      <c r="E2804" t="s">
        <v>5262</v>
      </c>
      <c r="F2804" s="37" t="s">
        <v>7648</v>
      </c>
      <c r="G2804" s="18" t="str">
        <f t="shared" si="174"/>
        <v>Servicios fabricante- Microsoft Soporte Premier</v>
      </c>
      <c r="H2804" s="18" t="s">
        <v>119</v>
      </c>
      <c r="I2804" s="37" t="s">
        <v>67</v>
      </c>
      <c r="J2804" t="s">
        <v>5263</v>
      </c>
      <c r="K2804" t="s">
        <v>65</v>
      </c>
      <c r="L2804" t="s">
        <v>3940</v>
      </c>
      <c r="M2804" t="s">
        <v>65</v>
      </c>
      <c r="N2804" s="37" t="s">
        <v>5159</v>
      </c>
      <c r="O2804" s="37" t="s">
        <v>66</v>
      </c>
      <c r="P2804" s="37" t="s">
        <v>1308</v>
      </c>
      <c r="Q2804" t="s">
        <v>5262</v>
      </c>
      <c r="R2804" t="s">
        <v>5160</v>
      </c>
      <c r="S2804" s="38">
        <v>17200000</v>
      </c>
      <c r="T2804" s="37">
        <v>1</v>
      </c>
      <c r="U2804" s="37">
        <v>1</v>
      </c>
      <c r="V2804" s="43">
        <f>SUMIF(ResumenCotizacion!$C:$C,E2804,ResumenCotizacion!$P:$P)</f>
        <v>0</v>
      </c>
      <c r="W2804" s="68">
        <f>IF(H2804="USD",S2804*SolCotizacion!$J$18,S2804)</f>
        <v>17200000</v>
      </c>
      <c r="X2804" s="3">
        <f>ROUND(W2804/(1-VLOOKUP("Total porcentaje:",ResumenCotizacion!$F:$H,3,0)),2)</f>
        <v>18695652.170000002</v>
      </c>
      <c r="Y2804" s="3">
        <f t="shared" si="175"/>
        <v>0</v>
      </c>
    </row>
    <row r="2805" spans="1:25" ht="14.25" x14ac:dyDescent="0.2">
      <c r="A2805" t="str">
        <f t="shared" si="172"/>
        <v>Servicios fabricante- Microsoft Soporte PremierMicrosoft Soporte PremierWPCTC</v>
      </c>
      <c r="B2805" t="str">
        <f t="shared" si="173"/>
        <v>WPCTCMicrosoft Soporte Premier</v>
      </c>
      <c r="C2805"/>
      <c r="D2805" t="s">
        <v>5156</v>
      </c>
      <c r="E2805" t="s">
        <v>5264</v>
      </c>
      <c r="F2805" s="37" t="s">
        <v>7648</v>
      </c>
      <c r="G2805" s="18" t="str">
        <f t="shared" si="174"/>
        <v>Servicios fabricante- Microsoft Soporte Premier</v>
      </c>
      <c r="H2805" s="18" t="s">
        <v>119</v>
      </c>
      <c r="I2805" s="37" t="s">
        <v>67</v>
      </c>
      <c r="J2805" t="s">
        <v>5265</v>
      </c>
      <c r="K2805" t="s">
        <v>65</v>
      </c>
      <c r="L2805" t="s">
        <v>3940</v>
      </c>
      <c r="M2805" t="s">
        <v>65</v>
      </c>
      <c r="N2805" s="37" t="s">
        <v>5159</v>
      </c>
      <c r="O2805" s="37" t="s">
        <v>66</v>
      </c>
      <c r="P2805" s="37" t="s">
        <v>1308</v>
      </c>
      <c r="Q2805" t="s">
        <v>5264</v>
      </c>
      <c r="R2805" t="s">
        <v>5160</v>
      </c>
      <c r="S2805" s="38">
        <v>28800000</v>
      </c>
      <c r="T2805" s="37">
        <v>1</v>
      </c>
      <c r="U2805" s="37">
        <v>1</v>
      </c>
      <c r="V2805" s="43">
        <f>SUMIF(ResumenCotizacion!$C:$C,E2805,ResumenCotizacion!$P:$P)</f>
        <v>0</v>
      </c>
      <c r="W2805" s="68">
        <f>IF(H2805="USD",S2805*SolCotizacion!$J$18,S2805)</f>
        <v>28800000</v>
      </c>
      <c r="X2805" s="3">
        <f>ROUND(W2805/(1-VLOOKUP("Total porcentaje:",ResumenCotizacion!$F:$H,3,0)),2)</f>
        <v>31304347.829999998</v>
      </c>
      <c r="Y2805" s="3">
        <f t="shared" si="175"/>
        <v>0</v>
      </c>
    </row>
    <row r="2806" spans="1:25" ht="14.25" x14ac:dyDescent="0.2">
      <c r="A2806" t="str">
        <f t="shared" si="172"/>
        <v>Servicios fabricante- Microsoft Soporte PremierMicrosoft Soporte PremierWPCIC</v>
      </c>
      <c r="B2806" t="str">
        <f t="shared" si="173"/>
        <v>WPCICMicrosoft Soporte Premier</v>
      </c>
      <c r="C2806"/>
      <c r="D2806" t="s">
        <v>5156</v>
      </c>
      <c r="E2806" t="s">
        <v>5266</v>
      </c>
      <c r="F2806" s="37" t="s">
        <v>7648</v>
      </c>
      <c r="G2806" s="18" t="str">
        <f t="shared" si="174"/>
        <v>Servicios fabricante- Microsoft Soporte Premier</v>
      </c>
      <c r="H2806" s="18" t="s">
        <v>119</v>
      </c>
      <c r="I2806" s="37" t="s">
        <v>67</v>
      </c>
      <c r="J2806" t="s">
        <v>5267</v>
      </c>
      <c r="K2806" t="s">
        <v>65</v>
      </c>
      <c r="L2806" t="s">
        <v>3940</v>
      </c>
      <c r="M2806" t="s">
        <v>65</v>
      </c>
      <c r="N2806" s="37" t="s">
        <v>5159</v>
      </c>
      <c r="O2806" s="37" t="s">
        <v>66</v>
      </c>
      <c r="P2806" s="37" t="s">
        <v>1308</v>
      </c>
      <c r="Q2806" t="s">
        <v>5266</v>
      </c>
      <c r="R2806" t="s">
        <v>5160</v>
      </c>
      <c r="S2806" s="38">
        <v>25600000</v>
      </c>
      <c r="T2806" s="37">
        <v>1</v>
      </c>
      <c r="U2806" s="37">
        <v>1</v>
      </c>
      <c r="V2806" s="43">
        <f>SUMIF(ResumenCotizacion!$C:$C,E2806,ResumenCotizacion!$P:$P)</f>
        <v>0</v>
      </c>
      <c r="W2806" s="68">
        <f>IF(H2806="USD",S2806*SolCotizacion!$J$18,S2806)</f>
        <v>25600000</v>
      </c>
      <c r="X2806" s="3">
        <f>ROUND(W2806/(1-VLOOKUP("Total porcentaje:",ResumenCotizacion!$F:$H,3,0)),2)</f>
        <v>27826086.960000001</v>
      </c>
      <c r="Y2806" s="3">
        <f t="shared" si="175"/>
        <v>0</v>
      </c>
    </row>
    <row r="2807" spans="1:25" ht="14.25" x14ac:dyDescent="0.2">
      <c r="A2807" t="str">
        <f t="shared" si="172"/>
        <v>Servicios fabricante- Microsoft Soporte PremierMicrosoft Soporte PremierWPBITC</v>
      </c>
      <c r="B2807" t="str">
        <f t="shared" si="173"/>
        <v>WPBITCMicrosoft Soporte Premier</v>
      </c>
      <c r="C2807"/>
      <c r="D2807" t="s">
        <v>5156</v>
      </c>
      <c r="E2807" t="s">
        <v>5268</v>
      </c>
      <c r="F2807" s="37" t="s">
        <v>7648</v>
      </c>
      <c r="G2807" s="18" t="str">
        <f t="shared" si="174"/>
        <v>Servicios fabricante- Microsoft Soporte Premier</v>
      </c>
      <c r="H2807" s="18" t="s">
        <v>119</v>
      </c>
      <c r="I2807" s="37" t="s">
        <v>67</v>
      </c>
      <c r="J2807" t="s">
        <v>5269</v>
      </c>
      <c r="K2807" t="s">
        <v>65</v>
      </c>
      <c r="L2807" t="s">
        <v>3940</v>
      </c>
      <c r="M2807" t="s">
        <v>65</v>
      </c>
      <c r="N2807" s="37" t="s">
        <v>5159</v>
      </c>
      <c r="O2807" s="37" t="s">
        <v>66</v>
      </c>
      <c r="P2807" s="37" t="s">
        <v>1308</v>
      </c>
      <c r="Q2807" t="s">
        <v>5268</v>
      </c>
      <c r="R2807" t="s">
        <v>5160</v>
      </c>
      <c r="S2807" s="38">
        <v>17200000</v>
      </c>
      <c r="T2807" s="37">
        <v>1</v>
      </c>
      <c r="U2807" s="37">
        <v>1</v>
      </c>
      <c r="V2807" s="43">
        <f>SUMIF(ResumenCotizacion!$C:$C,E2807,ResumenCotizacion!$P:$P)</f>
        <v>0</v>
      </c>
      <c r="W2807" s="68">
        <f>IF(H2807="USD",S2807*SolCotizacion!$J$18,S2807)</f>
        <v>17200000</v>
      </c>
      <c r="X2807" s="3">
        <f>ROUND(W2807/(1-VLOOKUP("Total porcentaje:",ResumenCotizacion!$F:$H,3,0)),2)</f>
        <v>18695652.170000002</v>
      </c>
      <c r="Y2807" s="3">
        <f t="shared" si="175"/>
        <v>0</v>
      </c>
    </row>
    <row r="2808" spans="1:25" ht="14.25" x14ac:dyDescent="0.2">
      <c r="A2808" t="str">
        <f t="shared" si="172"/>
        <v>Servicios fabricante- Microsoft Soporte PremierMicrosoft Soporte PremierWPAVSC</v>
      </c>
      <c r="B2808" t="str">
        <f t="shared" si="173"/>
        <v>WPAVSCMicrosoft Soporte Premier</v>
      </c>
      <c r="C2808"/>
      <c r="D2808" t="s">
        <v>5156</v>
      </c>
      <c r="E2808" t="s">
        <v>5270</v>
      </c>
      <c r="F2808" s="37" t="s">
        <v>7648</v>
      </c>
      <c r="G2808" s="18" t="str">
        <f t="shared" si="174"/>
        <v>Servicios fabricante- Microsoft Soporte Premier</v>
      </c>
      <c r="H2808" s="18" t="s">
        <v>119</v>
      </c>
      <c r="I2808" s="37" t="s">
        <v>67</v>
      </c>
      <c r="J2808" t="s">
        <v>5271</v>
      </c>
      <c r="K2808" t="s">
        <v>65</v>
      </c>
      <c r="L2808" t="s">
        <v>3940</v>
      </c>
      <c r="M2808" t="s">
        <v>65</v>
      </c>
      <c r="N2808" s="37" t="s">
        <v>5159</v>
      </c>
      <c r="O2808" s="37" t="s">
        <v>66</v>
      </c>
      <c r="P2808" s="37" t="s">
        <v>1308</v>
      </c>
      <c r="Q2808" t="s">
        <v>5270</v>
      </c>
      <c r="R2808" t="s">
        <v>5160</v>
      </c>
      <c r="S2808" s="38">
        <v>101600000</v>
      </c>
      <c r="T2808" s="37">
        <v>1</v>
      </c>
      <c r="U2808" s="37">
        <v>1</v>
      </c>
      <c r="V2808" s="43">
        <f>SUMIF(ResumenCotizacion!$C:$C,E2808,ResumenCotizacion!$P:$P)</f>
        <v>0</v>
      </c>
      <c r="W2808" s="68">
        <f>IF(H2808="USD",S2808*SolCotizacion!$J$18,S2808)</f>
        <v>101600000</v>
      </c>
      <c r="X2808" s="3">
        <f>ROUND(W2808/(1-VLOOKUP("Total porcentaje:",ResumenCotizacion!$F:$H,3,0)),2)</f>
        <v>110434782.61</v>
      </c>
      <c r="Y2808" s="3">
        <f t="shared" si="175"/>
        <v>0</v>
      </c>
    </row>
    <row r="2809" spans="1:25" ht="14.25" x14ac:dyDescent="0.2">
      <c r="A2809" t="str">
        <f t="shared" si="172"/>
        <v>Servicios fabricante- Microsoft Soporte PremierMicrosoft Soporte PremierWPAV</v>
      </c>
      <c r="B2809" t="str">
        <f t="shared" si="173"/>
        <v>WPAVMicrosoft Soporte Premier</v>
      </c>
      <c r="C2809"/>
      <c r="D2809" t="s">
        <v>5156</v>
      </c>
      <c r="E2809" t="s">
        <v>5272</v>
      </c>
      <c r="F2809" s="37" t="s">
        <v>7648</v>
      </c>
      <c r="G2809" s="18" t="str">
        <f t="shared" si="174"/>
        <v>Servicios fabricante- Microsoft Soporte Premier</v>
      </c>
      <c r="H2809" s="18" t="s">
        <v>119</v>
      </c>
      <c r="I2809" s="37" t="s">
        <v>67</v>
      </c>
      <c r="J2809" t="s">
        <v>5273</v>
      </c>
      <c r="K2809" t="s">
        <v>65</v>
      </c>
      <c r="L2809" t="s">
        <v>3940</v>
      </c>
      <c r="M2809" t="s">
        <v>65</v>
      </c>
      <c r="N2809" s="37" t="s">
        <v>5159</v>
      </c>
      <c r="O2809" s="37" t="s">
        <v>5171</v>
      </c>
      <c r="P2809" s="37" t="s">
        <v>1308</v>
      </c>
      <c r="Q2809" t="s">
        <v>5272</v>
      </c>
      <c r="R2809" t="s">
        <v>5160</v>
      </c>
      <c r="S2809" s="38">
        <v>123600000</v>
      </c>
      <c r="T2809" s="37">
        <v>1</v>
      </c>
      <c r="U2809" s="37">
        <v>1</v>
      </c>
      <c r="V2809" s="43">
        <f>SUMIF(ResumenCotizacion!$C:$C,E2809,ResumenCotizacion!$P:$P)</f>
        <v>0</v>
      </c>
      <c r="W2809" s="68">
        <f>IF(H2809="USD",S2809*SolCotizacion!$J$18,S2809)</f>
        <v>123600000</v>
      </c>
      <c r="X2809" s="3">
        <f>ROUND(W2809/(1-VLOOKUP("Total porcentaje:",ResumenCotizacion!$F:$H,3,0)),2)</f>
        <v>134347826.09</v>
      </c>
      <c r="Y2809" s="3">
        <f t="shared" si="175"/>
        <v>0</v>
      </c>
    </row>
    <row r="2810" spans="1:25" ht="14.25" x14ac:dyDescent="0.2">
      <c r="A2810" t="str">
        <f t="shared" si="172"/>
        <v>Servicios fabricante- Microsoft Soporte PremierMicrosoft Soporte PremierWPAT</v>
      </c>
      <c r="B2810" t="str">
        <f t="shared" si="173"/>
        <v>WPATMicrosoft Soporte Premier</v>
      </c>
      <c r="C2810"/>
      <c r="D2810" t="s">
        <v>5156</v>
      </c>
      <c r="E2810" t="s">
        <v>5274</v>
      </c>
      <c r="F2810" s="37" t="s">
        <v>7648</v>
      </c>
      <c r="G2810" s="18" t="str">
        <f t="shared" si="174"/>
        <v>Servicios fabricante- Microsoft Soporte Premier</v>
      </c>
      <c r="H2810" s="18" t="s">
        <v>119</v>
      </c>
      <c r="I2810" s="37" t="s">
        <v>67</v>
      </c>
      <c r="J2810" t="s">
        <v>5275</v>
      </c>
      <c r="K2810" t="s">
        <v>65</v>
      </c>
      <c r="L2810" t="s">
        <v>3940</v>
      </c>
      <c r="M2810" t="s">
        <v>65</v>
      </c>
      <c r="N2810" s="37" t="s">
        <v>5159</v>
      </c>
      <c r="O2810" s="37" t="s">
        <v>66</v>
      </c>
      <c r="P2810" s="37" t="s">
        <v>1308</v>
      </c>
      <c r="Q2810" t="s">
        <v>5274</v>
      </c>
      <c r="R2810" t="s">
        <v>5160</v>
      </c>
      <c r="S2810" s="38">
        <v>15200000</v>
      </c>
      <c r="T2810" s="37">
        <v>1</v>
      </c>
      <c r="U2810" s="37">
        <v>1</v>
      </c>
      <c r="V2810" s="43">
        <f>SUMIF(ResumenCotizacion!$C:$C,E2810,ResumenCotizacion!$P:$P)</f>
        <v>0</v>
      </c>
      <c r="W2810" s="68">
        <f>IF(H2810="USD",S2810*SolCotizacion!$J$18,S2810)</f>
        <v>15200000</v>
      </c>
      <c r="X2810" s="3">
        <f>ROUND(W2810/(1-VLOOKUP("Total porcentaje:",ResumenCotizacion!$F:$H,3,0)),2)</f>
        <v>16521739.130000001</v>
      </c>
      <c r="Y2810" s="3">
        <f t="shared" si="175"/>
        <v>0</v>
      </c>
    </row>
    <row r="2811" spans="1:25" ht="14.25" x14ac:dyDescent="0.2">
      <c r="A2811" t="str">
        <f t="shared" si="172"/>
        <v>Servicios fabricante- Microsoft Soporte PremierMicrosoft Soporte PremierWPAMW</v>
      </c>
      <c r="B2811" t="str">
        <f t="shared" si="173"/>
        <v>WPAMWMicrosoft Soporte Premier</v>
      </c>
      <c r="C2811"/>
      <c r="D2811" t="s">
        <v>5156</v>
      </c>
      <c r="E2811" t="s">
        <v>5276</v>
      </c>
      <c r="F2811" s="37" t="s">
        <v>7648</v>
      </c>
      <c r="G2811" s="18" t="str">
        <f t="shared" si="174"/>
        <v>Servicios fabricante- Microsoft Soporte Premier</v>
      </c>
      <c r="H2811" s="18" t="s">
        <v>119</v>
      </c>
      <c r="I2811" s="37" t="s">
        <v>67</v>
      </c>
      <c r="J2811" t="s">
        <v>5277</v>
      </c>
      <c r="K2811" t="s">
        <v>65</v>
      </c>
      <c r="L2811" t="s">
        <v>3940</v>
      </c>
      <c r="M2811" t="s">
        <v>65</v>
      </c>
      <c r="N2811" s="37" t="s">
        <v>5159</v>
      </c>
      <c r="O2811" s="37" t="s">
        <v>5171</v>
      </c>
      <c r="P2811" s="37" t="s">
        <v>1308</v>
      </c>
      <c r="Q2811" t="s">
        <v>5276</v>
      </c>
      <c r="R2811" t="s">
        <v>5160</v>
      </c>
      <c r="S2811" s="38">
        <v>111600000</v>
      </c>
      <c r="T2811" s="37">
        <v>1</v>
      </c>
      <c r="U2811" s="37">
        <v>1</v>
      </c>
      <c r="V2811" s="43">
        <f>SUMIF(ResumenCotizacion!$C:$C,E2811,ResumenCotizacion!$P:$P)</f>
        <v>0</v>
      </c>
      <c r="W2811" s="68">
        <f>IF(H2811="USD",S2811*SolCotizacion!$J$18,S2811)</f>
        <v>111600000</v>
      </c>
      <c r="X2811" s="3">
        <f>ROUND(W2811/(1-VLOOKUP("Total porcentaje:",ResumenCotizacion!$F:$H,3,0)),2)</f>
        <v>121304347.83</v>
      </c>
      <c r="Y2811" s="3">
        <f t="shared" si="175"/>
        <v>0</v>
      </c>
    </row>
    <row r="2812" spans="1:25" ht="14.25" x14ac:dyDescent="0.2">
      <c r="A2812" t="str">
        <f t="shared" si="172"/>
        <v>Servicios fabricante- Microsoft Soporte PremierMicrosoft Soporte PremierWPAM</v>
      </c>
      <c r="B2812" t="str">
        <f t="shared" si="173"/>
        <v>WPAMMicrosoft Soporte Premier</v>
      </c>
      <c r="C2812"/>
      <c r="D2812" t="s">
        <v>5156</v>
      </c>
      <c r="E2812" t="s">
        <v>5278</v>
      </c>
      <c r="F2812" s="37" t="s">
        <v>7648</v>
      </c>
      <c r="G2812" s="18" t="str">
        <f t="shared" si="174"/>
        <v>Servicios fabricante- Microsoft Soporte Premier</v>
      </c>
      <c r="H2812" s="18" t="s">
        <v>119</v>
      </c>
      <c r="I2812" s="37" t="s">
        <v>67</v>
      </c>
      <c r="J2812" t="s">
        <v>5279</v>
      </c>
      <c r="K2812" t="s">
        <v>65</v>
      </c>
      <c r="L2812" t="s">
        <v>3940</v>
      </c>
      <c r="M2812" t="s">
        <v>65</v>
      </c>
      <c r="N2812" s="37" t="s">
        <v>5159</v>
      </c>
      <c r="O2812" s="37" t="s">
        <v>66</v>
      </c>
      <c r="P2812" s="37" t="s">
        <v>1308</v>
      </c>
      <c r="Q2812" t="s">
        <v>5278</v>
      </c>
      <c r="R2812" t="s">
        <v>5160</v>
      </c>
      <c r="S2812" s="38">
        <v>14400000</v>
      </c>
      <c r="T2812" s="37">
        <v>1</v>
      </c>
      <c r="U2812" s="37">
        <v>1</v>
      </c>
      <c r="V2812" s="43">
        <f>SUMIF(ResumenCotizacion!$C:$C,E2812,ResumenCotizacion!$P:$P)</f>
        <v>0</v>
      </c>
      <c r="W2812" s="68">
        <f>IF(H2812="USD",S2812*SolCotizacion!$J$18,S2812)</f>
        <v>14400000</v>
      </c>
      <c r="X2812" s="3">
        <f>ROUND(W2812/(1-VLOOKUP("Total porcentaje:",ResumenCotizacion!$F:$H,3,0)),2)</f>
        <v>15652173.91</v>
      </c>
      <c r="Y2812" s="3">
        <f t="shared" si="175"/>
        <v>0</v>
      </c>
    </row>
    <row r="2813" spans="1:25" ht="14.25" x14ac:dyDescent="0.2">
      <c r="A2813" t="str">
        <f t="shared" si="172"/>
        <v>Servicios fabricante- Microsoft Soporte PremierMicrosoft Soporte PremierWPAHFC</v>
      </c>
      <c r="B2813" t="str">
        <f t="shared" si="173"/>
        <v>WPAHFCMicrosoft Soporte Premier</v>
      </c>
      <c r="C2813"/>
      <c r="D2813" t="s">
        <v>5156</v>
      </c>
      <c r="E2813" t="s">
        <v>5280</v>
      </c>
      <c r="F2813" s="37" t="s">
        <v>7648</v>
      </c>
      <c r="G2813" s="18" t="str">
        <f t="shared" si="174"/>
        <v>Servicios fabricante- Microsoft Soporte Premier</v>
      </c>
      <c r="H2813" s="18" t="s">
        <v>119</v>
      </c>
      <c r="I2813" s="37" t="s">
        <v>67</v>
      </c>
      <c r="J2813" t="s">
        <v>5281</v>
      </c>
      <c r="K2813" t="s">
        <v>65</v>
      </c>
      <c r="L2813" t="s">
        <v>3940</v>
      </c>
      <c r="M2813" t="s">
        <v>65</v>
      </c>
      <c r="N2813" s="37" t="s">
        <v>5159</v>
      </c>
      <c r="O2813" s="37" t="s">
        <v>66</v>
      </c>
      <c r="P2813" s="37" t="s">
        <v>1308</v>
      </c>
      <c r="Q2813" t="s">
        <v>5280</v>
      </c>
      <c r="R2813" t="s">
        <v>5160</v>
      </c>
      <c r="S2813" s="38">
        <v>111600000</v>
      </c>
      <c r="T2813" s="37">
        <v>1</v>
      </c>
      <c r="U2813" s="37">
        <v>1</v>
      </c>
      <c r="V2813" s="43">
        <f>SUMIF(ResumenCotizacion!$C:$C,E2813,ResumenCotizacion!$P:$P)</f>
        <v>0</v>
      </c>
      <c r="W2813" s="68">
        <f>IF(H2813="USD",S2813*SolCotizacion!$J$18,S2813)</f>
        <v>111600000</v>
      </c>
      <c r="X2813" s="3">
        <f>ROUND(W2813/(1-VLOOKUP("Total porcentaje:",ResumenCotizacion!$F:$H,3,0)),2)</f>
        <v>121304347.83</v>
      </c>
      <c r="Y2813" s="3">
        <f t="shared" si="175"/>
        <v>0</v>
      </c>
    </row>
    <row r="2814" spans="1:25" ht="14.25" x14ac:dyDescent="0.2">
      <c r="A2814" t="str">
        <f t="shared" si="172"/>
        <v>Servicios fabricante- Microsoft Soporte PremierMicrosoft Soporte PremierWPACCC</v>
      </c>
      <c r="B2814" t="str">
        <f t="shared" si="173"/>
        <v>WPACCCMicrosoft Soporte Premier</v>
      </c>
      <c r="C2814"/>
      <c r="D2814" t="s">
        <v>5156</v>
      </c>
      <c r="E2814" t="s">
        <v>5282</v>
      </c>
      <c r="F2814" s="37" t="s">
        <v>7648</v>
      </c>
      <c r="G2814" s="18" t="str">
        <f t="shared" si="174"/>
        <v>Servicios fabricante- Microsoft Soporte Premier</v>
      </c>
      <c r="H2814" s="18" t="s">
        <v>119</v>
      </c>
      <c r="I2814" s="37" t="s">
        <v>67</v>
      </c>
      <c r="J2814" t="s">
        <v>5283</v>
      </c>
      <c r="K2814" t="s">
        <v>65</v>
      </c>
      <c r="L2814" t="s">
        <v>3940</v>
      </c>
      <c r="M2814" t="s">
        <v>65</v>
      </c>
      <c r="N2814" s="37" t="s">
        <v>5159</v>
      </c>
      <c r="O2814" s="37" t="s">
        <v>66</v>
      </c>
      <c r="P2814" s="37" t="s">
        <v>1308</v>
      </c>
      <c r="Q2814" t="s">
        <v>5282</v>
      </c>
      <c r="R2814" t="s">
        <v>5160</v>
      </c>
      <c r="S2814" s="38">
        <v>111600000</v>
      </c>
      <c r="T2814" s="37">
        <v>1</v>
      </c>
      <c r="U2814" s="37">
        <v>1</v>
      </c>
      <c r="V2814" s="43">
        <f>SUMIF(ResumenCotizacion!$C:$C,E2814,ResumenCotizacion!$P:$P)</f>
        <v>0</v>
      </c>
      <c r="W2814" s="68">
        <f>IF(H2814="USD",S2814*SolCotizacion!$J$18,S2814)</f>
        <v>111600000</v>
      </c>
      <c r="X2814" s="3">
        <f>ROUND(W2814/(1-VLOOKUP("Total porcentaje:",ResumenCotizacion!$F:$H,3,0)),2)</f>
        <v>121304347.83</v>
      </c>
      <c r="Y2814" s="3">
        <f t="shared" si="175"/>
        <v>0</v>
      </c>
    </row>
    <row r="2815" spans="1:25" ht="14.25" x14ac:dyDescent="0.2">
      <c r="A2815" t="str">
        <f t="shared" si="172"/>
        <v>Servicios fabricante- Microsoft Soporte PremierMicrosoft Soporte PremierWMCMOP</v>
      </c>
      <c r="B2815" t="str">
        <f t="shared" si="173"/>
        <v>WMCMOPMicrosoft Soporte Premier</v>
      </c>
      <c r="C2815"/>
      <c r="D2815" t="s">
        <v>5156</v>
      </c>
      <c r="E2815" t="s">
        <v>5284</v>
      </c>
      <c r="F2815" s="37" t="s">
        <v>7648</v>
      </c>
      <c r="G2815" s="18" t="str">
        <f t="shared" si="174"/>
        <v>Servicios fabricante- Microsoft Soporte Premier</v>
      </c>
      <c r="H2815" s="18" t="s">
        <v>119</v>
      </c>
      <c r="I2815" s="37" t="s">
        <v>67</v>
      </c>
      <c r="J2815" t="s">
        <v>5285</v>
      </c>
      <c r="K2815" t="s">
        <v>65</v>
      </c>
      <c r="L2815" t="s">
        <v>3940</v>
      </c>
      <c r="M2815" t="s">
        <v>65</v>
      </c>
      <c r="N2815" s="37" t="s">
        <v>5159</v>
      </c>
      <c r="O2815" s="37" t="s">
        <v>66</v>
      </c>
      <c r="P2815" s="37" t="s">
        <v>1308</v>
      </c>
      <c r="Q2815" t="s">
        <v>5284</v>
      </c>
      <c r="R2815" t="s">
        <v>5160</v>
      </c>
      <c r="S2815" s="38">
        <v>111600000</v>
      </c>
      <c r="T2815" s="37">
        <v>1</v>
      </c>
      <c r="U2815" s="37">
        <v>1</v>
      </c>
      <c r="V2815" s="43">
        <f>SUMIF(ResumenCotizacion!$C:$C,E2815,ResumenCotizacion!$P:$P)</f>
        <v>0</v>
      </c>
      <c r="W2815" s="68">
        <f>IF(H2815="USD",S2815*SolCotizacion!$J$18,S2815)</f>
        <v>111600000</v>
      </c>
      <c r="X2815" s="3">
        <f>ROUND(W2815/(1-VLOOKUP("Total porcentaje:",ResumenCotizacion!$F:$H,3,0)),2)</f>
        <v>121304347.83</v>
      </c>
      <c r="Y2815" s="3">
        <f t="shared" si="175"/>
        <v>0</v>
      </c>
    </row>
    <row r="2816" spans="1:25" ht="14.25" x14ac:dyDescent="0.2">
      <c r="A2816" t="str">
        <f t="shared" si="172"/>
        <v>Servicios fabricante- Microsoft Soporte PremierMicrosoft Soporte PremierWKTB</v>
      </c>
      <c r="B2816" t="str">
        <f t="shared" si="173"/>
        <v>WKTBMicrosoft Soporte Premier</v>
      </c>
      <c r="C2816"/>
      <c r="D2816" t="s">
        <v>5156</v>
      </c>
      <c r="E2816" t="s">
        <v>5286</v>
      </c>
      <c r="F2816" s="37" t="s">
        <v>7648</v>
      </c>
      <c r="G2816" s="18" t="str">
        <f t="shared" si="174"/>
        <v>Servicios fabricante- Microsoft Soporte Premier</v>
      </c>
      <c r="H2816" s="18" t="s">
        <v>119</v>
      </c>
      <c r="I2816" s="37" t="s">
        <v>67</v>
      </c>
      <c r="J2816" t="s">
        <v>5287</v>
      </c>
      <c r="K2816" t="s">
        <v>65</v>
      </c>
      <c r="L2816" t="s">
        <v>3940</v>
      </c>
      <c r="M2816" t="s">
        <v>65</v>
      </c>
      <c r="N2816" s="37" t="s">
        <v>5159</v>
      </c>
      <c r="O2816" s="37" t="s">
        <v>5171</v>
      </c>
      <c r="P2816" s="37" t="s">
        <v>1308</v>
      </c>
      <c r="Q2816" t="s">
        <v>5286</v>
      </c>
      <c r="R2816" t="s">
        <v>5160</v>
      </c>
      <c r="S2816" s="38">
        <v>28800000</v>
      </c>
      <c r="T2816" s="37">
        <v>1</v>
      </c>
      <c r="U2816" s="37">
        <v>1</v>
      </c>
      <c r="V2816" s="43">
        <f>SUMIF(ResumenCotizacion!$C:$C,E2816,ResumenCotizacion!$P:$P)</f>
        <v>0</v>
      </c>
      <c r="W2816" s="68">
        <f>IF(H2816="USD",S2816*SolCotizacion!$J$18,S2816)</f>
        <v>28800000</v>
      </c>
      <c r="X2816" s="3">
        <f>ROUND(W2816/(1-VLOOKUP("Total porcentaje:",ResumenCotizacion!$F:$H,3,0)),2)</f>
        <v>31304347.829999998</v>
      </c>
      <c r="Y2816" s="3">
        <f t="shared" si="175"/>
        <v>0</v>
      </c>
    </row>
    <row r="2817" spans="1:25" ht="14.25" x14ac:dyDescent="0.2">
      <c r="A2817" t="str">
        <f t="shared" si="172"/>
        <v>Servicios fabricante- Microsoft Soporte PremierMicrosoft Soporte PremierWGATSC</v>
      </c>
      <c r="B2817" t="str">
        <f t="shared" si="173"/>
        <v>WGATSCMicrosoft Soporte Premier</v>
      </c>
      <c r="C2817"/>
      <c r="D2817" t="s">
        <v>5156</v>
      </c>
      <c r="E2817" t="s">
        <v>5288</v>
      </c>
      <c r="F2817" s="37" t="s">
        <v>7648</v>
      </c>
      <c r="G2817" s="18" t="str">
        <f t="shared" si="174"/>
        <v>Servicios fabricante- Microsoft Soporte Premier</v>
      </c>
      <c r="H2817" s="18" t="s">
        <v>119</v>
      </c>
      <c r="I2817" s="37" t="s">
        <v>67</v>
      </c>
      <c r="J2817" t="s">
        <v>5289</v>
      </c>
      <c r="K2817" t="s">
        <v>65</v>
      </c>
      <c r="L2817" t="s">
        <v>3940</v>
      </c>
      <c r="M2817" t="s">
        <v>65</v>
      </c>
      <c r="N2817" s="37" t="s">
        <v>5159</v>
      </c>
      <c r="O2817" s="37" t="s">
        <v>66</v>
      </c>
      <c r="P2817" s="37" t="s">
        <v>1308</v>
      </c>
      <c r="Q2817" t="s">
        <v>5288</v>
      </c>
      <c r="R2817" t="s">
        <v>5160</v>
      </c>
      <c r="S2817" s="38">
        <v>21264960</v>
      </c>
      <c r="T2817" s="37">
        <v>1</v>
      </c>
      <c r="U2817" s="37">
        <v>1</v>
      </c>
      <c r="V2817" s="43">
        <f>SUMIF(ResumenCotizacion!$C:$C,E2817,ResumenCotizacion!$P:$P)</f>
        <v>0</v>
      </c>
      <c r="W2817" s="68">
        <f>IF(H2817="USD",S2817*SolCotizacion!$J$18,S2817)</f>
        <v>21264960</v>
      </c>
      <c r="X2817" s="3">
        <f>ROUND(W2817/(1-VLOOKUP("Total porcentaje:",ResumenCotizacion!$F:$H,3,0)),2)</f>
        <v>23114086.960000001</v>
      </c>
      <c r="Y2817" s="3">
        <f t="shared" si="175"/>
        <v>0</v>
      </c>
    </row>
    <row r="2818" spans="1:25" ht="14.25" x14ac:dyDescent="0.2">
      <c r="A2818" t="str">
        <f t="shared" si="172"/>
        <v>Servicios fabricante- Microsoft Soporte PremierMicrosoft Soporte PremierWGATCC</v>
      </c>
      <c r="B2818" t="str">
        <f t="shared" si="173"/>
        <v>WGATCCMicrosoft Soporte Premier</v>
      </c>
      <c r="C2818"/>
      <c r="D2818" t="s">
        <v>5156</v>
      </c>
      <c r="E2818" t="s">
        <v>5290</v>
      </c>
      <c r="F2818" s="37" t="s">
        <v>7648</v>
      </c>
      <c r="G2818" s="18" t="str">
        <f t="shared" si="174"/>
        <v>Servicios fabricante- Microsoft Soporte Premier</v>
      </c>
      <c r="H2818" s="18" t="s">
        <v>119</v>
      </c>
      <c r="I2818" s="37" t="s">
        <v>67</v>
      </c>
      <c r="J2818" t="s">
        <v>5291</v>
      </c>
      <c r="K2818" t="s">
        <v>65</v>
      </c>
      <c r="L2818" t="s">
        <v>3940</v>
      </c>
      <c r="M2818" t="s">
        <v>65</v>
      </c>
      <c r="N2818" s="37" t="s">
        <v>5159</v>
      </c>
      <c r="O2818" s="37" t="s">
        <v>66</v>
      </c>
      <c r="P2818" s="37" t="s">
        <v>1308</v>
      </c>
      <c r="Q2818" t="s">
        <v>5290</v>
      </c>
      <c r="R2818" t="s">
        <v>5160</v>
      </c>
      <c r="S2818" s="38">
        <v>21264960</v>
      </c>
      <c r="T2818" s="37">
        <v>1</v>
      </c>
      <c r="U2818" s="37">
        <v>1</v>
      </c>
      <c r="V2818" s="43">
        <f>SUMIF(ResumenCotizacion!$C:$C,E2818,ResumenCotizacion!$P:$P)</f>
        <v>0</v>
      </c>
      <c r="W2818" s="68">
        <f>IF(H2818="USD",S2818*SolCotizacion!$J$18,S2818)</f>
        <v>21264960</v>
      </c>
      <c r="X2818" s="3">
        <f>ROUND(W2818/(1-VLOOKUP("Total porcentaje:",ResumenCotizacion!$F:$H,3,0)),2)</f>
        <v>23114086.960000001</v>
      </c>
      <c r="Y2818" s="3">
        <f t="shared" si="175"/>
        <v>0</v>
      </c>
    </row>
    <row r="2819" spans="1:25" ht="14.25" x14ac:dyDescent="0.2">
      <c r="A2819" t="str">
        <f t="shared" ref="A2819:A2882" si="176">D2819&amp;F2819&amp;E2819</f>
        <v>Servicios fabricante- Microsoft Soporte PremierMicrosoft Soporte PremierWGACR</v>
      </c>
      <c r="B2819" t="str">
        <f t="shared" ref="B2819:B2882" si="177">E2819&amp;F2819</f>
        <v>WGACRMicrosoft Soporte Premier</v>
      </c>
      <c r="C2819"/>
      <c r="D2819" t="s">
        <v>5156</v>
      </c>
      <c r="E2819" t="s">
        <v>5292</v>
      </c>
      <c r="F2819" s="37" t="s">
        <v>7648</v>
      </c>
      <c r="G2819" s="18" t="str">
        <f t="shared" ref="G2819:G2882" si="178">D2819</f>
        <v>Servicios fabricante- Microsoft Soporte Premier</v>
      </c>
      <c r="H2819" s="18" t="s">
        <v>119</v>
      </c>
      <c r="I2819" s="37" t="s">
        <v>67</v>
      </c>
      <c r="J2819" t="s">
        <v>5293</v>
      </c>
      <c r="K2819" t="s">
        <v>65</v>
      </c>
      <c r="L2819" t="s">
        <v>3940</v>
      </c>
      <c r="M2819" t="s">
        <v>65</v>
      </c>
      <c r="N2819" s="37" t="s">
        <v>5159</v>
      </c>
      <c r="O2819" s="37" t="s">
        <v>66</v>
      </c>
      <c r="P2819" s="37" t="s">
        <v>1308</v>
      </c>
      <c r="Q2819" t="s">
        <v>5292</v>
      </c>
      <c r="R2819" t="s">
        <v>5160</v>
      </c>
      <c r="S2819" s="38">
        <v>28144800</v>
      </c>
      <c r="T2819" s="37">
        <v>1</v>
      </c>
      <c r="U2819" s="37">
        <v>1</v>
      </c>
      <c r="V2819" s="43">
        <f>SUMIF(ResumenCotizacion!$C:$C,E2819,ResumenCotizacion!$P:$P)</f>
        <v>0</v>
      </c>
      <c r="W2819" s="68">
        <f>IF(H2819="USD",S2819*SolCotizacion!$J$18,S2819)</f>
        <v>28144800</v>
      </c>
      <c r="X2819" s="3">
        <f>ROUND(W2819/(1-VLOOKUP("Total porcentaje:",ResumenCotizacion!$F:$H,3,0)),2)</f>
        <v>30592173.91</v>
      </c>
      <c r="Y2819" s="3">
        <f t="shared" ref="Y2819:Y2882" si="179">V2819*X2819</f>
        <v>0</v>
      </c>
    </row>
    <row r="2820" spans="1:25" ht="14.25" x14ac:dyDescent="0.2">
      <c r="A2820" t="str">
        <f t="shared" si="176"/>
        <v>Servicios fabricante- Microsoft Soporte PremierMicrosoft Soporte PremierWGACO</v>
      </c>
      <c r="B2820" t="str">
        <f t="shared" si="177"/>
        <v>WGACOMicrosoft Soporte Premier</v>
      </c>
      <c r="C2820"/>
      <c r="D2820" t="s">
        <v>5156</v>
      </c>
      <c r="E2820" t="s">
        <v>5294</v>
      </c>
      <c r="F2820" s="37" t="s">
        <v>7648</v>
      </c>
      <c r="G2820" s="18" t="str">
        <f t="shared" si="178"/>
        <v>Servicios fabricante- Microsoft Soporte Premier</v>
      </c>
      <c r="H2820" s="18" t="s">
        <v>119</v>
      </c>
      <c r="I2820" s="37" t="s">
        <v>67</v>
      </c>
      <c r="J2820" t="s">
        <v>5295</v>
      </c>
      <c r="K2820" t="s">
        <v>65</v>
      </c>
      <c r="L2820" t="s">
        <v>3940</v>
      </c>
      <c r="M2820" t="s">
        <v>65</v>
      </c>
      <c r="N2820" s="37" t="s">
        <v>5159</v>
      </c>
      <c r="O2820" s="37" t="s">
        <v>226</v>
      </c>
      <c r="P2820" s="37" t="s">
        <v>1308</v>
      </c>
      <c r="Q2820" t="s">
        <v>5294</v>
      </c>
      <c r="R2820" t="s">
        <v>5160</v>
      </c>
      <c r="S2820" s="38">
        <v>46908000</v>
      </c>
      <c r="T2820" s="37">
        <v>1</v>
      </c>
      <c r="U2820" s="37">
        <v>1</v>
      </c>
      <c r="V2820" s="43">
        <f>SUMIF(ResumenCotizacion!$C:$C,E2820,ResumenCotizacion!$P:$P)</f>
        <v>0</v>
      </c>
      <c r="W2820" s="68">
        <f>IF(H2820="USD",S2820*SolCotizacion!$J$18,S2820)</f>
        <v>46908000</v>
      </c>
      <c r="X2820" s="3">
        <f>ROUND(W2820/(1-VLOOKUP("Total porcentaje:",ResumenCotizacion!$F:$H,3,0)),2)</f>
        <v>50986956.520000003</v>
      </c>
      <c r="Y2820" s="3">
        <f t="shared" si="179"/>
        <v>0</v>
      </c>
    </row>
    <row r="2821" spans="1:25" ht="14.25" x14ac:dyDescent="0.2">
      <c r="A2821" t="str">
        <f t="shared" si="176"/>
        <v>Servicios fabricante- Microsoft Soporte PremierMicrosoft Soporte PremierWEMTP</v>
      </c>
      <c r="B2821" t="str">
        <f t="shared" si="177"/>
        <v>WEMTPMicrosoft Soporte Premier</v>
      </c>
      <c r="C2821"/>
      <c r="D2821" t="s">
        <v>5156</v>
      </c>
      <c r="E2821" t="s">
        <v>5296</v>
      </c>
      <c r="F2821" s="37" t="s">
        <v>7648</v>
      </c>
      <c r="G2821" s="18" t="str">
        <f t="shared" si="178"/>
        <v>Servicios fabricante- Microsoft Soporte Premier</v>
      </c>
      <c r="H2821" s="18" t="s">
        <v>119</v>
      </c>
      <c r="I2821" s="37" t="s">
        <v>67</v>
      </c>
      <c r="J2821" t="s">
        <v>5297</v>
      </c>
      <c r="K2821" t="s">
        <v>65</v>
      </c>
      <c r="L2821" t="s">
        <v>3940</v>
      </c>
      <c r="M2821" t="s">
        <v>65</v>
      </c>
      <c r="N2821" s="37" t="s">
        <v>5159</v>
      </c>
      <c r="O2821" s="37" t="s">
        <v>5171</v>
      </c>
      <c r="P2821" s="37" t="s">
        <v>1308</v>
      </c>
      <c r="Q2821" t="s">
        <v>5296</v>
      </c>
      <c r="R2821" t="s">
        <v>5160</v>
      </c>
      <c r="S2821" s="38">
        <v>15200000</v>
      </c>
      <c r="T2821" s="37">
        <v>1</v>
      </c>
      <c r="U2821" s="37">
        <v>1</v>
      </c>
      <c r="V2821" s="43">
        <f>SUMIF(ResumenCotizacion!$C:$C,E2821,ResumenCotizacion!$P:$P)</f>
        <v>0</v>
      </c>
      <c r="W2821" s="68">
        <f>IF(H2821="USD",S2821*SolCotizacion!$J$18,S2821)</f>
        <v>15200000</v>
      </c>
      <c r="X2821" s="3">
        <f>ROUND(W2821/(1-VLOOKUP("Total porcentaje:",ResumenCotizacion!$F:$H,3,0)),2)</f>
        <v>16521739.130000001</v>
      </c>
      <c r="Y2821" s="3">
        <f t="shared" si="179"/>
        <v>0</v>
      </c>
    </row>
    <row r="2822" spans="1:25" ht="14.25" x14ac:dyDescent="0.2">
      <c r="A2822" t="str">
        <f t="shared" si="176"/>
        <v>Servicios fabricante- Microsoft Soporte PremierMicrosoft Soporte PremierWEFF9</v>
      </c>
      <c r="B2822" t="str">
        <f t="shared" si="177"/>
        <v>WEFF9Microsoft Soporte Premier</v>
      </c>
      <c r="C2822"/>
      <c r="D2822" t="s">
        <v>5156</v>
      </c>
      <c r="E2822" t="s">
        <v>5298</v>
      </c>
      <c r="F2822" s="37" t="s">
        <v>7648</v>
      </c>
      <c r="G2822" s="18" t="str">
        <f t="shared" si="178"/>
        <v>Servicios fabricante- Microsoft Soporte Premier</v>
      </c>
      <c r="H2822" s="18" t="s">
        <v>119</v>
      </c>
      <c r="I2822" s="37" t="s">
        <v>67</v>
      </c>
      <c r="J2822" t="s">
        <v>5299</v>
      </c>
      <c r="K2822" t="s">
        <v>65</v>
      </c>
      <c r="L2822" t="s">
        <v>3940</v>
      </c>
      <c r="M2822" t="s">
        <v>65</v>
      </c>
      <c r="N2822" s="37" t="s">
        <v>5159</v>
      </c>
      <c r="O2822" s="37" t="s">
        <v>66</v>
      </c>
      <c r="P2822" s="37" t="s">
        <v>1308</v>
      </c>
      <c r="Q2822" t="s">
        <v>5298</v>
      </c>
      <c r="R2822" t="s">
        <v>5160</v>
      </c>
      <c r="S2822" s="38">
        <v>17600000</v>
      </c>
      <c r="T2822" s="37">
        <v>1</v>
      </c>
      <c r="U2822" s="37">
        <v>1</v>
      </c>
      <c r="V2822" s="43">
        <f>SUMIF(ResumenCotizacion!$C:$C,E2822,ResumenCotizacion!$P:$P)</f>
        <v>0</v>
      </c>
      <c r="W2822" s="68">
        <f>IF(H2822="USD",S2822*SolCotizacion!$J$18,S2822)</f>
        <v>17600000</v>
      </c>
      <c r="X2822" s="3">
        <f>ROUND(W2822/(1-VLOOKUP("Total porcentaje:",ResumenCotizacion!$F:$H,3,0)),2)</f>
        <v>19130434.780000001</v>
      </c>
      <c r="Y2822" s="3">
        <f t="shared" si="179"/>
        <v>0</v>
      </c>
    </row>
    <row r="2823" spans="1:25" ht="14.25" x14ac:dyDescent="0.2">
      <c r="A2823" t="str">
        <f t="shared" si="176"/>
        <v>Servicios fabricante- Microsoft Soporte PremierMicrosoft Soporte PremierWEFF8</v>
      </c>
      <c r="B2823" t="str">
        <f t="shared" si="177"/>
        <v>WEFF8Microsoft Soporte Premier</v>
      </c>
      <c r="C2823"/>
      <c r="D2823" t="s">
        <v>5156</v>
      </c>
      <c r="E2823" t="s">
        <v>5300</v>
      </c>
      <c r="F2823" s="37" t="s">
        <v>7648</v>
      </c>
      <c r="G2823" s="18" t="str">
        <f t="shared" si="178"/>
        <v>Servicios fabricante- Microsoft Soporte Premier</v>
      </c>
      <c r="H2823" s="18" t="s">
        <v>119</v>
      </c>
      <c r="I2823" s="37" t="s">
        <v>67</v>
      </c>
      <c r="J2823" t="s">
        <v>5301</v>
      </c>
      <c r="K2823" t="s">
        <v>65</v>
      </c>
      <c r="L2823" t="s">
        <v>3940</v>
      </c>
      <c r="M2823" t="s">
        <v>65</v>
      </c>
      <c r="N2823" s="37" t="s">
        <v>5159</v>
      </c>
      <c r="O2823" s="37" t="s">
        <v>66</v>
      </c>
      <c r="P2823" s="37" t="s">
        <v>1308</v>
      </c>
      <c r="Q2823" t="s">
        <v>5300</v>
      </c>
      <c r="R2823" t="s">
        <v>5160</v>
      </c>
      <c r="S2823" s="38">
        <v>17600000</v>
      </c>
      <c r="T2823" s="37">
        <v>1</v>
      </c>
      <c r="U2823" s="37">
        <v>1</v>
      </c>
      <c r="V2823" s="43">
        <f>SUMIF(ResumenCotizacion!$C:$C,E2823,ResumenCotizacion!$P:$P)</f>
        <v>0</v>
      </c>
      <c r="W2823" s="68">
        <f>IF(H2823="USD",S2823*SolCotizacion!$J$18,S2823)</f>
        <v>17600000</v>
      </c>
      <c r="X2823" s="3">
        <f>ROUND(W2823/(1-VLOOKUP("Total porcentaje:",ResumenCotizacion!$F:$H,3,0)),2)</f>
        <v>19130434.780000001</v>
      </c>
      <c r="Y2823" s="3">
        <f t="shared" si="179"/>
        <v>0</v>
      </c>
    </row>
    <row r="2824" spans="1:25" ht="14.25" x14ac:dyDescent="0.2">
      <c r="A2824" t="str">
        <f t="shared" si="176"/>
        <v>Servicios fabricante- Microsoft Soporte PremierMicrosoft Soporte PremierWEFF7</v>
      </c>
      <c r="B2824" t="str">
        <f t="shared" si="177"/>
        <v>WEFF7Microsoft Soporte Premier</v>
      </c>
      <c r="C2824"/>
      <c r="D2824" t="s">
        <v>5156</v>
      </c>
      <c r="E2824" t="s">
        <v>5302</v>
      </c>
      <c r="F2824" s="37" t="s">
        <v>7648</v>
      </c>
      <c r="G2824" s="18" t="str">
        <f t="shared" si="178"/>
        <v>Servicios fabricante- Microsoft Soporte Premier</v>
      </c>
      <c r="H2824" s="18" t="s">
        <v>119</v>
      </c>
      <c r="I2824" s="37" t="s">
        <v>67</v>
      </c>
      <c r="J2824" t="s">
        <v>5303</v>
      </c>
      <c r="K2824" t="s">
        <v>65</v>
      </c>
      <c r="L2824" t="s">
        <v>3940</v>
      </c>
      <c r="M2824" t="s">
        <v>65</v>
      </c>
      <c r="N2824" s="37" t="s">
        <v>5159</v>
      </c>
      <c r="O2824" s="37" t="s">
        <v>66</v>
      </c>
      <c r="P2824" s="37" t="s">
        <v>1308</v>
      </c>
      <c r="Q2824" t="s">
        <v>5302</v>
      </c>
      <c r="R2824" t="s">
        <v>5160</v>
      </c>
      <c r="S2824" s="38">
        <v>15600000</v>
      </c>
      <c r="T2824" s="37">
        <v>1</v>
      </c>
      <c r="U2824" s="37">
        <v>1</v>
      </c>
      <c r="V2824" s="43">
        <f>SUMIF(ResumenCotizacion!$C:$C,E2824,ResumenCotizacion!$P:$P)</f>
        <v>0</v>
      </c>
      <c r="W2824" s="68">
        <f>IF(H2824="USD",S2824*SolCotizacion!$J$18,S2824)</f>
        <v>15600000</v>
      </c>
      <c r="X2824" s="3">
        <f>ROUND(W2824/(1-VLOOKUP("Total porcentaje:",ResumenCotizacion!$F:$H,3,0)),2)</f>
        <v>16956521.739999998</v>
      </c>
      <c r="Y2824" s="3">
        <f t="shared" si="179"/>
        <v>0</v>
      </c>
    </row>
    <row r="2825" spans="1:25" ht="14.25" x14ac:dyDescent="0.2">
      <c r="A2825" t="str">
        <f t="shared" si="176"/>
        <v>Servicios fabricante- Microsoft Soporte PremierMicrosoft Soporte PremierWEFF6</v>
      </c>
      <c r="B2825" t="str">
        <f t="shared" si="177"/>
        <v>WEFF6Microsoft Soporte Premier</v>
      </c>
      <c r="C2825"/>
      <c r="D2825" t="s">
        <v>5156</v>
      </c>
      <c r="E2825" t="s">
        <v>5304</v>
      </c>
      <c r="F2825" s="37" t="s">
        <v>7648</v>
      </c>
      <c r="G2825" s="18" t="str">
        <f t="shared" si="178"/>
        <v>Servicios fabricante- Microsoft Soporte Premier</v>
      </c>
      <c r="H2825" s="18" t="s">
        <v>119</v>
      </c>
      <c r="I2825" s="37" t="s">
        <v>67</v>
      </c>
      <c r="J2825" t="s">
        <v>5305</v>
      </c>
      <c r="K2825" t="s">
        <v>65</v>
      </c>
      <c r="L2825" t="s">
        <v>3940</v>
      </c>
      <c r="M2825" t="s">
        <v>65</v>
      </c>
      <c r="N2825" s="37" t="s">
        <v>5159</v>
      </c>
      <c r="O2825" s="37" t="s">
        <v>66</v>
      </c>
      <c r="P2825" s="37" t="s">
        <v>1308</v>
      </c>
      <c r="Q2825" t="s">
        <v>5304</v>
      </c>
      <c r="R2825" t="s">
        <v>5160</v>
      </c>
      <c r="S2825" s="38">
        <v>17600000</v>
      </c>
      <c r="T2825" s="37">
        <v>1</v>
      </c>
      <c r="U2825" s="37">
        <v>1</v>
      </c>
      <c r="V2825" s="43">
        <f>SUMIF(ResumenCotizacion!$C:$C,E2825,ResumenCotizacion!$P:$P)</f>
        <v>0</v>
      </c>
      <c r="W2825" s="68">
        <f>IF(H2825="USD",S2825*SolCotizacion!$J$18,S2825)</f>
        <v>17600000</v>
      </c>
      <c r="X2825" s="3">
        <f>ROUND(W2825/(1-VLOOKUP("Total porcentaje:",ResumenCotizacion!$F:$H,3,0)),2)</f>
        <v>19130434.780000001</v>
      </c>
      <c r="Y2825" s="3">
        <f t="shared" si="179"/>
        <v>0</v>
      </c>
    </row>
    <row r="2826" spans="1:25" ht="14.25" x14ac:dyDescent="0.2">
      <c r="A2826" t="str">
        <f t="shared" si="176"/>
        <v>Servicios fabricante- Microsoft Soporte PremierMicrosoft Soporte PremierWEFF5</v>
      </c>
      <c r="B2826" t="str">
        <f t="shared" si="177"/>
        <v>WEFF5Microsoft Soporte Premier</v>
      </c>
      <c r="C2826"/>
      <c r="D2826" t="s">
        <v>5156</v>
      </c>
      <c r="E2826" t="s">
        <v>5306</v>
      </c>
      <c r="F2826" s="37" t="s">
        <v>7648</v>
      </c>
      <c r="G2826" s="18" t="str">
        <f t="shared" si="178"/>
        <v>Servicios fabricante- Microsoft Soporte Premier</v>
      </c>
      <c r="H2826" s="18" t="s">
        <v>119</v>
      </c>
      <c r="I2826" s="37" t="s">
        <v>67</v>
      </c>
      <c r="J2826" t="s">
        <v>5307</v>
      </c>
      <c r="K2826" t="s">
        <v>65</v>
      </c>
      <c r="L2826" t="s">
        <v>3940</v>
      </c>
      <c r="M2826" t="s">
        <v>65</v>
      </c>
      <c r="N2826" s="37" t="s">
        <v>5159</v>
      </c>
      <c r="O2826" s="37" t="s">
        <v>66</v>
      </c>
      <c r="P2826" s="37" t="s">
        <v>1308</v>
      </c>
      <c r="Q2826" t="s">
        <v>5306</v>
      </c>
      <c r="R2826" t="s">
        <v>5160</v>
      </c>
      <c r="S2826" s="38">
        <v>17600000</v>
      </c>
      <c r="T2826" s="37">
        <v>1</v>
      </c>
      <c r="U2826" s="37">
        <v>1</v>
      </c>
      <c r="V2826" s="43">
        <f>SUMIF(ResumenCotizacion!$C:$C,E2826,ResumenCotizacion!$P:$P)</f>
        <v>0</v>
      </c>
      <c r="W2826" s="68">
        <f>IF(H2826="USD",S2826*SolCotizacion!$J$18,S2826)</f>
        <v>17600000</v>
      </c>
      <c r="X2826" s="3">
        <f>ROUND(W2826/(1-VLOOKUP("Total porcentaje:",ResumenCotizacion!$F:$H,3,0)),2)</f>
        <v>19130434.780000001</v>
      </c>
      <c r="Y2826" s="3">
        <f t="shared" si="179"/>
        <v>0</v>
      </c>
    </row>
    <row r="2827" spans="1:25" ht="14.25" x14ac:dyDescent="0.2">
      <c r="A2827" t="str">
        <f t="shared" si="176"/>
        <v>Servicios fabricante- Microsoft Soporte PremierMicrosoft Soporte PremierWEFF4</v>
      </c>
      <c r="B2827" t="str">
        <f t="shared" si="177"/>
        <v>WEFF4Microsoft Soporte Premier</v>
      </c>
      <c r="C2827"/>
      <c r="D2827" t="s">
        <v>5156</v>
      </c>
      <c r="E2827" t="s">
        <v>5308</v>
      </c>
      <c r="F2827" s="37" t="s">
        <v>7648</v>
      </c>
      <c r="G2827" s="18" t="str">
        <f t="shared" si="178"/>
        <v>Servicios fabricante- Microsoft Soporte Premier</v>
      </c>
      <c r="H2827" s="18" t="s">
        <v>119</v>
      </c>
      <c r="I2827" s="37" t="s">
        <v>67</v>
      </c>
      <c r="J2827" t="s">
        <v>5309</v>
      </c>
      <c r="K2827" t="s">
        <v>65</v>
      </c>
      <c r="L2827" t="s">
        <v>3940</v>
      </c>
      <c r="M2827" t="s">
        <v>65</v>
      </c>
      <c r="N2827" s="37" t="s">
        <v>5159</v>
      </c>
      <c r="O2827" s="37" t="s">
        <v>66</v>
      </c>
      <c r="P2827" s="37" t="s">
        <v>1308</v>
      </c>
      <c r="Q2827" t="s">
        <v>5308</v>
      </c>
      <c r="R2827" t="s">
        <v>5160</v>
      </c>
      <c r="S2827" s="38">
        <v>17600000</v>
      </c>
      <c r="T2827" s="37">
        <v>1</v>
      </c>
      <c r="U2827" s="37">
        <v>1</v>
      </c>
      <c r="V2827" s="43">
        <f>SUMIF(ResumenCotizacion!$C:$C,E2827,ResumenCotizacion!$P:$P)</f>
        <v>0</v>
      </c>
      <c r="W2827" s="68">
        <f>IF(H2827="USD",S2827*SolCotizacion!$J$18,S2827)</f>
        <v>17600000</v>
      </c>
      <c r="X2827" s="3">
        <f>ROUND(W2827/(1-VLOOKUP("Total porcentaje:",ResumenCotizacion!$F:$H,3,0)),2)</f>
        <v>19130434.780000001</v>
      </c>
      <c r="Y2827" s="3">
        <f t="shared" si="179"/>
        <v>0</v>
      </c>
    </row>
    <row r="2828" spans="1:25" ht="14.25" x14ac:dyDescent="0.2">
      <c r="A2828" t="str">
        <f t="shared" si="176"/>
        <v>Servicios fabricante- Microsoft Soporte PremierMicrosoft Soporte PremierWEFF3</v>
      </c>
      <c r="B2828" t="str">
        <f t="shared" si="177"/>
        <v>WEFF3Microsoft Soporte Premier</v>
      </c>
      <c r="C2828"/>
      <c r="D2828" t="s">
        <v>5156</v>
      </c>
      <c r="E2828" t="s">
        <v>5310</v>
      </c>
      <c r="F2828" s="37" t="s">
        <v>7648</v>
      </c>
      <c r="G2828" s="18" t="str">
        <f t="shared" si="178"/>
        <v>Servicios fabricante- Microsoft Soporte Premier</v>
      </c>
      <c r="H2828" s="18" t="s">
        <v>119</v>
      </c>
      <c r="I2828" s="37" t="s">
        <v>67</v>
      </c>
      <c r="J2828" t="s">
        <v>5311</v>
      </c>
      <c r="K2828" t="s">
        <v>65</v>
      </c>
      <c r="L2828" t="s">
        <v>3940</v>
      </c>
      <c r="M2828" t="s">
        <v>65</v>
      </c>
      <c r="N2828" s="37" t="s">
        <v>5159</v>
      </c>
      <c r="O2828" s="37" t="s">
        <v>66</v>
      </c>
      <c r="P2828" s="37" t="s">
        <v>1308</v>
      </c>
      <c r="Q2828" t="s">
        <v>5310</v>
      </c>
      <c r="R2828" t="s">
        <v>5160</v>
      </c>
      <c r="S2828" s="38">
        <v>17600000</v>
      </c>
      <c r="T2828" s="37">
        <v>1</v>
      </c>
      <c r="U2828" s="37">
        <v>1</v>
      </c>
      <c r="V2828" s="43">
        <f>SUMIF(ResumenCotizacion!$C:$C,E2828,ResumenCotizacion!$P:$P)</f>
        <v>0</v>
      </c>
      <c r="W2828" s="68">
        <f>IF(H2828="USD",S2828*SolCotizacion!$J$18,S2828)</f>
        <v>17600000</v>
      </c>
      <c r="X2828" s="3">
        <f>ROUND(W2828/(1-VLOOKUP("Total porcentaje:",ResumenCotizacion!$F:$H,3,0)),2)</f>
        <v>19130434.780000001</v>
      </c>
      <c r="Y2828" s="3">
        <f t="shared" si="179"/>
        <v>0</v>
      </c>
    </row>
    <row r="2829" spans="1:25" ht="14.25" x14ac:dyDescent="0.2">
      <c r="A2829" t="str">
        <f t="shared" si="176"/>
        <v>Servicios fabricante- Microsoft Soporte PremierMicrosoft Soporte PremierWEFF2</v>
      </c>
      <c r="B2829" t="str">
        <f t="shared" si="177"/>
        <v>WEFF2Microsoft Soporte Premier</v>
      </c>
      <c r="C2829"/>
      <c r="D2829" t="s">
        <v>5156</v>
      </c>
      <c r="E2829" t="s">
        <v>5312</v>
      </c>
      <c r="F2829" s="37" t="s">
        <v>7648</v>
      </c>
      <c r="G2829" s="18" t="str">
        <f t="shared" si="178"/>
        <v>Servicios fabricante- Microsoft Soporte Premier</v>
      </c>
      <c r="H2829" s="18" t="s">
        <v>119</v>
      </c>
      <c r="I2829" s="37" t="s">
        <v>67</v>
      </c>
      <c r="J2829" t="s">
        <v>5313</v>
      </c>
      <c r="K2829" t="s">
        <v>65</v>
      </c>
      <c r="L2829" t="s">
        <v>3940</v>
      </c>
      <c r="M2829" t="s">
        <v>65</v>
      </c>
      <c r="N2829" s="37" t="s">
        <v>5159</v>
      </c>
      <c r="O2829" s="37" t="s">
        <v>66</v>
      </c>
      <c r="P2829" s="37" t="s">
        <v>1308</v>
      </c>
      <c r="Q2829" t="s">
        <v>5312</v>
      </c>
      <c r="R2829" t="s">
        <v>5160</v>
      </c>
      <c r="S2829" s="38">
        <v>17600000</v>
      </c>
      <c r="T2829" s="37">
        <v>1</v>
      </c>
      <c r="U2829" s="37">
        <v>1</v>
      </c>
      <c r="V2829" s="43">
        <f>SUMIF(ResumenCotizacion!$C:$C,E2829,ResumenCotizacion!$P:$P)</f>
        <v>0</v>
      </c>
      <c r="W2829" s="68">
        <f>IF(H2829="USD",S2829*SolCotizacion!$J$18,S2829)</f>
        <v>17600000</v>
      </c>
      <c r="X2829" s="3">
        <f>ROUND(W2829/(1-VLOOKUP("Total porcentaje:",ResumenCotizacion!$F:$H,3,0)),2)</f>
        <v>19130434.780000001</v>
      </c>
      <c r="Y2829" s="3">
        <f t="shared" si="179"/>
        <v>0</v>
      </c>
    </row>
    <row r="2830" spans="1:25" ht="14.25" x14ac:dyDescent="0.2">
      <c r="A2830" t="str">
        <f t="shared" si="176"/>
        <v>Servicios fabricante- Microsoft Soporte PremierMicrosoft Soporte PremierWEFF10</v>
      </c>
      <c r="B2830" t="str">
        <f t="shared" si="177"/>
        <v>WEFF10Microsoft Soporte Premier</v>
      </c>
      <c r="C2830"/>
      <c r="D2830" t="s">
        <v>5156</v>
      </c>
      <c r="E2830" t="s">
        <v>5314</v>
      </c>
      <c r="F2830" s="37" t="s">
        <v>7648</v>
      </c>
      <c r="G2830" s="18" t="str">
        <f t="shared" si="178"/>
        <v>Servicios fabricante- Microsoft Soporte Premier</v>
      </c>
      <c r="H2830" s="18" t="s">
        <v>119</v>
      </c>
      <c r="I2830" s="37" t="s">
        <v>67</v>
      </c>
      <c r="J2830" t="s">
        <v>5315</v>
      </c>
      <c r="K2830" t="s">
        <v>65</v>
      </c>
      <c r="L2830" t="s">
        <v>3940</v>
      </c>
      <c r="M2830" t="s">
        <v>65</v>
      </c>
      <c r="N2830" s="37" t="s">
        <v>5159</v>
      </c>
      <c r="O2830" s="37" t="s">
        <v>66</v>
      </c>
      <c r="P2830" s="37" t="s">
        <v>1308</v>
      </c>
      <c r="Q2830" t="s">
        <v>5314</v>
      </c>
      <c r="R2830" t="s">
        <v>5160</v>
      </c>
      <c r="S2830" s="38">
        <v>17600000</v>
      </c>
      <c r="T2830" s="37">
        <v>1</v>
      </c>
      <c r="U2830" s="37">
        <v>1</v>
      </c>
      <c r="V2830" s="43">
        <f>SUMIF(ResumenCotizacion!$C:$C,E2830,ResumenCotizacion!$P:$P)</f>
        <v>0</v>
      </c>
      <c r="W2830" s="68">
        <f>IF(H2830="USD",S2830*SolCotizacion!$J$18,S2830)</f>
        <v>17600000</v>
      </c>
      <c r="X2830" s="3">
        <f>ROUND(W2830/(1-VLOOKUP("Total porcentaje:",ResumenCotizacion!$F:$H,3,0)),2)</f>
        <v>19130434.780000001</v>
      </c>
      <c r="Y2830" s="3">
        <f t="shared" si="179"/>
        <v>0</v>
      </c>
    </row>
    <row r="2831" spans="1:25" ht="14.25" x14ac:dyDescent="0.2">
      <c r="A2831" t="str">
        <f t="shared" si="176"/>
        <v>Servicios fabricante- Microsoft Soporte PremierMicrosoft Soporte PremierWEFF1</v>
      </c>
      <c r="B2831" t="str">
        <f t="shared" si="177"/>
        <v>WEFF1Microsoft Soporte Premier</v>
      </c>
      <c r="C2831"/>
      <c r="D2831" t="s">
        <v>5156</v>
      </c>
      <c r="E2831" t="s">
        <v>5316</v>
      </c>
      <c r="F2831" s="37" t="s">
        <v>7648</v>
      </c>
      <c r="G2831" s="18" t="str">
        <f t="shared" si="178"/>
        <v>Servicios fabricante- Microsoft Soporte Premier</v>
      </c>
      <c r="H2831" s="18" t="s">
        <v>119</v>
      </c>
      <c r="I2831" s="37" t="s">
        <v>67</v>
      </c>
      <c r="J2831" t="s">
        <v>5317</v>
      </c>
      <c r="K2831" t="s">
        <v>65</v>
      </c>
      <c r="L2831" t="s">
        <v>3940</v>
      </c>
      <c r="M2831" t="s">
        <v>65</v>
      </c>
      <c r="N2831" s="37" t="s">
        <v>5159</v>
      </c>
      <c r="O2831" s="37" t="s">
        <v>66</v>
      </c>
      <c r="P2831" s="37" t="s">
        <v>1308</v>
      </c>
      <c r="Q2831" t="s">
        <v>5316</v>
      </c>
      <c r="R2831" t="s">
        <v>5160</v>
      </c>
      <c r="S2831" s="38">
        <v>17600000</v>
      </c>
      <c r="T2831" s="37">
        <v>1</v>
      </c>
      <c r="U2831" s="37">
        <v>1</v>
      </c>
      <c r="V2831" s="43">
        <f>SUMIF(ResumenCotizacion!$C:$C,E2831,ResumenCotizacion!$P:$P)</f>
        <v>0</v>
      </c>
      <c r="W2831" s="68">
        <f>IF(H2831="USD",S2831*SolCotizacion!$J$18,S2831)</f>
        <v>17600000</v>
      </c>
      <c r="X2831" s="3">
        <f>ROUND(W2831/(1-VLOOKUP("Total porcentaje:",ResumenCotizacion!$F:$H,3,0)),2)</f>
        <v>19130434.780000001</v>
      </c>
      <c r="Y2831" s="3">
        <f t="shared" si="179"/>
        <v>0</v>
      </c>
    </row>
    <row r="2832" spans="1:25" ht="14.25" x14ac:dyDescent="0.2">
      <c r="A2832" t="str">
        <f t="shared" si="176"/>
        <v>Servicios fabricante- Microsoft Soporte PremierMicrosoft Soporte PremierWEFF</v>
      </c>
      <c r="B2832" t="str">
        <f t="shared" si="177"/>
        <v>WEFFMicrosoft Soporte Premier</v>
      </c>
      <c r="C2832"/>
      <c r="D2832" t="s">
        <v>5156</v>
      </c>
      <c r="E2832" t="s">
        <v>5318</v>
      </c>
      <c r="F2832" s="37" t="s">
        <v>7648</v>
      </c>
      <c r="G2832" s="18" t="str">
        <f t="shared" si="178"/>
        <v>Servicios fabricante- Microsoft Soporte Premier</v>
      </c>
      <c r="H2832" s="18" t="s">
        <v>119</v>
      </c>
      <c r="I2832" s="37" t="s">
        <v>67</v>
      </c>
      <c r="J2832" t="s">
        <v>5319</v>
      </c>
      <c r="K2832" t="s">
        <v>65</v>
      </c>
      <c r="L2832" t="s">
        <v>3940</v>
      </c>
      <c r="M2832" t="s">
        <v>65</v>
      </c>
      <c r="N2832" s="37" t="s">
        <v>5159</v>
      </c>
      <c r="O2832" s="37" t="s">
        <v>66</v>
      </c>
      <c r="P2832" s="37" t="s">
        <v>1308</v>
      </c>
      <c r="Q2832" t="s">
        <v>5318</v>
      </c>
      <c r="R2832" t="s">
        <v>5160</v>
      </c>
      <c r="S2832" s="38">
        <v>171600000</v>
      </c>
      <c r="T2832" s="37">
        <v>1</v>
      </c>
      <c r="U2832" s="37">
        <v>1</v>
      </c>
      <c r="V2832" s="43">
        <f>SUMIF(ResumenCotizacion!$C:$C,E2832,ResumenCotizacion!$P:$P)</f>
        <v>0</v>
      </c>
      <c r="W2832" s="68">
        <f>IF(H2832="USD",S2832*SolCotizacion!$J$18,S2832)</f>
        <v>171600000</v>
      </c>
      <c r="X2832" s="3">
        <f>ROUND(W2832/(1-VLOOKUP("Total porcentaje:",ResumenCotizacion!$F:$H,3,0)),2)</f>
        <v>186521739.13</v>
      </c>
      <c r="Y2832" s="3">
        <f t="shared" si="179"/>
        <v>0</v>
      </c>
    </row>
    <row r="2833" spans="1:25" ht="14.25" x14ac:dyDescent="0.2">
      <c r="A2833" t="str">
        <f t="shared" si="176"/>
        <v>Servicios fabricante- Microsoft Soporte PremierMicrosoft Soporte PremierWEFDF</v>
      </c>
      <c r="B2833" t="str">
        <f t="shared" si="177"/>
        <v>WEFDFMicrosoft Soporte Premier</v>
      </c>
      <c r="C2833"/>
      <c r="D2833" t="s">
        <v>5156</v>
      </c>
      <c r="E2833" t="s">
        <v>5320</v>
      </c>
      <c r="F2833" s="37" t="s">
        <v>7648</v>
      </c>
      <c r="G2833" s="18" t="str">
        <f t="shared" si="178"/>
        <v>Servicios fabricante- Microsoft Soporte Premier</v>
      </c>
      <c r="H2833" s="18" t="s">
        <v>119</v>
      </c>
      <c r="I2833" s="37" t="s">
        <v>67</v>
      </c>
      <c r="J2833" t="s">
        <v>5321</v>
      </c>
      <c r="K2833" t="s">
        <v>65</v>
      </c>
      <c r="L2833" t="s">
        <v>3940</v>
      </c>
      <c r="M2833" t="s">
        <v>65</v>
      </c>
      <c r="N2833" s="37" t="s">
        <v>5159</v>
      </c>
      <c r="O2833" s="37" t="s">
        <v>5171</v>
      </c>
      <c r="P2833" s="37" t="s">
        <v>1308</v>
      </c>
      <c r="Q2833" t="s">
        <v>5320</v>
      </c>
      <c r="R2833" t="s">
        <v>5160</v>
      </c>
      <c r="S2833" s="38">
        <v>88400000</v>
      </c>
      <c r="T2833" s="37">
        <v>1</v>
      </c>
      <c r="U2833" s="37">
        <v>1</v>
      </c>
      <c r="V2833" s="43">
        <f>SUMIF(ResumenCotizacion!$C:$C,E2833,ResumenCotizacion!$P:$P)</f>
        <v>0</v>
      </c>
      <c r="W2833" s="68">
        <f>IF(H2833="USD",S2833*SolCotizacion!$J$18,S2833)</f>
        <v>88400000</v>
      </c>
      <c r="X2833" s="3">
        <f>ROUND(W2833/(1-VLOOKUP("Total porcentaje:",ResumenCotizacion!$F:$H,3,0)),2)</f>
        <v>96086956.519999996</v>
      </c>
      <c r="Y2833" s="3">
        <f t="shared" si="179"/>
        <v>0</v>
      </c>
    </row>
    <row r="2834" spans="1:25" ht="14.25" x14ac:dyDescent="0.2">
      <c r="A2834" t="str">
        <f t="shared" si="176"/>
        <v>Servicios fabricante- Microsoft Soporte PremierMicrosoft Soporte PremierWEDFL</v>
      </c>
      <c r="B2834" t="str">
        <f t="shared" si="177"/>
        <v>WEDFLMicrosoft Soporte Premier</v>
      </c>
      <c r="C2834"/>
      <c r="D2834" t="s">
        <v>5156</v>
      </c>
      <c r="E2834" t="s">
        <v>5322</v>
      </c>
      <c r="F2834" s="37" t="s">
        <v>7648</v>
      </c>
      <c r="G2834" s="18" t="str">
        <f t="shared" si="178"/>
        <v>Servicios fabricante- Microsoft Soporte Premier</v>
      </c>
      <c r="H2834" s="18" t="s">
        <v>119</v>
      </c>
      <c r="I2834" s="37" t="s">
        <v>67</v>
      </c>
      <c r="J2834" t="s">
        <v>5323</v>
      </c>
      <c r="K2834" t="s">
        <v>65</v>
      </c>
      <c r="L2834" t="s">
        <v>3940</v>
      </c>
      <c r="M2834" t="s">
        <v>65</v>
      </c>
      <c r="N2834" s="37" t="s">
        <v>5159</v>
      </c>
      <c r="O2834" s="37" t="s">
        <v>5171</v>
      </c>
      <c r="P2834" s="37" t="s">
        <v>1308</v>
      </c>
      <c r="Q2834" t="s">
        <v>5322</v>
      </c>
      <c r="R2834" t="s">
        <v>5160</v>
      </c>
      <c r="S2834" s="38">
        <v>88400000</v>
      </c>
      <c r="T2834" s="37">
        <v>1</v>
      </c>
      <c r="U2834" s="37">
        <v>1</v>
      </c>
      <c r="V2834" s="43">
        <f>SUMIF(ResumenCotizacion!$C:$C,E2834,ResumenCotizacion!$P:$P)</f>
        <v>0</v>
      </c>
      <c r="W2834" s="68">
        <f>IF(H2834="USD",S2834*SolCotizacion!$J$18,S2834)</f>
        <v>88400000</v>
      </c>
      <c r="X2834" s="3">
        <f>ROUND(W2834/(1-VLOOKUP("Total porcentaje:",ResumenCotizacion!$F:$H,3,0)),2)</f>
        <v>96086956.519999996</v>
      </c>
      <c r="Y2834" s="3">
        <f t="shared" si="179"/>
        <v>0</v>
      </c>
    </row>
    <row r="2835" spans="1:25" ht="14.25" x14ac:dyDescent="0.2">
      <c r="A2835" t="str">
        <f t="shared" si="176"/>
        <v>Servicios fabricante- Microsoft Soporte PremierMicrosoft Soporte PremierWDMDP</v>
      </c>
      <c r="B2835" t="str">
        <f t="shared" si="177"/>
        <v>WDMDPMicrosoft Soporte Premier</v>
      </c>
      <c r="C2835"/>
      <c r="D2835" t="s">
        <v>5156</v>
      </c>
      <c r="E2835" t="s">
        <v>5324</v>
      </c>
      <c r="F2835" s="37" t="s">
        <v>7648</v>
      </c>
      <c r="G2835" s="18" t="str">
        <f t="shared" si="178"/>
        <v>Servicios fabricante- Microsoft Soporte Premier</v>
      </c>
      <c r="H2835" s="18" t="s">
        <v>119</v>
      </c>
      <c r="I2835" s="37" t="s">
        <v>67</v>
      </c>
      <c r="J2835" t="s">
        <v>5325</v>
      </c>
      <c r="K2835" t="s">
        <v>65</v>
      </c>
      <c r="L2835" t="s">
        <v>3940</v>
      </c>
      <c r="M2835" t="s">
        <v>65</v>
      </c>
      <c r="N2835" s="37" t="s">
        <v>5159</v>
      </c>
      <c r="O2835" s="37" t="s">
        <v>66</v>
      </c>
      <c r="P2835" s="37" t="s">
        <v>1308</v>
      </c>
      <c r="Q2835" t="s">
        <v>5324</v>
      </c>
      <c r="R2835" t="s">
        <v>5160</v>
      </c>
      <c r="S2835" s="38">
        <v>28800000</v>
      </c>
      <c r="T2835" s="37">
        <v>1</v>
      </c>
      <c r="U2835" s="37">
        <v>1</v>
      </c>
      <c r="V2835" s="43">
        <f>SUMIF(ResumenCotizacion!$C:$C,E2835,ResumenCotizacion!$P:$P)</f>
        <v>0</v>
      </c>
      <c r="W2835" s="68">
        <f>IF(H2835="USD",S2835*SolCotizacion!$J$18,S2835)</f>
        <v>28800000</v>
      </c>
      <c r="X2835" s="3">
        <f>ROUND(W2835/(1-VLOOKUP("Total porcentaje:",ResumenCotizacion!$F:$H,3,0)),2)</f>
        <v>31304347.829999998</v>
      </c>
      <c r="Y2835" s="3">
        <f t="shared" si="179"/>
        <v>0</v>
      </c>
    </row>
    <row r="2836" spans="1:25" ht="14.25" x14ac:dyDescent="0.2">
      <c r="A2836" t="str">
        <f t="shared" si="176"/>
        <v>Servicios fabricante- Microsoft Soporte PremierMicrosoft Soporte PremierWDFOC</v>
      </c>
      <c r="B2836" t="str">
        <f t="shared" si="177"/>
        <v>WDFOCMicrosoft Soporte Premier</v>
      </c>
      <c r="C2836"/>
      <c r="D2836" t="s">
        <v>5156</v>
      </c>
      <c r="E2836" t="s">
        <v>5326</v>
      </c>
      <c r="F2836" s="37" t="s">
        <v>7648</v>
      </c>
      <c r="G2836" s="18" t="str">
        <f t="shared" si="178"/>
        <v>Servicios fabricante- Microsoft Soporte Premier</v>
      </c>
      <c r="H2836" s="18" t="s">
        <v>119</v>
      </c>
      <c r="I2836" s="37" t="s">
        <v>67</v>
      </c>
      <c r="J2836" t="s">
        <v>5327</v>
      </c>
      <c r="K2836" t="s">
        <v>65</v>
      </c>
      <c r="L2836" t="s">
        <v>3940</v>
      </c>
      <c r="M2836" t="s">
        <v>65</v>
      </c>
      <c r="N2836" s="37" t="s">
        <v>5159</v>
      </c>
      <c r="O2836" s="37" t="s">
        <v>66</v>
      </c>
      <c r="P2836" s="37" t="s">
        <v>1308</v>
      </c>
      <c r="Q2836" t="s">
        <v>5326</v>
      </c>
      <c r="R2836" t="s">
        <v>5160</v>
      </c>
      <c r="S2836" s="38">
        <v>87600000</v>
      </c>
      <c r="T2836" s="37">
        <v>1</v>
      </c>
      <c r="U2836" s="37">
        <v>1</v>
      </c>
      <c r="V2836" s="43">
        <f>SUMIF(ResumenCotizacion!$C:$C,E2836,ResumenCotizacion!$P:$P)</f>
        <v>0</v>
      </c>
      <c r="W2836" s="68">
        <f>IF(H2836="USD",S2836*SolCotizacion!$J$18,S2836)</f>
        <v>87600000</v>
      </c>
      <c r="X2836" s="3">
        <f>ROUND(W2836/(1-VLOOKUP("Total porcentaje:",ResumenCotizacion!$F:$H,3,0)),2)</f>
        <v>95217391.299999997</v>
      </c>
      <c r="Y2836" s="3">
        <f t="shared" si="179"/>
        <v>0</v>
      </c>
    </row>
    <row r="2837" spans="1:25" ht="14.25" x14ac:dyDescent="0.2">
      <c r="A2837" t="str">
        <f t="shared" si="176"/>
        <v>Servicios fabricante- Microsoft Soporte PremierMicrosoft Soporte PremierWBCNA</v>
      </c>
      <c r="B2837" t="str">
        <f t="shared" si="177"/>
        <v>WBCNAMicrosoft Soporte Premier</v>
      </c>
      <c r="C2837"/>
      <c r="D2837" t="s">
        <v>5156</v>
      </c>
      <c r="E2837" t="s">
        <v>5328</v>
      </c>
      <c r="F2837" s="37" t="s">
        <v>7648</v>
      </c>
      <c r="G2837" s="18" t="str">
        <f t="shared" si="178"/>
        <v>Servicios fabricante- Microsoft Soporte Premier</v>
      </c>
      <c r="H2837" s="18" t="s">
        <v>119</v>
      </c>
      <c r="I2837" s="37" t="s">
        <v>67</v>
      </c>
      <c r="J2837" t="s">
        <v>5329</v>
      </c>
      <c r="K2837" t="s">
        <v>65</v>
      </c>
      <c r="L2837" t="s">
        <v>3940</v>
      </c>
      <c r="M2837" t="s">
        <v>65</v>
      </c>
      <c r="N2837" s="37" t="s">
        <v>5159</v>
      </c>
      <c r="O2837" s="37" t="s">
        <v>5171</v>
      </c>
      <c r="P2837" s="37" t="s">
        <v>1308</v>
      </c>
      <c r="Q2837" t="s">
        <v>5328</v>
      </c>
      <c r="R2837" t="s">
        <v>5160</v>
      </c>
      <c r="S2837" s="38">
        <v>17200000</v>
      </c>
      <c r="T2837" s="37">
        <v>1</v>
      </c>
      <c r="U2837" s="37">
        <v>1</v>
      </c>
      <c r="V2837" s="43">
        <f>SUMIF(ResumenCotizacion!$C:$C,E2837,ResumenCotizacion!$P:$P)</f>
        <v>0</v>
      </c>
      <c r="W2837" s="68">
        <f>IF(H2837="USD",S2837*SolCotizacion!$J$18,S2837)</f>
        <v>17200000</v>
      </c>
      <c r="X2837" s="3">
        <f>ROUND(W2837/(1-VLOOKUP("Total porcentaje:",ResumenCotizacion!$F:$H,3,0)),2)</f>
        <v>18695652.170000002</v>
      </c>
      <c r="Y2837" s="3">
        <f t="shared" si="179"/>
        <v>0</v>
      </c>
    </row>
    <row r="2838" spans="1:25" ht="14.25" x14ac:dyDescent="0.2">
      <c r="A2838" t="str">
        <f t="shared" si="176"/>
        <v>Servicios fabricante- Microsoft Soporte PremierMicrosoft Soporte PremierWASTM</v>
      </c>
      <c r="B2838" t="str">
        <f t="shared" si="177"/>
        <v>WASTMMicrosoft Soporte Premier</v>
      </c>
      <c r="C2838"/>
      <c r="D2838" t="s">
        <v>5156</v>
      </c>
      <c r="E2838" t="s">
        <v>5330</v>
      </c>
      <c r="F2838" s="37" t="s">
        <v>7648</v>
      </c>
      <c r="G2838" s="18" t="str">
        <f t="shared" si="178"/>
        <v>Servicios fabricante- Microsoft Soporte Premier</v>
      </c>
      <c r="H2838" s="18" t="s">
        <v>119</v>
      </c>
      <c r="I2838" s="37" t="s">
        <v>67</v>
      </c>
      <c r="J2838" t="s">
        <v>5331</v>
      </c>
      <c r="K2838" t="s">
        <v>65</v>
      </c>
      <c r="L2838" t="s">
        <v>3940</v>
      </c>
      <c r="M2838" t="s">
        <v>65</v>
      </c>
      <c r="N2838" s="37" t="s">
        <v>5159</v>
      </c>
      <c r="O2838" s="37" t="s">
        <v>5171</v>
      </c>
      <c r="P2838" s="37" t="s">
        <v>1308</v>
      </c>
      <c r="Q2838" t="s">
        <v>5330</v>
      </c>
      <c r="R2838" t="s">
        <v>5160</v>
      </c>
      <c r="S2838" s="38">
        <v>56800000</v>
      </c>
      <c r="T2838" s="37">
        <v>1</v>
      </c>
      <c r="U2838" s="37">
        <v>1</v>
      </c>
      <c r="V2838" s="43">
        <f>SUMIF(ResumenCotizacion!$C:$C,E2838,ResumenCotizacion!$P:$P)</f>
        <v>0</v>
      </c>
      <c r="W2838" s="68">
        <f>IF(H2838="USD",S2838*SolCotizacion!$J$18,S2838)</f>
        <v>56800000</v>
      </c>
      <c r="X2838" s="3">
        <f>ROUND(W2838/(1-VLOOKUP("Total porcentaje:",ResumenCotizacion!$F:$H,3,0)),2)</f>
        <v>61739130.43</v>
      </c>
      <c r="Y2838" s="3">
        <f t="shared" si="179"/>
        <v>0</v>
      </c>
    </row>
    <row r="2839" spans="1:25" ht="14.25" x14ac:dyDescent="0.2">
      <c r="A2839" t="str">
        <f t="shared" si="176"/>
        <v>Servicios fabricante- Microsoft Soporte PremierMicrosoft Soporte PremierWASAL</v>
      </c>
      <c r="B2839" t="str">
        <f t="shared" si="177"/>
        <v>WASALMicrosoft Soporte Premier</v>
      </c>
      <c r="C2839"/>
      <c r="D2839" t="s">
        <v>5156</v>
      </c>
      <c r="E2839" t="s">
        <v>5332</v>
      </c>
      <c r="F2839" s="37" t="s">
        <v>7648</v>
      </c>
      <c r="G2839" s="18" t="str">
        <f t="shared" si="178"/>
        <v>Servicios fabricante- Microsoft Soporte Premier</v>
      </c>
      <c r="H2839" s="18" t="s">
        <v>119</v>
      </c>
      <c r="I2839" s="37" t="s">
        <v>67</v>
      </c>
      <c r="J2839" t="s">
        <v>5333</v>
      </c>
      <c r="K2839" t="s">
        <v>65</v>
      </c>
      <c r="L2839" t="s">
        <v>3940</v>
      </c>
      <c r="M2839" t="s">
        <v>65</v>
      </c>
      <c r="N2839" s="37" t="s">
        <v>5159</v>
      </c>
      <c r="O2839" s="37" t="s">
        <v>66</v>
      </c>
      <c r="P2839" s="37" t="s">
        <v>1308</v>
      </c>
      <c r="Q2839" t="s">
        <v>5332</v>
      </c>
      <c r="R2839" t="s">
        <v>5160</v>
      </c>
      <c r="S2839" s="38">
        <v>0</v>
      </c>
      <c r="T2839" s="37">
        <v>1</v>
      </c>
      <c r="U2839" s="37">
        <v>1</v>
      </c>
      <c r="V2839" s="43">
        <f>SUMIF(ResumenCotizacion!$C:$C,E2839,ResumenCotizacion!$P:$P)</f>
        <v>0</v>
      </c>
      <c r="W2839" s="68">
        <f>IF(H2839="USD",S2839*SolCotizacion!$J$18,S2839)</f>
        <v>0</v>
      </c>
      <c r="X2839" s="3">
        <f>ROUND(W2839/(1-VLOOKUP("Total porcentaje:",ResumenCotizacion!$F:$H,3,0)),2)</f>
        <v>0</v>
      </c>
      <c r="Y2839" s="3">
        <f t="shared" si="179"/>
        <v>0</v>
      </c>
    </row>
    <row r="2840" spans="1:25" ht="14.25" x14ac:dyDescent="0.2">
      <c r="A2840" t="str">
        <f t="shared" si="176"/>
        <v>Servicios fabricante- Microsoft Soporte PremierMicrosoft Soporte PremierWASA</v>
      </c>
      <c r="B2840" t="str">
        <f t="shared" si="177"/>
        <v>WASAMicrosoft Soporte Premier</v>
      </c>
      <c r="C2840"/>
      <c r="D2840" t="s">
        <v>5156</v>
      </c>
      <c r="E2840" t="s">
        <v>5334</v>
      </c>
      <c r="F2840" s="37" t="s">
        <v>7648</v>
      </c>
      <c r="G2840" s="18" t="str">
        <f t="shared" si="178"/>
        <v>Servicios fabricante- Microsoft Soporte Premier</v>
      </c>
      <c r="H2840" s="18" t="s">
        <v>119</v>
      </c>
      <c r="I2840" s="37" t="s">
        <v>67</v>
      </c>
      <c r="J2840" t="s">
        <v>5335</v>
      </c>
      <c r="K2840" t="s">
        <v>65</v>
      </c>
      <c r="L2840" t="s">
        <v>3940</v>
      </c>
      <c r="M2840" t="s">
        <v>65</v>
      </c>
      <c r="N2840" s="37" t="s">
        <v>5159</v>
      </c>
      <c r="O2840" s="37" t="s">
        <v>66</v>
      </c>
      <c r="P2840" s="37" t="s">
        <v>1308</v>
      </c>
      <c r="Q2840" t="s">
        <v>5334</v>
      </c>
      <c r="R2840" t="s">
        <v>5160</v>
      </c>
      <c r="S2840" s="38">
        <v>0</v>
      </c>
      <c r="T2840" s="37">
        <v>1</v>
      </c>
      <c r="U2840" s="37">
        <v>1</v>
      </c>
      <c r="V2840" s="43">
        <f>SUMIF(ResumenCotizacion!$C:$C,E2840,ResumenCotizacion!$P:$P)</f>
        <v>0</v>
      </c>
      <c r="W2840" s="68">
        <f>IF(H2840="USD",S2840*SolCotizacion!$J$18,S2840)</f>
        <v>0</v>
      </c>
      <c r="X2840" s="3">
        <f>ROUND(W2840/(1-VLOOKUP("Total porcentaje:",ResumenCotizacion!$F:$H,3,0)),2)</f>
        <v>0</v>
      </c>
      <c r="Y2840" s="3">
        <f t="shared" si="179"/>
        <v>0</v>
      </c>
    </row>
    <row r="2841" spans="1:25" ht="14.25" x14ac:dyDescent="0.2">
      <c r="A2841" t="str">
        <f t="shared" si="176"/>
        <v>Servicios fabricante- Microsoft Soporte PremierMicrosoft Soporte PremierWARRD</v>
      </c>
      <c r="B2841" t="str">
        <f t="shared" si="177"/>
        <v>WARRDMicrosoft Soporte Premier</v>
      </c>
      <c r="C2841"/>
      <c r="D2841" t="s">
        <v>5156</v>
      </c>
      <c r="E2841" t="s">
        <v>5336</v>
      </c>
      <c r="F2841" s="37" t="s">
        <v>7648</v>
      </c>
      <c r="G2841" s="18" t="str">
        <f t="shared" si="178"/>
        <v>Servicios fabricante- Microsoft Soporte Premier</v>
      </c>
      <c r="H2841" s="18" t="s">
        <v>119</v>
      </c>
      <c r="I2841" s="37" t="s">
        <v>67</v>
      </c>
      <c r="J2841" t="s">
        <v>5337</v>
      </c>
      <c r="K2841" t="s">
        <v>65</v>
      </c>
      <c r="L2841" t="s">
        <v>3940</v>
      </c>
      <c r="M2841" t="s">
        <v>65</v>
      </c>
      <c r="N2841" s="37" t="s">
        <v>5159</v>
      </c>
      <c r="O2841" s="37" t="s">
        <v>66</v>
      </c>
      <c r="P2841" s="37" t="s">
        <v>1308</v>
      </c>
      <c r="Q2841" t="s">
        <v>5336</v>
      </c>
      <c r="R2841" t="s">
        <v>5160</v>
      </c>
      <c r="S2841" s="38">
        <v>52000000</v>
      </c>
      <c r="T2841" s="37">
        <v>1</v>
      </c>
      <c r="U2841" s="37">
        <v>1</v>
      </c>
      <c r="V2841" s="43">
        <f>SUMIF(ResumenCotizacion!$C:$C,E2841,ResumenCotizacion!$P:$P)</f>
        <v>0</v>
      </c>
      <c r="W2841" s="68">
        <f>IF(H2841="USD",S2841*SolCotizacion!$J$18,S2841)</f>
        <v>52000000</v>
      </c>
      <c r="X2841" s="3">
        <f>ROUND(W2841/(1-VLOOKUP("Total porcentaje:",ResumenCotizacion!$F:$H,3,0)),2)</f>
        <v>56521739.130000003</v>
      </c>
      <c r="Y2841" s="3">
        <f t="shared" si="179"/>
        <v>0</v>
      </c>
    </row>
    <row r="2842" spans="1:25" ht="14.25" x14ac:dyDescent="0.2">
      <c r="A2842" t="str">
        <f t="shared" si="176"/>
        <v>Servicios fabricante- Microsoft Soporte PremierMicrosoft Soporte PremierWARM</v>
      </c>
      <c r="B2842" t="str">
        <f t="shared" si="177"/>
        <v>WARMMicrosoft Soporte Premier</v>
      </c>
      <c r="C2842"/>
      <c r="D2842" t="s">
        <v>5156</v>
      </c>
      <c r="E2842" t="s">
        <v>5338</v>
      </c>
      <c r="F2842" s="37" t="s">
        <v>7648</v>
      </c>
      <c r="G2842" s="18" t="str">
        <f t="shared" si="178"/>
        <v>Servicios fabricante- Microsoft Soporte Premier</v>
      </c>
      <c r="H2842" s="18" t="s">
        <v>119</v>
      </c>
      <c r="I2842" s="37" t="s">
        <v>67</v>
      </c>
      <c r="J2842" t="s">
        <v>5339</v>
      </c>
      <c r="K2842" t="s">
        <v>65</v>
      </c>
      <c r="L2842" t="s">
        <v>3940</v>
      </c>
      <c r="M2842" t="s">
        <v>65</v>
      </c>
      <c r="N2842" s="37" t="s">
        <v>5159</v>
      </c>
      <c r="O2842" s="37" t="s">
        <v>66</v>
      </c>
      <c r="P2842" s="37" t="s">
        <v>1308</v>
      </c>
      <c r="Q2842" t="s">
        <v>5338</v>
      </c>
      <c r="R2842" t="s">
        <v>5160</v>
      </c>
      <c r="S2842" s="38">
        <v>0</v>
      </c>
      <c r="T2842" s="37">
        <v>1</v>
      </c>
      <c r="U2842" s="37">
        <v>1</v>
      </c>
      <c r="V2842" s="43">
        <f>SUMIF(ResumenCotizacion!$C:$C,E2842,ResumenCotizacion!$P:$P)</f>
        <v>0</v>
      </c>
      <c r="W2842" s="68">
        <f>IF(H2842="USD",S2842*SolCotizacion!$J$18,S2842)</f>
        <v>0</v>
      </c>
      <c r="X2842" s="3">
        <f>ROUND(W2842/(1-VLOOKUP("Total porcentaje:",ResumenCotizacion!$F:$H,3,0)),2)</f>
        <v>0</v>
      </c>
      <c r="Y2842" s="3">
        <f t="shared" si="179"/>
        <v>0</v>
      </c>
    </row>
    <row r="2843" spans="1:25" ht="14.25" x14ac:dyDescent="0.2">
      <c r="A2843" t="str">
        <f t="shared" si="176"/>
        <v>Servicios fabricante- Microsoft Soporte PremierMicrosoft Soporte PremierWARDC</v>
      </c>
      <c r="B2843" t="str">
        <f t="shared" si="177"/>
        <v>WARDCMicrosoft Soporte Premier</v>
      </c>
      <c r="C2843"/>
      <c r="D2843" t="s">
        <v>5156</v>
      </c>
      <c r="E2843" t="s">
        <v>5340</v>
      </c>
      <c r="F2843" s="37" t="s">
        <v>7648</v>
      </c>
      <c r="G2843" s="18" t="str">
        <f t="shared" si="178"/>
        <v>Servicios fabricante- Microsoft Soporte Premier</v>
      </c>
      <c r="H2843" s="18" t="s">
        <v>119</v>
      </c>
      <c r="I2843" s="37" t="s">
        <v>67</v>
      </c>
      <c r="J2843" t="s">
        <v>5341</v>
      </c>
      <c r="K2843" t="s">
        <v>65</v>
      </c>
      <c r="L2843" t="s">
        <v>3940</v>
      </c>
      <c r="M2843" t="s">
        <v>65</v>
      </c>
      <c r="N2843" s="37" t="s">
        <v>5159</v>
      </c>
      <c r="O2843" s="37" t="s">
        <v>66</v>
      </c>
      <c r="P2843" s="37" t="s">
        <v>1308</v>
      </c>
      <c r="Q2843" t="s">
        <v>5340</v>
      </c>
      <c r="R2843" t="s">
        <v>5160</v>
      </c>
      <c r="S2843" s="38">
        <v>47200000</v>
      </c>
      <c r="T2843" s="37">
        <v>1</v>
      </c>
      <c r="U2843" s="37">
        <v>1</v>
      </c>
      <c r="V2843" s="43">
        <f>SUMIF(ResumenCotizacion!$C:$C,E2843,ResumenCotizacion!$P:$P)</f>
        <v>0</v>
      </c>
      <c r="W2843" s="68">
        <f>IF(H2843="USD",S2843*SolCotizacion!$J$18,S2843)</f>
        <v>47200000</v>
      </c>
      <c r="X2843" s="3">
        <f>ROUND(W2843/(1-VLOOKUP("Total porcentaje:",ResumenCotizacion!$F:$H,3,0)),2)</f>
        <v>51304347.829999998</v>
      </c>
      <c r="Y2843" s="3">
        <f t="shared" si="179"/>
        <v>0</v>
      </c>
    </row>
    <row r="2844" spans="1:25" ht="14.25" x14ac:dyDescent="0.2">
      <c r="A2844" t="str">
        <f t="shared" si="176"/>
        <v>Servicios fabricante- Microsoft Soporte PremierMicrosoft Soporte PremierWAPEA</v>
      </c>
      <c r="B2844" t="str">
        <f t="shared" si="177"/>
        <v>WAPEAMicrosoft Soporte Premier</v>
      </c>
      <c r="C2844"/>
      <c r="D2844" t="s">
        <v>5156</v>
      </c>
      <c r="E2844" t="s">
        <v>5342</v>
      </c>
      <c r="F2844" s="37" t="s">
        <v>7648</v>
      </c>
      <c r="G2844" s="18" t="str">
        <f t="shared" si="178"/>
        <v>Servicios fabricante- Microsoft Soporte Premier</v>
      </c>
      <c r="H2844" s="18" t="s">
        <v>119</v>
      </c>
      <c r="I2844" s="37" t="s">
        <v>67</v>
      </c>
      <c r="J2844" t="s">
        <v>5343</v>
      </c>
      <c r="K2844" t="s">
        <v>65</v>
      </c>
      <c r="L2844" t="s">
        <v>3940</v>
      </c>
      <c r="M2844" t="s">
        <v>65</v>
      </c>
      <c r="N2844" s="37" t="s">
        <v>5159</v>
      </c>
      <c r="O2844" s="37" t="s">
        <v>5171</v>
      </c>
      <c r="P2844" s="37" t="s">
        <v>1308</v>
      </c>
      <c r="Q2844" t="s">
        <v>5342</v>
      </c>
      <c r="R2844" t="s">
        <v>5160</v>
      </c>
      <c r="S2844" s="38">
        <v>62400000</v>
      </c>
      <c r="T2844" s="37">
        <v>1</v>
      </c>
      <c r="U2844" s="37">
        <v>1</v>
      </c>
      <c r="V2844" s="43">
        <f>SUMIF(ResumenCotizacion!$C:$C,E2844,ResumenCotizacion!$P:$P)</f>
        <v>0</v>
      </c>
      <c r="W2844" s="68">
        <f>IF(H2844="USD",S2844*SolCotizacion!$J$18,S2844)</f>
        <v>62400000</v>
      </c>
      <c r="X2844" s="3">
        <f>ROUND(W2844/(1-VLOOKUP("Total porcentaje:",ResumenCotizacion!$F:$H,3,0)),2)</f>
        <v>67826086.959999993</v>
      </c>
      <c r="Y2844" s="3">
        <f t="shared" si="179"/>
        <v>0</v>
      </c>
    </row>
    <row r="2845" spans="1:25" ht="14.25" x14ac:dyDescent="0.2">
      <c r="A2845" t="str">
        <f t="shared" si="176"/>
        <v>Servicios fabricante- Microsoft Soporte PremierMicrosoft Soporte PremierWACOW</v>
      </c>
      <c r="B2845" t="str">
        <f t="shared" si="177"/>
        <v>WACOWMicrosoft Soporte Premier</v>
      </c>
      <c r="C2845"/>
      <c r="D2845" t="s">
        <v>5156</v>
      </c>
      <c r="E2845" t="s">
        <v>5344</v>
      </c>
      <c r="F2845" s="37" t="s">
        <v>7648</v>
      </c>
      <c r="G2845" s="18" t="str">
        <f t="shared" si="178"/>
        <v>Servicios fabricante- Microsoft Soporte Premier</v>
      </c>
      <c r="H2845" s="18" t="s">
        <v>119</v>
      </c>
      <c r="I2845" s="37" t="s">
        <v>67</v>
      </c>
      <c r="J2845" t="s">
        <v>5345</v>
      </c>
      <c r="K2845" t="s">
        <v>65</v>
      </c>
      <c r="L2845" t="s">
        <v>3940</v>
      </c>
      <c r="M2845" t="s">
        <v>65</v>
      </c>
      <c r="N2845" s="37" t="s">
        <v>5159</v>
      </c>
      <c r="O2845" s="37" t="s">
        <v>5171</v>
      </c>
      <c r="P2845" s="37" t="s">
        <v>1308</v>
      </c>
      <c r="Q2845" t="s">
        <v>5344</v>
      </c>
      <c r="R2845" t="s">
        <v>5160</v>
      </c>
      <c r="S2845" s="38">
        <v>34000000</v>
      </c>
      <c r="T2845" s="37">
        <v>1</v>
      </c>
      <c r="U2845" s="37">
        <v>1</v>
      </c>
      <c r="V2845" s="43">
        <f>SUMIF(ResumenCotizacion!$C:$C,E2845,ResumenCotizacion!$P:$P)</f>
        <v>0</v>
      </c>
      <c r="W2845" s="68">
        <f>IF(H2845="USD",S2845*SolCotizacion!$J$18,S2845)</f>
        <v>34000000</v>
      </c>
      <c r="X2845" s="3">
        <f>ROUND(W2845/(1-VLOOKUP("Total porcentaje:",ResumenCotizacion!$F:$H,3,0)),2)</f>
        <v>36956521.740000002</v>
      </c>
      <c r="Y2845" s="3">
        <f t="shared" si="179"/>
        <v>0</v>
      </c>
    </row>
    <row r="2846" spans="1:25" ht="14.25" x14ac:dyDescent="0.2">
      <c r="A2846" t="str">
        <f t="shared" si="176"/>
        <v>Servicios fabricante- Microsoft Soporte PremierMicrosoft Soporte PremierWACOI</v>
      </c>
      <c r="B2846" t="str">
        <f t="shared" si="177"/>
        <v>WACOIMicrosoft Soporte Premier</v>
      </c>
      <c r="C2846"/>
      <c r="D2846" t="s">
        <v>5156</v>
      </c>
      <c r="E2846" t="s">
        <v>5346</v>
      </c>
      <c r="F2846" s="37" t="s">
        <v>7648</v>
      </c>
      <c r="G2846" s="18" t="str">
        <f t="shared" si="178"/>
        <v>Servicios fabricante- Microsoft Soporte Premier</v>
      </c>
      <c r="H2846" s="18" t="s">
        <v>119</v>
      </c>
      <c r="I2846" s="37" t="s">
        <v>67</v>
      </c>
      <c r="J2846" t="s">
        <v>5347</v>
      </c>
      <c r="K2846" t="s">
        <v>65</v>
      </c>
      <c r="L2846" t="s">
        <v>3940</v>
      </c>
      <c r="M2846" t="s">
        <v>65</v>
      </c>
      <c r="N2846" s="37" t="s">
        <v>5159</v>
      </c>
      <c r="O2846" s="37" t="s">
        <v>5171</v>
      </c>
      <c r="P2846" s="37" t="s">
        <v>1308</v>
      </c>
      <c r="Q2846" t="s">
        <v>5346</v>
      </c>
      <c r="R2846" t="s">
        <v>5160</v>
      </c>
      <c r="S2846" s="38">
        <v>56800000</v>
      </c>
      <c r="T2846" s="37">
        <v>1</v>
      </c>
      <c r="U2846" s="37">
        <v>1</v>
      </c>
      <c r="V2846" s="43">
        <f>SUMIF(ResumenCotizacion!$C:$C,E2846,ResumenCotizacion!$P:$P)</f>
        <v>0</v>
      </c>
      <c r="W2846" s="68">
        <f>IF(H2846="USD",S2846*SolCotizacion!$J$18,S2846)</f>
        <v>56800000</v>
      </c>
      <c r="X2846" s="3">
        <f>ROUND(W2846/(1-VLOOKUP("Total porcentaje:",ResumenCotizacion!$F:$H,3,0)),2)</f>
        <v>61739130.43</v>
      </c>
      <c r="Y2846" s="3">
        <f t="shared" si="179"/>
        <v>0</v>
      </c>
    </row>
    <row r="2847" spans="1:25" ht="14.25" x14ac:dyDescent="0.2">
      <c r="A2847" t="str">
        <f t="shared" si="176"/>
        <v>Servicios fabricante- Microsoft Soporte PremierMicrosoft Soporte PremierWACG</v>
      </c>
      <c r="B2847" t="str">
        <f t="shared" si="177"/>
        <v>WACGMicrosoft Soporte Premier</v>
      </c>
      <c r="C2847"/>
      <c r="D2847" t="s">
        <v>5156</v>
      </c>
      <c r="E2847" t="s">
        <v>5348</v>
      </c>
      <c r="F2847" s="37" t="s">
        <v>7648</v>
      </c>
      <c r="G2847" s="18" t="str">
        <f t="shared" si="178"/>
        <v>Servicios fabricante- Microsoft Soporte Premier</v>
      </c>
      <c r="H2847" s="18" t="s">
        <v>119</v>
      </c>
      <c r="I2847" s="37" t="s">
        <v>67</v>
      </c>
      <c r="J2847" t="s">
        <v>5349</v>
      </c>
      <c r="K2847" t="s">
        <v>65</v>
      </c>
      <c r="L2847" t="s">
        <v>3940</v>
      </c>
      <c r="M2847" t="s">
        <v>65</v>
      </c>
      <c r="N2847" s="37" t="s">
        <v>5159</v>
      </c>
      <c r="O2847" s="37" t="s">
        <v>66</v>
      </c>
      <c r="P2847" s="37" t="s">
        <v>1308</v>
      </c>
      <c r="Q2847" t="s">
        <v>5348</v>
      </c>
      <c r="R2847" t="s">
        <v>5160</v>
      </c>
      <c r="S2847" s="38">
        <v>0</v>
      </c>
      <c r="T2847" s="37">
        <v>1</v>
      </c>
      <c r="U2847" s="37">
        <v>1</v>
      </c>
      <c r="V2847" s="43">
        <f>SUMIF(ResumenCotizacion!$C:$C,E2847,ResumenCotizacion!$P:$P)</f>
        <v>0</v>
      </c>
      <c r="W2847" s="68">
        <f>IF(H2847="USD",S2847*SolCotizacion!$J$18,S2847)</f>
        <v>0</v>
      </c>
      <c r="X2847" s="3">
        <f>ROUND(W2847/(1-VLOOKUP("Total porcentaje:",ResumenCotizacion!$F:$H,3,0)),2)</f>
        <v>0</v>
      </c>
      <c r="Y2847" s="3">
        <f t="shared" si="179"/>
        <v>0</v>
      </c>
    </row>
    <row r="2848" spans="1:25" ht="14.25" x14ac:dyDescent="0.2">
      <c r="A2848" t="str">
        <f t="shared" si="176"/>
        <v>Servicios fabricante- Microsoft Soporte PremierMicrosoft Soporte PremierWAAFA3</v>
      </c>
      <c r="B2848" t="str">
        <f t="shared" si="177"/>
        <v>WAAFA3Microsoft Soporte Premier</v>
      </c>
      <c r="C2848"/>
      <c r="D2848" t="s">
        <v>5156</v>
      </c>
      <c r="E2848" t="s">
        <v>5350</v>
      </c>
      <c r="F2848" s="37" t="s">
        <v>7648</v>
      </c>
      <c r="G2848" s="18" t="str">
        <f t="shared" si="178"/>
        <v>Servicios fabricante- Microsoft Soporte Premier</v>
      </c>
      <c r="H2848" s="18" t="s">
        <v>119</v>
      </c>
      <c r="I2848" s="37" t="s">
        <v>67</v>
      </c>
      <c r="J2848" t="s">
        <v>5351</v>
      </c>
      <c r="K2848" t="s">
        <v>65</v>
      </c>
      <c r="L2848" t="s">
        <v>3940</v>
      </c>
      <c r="M2848" t="s">
        <v>65</v>
      </c>
      <c r="N2848" s="37" t="s">
        <v>5159</v>
      </c>
      <c r="O2848" s="37" t="s">
        <v>66</v>
      </c>
      <c r="P2848" s="37" t="s">
        <v>1308</v>
      </c>
      <c r="Q2848" t="s">
        <v>5350</v>
      </c>
      <c r="R2848" t="s">
        <v>5160</v>
      </c>
      <c r="S2848" s="38">
        <v>62400000</v>
      </c>
      <c r="T2848" s="37">
        <v>1</v>
      </c>
      <c r="U2848" s="37">
        <v>1</v>
      </c>
      <c r="V2848" s="43">
        <f>SUMIF(ResumenCotizacion!$C:$C,E2848,ResumenCotizacion!$P:$P)</f>
        <v>0</v>
      </c>
      <c r="W2848" s="68">
        <f>IF(H2848="USD",S2848*SolCotizacion!$J$18,S2848)</f>
        <v>62400000</v>
      </c>
      <c r="X2848" s="3">
        <f>ROUND(W2848/(1-VLOOKUP("Total porcentaje:",ResumenCotizacion!$F:$H,3,0)),2)</f>
        <v>67826086.959999993</v>
      </c>
      <c r="Y2848" s="3">
        <f t="shared" si="179"/>
        <v>0</v>
      </c>
    </row>
    <row r="2849" spans="1:25" ht="14.25" x14ac:dyDescent="0.2">
      <c r="A2849" t="str">
        <f t="shared" si="176"/>
        <v>Servicios fabricante- Microsoft Soporte PremierMicrosoft Soporte PremierVWUT</v>
      </c>
      <c r="B2849" t="str">
        <f t="shared" si="177"/>
        <v>VWUTMicrosoft Soporte Premier</v>
      </c>
      <c r="C2849"/>
      <c r="D2849" t="s">
        <v>5156</v>
      </c>
      <c r="E2849" t="s">
        <v>5352</v>
      </c>
      <c r="F2849" s="37" t="s">
        <v>7648</v>
      </c>
      <c r="G2849" s="18" t="str">
        <f t="shared" si="178"/>
        <v>Servicios fabricante- Microsoft Soporte Premier</v>
      </c>
      <c r="H2849" s="18" t="s">
        <v>119</v>
      </c>
      <c r="I2849" s="37" t="s">
        <v>67</v>
      </c>
      <c r="J2849" t="s">
        <v>5353</v>
      </c>
      <c r="K2849" t="s">
        <v>65</v>
      </c>
      <c r="L2849" t="s">
        <v>3940</v>
      </c>
      <c r="M2849" t="s">
        <v>65</v>
      </c>
      <c r="N2849" s="37" t="s">
        <v>5159</v>
      </c>
      <c r="O2849" s="37" t="s">
        <v>5171</v>
      </c>
      <c r="P2849" s="37" t="s">
        <v>1308</v>
      </c>
      <c r="Q2849" t="s">
        <v>5352</v>
      </c>
      <c r="R2849" t="s">
        <v>5160</v>
      </c>
      <c r="S2849" s="38">
        <v>111600000</v>
      </c>
      <c r="T2849" s="37">
        <v>1</v>
      </c>
      <c r="U2849" s="37">
        <v>1</v>
      </c>
      <c r="V2849" s="43">
        <f>SUMIF(ResumenCotizacion!$C:$C,E2849,ResumenCotizacion!$P:$P)</f>
        <v>0</v>
      </c>
      <c r="W2849" s="68">
        <f>IF(H2849="USD",S2849*SolCotizacion!$J$18,S2849)</f>
        <v>111600000</v>
      </c>
      <c r="X2849" s="3">
        <f>ROUND(W2849/(1-VLOOKUP("Total porcentaje:",ResumenCotizacion!$F:$H,3,0)),2)</f>
        <v>121304347.83</v>
      </c>
      <c r="Y2849" s="3">
        <f t="shared" si="179"/>
        <v>0</v>
      </c>
    </row>
    <row r="2850" spans="1:25" ht="14.25" x14ac:dyDescent="0.2">
      <c r="A2850" t="str">
        <f t="shared" si="176"/>
        <v>Servicios fabricante- Microsoft Soporte PremierMicrosoft Soporte PremierVWUL</v>
      </c>
      <c r="B2850" t="str">
        <f t="shared" si="177"/>
        <v>VWULMicrosoft Soporte Premier</v>
      </c>
      <c r="C2850"/>
      <c r="D2850" t="s">
        <v>5156</v>
      </c>
      <c r="E2850" t="s">
        <v>5354</v>
      </c>
      <c r="F2850" s="37" t="s">
        <v>7648</v>
      </c>
      <c r="G2850" s="18" t="str">
        <f t="shared" si="178"/>
        <v>Servicios fabricante- Microsoft Soporte Premier</v>
      </c>
      <c r="H2850" s="18" t="s">
        <v>119</v>
      </c>
      <c r="I2850" s="37" t="s">
        <v>67</v>
      </c>
      <c r="J2850" t="s">
        <v>5355</v>
      </c>
      <c r="K2850" t="s">
        <v>65</v>
      </c>
      <c r="L2850" t="s">
        <v>3940</v>
      </c>
      <c r="M2850" t="s">
        <v>65</v>
      </c>
      <c r="N2850" s="37" t="s">
        <v>5159</v>
      </c>
      <c r="O2850" s="37" t="s">
        <v>5171</v>
      </c>
      <c r="P2850" s="37" t="s">
        <v>1308</v>
      </c>
      <c r="Q2850" t="s">
        <v>5354</v>
      </c>
      <c r="R2850" t="s">
        <v>5160</v>
      </c>
      <c r="S2850" s="38">
        <v>111600000</v>
      </c>
      <c r="T2850" s="37">
        <v>1</v>
      </c>
      <c r="U2850" s="37">
        <v>1</v>
      </c>
      <c r="V2850" s="43">
        <f>SUMIF(ResumenCotizacion!$C:$C,E2850,ResumenCotizacion!$P:$P)</f>
        <v>0</v>
      </c>
      <c r="W2850" s="68">
        <f>IF(H2850="USD",S2850*SolCotizacion!$J$18,S2850)</f>
        <v>111600000</v>
      </c>
      <c r="X2850" s="3">
        <f>ROUND(W2850/(1-VLOOKUP("Total porcentaje:",ResumenCotizacion!$F:$H,3,0)),2)</f>
        <v>121304347.83</v>
      </c>
      <c r="Y2850" s="3">
        <f t="shared" si="179"/>
        <v>0</v>
      </c>
    </row>
    <row r="2851" spans="1:25" ht="14.25" x14ac:dyDescent="0.2">
      <c r="A2851" t="str">
        <f t="shared" si="176"/>
        <v>Servicios fabricante- Microsoft Soporte PremierMicrosoft Soporte PremierVWLL</v>
      </c>
      <c r="B2851" t="str">
        <f t="shared" si="177"/>
        <v>VWLLMicrosoft Soporte Premier</v>
      </c>
      <c r="C2851"/>
      <c r="D2851" t="s">
        <v>5156</v>
      </c>
      <c r="E2851" t="s">
        <v>5356</v>
      </c>
      <c r="F2851" s="37" t="s">
        <v>7648</v>
      </c>
      <c r="G2851" s="18" t="str">
        <f t="shared" si="178"/>
        <v>Servicios fabricante- Microsoft Soporte Premier</v>
      </c>
      <c r="H2851" s="18" t="s">
        <v>119</v>
      </c>
      <c r="I2851" s="37" t="s">
        <v>67</v>
      </c>
      <c r="J2851" t="s">
        <v>5357</v>
      </c>
      <c r="K2851" t="s">
        <v>65</v>
      </c>
      <c r="L2851" t="s">
        <v>3940</v>
      </c>
      <c r="M2851" t="s">
        <v>65</v>
      </c>
      <c r="N2851" s="37" t="s">
        <v>5159</v>
      </c>
      <c r="O2851" s="37" t="s">
        <v>5171</v>
      </c>
      <c r="P2851" s="37" t="s">
        <v>1308</v>
      </c>
      <c r="Q2851" t="s">
        <v>5356</v>
      </c>
      <c r="R2851" t="s">
        <v>5160</v>
      </c>
      <c r="S2851" s="38">
        <v>111600000</v>
      </c>
      <c r="T2851" s="37">
        <v>1</v>
      </c>
      <c r="U2851" s="37">
        <v>1</v>
      </c>
      <c r="V2851" s="43">
        <f>SUMIF(ResumenCotizacion!$C:$C,E2851,ResumenCotizacion!$P:$P)</f>
        <v>0</v>
      </c>
      <c r="W2851" s="68">
        <f>IF(H2851="USD",S2851*SolCotizacion!$J$18,S2851)</f>
        <v>111600000</v>
      </c>
      <c r="X2851" s="3">
        <f>ROUND(W2851/(1-VLOOKUP("Total porcentaje:",ResumenCotizacion!$F:$H,3,0)),2)</f>
        <v>121304347.83</v>
      </c>
      <c r="Y2851" s="3">
        <f t="shared" si="179"/>
        <v>0</v>
      </c>
    </row>
    <row r="2852" spans="1:25" ht="14.25" x14ac:dyDescent="0.2">
      <c r="A2852" t="str">
        <f t="shared" si="176"/>
        <v>Servicios fabricante- Microsoft Soporte PremierMicrosoft Soporte PremierVUKA</v>
      </c>
      <c r="B2852" t="str">
        <f t="shared" si="177"/>
        <v>VUKAMicrosoft Soporte Premier</v>
      </c>
      <c r="C2852"/>
      <c r="D2852" t="s">
        <v>5156</v>
      </c>
      <c r="E2852" t="s">
        <v>5358</v>
      </c>
      <c r="F2852" s="37" t="s">
        <v>7648</v>
      </c>
      <c r="G2852" s="18" t="str">
        <f t="shared" si="178"/>
        <v>Servicios fabricante- Microsoft Soporte Premier</v>
      </c>
      <c r="H2852" s="18" t="s">
        <v>119</v>
      </c>
      <c r="I2852" s="37" t="s">
        <v>67</v>
      </c>
      <c r="J2852" t="s">
        <v>5359</v>
      </c>
      <c r="K2852" t="s">
        <v>65</v>
      </c>
      <c r="L2852" t="s">
        <v>3940</v>
      </c>
      <c r="M2852" t="s">
        <v>65</v>
      </c>
      <c r="N2852" s="37" t="s">
        <v>5159</v>
      </c>
      <c r="O2852" s="37" t="s">
        <v>5171</v>
      </c>
      <c r="P2852" s="37" t="s">
        <v>1308</v>
      </c>
      <c r="Q2852" t="s">
        <v>5358</v>
      </c>
      <c r="R2852" t="s">
        <v>5160</v>
      </c>
      <c r="S2852" s="38">
        <v>99600000</v>
      </c>
      <c r="T2852" s="37">
        <v>1</v>
      </c>
      <c r="U2852" s="37">
        <v>1</v>
      </c>
      <c r="V2852" s="43">
        <f>SUMIF(ResumenCotizacion!$C:$C,E2852,ResumenCotizacion!$P:$P)</f>
        <v>0</v>
      </c>
      <c r="W2852" s="68">
        <f>IF(H2852="USD",S2852*SolCotizacion!$J$18,S2852)</f>
        <v>99600000</v>
      </c>
      <c r="X2852" s="3">
        <f>ROUND(W2852/(1-VLOOKUP("Total porcentaje:",ResumenCotizacion!$F:$H,3,0)),2)</f>
        <v>108260869.56999999</v>
      </c>
      <c r="Y2852" s="3">
        <f t="shared" si="179"/>
        <v>0</v>
      </c>
    </row>
    <row r="2853" spans="1:25" ht="14.25" x14ac:dyDescent="0.2">
      <c r="A2853" t="str">
        <f t="shared" si="176"/>
        <v>Servicios fabricante- Microsoft Soporte PremierMicrosoft Soporte PremierVSWU</v>
      </c>
      <c r="B2853" t="str">
        <f t="shared" si="177"/>
        <v>VSWUMicrosoft Soporte Premier</v>
      </c>
      <c r="C2853"/>
      <c r="D2853" t="s">
        <v>5156</v>
      </c>
      <c r="E2853" t="s">
        <v>5360</v>
      </c>
      <c r="F2853" s="37" t="s">
        <v>7648</v>
      </c>
      <c r="G2853" s="18" t="str">
        <f t="shared" si="178"/>
        <v>Servicios fabricante- Microsoft Soporte Premier</v>
      </c>
      <c r="H2853" s="18" t="s">
        <v>119</v>
      </c>
      <c r="I2853" s="37" t="s">
        <v>67</v>
      </c>
      <c r="J2853" t="s">
        <v>5361</v>
      </c>
      <c r="K2853" t="s">
        <v>65</v>
      </c>
      <c r="L2853" t="s">
        <v>3940</v>
      </c>
      <c r="M2853" t="s">
        <v>65</v>
      </c>
      <c r="N2853" s="37" t="s">
        <v>5159</v>
      </c>
      <c r="O2853" s="37" t="s">
        <v>5171</v>
      </c>
      <c r="P2853" s="37" t="s">
        <v>1308</v>
      </c>
      <c r="Q2853" t="s">
        <v>5360</v>
      </c>
      <c r="R2853" t="s">
        <v>5160</v>
      </c>
      <c r="S2853" s="38">
        <v>40028160</v>
      </c>
      <c r="T2853" s="37">
        <v>1</v>
      </c>
      <c r="U2853" s="37">
        <v>1</v>
      </c>
      <c r="V2853" s="43">
        <f>SUMIF(ResumenCotizacion!$C:$C,E2853,ResumenCotizacion!$P:$P)</f>
        <v>0</v>
      </c>
      <c r="W2853" s="68">
        <f>IF(H2853="USD",S2853*SolCotizacion!$J$18,S2853)</f>
        <v>40028160</v>
      </c>
      <c r="X2853" s="3">
        <f>ROUND(W2853/(1-VLOOKUP("Total porcentaje:",ResumenCotizacion!$F:$H,3,0)),2)</f>
        <v>43508869.57</v>
      </c>
      <c r="Y2853" s="3">
        <f t="shared" si="179"/>
        <v>0</v>
      </c>
    </row>
    <row r="2854" spans="1:25" ht="14.25" x14ac:dyDescent="0.2">
      <c r="A2854" t="str">
        <f t="shared" si="176"/>
        <v>Servicios fabricante- Microsoft Soporte PremierMicrosoft Soporte PremierVSWH</v>
      </c>
      <c r="B2854" t="str">
        <f t="shared" si="177"/>
        <v>VSWHMicrosoft Soporte Premier</v>
      </c>
      <c r="C2854"/>
      <c r="D2854" t="s">
        <v>5156</v>
      </c>
      <c r="E2854" t="s">
        <v>5362</v>
      </c>
      <c r="F2854" s="37" t="s">
        <v>7648</v>
      </c>
      <c r="G2854" s="18" t="str">
        <f t="shared" si="178"/>
        <v>Servicios fabricante- Microsoft Soporte Premier</v>
      </c>
      <c r="H2854" s="18" t="s">
        <v>119</v>
      </c>
      <c r="I2854" s="37" t="s">
        <v>67</v>
      </c>
      <c r="J2854" t="s">
        <v>5363</v>
      </c>
      <c r="K2854" t="s">
        <v>65</v>
      </c>
      <c r="L2854" t="s">
        <v>3940</v>
      </c>
      <c r="M2854" t="s">
        <v>65</v>
      </c>
      <c r="N2854" s="37" t="s">
        <v>5159</v>
      </c>
      <c r="O2854" s="37" t="s">
        <v>66</v>
      </c>
      <c r="P2854" s="37" t="s">
        <v>1308</v>
      </c>
      <c r="Q2854" t="s">
        <v>5362</v>
      </c>
      <c r="R2854" t="s">
        <v>5160</v>
      </c>
      <c r="S2854" s="38">
        <v>21264960</v>
      </c>
      <c r="T2854" s="37">
        <v>1</v>
      </c>
      <c r="U2854" s="37">
        <v>1</v>
      </c>
      <c r="V2854" s="43">
        <f>SUMIF(ResumenCotizacion!$C:$C,E2854,ResumenCotizacion!$P:$P)</f>
        <v>0</v>
      </c>
      <c r="W2854" s="68">
        <f>IF(H2854="USD",S2854*SolCotizacion!$J$18,S2854)</f>
        <v>21264960</v>
      </c>
      <c r="X2854" s="3">
        <f>ROUND(W2854/(1-VLOOKUP("Total porcentaje:",ResumenCotizacion!$F:$H,3,0)),2)</f>
        <v>23114086.960000001</v>
      </c>
      <c r="Y2854" s="3">
        <f t="shared" si="179"/>
        <v>0</v>
      </c>
    </row>
    <row r="2855" spans="1:25" ht="14.25" x14ac:dyDescent="0.2">
      <c r="A2855" t="str">
        <f t="shared" si="176"/>
        <v>Servicios fabricante- Microsoft Soporte PremierMicrosoft Soporte PremierVSUO</v>
      </c>
      <c r="B2855" t="str">
        <f t="shared" si="177"/>
        <v>VSUOMicrosoft Soporte Premier</v>
      </c>
      <c r="C2855"/>
      <c r="D2855" t="s">
        <v>5156</v>
      </c>
      <c r="E2855" t="s">
        <v>5364</v>
      </c>
      <c r="F2855" s="37" t="s">
        <v>7648</v>
      </c>
      <c r="G2855" s="18" t="str">
        <f t="shared" si="178"/>
        <v>Servicios fabricante- Microsoft Soporte Premier</v>
      </c>
      <c r="H2855" s="18" t="s">
        <v>119</v>
      </c>
      <c r="I2855" s="37" t="s">
        <v>67</v>
      </c>
      <c r="J2855" t="s">
        <v>5365</v>
      </c>
      <c r="K2855" t="s">
        <v>65</v>
      </c>
      <c r="L2855" t="s">
        <v>3940</v>
      </c>
      <c r="M2855" t="s">
        <v>65</v>
      </c>
      <c r="N2855" s="37" t="s">
        <v>5159</v>
      </c>
      <c r="O2855" s="37" t="s">
        <v>5171</v>
      </c>
      <c r="P2855" s="37" t="s">
        <v>1308</v>
      </c>
      <c r="Q2855" t="s">
        <v>5364</v>
      </c>
      <c r="R2855" t="s">
        <v>5160</v>
      </c>
      <c r="S2855" s="38">
        <v>141600000</v>
      </c>
      <c r="T2855" s="37">
        <v>1</v>
      </c>
      <c r="U2855" s="37">
        <v>1</v>
      </c>
      <c r="V2855" s="43">
        <f>SUMIF(ResumenCotizacion!$C:$C,E2855,ResumenCotizacion!$P:$P)</f>
        <v>0</v>
      </c>
      <c r="W2855" s="68">
        <f>IF(H2855="USD",S2855*SolCotizacion!$J$18,S2855)</f>
        <v>141600000</v>
      </c>
      <c r="X2855" s="3">
        <f>ROUND(W2855/(1-VLOOKUP("Total porcentaje:",ResumenCotizacion!$F:$H,3,0)),2)</f>
        <v>153913043.47999999</v>
      </c>
      <c r="Y2855" s="3">
        <f t="shared" si="179"/>
        <v>0</v>
      </c>
    </row>
    <row r="2856" spans="1:25" ht="14.25" x14ac:dyDescent="0.2">
      <c r="A2856" t="str">
        <f t="shared" si="176"/>
        <v>Servicios fabricante- Microsoft Soporte PremierMicrosoft Soporte PremierVSUF</v>
      </c>
      <c r="B2856" t="str">
        <f t="shared" si="177"/>
        <v>VSUFMicrosoft Soporte Premier</v>
      </c>
      <c r="C2856"/>
      <c r="D2856" t="s">
        <v>5156</v>
      </c>
      <c r="E2856" t="s">
        <v>5366</v>
      </c>
      <c r="F2856" s="37" t="s">
        <v>7648</v>
      </c>
      <c r="G2856" s="18" t="str">
        <f t="shared" si="178"/>
        <v>Servicios fabricante- Microsoft Soporte Premier</v>
      </c>
      <c r="H2856" s="18" t="s">
        <v>119</v>
      </c>
      <c r="I2856" s="37" t="s">
        <v>67</v>
      </c>
      <c r="J2856" t="s">
        <v>5367</v>
      </c>
      <c r="K2856" t="s">
        <v>65</v>
      </c>
      <c r="L2856" t="s">
        <v>3940</v>
      </c>
      <c r="M2856" t="s">
        <v>65</v>
      </c>
      <c r="N2856" s="37" t="s">
        <v>5159</v>
      </c>
      <c r="O2856" s="37" t="s">
        <v>5171</v>
      </c>
      <c r="P2856" s="37" t="s">
        <v>1308</v>
      </c>
      <c r="Q2856" t="s">
        <v>5366</v>
      </c>
      <c r="R2856" t="s">
        <v>5160</v>
      </c>
      <c r="S2856" s="38">
        <v>30400000</v>
      </c>
      <c r="T2856" s="37">
        <v>1</v>
      </c>
      <c r="U2856" s="37">
        <v>1</v>
      </c>
      <c r="V2856" s="43">
        <f>SUMIF(ResumenCotizacion!$C:$C,E2856,ResumenCotizacion!$P:$P)</f>
        <v>0</v>
      </c>
      <c r="W2856" s="68">
        <f>IF(H2856="USD",S2856*SolCotizacion!$J$18,S2856)</f>
        <v>30400000</v>
      </c>
      <c r="X2856" s="3">
        <f>ROUND(W2856/(1-VLOOKUP("Total porcentaje:",ResumenCotizacion!$F:$H,3,0)),2)</f>
        <v>33043478.260000002</v>
      </c>
      <c r="Y2856" s="3">
        <f t="shared" si="179"/>
        <v>0</v>
      </c>
    </row>
    <row r="2857" spans="1:25" ht="14.25" x14ac:dyDescent="0.2">
      <c r="A2857" t="str">
        <f t="shared" si="176"/>
        <v>Servicios fabricante- Microsoft Soporte PremierMicrosoft Soporte PremierVSSG</v>
      </c>
      <c r="B2857" t="str">
        <f t="shared" si="177"/>
        <v>VSSGMicrosoft Soporte Premier</v>
      </c>
      <c r="C2857"/>
      <c r="D2857" t="s">
        <v>5156</v>
      </c>
      <c r="E2857" t="s">
        <v>5368</v>
      </c>
      <c r="F2857" s="37" t="s">
        <v>7648</v>
      </c>
      <c r="G2857" s="18" t="str">
        <f t="shared" si="178"/>
        <v>Servicios fabricante- Microsoft Soporte Premier</v>
      </c>
      <c r="H2857" s="18" t="s">
        <v>119</v>
      </c>
      <c r="I2857" s="37" t="s">
        <v>67</v>
      </c>
      <c r="J2857" t="s">
        <v>5369</v>
      </c>
      <c r="K2857" t="s">
        <v>65</v>
      </c>
      <c r="L2857" t="s">
        <v>3940</v>
      </c>
      <c r="M2857" t="s">
        <v>65</v>
      </c>
      <c r="N2857" s="37" t="s">
        <v>5159</v>
      </c>
      <c r="O2857" s="37" t="s">
        <v>5171</v>
      </c>
      <c r="P2857" s="37" t="s">
        <v>1308</v>
      </c>
      <c r="Q2857" t="s">
        <v>5368</v>
      </c>
      <c r="R2857" t="s">
        <v>5160</v>
      </c>
      <c r="S2857" s="38">
        <v>26407855.300000001</v>
      </c>
      <c r="T2857" s="37">
        <v>1</v>
      </c>
      <c r="U2857" s="37">
        <v>1</v>
      </c>
      <c r="V2857" s="43">
        <f>SUMIF(ResumenCotizacion!$C:$C,E2857,ResumenCotizacion!$P:$P)</f>
        <v>0</v>
      </c>
      <c r="W2857" s="68">
        <f>IF(H2857="USD",S2857*SolCotizacion!$J$18,S2857)</f>
        <v>26407855.300000001</v>
      </c>
      <c r="X2857" s="3">
        <f>ROUND(W2857/(1-VLOOKUP("Total porcentaje:",ResumenCotizacion!$F:$H,3,0)),2)</f>
        <v>28704190.539999999</v>
      </c>
      <c r="Y2857" s="3">
        <f t="shared" si="179"/>
        <v>0</v>
      </c>
    </row>
    <row r="2858" spans="1:25" ht="14.25" x14ac:dyDescent="0.2">
      <c r="A2858" t="str">
        <f t="shared" si="176"/>
        <v>Servicios fabricante- Microsoft Soporte PremierMicrosoft Soporte PremierVSRG</v>
      </c>
      <c r="B2858" t="str">
        <f t="shared" si="177"/>
        <v>VSRGMicrosoft Soporte Premier</v>
      </c>
      <c r="C2858"/>
      <c r="D2858" t="s">
        <v>5156</v>
      </c>
      <c r="E2858" t="s">
        <v>5370</v>
      </c>
      <c r="F2858" s="37" t="s">
        <v>7648</v>
      </c>
      <c r="G2858" s="18" t="str">
        <f t="shared" si="178"/>
        <v>Servicios fabricante- Microsoft Soporte Premier</v>
      </c>
      <c r="H2858" s="18" t="s">
        <v>119</v>
      </c>
      <c r="I2858" s="37" t="s">
        <v>67</v>
      </c>
      <c r="J2858" t="s">
        <v>5371</v>
      </c>
      <c r="K2858" t="s">
        <v>65</v>
      </c>
      <c r="L2858" t="s">
        <v>3940</v>
      </c>
      <c r="M2858" t="s">
        <v>65</v>
      </c>
      <c r="N2858" s="37" t="s">
        <v>5159</v>
      </c>
      <c r="O2858" s="37" t="s">
        <v>66</v>
      </c>
      <c r="P2858" s="37" t="s">
        <v>1308</v>
      </c>
      <c r="Q2858" t="s">
        <v>5370</v>
      </c>
      <c r="R2858" t="s">
        <v>5160</v>
      </c>
      <c r="S2858" s="38">
        <v>36456897.600000001</v>
      </c>
      <c r="T2858" s="37">
        <v>1</v>
      </c>
      <c r="U2858" s="37">
        <v>1</v>
      </c>
      <c r="V2858" s="43">
        <f>SUMIF(ResumenCotizacion!$C:$C,E2858,ResumenCotizacion!$P:$P)</f>
        <v>0</v>
      </c>
      <c r="W2858" s="68">
        <f>IF(H2858="USD",S2858*SolCotizacion!$J$18,S2858)</f>
        <v>36456897.600000001</v>
      </c>
      <c r="X2858" s="3">
        <f>ROUND(W2858/(1-VLOOKUP("Total porcentaje:",ResumenCotizacion!$F:$H,3,0)),2)</f>
        <v>39627062.609999999</v>
      </c>
      <c r="Y2858" s="3">
        <f t="shared" si="179"/>
        <v>0</v>
      </c>
    </row>
    <row r="2859" spans="1:25" ht="14.25" x14ac:dyDescent="0.2">
      <c r="A2859" t="str">
        <f t="shared" si="176"/>
        <v>Servicios fabricante- Microsoft Soporte PremierMicrosoft Soporte PremierVSPV</v>
      </c>
      <c r="B2859" t="str">
        <f t="shared" si="177"/>
        <v>VSPVMicrosoft Soporte Premier</v>
      </c>
      <c r="C2859"/>
      <c r="D2859" t="s">
        <v>5156</v>
      </c>
      <c r="E2859" t="s">
        <v>5372</v>
      </c>
      <c r="F2859" s="37" t="s">
        <v>7648</v>
      </c>
      <c r="G2859" s="18" t="str">
        <f t="shared" si="178"/>
        <v>Servicios fabricante- Microsoft Soporte Premier</v>
      </c>
      <c r="H2859" s="18" t="s">
        <v>119</v>
      </c>
      <c r="I2859" s="37" t="s">
        <v>67</v>
      </c>
      <c r="J2859" t="s">
        <v>5373</v>
      </c>
      <c r="K2859" t="s">
        <v>65</v>
      </c>
      <c r="L2859" t="s">
        <v>3940</v>
      </c>
      <c r="M2859" t="s">
        <v>65</v>
      </c>
      <c r="N2859" s="37" t="s">
        <v>5159</v>
      </c>
      <c r="O2859" s="37" t="s">
        <v>5171</v>
      </c>
      <c r="P2859" s="37" t="s">
        <v>1308</v>
      </c>
      <c r="Q2859" t="s">
        <v>5372</v>
      </c>
      <c r="R2859" t="s">
        <v>5160</v>
      </c>
      <c r="S2859" s="38">
        <v>15200000</v>
      </c>
      <c r="T2859" s="37">
        <v>1</v>
      </c>
      <c r="U2859" s="37">
        <v>1</v>
      </c>
      <c r="V2859" s="43">
        <f>SUMIF(ResumenCotizacion!$C:$C,E2859,ResumenCotizacion!$P:$P)</f>
        <v>0</v>
      </c>
      <c r="W2859" s="68">
        <f>IF(H2859="USD",S2859*SolCotizacion!$J$18,S2859)</f>
        <v>15200000</v>
      </c>
      <c r="X2859" s="3">
        <f>ROUND(W2859/(1-VLOOKUP("Total porcentaje:",ResumenCotizacion!$F:$H,3,0)),2)</f>
        <v>16521739.130000001</v>
      </c>
      <c r="Y2859" s="3">
        <f t="shared" si="179"/>
        <v>0</v>
      </c>
    </row>
    <row r="2860" spans="1:25" ht="14.25" x14ac:dyDescent="0.2">
      <c r="A2860" t="str">
        <f t="shared" si="176"/>
        <v>Servicios fabricante- Microsoft Soporte PremierMicrosoft Soporte PremierVSOH</v>
      </c>
      <c r="B2860" t="str">
        <f t="shared" si="177"/>
        <v>VSOHMicrosoft Soporte Premier</v>
      </c>
      <c r="C2860"/>
      <c r="D2860" t="s">
        <v>5156</v>
      </c>
      <c r="E2860" t="s">
        <v>5374</v>
      </c>
      <c r="F2860" s="37" t="s">
        <v>7648</v>
      </c>
      <c r="G2860" s="18" t="str">
        <f t="shared" si="178"/>
        <v>Servicios fabricante- Microsoft Soporte Premier</v>
      </c>
      <c r="H2860" s="18" t="s">
        <v>119</v>
      </c>
      <c r="I2860" s="37" t="s">
        <v>67</v>
      </c>
      <c r="J2860" t="s">
        <v>5375</v>
      </c>
      <c r="K2860" t="s">
        <v>65</v>
      </c>
      <c r="L2860" t="s">
        <v>3940</v>
      </c>
      <c r="M2860" t="s">
        <v>65</v>
      </c>
      <c r="N2860" s="37" t="s">
        <v>5159</v>
      </c>
      <c r="O2860" s="37" t="s">
        <v>66</v>
      </c>
      <c r="P2860" s="37" t="s">
        <v>1308</v>
      </c>
      <c r="Q2860" t="s">
        <v>5374</v>
      </c>
      <c r="R2860" t="s">
        <v>5160</v>
      </c>
      <c r="S2860" s="38">
        <v>33773760</v>
      </c>
      <c r="T2860" s="37">
        <v>1</v>
      </c>
      <c r="U2860" s="37">
        <v>1</v>
      </c>
      <c r="V2860" s="43">
        <f>SUMIF(ResumenCotizacion!$C:$C,E2860,ResumenCotizacion!$P:$P)</f>
        <v>0</v>
      </c>
      <c r="W2860" s="68">
        <f>IF(H2860="USD",S2860*SolCotizacion!$J$18,S2860)</f>
        <v>33773760</v>
      </c>
      <c r="X2860" s="3">
        <f>ROUND(W2860/(1-VLOOKUP("Total porcentaje:",ResumenCotizacion!$F:$H,3,0)),2)</f>
        <v>36710608.700000003</v>
      </c>
      <c r="Y2860" s="3">
        <f t="shared" si="179"/>
        <v>0</v>
      </c>
    </row>
    <row r="2861" spans="1:25" ht="14.25" x14ac:dyDescent="0.2">
      <c r="A2861" t="str">
        <f t="shared" si="176"/>
        <v>Servicios fabricante- Microsoft Soporte PremierMicrosoft Soporte PremierVSOG</v>
      </c>
      <c r="B2861" t="str">
        <f t="shared" si="177"/>
        <v>VSOGMicrosoft Soporte Premier</v>
      </c>
      <c r="C2861"/>
      <c r="D2861" t="s">
        <v>5156</v>
      </c>
      <c r="E2861" t="s">
        <v>5376</v>
      </c>
      <c r="F2861" s="37" t="s">
        <v>7648</v>
      </c>
      <c r="G2861" s="18" t="str">
        <f t="shared" si="178"/>
        <v>Servicios fabricante- Microsoft Soporte Premier</v>
      </c>
      <c r="H2861" s="18" t="s">
        <v>119</v>
      </c>
      <c r="I2861" s="37" t="s">
        <v>67</v>
      </c>
      <c r="J2861" t="s">
        <v>5377</v>
      </c>
      <c r="K2861" t="s">
        <v>65</v>
      </c>
      <c r="L2861" t="s">
        <v>3940</v>
      </c>
      <c r="M2861" t="s">
        <v>65</v>
      </c>
      <c r="N2861" s="37" t="s">
        <v>5159</v>
      </c>
      <c r="O2861" s="37" t="s">
        <v>5171</v>
      </c>
      <c r="P2861" s="37" t="s">
        <v>1308</v>
      </c>
      <c r="Q2861" t="s">
        <v>5376</v>
      </c>
      <c r="R2861" t="s">
        <v>5160</v>
      </c>
      <c r="S2861" s="38">
        <v>52536960</v>
      </c>
      <c r="T2861" s="37">
        <v>1</v>
      </c>
      <c r="U2861" s="37">
        <v>1</v>
      </c>
      <c r="V2861" s="43">
        <f>SUMIF(ResumenCotizacion!$C:$C,E2861,ResumenCotizacion!$P:$P)</f>
        <v>0</v>
      </c>
      <c r="W2861" s="68">
        <f>IF(H2861="USD",S2861*SolCotizacion!$J$18,S2861)</f>
        <v>52536960</v>
      </c>
      <c r="X2861" s="3">
        <f>ROUND(W2861/(1-VLOOKUP("Total porcentaje:",ResumenCotizacion!$F:$H,3,0)),2)</f>
        <v>57105391.299999997</v>
      </c>
      <c r="Y2861" s="3">
        <f t="shared" si="179"/>
        <v>0</v>
      </c>
    </row>
    <row r="2862" spans="1:25" ht="14.25" x14ac:dyDescent="0.2">
      <c r="A2862" t="str">
        <f t="shared" si="176"/>
        <v>Servicios fabricante- Microsoft Soporte PremierMicrosoft Soporte PremierVSOB</v>
      </c>
      <c r="B2862" t="str">
        <f t="shared" si="177"/>
        <v>VSOBMicrosoft Soporte Premier</v>
      </c>
      <c r="C2862"/>
      <c r="D2862" t="s">
        <v>5156</v>
      </c>
      <c r="E2862" t="s">
        <v>5378</v>
      </c>
      <c r="F2862" s="37" t="s">
        <v>7648</v>
      </c>
      <c r="G2862" s="18" t="str">
        <f t="shared" si="178"/>
        <v>Servicios fabricante- Microsoft Soporte Premier</v>
      </c>
      <c r="H2862" s="18" t="s">
        <v>119</v>
      </c>
      <c r="I2862" s="37" t="s">
        <v>67</v>
      </c>
      <c r="J2862" t="s">
        <v>5379</v>
      </c>
      <c r="K2862" t="s">
        <v>65</v>
      </c>
      <c r="L2862" t="s">
        <v>3940</v>
      </c>
      <c r="M2862" t="s">
        <v>65</v>
      </c>
      <c r="N2862" s="37" t="s">
        <v>5159</v>
      </c>
      <c r="O2862" s="37" t="s">
        <v>5171</v>
      </c>
      <c r="P2862" s="37" t="s">
        <v>1308</v>
      </c>
      <c r="Q2862" t="s">
        <v>5378</v>
      </c>
      <c r="R2862" t="s">
        <v>5160</v>
      </c>
      <c r="S2862" s="38">
        <v>55220097.600000001</v>
      </c>
      <c r="T2862" s="37">
        <v>1</v>
      </c>
      <c r="U2862" s="37">
        <v>1</v>
      </c>
      <c r="V2862" s="43">
        <f>SUMIF(ResumenCotizacion!$C:$C,E2862,ResumenCotizacion!$P:$P)</f>
        <v>0</v>
      </c>
      <c r="W2862" s="68">
        <f>IF(H2862="USD",S2862*SolCotizacion!$J$18,S2862)</f>
        <v>55220097.600000001</v>
      </c>
      <c r="X2862" s="3">
        <f>ROUND(W2862/(1-VLOOKUP("Total porcentaje:",ResumenCotizacion!$F:$H,3,0)),2)</f>
        <v>60021845.219999999</v>
      </c>
      <c r="Y2862" s="3">
        <f t="shared" si="179"/>
        <v>0</v>
      </c>
    </row>
    <row r="2863" spans="1:25" ht="14.25" x14ac:dyDescent="0.2">
      <c r="A2863" t="str">
        <f t="shared" si="176"/>
        <v>Servicios fabricante- Microsoft Soporte PremierMicrosoft Soporte PremierVSKT</v>
      </c>
      <c r="B2863" t="str">
        <f t="shared" si="177"/>
        <v>VSKTMicrosoft Soporte Premier</v>
      </c>
      <c r="C2863"/>
      <c r="D2863" t="s">
        <v>5156</v>
      </c>
      <c r="E2863" t="s">
        <v>5380</v>
      </c>
      <c r="F2863" s="37" t="s">
        <v>7648</v>
      </c>
      <c r="G2863" s="18" t="str">
        <f t="shared" si="178"/>
        <v>Servicios fabricante- Microsoft Soporte Premier</v>
      </c>
      <c r="H2863" s="18" t="s">
        <v>119</v>
      </c>
      <c r="I2863" s="37" t="s">
        <v>67</v>
      </c>
      <c r="J2863" t="s">
        <v>5381</v>
      </c>
      <c r="K2863" t="s">
        <v>65</v>
      </c>
      <c r="L2863" t="s">
        <v>3940</v>
      </c>
      <c r="M2863" t="s">
        <v>65</v>
      </c>
      <c r="N2863" s="37" t="s">
        <v>5159</v>
      </c>
      <c r="O2863" s="37" t="s">
        <v>5171</v>
      </c>
      <c r="P2863" s="37" t="s">
        <v>1308</v>
      </c>
      <c r="Q2863" t="s">
        <v>5380</v>
      </c>
      <c r="R2863" t="s">
        <v>5160</v>
      </c>
      <c r="S2863" s="38">
        <v>111600000</v>
      </c>
      <c r="T2863" s="37">
        <v>1</v>
      </c>
      <c r="U2863" s="37">
        <v>1</v>
      </c>
      <c r="V2863" s="43">
        <f>SUMIF(ResumenCotizacion!$C:$C,E2863,ResumenCotizacion!$P:$P)</f>
        <v>0</v>
      </c>
      <c r="W2863" s="68">
        <f>IF(H2863="USD",S2863*SolCotizacion!$J$18,S2863)</f>
        <v>111600000</v>
      </c>
      <c r="X2863" s="3">
        <f>ROUND(W2863/(1-VLOOKUP("Total porcentaje:",ResumenCotizacion!$F:$H,3,0)),2)</f>
        <v>121304347.83</v>
      </c>
      <c r="Y2863" s="3">
        <f t="shared" si="179"/>
        <v>0</v>
      </c>
    </row>
    <row r="2864" spans="1:25" ht="14.25" x14ac:dyDescent="0.2">
      <c r="A2864" t="str">
        <f t="shared" si="176"/>
        <v>Servicios fabricante- Microsoft Soporte PremierMicrosoft Soporte PremierVSAU5</v>
      </c>
      <c r="B2864" t="str">
        <f t="shared" si="177"/>
        <v>VSAU5Microsoft Soporte Premier</v>
      </c>
      <c r="C2864"/>
      <c r="D2864" t="s">
        <v>5156</v>
      </c>
      <c r="E2864" t="s">
        <v>5382</v>
      </c>
      <c r="F2864" s="37" t="s">
        <v>7648</v>
      </c>
      <c r="G2864" s="18" t="str">
        <f t="shared" si="178"/>
        <v>Servicios fabricante- Microsoft Soporte Premier</v>
      </c>
      <c r="H2864" s="18" t="s">
        <v>119</v>
      </c>
      <c r="I2864" s="37" t="s">
        <v>67</v>
      </c>
      <c r="J2864" t="s">
        <v>5383</v>
      </c>
      <c r="K2864" t="s">
        <v>210</v>
      </c>
      <c r="L2864" t="s">
        <v>3940</v>
      </c>
      <c r="M2864" t="s">
        <v>65</v>
      </c>
      <c r="N2864" s="37" t="s">
        <v>5159</v>
      </c>
      <c r="O2864" s="37" t="s">
        <v>5171</v>
      </c>
      <c r="P2864" s="37" t="s">
        <v>1308</v>
      </c>
      <c r="Q2864" t="s">
        <v>5382</v>
      </c>
      <c r="R2864" t="s">
        <v>5160</v>
      </c>
      <c r="S2864" s="38">
        <v>0</v>
      </c>
      <c r="T2864" s="37">
        <v>1</v>
      </c>
      <c r="U2864" s="37">
        <v>1</v>
      </c>
      <c r="V2864" s="43">
        <f>SUMIF(ResumenCotizacion!$C:$C,E2864,ResumenCotizacion!$P:$P)</f>
        <v>0</v>
      </c>
      <c r="W2864" s="68">
        <f>IF(H2864="USD",S2864*SolCotizacion!$J$18,S2864)</f>
        <v>0</v>
      </c>
      <c r="X2864" s="3">
        <f>ROUND(W2864/(1-VLOOKUP("Total porcentaje:",ResumenCotizacion!$F:$H,3,0)),2)</f>
        <v>0</v>
      </c>
      <c r="Y2864" s="3">
        <f t="shared" si="179"/>
        <v>0</v>
      </c>
    </row>
    <row r="2865" spans="1:25" ht="14.25" x14ac:dyDescent="0.2">
      <c r="A2865" t="str">
        <f t="shared" si="176"/>
        <v>Servicios fabricante- Microsoft Soporte PremierMicrosoft Soporte PremierVSAU4</v>
      </c>
      <c r="B2865" t="str">
        <f t="shared" si="177"/>
        <v>VSAU4Microsoft Soporte Premier</v>
      </c>
      <c r="C2865"/>
      <c r="D2865" t="s">
        <v>5156</v>
      </c>
      <c r="E2865" t="s">
        <v>5384</v>
      </c>
      <c r="F2865" s="37" t="s">
        <v>7648</v>
      </c>
      <c r="G2865" s="18" t="str">
        <f t="shared" si="178"/>
        <v>Servicios fabricante- Microsoft Soporte Premier</v>
      </c>
      <c r="H2865" s="18" t="s">
        <v>119</v>
      </c>
      <c r="I2865" s="37" t="s">
        <v>67</v>
      </c>
      <c r="J2865" t="s">
        <v>5385</v>
      </c>
      <c r="K2865" t="s">
        <v>5386</v>
      </c>
      <c r="L2865" t="s">
        <v>3940</v>
      </c>
      <c r="M2865" t="s">
        <v>65</v>
      </c>
      <c r="N2865" s="37" t="s">
        <v>5159</v>
      </c>
      <c r="O2865" s="37" t="s">
        <v>5171</v>
      </c>
      <c r="P2865" s="37" t="s">
        <v>1308</v>
      </c>
      <c r="Q2865" t="s">
        <v>5384</v>
      </c>
      <c r="R2865" t="s">
        <v>5160</v>
      </c>
      <c r="S2865" s="38">
        <v>1506070896</v>
      </c>
      <c r="T2865" s="37">
        <v>1</v>
      </c>
      <c r="U2865" s="37">
        <v>1</v>
      </c>
      <c r="V2865" s="43">
        <f>SUMIF(ResumenCotizacion!$C:$C,E2865,ResumenCotizacion!$P:$P)</f>
        <v>0</v>
      </c>
      <c r="W2865" s="68">
        <f>IF(H2865="USD",S2865*SolCotizacion!$J$18,S2865)</f>
        <v>1506070896</v>
      </c>
      <c r="X2865" s="3">
        <f>ROUND(W2865/(1-VLOOKUP("Total porcentaje:",ResumenCotizacion!$F:$H,3,0)),2)</f>
        <v>1637033582.6099999</v>
      </c>
      <c r="Y2865" s="3">
        <f t="shared" si="179"/>
        <v>0</v>
      </c>
    </row>
    <row r="2866" spans="1:25" ht="14.25" x14ac:dyDescent="0.2">
      <c r="A2866" t="str">
        <f t="shared" si="176"/>
        <v>Servicios fabricante- Microsoft Soporte PremierMicrosoft Soporte PremierVSAU3</v>
      </c>
      <c r="B2866" t="str">
        <f t="shared" si="177"/>
        <v>VSAU3Microsoft Soporte Premier</v>
      </c>
      <c r="C2866"/>
      <c r="D2866" t="s">
        <v>5156</v>
      </c>
      <c r="E2866" t="s">
        <v>5387</v>
      </c>
      <c r="F2866" s="37" t="s">
        <v>7648</v>
      </c>
      <c r="G2866" s="18" t="str">
        <f t="shared" si="178"/>
        <v>Servicios fabricante- Microsoft Soporte Premier</v>
      </c>
      <c r="H2866" s="18" t="s">
        <v>119</v>
      </c>
      <c r="I2866" s="37" t="s">
        <v>67</v>
      </c>
      <c r="J2866" t="s">
        <v>5388</v>
      </c>
      <c r="K2866" t="s">
        <v>5386</v>
      </c>
      <c r="L2866" t="s">
        <v>3940</v>
      </c>
      <c r="M2866" t="s">
        <v>65</v>
      </c>
      <c r="N2866" s="37" t="s">
        <v>5159</v>
      </c>
      <c r="O2866" s="37" t="s">
        <v>5171</v>
      </c>
      <c r="P2866" s="37" t="s">
        <v>1308</v>
      </c>
      <c r="Q2866" t="s">
        <v>5387</v>
      </c>
      <c r="R2866" t="s">
        <v>5160</v>
      </c>
      <c r="S2866" s="38">
        <v>1137632284.8</v>
      </c>
      <c r="T2866" s="37">
        <v>1</v>
      </c>
      <c r="U2866" s="37">
        <v>1</v>
      </c>
      <c r="V2866" s="43">
        <f>SUMIF(ResumenCotizacion!$C:$C,E2866,ResumenCotizacion!$P:$P)</f>
        <v>0</v>
      </c>
      <c r="W2866" s="68">
        <f>IF(H2866="USD",S2866*SolCotizacion!$J$18,S2866)</f>
        <v>1137632284.8</v>
      </c>
      <c r="X2866" s="3">
        <f>ROUND(W2866/(1-VLOOKUP("Total porcentaje:",ResumenCotizacion!$F:$H,3,0)),2)</f>
        <v>1236556831.3</v>
      </c>
      <c r="Y2866" s="3">
        <f t="shared" si="179"/>
        <v>0</v>
      </c>
    </row>
    <row r="2867" spans="1:25" ht="14.25" x14ac:dyDescent="0.2">
      <c r="A2867" t="str">
        <f t="shared" si="176"/>
        <v>Servicios fabricante- Microsoft Soporte PremierMicrosoft Soporte PremierVSAU2</v>
      </c>
      <c r="B2867" t="str">
        <f t="shared" si="177"/>
        <v>VSAU2Microsoft Soporte Premier</v>
      </c>
      <c r="C2867"/>
      <c r="D2867" t="s">
        <v>5156</v>
      </c>
      <c r="E2867" t="s">
        <v>5389</v>
      </c>
      <c r="F2867" s="37" t="s">
        <v>7648</v>
      </c>
      <c r="G2867" s="18" t="str">
        <f t="shared" si="178"/>
        <v>Servicios fabricante- Microsoft Soporte Premier</v>
      </c>
      <c r="H2867" s="18" t="s">
        <v>119</v>
      </c>
      <c r="I2867" s="37" t="s">
        <v>67</v>
      </c>
      <c r="J2867" t="s">
        <v>5390</v>
      </c>
      <c r="K2867" t="s">
        <v>5386</v>
      </c>
      <c r="L2867" t="s">
        <v>3940</v>
      </c>
      <c r="M2867" t="s">
        <v>65</v>
      </c>
      <c r="N2867" s="37" t="s">
        <v>5159</v>
      </c>
      <c r="O2867" s="37" t="s">
        <v>5171</v>
      </c>
      <c r="P2867" s="37" t="s">
        <v>1308</v>
      </c>
      <c r="Q2867" t="s">
        <v>5389</v>
      </c>
      <c r="R2867" t="s">
        <v>5160</v>
      </c>
      <c r="S2867" s="38">
        <v>762895478.39999998</v>
      </c>
      <c r="T2867" s="37">
        <v>1</v>
      </c>
      <c r="U2867" s="37">
        <v>1</v>
      </c>
      <c r="V2867" s="43">
        <f>SUMIF(ResumenCotizacion!$C:$C,E2867,ResumenCotizacion!$P:$P)</f>
        <v>0</v>
      </c>
      <c r="W2867" s="68">
        <f>IF(H2867="USD",S2867*SolCotizacion!$J$18,S2867)</f>
        <v>762895478.39999998</v>
      </c>
      <c r="X2867" s="3">
        <f>ROUND(W2867/(1-VLOOKUP("Total porcentaje:",ResumenCotizacion!$F:$H,3,0)),2)</f>
        <v>829234215.64999998</v>
      </c>
      <c r="Y2867" s="3">
        <f t="shared" si="179"/>
        <v>0</v>
      </c>
    </row>
    <row r="2868" spans="1:25" ht="14.25" x14ac:dyDescent="0.2">
      <c r="A2868" t="str">
        <f t="shared" si="176"/>
        <v>Servicios fabricante- Microsoft Soporte PremierMicrosoft Soporte PremierVSAU1</v>
      </c>
      <c r="B2868" t="str">
        <f t="shared" si="177"/>
        <v>VSAU1Microsoft Soporte Premier</v>
      </c>
      <c r="C2868"/>
      <c r="D2868" t="s">
        <v>5156</v>
      </c>
      <c r="E2868" t="s">
        <v>5391</v>
      </c>
      <c r="F2868" s="37" t="s">
        <v>7648</v>
      </c>
      <c r="G2868" s="18" t="str">
        <f t="shared" si="178"/>
        <v>Servicios fabricante- Microsoft Soporte Premier</v>
      </c>
      <c r="H2868" s="18" t="s">
        <v>119</v>
      </c>
      <c r="I2868" s="37" t="s">
        <v>67</v>
      </c>
      <c r="J2868" t="s">
        <v>5392</v>
      </c>
      <c r="K2868" t="s">
        <v>5386</v>
      </c>
      <c r="L2868" t="s">
        <v>3940</v>
      </c>
      <c r="M2868" t="s">
        <v>65</v>
      </c>
      <c r="N2868" s="37" t="s">
        <v>5159</v>
      </c>
      <c r="O2868" s="37" t="s">
        <v>5171</v>
      </c>
      <c r="P2868" s="37" t="s">
        <v>1308</v>
      </c>
      <c r="Q2868" t="s">
        <v>5391</v>
      </c>
      <c r="R2868" t="s">
        <v>5160</v>
      </c>
      <c r="S2868" s="38">
        <v>381860476.80000001</v>
      </c>
      <c r="T2868" s="37">
        <v>1</v>
      </c>
      <c r="U2868" s="37">
        <v>1</v>
      </c>
      <c r="V2868" s="43">
        <f>SUMIF(ResumenCotizacion!$C:$C,E2868,ResumenCotizacion!$P:$P)</f>
        <v>0</v>
      </c>
      <c r="W2868" s="68">
        <f>IF(H2868="USD",S2868*SolCotizacion!$J$18,S2868)</f>
        <v>381860476.80000001</v>
      </c>
      <c r="X2868" s="3">
        <f>ROUND(W2868/(1-VLOOKUP("Total porcentaje:",ResumenCotizacion!$F:$H,3,0)),2)</f>
        <v>415065735.64999998</v>
      </c>
      <c r="Y2868" s="3">
        <f t="shared" si="179"/>
        <v>0</v>
      </c>
    </row>
    <row r="2869" spans="1:25" ht="14.25" x14ac:dyDescent="0.2">
      <c r="A2869" t="str">
        <f t="shared" si="176"/>
        <v>Servicios fabricante- Microsoft Soporte PremierMicrosoft Soporte PremierVRUI</v>
      </c>
      <c r="B2869" t="str">
        <f t="shared" si="177"/>
        <v>VRUIMicrosoft Soporte Premier</v>
      </c>
      <c r="C2869"/>
      <c r="D2869" t="s">
        <v>5156</v>
      </c>
      <c r="E2869" t="s">
        <v>5393</v>
      </c>
      <c r="F2869" s="37" t="s">
        <v>7648</v>
      </c>
      <c r="G2869" s="18" t="str">
        <f t="shared" si="178"/>
        <v>Servicios fabricante- Microsoft Soporte Premier</v>
      </c>
      <c r="H2869" s="18" t="s">
        <v>119</v>
      </c>
      <c r="I2869" s="37" t="s">
        <v>67</v>
      </c>
      <c r="J2869" t="s">
        <v>5394</v>
      </c>
      <c r="K2869" t="s">
        <v>65</v>
      </c>
      <c r="L2869" t="s">
        <v>3940</v>
      </c>
      <c r="M2869" t="s">
        <v>65</v>
      </c>
      <c r="N2869" s="37" t="s">
        <v>5159</v>
      </c>
      <c r="O2869" s="37" t="s">
        <v>5171</v>
      </c>
      <c r="P2869" s="37" t="s">
        <v>1308</v>
      </c>
      <c r="Q2869" t="s">
        <v>5393</v>
      </c>
      <c r="R2869" t="s">
        <v>5160</v>
      </c>
      <c r="S2869" s="38">
        <v>22800000</v>
      </c>
      <c r="T2869" s="37">
        <v>1</v>
      </c>
      <c r="U2869" s="37">
        <v>1</v>
      </c>
      <c r="V2869" s="43">
        <f>SUMIF(ResumenCotizacion!$C:$C,E2869,ResumenCotizacion!$P:$P)</f>
        <v>0</v>
      </c>
      <c r="W2869" s="68">
        <f>IF(H2869="USD",S2869*SolCotizacion!$J$18,S2869)</f>
        <v>22800000</v>
      </c>
      <c r="X2869" s="3">
        <f>ROUND(W2869/(1-VLOOKUP("Total porcentaje:",ResumenCotizacion!$F:$H,3,0)),2)</f>
        <v>24782608.699999999</v>
      </c>
      <c r="Y2869" s="3">
        <f t="shared" si="179"/>
        <v>0</v>
      </c>
    </row>
    <row r="2870" spans="1:25" ht="14.25" x14ac:dyDescent="0.2">
      <c r="A2870" t="str">
        <f t="shared" si="176"/>
        <v>Servicios fabricante- Microsoft Soporte PremierMicrosoft Soporte PremierVRLN</v>
      </c>
      <c r="B2870" t="str">
        <f t="shared" si="177"/>
        <v>VRLNMicrosoft Soporte Premier</v>
      </c>
      <c r="C2870"/>
      <c r="D2870" t="s">
        <v>5156</v>
      </c>
      <c r="E2870" t="s">
        <v>5395</v>
      </c>
      <c r="F2870" s="37" t="s">
        <v>7648</v>
      </c>
      <c r="G2870" s="18" t="str">
        <f t="shared" si="178"/>
        <v>Servicios fabricante- Microsoft Soporte Premier</v>
      </c>
      <c r="H2870" s="18" t="s">
        <v>119</v>
      </c>
      <c r="I2870" s="37" t="s">
        <v>67</v>
      </c>
      <c r="J2870" t="s">
        <v>5396</v>
      </c>
      <c r="K2870" t="s">
        <v>65</v>
      </c>
      <c r="L2870" t="s">
        <v>3940</v>
      </c>
      <c r="M2870" t="s">
        <v>65</v>
      </c>
      <c r="N2870" s="37" t="s">
        <v>5159</v>
      </c>
      <c r="O2870" s="37" t="s">
        <v>5171</v>
      </c>
      <c r="P2870" s="37" t="s">
        <v>1308</v>
      </c>
      <c r="Q2870" t="s">
        <v>5395</v>
      </c>
      <c r="R2870" t="s">
        <v>5160</v>
      </c>
      <c r="S2870" s="38">
        <v>17200000</v>
      </c>
      <c r="T2870" s="37">
        <v>1</v>
      </c>
      <c r="U2870" s="37">
        <v>1</v>
      </c>
      <c r="V2870" s="43">
        <f>SUMIF(ResumenCotizacion!$C:$C,E2870,ResumenCotizacion!$P:$P)</f>
        <v>0</v>
      </c>
      <c r="W2870" s="68">
        <f>IF(H2870="USD",S2870*SolCotizacion!$J$18,S2870)</f>
        <v>17200000</v>
      </c>
      <c r="X2870" s="3">
        <f>ROUND(W2870/(1-VLOOKUP("Total porcentaje:",ResumenCotizacion!$F:$H,3,0)),2)</f>
        <v>18695652.170000002</v>
      </c>
      <c r="Y2870" s="3">
        <f t="shared" si="179"/>
        <v>0</v>
      </c>
    </row>
    <row r="2871" spans="1:25" ht="14.25" x14ac:dyDescent="0.2">
      <c r="A2871" t="str">
        <f t="shared" si="176"/>
        <v>Servicios fabricante- Microsoft Soporte PremierMicrosoft Soporte PremierVPWF</v>
      </c>
      <c r="B2871" t="str">
        <f t="shared" si="177"/>
        <v>VPWFMicrosoft Soporte Premier</v>
      </c>
      <c r="C2871"/>
      <c r="D2871" t="s">
        <v>5156</v>
      </c>
      <c r="E2871" t="s">
        <v>5397</v>
      </c>
      <c r="F2871" s="37" t="s">
        <v>7648</v>
      </c>
      <c r="G2871" s="18" t="str">
        <f t="shared" si="178"/>
        <v>Servicios fabricante- Microsoft Soporte Premier</v>
      </c>
      <c r="H2871" s="18" t="s">
        <v>119</v>
      </c>
      <c r="I2871" s="37" t="s">
        <v>67</v>
      </c>
      <c r="J2871" t="s">
        <v>5398</v>
      </c>
      <c r="K2871" t="s">
        <v>65</v>
      </c>
      <c r="L2871" t="s">
        <v>3940</v>
      </c>
      <c r="M2871" t="s">
        <v>65</v>
      </c>
      <c r="N2871" s="37" t="s">
        <v>5159</v>
      </c>
      <c r="O2871" s="37" t="s">
        <v>5171</v>
      </c>
      <c r="P2871" s="37" t="s">
        <v>1308</v>
      </c>
      <c r="Q2871" t="s">
        <v>5397</v>
      </c>
      <c r="R2871" t="s">
        <v>5160</v>
      </c>
      <c r="S2871" s="38">
        <v>108800000</v>
      </c>
      <c r="T2871" s="37">
        <v>1</v>
      </c>
      <c r="U2871" s="37">
        <v>1</v>
      </c>
      <c r="V2871" s="43">
        <f>SUMIF(ResumenCotizacion!$C:$C,E2871,ResumenCotizacion!$P:$P)</f>
        <v>0</v>
      </c>
      <c r="W2871" s="68">
        <f>IF(H2871="USD",S2871*SolCotizacion!$J$18,S2871)</f>
        <v>108800000</v>
      </c>
      <c r="X2871" s="3">
        <f>ROUND(W2871/(1-VLOOKUP("Total porcentaje:",ResumenCotizacion!$F:$H,3,0)),2)</f>
        <v>118260869.56999999</v>
      </c>
      <c r="Y2871" s="3">
        <f t="shared" si="179"/>
        <v>0</v>
      </c>
    </row>
    <row r="2872" spans="1:25" ht="14.25" x14ac:dyDescent="0.2">
      <c r="A2872" t="str">
        <f t="shared" si="176"/>
        <v>Servicios fabricante- Microsoft Soporte PremierMicrosoft Soporte PremierVPUN</v>
      </c>
      <c r="B2872" t="str">
        <f t="shared" si="177"/>
        <v>VPUNMicrosoft Soporte Premier</v>
      </c>
      <c r="C2872"/>
      <c r="D2872" t="s">
        <v>5156</v>
      </c>
      <c r="E2872" t="s">
        <v>5399</v>
      </c>
      <c r="F2872" s="37" t="s">
        <v>7648</v>
      </c>
      <c r="G2872" s="18" t="str">
        <f t="shared" si="178"/>
        <v>Servicios fabricante- Microsoft Soporte Premier</v>
      </c>
      <c r="H2872" s="18" t="s">
        <v>119</v>
      </c>
      <c r="I2872" s="37" t="s">
        <v>67</v>
      </c>
      <c r="J2872" t="s">
        <v>5400</v>
      </c>
      <c r="K2872" t="s">
        <v>65</v>
      </c>
      <c r="L2872" t="s">
        <v>3940</v>
      </c>
      <c r="M2872" t="s">
        <v>65</v>
      </c>
      <c r="N2872" s="37" t="s">
        <v>5159</v>
      </c>
      <c r="O2872" s="37" t="s">
        <v>66</v>
      </c>
      <c r="P2872" s="37" t="s">
        <v>1308</v>
      </c>
      <c r="Q2872" t="s">
        <v>5399</v>
      </c>
      <c r="R2872" t="s">
        <v>5160</v>
      </c>
      <c r="S2872" s="38">
        <v>111600000</v>
      </c>
      <c r="T2872" s="37">
        <v>1</v>
      </c>
      <c r="U2872" s="37">
        <v>1</v>
      </c>
      <c r="V2872" s="43">
        <f>SUMIF(ResumenCotizacion!$C:$C,E2872,ResumenCotizacion!$P:$P)</f>
        <v>0</v>
      </c>
      <c r="W2872" s="68">
        <f>IF(H2872="USD",S2872*SolCotizacion!$J$18,S2872)</f>
        <v>111600000</v>
      </c>
      <c r="X2872" s="3">
        <f>ROUND(W2872/(1-VLOOKUP("Total porcentaje:",ResumenCotizacion!$F:$H,3,0)),2)</f>
        <v>121304347.83</v>
      </c>
      <c r="Y2872" s="3">
        <f t="shared" si="179"/>
        <v>0</v>
      </c>
    </row>
    <row r="2873" spans="1:25" ht="14.25" x14ac:dyDescent="0.2">
      <c r="A2873" t="str">
        <f t="shared" si="176"/>
        <v>Servicios fabricante- Microsoft Soporte PremierMicrosoft Soporte PremierVPUI</v>
      </c>
      <c r="B2873" t="str">
        <f t="shared" si="177"/>
        <v>VPUIMicrosoft Soporte Premier</v>
      </c>
      <c r="C2873"/>
      <c r="D2873" t="s">
        <v>5156</v>
      </c>
      <c r="E2873" t="s">
        <v>5401</v>
      </c>
      <c r="F2873" s="37" t="s">
        <v>7648</v>
      </c>
      <c r="G2873" s="18" t="str">
        <f t="shared" si="178"/>
        <v>Servicios fabricante- Microsoft Soporte Premier</v>
      </c>
      <c r="H2873" s="18" t="s">
        <v>119</v>
      </c>
      <c r="I2873" s="37" t="s">
        <v>67</v>
      </c>
      <c r="J2873" t="s">
        <v>5402</v>
      </c>
      <c r="K2873" t="s">
        <v>65</v>
      </c>
      <c r="L2873" t="s">
        <v>3940</v>
      </c>
      <c r="M2873" t="s">
        <v>65</v>
      </c>
      <c r="N2873" s="37" t="s">
        <v>5159</v>
      </c>
      <c r="O2873" s="37" t="s">
        <v>5171</v>
      </c>
      <c r="P2873" s="37" t="s">
        <v>1308</v>
      </c>
      <c r="Q2873" t="s">
        <v>5401</v>
      </c>
      <c r="R2873" t="s">
        <v>5160</v>
      </c>
      <c r="S2873" s="38">
        <v>17200000</v>
      </c>
      <c r="T2873" s="37">
        <v>1</v>
      </c>
      <c r="U2873" s="37">
        <v>1</v>
      </c>
      <c r="V2873" s="43">
        <f>SUMIF(ResumenCotizacion!$C:$C,E2873,ResumenCotizacion!$P:$P)</f>
        <v>0</v>
      </c>
      <c r="W2873" s="68">
        <f>IF(H2873="USD",S2873*SolCotizacion!$J$18,S2873)</f>
        <v>17200000</v>
      </c>
      <c r="X2873" s="3">
        <f>ROUND(W2873/(1-VLOOKUP("Total porcentaje:",ResumenCotizacion!$F:$H,3,0)),2)</f>
        <v>18695652.170000002</v>
      </c>
      <c r="Y2873" s="3">
        <f t="shared" si="179"/>
        <v>0</v>
      </c>
    </row>
    <row r="2874" spans="1:25" ht="14.25" x14ac:dyDescent="0.2">
      <c r="A2874" t="str">
        <f t="shared" si="176"/>
        <v>Servicios fabricante- Microsoft Soporte PremierMicrosoft Soporte PremierVPPM</v>
      </c>
      <c r="B2874" t="str">
        <f t="shared" si="177"/>
        <v>VPPMMicrosoft Soporte Premier</v>
      </c>
      <c r="C2874"/>
      <c r="D2874" t="s">
        <v>5156</v>
      </c>
      <c r="E2874" t="s">
        <v>5403</v>
      </c>
      <c r="F2874" s="37" t="s">
        <v>7648</v>
      </c>
      <c r="G2874" s="18" t="str">
        <f t="shared" si="178"/>
        <v>Servicios fabricante- Microsoft Soporte Premier</v>
      </c>
      <c r="H2874" s="18" t="s">
        <v>119</v>
      </c>
      <c r="I2874" s="37" t="s">
        <v>67</v>
      </c>
      <c r="J2874" t="s">
        <v>5404</v>
      </c>
      <c r="K2874" t="s">
        <v>65</v>
      </c>
      <c r="L2874" t="s">
        <v>3940</v>
      </c>
      <c r="M2874" t="s">
        <v>65</v>
      </c>
      <c r="N2874" s="37" t="s">
        <v>5159</v>
      </c>
      <c r="O2874" s="37" t="s">
        <v>66</v>
      </c>
      <c r="P2874" s="37" t="s">
        <v>1308</v>
      </c>
      <c r="Q2874" t="s">
        <v>5403</v>
      </c>
      <c r="R2874" t="s">
        <v>5160</v>
      </c>
      <c r="S2874" s="38">
        <v>99600000</v>
      </c>
      <c r="T2874" s="37">
        <v>1</v>
      </c>
      <c r="U2874" s="37">
        <v>1</v>
      </c>
      <c r="V2874" s="43">
        <f>SUMIF(ResumenCotizacion!$C:$C,E2874,ResumenCotizacion!$P:$P)</f>
        <v>0</v>
      </c>
      <c r="W2874" s="68">
        <f>IF(H2874="USD",S2874*SolCotizacion!$J$18,S2874)</f>
        <v>99600000</v>
      </c>
      <c r="X2874" s="3">
        <f>ROUND(W2874/(1-VLOOKUP("Total porcentaje:",ResumenCotizacion!$F:$H,3,0)),2)</f>
        <v>108260869.56999999</v>
      </c>
      <c r="Y2874" s="3">
        <f t="shared" si="179"/>
        <v>0</v>
      </c>
    </row>
    <row r="2875" spans="1:25" ht="14.25" x14ac:dyDescent="0.2">
      <c r="A2875" t="str">
        <f t="shared" si="176"/>
        <v>Servicios fabricante- Microsoft Soporte PremierMicrosoft Soporte PremierVPPI</v>
      </c>
      <c r="B2875" t="str">
        <f t="shared" si="177"/>
        <v>VPPIMicrosoft Soporte Premier</v>
      </c>
      <c r="C2875"/>
      <c r="D2875" t="s">
        <v>5156</v>
      </c>
      <c r="E2875" t="s">
        <v>5405</v>
      </c>
      <c r="F2875" s="37" t="s">
        <v>7648</v>
      </c>
      <c r="G2875" s="18" t="str">
        <f t="shared" si="178"/>
        <v>Servicios fabricante- Microsoft Soporte Premier</v>
      </c>
      <c r="H2875" s="18" t="s">
        <v>119</v>
      </c>
      <c r="I2875" s="37" t="s">
        <v>67</v>
      </c>
      <c r="J2875" t="s">
        <v>5406</v>
      </c>
      <c r="K2875" t="s">
        <v>65</v>
      </c>
      <c r="L2875" t="s">
        <v>3940</v>
      </c>
      <c r="M2875" t="s">
        <v>65</v>
      </c>
      <c r="N2875" s="37" t="s">
        <v>5159</v>
      </c>
      <c r="O2875" s="37" t="s">
        <v>5171</v>
      </c>
      <c r="P2875" s="37" t="s">
        <v>1308</v>
      </c>
      <c r="Q2875" t="s">
        <v>5405</v>
      </c>
      <c r="R2875" t="s">
        <v>5160</v>
      </c>
      <c r="S2875" s="38">
        <v>111600000</v>
      </c>
      <c r="T2875" s="37">
        <v>1</v>
      </c>
      <c r="U2875" s="37">
        <v>1</v>
      </c>
      <c r="V2875" s="43">
        <f>SUMIF(ResumenCotizacion!$C:$C,E2875,ResumenCotizacion!$P:$P)</f>
        <v>0</v>
      </c>
      <c r="W2875" s="68">
        <f>IF(H2875="USD",S2875*SolCotizacion!$J$18,S2875)</f>
        <v>111600000</v>
      </c>
      <c r="X2875" s="3">
        <f>ROUND(W2875/(1-VLOOKUP("Total porcentaje:",ResumenCotizacion!$F:$H,3,0)),2)</f>
        <v>121304347.83</v>
      </c>
      <c r="Y2875" s="3">
        <f t="shared" si="179"/>
        <v>0</v>
      </c>
    </row>
    <row r="2876" spans="1:25" ht="14.25" x14ac:dyDescent="0.2">
      <c r="A2876" t="str">
        <f t="shared" si="176"/>
        <v>Servicios fabricante- Microsoft Soporte PremierMicrosoft Soporte PremierVPOR</v>
      </c>
      <c r="B2876" t="str">
        <f t="shared" si="177"/>
        <v>VPORMicrosoft Soporte Premier</v>
      </c>
      <c r="C2876"/>
      <c r="D2876" t="s">
        <v>5156</v>
      </c>
      <c r="E2876" t="s">
        <v>5407</v>
      </c>
      <c r="F2876" s="37" t="s">
        <v>7648</v>
      </c>
      <c r="G2876" s="18" t="str">
        <f t="shared" si="178"/>
        <v>Servicios fabricante- Microsoft Soporte Premier</v>
      </c>
      <c r="H2876" s="18" t="s">
        <v>119</v>
      </c>
      <c r="I2876" s="37" t="s">
        <v>67</v>
      </c>
      <c r="J2876" t="s">
        <v>5408</v>
      </c>
      <c r="K2876" t="s">
        <v>65</v>
      </c>
      <c r="L2876" t="s">
        <v>3940</v>
      </c>
      <c r="M2876" t="s">
        <v>65</v>
      </c>
      <c r="N2876" s="37" t="s">
        <v>5159</v>
      </c>
      <c r="O2876" s="37" t="s">
        <v>5171</v>
      </c>
      <c r="P2876" s="37" t="s">
        <v>1308</v>
      </c>
      <c r="Q2876" t="s">
        <v>5407</v>
      </c>
      <c r="R2876" t="s">
        <v>5160</v>
      </c>
      <c r="S2876" s="38">
        <v>127600000</v>
      </c>
      <c r="T2876" s="37">
        <v>1</v>
      </c>
      <c r="U2876" s="37">
        <v>1</v>
      </c>
      <c r="V2876" s="43">
        <f>SUMIF(ResumenCotizacion!$C:$C,E2876,ResumenCotizacion!$P:$P)</f>
        <v>0</v>
      </c>
      <c r="W2876" s="68">
        <f>IF(H2876="USD",S2876*SolCotizacion!$J$18,S2876)</f>
        <v>127600000</v>
      </c>
      <c r="X2876" s="3">
        <f>ROUND(W2876/(1-VLOOKUP("Total porcentaje:",ResumenCotizacion!$F:$H,3,0)),2)</f>
        <v>138695652.16999999</v>
      </c>
      <c r="Y2876" s="3">
        <f t="shared" si="179"/>
        <v>0</v>
      </c>
    </row>
    <row r="2877" spans="1:25" ht="14.25" x14ac:dyDescent="0.2">
      <c r="A2877" t="str">
        <f t="shared" si="176"/>
        <v>Servicios fabricante- Microsoft Soporte PremierMicrosoft Soporte PremierVPOF</v>
      </c>
      <c r="B2877" t="str">
        <f t="shared" si="177"/>
        <v>VPOFMicrosoft Soporte Premier</v>
      </c>
      <c r="C2877"/>
      <c r="D2877" t="s">
        <v>5156</v>
      </c>
      <c r="E2877" t="s">
        <v>5409</v>
      </c>
      <c r="F2877" s="37" t="s">
        <v>7648</v>
      </c>
      <c r="G2877" s="18" t="str">
        <f t="shared" si="178"/>
        <v>Servicios fabricante- Microsoft Soporte Premier</v>
      </c>
      <c r="H2877" s="18" t="s">
        <v>119</v>
      </c>
      <c r="I2877" s="37" t="s">
        <v>67</v>
      </c>
      <c r="J2877" t="s">
        <v>5410</v>
      </c>
      <c r="K2877" t="s">
        <v>65</v>
      </c>
      <c r="L2877" t="s">
        <v>3940</v>
      </c>
      <c r="M2877" t="s">
        <v>65</v>
      </c>
      <c r="N2877" s="37" t="s">
        <v>5159</v>
      </c>
      <c r="O2877" s="37" t="s">
        <v>5171</v>
      </c>
      <c r="P2877" s="37" t="s">
        <v>1308</v>
      </c>
      <c r="Q2877" t="s">
        <v>5409</v>
      </c>
      <c r="R2877" t="s">
        <v>5160</v>
      </c>
      <c r="S2877" s="38">
        <v>160000000</v>
      </c>
      <c r="T2877" s="37">
        <v>1</v>
      </c>
      <c r="U2877" s="37">
        <v>1</v>
      </c>
      <c r="V2877" s="43">
        <f>SUMIF(ResumenCotizacion!$C:$C,E2877,ResumenCotizacion!$P:$P)</f>
        <v>0</v>
      </c>
      <c r="W2877" s="68">
        <f>IF(H2877="USD",S2877*SolCotizacion!$J$18,S2877)</f>
        <v>160000000</v>
      </c>
      <c r="X2877" s="3">
        <f>ROUND(W2877/(1-VLOOKUP("Total porcentaje:",ResumenCotizacion!$F:$H,3,0)),2)</f>
        <v>173913043.47999999</v>
      </c>
      <c r="Y2877" s="3">
        <f t="shared" si="179"/>
        <v>0</v>
      </c>
    </row>
    <row r="2878" spans="1:25" ht="14.25" x14ac:dyDescent="0.2">
      <c r="A2878" t="str">
        <f t="shared" si="176"/>
        <v>Servicios fabricante- Microsoft Soporte PremierMicrosoft Soporte PremierVPOC</v>
      </c>
      <c r="B2878" t="str">
        <f t="shared" si="177"/>
        <v>VPOCMicrosoft Soporte Premier</v>
      </c>
      <c r="C2878"/>
      <c r="D2878" t="s">
        <v>5156</v>
      </c>
      <c r="E2878" t="s">
        <v>5411</v>
      </c>
      <c r="F2878" s="37" t="s">
        <v>7648</v>
      </c>
      <c r="G2878" s="18" t="str">
        <f t="shared" si="178"/>
        <v>Servicios fabricante- Microsoft Soporte Premier</v>
      </c>
      <c r="H2878" s="18" t="s">
        <v>119</v>
      </c>
      <c r="I2878" s="37" t="s">
        <v>67</v>
      </c>
      <c r="J2878" t="s">
        <v>5412</v>
      </c>
      <c r="K2878" t="s">
        <v>65</v>
      </c>
      <c r="L2878" t="s">
        <v>3940</v>
      </c>
      <c r="M2878" t="s">
        <v>65</v>
      </c>
      <c r="N2878" s="37" t="s">
        <v>5159</v>
      </c>
      <c r="O2878" s="37" t="s">
        <v>5171</v>
      </c>
      <c r="P2878" s="37" t="s">
        <v>1308</v>
      </c>
      <c r="Q2878" t="s">
        <v>5411</v>
      </c>
      <c r="R2878" t="s">
        <v>5160</v>
      </c>
      <c r="S2878" s="38">
        <v>52800000</v>
      </c>
      <c r="T2878" s="37">
        <v>1</v>
      </c>
      <c r="U2878" s="37">
        <v>1</v>
      </c>
      <c r="V2878" s="43">
        <f>SUMIF(ResumenCotizacion!$C:$C,E2878,ResumenCotizacion!$P:$P)</f>
        <v>0</v>
      </c>
      <c r="W2878" s="68">
        <f>IF(H2878="USD",S2878*SolCotizacion!$J$18,S2878)</f>
        <v>52800000</v>
      </c>
      <c r="X2878" s="3">
        <f>ROUND(W2878/(1-VLOOKUP("Total porcentaje:",ResumenCotizacion!$F:$H,3,0)),2)</f>
        <v>57391304.350000001</v>
      </c>
      <c r="Y2878" s="3">
        <f t="shared" si="179"/>
        <v>0</v>
      </c>
    </row>
    <row r="2879" spans="1:25" ht="14.25" x14ac:dyDescent="0.2">
      <c r="A2879" t="str">
        <f t="shared" si="176"/>
        <v>Servicios fabricante- Microsoft Soporte PremierMicrosoft Soporte PremierVPLI</v>
      </c>
      <c r="B2879" t="str">
        <f t="shared" si="177"/>
        <v>VPLIMicrosoft Soporte Premier</v>
      </c>
      <c r="C2879"/>
      <c r="D2879" t="s">
        <v>5156</v>
      </c>
      <c r="E2879" t="s">
        <v>5413</v>
      </c>
      <c r="F2879" s="37" t="s">
        <v>7648</v>
      </c>
      <c r="G2879" s="18" t="str">
        <f t="shared" si="178"/>
        <v>Servicios fabricante- Microsoft Soporte Premier</v>
      </c>
      <c r="H2879" s="18" t="s">
        <v>119</v>
      </c>
      <c r="I2879" s="37" t="s">
        <v>67</v>
      </c>
      <c r="J2879" t="s">
        <v>5414</v>
      </c>
      <c r="K2879" t="s">
        <v>65</v>
      </c>
      <c r="L2879" t="s">
        <v>3940</v>
      </c>
      <c r="M2879" t="s">
        <v>65</v>
      </c>
      <c r="N2879" s="37" t="s">
        <v>5159</v>
      </c>
      <c r="O2879" s="37" t="s">
        <v>5171</v>
      </c>
      <c r="P2879" s="37" t="s">
        <v>1308</v>
      </c>
      <c r="Q2879" t="s">
        <v>5413</v>
      </c>
      <c r="R2879" t="s">
        <v>5160</v>
      </c>
      <c r="S2879" s="38">
        <v>17200000</v>
      </c>
      <c r="T2879" s="37">
        <v>1</v>
      </c>
      <c r="U2879" s="37">
        <v>1</v>
      </c>
      <c r="V2879" s="43">
        <f>SUMIF(ResumenCotizacion!$C:$C,E2879,ResumenCotizacion!$P:$P)</f>
        <v>0</v>
      </c>
      <c r="W2879" s="68">
        <f>IF(H2879="USD",S2879*SolCotizacion!$J$18,S2879)</f>
        <v>17200000</v>
      </c>
      <c r="X2879" s="3">
        <f>ROUND(W2879/(1-VLOOKUP("Total porcentaje:",ResumenCotizacion!$F:$H,3,0)),2)</f>
        <v>18695652.170000002</v>
      </c>
      <c r="Y2879" s="3">
        <f t="shared" si="179"/>
        <v>0</v>
      </c>
    </row>
    <row r="2880" spans="1:25" ht="14.25" x14ac:dyDescent="0.2">
      <c r="A2880" t="str">
        <f t="shared" si="176"/>
        <v>Servicios fabricante- Microsoft Soporte PremierMicrosoft Soporte PremierVPLE</v>
      </c>
      <c r="B2880" t="str">
        <f t="shared" si="177"/>
        <v>VPLEMicrosoft Soporte Premier</v>
      </c>
      <c r="C2880"/>
      <c r="D2880" t="s">
        <v>5156</v>
      </c>
      <c r="E2880" t="s">
        <v>5415</v>
      </c>
      <c r="F2880" s="37" t="s">
        <v>7648</v>
      </c>
      <c r="G2880" s="18" t="str">
        <f t="shared" si="178"/>
        <v>Servicios fabricante- Microsoft Soporte Premier</v>
      </c>
      <c r="H2880" s="18" t="s">
        <v>119</v>
      </c>
      <c r="I2880" s="37" t="s">
        <v>67</v>
      </c>
      <c r="J2880" t="s">
        <v>5416</v>
      </c>
      <c r="K2880" t="s">
        <v>65</v>
      </c>
      <c r="L2880" t="s">
        <v>3940</v>
      </c>
      <c r="M2880" t="s">
        <v>65</v>
      </c>
      <c r="N2880" s="37" t="s">
        <v>5159</v>
      </c>
      <c r="O2880" s="37" t="s">
        <v>5171</v>
      </c>
      <c r="P2880" s="37" t="s">
        <v>1308</v>
      </c>
      <c r="Q2880" t="s">
        <v>5415</v>
      </c>
      <c r="R2880" t="s">
        <v>5160</v>
      </c>
      <c r="S2880" s="38">
        <v>87600000</v>
      </c>
      <c r="T2880" s="37">
        <v>1</v>
      </c>
      <c r="U2880" s="37">
        <v>1</v>
      </c>
      <c r="V2880" s="43">
        <f>SUMIF(ResumenCotizacion!$C:$C,E2880,ResumenCotizacion!$P:$P)</f>
        <v>0</v>
      </c>
      <c r="W2880" s="68">
        <f>IF(H2880="USD",S2880*SolCotizacion!$J$18,S2880)</f>
        <v>87600000</v>
      </c>
      <c r="X2880" s="3">
        <f>ROUND(W2880/(1-VLOOKUP("Total porcentaje:",ResumenCotizacion!$F:$H,3,0)),2)</f>
        <v>95217391.299999997</v>
      </c>
      <c r="Y2880" s="3">
        <f t="shared" si="179"/>
        <v>0</v>
      </c>
    </row>
    <row r="2881" spans="1:25" ht="14.25" x14ac:dyDescent="0.2">
      <c r="A2881" t="str">
        <f t="shared" si="176"/>
        <v>Servicios fabricante- Microsoft Soporte PremierMicrosoft Soporte PremierVPHR</v>
      </c>
      <c r="B2881" t="str">
        <f t="shared" si="177"/>
        <v>VPHRMicrosoft Soporte Premier</v>
      </c>
      <c r="C2881"/>
      <c r="D2881" t="s">
        <v>5156</v>
      </c>
      <c r="E2881" t="s">
        <v>5417</v>
      </c>
      <c r="F2881" s="37" t="s">
        <v>7648</v>
      </c>
      <c r="G2881" s="18" t="str">
        <f t="shared" si="178"/>
        <v>Servicios fabricante- Microsoft Soporte Premier</v>
      </c>
      <c r="H2881" s="18" t="s">
        <v>119</v>
      </c>
      <c r="I2881" s="37" t="s">
        <v>67</v>
      </c>
      <c r="J2881" t="s">
        <v>5418</v>
      </c>
      <c r="K2881" t="s">
        <v>65</v>
      </c>
      <c r="L2881" t="s">
        <v>3940</v>
      </c>
      <c r="M2881" t="s">
        <v>65</v>
      </c>
      <c r="N2881" s="37" t="s">
        <v>5159</v>
      </c>
      <c r="O2881" s="37" t="s">
        <v>5171</v>
      </c>
      <c r="P2881" s="37" t="s">
        <v>1308</v>
      </c>
      <c r="Q2881" t="s">
        <v>5417</v>
      </c>
      <c r="R2881" t="s">
        <v>5160</v>
      </c>
      <c r="S2881" s="38">
        <v>28800000</v>
      </c>
      <c r="T2881" s="37">
        <v>1</v>
      </c>
      <c r="U2881" s="37">
        <v>1</v>
      </c>
      <c r="V2881" s="43">
        <f>SUMIF(ResumenCotizacion!$C:$C,E2881,ResumenCotizacion!$P:$P)</f>
        <v>0</v>
      </c>
      <c r="W2881" s="68">
        <f>IF(H2881="USD",S2881*SolCotizacion!$J$18,S2881)</f>
        <v>28800000</v>
      </c>
      <c r="X2881" s="3">
        <f>ROUND(W2881/(1-VLOOKUP("Total porcentaje:",ResumenCotizacion!$F:$H,3,0)),2)</f>
        <v>31304347.829999998</v>
      </c>
      <c r="Y2881" s="3">
        <f t="shared" si="179"/>
        <v>0</v>
      </c>
    </row>
    <row r="2882" spans="1:25" ht="14.25" x14ac:dyDescent="0.2">
      <c r="A2882" t="str">
        <f t="shared" si="176"/>
        <v>Servicios fabricante- Microsoft Soporte PremierMicrosoft Soporte PremierVPAA</v>
      </c>
      <c r="B2882" t="str">
        <f t="shared" si="177"/>
        <v>VPAAMicrosoft Soporte Premier</v>
      </c>
      <c r="C2882"/>
      <c r="D2882" t="s">
        <v>5156</v>
      </c>
      <c r="E2882" t="s">
        <v>5419</v>
      </c>
      <c r="F2882" s="37" t="s">
        <v>7648</v>
      </c>
      <c r="G2882" s="18" t="str">
        <f t="shared" si="178"/>
        <v>Servicios fabricante- Microsoft Soporte Premier</v>
      </c>
      <c r="H2882" s="18" t="s">
        <v>119</v>
      </c>
      <c r="I2882" s="37" t="s">
        <v>67</v>
      </c>
      <c r="J2882" t="s">
        <v>5420</v>
      </c>
      <c r="K2882" t="s">
        <v>65</v>
      </c>
      <c r="L2882" t="s">
        <v>3940</v>
      </c>
      <c r="M2882" t="s">
        <v>65</v>
      </c>
      <c r="N2882" s="37" t="s">
        <v>5159</v>
      </c>
      <c r="O2882" s="37" t="s">
        <v>5171</v>
      </c>
      <c r="P2882" s="37" t="s">
        <v>1308</v>
      </c>
      <c r="Q2882" t="s">
        <v>5419</v>
      </c>
      <c r="R2882" t="s">
        <v>5160</v>
      </c>
      <c r="S2882" s="38">
        <v>80000000</v>
      </c>
      <c r="T2882" s="37">
        <v>1</v>
      </c>
      <c r="U2882" s="37">
        <v>1</v>
      </c>
      <c r="V2882" s="43">
        <f>SUMIF(ResumenCotizacion!$C:$C,E2882,ResumenCotizacion!$P:$P)</f>
        <v>0</v>
      </c>
      <c r="W2882" s="68">
        <f>IF(H2882="USD",S2882*SolCotizacion!$J$18,S2882)</f>
        <v>80000000</v>
      </c>
      <c r="X2882" s="3">
        <f>ROUND(W2882/(1-VLOOKUP("Total porcentaje:",ResumenCotizacion!$F:$H,3,0)),2)</f>
        <v>86956521.739999995</v>
      </c>
      <c r="Y2882" s="3">
        <f t="shared" si="179"/>
        <v>0</v>
      </c>
    </row>
    <row r="2883" spans="1:25" ht="14.25" x14ac:dyDescent="0.2">
      <c r="A2883" t="str">
        <f t="shared" ref="A2883:A2946" si="180">D2883&amp;F2883&amp;E2883</f>
        <v>Servicios fabricante- Microsoft Soporte PremierMicrosoft Soporte PremierVOWW</v>
      </c>
      <c r="B2883" t="str">
        <f t="shared" ref="B2883:B2946" si="181">E2883&amp;F2883</f>
        <v>VOWWMicrosoft Soporte Premier</v>
      </c>
      <c r="C2883"/>
      <c r="D2883" t="s">
        <v>5156</v>
      </c>
      <c r="E2883" t="s">
        <v>5421</v>
      </c>
      <c r="F2883" s="37" t="s">
        <v>7648</v>
      </c>
      <c r="G2883" s="18" t="str">
        <f t="shared" ref="G2883:G2946" si="182">D2883</f>
        <v>Servicios fabricante- Microsoft Soporte Premier</v>
      </c>
      <c r="H2883" s="18" t="s">
        <v>119</v>
      </c>
      <c r="I2883" s="37" t="s">
        <v>67</v>
      </c>
      <c r="J2883" t="s">
        <v>5422</v>
      </c>
      <c r="K2883" t="s">
        <v>65</v>
      </c>
      <c r="L2883" t="s">
        <v>3940</v>
      </c>
      <c r="M2883" t="s">
        <v>65</v>
      </c>
      <c r="N2883" s="37" t="s">
        <v>5159</v>
      </c>
      <c r="O2883" s="37" t="s">
        <v>66</v>
      </c>
      <c r="P2883" s="37" t="s">
        <v>1308</v>
      </c>
      <c r="Q2883" t="s">
        <v>5421</v>
      </c>
      <c r="R2883" t="s">
        <v>5160</v>
      </c>
      <c r="S2883" s="38">
        <v>78400000</v>
      </c>
      <c r="T2883" s="37">
        <v>1</v>
      </c>
      <c r="U2883" s="37">
        <v>1</v>
      </c>
      <c r="V2883" s="43">
        <f>SUMIF(ResumenCotizacion!$C:$C,E2883,ResumenCotizacion!$P:$P)</f>
        <v>0</v>
      </c>
      <c r="W2883" s="68">
        <f>IF(H2883="USD",S2883*SolCotizacion!$J$18,S2883)</f>
        <v>78400000</v>
      </c>
      <c r="X2883" s="3">
        <f>ROUND(W2883/(1-VLOOKUP("Total porcentaje:",ResumenCotizacion!$F:$H,3,0)),2)</f>
        <v>85217391.299999997</v>
      </c>
      <c r="Y2883" s="3">
        <f t="shared" ref="Y2883:Y2946" si="183">V2883*X2883</f>
        <v>0</v>
      </c>
    </row>
    <row r="2884" spans="1:25" ht="14.25" x14ac:dyDescent="0.2">
      <c r="A2884" t="str">
        <f t="shared" si="180"/>
        <v>Servicios fabricante- Microsoft Soporte PremierMicrosoft Soporte PremierVOUS</v>
      </c>
      <c r="B2884" t="str">
        <f t="shared" si="181"/>
        <v>VOUSMicrosoft Soporte Premier</v>
      </c>
      <c r="C2884"/>
      <c r="D2884" t="s">
        <v>5156</v>
      </c>
      <c r="E2884" t="s">
        <v>5423</v>
      </c>
      <c r="F2884" s="37" t="s">
        <v>7648</v>
      </c>
      <c r="G2884" s="18" t="str">
        <f t="shared" si="182"/>
        <v>Servicios fabricante- Microsoft Soporte Premier</v>
      </c>
      <c r="H2884" s="18" t="s">
        <v>119</v>
      </c>
      <c r="I2884" s="37" t="s">
        <v>67</v>
      </c>
      <c r="J2884" t="s">
        <v>5424</v>
      </c>
      <c r="K2884" t="s">
        <v>65</v>
      </c>
      <c r="L2884" t="s">
        <v>3940</v>
      </c>
      <c r="M2884" t="s">
        <v>65</v>
      </c>
      <c r="N2884" s="37" t="s">
        <v>5159</v>
      </c>
      <c r="O2884" s="37" t="s">
        <v>5171</v>
      </c>
      <c r="P2884" s="37" t="s">
        <v>1308</v>
      </c>
      <c r="Q2884" t="s">
        <v>5423</v>
      </c>
      <c r="R2884" t="s">
        <v>5160</v>
      </c>
      <c r="S2884" s="38">
        <v>99600000</v>
      </c>
      <c r="T2884" s="37">
        <v>1</v>
      </c>
      <c r="U2884" s="37">
        <v>1</v>
      </c>
      <c r="V2884" s="43">
        <f>SUMIF(ResumenCotizacion!$C:$C,E2884,ResumenCotizacion!$P:$P)</f>
        <v>0</v>
      </c>
      <c r="W2884" s="68">
        <f>IF(H2884="USD",S2884*SolCotizacion!$J$18,S2884)</f>
        <v>99600000</v>
      </c>
      <c r="X2884" s="3">
        <f>ROUND(W2884/(1-VLOOKUP("Total porcentaje:",ResumenCotizacion!$F:$H,3,0)),2)</f>
        <v>108260869.56999999</v>
      </c>
      <c r="Y2884" s="3">
        <f t="shared" si="183"/>
        <v>0</v>
      </c>
    </row>
    <row r="2885" spans="1:25" ht="14.25" x14ac:dyDescent="0.2">
      <c r="A2885" t="str">
        <f t="shared" si="180"/>
        <v>Servicios fabricante- Microsoft Soporte PremierMicrosoft Soporte PremierVOUN</v>
      </c>
      <c r="B2885" t="str">
        <f t="shared" si="181"/>
        <v>VOUNMicrosoft Soporte Premier</v>
      </c>
      <c r="C2885"/>
      <c r="D2885" t="s">
        <v>5156</v>
      </c>
      <c r="E2885" t="s">
        <v>5425</v>
      </c>
      <c r="F2885" s="37" t="s">
        <v>7648</v>
      </c>
      <c r="G2885" s="18" t="str">
        <f t="shared" si="182"/>
        <v>Servicios fabricante- Microsoft Soporte Premier</v>
      </c>
      <c r="H2885" s="18" t="s">
        <v>119</v>
      </c>
      <c r="I2885" s="37" t="s">
        <v>67</v>
      </c>
      <c r="J2885" t="s">
        <v>5426</v>
      </c>
      <c r="K2885" t="s">
        <v>65</v>
      </c>
      <c r="L2885" t="s">
        <v>3940</v>
      </c>
      <c r="M2885" t="s">
        <v>65</v>
      </c>
      <c r="N2885" s="37" t="s">
        <v>5159</v>
      </c>
      <c r="O2885" s="37" t="s">
        <v>5171</v>
      </c>
      <c r="P2885" s="37" t="s">
        <v>1308</v>
      </c>
      <c r="Q2885" t="s">
        <v>5425</v>
      </c>
      <c r="R2885" t="s">
        <v>5160</v>
      </c>
      <c r="S2885" s="38">
        <v>99600000</v>
      </c>
      <c r="T2885" s="37">
        <v>1</v>
      </c>
      <c r="U2885" s="37">
        <v>1</v>
      </c>
      <c r="V2885" s="43">
        <f>SUMIF(ResumenCotizacion!$C:$C,E2885,ResumenCotizacion!$P:$P)</f>
        <v>0</v>
      </c>
      <c r="W2885" s="68">
        <f>IF(H2885="USD",S2885*SolCotizacion!$J$18,S2885)</f>
        <v>99600000</v>
      </c>
      <c r="X2885" s="3">
        <f>ROUND(W2885/(1-VLOOKUP("Total porcentaje:",ResumenCotizacion!$F:$H,3,0)),2)</f>
        <v>108260869.56999999</v>
      </c>
      <c r="Y2885" s="3">
        <f t="shared" si="183"/>
        <v>0</v>
      </c>
    </row>
    <row r="2886" spans="1:25" ht="14.25" x14ac:dyDescent="0.2">
      <c r="A2886" t="str">
        <f t="shared" si="180"/>
        <v>Servicios fabricante- Microsoft Soporte PremierMicrosoft Soporte PremierVOKZ</v>
      </c>
      <c r="B2886" t="str">
        <f t="shared" si="181"/>
        <v>VOKZMicrosoft Soporte Premier</v>
      </c>
      <c r="C2886"/>
      <c r="D2886" t="s">
        <v>5156</v>
      </c>
      <c r="E2886" t="s">
        <v>5427</v>
      </c>
      <c r="F2886" s="37" t="s">
        <v>7648</v>
      </c>
      <c r="G2886" s="18" t="str">
        <f t="shared" si="182"/>
        <v>Servicios fabricante- Microsoft Soporte Premier</v>
      </c>
      <c r="H2886" s="18" t="s">
        <v>119</v>
      </c>
      <c r="I2886" s="37" t="s">
        <v>67</v>
      </c>
      <c r="J2886" t="s">
        <v>5428</v>
      </c>
      <c r="K2886" t="s">
        <v>65</v>
      </c>
      <c r="L2886" t="s">
        <v>3940</v>
      </c>
      <c r="M2886" t="s">
        <v>65</v>
      </c>
      <c r="N2886" s="37" t="s">
        <v>5159</v>
      </c>
      <c r="O2886" s="37" t="s">
        <v>5171</v>
      </c>
      <c r="P2886" s="37" t="s">
        <v>1308</v>
      </c>
      <c r="Q2886" t="s">
        <v>5427</v>
      </c>
      <c r="R2886" t="s">
        <v>5160</v>
      </c>
      <c r="S2886" s="38">
        <v>99600000</v>
      </c>
      <c r="T2886" s="37">
        <v>1</v>
      </c>
      <c r="U2886" s="37">
        <v>1</v>
      </c>
      <c r="V2886" s="43">
        <f>SUMIF(ResumenCotizacion!$C:$C,E2886,ResumenCotizacion!$P:$P)</f>
        <v>0</v>
      </c>
      <c r="W2886" s="68">
        <f>IF(H2886="USD",S2886*SolCotizacion!$J$18,S2886)</f>
        <v>99600000</v>
      </c>
      <c r="X2886" s="3">
        <f>ROUND(W2886/(1-VLOOKUP("Total porcentaje:",ResumenCotizacion!$F:$H,3,0)),2)</f>
        <v>108260869.56999999</v>
      </c>
      <c r="Y2886" s="3">
        <f t="shared" si="183"/>
        <v>0</v>
      </c>
    </row>
    <row r="2887" spans="1:25" ht="14.25" x14ac:dyDescent="0.2">
      <c r="A2887" t="str">
        <f t="shared" si="180"/>
        <v>Servicios fabricante- Microsoft Soporte PremierMicrosoft Soporte PremierVOIT</v>
      </c>
      <c r="B2887" t="str">
        <f t="shared" si="181"/>
        <v>VOITMicrosoft Soporte Premier</v>
      </c>
      <c r="C2887"/>
      <c r="D2887" t="s">
        <v>5156</v>
      </c>
      <c r="E2887" t="s">
        <v>5429</v>
      </c>
      <c r="F2887" s="37" t="s">
        <v>7648</v>
      </c>
      <c r="G2887" s="18" t="str">
        <f t="shared" si="182"/>
        <v>Servicios fabricante- Microsoft Soporte Premier</v>
      </c>
      <c r="H2887" s="18" t="s">
        <v>119</v>
      </c>
      <c r="I2887" s="37" t="s">
        <v>67</v>
      </c>
      <c r="J2887" t="s">
        <v>5430</v>
      </c>
      <c r="K2887" t="s">
        <v>65</v>
      </c>
      <c r="L2887" t="s">
        <v>3940</v>
      </c>
      <c r="M2887" t="s">
        <v>65</v>
      </c>
      <c r="N2887" s="37" t="s">
        <v>5159</v>
      </c>
      <c r="O2887" s="37" t="s">
        <v>5171</v>
      </c>
      <c r="P2887" s="37" t="s">
        <v>1308</v>
      </c>
      <c r="Q2887" t="s">
        <v>5429</v>
      </c>
      <c r="R2887" t="s">
        <v>5160</v>
      </c>
      <c r="S2887" s="38">
        <v>69200000</v>
      </c>
      <c r="T2887" s="37">
        <v>1</v>
      </c>
      <c r="U2887" s="37">
        <v>1</v>
      </c>
      <c r="V2887" s="43">
        <f>SUMIF(ResumenCotizacion!$C:$C,E2887,ResumenCotizacion!$P:$P)</f>
        <v>0</v>
      </c>
      <c r="W2887" s="68">
        <f>IF(H2887="USD",S2887*SolCotizacion!$J$18,S2887)</f>
        <v>69200000</v>
      </c>
      <c r="X2887" s="3">
        <f>ROUND(W2887/(1-VLOOKUP("Total porcentaje:",ResumenCotizacion!$F:$H,3,0)),2)</f>
        <v>75217391.299999997</v>
      </c>
      <c r="Y2887" s="3">
        <f t="shared" si="183"/>
        <v>0</v>
      </c>
    </row>
    <row r="2888" spans="1:25" ht="14.25" x14ac:dyDescent="0.2">
      <c r="A2888" t="str">
        <f t="shared" si="180"/>
        <v>Servicios fabricante- Microsoft Soporte PremierMicrosoft Soporte PremierVOIO</v>
      </c>
      <c r="B2888" t="str">
        <f t="shared" si="181"/>
        <v>VOIOMicrosoft Soporte Premier</v>
      </c>
      <c r="C2888"/>
      <c r="D2888" t="s">
        <v>5156</v>
      </c>
      <c r="E2888" t="s">
        <v>5431</v>
      </c>
      <c r="F2888" s="37" t="s">
        <v>7648</v>
      </c>
      <c r="G2888" s="18" t="str">
        <f t="shared" si="182"/>
        <v>Servicios fabricante- Microsoft Soporte Premier</v>
      </c>
      <c r="H2888" s="18" t="s">
        <v>119</v>
      </c>
      <c r="I2888" s="37" t="s">
        <v>67</v>
      </c>
      <c r="J2888" t="s">
        <v>5432</v>
      </c>
      <c r="K2888" t="s">
        <v>65</v>
      </c>
      <c r="L2888" t="s">
        <v>3940</v>
      </c>
      <c r="M2888" t="s">
        <v>65</v>
      </c>
      <c r="N2888" s="37" t="s">
        <v>5159</v>
      </c>
      <c r="O2888" s="37" t="s">
        <v>5171</v>
      </c>
      <c r="P2888" s="37" t="s">
        <v>1308</v>
      </c>
      <c r="Q2888" t="s">
        <v>5431</v>
      </c>
      <c r="R2888" t="s">
        <v>5160</v>
      </c>
      <c r="S2888" s="38">
        <v>154800000</v>
      </c>
      <c r="T2888" s="37">
        <v>1</v>
      </c>
      <c r="U2888" s="37">
        <v>1</v>
      </c>
      <c r="V2888" s="43">
        <f>SUMIF(ResumenCotizacion!$C:$C,E2888,ResumenCotizacion!$P:$P)</f>
        <v>0</v>
      </c>
      <c r="W2888" s="68">
        <f>IF(H2888="USD",S2888*SolCotizacion!$J$18,S2888)</f>
        <v>154800000</v>
      </c>
      <c r="X2888" s="3">
        <f>ROUND(W2888/(1-VLOOKUP("Total porcentaje:",ResumenCotizacion!$F:$H,3,0)),2)</f>
        <v>168260869.56999999</v>
      </c>
      <c r="Y2888" s="3">
        <f t="shared" si="183"/>
        <v>0</v>
      </c>
    </row>
    <row r="2889" spans="1:25" ht="14.25" x14ac:dyDescent="0.2">
      <c r="A2889" t="str">
        <f t="shared" si="180"/>
        <v>Servicios fabricante- Microsoft Soporte PremierMicrosoft Soporte PremierVOGT</v>
      </c>
      <c r="B2889" t="str">
        <f t="shared" si="181"/>
        <v>VOGTMicrosoft Soporte Premier</v>
      </c>
      <c r="C2889"/>
      <c r="D2889" t="s">
        <v>5156</v>
      </c>
      <c r="E2889" t="s">
        <v>5433</v>
      </c>
      <c r="F2889" s="37" t="s">
        <v>7648</v>
      </c>
      <c r="G2889" s="18" t="str">
        <f t="shared" si="182"/>
        <v>Servicios fabricante- Microsoft Soporte Premier</v>
      </c>
      <c r="H2889" s="18" t="s">
        <v>119</v>
      </c>
      <c r="I2889" s="37" t="s">
        <v>67</v>
      </c>
      <c r="J2889" t="s">
        <v>5434</v>
      </c>
      <c r="K2889" t="s">
        <v>65</v>
      </c>
      <c r="L2889" t="s">
        <v>3940</v>
      </c>
      <c r="M2889" t="s">
        <v>65</v>
      </c>
      <c r="N2889" s="37" t="s">
        <v>5159</v>
      </c>
      <c r="O2889" s="37" t="s">
        <v>66</v>
      </c>
      <c r="P2889" s="37" t="s">
        <v>1308</v>
      </c>
      <c r="Q2889" t="s">
        <v>5433</v>
      </c>
      <c r="R2889" t="s">
        <v>5160</v>
      </c>
      <c r="S2889" s="38">
        <v>31600000</v>
      </c>
      <c r="T2889" s="37">
        <v>1</v>
      </c>
      <c r="U2889" s="37">
        <v>1</v>
      </c>
      <c r="V2889" s="43">
        <f>SUMIF(ResumenCotizacion!$C:$C,E2889,ResumenCotizacion!$P:$P)</f>
        <v>0</v>
      </c>
      <c r="W2889" s="68">
        <f>IF(H2889="USD",S2889*SolCotizacion!$J$18,S2889)</f>
        <v>31600000</v>
      </c>
      <c r="X2889" s="3">
        <f>ROUND(W2889/(1-VLOOKUP("Total porcentaje:",ResumenCotizacion!$F:$H,3,0)),2)</f>
        <v>34347826.090000004</v>
      </c>
      <c r="Y2889" s="3">
        <f t="shared" si="183"/>
        <v>0</v>
      </c>
    </row>
    <row r="2890" spans="1:25" ht="14.25" x14ac:dyDescent="0.2">
      <c r="A2890" t="str">
        <f t="shared" si="180"/>
        <v>Servicios fabricante- Microsoft Soporte PremierMicrosoft Soporte PremierVOGR</v>
      </c>
      <c r="B2890" t="str">
        <f t="shared" si="181"/>
        <v>VOGRMicrosoft Soporte Premier</v>
      </c>
      <c r="C2890"/>
      <c r="D2890" t="s">
        <v>5156</v>
      </c>
      <c r="E2890" t="s">
        <v>5435</v>
      </c>
      <c r="F2890" s="37" t="s">
        <v>7648</v>
      </c>
      <c r="G2890" s="18" t="str">
        <f t="shared" si="182"/>
        <v>Servicios fabricante- Microsoft Soporte Premier</v>
      </c>
      <c r="H2890" s="18" t="s">
        <v>119</v>
      </c>
      <c r="I2890" s="37" t="s">
        <v>67</v>
      </c>
      <c r="J2890" t="s">
        <v>5436</v>
      </c>
      <c r="K2890" t="s">
        <v>65</v>
      </c>
      <c r="L2890" t="s">
        <v>3940</v>
      </c>
      <c r="M2890" t="s">
        <v>65</v>
      </c>
      <c r="N2890" s="37" t="s">
        <v>5159</v>
      </c>
      <c r="O2890" s="37" t="s">
        <v>66</v>
      </c>
      <c r="P2890" s="37" t="s">
        <v>1308</v>
      </c>
      <c r="Q2890" t="s">
        <v>5435</v>
      </c>
      <c r="R2890" t="s">
        <v>5160</v>
      </c>
      <c r="S2890" s="38">
        <v>15600000</v>
      </c>
      <c r="T2890" s="37">
        <v>1</v>
      </c>
      <c r="U2890" s="37">
        <v>1</v>
      </c>
      <c r="V2890" s="43">
        <f>SUMIF(ResumenCotizacion!$C:$C,E2890,ResumenCotizacion!$P:$P)</f>
        <v>0</v>
      </c>
      <c r="W2890" s="68">
        <f>IF(H2890="USD",S2890*SolCotizacion!$J$18,S2890)</f>
        <v>15600000</v>
      </c>
      <c r="X2890" s="3">
        <f>ROUND(W2890/(1-VLOOKUP("Total porcentaje:",ResumenCotizacion!$F:$H,3,0)),2)</f>
        <v>16956521.739999998</v>
      </c>
      <c r="Y2890" s="3">
        <f t="shared" si="183"/>
        <v>0</v>
      </c>
    </row>
    <row r="2891" spans="1:25" ht="14.25" x14ac:dyDescent="0.2">
      <c r="A2891" t="str">
        <f t="shared" si="180"/>
        <v>Servicios fabricante- Microsoft Soporte PremierMicrosoft Soporte PremierVOGO</v>
      </c>
      <c r="B2891" t="str">
        <f t="shared" si="181"/>
        <v>VOGOMicrosoft Soporte Premier</v>
      </c>
      <c r="C2891"/>
      <c r="D2891" t="s">
        <v>5156</v>
      </c>
      <c r="E2891" t="s">
        <v>5437</v>
      </c>
      <c r="F2891" s="37" t="s">
        <v>7648</v>
      </c>
      <c r="G2891" s="18" t="str">
        <f t="shared" si="182"/>
        <v>Servicios fabricante- Microsoft Soporte Premier</v>
      </c>
      <c r="H2891" s="18" t="s">
        <v>119</v>
      </c>
      <c r="I2891" s="37" t="s">
        <v>67</v>
      </c>
      <c r="J2891" t="s">
        <v>5438</v>
      </c>
      <c r="K2891" t="s">
        <v>65</v>
      </c>
      <c r="L2891" t="s">
        <v>3940</v>
      </c>
      <c r="M2891" t="s">
        <v>65</v>
      </c>
      <c r="N2891" s="37" t="s">
        <v>5159</v>
      </c>
      <c r="O2891" s="37" t="s">
        <v>66</v>
      </c>
      <c r="P2891" s="37" t="s">
        <v>1308</v>
      </c>
      <c r="Q2891" t="s">
        <v>5437</v>
      </c>
      <c r="R2891" t="s">
        <v>5160</v>
      </c>
      <c r="S2891" s="38">
        <v>86400000</v>
      </c>
      <c r="T2891" s="37">
        <v>1</v>
      </c>
      <c r="U2891" s="37">
        <v>1</v>
      </c>
      <c r="V2891" s="43">
        <f>SUMIF(ResumenCotizacion!$C:$C,E2891,ResumenCotizacion!$P:$P)</f>
        <v>0</v>
      </c>
      <c r="W2891" s="68">
        <f>IF(H2891="USD",S2891*SolCotizacion!$J$18,S2891)</f>
        <v>86400000</v>
      </c>
      <c r="X2891" s="3">
        <f>ROUND(W2891/(1-VLOOKUP("Total porcentaje:",ResumenCotizacion!$F:$H,3,0)),2)</f>
        <v>93913043.480000004</v>
      </c>
      <c r="Y2891" s="3">
        <f t="shared" si="183"/>
        <v>0</v>
      </c>
    </row>
    <row r="2892" spans="1:25" ht="14.25" x14ac:dyDescent="0.2">
      <c r="A2892" t="str">
        <f t="shared" si="180"/>
        <v>Servicios fabricante- Microsoft Soporte PremierMicrosoft Soporte PremierVOGL</v>
      </c>
      <c r="B2892" t="str">
        <f t="shared" si="181"/>
        <v>VOGLMicrosoft Soporte Premier</v>
      </c>
      <c r="C2892"/>
      <c r="D2892" t="s">
        <v>5156</v>
      </c>
      <c r="E2892" t="s">
        <v>5439</v>
      </c>
      <c r="F2892" s="37" t="s">
        <v>7648</v>
      </c>
      <c r="G2892" s="18" t="str">
        <f t="shared" si="182"/>
        <v>Servicios fabricante- Microsoft Soporte Premier</v>
      </c>
      <c r="H2892" s="18" t="s">
        <v>119</v>
      </c>
      <c r="I2892" s="37" t="s">
        <v>67</v>
      </c>
      <c r="J2892" t="s">
        <v>5440</v>
      </c>
      <c r="K2892" t="s">
        <v>65</v>
      </c>
      <c r="L2892" t="s">
        <v>3940</v>
      </c>
      <c r="M2892" t="s">
        <v>65</v>
      </c>
      <c r="N2892" s="37" t="s">
        <v>5159</v>
      </c>
      <c r="O2892" s="37" t="s">
        <v>66</v>
      </c>
      <c r="P2892" s="37" t="s">
        <v>1308</v>
      </c>
      <c r="Q2892" t="s">
        <v>5439</v>
      </c>
      <c r="R2892" t="s">
        <v>5160</v>
      </c>
      <c r="S2892" s="38">
        <v>69200000</v>
      </c>
      <c r="T2892" s="37">
        <v>1</v>
      </c>
      <c r="U2892" s="37">
        <v>1</v>
      </c>
      <c r="V2892" s="43">
        <f>SUMIF(ResumenCotizacion!$C:$C,E2892,ResumenCotizacion!$P:$P)</f>
        <v>0</v>
      </c>
      <c r="W2892" s="68">
        <f>IF(H2892="USD",S2892*SolCotizacion!$J$18,S2892)</f>
        <v>69200000</v>
      </c>
      <c r="X2892" s="3">
        <f>ROUND(W2892/(1-VLOOKUP("Total porcentaje:",ResumenCotizacion!$F:$H,3,0)),2)</f>
        <v>75217391.299999997</v>
      </c>
      <c r="Y2892" s="3">
        <f t="shared" si="183"/>
        <v>0</v>
      </c>
    </row>
    <row r="2893" spans="1:25" ht="14.25" x14ac:dyDescent="0.2">
      <c r="A2893" t="str">
        <f t="shared" si="180"/>
        <v>Servicios fabricante- Microsoft Soporte PremierMicrosoft Soporte PremierVOGE</v>
      </c>
      <c r="B2893" t="str">
        <f t="shared" si="181"/>
        <v>VOGEMicrosoft Soporte Premier</v>
      </c>
      <c r="C2893"/>
      <c r="D2893" t="s">
        <v>5156</v>
      </c>
      <c r="E2893" t="s">
        <v>5441</v>
      </c>
      <c r="F2893" s="37" t="s">
        <v>7648</v>
      </c>
      <c r="G2893" s="18" t="str">
        <f t="shared" si="182"/>
        <v>Servicios fabricante- Microsoft Soporte Premier</v>
      </c>
      <c r="H2893" s="18" t="s">
        <v>119</v>
      </c>
      <c r="I2893" s="37" t="s">
        <v>67</v>
      </c>
      <c r="J2893" t="s">
        <v>5442</v>
      </c>
      <c r="K2893" t="s">
        <v>65</v>
      </c>
      <c r="L2893" t="s">
        <v>3940</v>
      </c>
      <c r="M2893" t="s">
        <v>65</v>
      </c>
      <c r="N2893" s="37" t="s">
        <v>5159</v>
      </c>
      <c r="O2893" s="37" t="s">
        <v>66</v>
      </c>
      <c r="P2893" s="37" t="s">
        <v>1308</v>
      </c>
      <c r="Q2893" t="s">
        <v>5441</v>
      </c>
      <c r="R2893" t="s">
        <v>5160</v>
      </c>
      <c r="S2893" s="38">
        <v>171600000</v>
      </c>
      <c r="T2893" s="37">
        <v>1</v>
      </c>
      <c r="U2893" s="37">
        <v>1</v>
      </c>
      <c r="V2893" s="43">
        <f>SUMIF(ResumenCotizacion!$C:$C,E2893,ResumenCotizacion!$P:$P)</f>
        <v>0</v>
      </c>
      <c r="W2893" s="68">
        <f>IF(H2893="USD",S2893*SolCotizacion!$J$18,S2893)</f>
        <v>171600000</v>
      </c>
      <c r="X2893" s="3">
        <f>ROUND(W2893/(1-VLOOKUP("Total porcentaje:",ResumenCotizacion!$F:$H,3,0)),2)</f>
        <v>186521739.13</v>
      </c>
      <c r="Y2893" s="3">
        <f t="shared" si="183"/>
        <v>0</v>
      </c>
    </row>
    <row r="2894" spans="1:25" ht="14.25" x14ac:dyDescent="0.2">
      <c r="A2894" t="str">
        <f t="shared" si="180"/>
        <v>Servicios fabricante- Microsoft Soporte PremierMicrosoft Soporte PremierVOGD</v>
      </c>
      <c r="B2894" t="str">
        <f t="shared" si="181"/>
        <v>VOGDMicrosoft Soporte Premier</v>
      </c>
      <c r="C2894"/>
      <c r="D2894" t="s">
        <v>5156</v>
      </c>
      <c r="E2894" t="s">
        <v>5443</v>
      </c>
      <c r="F2894" s="37" t="s">
        <v>7648</v>
      </c>
      <c r="G2894" s="18" t="str">
        <f t="shared" si="182"/>
        <v>Servicios fabricante- Microsoft Soporte Premier</v>
      </c>
      <c r="H2894" s="18" t="s">
        <v>119</v>
      </c>
      <c r="I2894" s="37" t="s">
        <v>67</v>
      </c>
      <c r="J2894" t="s">
        <v>5444</v>
      </c>
      <c r="K2894" t="s">
        <v>65</v>
      </c>
      <c r="L2894" t="s">
        <v>3940</v>
      </c>
      <c r="M2894" t="s">
        <v>65</v>
      </c>
      <c r="N2894" s="37" t="s">
        <v>5159</v>
      </c>
      <c r="O2894" s="37" t="s">
        <v>66</v>
      </c>
      <c r="P2894" s="37" t="s">
        <v>1308</v>
      </c>
      <c r="Q2894" t="s">
        <v>5443</v>
      </c>
      <c r="R2894" t="s">
        <v>5160</v>
      </c>
      <c r="S2894" s="38">
        <v>86400000</v>
      </c>
      <c r="T2894" s="37">
        <v>1</v>
      </c>
      <c r="U2894" s="37">
        <v>1</v>
      </c>
      <c r="V2894" s="43">
        <f>SUMIF(ResumenCotizacion!$C:$C,E2894,ResumenCotizacion!$P:$P)</f>
        <v>0</v>
      </c>
      <c r="W2894" s="68">
        <f>IF(H2894="USD",S2894*SolCotizacion!$J$18,S2894)</f>
        <v>86400000</v>
      </c>
      <c r="X2894" s="3">
        <f>ROUND(W2894/(1-VLOOKUP("Total porcentaje:",ResumenCotizacion!$F:$H,3,0)),2)</f>
        <v>93913043.480000004</v>
      </c>
      <c r="Y2894" s="3">
        <f t="shared" si="183"/>
        <v>0</v>
      </c>
    </row>
    <row r="2895" spans="1:25" ht="14.25" x14ac:dyDescent="0.2">
      <c r="A2895" t="str">
        <f t="shared" si="180"/>
        <v>Servicios fabricante- Microsoft Soporte PremierMicrosoft Soporte PremierVOGC</v>
      </c>
      <c r="B2895" t="str">
        <f t="shared" si="181"/>
        <v>VOGCMicrosoft Soporte Premier</v>
      </c>
      <c r="C2895"/>
      <c r="D2895" t="s">
        <v>5156</v>
      </c>
      <c r="E2895" t="s">
        <v>5445</v>
      </c>
      <c r="F2895" s="37" t="s">
        <v>7648</v>
      </c>
      <c r="G2895" s="18" t="str">
        <f t="shared" si="182"/>
        <v>Servicios fabricante- Microsoft Soporte Premier</v>
      </c>
      <c r="H2895" s="18" t="s">
        <v>119</v>
      </c>
      <c r="I2895" s="37" t="s">
        <v>67</v>
      </c>
      <c r="J2895" t="s">
        <v>5446</v>
      </c>
      <c r="K2895" t="s">
        <v>65</v>
      </c>
      <c r="L2895" t="s">
        <v>3940</v>
      </c>
      <c r="M2895" t="s">
        <v>65</v>
      </c>
      <c r="N2895" s="37" t="s">
        <v>5159</v>
      </c>
      <c r="O2895" s="37" t="s">
        <v>66</v>
      </c>
      <c r="P2895" s="37" t="s">
        <v>1308</v>
      </c>
      <c r="Q2895" t="s">
        <v>5445</v>
      </c>
      <c r="R2895" t="s">
        <v>5160</v>
      </c>
      <c r="S2895" s="38">
        <v>86400000</v>
      </c>
      <c r="T2895" s="37">
        <v>1</v>
      </c>
      <c r="U2895" s="37">
        <v>1</v>
      </c>
      <c r="V2895" s="43">
        <f>SUMIF(ResumenCotizacion!$C:$C,E2895,ResumenCotizacion!$P:$P)</f>
        <v>0</v>
      </c>
      <c r="W2895" s="68">
        <f>IF(H2895="USD",S2895*SolCotizacion!$J$18,S2895)</f>
        <v>86400000</v>
      </c>
      <c r="X2895" s="3">
        <f>ROUND(W2895/(1-VLOOKUP("Total porcentaje:",ResumenCotizacion!$F:$H,3,0)),2)</f>
        <v>93913043.480000004</v>
      </c>
      <c r="Y2895" s="3">
        <f t="shared" si="183"/>
        <v>0</v>
      </c>
    </row>
    <row r="2896" spans="1:25" ht="14.25" x14ac:dyDescent="0.2">
      <c r="A2896" t="str">
        <f t="shared" si="180"/>
        <v>Servicios fabricante- Microsoft Soporte PremierMicrosoft Soporte PremierVOGA</v>
      </c>
      <c r="B2896" t="str">
        <f t="shared" si="181"/>
        <v>VOGAMicrosoft Soporte Premier</v>
      </c>
      <c r="C2896"/>
      <c r="D2896" t="s">
        <v>5156</v>
      </c>
      <c r="E2896" t="s">
        <v>5447</v>
      </c>
      <c r="F2896" s="37" t="s">
        <v>7648</v>
      </c>
      <c r="G2896" s="18" t="str">
        <f t="shared" si="182"/>
        <v>Servicios fabricante- Microsoft Soporte Premier</v>
      </c>
      <c r="H2896" s="18" t="s">
        <v>119</v>
      </c>
      <c r="I2896" s="37" t="s">
        <v>67</v>
      </c>
      <c r="J2896" t="s">
        <v>5448</v>
      </c>
      <c r="K2896" t="s">
        <v>65</v>
      </c>
      <c r="L2896" t="s">
        <v>3940</v>
      </c>
      <c r="M2896" t="s">
        <v>65</v>
      </c>
      <c r="N2896" s="37" t="s">
        <v>5159</v>
      </c>
      <c r="O2896" s="37" t="s">
        <v>5171</v>
      </c>
      <c r="P2896" s="37" t="s">
        <v>1308</v>
      </c>
      <c r="Q2896" t="s">
        <v>5447</v>
      </c>
      <c r="R2896" t="s">
        <v>5160</v>
      </c>
      <c r="S2896" s="38">
        <v>61600000</v>
      </c>
      <c r="T2896" s="37">
        <v>1</v>
      </c>
      <c r="U2896" s="37">
        <v>1</v>
      </c>
      <c r="V2896" s="43">
        <f>SUMIF(ResumenCotizacion!$C:$C,E2896,ResumenCotizacion!$P:$P)</f>
        <v>0</v>
      </c>
      <c r="W2896" s="68">
        <f>IF(H2896="USD",S2896*SolCotizacion!$J$18,S2896)</f>
        <v>61600000</v>
      </c>
      <c r="X2896" s="3">
        <f>ROUND(W2896/(1-VLOOKUP("Total porcentaje:",ResumenCotizacion!$F:$H,3,0)),2)</f>
        <v>66956521.740000002</v>
      </c>
      <c r="Y2896" s="3">
        <f t="shared" si="183"/>
        <v>0</v>
      </c>
    </row>
    <row r="2897" spans="1:25" ht="14.25" x14ac:dyDescent="0.2">
      <c r="A2897" t="str">
        <f t="shared" si="180"/>
        <v>Servicios fabricante- Microsoft Soporte PremierMicrosoft Soporte PremierVODL</v>
      </c>
      <c r="B2897" t="str">
        <f t="shared" si="181"/>
        <v>VODLMicrosoft Soporte Premier</v>
      </c>
      <c r="C2897"/>
      <c r="D2897" t="s">
        <v>5156</v>
      </c>
      <c r="E2897" t="s">
        <v>5449</v>
      </c>
      <c r="F2897" s="37" t="s">
        <v>7648</v>
      </c>
      <c r="G2897" s="18" t="str">
        <f t="shared" si="182"/>
        <v>Servicios fabricante- Microsoft Soporte Premier</v>
      </c>
      <c r="H2897" s="18" t="s">
        <v>119</v>
      </c>
      <c r="I2897" s="37" t="s">
        <v>67</v>
      </c>
      <c r="J2897" t="s">
        <v>5450</v>
      </c>
      <c r="K2897" t="s">
        <v>65</v>
      </c>
      <c r="L2897" t="s">
        <v>3940</v>
      </c>
      <c r="M2897" t="s">
        <v>65</v>
      </c>
      <c r="N2897" s="37" t="s">
        <v>5159</v>
      </c>
      <c r="O2897" s="37" t="s">
        <v>5171</v>
      </c>
      <c r="P2897" s="37" t="s">
        <v>1308</v>
      </c>
      <c r="Q2897" t="s">
        <v>5449</v>
      </c>
      <c r="R2897" t="s">
        <v>5160</v>
      </c>
      <c r="S2897" s="38">
        <v>17600000</v>
      </c>
      <c r="T2897" s="37">
        <v>1</v>
      </c>
      <c r="U2897" s="37">
        <v>1</v>
      </c>
      <c r="V2897" s="43">
        <f>SUMIF(ResumenCotizacion!$C:$C,E2897,ResumenCotizacion!$P:$P)</f>
        <v>0</v>
      </c>
      <c r="W2897" s="68">
        <f>IF(H2897="USD",S2897*SolCotizacion!$J$18,S2897)</f>
        <v>17600000</v>
      </c>
      <c r="X2897" s="3">
        <f>ROUND(W2897/(1-VLOOKUP("Total porcentaje:",ResumenCotizacion!$F:$H,3,0)),2)</f>
        <v>19130434.780000001</v>
      </c>
      <c r="Y2897" s="3">
        <f t="shared" si="183"/>
        <v>0</v>
      </c>
    </row>
    <row r="2898" spans="1:25" ht="14.25" x14ac:dyDescent="0.2">
      <c r="A2898" t="str">
        <f t="shared" si="180"/>
        <v>Servicios fabricante- Microsoft Soporte PremierMicrosoft Soporte PremierVODC</v>
      </c>
      <c r="B2898" t="str">
        <f t="shared" si="181"/>
        <v>VODCMicrosoft Soporte Premier</v>
      </c>
      <c r="C2898"/>
      <c r="D2898" t="s">
        <v>5156</v>
      </c>
      <c r="E2898" t="s">
        <v>5451</v>
      </c>
      <c r="F2898" s="37" t="s">
        <v>7648</v>
      </c>
      <c r="G2898" s="18" t="str">
        <f t="shared" si="182"/>
        <v>Servicios fabricante- Microsoft Soporte Premier</v>
      </c>
      <c r="H2898" s="18" t="s">
        <v>119</v>
      </c>
      <c r="I2898" s="37" t="s">
        <v>67</v>
      </c>
      <c r="J2898" t="s">
        <v>5452</v>
      </c>
      <c r="K2898" t="s">
        <v>65</v>
      </c>
      <c r="L2898" t="s">
        <v>3940</v>
      </c>
      <c r="M2898" t="s">
        <v>65</v>
      </c>
      <c r="N2898" s="37" t="s">
        <v>5159</v>
      </c>
      <c r="O2898" s="37" t="s">
        <v>5171</v>
      </c>
      <c r="P2898" s="37" t="s">
        <v>1308</v>
      </c>
      <c r="Q2898" t="s">
        <v>5451</v>
      </c>
      <c r="R2898" t="s">
        <v>5160</v>
      </c>
      <c r="S2898" s="38">
        <v>17600000</v>
      </c>
      <c r="T2898" s="37">
        <v>1</v>
      </c>
      <c r="U2898" s="37">
        <v>1</v>
      </c>
      <c r="V2898" s="43">
        <f>SUMIF(ResumenCotizacion!$C:$C,E2898,ResumenCotizacion!$P:$P)</f>
        <v>0</v>
      </c>
      <c r="W2898" s="68">
        <f>IF(H2898="USD",S2898*SolCotizacion!$J$18,S2898)</f>
        <v>17600000</v>
      </c>
      <c r="X2898" s="3">
        <f>ROUND(W2898/(1-VLOOKUP("Total porcentaje:",ResumenCotizacion!$F:$H,3,0)),2)</f>
        <v>19130434.780000001</v>
      </c>
      <c r="Y2898" s="3">
        <f t="shared" si="183"/>
        <v>0</v>
      </c>
    </row>
    <row r="2899" spans="1:25" ht="14.25" x14ac:dyDescent="0.2">
      <c r="A2899" t="str">
        <f t="shared" si="180"/>
        <v>Servicios fabricante- Microsoft Soporte PremierMicrosoft Soporte PremierVLWT</v>
      </c>
      <c r="B2899" t="str">
        <f t="shared" si="181"/>
        <v>VLWTMicrosoft Soporte Premier</v>
      </c>
      <c r="C2899"/>
      <c r="D2899" t="s">
        <v>5156</v>
      </c>
      <c r="E2899" t="s">
        <v>5453</v>
      </c>
      <c r="F2899" s="37" t="s">
        <v>7648</v>
      </c>
      <c r="G2899" s="18" t="str">
        <f t="shared" si="182"/>
        <v>Servicios fabricante- Microsoft Soporte Premier</v>
      </c>
      <c r="H2899" s="18" t="s">
        <v>119</v>
      </c>
      <c r="I2899" s="37" t="s">
        <v>67</v>
      </c>
      <c r="J2899" t="s">
        <v>5454</v>
      </c>
      <c r="K2899" t="s">
        <v>65</v>
      </c>
      <c r="L2899" t="s">
        <v>3940</v>
      </c>
      <c r="M2899" t="s">
        <v>65</v>
      </c>
      <c r="N2899" s="37" t="s">
        <v>5159</v>
      </c>
      <c r="O2899" s="37" t="s">
        <v>66</v>
      </c>
      <c r="P2899" s="37" t="s">
        <v>1308</v>
      </c>
      <c r="Q2899" t="s">
        <v>5453</v>
      </c>
      <c r="R2899" t="s">
        <v>5160</v>
      </c>
      <c r="S2899" s="38">
        <v>111600000</v>
      </c>
      <c r="T2899" s="37">
        <v>1</v>
      </c>
      <c r="U2899" s="37">
        <v>1</v>
      </c>
      <c r="V2899" s="43">
        <f>SUMIF(ResumenCotizacion!$C:$C,E2899,ResumenCotizacion!$P:$P)</f>
        <v>0</v>
      </c>
      <c r="W2899" s="68">
        <f>IF(H2899="USD",S2899*SolCotizacion!$J$18,S2899)</f>
        <v>111600000</v>
      </c>
      <c r="X2899" s="3">
        <f>ROUND(W2899/(1-VLOOKUP("Total porcentaje:",ResumenCotizacion!$F:$H,3,0)),2)</f>
        <v>121304347.83</v>
      </c>
      <c r="Y2899" s="3">
        <f t="shared" si="183"/>
        <v>0</v>
      </c>
    </row>
    <row r="2900" spans="1:25" ht="14.25" x14ac:dyDescent="0.2">
      <c r="A2900" t="str">
        <f t="shared" si="180"/>
        <v>Servicios fabricante- Microsoft Soporte PremierMicrosoft Soporte PremierVLWR</v>
      </c>
      <c r="B2900" t="str">
        <f t="shared" si="181"/>
        <v>VLWRMicrosoft Soporte Premier</v>
      </c>
      <c r="C2900"/>
      <c r="D2900" t="s">
        <v>5156</v>
      </c>
      <c r="E2900" t="s">
        <v>5455</v>
      </c>
      <c r="F2900" s="37" t="s">
        <v>7648</v>
      </c>
      <c r="G2900" s="18" t="str">
        <f t="shared" si="182"/>
        <v>Servicios fabricante- Microsoft Soporte Premier</v>
      </c>
      <c r="H2900" s="18" t="s">
        <v>119</v>
      </c>
      <c r="I2900" s="37" t="s">
        <v>67</v>
      </c>
      <c r="J2900" t="s">
        <v>5456</v>
      </c>
      <c r="K2900" t="s">
        <v>65</v>
      </c>
      <c r="L2900" t="s">
        <v>3940</v>
      </c>
      <c r="M2900" t="s">
        <v>65</v>
      </c>
      <c r="N2900" s="37" t="s">
        <v>5159</v>
      </c>
      <c r="O2900" s="37" t="s">
        <v>66</v>
      </c>
      <c r="P2900" s="37" t="s">
        <v>1308</v>
      </c>
      <c r="Q2900" t="s">
        <v>5455</v>
      </c>
      <c r="R2900" t="s">
        <v>5160</v>
      </c>
      <c r="S2900" s="38">
        <v>101600000</v>
      </c>
      <c r="T2900" s="37">
        <v>1</v>
      </c>
      <c r="U2900" s="37">
        <v>1</v>
      </c>
      <c r="V2900" s="43">
        <f>SUMIF(ResumenCotizacion!$C:$C,E2900,ResumenCotizacion!$P:$P)</f>
        <v>0</v>
      </c>
      <c r="W2900" s="68">
        <f>IF(H2900="USD",S2900*SolCotizacion!$J$18,S2900)</f>
        <v>101600000</v>
      </c>
      <c r="X2900" s="3">
        <f>ROUND(W2900/(1-VLOOKUP("Total porcentaje:",ResumenCotizacion!$F:$H,3,0)),2)</f>
        <v>110434782.61</v>
      </c>
      <c r="Y2900" s="3">
        <f t="shared" si="183"/>
        <v>0</v>
      </c>
    </row>
    <row r="2901" spans="1:25" ht="14.25" x14ac:dyDescent="0.2">
      <c r="A2901" t="str">
        <f t="shared" si="180"/>
        <v>Servicios fabricante- Microsoft Soporte PremierMicrosoft Soporte PremierVLWF</v>
      </c>
      <c r="B2901" t="str">
        <f t="shared" si="181"/>
        <v>VLWFMicrosoft Soporte Premier</v>
      </c>
      <c r="C2901"/>
      <c r="D2901" t="s">
        <v>5156</v>
      </c>
      <c r="E2901" t="s">
        <v>5457</v>
      </c>
      <c r="F2901" s="37" t="s">
        <v>7648</v>
      </c>
      <c r="G2901" s="18" t="str">
        <f t="shared" si="182"/>
        <v>Servicios fabricante- Microsoft Soporte Premier</v>
      </c>
      <c r="H2901" s="18" t="s">
        <v>119</v>
      </c>
      <c r="I2901" s="37" t="s">
        <v>67</v>
      </c>
      <c r="J2901" t="s">
        <v>5458</v>
      </c>
      <c r="K2901" t="s">
        <v>65</v>
      </c>
      <c r="L2901" t="s">
        <v>3940</v>
      </c>
      <c r="M2901" t="s">
        <v>65</v>
      </c>
      <c r="N2901" s="37" t="s">
        <v>5159</v>
      </c>
      <c r="O2901" s="37" t="s">
        <v>5171</v>
      </c>
      <c r="P2901" s="37" t="s">
        <v>1308</v>
      </c>
      <c r="Q2901" t="s">
        <v>5457</v>
      </c>
      <c r="R2901" t="s">
        <v>5160</v>
      </c>
      <c r="S2901" s="38">
        <v>17200000</v>
      </c>
      <c r="T2901" s="37">
        <v>1</v>
      </c>
      <c r="U2901" s="37">
        <v>1</v>
      </c>
      <c r="V2901" s="43">
        <f>SUMIF(ResumenCotizacion!$C:$C,E2901,ResumenCotizacion!$P:$P)</f>
        <v>0</v>
      </c>
      <c r="W2901" s="68">
        <f>IF(H2901="USD",S2901*SolCotizacion!$J$18,S2901)</f>
        <v>17200000</v>
      </c>
      <c r="X2901" s="3">
        <f>ROUND(W2901/(1-VLOOKUP("Total porcentaje:",ResumenCotizacion!$F:$H,3,0)),2)</f>
        <v>18695652.170000002</v>
      </c>
      <c r="Y2901" s="3">
        <f t="shared" si="183"/>
        <v>0</v>
      </c>
    </row>
    <row r="2902" spans="1:25" ht="14.25" x14ac:dyDescent="0.2">
      <c r="A2902" t="str">
        <f t="shared" si="180"/>
        <v>Servicios fabricante- Microsoft Soporte PremierMicrosoft Soporte PremierVLWD</v>
      </c>
      <c r="B2902" t="str">
        <f t="shared" si="181"/>
        <v>VLWDMicrosoft Soporte Premier</v>
      </c>
      <c r="C2902"/>
      <c r="D2902" t="s">
        <v>5156</v>
      </c>
      <c r="E2902" t="s">
        <v>5459</v>
      </c>
      <c r="F2902" s="37" t="s">
        <v>7648</v>
      </c>
      <c r="G2902" s="18" t="str">
        <f t="shared" si="182"/>
        <v>Servicios fabricante- Microsoft Soporte Premier</v>
      </c>
      <c r="H2902" s="18" t="s">
        <v>119</v>
      </c>
      <c r="I2902" s="37" t="s">
        <v>67</v>
      </c>
      <c r="J2902" t="s">
        <v>5460</v>
      </c>
      <c r="K2902" t="s">
        <v>65</v>
      </c>
      <c r="L2902" t="s">
        <v>3940</v>
      </c>
      <c r="M2902" t="s">
        <v>65</v>
      </c>
      <c r="N2902" s="37" t="s">
        <v>5159</v>
      </c>
      <c r="O2902" s="37" t="s">
        <v>66</v>
      </c>
      <c r="P2902" s="37" t="s">
        <v>1308</v>
      </c>
      <c r="Q2902" t="s">
        <v>5459</v>
      </c>
      <c r="R2902" t="s">
        <v>5160</v>
      </c>
      <c r="S2902" s="38">
        <v>87600000</v>
      </c>
      <c r="T2902" s="37">
        <v>1</v>
      </c>
      <c r="U2902" s="37">
        <v>1</v>
      </c>
      <c r="V2902" s="43">
        <f>SUMIF(ResumenCotizacion!$C:$C,E2902,ResumenCotizacion!$P:$P)</f>
        <v>0</v>
      </c>
      <c r="W2902" s="68">
        <f>IF(H2902="USD",S2902*SolCotizacion!$J$18,S2902)</f>
        <v>87600000</v>
      </c>
      <c r="X2902" s="3">
        <f>ROUND(W2902/(1-VLOOKUP("Total porcentaje:",ResumenCotizacion!$F:$H,3,0)),2)</f>
        <v>95217391.299999997</v>
      </c>
      <c r="Y2902" s="3">
        <f t="shared" si="183"/>
        <v>0</v>
      </c>
    </row>
    <row r="2903" spans="1:25" ht="14.25" x14ac:dyDescent="0.2">
      <c r="A2903" t="str">
        <f t="shared" si="180"/>
        <v>Servicios fabricante- Microsoft Soporte PremierMicrosoft Soporte PremierVLST</v>
      </c>
      <c r="B2903" t="str">
        <f t="shared" si="181"/>
        <v>VLSTMicrosoft Soporte Premier</v>
      </c>
      <c r="C2903"/>
      <c r="D2903" t="s">
        <v>5156</v>
      </c>
      <c r="E2903" t="s">
        <v>5461</v>
      </c>
      <c r="F2903" s="37" t="s">
        <v>7648</v>
      </c>
      <c r="G2903" s="18" t="str">
        <f t="shared" si="182"/>
        <v>Servicios fabricante- Microsoft Soporte Premier</v>
      </c>
      <c r="H2903" s="18" t="s">
        <v>119</v>
      </c>
      <c r="I2903" s="37" t="s">
        <v>67</v>
      </c>
      <c r="J2903" t="s">
        <v>5462</v>
      </c>
      <c r="K2903" t="s">
        <v>65</v>
      </c>
      <c r="L2903" t="s">
        <v>3940</v>
      </c>
      <c r="M2903" t="s">
        <v>65</v>
      </c>
      <c r="N2903" s="37" t="s">
        <v>5159</v>
      </c>
      <c r="O2903" s="37" t="s">
        <v>66</v>
      </c>
      <c r="P2903" s="37" t="s">
        <v>1308</v>
      </c>
      <c r="Q2903" t="s">
        <v>5461</v>
      </c>
      <c r="R2903" t="s">
        <v>5160</v>
      </c>
      <c r="S2903" s="38">
        <v>111600000</v>
      </c>
      <c r="T2903" s="37">
        <v>1</v>
      </c>
      <c r="U2903" s="37">
        <v>1</v>
      </c>
      <c r="V2903" s="43">
        <f>SUMIF(ResumenCotizacion!$C:$C,E2903,ResumenCotizacion!$P:$P)</f>
        <v>0</v>
      </c>
      <c r="W2903" s="68">
        <f>IF(H2903="USD",S2903*SolCotizacion!$J$18,S2903)</f>
        <v>111600000</v>
      </c>
      <c r="X2903" s="3">
        <f>ROUND(W2903/(1-VLOOKUP("Total porcentaje:",ResumenCotizacion!$F:$H,3,0)),2)</f>
        <v>121304347.83</v>
      </c>
      <c r="Y2903" s="3">
        <f t="shared" si="183"/>
        <v>0</v>
      </c>
    </row>
    <row r="2904" spans="1:25" ht="14.25" x14ac:dyDescent="0.2">
      <c r="A2904" t="str">
        <f t="shared" si="180"/>
        <v>Servicios fabricante- Microsoft Soporte PremierMicrosoft Soporte PremierVLSS</v>
      </c>
      <c r="B2904" t="str">
        <f t="shared" si="181"/>
        <v>VLSSMicrosoft Soporte Premier</v>
      </c>
      <c r="C2904"/>
      <c r="D2904" t="s">
        <v>5156</v>
      </c>
      <c r="E2904" t="s">
        <v>5463</v>
      </c>
      <c r="F2904" s="37" t="s">
        <v>7648</v>
      </c>
      <c r="G2904" s="18" t="str">
        <f t="shared" si="182"/>
        <v>Servicios fabricante- Microsoft Soporte Premier</v>
      </c>
      <c r="H2904" s="18" t="s">
        <v>119</v>
      </c>
      <c r="I2904" s="37" t="s">
        <v>67</v>
      </c>
      <c r="J2904" t="s">
        <v>5464</v>
      </c>
      <c r="K2904" t="s">
        <v>65</v>
      </c>
      <c r="L2904" t="s">
        <v>3940</v>
      </c>
      <c r="M2904" t="s">
        <v>65</v>
      </c>
      <c r="N2904" s="37" t="s">
        <v>5159</v>
      </c>
      <c r="O2904" s="37" t="s">
        <v>5171</v>
      </c>
      <c r="P2904" s="37" t="s">
        <v>1308</v>
      </c>
      <c r="Q2904" t="s">
        <v>5463</v>
      </c>
      <c r="R2904" t="s">
        <v>5160</v>
      </c>
      <c r="S2904" s="38">
        <v>87600000</v>
      </c>
      <c r="T2904" s="37">
        <v>1</v>
      </c>
      <c r="U2904" s="37">
        <v>1</v>
      </c>
      <c r="V2904" s="43">
        <f>SUMIF(ResumenCotizacion!$C:$C,E2904,ResumenCotizacion!$P:$P)</f>
        <v>0</v>
      </c>
      <c r="W2904" s="68">
        <f>IF(H2904="USD",S2904*SolCotizacion!$J$18,S2904)</f>
        <v>87600000</v>
      </c>
      <c r="X2904" s="3">
        <f>ROUND(W2904/(1-VLOOKUP("Total porcentaje:",ResumenCotizacion!$F:$H,3,0)),2)</f>
        <v>95217391.299999997</v>
      </c>
      <c r="Y2904" s="3">
        <f t="shared" si="183"/>
        <v>0</v>
      </c>
    </row>
    <row r="2905" spans="1:25" ht="14.25" x14ac:dyDescent="0.2">
      <c r="A2905" t="str">
        <f t="shared" si="180"/>
        <v>Servicios fabricante- Microsoft Soporte PremierMicrosoft Soporte PremierVLSE</v>
      </c>
      <c r="B2905" t="str">
        <f t="shared" si="181"/>
        <v>VLSEMicrosoft Soporte Premier</v>
      </c>
      <c r="C2905"/>
      <c r="D2905" t="s">
        <v>5156</v>
      </c>
      <c r="E2905" t="s">
        <v>5465</v>
      </c>
      <c r="F2905" s="37" t="s">
        <v>7648</v>
      </c>
      <c r="G2905" s="18" t="str">
        <f t="shared" si="182"/>
        <v>Servicios fabricante- Microsoft Soporte Premier</v>
      </c>
      <c r="H2905" s="18" t="s">
        <v>119</v>
      </c>
      <c r="I2905" s="37" t="s">
        <v>67</v>
      </c>
      <c r="J2905" t="s">
        <v>5466</v>
      </c>
      <c r="K2905" t="s">
        <v>65</v>
      </c>
      <c r="L2905" t="s">
        <v>3940</v>
      </c>
      <c r="M2905" t="s">
        <v>65</v>
      </c>
      <c r="N2905" s="37" t="s">
        <v>5159</v>
      </c>
      <c r="O2905" s="37" t="s">
        <v>66</v>
      </c>
      <c r="P2905" s="37" t="s">
        <v>1308</v>
      </c>
      <c r="Q2905" t="s">
        <v>5465</v>
      </c>
      <c r="R2905" t="s">
        <v>5160</v>
      </c>
      <c r="S2905" s="38">
        <v>101600000</v>
      </c>
      <c r="T2905" s="37">
        <v>1</v>
      </c>
      <c r="U2905" s="37">
        <v>1</v>
      </c>
      <c r="V2905" s="43">
        <f>SUMIF(ResumenCotizacion!$C:$C,E2905,ResumenCotizacion!$P:$P)</f>
        <v>0</v>
      </c>
      <c r="W2905" s="68">
        <f>IF(H2905="USD",S2905*SolCotizacion!$J$18,S2905)</f>
        <v>101600000</v>
      </c>
      <c r="X2905" s="3">
        <f>ROUND(W2905/(1-VLOOKUP("Total porcentaje:",ResumenCotizacion!$F:$H,3,0)),2)</f>
        <v>110434782.61</v>
      </c>
      <c r="Y2905" s="3">
        <f t="shared" si="183"/>
        <v>0</v>
      </c>
    </row>
    <row r="2906" spans="1:25" ht="14.25" x14ac:dyDescent="0.2">
      <c r="A2906" t="str">
        <f t="shared" si="180"/>
        <v>Servicios fabricante- Microsoft Soporte PremierMicrosoft Soporte PremierVLRR</v>
      </c>
      <c r="B2906" t="str">
        <f t="shared" si="181"/>
        <v>VLRRMicrosoft Soporte Premier</v>
      </c>
      <c r="C2906"/>
      <c r="D2906" t="s">
        <v>5156</v>
      </c>
      <c r="E2906" t="s">
        <v>5467</v>
      </c>
      <c r="F2906" s="37" t="s">
        <v>7648</v>
      </c>
      <c r="G2906" s="18" t="str">
        <f t="shared" si="182"/>
        <v>Servicios fabricante- Microsoft Soporte Premier</v>
      </c>
      <c r="H2906" s="18" t="s">
        <v>119</v>
      </c>
      <c r="I2906" s="37" t="s">
        <v>67</v>
      </c>
      <c r="J2906" t="s">
        <v>5468</v>
      </c>
      <c r="K2906" t="s">
        <v>65</v>
      </c>
      <c r="L2906" t="s">
        <v>3940</v>
      </c>
      <c r="M2906" t="s">
        <v>65</v>
      </c>
      <c r="N2906" s="37" t="s">
        <v>5159</v>
      </c>
      <c r="O2906" s="37" t="s">
        <v>66</v>
      </c>
      <c r="P2906" s="37" t="s">
        <v>1308</v>
      </c>
      <c r="Q2906" t="s">
        <v>5467</v>
      </c>
      <c r="R2906" t="s">
        <v>5160</v>
      </c>
      <c r="S2906" s="38">
        <v>101600000</v>
      </c>
      <c r="T2906" s="37">
        <v>1</v>
      </c>
      <c r="U2906" s="37">
        <v>1</v>
      </c>
      <c r="V2906" s="43">
        <f>SUMIF(ResumenCotizacion!$C:$C,E2906,ResumenCotizacion!$P:$P)</f>
        <v>0</v>
      </c>
      <c r="W2906" s="68">
        <f>IF(H2906="USD",S2906*SolCotizacion!$J$18,S2906)</f>
        <v>101600000</v>
      </c>
      <c r="X2906" s="3">
        <f>ROUND(W2906/(1-VLOOKUP("Total porcentaje:",ResumenCotizacion!$F:$H,3,0)),2)</f>
        <v>110434782.61</v>
      </c>
      <c r="Y2906" s="3">
        <f t="shared" si="183"/>
        <v>0</v>
      </c>
    </row>
    <row r="2907" spans="1:25" ht="14.25" x14ac:dyDescent="0.2">
      <c r="A2907" t="str">
        <f t="shared" si="180"/>
        <v>Servicios fabricante- Microsoft Soporte PremierMicrosoft Soporte PremierVLRF</v>
      </c>
      <c r="B2907" t="str">
        <f t="shared" si="181"/>
        <v>VLRFMicrosoft Soporte Premier</v>
      </c>
      <c r="C2907"/>
      <c r="D2907" t="s">
        <v>5156</v>
      </c>
      <c r="E2907" t="s">
        <v>5469</v>
      </c>
      <c r="F2907" s="37" t="s">
        <v>7648</v>
      </c>
      <c r="G2907" s="18" t="str">
        <f t="shared" si="182"/>
        <v>Servicios fabricante- Microsoft Soporte Premier</v>
      </c>
      <c r="H2907" s="18" t="s">
        <v>119</v>
      </c>
      <c r="I2907" s="37" t="s">
        <v>67</v>
      </c>
      <c r="J2907" t="s">
        <v>5470</v>
      </c>
      <c r="K2907" t="s">
        <v>65</v>
      </c>
      <c r="L2907" t="s">
        <v>3940</v>
      </c>
      <c r="M2907" t="s">
        <v>65</v>
      </c>
      <c r="N2907" s="37" t="s">
        <v>5159</v>
      </c>
      <c r="O2907" s="37" t="s">
        <v>5171</v>
      </c>
      <c r="P2907" s="37" t="s">
        <v>1308</v>
      </c>
      <c r="Q2907" t="s">
        <v>5469</v>
      </c>
      <c r="R2907" t="s">
        <v>5160</v>
      </c>
      <c r="S2907" s="38">
        <v>17200000</v>
      </c>
      <c r="T2907" s="37">
        <v>1</v>
      </c>
      <c r="U2907" s="37">
        <v>1</v>
      </c>
      <c r="V2907" s="43">
        <f>SUMIF(ResumenCotizacion!$C:$C,E2907,ResumenCotizacion!$P:$P)</f>
        <v>0</v>
      </c>
      <c r="W2907" s="68">
        <f>IF(H2907="USD",S2907*SolCotizacion!$J$18,S2907)</f>
        <v>17200000</v>
      </c>
      <c r="X2907" s="3">
        <f>ROUND(W2907/(1-VLOOKUP("Total porcentaje:",ResumenCotizacion!$F:$H,3,0)),2)</f>
        <v>18695652.170000002</v>
      </c>
      <c r="Y2907" s="3">
        <f t="shared" si="183"/>
        <v>0</v>
      </c>
    </row>
    <row r="2908" spans="1:25" ht="14.25" x14ac:dyDescent="0.2">
      <c r="A2908" t="str">
        <f t="shared" si="180"/>
        <v>Servicios fabricante- Microsoft Soporte PremierMicrosoft Soporte PremierVLPO</v>
      </c>
      <c r="B2908" t="str">
        <f t="shared" si="181"/>
        <v>VLPOMicrosoft Soporte Premier</v>
      </c>
      <c r="C2908"/>
      <c r="D2908" t="s">
        <v>5156</v>
      </c>
      <c r="E2908" t="s">
        <v>5471</v>
      </c>
      <c r="F2908" s="37" t="s">
        <v>7648</v>
      </c>
      <c r="G2908" s="18" t="str">
        <f t="shared" si="182"/>
        <v>Servicios fabricante- Microsoft Soporte Premier</v>
      </c>
      <c r="H2908" s="18" t="s">
        <v>119</v>
      </c>
      <c r="I2908" s="37" t="s">
        <v>67</v>
      </c>
      <c r="J2908" t="s">
        <v>5472</v>
      </c>
      <c r="K2908" t="s">
        <v>65</v>
      </c>
      <c r="L2908" t="s">
        <v>3940</v>
      </c>
      <c r="M2908" t="s">
        <v>65</v>
      </c>
      <c r="N2908" s="37" t="s">
        <v>5159</v>
      </c>
      <c r="O2908" s="37" t="s">
        <v>66</v>
      </c>
      <c r="P2908" s="37" t="s">
        <v>1308</v>
      </c>
      <c r="Q2908" t="s">
        <v>5471</v>
      </c>
      <c r="R2908" t="s">
        <v>5160</v>
      </c>
      <c r="S2908" s="38">
        <v>101600000</v>
      </c>
      <c r="T2908" s="37">
        <v>1</v>
      </c>
      <c r="U2908" s="37">
        <v>1</v>
      </c>
      <c r="V2908" s="43">
        <f>SUMIF(ResumenCotizacion!$C:$C,E2908,ResumenCotizacion!$P:$P)</f>
        <v>0</v>
      </c>
      <c r="W2908" s="68">
        <f>IF(H2908="USD",S2908*SolCotizacion!$J$18,S2908)</f>
        <v>101600000</v>
      </c>
      <c r="X2908" s="3">
        <f>ROUND(W2908/(1-VLOOKUP("Total porcentaje:",ResumenCotizacion!$F:$H,3,0)),2)</f>
        <v>110434782.61</v>
      </c>
      <c r="Y2908" s="3">
        <f t="shared" si="183"/>
        <v>0</v>
      </c>
    </row>
    <row r="2909" spans="1:25" ht="14.25" x14ac:dyDescent="0.2">
      <c r="A2909" t="str">
        <f t="shared" si="180"/>
        <v>Servicios fabricante- Microsoft Soporte PremierMicrosoft Soporte PremierVLOE</v>
      </c>
      <c r="B2909" t="str">
        <f t="shared" si="181"/>
        <v>VLOEMicrosoft Soporte Premier</v>
      </c>
      <c r="C2909"/>
      <c r="D2909" t="s">
        <v>5156</v>
      </c>
      <c r="E2909" t="s">
        <v>5473</v>
      </c>
      <c r="F2909" s="37" t="s">
        <v>7648</v>
      </c>
      <c r="G2909" s="18" t="str">
        <f t="shared" si="182"/>
        <v>Servicios fabricante- Microsoft Soporte Premier</v>
      </c>
      <c r="H2909" s="18" t="s">
        <v>119</v>
      </c>
      <c r="I2909" s="37" t="s">
        <v>67</v>
      </c>
      <c r="J2909" t="s">
        <v>5474</v>
      </c>
      <c r="K2909" t="s">
        <v>65</v>
      </c>
      <c r="L2909" t="s">
        <v>3940</v>
      </c>
      <c r="M2909" t="s">
        <v>65</v>
      </c>
      <c r="N2909" s="37" t="s">
        <v>5159</v>
      </c>
      <c r="O2909" s="37" t="s">
        <v>66</v>
      </c>
      <c r="P2909" s="37" t="s">
        <v>1308</v>
      </c>
      <c r="Q2909" t="s">
        <v>5473</v>
      </c>
      <c r="R2909" t="s">
        <v>5160</v>
      </c>
      <c r="S2909" s="38">
        <v>101600000</v>
      </c>
      <c r="T2909" s="37">
        <v>1</v>
      </c>
      <c r="U2909" s="37">
        <v>1</v>
      </c>
      <c r="V2909" s="43">
        <f>SUMIF(ResumenCotizacion!$C:$C,E2909,ResumenCotizacion!$P:$P)</f>
        <v>0</v>
      </c>
      <c r="W2909" s="68">
        <f>IF(H2909="USD",S2909*SolCotizacion!$J$18,S2909)</f>
        <v>101600000</v>
      </c>
      <c r="X2909" s="3">
        <f>ROUND(W2909/(1-VLOOKUP("Total porcentaje:",ResumenCotizacion!$F:$H,3,0)),2)</f>
        <v>110434782.61</v>
      </c>
      <c r="Y2909" s="3">
        <f t="shared" si="183"/>
        <v>0</v>
      </c>
    </row>
    <row r="2910" spans="1:25" ht="14.25" x14ac:dyDescent="0.2">
      <c r="A2910" t="str">
        <f t="shared" si="180"/>
        <v>Servicios fabricante- Microsoft Soporte PremierMicrosoft Soporte PremierVLOA</v>
      </c>
      <c r="B2910" t="str">
        <f t="shared" si="181"/>
        <v>VLOAMicrosoft Soporte Premier</v>
      </c>
      <c r="C2910"/>
      <c r="D2910" t="s">
        <v>5156</v>
      </c>
      <c r="E2910" t="s">
        <v>5475</v>
      </c>
      <c r="F2910" s="37" t="s">
        <v>7648</v>
      </c>
      <c r="G2910" s="18" t="str">
        <f t="shared" si="182"/>
        <v>Servicios fabricante- Microsoft Soporte Premier</v>
      </c>
      <c r="H2910" s="18" t="s">
        <v>119</v>
      </c>
      <c r="I2910" s="37" t="s">
        <v>67</v>
      </c>
      <c r="J2910" t="s">
        <v>5476</v>
      </c>
      <c r="K2910" t="s">
        <v>65</v>
      </c>
      <c r="L2910" t="s">
        <v>3940</v>
      </c>
      <c r="M2910" t="s">
        <v>65</v>
      </c>
      <c r="N2910" s="37" t="s">
        <v>5159</v>
      </c>
      <c r="O2910" s="37" t="s">
        <v>66</v>
      </c>
      <c r="P2910" s="37" t="s">
        <v>1308</v>
      </c>
      <c r="Q2910" t="s">
        <v>5475</v>
      </c>
      <c r="R2910" t="s">
        <v>5160</v>
      </c>
      <c r="S2910" s="38">
        <v>101600000</v>
      </c>
      <c r="T2910" s="37">
        <v>1</v>
      </c>
      <c r="U2910" s="37">
        <v>1</v>
      </c>
      <c r="V2910" s="43">
        <f>SUMIF(ResumenCotizacion!$C:$C,E2910,ResumenCotizacion!$P:$P)</f>
        <v>0</v>
      </c>
      <c r="W2910" s="68">
        <f>IF(H2910="USD",S2910*SolCotizacion!$J$18,S2910)</f>
        <v>101600000</v>
      </c>
      <c r="X2910" s="3">
        <f>ROUND(W2910/(1-VLOOKUP("Total porcentaje:",ResumenCotizacion!$F:$H,3,0)),2)</f>
        <v>110434782.61</v>
      </c>
      <c r="Y2910" s="3">
        <f t="shared" si="183"/>
        <v>0</v>
      </c>
    </row>
    <row r="2911" spans="1:25" ht="14.25" x14ac:dyDescent="0.2">
      <c r="A2911" t="str">
        <f t="shared" si="180"/>
        <v>Servicios fabricante- Microsoft Soporte PremierMicrosoft Soporte PremierVLKR</v>
      </c>
      <c r="B2911" t="str">
        <f t="shared" si="181"/>
        <v>VLKRMicrosoft Soporte Premier</v>
      </c>
      <c r="C2911"/>
      <c r="D2911" t="s">
        <v>5156</v>
      </c>
      <c r="E2911" t="s">
        <v>5477</v>
      </c>
      <c r="F2911" s="37" t="s">
        <v>7648</v>
      </c>
      <c r="G2911" s="18" t="str">
        <f t="shared" si="182"/>
        <v>Servicios fabricante- Microsoft Soporte Premier</v>
      </c>
      <c r="H2911" s="18" t="s">
        <v>119</v>
      </c>
      <c r="I2911" s="37" t="s">
        <v>67</v>
      </c>
      <c r="J2911" t="s">
        <v>5478</v>
      </c>
      <c r="K2911" t="s">
        <v>65</v>
      </c>
      <c r="L2911" t="s">
        <v>3940</v>
      </c>
      <c r="M2911" t="s">
        <v>65</v>
      </c>
      <c r="N2911" s="37" t="s">
        <v>5159</v>
      </c>
      <c r="O2911" s="37" t="s">
        <v>66</v>
      </c>
      <c r="P2911" s="37" t="s">
        <v>1308</v>
      </c>
      <c r="Q2911" t="s">
        <v>5477</v>
      </c>
      <c r="R2911" t="s">
        <v>5160</v>
      </c>
      <c r="S2911" s="38">
        <v>101600000</v>
      </c>
      <c r="T2911" s="37">
        <v>1</v>
      </c>
      <c r="U2911" s="37">
        <v>1</v>
      </c>
      <c r="V2911" s="43">
        <f>SUMIF(ResumenCotizacion!$C:$C,E2911,ResumenCotizacion!$P:$P)</f>
        <v>0</v>
      </c>
      <c r="W2911" s="68">
        <f>IF(H2911="USD",S2911*SolCotizacion!$J$18,S2911)</f>
        <v>101600000</v>
      </c>
      <c r="X2911" s="3">
        <f>ROUND(W2911/(1-VLOOKUP("Total porcentaje:",ResumenCotizacion!$F:$H,3,0)),2)</f>
        <v>110434782.61</v>
      </c>
      <c r="Y2911" s="3">
        <f t="shared" si="183"/>
        <v>0</v>
      </c>
    </row>
    <row r="2912" spans="1:25" ht="14.25" x14ac:dyDescent="0.2">
      <c r="A2912" t="str">
        <f t="shared" si="180"/>
        <v>Servicios fabricante- Microsoft Soporte PremierMicrosoft Soporte PremierVLKO</v>
      </c>
      <c r="B2912" t="str">
        <f t="shared" si="181"/>
        <v>VLKOMicrosoft Soporte Premier</v>
      </c>
      <c r="C2912"/>
      <c r="D2912" t="s">
        <v>5156</v>
      </c>
      <c r="E2912" t="s">
        <v>5479</v>
      </c>
      <c r="F2912" s="37" t="s">
        <v>7648</v>
      </c>
      <c r="G2912" s="18" t="str">
        <f t="shared" si="182"/>
        <v>Servicios fabricante- Microsoft Soporte Premier</v>
      </c>
      <c r="H2912" s="18" t="s">
        <v>119</v>
      </c>
      <c r="I2912" s="37" t="s">
        <v>67</v>
      </c>
      <c r="J2912" t="s">
        <v>5480</v>
      </c>
      <c r="K2912" t="s">
        <v>65</v>
      </c>
      <c r="L2912" t="s">
        <v>3940</v>
      </c>
      <c r="M2912" t="s">
        <v>65</v>
      </c>
      <c r="N2912" s="37" t="s">
        <v>5159</v>
      </c>
      <c r="O2912" s="37" t="s">
        <v>66</v>
      </c>
      <c r="P2912" s="37" t="s">
        <v>1308</v>
      </c>
      <c r="Q2912" t="s">
        <v>5479</v>
      </c>
      <c r="R2912" t="s">
        <v>5160</v>
      </c>
      <c r="S2912" s="38">
        <v>101600000</v>
      </c>
      <c r="T2912" s="37">
        <v>1</v>
      </c>
      <c r="U2912" s="37">
        <v>1</v>
      </c>
      <c r="V2912" s="43">
        <f>SUMIF(ResumenCotizacion!$C:$C,E2912,ResumenCotizacion!$P:$P)</f>
        <v>0</v>
      </c>
      <c r="W2912" s="68">
        <f>IF(H2912="USD",S2912*SolCotizacion!$J$18,S2912)</f>
        <v>101600000</v>
      </c>
      <c r="X2912" s="3">
        <f>ROUND(W2912/(1-VLOOKUP("Total porcentaje:",ResumenCotizacion!$F:$H,3,0)),2)</f>
        <v>110434782.61</v>
      </c>
      <c r="Y2912" s="3">
        <f t="shared" si="183"/>
        <v>0</v>
      </c>
    </row>
    <row r="2913" spans="1:25" ht="14.25" x14ac:dyDescent="0.2">
      <c r="A2913" t="str">
        <f t="shared" si="180"/>
        <v>Servicios fabricante- Microsoft Soporte PremierMicrosoft Soporte PremierVLHO</v>
      </c>
      <c r="B2913" t="str">
        <f t="shared" si="181"/>
        <v>VLHOMicrosoft Soporte Premier</v>
      </c>
      <c r="C2913"/>
      <c r="D2913" t="s">
        <v>5156</v>
      </c>
      <c r="E2913" t="s">
        <v>5481</v>
      </c>
      <c r="F2913" s="37" t="s">
        <v>7648</v>
      </c>
      <c r="G2913" s="18" t="str">
        <f t="shared" si="182"/>
        <v>Servicios fabricante- Microsoft Soporte Premier</v>
      </c>
      <c r="H2913" s="18" t="s">
        <v>119</v>
      </c>
      <c r="I2913" s="37" t="s">
        <v>67</v>
      </c>
      <c r="J2913" t="s">
        <v>5482</v>
      </c>
      <c r="K2913" t="s">
        <v>65</v>
      </c>
      <c r="L2913" t="s">
        <v>3940</v>
      </c>
      <c r="M2913" t="s">
        <v>65</v>
      </c>
      <c r="N2913" s="37" t="s">
        <v>5159</v>
      </c>
      <c r="O2913" s="37" t="s">
        <v>66</v>
      </c>
      <c r="P2913" s="37" t="s">
        <v>1308</v>
      </c>
      <c r="Q2913" t="s">
        <v>5481</v>
      </c>
      <c r="R2913" t="s">
        <v>5160</v>
      </c>
      <c r="S2913" s="38">
        <v>101600000</v>
      </c>
      <c r="T2913" s="37">
        <v>1</v>
      </c>
      <c r="U2913" s="37">
        <v>1</v>
      </c>
      <c r="V2913" s="43">
        <f>SUMIF(ResumenCotizacion!$C:$C,E2913,ResumenCotizacion!$P:$P)</f>
        <v>0</v>
      </c>
      <c r="W2913" s="68">
        <f>IF(H2913="USD",S2913*SolCotizacion!$J$18,S2913)</f>
        <v>101600000</v>
      </c>
      <c r="X2913" s="3">
        <f>ROUND(W2913/(1-VLOOKUP("Total porcentaje:",ResumenCotizacion!$F:$H,3,0)),2)</f>
        <v>110434782.61</v>
      </c>
      <c r="Y2913" s="3">
        <f t="shared" si="183"/>
        <v>0</v>
      </c>
    </row>
    <row r="2914" spans="1:25" ht="14.25" x14ac:dyDescent="0.2">
      <c r="A2914" t="str">
        <f t="shared" si="180"/>
        <v>Servicios fabricante- Microsoft Soporte PremierMicrosoft Soporte PremierVKUA</v>
      </c>
      <c r="B2914" t="str">
        <f t="shared" si="181"/>
        <v>VKUAMicrosoft Soporte Premier</v>
      </c>
      <c r="C2914"/>
      <c r="D2914" t="s">
        <v>5156</v>
      </c>
      <c r="E2914" t="s">
        <v>5483</v>
      </c>
      <c r="F2914" s="37" t="s">
        <v>7648</v>
      </c>
      <c r="G2914" s="18" t="str">
        <f t="shared" si="182"/>
        <v>Servicios fabricante- Microsoft Soporte Premier</v>
      </c>
      <c r="H2914" s="18" t="s">
        <v>119</v>
      </c>
      <c r="I2914" s="37" t="s">
        <v>67</v>
      </c>
      <c r="J2914" t="s">
        <v>5484</v>
      </c>
      <c r="K2914" t="s">
        <v>65</v>
      </c>
      <c r="L2914" t="s">
        <v>3940</v>
      </c>
      <c r="M2914" t="s">
        <v>65</v>
      </c>
      <c r="N2914" s="37" t="s">
        <v>5159</v>
      </c>
      <c r="O2914" s="37" t="s">
        <v>5171</v>
      </c>
      <c r="P2914" s="37" t="s">
        <v>1308</v>
      </c>
      <c r="Q2914" t="s">
        <v>5483</v>
      </c>
      <c r="R2914" t="s">
        <v>5160</v>
      </c>
      <c r="S2914" s="38">
        <v>111600000</v>
      </c>
      <c r="T2914" s="37">
        <v>1</v>
      </c>
      <c r="U2914" s="37">
        <v>1</v>
      </c>
      <c r="V2914" s="43">
        <f>SUMIF(ResumenCotizacion!$C:$C,E2914,ResumenCotizacion!$P:$P)</f>
        <v>0</v>
      </c>
      <c r="W2914" s="68">
        <f>IF(H2914="USD",S2914*SolCotizacion!$J$18,S2914)</f>
        <v>111600000</v>
      </c>
      <c r="X2914" s="3">
        <f>ROUND(W2914/(1-VLOOKUP("Total porcentaje:",ResumenCotizacion!$F:$H,3,0)),2)</f>
        <v>121304347.83</v>
      </c>
      <c r="Y2914" s="3">
        <f t="shared" si="183"/>
        <v>0</v>
      </c>
    </row>
    <row r="2915" spans="1:25" ht="14.25" x14ac:dyDescent="0.2">
      <c r="A2915" t="str">
        <f t="shared" si="180"/>
        <v>Servicios fabricante- Microsoft Soporte PremierMicrosoft Soporte PremierVKSF</v>
      </c>
      <c r="B2915" t="str">
        <f t="shared" si="181"/>
        <v>VKSFMicrosoft Soporte Premier</v>
      </c>
      <c r="C2915"/>
      <c r="D2915" t="s">
        <v>5156</v>
      </c>
      <c r="E2915" t="s">
        <v>5485</v>
      </c>
      <c r="F2915" s="37" t="s">
        <v>7648</v>
      </c>
      <c r="G2915" s="18" t="str">
        <f t="shared" si="182"/>
        <v>Servicios fabricante- Microsoft Soporte Premier</v>
      </c>
      <c r="H2915" s="18" t="s">
        <v>119</v>
      </c>
      <c r="I2915" s="37" t="s">
        <v>67</v>
      </c>
      <c r="J2915" t="s">
        <v>5486</v>
      </c>
      <c r="K2915" t="s">
        <v>65</v>
      </c>
      <c r="L2915" t="s">
        <v>3940</v>
      </c>
      <c r="M2915" t="s">
        <v>65</v>
      </c>
      <c r="N2915" s="37" t="s">
        <v>5159</v>
      </c>
      <c r="O2915" s="37" t="s">
        <v>5171</v>
      </c>
      <c r="P2915" s="37" t="s">
        <v>1308</v>
      </c>
      <c r="Q2915" t="s">
        <v>5485</v>
      </c>
      <c r="R2915" t="s">
        <v>5160</v>
      </c>
      <c r="S2915" s="38">
        <v>50000000</v>
      </c>
      <c r="T2915" s="37">
        <v>1</v>
      </c>
      <c r="U2915" s="37">
        <v>1</v>
      </c>
      <c r="V2915" s="43">
        <f>SUMIF(ResumenCotizacion!$C:$C,E2915,ResumenCotizacion!$P:$P)</f>
        <v>0</v>
      </c>
      <c r="W2915" s="68">
        <f>IF(H2915="USD",S2915*SolCotizacion!$J$18,S2915)</f>
        <v>50000000</v>
      </c>
      <c r="X2915" s="3">
        <f>ROUND(W2915/(1-VLOOKUP("Total porcentaje:",ResumenCotizacion!$F:$H,3,0)),2)</f>
        <v>54347826.090000004</v>
      </c>
      <c r="Y2915" s="3">
        <f t="shared" si="183"/>
        <v>0</v>
      </c>
    </row>
    <row r="2916" spans="1:25" ht="14.25" x14ac:dyDescent="0.2">
      <c r="A2916" t="str">
        <f t="shared" si="180"/>
        <v>Servicios fabricante- Microsoft Soporte PremierMicrosoft Soporte PremierVKPU</v>
      </c>
      <c r="B2916" t="str">
        <f t="shared" si="181"/>
        <v>VKPUMicrosoft Soporte Premier</v>
      </c>
      <c r="C2916"/>
      <c r="D2916" t="s">
        <v>5156</v>
      </c>
      <c r="E2916" t="s">
        <v>5487</v>
      </c>
      <c r="F2916" s="37" t="s">
        <v>7648</v>
      </c>
      <c r="G2916" s="18" t="str">
        <f t="shared" si="182"/>
        <v>Servicios fabricante- Microsoft Soporte Premier</v>
      </c>
      <c r="H2916" s="18" t="s">
        <v>119</v>
      </c>
      <c r="I2916" s="37" t="s">
        <v>67</v>
      </c>
      <c r="J2916" t="s">
        <v>5488</v>
      </c>
      <c r="K2916" t="s">
        <v>65</v>
      </c>
      <c r="L2916" t="s">
        <v>3940</v>
      </c>
      <c r="M2916" t="s">
        <v>65</v>
      </c>
      <c r="N2916" s="37" t="s">
        <v>5159</v>
      </c>
      <c r="O2916" s="37" t="s">
        <v>66</v>
      </c>
      <c r="P2916" s="37" t="s">
        <v>1308</v>
      </c>
      <c r="Q2916" t="s">
        <v>5487</v>
      </c>
      <c r="R2916" t="s">
        <v>5160</v>
      </c>
      <c r="S2916" s="38">
        <v>33773760</v>
      </c>
      <c r="T2916" s="37">
        <v>1</v>
      </c>
      <c r="U2916" s="37">
        <v>1</v>
      </c>
      <c r="V2916" s="43">
        <f>SUMIF(ResumenCotizacion!$C:$C,E2916,ResumenCotizacion!$P:$P)</f>
        <v>0</v>
      </c>
      <c r="W2916" s="68">
        <f>IF(H2916="USD",S2916*SolCotizacion!$J$18,S2916)</f>
        <v>33773760</v>
      </c>
      <c r="X2916" s="3">
        <f>ROUND(W2916/(1-VLOOKUP("Total porcentaje:",ResumenCotizacion!$F:$H,3,0)),2)</f>
        <v>36710608.700000003</v>
      </c>
      <c r="Y2916" s="3">
        <f t="shared" si="183"/>
        <v>0</v>
      </c>
    </row>
    <row r="2917" spans="1:25" ht="14.25" x14ac:dyDescent="0.2">
      <c r="A2917" t="str">
        <f t="shared" si="180"/>
        <v>Servicios fabricante- Microsoft Soporte PremierMicrosoft Soporte PremierVKPB</v>
      </c>
      <c r="B2917" t="str">
        <f t="shared" si="181"/>
        <v>VKPBMicrosoft Soporte Premier</v>
      </c>
      <c r="C2917"/>
      <c r="D2917" t="s">
        <v>5156</v>
      </c>
      <c r="E2917" t="s">
        <v>5489</v>
      </c>
      <c r="F2917" s="37" t="s">
        <v>7648</v>
      </c>
      <c r="G2917" s="18" t="str">
        <f t="shared" si="182"/>
        <v>Servicios fabricante- Microsoft Soporte Premier</v>
      </c>
      <c r="H2917" s="18" t="s">
        <v>119</v>
      </c>
      <c r="I2917" s="37" t="s">
        <v>67</v>
      </c>
      <c r="J2917" t="s">
        <v>5490</v>
      </c>
      <c r="K2917" t="s">
        <v>65</v>
      </c>
      <c r="L2917" t="s">
        <v>3940</v>
      </c>
      <c r="M2917" t="s">
        <v>65</v>
      </c>
      <c r="N2917" s="37" t="s">
        <v>5159</v>
      </c>
      <c r="O2917" s="37" t="s">
        <v>5171</v>
      </c>
      <c r="P2917" s="37" t="s">
        <v>1308</v>
      </c>
      <c r="Q2917" t="s">
        <v>5489</v>
      </c>
      <c r="R2917" t="s">
        <v>5160</v>
      </c>
      <c r="S2917" s="38">
        <v>52536960</v>
      </c>
      <c r="T2917" s="37">
        <v>1</v>
      </c>
      <c r="U2917" s="37">
        <v>1</v>
      </c>
      <c r="V2917" s="43">
        <f>SUMIF(ResumenCotizacion!$C:$C,E2917,ResumenCotizacion!$P:$P)</f>
        <v>0</v>
      </c>
      <c r="W2917" s="68">
        <f>IF(H2917="USD",S2917*SolCotizacion!$J$18,S2917)</f>
        <v>52536960</v>
      </c>
      <c r="X2917" s="3">
        <f>ROUND(W2917/(1-VLOOKUP("Total porcentaje:",ResumenCotizacion!$F:$H,3,0)),2)</f>
        <v>57105391.299999997</v>
      </c>
      <c r="Y2917" s="3">
        <f t="shared" si="183"/>
        <v>0</v>
      </c>
    </row>
    <row r="2918" spans="1:25" ht="14.25" x14ac:dyDescent="0.2">
      <c r="A2918" t="str">
        <f t="shared" si="180"/>
        <v>Servicios fabricante- Microsoft Soporte PremierMicrosoft Soporte PremierVKLM</v>
      </c>
      <c r="B2918" t="str">
        <f t="shared" si="181"/>
        <v>VKLMMicrosoft Soporte Premier</v>
      </c>
      <c r="C2918"/>
      <c r="D2918" t="s">
        <v>5156</v>
      </c>
      <c r="E2918" t="s">
        <v>5491</v>
      </c>
      <c r="F2918" s="37" t="s">
        <v>7648</v>
      </c>
      <c r="G2918" s="18" t="str">
        <f t="shared" si="182"/>
        <v>Servicios fabricante- Microsoft Soporte Premier</v>
      </c>
      <c r="H2918" s="18" t="s">
        <v>119</v>
      </c>
      <c r="I2918" s="37" t="s">
        <v>67</v>
      </c>
      <c r="J2918" t="s">
        <v>5492</v>
      </c>
      <c r="K2918" t="s">
        <v>65</v>
      </c>
      <c r="L2918" t="s">
        <v>3940</v>
      </c>
      <c r="M2918" t="s">
        <v>65</v>
      </c>
      <c r="N2918" s="37" t="s">
        <v>5159</v>
      </c>
      <c r="O2918" s="37" t="s">
        <v>66</v>
      </c>
      <c r="P2918" s="37" t="s">
        <v>1308</v>
      </c>
      <c r="Q2918" t="s">
        <v>5491</v>
      </c>
      <c r="R2918" t="s">
        <v>5160</v>
      </c>
      <c r="S2918" s="38">
        <v>101600000</v>
      </c>
      <c r="T2918" s="37">
        <v>1</v>
      </c>
      <c r="U2918" s="37">
        <v>1</v>
      </c>
      <c r="V2918" s="43">
        <f>SUMIF(ResumenCotizacion!$C:$C,E2918,ResumenCotizacion!$P:$P)</f>
        <v>0</v>
      </c>
      <c r="W2918" s="68">
        <f>IF(H2918="USD",S2918*SolCotizacion!$J$18,S2918)</f>
        <v>101600000</v>
      </c>
      <c r="X2918" s="3">
        <f>ROUND(W2918/(1-VLOOKUP("Total porcentaje:",ResumenCotizacion!$F:$H,3,0)),2)</f>
        <v>110434782.61</v>
      </c>
      <c r="Y2918" s="3">
        <f t="shared" si="183"/>
        <v>0</v>
      </c>
    </row>
    <row r="2919" spans="1:25" ht="14.25" x14ac:dyDescent="0.2">
      <c r="A2919" t="str">
        <f t="shared" si="180"/>
        <v>Servicios fabricante- Microsoft Soporte PremierMicrosoft Soporte PremierVIPS</v>
      </c>
      <c r="B2919" t="str">
        <f t="shared" si="181"/>
        <v>VIPSMicrosoft Soporte Premier</v>
      </c>
      <c r="C2919"/>
      <c r="D2919" t="s">
        <v>5156</v>
      </c>
      <c r="E2919" t="s">
        <v>5493</v>
      </c>
      <c r="F2919" s="37" t="s">
        <v>7648</v>
      </c>
      <c r="G2919" s="18" t="str">
        <f t="shared" si="182"/>
        <v>Servicios fabricante- Microsoft Soporte Premier</v>
      </c>
      <c r="H2919" s="18" t="s">
        <v>119</v>
      </c>
      <c r="I2919" s="37" t="s">
        <v>67</v>
      </c>
      <c r="J2919" t="s">
        <v>5494</v>
      </c>
      <c r="K2919" t="s">
        <v>65</v>
      </c>
      <c r="L2919" t="s">
        <v>3940</v>
      </c>
      <c r="M2919" t="s">
        <v>65</v>
      </c>
      <c r="N2919" s="37" t="s">
        <v>5159</v>
      </c>
      <c r="O2919" s="37" t="s">
        <v>5171</v>
      </c>
      <c r="P2919" s="37" t="s">
        <v>1308</v>
      </c>
      <c r="Q2919" t="s">
        <v>5493</v>
      </c>
      <c r="R2919" t="s">
        <v>5160</v>
      </c>
      <c r="S2919" s="38">
        <v>192400000</v>
      </c>
      <c r="T2919" s="37">
        <v>1</v>
      </c>
      <c r="U2919" s="37">
        <v>1</v>
      </c>
      <c r="V2919" s="43">
        <f>SUMIF(ResumenCotizacion!$C:$C,E2919,ResumenCotizacion!$P:$P)</f>
        <v>0</v>
      </c>
      <c r="W2919" s="68">
        <f>IF(H2919="USD",S2919*SolCotizacion!$J$18,S2919)</f>
        <v>192400000</v>
      </c>
      <c r="X2919" s="3">
        <f>ROUND(W2919/(1-VLOOKUP("Total porcentaje:",ResumenCotizacion!$F:$H,3,0)),2)</f>
        <v>209130434.78</v>
      </c>
      <c r="Y2919" s="3">
        <f t="shared" si="183"/>
        <v>0</v>
      </c>
    </row>
    <row r="2920" spans="1:25" ht="14.25" x14ac:dyDescent="0.2">
      <c r="A2920" t="str">
        <f t="shared" si="180"/>
        <v>Servicios fabricante- Microsoft Soporte PremierMicrosoft Soporte PremierVIIP5</v>
      </c>
      <c r="B2920" t="str">
        <f t="shared" si="181"/>
        <v>VIIP5Microsoft Soporte Premier</v>
      </c>
      <c r="C2920"/>
      <c r="D2920" t="s">
        <v>5156</v>
      </c>
      <c r="E2920" t="s">
        <v>5495</v>
      </c>
      <c r="F2920" s="37" t="s">
        <v>7648</v>
      </c>
      <c r="G2920" s="18" t="str">
        <f t="shared" si="182"/>
        <v>Servicios fabricante- Microsoft Soporte Premier</v>
      </c>
      <c r="H2920" s="18" t="s">
        <v>119</v>
      </c>
      <c r="I2920" s="37" t="s">
        <v>67</v>
      </c>
      <c r="J2920" t="s">
        <v>5496</v>
      </c>
      <c r="K2920" t="s">
        <v>210</v>
      </c>
      <c r="L2920" t="s">
        <v>3940</v>
      </c>
      <c r="M2920" t="s">
        <v>65</v>
      </c>
      <c r="N2920" s="37" t="s">
        <v>5159</v>
      </c>
      <c r="O2920" s="37" t="s">
        <v>5171</v>
      </c>
      <c r="P2920" s="37" t="s">
        <v>1308</v>
      </c>
      <c r="Q2920" t="s">
        <v>5495</v>
      </c>
      <c r="R2920" t="s">
        <v>5160</v>
      </c>
      <c r="S2920" s="38">
        <v>0</v>
      </c>
      <c r="T2920" s="37">
        <v>1</v>
      </c>
      <c r="U2920" s="37">
        <v>1</v>
      </c>
      <c r="V2920" s="43">
        <f>SUMIF(ResumenCotizacion!$C:$C,E2920,ResumenCotizacion!$P:$P)</f>
        <v>0</v>
      </c>
      <c r="W2920" s="68">
        <f>IF(H2920="USD",S2920*SolCotizacion!$J$18,S2920)</f>
        <v>0</v>
      </c>
      <c r="X2920" s="3">
        <f>ROUND(W2920/(1-VLOOKUP("Total porcentaje:",ResumenCotizacion!$F:$H,3,0)),2)</f>
        <v>0</v>
      </c>
      <c r="Y2920" s="3">
        <f t="shared" si="183"/>
        <v>0</v>
      </c>
    </row>
    <row r="2921" spans="1:25" ht="14.25" x14ac:dyDescent="0.2">
      <c r="A2921" t="str">
        <f t="shared" si="180"/>
        <v>Servicios fabricante- Microsoft Soporte PremierMicrosoft Soporte PremierVIIP4</v>
      </c>
      <c r="B2921" t="str">
        <f t="shared" si="181"/>
        <v>VIIP4Microsoft Soporte Premier</v>
      </c>
      <c r="C2921"/>
      <c r="D2921" t="s">
        <v>5156</v>
      </c>
      <c r="E2921" t="s">
        <v>5497</v>
      </c>
      <c r="F2921" s="37" t="s">
        <v>7648</v>
      </c>
      <c r="G2921" s="18" t="str">
        <f t="shared" si="182"/>
        <v>Servicios fabricante- Microsoft Soporte Premier</v>
      </c>
      <c r="H2921" s="18" t="s">
        <v>119</v>
      </c>
      <c r="I2921" s="37" t="s">
        <v>67</v>
      </c>
      <c r="J2921" t="s">
        <v>5498</v>
      </c>
      <c r="K2921" t="s">
        <v>5386</v>
      </c>
      <c r="L2921" t="s">
        <v>3940</v>
      </c>
      <c r="M2921" t="s">
        <v>65</v>
      </c>
      <c r="N2921" s="37" t="s">
        <v>5159</v>
      </c>
      <c r="O2921" s="37" t="s">
        <v>5171</v>
      </c>
      <c r="P2921" s="37" t="s">
        <v>1308</v>
      </c>
      <c r="Q2921" t="s">
        <v>5497</v>
      </c>
      <c r="R2921" t="s">
        <v>5160</v>
      </c>
      <c r="S2921" s="38">
        <v>1506070896</v>
      </c>
      <c r="T2921" s="37">
        <v>1</v>
      </c>
      <c r="U2921" s="37">
        <v>1</v>
      </c>
      <c r="V2921" s="43">
        <f>SUMIF(ResumenCotizacion!$C:$C,E2921,ResumenCotizacion!$P:$P)</f>
        <v>0</v>
      </c>
      <c r="W2921" s="68">
        <f>IF(H2921="USD",S2921*SolCotizacion!$J$18,S2921)</f>
        <v>1506070896</v>
      </c>
      <c r="X2921" s="3">
        <f>ROUND(W2921/(1-VLOOKUP("Total porcentaje:",ResumenCotizacion!$F:$H,3,0)),2)</f>
        <v>1637033582.6099999</v>
      </c>
      <c r="Y2921" s="3">
        <f t="shared" si="183"/>
        <v>0</v>
      </c>
    </row>
    <row r="2922" spans="1:25" ht="14.25" x14ac:dyDescent="0.2">
      <c r="A2922" t="str">
        <f t="shared" si="180"/>
        <v>Servicios fabricante- Microsoft Soporte PremierMicrosoft Soporte PremierVIIP3</v>
      </c>
      <c r="B2922" t="str">
        <f t="shared" si="181"/>
        <v>VIIP3Microsoft Soporte Premier</v>
      </c>
      <c r="C2922"/>
      <c r="D2922" t="s">
        <v>5156</v>
      </c>
      <c r="E2922" t="s">
        <v>5499</v>
      </c>
      <c r="F2922" s="37" t="s">
        <v>7648</v>
      </c>
      <c r="G2922" s="18" t="str">
        <f t="shared" si="182"/>
        <v>Servicios fabricante- Microsoft Soporte Premier</v>
      </c>
      <c r="H2922" s="18" t="s">
        <v>119</v>
      </c>
      <c r="I2922" s="37" t="s">
        <v>67</v>
      </c>
      <c r="J2922" t="s">
        <v>5500</v>
      </c>
      <c r="K2922" t="s">
        <v>5386</v>
      </c>
      <c r="L2922" t="s">
        <v>3940</v>
      </c>
      <c r="M2922" t="s">
        <v>65</v>
      </c>
      <c r="N2922" s="37" t="s">
        <v>5159</v>
      </c>
      <c r="O2922" s="37" t="s">
        <v>5171</v>
      </c>
      <c r="P2922" s="37" t="s">
        <v>1308</v>
      </c>
      <c r="Q2922" t="s">
        <v>5499</v>
      </c>
      <c r="R2922" t="s">
        <v>5160</v>
      </c>
      <c r="S2922" s="38">
        <v>1137632284.8</v>
      </c>
      <c r="T2922" s="37">
        <v>1</v>
      </c>
      <c r="U2922" s="37">
        <v>1</v>
      </c>
      <c r="V2922" s="43">
        <f>SUMIF(ResumenCotizacion!$C:$C,E2922,ResumenCotizacion!$P:$P)</f>
        <v>0</v>
      </c>
      <c r="W2922" s="68">
        <f>IF(H2922="USD",S2922*SolCotizacion!$J$18,S2922)</f>
        <v>1137632284.8</v>
      </c>
      <c r="X2922" s="3">
        <f>ROUND(W2922/(1-VLOOKUP("Total porcentaje:",ResumenCotizacion!$F:$H,3,0)),2)</f>
        <v>1236556831.3</v>
      </c>
      <c r="Y2922" s="3">
        <f t="shared" si="183"/>
        <v>0</v>
      </c>
    </row>
    <row r="2923" spans="1:25" ht="14.25" x14ac:dyDescent="0.2">
      <c r="A2923" t="str">
        <f t="shared" si="180"/>
        <v>Servicios fabricante- Microsoft Soporte PremierMicrosoft Soporte PremierVIIP2</v>
      </c>
      <c r="B2923" t="str">
        <f t="shared" si="181"/>
        <v>VIIP2Microsoft Soporte Premier</v>
      </c>
      <c r="C2923"/>
      <c r="D2923" t="s">
        <v>5156</v>
      </c>
      <c r="E2923" t="s">
        <v>5501</v>
      </c>
      <c r="F2923" s="37" t="s">
        <v>7648</v>
      </c>
      <c r="G2923" s="18" t="str">
        <f t="shared" si="182"/>
        <v>Servicios fabricante- Microsoft Soporte Premier</v>
      </c>
      <c r="H2923" s="18" t="s">
        <v>119</v>
      </c>
      <c r="I2923" s="37" t="s">
        <v>67</v>
      </c>
      <c r="J2923" t="s">
        <v>5502</v>
      </c>
      <c r="K2923" t="s">
        <v>5386</v>
      </c>
      <c r="L2923" t="s">
        <v>3940</v>
      </c>
      <c r="M2923" t="s">
        <v>65</v>
      </c>
      <c r="N2923" s="37" t="s">
        <v>5159</v>
      </c>
      <c r="O2923" s="37" t="s">
        <v>5171</v>
      </c>
      <c r="P2923" s="37" t="s">
        <v>1308</v>
      </c>
      <c r="Q2923" t="s">
        <v>5501</v>
      </c>
      <c r="R2923" t="s">
        <v>5160</v>
      </c>
      <c r="S2923" s="38">
        <v>762895478.39999998</v>
      </c>
      <c r="T2923" s="37">
        <v>1</v>
      </c>
      <c r="U2923" s="37">
        <v>1</v>
      </c>
      <c r="V2923" s="43">
        <f>SUMIF(ResumenCotizacion!$C:$C,E2923,ResumenCotizacion!$P:$P)</f>
        <v>0</v>
      </c>
      <c r="W2923" s="68">
        <f>IF(H2923="USD",S2923*SolCotizacion!$J$18,S2923)</f>
        <v>762895478.39999998</v>
      </c>
      <c r="X2923" s="3">
        <f>ROUND(W2923/(1-VLOOKUP("Total porcentaje:",ResumenCotizacion!$F:$H,3,0)),2)</f>
        <v>829234215.64999998</v>
      </c>
      <c r="Y2923" s="3">
        <f t="shared" si="183"/>
        <v>0</v>
      </c>
    </row>
    <row r="2924" spans="1:25" ht="14.25" x14ac:dyDescent="0.2">
      <c r="A2924" t="str">
        <f t="shared" si="180"/>
        <v>Servicios fabricante- Microsoft Soporte PremierMicrosoft Soporte PremierVIIP1</v>
      </c>
      <c r="B2924" t="str">
        <f t="shared" si="181"/>
        <v>VIIP1Microsoft Soporte Premier</v>
      </c>
      <c r="C2924"/>
      <c r="D2924" t="s">
        <v>5156</v>
      </c>
      <c r="E2924" t="s">
        <v>5503</v>
      </c>
      <c r="F2924" s="37" t="s">
        <v>7648</v>
      </c>
      <c r="G2924" s="18" t="str">
        <f t="shared" si="182"/>
        <v>Servicios fabricante- Microsoft Soporte Premier</v>
      </c>
      <c r="H2924" s="18" t="s">
        <v>119</v>
      </c>
      <c r="I2924" s="37" t="s">
        <v>67</v>
      </c>
      <c r="J2924" t="s">
        <v>5504</v>
      </c>
      <c r="K2924" t="s">
        <v>5386</v>
      </c>
      <c r="L2924" t="s">
        <v>3940</v>
      </c>
      <c r="M2924" t="s">
        <v>65</v>
      </c>
      <c r="N2924" s="37" t="s">
        <v>5159</v>
      </c>
      <c r="O2924" s="37" t="s">
        <v>5171</v>
      </c>
      <c r="P2924" s="37" t="s">
        <v>1308</v>
      </c>
      <c r="Q2924" t="s">
        <v>5503</v>
      </c>
      <c r="R2924" t="s">
        <v>5160</v>
      </c>
      <c r="S2924" s="38">
        <v>381860476.80000001</v>
      </c>
      <c r="T2924" s="37">
        <v>1</v>
      </c>
      <c r="U2924" s="37">
        <v>1</v>
      </c>
      <c r="V2924" s="43">
        <f>SUMIF(ResumenCotizacion!$C:$C,E2924,ResumenCotizacion!$P:$P)</f>
        <v>0</v>
      </c>
      <c r="W2924" s="68">
        <f>IF(H2924="USD",S2924*SolCotizacion!$J$18,S2924)</f>
        <v>381860476.80000001</v>
      </c>
      <c r="X2924" s="3">
        <f>ROUND(W2924/(1-VLOOKUP("Total porcentaje:",ResumenCotizacion!$F:$H,3,0)),2)</f>
        <v>415065735.64999998</v>
      </c>
      <c r="Y2924" s="3">
        <f t="shared" si="183"/>
        <v>0</v>
      </c>
    </row>
    <row r="2925" spans="1:25" ht="14.25" x14ac:dyDescent="0.2">
      <c r="A2925" t="str">
        <f t="shared" si="180"/>
        <v>Servicios fabricante- Microsoft Soporte PremierMicrosoft Soporte PremierVIGR5</v>
      </c>
      <c r="B2925" t="str">
        <f t="shared" si="181"/>
        <v>VIGR5Microsoft Soporte Premier</v>
      </c>
      <c r="C2925"/>
      <c r="D2925" t="s">
        <v>5156</v>
      </c>
      <c r="E2925" t="s">
        <v>5505</v>
      </c>
      <c r="F2925" s="37" t="s">
        <v>7648</v>
      </c>
      <c r="G2925" s="18" t="str">
        <f t="shared" si="182"/>
        <v>Servicios fabricante- Microsoft Soporte Premier</v>
      </c>
      <c r="H2925" s="18" t="s">
        <v>119</v>
      </c>
      <c r="I2925" s="37" t="s">
        <v>67</v>
      </c>
      <c r="J2925" t="s">
        <v>5506</v>
      </c>
      <c r="K2925" t="s">
        <v>210</v>
      </c>
      <c r="L2925" t="s">
        <v>3940</v>
      </c>
      <c r="M2925" t="s">
        <v>65</v>
      </c>
      <c r="N2925" s="37" t="s">
        <v>5159</v>
      </c>
      <c r="O2925" s="37" t="s">
        <v>5171</v>
      </c>
      <c r="P2925" s="37" t="s">
        <v>1308</v>
      </c>
      <c r="Q2925" t="s">
        <v>5505</v>
      </c>
      <c r="R2925" t="s">
        <v>5160</v>
      </c>
      <c r="S2925" s="38">
        <v>0</v>
      </c>
      <c r="T2925" s="37">
        <v>1</v>
      </c>
      <c r="U2925" s="37">
        <v>1</v>
      </c>
      <c r="V2925" s="43">
        <f>SUMIF(ResumenCotizacion!$C:$C,E2925,ResumenCotizacion!$P:$P)</f>
        <v>0</v>
      </c>
      <c r="W2925" s="68">
        <f>IF(H2925="USD",S2925*SolCotizacion!$J$18,S2925)</f>
        <v>0</v>
      </c>
      <c r="X2925" s="3">
        <f>ROUND(W2925/(1-VLOOKUP("Total porcentaje:",ResumenCotizacion!$F:$H,3,0)),2)</f>
        <v>0</v>
      </c>
      <c r="Y2925" s="3">
        <f t="shared" si="183"/>
        <v>0</v>
      </c>
    </row>
    <row r="2926" spans="1:25" ht="14.25" x14ac:dyDescent="0.2">
      <c r="A2926" t="str">
        <f t="shared" si="180"/>
        <v>Servicios fabricante- Microsoft Soporte PremierMicrosoft Soporte PremierVIGR4</v>
      </c>
      <c r="B2926" t="str">
        <f t="shared" si="181"/>
        <v>VIGR4Microsoft Soporte Premier</v>
      </c>
      <c r="C2926"/>
      <c r="D2926" t="s">
        <v>5156</v>
      </c>
      <c r="E2926" t="s">
        <v>5507</v>
      </c>
      <c r="F2926" s="37" t="s">
        <v>7648</v>
      </c>
      <c r="G2926" s="18" t="str">
        <f t="shared" si="182"/>
        <v>Servicios fabricante- Microsoft Soporte Premier</v>
      </c>
      <c r="H2926" s="18" t="s">
        <v>119</v>
      </c>
      <c r="I2926" s="37" t="s">
        <v>67</v>
      </c>
      <c r="J2926" t="s">
        <v>5508</v>
      </c>
      <c r="K2926" t="s">
        <v>5386</v>
      </c>
      <c r="L2926" t="s">
        <v>3940</v>
      </c>
      <c r="M2926" t="s">
        <v>65</v>
      </c>
      <c r="N2926" s="37" t="s">
        <v>5159</v>
      </c>
      <c r="O2926" s="37" t="s">
        <v>5171</v>
      </c>
      <c r="P2926" s="37" t="s">
        <v>1308</v>
      </c>
      <c r="Q2926" t="s">
        <v>5507</v>
      </c>
      <c r="R2926" t="s">
        <v>5160</v>
      </c>
      <c r="S2926" s="38">
        <v>1506070896</v>
      </c>
      <c r="T2926" s="37">
        <v>1</v>
      </c>
      <c r="U2926" s="37">
        <v>1</v>
      </c>
      <c r="V2926" s="43">
        <f>SUMIF(ResumenCotizacion!$C:$C,E2926,ResumenCotizacion!$P:$P)</f>
        <v>0</v>
      </c>
      <c r="W2926" s="68">
        <f>IF(H2926="USD",S2926*SolCotizacion!$J$18,S2926)</f>
        <v>1506070896</v>
      </c>
      <c r="X2926" s="3">
        <f>ROUND(W2926/(1-VLOOKUP("Total porcentaje:",ResumenCotizacion!$F:$H,3,0)),2)</f>
        <v>1637033582.6099999</v>
      </c>
      <c r="Y2926" s="3">
        <f t="shared" si="183"/>
        <v>0</v>
      </c>
    </row>
    <row r="2927" spans="1:25" ht="14.25" x14ac:dyDescent="0.2">
      <c r="A2927" t="str">
        <f t="shared" si="180"/>
        <v>Servicios fabricante- Microsoft Soporte PremierMicrosoft Soporte PremierVIGR3</v>
      </c>
      <c r="B2927" t="str">
        <f t="shared" si="181"/>
        <v>VIGR3Microsoft Soporte Premier</v>
      </c>
      <c r="C2927"/>
      <c r="D2927" t="s">
        <v>5156</v>
      </c>
      <c r="E2927" t="s">
        <v>5509</v>
      </c>
      <c r="F2927" s="37" t="s">
        <v>7648</v>
      </c>
      <c r="G2927" s="18" t="str">
        <f t="shared" si="182"/>
        <v>Servicios fabricante- Microsoft Soporte Premier</v>
      </c>
      <c r="H2927" s="18" t="s">
        <v>119</v>
      </c>
      <c r="I2927" s="37" t="s">
        <v>67</v>
      </c>
      <c r="J2927" t="s">
        <v>5510</v>
      </c>
      <c r="K2927" t="s">
        <v>5386</v>
      </c>
      <c r="L2927" t="s">
        <v>3940</v>
      </c>
      <c r="M2927" t="s">
        <v>65</v>
      </c>
      <c r="N2927" s="37" t="s">
        <v>5159</v>
      </c>
      <c r="O2927" s="37" t="s">
        <v>5171</v>
      </c>
      <c r="P2927" s="37" t="s">
        <v>1308</v>
      </c>
      <c r="Q2927" t="s">
        <v>5509</v>
      </c>
      <c r="R2927" t="s">
        <v>5160</v>
      </c>
      <c r="S2927" s="38">
        <v>1137632284.8</v>
      </c>
      <c r="T2927" s="37">
        <v>1</v>
      </c>
      <c r="U2927" s="37">
        <v>1</v>
      </c>
      <c r="V2927" s="43">
        <f>SUMIF(ResumenCotizacion!$C:$C,E2927,ResumenCotizacion!$P:$P)</f>
        <v>0</v>
      </c>
      <c r="W2927" s="68">
        <f>IF(H2927="USD",S2927*SolCotizacion!$J$18,S2927)</f>
        <v>1137632284.8</v>
      </c>
      <c r="X2927" s="3">
        <f>ROUND(W2927/(1-VLOOKUP("Total porcentaje:",ResumenCotizacion!$F:$H,3,0)),2)</f>
        <v>1236556831.3</v>
      </c>
      <c r="Y2927" s="3">
        <f t="shared" si="183"/>
        <v>0</v>
      </c>
    </row>
    <row r="2928" spans="1:25" ht="14.25" x14ac:dyDescent="0.2">
      <c r="A2928" t="str">
        <f t="shared" si="180"/>
        <v>Servicios fabricante- Microsoft Soporte PremierMicrosoft Soporte PremierVIGR2</v>
      </c>
      <c r="B2928" t="str">
        <f t="shared" si="181"/>
        <v>VIGR2Microsoft Soporte Premier</v>
      </c>
      <c r="C2928"/>
      <c r="D2928" t="s">
        <v>5156</v>
      </c>
      <c r="E2928" t="s">
        <v>5511</v>
      </c>
      <c r="F2928" s="37" t="s">
        <v>7648</v>
      </c>
      <c r="G2928" s="18" t="str">
        <f t="shared" si="182"/>
        <v>Servicios fabricante- Microsoft Soporte Premier</v>
      </c>
      <c r="H2928" s="18" t="s">
        <v>119</v>
      </c>
      <c r="I2928" s="37" t="s">
        <v>67</v>
      </c>
      <c r="J2928" t="s">
        <v>5512</v>
      </c>
      <c r="K2928" t="s">
        <v>5386</v>
      </c>
      <c r="L2928" t="s">
        <v>3940</v>
      </c>
      <c r="M2928" t="s">
        <v>65</v>
      </c>
      <c r="N2928" s="37" t="s">
        <v>5159</v>
      </c>
      <c r="O2928" s="37" t="s">
        <v>5171</v>
      </c>
      <c r="P2928" s="37" t="s">
        <v>1308</v>
      </c>
      <c r="Q2928" t="s">
        <v>5511</v>
      </c>
      <c r="R2928" t="s">
        <v>5160</v>
      </c>
      <c r="S2928" s="38">
        <v>762895478.39999998</v>
      </c>
      <c r="T2928" s="37">
        <v>1</v>
      </c>
      <c r="U2928" s="37">
        <v>1</v>
      </c>
      <c r="V2928" s="43">
        <f>SUMIF(ResumenCotizacion!$C:$C,E2928,ResumenCotizacion!$P:$P)</f>
        <v>0</v>
      </c>
      <c r="W2928" s="68">
        <f>IF(H2928="USD",S2928*SolCotizacion!$J$18,S2928)</f>
        <v>762895478.39999998</v>
      </c>
      <c r="X2928" s="3">
        <f>ROUND(W2928/(1-VLOOKUP("Total porcentaje:",ResumenCotizacion!$F:$H,3,0)),2)</f>
        <v>829234215.64999998</v>
      </c>
      <c r="Y2928" s="3">
        <f t="shared" si="183"/>
        <v>0</v>
      </c>
    </row>
    <row r="2929" spans="1:25" ht="14.25" x14ac:dyDescent="0.2">
      <c r="A2929" t="str">
        <f t="shared" si="180"/>
        <v>Servicios fabricante- Microsoft Soporte PremierMicrosoft Soporte PremierVIGR1</v>
      </c>
      <c r="B2929" t="str">
        <f t="shared" si="181"/>
        <v>VIGR1Microsoft Soporte Premier</v>
      </c>
      <c r="C2929"/>
      <c r="D2929" t="s">
        <v>5156</v>
      </c>
      <c r="E2929" t="s">
        <v>5513</v>
      </c>
      <c r="F2929" s="37" t="s">
        <v>7648</v>
      </c>
      <c r="G2929" s="18" t="str">
        <f t="shared" si="182"/>
        <v>Servicios fabricante- Microsoft Soporte Premier</v>
      </c>
      <c r="H2929" s="18" t="s">
        <v>119</v>
      </c>
      <c r="I2929" s="37" t="s">
        <v>67</v>
      </c>
      <c r="J2929" t="s">
        <v>5514</v>
      </c>
      <c r="K2929" t="s">
        <v>5386</v>
      </c>
      <c r="L2929" t="s">
        <v>3940</v>
      </c>
      <c r="M2929" t="s">
        <v>65</v>
      </c>
      <c r="N2929" s="37" t="s">
        <v>5159</v>
      </c>
      <c r="O2929" s="37" t="s">
        <v>5171</v>
      </c>
      <c r="P2929" s="37" t="s">
        <v>1308</v>
      </c>
      <c r="Q2929" t="s">
        <v>5513</v>
      </c>
      <c r="R2929" t="s">
        <v>5160</v>
      </c>
      <c r="S2929" s="38">
        <v>381860476.80000001</v>
      </c>
      <c r="T2929" s="37">
        <v>1</v>
      </c>
      <c r="U2929" s="37">
        <v>1</v>
      </c>
      <c r="V2929" s="43">
        <f>SUMIF(ResumenCotizacion!$C:$C,E2929,ResumenCotizacion!$P:$P)</f>
        <v>0</v>
      </c>
      <c r="W2929" s="68">
        <f>IF(H2929="USD",S2929*SolCotizacion!$J$18,S2929)</f>
        <v>381860476.80000001</v>
      </c>
      <c r="X2929" s="3">
        <f>ROUND(W2929/(1-VLOOKUP("Total porcentaje:",ResumenCotizacion!$F:$H,3,0)),2)</f>
        <v>415065735.64999998</v>
      </c>
      <c r="Y2929" s="3">
        <f t="shared" si="183"/>
        <v>0</v>
      </c>
    </row>
    <row r="2930" spans="1:25" ht="14.25" x14ac:dyDescent="0.2">
      <c r="A2930" t="str">
        <f t="shared" si="180"/>
        <v>Servicios fabricante- Microsoft Soporte PremierMicrosoft Soporte PremierVIER5</v>
      </c>
      <c r="B2930" t="str">
        <f t="shared" si="181"/>
        <v>VIER5Microsoft Soporte Premier</v>
      </c>
      <c r="C2930"/>
      <c r="D2930" t="s">
        <v>5156</v>
      </c>
      <c r="E2930" t="s">
        <v>5515</v>
      </c>
      <c r="F2930" s="37" t="s">
        <v>7648</v>
      </c>
      <c r="G2930" s="18" t="str">
        <f t="shared" si="182"/>
        <v>Servicios fabricante- Microsoft Soporte Premier</v>
      </c>
      <c r="H2930" s="18" t="s">
        <v>119</v>
      </c>
      <c r="I2930" s="37" t="s">
        <v>67</v>
      </c>
      <c r="J2930" t="s">
        <v>5516</v>
      </c>
      <c r="K2930" t="s">
        <v>210</v>
      </c>
      <c r="L2930" t="s">
        <v>3940</v>
      </c>
      <c r="M2930" t="s">
        <v>65</v>
      </c>
      <c r="N2930" s="37" t="s">
        <v>5159</v>
      </c>
      <c r="O2930" s="37" t="s">
        <v>5171</v>
      </c>
      <c r="P2930" s="37" t="s">
        <v>1308</v>
      </c>
      <c r="Q2930" t="s">
        <v>5515</v>
      </c>
      <c r="R2930" t="s">
        <v>5160</v>
      </c>
      <c r="S2930" s="38">
        <v>0</v>
      </c>
      <c r="T2930" s="37">
        <v>1</v>
      </c>
      <c r="U2930" s="37">
        <v>1</v>
      </c>
      <c r="V2930" s="43">
        <f>SUMIF(ResumenCotizacion!$C:$C,E2930,ResumenCotizacion!$P:$P)</f>
        <v>0</v>
      </c>
      <c r="W2930" s="68">
        <f>IF(H2930="USD",S2930*SolCotizacion!$J$18,S2930)</f>
        <v>0</v>
      </c>
      <c r="X2930" s="3">
        <f>ROUND(W2930/(1-VLOOKUP("Total porcentaje:",ResumenCotizacion!$F:$H,3,0)),2)</f>
        <v>0</v>
      </c>
      <c r="Y2930" s="3">
        <f t="shared" si="183"/>
        <v>0</v>
      </c>
    </row>
    <row r="2931" spans="1:25" ht="14.25" x14ac:dyDescent="0.2">
      <c r="A2931" t="str">
        <f t="shared" si="180"/>
        <v>Servicios fabricante- Microsoft Soporte PremierMicrosoft Soporte PremierVIER4</v>
      </c>
      <c r="B2931" t="str">
        <f t="shared" si="181"/>
        <v>VIER4Microsoft Soporte Premier</v>
      </c>
      <c r="C2931"/>
      <c r="D2931" t="s">
        <v>5156</v>
      </c>
      <c r="E2931" t="s">
        <v>5517</v>
      </c>
      <c r="F2931" s="37" t="s">
        <v>7648</v>
      </c>
      <c r="G2931" s="18" t="str">
        <f t="shared" si="182"/>
        <v>Servicios fabricante- Microsoft Soporte Premier</v>
      </c>
      <c r="H2931" s="18" t="s">
        <v>119</v>
      </c>
      <c r="I2931" s="37" t="s">
        <v>67</v>
      </c>
      <c r="J2931" t="s">
        <v>5518</v>
      </c>
      <c r="K2931" t="s">
        <v>5386</v>
      </c>
      <c r="L2931" t="s">
        <v>3940</v>
      </c>
      <c r="M2931" t="s">
        <v>65</v>
      </c>
      <c r="N2931" s="37" t="s">
        <v>5159</v>
      </c>
      <c r="O2931" s="37" t="s">
        <v>5171</v>
      </c>
      <c r="P2931" s="37" t="s">
        <v>1308</v>
      </c>
      <c r="Q2931" t="s">
        <v>5517</v>
      </c>
      <c r="R2931" t="s">
        <v>5160</v>
      </c>
      <c r="S2931" s="38">
        <v>1506070896</v>
      </c>
      <c r="T2931" s="37">
        <v>1</v>
      </c>
      <c r="U2931" s="37">
        <v>1</v>
      </c>
      <c r="V2931" s="43">
        <f>SUMIF(ResumenCotizacion!$C:$C,E2931,ResumenCotizacion!$P:$P)</f>
        <v>0</v>
      </c>
      <c r="W2931" s="68">
        <f>IF(H2931="USD",S2931*SolCotizacion!$J$18,S2931)</f>
        <v>1506070896</v>
      </c>
      <c r="X2931" s="3">
        <f>ROUND(W2931/(1-VLOOKUP("Total porcentaje:",ResumenCotizacion!$F:$H,3,0)),2)</f>
        <v>1637033582.6099999</v>
      </c>
      <c r="Y2931" s="3">
        <f t="shared" si="183"/>
        <v>0</v>
      </c>
    </row>
    <row r="2932" spans="1:25" ht="14.25" x14ac:dyDescent="0.2">
      <c r="A2932" t="str">
        <f t="shared" si="180"/>
        <v>Servicios fabricante- Microsoft Soporte PremierMicrosoft Soporte PremierVIER3</v>
      </c>
      <c r="B2932" t="str">
        <f t="shared" si="181"/>
        <v>VIER3Microsoft Soporte Premier</v>
      </c>
      <c r="C2932"/>
      <c r="D2932" t="s">
        <v>5156</v>
      </c>
      <c r="E2932" t="s">
        <v>5519</v>
      </c>
      <c r="F2932" s="37" t="s">
        <v>7648</v>
      </c>
      <c r="G2932" s="18" t="str">
        <f t="shared" si="182"/>
        <v>Servicios fabricante- Microsoft Soporte Premier</v>
      </c>
      <c r="H2932" s="18" t="s">
        <v>119</v>
      </c>
      <c r="I2932" s="37" t="s">
        <v>67</v>
      </c>
      <c r="J2932" t="s">
        <v>5520</v>
      </c>
      <c r="K2932" t="s">
        <v>5386</v>
      </c>
      <c r="L2932" t="s">
        <v>3940</v>
      </c>
      <c r="M2932" t="s">
        <v>65</v>
      </c>
      <c r="N2932" s="37" t="s">
        <v>5159</v>
      </c>
      <c r="O2932" s="37" t="s">
        <v>5171</v>
      </c>
      <c r="P2932" s="37" t="s">
        <v>1308</v>
      </c>
      <c r="Q2932" t="s">
        <v>5519</v>
      </c>
      <c r="R2932" t="s">
        <v>5160</v>
      </c>
      <c r="S2932" s="38">
        <v>1137632284.8</v>
      </c>
      <c r="T2932" s="37">
        <v>1</v>
      </c>
      <c r="U2932" s="37">
        <v>1</v>
      </c>
      <c r="V2932" s="43">
        <f>SUMIF(ResumenCotizacion!$C:$C,E2932,ResumenCotizacion!$P:$P)</f>
        <v>0</v>
      </c>
      <c r="W2932" s="68">
        <f>IF(H2932="USD",S2932*SolCotizacion!$J$18,S2932)</f>
        <v>1137632284.8</v>
      </c>
      <c r="X2932" s="3">
        <f>ROUND(W2932/(1-VLOOKUP("Total porcentaje:",ResumenCotizacion!$F:$H,3,0)),2)</f>
        <v>1236556831.3</v>
      </c>
      <c r="Y2932" s="3">
        <f t="shared" si="183"/>
        <v>0</v>
      </c>
    </row>
    <row r="2933" spans="1:25" ht="14.25" x14ac:dyDescent="0.2">
      <c r="A2933" t="str">
        <f t="shared" si="180"/>
        <v>Servicios fabricante- Microsoft Soporte PremierMicrosoft Soporte PremierVIER2</v>
      </c>
      <c r="B2933" t="str">
        <f t="shared" si="181"/>
        <v>VIER2Microsoft Soporte Premier</v>
      </c>
      <c r="C2933"/>
      <c r="D2933" t="s">
        <v>5156</v>
      </c>
      <c r="E2933" t="s">
        <v>5521</v>
      </c>
      <c r="F2933" s="37" t="s">
        <v>7648</v>
      </c>
      <c r="G2933" s="18" t="str">
        <f t="shared" si="182"/>
        <v>Servicios fabricante- Microsoft Soporte Premier</v>
      </c>
      <c r="H2933" s="18" t="s">
        <v>119</v>
      </c>
      <c r="I2933" s="37" t="s">
        <v>67</v>
      </c>
      <c r="J2933" t="s">
        <v>5522</v>
      </c>
      <c r="K2933" t="s">
        <v>5386</v>
      </c>
      <c r="L2933" t="s">
        <v>3940</v>
      </c>
      <c r="M2933" t="s">
        <v>65</v>
      </c>
      <c r="N2933" s="37" t="s">
        <v>5159</v>
      </c>
      <c r="O2933" s="37" t="s">
        <v>5171</v>
      </c>
      <c r="P2933" s="37" t="s">
        <v>1308</v>
      </c>
      <c r="Q2933" t="s">
        <v>5521</v>
      </c>
      <c r="R2933" t="s">
        <v>5160</v>
      </c>
      <c r="S2933" s="38">
        <v>762895478.39999998</v>
      </c>
      <c r="T2933" s="37">
        <v>1</v>
      </c>
      <c r="U2933" s="37">
        <v>1</v>
      </c>
      <c r="V2933" s="43">
        <f>SUMIF(ResumenCotizacion!$C:$C,E2933,ResumenCotizacion!$P:$P)</f>
        <v>0</v>
      </c>
      <c r="W2933" s="68">
        <f>IF(H2933="USD",S2933*SolCotizacion!$J$18,S2933)</f>
        <v>762895478.39999998</v>
      </c>
      <c r="X2933" s="3">
        <f>ROUND(W2933/(1-VLOOKUP("Total porcentaje:",ResumenCotizacion!$F:$H,3,0)),2)</f>
        <v>829234215.64999998</v>
      </c>
      <c r="Y2933" s="3">
        <f t="shared" si="183"/>
        <v>0</v>
      </c>
    </row>
    <row r="2934" spans="1:25" ht="14.25" x14ac:dyDescent="0.2">
      <c r="A2934" t="str">
        <f t="shared" si="180"/>
        <v>Servicios fabricante- Microsoft Soporte PremierMicrosoft Soporte PremierVIER1</v>
      </c>
      <c r="B2934" t="str">
        <f t="shared" si="181"/>
        <v>VIER1Microsoft Soporte Premier</v>
      </c>
      <c r="C2934"/>
      <c r="D2934" t="s">
        <v>5156</v>
      </c>
      <c r="E2934" t="s">
        <v>5523</v>
      </c>
      <c r="F2934" s="37" t="s">
        <v>7648</v>
      </c>
      <c r="G2934" s="18" t="str">
        <f t="shared" si="182"/>
        <v>Servicios fabricante- Microsoft Soporte Premier</v>
      </c>
      <c r="H2934" s="18" t="s">
        <v>119</v>
      </c>
      <c r="I2934" s="37" t="s">
        <v>67</v>
      </c>
      <c r="J2934" t="s">
        <v>5524</v>
      </c>
      <c r="K2934" t="s">
        <v>5386</v>
      </c>
      <c r="L2934" t="s">
        <v>3940</v>
      </c>
      <c r="M2934" t="s">
        <v>65</v>
      </c>
      <c r="N2934" s="37" t="s">
        <v>5159</v>
      </c>
      <c r="O2934" s="37" t="s">
        <v>5171</v>
      </c>
      <c r="P2934" s="37" t="s">
        <v>1308</v>
      </c>
      <c r="Q2934" t="s">
        <v>5523</v>
      </c>
      <c r="R2934" t="s">
        <v>5160</v>
      </c>
      <c r="S2934" s="38">
        <v>381860476.80000001</v>
      </c>
      <c r="T2934" s="37">
        <v>1</v>
      </c>
      <c r="U2934" s="37">
        <v>1</v>
      </c>
      <c r="V2934" s="43">
        <f>SUMIF(ResumenCotizacion!$C:$C,E2934,ResumenCotizacion!$P:$P)</f>
        <v>0</v>
      </c>
      <c r="W2934" s="68">
        <f>IF(H2934="USD",S2934*SolCotizacion!$J$18,S2934)</f>
        <v>381860476.80000001</v>
      </c>
      <c r="X2934" s="3">
        <f>ROUND(W2934/(1-VLOOKUP("Total porcentaje:",ResumenCotizacion!$F:$H,3,0)),2)</f>
        <v>415065735.64999998</v>
      </c>
      <c r="Y2934" s="3">
        <f t="shared" si="183"/>
        <v>0</v>
      </c>
    </row>
    <row r="2935" spans="1:25" ht="14.25" x14ac:dyDescent="0.2">
      <c r="A2935" t="str">
        <f t="shared" si="180"/>
        <v>Servicios fabricante- Microsoft Soporte PremierMicrosoft Soporte PremierVIDU5</v>
      </c>
      <c r="B2935" t="str">
        <f t="shared" si="181"/>
        <v>VIDU5Microsoft Soporte Premier</v>
      </c>
      <c r="C2935"/>
      <c r="D2935" t="s">
        <v>5156</v>
      </c>
      <c r="E2935" t="s">
        <v>5525</v>
      </c>
      <c r="F2935" s="37" t="s">
        <v>7648</v>
      </c>
      <c r="G2935" s="18" t="str">
        <f t="shared" si="182"/>
        <v>Servicios fabricante- Microsoft Soporte Premier</v>
      </c>
      <c r="H2935" s="18" t="s">
        <v>119</v>
      </c>
      <c r="I2935" s="37" t="s">
        <v>67</v>
      </c>
      <c r="J2935" t="s">
        <v>5526</v>
      </c>
      <c r="K2935" t="s">
        <v>210</v>
      </c>
      <c r="L2935" t="s">
        <v>3940</v>
      </c>
      <c r="M2935" t="s">
        <v>65</v>
      </c>
      <c r="N2935" s="37" t="s">
        <v>5159</v>
      </c>
      <c r="O2935" s="37" t="s">
        <v>5171</v>
      </c>
      <c r="P2935" s="37" t="s">
        <v>1308</v>
      </c>
      <c r="Q2935" t="s">
        <v>5525</v>
      </c>
      <c r="R2935" t="s">
        <v>5160</v>
      </c>
      <c r="S2935" s="38">
        <v>0</v>
      </c>
      <c r="T2935" s="37">
        <v>1</v>
      </c>
      <c r="U2935" s="37">
        <v>1</v>
      </c>
      <c r="V2935" s="43">
        <f>SUMIF(ResumenCotizacion!$C:$C,E2935,ResumenCotizacion!$P:$P)</f>
        <v>0</v>
      </c>
      <c r="W2935" s="68">
        <f>IF(H2935="USD",S2935*SolCotizacion!$J$18,S2935)</f>
        <v>0</v>
      </c>
      <c r="X2935" s="3">
        <f>ROUND(W2935/(1-VLOOKUP("Total porcentaje:",ResumenCotizacion!$F:$H,3,0)),2)</f>
        <v>0</v>
      </c>
      <c r="Y2935" s="3">
        <f t="shared" si="183"/>
        <v>0</v>
      </c>
    </row>
    <row r="2936" spans="1:25" ht="14.25" x14ac:dyDescent="0.2">
      <c r="A2936" t="str">
        <f t="shared" si="180"/>
        <v>Servicios fabricante- Microsoft Soporte PremierMicrosoft Soporte PremierVIDU4</v>
      </c>
      <c r="B2936" t="str">
        <f t="shared" si="181"/>
        <v>VIDU4Microsoft Soporte Premier</v>
      </c>
      <c r="C2936"/>
      <c r="D2936" t="s">
        <v>5156</v>
      </c>
      <c r="E2936" t="s">
        <v>5527</v>
      </c>
      <c r="F2936" s="37" t="s">
        <v>7648</v>
      </c>
      <c r="G2936" s="18" t="str">
        <f t="shared" si="182"/>
        <v>Servicios fabricante- Microsoft Soporte Premier</v>
      </c>
      <c r="H2936" s="18" t="s">
        <v>119</v>
      </c>
      <c r="I2936" s="37" t="s">
        <v>67</v>
      </c>
      <c r="J2936" t="s">
        <v>5528</v>
      </c>
      <c r="K2936" t="s">
        <v>5386</v>
      </c>
      <c r="L2936" t="s">
        <v>3940</v>
      </c>
      <c r="M2936" t="s">
        <v>65</v>
      </c>
      <c r="N2936" s="37" t="s">
        <v>5159</v>
      </c>
      <c r="O2936" s="37" t="s">
        <v>5171</v>
      </c>
      <c r="P2936" s="37" t="s">
        <v>1308</v>
      </c>
      <c r="Q2936" t="s">
        <v>5527</v>
      </c>
      <c r="R2936" t="s">
        <v>5160</v>
      </c>
      <c r="S2936" s="38">
        <v>1506070896</v>
      </c>
      <c r="T2936" s="37">
        <v>1</v>
      </c>
      <c r="U2936" s="37">
        <v>1</v>
      </c>
      <c r="V2936" s="43">
        <f>SUMIF(ResumenCotizacion!$C:$C,E2936,ResumenCotizacion!$P:$P)</f>
        <v>0</v>
      </c>
      <c r="W2936" s="68">
        <f>IF(H2936="USD",S2936*SolCotizacion!$J$18,S2936)</f>
        <v>1506070896</v>
      </c>
      <c r="X2936" s="3">
        <f>ROUND(W2936/(1-VLOOKUP("Total porcentaje:",ResumenCotizacion!$F:$H,3,0)),2)</f>
        <v>1637033582.6099999</v>
      </c>
      <c r="Y2936" s="3">
        <f t="shared" si="183"/>
        <v>0</v>
      </c>
    </row>
    <row r="2937" spans="1:25" ht="14.25" x14ac:dyDescent="0.2">
      <c r="A2937" t="str">
        <f t="shared" si="180"/>
        <v>Servicios fabricante- Microsoft Soporte PremierMicrosoft Soporte PremierVIDU3</v>
      </c>
      <c r="B2937" t="str">
        <f t="shared" si="181"/>
        <v>VIDU3Microsoft Soporte Premier</v>
      </c>
      <c r="C2937"/>
      <c r="D2937" t="s">
        <v>5156</v>
      </c>
      <c r="E2937" t="s">
        <v>5529</v>
      </c>
      <c r="F2937" s="37" t="s">
        <v>7648</v>
      </c>
      <c r="G2937" s="18" t="str">
        <f t="shared" si="182"/>
        <v>Servicios fabricante- Microsoft Soporte Premier</v>
      </c>
      <c r="H2937" s="18" t="s">
        <v>119</v>
      </c>
      <c r="I2937" s="37" t="s">
        <v>67</v>
      </c>
      <c r="J2937" t="s">
        <v>5530</v>
      </c>
      <c r="K2937" t="s">
        <v>5386</v>
      </c>
      <c r="L2937" t="s">
        <v>3940</v>
      </c>
      <c r="M2937" t="s">
        <v>65</v>
      </c>
      <c r="N2937" s="37" t="s">
        <v>5159</v>
      </c>
      <c r="O2937" s="37" t="s">
        <v>5171</v>
      </c>
      <c r="P2937" s="37" t="s">
        <v>1308</v>
      </c>
      <c r="Q2937" t="s">
        <v>5529</v>
      </c>
      <c r="R2937" t="s">
        <v>5160</v>
      </c>
      <c r="S2937" s="38">
        <v>1137632284.8</v>
      </c>
      <c r="T2937" s="37">
        <v>1</v>
      </c>
      <c r="U2937" s="37">
        <v>1</v>
      </c>
      <c r="V2937" s="43">
        <f>SUMIF(ResumenCotizacion!$C:$C,E2937,ResumenCotizacion!$P:$P)</f>
        <v>0</v>
      </c>
      <c r="W2937" s="68">
        <f>IF(H2937="USD",S2937*SolCotizacion!$J$18,S2937)</f>
        <v>1137632284.8</v>
      </c>
      <c r="X2937" s="3">
        <f>ROUND(W2937/(1-VLOOKUP("Total porcentaje:",ResumenCotizacion!$F:$H,3,0)),2)</f>
        <v>1236556831.3</v>
      </c>
      <c r="Y2937" s="3">
        <f t="shared" si="183"/>
        <v>0</v>
      </c>
    </row>
    <row r="2938" spans="1:25" ht="14.25" x14ac:dyDescent="0.2">
      <c r="A2938" t="str">
        <f t="shared" si="180"/>
        <v>Servicios fabricante- Microsoft Soporte PremierMicrosoft Soporte PremierVIDU2</v>
      </c>
      <c r="B2938" t="str">
        <f t="shared" si="181"/>
        <v>VIDU2Microsoft Soporte Premier</v>
      </c>
      <c r="C2938"/>
      <c r="D2938" t="s">
        <v>5156</v>
      </c>
      <c r="E2938" t="s">
        <v>5531</v>
      </c>
      <c r="F2938" s="37" t="s">
        <v>7648</v>
      </c>
      <c r="G2938" s="18" t="str">
        <f t="shared" si="182"/>
        <v>Servicios fabricante- Microsoft Soporte Premier</v>
      </c>
      <c r="H2938" s="18" t="s">
        <v>119</v>
      </c>
      <c r="I2938" s="37" t="s">
        <v>67</v>
      </c>
      <c r="J2938" t="s">
        <v>5532</v>
      </c>
      <c r="K2938" t="s">
        <v>5386</v>
      </c>
      <c r="L2938" t="s">
        <v>3940</v>
      </c>
      <c r="M2938" t="s">
        <v>65</v>
      </c>
      <c r="N2938" s="37" t="s">
        <v>5159</v>
      </c>
      <c r="O2938" s="37" t="s">
        <v>5171</v>
      </c>
      <c r="P2938" s="37" t="s">
        <v>1308</v>
      </c>
      <c r="Q2938" t="s">
        <v>5531</v>
      </c>
      <c r="R2938" t="s">
        <v>5160</v>
      </c>
      <c r="S2938" s="38">
        <v>762895478.39999998</v>
      </c>
      <c r="T2938" s="37">
        <v>1</v>
      </c>
      <c r="U2938" s="37">
        <v>1</v>
      </c>
      <c r="V2938" s="43">
        <f>SUMIF(ResumenCotizacion!$C:$C,E2938,ResumenCotizacion!$P:$P)</f>
        <v>0</v>
      </c>
      <c r="W2938" s="68">
        <f>IF(H2938="USD",S2938*SolCotizacion!$J$18,S2938)</f>
        <v>762895478.39999998</v>
      </c>
      <c r="X2938" s="3">
        <f>ROUND(W2938/(1-VLOOKUP("Total porcentaje:",ResumenCotizacion!$F:$H,3,0)),2)</f>
        <v>829234215.64999998</v>
      </c>
      <c r="Y2938" s="3">
        <f t="shared" si="183"/>
        <v>0</v>
      </c>
    </row>
    <row r="2939" spans="1:25" ht="14.25" x14ac:dyDescent="0.2">
      <c r="A2939" t="str">
        <f t="shared" si="180"/>
        <v>Servicios fabricante- Microsoft Soporte PremierMicrosoft Soporte PremierVIDU1</v>
      </c>
      <c r="B2939" t="str">
        <f t="shared" si="181"/>
        <v>VIDU1Microsoft Soporte Premier</v>
      </c>
      <c r="C2939"/>
      <c r="D2939" t="s">
        <v>5156</v>
      </c>
      <c r="E2939" t="s">
        <v>5533</v>
      </c>
      <c r="F2939" s="37" t="s">
        <v>7648</v>
      </c>
      <c r="G2939" s="18" t="str">
        <f t="shared" si="182"/>
        <v>Servicios fabricante- Microsoft Soporte Premier</v>
      </c>
      <c r="H2939" s="18" t="s">
        <v>119</v>
      </c>
      <c r="I2939" s="37" t="s">
        <v>67</v>
      </c>
      <c r="J2939" t="s">
        <v>5534</v>
      </c>
      <c r="K2939" t="s">
        <v>5386</v>
      </c>
      <c r="L2939" t="s">
        <v>3940</v>
      </c>
      <c r="M2939" t="s">
        <v>65</v>
      </c>
      <c r="N2939" s="37" t="s">
        <v>5159</v>
      </c>
      <c r="O2939" s="37" t="s">
        <v>5171</v>
      </c>
      <c r="P2939" s="37" t="s">
        <v>1308</v>
      </c>
      <c r="Q2939" t="s">
        <v>5533</v>
      </c>
      <c r="R2939" t="s">
        <v>5160</v>
      </c>
      <c r="S2939" s="38">
        <v>381860476.80000001</v>
      </c>
      <c r="T2939" s="37">
        <v>1</v>
      </c>
      <c r="U2939" s="37">
        <v>1</v>
      </c>
      <c r="V2939" s="43">
        <f>SUMIF(ResumenCotizacion!$C:$C,E2939,ResumenCotizacion!$P:$P)</f>
        <v>0</v>
      </c>
      <c r="W2939" s="68">
        <f>IF(H2939="USD",S2939*SolCotizacion!$J$18,S2939)</f>
        <v>381860476.80000001</v>
      </c>
      <c r="X2939" s="3">
        <f>ROUND(W2939/(1-VLOOKUP("Total porcentaje:",ResumenCotizacion!$F:$H,3,0)),2)</f>
        <v>415065735.64999998</v>
      </c>
      <c r="Y2939" s="3">
        <f t="shared" si="183"/>
        <v>0</v>
      </c>
    </row>
    <row r="2940" spans="1:25" ht="14.25" x14ac:dyDescent="0.2">
      <c r="A2940" t="str">
        <f t="shared" si="180"/>
        <v>Servicios fabricante- Microsoft Soporte PremierMicrosoft Soporte PremierVHWR</v>
      </c>
      <c r="B2940" t="str">
        <f t="shared" si="181"/>
        <v>VHWRMicrosoft Soporte Premier</v>
      </c>
      <c r="C2940"/>
      <c r="D2940" t="s">
        <v>5156</v>
      </c>
      <c r="E2940" t="s">
        <v>5535</v>
      </c>
      <c r="F2940" s="37" t="s">
        <v>7648</v>
      </c>
      <c r="G2940" s="18" t="str">
        <f t="shared" si="182"/>
        <v>Servicios fabricante- Microsoft Soporte Premier</v>
      </c>
      <c r="H2940" s="18" t="s">
        <v>119</v>
      </c>
      <c r="I2940" s="37" t="s">
        <v>67</v>
      </c>
      <c r="J2940" t="s">
        <v>5536</v>
      </c>
      <c r="K2940" t="s">
        <v>65</v>
      </c>
      <c r="L2940" t="s">
        <v>3940</v>
      </c>
      <c r="M2940" t="s">
        <v>65</v>
      </c>
      <c r="N2940" s="37" t="s">
        <v>5159</v>
      </c>
      <c r="O2940" s="37" t="s">
        <v>5171</v>
      </c>
      <c r="P2940" s="37" t="s">
        <v>1308</v>
      </c>
      <c r="Q2940" t="s">
        <v>5535</v>
      </c>
      <c r="R2940" t="s">
        <v>5160</v>
      </c>
      <c r="S2940" s="38">
        <v>30400000</v>
      </c>
      <c r="T2940" s="37">
        <v>1</v>
      </c>
      <c r="U2940" s="37">
        <v>1</v>
      </c>
      <c r="V2940" s="43">
        <f>SUMIF(ResumenCotizacion!$C:$C,E2940,ResumenCotizacion!$P:$P)</f>
        <v>0</v>
      </c>
      <c r="W2940" s="68">
        <f>IF(H2940="USD",S2940*SolCotizacion!$J$18,S2940)</f>
        <v>30400000</v>
      </c>
      <c r="X2940" s="3">
        <f>ROUND(W2940/(1-VLOOKUP("Total porcentaje:",ResumenCotizacion!$F:$H,3,0)),2)</f>
        <v>33043478.260000002</v>
      </c>
      <c r="Y2940" s="3">
        <f t="shared" si="183"/>
        <v>0</v>
      </c>
    </row>
    <row r="2941" spans="1:25" ht="14.25" x14ac:dyDescent="0.2">
      <c r="A2941" t="str">
        <f t="shared" si="180"/>
        <v>Servicios fabricante- Microsoft Soporte PremierMicrosoft Soporte PremierVHSO</v>
      </c>
      <c r="B2941" t="str">
        <f t="shared" si="181"/>
        <v>VHSOMicrosoft Soporte Premier</v>
      </c>
      <c r="C2941"/>
      <c r="D2941" t="s">
        <v>5156</v>
      </c>
      <c r="E2941" t="s">
        <v>5537</v>
      </c>
      <c r="F2941" s="37" t="s">
        <v>7648</v>
      </c>
      <c r="G2941" s="18" t="str">
        <f t="shared" si="182"/>
        <v>Servicios fabricante- Microsoft Soporte Premier</v>
      </c>
      <c r="H2941" s="18" t="s">
        <v>119</v>
      </c>
      <c r="I2941" s="37" t="s">
        <v>67</v>
      </c>
      <c r="J2941" t="s">
        <v>5538</v>
      </c>
      <c r="K2941" t="s">
        <v>65</v>
      </c>
      <c r="L2941" t="s">
        <v>3940</v>
      </c>
      <c r="M2941" t="s">
        <v>65</v>
      </c>
      <c r="N2941" s="37" t="s">
        <v>5159</v>
      </c>
      <c r="O2941" s="37" t="s">
        <v>5171</v>
      </c>
      <c r="P2941" s="37" t="s">
        <v>1308</v>
      </c>
      <c r="Q2941" t="s">
        <v>5537</v>
      </c>
      <c r="R2941" t="s">
        <v>5160</v>
      </c>
      <c r="S2941" s="38">
        <v>30400000</v>
      </c>
      <c r="T2941" s="37">
        <v>1</v>
      </c>
      <c r="U2941" s="37">
        <v>1</v>
      </c>
      <c r="V2941" s="43">
        <f>SUMIF(ResumenCotizacion!$C:$C,E2941,ResumenCotizacion!$P:$P)</f>
        <v>0</v>
      </c>
      <c r="W2941" s="68">
        <f>IF(H2941="USD",S2941*SolCotizacion!$J$18,S2941)</f>
        <v>30400000</v>
      </c>
      <c r="X2941" s="3">
        <f>ROUND(W2941/(1-VLOOKUP("Total porcentaje:",ResumenCotizacion!$F:$H,3,0)),2)</f>
        <v>33043478.260000002</v>
      </c>
      <c r="Y2941" s="3">
        <f t="shared" si="183"/>
        <v>0</v>
      </c>
    </row>
    <row r="2942" spans="1:25" ht="14.25" x14ac:dyDescent="0.2">
      <c r="A2942" t="str">
        <f t="shared" si="180"/>
        <v>Servicios fabricante- Microsoft Soporte PremierMicrosoft Soporte PremierVHSN</v>
      </c>
      <c r="B2942" t="str">
        <f t="shared" si="181"/>
        <v>VHSNMicrosoft Soporte Premier</v>
      </c>
      <c r="C2942"/>
      <c r="D2942" t="s">
        <v>5156</v>
      </c>
      <c r="E2942" t="s">
        <v>5539</v>
      </c>
      <c r="F2942" s="37" t="s">
        <v>7648</v>
      </c>
      <c r="G2942" s="18" t="str">
        <f t="shared" si="182"/>
        <v>Servicios fabricante- Microsoft Soporte Premier</v>
      </c>
      <c r="H2942" s="18" t="s">
        <v>119</v>
      </c>
      <c r="I2942" s="37" t="s">
        <v>67</v>
      </c>
      <c r="J2942" t="s">
        <v>5540</v>
      </c>
      <c r="K2942" t="s">
        <v>65</v>
      </c>
      <c r="L2942" t="s">
        <v>3940</v>
      </c>
      <c r="M2942" t="s">
        <v>65</v>
      </c>
      <c r="N2942" s="37" t="s">
        <v>5159</v>
      </c>
      <c r="O2942" s="37" t="s">
        <v>5171</v>
      </c>
      <c r="P2942" s="37" t="s">
        <v>1308</v>
      </c>
      <c r="Q2942" t="s">
        <v>5539</v>
      </c>
      <c r="R2942" t="s">
        <v>5160</v>
      </c>
      <c r="S2942" s="38">
        <v>22800000</v>
      </c>
      <c r="T2942" s="37">
        <v>1</v>
      </c>
      <c r="U2942" s="37">
        <v>1</v>
      </c>
      <c r="V2942" s="43">
        <f>SUMIF(ResumenCotizacion!$C:$C,E2942,ResumenCotizacion!$P:$P)</f>
        <v>0</v>
      </c>
      <c r="W2942" s="68">
        <f>IF(H2942="USD",S2942*SolCotizacion!$J$18,S2942)</f>
        <v>22800000</v>
      </c>
      <c r="X2942" s="3">
        <f>ROUND(W2942/(1-VLOOKUP("Total porcentaje:",ResumenCotizacion!$F:$H,3,0)),2)</f>
        <v>24782608.699999999</v>
      </c>
      <c r="Y2942" s="3">
        <f t="shared" si="183"/>
        <v>0</v>
      </c>
    </row>
    <row r="2943" spans="1:25" ht="14.25" x14ac:dyDescent="0.2">
      <c r="A2943" t="str">
        <f t="shared" si="180"/>
        <v>Servicios fabricante- Microsoft Soporte PremierMicrosoft Soporte PremierVHRR</v>
      </c>
      <c r="B2943" t="str">
        <f t="shared" si="181"/>
        <v>VHRRMicrosoft Soporte Premier</v>
      </c>
      <c r="C2943"/>
      <c r="D2943" t="s">
        <v>5156</v>
      </c>
      <c r="E2943" t="s">
        <v>5541</v>
      </c>
      <c r="F2943" s="37" t="s">
        <v>7648</v>
      </c>
      <c r="G2943" s="18" t="str">
        <f t="shared" si="182"/>
        <v>Servicios fabricante- Microsoft Soporte Premier</v>
      </c>
      <c r="H2943" s="18" t="s">
        <v>119</v>
      </c>
      <c r="I2943" s="37" t="s">
        <v>67</v>
      </c>
      <c r="J2943" t="s">
        <v>5542</v>
      </c>
      <c r="K2943" t="s">
        <v>65</v>
      </c>
      <c r="L2943" t="s">
        <v>3940</v>
      </c>
      <c r="M2943" t="s">
        <v>65</v>
      </c>
      <c r="N2943" s="37" t="s">
        <v>5159</v>
      </c>
      <c r="O2943" s="37" t="s">
        <v>5171</v>
      </c>
      <c r="P2943" s="37" t="s">
        <v>1308</v>
      </c>
      <c r="Q2943" t="s">
        <v>5541</v>
      </c>
      <c r="R2943" t="s">
        <v>5160</v>
      </c>
      <c r="S2943" s="38">
        <v>14400000</v>
      </c>
      <c r="T2943" s="37">
        <v>1</v>
      </c>
      <c r="U2943" s="37">
        <v>1</v>
      </c>
      <c r="V2943" s="43">
        <f>SUMIF(ResumenCotizacion!$C:$C,E2943,ResumenCotizacion!$P:$P)</f>
        <v>0</v>
      </c>
      <c r="W2943" s="68">
        <f>IF(H2943="USD",S2943*SolCotizacion!$J$18,S2943)</f>
        <v>14400000</v>
      </c>
      <c r="X2943" s="3">
        <f>ROUND(W2943/(1-VLOOKUP("Total porcentaje:",ResumenCotizacion!$F:$H,3,0)),2)</f>
        <v>15652173.91</v>
      </c>
      <c r="Y2943" s="3">
        <f t="shared" si="183"/>
        <v>0</v>
      </c>
    </row>
    <row r="2944" spans="1:25" ht="14.25" x14ac:dyDescent="0.2">
      <c r="A2944" t="str">
        <f t="shared" si="180"/>
        <v>Servicios fabricante- Microsoft Soporte PremierMicrosoft Soporte PremierVHPF</v>
      </c>
      <c r="B2944" t="str">
        <f t="shared" si="181"/>
        <v>VHPFMicrosoft Soporte Premier</v>
      </c>
      <c r="C2944"/>
      <c r="D2944" t="s">
        <v>5156</v>
      </c>
      <c r="E2944" t="s">
        <v>5543</v>
      </c>
      <c r="F2944" s="37" t="s">
        <v>7648</v>
      </c>
      <c r="G2944" s="18" t="str">
        <f t="shared" si="182"/>
        <v>Servicios fabricante- Microsoft Soporte Premier</v>
      </c>
      <c r="H2944" s="18" t="s">
        <v>119</v>
      </c>
      <c r="I2944" s="37" t="s">
        <v>67</v>
      </c>
      <c r="J2944" t="s">
        <v>5544</v>
      </c>
      <c r="K2944" t="s">
        <v>65</v>
      </c>
      <c r="L2944" t="s">
        <v>3940</v>
      </c>
      <c r="M2944" t="s">
        <v>65</v>
      </c>
      <c r="N2944" s="37" t="s">
        <v>5159</v>
      </c>
      <c r="O2944" s="37" t="s">
        <v>5171</v>
      </c>
      <c r="P2944" s="37" t="s">
        <v>1308</v>
      </c>
      <c r="Q2944" t="s">
        <v>5543</v>
      </c>
      <c r="R2944" t="s">
        <v>5160</v>
      </c>
      <c r="S2944" s="38">
        <v>71200000</v>
      </c>
      <c r="T2944" s="37">
        <v>1</v>
      </c>
      <c r="U2944" s="37">
        <v>1</v>
      </c>
      <c r="V2944" s="43">
        <f>SUMIF(ResumenCotizacion!$C:$C,E2944,ResumenCotizacion!$P:$P)</f>
        <v>0</v>
      </c>
      <c r="W2944" s="68">
        <f>IF(H2944="USD",S2944*SolCotizacion!$J$18,S2944)</f>
        <v>71200000</v>
      </c>
      <c r="X2944" s="3">
        <f>ROUND(W2944/(1-VLOOKUP("Total porcentaje:",ResumenCotizacion!$F:$H,3,0)),2)</f>
        <v>77391304.349999994</v>
      </c>
      <c r="Y2944" s="3">
        <f t="shared" si="183"/>
        <v>0</v>
      </c>
    </row>
    <row r="2945" spans="1:25" ht="14.25" x14ac:dyDescent="0.2">
      <c r="A2945" t="str">
        <f t="shared" si="180"/>
        <v>Servicios fabricante- Microsoft Soporte PremierMicrosoft Soporte PremierVHOT</v>
      </c>
      <c r="B2945" t="str">
        <f t="shared" si="181"/>
        <v>VHOTMicrosoft Soporte Premier</v>
      </c>
      <c r="C2945"/>
      <c r="D2945" t="s">
        <v>5156</v>
      </c>
      <c r="E2945" t="s">
        <v>5545</v>
      </c>
      <c r="F2945" s="37" t="s">
        <v>7648</v>
      </c>
      <c r="G2945" s="18" t="str">
        <f t="shared" si="182"/>
        <v>Servicios fabricante- Microsoft Soporte Premier</v>
      </c>
      <c r="H2945" s="18" t="s">
        <v>119</v>
      </c>
      <c r="I2945" s="37" t="s">
        <v>67</v>
      </c>
      <c r="J2945" t="s">
        <v>5546</v>
      </c>
      <c r="K2945" t="s">
        <v>65</v>
      </c>
      <c r="L2945" t="s">
        <v>3940</v>
      </c>
      <c r="M2945" t="s">
        <v>65</v>
      </c>
      <c r="N2945" s="37" t="s">
        <v>5159</v>
      </c>
      <c r="O2945" s="37" t="s">
        <v>5171</v>
      </c>
      <c r="P2945" s="37" t="s">
        <v>1308</v>
      </c>
      <c r="Q2945" t="s">
        <v>5545</v>
      </c>
      <c r="R2945" t="s">
        <v>5160</v>
      </c>
      <c r="S2945" s="38">
        <v>17200000</v>
      </c>
      <c r="T2945" s="37">
        <v>1</v>
      </c>
      <c r="U2945" s="37">
        <v>1</v>
      </c>
      <c r="V2945" s="43">
        <f>SUMIF(ResumenCotizacion!$C:$C,E2945,ResumenCotizacion!$P:$P)</f>
        <v>0</v>
      </c>
      <c r="W2945" s="68">
        <f>IF(H2945="USD",S2945*SolCotizacion!$J$18,S2945)</f>
        <v>17200000</v>
      </c>
      <c r="X2945" s="3">
        <f>ROUND(W2945/(1-VLOOKUP("Total porcentaje:",ResumenCotizacion!$F:$H,3,0)),2)</f>
        <v>18695652.170000002</v>
      </c>
      <c r="Y2945" s="3">
        <f t="shared" si="183"/>
        <v>0</v>
      </c>
    </row>
    <row r="2946" spans="1:25" ht="14.25" x14ac:dyDescent="0.2">
      <c r="A2946" t="str">
        <f t="shared" si="180"/>
        <v>Servicios fabricante- Microsoft Soporte PremierMicrosoft Soporte PremierVHKM</v>
      </c>
      <c r="B2946" t="str">
        <f t="shared" si="181"/>
        <v>VHKMMicrosoft Soporte Premier</v>
      </c>
      <c r="C2946"/>
      <c r="D2946" t="s">
        <v>5156</v>
      </c>
      <c r="E2946" t="s">
        <v>5547</v>
      </c>
      <c r="F2946" s="37" t="s">
        <v>7648</v>
      </c>
      <c r="G2946" s="18" t="str">
        <f t="shared" si="182"/>
        <v>Servicios fabricante- Microsoft Soporte Premier</v>
      </c>
      <c r="H2946" s="18" t="s">
        <v>119</v>
      </c>
      <c r="I2946" s="37" t="s">
        <v>67</v>
      </c>
      <c r="J2946" t="s">
        <v>5548</v>
      </c>
      <c r="K2946" t="s">
        <v>65</v>
      </c>
      <c r="L2946" t="s">
        <v>3940</v>
      </c>
      <c r="M2946" t="s">
        <v>65</v>
      </c>
      <c r="N2946" s="37" t="s">
        <v>5159</v>
      </c>
      <c r="O2946" s="37" t="s">
        <v>5171</v>
      </c>
      <c r="P2946" s="37" t="s">
        <v>1308</v>
      </c>
      <c r="Q2946" t="s">
        <v>5547</v>
      </c>
      <c r="R2946" t="s">
        <v>5160</v>
      </c>
      <c r="S2946" s="38">
        <v>30400000</v>
      </c>
      <c r="T2946" s="37">
        <v>1</v>
      </c>
      <c r="U2946" s="37">
        <v>1</v>
      </c>
      <c r="V2946" s="43">
        <f>SUMIF(ResumenCotizacion!$C:$C,E2946,ResumenCotizacion!$P:$P)</f>
        <v>0</v>
      </c>
      <c r="W2946" s="68">
        <f>IF(H2946="USD",S2946*SolCotizacion!$J$18,S2946)</f>
        <v>30400000</v>
      </c>
      <c r="X2946" s="3">
        <f>ROUND(W2946/(1-VLOOKUP("Total porcentaje:",ResumenCotizacion!$F:$H,3,0)),2)</f>
        <v>33043478.260000002</v>
      </c>
      <c r="Y2946" s="3">
        <f t="shared" si="183"/>
        <v>0</v>
      </c>
    </row>
    <row r="2947" spans="1:25" ht="14.25" x14ac:dyDescent="0.2">
      <c r="A2947" t="str">
        <f t="shared" ref="A2947:A3010" si="184">D2947&amp;F2947&amp;E2947</f>
        <v>Servicios fabricante- Microsoft Soporte PremierMicrosoft Soporte PremierVHKF</v>
      </c>
      <c r="B2947" t="str">
        <f t="shared" ref="B2947:B3010" si="185">E2947&amp;F2947</f>
        <v>VHKFMicrosoft Soporte Premier</v>
      </c>
      <c r="C2947"/>
      <c r="D2947" t="s">
        <v>5156</v>
      </c>
      <c r="E2947" t="s">
        <v>5549</v>
      </c>
      <c r="F2947" s="37" t="s">
        <v>7648</v>
      </c>
      <c r="G2947" s="18" t="str">
        <f t="shared" ref="G2947:G3010" si="186">D2947</f>
        <v>Servicios fabricante- Microsoft Soporte Premier</v>
      </c>
      <c r="H2947" s="18" t="s">
        <v>119</v>
      </c>
      <c r="I2947" s="37" t="s">
        <v>67</v>
      </c>
      <c r="J2947" t="s">
        <v>5550</v>
      </c>
      <c r="K2947" t="s">
        <v>65</v>
      </c>
      <c r="L2947" t="s">
        <v>3940</v>
      </c>
      <c r="M2947" t="s">
        <v>65</v>
      </c>
      <c r="N2947" s="37" t="s">
        <v>5159</v>
      </c>
      <c r="O2947" s="37" t="s">
        <v>5171</v>
      </c>
      <c r="P2947" s="37" t="s">
        <v>1308</v>
      </c>
      <c r="Q2947" t="s">
        <v>5549</v>
      </c>
      <c r="R2947" t="s">
        <v>5160</v>
      </c>
      <c r="S2947" s="38">
        <v>30400000</v>
      </c>
      <c r="T2947" s="37">
        <v>1</v>
      </c>
      <c r="U2947" s="37">
        <v>1</v>
      </c>
      <c r="V2947" s="43">
        <f>SUMIF(ResumenCotizacion!$C:$C,E2947,ResumenCotizacion!$P:$P)</f>
        <v>0</v>
      </c>
      <c r="W2947" s="68">
        <f>IF(H2947="USD",S2947*SolCotizacion!$J$18,S2947)</f>
        <v>30400000</v>
      </c>
      <c r="X2947" s="3">
        <f>ROUND(W2947/(1-VLOOKUP("Total porcentaje:",ResumenCotizacion!$F:$H,3,0)),2)</f>
        <v>33043478.260000002</v>
      </c>
      <c r="Y2947" s="3">
        <f t="shared" ref="Y2947:Y3010" si="187">V2947*X2947</f>
        <v>0</v>
      </c>
    </row>
    <row r="2948" spans="1:25" ht="14.25" x14ac:dyDescent="0.2">
      <c r="A2948" t="str">
        <f t="shared" si="184"/>
        <v>Servicios fabricante- Microsoft Soporte PremierMicrosoft Soporte PremierVHHN</v>
      </c>
      <c r="B2948" t="str">
        <f t="shared" si="185"/>
        <v>VHHNMicrosoft Soporte Premier</v>
      </c>
      <c r="C2948"/>
      <c r="D2948" t="s">
        <v>5156</v>
      </c>
      <c r="E2948" t="s">
        <v>5551</v>
      </c>
      <c r="F2948" s="37" t="s">
        <v>7648</v>
      </c>
      <c r="G2948" s="18" t="str">
        <f t="shared" si="186"/>
        <v>Servicios fabricante- Microsoft Soporte Premier</v>
      </c>
      <c r="H2948" s="18" t="s">
        <v>119</v>
      </c>
      <c r="I2948" s="37" t="s">
        <v>67</v>
      </c>
      <c r="J2948" t="s">
        <v>5552</v>
      </c>
      <c r="K2948" t="s">
        <v>65</v>
      </c>
      <c r="L2948" t="s">
        <v>3940</v>
      </c>
      <c r="M2948" t="s">
        <v>65</v>
      </c>
      <c r="N2948" s="37" t="s">
        <v>5159</v>
      </c>
      <c r="O2948" s="37" t="s">
        <v>5171</v>
      </c>
      <c r="P2948" s="37" t="s">
        <v>1308</v>
      </c>
      <c r="Q2948" t="s">
        <v>5551</v>
      </c>
      <c r="R2948" t="s">
        <v>5160</v>
      </c>
      <c r="S2948" s="38">
        <v>127600000</v>
      </c>
      <c r="T2948" s="37">
        <v>1</v>
      </c>
      <c r="U2948" s="37">
        <v>1</v>
      </c>
      <c r="V2948" s="43">
        <f>SUMIF(ResumenCotizacion!$C:$C,E2948,ResumenCotizacion!$P:$P)</f>
        <v>0</v>
      </c>
      <c r="W2948" s="68">
        <f>IF(H2948="USD",S2948*SolCotizacion!$J$18,S2948)</f>
        <v>127600000</v>
      </c>
      <c r="X2948" s="3">
        <f>ROUND(W2948/(1-VLOOKUP("Total porcentaje:",ResumenCotizacion!$F:$H,3,0)),2)</f>
        <v>138695652.16999999</v>
      </c>
      <c r="Y2948" s="3">
        <f t="shared" si="187"/>
        <v>0</v>
      </c>
    </row>
    <row r="2949" spans="1:25" ht="14.25" x14ac:dyDescent="0.2">
      <c r="A2949" t="str">
        <f t="shared" si="184"/>
        <v>Servicios fabricante- Microsoft Soporte PremierMicrosoft Soporte PremierVHHM</v>
      </c>
      <c r="B2949" t="str">
        <f t="shared" si="185"/>
        <v>VHHMMicrosoft Soporte Premier</v>
      </c>
      <c r="C2949"/>
      <c r="D2949" t="s">
        <v>5156</v>
      </c>
      <c r="E2949" t="s">
        <v>5553</v>
      </c>
      <c r="F2949" s="37" t="s">
        <v>7648</v>
      </c>
      <c r="G2949" s="18" t="str">
        <f t="shared" si="186"/>
        <v>Servicios fabricante- Microsoft Soporte Premier</v>
      </c>
      <c r="H2949" s="18" t="s">
        <v>119</v>
      </c>
      <c r="I2949" s="37" t="s">
        <v>67</v>
      </c>
      <c r="J2949" t="s">
        <v>5554</v>
      </c>
      <c r="K2949" t="s">
        <v>65</v>
      </c>
      <c r="L2949" t="s">
        <v>3940</v>
      </c>
      <c r="M2949" t="s">
        <v>65</v>
      </c>
      <c r="N2949" s="37" t="s">
        <v>5159</v>
      </c>
      <c r="O2949" s="37" t="s">
        <v>5171</v>
      </c>
      <c r="P2949" s="37" t="s">
        <v>1308</v>
      </c>
      <c r="Q2949" t="s">
        <v>5553</v>
      </c>
      <c r="R2949" t="s">
        <v>5160</v>
      </c>
      <c r="S2949" s="38">
        <v>30400000</v>
      </c>
      <c r="T2949" s="37">
        <v>1</v>
      </c>
      <c r="U2949" s="37">
        <v>1</v>
      </c>
      <c r="V2949" s="43">
        <f>SUMIF(ResumenCotizacion!$C:$C,E2949,ResumenCotizacion!$P:$P)</f>
        <v>0</v>
      </c>
      <c r="W2949" s="68">
        <f>IF(H2949="USD",S2949*SolCotizacion!$J$18,S2949)</f>
        <v>30400000</v>
      </c>
      <c r="X2949" s="3">
        <f>ROUND(W2949/(1-VLOOKUP("Total porcentaje:",ResumenCotizacion!$F:$H,3,0)),2)</f>
        <v>33043478.260000002</v>
      </c>
      <c r="Y2949" s="3">
        <f t="shared" si="187"/>
        <v>0</v>
      </c>
    </row>
    <row r="2950" spans="1:25" ht="14.25" x14ac:dyDescent="0.2">
      <c r="A2950" t="str">
        <f t="shared" si="184"/>
        <v>Servicios fabricante- Microsoft Soporte PremierMicrosoft Soporte PremierVHHF</v>
      </c>
      <c r="B2950" t="str">
        <f t="shared" si="185"/>
        <v>VHHFMicrosoft Soporte Premier</v>
      </c>
      <c r="C2950"/>
      <c r="D2950" t="s">
        <v>5156</v>
      </c>
      <c r="E2950" t="s">
        <v>5555</v>
      </c>
      <c r="F2950" s="37" t="s">
        <v>7648</v>
      </c>
      <c r="G2950" s="18" t="str">
        <f t="shared" si="186"/>
        <v>Servicios fabricante- Microsoft Soporte Premier</v>
      </c>
      <c r="H2950" s="18" t="s">
        <v>119</v>
      </c>
      <c r="I2950" s="37" t="s">
        <v>67</v>
      </c>
      <c r="J2950" t="s">
        <v>5556</v>
      </c>
      <c r="K2950" t="s">
        <v>65</v>
      </c>
      <c r="L2950" t="s">
        <v>3940</v>
      </c>
      <c r="M2950" t="s">
        <v>65</v>
      </c>
      <c r="N2950" s="37" t="s">
        <v>5159</v>
      </c>
      <c r="O2950" s="37" t="s">
        <v>5171</v>
      </c>
      <c r="P2950" s="37" t="s">
        <v>1308</v>
      </c>
      <c r="Q2950" t="s">
        <v>5555</v>
      </c>
      <c r="R2950" t="s">
        <v>5160</v>
      </c>
      <c r="S2950" s="38">
        <v>30400000</v>
      </c>
      <c r="T2950" s="37">
        <v>1</v>
      </c>
      <c r="U2950" s="37">
        <v>1</v>
      </c>
      <c r="V2950" s="43">
        <f>SUMIF(ResumenCotizacion!$C:$C,E2950,ResumenCotizacion!$P:$P)</f>
        <v>0</v>
      </c>
      <c r="W2950" s="68">
        <f>IF(H2950="USD",S2950*SolCotizacion!$J$18,S2950)</f>
        <v>30400000</v>
      </c>
      <c r="X2950" s="3">
        <f>ROUND(W2950/(1-VLOOKUP("Total porcentaje:",ResumenCotizacion!$F:$H,3,0)),2)</f>
        <v>33043478.260000002</v>
      </c>
      <c r="Y2950" s="3">
        <f t="shared" si="187"/>
        <v>0</v>
      </c>
    </row>
    <row r="2951" spans="1:25" ht="14.25" x14ac:dyDescent="0.2">
      <c r="A2951" t="str">
        <f t="shared" si="184"/>
        <v>Servicios fabricante- Microsoft Soporte PremierMicrosoft Soporte PremierVCRS</v>
      </c>
      <c r="B2951" t="str">
        <f t="shared" si="185"/>
        <v>VCRSMicrosoft Soporte Premier</v>
      </c>
      <c r="C2951"/>
      <c r="D2951" t="s">
        <v>5156</v>
      </c>
      <c r="E2951" t="s">
        <v>5557</v>
      </c>
      <c r="F2951" s="37" t="s">
        <v>7648</v>
      </c>
      <c r="G2951" s="18" t="str">
        <f t="shared" si="186"/>
        <v>Servicios fabricante- Microsoft Soporte Premier</v>
      </c>
      <c r="H2951" s="18" t="s">
        <v>119</v>
      </c>
      <c r="I2951" s="37" t="s">
        <v>67</v>
      </c>
      <c r="J2951" t="s">
        <v>5558</v>
      </c>
      <c r="K2951" t="s">
        <v>65</v>
      </c>
      <c r="L2951" t="s">
        <v>3940</v>
      </c>
      <c r="M2951" t="s">
        <v>65</v>
      </c>
      <c r="N2951" s="37" t="s">
        <v>5159</v>
      </c>
      <c r="O2951" s="37" t="s">
        <v>5171</v>
      </c>
      <c r="P2951" s="37" t="s">
        <v>1308</v>
      </c>
      <c r="Q2951" t="s">
        <v>5557</v>
      </c>
      <c r="R2951" t="s">
        <v>5160</v>
      </c>
      <c r="S2951" s="38">
        <v>80000000</v>
      </c>
      <c r="T2951" s="37">
        <v>1</v>
      </c>
      <c r="U2951" s="37">
        <v>1</v>
      </c>
      <c r="V2951" s="43">
        <f>SUMIF(ResumenCotizacion!$C:$C,E2951,ResumenCotizacion!$P:$P)</f>
        <v>0</v>
      </c>
      <c r="W2951" s="68">
        <f>IF(H2951="USD",S2951*SolCotizacion!$J$18,S2951)</f>
        <v>80000000</v>
      </c>
      <c r="X2951" s="3">
        <f>ROUND(W2951/(1-VLOOKUP("Total porcentaje:",ResumenCotizacion!$F:$H,3,0)),2)</f>
        <v>86956521.739999995</v>
      </c>
      <c r="Y2951" s="3">
        <f t="shared" si="187"/>
        <v>0</v>
      </c>
    </row>
    <row r="2952" spans="1:25" ht="14.25" x14ac:dyDescent="0.2">
      <c r="A2952" t="str">
        <f t="shared" si="184"/>
        <v>Servicios fabricante- Microsoft Soporte PremierMicrosoft Soporte PremierVCRA</v>
      </c>
      <c r="B2952" t="str">
        <f t="shared" si="185"/>
        <v>VCRAMicrosoft Soporte Premier</v>
      </c>
      <c r="C2952"/>
      <c r="D2952" t="s">
        <v>5156</v>
      </c>
      <c r="E2952" t="s">
        <v>5559</v>
      </c>
      <c r="F2952" s="37" t="s">
        <v>7648</v>
      </c>
      <c r="G2952" s="18" t="str">
        <f t="shared" si="186"/>
        <v>Servicios fabricante- Microsoft Soporte Premier</v>
      </c>
      <c r="H2952" s="18" t="s">
        <v>119</v>
      </c>
      <c r="I2952" s="37" t="s">
        <v>67</v>
      </c>
      <c r="J2952" t="s">
        <v>5560</v>
      </c>
      <c r="K2952" t="s">
        <v>65</v>
      </c>
      <c r="L2952" t="s">
        <v>3940</v>
      </c>
      <c r="M2952" t="s">
        <v>65</v>
      </c>
      <c r="N2952" s="37" t="s">
        <v>5159</v>
      </c>
      <c r="O2952" s="37" t="s">
        <v>5171</v>
      </c>
      <c r="P2952" s="37" t="s">
        <v>1308</v>
      </c>
      <c r="Q2952" t="s">
        <v>5559</v>
      </c>
      <c r="R2952" t="s">
        <v>5160</v>
      </c>
      <c r="S2952" s="38">
        <v>80000000</v>
      </c>
      <c r="T2952" s="37">
        <v>1</v>
      </c>
      <c r="U2952" s="37">
        <v>1</v>
      </c>
      <c r="V2952" s="43">
        <f>SUMIF(ResumenCotizacion!$C:$C,E2952,ResumenCotizacion!$P:$P)</f>
        <v>0</v>
      </c>
      <c r="W2952" s="68">
        <f>IF(H2952="USD",S2952*SolCotizacion!$J$18,S2952)</f>
        <v>80000000</v>
      </c>
      <c r="X2952" s="3">
        <f>ROUND(W2952/(1-VLOOKUP("Total porcentaje:",ResumenCotizacion!$F:$H,3,0)),2)</f>
        <v>86956521.739999995</v>
      </c>
      <c r="Y2952" s="3">
        <f t="shared" si="187"/>
        <v>0</v>
      </c>
    </row>
    <row r="2953" spans="1:25" ht="14.25" x14ac:dyDescent="0.2">
      <c r="A2953" t="str">
        <f t="shared" si="184"/>
        <v>Servicios fabricante- Microsoft Soporte PremierMicrosoft Soporte PremierVCPS</v>
      </c>
      <c r="B2953" t="str">
        <f t="shared" si="185"/>
        <v>VCPSMicrosoft Soporte Premier</v>
      </c>
      <c r="C2953"/>
      <c r="D2953" t="s">
        <v>5156</v>
      </c>
      <c r="E2953" t="s">
        <v>5561</v>
      </c>
      <c r="F2953" s="37" t="s">
        <v>7648</v>
      </c>
      <c r="G2953" s="18" t="str">
        <f t="shared" si="186"/>
        <v>Servicios fabricante- Microsoft Soporte Premier</v>
      </c>
      <c r="H2953" s="18" t="s">
        <v>119</v>
      </c>
      <c r="I2953" s="37" t="s">
        <v>67</v>
      </c>
      <c r="J2953" t="s">
        <v>5562</v>
      </c>
      <c r="K2953" t="s">
        <v>65</v>
      </c>
      <c r="L2953" t="s">
        <v>3940</v>
      </c>
      <c r="M2953" t="s">
        <v>65</v>
      </c>
      <c r="N2953" s="37" t="s">
        <v>5159</v>
      </c>
      <c r="O2953" s="37" t="s">
        <v>66</v>
      </c>
      <c r="P2953" s="37" t="s">
        <v>1308</v>
      </c>
      <c r="Q2953" t="s">
        <v>5561</v>
      </c>
      <c r="R2953" t="s">
        <v>5160</v>
      </c>
      <c r="S2953" s="38">
        <v>80000000</v>
      </c>
      <c r="T2953" s="37">
        <v>1</v>
      </c>
      <c r="U2953" s="37">
        <v>1</v>
      </c>
      <c r="V2953" s="43">
        <f>SUMIF(ResumenCotizacion!$C:$C,E2953,ResumenCotizacion!$P:$P)</f>
        <v>0</v>
      </c>
      <c r="W2953" s="68">
        <f>IF(H2953="USD",S2953*SolCotizacion!$J$18,S2953)</f>
        <v>80000000</v>
      </c>
      <c r="X2953" s="3">
        <f>ROUND(W2953/(1-VLOOKUP("Total porcentaje:",ResumenCotizacion!$F:$H,3,0)),2)</f>
        <v>86956521.739999995</v>
      </c>
      <c r="Y2953" s="3">
        <f t="shared" si="187"/>
        <v>0</v>
      </c>
    </row>
    <row r="2954" spans="1:25" ht="14.25" x14ac:dyDescent="0.2">
      <c r="A2954" t="str">
        <f t="shared" si="184"/>
        <v>Servicios fabricante- Microsoft Soporte PremierMicrosoft Soporte PremierVCPA</v>
      </c>
      <c r="B2954" t="str">
        <f t="shared" si="185"/>
        <v>VCPAMicrosoft Soporte Premier</v>
      </c>
      <c r="C2954"/>
      <c r="D2954" t="s">
        <v>5156</v>
      </c>
      <c r="E2954" t="s">
        <v>5563</v>
      </c>
      <c r="F2954" s="37" t="s">
        <v>7648</v>
      </c>
      <c r="G2954" s="18" t="str">
        <f t="shared" si="186"/>
        <v>Servicios fabricante- Microsoft Soporte Premier</v>
      </c>
      <c r="H2954" s="18" t="s">
        <v>119</v>
      </c>
      <c r="I2954" s="37" t="s">
        <v>67</v>
      </c>
      <c r="J2954" t="s">
        <v>5564</v>
      </c>
      <c r="K2954" t="s">
        <v>65</v>
      </c>
      <c r="L2954" t="s">
        <v>3940</v>
      </c>
      <c r="M2954" t="s">
        <v>65</v>
      </c>
      <c r="N2954" s="37" t="s">
        <v>5159</v>
      </c>
      <c r="O2954" s="37" t="s">
        <v>5171</v>
      </c>
      <c r="P2954" s="37" t="s">
        <v>1308</v>
      </c>
      <c r="Q2954" t="s">
        <v>5563</v>
      </c>
      <c r="R2954" t="s">
        <v>5160</v>
      </c>
      <c r="S2954" s="38">
        <v>80000000</v>
      </c>
      <c r="T2954" s="37">
        <v>1</v>
      </c>
      <c r="U2954" s="37">
        <v>1</v>
      </c>
      <c r="V2954" s="43">
        <f>SUMIF(ResumenCotizacion!$C:$C,E2954,ResumenCotizacion!$P:$P)</f>
        <v>0</v>
      </c>
      <c r="W2954" s="68">
        <f>IF(H2954="USD",S2954*SolCotizacion!$J$18,S2954)</f>
        <v>80000000</v>
      </c>
      <c r="X2954" s="3">
        <f>ROUND(W2954/(1-VLOOKUP("Total porcentaje:",ResumenCotizacion!$F:$H,3,0)),2)</f>
        <v>86956521.739999995</v>
      </c>
      <c r="Y2954" s="3">
        <f t="shared" si="187"/>
        <v>0</v>
      </c>
    </row>
    <row r="2955" spans="1:25" ht="14.25" x14ac:dyDescent="0.2">
      <c r="A2955" t="str">
        <f t="shared" si="184"/>
        <v>Servicios fabricante- Microsoft Soporte PremierMicrosoft Soporte PremierVARS</v>
      </c>
      <c r="B2955" t="str">
        <f t="shared" si="185"/>
        <v>VARSMicrosoft Soporte Premier</v>
      </c>
      <c r="C2955"/>
      <c r="D2955" t="s">
        <v>5156</v>
      </c>
      <c r="E2955" t="s">
        <v>5565</v>
      </c>
      <c r="F2955" s="37" t="s">
        <v>7648</v>
      </c>
      <c r="G2955" s="18" t="str">
        <f t="shared" si="186"/>
        <v>Servicios fabricante- Microsoft Soporte Premier</v>
      </c>
      <c r="H2955" s="18" t="s">
        <v>119</v>
      </c>
      <c r="I2955" s="37" t="s">
        <v>67</v>
      </c>
      <c r="J2955" t="s">
        <v>5566</v>
      </c>
      <c r="K2955" t="s">
        <v>65</v>
      </c>
      <c r="L2955" t="s">
        <v>3940</v>
      </c>
      <c r="M2955" t="s">
        <v>65</v>
      </c>
      <c r="N2955" s="37" t="s">
        <v>5159</v>
      </c>
      <c r="O2955" s="37" t="s">
        <v>66</v>
      </c>
      <c r="P2955" s="37" t="s">
        <v>1308</v>
      </c>
      <c r="Q2955" t="s">
        <v>5565</v>
      </c>
      <c r="R2955" t="s">
        <v>5160</v>
      </c>
      <c r="S2955" s="38">
        <v>48400000</v>
      </c>
      <c r="T2955" s="37">
        <v>1</v>
      </c>
      <c r="U2955" s="37">
        <v>1</v>
      </c>
      <c r="V2955" s="43">
        <f>SUMIF(ResumenCotizacion!$C:$C,E2955,ResumenCotizacion!$P:$P)</f>
        <v>0</v>
      </c>
      <c r="W2955" s="68">
        <f>IF(H2955="USD",S2955*SolCotizacion!$J$18,S2955)</f>
        <v>48400000</v>
      </c>
      <c r="X2955" s="3">
        <f>ROUND(W2955/(1-VLOOKUP("Total porcentaje:",ResumenCotizacion!$F:$H,3,0)),2)</f>
        <v>52608695.649999999</v>
      </c>
      <c r="Y2955" s="3">
        <f t="shared" si="187"/>
        <v>0</v>
      </c>
    </row>
    <row r="2956" spans="1:25" ht="14.25" x14ac:dyDescent="0.2">
      <c r="A2956" t="str">
        <f t="shared" si="184"/>
        <v>Servicios fabricante- Microsoft Soporte PremierMicrosoft Soporte PremierVAHT</v>
      </c>
      <c r="B2956" t="str">
        <f t="shared" si="185"/>
        <v>VAHTMicrosoft Soporte Premier</v>
      </c>
      <c r="C2956"/>
      <c r="D2956" t="s">
        <v>5156</v>
      </c>
      <c r="E2956" t="s">
        <v>5567</v>
      </c>
      <c r="F2956" s="37" t="s">
        <v>7648</v>
      </c>
      <c r="G2956" s="18" t="str">
        <f t="shared" si="186"/>
        <v>Servicios fabricante- Microsoft Soporte Premier</v>
      </c>
      <c r="H2956" s="18" t="s">
        <v>119</v>
      </c>
      <c r="I2956" s="37" t="s">
        <v>67</v>
      </c>
      <c r="J2956" t="s">
        <v>5568</v>
      </c>
      <c r="K2956" t="s">
        <v>65</v>
      </c>
      <c r="L2956" t="s">
        <v>3940</v>
      </c>
      <c r="M2956" t="s">
        <v>65</v>
      </c>
      <c r="N2956" s="37" t="s">
        <v>5159</v>
      </c>
      <c r="O2956" s="37" t="s">
        <v>5171</v>
      </c>
      <c r="P2956" s="37" t="s">
        <v>1308</v>
      </c>
      <c r="Q2956" t="s">
        <v>5567</v>
      </c>
      <c r="R2956" t="s">
        <v>5160</v>
      </c>
      <c r="S2956" s="38">
        <v>28800000</v>
      </c>
      <c r="T2956" s="37">
        <v>1</v>
      </c>
      <c r="U2956" s="37">
        <v>1</v>
      </c>
      <c r="V2956" s="43">
        <f>SUMIF(ResumenCotizacion!$C:$C,E2956,ResumenCotizacion!$P:$P)</f>
        <v>0</v>
      </c>
      <c r="W2956" s="68">
        <f>IF(H2956="USD",S2956*SolCotizacion!$J$18,S2956)</f>
        <v>28800000</v>
      </c>
      <c r="X2956" s="3">
        <f>ROUND(W2956/(1-VLOOKUP("Total porcentaje:",ResumenCotizacion!$F:$H,3,0)),2)</f>
        <v>31304347.829999998</v>
      </c>
      <c r="Y2956" s="3">
        <f t="shared" si="187"/>
        <v>0</v>
      </c>
    </row>
    <row r="2957" spans="1:25" ht="14.25" x14ac:dyDescent="0.2">
      <c r="A2957" t="str">
        <f t="shared" si="184"/>
        <v>Servicios fabricante- Microsoft Soporte PremierMicrosoft Soporte PremierVAAA</v>
      </c>
      <c r="B2957" t="str">
        <f t="shared" si="185"/>
        <v>VAAAMicrosoft Soporte Premier</v>
      </c>
      <c r="C2957"/>
      <c r="D2957" t="s">
        <v>5156</v>
      </c>
      <c r="E2957" t="s">
        <v>5569</v>
      </c>
      <c r="F2957" s="37" t="s">
        <v>7648</v>
      </c>
      <c r="G2957" s="18" t="str">
        <f t="shared" si="186"/>
        <v>Servicios fabricante- Microsoft Soporte Premier</v>
      </c>
      <c r="H2957" s="18" t="s">
        <v>119</v>
      </c>
      <c r="I2957" s="37" t="s">
        <v>67</v>
      </c>
      <c r="J2957" t="s">
        <v>5570</v>
      </c>
      <c r="K2957" t="s">
        <v>65</v>
      </c>
      <c r="L2957" t="s">
        <v>3940</v>
      </c>
      <c r="M2957" t="s">
        <v>65</v>
      </c>
      <c r="N2957" s="37" t="s">
        <v>5159</v>
      </c>
      <c r="O2957" s="37" t="s">
        <v>5171</v>
      </c>
      <c r="P2957" s="37" t="s">
        <v>1308</v>
      </c>
      <c r="Q2957" t="s">
        <v>5569</v>
      </c>
      <c r="R2957" t="s">
        <v>5160</v>
      </c>
      <c r="S2957" s="38">
        <v>80000000</v>
      </c>
      <c r="T2957" s="37">
        <v>1</v>
      </c>
      <c r="U2957" s="37">
        <v>1</v>
      </c>
      <c r="V2957" s="43">
        <f>SUMIF(ResumenCotizacion!$C:$C,E2957,ResumenCotizacion!$P:$P)</f>
        <v>0</v>
      </c>
      <c r="W2957" s="68">
        <f>IF(H2957="USD",S2957*SolCotizacion!$J$18,S2957)</f>
        <v>80000000</v>
      </c>
      <c r="X2957" s="3">
        <f>ROUND(W2957/(1-VLOOKUP("Total porcentaje:",ResumenCotizacion!$F:$H,3,0)),2)</f>
        <v>86956521.739999995</v>
      </c>
      <c r="Y2957" s="3">
        <f t="shared" si="187"/>
        <v>0</v>
      </c>
    </row>
    <row r="2958" spans="1:25" ht="14.25" x14ac:dyDescent="0.2">
      <c r="A2958" t="str">
        <f t="shared" si="184"/>
        <v>Servicios fabricante- Microsoft Soporte PremierMicrosoft Soporte PremierUPAEFR</v>
      </c>
      <c r="B2958" t="str">
        <f t="shared" si="185"/>
        <v>UPAEFRMicrosoft Soporte Premier</v>
      </c>
      <c r="C2958"/>
      <c r="D2958" t="s">
        <v>5156</v>
      </c>
      <c r="E2958" t="s">
        <v>5571</v>
      </c>
      <c r="F2958" s="37" t="s">
        <v>7648</v>
      </c>
      <c r="G2958" s="18" t="str">
        <f t="shared" si="186"/>
        <v>Servicios fabricante- Microsoft Soporte Premier</v>
      </c>
      <c r="H2958" s="18" t="s">
        <v>119</v>
      </c>
      <c r="I2958" s="37" t="s">
        <v>67</v>
      </c>
      <c r="J2958" t="s">
        <v>5572</v>
      </c>
      <c r="K2958" t="s">
        <v>65</v>
      </c>
      <c r="L2958" t="s">
        <v>3940</v>
      </c>
      <c r="M2958" t="s">
        <v>65</v>
      </c>
      <c r="N2958" s="37" t="s">
        <v>5159</v>
      </c>
      <c r="O2958" s="37" t="s">
        <v>5171</v>
      </c>
      <c r="P2958" s="37" t="s">
        <v>1308</v>
      </c>
      <c r="Q2958" t="s">
        <v>5571</v>
      </c>
      <c r="R2958" t="s">
        <v>5160</v>
      </c>
      <c r="S2958" s="38">
        <v>181200000</v>
      </c>
      <c r="T2958" s="37">
        <v>1</v>
      </c>
      <c r="U2958" s="37">
        <v>1</v>
      </c>
      <c r="V2958" s="43">
        <f>SUMIF(ResumenCotizacion!$C:$C,E2958,ResumenCotizacion!$P:$P)</f>
        <v>0</v>
      </c>
      <c r="W2958" s="68">
        <f>IF(H2958="USD",S2958*SolCotizacion!$J$18,S2958)</f>
        <v>181200000</v>
      </c>
      <c r="X2958" s="3">
        <f>ROUND(W2958/(1-VLOOKUP("Total porcentaje:",ResumenCotizacion!$F:$H,3,0)),2)</f>
        <v>196956521.74000001</v>
      </c>
      <c r="Y2958" s="3">
        <f t="shared" si="187"/>
        <v>0</v>
      </c>
    </row>
    <row r="2959" spans="1:25" ht="14.25" x14ac:dyDescent="0.2">
      <c r="A2959" t="str">
        <f t="shared" si="184"/>
        <v>Servicios fabricante- Microsoft Soporte PremierMicrosoft Soporte PremierUPAEFE</v>
      </c>
      <c r="B2959" t="str">
        <f t="shared" si="185"/>
        <v>UPAEFEMicrosoft Soporte Premier</v>
      </c>
      <c r="C2959"/>
      <c r="D2959" t="s">
        <v>5156</v>
      </c>
      <c r="E2959" t="s">
        <v>5573</v>
      </c>
      <c r="F2959" s="37" t="s">
        <v>7648</v>
      </c>
      <c r="G2959" s="18" t="str">
        <f t="shared" si="186"/>
        <v>Servicios fabricante- Microsoft Soporte Premier</v>
      </c>
      <c r="H2959" s="18" t="s">
        <v>119</v>
      </c>
      <c r="I2959" s="37" t="s">
        <v>67</v>
      </c>
      <c r="J2959" t="s">
        <v>5574</v>
      </c>
      <c r="K2959" t="s">
        <v>65</v>
      </c>
      <c r="L2959" t="s">
        <v>3940</v>
      </c>
      <c r="M2959" t="s">
        <v>65</v>
      </c>
      <c r="N2959" s="37" t="s">
        <v>5159</v>
      </c>
      <c r="O2959" s="37" t="s">
        <v>5171</v>
      </c>
      <c r="P2959" s="37" t="s">
        <v>1308</v>
      </c>
      <c r="Q2959" t="s">
        <v>5573</v>
      </c>
      <c r="R2959" t="s">
        <v>5160</v>
      </c>
      <c r="S2959" s="38">
        <v>181200000</v>
      </c>
      <c r="T2959" s="37">
        <v>1</v>
      </c>
      <c r="U2959" s="37">
        <v>1</v>
      </c>
      <c r="V2959" s="43">
        <f>SUMIF(ResumenCotizacion!$C:$C,E2959,ResumenCotizacion!$P:$P)</f>
        <v>0</v>
      </c>
      <c r="W2959" s="68">
        <f>IF(H2959="USD",S2959*SolCotizacion!$J$18,S2959)</f>
        <v>181200000</v>
      </c>
      <c r="X2959" s="3">
        <f>ROUND(W2959/(1-VLOOKUP("Total porcentaje:",ResumenCotizacion!$F:$H,3,0)),2)</f>
        <v>196956521.74000001</v>
      </c>
      <c r="Y2959" s="3">
        <f t="shared" si="187"/>
        <v>0</v>
      </c>
    </row>
    <row r="2960" spans="1:25" ht="14.25" x14ac:dyDescent="0.2">
      <c r="A2960" t="str">
        <f t="shared" si="184"/>
        <v>Servicios fabricante- Microsoft Soporte PremierMicrosoft Soporte PremierUPAEFA</v>
      </c>
      <c r="B2960" t="str">
        <f t="shared" si="185"/>
        <v>UPAEFAMicrosoft Soporte Premier</v>
      </c>
      <c r="C2960"/>
      <c r="D2960" t="s">
        <v>5156</v>
      </c>
      <c r="E2960" t="s">
        <v>5575</v>
      </c>
      <c r="F2960" s="37" t="s">
        <v>7648</v>
      </c>
      <c r="G2960" s="18" t="str">
        <f t="shared" si="186"/>
        <v>Servicios fabricante- Microsoft Soporte Premier</v>
      </c>
      <c r="H2960" s="18" t="s">
        <v>119</v>
      </c>
      <c r="I2960" s="37" t="s">
        <v>67</v>
      </c>
      <c r="J2960" t="s">
        <v>5576</v>
      </c>
      <c r="K2960" t="s">
        <v>65</v>
      </c>
      <c r="L2960" t="s">
        <v>3940</v>
      </c>
      <c r="M2960" t="s">
        <v>65</v>
      </c>
      <c r="N2960" s="37" t="s">
        <v>5159</v>
      </c>
      <c r="O2960" s="37" t="s">
        <v>5171</v>
      </c>
      <c r="P2960" s="37" t="s">
        <v>1308</v>
      </c>
      <c r="Q2960" t="s">
        <v>5575</v>
      </c>
      <c r="R2960" t="s">
        <v>5160</v>
      </c>
      <c r="S2960" s="38">
        <v>181200000</v>
      </c>
      <c r="T2960" s="37">
        <v>1</v>
      </c>
      <c r="U2960" s="37">
        <v>1</v>
      </c>
      <c r="V2960" s="43">
        <f>SUMIF(ResumenCotizacion!$C:$C,E2960,ResumenCotizacion!$P:$P)</f>
        <v>0</v>
      </c>
      <c r="W2960" s="68">
        <f>IF(H2960="USD",S2960*SolCotizacion!$J$18,S2960)</f>
        <v>181200000</v>
      </c>
      <c r="X2960" s="3">
        <f>ROUND(W2960/(1-VLOOKUP("Total porcentaje:",ResumenCotizacion!$F:$H,3,0)),2)</f>
        <v>196956521.74000001</v>
      </c>
      <c r="Y2960" s="3">
        <f t="shared" si="187"/>
        <v>0</v>
      </c>
    </row>
    <row r="2961" spans="1:25" ht="14.25" x14ac:dyDescent="0.2">
      <c r="A2961" t="str">
        <f t="shared" si="184"/>
        <v>Servicios fabricante- Microsoft Soporte PremierMicrosoft Soporte PremierUPAEF9</v>
      </c>
      <c r="B2961" t="str">
        <f t="shared" si="185"/>
        <v>UPAEF9Microsoft Soporte Premier</v>
      </c>
      <c r="C2961"/>
      <c r="D2961" t="s">
        <v>5156</v>
      </c>
      <c r="E2961" t="s">
        <v>5577</v>
      </c>
      <c r="F2961" s="37" t="s">
        <v>7648</v>
      </c>
      <c r="G2961" s="18" t="str">
        <f t="shared" si="186"/>
        <v>Servicios fabricante- Microsoft Soporte Premier</v>
      </c>
      <c r="H2961" s="18" t="s">
        <v>119</v>
      </c>
      <c r="I2961" s="37" t="s">
        <v>67</v>
      </c>
      <c r="J2961" t="s">
        <v>5578</v>
      </c>
      <c r="K2961" t="s">
        <v>65</v>
      </c>
      <c r="L2961" t="s">
        <v>3940</v>
      </c>
      <c r="M2961" t="s">
        <v>65</v>
      </c>
      <c r="N2961" s="37" t="s">
        <v>5159</v>
      </c>
      <c r="O2961" s="37" t="s">
        <v>66</v>
      </c>
      <c r="P2961" s="37" t="s">
        <v>1308</v>
      </c>
      <c r="Q2961" t="s">
        <v>5577</v>
      </c>
      <c r="R2961" t="s">
        <v>5160</v>
      </c>
      <c r="S2961" s="38">
        <v>181200000</v>
      </c>
      <c r="T2961" s="37">
        <v>1</v>
      </c>
      <c r="U2961" s="37">
        <v>1</v>
      </c>
      <c r="V2961" s="43">
        <f>SUMIF(ResumenCotizacion!$C:$C,E2961,ResumenCotizacion!$P:$P)</f>
        <v>0</v>
      </c>
      <c r="W2961" s="68">
        <f>IF(H2961="USD",S2961*SolCotizacion!$J$18,S2961)</f>
        <v>181200000</v>
      </c>
      <c r="X2961" s="3">
        <f>ROUND(W2961/(1-VLOOKUP("Total porcentaje:",ResumenCotizacion!$F:$H,3,0)),2)</f>
        <v>196956521.74000001</v>
      </c>
      <c r="Y2961" s="3">
        <f t="shared" si="187"/>
        <v>0</v>
      </c>
    </row>
    <row r="2962" spans="1:25" ht="14.25" x14ac:dyDescent="0.2">
      <c r="A2962" t="str">
        <f t="shared" si="184"/>
        <v>Servicios fabricante- Microsoft Soporte PremierMicrosoft Soporte PremierUPAEF8</v>
      </c>
      <c r="B2962" t="str">
        <f t="shared" si="185"/>
        <v>UPAEF8Microsoft Soporte Premier</v>
      </c>
      <c r="C2962"/>
      <c r="D2962" t="s">
        <v>5156</v>
      </c>
      <c r="E2962" t="s">
        <v>5579</v>
      </c>
      <c r="F2962" s="37" t="s">
        <v>7648</v>
      </c>
      <c r="G2962" s="18" t="str">
        <f t="shared" si="186"/>
        <v>Servicios fabricante- Microsoft Soporte Premier</v>
      </c>
      <c r="H2962" s="18" t="s">
        <v>119</v>
      </c>
      <c r="I2962" s="37" t="s">
        <v>67</v>
      </c>
      <c r="J2962" t="s">
        <v>5580</v>
      </c>
      <c r="K2962" t="s">
        <v>65</v>
      </c>
      <c r="L2962" t="s">
        <v>3940</v>
      </c>
      <c r="M2962" t="s">
        <v>65</v>
      </c>
      <c r="N2962" s="37" t="s">
        <v>5159</v>
      </c>
      <c r="O2962" s="37" t="s">
        <v>66</v>
      </c>
      <c r="P2962" s="37" t="s">
        <v>1308</v>
      </c>
      <c r="Q2962" t="s">
        <v>5579</v>
      </c>
      <c r="R2962" t="s">
        <v>5160</v>
      </c>
      <c r="S2962" s="38">
        <v>17200000</v>
      </c>
      <c r="T2962" s="37">
        <v>1</v>
      </c>
      <c r="U2962" s="37">
        <v>1</v>
      </c>
      <c r="V2962" s="43">
        <f>SUMIF(ResumenCotizacion!$C:$C,E2962,ResumenCotizacion!$P:$P)</f>
        <v>0</v>
      </c>
      <c r="W2962" s="68">
        <f>IF(H2962="USD",S2962*SolCotizacion!$J$18,S2962)</f>
        <v>17200000</v>
      </c>
      <c r="X2962" s="3">
        <f>ROUND(W2962/(1-VLOOKUP("Total porcentaje:",ResumenCotizacion!$F:$H,3,0)),2)</f>
        <v>18695652.170000002</v>
      </c>
      <c r="Y2962" s="3">
        <f t="shared" si="187"/>
        <v>0</v>
      </c>
    </row>
    <row r="2963" spans="1:25" ht="14.25" x14ac:dyDescent="0.2">
      <c r="A2963" t="str">
        <f t="shared" si="184"/>
        <v>Servicios fabricante- Microsoft Soporte PremierMicrosoft Soporte PremierUPAEF7</v>
      </c>
      <c r="B2963" t="str">
        <f t="shared" si="185"/>
        <v>UPAEF7Microsoft Soporte Premier</v>
      </c>
      <c r="C2963"/>
      <c r="D2963" t="s">
        <v>5156</v>
      </c>
      <c r="E2963" t="s">
        <v>5581</v>
      </c>
      <c r="F2963" s="37" t="s">
        <v>7648</v>
      </c>
      <c r="G2963" s="18" t="str">
        <f t="shared" si="186"/>
        <v>Servicios fabricante- Microsoft Soporte Premier</v>
      </c>
      <c r="H2963" s="18" t="s">
        <v>119</v>
      </c>
      <c r="I2963" s="37" t="s">
        <v>67</v>
      </c>
      <c r="J2963" t="s">
        <v>5582</v>
      </c>
      <c r="K2963" t="s">
        <v>65</v>
      </c>
      <c r="L2963" t="s">
        <v>3940</v>
      </c>
      <c r="M2963" t="s">
        <v>65</v>
      </c>
      <c r="N2963" s="37" t="s">
        <v>5159</v>
      </c>
      <c r="O2963" s="37" t="s">
        <v>66</v>
      </c>
      <c r="P2963" s="37" t="s">
        <v>1308</v>
      </c>
      <c r="Q2963" t="s">
        <v>5581</v>
      </c>
      <c r="R2963" t="s">
        <v>5160</v>
      </c>
      <c r="S2963" s="38">
        <v>181200000</v>
      </c>
      <c r="T2963" s="37">
        <v>1</v>
      </c>
      <c r="U2963" s="37">
        <v>1</v>
      </c>
      <c r="V2963" s="43">
        <f>SUMIF(ResumenCotizacion!$C:$C,E2963,ResumenCotizacion!$P:$P)</f>
        <v>0</v>
      </c>
      <c r="W2963" s="68">
        <f>IF(H2963="USD",S2963*SolCotizacion!$J$18,S2963)</f>
        <v>181200000</v>
      </c>
      <c r="X2963" s="3">
        <f>ROUND(W2963/(1-VLOOKUP("Total porcentaje:",ResumenCotizacion!$F:$H,3,0)),2)</f>
        <v>196956521.74000001</v>
      </c>
      <c r="Y2963" s="3">
        <f t="shared" si="187"/>
        <v>0</v>
      </c>
    </row>
    <row r="2964" spans="1:25" ht="14.25" x14ac:dyDescent="0.2">
      <c r="A2964" t="str">
        <f t="shared" si="184"/>
        <v>Servicios fabricante- Microsoft Soporte PremierMicrosoft Soporte PremierUPAEF6</v>
      </c>
      <c r="B2964" t="str">
        <f t="shared" si="185"/>
        <v>UPAEF6Microsoft Soporte Premier</v>
      </c>
      <c r="C2964"/>
      <c r="D2964" t="s">
        <v>5156</v>
      </c>
      <c r="E2964" t="s">
        <v>5583</v>
      </c>
      <c r="F2964" s="37" t="s">
        <v>7648</v>
      </c>
      <c r="G2964" s="18" t="str">
        <f t="shared" si="186"/>
        <v>Servicios fabricante- Microsoft Soporte Premier</v>
      </c>
      <c r="H2964" s="18" t="s">
        <v>119</v>
      </c>
      <c r="I2964" s="37" t="s">
        <v>67</v>
      </c>
      <c r="J2964" t="s">
        <v>5584</v>
      </c>
      <c r="K2964" t="s">
        <v>65</v>
      </c>
      <c r="L2964" t="s">
        <v>3940</v>
      </c>
      <c r="M2964" t="s">
        <v>65</v>
      </c>
      <c r="N2964" s="37" t="s">
        <v>5159</v>
      </c>
      <c r="O2964" s="37" t="s">
        <v>66</v>
      </c>
      <c r="P2964" s="37" t="s">
        <v>1308</v>
      </c>
      <c r="Q2964" t="s">
        <v>5583</v>
      </c>
      <c r="R2964" t="s">
        <v>5160</v>
      </c>
      <c r="S2964" s="38">
        <v>181200000</v>
      </c>
      <c r="T2964" s="37">
        <v>1</v>
      </c>
      <c r="U2964" s="37">
        <v>1</v>
      </c>
      <c r="V2964" s="43">
        <f>SUMIF(ResumenCotizacion!$C:$C,E2964,ResumenCotizacion!$P:$P)</f>
        <v>0</v>
      </c>
      <c r="W2964" s="68">
        <f>IF(H2964="USD",S2964*SolCotizacion!$J$18,S2964)</f>
        <v>181200000</v>
      </c>
      <c r="X2964" s="3">
        <f>ROUND(W2964/(1-VLOOKUP("Total porcentaje:",ResumenCotizacion!$F:$H,3,0)),2)</f>
        <v>196956521.74000001</v>
      </c>
      <c r="Y2964" s="3">
        <f t="shared" si="187"/>
        <v>0</v>
      </c>
    </row>
    <row r="2965" spans="1:25" ht="14.25" x14ac:dyDescent="0.2">
      <c r="A2965" t="str">
        <f t="shared" si="184"/>
        <v>Servicios fabricante- Microsoft Soporte PremierMicrosoft Soporte PremierUPAEF5</v>
      </c>
      <c r="B2965" t="str">
        <f t="shared" si="185"/>
        <v>UPAEF5Microsoft Soporte Premier</v>
      </c>
      <c r="C2965"/>
      <c r="D2965" t="s">
        <v>5156</v>
      </c>
      <c r="E2965" t="s">
        <v>5585</v>
      </c>
      <c r="F2965" s="37" t="s">
        <v>7648</v>
      </c>
      <c r="G2965" s="18" t="str">
        <f t="shared" si="186"/>
        <v>Servicios fabricante- Microsoft Soporte Premier</v>
      </c>
      <c r="H2965" s="18" t="s">
        <v>119</v>
      </c>
      <c r="I2965" s="37" t="s">
        <v>67</v>
      </c>
      <c r="J2965" t="s">
        <v>5586</v>
      </c>
      <c r="K2965" t="s">
        <v>65</v>
      </c>
      <c r="L2965" t="s">
        <v>3940</v>
      </c>
      <c r="M2965" t="s">
        <v>65</v>
      </c>
      <c r="N2965" s="37" t="s">
        <v>5159</v>
      </c>
      <c r="O2965" s="37" t="s">
        <v>66</v>
      </c>
      <c r="P2965" s="37" t="s">
        <v>1308</v>
      </c>
      <c r="Q2965" t="s">
        <v>5585</v>
      </c>
      <c r="R2965" t="s">
        <v>5160</v>
      </c>
      <c r="S2965" s="38">
        <v>181200000</v>
      </c>
      <c r="T2965" s="37">
        <v>1</v>
      </c>
      <c r="U2965" s="37">
        <v>1</v>
      </c>
      <c r="V2965" s="43">
        <f>SUMIF(ResumenCotizacion!$C:$C,E2965,ResumenCotizacion!$P:$P)</f>
        <v>0</v>
      </c>
      <c r="W2965" s="68">
        <f>IF(H2965="USD",S2965*SolCotizacion!$J$18,S2965)</f>
        <v>181200000</v>
      </c>
      <c r="X2965" s="3">
        <f>ROUND(W2965/(1-VLOOKUP("Total porcentaje:",ResumenCotizacion!$F:$H,3,0)),2)</f>
        <v>196956521.74000001</v>
      </c>
      <c r="Y2965" s="3">
        <f t="shared" si="187"/>
        <v>0</v>
      </c>
    </row>
    <row r="2966" spans="1:25" ht="14.25" x14ac:dyDescent="0.2">
      <c r="A2966" t="str">
        <f t="shared" si="184"/>
        <v>Servicios fabricante- Microsoft Soporte PremierMicrosoft Soporte PremierUPAEF4</v>
      </c>
      <c r="B2966" t="str">
        <f t="shared" si="185"/>
        <v>UPAEF4Microsoft Soporte Premier</v>
      </c>
      <c r="C2966"/>
      <c r="D2966" t="s">
        <v>5156</v>
      </c>
      <c r="E2966" t="s">
        <v>5587</v>
      </c>
      <c r="F2966" s="37" t="s">
        <v>7648</v>
      </c>
      <c r="G2966" s="18" t="str">
        <f t="shared" si="186"/>
        <v>Servicios fabricante- Microsoft Soporte Premier</v>
      </c>
      <c r="H2966" s="18" t="s">
        <v>119</v>
      </c>
      <c r="I2966" s="37" t="s">
        <v>67</v>
      </c>
      <c r="J2966" t="s">
        <v>5588</v>
      </c>
      <c r="K2966" t="s">
        <v>65</v>
      </c>
      <c r="L2966" t="s">
        <v>3940</v>
      </c>
      <c r="M2966" t="s">
        <v>65</v>
      </c>
      <c r="N2966" s="37" t="s">
        <v>5159</v>
      </c>
      <c r="O2966" s="37" t="s">
        <v>66</v>
      </c>
      <c r="P2966" s="37" t="s">
        <v>1308</v>
      </c>
      <c r="Q2966" t="s">
        <v>5587</v>
      </c>
      <c r="R2966" t="s">
        <v>5160</v>
      </c>
      <c r="S2966" s="38">
        <v>181200000</v>
      </c>
      <c r="T2966" s="37">
        <v>1</v>
      </c>
      <c r="U2966" s="37">
        <v>1</v>
      </c>
      <c r="V2966" s="43">
        <f>SUMIF(ResumenCotizacion!$C:$C,E2966,ResumenCotizacion!$P:$P)</f>
        <v>0</v>
      </c>
      <c r="W2966" s="68">
        <f>IF(H2966="USD",S2966*SolCotizacion!$J$18,S2966)</f>
        <v>181200000</v>
      </c>
      <c r="X2966" s="3">
        <f>ROUND(W2966/(1-VLOOKUP("Total porcentaje:",ResumenCotizacion!$F:$H,3,0)),2)</f>
        <v>196956521.74000001</v>
      </c>
      <c r="Y2966" s="3">
        <f t="shared" si="187"/>
        <v>0</v>
      </c>
    </row>
    <row r="2967" spans="1:25" ht="14.25" x14ac:dyDescent="0.2">
      <c r="A2967" t="str">
        <f t="shared" si="184"/>
        <v>Servicios fabricante- Microsoft Soporte PremierMicrosoft Soporte PremierUPAEF3</v>
      </c>
      <c r="B2967" t="str">
        <f t="shared" si="185"/>
        <v>UPAEF3Microsoft Soporte Premier</v>
      </c>
      <c r="C2967"/>
      <c r="D2967" t="s">
        <v>5156</v>
      </c>
      <c r="E2967" t="s">
        <v>5589</v>
      </c>
      <c r="F2967" s="37" t="s">
        <v>7648</v>
      </c>
      <c r="G2967" s="18" t="str">
        <f t="shared" si="186"/>
        <v>Servicios fabricante- Microsoft Soporte Premier</v>
      </c>
      <c r="H2967" s="18" t="s">
        <v>119</v>
      </c>
      <c r="I2967" s="37" t="s">
        <v>67</v>
      </c>
      <c r="J2967" t="s">
        <v>5590</v>
      </c>
      <c r="K2967" t="s">
        <v>65</v>
      </c>
      <c r="L2967" t="s">
        <v>3940</v>
      </c>
      <c r="M2967" t="s">
        <v>65</v>
      </c>
      <c r="N2967" s="37" t="s">
        <v>5159</v>
      </c>
      <c r="O2967" s="37" t="s">
        <v>66</v>
      </c>
      <c r="P2967" s="37" t="s">
        <v>1308</v>
      </c>
      <c r="Q2967" t="s">
        <v>5589</v>
      </c>
      <c r="R2967" t="s">
        <v>5160</v>
      </c>
      <c r="S2967" s="38">
        <v>17200000</v>
      </c>
      <c r="T2967" s="37">
        <v>1</v>
      </c>
      <c r="U2967" s="37">
        <v>1</v>
      </c>
      <c r="V2967" s="43">
        <f>SUMIF(ResumenCotizacion!$C:$C,E2967,ResumenCotizacion!$P:$P)</f>
        <v>0</v>
      </c>
      <c r="W2967" s="68">
        <f>IF(H2967="USD",S2967*SolCotizacion!$J$18,S2967)</f>
        <v>17200000</v>
      </c>
      <c r="X2967" s="3">
        <f>ROUND(W2967/(1-VLOOKUP("Total porcentaje:",ResumenCotizacion!$F:$H,3,0)),2)</f>
        <v>18695652.170000002</v>
      </c>
      <c r="Y2967" s="3">
        <f t="shared" si="187"/>
        <v>0</v>
      </c>
    </row>
    <row r="2968" spans="1:25" ht="14.25" x14ac:dyDescent="0.2">
      <c r="A2968" t="str">
        <f t="shared" si="184"/>
        <v>Servicios fabricante- Microsoft Soporte PremierMicrosoft Soporte PremierUPAEF24</v>
      </c>
      <c r="B2968" t="str">
        <f t="shared" si="185"/>
        <v>UPAEF24Microsoft Soporte Premier</v>
      </c>
      <c r="C2968"/>
      <c r="D2968" t="s">
        <v>5156</v>
      </c>
      <c r="E2968" t="s">
        <v>5591</v>
      </c>
      <c r="F2968" s="37" t="s">
        <v>7648</v>
      </c>
      <c r="G2968" s="18" t="str">
        <f t="shared" si="186"/>
        <v>Servicios fabricante- Microsoft Soporte Premier</v>
      </c>
      <c r="H2968" s="18" t="s">
        <v>119</v>
      </c>
      <c r="I2968" s="37" t="s">
        <v>67</v>
      </c>
      <c r="J2968" t="s">
        <v>5592</v>
      </c>
      <c r="K2968" t="s">
        <v>65</v>
      </c>
      <c r="L2968" t="s">
        <v>3940</v>
      </c>
      <c r="M2968" t="s">
        <v>65</v>
      </c>
      <c r="N2968" s="37" t="s">
        <v>5159</v>
      </c>
      <c r="O2968" s="37" t="s">
        <v>5171</v>
      </c>
      <c r="P2968" s="37" t="s">
        <v>1308</v>
      </c>
      <c r="Q2968" t="s">
        <v>5591</v>
      </c>
      <c r="R2968" t="s">
        <v>5160</v>
      </c>
      <c r="S2968" s="38">
        <v>17200000</v>
      </c>
      <c r="T2968" s="37">
        <v>1</v>
      </c>
      <c r="U2968" s="37">
        <v>1</v>
      </c>
      <c r="V2968" s="43">
        <f>SUMIF(ResumenCotizacion!$C:$C,E2968,ResumenCotizacion!$P:$P)</f>
        <v>0</v>
      </c>
      <c r="W2968" s="68">
        <f>IF(H2968="USD",S2968*SolCotizacion!$J$18,S2968)</f>
        <v>17200000</v>
      </c>
      <c r="X2968" s="3">
        <f>ROUND(W2968/(1-VLOOKUP("Total porcentaje:",ResumenCotizacion!$F:$H,3,0)),2)</f>
        <v>18695652.170000002</v>
      </c>
      <c r="Y2968" s="3">
        <f t="shared" si="187"/>
        <v>0</v>
      </c>
    </row>
    <row r="2969" spans="1:25" ht="14.25" x14ac:dyDescent="0.2">
      <c r="A2969" t="str">
        <f t="shared" si="184"/>
        <v>Servicios fabricante- Microsoft Soporte PremierMicrosoft Soporte PremierUPAEF23</v>
      </c>
      <c r="B2969" t="str">
        <f t="shared" si="185"/>
        <v>UPAEF23Microsoft Soporte Premier</v>
      </c>
      <c r="C2969"/>
      <c r="D2969" t="s">
        <v>5156</v>
      </c>
      <c r="E2969" t="s">
        <v>5593</v>
      </c>
      <c r="F2969" s="37" t="s">
        <v>7648</v>
      </c>
      <c r="G2969" s="18" t="str">
        <f t="shared" si="186"/>
        <v>Servicios fabricante- Microsoft Soporte Premier</v>
      </c>
      <c r="H2969" s="18" t="s">
        <v>119</v>
      </c>
      <c r="I2969" s="37" t="s">
        <v>67</v>
      </c>
      <c r="J2969" t="s">
        <v>5594</v>
      </c>
      <c r="K2969" t="s">
        <v>65</v>
      </c>
      <c r="L2969" t="s">
        <v>3940</v>
      </c>
      <c r="M2969" t="s">
        <v>65</v>
      </c>
      <c r="N2969" s="37" t="s">
        <v>5159</v>
      </c>
      <c r="O2969" s="37" t="s">
        <v>5171</v>
      </c>
      <c r="P2969" s="37" t="s">
        <v>1308</v>
      </c>
      <c r="Q2969" t="s">
        <v>5593</v>
      </c>
      <c r="R2969" t="s">
        <v>5160</v>
      </c>
      <c r="S2969" s="38">
        <v>17200000</v>
      </c>
      <c r="T2969" s="37">
        <v>1</v>
      </c>
      <c r="U2969" s="37">
        <v>1</v>
      </c>
      <c r="V2969" s="43">
        <f>SUMIF(ResumenCotizacion!$C:$C,E2969,ResumenCotizacion!$P:$P)</f>
        <v>0</v>
      </c>
      <c r="W2969" s="68">
        <f>IF(H2969="USD",S2969*SolCotizacion!$J$18,S2969)</f>
        <v>17200000</v>
      </c>
      <c r="X2969" s="3">
        <f>ROUND(W2969/(1-VLOOKUP("Total porcentaje:",ResumenCotizacion!$F:$H,3,0)),2)</f>
        <v>18695652.170000002</v>
      </c>
      <c r="Y2969" s="3">
        <f t="shared" si="187"/>
        <v>0</v>
      </c>
    </row>
    <row r="2970" spans="1:25" ht="14.25" x14ac:dyDescent="0.2">
      <c r="A2970" t="str">
        <f t="shared" si="184"/>
        <v>Servicios fabricante- Microsoft Soporte PremierMicrosoft Soporte PremierUPAEF22</v>
      </c>
      <c r="B2970" t="str">
        <f t="shared" si="185"/>
        <v>UPAEF22Microsoft Soporte Premier</v>
      </c>
      <c r="C2970"/>
      <c r="D2970" t="s">
        <v>5156</v>
      </c>
      <c r="E2970" t="s">
        <v>5595</v>
      </c>
      <c r="F2970" s="37" t="s">
        <v>7648</v>
      </c>
      <c r="G2970" s="18" t="str">
        <f t="shared" si="186"/>
        <v>Servicios fabricante- Microsoft Soporte Premier</v>
      </c>
      <c r="H2970" s="18" t="s">
        <v>119</v>
      </c>
      <c r="I2970" s="37" t="s">
        <v>67</v>
      </c>
      <c r="J2970" t="s">
        <v>5596</v>
      </c>
      <c r="K2970" t="s">
        <v>65</v>
      </c>
      <c r="L2970" t="s">
        <v>3940</v>
      </c>
      <c r="M2970" t="s">
        <v>65</v>
      </c>
      <c r="N2970" s="37" t="s">
        <v>5159</v>
      </c>
      <c r="O2970" s="37" t="s">
        <v>5171</v>
      </c>
      <c r="P2970" s="37" t="s">
        <v>1308</v>
      </c>
      <c r="Q2970" t="s">
        <v>5595</v>
      </c>
      <c r="R2970" t="s">
        <v>5160</v>
      </c>
      <c r="S2970" s="38">
        <v>17200000</v>
      </c>
      <c r="T2970" s="37">
        <v>1</v>
      </c>
      <c r="U2970" s="37">
        <v>1</v>
      </c>
      <c r="V2970" s="43">
        <f>SUMIF(ResumenCotizacion!$C:$C,E2970,ResumenCotizacion!$P:$P)</f>
        <v>0</v>
      </c>
      <c r="W2970" s="68">
        <f>IF(H2970="USD",S2970*SolCotizacion!$J$18,S2970)</f>
        <v>17200000</v>
      </c>
      <c r="X2970" s="3">
        <f>ROUND(W2970/(1-VLOOKUP("Total porcentaje:",ResumenCotizacion!$F:$H,3,0)),2)</f>
        <v>18695652.170000002</v>
      </c>
      <c r="Y2970" s="3">
        <f t="shared" si="187"/>
        <v>0</v>
      </c>
    </row>
    <row r="2971" spans="1:25" ht="14.25" x14ac:dyDescent="0.2">
      <c r="A2971" t="str">
        <f t="shared" si="184"/>
        <v>Servicios fabricante- Microsoft Soporte PremierMicrosoft Soporte PremierUPAEF21</v>
      </c>
      <c r="B2971" t="str">
        <f t="shared" si="185"/>
        <v>UPAEF21Microsoft Soporte Premier</v>
      </c>
      <c r="C2971"/>
      <c r="D2971" t="s">
        <v>5156</v>
      </c>
      <c r="E2971" t="s">
        <v>5597</v>
      </c>
      <c r="F2971" s="37" t="s">
        <v>7648</v>
      </c>
      <c r="G2971" s="18" t="str">
        <f t="shared" si="186"/>
        <v>Servicios fabricante- Microsoft Soporte Premier</v>
      </c>
      <c r="H2971" s="18" t="s">
        <v>119</v>
      </c>
      <c r="I2971" s="37" t="s">
        <v>67</v>
      </c>
      <c r="J2971" t="s">
        <v>5598</v>
      </c>
      <c r="K2971" t="s">
        <v>65</v>
      </c>
      <c r="L2971" t="s">
        <v>3940</v>
      </c>
      <c r="M2971" t="s">
        <v>65</v>
      </c>
      <c r="N2971" s="37" t="s">
        <v>5159</v>
      </c>
      <c r="O2971" s="37" t="s">
        <v>5171</v>
      </c>
      <c r="P2971" s="37" t="s">
        <v>1308</v>
      </c>
      <c r="Q2971" t="s">
        <v>5597</v>
      </c>
      <c r="R2971" t="s">
        <v>5160</v>
      </c>
      <c r="S2971" s="38">
        <v>17200000</v>
      </c>
      <c r="T2971" s="37">
        <v>1</v>
      </c>
      <c r="U2971" s="37">
        <v>1</v>
      </c>
      <c r="V2971" s="43">
        <f>SUMIF(ResumenCotizacion!$C:$C,E2971,ResumenCotizacion!$P:$P)</f>
        <v>0</v>
      </c>
      <c r="W2971" s="68">
        <f>IF(H2971="USD",S2971*SolCotizacion!$J$18,S2971)</f>
        <v>17200000</v>
      </c>
      <c r="X2971" s="3">
        <f>ROUND(W2971/(1-VLOOKUP("Total porcentaje:",ResumenCotizacion!$F:$H,3,0)),2)</f>
        <v>18695652.170000002</v>
      </c>
      <c r="Y2971" s="3">
        <f t="shared" si="187"/>
        <v>0</v>
      </c>
    </row>
    <row r="2972" spans="1:25" ht="14.25" x14ac:dyDescent="0.2">
      <c r="A2972" t="str">
        <f t="shared" si="184"/>
        <v>Servicios fabricante- Microsoft Soporte PremierMicrosoft Soporte PremierUPAEF20</v>
      </c>
      <c r="B2972" t="str">
        <f t="shared" si="185"/>
        <v>UPAEF20Microsoft Soporte Premier</v>
      </c>
      <c r="C2972"/>
      <c r="D2972" t="s">
        <v>5156</v>
      </c>
      <c r="E2972" t="s">
        <v>5599</v>
      </c>
      <c r="F2972" s="37" t="s">
        <v>7648</v>
      </c>
      <c r="G2972" s="18" t="str">
        <f t="shared" si="186"/>
        <v>Servicios fabricante- Microsoft Soporte Premier</v>
      </c>
      <c r="H2972" s="18" t="s">
        <v>119</v>
      </c>
      <c r="I2972" s="37" t="s">
        <v>67</v>
      </c>
      <c r="J2972" t="s">
        <v>5600</v>
      </c>
      <c r="K2972" t="s">
        <v>65</v>
      </c>
      <c r="L2972" t="s">
        <v>3940</v>
      </c>
      <c r="M2972" t="s">
        <v>65</v>
      </c>
      <c r="N2972" s="37" t="s">
        <v>5159</v>
      </c>
      <c r="O2972" s="37" t="s">
        <v>5171</v>
      </c>
      <c r="P2972" s="37" t="s">
        <v>1308</v>
      </c>
      <c r="Q2972" t="s">
        <v>5599</v>
      </c>
      <c r="R2972" t="s">
        <v>5160</v>
      </c>
      <c r="S2972" s="38">
        <v>17200000</v>
      </c>
      <c r="T2972" s="37">
        <v>1</v>
      </c>
      <c r="U2972" s="37">
        <v>1</v>
      </c>
      <c r="V2972" s="43">
        <f>SUMIF(ResumenCotizacion!$C:$C,E2972,ResumenCotizacion!$P:$P)</f>
        <v>0</v>
      </c>
      <c r="W2972" s="68">
        <f>IF(H2972="USD",S2972*SolCotizacion!$J$18,S2972)</f>
        <v>17200000</v>
      </c>
      <c r="X2972" s="3">
        <f>ROUND(W2972/(1-VLOOKUP("Total porcentaje:",ResumenCotizacion!$F:$H,3,0)),2)</f>
        <v>18695652.170000002</v>
      </c>
      <c r="Y2972" s="3">
        <f t="shared" si="187"/>
        <v>0</v>
      </c>
    </row>
    <row r="2973" spans="1:25" ht="14.25" x14ac:dyDescent="0.2">
      <c r="A2973" t="str">
        <f t="shared" si="184"/>
        <v>Servicios fabricante- Microsoft Soporte PremierMicrosoft Soporte PremierUPAEF2</v>
      </c>
      <c r="B2973" t="str">
        <f t="shared" si="185"/>
        <v>UPAEF2Microsoft Soporte Premier</v>
      </c>
      <c r="C2973"/>
      <c r="D2973" t="s">
        <v>5156</v>
      </c>
      <c r="E2973" t="s">
        <v>5601</v>
      </c>
      <c r="F2973" s="37" t="s">
        <v>7648</v>
      </c>
      <c r="G2973" s="18" t="str">
        <f t="shared" si="186"/>
        <v>Servicios fabricante- Microsoft Soporte Premier</v>
      </c>
      <c r="H2973" s="18" t="s">
        <v>119</v>
      </c>
      <c r="I2973" s="37" t="s">
        <v>67</v>
      </c>
      <c r="J2973" t="s">
        <v>5602</v>
      </c>
      <c r="K2973" t="s">
        <v>65</v>
      </c>
      <c r="L2973" t="s">
        <v>3940</v>
      </c>
      <c r="M2973" t="s">
        <v>65</v>
      </c>
      <c r="N2973" s="37" t="s">
        <v>5159</v>
      </c>
      <c r="O2973" s="37" t="s">
        <v>66</v>
      </c>
      <c r="P2973" s="37" t="s">
        <v>1308</v>
      </c>
      <c r="Q2973" t="s">
        <v>5601</v>
      </c>
      <c r="R2973" t="s">
        <v>5160</v>
      </c>
      <c r="S2973" s="38">
        <v>17200000</v>
      </c>
      <c r="T2973" s="37">
        <v>1</v>
      </c>
      <c r="U2973" s="37">
        <v>1</v>
      </c>
      <c r="V2973" s="43">
        <f>SUMIF(ResumenCotizacion!$C:$C,E2973,ResumenCotizacion!$P:$P)</f>
        <v>0</v>
      </c>
      <c r="W2973" s="68">
        <f>IF(H2973="USD",S2973*SolCotizacion!$J$18,S2973)</f>
        <v>17200000</v>
      </c>
      <c r="X2973" s="3">
        <f>ROUND(W2973/(1-VLOOKUP("Total porcentaje:",ResumenCotizacion!$F:$H,3,0)),2)</f>
        <v>18695652.170000002</v>
      </c>
      <c r="Y2973" s="3">
        <f t="shared" si="187"/>
        <v>0</v>
      </c>
    </row>
    <row r="2974" spans="1:25" ht="14.25" x14ac:dyDescent="0.2">
      <c r="A2974" t="str">
        <f t="shared" si="184"/>
        <v>Servicios fabricante- Microsoft Soporte PremierMicrosoft Soporte PremierUPAEF19</v>
      </c>
      <c r="B2974" t="str">
        <f t="shared" si="185"/>
        <v>UPAEF19Microsoft Soporte Premier</v>
      </c>
      <c r="C2974"/>
      <c r="D2974" t="s">
        <v>5156</v>
      </c>
      <c r="E2974" t="s">
        <v>5603</v>
      </c>
      <c r="F2974" s="37" t="s">
        <v>7648</v>
      </c>
      <c r="G2974" s="18" t="str">
        <f t="shared" si="186"/>
        <v>Servicios fabricante- Microsoft Soporte Premier</v>
      </c>
      <c r="H2974" s="18" t="s">
        <v>119</v>
      </c>
      <c r="I2974" s="37" t="s">
        <v>67</v>
      </c>
      <c r="J2974" t="s">
        <v>5604</v>
      </c>
      <c r="K2974" t="s">
        <v>65</v>
      </c>
      <c r="L2974" t="s">
        <v>3940</v>
      </c>
      <c r="M2974" t="s">
        <v>65</v>
      </c>
      <c r="N2974" s="37" t="s">
        <v>5159</v>
      </c>
      <c r="O2974" s="37" t="s">
        <v>5171</v>
      </c>
      <c r="P2974" s="37" t="s">
        <v>1308</v>
      </c>
      <c r="Q2974" t="s">
        <v>5603</v>
      </c>
      <c r="R2974" t="s">
        <v>5160</v>
      </c>
      <c r="S2974" s="38">
        <v>17200000</v>
      </c>
      <c r="T2974" s="37">
        <v>1</v>
      </c>
      <c r="U2974" s="37">
        <v>1</v>
      </c>
      <c r="V2974" s="43">
        <f>SUMIF(ResumenCotizacion!$C:$C,E2974,ResumenCotizacion!$P:$P)</f>
        <v>0</v>
      </c>
      <c r="W2974" s="68">
        <f>IF(H2974="USD",S2974*SolCotizacion!$J$18,S2974)</f>
        <v>17200000</v>
      </c>
      <c r="X2974" s="3">
        <f>ROUND(W2974/(1-VLOOKUP("Total porcentaje:",ResumenCotizacion!$F:$H,3,0)),2)</f>
        <v>18695652.170000002</v>
      </c>
      <c r="Y2974" s="3">
        <f t="shared" si="187"/>
        <v>0</v>
      </c>
    </row>
    <row r="2975" spans="1:25" ht="14.25" x14ac:dyDescent="0.2">
      <c r="A2975" t="str">
        <f t="shared" si="184"/>
        <v>Servicios fabricante- Microsoft Soporte PremierMicrosoft Soporte PremierUPAEF18</v>
      </c>
      <c r="B2975" t="str">
        <f t="shared" si="185"/>
        <v>UPAEF18Microsoft Soporte Premier</v>
      </c>
      <c r="C2975"/>
      <c r="D2975" t="s">
        <v>5156</v>
      </c>
      <c r="E2975" t="s">
        <v>5605</v>
      </c>
      <c r="F2975" s="37" t="s">
        <v>7648</v>
      </c>
      <c r="G2975" s="18" t="str">
        <f t="shared" si="186"/>
        <v>Servicios fabricante- Microsoft Soporte Premier</v>
      </c>
      <c r="H2975" s="18" t="s">
        <v>119</v>
      </c>
      <c r="I2975" s="37" t="s">
        <v>67</v>
      </c>
      <c r="J2975" t="s">
        <v>5606</v>
      </c>
      <c r="K2975" t="s">
        <v>65</v>
      </c>
      <c r="L2975" t="s">
        <v>3940</v>
      </c>
      <c r="M2975" t="s">
        <v>65</v>
      </c>
      <c r="N2975" s="37" t="s">
        <v>5159</v>
      </c>
      <c r="O2975" s="37" t="s">
        <v>5171</v>
      </c>
      <c r="P2975" s="37" t="s">
        <v>1308</v>
      </c>
      <c r="Q2975" t="s">
        <v>5605</v>
      </c>
      <c r="R2975" t="s">
        <v>5160</v>
      </c>
      <c r="S2975" s="38">
        <v>17200000</v>
      </c>
      <c r="T2975" s="37">
        <v>1</v>
      </c>
      <c r="U2975" s="37">
        <v>1</v>
      </c>
      <c r="V2975" s="43">
        <f>SUMIF(ResumenCotizacion!$C:$C,E2975,ResumenCotizacion!$P:$P)</f>
        <v>0</v>
      </c>
      <c r="W2975" s="68">
        <f>IF(H2975="USD",S2975*SolCotizacion!$J$18,S2975)</f>
        <v>17200000</v>
      </c>
      <c r="X2975" s="3">
        <f>ROUND(W2975/(1-VLOOKUP("Total porcentaje:",ResumenCotizacion!$F:$H,3,0)),2)</f>
        <v>18695652.170000002</v>
      </c>
      <c r="Y2975" s="3">
        <f t="shared" si="187"/>
        <v>0</v>
      </c>
    </row>
    <row r="2976" spans="1:25" ht="14.25" x14ac:dyDescent="0.2">
      <c r="A2976" t="str">
        <f t="shared" si="184"/>
        <v>Servicios fabricante- Microsoft Soporte PremierMicrosoft Soporte PremierUPAEF17</v>
      </c>
      <c r="B2976" t="str">
        <f t="shared" si="185"/>
        <v>UPAEF17Microsoft Soporte Premier</v>
      </c>
      <c r="C2976"/>
      <c r="D2976" t="s">
        <v>5156</v>
      </c>
      <c r="E2976" t="s">
        <v>5607</v>
      </c>
      <c r="F2976" s="37" t="s">
        <v>7648</v>
      </c>
      <c r="G2976" s="18" t="str">
        <f t="shared" si="186"/>
        <v>Servicios fabricante- Microsoft Soporte Premier</v>
      </c>
      <c r="H2976" s="18" t="s">
        <v>119</v>
      </c>
      <c r="I2976" s="37" t="s">
        <v>67</v>
      </c>
      <c r="J2976" t="s">
        <v>5608</v>
      </c>
      <c r="K2976" t="s">
        <v>65</v>
      </c>
      <c r="L2976" t="s">
        <v>3940</v>
      </c>
      <c r="M2976" t="s">
        <v>65</v>
      </c>
      <c r="N2976" s="37" t="s">
        <v>5159</v>
      </c>
      <c r="O2976" s="37" t="s">
        <v>66</v>
      </c>
      <c r="P2976" s="37" t="s">
        <v>1308</v>
      </c>
      <c r="Q2976" t="s">
        <v>5607</v>
      </c>
      <c r="R2976" t="s">
        <v>5160</v>
      </c>
      <c r="S2976" s="38">
        <v>17200000</v>
      </c>
      <c r="T2976" s="37">
        <v>1</v>
      </c>
      <c r="U2976" s="37">
        <v>1</v>
      </c>
      <c r="V2976" s="43">
        <f>SUMIF(ResumenCotizacion!$C:$C,E2976,ResumenCotizacion!$P:$P)</f>
        <v>0</v>
      </c>
      <c r="W2976" s="68">
        <f>IF(H2976="USD",S2976*SolCotizacion!$J$18,S2976)</f>
        <v>17200000</v>
      </c>
      <c r="X2976" s="3">
        <f>ROUND(W2976/(1-VLOOKUP("Total porcentaje:",ResumenCotizacion!$F:$H,3,0)),2)</f>
        <v>18695652.170000002</v>
      </c>
      <c r="Y2976" s="3">
        <f t="shared" si="187"/>
        <v>0</v>
      </c>
    </row>
    <row r="2977" spans="1:25" ht="14.25" x14ac:dyDescent="0.2">
      <c r="A2977" t="str">
        <f t="shared" si="184"/>
        <v>Servicios fabricante- Microsoft Soporte PremierMicrosoft Soporte PremierUPAEF16</v>
      </c>
      <c r="B2977" t="str">
        <f t="shared" si="185"/>
        <v>UPAEF16Microsoft Soporte Premier</v>
      </c>
      <c r="C2977"/>
      <c r="D2977" t="s">
        <v>5156</v>
      </c>
      <c r="E2977" t="s">
        <v>5609</v>
      </c>
      <c r="F2977" s="37" t="s">
        <v>7648</v>
      </c>
      <c r="G2977" s="18" t="str">
        <f t="shared" si="186"/>
        <v>Servicios fabricante- Microsoft Soporte Premier</v>
      </c>
      <c r="H2977" s="18" t="s">
        <v>119</v>
      </c>
      <c r="I2977" s="37" t="s">
        <v>67</v>
      </c>
      <c r="J2977" t="s">
        <v>5610</v>
      </c>
      <c r="K2977" t="s">
        <v>65</v>
      </c>
      <c r="L2977" t="s">
        <v>3940</v>
      </c>
      <c r="M2977" t="s">
        <v>65</v>
      </c>
      <c r="N2977" s="37" t="s">
        <v>5159</v>
      </c>
      <c r="O2977" s="37" t="s">
        <v>66</v>
      </c>
      <c r="P2977" s="37" t="s">
        <v>1308</v>
      </c>
      <c r="Q2977" t="s">
        <v>5609</v>
      </c>
      <c r="R2977" t="s">
        <v>5160</v>
      </c>
      <c r="S2977" s="38">
        <v>17200000</v>
      </c>
      <c r="T2977" s="37">
        <v>1</v>
      </c>
      <c r="U2977" s="37">
        <v>1</v>
      </c>
      <c r="V2977" s="43">
        <f>SUMIF(ResumenCotizacion!$C:$C,E2977,ResumenCotizacion!$P:$P)</f>
        <v>0</v>
      </c>
      <c r="W2977" s="68">
        <f>IF(H2977="USD",S2977*SolCotizacion!$J$18,S2977)</f>
        <v>17200000</v>
      </c>
      <c r="X2977" s="3">
        <f>ROUND(W2977/(1-VLOOKUP("Total porcentaje:",ResumenCotizacion!$F:$H,3,0)),2)</f>
        <v>18695652.170000002</v>
      </c>
      <c r="Y2977" s="3">
        <f t="shared" si="187"/>
        <v>0</v>
      </c>
    </row>
    <row r="2978" spans="1:25" ht="14.25" x14ac:dyDescent="0.2">
      <c r="A2978" t="str">
        <f t="shared" si="184"/>
        <v>Servicios fabricante- Microsoft Soporte PremierMicrosoft Soporte PremierUPAEF15</v>
      </c>
      <c r="B2978" t="str">
        <f t="shared" si="185"/>
        <v>UPAEF15Microsoft Soporte Premier</v>
      </c>
      <c r="C2978"/>
      <c r="D2978" t="s">
        <v>5156</v>
      </c>
      <c r="E2978" t="s">
        <v>5611</v>
      </c>
      <c r="F2978" s="37" t="s">
        <v>7648</v>
      </c>
      <c r="G2978" s="18" t="str">
        <f t="shared" si="186"/>
        <v>Servicios fabricante- Microsoft Soporte Premier</v>
      </c>
      <c r="H2978" s="18" t="s">
        <v>119</v>
      </c>
      <c r="I2978" s="37" t="s">
        <v>67</v>
      </c>
      <c r="J2978" t="s">
        <v>5612</v>
      </c>
      <c r="K2978" t="s">
        <v>65</v>
      </c>
      <c r="L2978" t="s">
        <v>3940</v>
      </c>
      <c r="M2978" t="s">
        <v>65</v>
      </c>
      <c r="N2978" s="37" t="s">
        <v>5159</v>
      </c>
      <c r="O2978" s="37" t="s">
        <v>66</v>
      </c>
      <c r="P2978" s="37" t="s">
        <v>1308</v>
      </c>
      <c r="Q2978" t="s">
        <v>5611</v>
      </c>
      <c r="R2978" t="s">
        <v>5160</v>
      </c>
      <c r="S2978" s="38">
        <v>15200000</v>
      </c>
      <c r="T2978" s="37">
        <v>1</v>
      </c>
      <c r="U2978" s="37">
        <v>1</v>
      </c>
      <c r="V2978" s="43">
        <f>SUMIF(ResumenCotizacion!$C:$C,E2978,ResumenCotizacion!$P:$P)</f>
        <v>0</v>
      </c>
      <c r="W2978" s="68">
        <f>IF(H2978="USD",S2978*SolCotizacion!$J$18,S2978)</f>
        <v>15200000</v>
      </c>
      <c r="X2978" s="3">
        <f>ROUND(W2978/(1-VLOOKUP("Total porcentaje:",ResumenCotizacion!$F:$H,3,0)),2)</f>
        <v>16521739.130000001</v>
      </c>
      <c r="Y2978" s="3">
        <f t="shared" si="187"/>
        <v>0</v>
      </c>
    </row>
    <row r="2979" spans="1:25" ht="14.25" x14ac:dyDescent="0.2">
      <c r="A2979" t="str">
        <f t="shared" si="184"/>
        <v>Servicios fabricante- Microsoft Soporte PremierMicrosoft Soporte PremierUPAEF14</v>
      </c>
      <c r="B2979" t="str">
        <f t="shared" si="185"/>
        <v>UPAEF14Microsoft Soporte Premier</v>
      </c>
      <c r="C2979"/>
      <c r="D2979" t="s">
        <v>5156</v>
      </c>
      <c r="E2979" t="s">
        <v>5613</v>
      </c>
      <c r="F2979" s="37" t="s">
        <v>7648</v>
      </c>
      <c r="G2979" s="18" t="str">
        <f t="shared" si="186"/>
        <v>Servicios fabricante- Microsoft Soporte Premier</v>
      </c>
      <c r="H2979" s="18" t="s">
        <v>119</v>
      </c>
      <c r="I2979" s="37" t="s">
        <v>67</v>
      </c>
      <c r="J2979" t="s">
        <v>5614</v>
      </c>
      <c r="K2979" t="s">
        <v>65</v>
      </c>
      <c r="L2979" t="s">
        <v>3940</v>
      </c>
      <c r="M2979" t="s">
        <v>65</v>
      </c>
      <c r="N2979" s="37" t="s">
        <v>5159</v>
      </c>
      <c r="O2979" s="37" t="s">
        <v>66</v>
      </c>
      <c r="P2979" s="37" t="s">
        <v>1308</v>
      </c>
      <c r="Q2979" t="s">
        <v>5613</v>
      </c>
      <c r="R2979" t="s">
        <v>5160</v>
      </c>
      <c r="S2979" s="38">
        <v>181200000</v>
      </c>
      <c r="T2979" s="37">
        <v>1</v>
      </c>
      <c r="U2979" s="37">
        <v>1</v>
      </c>
      <c r="V2979" s="43">
        <f>SUMIF(ResumenCotizacion!$C:$C,E2979,ResumenCotizacion!$P:$P)</f>
        <v>0</v>
      </c>
      <c r="W2979" s="68">
        <f>IF(H2979="USD",S2979*SolCotizacion!$J$18,S2979)</f>
        <v>181200000</v>
      </c>
      <c r="X2979" s="3">
        <f>ROUND(W2979/(1-VLOOKUP("Total porcentaje:",ResumenCotizacion!$F:$H,3,0)),2)</f>
        <v>196956521.74000001</v>
      </c>
      <c r="Y2979" s="3">
        <f t="shared" si="187"/>
        <v>0</v>
      </c>
    </row>
    <row r="2980" spans="1:25" ht="14.25" x14ac:dyDescent="0.2">
      <c r="A2980" t="str">
        <f t="shared" si="184"/>
        <v>Servicios fabricante- Microsoft Soporte PremierMicrosoft Soporte PremierUPAEF13</v>
      </c>
      <c r="B2980" t="str">
        <f t="shared" si="185"/>
        <v>UPAEF13Microsoft Soporte Premier</v>
      </c>
      <c r="C2980"/>
      <c r="D2980" t="s">
        <v>5156</v>
      </c>
      <c r="E2980" t="s">
        <v>5615</v>
      </c>
      <c r="F2980" s="37" t="s">
        <v>7648</v>
      </c>
      <c r="G2980" s="18" t="str">
        <f t="shared" si="186"/>
        <v>Servicios fabricante- Microsoft Soporte Premier</v>
      </c>
      <c r="H2980" s="18" t="s">
        <v>119</v>
      </c>
      <c r="I2980" s="37" t="s">
        <v>67</v>
      </c>
      <c r="J2980" t="s">
        <v>5616</v>
      </c>
      <c r="K2980" t="s">
        <v>65</v>
      </c>
      <c r="L2980" t="s">
        <v>3940</v>
      </c>
      <c r="M2980" t="s">
        <v>65</v>
      </c>
      <c r="N2980" s="37" t="s">
        <v>5159</v>
      </c>
      <c r="O2980" s="37" t="s">
        <v>66</v>
      </c>
      <c r="P2980" s="37" t="s">
        <v>1308</v>
      </c>
      <c r="Q2980" t="s">
        <v>5615</v>
      </c>
      <c r="R2980" t="s">
        <v>5160</v>
      </c>
      <c r="S2980" s="38">
        <v>181200000</v>
      </c>
      <c r="T2980" s="37">
        <v>1</v>
      </c>
      <c r="U2980" s="37">
        <v>1</v>
      </c>
      <c r="V2980" s="43">
        <f>SUMIF(ResumenCotizacion!$C:$C,E2980,ResumenCotizacion!$P:$P)</f>
        <v>0</v>
      </c>
      <c r="W2980" s="68">
        <f>IF(H2980="USD",S2980*SolCotizacion!$J$18,S2980)</f>
        <v>181200000</v>
      </c>
      <c r="X2980" s="3">
        <f>ROUND(W2980/(1-VLOOKUP("Total porcentaje:",ResumenCotizacion!$F:$H,3,0)),2)</f>
        <v>196956521.74000001</v>
      </c>
      <c r="Y2980" s="3">
        <f t="shared" si="187"/>
        <v>0</v>
      </c>
    </row>
    <row r="2981" spans="1:25" ht="14.25" x14ac:dyDescent="0.2">
      <c r="A2981" t="str">
        <f t="shared" si="184"/>
        <v>Servicios fabricante- Microsoft Soporte PremierMicrosoft Soporte PremierUPAEF12</v>
      </c>
      <c r="B2981" t="str">
        <f t="shared" si="185"/>
        <v>UPAEF12Microsoft Soporte Premier</v>
      </c>
      <c r="C2981"/>
      <c r="D2981" t="s">
        <v>5156</v>
      </c>
      <c r="E2981" t="s">
        <v>5617</v>
      </c>
      <c r="F2981" s="37" t="s">
        <v>7648</v>
      </c>
      <c r="G2981" s="18" t="str">
        <f t="shared" si="186"/>
        <v>Servicios fabricante- Microsoft Soporte Premier</v>
      </c>
      <c r="H2981" s="18" t="s">
        <v>119</v>
      </c>
      <c r="I2981" s="37" t="s">
        <v>67</v>
      </c>
      <c r="J2981" t="s">
        <v>5618</v>
      </c>
      <c r="K2981" t="s">
        <v>65</v>
      </c>
      <c r="L2981" t="s">
        <v>3940</v>
      </c>
      <c r="M2981" t="s">
        <v>65</v>
      </c>
      <c r="N2981" s="37" t="s">
        <v>5159</v>
      </c>
      <c r="O2981" s="37" t="s">
        <v>66</v>
      </c>
      <c r="P2981" s="37" t="s">
        <v>1308</v>
      </c>
      <c r="Q2981" t="s">
        <v>5617</v>
      </c>
      <c r="R2981" t="s">
        <v>5160</v>
      </c>
      <c r="S2981" s="38">
        <v>181200000</v>
      </c>
      <c r="T2981" s="37">
        <v>1</v>
      </c>
      <c r="U2981" s="37">
        <v>1</v>
      </c>
      <c r="V2981" s="43">
        <f>SUMIF(ResumenCotizacion!$C:$C,E2981,ResumenCotizacion!$P:$P)</f>
        <v>0</v>
      </c>
      <c r="W2981" s="68">
        <f>IF(H2981="USD",S2981*SolCotizacion!$J$18,S2981)</f>
        <v>181200000</v>
      </c>
      <c r="X2981" s="3">
        <f>ROUND(W2981/(1-VLOOKUP("Total porcentaje:",ResumenCotizacion!$F:$H,3,0)),2)</f>
        <v>196956521.74000001</v>
      </c>
      <c r="Y2981" s="3">
        <f t="shared" si="187"/>
        <v>0</v>
      </c>
    </row>
    <row r="2982" spans="1:25" ht="14.25" x14ac:dyDescent="0.2">
      <c r="A2982" t="str">
        <f t="shared" si="184"/>
        <v>Servicios fabricante- Microsoft Soporte PremierMicrosoft Soporte PremierUPAEF11</v>
      </c>
      <c r="B2982" t="str">
        <f t="shared" si="185"/>
        <v>UPAEF11Microsoft Soporte Premier</v>
      </c>
      <c r="C2982"/>
      <c r="D2982" t="s">
        <v>5156</v>
      </c>
      <c r="E2982" t="s">
        <v>5619</v>
      </c>
      <c r="F2982" s="37" t="s">
        <v>7648</v>
      </c>
      <c r="G2982" s="18" t="str">
        <f t="shared" si="186"/>
        <v>Servicios fabricante- Microsoft Soporte Premier</v>
      </c>
      <c r="H2982" s="18" t="s">
        <v>119</v>
      </c>
      <c r="I2982" s="37" t="s">
        <v>67</v>
      </c>
      <c r="J2982" t="s">
        <v>5620</v>
      </c>
      <c r="K2982" t="s">
        <v>65</v>
      </c>
      <c r="L2982" t="s">
        <v>3940</v>
      </c>
      <c r="M2982" t="s">
        <v>65</v>
      </c>
      <c r="N2982" s="37" t="s">
        <v>5159</v>
      </c>
      <c r="O2982" s="37" t="s">
        <v>66</v>
      </c>
      <c r="P2982" s="37" t="s">
        <v>1308</v>
      </c>
      <c r="Q2982" t="s">
        <v>5619</v>
      </c>
      <c r="R2982" t="s">
        <v>5160</v>
      </c>
      <c r="S2982" s="38">
        <v>149600000</v>
      </c>
      <c r="T2982" s="37">
        <v>1</v>
      </c>
      <c r="U2982" s="37">
        <v>1</v>
      </c>
      <c r="V2982" s="43">
        <f>SUMIF(ResumenCotizacion!$C:$C,E2982,ResumenCotizacion!$P:$P)</f>
        <v>0</v>
      </c>
      <c r="W2982" s="68">
        <f>IF(H2982="USD",S2982*SolCotizacion!$J$18,S2982)</f>
        <v>149600000</v>
      </c>
      <c r="X2982" s="3">
        <f>ROUND(W2982/(1-VLOOKUP("Total porcentaje:",ResumenCotizacion!$F:$H,3,0)),2)</f>
        <v>162608695.65000001</v>
      </c>
      <c r="Y2982" s="3">
        <f t="shared" si="187"/>
        <v>0</v>
      </c>
    </row>
    <row r="2983" spans="1:25" ht="14.25" x14ac:dyDescent="0.2">
      <c r="A2983" t="str">
        <f t="shared" si="184"/>
        <v>Servicios fabricante- Microsoft Soporte PremierMicrosoft Soporte PremierUPAEF10</v>
      </c>
      <c r="B2983" t="str">
        <f t="shared" si="185"/>
        <v>UPAEF10Microsoft Soporte Premier</v>
      </c>
      <c r="C2983"/>
      <c r="D2983" t="s">
        <v>5156</v>
      </c>
      <c r="E2983" t="s">
        <v>5621</v>
      </c>
      <c r="F2983" s="37" t="s">
        <v>7648</v>
      </c>
      <c r="G2983" s="18" t="str">
        <f t="shared" si="186"/>
        <v>Servicios fabricante- Microsoft Soporte Premier</v>
      </c>
      <c r="H2983" s="18" t="s">
        <v>119</v>
      </c>
      <c r="I2983" s="37" t="s">
        <v>67</v>
      </c>
      <c r="J2983" t="s">
        <v>5622</v>
      </c>
      <c r="K2983" t="s">
        <v>65</v>
      </c>
      <c r="L2983" t="s">
        <v>3940</v>
      </c>
      <c r="M2983" t="s">
        <v>65</v>
      </c>
      <c r="N2983" s="37" t="s">
        <v>5159</v>
      </c>
      <c r="O2983" s="37" t="s">
        <v>66</v>
      </c>
      <c r="P2983" s="37" t="s">
        <v>1308</v>
      </c>
      <c r="Q2983" t="s">
        <v>5621</v>
      </c>
      <c r="R2983" t="s">
        <v>5160</v>
      </c>
      <c r="S2983" s="38">
        <v>181200000</v>
      </c>
      <c r="T2983" s="37">
        <v>1</v>
      </c>
      <c r="U2983" s="37">
        <v>1</v>
      </c>
      <c r="V2983" s="43">
        <f>SUMIF(ResumenCotizacion!$C:$C,E2983,ResumenCotizacion!$P:$P)</f>
        <v>0</v>
      </c>
      <c r="W2983" s="68">
        <f>IF(H2983="USD",S2983*SolCotizacion!$J$18,S2983)</f>
        <v>181200000</v>
      </c>
      <c r="X2983" s="3">
        <f>ROUND(W2983/(1-VLOOKUP("Total porcentaje:",ResumenCotizacion!$F:$H,3,0)),2)</f>
        <v>196956521.74000001</v>
      </c>
      <c r="Y2983" s="3">
        <f t="shared" si="187"/>
        <v>0</v>
      </c>
    </row>
    <row r="2984" spans="1:25" ht="14.25" x14ac:dyDescent="0.2">
      <c r="A2984" t="str">
        <f t="shared" si="184"/>
        <v>Servicios fabricante- Microsoft Soporte PremierMicrosoft Soporte PremierUPAEF1</v>
      </c>
      <c r="B2984" t="str">
        <f t="shared" si="185"/>
        <v>UPAEF1Microsoft Soporte Premier</v>
      </c>
      <c r="C2984"/>
      <c r="D2984" t="s">
        <v>5156</v>
      </c>
      <c r="E2984" t="s">
        <v>5623</v>
      </c>
      <c r="F2984" s="37" t="s">
        <v>7648</v>
      </c>
      <c r="G2984" s="18" t="str">
        <f t="shared" si="186"/>
        <v>Servicios fabricante- Microsoft Soporte Premier</v>
      </c>
      <c r="H2984" s="18" t="s">
        <v>119</v>
      </c>
      <c r="I2984" s="37" t="s">
        <v>67</v>
      </c>
      <c r="J2984" t="s">
        <v>5624</v>
      </c>
      <c r="K2984" t="s">
        <v>65</v>
      </c>
      <c r="L2984" t="s">
        <v>3940</v>
      </c>
      <c r="M2984" t="s">
        <v>65</v>
      </c>
      <c r="N2984" s="37" t="s">
        <v>5159</v>
      </c>
      <c r="O2984" s="37" t="s">
        <v>66</v>
      </c>
      <c r="P2984" s="37" t="s">
        <v>1308</v>
      </c>
      <c r="Q2984" t="s">
        <v>5623</v>
      </c>
      <c r="R2984" t="s">
        <v>5160</v>
      </c>
      <c r="S2984" s="38">
        <v>181200000</v>
      </c>
      <c r="T2984" s="37">
        <v>1</v>
      </c>
      <c r="U2984" s="37">
        <v>1</v>
      </c>
      <c r="V2984" s="43">
        <f>SUMIF(ResumenCotizacion!$C:$C,E2984,ResumenCotizacion!$P:$P)</f>
        <v>0</v>
      </c>
      <c r="W2984" s="68">
        <f>IF(H2984="USD",S2984*SolCotizacion!$J$18,S2984)</f>
        <v>181200000</v>
      </c>
      <c r="X2984" s="3">
        <f>ROUND(W2984/(1-VLOOKUP("Total porcentaje:",ResumenCotizacion!$F:$H,3,0)),2)</f>
        <v>196956521.74000001</v>
      </c>
      <c r="Y2984" s="3">
        <f t="shared" si="187"/>
        <v>0</v>
      </c>
    </row>
    <row r="2985" spans="1:25" ht="14.25" x14ac:dyDescent="0.2">
      <c r="A2985" t="str">
        <f t="shared" si="184"/>
        <v>Servicios fabricante- Microsoft Soporte PremierMicrosoft Soporte PremierUN-ODWC1</v>
      </c>
      <c r="B2985" t="str">
        <f t="shared" si="185"/>
        <v>UN-ODWC1Microsoft Soporte Premier</v>
      </c>
      <c r="C2985"/>
      <c r="D2985" t="s">
        <v>5156</v>
      </c>
      <c r="E2985" t="s">
        <v>5625</v>
      </c>
      <c r="F2985" s="37" t="s">
        <v>7648</v>
      </c>
      <c r="G2985" s="18" t="str">
        <f t="shared" si="186"/>
        <v>Servicios fabricante- Microsoft Soporte Premier</v>
      </c>
      <c r="H2985" s="18" t="s">
        <v>119</v>
      </c>
      <c r="I2985" s="37" t="s">
        <v>67</v>
      </c>
      <c r="J2985" t="s">
        <v>5626</v>
      </c>
      <c r="K2985" t="s">
        <v>65</v>
      </c>
      <c r="L2985" t="s">
        <v>3940</v>
      </c>
      <c r="M2985" t="s">
        <v>65</v>
      </c>
      <c r="N2985" s="37" t="s">
        <v>5159</v>
      </c>
      <c r="O2985" s="37" t="s">
        <v>66</v>
      </c>
      <c r="P2985" s="37" t="s">
        <v>1308</v>
      </c>
      <c r="Q2985" t="s">
        <v>5625</v>
      </c>
      <c r="R2985" t="s">
        <v>5160</v>
      </c>
      <c r="S2985" s="38">
        <v>16800000</v>
      </c>
      <c r="T2985" s="37">
        <v>1</v>
      </c>
      <c r="U2985" s="37">
        <v>1</v>
      </c>
      <c r="V2985" s="43">
        <f>SUMIF(ResumenCotizacion!$C:$C,E2985,ResumenCotizacion!$P:$P)</f>
        <v>0</v>
      </c>
      <c r="W2985" s="68">
        <f>IF(H2985="USD",S2985*SolCotizacion!$J$18,S2985)</f>
        <v>16800000</v>
      </c>
      <c r="X2985" s="3">
        <f>ROUND(W2985/(1-VLOOKUP("Total porcentaje:",ResumenCotizacion!$F:$H,3,0)),2)</f>
        <v>18260869.57</v>
      </c>
      <c r="Y2985" s="3">
        <f t="shared" si="187"/>
        <v>0</v>
      </c>
    </row>
    <row r="2986" spans="1:25" ht="14.25" x14ac:dyDescent="0.2">
      <c r="A2986" t="str">
        <f t="shared" si="184"/>
        <v>Servicios fabricante- Microsoft Soporte PremierMicrosoft Soporte PremierUN-ODWC</v>
      </c>
      <c r="B2986" t="str">
        <f t="shared" si="185"/>
        <v>UN-ODWCMicrosoft Soporte Premier</v>
      </c>
      <c r="C2986"/>
      <c r="D2986" t="s">
        <v>5156</v>
      </c>
      <c r="E2986" t="s">
        <v>5627</v>
      </c>
      <c r="F2986" s="37" t="s">
        <v>7648</v>
      </c>
      <c r="G2986" s="18" t="str">
        <f t="shared" si="186"/>
        <v>Servicios fabricante- Microsoft Soporte Premier</v>
      </c>
      <c r="H2986" s="18" t="s">
        <v>119</v>
      </c>
      <c r="I2986" s="37" t="s">
        <v>67</v>
      </c>
      <c r="J2986" t="s">
        <v>5628</v>
      </c>
      <c r="K2986" t="s">
        <v>65</v>
      </c>
      <c r="L2986" t="s">
        <v>3940</v>
      </c>
      <c r="M2986" t="s">
        <v>65</v>
      </c>
      <c r="N2986" s="37" t="s">
        <v>5159</v>
      </c>
      <c r="O2986" s="37" t="s">
        <v>226</v>
      </c>
      <c r="P2986" s="37" t="s">
        <v>1308</v>
      </c>
      <c r="Q2986" t="s">
        <v>5627</v>
      </c>
      <c r="R2986" t="s">
        <v>5160</v>
      </c>
      <c r="S2986" s="38">
        <v>43600000</v>
      </c>
      <c r="T2986" s="37">
        <v>1</v>
      </c>
      <c r="U2986" s="37">
        <v>1</v>
      </c>
      <c r="V2986" s="43">
        <f>SUMIF(ResumenCotizacion!$C:$C,E2986,ResumenCotizacion!$P:$P)</f>
        <v>0</v>
      </c>
      <c r="W2986" s="68">
        <f>IF(H2986="USD",S2986*SolCotizacion!$J$18,S2986)</f>
        <v>43600000</v>
      </c>
      <c r="X2986" s="3">
        <f>ROUND(W2986/(1-VLOOKUP("Total porcentaje:",ResumenCotizacion!$F:$H,3,0)),2)</f>
        <v>47391304.350000001</v>
      </c>
      <c r="Y2986" s="3">
        <f t="shared" si="187"/>
        <v>0</v>
      </c>
    </row>
    <row r="2987" spans="1:25" ht="14.25" x14ac:dyDescent="0.2">
      <c r="A2987" t="str">
        <f t="shared" si="184"/>
        <v>Servicios fabricante- Microsoft Soporte PremierMicrosoft Soporte PremierUN-ODSS3</v>
      </c>
      <c r="B2987" t="str">
        <f t="shared" si="185"/>
        <v>UN-ODSS3Microsoft Soporte Premier</v>
      </c>
      <c r="C2987"/>
      <c r="D2987" t="s">
        <v>5156</v>
      </c>
      <c r="E2987" t="s">
        <v>5629</v>
      </c>
      <c r="F2987" s="37" t="s">
        <v>7648</v>
      </c>
      <c r="G2987" s="18" t="str">
        <f t="shared" si="186"/>
        <v>Servicios fabricante- Microsoft Soporte Premier</v>
      </c>
      <c r="H2987" s="18" t="s">
        <v>119</v>
      </c>
      <c r="I2987" s="37" t="s">
        <v>67</v>
      </c>
      <c r="J2987" t="s">
        <v>5630</v>
      </c>
      <c r="K2987" t="s">
        <v>65</v>
      </c>
      <c r="L2987" t="s">
        <v>3940</v>
      </c>
      <c r="M2987" t="s">
        <v>65</v>
      </c>
      <c r="N2987" s="37" t="s">
        <v>5159</v>
      </c>
      <c r="O2987" s="37" t="s">
        <v>226</v>
      </c>
      <c r="P2987" s="37" t="s">
        <v>1308</v>
      </c>
      <c r="Q2987" t="s">
        <v>5629</v>
      </c>
      <c r="R2987" t="s">
        <v>5160</v>
      </c>
      <c r="S2987" s="38">
        <v>43600000</v>
      </c>
      <c r="T2987" s="37">
        <v>1</v>
      </c>
      <c r="U2987" s="37">
        <v>1</v>
      </c>
      <c r="V2987" s="43">
        <f>SUMIF(ResumenCotizacion!$C:$C,E2987,ResumenCotizacion!$P:$P)</f>
        <v>0</v>
      </c>
      <c r="W2987" s="68">
        <f>IF(H2987="USD",S2987*SolCotizacion!$J$18,S2987)</f>
        <v>43600000</v>
      </c>
      <c r="X2987" s="3">
        <f>ROUND(W2987/(1-VLOOKUP("Total porcentaje:",ResumenCotizacion!$F:$H,3,0)),2)</f>
        <v>47391304.350000001</v>
      </c>
      <c r="Y2987" s="3">
        <f t="shared" si="187"/>
        <v>0</v>
      </c>
    </row>
    <row r="2988" spans="1:25" ht="14.25" x14ac:dyDescent="0.2">
      <c r="A2988" t="str">
        <f t="shared" si="184"/>
        <v>Servicios fabricante- Microsoft Soporte PremierMicrosoft Soporte PremierUN-ODSS2</v>
      </c>
      <c r="B2988" t="str">
        <f t="shared" si="185"/>
        <v>UN-ODSS2Microsoft Soporte Premier</v>
      </c>
      <c r="C2988"/>
      <c r="D2988" t="s">
        <v>5156</v>
      </c>
      <c r="E2988" t="s">
        <v>5631</v>
      </c>
      <c r="F2988" s="37" t="s">
        <v>7648</v>
      </c>
      <c r="G2988" s="18" t="str">
        <f t="shared" si="186"/>
        <v>Servicios fabricante- Microsoft Soporte Premier</v>
      </c>
      <c r="H2988" s="18" t="s">
        <v>119</v>
      </c>
      <c r="I2988" s="37" t="s">
        <v>67</v>
      </c>
      <c r="J2988" t="s">
        <v>5632</v>
      </c>
      <c r="K2988" t="s">
        <v>65</v>
      </c>
      <c r="L2988" t="s">
        <v>3940</v>
      </c>
      <c r="M2988" t="s">
        <v>65</v>
      </c>
      <c r="N2988" s="37" t="s">
        <v>5159</v>
      </c>
      <c r="O2988" s="37" t="s">
        <v>66</v>
      </c>
      <c r="P2988" s="37" t="s">
        <v>1308</v>
      </c>
      <c r="Q2988" t="s">
        <v>5631</v>
      </c>
      <c r="R2988" t="s">
        <v>5160</v>
      </c>
      <c r="S2988" s="38">
        <v>16800000</v>
      </c>
      <c r="T2988" s="37">
        <v>1</v>
      </c>
      <c r="U2988" s="37">
        <v>1</v>
      </c>
      <c r="V2988" s="43">
        <f>SUMIF(ResumenCotizacion!$C:$C,E2988,ResumenCotizacion!$P:$P)</f>
        <v>0</v>
      </c>
      <c r="W2988" s="68">
        <f>IF(H2988="USD",S2988*SolCotizacion!$J$18,S2988)</f>
        <v>16800000</v>
      </c>
      <c r="X2988" s="3">
        <f>ROUND(W2988/(1-VLOOKUP("Total porcentaje:",ResumenCotizacion!$F:$H,3,0)),2)</f>
        <v>18260869.57</v>
      </c>
      <c r="Y2988" s="3">
        <f t="shared" si="187"/>
        <v>0</v>
      </c>
    </row>
    <row r="2989" spans="1:25" ht="14.25" x14ac:dyDescent="0.2">
      <c r="A2989" t="str">
        <f t="shared" si="184"/>
        <v>Servicios fabricante- Microsoft Soporte PremierMicrosoft Soporte PremierUN-ODSS1</v>
      </c>
      <c r="B2989" t="str">
        <f t="shared" si="185"/>
        <v>UN-ODSS1Microsoft Soporte Premier</v>
      </c>
      <c r="C2989"/>
      <c r="D2989" t="s">
        <v>5156</v>
      </c>
      <c r="E2989" t="s">
        <v>5633</v>
      </c>
      <c r="F2989" s="37" t="s">
        <v>7648</v>
      </c>
      <c r="G2989" s="18" t="str">
        <f t="shared" si="186"/>
        <v>Servicios fabricante- Microsoft Soporte Premier</v>
      </c>
      <c r="H2989" s="18" t="s">
        <v>119</v>
      </c>
      <c r="I2989" s="37" t="s">
        <v>67</v>
      </c>
      <c r="J2989" t="s">
        <v>5634</v>
      </c>
      <c r="K2989" t="s">
        <v>65</v>
      </c>
      <c r="L2989" t="s">
        <v>3940</v>
      </c>
      <c r="M2989" t="s">
        <v>65</v>
      </c>
      <c r="N2989" s="37" t="s">
        <v>5159</v>
      </c>
      <c r="O2989" s="37" t="s">
        <v>226</v>
      </c>
      <c r="P2989" s="37" t="s">
        <v>1308</v>
      </c>
      <c r="Q2989" t="s">
        <v>5633</v>
      </c>
      <c r="R2989" t="s">
        <v>5160</v>
      </c>
      <c r="S2989" s="38">
        <v>43600000</v>
      </c>
      <c r="T2989" s="37">
        <v>1</v>
      </c>
      <c r="U2989" s="37">
        <v>1</v>
      </c>
      <c r="V2989" s="43">
        <f>SUMIF(ResumenCotizacion!$C:$C,E2989,ResumenCotizacion!$P:$P)</f>
        <v>0</v>
      </c>
      <c r="W2989" s="68">
        <f>IF(H2989="USD",S2989*SolCotizacion!$J$18,S2989)</f>
        <v>43600000</v>
      </c>
      <c r="X2989" s="3">
        <f>ROUND(W2989/(1-VLOOKUP("Total porcentaje:",ResumenCotizacion!$F:$H,3,0)),2)</f>
        <v>47391304.350000001</v>
      </c>
      <c r="Y2989" s="3">
        <f t="shared" si="187"/>
        <v>0</v>
      </c>
    </row>
    <row r="2990" spans="1:25" ht="14.25" x14ac:dyDescent="0.2">
      <c r="A2990" t="str">
        <f t="shared" si="184"/>
        <v>Servicios fabricante- Microsoft Soporte PremierMicrosoft Soporte PremierUN-ODSS</v>
      </c>
      <c r="B2990" t="str">
        <f t="shared" si="185"/>
        <v>UN-ODSSMicrosoft Soporte Premier</v>
      </c>
      <c r="C2990"/>
      <c r="D2990" t="s">
        <v>5156</v>
      </c>
      <c r="E2990" t="s">
        <v>5635</v>
      </c>
      <c r="F2990" s="37" t="s">
        <v>7648</v>
      </c>
      <c r="G2990" s="18" t="str">
        <f t="shared" si="186"/>
        <v>Servicios fabricante- Microsoft Soporte Premier</v>
      </c>
      <c r="H2990" s="18" t="s">
        <v>119</v>
      </c>
      <c r="I2990" s="37" t="s">
        <v>67</v>
      </c>
      <c r="J2990" t="s">
        <v>5636</v>
      </c>
      <c r="K2990" t="s">
        <v>65</v>
      </c>
      <c r="L2990" t="s">
        <v>3940</v>
      </c>
      <c r="M2990" t="s">
        <v>65</v>
      </c>
      <c r="N2990" s="37" t="s">
        <v>5159</v>
      </c>
      <c r="O2990" s="37" t="s">
        <v>66</v>
      </c>
      <c r="P2990" s="37" t="s">
        <v>1308</v>
      </c>
      <c r="Q2990" t="s">
        <v>5635</v>
      </c>
      <c r="R2990" t="s">
        <v>5160</v>
      </c>
      <c r="S2990" s="38">
        <v>16800000</v>
      </c>
      <c r="T2990" s="37">
        <v>1</v>
      </c>
      <c r="U2990" s="37">
        <v>1</v>
      </c>
      <c r="V2990" s="43">
        <f>SUMIF(ResumenCotizacion!$C:$C,E2990,ResumenCotizacion!$P:$P)</f>
        <v>0</v>
      </c>
      <c r="W2990" s="68">
        <f>IF(H2990="USD",S2990*SolCotizacion!$J$18,S2990)</f>
        <v>16800000</v>
      </c>
      <c r="X2990" s="3">
        <f>ROUND(W2990/(1-VLOOKUP("Total porcentaje:",ResumenCotizacion!$F:$H,3,0)),2)</f>
        <v>18260869.57</v>
      </c>
      <c r="Y2990" s="3">
        <f t="shared" si="187"/>
        <v>0</v>
      </c>
    </row>
    <row r="2991" spans="1:25" ht="14.25" x14ac:dyDescent="0.2">
      <c r="A2991" t="str">
        <f t="shared" si="184"/>
        <v>Servicios fabricante- Microsoft Soporte PremierMicrosoft Soporte PremierUN-ODSC1</v>
      </c>
      <c r="B2991" t="str">
        <f t="shared" si="185"/>
        <v>UN-ODSC1Microsoft Soporte Premier</v>
      </c>
      <c r="C2991"/>
      <c r="D2991" t="s">
        <v>5156</v>
      </c>
      <c r="E2991" t="s">
        <v>5637</v>
      </c>
      <c r="F2991" s="37" t="s">
        <v>7648</v>
      </c>
      <c r="G2991" s="18" t="str">
        <f t="shared" si="186"/>
        <v>Servicios fabricante- Microsoft Soporte Premier</v>
      </c>
      <c r="H2991" s="18" t="s">
        <v>119</v>
      </c>
      <c r="I2991" s="37" t="s">
        <v>67</v>
      </c>
      <c r="J2991" t="s">
        <v>5638</v>
      </c>
      <c r="K2991" t="s">
        <v>65</v>
      </c>
      <c r="L2991" t="s">
        <v>3940</v>
      </c>
      <c r="M2991" t="s">
        <v>65</v>
      </c>
      <c r="N2991" s="37" t="s">
        <v>5159</v>
      </c>
      <c r="O2991" s="37" t="s">
        <v>66</v>
      </c>
      <c r="P2991" s="37" t="s">
        <v>1308</v>
      </c>
      <c r="Q2991" t="s">
        <v>5637</v>
      </c>
      <c r="R2991" t="s">
        <v>5160</v>
      </c>
      <c r="S2991" s="38">
        <v>16800000</v>
      </c>
      <c r="T2991" s="37">
        <v>1</v>
      </c>
      <c r="U2991" s="37">
        <v>1</v>
      </c>
      <c r="V2991" s="43">
        <f>SUMIF(ResumenCotizacion!$C:$C,E2991,ResumenCotizacion!$P:$P)</f>
        <v>0</v>
      </c>
      <c r="W2991" s="68">
        <f>IF(H2991="USD",S2991*SolCotizacion!$J$18,S2991)</f>
        <v>16800000</v>
      </c>
      <c r="X2991" s="3">
        <f>ROUND(W2991/(1-VLOOKUP("Total porcentaje:",ResumenCotizacion!$F:$H,3,0)),2)</f>
        <v>18260869.57</v>
      </c>
      <c r="Y2991" s="3">
        <f t="shared" si="187"/>
        <v>0</v>
      </c>
    </row>
    <row r="2992" spans="1:25" ht="14.25" x14ac:dyDescent="0.2">
      <c r="A2992" t="str">
        <f t="shared" si="184"/>
        <v>Servicios fabricante- Microsoft Soporte PremierMicrosoft Soporte PremierUN-ODSC</v>
      </c>
      <c r="B2992" t="str">
        <f t="shared" si="185"/>
        <v>UN-ODSCMicrosoft Soporte Premier</v>
      </c>
      <c r="C2992"/>
      <c r="D2992" t="s">
        <v>5156</v>
      </c>
      <c r="E2992" t="s">
        <v>5639</v>
      </c>
      <c r="F2992" s="37" t="s">
        <v>7648</v>
      </c>
      <c r="G2992" s="18" t="str">
        <f t="shared" si="186"/>
        <v>Servicios fabricante- Microsoft Soporte Premier</v>
      </c>
      <c r="H2992" s="18" t="s">
        <v>119</v>
      </c>
      <c r="I2992" s="37" t="s">
        <v>67</v>
      </c>
      <c r="J2992" t="s">
        <v>5640</v>
      </c>
      <c r="K2992" t="s">
        <v>65</v>
      </c>
      <c r="L2992" t="s">
        <v>3940</v>
      </c>
      <c r="M2992" t="s">
        <v>65</v>
      </c>
      <c r="N2992" s="37" t="s">
        <v>5159</v>
      </c>
      <c r="O2992" s="37" t="s">
        <v>66</v>
      </c>
      <c r="P2992" s="37" t="s">
        <v>1308</v>
      </c>
      <c r="Q2992" t="s">
        <v>5639</v>
      </c>
      <c r="R2992" t="s">
        <v>5160</v>
      </c>
      <c r="S2992" s="38">
        <v>4000000</v>
      </c>
      <c r="T2992" s="37">
        <v>1</v>
      </c>
      <c r="U2992" s="37">
        <v>1</v>
      </c>
      <c r="V2992" s="43">
        <f>SUMIF(ResumenCotizacion!$C:$C,E2992,ResumenCotizacion!$P:$P)</f>
        <v>0</v>
      </c>
      <c r="W2992" s="68">
        <f>IF(H2992="USD",S2992*SolCotizacion!$J$18,S2992)</f>
        <v>4000000</v>
      </c>
      <c r="X2992" s="3">
        <f>ROUND(W2992/(1-VLOOKUP("Total porcentaje:",ResumenCotizacion!$F:$H,3,0)),2)</f>
        <v>4347826.09</v>
      </c>
      <c r="Y2992" s="3">
        <f t="shared" si="187"/>
        <v>0</v>
      </c>
    </row>
    <row r="2993" spans="1:25" ht="14.25" x14ac:dyDescent="0.2">
      <c r="A2993" t="str">
        <f t="shared" si="184"/>
        <v>Servicios fabricante- Microsoft Soporte PremierMicrosoft Soporte PremierUN-ODOS1</v>
      </c>
      <c r="B2993" t="str">
        <f t="shared" si="185"/>
        <v>UN-ODOS1Microsoft Soporte Premier</v>
      </c>
      <c r="C2993"/>
      <c r="D2993" t="s">
        <v>5156</v>
      </c>
      <c r="E2993" t="s">
        <v>5641</v>
      </c>
      <c r="F2993" s="37" t="s">
        <v>7648</v>
      </c>
      <c r="G2993" s="18" t="str">
        <f t="shared" si="186"/>
        <v>Servicios fabricante- Microsoft Soporte Premier</v>
      </c>
      <c r="H2993" s="18" t="s">
        <v>119</v>
      </c>
      <c r="I2993" s="37" t="s">
        <v>67</v>
      </c>
      <c r="J2993" t="s">
        <v>5642</v>
      </c>
      <c r="K2993" t="s">
        <v>65</v>
      </c>
      <c r="L2993" t="s">
        <v>3940</v>
      </c>
      <c r="M2993" t="s">
        <v>65</v>
      </c>
      <c r="N2993" s="37" t="s">
        <v>5159</v>
      </c>
      <c r="O2993" s="37" t="s">
        <v>226</v>
      </c>
      <c r="P2993" s="37" t="s">
        <v>1308</v>
      </c>
      <c r="Q2993" t="s">
        <v>5641</v>
      </c>
      <c r="R2993" t="s">
        <v>5160</v>
      </c>
      <c r="S2993" s="38">
        <v>43600000</v>
      </c>
      <c r="T2993" s="37">
        <v>1</v>
      </c>
      <c r="U2993" s="37">
        <v>1</v>
      </c>
      <c r="V2993" s="43">
        <f>SUMIF(ResumenCotizacion!$C:$C,E2993,ResumenCotizacion!$P:$P)</f>
        <v>0</v>
      </c>
      <c r="W2993" s="68">
        <f>IF(H2993="USD",S2993*SolCotizacion!$J$18,S2993)</f>
        <v>43600000</v>
      </c>
      <c r="X2993" s="3">
        <f>ROUND(W2993/(1-VLOOKUP("Total porcentaje:",ResumenCotizacion!$F:$H,3,0)),2)</f>
        <v>47391304.350000001</v>
      </c>
      <c r="Y2993" s="3">
        <f t="shared" si="187"/>
        <v>0</v>
      </c>
    </row>
    <row r="2994" spans="1:25" ht="14.25" x14ac:dyDescent="0.2">
      <c r="A2994" t="str">
        <f t="shared" si="184"/>
        <v>Servicios fabricante- Microsoft Soporte PremierMicrosoft Soporte PremierUN-ODOS</v>
      </c>
      <c r="B2994" t="str">
        <f t="shared" si="185"/>
        <v>UN-ODOSMicrosoft Soporte Premier</v>
      </c>
      <c r="C2994"/>
      <c r="D2994" t="s">
        <v>5156</v>
      </c>
      <c r="E2994" t="s">
        <v>5643</v>
      </c>
      <c r="F2994" s="37" t="s">
        <v>7648</v>
      </c>
      <c r="G2994" s="18" t="str">
        <f t="shared" si="186"/>
        <v>Servicios fabricante- Microsoft Soporte Premier</v>
      </c>
      <c r="H2994" s="18" t="s">
        <v>119</v>
      </c>
      <c r="I2994" s="37" t="s">
        <v>67</v>
      </c>
      <c r="J2994" t="s">
        <v>5644</v>
      </c>
      <c r="K2994" t="s">
        <v>65</v>
      </c>
      <c r="L2994" t="s">
        <v>3940</v>
      </c>
      <c r="M2994" t="s">
        <v>65</v>
      </c>
      <c r="N2994" s="37" t="s">
        <v>5159</v>
      </c>
      <c r="O2994" s="37" t="s">
        <v>66</v>
      </c>
      <c r="P2994" s="37" t="s">
        <v>1308</v>
      </c>
      <c r="Q2994" t="s">
        <v>5643</v>
      </c>
      <c r="R2994" t="s">
        <v>5160</v>
      </c>
      <c r="S2994" s="38">
        <v>16800000</v>
      </c>
      <c r="T2994" s="37">
        <v>1</v>
      </c>
      <c r="U2994" s="37">
        <v>1</v>
      </c>
      <c r="V2994" s="43">
        <f>SUMIF(ResumenCotizacion!$C:$C,E2994,ResumenCotizacion!$P:$P)</f>
        <v>0</v>
      </c>
      <c r="W2994" s="68">
        <f>IF(H2994="USD",S2994*SolCotizacion!$J$18,S2994)</f>
        <v>16800000</v>
      </c>
      <c r="X2994" s="3">
        <f>ROUND(W2994/(1-VLOOKUP("Total porcentaje:",ResumenCotizacion!$F:$H,3,0)),2)</f>
        <v>18260869.57</v>
      </c>
      <c r="Y2994" s="3">
        <f t="shared" si="187"/>
        <v>0</v>
      </c>
    </row>
    <row r="2995" spans="1:25" ht="14.25" x14ac:dyDescent="0.2">
      <c r="A2995" t="str">
        <f t="shared" si="184"/>
        <v>Servicios fabricante- Microsoft Soporte PremierMicrosoft Soporte PremierUN-ODOE1</v>
      </c>
      <c r="B2995" t="str">
        <f t="shared" si="185"/>
        <v>UN-ODOE1Microsoft Soporte Premier</v>
      </c>
      <c r="C2995"/>
      <c r="D2995" t="s">
        <v>5156</v>
      </c>
      <c r="E2995" t="s">
        <v>5645</v>
      </c>
      <c r="F2995" s="37" t="s">
        <v>7648</v>
      </c>
      <c r="G2995" s="18" t="str">
        <f t="shared" si="186"/>
        <v>Servicios fabricante- Microsoft Soporte Premier</v>
      </c>
      <c r="H2995" s="18" t="s">
        <v>119</v>
      </c>
      <c r="I2995" s="37" t="s">
        <v>67</v>
      </c>
      <c r="J2995" t="s">
        <v>5646</v>
      </c>
      <c r="K2995" t="s">
        <v>65</v>
      </c>
      <c r="L2995" t="s">
        <v>3940</v>
      </c>
      <c r="M2995" t="s">
        <v>65</v>
      </c>
      <c r="N2995" s="37" t="s">
        <v>5159</v>
      </c>
      <c r="O2995" s="37" t="s">
        <v>66</v>
      </c>
      <c r="P2995" s="37" t="s">
        <v>1308</v>
      </c>
      <c r="Q2995" t="s">
        <v>5645</v>
      </c>
      <c r="R2995" t="s">
        <v>5160</v>
      </c>
      <c r="S2995" s="38">
        <v>16800000</v>
      </c>
      <c r="T2995" s="37">
        <v>1</v>
      </c>
      <c r="U2995" s="37">
        <v>1</v>
      </c>
      <c r="V2995" s="43">
        <f>SUMIF(ResumenCotizacion!$C:$C,E2995,ResumenCotizacion!$P:$P)</f>
        <v>0</v>
      </c>
      <c r="W2995" s="68">
        <f>IF(H2995="USD",S2995*SolCotizacion!$J$18,S2995)</f>
        <v>16800000</v>
      </c>
      <c r="X2995" s="3">
        <f>ROUND(W2995/(1-VLOOKUP("Total porcentaje:",ResumenCotizacion!$F:$H,3,0)),2)</f>
        <v>18260869.57</v>
      </c>
      <c r="Y2995" s="3">
        <f t="shared" si="187"/>
        <v>0</v>
      </c>
    </row>
    <row r="2996" spans="1:25" ht="14.25" x14ac:dyDescent="0.2">
      <c r="A2996" t="str">
        <f t="shared" si="184"/>
        <v>Servicios fabricante- Microsoft Soporte PremierMicrosoft Soporte PremierUN-ODOE</v>
      </c>
      <c r="B2996" t="str">
        <f t="shared" si="185"/>
        <v>UN-ODOEMicrosoft Soporte Premier</v>
      </c>
      <c r="C2996"/>
      <c r="D2996" t="s">
        <v>5156</v>
      </c>
      <c r="E2996" t="s">
        <v>5647</v>
      </c>
      <c r="F2996" s="37" t="s">
        <v>7648</v>
      </c>
      <c r="G2996" s="18" t="str">
        <f t="shared" si="186"/>
        <v>Servicios fabricante- Microsoft Soporte Premier</v>
      </c>
      <c r="H2996" s="18" t="s">
        <v>119</v>
      </c>
      <c r="I2996" s="37" t="s">
        <v>67</v>
      </c>
      <c r="J2996" t="s">
        <v>5648</v>
      </c>
      <c r="K2996" t="s">
        <v>65</v>
      </c>
      <c r="L2996" t="s">
        <v>3940</v>
      </c>
      <c r="M2996" t="s">
        <v>65</v>
      </c>
      <c r="N2996" s="37" t="s">
        <v>5159</v>
      </c>
      <c r="O2996" s="37" t="s">
        <v>226</v>
      </c>
      <c r="P2996" s="37" t="s">
        <v>1308</v>
      </c>
      <c r="Q2996" t="s">
        <v>5647</v>
      </c>
      <c r="R2996" t="s">
        <v>5160</v>
      </c>
      <c r="S2996" s="38">
        <v>43600000</v>
      </c>
      <c r="T2996" s="37">
        <v>1</v>
      </c>
      <c r="U2996" s="37">
        <v>1</v>
      </c>
      <c r="V2996" s="43">
        <f>SUMIF(ResumenCotizacion!$C:$C,E2996,ResumenCotizacion!$P:$P)</f>
        <v>0</v>
      </c>
      <c r="W2996" s="68">
        <f>IF(H2996="USD",S2996*SolCotizacion!$J$18,S2996)</f>
        <v>43600000</v>
      </c>
      <c r="X2996" s="3">
        <f>ROUND(W2996/(1-VLOOKUP("Total porcentaje:",ResumenCotizacion!$F:$H,3,0)),2)</f>
        <v>47391304.350000001</v>
      </c>
      <c r="Y2996" s="3">
        <f t="shared" si="187"/>
        <v>0</v>
      </c>
    </row>
    <row r="2997" spans="1:25" ht="14.25" x14ac:dyDescent="0.2">
      <c r="A2997" t="str">
        <f t="shared" si="184"/>
        <v>Servicios fabricante- Microsoft Soporte PremierMicrosoft Soporte PremierUN-ODMM1</v>
      </c>
      <c r="B2997" t="str">
        <f t="shared" si="185"/>
        <v>UN-ODMM1Microsoft Soporte Premier</v>
      </c>
      <c r="C2997"/>
      <c r="D2997" t="s">
        <v>5156</v>
      </c>
      <c r="E2997" t="s">
        <v>5649</v>
      </c>
      <c r="F2997" s="37" t="s">
        <v>7648</v>
      </c>
      <c r="G2997" s="18" t="str">
        <f t="shared" si="186"/>
        <v>Servicios fabricante- Microsoft Soporte Premier</v>
      </c>
      <c r="H2997" s="18" t="s">
        <v>119</v>
      </c>
      <c r="I2997" s="37" t="s">
        <v>67</v>
      </c>
      <c r="J2997" t="s">
        <v>5650</v>
      </c>
      <c r="K2997" t="s">
        <v>65</v>
      </c>
      <c r="L2997" t="s">
        <v>3940</v>
      </c>
      <c r="M2997" t="s">
        <v>65</v>
      </c>
      <c r="N2997" s="37" t="s">
        <v>5159</v>
      </c>
      <c r="O2997" s="37" t="s">
        <v>66</v>
      </c>
      <c r="P2997" s="37" t="s">
        <v>1308</v>
      </c>
      <c r="Q2997" t="s">
        <v>5649</v>
      </c>
      <c r="R2997" t="s">
        <v>5160</v>
      </c>
      <c r="S2997" s="38">
        <v>16800000</v>
      </c>
      <c r="T2997" s="37">
        <v>1</v>
      </c>
      <c r="U2997" s="37">
        <v>1</v>
      </c>
      <c r="V2997" s="43">
        <f>SUMIF(ResumenCotizacion!$C:$C,E2997,ResumenCotizacion!$P:$P)</f>
        <v>0</v>
      </c>
      <c r="W2997" s="68">
        <f>IF(H2997="USD",S2997*SolCotizacion!$J$18,S2997)</f>
        <v>16800000</v>
      </c>
      <c r="X2997" s="3">
        <f>ROUND(W2997/(1-VLOOKUP("Total porcentaje:",ResumenCotizacion!$F:$H,3,0)),2)</f>
        <v>18260869.57</v>
      </c>
      <c r="Y2997" s="3">
        <f t="shared" si="187"/>
        <v>0</v>
      </c>
    </row>
    <row r="2998" spans="1:25" ht="14.25" x14ac:dyDescent="0.2">
      <c r="A2998" t="str">
        <f t="shared" si="184"/>
        <v>Servicios fabricante- Microsoft Soporte PremierMicrosoft Soporte PremierUN-ODMM</v>
      </c>
      <c r="B2998" t="str">
        <f t="shared" si="185"/>
        <v>UN-ODMMMicrosoft Soporte Premier</v>
      </c>
      <c r="C2998"/>
      <c r="D2998" t="s">
        <v>5156</v>
      </c>
      <c r="E2998" t="s">
        <v>5651</v>
      </c>
      <c r="F2998" s="37" t="s">
        <v>7648</v>
      </c>
      <c r="G2998" s="18" t="str">
        <f t="shared" si="186"/>
        <v>Servicios fabricante- Microsoft Soporte Premier</v>
      </c>
      <c r="H2998" s="18" t="s">
        <v>119</v>
      </c>
      <c r="I2998" s="37" t="s">
        <v>67</v>
      </c>
      <c r="J2998" t="s">
        <v>5652</v>
      </c>
      <c r="K2998" t="s">
        <v>65</v>
      </c>
      <c r="L2998" t="s">
        <v>3940</v>
      </c>
      <c r="M2998" t="s">
        <v>65</v>
      </c>
      <c r="N2998" s="37" t="s">
        <v>5159</v>
      </c>
      <c r="O2998" s="37" t="s">
        <v>226</v>
      </c>
      <c r="P2998" s="37" t="s">
        <v>1308</v>
      </c>
      <c r="Q2998" t="s">
        <v>5651</v>
      </c>
      <c r="R2998" t="s">
        <v>5160</v>
      </c>
      <c r="S2998" s="38">
        <v>43600000</v>
      </c>
      <c r="T2998" s="37">
        <v>1</v>
      </c>
      <c r="U2998" s="37">
        <v>1</v>
      </c>
      <c r="V2998" s="43">
        <f>SUMIF(ResumenCotizacion!$C:$C,E2998,ResumenCotizacion!$P:$P)</f>
        <v>0</v>
      </c>
      <c r="W2998" s="68">
        <f>IF(H2998="USD",S2998*SolCotizacion!$J$18,S2998)</f>
        <v>43600000</v>
      </c>
      <c r="X2998" s="3">
        <f>ROUND(W2998/(1-VLOOKUP("Total porcentaje:",ResumenCotizacion!$F:$H,3,0)),2)</f>
        <v>47391304.350000001</v>
      </c>
      <c r="Y2998" s="3">
        <f t="shared" si="187"/>
        <v>0</v>
      </c>
    </row>
    <row r="2999" spans="1:25" ht="14.25" x14ac:dyDescent="0.2">
      <c r="A2999" t="str">
        <f t="shared" si="184"/>
        <v>Servicios fabricante- Microsoft Soporte PremierMicrosoft Soporte PremierUN-ODLB1</v>
      </c>
      <c r="B2999" t="str">
        <f t="shared" si="185"/>
        <v>UN-ODLB1Microsoft Soporte Premier</v>
      </c>
      <c r="C2999"/>
      <c r="D2999" t="s">
        <v>5156</v>
      </c>
      <c r="E2999" t="s">
        <v>5653</v>
      </c>
      <c r="F2999" s="37" t="s">
        <v>7648</v>
      </c>
      <c r="G2999" s="18" t="str">
        <f t="shared" si="186"/>
        <v>Servicios fabricante- Microsoft Soporte Premier</v>
      </c>
      <c r="H2999" s="18" t="s">
        <v>119</v>
      </c>
      <c r="I2999" s="37" t="s">
        <v>67</v>
      </c>
      <c r="J2999" t="s">
        <v>5654</v>
      </c>
      <c r="K2999" t="s">
        <v>65</v>
      </c>
      <c r="L2999" t="s">
        <v>3940</v>
      </c>
      <c r="M2999" t="s">
        <v>65</v>
      </c>
      <c r="N2999" s="37" t="s">
        <v>5159</v>
      </c>
      <c r="O2999" s="37" t="s">
        <v>226</v>
      </c>
      <c r="P2999" s="37" t="s">
        <v>1308</v>
      </c>
      <c r="Q2999" t="s">
        <v>5653</v>
      </c>
      <c r="R2999" t="s">
        <v>5160</v>
      </c>
      <c r="S2999" s="38">
        <v>43600000</v>
      </c>
      <c r="T2999" s="37">
        <v>1</v>
      </c>
      <c r="U2999" s="37">
        <v>1</v>
      </c>
      <c r="V2999" s="43">
        <f>SUMIF(ResumenCotizacion!$C:$C,E2999,ResumenCotizacion!$P:$P)</f>
        <v>0</v>
      </c>
      <c r="W2999" s="68">
        <f>IF(H2999="USD",S2999*SolCotizacion!$J$18,S2999)</f>
        <v>43600000</v>
      </c>
      <c r="X2999" s="3">
        <f>ROUND(W2999/(1-VLOOKUP("Total porcentaje:",ResumenCotizacion!$F:$H,3,0)),2)</f>
        <v>47391304.350000001</v>
      </c>
      <c r="Y2999" s="3">
        <f t="shared" si="187"/>
        <v>0</v>
      </c>
    </row>
    <row r="3000" spans="1:25" ht="14.25" x14ac:dyDescent="0.2">
      <c r="A3000" t="str">
        <f t="shared" si="184"/>
        <v>Servicios fabricante- Microsoft Soporte PremierMicrosoft Soporte PremierUN-ODLB</v>
      </c>
      <c r="B3000" t="str">
        <f t="shared" si="185"/>
        <v>UN-ODLBMicrosoft Soporte Premier</v>
      </c>
      <c r="C3000"/>
      <c r="D3000" t="s">
        <v>5156</v>
      </c>
      <c r="E3000" t="s">
        <v>5655</v>
      </c>
      <c r="F3000" s="37" t="s">
        <v>7648</v>
      </c>
      <c r="G3000" s="18" t="str">
        <f t="shared" si="186"/>
        <v>Servicios fabricante- Microsoft Soporte Premier</v>
      </c>
      <c r="H3000" s="18" t="s">
        <v>119</v>
      </c>
      <c r="I3000" s="37" t="s">
        <v>67</v>
      </c>
      <c r="J3000" t="s">
        <v>5656</v>
      </c>
      <c r="K3000" t="s">
        <v>65</v>
      </c>
      <c r="L3000" t="s">
        <v>3940</v>
      </c>
      <c r="M3000" t="s">
        <v>65</v>
      </c>
      <c r="N3000" s="37" t="s">
        <v>5159</v>
      </c>
      <c r="O3000" s="37" t="s">
        <v>66</v>
      </c>
      <c r="P3000" s="37" t="s">
        <v>1308</v>
      </c>
      <c r="Q3000" t="s">
        <v>5655</v>
      </c>
      <c r="R3000" t="s">
        <v>5160</v>
      </c>
      <c r="S3000" s="38">
        <v>16800000</v>
      </c>
      <c r="T3000" s="37">
        <v>1</v>
      </c>
      <c r="U3000" s="37">
        <v>1</v>
      </c>
      <c r="V3000" s="43">
        <f>SUMIF(ResumenCotizacion!$C:$C,E3000,ResumenCotizacion!$P:$P)</f>
        <v>0</v>
      </c>
      <c r="W3000" s="68">
        <f>IF(H3000="USD",S3000*SolCotizacion!$J$18,S3000)</f>
        <v>16800000</v>
      </c>
      <c r="X3000" s="3">
        <f>ROUND(W3000/(1-VLOOKUP("Total porcentaje:",ResumenCotizacion!$F:$H,3,0)),2)</f>
        <v>18260869.57</v>
      </c>
      <c r="Y3000" s="3">
        <f t="shared" si="187"/>
        <v>0</v>
      </c>
    </row>
    <row r="3001" spans="1:25" ht="14.25" x14ac:dyDescent="0.2">
      <c r="A3001" t="str">
        <f t="shared" si="184"/>
        <v>Servicios fabricante- Microsoft Soporte PremierMicrosoft Soporte PremierUN-ODII1</v>
      </c>
      <c r="B3001" t="str">
        <f t="shared" si="185"/>
        <v>UN-ODII1Microsoft Soporte Premier</v>
      </c>
      <c r="C3001"/>
      <c r="D3001" t="s">
        <v>5156</v>
      </c>
      <c r="E3001" t="s">
        <v>5657</v>
      </c>
      <c r="F3001" s="37" t="s">
        <v>7648</v>
      </c>
      <c r="G3001" s="18" t="str">
        <f t="shared" si="186"/>
        <v>Servicios fabricante- Microsoft Soporte Premier</v>
      </c>
      <c r="H3001" s="18" t="s">
        <v>119</v>
      </c>
      <c r="I3001" s="37" t="s">
        <v>67</v>
      </c>
      <c r="J3001" t="s">
        <v>5658</v>
      </c>
      <c r="K3001" t="s">
        <v>65</v>
      </c>
      <c r="L3001" t="s">
        <v>3940</v>
      </c>
      <c r="M3001" t="s">
        <v>65</v>
      </c>
      <c r="N3001" s="37" t="s">
        <v>5159</v>
      </c>
      <c r="O3001" s="37" t="s">
        <v>66</v>
      </c>
      <c r="P3001" s="37" t="s">
        <v>1308</v>
      </c>
      <c r="Q3001" t="s">
        <v>5657</v>
      </c>
      <c r="R3001" t="s">
        <v>5160</v>
      </c>
      <c r="S3001" s="38">
        <v>14800000</v>
      </c>
      <c r="T3001" s="37">
        <v>1</v>
      </c>
      <c r="U3001" s="37">
        <v>1</v>
      </c>
      <c r="V3001" s="43">
        <f>SUMIF(ResumenCotizacion!$C:$C,E3001,ResumenCotizacion!$P:$P)</f>
        <v>0</v>
      </c>
      <c r="W3001" s="68">
        <f>IF(H3001="USD",S3001*SolCotizacion!$J$18,S3001)</f>
        <v>14800000</v>
      </c>
      <c r="X3001" s="3">
        <f>ROUND(W3001/(1-VLOOKUP("Total porcentaje:",ResumenCotizacion!$F:$H,3,0)),2)</f>
        <v>16086956.52</v>
      </c>
      <c r="Y3001" s="3">
        <f t="shared" si="187"/>
        <v>0</v>
      </c>
    </row>
    <row r="3002" spans="1:25" ht="14.25" x14ac:dyDescent="0.2">
      <c r="A3002" t="str">
        <f t="shared" si="184"/>
        <v>Servicios fabricante- Microsoft Soporte PremierMicrosoft Soporte PremierUN-ODII</v>
      </c>
      <c r="B3002" t="str">
        <f t="shared" si="185"/>
        <v>UN-ODIIMicrosoft Soporte Premier</v>
      </c>
      <c r="C3002"/>
      <c r="D3002" t="s">
        <v>5156</v>
      </c>
      <c r="E3002" t="s">
        <v>5659</v>
      </c>
      <c r="F3002" s="37" t="s">
        <v>7648</v>
      </c>
      <c r="G3002" s="18" t="str">
        <f t="shared" si="186"/>
        <v>Servicios fabricante- Microsoft Soporte Premier</v>
      </c>
      <c r="H3002" s="18" t="s">
        <v>119</v>
      </c>
      <c r="I3002" s="37" t="s">
        <v>67</v>
      </c>
      <c r="J3002" t="s">
        <v>5660</v>
      </c>
      <c r="K3002" t="s">
        <v>65</v>
      </c>
      <c r="L3002" t="s">
        <v>3940</v>
      </c>
      <c r="M3002" t="s">
        <v>65</v>
      </c>
      <c r="N3002" s="37" t="s">
        <v>5159</v>
      </c>
      <c r="O3002" s="37" t="s">
        <v>226</v>
      </c>
      <c r="P3002" s="37" t="s">
        <v>1308</v>
      </c>
      <c r="Q3002" t="s">
        <v>5659</v>
      </c>
      <c r="R3002" t="s">
        <v>5160</v>
      </c>
      <c r="S3002" s="38">
        <v>38800000</v>
      </c>
      <c r="T3002" s="37">
        <v>1</v>
      </c>
      <c r="U3002" s="37">
        <v>1</v>
      </c>
      <c r="V3002" s="43">
        <f>SUMIF(ResumenCotizacion!$C:$C,E3002,ResumenCotizacion!$P:$P)</f>
        <v>0</v>
      </c>
      <c r="W3002" s="68">
        <f>IF(H3002="USD",S3002*SolCotizacion!$J$18,S3002)</f>
        <v>38800000</v>
      </c>
      <c r="X3002" s="3">
        <f>ROUND(W3002/(1-VLOOKUP("Total porcentaje:",ResumenCotizacion!$F:$H,3,0)),2)</f>
        <v>42173913.039999999</v>
      </c>
      <c r="Y3002" s="3">
        <f t="shared" si="187"/>
        <v>0</v>
      </c>
    </row>
    <row r="3003" spans="1:25" ht="14.25" x14ac:dyDescent="0.2">
      <c r="A3003" t="str">
        <f t="shared" si="184"/>
        <v>Servicios fabricante- Microsoft Soporte PremierMicrosoft Soporte PremierUN-ODGR</v>
      </c>
      <c r="B3003" t="str">
        <f t="shared" si="185"/>
        <v>UN-ODGRMicrosoft Soporte Premier</v>
      </c>
      <c r="C3003"/>
      <c r="D3003" t="s">
        <v>5156</v>
      </c>
      <c r="E3003" t="s">
        <v>5661</v>
      </c>
      <c r="F3003" s="37" t="s">
        <v>7648</v>
      </c>
      <c r="G3003" s="18" t="str">
        <f t="shared" si="186"/>
        <v>Servicios fabricante- Microsoft Soporte Premier</v>
      </c>
      <c r="H3003" s="18" t="s">
        <v>119</v>
      </c>
      <c r="I3003" s="37" t="s">
        <v>67</v>
      </c>
      <c r="J3003" t="s">
        <v>5662</v>
      </c>
      <c r="K3003" t="s">
        <v>65</v>
      </c>
      <c r="L3003" t="s">
        <v>3940</v>
      </c>
      <c r="M3003" t="s">
        <v>65</v>
      </c>
      <c r="N3003" s="37" t="s">
        <v>5159</v>
      </c>
      <c r="O3003" s="37" t="s">
        <v>66</v>
      </c>
      <c r="P3003" s="37" t="s">
        <v>1308</v>
      </c>
      <c r="Q3003" t="s">
        <v>5661</v>
      </c>
      <c r="R3003" t="s">
        <v>5160</v>
      </c>
      <c r="S3003" s="38">
        <v>12800000</v>
      </c>
      <c r="T3003" s="37">
        <v>1</v>
      </c>
      <c r="U3003" s="37">
        <v>1</v>
      </c>
      <c r="V3003" s="43">
        <f>SUMIF(ResumenCotizacion!$C:$C,E3003,ResumenCotizacion!$P:$P)</f>
        <v>0</v>
      </c>
      <c r="W3003" s="68">
        <f>IF(H3003="USD",S3003*SolCotizacion!$J$18,S3003)</f>
        <v>12800000</v>
      </c>
      <c r="X3003" s="3">
        <f>ROUND(W3003/(1-VLOOKUP("Total porcentaje:",ResumenCotizacion!$F:$H,3,0)),2)</f>
        <v>13913043.48</v>
      </c>
      <c r="Y3003" s="3">
        <f t="shared" si="187"/>
        <v>0</v>
      </c>
    </row>
    <row r="3004" spans="1:25" ht="14.25" x14ac:dyDescent="0.2">
      <c r="A3004" t="str">
        <f t="shared" si="184"/>
        <v>Servicios fabricante- Microsoft Soporte PremierMicrosoft Soporte PremierUN-ODGE1</v>
      </c>
      <c r="B3004" t="str">
        <f t="shared" si="185"/>
        <v>UN-ODGE1Microsoft Soporte Premier</v>
      </c>
      <c r="C3004"/>
      <c r="D3004" t="s">
        <v>5156</v>
      </c>
      <c r="E3004" t="s">
        <v>5663</v>
      </c>
      <c r="F3004" s="37" t="s">
        <v>7648</v>
      </c>
      <c r="G3004" s="18" t="str">
        <f t="shared" si="186"/>
        <v>Servicios fabricante- Microsoft Soporte Premier</v>
      </c>
      <c r="H3004" s="18" t="s">
        <v>119</v>
      </c>
      <c r="I3004" s="37" t="s">
        <v>67</v>
      </c>
      <c r="J3004" t="s">
        <v>5664</v>
      </c>
      <c r="K3004" t="s">
        <v>65</v>
      </c>
      <c r="L3004" t="s">
        <v>3940</v>
      </c>
      <c r="M3004" t="s">
        <v>65</v>
      </c>
      <c r="N3004" s="37" t="s">
        <v>5159</v>
      </c>
      <c r="O3004" s="37" t="s">
        <v>226</v>
      </c>
      <c r="P3004" s="37" t="s">
        <v>1308</v>
      </c>
      <c r="Q3004" t="s">
        <v>5663</v>
      </c>
      <c r="R3004" t="s">
        <v>5160</v>
      </c>
      <c r="S3004" s="38">
        <v>43600000</v>
      </c>
      <c r="T3004" s="37">
        <v>1</v>
      </c>
      <c r="U3004" s="37">
        <v>1</v>
      </c>
      <c r="V3004" s="43">
        <f>SUMIF(ResumenCotizacion!$C:$C,E3004,ResumenCotizacion!$P:$P)</f>
        <v>0</v>
      </c>
      <c r="W3004" s="68">
        <f>IF(H3004="USD",S3004*SolCotizacion!$J$18,S3004)</f>
        <v>43600000</v>
      </c>
      <c r="X3004" s="3">
        <f>ROUND(W3004/(1-VLOOKUP("Total porcentaje:",ResumenCotizacion!$F:$H,3,0)),2)</f>
        <v>47391304.350000001</v>
      </c>
      <c r="Y3004" s="3">
        <f t="shared" si="187"/>
        <v>0</v>
      </c>
    </row>
    <row r="3005" spans="1:25" ht="14.25" x14ac:dyDescent="0.2">
      <c r="A3005" t="str">
        <f t="shared" si="184"/>
        <v>Servicios fabricante- Microsoft Soporte PremierMicrosoft Soporte PremierUN-ODES1</v>
      </c>
      <c r="B3005" t="str">
        <f t="shared" si="185"/>
        <v>UN-ODES1Microsoft Soporte Premier</v>
      </c>
      <c r="C3005"/>
      <c r="D3005" t="s">
        <v>5156</v>
      </c>
      <c r="E3005" t="s">
        <v>5665</v>
      </c>
      <c r="F3005" s="37" t="s">
        <v>7648</v>
      </c>
      <c r="G3005" s="18" t="str">
        <f t="shared" si="186"/>
        <v>Servicios fabricante- Microsoft Soporte Premier</v>
      </c>
      <c r="H3005" s="18" t="s">
        <v>119</v>
      </c>
      <c r="I3005" s="37" t="s">
        <v>67</v>
      </c>
      <c r="J3005" t="s">
        <v>5666</v>
      </c>
      <c r="K3005" t="s">
        <v>65</v>
      </c>
      <c r="L3005" t="s">
        <v>3940</v>
      </c>
      <c r="M3005" t="s">
        <v>65</v>
      </c>
      <c r="N3005" s="37" t="s">
        <v>5159</v>
      </c>
      <c r="O3005" s="37" t="s">
        <v>66</v>
      </c>
      <c r="P3005" s="37" t="s">
        <v>1308</v>
      </c>
      <c r="Q3005" t="s">
        <v>5665</v>
      </c>
      <c r="R3005" t="s">
        <v>5160</v>
      </c>
      <c r="S3005" s="38">
        <v>16800000</v>
      </c>
      <c r="T3005" s="37">
        <v>1</v>
      </c>
      <c r="U3005" s="37">
        <v>1</v>
      </c>
      <c r="V3005" s="43">
        <f>SUMIF(ResumenCotizacion!$C:$C,E3005,ResumenCotizacion!$P:$P)</f>
        <v>0</v>
      </c>
      <c r="W3005" s="68">
        <f>IF(H3005="USD",S3005*SolCotizacion!$J$18,S3005)</f>
        <v>16800000</v>
      </c>
      <c r="X3005" s="3">
        <f>ROUND(W3005/(1-VLOOKUP("Total porcentaje:",ResumenCotizacion!$F:$H,3,0)),2)</f>
        <v>18260869.57</v>
      </c>
      <c r="Y3005" s="3">
        <f t="shared" si="187"/>
        <v>0</v>
      </c>
    </row>
    <row r="3006" spans="1:25" ht="14.25" x14ac:dyDescent="0.2">
      <c r="A3006" t="str">
        <f t="shared" si="184"/>
        <v>Servicios fabricante- Microsoft Soporte PremierMicrosoft Soporte PremierUN-ODES</v>
      </c>
      <c r="B3006" t="str">
        <f t="shared" si="185"/>
        <v>UN-ODESMicrosoft Soporte Premier</v>
      </c>
      <c r="C3006"/>
      <c r="D3006" t="s">
        <v>5156</v>
      </c>
      <c r="E3006" t="s">
        <v>5667</v>
      </c>
      <c r="F3006" s="37" t="s">
        <v>7648</v>
      </c>
      <c r="G3006" s="18" t="str">
        <f t="shared" si="186"/>
        <v>Servicios fabricante- Microsoft Soporte Premier</v>
      </c>
      <c r="H3006" s="18" t="s">
        <v>119</v>
      </c>
      <c r="I3006" s="37" t="s">
        <v>67</v>
      </c>
      <c r="J3006" t="s">
        <v>5668</v>
      </c>
      <c r="K3006" t="s">
        <v>65</v>
      </c>
      <c r="L3006" t="s">
        <v>3940</v>
      </c>
      <c r="M3006" t="s">
        <v>65</v>
      </c>
      <c r="N3006" s="37" t="s">
        <v>5159</v>
      </c>
      <c r="O3006" s="37" t="s">
        <v>226</v>
      </c>
      <c r="P3006" s="37" t="s">
        <v>1308</v>
      </c>
      <c r="Q3006" t="s">
        <v>5667</v>
      </c>
      <c r="R3006" t="s">
        <v>5160</v>
      </c>
      <c r="S3006" s="38">
        <v>43600000</v>
      </c>
      <c r="T3006" s="37">
        <v>1</v>
      </c>
      <c r="U3006" s="37">
        <v>1</v>
      </c>
      <c r="V3006" s="43">
        <f>SUMIF(ResumenCotizacion!$C:$C,E3006,ResumenCotizacion!$P:$P)</f>
        <v>0</v>
      </c>
      <c r="W3006" s="68">
        <f>IF(H3006="USD",S3006*SolCotizacion!$J$18,S3006)</f>
        <v>43600000</v>
      </c>
      <c r="X3006" s="3">
        <f>ROUND(W3006/(1-VLOOKUP("Total porcentaje:",ResumenCotizacion!$F:$H,3,0)),2)</f>
        <v>47391304.350000001</v>
      </c>
      <c r="Y3006" s="3">
        <f t="shared" si="187"/>
        <v>0</v>
      </c>
    </row>
    <row r="3007" spans="1:25" ht="14.25" x14ac:dyDescent="0.2">
      <c r="A3007" t="str">
        <f t="shared" si="184"/>
        <v>Servicios fabricante- Microsoft Soporte PremierMicrosoft Soporte PremierUN-ODAD4</v>
      </c>
      <c r="B3007" t="str">
        <f t="shared" si="185"/>
        <v>UN-ODAD4Microsoft Soporte Premier</v>
      </c>
      <c r="C3007"/>
      <c r="D3007" t="s">
        <v>5156</v>
      </c>
      <c r="E3007" t="s">
        <v>5669</v>
      </c>
      <c r="F3007" s="37" t="s">
        <v>7648</v>
      </c>
      <c r="G3007" s="18" t="str">
        <f t="shared" si="186"/>
        <v>Servicios fabricante- Microsoft Soporte Premier</v>
      </c>
      <c r="H3007" s="18" t="s">
        <v>119</v>
      </c>
      <c r="I3007" s="37" t="s">
        <v>67</v>
      </c>
      <c r="J3007" t="s">
        <v>5670</v>
      </c>
      <c r="K3007" t="s">
        <v>65</v>
      </c>
      <c r="L3007" t="s">
        <v>3940</v>
      </c>
      <c r="M3007" t="s">
        <v>65</v>
      </c>
      <c r="N3007" s="37" t="s">
        <v>5159</v>
      </c>
      <c r="O3007" s="37" t="s">
        <v>226</v>
      </c>
      <c r="P3007" s="37" t="s">
        <v>1308</v>
      </c>
      <c r="Q3007" t="s">
        <v>5669</v>
      </c>
      <c r="R3007" t="s">
        <v>5160</v>
      </c>
      <c r="S3007" s="38">
        <v>43600000</v>
      </c>
      <c r="T3007" s="37">
        <v>1</v>
      </c>
      <c r="U3007" s="37">
        <v>1</v>
      </c>
      <c r="V3007" s="43">
        <f>SUMIF(ResumenCotizacion!$C:$C,E3007,ResumenCotizacion!$P:$P)</f>
        <v>0</v>
      </c>
      <c r="W3007" s="68">
        <f>IF(H3007="USD",S3007*SolCotizacion!$J$18,S3007)</f>
        <v>43600000</v>
      </c>
      <c r="X3007" s="3">
        <f>ROUND(W3007/(1-VLOOKUP("Total porcentaje:",ResumenCotizacion!$F:$H,3,0)),2)</f>
        <v>47391304.350000001</v>
      </c>
      <c r="Y3007" s="3">
        <f t="shared" si="187"/>
        <v>0</v>
      </c>
    </row>
    <row r="3008" spans="1:25" ht="14.25" x14ac:dyDescent="0.2">
      <c r="A3008" t="str">
        <f t="shared" si="184"/>
        <v>Servicios fabricante- Microsoft Soporte PremierMicrosoft Soporte PremierUN-ODAD3</v>
      </c>
      <c r="B3008" t="str">
        <f t="shared" si="185"/>
        <v>UN-ODAD3Microsoft Soporte Premier</v>
      </c>
      <c r="C3008"/>
      <c r="D3008" t="s">
        <v>5156</v>
      </c>
      <c r="E3008" t="s">
        <v>5671</v>
      </c>
      <c r="F3008" s="37" t="s">
        <v>7648</v>
      </c>
      <c r="G3008" s="18" t="str">
        <f t="shared" si="186"/>
        <v>Servicios fabricante- Microsoft Soporte Premier</v>
      </c>
      <c r="H3008" s="18" t="s">
        <v>119</v>
      </c>
      <c r="I3008" s="37" t="s">
        <v>67</v>
      </c>
      <c r="J3008" t="s">
        <v>5672</v>
      </c>
      <c r="K3008" t="s">
        <v>65</v>
      </c>
      <c r="L3008" t="s">
        <v>3940</v>
      </c>
      <c r="M3008" t="s">
        <v>65</v>
      </c>
      <c r="N3008" s="37" t="s">
        <v>5159</v>
      </c>
      <c r="O3008" s="37" t="s">
        <v>226</v>
      </c>
      <c r="P3008" s="37" t="s">
        <v>1308</v>
      </c>
      <c r="Q3008" t="s">
        <v>5671</v>
      </c>
      <c r="R3008" t="s">
        <v>5160</v>
      </c>
      <c r="S3008" s="38">
        <v>43600000</v>
      </c>
      <c r="T3008" s="37">
        <v>1</v>
      </c>
      <c r="U3008" s="37">
        <v>1</v>
      </c>
      <c r="V3008" s="43">
        <f>SUMIF(ResumenCotizacion!$C:$C,E3008,ResumenCotizacion!$P:$P)</f>
        <v>0</v>
      </c>
      <c r="W3008" s="68">
        <f>IF(H3008="USD",S3008*SolCotizacion!$J$18,S3008)</f>
        <v>43600000</v>
      </c>
      <c r="X3008" s="3">
        <f>ROUND(W3008/(1-VLOOKUP("Total porcentaje:",ResumenCotizacion!$F:$H,3,0)),2)</f>
        <v>47391304.350000001</v>
      </c>
      <c r="Y3008" s="3">
        <f t="shared" si="187"/>
        <v>0</v>
      </c>
    </row>
    <row r="3009" spans="1:25" ht="14.25" x14ac:dyDescent="0.2">
      <c r="A3009" t="str">
        <f t="shared" si="184"/>
        <v>Servicios fabricante- Microsoft Soporte PremierMicrosoft Soporte PremierUN-ODAD2</v>
      </c>
      <c r="B3009" t="str">
        <f t="shared" si="185"/>
        <v>UN-ODAD2Microsoft Soporte Premier</v>
      </c>
      <c r="C3009"/>
      <c r="D3009" t="s">
        <v>5156</v>
      </c>
      <c r="E3009" t="s">
        <v>5673</v>
      </c>
      <c r="F3009" s="37" t="s">
        <v>7648</v>
      </c>
      <c r="G3009" s="18" t="str">
        <f t="shared" si="186"/>
        <v>Servicios fabricante- Microsoft Soporte Premier</v>
      </c>
      <c r="H3009" s="18" t="s">
        <v>119</v>
      </c>
      <c r="I3009" s="37" t="s">
        <v>67</v>
      </c>
      <c r="J3009" t="s">
        <v>5674</v>
      </c>
      <c r="K3009" t="s">
        <v>65</v>
      </c>
      <c r="L3009" t="s">
        <v>3940</v>
      </c>
      <c r="M3009" t="s">
        <v>65</v>
      </c>
      <c r="N3009" s="37" t="s">
        <v>5159</v>
      </c>
      <c r="O3009" s="37" t="s">
        <v>66</v>
      </c>
      <c r="P3009" s="37" t="s">
        <v>1308</v>
      </c>
      <c r="Q3009" t="s">
        <v>5673</v>
      </c>
      <c r="R3009" t="s">
        <v>5160</v>
      </c>
      <c r="S3009" s="38">
        <v>16800000</v>
      </c>
      <c r="T3009" s="37">
        <v>1</v>
      </c>
      <c r="U3009" s="37">
        <v>1</v>
      </c>
      <c r="V3009" s="43">
        <f>SUMIF(ResumenCotizacion!$C:$C,E3009,ResumenCotizacion!$P:$P)</f>
        <v>0</v>
      </c>
      <c r="W3009" s="68">
        <f>IF(H3009="USD",S3009*SolCotizacion!$J$18,S3009)</f>
        <v>16800000</v>
      </c>
      <c r="X3009" s="3">
        <f>ROUND(W3009/(1-VLOOKUP("Total porcentaje:",ResumenCotizacion!$F:$H,3,0)),2)</f>
        <v>18260869.57</v>
      </c>
      <c r="Y3009" s="3">
        <f t="shared" si="187"/>
        <v>0</v>
      </c>
    </row>
    <row r="3010" spans="1:25" ht="14.25" x14ac:dyDescent="0.2">
      <c r="A3010" t="str">
        <f t="shared" si="184"/>
        <v>Servicios fabricante- Microsoft Soporte PremierMicrosoft Soporte PremierUN-ODAD1</v>
      </c>
      <c r="B3010" t="str">
        <f t="shared" si="185"/>
        <v>UN-ODAD1Microsoft Soporte Premier</v>
      </c>
      <c r="C3010"/>
      <c r="D3010" t="s">
        <v>5156</v>
      </c>
      <c r="E3010" t="s">
        <v>5675</v>
      </c>
      <c r="F3010" s="37" t="s">
        <v>7648</v>
      </c>
      <c r="G3010" s="18" t="str">
        <f t="shared" si="186"/>
        <v>Servicios fabricante- Microsoft Soporte Premier</v>
      </c>
      <c r="H3010" s="18" t="s">
        <v>119</v>
      </c>
      <c r="I3010" s="37" t="s">
        <v>67</v>
      </c>
      <c r="J3010" t="s">
        <v>5676</v>
      </c>
      <c r="K3010" t="s">
        <v>65</v>
      </c>
      <c r="L3010" t="s">
        <v>3940</v>
      </c>
      <c r="M3010" t="s">
        <v>65</v>
      </c>
      <c r="N3010" s="37" t="s">
        <v>5159</v>
      </c>
      <c r="O3010" s="37" t="s">
        <v>66</v>
      </c>
      <c r="P3010" s="37" t="s">
        <v>1308</v>
      </c>
      <c r="Q3010" t="s">
        <v>5675</v>
      </c>
      <c r="R3010" t="s">
        <v>5160</v>
      </c>
      <c r="S3010" s="38">
        <v>16800000</v>
      </c>
      <c r="T3010" s="37">
        <v>1</v>
      </c>
      <c r="U3010" s="37">
        <v>1</v>
      </c>
      <c r="V3010" s="43">
        <f>SUMIF(ResumenCotizacion!$C:$C,E3010,ResumenCotizacion!$P:$P)</f>
        <v>0</v>
      </c>
      <c r="W3010" s="68">
        <f>IF(H3010="USD",S3010*SolCotizacion!$J$18,S3010)</f>
        <v>16800000</v>
      </c>
      <c r="X3010" s="3">
        <f>ROUND(W3010/(1-VLOOKUP("Total porcentaje:",ResumenCotizacion!$F:$H,3,0)),2)</f>
        <v>18260869.57</v>
      </c>
      <c r="Y3010" s="3">
        <f t="shared" si="187"/>
        <v>0</v>
      </c>
    </row>
    <row r="3011" spans="1:25" ht="14.25" x14ac:dyDescent="0.2">
      <c r="A3011" t="str">
        <f t="shared" ref="A3011:A3074" si="188">D3011&amp;F3011&amp;E3011</f>
        <v>Servicios fabricante- Microsoft Soporte PremierMicrosoft Soporte PremierUN-ODAD</v>
      </c>
      <c r="B3011" t="str">
        <f t="shared" ref="B3011:B3074" si="189">E3011&amp;F3011</f>
        <v>UN-ODADMicrosoft Soporte Premier</v>
      </c>
      <c r="C3011"/>
      <c r="D3011" t="s">
        <v>5156</v>
      </c>
      <c r="E3011" t="s">
        <v>5677</v>
      </c>
      <c r="F3011" s="37" t="s">
        <v>7648</v>
      </c>
      <c r="G3011" s="18" t="str">
        <f t="shared" ref="G3011:G3074" si="190">D3011</f>
        <v>Servicios fabricante- Microsoft Soporte Premier</v>
      </c>
      <c r="H3011" s="18" t="s">
        <v>119</v>
      </c>
      <c r="I3011" s="37" t="s">
        <v>67</v>
      </c>
      <c r="J3011" t="s">
        <v>5678</v>
      </c>
      <c r="K3011" t="s">
        <v>65</v>
      </c>
      <c r="L3011" t="s">
        <v>3940</v>
      </c>
      <c r="M3011" t="s">
        <v>65</v>
      </c>
      <c r="N3011" s="37" t="s">
        <v>5159</v>
      </c>
      <c r="O3011" s="37" t="s">
        <v>66</v>
      </c>
      <c r="P3011" s="37" t="s">
        <v>1308</v>
      </c>
      <c r="Q3011" t="s">
        <v>5677</v>
      </c>
      <c r="R3011" t="s">
        <v>5160</v>
      </c>
      <c r="S3011" s="38">
        <v>16800000</v>
      </c>
      <c r="T3011" s="37">
        <v>1</v>
      </c>
      <c r="U3011" s="37">
        <v>1</v>
      </c>
      <c r="V3011" s="43">
        <f>SUMIF(ResumenCotizacion!$C:$C,E3011,ResumenCotizacion!$P:$P)</f>
        <v>0</v>
      </c>
      <c r="W3011" s="68">
        <f>IF(H3011="USD",S3011*SolCotizacion!$J$18,S3011)</f>
        <v>16800000</v>
      </c>
      <c r="X3011" s="3">
        <f>ROUND(W3011/(1-VLOOKUP("Total porcentaje:",ResumenCotizacion!$F:$H,3,0)),2)</f>
        <v>18260869.57</v>
      </c>
      <c r="Y3011" s="3">
        <f t="shared" ref="Y3011:Y3074" si="191">V3011*X3011</f>
        <v>0</v>
      </c>
    </row>
    <row r="3012" spans="1:25" ht="14.25" x14ac:dyDescent="0.2">
      <c r="A3012" t="str">
        <f t="shared" si="188"/>
        <v>Servicios fabricante- Microsoft Soporte PremierMicrosoft Soporte PremierUEMMVMW</v>
      </c>
      <c r="B3012" t="str">
        <f t="shared" si="189"/>
        <v>UEMMVMWMicrosoft Soporte Premier</v>
      </c>
      <c r="C3012"/>
      <c r="D3012" t="s">
        <v>5156</v>
      </c>
      <c r="E3012" t="s">
        <v>5679</v>
      </c>
      <c r="F3012" s="37" t="s">
        <v>7648</v>
      </c>
      <c r="G3012" s="18" t="str">
        <f t="shared" si="190"/>
        <v>Servicios fabricante- Microsoft Soporte Premier</v>
      </c>
      <c r="H3012" s="18" t="s">
        <v>119</v>
      </c>
      <c r="I3012" s="37" t="s">
        <v>67</v>
      </c>
      <c r="J3012" t="s">
        <v>5680</v>
      </c>
      <c r="K3012" t="s">
        <v>65</v>
      </c>
      <c r="L3012" t="s">
        <v>3940</v>
      </c>
      <c r="M3012" t="s">
        <v>65</v>
      </c>
      <c r="N3012" s="37" t="s">
        <v>5159</v>
      </c>
      <c r="O3012" s="37" t="s">
        <v>66</v>
      </c>
      <c r="P3012" s="37" t="s">
        <v>1308</v>
      </c>
      <c r="Q3012" t="s">
        <v>5679</v>
      </c>
      <c r="R3012" t="s">
        <v>5160</v>
      </c>
      <c r="S3012" s="38">
        <v>17200000</v>
      </c>
      <c r="T3012" s="37">
        <v>1</v>
      </c>
      <c r="U3012" s="37">
        <v>1</v>
      </c>
      <c r="V3012" s="43">
        <f>SUMIF(ResumenCotizacion!$C:$C,E3012,ResumenCotizacion!$P:$P)</f>
        <v>0</v>
      </c>
      <c r="W3012" s="68">
        <f>IF(H3012="USD",S3012*SolCotizacion!$J$18,S3012)</f>
        <v>17200000</v>
      </c>
      <c r="X3012" s="3">
        <f>ROUND(W3012/(1-VLOOKUP("Total porcentaje:",ResumenCotizacion!$F:$H,3,0)),2)</f>
        <v>18695652.170000002</v>
      </c>
      <c r="Y3012" s="3">
        <f t="shared" si="191"/>
        <v>0</v>
      </c>
    </row>
    <row r="3013" spans="1:25" ht="14.25" x14ac:dyDescent="0.2">
      <c r="A3013" t="str">
        <f t="shared" si="188"/>
        <v>Servicios fabricante- Microsoft Soporte PremierMicrosoft Soporte PremierUAHB</v>
      </c>
      <c r="B3013" t="str">
        <f t="shared" si="189"/>
        <v>UAHBMicrosoft Soporte Premier</v>
      </c>
      <c r="C3013"/>
      <c r="D3013" t="s">
        <v>5156</v>
      </c>
      <c r="E3013" t="s">
        <v>5681</v>
      </c>
      <c r="F3013" s="37" t="s">
        <v>7648</v>
      </c>
      <c r="G3013" s="18" t="str">
        <f t="shared" si="190"/>
        <v>Servicios fabricante- Microsoft Soporte Premier</v>
      </c>
      <c r="H3013" s="18" t="s">
        <v>119</v>
      </c>
      <c r="I3013" s="37" t="s">
        <v>67</v>
      </c>
      <c r="J3013" t="s">
        <v>5682</v>
      </c>
      <c r="K3013" t="s">
        <v>65</v>
      </c>
      <c r="L3013" t="s">
        <v>3940</v>
      </c>
      <c r="M3013" t="s">
        <v>65</v>
      </c>
      <c r="N3013" s="37" t="s">
        <v>5159</v>
      </c>
      <c r="O3013" s="37" t="s">
        <v>66</v>
      </c>
      <c r="P3013" s="37" t="s">
        <v>1308</v>
      </c>
      <c r="Q3013" t="s">
        <v>5681</v>
      </c>
      <c r="R3013" t="s">
        <v>5160</v>
      </c>
      <c r="S3013" s="38">
        <v>92400000</v>
      </c>
      <c r="T3013" s="37">
        <v>1</v>
      </c>
      <c r="U3013" s="37">
        <v>1</v>
      </c>
      <c r="V3013" s="43">
        <f>SUMIF(ResumenCotizacion!$C:$C,E3013,ResumenCotizacion!$P:$P)</f>
        <v>0</v>
      </c>
      <c r="W3013" s="68">
        <f>IF(H3013="USD",S3013*SolCotizacion!$J$18,S3013)</f>
        <v>92400000</v>
      </c>
      <c r="X3013" s="3">
        <f>ROUND(W3013/(1-VLOOKUP("Total porcentaje:",ResumenCotizacion!$F:$H,3,0)),2)</f>
        <v>100434782.61</v>
      </c>
      <c r="Y3013" s="3">
        <f t="shared" si="191"/>
        <v>0</v>
      </c>
    </row>
    <row r="3014" spans="1:25" ht="14.25" x14ac:dyDescent="0.2">
      <c r="A3014" t="str">
        <f t="shared" si="188"/>
        <v>Servicios fabricante- Microsoft Soporte PremierMicrosoft Soporte PremierTOEX</v>
      </c>
      <c r="B3014" t="str">
        <f t="shared" si="189"/>
        <v>TOEXMicrosoft Soporte Premier</v>
      </c>
      <c r="C3014"/>
      <c r="D3014" t="s">
        <v>5156</v>
      </c>
      <c r="E3014" t="s">
        <v>5683</v>
      </c>
      <c r="F3014" s="37" t="s">
        <v>7648</v>
      </c>
      <c r="G3014" s="18" t="str">
        <f t="shared" si="190"/>
        <v>Servicios fabricante- Microsoft Soporte Premier</v>
      </c>
      <c r="H3014" s="18" t="s">
        <v>119</v>
      </c>
      <c r="I3014" s="37" t="s">
        <v>67</v>
      </c>
      <c r="J3014" t="s">
        <v>5684</v>
      </c>
      <c r="K3014" t="s">
        <v>65</v>
      </c>
      <c r="L3014" t="s">
        <v>3940</v>
      </c>
      <c r="M3014" t="s">
        <v>65</v>
      </c>
      <c r="N3014" s="37" t="s">
        <v>5159</v>
      </c>
      <c r="O3014" s="37" t="s">
        <v>5171</v>
      </c>
      <c r="P3014" s="37" t="s">
        <v>1308</v>
      </c>
      <c r="Q3014" t="s">
        <v>5683</v>
      </c>
      <c r="R3014" t="s">
        <v>5160</v>
      </c>
      <c r="S3014" s="38">
        <v>8000000</v>
      </c>
      <c r="T3014" s="37">
        <v>1</v>
      </c>
      <c r="U3014" s="37">
        <v>1</v>
      </c>
      <c r="V3014" s="43">
        <f>SUMIF(ResumenCotizacion!$C:$C,E3014,ResumenCotizacion!$P:$P)</f>
        <v>0</v>
      </c>
      <c r="W3014" s="68">
        <f>IF(H3014="USD",S3014*SolCotizacion!$J$18,S3014)</f>
        <v>8000000</v>
      </c>
      <c r="X3014" s="3">
        <f>ROUND(W3014/(1-VLOOKUP("Total porcentaje:",ResumenCotizacion!$F:$H,3,0)),2)</f>
        <v>8695652.1699999999</v>
      </c>
      <c r="Y3014" s="3">
        <f t="shared" si="191"/>
        <v>0</v>
      </c>
    </row>
    <row r="3015" spans="1:25" ht="14.25" x14ac:dyDescent="0.2">
      <c r="A3015" t="str">
        <f t="shared" si="188"/>
        <v>Servicios fabricante- Microsoft Soporte PremierMicrosoft Soporte PremierTOEE</v>
      </c>
      <c r="B3015" t="str">
        <f t="shared" si="189"/>
        <v>TOEEMicrosoft Soporte Premier</v>
      </c>
      <c r="C3015"/>
      <c r="D3015" t="s">
        <v>5156</v>
      </c>
      <c r="E3015" t="s">
        <v>5685</v>
      </c>
      <c r="F3015" s="37" t="s">
        <v>7648</v>
      </c>
      <c r="G3015" s="18" t="str">
        <f t="shared" si="190"/>
        <v>Servicios fabricante- Microsoft Soporte Premier</v>
      </c>
      <c r="H3015" s="18" t="s">
        <v>119</v>
      </c>
      <c r="I3015" s="37" t="s">
        <v>67</v>
      </c>
      <c r="J3015" t="s">
        <v>5686</v>
      </c>
      <c r="K3015" t="s">
        <v>65</v>
      </c>
      <c r="L3015" t="s">
        <v>3940</v>
      </c>
      <c r="M3015" t="s">
        <v>65</v>
      </c>
      <c r="N3015" s="37" t="s">
        <v>5159</v>
      </c>
      <c r="O3015" s="37" t="s">
        <v>66</v>
      </c>
      <c r="P3015" s="37" t="s">
        <v>1308</v>
      </c>
      <c r="Q3015" t="s">
        <v>5685</v>
      </c>
      <c r="R3015" t="s">
        <v>5160</v>
      </c>
      <c r="S3015" s="38">
        <v>8000000</v>
      </c>
      <c r="T3015" s="37">
        <v>1</v>
      </c>
      <c r="U3015" s="37">
        <v>1</v>
      </c>
      <c r="V3015" s="43">
        <f>SUMIF(ResumenCotizacion!$C:$C,E3015,ResumenCotizacion!$P:$P)</f>
        <v>0</v>
      </c>
      <c r="W3015" s="68">
        <f>IF(H3015="USD",S3015*SolCotizacion!$J$18,S3015)</f>
        <v>8000000</v>
      </c>
      <c r="X3015" s="3">
        <f>ROUND(W3015/(1-VLOOKUP("Total porcentaje:",ResumenCotizacion!$F:$H,3,0)),2)</f>
        <v>8695652.1699999999</v>
      </c>
      <c r="Y3015" s="3">
        <f t="shared" si="191"/>
        <v>0</v>
      </c>
    </row>
    <row r="3016" spans="1:25" ht="14.25" x14ac:dyDescent="0.2">
      <c r="A3016" t="str">
        <f t="shared" si="188"/>
        <v>Servicios fabricante- Microsoft Soporte PremierMicrosoft Soporte PremierTEAR</v>
      </c>
      <c r="B3016" t="str">
        <f t="shared" si="189"/>
        <v>TEARMicrosoft Soporte Premier</v>
      </c>
      <c r="C3016"/>
      <c r="D3016" t="s">
        <v>5156</v>
      </c>
      <c r="E3016" t="s">
        <v>5687</v>
      </c>
      <c r="F3016" s="37" t="s">
        <v>7648</v>
      </c>
      <c r="G3016" s="18" t="str">
        <f t="shared" si="190"/>
        <v>Servicios fabricante- Microsoft Soporte Premier</v>
      </c>
      <c r="H3016" s="18" t="s">
        <v>119</v>
      </c>
      <c r="I3016" s="37" t="s">
        <v>67</v>
      </c>
      <c r="J3016" t="s">
        <v>5688</v>
      </c>
      <c r="K3016" t="s">
        <v>65</v>
      </c>
      <c r="L3016" t="s">
        <v>3940</v>
      </c>
      <c r="M3016" t="s">
        <v>65</v>
      </c>
      <c r="N3016" s="37" t="s">
        <v>5159</v>
      </c>
      <c r="O3016" s="37" t="s">
        <v>66</v>
      </c>
      <c r="P3016" s="37" t="s">
        <v>1308</v>
      </c>
      <c r="Q3016" t="s">
        <v>5687</v>
      </c>
      <c r="R3016" t="s">
        <v>5160</v>
      </c>
      <c r="S3016" s="38">
        <v>41600000</v>
      </c>
      <c r="T3016" s="37">
        <v>1</v>
      </c>
      <c r="U3016" s="37">
        <v>1</v>
      </c>
      <c r="V3016" s="43">
        <f>SUMIF(ResumenCotizacion!$C:$C,E3016,ResumenCotizacion!$P:$P)</f>
        <v>0</v>
      </c>
      <c r="W3016" s="68">
        <f>IF(H3016="USD",S3016*SolCotizacion!$J$18,S3016)</f>
        <v>41600000</v>
      </c>
      <c r="X3016" s="3">
        <f>ROUND(W3016/(1-VLOOKUP("Total porcentaje:",ResumenCotizacion!$F:$H,3,0)),2)</f>
        <v>45217391.299999997</v>
      </c>
      <c r="Y3016" s="3">
        <f t="shared" si="191"/>
        <v>0</v>
      </c>
    </row>
    <row r="3017" spans="1:25" ht="14.25" x14ac:dyDescent="0.2">
      <c r="A3017" t="str">
        <f t="shared" si="188"/>
        <v>Servicios fabricante- Microsoft Soporte PremierMicrosoft Soporte PremierTBMZTR</v>
      </c>
      <c r="B3017" t="str">
        <f t="shared" si="189"/>
        <v>TBMZTRMicrosoft Soporte Premier</v>
      </c>
      <c r="C3017"/>
      <c r="D3017" t="s">
        <v>5156</v>
      </c>
      <c r="E3017" t="s">
        <v>5689</v>
      </c>
      <c r="F3017" s="37" t="s">
        <v>7648</v>
      </c>
      <c r="G3017" s="18" t="str">
        <f t="shared" si="190"/>
        <v>Servicios fabricante- Microsoft Soporte Premier</v>
      </c>
      <c r="H3017" s="18" t="s">
        <v>119</v>
      </c>
      <c r="I3017" s="37" t="s">
        <v>67</v>
      </c>
      <c r="J3017" t="s">
        <v>5690</v>
      </c>
      <c r="K3017" t="s">
        <v>65</v>
      </c>
      <c r="L3017" t="s">
        <v>3940</v>
      </c>
      <c r="M3017" t="s">
        <v>65</v>
      </c>
      <c r="N3017" s="37" t="s">
        <v>5159</v>
      </c>
      <c r="O3017" s="37" t="s">
        <v>5171</v>
      </c>
      <c r="P3017" s="37" t="s">
        <v>1308</v>
      </c>
      <c r="Q3017" t="s">
        <v>5689</v>
      </c>
      <c r="R3017" t="s">
        <v>5160</v>
      </c>
      <c r="S3017" s="38">
        <v>23200000</v>
      </c>
      <c r="T3017" s="37">
        <v>1</v>
      </c>
      <c r="U3017" s="37">
        <v>1</v>
      </c>
      <c r="V3017" s="43">
        <f>SUMIF(ResumenCotizacion!$C:$C,E3017,ResumenCotizacion!$P:$P)</f>
        <v>0</v>
      </c>
      <c r="W3017" s="68">
        <f>IF(H3017="USD",S3017*SolCotizacion!$J$18,S3017)</f>
        <v>23200000</v>
      </c>
      <c r="X3017" s="3">
        <f>ROUND(W3017/(1-VLOOKUP("Total porcentaje:",ResumenCotizacion!$F:$H,3,0)),2)</f>
        <v>25217391.300000001</v>
      </c>
      <c r="Y3017" s="3">
        <f t="shared" si="191"/>
        <v>0</v>
      </c>
    </row>
    <row r="3018" spans="1:25" ht="14.25" x14ac:dyDescent="0.2">
      <c r="A3018" t="str">
        <f t="shared" si="188"/>
        <v>Servicios fabricante- Microsoft Soporte PremierMicrosoft Soporte PremierTBMVDI</v>
      </c>
      <c r="B3018" t="str">
        <f t="shared" si="189"/>
        <v>TBMVDIMicrosoft Soporte Premier</v>
      </c>
      <c r="C3018"/>
      <c r="D3018" t="s">
        <v>5156</v>
      </c>
      <c r="E3018" t="s">
        <v>5691</v>
      </c>
      <c r="F3018" s="37" t="s">
        <v>7648</v>
      </c>
      <c r="G3018" s="18" t="str">
        <f t="shared" si="190"/>
        <v>Servicios fabricante- Microsoft Soporte Premier</v>
      </c>
      <c r="H3018" s="18" t="s">
        <v>119</v>
      </c>
      <c r="I3018" s="37" t="s">
        <v>67</v>
      </c>
      <c r="J3018" t="s">
        <v>5692</v>
      </c>
      <c r="K3018" t="s">
        <v>65</v>
      </c>
      <c r="L3018" t="s">
        <v>3940</v>
      </c>
      <c r="M3018" t="s">
        <v>65</v>
      </c>
      <c r="N3018" s="37" t="s">
        <v>5159</v>
      </c>
      <c r="O3018" s="37" t="s">
        <v>5171</v>
      </c>
      <c r="P3018" s="37" t="s">
        <v>1308</v>
      </c>
      <c r="Q3018" t="s">
        <v>5691</v>
      </c>
      <c r="R3018" t="s">
        <v>5160</v>
      </c>
      <c r="S3018" s="38">
        <v>56800000</v>
      </c>
      <c r="T3018" s="37">
        <v>1</v>
      </c>
      <c r="U3018" s="37">
        <v>1</v>
      </c>
      <c r="V3018" s="43">
        <f>SUMIF(ResumenCotizacion!$C:$C,E3018,ResumenCotizacion!$P:$P)</f>
        <v>0</v>
      </c>
      <c r="W3018" s="68">
        <f>IF(H3018="USD",S3018*SolCotizacion!$J$18,S3018)</f>
        <v>56800000</v>
      </c>
      <c r="X3018" s="3">
        <f>ROUND(W3018/(1-VLOOKUP("Total porcentaje:",ResumenCotizacion!$F:$H,3,0)),2)</f>
        <v>61739130.43</v>
      </c>
      <c r="Y3018" s="3">
        <f t="shared" si="191"/>
        <v>0</v>
      </c>
    </row>
    <row r="3019" spans="1:25" ht="14.25" x14ac:dyDescent="0.2">
      <c r="A3019" t="str">
        <f t="shared" si="188"/>
        <v>Servicios fabricante- Microsoft Soporte PremierMicrosoft Soporte PremierTBMSW</v>
      </c>
      <c r="B3019" t="str">
        <f t="shared" si="189"/>
        <v>TBMSWMicrosoft Soporte Premier</v>
      </c>
      <c r="C3019"/>
      <c r="D3019" t="s">
        <v>5156</v>
      </c>
      <c r="E3019" t="s">
        <v>5693</v>
      </c>
      <c r="F3019" s="37" t="s">
        <v>7648</v>
      </c>
      <c r="G3019" s="18" t="str">
        <f t="shared" si="190"/>
        <v>Servicios fabricante- Microsoft Soporte Premier</v>
      </c>
      <c r="H3019" s="18" t="s">
        <v>119</v>
      </c>
      <c r="I3019" s="37" t="s">
        <v>67</v>
      </c>
      <c r="J3019" t="s">
        <v>5694</v>
      </c>
      <c r="K3019" t="s">
        <v>65</v>
      </c>
      <c r="L3019" t="s">
        <v>3940</v>
      </c>
      <c r="M3019" t="s">
        <v>65</v>
      </c>
      <c r="N3019" s="37" t="s">
        <v>5159</v>
      </c>
      <c r="O3019" s="37" t="s">
        <v>5171</v>
      </c>
      <c r="P3019" s="37" t="s">
        <v>1308</v>
      </c>
      <c r="Q3019" t="s">
        <v>5693</v>
      </c>
      <c r="R3019" t="s">
        <v>5160</v>
      </c>
      <c r="S3019" s="38">
        <v>34400000</v>
      </c>
      <c r="T3019" s="37">
        <v>1</v>
      </c>
      <c r="U3019" s="37">
        <v>1</v>
      </c>
      <c r="V3019" s="43">
        <f>SUMIF(ResumenCotizacion!$C:$C,E3019,ResumenCotizacion!$P:$P)</f>
        <v>0</v>
      </c>
      <c r="W3019" s="68">
        <f>IF(H3019="USD",S3019*SolCotizacion!$J$18,S3019)</f>
        <v>34400000</v>
      </c>
      <c r="X3019" s="3">
        <f>ROUND(W3019/(1-VLOOKUP("Total porcentaje:",ResumenCotizacion!$F:$H,3,0)),2)</f>
        <v>37391304.350000001</v>
      </c>
      <c r="Y3019" s="3">
        <f t="shared" si="191"/>
        <v>0</v>
      </c>
    </row>
    <row r="3020" spans="1:25" ht="14.25" x14ac:dyDescent="0.2">
      <c r="A3020" t="str">
        <f t="shared" si="188"/>
        <v>Servicios fabricante- Microsoft Soporte PremierMicrosoft Soporte PremierTBMSI</v>
      </c>
      <c r="B3020" t="str">
        <f t="shared" si="189"/>
        <v>TBMSIMicrosoft Soporte Premier</v>
      </c>
      <c r="C3020"/>
      <c r="D3020" t="s">
        <v>5156</v>
      </c>
      <c r="E3020" t="s">
        <v>5695</v>
      </c>
      <c r="F3020" s="37" t="s">
        <v>7648</v>
      </c>
      <c r="G3020" s="18" t="str">
        <f t="shared" si="190"/>
        <v>Servicios fabricante- Microsoft Soporte Premier</v>
      </c>
      <c r="H3020" s="18" t="s">
        <v>119</v>
      </c>
      <c r="I3020" s="37" t="s">
        <v>67</v>
      </c>
      <c r="J3020" t="s">
        <v>5696</v>
      </c>
      <c r="K3020" t="s">
        <v>65</v>
      </c>
      <c r="L3020" t="s">
        <v>3940</v>
      </c>
      <c r="M3020" t="s">
        <v>65</v>
      </c>
      <c r="N3020" s="37" t="s">
        <v>5159</v>
      </c>
      <c r="O3020" s="37" t="s">
        <v>5171</v>
      </c>
      <c r="P3020" s="37" t="s">
        <v>1308</v>
      </c>
      <c r="Q3020" t="s">
        <v>5695</v>
      </c>
      <c r="R3020" t="s">
        <v>5160</v>
      </c>
      <c r="S3020" s="38">
        <v>23200000</v>
      </c>
      <c r="T3020" s="37">
        <v>1</v>
      </c>
      <c r="U3020" s="37">
        <v>1</v>
      </c>
      <c r="V3020" s="43">
        <f>SUMIF(ResumenCotizacion!$C:$C,E3020,ResumenCotizacion!$P:$P)</f>
        <v>0</v>
      </c>
      <c r="W3020" s="68">
        <f>IF(H3020="USD",S3020*SolCotizacion!$J$18,S3020)</f>
        <v>23200000</v>
      </c>
      <c r="X3020" s="3">
        <f>ROUND(W3020/(1-VLOOKUP("Total porcentaje:",ResumenCotizacion!$F:$H,3,0)),2)</f>
        <v>25217391.300000001</v>
      </c>
      <c r="Y3020" s="3">
        <f t="shared" si="191"/>
        <v>0</v>
      </c>
    </row>
    <row r="3021" spans="1:25" ht="14.25" x14ac:dyDescent="0.2">
      <c r="A3021" t="str">
        <f t="shared" si="188"/>
        <v>Servicios fabricante- Microsoft Soporte PremierMicrosoft Soporte PremierTBMSG</v>
      </c>
      <c r="B3021" t="str">
        <f t="shared" si="189"/>
        <v>TBMSGMicrosoft Soporte Premier</v>
      </c>
      <c r="C3021"/>
      <c r="D3021" t="s">
        <v>5156</v>
      </c>
      <c r="E3021" t="s">
        <v>5697</v>
      </c>
      <c r="F3021" s="37" t="s">
        <v>7648</v>
      </c>
      <c r="G3021" s="18" t="str">
        <f t="shared" si="190"/>
        <v>Servicios fabricante- Microsoft Soporte Premier</v>
      </c>
      <c r="H3021" s="18" t="s">
        <v>119</v>
      </c>
      <c r="I3021" s="37" t="s">
        <v>67</v>
      </c>
      <c r="J3021" t="s">
        <v>5698</v>
      </c>
      <c r="K3021" t="s">
        <v>65</v>
      </c>
      <c r="L3021" t="s">
        <v>3940</v>
      </c>
      <c r="M3021" t="s">
        <v>65</v>
      </c>
      <c r="N3021" s="37" t="s">
        <v>5159</v>
      </c>
      <c r="O3021" s="37" t="s">
        <v>5171</v>
      </c>
      <c r="P3021" s="37" t="s">
        <v>1308</v>
      </c>
      <c r="Q3021" t="s">
        <v>5697</v>
      </c>
      <c r="R3021" t="s">
        <v>5160</v>
      </c>
      <c r="S3021" s="38">
        <v>56800000</v>
      </c>
      <c r="T3021" s="37">
        <v>1</v>
      </c>
      <c r="U3021" s="37">
        <v>1</v>
      </c>
      <c r="V3021" s="43">
        <f>SUMIF(ResumenCotizacion!$C:$C,E3021,ResumenCotizacion!$P:$P)</f>
        <v>0</v>
      </c>
      <c r="W3021" s="68">
        <f>IF(H3021="USD",S3021*SolCotizacion!$J$18,S3021)</f>
        <v>56800000</v>
      </c>
      <c r="X3021" s="3">
        <f>ROUND(W3021/(1-VLOOKUP("Total porcentaje:",ResumenCotizacion!$F:$H,3,0)),2)</f>
        <v>61739130.43</v>
      </c>
      <c r="Y3021" s="3">
        <f t="shared" si="191"/>
        <v>0</v>
      </c>
    </row>
    <row r="3022" spans="1:25" ht="14.25" x14ac:dyDescent="0.2">
      <c r="A3022" t="str">
        <f t="shared" si="188"/>
        <v>Servicios fabricante- Microsoft Soporte PremierMicrosoft Soporte PremierTBMHM</v>
      </c>
      <c r="B3022" t="str">
        <f t="shared" si="189"/>
        <v>TBMHMMicrosoft Soporte Premier</v>
      </c>
      <c r="C3022"/>
      <c r="D3022" t="s">
        <v>5156</v>
      </c>
      <c r="E3022" t="s">
        <v>5699</v>
      </c>
      <c r="F3022" s="37" t="s">
        <v>7648</v>
      </c>
      <c r="G3022" s="18" t="str">
        <f t="shared" si="190"/>
        <v>Servicios fabricante- Microsoft Soporte Premier</v>
      </c>
      <c r="H3022" s="18" t="s">
        <v>119</v>
      </c>
      <c r="I3022" s="37" t="s">
        <v>67</v>
      </c>
      <c r="J3022" t="s">
        <v>5700</v>
      </c>
      <c r="K3022" t="s">
        <v>65</v>
      </c>
      <c r="L3022" t="s">
        <v>3940</v>
      </c>
      <c r="M3022" t="s">
        <v>65</v>
      </c>
      <c r="N3022" s="37" t="s">
        <v>5159</v>
      </c>
      <c r="O3022" s="37" t="s">
        <v>5171</v>
      </c>
      <c r="P3022" s="37" t="s">
        <v>1308</v>
      </c>
      <c r="Q3022" t="s">
        <v>5699</v>
      </c>
      <c r="R3022" t="s">
        <v>5160</v>
      </c>
      <c r="S3022" s="38">
        <v>56800000</v>
      </c>
      <c r="T3022" s="37">
        <v>1</v>
      </c>
      <c r="U3022" s="37">
        <v>1</v>
      </c>
      <c r="V3022" s="43">
        <f>SUMIF(ResumenCotizacion!$C:$C,E3022,ResumenCotizacion!$P:$P)</f>
        <v>0</v>
      </c>
      <c r="W3022" s="68">
        <f>IF(H3022="USD",S3022*SolCotizacion!$J$18,S3022)</f>
        <v>56800000</v>
      </c>
      <c r="X3022" s="3">
        <f>ROUND(W3022/(1-VLOOKUP("Total porcentaje:",ResumenCotizacion!$F:$H,3,0)),2)</f>
        <v>61739130.43</v>
      </c>
      <c r="Y3022" s="3">
        <f t="shared" si="191"/>
        <v>0</v>
      </c>
    </row>
    <row r="3023" spans="1:25" ht="14.25" x14ac:dyDescent="0.2">
      <c r="A3023" t="str">
        <f t="shared" si="188"/>
        <v>Servicios fabricante- Microsoft Soporte PremierMicrosoft Soporte PremierTBMFF9</v>
      </c>
      <c r="B3023" t="str">
        <f t="shared" si="189"/>
        <v>TBMFF9Microsoft Soporte Premier</v>
      </c>
      <c r="C3023"/>
      <c r="D3023" t="s">
        <v>5156</v>
      </c>
      <c r="E3023" t="s">
        <v>5701</v>
      </c>
      <c r="F3023" s="37" t="s">
        <v>7648</v>
      </c>
      <c r="G3023" s="18" t="str">
        <f t="shared" si="190"/>
        <v>Servicios fabricante- Microsoft Soporte Premier</v>
      </c>
      <c r="H3023" s="18" t="s">
        <v>119</v>
      </c>
      <c r="I3023" s="37" t="s">
        <v>67</v>
      </c>
      <c r="J3023" t="s">
        <v>5702</v>
      </c>
      <c r="K3023" t="s">
        <v>65</v>
      </c>
      <c r="L3023" t="s">
        <v>3940</v>
      </c>
      <c r="M3023" t="s">
        <v>65</v>
      </c>
      <c r="N3023" s="37" t="s">
        <v>5159</v>
      </c>
      <c r="O3023" s="37" t="s">
        <v>66</v>
      </c>
      <c r="P3023" s="37" t="s">
        <v>1308</v>
      </c>
      <c r="Q3023" t="s">
        <v>5701</v>
      </c>
      <c r="R3023" t="s">
        <v>5160</v>
      </c>
      <c r="S3023" s="38">
        <v>56800000</v>
      </c>
      <c r="T3023" s="37">
        <v>1</v>
      </c>
      <c r="U3023" s="37">
        <v>1</v>
      </c>
      <c r="V3023" s="43">
        <f>SUMIF(ResumenCotizacion!$C:$C,E3023,ResumenCotizacion!$P:$P)</f>
        <v>0</v>
      </c>
      <c r="W3023" s="68">
        <f>IF(H3023="USD",S3023*SolCotizacion!$J$18,S3023)</f>
        <v>56800000</v>
      </c>
      <c r="X3023" s="3">
        <f>ROUND(W3023/(1-VLOOKUP("Total porcentaje:",ResumenCotizacion!$F:$H,3,0)),2)</f>
        <v>61739130.43</v>
      </c>
      <c r="Y3023" s="3">
        <f t="shared" si="191"/>
        <v>0</v>
      </c>
    </row>
    <row r="3024" spans="1:25" ht="14.25" x14ac:dyDescent="0.2">
      <c r="A3024" t="str">
        <f t="shared" si="188"/>
        <v>Servicios fabricante- Microsoft Soporte PremierMicrosoft Soporte PremierTBMFF8</v>
      </c>
      <c r="B3024" t="str">
        <f t="shared" si="189"/>
        <v>TBMFF8Microsoft Soporte Premier</v>
      </c>
      <c r="C3024"/>
      <c r="D3024" t="s">
        <v>5156</v>
      </c>
      <c r="E3024" t="s">
        <v>5703</v>
      </c>
      <c r="F3024" s="37" t="s">
        <v>7648</v>
      </c>
      <c r="G3024" s="18" t="str">
        <f t="shared" si="190"/>
        <v>Servicios fabricante- Microsoft Soporte Premier</v>
      </c>
      <c r="H3024" s="18" t="s">
        <v>119</v>
      </c>
      <c r="I3024" s="37" t="s">
        <v>67</v>
      </c>
      <c r="J3024" t="s">
        <v>5704</v>
      </c>
      <c r="K3024" t="s">
        <v>65</v>
      </c>
      <c r="L3024" t="s">
        <v>3940</v>
      </c>
      <c r="M3024" t="s">
        <v>65</v>
      </c>
      <c r="N3024" s="37" t="s">
        <v>5159</v>
      </c>
      <c r="O3024" s="37" t="s">
        <v>66</v>
      </c>
      <c r="P3024" s="37" t="s">
        <v>1308</v>
      </c>
      <c r="Q3024" t="s">
        <v>5703</v>
      </c>
      <c r="R3024" t="s">
        <v>5160</v>
      </c>
      <c r="S3024" s="38">
        <v>56800000</v>
      </c>
      <c r="T3024" s="37">
        <v>1</v>
      </c>
      <c r="U3024" s="37">
        <v>1</v>
      </c>
      <c r="V3024" s="43">
        <f>SUMIF(ResumenCotizacion!$C:$C,E3024,ResumenCotizacion!$P:$P)</f>
        <v>0</v>
      </c>
      <c r="W3024" s="68">
        <f>IF(H3024="USD",S3024*SolCotizacion!$J$18,S3024)</f>
        <v>56800000</v>
      </c>
      <c r="X3024" s="3">
        <f>ROUND(W3024/(1-VLOOKUP("Total porcentaje:",ResumenCotizacion!$F:$H,3,0)),2)</f>
        <v>61739130.43</v>
      </c>
      <c r="Y3024" s="3">
        <f t="shared" si="191"/>
        <v>0</v>
      </c>
    </row>
    <row r="3025" spans="1:25" ht="14.25" x14ac:dyDescent="0.2">
      <c r="A3025" t="str">
        <f t="shared" si="188"/>
        <v>Servicios fabricante- Microsoft Soporte PremierMicrosoft Soporte PremierTBMFF7</v>
      </c>
      <c r="B3025" t="str">
        <f t="shared" si="189"/>
        <v>TBMFF7Microsoft Soporte Premier</v>
      </c>
      <c r="C3025"/>
      <c r="D3025" t="s">
        <v>5156</v>
      </c>
      <c r="E3025" t="s">
        <v>5705</v>
      </c>
      <c r="F3025" s="37" t="s">
        <v>7648</v>
      </c>
      <c r="G3025" s="18" t="str">
        <f t="shared" si="190"/>
        <v>Servicios fabricante- Microsoft Soporte Premier</v>
      </c>
      <c r="H3025" s="18" t="s">
        <v>119</v>
      </c>
      <c r="I3025" s="37" t="s">
        <v>67</v>
      </c>
      <c r="J3025" t="s">
        <v>5706</v>
      </c>
      <c r="K3025" t="s">
        <v>65</v>
      </c>
      <c r="L3025" t="s">
        <v>3940</v>
      </c>
      <c r="M3025" t="s">
        <v>65</v>
      </c>
      <c r="N3025" s="37" t="s">
        <v>5159</v>
      </c>
      <c r="O3025" s="37" t="s">
        <v>66</v>
      </c>
      <c r="P3025" s="37" t="s">
        <v>1308</v>
      </c>
      <c r="Q3025" t="s">
        <v>5705</v>
      </c>
      <c r="R3025" t="s">
        <v>5160</v>
      </c>
      <c r="S3025" s="38">
        <v>92800000</v>
      </c>
      <c r="T3025" s="37">
        <v>1</v>
      </c>
      <c r="U3025" s="37">
        <v>1</v>
      </c>
      <c r="V3025" s="43">
        <f>SUMIF(ResumenCotizacion!$C:$C,E3025,ResumenCotizacion!$P:$P)</f>
        <v>0</v>
      </c>
      <c r="W3025" s="68">
        <f>IF(H3025="USD",S3025*SolCotizacion!$J$18,S3025)</f>
        <v>92800000</v>
      </c>
      <c r="X3025" s="3">
        <f>ROUND(W3025/(1-VLOOKUP("Total porcentaje:",ResumenCotizacion!$F:$H,3,0)),2)</f>
        <v>100869565.22</v>
      </c>
      <c r="Y3025" s="3">
        <f t="shared" si="191"/>
        <v>0</v>
      </c>
    </row>
    <row r="3026" spans="1:25" ht="14.25" x14ac:dyDescent="0.2">
      <c r="A3026" t="str">
        <f t="shared" si="188"/>
        <v>Servicios fabricante- Microsoft Soporte PremierMicrosoft Soporte PremierTBMFF6</v>
      </c>
      <c r="B3026" t="str">
        <f t="shared" si="189"/>
        <v>TBMFF6Microsoft Soporte Premier</v>
      </c>
      <c r="C3026"/>
      <c r="D3026" t="s">
        <v>5156</v>
      </c>
      <c r="E3026" t="s">
        <v>5707</v>
      </c>
      <c r="F3026" s="37" t="s">
        <v>7648</v>
      </c>
      <c r="G3026" s="18" t="str">
        <f t="shared" si="190"/>
        <v>Servicios fabricante- Microsoft Soporte Premier</v>
      </c>
      <c r="H3026" s="18" t="s">
        <v>119</v>
      </c>
      <c r="I3026" s="37" t="s">
        <v>67</v>
      </c>
      <c r="J3026" t="s">
        <v>5708</v>
      </c>
      <c r="K3026" t="s">
        <v>65</v>
      </c>
      <c r="L3026" t="s">
        <v>3940</v>
      </c>
      <c r="M3026" t="s">
        <v>65</v>
      </c>
      <c r="N3026" s="37" t="s">
        <v>5159</v>
      </c>
      <c r="O3026" s="37" t="s">
        <v>66</v>
      </c>
      <c r="P3026" s="37" t="s">
        <v>1308</v>
      </c>
      <c r="Q3026" t="s">
        <v>5707</v>
      </c>
      <c r="R3026" t="s">
        <v>5160</v>
      </c>
      <c r="S3026" s="38">
        <v>92800000</v>
      </c>
      <c r="T3026" s="37">
        <v>1</v>
      </c>
      <c r="U3026" s="37">
        <v>1</v>
      </c>
      <c r="V3026" s="43">
        <f>SUMIF(ResumenCotizacion!$C:$C,E3026,ResumenCotizacion!$P:$P)</f>
        <v>0</v>
      </c>
      <c r="W3026" s="68">
        <f>IF(H3026="USD",S3026*SolCotizacion!$J$18,S3026)</f>
        <v>92800000</v>
      </c>
      <c r="X3026" s="3">
        <f>ROUND(W3026/(1-VLOOKUP("Total porcentaje:",ResumenCotizacion!$F:$H,3,0)),2)</f>
        <v>100869565.22</v>
      </c>
      <c r="Y3026" s="3">
        <f t="shared" si="191"/>
        <v>0</v>
      </c>
    </row>
    <row r="3027" spans="1:25" ht="14.25" x14ac:dyDescent="0.2">
      <c r="A3027" t="str">
        <f t="shared" si="188"/>
        <v>Servicios fabricante- Microsoft Soporte PremierMicrosoft Soporte PremierTBMFF5</v>
      </c>
      <c r="B3027" t="str">
        <f t="shared" si="189"/>
        <v>TBMFF5Microsoft Soporte Premier</v>
      </c>
      <c r="C3027"/>
      <c r="D3027" t="s">
        <v>5156</v>
      </c>
      <c r="E3027" t="s">
        <v>5709</v>
      </c>
      <c r="F3027" s="37" t="s">
        <v>7648</v>
      </c>
      <c r="G3027" s="18" t="str">
        <f t="shared" si="190"/>
        <v>Servicios fabricante- Microsoft Soporte Premier</v>
      </c>
      <c r="H3027" s="18" t="s">
        <v>119</v>
      </c>
      <c r="I3027" s="37" t="s">
        <v>67</v>
      </c>
      <c r="J3027" t="s">
        <v>5710</v>
      </c>
      <c r="K3027" t="s">
        <v>65</v>
      </c>
      <c r="L3027" t="s">
        <v>3940</v>
      </c>
      <c r="M3027" t="s">
        <v>65</v>
      </c>
      <c r="N3027" s="37" t="s">
        <v>5159</v>
      </c>
      <c r="O3027" s="37" t="s">
        <v>66</v>
      </c>
      <c r="P3027" s="37" t="s">
        <v>1308</v>
      </c>
      <c r="Q3027" t="s">
        <v>5709</v>
      </c>
      <c r="R3027" t="s">
        <v>5160</v>
      </c>
      <c r="S3027" s="38">
        <v>92800000</v>
      </c>
      <c r="T3027" s="37">
        <v>1</v>
      </c>
      <c r="U3027" s="37">
        <v>1</v>
      </c>
      <c r="V3027" s="43">
        <f>SUMIF(ResumenCotizacion!$C:$C,E3027,ResumenCotizacion!$P:$P)</f>
        <v>0</v>
      </c>
      <c r="W3027" s="68">
        <f>IF(H3027="USD",S3027*SolCotizacion!$J$18,S3027)</f>
        <v>92800000</v>
      </c>
      <c r="X3027" s="3">
        <f>ROUND(W3027/(1-VLOOKUP("Total porcentaje:",ResumenCotizacion!$F:$H,3,0)),2)</f>
        <v>100869565.22</v>
      </c>
      <c r="Y3027" s="3">
        <f t="shared" si="191"/>
        <v>0</v>
      </c>
    </row>
    <row r="3028" spans="1:25" ht="14.25" x14ac:dyDescent="0.2">
      <c r="A3028" t="str">
        <f t="shared" si="188"/>
        <v>Servicios fabricante- Microsoft Soporte PremierMicrosoft Soporte PremierTBMFF4</v>
      </c>
      <c r="B3028" t="str">
        <f t="shared" si="189"/>
        <v>TBMFF4Microsoft Soporte Premier</v>
      </c>
      <c r="C3028"/>
      <c r="D3028" t="s">
        <v>5156</v>
      </c>
      <c r="E3028" t="s">
        <v>5711</v>
      </c>
      <c r="F3028" s="37" t="s">
        <v>7648</v>
      </c>
      <c r="G3028" s="18" t="str">
        <f t="shared" si="190"/>
        <v>Servicios fabricante- Microsoft Soporte Premier</v>
      </c>
      <c r="H3028" s="18" t="s">
        <v>119</v>
      </c>
      <c r="I3028" s="37" t="s">
        <v>67</v>
      </c>
      <c r="J3028" t="s">
        <v>5712</v>
      </c>
      <c r="K3028" t="s">
        <v>65</v>
      </c>
      <c r="L3028" t="s">
        <v>3940</v>
      </c>
      <c r="M3028" t="s">
        <v>65</v>
      </c>
      <c r="N3028" s="37" t="s">
        <v>5159</v>
      </c>
      <c r="O3028" s="37" t="s">
        <v>66</v>
      </c>
      <c r="P3028" s="37" t="s">
        <v>1308</v>
      </c>
      <c r="Q3028" t="s">
        <v>5711</v>
      </c>
      <c r="R3028" t="s">
        <v>5160</v>
      </c>
      <c r="S3028" s="38">
        <v>92800000</v>
      </c>
      <c r="T3028" s="37">
        <v>1</v>
      </c>
      <c r="U3028" s="37">
        <v>1</v>
      </c>
      <c r="V3028" s="43">
        <f>SUMIF(ResumenCotizacion!$C:$C,E3028,ResumenCotizacion!$P:$P)</f>
        <v>0</v>
      </c>
      <c r="W3028" s="68">
        <f>IF(H3028="USD",S3028*SolCotizacion!$J$18,S3028)</f>
        <v>92800000</v>
      </c>
      <c r="X3028" s="3">
        <f>ROUND(W3028/(1-VLOOKUP("Total porcentaje:",ResumenCotizacion!$F:$H,3,0)),2)</f>
        <v>100869565.22</v>
      </c>
      <c r="Y3028" s="3">
        <f t="shared" si="191"/>
        <v>0</v>
      </c>
    </row>
    <row r="3029" spans="1:25" ht="14.25" x14ac:dyDescent="0.2">
      <c r="A3029" t="str">
        <f t="shared" si="188"/>
        <v>Servicios fabricante- Microsoft Soporte PremierMicrosoft Soporte PremierTBMFF3</v>
      </c>
      <c r="B3029" t="str">
        <f t="shared" si="189"/>
        <v>TBMFF3Microsoft Soporte Premier</v>
      </c>
      <c r="C3029"/>
      <c r="D3029" t="s">
        <v>5156</v>
      </c>
      <c r="E3029" t="s">
        <v>5713</v>
      </c>
      <c r="F3029" s="37" t="s">
        <v>7648</v>
      </c>
      <c r="G3029" s="18" t="str">
        <f t="shared" si="190"/>
        <v>Servicios fabricante- Microsoft Soporte Premier</v>
      </c>
      <c r="H3029" s="18" t="s">
        <v>119</v>
      </c>
      <c r="I3029" s="37" t="s">
        <v>67</v>
      </c>
      <c r="J3029" t="s">
        <v>5714</v>
      </c>
      <c r="K3029" t="s">
        <v>65</v>
      </c>
      <c r="L3029" t="s">
        <v>3940</v>
      </c>
      <c r="M3029" t="s">
        <v>65</v>
      </c>
      <c r="N3029" s="37" t="s">
        <v>5159</v>
      </c>
      <c r="O3029" s="37" t="s">
        <v>66</v>
      </c>
      <c r="P3029" s="37" t="s">
        <v>1308</v>
      </c>
      <c r="Q3029" t="s">
        <v>5713</v>
      </c>
      <c r="R3029" t="s">
        <v>5160</v>
      </c>
      <c r="S3029" s="38">
        <v>56800000</v>
      </c>
      <c r="T3029" s="37">
        <v>1</v>
      </c>
      <c r="U3029" s="37">
        <v>1</v>
      </c>
      <c r="V3029" s="43">
        <f>SUMIF(ResumenCotizacion!$C:$C,E3029,ResumenCotizacion!$P:$P)</f>
        <v>0</v>
      </c>
      <c r="W3029" s="68">
        <f>IF(H3029="USD",S3029*SolCotizacion!$J$18,S3029)</f>
        <v>56800000</v>
      </c>
      <c r="X3029" s="3">
        <f>ROUND(W3029/(1-VLOOKUP("Total porcentaje:",ResumenCotizacion!$F:$H,3,0)),2)</f>
        <v>61739130.43</v>
      </c>
      <c r="Y3029" s="3">
        <f t="shared" si="191"/>
        <v>0</v>
      </c>
    </row>
    <row r="3030" spans="1:25" ht="14.25" x14ac:dyDescent="0.2">
      <c r="A3030" t="str">
        <f t="shared" si="188"/>
        <v>Servicios fabricante- Microsoft Soporte PremierMicrosoft Soporte PremierTBMFF2</v>
      </c>
      <c r="B3030" t="str">
        <f t="shared" si="189"/>
        <v>TBMFF2Microsoft Soporte Premier</v>
      </c>
      <c r="C3030"/>
      <c r="D3030" t="s">
        <v>5156</v>
      </c>
      <c r="E3030" t="s">
        <v>5715</v>
      </c>
      <c r="F3030" s="37" t="s">
        <v>7648</v>
      </c>
      <c r="G3030" s="18" t="str">
        <f t="shared" si="190"/>
        <v>Servicios fabricante- Microsoft Soporte Premier</v>
      </c>
      <c r="H3030" s="18" t="s">
        <v>119</v>
      </c>
      <c r="I3030" s="37" t="s">
        <v>67</v>
      </c>
      <c r="J3030" t="s">
        <v>5716</v>
      </c>
      <c r="K3030" t="s">
        <v>65</v>
      </c>
      <c r="L3030" t="s">
        <v>3940</v>
      </c>
      <c r="M3030" t="s">
        <v>65</v>
      </c>
      <c r="N3030" s="37" t="s">
        <v>5159</v>
      </c>
      <c r="O3030" s="37" t="s">
        <v>66</v>
      </c>
      <c r="P3030" s="37" t="s">
        <v>1308</v>
      </c>
      <c r="Q3030" t="s">
        <v>5715</v>
      </c>
      <c r="R3030" t="s">
        <v>5160</v>
      </c>
      <c r="S3030" s="38">
        <v>56800000</v>
      </c>
      <c r="T3030" s="37">
        <v>1</v>
      </c>
      <c r="U3030" s="37">
        <v>1</v>
      </c>
      <c r="V3030" s="43">
        <f>SUMIF(ResumenCotizacion!$C:$C,E3030,ResumenCotizacion!$P:$P)</f>
        <v>0</v>
      </c>
      <c r="W3030" s="68">
        <f>IF(H3030="USD",S3030*SolCotizacion!$J$18,S3030)</f>
        <v>56800000</v>
      </c>
      <c r="X3030" s="3">
        <f>ROUND(W3030/(1-VLOOKUP("Total porcentaje:",ResumenCotizacion!$F:$H,3,0)),2)</f>
        <v>61739130.43</v>
      </c>
      <c r="Y3030" s="3">
        <f t="shared" si="191"/>
        <v>0</v>
      </c>
    </row>
    <row r="3031" spans="1:25" ht="14.25" x14ac:dyDescent="0.2">
      <c r="A3031" t="str">
        <f t="shared" si="188"/>
        <v>Servicios fabricante- Microsoft Soporte PremierMicrosoft Soporte PremierTBMFF17</v>
      </c>
      <c r="B3031" t="str">
        <f t="shared" si="189"/>
        <v>TBMFF17Microsoft Soporte Premier</v>
      </c>
      <c r="C3031"/>
      <c r="D3031" t="s">
        <v>5156</v>
      </c>
      <c r="E3031" t="s">
        <v>5717</v>
      </c>
      <c r="F3031" s="37" t="s">
        <v>7648</v>
      </c>
      <c r="G3031" s="18" t="str">
        <f t="shared" si="190"/>
        <v>Servicios fabricante- Microsoft Soporte Premier</v>
      </c>
      <c r="H3031" s="18" t="s">
        <v>119</v>
      </c>
      <c r="I3031" s="37" t="s">
        <v>67</v>
      </c>
      <c r="J3031" t="s">
        <v>5718</v>
      </c>
      <c r="K3031" t="s">
        <v>65</v>
      </c>
      <c r="L3031" t="s">
        <v>3940</v>
      </c>
      <c r="M3031" t="s">
        <v>65</v>
      </c>
      <c r="N3031" s="37" t="s">
        <v>5159</v>
      </c>
      <c r="O3031" s="37" t="s">
        <v>66</v>
      </c>
      <c r="P3031" s="37" t="s">
        <v>1308</v>
      </c>
      <c r="Q3031" t="s">
        <v>5717</v>
      </c>
      <c r="R3031" t="s">
        <v>5160</v>
      </c>
      <c r="S3031" s="38">
        <v>56800000</v>
      </c>
      <c r="T3031" s="37">
        <v>1</v>
      </c>
      <c r="U3031" s="37">
        <v>1</v>
      </c>
      <c r="V3031" s="43">
        <f>SUMIF(ResumenCotizacion!$C:$C,E3031,ResumenCotizacion!$P:$P)</f>
        <v>0</v>
      </c>
      <c r="W3031" s="68">
        <f>IF(H3031="USD",S3031*SolCotizacion!$J$18,S3031)</f>
        <v>56800000</v>
      </c>
      <c r="X3031" s="3">
        <f>ROUND(W3031/(1-VLOOKUP("Total porcentaje:",ResumenCotizacion!$F:$H,3,0)),2)</f>
        <v>61739130.43</v>
      </c>
      <c r="Y3031" s="3">
        <f t="shared" si="191"/>
        <v>0</v>
      </c>
    </row>
    <row r="3032" spans="1:25" ht="14.25" x14ac:dyDescent="0.2">
      <c r="A3032" t="str">
        <f t="shared" si="188"/>
        <v>Servicios fabricante- Microsoft Soporte PremierMicrosoft Soporte PremierTBMFF15</v>
      </c>
      <c r="B3032" t="str">
        <f t="shared" si="189"/>
        <v>TBMFF15Microsoft Soporte Premier</v>
      </c>
      <c r="C3032"/>
      <c r="D3032" t="s">
        <v>5156</v>
      </c>
      <c r="E3032" t="s">
        <v>5719</v>
      </c>
      <c r="F3032" s="37" t="s">
        <v>7648</v>
      </c>
      <c r="G3032" s="18" t="str">
        <f t="shared" si="190"/>
        <v>Servicios fabricante- Microsoft Soporte Premier</v>
      </c>
      <c r="H3032" s="18" t="s">
        <v>119</v>
      </c>
      <c r="I3032" s="37" t="s">
        <v>67</v>
      </c>
      <c r="J3032" t="s">
        <v>5720</v>
      </c>
      <c r="K3032" t="s">
        <v>65</v>
      </c>
      <c r="L3032" t="s">
        <v>3940</v>
      </c>
      <c r="M3032" t="s">
        <v>65</v>
      </c>
      <c r="N3032" s="37" t="s">
        <v>5159</v>
      </c>
      <c r="O3032" s="37" t="s">
        <v>66</v>
      </c>
      <c r="P3032" s="37" t="s">
        <v>1308</v>
      </c>
      <c r="Q3032" t="s">
        <v>5719</v>
      </c>
      <c r="R3032" t="s">
        <v>5160</v>
      </c>
      <c r="S3032" s="38">
        <v>92800000</v>
      </c>
      <c r="T3032" s="37">
        <v>1</v>
      </c>
      <c r="U3032" s="37">
        <v>1</v>
      </c>
      <c r="V3032" s="43">
        <f>SUMIF(ResumenCotizacion!$C:$C,E3032,ResumenCotizacion!$P:$P)</f>
        <v>0</v>
      </c>
      <c r="W3032" s="68">
        <f>IF(H3032="USD",S3032*SolCotizacion!$J$18,S3032)</f>
        <v>92800000</v>
      </c>
      <c r="X3032" s="3">
        <f>ROUND(W3032/(1-VLOOKUP("Total porcentaje:",ResumenCotizacion!$F:$H,3,0)),2)</f>
        <v>100869565.22</v>
      </c>
      <c r="Y3032" s="3">
        <f t="shared" si="191"/>
        <v>0</v>
      </c>
    </row>
    <row r="3033" spans="1:25" ht="14.25" x14ac:dyDescent="0.2">
      <c r="A3033" t="str">
        <f t="shared" si="188"/>
        <v>Servicios fabricante- Microsoft Soporte PremierMicrosoft Soporte PremierTBMFF14</v>
      </c>
      <c r="B3033" t="str">
        <f t="shared" si="189"/>
        <v>TBMFF14Microsoft Soporte Premier</v>
      </c>
      <c r="C3033"/>
      <c r="D3033" t="s">
        <v>5156</v>
      </c>
      <c r="E3033" t="s">
        <v>5721</v>
      </c>
      <c r="F3033" s="37" t="s">
        <v>7648</v>
      </c>
      <c r="G3033" s="18" t="str">
        <f t="shared" si="190"/>
        <v>Servicios fabricante- Microsoft Soporte Premier</v>
      </c>
      <c r="H3033" s="18" t="s">
        <v>119</v>
      </c>
      <c r="I3033" s="37" t="s">
        <v>67</v>
      </c>
      <c r="J3033" t="s">
        <v>5722</v>
      </c>
      <c r="K3033" t="s">
        <v>65</v>
      </c>
      <c r="L3033" t="s">
        <v>3940</v>
      </c>
      <c r="M3033" t="s">
        <v>65</v>
      </c>
      <c r="N3033" s="37" t="s">
        <v>5159</v>
      </c>
      <c r="O3033" s="37" t="s">
        <v>66</v>
      </c>
      <c r="P3033" s="37" t="s">
        <v>1308</v>
      </c>
      <c r="Q3033" t="s">
        <v>5721</v>
      </c>
      <c r="R3033" t="s">
        <v>5160</v>
      </c>
      <c r="S3033" s="38">
        <v>92800000</v>
      </c>
      <c r="T3033" s="37">
        <v>1</v>
      </c>
      <c r="U3033" s="37">
        <v>1</v>
      </c>
      <c r="V3033" s="43">
        <f>SUMIF(ResumenCotizacion!$C:$C,E3033,ResumenCotizacion!$P:$P)</f>
        <v>0</v>
      </c>
      <c r="W3033" s="68">
        <f>IF(H3033="USD",S3033*SolCotizacion!$J$18,S3033)</f>
        <v>92800000</v>
      </c>
      <c r="X3033" s="3">
        <f>ROUND(W3033/(1-VLOOKUP("Total porcentaje:",ResumenCotizacion!$F:$H,3,0)),2)</f>
        <v>100869565.22</v>
      </c>
      <c r="Y3033" s="3">
        <f t="shared" si="191"/>
        <v>0</v>
      </c>
    </row>
    <row r="3034" spans="1:25" ht="14.25" x14ac:dyDescent="0.2">
      <c r="A3034" t="str">
        <f t="shared" si="188"/>
        <v>Servicios fabricante- Microsoft Soporte PremierMicrosoft Soporte PremierTBMFF13</v>
      </c>
      <c r="B3034" t="str">
        <f t="shared" si="189"/>
        <v>TBMFF13Microsoft Soporte Premier</v>
      </c>
      <c r="C3034"/>
      <c r="D3034" t="s">
        <v>5156</v>
      </c>
      <c r="E3034" t="s">
        <v>5723</v>
      </c>
      <c r="F3034" s="37" t="s">
        <v>7648</v>
      </c>
      <c r="G3034" s="18" t="str">
        <f t="shared" si="190"/>
        <v>Servicios fabricante- Microsoft Soporte Premier</v>
      </c>
      <c r="H3034" s="18" t="s">
        <v>119</v>
      </c>
      <c r="I3034" s="37" t="s">
        <v>67</v>
      </c>
      <c r="J3034" t="s">
        <v>5724</v>
      </c>
      <c r="K3034" t="s">
        <v>65</v>
      </c>
      <c r="L3034" t="s">
        <v>3940</v>
      </c>
      <c r="M3034" t="s">
        <v>65</v>
      </c>
      <c r="N3034" s="37" t="s">
        <v>5159</v>
      </c>
      <c r="O3034" s="37" t="s">
        <v>66</v>
      </c>
      <c r="P3034" s="37" t="s">
        <v>1308</v>
      </c>
      <c r="Q3034" t="s">
        <v>5723</v>
      </c>
      <c r="R3034" t="s">
        <v>5160</v>
      </c>
      <c r="S3034" s="38">
        <v>92800000</v>
      </c>
      <c r="T3034" s="37">
        <v>1</v>
      </c>
      <c r="U3034" s="37">
        <v>1</v>
      </c>
      <c r="V3034" s="43">
        <f>SUMIF(ResumenCotizacion!$C:$C,E3034,ResumenCotizacion!$P:$P)</f>
        <v>0</v>
      </c>
      <c r="W3034" s="68">
        <f>IF(H3034="USD",S3034*SolCotizacion!$J$18,S3034)</f>
        <v>92800000</v>
      </c>
      <c r="X3034" s="3">
        <f>ROUND(W3034/(1-VLOOKUP("Total porcentaje:",ResumenCotizacion!$F:$H,3,0)),2)</f>
        <v>100869565.22</v>
      </c>
      <c r="Y3034" s="3">
        <f t="shared" si="191"/>
        <v>0</v>
      </c>
    </row>
    <row r="3035" spans="1:25" ht="14.25" x14ac:dyDescent="0.2">
      <c r="A3035" t="str">
        <f t="shared" si="188"/>
        <v>Servicios fabricante- Microsoft Soporte PremierMicrosoft Soporte PremierTBMFF12</v>
      </c>
      <c r="B3035" t="str">
        <f t="shared" si="189"/>
        <v>TBMFF12Microsoft Soporte Premier</v>
      </c>
      <c r="C3035"/>
      <c r="D3035" t="s">
        <v>5156</v>
      </c>
      <c r="E3035" t="s">
        <v>5725</v>
      </c>
      <c r="F3035" s="37" t="s">
        <v>7648</v>
      </c>
      <c r="G3035" s="18" t="str">
        <f t="shared" si="190"/>
        <v>Servicios fabricante- Microsoft Soporte Premier</v>
      </c>
      <c r="H3035" s="18" t="s">
        <v>119</v>
      </c>
      <c r="I3035" s="37" t="s">
        <v>67</v>
      </c>
      <c r="J3035" t="s">
        <v>5726</v>
      </c>
      <c r="K3035" t="s">
        <v>65</v>
      </c>
      <c r="L3035" t="s">
        <v>3940</v>
      </c>
      <c r="M3035" t="s">
        <v>65</v>
      </c>
      <c r="N3035" s="37" t="s">
        <v>5159</v>
      </c>
      <c r="O3035" s="37" t="s">
        <v>66</v>
      </c>
      <c r="P3035" s="37" t="s">
        <v>1308</v>
      </c>
      <c r="Q3035" t="s">
        <v>5725</v>
      </c>
      <c r="R3035" t="s">
        <v>5160</v>
      </c>
      <c r="S3035" s="38">
        <v>92800000</v>
      </c>
      <c r="T3035" s="37">
        <v>1</v>
      </c>
      <c r="U3035" s="37">
        <v>1</v>
      </c>
      <c r="V3035" s="43">
        <f>SUMIF(ResumenCotizacion!$C:$C,E3035,ResumenCotizacion!$P:$P)</f>
        <v>0</v>
      </c>
      <c r="W3035" s="68">
        <f>IF(H3035="USD",S3035*SolCotizacion!$J$18,S3035)</f>
        <v>92800000</v>
      </c>
      <c r="X3035" s="3">
        <f>ROUND(W3035/(1-VLOOKUP("Total porcentaje:",ResumenCotizacion!$F:$H,3,0)),2)</f>
        <v>100869565.22</v>
      </c>
      <c r="Y3035" s="3">
        <f t="shared" si="191"/>
        <v>0</v>
      </c>
    </row>
    <row r="3036" spans="1:25" ht="14.25" x14ac:dyDescent="0.2">
      <c r="A3036" t="str">
        <f t="shared" si="188"/>
        <v>Servicios fabricante- Microsoft Soporte PremierMicrosoft Soporte PremierTBMFF11</v>
      </c>
      <c r="B3036" t="str">
        <f t="shared" si="189"/>
        <v>TBMFF11Microsoft Soporte Premier</v>
      </c>
      <c r="C3036"/>
      <c r="D3036" t="s">
        <v>5156</v>
      </c>
      <c r="E3036" t="s">
        <v>5727</v>
      </c>
      <c r="F3036" s="37" t="s">
        <v>7648</v>
      </c>
      <c r="G3036" s="18" t="str">
        <f t="shared" si="190"/>
        <v>Servicios fabricante- Microsoft Soporte Premier</v>
      </c>
      <c r="H3036" s="18" t="s">
        <v>119</v>
      </c>
      <c r="I3036" s="37" t="s">
        <v>67</v>
      </c>
      <c r="J3036" t="s">
        <v>5728</v>
      </c>
      <c r="K3036" t="s">
        <v>65</v>
      </c>
      <c r="L3036" t="s">
        <v>3940</v>
      </c>
      <c r="M3036" t="s">
        <v>65</v>
      </c>
      <c r="N3036" s="37" t="s">
        <v>5159</v>
      </c>
      <c r="O3036" s="37" t="s">
        <v>66</v>
      </c>
      <c r="P3036" s="37" t="s">
        <v>1308</v>
      </c>
      <c r="Q3036" t="s">
        <v>5727</v>
      </c>
      <c r="R3036" t="s">
        <v>5160</v>
      </c>
      <c r="S3036" s="38">
        <v>92800000</v>
      </c>
      <c r="T3036" s="37">
        <v>1</v>
      </c>
      <c r="U3036" s="37">
        <v>1</v>
      </c>
      <c r="V3036" s="43">
        <f>SUMIF(ResumenCotizacion!$C:$C,E3036,ResumenCotizacion!$P:$P)</f>
        <v>0</v>
      </c>
      <c r="W3036" s="68">
        <f>IF(H3036="USD",S3036*SolCotizacion!$J$18,S3036)</f>
        <v>92800000</v>
      </c>
      <c r="X3036" s="3">
        <f>ROUND(W3036/(1-VLOOKUP("Total porcentaje:",ResumenCotizacion!$F:$H,3,0)),2)</f>
        <v>100869565.22</v>
      </c>
      <c r="Y3036" s="3">
        <f t="shared" si="191"/>
        <v>0</v>
      </c>
    </row>
    <row r="3037" spans="1:25" ht="14.25" x14ac:dyDescent="0.2">
      <c r="A3037" t="str">
        <f t="shared" si="188"/>
        <v>Servicios fabricante- Microsoft Soporte PremierMicrosoft Soporte PremierTBMFF10</v>
      </c>
      <c r="B3037" t="str">
        <f t="shared" si="189"/>
        <v>TBMFF10Microsoft Soporte Premier</v>
      </c>
      <c r="C3037"/>
      <c r="D3037" t="s">
        <v>5156</v>
      </c>
      <c r="E3037" t="s">
        <v>5729</v>
      </c>
      <c r="F3037" s="37" t="s">
        <v>7648</v>
      </c>
      <c r="G3037" s="18" t="str">
        <f t="shared" si="190"/>
        <v>Servicios fabricante- Microsoft Soporte Premier</v>
      </c>
      <c r="H3037" s="18" t="s">
        <v>119</v>
      </c>
      <c r="I3037" s="37" t="s">
        <v>67</v>
      </c>
      <c r="J3037" t="s">
        <v>5730</v>
      </c>
      <c r="K3037" t="s">
        <v>65</v>
      </c>
      <c r="L3037" t="s">
        <v>3940</v>
      </c>
      <c r="M3037" t="s">
        <v>65</v>
      </c>
      <c r="N3037" s="37" t="s">
        <v>5159</v>
      </c>
      <c r="O3037" s="37" t="s">
        <v>66</v>
      </c>
      <c r="P3037" s="37" t="s">
        <v>1308</v>
      </c>
      <c r="Q3037" t="s">
        <v>5729</v>
      </c>
      <c r="R3037" t="s">
        <v>5160</v>
      </c>
      <c r="S3037" s="38">
        <v>92800000</v>
      </c>
      <c r="T3037" s="37">
        <v>1</v>
      </c>
      <c r="U3037" s="37">
        <v>1</v>
      </c>
      <c r="V3037" s="43">
        <f>SUMIF(ResumenCotizacion!$C:$C,E3037,ResumenCotizacion!$P:$P)</f>
        <v>0</v>
      </c>
      <c r="W3037" s="68">
        <f>IF(H3037="USD",S3037*SolCotizacion!$J$18,S3037)</f>
        <v>92800000</v>
      </c>
      <c r="X3037" s="3">
        <f>ROUND(W3037/(1-VLOOKUP("Total porcentaje:",ResumenCotizacion!$F:$H,3,0)),2)</f>
        <v>100869565.22</v>
      </c>
      <c r="Y3037" s="3">
        <f t="shared" si="191"/>
        <v>0</v>
      </c>
    </row>
    <row r="3038" spans="1:25" ht="14.25" x14ac:dyDescent="0.2">
      <c r="A3038" t="str">
        <f t="shared" si="188"/>
        <v>Servicios fabricante- Microsoft Soporte PremierMicrosoft Soporte PremierTBMFF1</v>
      </c>
      <c r="B3038" t="str">
        <f t="shared" si="189"/>
        <v>TBMFF1Microsoft Soporte Premier</v>
      </c>
      <c r="C3038"/>
      <c r="D3038" t="s">
        <v>5156</v>
      </c>
      <c r="E3038" t="s">
        <v>5731</v>
      </c>
      <c r="F3038" s="37" t="s">
        <v>7648</v>
      </c>
      <c r="G3038" s="18" t="str">
        <f t="shared" si="190"/>
        <v>Servicios fabricante- Microsoft Soporte Premier</v>
      </c>
      <c r="H3038" s="18" t="s">
        <v>119</v>
      </c>
      <c r="I3038" s="37" t="s">
        <v>67</v>
      </c>
      <c r="J3038" t="s">
        <v>5732</v>
      </c>
      <c r="K3038" t="s">
        <v>65</v>
      </c>
      <c r="L3038" t="s">
        <v>3940</v>
      </c>
      <c r="M3038" t="s">
        <v>65</v>
      </c>
      <c r="N3038" s="37" t="s">
        <v>5159</v>
      </c>
      <c r="O3038" s="37" t="s">
        <v>66</v>
      </c>
      <c r="P3038" s="37" t="s">
        <v>1308</v>
      </c>
      <c r="Q3038" t="s">
        <v>5731</v>
      </c>
      <c r="R3038" t="s">
        <v>5160</v>
      </c>
      <c r="S3038" s="38">
        <v>56800000</v>
      </c>
      <c r="T3038" s="37">
        <v>1</v>
      </c>
      <c r="U3038" s="37">
        <v>1</v>
      </c>
      <c r="V3038" s="43">
        <f>SUMIF(ResumenCotizacion!$C:$C,E3038,ResumenCotizacion!$P:$P)</f>
        <v>0</v>
      </c>
      <c r="W3038" s="68">
        <f>IF(H3038="USD",S3038*SolCotizacion!$J$18,S3038)</f>
        <v>56800000</v>
      </c>
      <c r="X3038" s="3">
        <f>ROUND(W3038/(1-VLOOKUP("Total porcentaje:",ResumenCotizacion!$F:$H,3,0)),2)</f>
        <v>61739130.43</v>
      </c>
      <c r="Y3038" s="3">
        <f t="shared" si="191"/>
        <v>0</v>
      </c>
    </row>
    <row r="3039" spans="1:25" ht="14.25" x14ac:dyDescent="0.2">
      <c r="A3039" t="str">
        <f t="shared" si="188"/>
        <v>Servicios fabricante- Microsoft Soporte PremierMicrosoft Soporte PremierTBMFF</v>
      </c>
      <c r="B3039" t="str">
        <f t="shared" si="189"/>
        <v>TBMFFMicrosoft Soporte Premier</v>
      </c>
      <c r="C3039"/>
      <c r="D3039" t="s">
        <v>5156</v>
      </c>
      <c r="E3039" t="s">
        <v>5733</v>
      </c>
      <c r="F3039" s="37" t="s">
        <v>7648</v>
      </c>
      <c r="G3039" s="18" t="str">
        <f t="shared" si="190"/>
        <v>Servicios fabricante- Microsoft Soporte Premier</v>
      </c>
      <c r="H3039" s="18" t="s">
        <v>119</v>
      </c>
      <c r="I3039" s="37" t="s">
        <v>67</v>
      </c>
      <c r="J3039" t="s">
        <v>5734</v>
      </c>
      <c r="K3039" t="s">
        <v>65</v>
      </c>
      <c r="L3039" t="s">
        <v>3940</v>
      </c>
      <c r="M3039" t="s">
        <v>65</v>
      </c>
      <c r="N3039" s="37" t="s">
        <v>5159</v>
      </c>
      <c r="O3039" s="37" t="s">
        <v>66</v>
      </c>
      <c r="P3039" s="37" t="s">
        <v>1308</v>
      </c>
      <c r="Q3039" t="s">
        <v>5733</v>
      </c>
      <c r="R3039" t="s">
        <v>5160</v>
      </c>
      <c r="S3039" s="38">
        <v>92800000</v>
      </c>
      <c r="T3039" s="37">
        <v>1</v>
      </c>
      <c r="U3039" s="37">
        <v>1</v>
      </c>
      <c r="V3039" s="43">
        <f>SUMIF(ResumenCotizacion!$C:$C,E3039,ResumenCotizacion!$P:$P)</f>
        <v>0</v>
      </c>
      <c r="W3039" s="68">
        <f>IF(H3039="USD",S3039*SolCotizacion!$J$18,S3039)</f>
        <v>92800000</v>
      </c>
      <c r="X3039" s="3">
        <f>ROUND(W3039/(1-VLOOKUP("Total porcentaje:",ResumenCotizacion!$F:$H,3,0)),2)</f>
        <v>100869565.22</v>
      </c>
      <c r="Y3039" s="3">
        <f t="shared" si="191"/>
        <v>0</v>
      </c>
    </row>
    <row r="3040" spans="1:25" ht="14.25" x14ac:dyDescent="0.2">
      <c r="A3040" t="str">
        <f t="shared" si="188"/>
        <v>Servicios fabricante- Microsoft Soporte PremierMicrosoft Soporte PremierTBMFD</v>
      </c>
      <c r="B3040" t="str">
        <f t="shared" si="189"/>
        <v>TBMFDMicrosoft Soporte Premier</v>
      </c>
      <c r="C3040"/>
      <c r="D3040" t="s">
        <v>5156</v>
      </c>
      <c r="E3040" t="s">
        <v>5735</v>
      </c>
      <c r="F3040" s="37" t="s">
        <v>7648</v>
      </c>
      <c r="G3040" s="18" t="str">
        <f t="shared" si="190"/>
        <v>Servicios fabricante- Microsoft Soporte Premier</v>
      </c>
      <c r="H3040" s="18" t="s">
        <v>119</v>
      </c>
      <c r="I3040" s="37" t="s">
        <v>67</v>
      </c>
      <c r="J3040" t="s">
        <v>5736</v>
      </c>
      <c r="K3040" t="s">
        <v>65</v>
      </c>
      <c r="L3040" t="s">
        <v>3940</v>
      </c>
      <c r="M3040" t="s">
        <v>65</v>
      </c>
      <c r="N3040" s="37" t="s">
        <v>5159</v>
      </c>
      <c r="O3040" s="37" t="s">
        <v>5171</v>
      </c>
      <c r="P3040" s="37" t="s">
        <v>1308</v>
      </c>
      <c r="Q3040" t="s">
        <v>5735</v>
      </c>
      <c r="R3040" t="s">
        <v>5160</v>
      </c>
      <c r="S3040" s="38">
        <v>92800000</v>
      </c>
      <c r="T3040" s="37">
        <v>1</v>
      </c>
      <c r="U3040" s="37">
        <v>1</v>
      </c>
      <c r="V3040" s="43">
        <f>SUMIF(ResumenCotizacion!$C:$C,E3040,ResumenCotizacion!$P:$P)</f>
        <v>0</v>
      </c>
      <c r="W3040" s="68">
        <f>IF(H3040="USD",S3040*SolCotizacion!$J$18,S3040)</f>
        <v>92800000</v>
      </c>
      <c r="X3040" s="3">
        <f>ROUND(W3040/(1-VLOOKUP("Total porcentaje:",ResumenCotizacion!$F:$H,3,0)),2)</f>
        <v>100869565.22</v>
      </c>
      <c r="Y3040" s="3">
        <f t="shared" si="191"/>
        <v>0</v>
      </c>
    </row>
    <row r="3041" spans="1:25" ht="14.25" x14ac:dyDescent="0.2">
      <c r="A3041" t="str">
        <f t="shared" si="188"/>
        <v>Servicios fabricante- Microsoft Soporte PremierMicrosoft Soporte PremierTBMDL</v>
      </c>
      <c r="B3041" t="str">
        <f t="shared" si="189"/>
        <v>TBMDLMicrosoft Soporte Premier</v>
      </c>
      <c r="C3041"/>
      <c r="D3041" t="s">
        <v>5156</v>
      </c>
      <c r="E3041" t="s">
        <v>5737</v>
      </c>
      <c r="F3041" s="37" t="s">
        <v>7648</v>
      </c>
      <c r="G3041" s="18" t="str">
        <f t="shared" si="190"/>
        <v>Servicios fabricante- Microsoft Soporte Premier</v>
      </c>
      <c r="H3041" s="18" t="s">
        <v>119</v>
      </c>
      <c r="I3041" s="37" t="s">
        <v>67</v>
      </c>
      <c r="J3041" t="s">
        <v>5738</v>
      </c>
      <c r="K3041" t="s">
        <v>65</v>
      </c>
      <c r="L3041" t="s">
        <v>3940</v>
      </c>
      <c r="M3041" t="s">
        <v>65</v>
      </c>
      <c r="N3041" s="37" t="s">
        <v>5159</v>
      </c>
      <c r="O3041" s="37" t="s">
        <v>5171</v>
      </c>
      <c r="P3041" s="37" t="s">
        <v>1308</v>
      </c>
      <c r="Q3041" t="s">
        <v>5737</v>
      </c>
      <c r="R3041" t="s">
        <v>5160</v>
      </c>
      <c r="S3041" s="38">
        <v>92800000</v>
      </c>
      <c r="T3041" s="37">
        <v>1</v>
      </c>
      <c r="U3041" s="37">
        <v>1</v>
      </c>
      <c r="V3041" s="43">
        <f>SUMIF(ResumenCotizacion!$C:$C,E3041,ResumenCotizacion!$P:$P)</f>
        <v>0</v>
      </c>
      <c r="W3041" s="68">
        <f>IF(H3041="USD",S3041*SolCotizacion!$J$18,S3041)</f>
        <v>92800000</v>
      </c>
      <c r="X3041" s="3">
        <f>ROUND(W3041/(1-VLOOKUP("Total porcentaje:",ResumenCotizacion!$F:$H,3,0)),2)</f>
        <v>100869565.22</v>
      </c>
      <c r="Y3041" s="3">
        <f t="shared" si="191"/>
        <v>0</v>
      </c>
    </row>
    <row r="3042" spans="1:25" ht="14.25" x14ac:dyDescent="0.2">
      <c r="A3042" t="str">
        <f t="shared" si="188"/>
        <v>Servicios fabricante- Microsoft Soporte PremierMicrosoft Soporte PremierTBMDE</v>
      </c>
      <c r="B3042" t="str">
        <f t="shared" si="189"/>
        <v>TBMDEMicrosoft Soporte Premier</v>
      </c>
      <c r="C3042"/>
      <c r="D3042" t="s">
        <v>5156</v>
      </c>
      <c r="E3042" t="s">
        <v>5739</v>
      </c>
      <c r="F3042" s="37" t="s">
        <v>7648</v>
      </c>
      <c r="G3042" s="18" t="str">
        <f t="shared" si="190"/>
        <v>Servicios fabricante- Microsoft Soporte Premier</v>
      </c>
      <c r="H3042" s="18" t="s">
        <v>119</v>
      </c>
      <c r="I3042" s="37" t="s">
        <v>67</v>
      </c>
      <c r="J3042" t="s">
        <v>5740</v>
      </c>
      <c r="K3042" t="s">
        <v>65</v>
      </c>
      <c r="L3042" t="s">
        <v>3940</v>
      </c>
      <c r="M3042" t="s">
        <v>65</v>
      </c>
      <c r="N3042" s="37" t="s">
        <v>5159</v>
      </c>
      <c r="O3042" s="37" t="s">
        <v>5171</v>
      </c>
      <c r="P3042" s="37" t="s">
        <v>1308</v>
      </c>
      <c r="Q3042" t="s">
        <v>5739</v>
      </c>
      <c r="R3042" t="s">
        <v>5160</v>
      </c>
      <c r="S3042" s="38">
        <v>23200000</v>
      </c>
      <c r="T3042" s="37">
        <v>1</v>
      </c>
      <c r="U3042" s="37">
        <v>1</v>
      </c>
      <c r="V3042" s="43">
        <f>SUMIF(ResumenCotizacion!$C:$C,E3042,ResumenCotizacion!$P:$P)</f>
        <v>0</v>
      </c>
      <c r="W3042" s="68">
        <f>IF(H3042="USD",S3042*SolCotizacion!$J$18,S3042)</f>
        <v>23200000</v>
      </c>
      <c r="X3042" s="3">
        <f>ROUND(W3042/(1-VLOOKUP("Total porcentaje:",ResumenCotizacion!$F:$H,3,0)),2)</f>
        <v>25217391.300000001</v>
      </c>
      <c r="Y3042" s="3">
        <f t="shared" si="191"/>
        <v>0</v>
      </c>
    </row>
    <row r="3043" spans="1:25" ht="14.25" x14ac:dyDescent="0.2">
      <c r="A3043" t="str">
        <f t="shared" si="188"/>
        <v>Servicios fabricante- Microsoft Soporte PremierMicrosoft Soporte PremierTBMCSO</v>
      </c>
      <c r="B3043" t="str">
        <f t="shared" si="189"/>
        <v>TBMCSOMicrosoft Soporte Premier</v>
      </c>
      <c r="C3043"/>
      <c r="D3043" t="s">
        <v>5156</v>
      </c>
      <c r="E3043" t="s">
        <v>5741</v>
      </c>
      <c r="F3043" s="37" t="s">
        <v>7648</v>
      </c>
      <c r="G3043" s="18" t="str">
        <f t="shared" si="190"/>
        <v>Servicios fabricante- Microsoft Soporte Premier</v>
      </c>
      <c r="H3043" s="18" t="s">
        <v>119</v>
      </c>
      <c r="I3043" s="37" t="s">
        <v>67</v>
      </c>
      <c r="J3043" t="s">
        <v>5742</v>
      </c>
      <c r="K3043" t="s">
        <v>65</v>
      </c>
      <c r="L3043" t="s">
        <v>3940</v>
      </c>
      <c r="M3043" t="s">
        <v>65</v>
      </c>
      <c r="N3043" s="37" t="s">
        <v>5159</v>
      </c>
      <c r="O3043" s="37" t="s">
        <v>5171</v>
      </c>
      <c r="P3043" s="37" t="s">
        <v>1308</v>
      </c>
      <c r="Q3043" t="s">
        <v>5741</v>
      </c>
      <c r="R3043" t="s">
        <v>5160</v>
      </c>
      <c r="S3043" s="38">
        <v>23200000</v>
      </c>
      <c r="T3043" s="37">
        <v>1</v>
      </c>
      <c r="U3043" s="37">
        <v>1</v>
      </c>
      <c r="V3043" s="43">
        <f>SUMIF(ResumenCotizacion!$C:$C,E3043,ResumenCotizacion!$P:$P)</f>
        <v>0</v>
      </c>
      <c r="W3043" s="68">
        <f>IF(H3043="USD",S3043*SolCotizacion!$J$18,S3043)</f>
        <v>23200000</v>
      </c>
      <c r="X3043" s="3">
        <f>ROUND(W3043/(1-VLOOKUP("Total porcentaje:",ResumenCotizacion!$F:$H,3,0)),2)</f>
        <v>25217391.300000001</v>
      </c>
      <c r="Y3043" s="3">
        <f t="shared" si="191"/>
        <v>0</v>
      </c>
    </row>
    <row r="3044" spans="1:25" ht="14.25" x14ac:dyDescent="0.2">
      <c r="A3044" t="str">
        <f t="shared" si="188"/>
        <v>Servicios fabricante- Microsoft Soporte PremierMicrosoft Soporte PremierTBMCSM</v>
      </c>
      <c r="B3044" t="str">
        <f t="shared" si="189"/>
        <v>TBMCSMMicrosoft Soporte Premier</v>
      </c>
      <c r="C3044"/>
      <c r="D3044" t="s">
        <v>5156</v>
      </c>
      <c r="E3044" t="s">
        <v>5743</v>
      </c>
      <c r="F3044" s="37" t="s">
        <v>7648</v>
      </c>
      <c r="G3044" s="18" t="str">
        <f t="shared" si="190"/>
        <v>Servicios fabricante- Microsoft Soporte Premier</v>
      </c>
      <c r="H3044" s="18" t="s">
        <v>119</v>
      </c>
      <c r="I3044" s="37" t="s">
        <v>67</v>
      </c>
      <c r="J3044" t="s">
        <v>5744</v>
      </c>
      <c r="K3044" t="s">
        <v>65</v>
      </c>
      <c r="L3044" t="s">
        <v>3940</v>
      </c>
      <c r="M3044" t="s">
        <v>65</v>
      </c>
      <c r="N3044" s="37" t="s">
        <v>5159</v>
      </c>
      <c r="O3044" s="37" t="s">
        <v>5171</v>
      </c>
      <c r="P3044" s="37" t="s">
        <v>1308</v>
      </c>
      <c r="Q3044" t="s">
        <v>5743</v>
      </c>
      <c r="R3044" t="s">
        <v>5160</v>
      </c>
      <c r="S3044" s="38">
        <v>23200000</v>
      </c>
      <c r="T3044" s="37">
        <v>1</v>
      </c>
      <c r="U3044" s="37">
        <v>1</v>
      </c>
      <c r="V3044" s="43">
        <f>SUMIF(ResumenCotizacion!$C:$C,E3044,ResumenCotizacion!$P:$P)</f>
        <v>0</v>
      </c>
      <c r="W3044" s="68">
        <f>IF(H3044="USD",S3044*SolCotizacion!$J$18,S3044)</f>
        <v>23200000</v>
      </c>
      <c r="X3044" s="3">
        <f>ROUND(W3044/(1-VLOOKUP("Total porcentaje:",ResumenCotizacion!$F:$H,3,0)),2)</f>
        <v>25217391.300000001</v>
      </c>
      <c r="Y3044" s="3">
        <f t="shared" si="191"/>
        <v>0</v>
      </c>
    </row>
    <row r="3045" spans="1:25" ht="14.25" x14ac:dyDescent="0.2">
      <c r="A3045" t="str">
        <f t="shared" si="188"/>
        <v>Servicios fabricante- Microsoft Soporte PremierMicrosoft Soporte PremierTBMCE</v>
      </c>
      <c r="B3045" t="str">
        <f t="shared" si="189"/>
        <v>TBMCEMicrosoft Soporte Premier</v>
      </c>
      <c r="C3045"/>
      <c r="D3045" t="s">
        <v>5156</v>
      </c>
      <c r="E3045" t="s">
        <v>5745</v>
      </c>
      <c r="F3045" s="37" t="s">
        <v>7648</v>
      </c>
      <c r="G3045" s="18" t="str">
        <f t="shared" si="190"/>
        <v>Servicios fabricante- Microsoft Soporte Premier</v>
      </c>
      <c r="H3045" s="18" t="s">
        <v>119</v>
      </c>
      <c r="I3045" s="37" t="s">
        <v>67</v>
      </c>
      <c r="J3045" t="s">
        <v>5746</v>
      </c>
      <c r="K3045" t="s">
        <v>65</v>
      </c>
      <c r="L3045" t="s">
        <v>3940</v>
      </c>
      <c r="M3045" t="s">
        <v>65</v>
      </c>
      <c r="N3045" s="37" t="s">
        <v>5159</v>
      </c>
      <c r="O3045" s="37" t="s">
        <v>5171</v>
      </c>
      <c r="P3045" s="37" t="s">
        <v>1308</v>
      </c>
      <c r="Q3045" t="s">
        <v>5745</v>
      </c>
      <c r="R3045" t="s">
        <v>5160</v>
      </c>
      <c r="S3045" s="38">
        <v>23200000</v>
      </c>
      <c r="T3045" s="37">
        <v>1</v>
      </c>
      <c r="U3045" s="37">
        <v>1</v>
      </c>
      <c r="V3045" s="43">
        <f>SUMIF(ResumenCotizacion!$C:$C,E3045,ResumenCotizacion!$P:$P)</f>
        <v>0</v>
      </c>
      <c r="W3045" s="68">
        <f>IF(H3045="USD",S3045*SolCotizacion!$J$18,S3045)</f>
        <v>23200000</v>
      </c>
      <c r="X3045" s="3">
        <f>ROUND(W3045/(1-VLOOKUP("Total porcentaje:",ResumenCotizacion!$F:$H,3,0)),2)</f>
        <v>25217391.300000001</v>
      </c>
      <c r="Y3045" s="3">
        <f t="shared" si="191"/>
        <v>0</v>
      </c>
    </row>
    <row r="3046" spans="1:25" ht="14.25" x14ac:dyDescent="0.2">
      <c r="A3046" t="str">
        <f t="shared" si="188"/>
        <v>Servicios fabricante- Microsoft Soporte PremierMicrosoft Soporte PremierT1CW</v>
      </c>
      <c r="B3046" t="str">
        <f t="shared" si="189"/>
        <v>T1CWMicrosoft Soporte Premier</v>
      </c>
      <c r="C3046"/>
      <c r="D3046" t="s">
        <v>5156</v>
      </c>
      <c r="E3046" t="s">
        <v>5747</v>
      </c>
      <c r="F3046" s="37" t="s">
        <v>7648</v>
      </c>
      <c r="G3046" s="18" t="str">
        <f t="shared" si="190"/>
        <v>Servicios fabricante- Microsoft Soporte Premier</v>
      </c>
      <c r="H3046" s="18" t="s">
        <v>119</v>
      </c>
      <c r="I3046" s="37" t="s">
        <v>67</v>
      </c>
      <c r="J3046" t="s">
        <v>5748</v>
      </c>
      <c r="K3046" t="s">
        <v>65</v>
      </c>
      <c r="L3046" t="s">
        <v>3940</v>
      </c>
      <c r="M3046" t="s">
        <v>65</v>
      </c>
      <c r="N3046" s="37" t="s">
        <v>5159</v>
      </c>
      <c r="O3046" s="37" t="s">
        <v>66</v>
      </c>
      <c r="P3046" s="37" t="s">
        <v>1308</v>
      </c>
      <c r="Q3046" t="s">
        <v>5747</v>
      </c>
      <c r="R3046" t="s">
        <v>5160</v>
      </c>
      <c r="S3046" s="38">
        <v>14400000</v>
      </c>
      <c r="T3046" s="37">
        <v>1</v>
      </c>
      <c r="U3046" s="37">
        <v>1</v>
      </c>
      <c r="V3046" s="43">
        <f>SUMIF(ResumenCotizacion!$C:$C,E3046,ResumenCotizacion!$P:$P)</f>
        <v>0</v>
      </c>
      <c r="W3046" s="68">
        <f>IF(H3046="USD",S3046*SolCotizacion!$J$18,S3046)</f>
        <v>14400000</v>
      </c>
      <c r="X3046" s="3">
        <f>ROUND(W3046/(1-VLOOKUP("Total porcentaje:",ResumenCotizacion!$F:$H,3,0)),2)</f>
        <v>15652173.91</v>
      </c>
      <c r="Y3046" s="3">
        <f t="shared" si="191"/>
        <v>0</v>
      </c>
    </row>
    <row r="3047" spans="1:25" ht="14.25" x14ac:dyDescent="0.2">
      <c r="A3047" t="str">
        <f t="shared" si="188"/>
        <v>Servicios fabricante- Microsoft Soporte PremierMicrosoft Soporte PremierSZZX</v>
      </c>
      <c r="B3047" t="str">
        <f t="shared" si="189"/>
        <v>SZZXMicrosoft Soporte Premier</v>
      </c>
      <c r="C3047"/>
      <c r="D3047" t="s">
        <v>5156</v>
      </c>
      <c r="E3047" t="s">
        <v>5749</v>
      </c>
      <c r="F3047" s="37" t="s">
        <v>7648</v>
      </c>
      <c r="G3047" s="18" t="str">
        <f t="shared" si="190"/>
        <v>Servicios fabricante- Microsoft Soporte Premier</v>
      </c>
      <c r="H3047" s="18" t="s">
        <v>119</v>
      </c>
      <c r="I3047" s="37" t="s">
        <v>67</v>
      </c>
      <c r="J3047" t="s">
        <v>5750</v>
      </c>
      <c r="K3047" t="s">
        <v>65</v>
      </c>
      <c r="L3047" t="s">
        <v>3940</v>
      </c>
      <c r="M3047" t="s">
        <v>65</v>
      </c>
      <c r="N3047" s="37" t="s">
        <v>5159</v>
      </c>
      <c r="O3047" s="37" t="s">
        <v>66</v>
      </c>
      <c r="P3047" s="37" t="s">
        <v>1308</v>
      </c>
      <c r="Q3047" t="s">
        <v>5749</v>
      </c>
      <c r="R3047" t="s">
        <v>5160</v>
      </c>
      <c r="S3047" s="38">
        <v>8000000</v>
      </c>
      <c r="T3047" s="37">
        <v>1</v>
      </c>
      <c r="U3047" s="37">
        <v>1</v>
      </c>
      <c r="V3047" s="43">
        <f>SUMIF(ResumenCotizacion!$C:$C,E3047,ResumenCotizacion!$P:$P)</f>
        <v>0</v>
      </c>
      <c r="W3047" s="68">
        <f>IF(H3047="USD",S3047*SolCotizacion!$J$18,S3047)</f>
        <v>8000000</v>
      </c>
      <c r="X3047" s="3">
        <f>ROUND(W3047/(1-VLOOKUP("Total porcentaje:",ResumenCotizacion!$F:$H,3,0)),2)</f>
        <v>8695652.1699999999</v>
      </c>
      <c r="Y3047" s="3">
        <f t="shared" si="191"/>
        <v>0</v>
      </c>
    </row>
    <row r="3048" spans="1:25" ht="14.25" x14ac:dyDescent="0.2">
      <c r="A3048" t="str">
        <f t="shared" si="188"/>
        <v>Servicios fabricante- Microsoft Soporte PremierMicrosoft Soporte PremierSZZT</v>
      </c>
      <c r="B3048" t="str">
        <f t="shared" si="189"/>
        <v>SZZTMicrosoft Soporte Premier</v>
      </c>
      <c r="C3048"/>
      <c r="D3048" t="s">
        <v>5156</v>
      </c>
      <c r="E3048" t="s">
        <v>5751</v>
      </c>
      <c r="F3048" s="37" t="s">
        <v>7648</v>
      </c>
      <c r="G3048" s="18" t="str">
        <f t="shared" si="190"/>
        <v>Servicios fabricante- Microsoft Soporte Premier</v>
      </c>
      <c r="H3048" s="18" t="s">
        <v>119</v>
      </c>
      <c r="I3048" s="37" t="s">
        <v>67</v>
      </c>
      <c r="J3048" t="s">
        <v>5752</v>
      </c>
      <c r="K3048" t="s">
        <v>65</v>
      </c>
      <c r="L3048" t="s">
        <v>3940</v>
      </c>
      <c r="M3048" t="s">
        <v>65</v>
      </c>
      <c r="N3048" s="37" t="s">
        <v>5159</v>
      </c>
      <c r="O3048" s="37" t="s">
        <v>5171</v>
      </c>
      <c r="P3048" s="37" t="s">
        <v>1308</v>
      </c>
      <c r="Q3048" t="s">
        <v>5751</v>
      </c>
      <c r="R3048" t="s">
        <v>5160</v>
      </c>
      <c r="S3048" s="38">
        <v>17200000</v>
      </c>
      <c r="T3048" s="37">
        <v>1</v>
      </c>
      <c r="U3048" s="37">
        <v>1</v>
      </c>
      <c r="V3048" s="43">
        <f>SUMIF(ResumenCotizacion!$C:$C,E3048,ResumenCotizacion!$P:$P)</f>
        <v>0</v>
      </c>
      <c r="W3048" s="68">
        <f>IF(H3048="USD",S3048*SolCotizacion!$J$18,S3048)</f>
        <v>17200000</v>
      </c>
      <c r="X3048" s="3">
        <f>ROUND(W3048/(1-VLOOKUP("Total porcentaje:",ResumenCotizacion!$F:$H,3,0)),2)</f>
        <v>18695652.170000002</v>
      </c>
      <c r="Y3048" s="3">
        <f t="shared" si="191"/>
        <v>0</v>
      </c>
    </row>
    <row r="3049" spans="1:25" ht="14.25" x14ac:dyDescent="0.2">
      <c r="A3049" t="str">
        <f t="shared" si="188"/>
        <v>Servicios fabricante- Microsoft Soporte PremierMicrosoft Soporte PremierSZZP</v>
      </c>
      <c r="B3049" t="str">
        <f t="shared" si="189"/>
        <v>SZZPMicrosoft Soporte Premier</v>
      </c>
      <c r="C3049"/>
      <c r="D3049" t="s">
        <v>5156</v>
      </c>
      <c r="E3049" t="s">
        <v>5753</v>
      </c>
      <c r="F3049" s="37" t="s">
        <v>7648</v>
      </c>
      <c r="G3049" s="18" t="str">
        <f t="shared" si="190"/>
        <v>Servicios fabricante- Microsoft Soporte Premier</v>
      </c>
      <c r="H3049" s="18" t="s">
        <v>119</v>
      </c>
      <c r="I3049" s="37" t="s">
        <v>67</v>
      </c>
      <c r="J3049" t="s">
        <v>5754</v>
      </c>
      <c r="K3049" t="s">
        <v>65</v>
      </c>
      <c r="L3049" t="s">
        <v>3940</v>
      </c>
      <c r="M3049" t="s">
        <v>65</v>
      </c>
      <c r="N3049" s="37" t="s">
        <v>5159</v>
      </c>
      <c r="O3049" s="37" t="s">
        <v>5171</v>
      </c>
      <c r="P3049" s="37" t="s">
        <v>1308</v>
      </c>
      <c r="Q3049" t="s">
        <v>5753</v>
      </c>
      <c r="R3049" t="s">
        <v>5160</v>
      </c>
      <c r="S3049" s="38">
        <v>25600000</v>
      </c>
      <c r="T3049" s="37">
        <v>1</v>
      </c>
      <c r="U3049" s="37">
        <v>1</v>
      </c>
      <c r="V3049" s="43">
        <f>SUMIF(ResumenCotizacion!$C:$C,E3049,ResumenCotizacion!$P:$P)</f>
        <v>0</v>
      </c>
      <c r="W3049" s="68">
        <f>IF(H3049="USD",S3049*SolCotizacion!$J$18,S3049)</f>
        <v>25600000</v>
      </c>
      <c r="X3049" s="3">
        <f>ROUND(W3049/(1-VLOOKUP("Total porcentaje:",ResumenCotizacion!$F:$H,3,0)),2)</f>
        <v>27826086.960000001</v>
      </c>
      <c r="Y3049" s="3">
        <f t="shared" si="191"/>
        <v>0</v>
      </c>
    </row>
    <row r="3050" spans="1:25" ht="14.25" x14ac:dyDescent="0.2">
      <c r="A3050" t="str">
        <f t="shared" si="188"/>
        <v>Servicios fabricante- Microsoft Soporte PremierMicrosoft Soporte PremierSZYU5</v>
      </c>
      <c r="B3050" t="str">
        <f t="shared" si="189"/>
        <v>SZYU5Microsoft Soporte Premier</v>
      </c>
      <c r="C3050"/>
      <c r="D3050" t="s">
        <v>5156</v>
      </c>
      <c r="E3050" t="s">
        <v>5755</v>
      </c>
      <c r="F3050" s="37" t="s">
        <v>7648</v>
      </c>
      <c r="G3050" s="18" t="str">
        <f t="shared" si="190"/>
        <v>Servicios fabricante- Microsoft Soporte Premier</v>
      </c>
      <c r="H3050" s="18" t="s">
        <v>119</v>
      </c>
      <c r="I3050" s="37" t="s">
        <v>67</v>
      </c>
      <c r="J3050" t="s">
        <v>5756</v>
      </c>
      <c r="K3050" t="s">
        <v>210</v>
      </c>
      <c r="L3050" t="s">
        <v>3940</v>
      </c>
      <c r="M3050" t="s">
        <v>65</v>
      </c>
      <c r="N3050" s="37" t="s">
        <v>5159</v>
      </c>
      <c r="O3050" s="37" t="s">
        <v>5171</v>
      </c>
      <c r="P3050" s="37" t="s">
        <v>1308</v>
      </c>
      <c r="Q3050" t="s">
        <v>5755</v>
      </c>
      <c r="R3050" t="s">
        <v>5160</v>
      </c>
      <c r="S3050" s="38">
        <v>0</v>
      </c>
      <c r="T3050" s="37">
        <v>1</v>
      </c>
      <c r="U3050" s="37">
        <v>1</v>
      </c>
      <c r="V3050" s="43">
        <f>SUMIF(ResumenCotizacion!$C:$C,E3050,ResumenCotizacion!$P:$P)</f>
        <v>0</v>
      </c>
      <c r="W3050" s="68">
        <f>IF(H3050="USD",S3050*SolCotizacion!$J$18,S3050)</f>
        <v>0</v>
      </c>
      <c r="X3050" s="3">
        <f>ROUND(W3050/(1-VLOOKUP("Total porcentaje:",ResumenCotizacion!$F:$H,3,0)),2)</f>
        <v>0</v>
      </c>
      <c r="Y3050" s="3">
        <f t="shared" si="191"/>
        <v>0</v>
      </c>
    </row>
    <row r="3051" spans="1:25" ht="14.25" x14ac:dyDescent="0.2">
      <c r="A3051" t="str">
        <f t="shared" si="188"/>
        <v>Servicios fabricante- Microsoft Soporte PremierMicrosoft Soporte PremierSZYU4</v>
      </c>
      <c r="B3051" t="str">
        <f t="shared" si="189"/>
        <v>SZYU4Microsoft Soporte Premier</v>
      </c>
      <c r="C3051"/>
      <c r="D3051" t="s">
        <v>5156</v>
      </c>
      <c r="E3051" t="s">
        <v>5757</v>
      </c>
      <c r="F3051" s="37" t="s">
        <v>7648</v>
      </c>
      <c r="G3051" s="18" t="str">
        <f t="shared" si="190"/>
        <v>Servicios fabricante- Microsoft Soporte Premier</v>
      </c>
      <c r="H3051" s="18" t="s">
        <v>119</v>
      </c>
      <c r="I3051" s="37" t="s">
        <v>67</v>
      </c>
      <c r="J3051" t="s">
        <v>5758</v>
      </c>
      <c r="K3051" t="s">
        <v>5386</v>
      </c>
      <c r="L3051" t="s">
        <v>3940</v>
      </c>
      <c r="M3051" t="s">
        <v>65</v>
      </c>
      <c r="N3051" s="37" t="s">
        <v>5159</v>
      </c>
      <c r="O3051" s="37" t="s">
        <v>5171</v>
      </c>
      <c r="P3051" s="37" t="s">
        <v>1308</v>
      </c>
      <c r="Q3051" t="s">
        <v>5757</v>
      </c>
      <c r="R3051" t="s">
        <v>5160</v>
      </c>
      <c r="S3051" s="38">
        <v>1506070896</v>
      </c>
      <c r="T3051" s="37">
        <v>1</v>
      </c>
      <c r="U3051" s="37">
        <v>1</v>
      </c>
      <c r="V3051" s="43">
        <f>SUMIF(ResumenCotizacion!$C:$C,E3051,ResumenCotizacion!$P:$P)</f>
        <v>0</v>
      </c>
      <c r="W3051" s="68">
        <f>IF(H3051="USD",S3051*SolCotizacion!$J$18,S3051)</f>
        <v>1506070896</v>
      </c>
      <c r="X3051" s="3">
        <f>ROUND(W3051/(1-VLOOKUP("Total porcentaje:",ResumenCotizacion!$F:$H,3,0)),2)</f>
        <v>1637033582.6099999</v>
      </c>
      <c r="Y3051" s="3">
        <f t="shared" si="191"/>
        <v>0</v>
      </c>
    </row>
    <row r="3052" spans="1:25" ht="14.25" x14ac:dyDescent="0.2">
      <c r="A3052" t="str">
        <f t="shared" si="188"/>
        <v>Servicios fabricante- Microsoft Soporte PremierMicrosoft Soporte PremierSZYU3</v>
      </c>
      <c r="B3052" t="str">
        <f t="shared" si="189"/>
        <v>SZYU3Microsoft Soporte Premier</v>
      </c>
      <c r="C3052"/>
      <c r="D3052" t="s">
        <v>5156</v>
      </c>
      <c r="E3052" t="s">
        <v>5759</v>
      </c>
      <c r="F3052" s="37" t="s">
        <v>7648</v>
      </c>
      <c r="G3052" s="18" t="str">
        <f t="shared" si="190"/>
        <v>Servicios fabricante- Microsoft Soporte Premier</v>
      </c>
      <c r="H3052" s="18" t="s">
        <v>119</v>
      </c>
      <c r="I3052" s="37" t="s">
        <v>67</v>
      </c>
      <c r="J3052" t="s">
        <v>5760</v>
      </c>
      <c r="K3052" t="s">
        <v>5386</v>
      </c>
      <c r="L3052" t="s">
        <v>3940</v>
      </c>
      <c r="M3052" t="s">
        <v>65</v>
      </c>
      <c r="N3052" s="37" t="s">
        <v>5159</v>
      </c>
      <c r="O3052" s="37" t="s">
        <v>5171</v>
      </c>
      <c r="P3052" s="37" t="s">
        <v>1308</v>
      </c>
      <c r="Q3052" t="s">
        <v>5759</v>
      </c>
      <c r="R3052" t="s">
        <v>5160</v>
      </c>
      <c r="S3052" s="38">
        <v>1137632284.8</v>
      </c>
      <c r="T3052" s="37">
        <v>1</v>
      </c>
      <c r="U3052" s="37">
        <v>1</v>
      </c>
      <c r="V3052" s="43">
        <f>SUMIF(ResumenCotizacion!$C:$C,E3052,ResumenCotizacion!$P:$P)</f>
        <v>0</v>
      </c>
      <c r="W3052" s="68">
        <f>IF(H3052="USD",S3052*SolCotizacion!$J$18,S3052)</f>
        <v>1137632284.8</v>
      </c>
      <c r="X3052" s="3">
        <f>ROUND(W3052/(1-VLOOKUP("Total porcentaje:",ResumenCotizacion!$F:$H,3,0)),2)</f>
        <v>1236556831.3</v>
      </c>
      <c r="Y3052" s="3">
        <f t="shared" si="191"/>
        <v>0</v>
      </c>
    </row>
    <row r="3053" spans="1:25" ht="14.25" x14ac:dyDescent="0.2">
      <c r="A3053" t="str">
        <f t="shared" si="188"/>
        <v>Servicios fabricante- Microsoft Soporte PremierMicrosoft Soporte PremierSZYU2</v>
      </c>
      <c r="B3053" t="str">
        <f t="shared" si="189"/>
        <v>SZYU2Microsoft Soporte Premier</v>
      </c>
      <c r="C3053"/>
      <c r="D3053" t="s">
        <v>5156</v>
      </c>
      <c r="E3053" t="s">
        <v>5761</v>
      </c>
      <c r="F3053" s="37" t="s">
        <v>7648</v>
      </c>
      <c r="G3053" s="18" t="str">
        <f t="shared" si="190"/>
        <v>Servicios fabricante- Microsoft Soporte Premier</v>
      </c>
      <c r="H3053" s="18" t="s">
        <v>119</v>
      </c>
      <c r="I3053" s="37" t="s">
        <v>67</v>
      </c>
      <c r="J3053" t="s">
        <v>5762</v>
      </c>
      <c r="K3053" t="s">
        <v>5386</v>
      </c>
      <c r="L3053" t="s">
        <v>3940</v>
      </c>
      <c r="M3053" t="s">
        <v>65</v>
      </c>
      <c r="N3053" s="37" t="s">
        <v>5159</v>
      </c>
      <c r="O3053" s="37" t="s">
        <v>5171</v>
      </c>
      <c r="P3053" s="37" t="s">
        <v>1308</v>
      </c>
      <c r="Q3053" t="s">
        <v>5761</v>
      </c>
      <c r="R3053" t="s">
        <v>5160</v>
      </c>
      <c r="S3053" s="38">
        <v>762895478.39999998</v>
      </c>
      <c r="T3053" s="37">
        <v>1</v>
      </c>
      <c r="U3053" s="37">
        <v>1</v>
      </c>
      <c r="V3053" s="43">
        <f>SUMIF(ResumenCotizacion!$C:$C,E3053,ResumenCotizacion!$P:$P)</f>
        <v>0</v>
      </c>
      <c r="W3053" s="68">
        <f>IF(H3053="USD",S3053*SolCotizacion!$J$18,S3053)</f>
        <v>762895478.39999998</v>
      </c>
      <c r="X3053" s="3">
        <f>ROUND(W3053/(1-VLOOKUP("Total porcentaje:",ResumenCotizacion!$F:$H,3,0)),2)</f>
        <v>829234215.64999998</v>
      </c>
      <c r="Y3053" s="3">
        <f t="shared" si="191"/>
        <v>0</v>
      </c>
    </row>
    <row r="3054" spans="1:25" ht="14.25" x14ac:dyDescent="0.2">
      <c r="A3054" t="str">
        <f t="shared" si="188"/>
        <v>Servicios fabricante- Microsoft Soporte PremierMicrosoft Soporte PremierSZYU1</v>
      </c>
      <c r="B3054" t="str">
        <f t="shared" si="189"/>
        <v>SZYU1Microsoft Soporte Premier</v>
      </c>
      <c r="C3054"/>
      <c r="D3054" t="s">
        <v>5156</v>
      </c>
      <c r="E3054" t="s">
        <v>5763</v>
      </c>
      <c r="F3054" s="37" t="s">
        <v>7648</v>
      </c>
      <c r="G3054" s="18" t="str">
        <f t="shared" si="190"/>
        <v>Servicios fabricante- Microsoft Soporte Premier</v>
      </c>
      <c r="H3054" s="18" t="s">
        <v>119</v>
      </c>
      <c r="I3054" s="37" t="s">
        <v>67</v>
      </c>
      <c r="J3054" t="s">
        <v>5764</v>
      </c>
      <c r="K3054" t="s">
        <v>5386</v>
      </c>
      <c r="L3054" t="s">
        <v>3940</v>
      </c>
      <c r="M3054" t="s">
        <v>65</v>
      </c>
      <c r="N3054" s="37" t="s">
        <v>5159</v>
      </c>
      <c r="O3054" s="37" t="s">
        <v>5171</v>
      </c>
      <c r="P3054" s="37" t="s">
        <v>1308</v>
      </c>
      <c r="Q3054" t="s">
        <v>5763</v>
      </c>
      <c r="R3054" t="s">
        <v>5160</v>
      </c>
      <c r="S3054" s="38">
        <v>381860476.80000001</v>
      </c>
      <c r="T3054" s="37">
        <v>1</v>
      </c>
      <c r="U3054" s="37">
        <v>1</v>
      </c>
      <c r="V3054" s="43">
        <f>SUMIF(ResumenCotizacion!$C:$C,E3054,ResumenCotizacion!$P:$P)</f>
        <v>0</v>
      </c>
      <c r="W3054" s="68">
        <f>IF(H3054="USD",S3054*SolCotizacion!$J$18,S3054)</f>
        <v>381860476.80000001</v>
      </c>
      <c r="X3054" s="3">
        <f>ROUND(W3054/(1-VLOOKUP("Total porcentaje:",ResumenCotizacion!$F:$H,3,0)),2)</f>
        <v>415065735.64999998</v>
      </c>
      <c r="Y3054" s="3">
        <f t="shared" si="191"/>
        <v>0</v>
      </c>
    </row>
    <row r="3055" spans="1:25" ht="14.25" x14ac:dyDescent="0.2">
      <c r="A3055" t="str">
        <f t="shared" si="188"/>
        <v>Servicios fabricante- Microsoft Soporte PremierMicrosoft Soporte PremierSZYF</v>
      </c>
      <c r="B3055" t="str">
        <f t="shared" si="189"/>
        <v>SZYFMicrosoft Soporte Premier</v>
      </c>
      <c r="C3055"/>
      <c r="D3055" t="s">
        <v>5156</v>
      </c>
      <c r="E3055" t="s">
        <v>5765</v>
      </c>
      <c r="F3055" s="37" t="s">
        <v>7648</v>
      </c>
      <c r="G3055" s="18" t="str">
        <f t="shared" si="190"/>
        <v>Servicios fabricante- Microsoft Soporte Premier</v>
      </c>
      <c r="H3055" s="18" t="s">
        <v>119</v>
      </c>
      <c r="I3055" s="37" t="s">
        <v>67</v>
      </c>
      <c r="J3055" t="s">
        <v>5766</v>
      </c>
      <c r="K3055" t="s">
        <v>65</v>
      </c>
      <c r="L3055" t="s">
        <v>3940</v>
      </c>
      <c r="M3055" t="s">
        <v>65</v>
      </c>
      <c r="N3055" s="37" t="s">
        <v>5159</v>
      </c>
      <c r="O3055" s="37" t="s">
        <v>66</v>
      </c>
      <c r="P3055" s="37" t="s">
        <v>1308</v>
      </c>
      <c r="Q3055" t="s">
        <v>5765</v>
      </c>
      <c r="R3055" t="s">
        <v>5160</v>
      </c>
      <c r="S3055" s="38">
        <v>32400000</v>
      </c>
      <c r="T3055" s="37">
        <v>1</v>
      </c>
      <c r="U3055" s="37">
        <v>1</v>
      </c>
      <c r="V3055" s="43">
        <f>SUMIF(ResumenCotizacion!$C:$C,E3055,ResumenCotizacion!$P:$P)</f>
        <v>0</v>
      </c>
      <c r="W3055" s="68">
        <f>IF(H3055="USD",S3055*SolCotizacion!$J$18,S3055)</f>
        <v>32400000</v>
      </c>
      <c r="X3055" s="3">
        <f>ROUND(W3055/(1-VLOOKUP("Total porcentaje:",ResumenCotizacion!$F:$H,3,0)),2)</f>
        <v>35217391.299999997</v>
      </c>
      <c r="Y3055" s="3">
        <f t="shared" si="191"/>
        <v>0</v>
      </c>
    </row>
    <row r="3056" spans="1:25" ht="14.25" x14ac:dyDescent="0.2">
      <c r="A3056" t="str">
        <f t="shared" si="188"/>
        <v>Servicios fabricante- Microsoft Soporte PremierMicrosoft Soporte PremierSZAY</v>
      </c>
      <c r="B3056" t="str">
        <f t="shared" si="189"/>
        <v>SZAYMicrosoft Soporte Premier</v>
      </c>
      <c r="C3056"/>
      <c r="D3056" t="s">
        <v>5156</v>
      </c>
      <c r="E3056" t="s">
        <v>5767</v>
      </c>
      <c r="F3056" s="37" t="s">
        <v>7648</v>
      </c>
      <c r="G3056" s="18" t="str">
        <f t="shared" si="190"/>
        <v>Servicios fabricante- Microsoft Soporte Premier</v>
      </c>
      <c r="H3056" s="18" t="s">
        <v>119</v>
      </c>
      <c r="I3056" s="37" t="s">
        <v>67</v>
      </c>
      <c r="J3056" t="s">
        <v>5768</v>
      </c>
      <c r="K3056" t="s">
        <v>65</v>
      </c>
      <c r="L3056" t="s">
        <v>3940</v>
      </c>
      <c r="M3056" t="s">
        <v>65</v>
      </c>
      <c r="N3056" s="37" t="s">
        <v>5159</v>
      </c>
      <c r="O3056" s="37" t="s">
        <v>66</v>
      </c>
      <c r="P3056" s="37" t="s">
        <v>1308</v>
      </c>
      <c r="Q3056" t="s">
        <v>5767</v>
      </c>
      <c r="R3056" t="s">
        <v>5160</v>
      </c>
      <c r="S3056" s="38">
        <v>39600000</v>
      </c>
      <c r="T3056" s="37">
        <v>1</v>
      </c>
      <c r="U3056" s="37">
        <v>1</v>
      </c>
      <c r="V3056" s="43">
        <f>SUMIF(ResumenCotizacion!$C:$C,E3056,ResumenCotizacion!$P:$P)</f>
        <v>0</v>
      </c>
      <c r="W3056" s="68">
        <f>IF(H3056="USD",S3056*SolCotizacion!$J$18,S3056)</f>
        <v>39600000</v>
      </c>
      <c r="X3056" s="3">
        <f>ROUND(W3056/(1-VLOOKUP("Total porcentaje:",ResumenCotizacion!$F:$H,3,0)),2)</f>
        <v>43043478.259999998</v>
      </c>
      <c r="Y3056" s="3">
        <f t="shared" si="191"/>
        <v>0</v>
      </c>
    </row>
    <row r="3057" spans="1:25" ht="14.25" x14ac:dyDescent="0.2">
      <c r="A3057" t="str">
        <f t="shared" si="188"/>
        <v>Servicios fabricante- Microsoft Soporte PremierMicrosoft Soporte PremierSZAX</v>
      </c>
      <c r="B3057" t="str">
        <f t="shared" si="189"/>
        <v>SZAXMicrosoft Soporte Premier</v>
      </c>
      <c r="C3057"/>
      <c r="D3057" t="s">
        <v>5156</v>
      </c>
      <c r="E3057" t="s">
        <v>5769</v>
      </c>
      <c r="F3057" s="37" t="s">
        <v>7648</v>
      </c>
      <c r="G3057" s="18" t="str">
        <f t="shared" si="190"/>
        <v>Servicios fabricante- Microsoft Soporte Premier</v>
      </c>
      <c r="H3057" s="18" t="s">
        <v>119</v>
      </c>
      <c r="I3057" s="37" t="s">
        <v>67</v>
      </c>
      <c r="J3057" t="s">
        <v>5770</v>
      </c>
      <c r="K3057" t="s">
        <v>65</v>
      </c>
      <c r="L3057" t="s">
        <v>3940</v>
      </c>
      <c r="M3057" t="s">
        <v>65</v>
      </c>
      <c r="N3057" s="37" t="s">
        <v>5159</v>
      </c>
      <c r="O3057" s="37" t="s">
        <v>66</v>
      </c>
      <c r="P3057" s="37" t="s">
        <v>1308</v>
      </c>
      <c r="Q3057" t="s">
        <v>5769</v>
      </c>
      <c r="R3057" t="s">
        <v>5160</v>
      </c>
      <c r="S3057" s="38">
        <v>32400000</v>
      </c>
      <c r="T3057" s="37">
        <v>1</v>
      </c>
      <c r="U3057" s="37">
        <v>1</v>
      </c>
      <c r="V3057" s="43">
        <f>SUMIF(ResumenCotizacion!$C:$C,E3057,ResumenCotizacion!$P:$P)</f>
        <v>0</v>
      </c>
      <c r="W3057" s="68">
        <f>IF(H3057="USD",S3057*SolCotizacion!$J$18,S3057)</f>
        <v>32400000</v>
      </c>
      <c r="X3057" s="3">
        <f>ROUND(W3057/(1-VLOOKUP("Total porcentaje:",ResumenCotizacion!$F:$H,3,0)),2)</f>
        <v>35217391.299999997</v>
      </c>
      <c r="Y3057" s="3">
        <f t="shared" si="191"/>
        <v>0</v>
      </c>
    </row>
    <row r="3058" spans="1:25" ht="14.25" x14ac:dyDescent="0.2">
      <c r="A3058" t="str">
        <f t="shared" si="188"/>
        <v>Servicios fabricante- Microsoft Soporte PremierMicrosoft Soporte PremierSZAS</v>
      </c>
      <c r="B3058" t="str">
        <f t="shared" si="189"/>
        <v>SZASMicrosoft Soporte Premier</v>
      </c>
      <c r="C3058"/>
      <c r="D3058" t="s">
        <v>5156</v>
      </c>
      <c r="E3058" t="s">
        <v>5771</v>
      </c>
      <c r="F3058" s="37" t="s">
        <v>7648</v>
      </c>
      <c r="G3058" s="18" t="str">
        <f t="shared" si="190"/>
        <v>Servicios fabricante- Microsoft Soporte Premier</v>
      </c>
      <c r="H3058" s="18" t="s">
        <v>119</v>
      </c>
      <c r="I3058" s="37" t="s">
        <v>67</v>
      </c>
      <c r="J3058" t="s">
        <v>5772</v>
      </c>
      <c r="K3058" t="s">
        <v>65</v>
      </c>
      <c r="L3058" t="s">
        <v>3940</v>
      </c>
      <c r="M3058" t="s">
        <v>65</v>
      </c>
      <c r="N3058" s="37" t="s">
        <v>5159</v>
      </c>
      <c r="O3058" s="37" t="s">
        <v>66</v>
      </c>
      <c r="P3058" s="37" t="s">
        <v>1308</v>
      </c>
      <c r="Q3058" t="s">
        <v>5771</v>
      </c>
      <c r="R3058" t="s">
        <v>5160</v>
      </c>
      <c r="S3058" s="38">
        <v>62400000</v>
      </c>
      <c r="T3058" s="37">
        <v>1</v>
      </c>
      <c r="U3058" s="37">
        <v>1</v>
      </c>
      <c r="V3058" s="43">
        <f>SUMIF(ResumenCotizacion!$C:$C,E3058,ResumenCotizacion!$P:$P)</f>
        <v>0</v>
      </c>
      <c r="W3058" s="68">
        <f>IF(H3058="USD",S3058*SolCotizacion!$J$18,S3058)</f>
        <v>62400000</v>
      </c>
      <c r="X3058" s="3">
        <f>ROUND(W3058/(1-VLOOKUP("Total porcentaje:",ResumenCotizacion!$F:$H,3,0)),2)</f>
        <v>67826086.959999993</v>
      </c>
      <c r="Y3058" s="3">
        <f t="shared" si="191"/>
        <v>0</v>
      </c>
    </row>
    <row r="3059" spans="1:25" ht="14.25" x14ac:dyDescent="0.2">
      <c r="A3059" t="str">
        <f t="shared" si="188"/>
        <v>Servicios fabricante- Microsoft Soporte PremierMicrosoft Soporte PremierSZAL</v>
      </c>
      <c r="B3059" t="str">
        <f t="shared" si="189"/>
        <v>SZALMicrosoft Soporte Premier</v>
      </c>
      <c r="C3059"/>
      <c r="D3059" t="s">
        <v>5156</v>
      </c>
      <c r="E3059" t="s">
        <v>5773</v>
      </c>
      <c r="F3059" s="37" t="s">
        <v>7648</v>
      </c>
      <c r="G3059" s="18" t="str">
        <f t="shared" si="190"/>
        <v>Servicios fabricante- Microsoft Soporte Premier</v>
      </c>
      <c r="H3059" s="18" t="s">
        <v>119</v>
      </c>
      <c r="I3059" s="37" t="s">
        <v>67</v>
      </c>
      <c r="J3059" t="s">
        <v>5774</v>
      </c>
      <c r="K3059" t="s">
        <v>65</v>
      </c>
      <c r="L3059" t="s">
        <v>3940</v>
      </c>
      <c r="M3059" t="s">
        <v>65</v>
      </c>
      <c r="N3059" s="37" t="s">
        <v>5159</v>
      </c>
      <c r="O3059" s="37" t="s">
        <v>66</v>
      </c>
      <c r="P3059" s="37" t="s">
        <v>1308</v>
      </c>
      <c r="Q3059" t="s">
        <v>5773</v>
      </c>
      <c r="R3059" t="s">
        <v>5160</v>
      </c>
      <c r="S3059" s="38">
        <v>41600000</v>
      </c>
      <c r="T3059" s="37">
        <v>1</v>
      </c>
      <c r="U3059" s="37">
        <v>1</v>
      </c>
      <c r="V3059" s="43">
        <f>SUMIF(ResumenCotizacion!$C:$C,E3059,ResumenCotizacion!$P:$P)</f>
        <v>0</v>
      </c>
      <c r="W3059" s="68">
        <f>IF(H3059="USD",S3059*SolCotizacion!$J$18,S3059)</f>
        <v>41600000</v>
      </c>
      <c r="X3059" s="3">
        <f>ROUND(W3059/(1-VLOOKUP("Total porcentaje:",ResumenCotizacion!$F:$H,3,0)),2)</f>
        <v>45217391.299999997</v>
      </c>
      <c r="Y3059" s="3">
        <f t="shared" si="191"/>
        <v>0</v>
      </c>
    </row>
    <row r="3060" spans="1:25" ht="14.25" x14ac:dyDescent="0.2">
      <c r="A3060" t="str">
        <f t="shared" si="188"/>
        <v>Servicios fabricante- Microsoft Soporte PremierMicrosoft Soporte PremierSZAK</v>
      </c>
      <c r="B3060" t="str">
        <f t="shared" si="189"/>
        <v>SZAKMicrosoft Soporte Premier</v>
      </c>
      <c r="C3060"/>
      <c r="D3060" t="s">
        <v>5156</v>
      </c>
      <c r="E3060" t="s">
        <v>5775</v>
      </c>
      <c r="F3060" s="37" t="s">
        <v>7648</v>
      </c>
      <c r="G3060" s="18" t="str">
        <f t="shared" si="190"/>
        <v>Servicios fabricante- Microsoft Soporte Premier</v>
      </c>
      <c r="H3060" s="18" t="s">
        <v>119</v>
      </c>
      <c r="I3060" s="37" t="s">
        <v>67</v>
      </c>
      <c r="J3060" t="s">
        <v>5776</v>
      </c>
      <c r="K3060" t="s">
        <v>65</v>
      </c>
      <c r="L3060" t="s">
        <v>3940</v>
      </c>
      <c r="M3060" t="s">
        <v>65</v>
      </c>
      <c r="N3060" s="37" t="s">
        <v>5159</v>
      </c>
      <c r="O3060" s="37" t="s">
        <v>66</v>
      </c>
      <c r="P3060" s="37" t="s">
        <v>1308</v>
      </c>
      <c r="Q3060" t="s">
        <v>5775</v>
      </c>
      <c r="R3060" t="s">
        <v>5160</v>
      </c>
      <c r="S3060" s="38">
        <v>18400000</v>
      </c>
      <c r="T3060" s="37">
        <v>1</v>
      </c>
      <c r="U3060" s="37">
        <v>1</v>
      </c>
      <c r="V3060" s="43">
        <f>SUMIF(ResumenCotizacion!$C:$C,E3060,ResumenCotizacion!$P:$P)</f>
        <v>0</v>
      </c>
      <c r="W3060" s="68">
        <f>IF(H3060="USD",S3060*SolCotizacion!$J$18,S3060)</f>
        <v>18400000</v>
      </c>
      <c r="X3060" s="3">
        <f>ROUND(W3060/(1-VLOOKUP("Total porcentaje:",ResumenCotizacion!$F:$H,3,0)),2)</f>
        <v>20000000</v>
      </c>
      <c r="Y3060" s="3">
        <f t="shared" si="191"/>
        <v>0</v>
      </c>
    </row>
    <row r="3061" spans="1:25" ht="14.25" x14ac:dyDescent="0.2">
      <c r="A3061" t="str">
        <f t="shared" si="188"/>
        <v>Servicios fabricante- Microsoft Soporte PremierMicrosoft Soporte PremierSZAJ</v>
      </c>
      <c r="B3061" t="str">
        <f t="shared" si="189"/>
        <v>SZAJMicrosoft Soporte Premier</v>
      </c>
      <c r="C3061"/>
      <c r="D3061" t="s">
        <v>5156</v>
      </c>
      <c r="E3061" t="s">
        <v>5777</v>
      </c>
      <c r="F3061" s="37" t="s">
        <v>7648</v>
      </c>
      <c r="G3061" s="18" t="str">
        <f t="shared" si="190"/>
        <v>Servicios fabricante- Microsoft Soporte Premier</v>
      </c>
      <c r="H3061" s="18" t="s">
        <v>119</v>
      </c>
      <c r="I3061" s="37" t="s">
        <v>67</v>
      </c>
      <c r="J3061" t="s">
        <v>5778</v>
      </c>
      <c r="K3061" t="s">
        <v>65</v>
      </c>
      <c r="L3061" t="s">
        <v>3940</v>
      </c>
      <c r="M3061" t="s">
        <v>65</v>
      </c>
      <c r="N3061" s="37" t="s">
        <v>5159</v>
      </c>
      <c r="O3061" s="37" t="s">
        <v>66</v>
      </c>
      <c r="P3061" s="37" t="s">
        <v>1308</v>
      </c>
      <c r="Q3061" t="s">
        <v>5777</v>
      </c>
      <c r="R3061" t="s">
        <v>5160</v>
      </c>
      <c r="S3061" s="38">
        <v>38000000</v>
      </c>
      <c r="T3061" s="37">
        <v>1</v>
      </c>
      <c r="U3061" s="37">
        <v>1</v>
      </c>
      <c r="V3061" s="43">
        <f>SUMIF(ResumenCotizacion!$C:$C,E3061,ResumenCotizacion!$P:$P)</f>
        <v>0</v>
      </c>
      <c r="W3061" s="68">
        <f>IF(H3061="USD",S3061*SolCotizacion!$J$18,S3061)</f>
        <v>38000000</v>
      </c>
      <c r="X3061" s="3">
        <f>ROUND(W3061/(1-VLOOKUP("Total porcentaje:",ResumenCotizacion!$F:$H,3,0)),2)</f>
        <v>41304347.829999998</v>
      </c>
      <c r="Y3061" s="3">
        <f t="shared" si="191"/>
        <v>0</v>
      </c>
    </row>
    <row r="3062" spans="1:25" ht="14.25" x14ac:dyDescent="0.2">
      <c r="A3062" t="str">
        <f t="shared" si="188"/>
        <v>Servicios fabricante- Microsoft Soporte PremierMicrosoft Soporte PremierSYVC</v>
      </c>
      <c r="B3062" t="str">
        <f t="shared" si="189"/>
        <v>SYVCMicrosoft Soporte Premier</v>
      </c>
      <c r="C3062"/>
      <c r="D3062" t="s">
        <v>5156</v>
      </c>
      <c r="E3062" t="s">
        <v>5779</v>
      </c>
      <c r="F3062" s="37" t="s">
        <v>7648</v>
      </c>
      <c r="G3062" s="18" t="str">
        <f t="shared" si="190"/>
        <v>Servicios fabricante- Microsoft Soporte Premier</v>
      </c>
      <c r="H3062" s="18" t="s">
        <v>119</v>
      </c>
      <c r="I3062" s="37" t="s">
        <v>67</v>
      </c>
      <c r="J3062" t="s">
        <v>5780</v>
      </c>
      <c r="K3062" t="s">
        <v>65</v>
      </c>
      <c r="L3062" t="s">
        <v>3940</v>
      </c>
      <c r="M3062" t="s">
        <v>65</v>
      </c>
      <c r="N3062" s="37" t="s">
        <v>5159</v>
      </c>
      <c r="O3062" s="37" t="s">
        <v>66</v>
      </c>
      <c r="P3062" s="37" t="s">
        <v>1308</v>
      </c>
      <c r="Q3062" t="s">
        <v>5779</v>
      </c>
      <c r="R3062" t="s">
        <v>5160</v>
      </c>
      <c r="S3062" s="38">
        <v>53162400</v>
      </c>
      <c r="T3062" s="37">
        <v>1</v>
      </c>
      <c r="U3062" s="37">
        <v>1</v>
      </c>
      <c r="V3062" s="43">
        <f>SUMIF(ResumenCotizacion!$C:$C,E3062,ResumenCotizacion!$P:$P)</f>
        <v>0</v>
      </c>
      <c r="W3062" s="68">
        <f>IF(H3062="USD",S3062*SolCotizacion!$J$18,S3062)</f>
        <v>53162400</v>
      </c>
      <c r="X3062" s="3">
        <f>ROUND(W3062/(1-VLOOKUP("Total porcentaje:",ResumenCotizacion!$F:$H,3,0)),2)</f>
        <v>57785217.390000001</v>
      </c>
      <c r="Y3062" s="3">
        <f t="shared" si="191"/>
        <v>0</v>
      </c>
    </row>
    <row r="3063" spans="1:25" ht="14.25" x14ac:dyDescent="0.2">
      <c r="A3063" t="str">
        <f t="shared" si="188"/>
        <v>Servicios fabricante- Microsoft Soporte PremierMicrosoft Soporte PremierSXMO</v>
      </c>
      <c r="B3063" t="str">
        <f t="shared" si="189"/>
        <v>SXMOMicrosoft Soporte Premier</v>
      </c>
      <c r="C3063"/>
      <c r="D3063" t="s">
        <v>5156</v>
      </c>
      <c r="E3063" t="s">
        <v>5781</v>
      </c>
      <c r="F3063" s="37" t="s">
        <v>7648</v>
      </c>
      <c r="G3063" s="18" t="str">
        <f t="shared" si="190"/>
        <v>Servicios fabricante- Microsoft Soporte Premier</v>
      </c>
      <c r="H3063" s="18" t="s">
        <v>119</v>
      </c>
      <c r="I3063" s="37" t="s">
        <v>67</v>
      </c>
      <c r="J3063" t="s">
        <v>5782</v>
      </c>
      <c r="K3063" t="s">
        <v>65</v>
      </c>
      <c r="L3063" t="s">
        <v>3940</v>
      </c>
      <c r="M3063" t="s">
        <v>65</v>
      </c>
      <c r="N3063" s="37" t="s">
        <v>5159</v>
      </c>
      <c r="O3063" s="37" t="s">
        <v>66</v>
      </c>
      <c r="P3063" s="37" t="s">
        <v>1308</v>
      </c>
      <c r="Q3063" t="s">
        <v>5781</v>
      </c>
      <c r="R3063" t="s">
        <v>5160</v>
      </c>
      <c r="S3063" s="38">
        <v>23200000</v>
      </c>
      <c r="T3063" s="37">
        <v>1</v>
      </c>
      <c r="U3063" s="37">
        <v>1</v>
      </c>
      <c r="V3063" s="43">
        <f>SUMIF(ResumenCotizacion!$C:$C,E3063,ResumenCotizacion!$P:$P)</f>
        <v>0</v>
      </c>
      <c r="W3063" s="68">
        <f>IF(H3063="USD",S3063*SolCotizacion!$J$18,S3063)</f>
        <v>23200000</v>
      </c>
      <c r="X3063" s="3">
        <f>ROUND(W3063/(1-VLOOKUP("Total porcentaje:",ResumenCotizacion!$F:$H,3,0)),2)</f>
        <v>25217391.300000001</v>
      </c>
      <c r="Y3063" s="3">
        <f t="shared" si="191"/>
        <v>0</v>
      </c>
    </row>
    <row r="3064" spans="1:25" ht="14.25" x14ac:dyDescent="0.2">
      <c r="A3064" t="str">
        <f t="shared" si="188"/>
        <v>Servicios fabricante- Microsoft Soporte PremierMicrosoft Soporte PremierSWYZ</v>
      </c>
      <c r="B3064" t="str">
        <f t="shared" si="189"/>
        <v>SWYZMicrosoft Soporte Premier</v>
      </c>
      <c r="C3064"/>
      <c r="D3064" t="s">
        <v>5156</v>
      </c>
      <c r="E3064" t="s">
        <v>5783</v>
      </c>
      <c r="F3064" s="37" t="s">
        <v>7648</v>
      </c>
      <c r="G3064" s="18" t="str">
        <f t="shared" si="190"/>
        <v>Servicios fabricante- Microsoft Soporte Premier</v>
      </c>
      <c r="H3064" s="18" t="s">
        <v>119</v>
      </c>
      <c r="I3064" s="37" t="s">
        <v>67</v>
      </c>
      <c r="J3064" t="s">
        <v>5784</v>
      </c>
      <c r="K3064" t="s">
        <v>65</v>
      </c>
      <c r="L3064" t="s">
        <v>3940</v>
      </c>
      <c r="M3064" t="s">
        <v>65</v>
      </c>
      <c r="N3064" s="37" t="s">
        <v>5159</v>
      </c>
      <c r="O3064" s="37" t="s">
        <v>5171</v>
      </c>
      <c r="P3064" s="37" t="s">
        <v>1308</v>
      </c>
      <c r="Q3064" t="s">
        <v>5783</v>
      </c>
      <c r="R3064" t="s">
        <v>5160</v>
      </c>
      <c r="S3064" s="38">
        <v>17200000</v>
      </c>
      <c r="T3064" s="37">
        <v>1</v>
      </c>
      <c r="U3064" s="37">
        <v>1</v>
      </c>
      <c r="V3064" s="43">
        <f>SUMIF(ResumenCotizacion!$C:$C,E3064,ResumenCotizacion!$P:$P)</f>
        <v>0</v>
      </c>
      <c r="W3064" s="68">
        <f>IF(H3064="USD",S3064*SolCotizacion!$J$18,S3064)</f>
        <v>17200000</v>
      </c>
      <c r="X3064" s="3">
        <f>ROUND(W3064/(1-VLOOKUP("Total porcentaje:",ResumenCotizacion!$F:$H,3,0)),2)</f>
        <v>18695652.170000002</v>
      </c>
      <c r="Y3064" s="3">
        <f t="shared" si="191"/>
        <v>0</v>
      </c>
    </row>
    <row r="3065" spans="1:25" ht="14.25" x14ac:dyDescent="0.2">
      <c r="A3065" t="str">
        <f t="shared" si="188"/>
        <v>Servicios fabricante- Microsoft Soporte PremierMicrosoft Soporte PremierSWXX</v>
      </c>
      <c r="B3065" t="str">
        <f t="shared" si="189"/>
        <v>SWXXMicrosoft Soporte Premier</v>
      </c>
      <c r="C3065"/>
      <c r="D3065" t="s">
        <v>5156</v>
      </c>
      <c r="E3065" t="s">
        <v>5785</v>
      </c>
      <c r="F3065" s="37" t="s">
        <v>7648</v>
      </c>
      <c r="G3065" s="18" t="str">
        <f t="shared" si="190"/>
        <v>Servicios fabricante- Microsoft Soporte Premier</v>
      </c>
      <c r="H3065" s="18" t="s">
        <v>119</v>
      </c>
      <c r="I3065" s="37" t="s">
        <v>67</v>
      </c>
      <c r="J3065" t="s">
        <v>5786</v>
      </c>
      <c r="K3065" t="s">
        <v>65</v>
      </c>
      <c r="L3065" t="s">
        <v>3940</v>
      </c>
      <c r="M3065" t="s">
        <v>65</v>
      </c>
      <c r="N3065" s="37" t="s">
        <v>5159</v>
      </c>
      <c r="O3065" s="37" t="s">
        <v>66</v>
      </c>
      <c r="P3065" s="37" t="s">
        <v>1308</v>
      </c>
      <c r="Q3065" t="s">
        <v>5785</v>
      </c>
      <c r="R3065" t="s">
        <v>5160</v>
      </c>
      <c r="S3065" s="38">
        <v>17200000</v>
      </c>
      <c r="T3065" s="37">
        <v>1</v>
      </c>
      <c r="U3065" s="37">
        <v>1</v>
      </c>
      <c r="V3065" s="43">
        <f>SUMIF(ResumenCotizacion!$C:$C,E3065,ResumenCotizacion!$P:$P)</f>
        <v>0</v>
      </c>
      <c r="W3065" s="68">
        <f>IF(H3065="USD",S3065*SolCotizacion!$J$18,S3065)</f>
        <v>17200000</v>
      </c>
      <c r="X3065" s="3">
        <f>ROUND(W3065/(1-VLOOKUP("Total porcentaje:",ResumenCotizacion!$F:$H,3,0)),2)</f>
        <v>18695652.170000002</v>
      </c>
      <c r="Y3065" s="3">
        <f t="shared" si="191"/>
        <v>0</v>
      </c>
    </row>
    <row r="3066" spans="1:25" ht="14.25" x14ac:dyDescent="0.2">
      <c r="A3066" t="str">
        <f t="shared" si="188"/>
        <v>Servicios fabricante- Microsoft Soporte PremierMicrosoft Soporte PremierSWXT</v>
      </c>
      <c r="B3066" t="str">
        <f t="shared" si="189"/>
        <v>SWXTMicrosoft Soporte Premier</v>
      </c>
      <c r="C3066"/>
      <c r="D3066" t="s">
        <v>5156</v>
      </c>
      <c r="E3066" t="s">
        <v>5787</v>
      </c>
      <c r="F3066" s="37" t="s">
        <v>7648</v>
      </c>
      <c r="G3066" s="18" t="str">
        <f t="shared" si="190"/>
        <v>Servicios fabricante- Microsoft Soporte Premier</v>
      </c>
      <c r="H3066" s="18" t="s">
        <v>119</v>
      </c>
      <c r="I3066" s="37" t="s">
        <v>67</v>
      </c>
      <c r="J3066" t="s">
        <v>5788</v>
      </c>
      <c r="K3066" t="s">
        <v>65</v>
      </c>
      <c r="L3066" t="s">
        <v>3940</v>
      </c>
      <c r="M3066" t="s">
        <v>65</v>
      </c>
      <c r="N3066" s="37" t="s">
        <v>5159</v>
      </c>
      <c r="O3066" s="37" t="s">
        <v>66</v>
      </c>
      <c r="P3066" s="37" t="s">
        <v>1308</v>
      </c>
      <c r="Q3066" t="s">
        <v>5787</v>
      </c>
      <c r="R3066" t="s">
        <v>5160</v>
      </c>
      <c r="S3066" s="38">
        <v>25600000</v>
      </c>
      <c r="T3066" s="37">
        <v>1</v>
      </c>
      <c r="U3066" s="37">
        <v>1</v>
      </c>
      <c r="V3066" s="43">
        <f>SUMIF(ResumenCotizacion!$C:$C,E3066,ResumenCotizacion!$P:$P)</f>
        <v>0</v>
      </c>
      <c r="W3066" s="68">
        <f>IF(H3066="USD",S3066*SolCotizacion!$J$18,S3066)</f>
        <v>25600000</v>
      </c>
      <c r="X3066" s="3">
        <f>ROUND(W3066/(1-VLOOKUP("Total porcentaje:",ResumenCotizacion!$F:$H,3,0)),2)</f>
        <v>27826086.960000001</v>
      </c>
      <c r="Y3066" s="3">
        <f t="shared" si="191"/>
        <v>0</v>
      </c>
    </row>
    <row r="3067" spans="1:25" ht="14.25" x14ac:dyDescent="0.2">
      <c r="A3067" t="str">
        <f t="shared" si="188"/>
        <v>Servicios fabricante- Microsoft Soporte PremierMicrosoft Soporte PremierSWXP</v>
      </c>
      <c r="B3067" t="str">
        <f t="shared" si="189"/>
        <v>SWXPMicrosoft Soporte Premier</v>
      </c>
      <c r="C3067"/>
      <c r="D3067" t="s">
        <v>5156</v>
      </c>
      <c r="E3067" t="s">
        <v>5789</v>
      </c>
      <c r="F3067" s="37" t="s">
        <v>7648</v>
      </c>
      <c r="G3067" s="18" t="str">
        <f t="shared" si="190"/>
        <v>Servicios fabricante- Microsoft Soporte Premier</v>
      </c>
      <c r="H3067" s="18" t="s">
        <v>119</v>
      </c>
      <c r="I3067" s="37" t="s">
        <v>67</v>
      </c>
      <c r="J3067" t="s">
        <v>5790</v>
      </c>
      <c r="K3067" t="s">
        <v>65</v>
      </c>
      <c r="L3067" t="s">
        <v>3940</v>
      </c>
      <c r="M3067" t="s">
        <v>65</v>
      </c>
      <c r="N3067" s="37" t="s">
        <v>5159</v>
      </c>
      <c r="O3067" s="37" t="s">
        <v>66</v>
      </c>
      <c r="P3067" s="37" t="s">
        <v>1308</v>
      </c>
      <c r="Q3067" t="s">
        <v>5789</v>
      </c>
      <c r="R3067" t="s">
        <v>5160</v>
      </c>
      <c r="S3067" s="38">
        <v>111600000</v>
      </c>
      <c r="T3067" s="37">
        <v>1</v>
      </c>
      <c r="U3067" s="37">
        <v>1</v>
      </c>
      <c r="V3067" s="43">
        <f>SUMIF(ResumenCotizacion!$C:$C,E3067,ResumenCotizacion!$P:$P)</f>
        <v>0</v>
      </c>
      <c r="W3067" s="68">
        <f>IF(H3067="USD",S3067*SolCotizacion!$J$18,S3067)</f>
        <v>111600000</v>
      </c>
      <c r="X3067" s="3">
        <f>ROUND(W3067/(1-VLOOKUP("Total porcentaje:",ResumenCotizacion!$F:$H,3,0)),2)</f>
        <v>121304347.83</v>
      </c>
      <c r="Y3067" s="3">
        <f t="shared" si="191"/>
        <v>0</v>
      </c>
    </row>
    <row r="3068" spans="1:25" ht="14.25" x14ac:dyDescent="0.2">
      <c r="A3068" t="str">
        <f t="shared" si="188"/>
        <v>Servicios fabricante- Microsoft Soporte PremierMicrosoft Soporte PremierSWXK</v>
      </c>
      <c r="B3068" t="str">
        <f t="shared" si="189"/>
        <v>SWXKMicrosoft Soporte Premier</v>
      </c>
      <c r="C3068"/>
      <c r="D3068" t="s">
        <v>5156</v>
      </c>
      <c r="E3068" t="s">
        <v>5791</v>
      </c>
      <c r="F3068" s="37" t="s">
        <v>7648</v>
      </c>
      <c r="G3068" s="18" t="str">
        <f t="shared" si="190"/>
        <v>Servicios fabricante- Microsoft Soporte Premier</v>
      </c>
      <c r="H3068" s="18" t="s">
        <v>119</v>
      </c>
      <c r="I3068" s="37" t="s">
        <v>67</v>
      </c>
      <c r="J3068" t="s">
        <v>5792</v>
      </c>
      <c r="K3068" t="s">
        <v>65</v>
      </c>
      <c r="L3068" t="s">
        <v>3940</v>
      </c>
      <c r="M3068" t="s">
        <v>65</v>
      </c>
      <c r="N3068" s="37" t="s">
        <v>5159</v>
      </c>
      <c r="O3068" s="37" t="s">
        <v>66</v>
      </c>
      <c r="P3068" s="37" t="s">
        <v>1308</v>
      </c>
      <c r="Q3068" t="s">
        <v>5791</v>
      </c>
      <c r="R3068" t="s">
        <v>5160</v>
      </c>
      <c r="S3068" s="38">
        <v>123600000</v>
      </c>
      <c r="T3068" s="37">
        <v>1</v>
      </c>
      <c r="U3068" s="37">
        <v>1</v>
      </c>
      <c r="V3068" s="43">
        <f>SUMIF(ResumenCotizacion!$C:$C,E3068,ResumenCotizacion!$P:$P)</f>
        <v>0</v>
      </c>
      <c r="W3068" s="68">
        <f>IF(H3068="USD",S3068*SolCotizacion!$J$18,S3068)</f>
        <v>123600000</v>
      </c>
      <c r="X3068" s="3">
        <f>ROUND(W3068/(1-VLOOKUP("Total porcentaje:",ResumenCotizacion!$F:$H,3,0)),2)</f>
        <v>134347826.09</v>
      </c>
      <c r="Y3068" s="3">
        <f t="shared" si="191"/>
        <v>0</v>
      </c>
    </row>
    <row r="3069" spans="1:25" ht="14.25" x14ac:dyDescent="0.2">
      <c r="A3069" t="str">
        <f t="shared" si="188"/>
        <v>Servicios fabricante- Microsoft Soporte PremierMicrosoft Soporte PremierSWXH</v>
      </c>
      <c r="B3069" t="str">
        <f t="shared" si="189"/>
        <v>SWXHMicrosoft Soporte Premier</v>
      </c>
      <c r="C3069"/>
      <c r="D3069" t="s">
        <v>5156</v>
      </c>
      <c r="E3069" t="s">
        <v>5793</v>
      </c>
      <c r="F3069" s="37" t="s">
        <v>7648</v>
      </c>
      <c r="G3069" s="18" t="str">
        <f t="shared" si="190"/>
        <v>Servicios fabricante- Microsoft Soporte Premier</v>
      </c>
      <c r="H3069" s="18" t="s">
        <v>119</v>
      </c>
      <c r="I3069" s="37" t="s">
        <v>67</v>
      </c>
      <c r="J3069" t="s">
        <v>5794</v>
      </c>
      <c r="K3069" t="s">
        <v>65</v>
      </c>
      <c r="L3069" t="s">
        <v>3940</v>
      </c>
      <c r="M3069" t="s">
        <v>65</v>
      </c>
      <c r="N3069" s="37" t="s">
        <v>5159</v>
      </c>
      <c r="O3069" s="37" t="s">
        <v>66</v>
      </c>
      <c r="P3069" s="37" t="s">
        <v>1308</v>
      </c>
      <c r="Q3069" t="s">
        <v>5793</v>
      </c>
      <c r="R3069" t="s">
        <v>5160</v>
      </c>
      <c r="S3069" s="38">
        <v>123600000</v>
      </c>
      <c r="T3069" s="37">
        <v>1</v>
      </c>
      <c r="U3069" s="37">
        <v>1</v>
      </c>
      <c r="V3069" s="43">
        <f>SUMIF(ResumenCotizacion!$C:$C,E3069,ResumenCotizacion!$P:$P)</f>
        <v>0</v>
      </c>
      <c r="W3069" s="68">
        <f>IF(H3069="USD",S3069*SolCotizacion!$J$18,S3069)</f>
        <v>123600000</v>
      </c>
      <c r="X3069" s="3">
        <f>ROUND(W3069/(1-VLOOKUP("Total porcentaje:",ResumenCotizacion!$F:$H,3,0)),2)</f>
        <v>134347826.09</v>
      </c>
      <c r="Y3069" s="3">
        <f t="shared" si="191"/>
        <v>0</v>
      </c>
    </row>
    <row r="3070" spans="1:25" ht="14.25" x14ac:dyDescent="0.2">
      <c r="A3070" t="str">
        <f t="shared" si="188"/>
        <v>Servicios fabricante- Microsoft Soporte PremierMicrosoft Soporte PremierSWXC</v>
      </c>
      <c r="B3070" t="str">
        <f t="shared" si="189"/>
        <v>SWXCMicrosoft Soporte Premier</v>
      </c>
      <c r="C3070"/>
      <c r="D3070" t="s">
        <v>5156</v>
      </c>
      <c r="E3070" t="s">
        <v>5795</v>
      </c>
      <c r="F3070" s="37" t="s">
        <v>7648</v>
      </c>
      <c r="G3070" s="18" t="str">
        <f t="shared" si="190"/>
        <v>Servicios fabricante- Microsoft Soporte Premier</v>
      </c>
      <c r="H3070" s="18" t="s">
        <v>119</v>
      </c>
      <c r="I3070" s="37" t="s">
        <v>67</v>
      </c>
      <c r="J3070" t="s">
        <v>5796</v>
      </c>
      <c r="K3070" t="s">
        <v>65</v>
      </c>
      <c r="L3070" t="s">
        <v>3940</v>
      </c>
      <c r="M3070" t="s">
        <v>65</v>
      </c>
      <c r="N3070" s="37" t="s">
        <v>5159</v>
      </c>
      <c r="O3070" s="37" t="s">
        <v>66</v>
      </c>
      <c r="P3070" s="37" t="s">
        <v>1308</v>
      </c>
      <c r="Q3070" t="s">
        <v>5795</v>
      </c>
      <c r="R3070" t="s">
        <v>5160</v>
      </c>
      <c r="S3070" s="38">
        <v>17200000</v>
      </c>
      <c r="T3070" s="37">
        <v>1</v>
      </c>
      <c r="U3070" s="37">
        <v>1</v>
      </c>
      <c r="V3070" s="43">
        <f>SUMIF(ResumenCotizacion!$C:$C,E3070,ResumenCotizacion!$P:$P)</f>
        <v>0</v>
      </c>
      <c r="W3070" s="68">
        <f>IF(H3070="USD",S3070*SolCotizacion!$J$18,S3070)</f>
        <v>17200000</v>
      </c>
      <c r="X3070" s="3">
        <f>ROUND(W3070/(1-VLOOKUP("Total porcentaje:",ResumenCotizacion!$F:$H,3,0)),2)</f>
        <v>18695652.170000002</v>
      </c>
      <c r="Y3070" s="3">
        <f t="shared" si="191"/>
        <v>0</v>
      </c>
    </row>
    <row r="3071" spans="1:25" ht="14.25" x14ac:dyDescent="0.2">
      <c r="A3071" t="str">
        <f t="shared" si="188"/>
        <v>Servicios fabricante- Microsoft Soporte PremierMicrosoft Soporte PremierSWTPA</v>
      </c>
      <c r="B3071" t="str">
        <f t="shared" si="189"/>
        <v>SWTPAMicrosoft Soporte Premier</v>
      </c>
      <c r="C3071"/>
      <c r="D3071" t="s">
        <v>5156</v>
      </c>
      <c r="E3071" t="s">
        <v>5797</v>
      </c>
      <c r="F3071" s="37" t="s">
        <v>7648</v>
      </c>
      <c r="G3071" s="18" t="str">
        <f t="shared" si="190"/>
        <v>Servicios fabricante- Microsoft Soporte Premier</v>
      </c>
      <c r="H3071" s="18" t="s">
        <v>119</v>
      </c>
      <c r="I3071" s="37" t="s">
        <v>67</v>
      </c>
      <c r="J3071" t="s">
        <v>5798</v>
      </c>
      <c r="K3071" t="s">
        <v>65</v>
      </c>
      <c r="L3071" t="s">
        <v>3940</v>
      </c>
      <c r="M3071" t="s">
        <v>65</v>
      </c>
      <c r="N3071" s="37" t="s">
        <v>5159</v>
      </c>
      <c r="O3071" s="37" t="s">
        <v>226</v>
      </c>
      <c r="P3071" s="37" t="s">
        <v>1308</v>
      </c>
      <c r="Q3071" t="s">
        <v>5797</v>
      </c>
      <c r="R3071" t="s">
        <v>5160</v>
      </c>
      <c r="S3071" s="38">
        <v>32400000</v>
      </c>
      <c r="T3071" s="37">
        <v>1</v>
      </c>
      <c r="U3071" s="37">
        <v>1</v>
      </c>
      <c r="V3071" s="43">
        <f>SUMIF(ResumenCotizacion!$C:$C,E3071,ResumenCotizacion!$P:$P)</f>
        <v>0</v>
      </c>
      <c r="W3071" s="68">
        <f>IF(H3071="USD",S3071*SolCotizacion!$J$18,S3071)</f>
        <v>32400000</v>
      </c>
      <c r="X3071" s="3">
        <f>ROUND(W3071/(1-VLOOKUP("Total porcentaje:",ResumenCotizacion!$F:$H,3,0)),2)</f>
        <v>35217391.299999997</v>
      </c>
      <c r="Y3071" s="3">
        <f t="shared" si="191"/>
        <v>0</v>
      </c>
    </row>
    <row r="3072" spans="1:25" ht="14.25" x14ac:dyDescent="0.2">
      <c r="A3072" t="str">
        <f t="shared" si="188"/>
        <v>Servicios fabricante- Microsoft Soporte PremierMicrosoft Soporte PremierSWJC</v>
      </c>
      <c r="B3072" t="str">
        <f t="shared" si="189"/>
        <v>SWJCMicrosoft Soporte Premier</v>
      </c>
      <c r="C3072"/>
      <c r="D3072" t="s">
        <v>5156</v>
      </c>
      <c r="E3072" t="s">
        <v>5799</v>
      </c>
      <c r="F3072" s="37" t="s">
        <v>7648</v>
      </c>
      <c r="G3072" s="18" t="str">
        <f t="shared" si="190"/>
        <v>Servicios fabricante- Microsoft Soporte Premier</v>
      </c>
      <c r="H3072" s="18" t="s">
        <v>119</v>
      </c>
      <c r="I3072" s="37" t="s">
        <v>67</v>
      </c>
      <c r="J3072" t="s">
        <v>5800</v>
      </c>
      <c r="K3072" t="s">
        <v>65</v>
      </c>
      <c r="L3072" t="s">
        <v>3940</v>
      </c>
      <c r="M3072" t="s">
        <v>65</v>
      </c>
      <c r="N3072" s="37" t="s">
        <v>5159</v>
      </c>
      <c r="O3072" s="37" t="s">
        <v>5171</v>
      </c>
      <c r="P3072" s="37" t="s">
        <v>1308</v>
      </c>
      <c r="Q3072" t="s">
        <v>5799</v>
      </c>
      <c r="R3072" t="s">
        <v>5160</v>
      </c>
      <c r="S3072" s="38">
        <v>15200000</v>
      </c>
      <c r="T3072" s="37">
        <v>1</v>
      </c>
      <c r="U3072" s="37">
        <v>1</v>
      </c>
      <c r="V3072" s="43">
        <f>SUMIF(ResumenCotizacion!$C:$C,E3072,ResumenCotizacion!$P:$P)</f>
        <v>0</v>
      </c>
      <c r="W3072" s="68">
        <f>IF(H3072="USD",S3072*SolCotizacion!$J$18,S3072)</f>
        <v>15200000</v>
      </c>
      <c r="X3072" s="3">
        <f>ROUND(W3072/(1-VLOOKUP("Total porcentaje:",ResumenCotizacion!$F:$H,3,0)),2)</f>
        <v>16521739.130000001</v>
      </c>
      <c r="Y3072" s="3">
        <f t="shared" si="191"/>
        <v>0</v>
      </c>
    </row>
    <row r="3073" spans="1:25" ht="14.25" x14ac:dyDescent="0.2">
      <c r="A3073" t="str">
        <f t="shared" si="188"/>
        <v>Servicios fabricante- Microsoft Soporte PremierMicrosoft Soporte PremierSWDJ</v>
      </c>
      <c r="B3073" t="str">
        <f t="shared" si="189"/>
        <v>SWDJMicrosoft Soporte Premier</v>
      </c>
      <c r="C3073"/>
      <c r="D3073" t="s">
        <v>5156</v>
      </c>
      <c r="E3073" t="s">
        <v>5801</v>
      </c>
      <c r="F3073" s="37" t="s">
        <v>7648</v>
      </c>
      <c r="G3073" s="18" t="str">
        <f t="shared" si="190"/>
        <v>Servicios fabricante- Microsoft Soporte Premier</v>
      </c>
      <c r="H3073" s="18" t="s">
        <v>119</v>
      </c>
      <c r="I3073" s="37" t="s">
        <v>67</v>
      </c>
      <c r="J3073" t="s">
        <v>5802</v>
      </c>
      <c r="K3073" t="s">
        <v>5386</v>
      </c>
      <c r="L3073" t="s">
        <v>3940</v>
      </c>
      <c r="M3073" t="s">
        <v>65</v>
      </c>
      <c r="N3073" s="37" t="s">
        <v>5159</v>
      </c>
      <c r="O3073" s="37" t="s">
        <v>5171</v>
      </c>
      <c r="P3073" s="37" t="s">
        <v>1308</v>
      </c>
      <c r="Q3073" t="s">
        <v>5801</v>
      </c>
      <c r="R3073" t="s">
        <v>5160</v>
      </c>
      <c r="S3073" s="38">
        <v>111600000</v>
      </c>
      <c r="T3073" s="37">
        <v>1</v>
      </c>
      <c r="U3073" s="37">
        <v>1</v>
      </c>
      <c r="V3073" s="43">
        <f>SUMIF(ResumenCotizacion!$C:$C,E3073,ResumenCotizacion!$P:$P)</f>
        <v>0</v>
      </c>
      <c r="W3073" s="68">
        <f>IF(H3073="USD",S3073*SolCotizacion!$J$18,S3073)</f>
        <v>111600000</v>
      </c>
      <c r="X3073" s="3">
        <f>ROUND(W3073/(1-VLOOKUP("Total porcentaje:",ResumenCotizacion!$F:$H,3,0)),2)</f>
        <v>121304347.83</v>
      </c>
      <c r="Y3073" s="3">
        <f t="shared" si="191"/>
        <v>0</v>
      </c>
    </row>
    <row r="3074" spans="1:25" ht="14.25" x14ac:dyDescent="0.2">
      <c r="A3074" t="str">
        <f t="shared" si="188"/>
        <v>Servicios fabricante- Microsoft Soporte PremierMicrosoft Soporte PremierSVRS</v>
      </c>
      <c r="B3074" t="str">
        <f t="shared" si="189"/>
        <v>SVRSMicrosoft Soporte Premier</v>
      </c>
      <c r="C3074"/>
      <c r="D3074" t="s">
        <v>5156</v>
      </c>
      <c r="E3074" t="s">
        <v>5803</v>
      </c>
      <c r="F3074" s="37" t="s">
        <v>7648</v>
      </c>
      <c r="G3074" s="18" t="str">
        <f t="shared" si="190"/>
        <v>Servicios fabricante- Microsoft Soporte Premier</v>
      </c>
      <c r="H3074" s="18" t="s">
        <v>119</v>
      </c>
      <c r="I3074" s="37" t="s">
        <v>67</v>
      </c>
      <c r="J3074" t="s">
        <v>5804</v>
      </c>
      <c r="K3074" t="s">
        <v>65</v>
      </c>
      <c r="L3074" t="s">
        <v>3940</v>
      </c>
      <c r="M3074" t="s">
        <v>65</v>
      </c>
      <c r="N3074" s="37" t="s">
        <v>5159</v>
      </c>
      <c r="O3074" s="37" t="s">
        <v>66</v>
      </c>
      <c r="P3074" s="37" t="s">
        <v>1308</v>
      </c>
      <c r="Q3074" t="s">
        <v>5803</v>
      </c>
      <c r="R3074" t="s">
        <v>5160</v>
      </c>
      <c r="S3074" s="38">
        <v>48400000</v>
      </c>
      <c r="T3074" s="37">
        <v>1</v>
      </c>
      <c r="U3074" s="37">
        <v>1</v>
      </c>
      <c r="V3074" s="43">
        <f>SUMIF(ResumenCotizacion!$C:$C,E3074,ResumenCotizacion!$P:$P)</f>
        <v>0</v>
      </c>
      <c r="W3074" s="68">
        <f>IF(H3074="USD",S3074*SolCotizacion!$J$18,S3074)</f>
        <v>48400000</v>
      </c>
      <c r="X3074" s="3">
        <f>ROUND(W3074/(1-VLOOKUP("Total porcentaje:",ResumenCotizacion!$F:$H,3,0)),2)</f>
        <v>52608695.649999999</v>
      </c>
      <c r="Y3074" s="3">
        <f t="shared" si="191"/>
        <v>0</v>
      </c>
    </row>
    <row r="3075" spans="1:25" ht="14.25" x14ac:dyDescent="0.2">
      <c r="A3075" t="str">
        <f t="shared" ref="A3075:A3138" si="192">D3075&amp;F3075&amp;E3075</f>
        <v>Servicios fabricante- Microsoft Soporte PremierMicrosoft Soporte PremierSVPS</v>
      </c>
      <c r="B3075" t="str">
        <f t="shared" ref="B3075:B3138" si="193">E3075&amp;F3075</f>
        <v>SVPSMicrosoft Soporte Premier</v>
      </c>
      <c r="C3075"/>
      <c r="D3075" t="s">
        <v>5156</v>
      </c>
      <c r="E3075" t="s">
        <v>5805</v>
      </c>
      <c r="F3075" s="37" t="s">
        <v>7648</v>
      </c>
      <c r="G3075" s="18" t="str">
        <f t="shared" ref="G3075:G3138" si="194">D3075</f>
        <v>Servicios fabricante- Microsoft Soporte Premier</v>
      </c>
      <c r="H3075" s="18" t="s">
        <v>119</v>
      </c>
      <c r="I3075" s="37" t="s">
        <v>67</v>
      </c>
      <c r="J3075" t="s">
        <v>5806</v>
      </c>
      <c r="K3075" t="s">
        <v>65</v>
      </c>
      <c r="L3075" t="s">
        <v>3940</v>
      </c>
      <c r="M3075" t="s">
        <v>65</v>
      </c>
      <c r="N3075" s="37" t="s">
        <v>5159</v>
      </c>
      <c r="O3075" s="37" t="s">
        <v>66</v>
      </c>
      <c r="P3075" s="37" t="s">
        <v>1308</v>
      </c>
      <c r="Q3075" t="s">
        <v>5805</v>
      </c>
      <c r="R3075" t="s">
        <v>5160</v>
      </c>
      <c r="S3075" s="38">
        <v>48400000</v>
      </c>
      <c r="T3075" s="37">
        <v>1</v>
      </c>
      <c r="U3075" s="37">
        <v>1</v>
      </c>
      <c r="V3075" s="43">
        <f>SUMIF(ResumenCotizacion!$C:$C,E3075,ResumenCotizacion!$P:$P)</f>
        <v>0</v>
      </c>
      <c r="W3075" s="68">
        <f>IF(H3075="USD",S3075*SolCotizacion!$J$18,S3075)</f>
        <v>48400000</v>
      </c>
      <c r="X3075" s="3">
        <f>ROUND(W3075/(1-VLOOKUP("Total porcentaje:",ResumenCotizacion!$F:$H,3,0)),2)</f>
        <v>52608695.649999999</v>
      </c>
      <c r="Y3075" s="3">
        <f t="shared" ref="Y3075:Y3138" si="195">V3075*X3075</f>
        <v>0</v>
      </c>
    </row>
    <row r="3076" spans="1:25" ht="14.25" x14ac:dyDescent="0.2">
      <c r="A3076" t="str">
        <f t="shared" si="192"/>
        <v>Servicios fabricante- Microsoft Soporte PremierMicrosoft Soporte PremierSVAA</v>
      </c>
      <c r="B3076" t="str">
        <f t="shared" si="193"/>
        <v>SVAAMicrosoft Soporte Premier</v>
      </c>
      <c r="C3076"/>
      <c r="D3076" t="s">
        <v>5156</v>
      </c>
      <c r="E3076" t="s">
        <v>5807</v>
      </c>
      <c r="F3076" s="37" t="s">
        <v>7648</v>
      </c>
      <c r="G3076" s="18" t="str">
        <f t="shared" si="194"/>
        <v>Servicios fabricante- Microsoft Soporte Premier</v>
      </c>
      <c r="H3076" s="18" t="s">
        <v>119</v>
      </c>
      <c r="I3076" s="37" t="s">
        <v>67</v>
      </c>
      <c r="J3076" t="s">
        <v>5808</v>
      </c>
      <c r="K3076" t="s">
        <v>65</v>
      </c>
      <c r="L3076" t="s">
        <v>3940</v>
      </c>
      <c r="M3076" t="s">
        <v>65</v>
      </c>
      <c r="N3076" s="37" t="s">
        <v>5159</v>
      </c>
      <c r="O3076" s="37" t="s">
        <v>66</v>
      </c>
      <c r="P3076" s="37" t="s">
        <v>1308</v>
      </c>
      <c r="Q3076" t="s">
        <v>5807</v>
      </c>
      <c r="R3076" t="s">
        <v>5160</v>
      </c>
      <c r="S3076" s="38">
        <v>52000000</v>
      </c>
      <c r="T3076" s="37">
        <v>1</v>
      </c>
      <c r="U3076" s="37">
        <v>1</v>
      </c>
      <c r="V3076" s="43">
        <f>SUMIF(ResumenCotizacion!$C:$C,E3076,ResumenCotizacion!$P:$P)</f>
        <v>0</v>
      </c>
      <c r="W3076" s="68">
        <f>IF(H3076="USD",S3076*SolCotizacion!$J$18,S3076)</f>
        <v>52000000</v>
      </c>
      <c r="X3076" s="3">
        <f>ROUND(W3076/(1-VLOOKUP("Total porcentaje:",ResumenCotizacion!$F:$H,3,0)),2)</f>
        <v>56521739.130000003</v>
      </c>
      <c r="Y3076" s="3">
        <f t="shared" si="195"/>
        <v>0</v>
      </c>
    </row>
    <row r="3077" spans="1:25" ht="14.25" x14ac:dyDescent="0.2">
      <c r="A3077" t="str">
        <f t="shared" si="192"/>
        <v>Servicios fabricante- Microsoft Soporte PremierMicrosoft Soporte PremierSUWQ</v>
      </c>
      <c r="B3077" t="str">
        <f t="shared" si="193"/>
        <v>SUWQMicrosoft Soporte Premier</v>
      </c>
      <c r="C3077"/>
      <c r="D3077" t="s">
        <v>5156</v>
      </c>
      <c r="E3077" t="s">
        <v>5809</v>
      </c>
      <c r="F3077" s="37" t="s">
        <v>7648</v>
      </c>
      <c r="G3077" s="18" t="str">
        <f t="shared" si="194"/>
        <v>Servicios fabricante- Microsoft Soporte Premier</v>
      </c>
      <c r="H3077" s="18" t="s">
        <v>119</v>
      </c>
      <c r="I3077" s="37" t="s">
        <v>67</v>
      </c>
      <c r="J3077" t="s">
        <v>5810</v>
      </c>
      <c r="K3077" t="s">
        <v>65</v>
      </c>
      <c r="L3077" t="s">
        <v>3940</v>
      </c>
      <c r="M3077" t="s">
        <v>65</v>
      </c>
      <c r="N3077" s="37" t="s">
        <v>5159</v>
      </c>
      <c r="O3077" s="37" t="s">
        <v>5171</v>
      </c>
      <c r="P3077" s="37" t="s">
        <v>1308</v>
      </c>
      <c r="Q3077" t="s">
        <v>5809</v>
      </c>
      <c r="R3077" t="s">
        <v>5160</v>
      </c>
      <c r="S3077" s="38">
        <v>111600000</v>
      </c>
      <c r="T3077" s="37">
        <v>1</v>
      </c>
      <c r="U3077" s="37">
        <v>1</v>
      </c>
      <c r="V3077" s="43">
        <f>SUMIF(ResumenCotizacion!$C:$C,E3077,ResumenCotizacion!$P:$P)</f>
        <v>0</v>
      </c>
      <c r="W3077" s="68">
        <f>IF(H3077="USD",S3077*SolCotizacion!$J$18,S3077)</f>
        <v>111600000</v>
      </c>
      <c r="X3077" s="3">
        <f>ROUND(W3077/(1-VLOOKUP("Total porcentaje:",ResumenCotizacion!$F:$H,3,0)),2)</f>
        <v>121304347.83</v>
      </c>
      <c r="Y3077" s="3">
        <f t="shared" si="195"/>
        <v>0</v>
      </c>
    </row>
    <row r="3078" spans="1:25" ht="14.25" x14ac:dyDescent="0.2">
      <c r="A3078" t="str">
        <f t="shared" si="192"/>
        <v>Servicios fabricante- Microsoft Soporte PremierMicrosoft Soporte PremierSUPY</v>
      </c>
      <c r="B3078" t="str">
        <f t="shared" si="193"/>
        <v>SUPYMicrosoft Soporte Premier</v>
      </c>
      <c r="C3078"/>
      <c r="D3078" t="s">
        <v>5156</v>
      </c>
      <c r="E3078" t="s">
        <v>5811</v>
      </c>
      <c r="F3078" s="37" t="s">
        <v>7648</v>
      </c>
      <c r="G3078" s="18" t="str">
        <f t="shared" si="194"/>
        <v>Servicios fabricante- Microsoft Soporte Premier</v>
      </c>
      <c r="H3078" s="18" t="s">
        <v>119</v>
      </c>
      <c r="I3078" s="37" t="s">
        <v>67</v>
      </c>
      <c r="J3078" t="s">
        <v>5812</v>
      </c>
      <c r="K3078" t="s">
        <v>65</v>
      </c>
      <c r="L3078" t="s">
        <v>3940</v>
      </c>
      <c r="M3078" t="s">
        <v>65</v>
      </c>
      <c r="N3078" s="37" t="s">
        <v>5159</v>
      </c>
      <c r="O3078" s="37" t="s">
        <v>5171</v>
      </c>
      <c r="P3078" s="37" t="s">
        <v>1308</v>
      </c>
      <c r="Q3078" t="s">
        <v>5811</v>
      </c>
      <c r="R3078" t="s">
        <v>5160</v>
      </c>
      <c r="S3078" s="38">
        <v>127600000</v>
      </c>
      <c r="T3078" s="37">
        <v>1</v>
      </c>
      <c r="U3078" s="37">
        <v>1</v>
      </c>
      <c r="V3078" s="43">
        <f>SUMIF(ResumenCotizacion!$C:$C,E3078,ResumenCotizacion!$P:$P)</f>
        <v>0</v>
      </c>
      <c r="W3078" s="68">
        <f>IF(H3078="USD",S3078*SolCotizacion!$J$18,S3078)</f>
        <v>127600000</v>
      </c>
      <c r="X3078" s="3">
        <f>ROUND(W3078/(1-VLOOKUP("Total porcentaje:",ResumenCotizacion!$F:$H,3,0)),2)</f>
        <v>138695652.16999999</v>
      </c>
      <c r="Y3078" s="3">
        <f t="shared" si="195"/>
        <v>0</v>
      </c>
    </row>
    <row r="3079" spans="1:25" ht="14.25" x14ac:dyDescent="0.2">
      <c r="A3079" t="str">
        <f t="shared" si="192"/>
        <v>Servicios fabricante- Microsoft Soporte PremierMicrosoft Soporte PremierSUPU</v>
      </c>
      <c r="B3079" t="str">
        <f t="shared" si="193"/>
        <v>SUPUMicrosoft Soporte Premier</v>
      </c>
      <c r="C3079"/>
      <c r="D3079" t="s">
        <v>5156</v>
      </c>
      <c r="E3079" t="s">
        <v>5813</v>
      </c>
      <c r="F3079" s="37" t="s">
        <v>7648</v>
      </c>
      <c r="G3079" s="18" t="str">
        <f t="shared" si="194"/>
        <v>Servicios fabricante- Microsoft Soporte Premier</v>
      </c>
      <c r="H3079" s="18" t="s">
        <v>119</v>
      </c>
      <c r="I3079" s="37" t="s">
        <v>67</v>
      </c>
      <c r="J3079" t="s">
        <v>5814</v>
      </c>
      <c r="K3079" t="s">
        <v>65</v>
      </c>
      <c r="L3079" t="s">
        <v>3940</v>
      </c>
      <c r="M3079" t="s">
        <v>65</v>
      </c>
      <c r="N3079" s="37" t="s">
        <v>5159</v>
      </c>
      <c r="O3079" s="37" t="s">
        <v>5171</v>
      </c>
      <c r="P3079" s="37" t="s">
        <v>1308</v>
      </c>
      <c r="Q3079" t="s">
        <v>5813</v>
      </c>
      <c r="R3079" t="s">
        <v>5160</v>
      </c>
      <c r="S3079" s="38">
        <v>15200000</v>
      </c>
      <c r="T3079" s="37">
        <v>1</v>
      </c>
      <c r="U3079" s="37">
        <v>1</v>
      </c>
      <c r="V3079" s="43">
        <f>SUMIF(ResumenCotizacion!$C:$C,E3079,ResumenCotizacion!$P:$P)</f>
        <v>0</v>
      </c>
      <c r="W3079" s="68">
        <f>IF(H3079="USD",S3079*SolCotizacion!$J$18,S3079)</f>
        <v>15200000</v>
      </c>
      <c r="X3079" s="3">
        <f>ROUND(W3079/(1-VLOOKUP("Total porcentaje:",ResumenCotizacion!$F:$H,3,0)),2)</f>
        <v>16521739.130000001</v>
      </c>
      <c r="Y3079" s="3">
        <f t="shared" si="195"/>
        <v>0</v>
      </c>
    </row>
    <row r="3080" spans="1:25" ht="14.25" x14ac:dyDescent="0.2">
      <c r="A3080" t="str">
        <f t="shared" si="192"/>
        <v>Servicios fabricante- Microsoft Soporte PremierMicrosoft Soporte PremierSUOT</v>
      </c>
      <c r="B3080" t="str">
        <f t="shared" si="193"/>
        <v>SUOTMicrosoft Soporte Premier</v>
      </c>
      <c r="C3080"/>
      <c r="D3080" t="s">
        <v>5156</v>
      </c>
      <c r="E3080" t="s">
        <v>5815</v>
      </c>
      <c r="F3080" s="37" t="s">
        <v>7648</v>
      </c>
      <c r="G3080" s="18" t="str">
        <f t="shared" si="194"/>
        <v>Servicios fabricante- Microsoft Soporte Premier</v>
      </c>
      <c r="H3080" s="18" t="s">
        <v>119</v>
      </c>
      <c r="I3080" s="37" t="s">
        <v>67</v>
      </c>
      <c r="J3080" t="s">
        <v>5816</v>
      </c>
      <c r="K3080" t="s">
        <v>65</v>
      </c>
      <c r="L3080" t="s">
        <v>3940</v>
      </c>
      <c r="M3080" t="s">
        <v>65</v>
      </c>
      <c r="N3080" s="37" t="s">
        <v>5159</v>
      </c>
      <c r="O3080" s="37" t="s">
        <v>5171</v>
      </c>
      <c r="P3080" s="37" t="s">
        <v>1308</v>
      </c>
      <c r="Q3080" t="s">
        <v>5815</v>
      </c>
      <c r="R3080" t="s">
        <v>5160</v>
      </c>
      <c r="S3080" s="38">
        <v>123600000</v>
      </c>
      <c r="T3080" s="37">
        <v>1</v>
      </c>
      <c r="U3080" s="37">
        <v>1</v>
      </c>
      <c r="V3080" s="43">
        <f>SUMIF(ResumenCotizacion!$C:$C,E3080,ResumenCotizacion!$P:$P)</f>
        <v>0</v>
      </c>
      <c r="W3080" s="68">
        <f>IF(H3080="USD",S3080*SolCotizacion!$J$18,S3080)</f>
        <v>123600000</v>
      </c>
      <c r="X3080" s="3">
        <f>ROUND(W3080/(1-VLOOKUP("Total porcentaje:",ResumenCotizacion!$F:$H,3,0)),2)</f>
        <v>134347826.09</v>
      </c>
      <c r="Y3080" s="3">
        <f t="shared" si="195"/>
        <v>0</v>
      </c>
    </row>
    <row r="3081" spans="1:25" ht="14.25" x14ac:dyDescent="0.2">
      <c r="A3081" t="str">
        <f t="shared" si="192"/>
        <v>Servicios fabricante- Microsoft Soporte PremierMicrosoft Soporte PremierSUOL</v>
      </c>
      <c r="B3081" t="str">
        <f t="shared" si="193"/>
        <v>SUOLMicrosoft Soporte Premier</v>
      </c>
      <c r="C3081"/>
      <c r="D3081" t="s">
        <v>5156</v>
      </c>
      <c r="E3081" t="s">
        <v>5817</v>
      </c>
      <c r="F3081" s="37" t="s">
        <v>7648</v>
      </c>
      <c r="G3081" s="18" t="str">
        <f t="shared" si="194"/>
        <v>Servicios fabricante- Microsoft Soporte Premier</v>
      </c>
      <c r="H3081" s="18" t="s">
        <v>119</v>
      </c>
      <c r="I3081" s="37" t="s">
        <v>67</v>
      </c>
      <c r="J3081" t="s">
        <v>5818</v>
      </c>
      <c r="K3081" t="s">
        <v>65</v>
      </c>
      <c r="L3081" t="s">
        <v>3940</v>
      </c>
      <c r="M3081" t="s">
        <v>65</v>
      </c>
      <c r="N3081" s="37" t="s">
        <v>5159</v>
      </c>
      <c r="O3081" s="37" t="s">
        <v>5171</v>
      </c>
      <c r="P3081" s="37" t="s">
        <v>1308</v>
      </c>
      <c r="Q3081" t="s">
        <v>5817</v>
      </c>
      <c r="R3081" t="s">
        <v>5160</v>
      </c>
      <c r="S3081" s="38">
        <v>141600000</v>
      </c>
      <c r="T3081" s="37">
        <v>1</v>
      </c>
      <c r="U3081" s="37">
        <v>1</v>
      </c>
      <c r="V3081" s="43">
        <f>SUMIF(ResumenCotizacion!$C:$C,E3081,ResumenCotizacion!$P:$P)</f>
        <v>0</v>
      </c>
      <c r="W3081" s="68">
        <f>IF(H3081="USD",S3081*SolCotizacion!$J$18,S3081)</f>
        <v>141600000</v>
      </c>
      <c r="X3081" s="3">
        <f>ROUND(W3081/(1-VLOOKUP("Total porcentaje:",ResumenCotizacion!$F:$H,3,0)),2)</f>
        <v>153913043.47999999</v>
      </c>
      <c r="Y3081" s="3">
        <f t="shared" si="195"/>
        <v>0</v>
      </c>
    </row>
    <row r="3082" spans="1:25" ht="14.25" x14ac:dyDescent="0.2">
      <c r="A3082" t="str">
        <f t="shared" si="192"/>
        <v>Servicios fabricante- Microsoft Soporte PremierMicrosoft Soporte PremierSULA</v>
      </c>
      <c r="B3082" t="str">
        <f t="shared" si="193"/>
        <v>SULAMicrosoft Soporte Premier</v>
      </c>
      <c r="C3082"/>
      <c r="D3082" t="s">
        <v>5156</v>
      </c>
      <c r="E3082" t="s">
        <v>5819</v>
      </c>
      <c r="F3082" s="37" t="s">
        <v>7648</v>
      </c>
      <c r="G3082" s="18" t="str">
        <f t="shared" si="194"/>
        <v>Servicios fabricante- Microsoft Soporte Premier</v>
      </c>
      <c r="H3082" s="18" t="s">
        <v>119</v>
      </c>
      <c r="I3082" s="37" t="s">
        <v>67</v>
      </c>
      <c r="J3082" t="s">
        <v>5820</v>
      </c>
      <c r="K3082" t="s">
        <v>65</v>
      </c>
      <c r="L3082" t="s">
        <v>3940</v>
      </c>
      <c r="M3082" t="s">
        <v>65</v>
      </c>
      <c r="N3082" s="37" t="s">
        <v>5159</v>
      </c>
      <c r="O3082" s="37" t="s">
        <v>5171</v>
      </c>
      <c r="P3082" s="37" t="s">
        <v>1308</v>
      </c>
      <c r="Q3082" t="s">
        <v>5819</v>
      </c>
      <c r="R3082" t="s">
        <v>5160</v>
      </c>
      <c r="S3082" s="38">
        <v>111600000</v>
      </c>
      <c r="T3082" s="37">
        <v>1</v>
      </c>
      <c r="U3082" s="37">
        <v>1</v>
      </c>
      <c r="V3082" s="43">
        <f>SUMIF(ResumenCotizacion!$C:$C,E3082,ResumenCotizacion!$P:$P)</f>
        <v>0</v>
      </c>
      <c r="W3082" s="68">
        <f>IF(H3082="USD",S3082*SolCotizacion!$J$18,S3082)</f>
        <v>111600000</v>
      </c>
      <c r="X3082" s="3">
        <f>ROUND(W3082/(1-VLOOKUP("Total porcentaje:",ResumenCotizacion!$F:$H,3,0)),2)</f>
        <v>121304347.83</v>
      </c>
      <c r="Y3082" s="3">
        <f t="shared" si="195"/>
        <v>0</v>
      </c>
    </row>
    <row r="3083" spans="1:25" ht="14.25" x14ac:dyDescent="0.2">
      <c r="A3083" t="str">
        <f t="shared" si="192"/>
        <v>Servicios fabricante- Microsoft Soporte PremierMicrosoft Soporte PremierSUKW</v>
      </c>
      <c r="B3083" t="str">
        <f t="shared" si="193"/>
        <v>SUKWMicrosoft Soporte Premier</v>
      </c>
      <c r="C3083"/>
      <c r="D3083" t="s">
        <v>5156</v>
      </c>
      <c r="E3083" t="s">
        <v>5821</v>
      </c>
      <c r="F3083" s="37" t="s">
        <v>7648</v>
      </c>
      <c r="G3083" s="18" t="str">
        <f t="shared" si="194"/>
        <v>Servicios fabricante- Microsoft Soporte Premier</v>
      </c>
      <c r="H3083" s="18" t="s">
        <v>119</v>
      </c>
      <c r="I3083" s="37" t="s">
        <v>67</v>
      </c>
      <c r="J3083" t="s">
        <v>5822</v>
      </c>
      <c r="K3083" t="s">
        <v>65</v>
      </c>
      <c r="L3083" t="s">
        <v>3940</v>
      </c>
      <c r="M3083" t="s">
        <v>65</v>
      </c>
      <c r="N3083" s="37" t="s">
        <v>5159</v>
      </c>
      <c r="O3083" s="37" t="s">
        <v>5171</v>
      </c>
      <c r="P3083" s="37" t="s">
        <v>1308</v>
      </c>
      <c r="Q3083" t="s">
        <v>5821</v>
      </c>
      <c r="R3083" t="s">
        <v>5160</v>
      </c>
      <c r="S3083" s="38">
        <v>111600000</v>
      </c>
      <c r="T3083" s="37">
        <v>1</v>
      </c>
      <c r="U3083" s="37">
        <v>1</v>
      </c>
      <c r="V3083" s="43">
        <f>SUMIF(ResumenCotizacion!$C:$C,E3083,ResumenCotizacion!$P:$P)</f>
        <v>0</v>
      </c>
      <c r="W3083" s="68">
        <f>IF(H3083="USD",S3083*SolCotizacion!$J$18,S3083)</f>
        <v>111600000</v>
      </c>
      <c r="X3083" s="3">
        <f>ROUND(W3083/(1-VLOOKUP("Total porcentaje:",ResumenCotizacion!$F:$H,3,0)),2)</f>
        <v>121304347.83</v>
      </c>
      <c r="Y3083" s="3">
        <f t="shared" si="195"/>
        <v>0</v>
      </c>
    </row>
    <row r="3084" spans="1:25" ht="14.25" x14ac:dyDescent="0.2">
      <c r="A3084" t="str">
        <f t="shared" si="192"/>
        <v>Servicios fabricante- Microsoft Soporte PremierMicrosoft Soporte PremierSUKD</v>
      </c>
      <c r="B3084" t="str">
        <f t="shared" si="193"/>
        <v>SUKDMicrosoft Soporte Premier</v>
      </c>
      <c r="C3084"/>
      <c r="D3084" t="s">
        <v>5156</v>
      </c>
      <c r="E3084" t="s">
        <v>5823</v>
      </c>
      <c r="F3084" s="37" t="s">
        <v>7648</v>
      </c>
      <c r="G3084" s="18" t="str">
        <f t="shared" si="194"/>
        <v>Servicios fabricante- Microsoft Soporte Premier</v>
      </c>
      <c r="H3084" s="18" t="s">
        <v>119</v>
      </c>
      <c r="I3084" s="37" t="s">
        <v>67</v>
      </c>
      <c r="J3084" t="s">
        <v>5824</v>
      </c>
      <c r="K3084" t="s">
        <v>65</v>
      </c>
      <c r="L3084" t="s">
        <v>3940</v>
      </c>
      <c r="M3084" t="s">
        <v>65</v>
      </c>
      <c r="N3084" s="37" t="s">
        <v>5159</v>
      </c>
      <c r="O3084" s="37" t="s">
        <v>5171</v>
      </c>
      <c r="P3084" s="37" t="s">
        <v>1308</v>
      </c>
      <c r="Q3084" t="s">
        <v>5823</v>
      </c>
      <c r="R3084" t="s">
        <v>5160</v>
      </c>
      <c r="S3084" s="38">
        <v>111600000</v>
      </c>
      <c r="T3084" s="37">
        <v>1</v>
      </c>
      <c r="U3084" s="37">
        <v>1</v>
      </c>
      <c r="V3084" s="43">
        <f>SUMIF(ResumenCotizacion!$C:$C,E3084,ResumenCotizacion!$P:$P)</f>
        <v>0</v>
      </c>
      <c r="W3084" s="68">
        <f>IF(H3084="USD",S3084*SolCotizacion!$J$18,S3084)</f>
        <v>111600000</v>
      </c>
      <c r="X3084" s="3">
        <f>ROUND(W3084/(1-VLOOKUP("Total porcentaje:",ResumenCotizacion!$F:$H,3,0)),2)</f>
        <v>121304347.83</v>
      </c>
      <c r="Y3084" s="3">
        <f t="shared" si="195"/>
        <v>0</v>
      </c>
    </row>
    <row r="3085" spans="1:25" ht="14.25" x14ac:dyDescent="0.2">
      <c r="A3085" t="str">
        <f t="shared" si="192"/>
        <v>Servicios fabricante- Microsoft Soporte PremierMicrosoft Soporte PremierSUDU5</v>
      </c>
      <c r="B3085" t="str">
        <f t="shared" si="193"/>
        <v>SUDU5Microsoft Soporte Premier</v>
      </c>
      <c r="C3085"/>
      <c r="D3085" t="s">
        <v>5156</v>
      </c>
      <c r="E3085" t="s">
        <v>5825</v>
      </c>
      <c r="F3085" s="37" t="s">
        <v>7648</v>
      </c>
      <c r="G3085" s="18" t="str">
        <f t="shared" si="194"/>
        <v>Servicios fabricante- Microsoft Soporte Premier</v>
      </c>
      <c r="H3085" s="18" t="s">
        <v>119</v>
      </c>
      <c r="I3085" s="37" t="s">
        <v>67</v>
      </c>
      <c r="J3085" t="s">
        <v>5826</v>
      </c>
      <c r="K3085" t="s">
        <v>210</v>
      </c>
      <c r="L3085" t="s">
        <v>3940</v>
      </c>
      <c r="M3085" t="s">
        <v>65</v>
      </c>
      <c r="N3085" s="37" t="s">
        <v>5159</v>
      </c>
      <c r="O3085" s="37" t="s">
        <v>5171</v>
      </c>
      <c r="P3085" s="37" t="s">
        <v>1308</v>
      </c>
      <c r="Q3085" t="s">
        <v>5825</v>
      </c>
      <c r="R3085" t="s">
        <v>5160</v>
      </c>
      <c r="S3085" s="38">
        <v>0</v>
      </c>
      <c r="T3085" s="37">
        <v>1</v>
      </c>
      <c r="U3085" s="37">
        <v>1</v>
      </c>
      <c r="V3085" s="43">
        <f>SUMIF(ResumenCotizacion!$C:$C,E3085,ResumenCotizacion!$P:$P)</f>
        <v>0</v>
      </c>
      <c r="W3085" s="68">
        <f>IF(H3085="USD",S3085*SolCotizacion!$J$18,S3085)</f>
        <v>0</v>
      </c>
      <c r="X3085" s="3">
        <f>ROUND(W3085/(1-VLOOKUP("Total porcentaje:",ResumenCotizacion!$F:$H,3,0)),2)</f>
        <v>0</v>
      </c>
      <c r="Y3085" s="3">
        <f t="shared" si="195"/>
        <v>0</v>
      </c>
    </row>
    <row r="3086" spans="1:25" ht="14.25" x14ac:dyDescent="0.2">
      <c r="A3086" t="str">
        <f t="shared" si="192"/>
        <v>Servicios fabricante- Microsoft Soporte PremierMicrosoft Soporte PremierSUDU4</v>
      </c>
      <c r="B3086" t="str">
        <f t="shared" si="193"/>
        <v>SUDU4Microsoft Soporte Premier</v>
      </c>
      <c r="C3086"/>
      <c r="D3086" t="s">
        <v>5156</v>
      </c>
      <c r="E3086" t="s">
        <v>5827</v>
      </c>
      <c r="F3086" s="37" t="s">
        <v>7648</v>
      </c>
      <c r="G3086" s="18" t="str">
        <f t="shared" si="194"/>
        <v>Servicios fabricante- Microsoft Soporte Premier</v>
      </c>
      <c r="H3086" s="18" t="s">
        <v>119</v>
      </c>
      <c r="I3086" s="37" t="s">
        <v>67</v>
      </c>
      <c r="J3086" t="s">
        <v>5828</v>
      </c>
      <c r="K3086" t="s">
        <v>5386</v>
      </c>
      <c r="L3086" t="s">
        <v>3940</v>
      </c>
      <c r="M3086" t="s">
        <v>65</v>
      </c>
      <c r="N3086" s="37" t="s">
        <v>5159</v>
      </c>
      <c r="O3086" s="37" t="s">
        <v>5171</v>
      </c>
      <c r="P3086" s="37" t="s">
        <v>1308</v>
      </c>
      <c r="Q3086" t="s">
        <v>5827</v>
      </c>
      <c r="R3086" t="s">
        <v>5160</v>
      </c>
      <c r="S3086" s="38">
        <v>1506070896</v>
      </c>
      <c r="T3086" s="37">
        <v>1</v>
      </c>
      <c r="U3086" s="37">
        <v>1</v>
      </c>
      <c r="V3086" s="43">
        <f>SUMIF(ResumenCotizacion!$C:$C,E3086,ResumenCotizacion!$P:$P)</f>
        <v>0</v>
      </c>
      <c r="W3086" s="68">
        <f>IF(H3086="USD",S3086*SolCotizacion!$J$18,S3086)</f>
        <v>1506070896</v>
      </c>
      <c r="X3086" s="3">
        <f>ROUND(W3086/(1-VLOOKUP("Total porcentaje:",ResumenCotizacion!$F:$H,3,0)),2)</f>
        <v>1637033582.6099999</v>
      </c>
      <c r="Y3086" s="3">
        <f t="shared" si="195"/>
        <v>0</v>
      </c>
    </row>
    <row r="3087" spans="1:25" ht="14.25" x14ac:dyDescent="0.2">
      <c r="A3087" t="str">
        <f t="shared" si="192"/>
        <v>Servicios fabricante- Microsoft Soporte PremierMicrosoft Soporte PremierSUDU3</v>
      </c>
      <c r="B3087" t="str">
        <f t="shared" si="193"/>
        <v>SUDU3Microsoft Soporte Premier</v>
      </c>
      <c r="C3087"/>
      <c r="D3087" t="s">
        <v>5156</v>
      </c>
      <c r="E3087" t="s">
        <v>5829</v>
      </c>
      <c r="F3087" s="37" t="s">
        <v>7648</v>
      </c>
      <c r="G3087" s="18" t="str">
        <f t="shared" si="194"/>
        <v>Servicios fabricante- Microsoft Soporte Premier</v>
      </c>
      <c r="H3087" s="18" t="s">
        <v>119</v>
      </c>
      <c r="I3087" s="37" t="s">
        <v>67</v>
      </c>
      <c r="J3087" t="s">
        <v>5830</v>
      </c>
      <c r="K3087" t="s">
        <v>5386</v>
      </c>
      <c r="L3087" t="s">
        <v>3940</v>
      </c>
      <c r="M3087" t="s">
        <v>65</v>
      </c>
      <c r="N3087" s="37" t="s">
        <v>5159</v>
      </c>
      <c r="O3087" s="37" t="s">
        <v>5171</v>
      </c>
      <c r="P3087" s="37" t="s">
        <v>1308</v>
      </c>
      <c r="Q3087" t="s">
        <v>5829</v>
      </c>
      <c r="R3087" t="s">
        <v>5160</v>
      </c>
      <c r="S3087" s="38">
        <v>1137632284.8</v>
      </c>
      <c r="T3087" s="37">
        <v>1</v>
      </c>
      <c r="U3087" s="37">
        <v>1</v>
      </c>
      <c r="V3087" s="43">
        <f>SUMIF(ResumenCotizacion!$C:$C,E3087,ResumenCotizacion!$P:$P)</f>
        <v>0</v>
      </c>
      <c r="W3087" s="68">
        <f>IF(H3087="USD",S3087*SolCotizacion!$J$18,S3087)</f>
        <v>1137632284.8</v>
      </c>
      <c r="X3087" s="3">
        <f>ROUND(W3087/(1-VLOOKUP("Total porcentaje:",ResumenCotizacion!$F:$H,3,0)),2)</f>
        <v>1236556831.3</v>
      </c>
      <c r="Y3087" s="3">
        <f t="shared" si="195"/>
        <v>0</v>
      </c>
    </row>
    <row r="3088" spans="1:25" ht="14.25" x14ac:dyDescent="0.2">
      <c r="A3088" t="str">
        <f t="shared" si="192"/>
        <v>Servicios fabricante- Microsoft Soporte PremierMicrosoft Soporte PremierSUDU2</v>
      </c>
      <c r="B3088" t="str">
        <f t="shared" si="193"/>
        <v>SUDU2Microsoft Soporte Premier</v>
      </c>
      <c r="C3088"/>
      <c r="D3088" t="s">
        <v>5156</v>
      </c>
      <c r="E3088" t="s">
        <v>5831</v>
      </c>
      <c r="F3088" s="37" t="s">
        <v>7648</v>
      </c>
      <c r="G3088" s="18" t="str">
        <f t="shared" si="194"/>
        <v>Servicios fabricante- Microsoft Soporte Premier</v>
      </c>
      <c r="H3088" s="18" t="s">
        <v>119</v>
      </c>
      <c r="I3088" s="37" t="s">
        <v>67</v>
      </c>
      <c r="J3088" t="s">
        <v>5832</v>
      </c>
      <c r="K3088" t="s">
        <v>5386</v>
      </c>
      <c r="L3088" t="s">
        <v>3940</v>
      </c>
      <c r="M3088" t="s">
        <v>65</v>
      </c>
      <c r="N3088" s="37" t="s">
        <v>5159</v>
      </c>
      <c r="O3088" s="37" t="s">
        <v>5171</v>
      </c>
      <c r="P3088" s="37" t="s">
        <v>1308</v>
      </c>
      <c r="Q3088" t="s">
        <v>5831</v>
      </c>
      <c r="R3088" t="s">
        <v>5160</v>
      </c>
      <c r="S3088" s="38">
        <v>762895478.39999998</v>
      </c>
      <c r="T3088" s="37">
        <v>1</v>
      </c>
      <c r="U3088" s="37">
        <v>1</v>
      </c>
      <c r="V3088" s="43">
        <f>SUMIF(ResumenCotizacion!$C:$C,E3088,ResumenCotizacion!$P:$P)</f>
        <v>0</v>
      </c>
      <c r="W3088" s="68">
        <f>IF(H3088="USD",S3088*SolCotizacion!$J$18,S3088)</f>
        <v>762895478.39999998</v>
      </c>
      <c r="X3088" s="3">
        <f>ROUND(W3088/(1-VLOOKUP("Total porcentaje:",ResumenCotizacion!$F:$H,3,0)),2)</f>
        <v>829234215.64999998</v>
      </c>
      <c r="Y3088" s="3">
        <f t="shared" si="195"/>
        <v>0</v>
      </c>
    </row>
    <row r="3089" spans="1:25" ht="14.25" x14ac:dyDescent="0.2">
      <c r="A3089" t="str">
        <f t="shared" si="192"/>
        <v>Servicios fabricante- Microsoft Soporte PremierMicrosoft Soporte PremierSUDU1</v>
      </c>
      <c r="B3089" t="str">
        <f t="shared" si="193"/>
        <v>SUDU1Microsoft Soporte Premier</v>
      </c>
      <c r="C3089"/>
      <c r="D3089" t="s">
        <v>5156</v>
      </c>
      <c r="E3089" t="s">
        <v>5833</v>
      </c>
      <c r="F3089" s="37" t="s">
        <v>7648</v>
      </c>
      <c r="G3089" s="18" t="str">
        <f t="shared" si="194"/>
        <v>Servicios fabricante- Microsoft Soporte Premier</v>
      </c>
      <c r="H3089" s="18" t="s">
        <v>119</v>
      </c>
      <c r="I3089" s="37" t="s">
        <v>67</v>
      </c>
      <c r="J3089" t="s">
        <v>5834</v>
      </c>
      <c r="K3089" t="s">
        <v>5386</v>
      </c>
      <c r="L3089" t="s">
        <v>3940</v>
      </c>
      <c r="M3089" t="s">
        <v>65</v>
      </c>
      <c r="N3089" s="37" t="s">
        <v>5159</v>
      </c>
      <c r="O3089" s="37" t="s">
        <v>5171</v>
      </c>
      <c r="P3089" s="37" t="s">
        <v>1308</v>
      </c>
      <c r="Q3089" t="s">
        <v>5833</v>
      </c>
      <c r="R3089" t="s">
        <v>5160</v>
      </c>
      <c r="S3089" s="38">
        <v>381860476.80000001</v>
      </c>
      <c r="T3089" s="37">
        <v>1</v>
      </c>
      <c r="U3089" s="37">
        <v>1</v>
      </c>
      <c r="V3089" s="43">
        <f>SUMIF(ResumenCotizacion!$C:$C,E3089,ResumenCotizacion!$P:$P)</f>
        <v>0</v>
      </c>
      <c r="W3089" s="68">
        <f>IF(H3089="USD",S3089*SolCotizacion!$J$18,S3089)</f>
        <v>381860476.80000001</v>
      </c>
      <c r="X3089" s="3">
        <f>ROUND(W3089/(1-VLOOKUP("Total porcentaje:",ResumenCotizacion!$F:$H,3,0)),2)</f>
        <v>415065735.64999998</v>
      </c>
      <c r="Y3089" s="3">
        <f t="shared" si="195"/>
        <v>0</v>
      </c>
    </row>
    <row r="3090" spans="1:25" ht="14.25" x14ac:dyDescent="0.2">
      <c r="A3090" t="str">
        <f t="shared" si="192"/>
        <v>Servicios fabricante- Microsoft Soporte PremierMicrosoft Soporte PremierSUDF</v>
      </c>
      <c r="B3090" t="str">
        <f t="shared" si="193"/>
        <v>SUDFMicrosoft Soporte Premier</v>
      </c>
      <c r="C3090"/>
      <c r="D3090" t="s">
        <v>5156</v>
      </c>
      <c r="E3090" t="s">
        <v>5835</v>
      </c>
      <c r="F3090" s="37" t="s">
        <v>7648</v>
      </c>
      <c r="G3090" s="18" t="str">
        <f t="shared" si="194"/>
        <v>Servicios fabricante- Microsoft Soporte Premier</v>
      </c>
      <c r="H3090" s="18" t="s">
        <v>119</v>
      </c>
      <c r="I3090" s="37" t="s">
        <v>67</v>
      </c>
      <c r="J3090" t="s">
        <v>5836</v>
      </c>
      <c r="K3090" t="s">
        <v>65</v>
      </c>
      <c r="L3090" t="s">
        <v>3940</v>
      </c>
      <c r="M3090" t="s">
        <v>65</v>
      </c>
      <c r="N3090" s="37" t="s">
        <v>5159</v>
      </c>
      <c r="O3090" s="37" t="s">
        <v>5171</v>
      </c>
      <c r="P3090" s="37" t="s">
        <v>1308</v>
      </c>
      <c r="Q3090" t="s">
        <v>5835</v>
      </c>
      <c r="R3090" t="s">
        <v>5160</v>
      </c>
      <c r="S3090" s="38">
        <v>0</v>
      </c>
      <c r="T3090" s="37">
        <v>1</v>
      </c>
      <c r="U3090" s="37">
        <v>1</v>
      </c>
      <c r="V3090" s="43">
        <f>SUMIF(ResumenCotizacion!$C:$C,E3090,ResumenCotizacion!$P:$P)</f>
        <v>0</v>
      </c>
      <c r="W3090" s="68">
        <f>IF(H3090="USD",S3090*SolCotizacion!$J$18,S3090)</f>
        <v>0</v>
      </c>
      <c r="X3090" s="3">
        <f>ROUND(W3090/(1-VLOOKUP("Total porcentaje:",ResumenCotizacion!$F:$H,3,0)),2)</f>
        <v>0</v>
      </c>
      <c r="Y3090" s="3">
        <f t="shared" si="195"/>
        <v>0</v>
      </c>
    </row>
    <row r="3091" spans="1:25" ht="14.25" x14ac:dyDescent="0.2">
      <c r="A3091" t="str">
        <f t="shared" si="192"/>
        <v>Servicios fabricante- Microsoft Soporte PremierMicrosoft Soporte PremierSUAA</v>
      </c>
      <c r="B3091" t="str">
        <f t="shared" si="193"/>
        <v>SUAAMicrosoft Soporte Premier</v>
      </c>
      <c r="C3091"/>
      <c r="D3091" t="s">
        <v>5156</v>
      </c>
      <c r="E3091" t="s">
        <v>5837</v>
      </c>
      <c r="F3091" s="37" t="s">
        <v>7648</v>
      </c>
      <c r="G3091" s="18" t="str">
        <f t="shared" si="194"/>
        <v>Servicios fabricante- Microsoft Soporte Premier</v>
      </c>
      <c r="H3091" s="18" t="s">
        <v>119</v>
      </c>
      <c r="I3091" s="37" t="s">
        <v>67</v>
      </c>
      <c r="J3091" t="s">
        <v>5838</v>
      </c>
      <c r="K3091" t="s">
        <v>65</v>
      </c>
      <c r="L3091" t="s">
        <v>3940</v>
      </c>
      <c r="M3091" t="s">
        <v>65</v>
      </c>
      <c r="N3091" s="37" t="s">
        <v>5159</v>
      </c>
      <c r="O3091" s="37" t="s">
        <v>5171</v>
      </c>
      <c r="P3091" s="37" t="s">
        <v>1308</v>
      </c>
      <c r="Q3091" t="s">
        <v>5837</v>
      </c>
      <c r="R3091" t="s">
        <v>5160</v>
      </c>
      <c r="S3091" s="38">
        <v>71200000</v>
      </c>
      <c r="T3091" s="37">
        <v>1</v>
      </c>
      <c r="U3091" s="37">
        <v>1</v>
      </c>
      <c r="V3091" s="43">
        <f>SUMIF(ResumenCotizacion!$C:$C,E3091,ResumenCotizacion!$P:$P)</f>
        <v>0</v>
      </c>
      <c r="W3091" s="68">
        <f>IF(H3091="USD",S3091*SolCotizacion!$J$18,S3091)</f>
        <v>71200000</v>
      </c>
      <c r="X3091" s="3">
        <f>ROUND(W3091/(1-VLOOKUP("Total porcentaje:",ResumenCotizacion!$F:$H,3,0)),2)</f>
        <v>77391304.349999994</v>
      </c>
      <c r="Y3091" s="3">
        <f t="shared" si="195"/>
        <v>0</v>
      </c>
    </row>
    <row r="3092" spans="1:25" ht="14.25" x14ac:dyDescent="0.2">
      <c r="A3092" t="str">
        <f t="shared" si="192"/>
        <v>Servicios fabricante- Microsoft Soporte PremierMicrosoft Soporte PremierSTPR</v>
      </c>
      <c r="B3092" t="str">
        <f t="shared" si="193"/>
        <v>STPRMicrosoft Soporte Premier</v>
      </c>
      <c r="C3092"/>
      <c r="D3092" t="s">
        <v>5156</v>
      </c>
      <c r="E3092" t="s">
        <v>5839</v>
      </c>
      <c r="F3092" s="37" t="s">
        <v>7648</v>
      </c>
      <c r="G3092" s="18" t="str">
        <f t="shared" si="194"/>
        <v>Servicios fabricante- Microsoft Soporte Premier</v>
      </c>
      <c r="H3092" s="18" t="s">
        <v>119</v>
      </c>
      <c r="I3092" s="37" t="s">
        <v>67</v>
      </c>
      <c r="J3092" t="s">
        <v>5840</v>
      </c>
      <c r="K3092" t="s">
        <v>65</v>
      </c>
      <c r="L3092" t="s">
        <v>3940</v>
      </c>
      <c r="M3092" t="s">
        <v>65</v>
      </c>
      <c r="N3092" s="37" t="s">
        <v>5159</v>
      </c>
      <c r="O3092" s="37" t="s">
        <v>5171</v>
      </c>
      <c r="P3092" s="37" t="s">
        <v>1308</v>
      </c>
      <c r="Q3092" t="s">
        <v>5839</v>
      </c>
      <c r="R3092" t="s">
        <v>5160</v>
      </c>
      <c r="S3092" s="38">
        <v>33300000</v>
      </c>
      <c r="T3092" s="37">
        <v>1</v>
      </c>
      <c r="U3092" s="37">
        <v>1</v>
      </c>
      <c r="V3092" s="43">
        <f>SUMIF(ResumenCotizacion!$C:$C,E3092,ResumenCotizacion!$P:$P)</f>
        <v>0</v>
      </c>
      <c r="W3092" s="68">
        <f>IF(H3092="USD",S3092*SolCotizacion!$J$18,S3092)</f>
        <v>33300000</v>
      </c>
      <c r="X3092" s="3">
        <f>ROUND(W3092/(1-VLOOKUP("Total porcentaje:",ResumenCotizacion!$F:$H,3,0)),2)</f>
        <v>36195652.170000002</v>
      </c>
      <c r="Y3092" s="3">
        <f t="shared" si="195"/>
        <v>0</v>
      </c>
    </row>
    <row r="3093" spans="1:25" ht="14.25" x14ac:dyDescent="0.2">
      <c r="A3093" t="str">
        <f t="shared" si="192"/>
        <v>Servicios fabricante- Microsoft Soporte PremierMicrosoft Soporte PremierSTAZT</v>
      </c>
      <c r="B3093" t="str">
        <f t="shared" si="193"/>
        <v>STAZTMicrosoft Soporte Premier</v>
      </c>
      <c r="C3093"/>
      <c r="D3093" t="s">
        <v>5156</v>
      </c>
      <c r="E3093" t="s">
        <v>5841</v>
      </c>
      <c r="F3093" s="37" t="s">
        <v>7648</v>
      </c>
      <c r="G3093" s="18" t="str">
        <f t="shared" si="194"/>
        <v>Servicios fabricante- Microsoft Soporte Premier</v>
      </c>
      <c r="H3093" s="18" t="s">
        <v>119</v>
      </c>
      <c r="I3093" s="37" t="s">
        <v>67</v>
      </c>
      <c r="J3093" t="s">
        <v>5842</v>
      </c>
      <c r="K3093" t="s">
        <v>65</v>
      </c>
      <c r="L3093" t="s">
        <v>3940</v>
      </c>
      <c r="M3093" t="s">
        <v>65</v>
      </c>
      <c r="N3093" s="37" t="s">
        <v>5159</v>
      </c>
      <c r="O3093" s="37" t="s">
        <v>5171</v>
      </c>
      <c r="P3093" s="37" t="s">
        <v>1308</v>
      </c>
      <c r="Q3093" t="s">
        <v>5841</v>
      </c>
      <c r="R3093" t="s">
        <v>5160</v>
      </c>
      <c r="S3093" s="38">
        <v>11200000</v>
      </c>
      <c r="T3093" s="37">
        <v>1</v>
      </c>
      <c r="U3093" s="37">
        <v>1</v>
      </c>
      <c r="V3093" s="43">
        <f>SUMIF(ResumenCotizacion!$C:$C,E3093,ResumenCotizacion!$P:$P)</f>
        <v>0</v>
      </c>
      <c r="W3093" s="68">
        <f>IF(H3093="USD",S3093*SolCotizacion!$J$18,S3093)</f>
        <v>11200000</v>
      </c>
      <c r="X3093" s="3">
        <f>ROUND(W3093/(1-VLOOKUP("Total porcentaje:",ResumenCotizacion!$F:$H,3,0)),2)</f>
        <v>12173913.039999999</v>
      </c>
      <c r="Y3093" s="3">
        <f t="shared" si="195"/>
        <v>0</v>
      </c>
    </row>
    <row r="3094" spans="1:25" ht="14.25" x14ac:dyDescent="0.2">
      <c r="A3094" t="str">
        <f t="shared" si="192"/>
        <v>Servicios fabricante- Microsoft Soporte PremierMicrosoft Soporte PremierSTASCD</v>
      </c>
      <c r="B3094" t="str">
        <f t="shared" si="193"/>
        <v>STASCDMicrosoft Soporte Premier</v>
      </c>
      <c r="C3094"/>
      <c r="D3094" t="s">
        <v>5156</v>
      </c>
      <c r="E3094" t="s">
        <v>5843</v>
      </c>
      <c r="F3094" s="37" t="s">
        <v>7648</v>
      </c>
      <c r="G3094" s="18" t="str">
        <f t="shared" si="194"/>
        <v>Servicios fabricante- Microsoft Soporte Premier</v>
      </c>
      <c r="H3094" s="18" t="s">
        <v>119</v>
      </c>
      <c r="I3094" s="37" t="s">
        <v>67</v>
      </c>
      <c r="J3094" t="s">
        <v>5844</v>
      </c>
      <c r="K3094" t="s">
        <v>65</v>
      </c>
      <c r="L3094" t="s">
        <v>3940</v>
      </c>
      <c r="M3094" t="s">
        <v>65</v>
      </c>
      <c r="N3094" s="37" t="s">
        <v>5159</v>
      </c>
      <c r="O3094" s="37" t="s">
        <v>5171</v>
      </c>
      <c r="P3094" s="37" t="s">
        <v>1308</v>
      </c>
      <c r="Q3094" t="s">
        <v>5843</v>
      </c>
      <c r="R3094" t="s">
        <v>5160</v>
      </c>
      <c r="S3094" s="38">
        <v>11200000</v>
      </c>
      <c r="T3094" s="37">
        <v>1</v>
      </c>
      <c r="U3094" s="37">
        <v>1</v>
      </c>
      <c r="V3094" s="43">
        <f>SUMIF(ResumenCotizacion!$C:$C,E3094,ResumenCotizacion!$P:$P)</f>
        <v>0</v>
      </c>
      <c r="W3094" s="68">
        <f>IF(H3094="USD",S3094*SolCotizacion!$J$18,S3094)</f>
        <v>11200000</v>
      </c>
      <c r="X3094" s="3">
        <f>ROUND(W3094/(1-VLOOKUP("Total porcentaje:",ResumenCotizacion!$F:$H,3,0)),2)</f>
        <v>12173913.039999999</v>
      </c>
      <c r="Y3094" s="3">
        <f t="shared" si="195"/>
        <v>0</v>
      </c>
    </row>
    <row r="3095" spans="1:25" ht="14.25" x14ac:dyDescent="0.2">
      <c r="A3095" t="str">
        <f t="shared" si="192"/>
        <v>Servicios fabricante- Microsoft Soporte PremierMicrosoft Soporte PremierSTAMSO</v>
      </c>
      <c r="B3095" t="str">
        <f t="shared" si="193"/>
        <v>STAMSOMicrosoft Soporte Premier</v>
      </c>
      <c r="C3095"/>
      <c r="D3095" t="s">
        <v>5156</v>
      </c>
      <c r="E3095" t="s">
        <v>5845</v>
      </c>
      <c r="F3095" s="37" t="s">
        <v>7648</v>
      </c>
      <c r="G3095" s="18" t="str">
        <f t="shared" si="194"/>
        <v>Servicios fabricante- Microsoft Soporte Premier</v>
      </c>
      <c r="H3095" s="18" t="s">
        <v>119</v>
      </c>
      <c r="I3095" s="37" t="s">
        <v>67</v>
      </c>
      <c r="J3095" t="s">
        <v>5846</v>
      </c>
      <c r="K3095" t="s">
        <v>65</v>
      </c>
      <c r="L3095" t="s">
        <v>3940</v>
      </c>
      <c r="M3095" t="s">
        <v>65</v>
      </c>
      <c r="N3095" s="37" t="s">
        <v>5159</v>
      </c>
      <c r="O3095" s="37" t="s">
        <v>5171</v>
      </c>
      <c r="P3095" s="37" t="s">
        <v>1308</v>
      </c>
      <c r="Q3095" t="s">
        <v>5845</v>
      </c>
      <c r="R3095" t="s">
        <v>5160</v>
      </c>
      <c r="S3095" s="38">
        <v>11200000</v>
      </c>
      <c r="T3095" s="37">
        <v>1</v>
      </c>
      <c r="U3095" s="37">
        <v>1</v>
      </c>
      <c r="V3095" s="43">
        <f>SUMIF(ResumenCotizacion!$C:$C,E3095,ResumenCotizacion!$P:$P)</f>
        <v>0</v>
      </c>
      <c r="W3095" s="68">
        <f>IF(H3095="USD",S3095*SolCotizacion!$J$18,S3095)</f>
        <v>11200000</v>
      </c>
      <c r="X3095" s="3">
        <f>ROUND(W3095/(1-VLOOKUP("Total porcentaje:",ResumenCotizacion!$F:$H,3,0)),2)</f>
        <v>12173913.039999999</v>
      </c>
      <c r="Y3095" s="3">
        <f t="shared" si="195"/>
        <v>0</v>
      </c>
    </row>
    <row r="3096" spans="1:25" ht="14.25" x14ac:dyDescent="0.2">
      <c r="A3096" t="str">
        <f t="shared" si="192"/>
        <v>Servicios fabricante- Microsoft Soporte PremierMicrosoft Soporte PremierSTAMSI</v>
      </c>
      <c r="B3096" t="str">
        <f t="shared" si="193"/>
        <v>STAMSIMicrosoft Soporte Premier</v>
      </c>
      <c r="C3096"/>
      <c r="D3096" t="s">
        <v>5156</v>
      </c>
      <c r="E3096" t="s">
        <v>5847</v>
      </c>
      <c r="F3096" s="37" t="s">
        <v>7648</v>
      </c>
      <c r="G3096" s="18" t="str">
        <f t="shared" si="194"/>
        <v>Servicios fabricante- Microsoft Soporte Premier</v>
      </c>
      <c r="H3096" s="18" t="s">
        <v>119</v>
      </c>
      <c r="I3096" s="37" t="s">
        <v>67</v>
      </c>
      <c r="J3096" t="s">
        <v>5848</v>
      </c>
      <c r="K3096" t="s">
        <v>65</v>
      </c>
      <c r="L3096" t="s">
        <v>3940</v>
      </c>
      <c r="M3096" t="s">
        <v>65</v>
      </c>
      <c r="N3096" s="37" t="s">
        <v>5159</v>
      </c>
      <c r="O3096" s="37" t="s">
        <v>5171</v>
      </c>
      <c r="P3096" s="37" t="s">
        <v>1308</v>
      </c>
      <c r="Q3096" t="s">
        <v>5847</v>
      </c>
      <c r="R3096" t="s">
        <v>5160</v>
      </c>
      <c r="S3096" s="38">
        <v>11200000</v>
      </c>
      <c r="T3096" s="37">
        <v>1</v>
      </c>
      <c r="U3096" s="37">
        <v>1</v>
      </c>
      <c r="V3096" s="43">
        <f>SUMIF(ResumenCotizacion!$C:$C,E3096,ResumenCotizacion!$P:$P)</f>
        <v>0</v>
      </c>
      <c r="W3096" s="68">
        <f>IF(H3096="USD",S3096*SolCotizacion!$J$18,S3096)</f>
        <v>11200000</v>
      </c>
      <c r="X3096" s="3">
        <f>ROUND(W3096/(1-VLOOKUP("Total porcentaje:",ResumenCotizacion!$F:$H,3,0)),2)</f>
        <v>12173913.039999999</v>
      </c>
      <c r="Y3096" s="3">
        <f t="shared" si="195"/>
        <v>0</v>
      </c>
    </row>
    <row r="3097" spans="1:25" ht="14.25" x14ac:dyDescent="0.2">
      <c r="A3097" t="str">
        <f t="shared" si="192"/>
        <v>Servicios fabricante- Microsoft Soporte PremierMicrosoft Soporte PremierSTAMD</v>
      </c>
      <c r="B3097" t="str">
        <f t="shared" si="193"/>
        <v>STAMDMicrosoft Soporte Premier</v>
      </c>
      <c r="C3097"/>
      <c r="D3097" t="s">
        <v>5156</v>
      </c>
      <c r="E3097" t="s">
        <v>5849</v>
      </c>
      <c r="F3097" s="37" t="s">
        <v>7648</v>
      </c>
      <c r="G3097" s="18" t="str">
        <f t="shared" si="194"/>
        <v>Servicios fabricante- Microsoft Soporte Premier</v>
      </c>
      <c r="H3097" s="18" t="s">
        <v>119</v>
      </c>
      <c r="I3097" s="37" t="s">
        <v>67</v>
      </c>
      <c r="J3097" t="s">
        <v>5850</v>
      </c>
      <c r="K3097" t="s">
        <v>65</v>
      </c>
      <c r="L3097" t="s">
        <v>3940</v>
      </c>
      <c r="M3097" t="s">
        <v>65</v>
      </c>
      <c r="N3097" s="37" t="s">
        <v>5159</v>
      </c>
      <c r="O3097" s="37" t="s">
        <v>5171</v>
      </c>
      <c r="P3097" s="37" t="s">
        <v>1308</v>
      </c>
      <c r="Q3097" t="s">
        <v>5849</v>
      </c>
      <c r="R3097" t="s">
        <v>5160</v>
      </c>
      <c r="S3097" s="38">
        <v>11200000</v>
      </c>
      <c r="T3097" s="37">
        <v>1</v>
      </c>
      <c r="U3097" s="37">
        <v>1</v>
      </c>
      <c r="V3097" s="43">
        <f>SUMIF(ResumenCotizacion!$C:$C,E3097,ResumenCotizacion!$P:$P)</f>
        <v>0</v>
      </c>
      <c r="W3097" s="68">
        <f>IF(H3097="USD",S3097*SolCotizacion!$J$18,S3097)</f>
        <v>11200000</v>
      </c>
      <c r="X3097" s="3">
        <f>ROUND(W3097/(1-VLOOKUP("Total porcentaje:",ResumenCotizacion!$F:$H,3,0)),2)</f>
        <v>12173913.039999999</v>
      </c>
      <c r="Y3097" s="3">
        <f t="shared" si="195"/>
        <v>0</v>
      </c>
    </row>
    <row r="3098" spans="1:25" ht="14.25" x14ac:dyDescent="0.2">
      <c r="A3098" t="str">
        <f t="shared" si="192"/>
        <v>Servicios fabricante- Microsoft Soporte PremierMicrosoft Soporte PremierSTACS</v>
      </c>
      <c r="B3098" t="str">
        <f t="shared" si="193"/>
        <v>STACSMicrosoft Soporte Premier</v>
      </c>
      <c r="C3098"/>
      <c r="D3098" t="s">
        <v>5156</v>
      </c>
      <c r="E3098" t="s">
        <v>5851</v>
      </c>
      <c r="F3098" s="37" t="s">
        <v>7648</v>
      </c>
      <c r="G3098" s="18" t="str">
        <f t="shared" si="194"/>
        <v>Servicios fabricante- Microsoft Soporte Premier</v>
      </c>
      <c r="H3098" s="18" t="s">
        <v>119</v>
      </c>
      <c r="I3098" s="37" t="s">
        <v>67</v>
      </c>
      <c r="J3098" t="s">
        <v>5852</v>
      </c>
      <c r="K3098" t="s">
        <v>65</v>
      </c>
      <c r="L3098" t="s">
        <v>3940</v>
      </c>
      <c r="M3098" t="s">
        <v>65</v>
      </c>
      <c r="N3098" s="37" t="s">
        <v>5159</v>
      </c>
      <c r="O3098" s="37" t="s">
        <v>5171</v>
      </c>
      <c r="P3098" s="37" t="s">
        <v>1308</v>
      </c>
      <c r="Q3098" t="s">
        <v>5851</v>
      </c>
      <c r="R3098" t="s">
        <v>5160</v>
      </c>
      <c r="S3098" s="38">
        <v>11200000</v>
      </c>
      <c r="T3098" s="37">
        <v>1</v>
      </c>
      <c r="U3098" s="37">
        <v>1</v>
      </c>
      <c r="V3098" s="43">
        <f>SUMIF(ResumenCotizacion!$C:$C,E3098,ResumenCotizacion!$P:$P)</f>
        <v>0</v>
      </c>
      <c r="W3098" s="68">
        <f>IF(H3098="USD",S3098*SolCotizacion!$J$18,S3098)</f>
        <v>11200000</v>
      </c>
      <c r="X3098" s="3">
        <f>ROUND(W3098/(1-VLOOKUP("Total porcentaje:",ResumenCotizacion!$F:$H,3,0)),2)</f>
        <v>12173913.039999999</v>
      </c>
      <c r="Y3098" s="3">
        <f t="shared" si="195"/>
        <v>0</v>
      </c>
    </row>
    <row r="3099" spans="1:25" ht="14.25" x14ac:dyDescent="0.2">
      <c r="A3099" t="str">
        <f t="shared" si="192"/>
        <v>Servicios fabricante- Microsoft Soporte PremierMicrosoft Soporte PremierSSZR</v>
      </c>
      <c r="B3099" t="str">
        <f t="shared" si="193"/>
        <v>SSZRMicrosoft Soporte Premier</v>
      </c>
      <c r="C3099"/>
      <c r="D3099" t="s">
        <v>5156</v>
      </c>
      <c r="E3099" t="s">
        <v>5853</v>
      </c>
      <c r="F3099" s="37" t="s">
        <v>7648</v>
      </c>
      <c r="G3099" s="18" t="str">
        <f t="shared" si="194"/>
        <v>Servicios fabricante- Microsoft Soporte Premier</v>
      </c>
      <c r="H3099" s="18" t="s">
        <v>119</v>
      </c>
      <c r="I3099" s="37" t="s">
        <v>67</v>
      </c>
      <c r="J3099" t="s">
        <v>5854</v>
      </c>
      <c r="K3099" t="s">
        <v>65</v>
      </c>
      <c r="L3099" t="s">
        <v>3940</v>
      </c>
      <c r="M3099" t="s">
        <v>65</v>
      </c>
      <c r="N3099" s="37" t="s">
        <v>5159</v>
      </c>
      <c r="O3099" s="37" t="s">
        <v>5171</v>
      </c>
      <c r="P3099" s="37" t="s">
        <v>1308</v>
      </c>
      <c r="Q3099" t="s">
        <v>5853</v>
      </c>
      <c r="R3099" t="s">
        <v>5160</v>
      </c>
      <c r="S3099" s="38">
        <v>0</v>
      </c>
      <c r="T3099" s="37">
        <v>1</v>
      </c>
      <c r="U3099" s="37">
        <v>1</v>
      </c>
      <c r="V3099" s="43">
        <f>SUMIF(ResumenCotizacion!$C:$C,E3099,ResumenCotizacion!$P:$P)</f>
        <v>0</v>
      </c>
      <c r="W3099" s="68">
        <f>IF(H3099="USD",S3099*SolCotizacion!$J$18,S3099)</f>
        <v>0</v>
      </c>
      <c r="X3099" s="3">
        <f>ROUND(W3099/(1-VLOOKUP("Total porcentaje:",ResumenCotizacion!$F:$H,3,0)),2)</f>
        <v>0</v>
      </c>
      <c r="Y3099" s="3">
        <f t="shared" si="195"/>
        <v>0</v>
      </c>
    </row>
    <row r="3100" spans="1:25" ht="14.25" x14ac:dyDescent="0.2">
      <c r="A3100" t="str">
        <f t="shared" si="192"/>
        <v>Servicios fabricante- Microsoft Soporte PremierMicrosoft Soporte PremierSSZM</v>
      </c>
      <c r="B3100" t="str">
        <f t="shared" si="193"/>
        <v>SSZMMicrosoft Soporte Premier</v>
      </c>
      <c r="C3100"/>
      <c r="D3100" t="s">
        <v>5156</v>
      </c>
      <c r="E3100" t="s">
        <v>5855</v>
      </c>
      <c r="F3100" s="37" t="s">
        <v>7648</v>
      </c>
      <c r="G3100" s="18" t="str">
        <f t="shared" si="194"/>
        <v>Servicios fabricante- Microsoft Soporte Premier</v>
      </c>
      <c r="H3100" s="18" t="s">
        <v>119</v>
      </c>
      <c r="I3100" s="37" t="s">
        <v>67</v>
      </c>
      <c r="J3100" t="s">
        <v>5856</v>
      </c>
      <c r="K3100" t="s">
        <v>65</v>
      </c>
      <c r="L3100" t="s">
        <v>3940</v>
      </c>
      <c r="M3100" t="s">
        <v>65</v>
      </c>
      <c r="N3100" s="37" t="s">
        <v>5159</v>
      </c>
      <c r="O3100" s="37" t="s">
        <v>66</v>
      </c>
      <c r="P3100" s="37" t="s">
        <v>1308</v>
      </c>
      <c r="Q3100" t="s">
        <v>5855</v>
      </c>
      <c r="R3100" t="s">
        <v>5160</v>
      </c>
      <c r="S3100" s="38">
        <v>0</v>
      </c>
      <c r="T3100" s="37">
        <v>1</v>
      </c>
      <c r="U3100" s="37">
        <v>1</v>
      </c>
      <c r="V3100" s="43">
        <f>SUMIF(ResumenCotizacion!$C:$C,E3100,ResumenCotizacion!$P:$P)</f>
        <v>0</v>
      </c>
      <c r="W3100" s="68">
        <f>IF(H3100="USD",S3100*SolCotizacion!$J$18,S3100)</f>
        <v>0</v>
      </c>
      <c r="X3100" s="3">
        <f>ROUND(W3100/(1-VLOOKUP("Total porcentaje:",ResumenCotizacion!$F:$H,3,0)),2)</f>
        <v>0</v>
      </c>
      <c r="Y3100" s="3">
        <f t="shared" si="195"/>
        <v>0</v>
      </c>
    </row>
    <row r="3101" spans="1:25" ht="14.25" x14ac:dyDescent="0.2">
      <c r="A3101" t="str">
        <f t="shared" si="192"/>
        <v>Servicios fabricante- Microsoft Soporte PremierMicrosoft Soporte PremierSSUE</v>
      </c>
      <c r="B3101" t="str">
        <f t="shared" si="193"/>
        <v>SSUEMicrosoft Soporte Premier</v>
      </c>
      <c r="C3101"/>
      <c r="D3101" t="s">
        <v>5156</v>
      </c>
      <c r="E3101" t="s">
        <v>5857</v>
      </c>
      <c r="F3101" s="37" t="s">
        <v>7648</v>
      </c>
      <c r="G3101" s="18" t="str">
        <f t="shared" si="194"/>
        <v>Servicios fabricante- Microsoft Soporte Premier</v>
      </c>
      <c r="H3101" s="18" t="s">
        <v>119</v>
      </c>
      <c r="I3101" s="37" t="s">
        <v>67</v>
      </c>
      <c r="J3101" t="s">
        <v>5858</v>
      </c>
      <c r="K3101" t="s">
        <v>210</v>
      </c>
      <c r="L3101" t="s">
        <v>3940</v>
      </c>
      <c r="M3101" t="s">
        <v>65</v>
      </c>
      <c r="N3101" s="37" t="s">
        <v>5159</v>
      </c>
      <c r="O3101" s="37" t="s">
        <v>5171</v>
      </c>
      <c r="P3101" s="37" t="s">
        <v>1308</v>
      </c>
      <c r="Q3101" t="s">
        <v>5857</v>
      </c>
      <c r="R3101" t="s">
        <v>5160</v>
      </c>
      <c r="S3101" s="38">
        <v>1282540.8</v>
      </c>
      <c r="T3101" s="37">
        <v>1</v>
      </c>
      <c r="U3101" s="37">
        <v>1</v>
      </c>
      <c r="V3101" s="43">
        <f>SUMIF(ResumenCotizacion!$C:$C,E3101,ResumenCotizacion!$P:$P)</f>
        <v>0</v>
      </c>
      <c r="W3101" s="68">
        <f>IF(H3101="USD",S3101*SolCotizacion!$J$18,S3101)</f>
        <v>1282540.8</v>
      </c>
      <c r="X3101" s="3">
        <f>ROUND(W3101/(1-VLOOKUP("Total porcentaje:",ResumenCotizacion!$F:$H,3,0)),2)</f>
        <v>1394066.09</v>
      </c>
      <c r="Y3101" s="3">
        <f t="shared" si="195"/>
        <v>0</v>
      </c>
    </row>
    <row r="3102" spans="1:25" ht="14.25" x14ac:dyDescent="0.2">
      <c r="A3102" t="str">
        <f t="shared" si="192"/>
        <v>Servicios fabricante- Microsoft Soporte PremierMicrosoft Soporte PremierSSUA</v>
      </c>
      <c r="B3102" t="str">
        <f t="shared" si="193"/>
        <v>SSUAMicrosoft Soporte Premier</v>
      </c>
      <c r="C3102"/>
      <c r="D3102" t="s">
        <v>5156</v>
      </c>
      <c r="E3102" t="s">
        <v>5859</v>
      </c>
      <c r="F3102" s="37" t="s">
        <v>7648</v>
      </c>
      <c r="G3102" s="18" t="str">
        <f t="shared" si="194"/>
        <v>Servicios fabricante- Microsoft Soporte Premier</v>
      </c>
      <c r="H3102" s="18" t="s">
        <v>119</v>
      </c>
      <c r="I3102" s="37" t="s">
        <v>67</v>
      </c>
      <c r="J3102" t="s">
        <v>5860</v>
      </c>
      <c r="K3102" t="s">
        <v>5386</v>
      </c>
      <c r="L3102" t="s">
        <v>3940</v>
      </c>
      <c r="M3102" t="s">
        <v>65</v>
      </c>
      <c r="N3102" s="37" t="s">
        <v>5159</v>
      </c>
      <c r="O3102" s="37" t="s">
        <v>5171</v>
      </c>
      <c r="P3102" s="37" t="s">
        <v>1308</v>
      </c>
      <c r="Q3102" t="s">
        <v>5859</v>
      </c>
      <c r="R3102" t="s">
        <v>5160</v>
      </c>
      <c r="S3102" s="38">
        <v>12825408</v>
      </c>
      <c r="T3102" s="37">
        <v>1</v>
      </c>
      <c r="U3102" s="37">
        <v>1</v>
      </c>
      <c r="V3102" s="43">
        <f>SUMIF(ResumenCotizacion!$C:$C,E3102,ResumenCotizacion!$P:$P)</f>
        <v>0</v>
      </c>
      <c r="W3102" s="68">
        <f>IF(H3102="USD",S3102*SolCotizacion!$J$18,S3102)</f>
        <v>12825408</v>
      </c>
      <c r="X3102" s="3">
        <f>ROUND(W3102/(1-VLOOKUP("Total porcentaje:",ResumenCotizacion!$F:$H,3,0)),2)</f>
        <v>13940660.869999999</v>
      </c>
      <c r="Y3102" s="3">
        <f t="shared" si="195"/>
        <v>0</v>
      </c>
    </row>
    <row r="3103" spans="1:25" ht="14.25" x14ac:dyDescent="0.2">
      <c r="A3103" t="str">
        <f t="shared" si="192"/>
        <v>Servicios fabricante- Microsoft Soporte PremierMicrosoft Soporte PremierSSTR5</v>
      </c>
      <c r="B3103" t="str">
        <f t="shared" si="193"/>
        <v>SSTR5Microsoft Soporte Premier</v>
      </c>
      <c r="C3103"/>
      <c r="D3103" t="s">
        <v>5156</v>
      </c>
      <c r="E3103" t="s">
        <v>5861</v>
      </c>
      <c r="F3103" s="37" t="s">
        <v>7648</v>
      </c>
      <c r="G3103" s="18" t="str">
        <f t="shared" si="194"/>
        <v>Servicios fabricante- Microsoft Soporte Premier</v>
      </c>
      <c r="H3103" s="18" t="s">
        <v>119</v>
      </c>
      <c r="I3103" s="37" t="s">
        <v>67</v>
      </c>
      <c r="J3103" t="s">
        <v>5862</v>
      </c>
      <c r="K3103" t="s">
        <v>210</v>
      </c>
      <c r="L3103" t="s">
        <v>3940</v>
      </c>
      <c r="M3103" t="s">
        <v>65</v>
      </c>
      <c r="N3103" s="37" t="s">
        <v>5159</v>
      </c>
      <c r="O3103" s="37" t="s">
        <v>5171</v>
      </c>
      <c r="P3103" s="37" t="s">
        <v>1308</v>
      </c>
      <c r="Q3103" t="s">
        <v>5861</v>
      </c>
      <c r="R3103" t="s">
        <v>5160</v>
      </c>
      <c r="S3103" s="38">
        <v>0</v>
      </c>
      <c r="T3103" s="37">
        <v>1</v>
      </c>
      <c r="U3103" s="37">
        <v>1</v>
      </c>
      <c r="V3103" s="43">
        <f>SUMIF(ResumenCotizacion!$C:$C,E3103,ResumenCotizacion!$P:$P)</f>
        <v>0</v>
      </c>
      <c r="W3103" s="68">
        <f>IF(H3103="USD",S3103*SolCotizacion!$J$18,S3103)</f>
        <v>0</v>
      </c>
      <c r="X3103" s="3">
        <f>ROUND(W3103/(1-VLOOKUP("Total porcentaje:",ResumenCotizacion!$F:$H,3,0)),2)</f>
        <v>0</v>
      </c>
      <c r="Y3103" s="3">
        <f t="shared" si="195"/>
        <v>0</v>
      </c>
    </row>
    <row r="3104" spans="1:25" ht="14.25" x14ac:dyDescent="0.2">
      <c r="A3104" t="str">
        <f t="shared" si="192"/>
        <v>Servicios fabricante- Microsoft Soporte PremierMicrosoft Soporte PremierSSTR4</v>
      </c>
      <c r="B3104" t="str">
        <f t="shared" si="193"/>
        <v>SSTR4Microsoft Soporte Premier</v>
      </c>
      <c r="C3104"/>
      <c r="D3104" t="s">
        <v>5156</v>
      </c>
      <c r="E3104" t="s">
        <v>5863</v>
      </c>
      <c r="F3104" s="37" t="s">
        <v>7648</v>
      </c>
      <c r="G3104" s="18" t="str">
        <f t="shared" si="194"/>
        <v>Servicios fabricante- Microsoft Soporte Premier</v>
      </c>
      <c r="H3104" s="18" t="s">
        <v>119</v>
      </c>
      <c r="I3104" s="37" t="s">
        <v>67</v>
      </c>
      <c r="J3104" t="s">
        <v>5864</v>
      </c>
      <c r="K3104" t="s">
        <v>5386</v>
      </c>
      <c r="L3104" t="s">
        <v>3940</v>
      </c>
      <c r="M3104" t="s">
        <v>65</v>
      </c>
      <c r="N3104" s="37" t="s">
        <v>5159</v>
      </c>
      <c r="O3104" s="37" t="s">
        <v>5171</v>
      </c>
      <c r="P3104" s="37" t="s">
        <v>1308</v>
      </c>
      <c r="Q3104" t="s">
        <v>5863</v>
      </c>
      <c r="R3104" t="s">
        <v>5160</v>
      </c>
      <c r="S3104" s="38">
        <v>1506070896</v>
      </c>
      <c r="T3104" s="37">
        <v>1</v>
      </c>
      <c r="U3104" s="37">
        <v>1</v>
      </c>
      <c r="V3104" s="43">
        <f>SUMIF(ResumenCotizacion!$C:$C,E3104,ResumenCotizacion!$P:$P)</f>
        <v>0</v>
      </c>
      <c r="W3104" s="68">
        <f>IF(H3104="USD",S3104*SolCotizacion!$J$18,S3104)</f>
        <v>1506070896</v>
      </c>
      <c r="X3104" s="3">
        <f>ROUND(W3104/(1-VLOOKUP("Total porcentaje:",ResumenCotizacion!$F:$H,3,0)),2)</f>
        <v>1637033582.6099999</v>
      </c>
      <c r="Y3104" s="3">
        <f t="shared" si="195"/>
        <v>0</v>
      </c>
    </row>
    <row r="3105" spans="1:25" ht="14.25" x14ac:dyDescent="0.2">
      <c r="A3105" t="str">
        <f t="shared" si="192"/>
        <v>Servicios fabricante- Microsoft Soporte PremierMicrosoft Soporte PremierSSTR3</v>
      </c>
      <c r="B3105" t="str">
        <f t="shared" si="193"/>
        <v>SSTR3Microsoft Soporte Premier</v>
      </c>
      <c r="C3105"/>
      <c r="D3105" t="s">
        <v>5156</v>
      </c>
      <c r="E3105" t="s">
        <v>5865</v>
      </c>
      <c r="F3105" s="37" t="s">
        <v>7648</v>
      </c>
      <c r="G3105" s="18" t="str">
        <f t="shared" si="194"/>
        <v>Servicios fabricante- Microsoft Soporte Premier</v>
      </c>
      <c r="H3105" s="18" t="s">
        <v>119</v>
      </c>
      <c r="I3105" s="37" t="s">
        <v>67</v>
      </c>
      <c r="J3105" t="s">
        <v>5866</v>
      </c>
      <c r="K3105" t="s">
        <v>5386</v>
      </c>
      <c r="L3105" t="s">
        <v>3940</v>
      </c>
      <c r="M3105" t="s">
        <v>65</v>
      </c>
      <c r="N3105" s="37" t="s">
        <v>5159</v>
      </c>
      <c r="O3105" s="37" t="s">
        <v>5171</v>
      </c>
      <c r="P3105" s="37" t="s">
        <v>1308</v>
      </c>
      <c r="Q3105" t="s">
        <v>5865</v>
      </c>
      <c r="R3105" t="s">
        <v>5160</v>
      </c>
      <c r="S3105" s="38">
        <v>1137632284.8</v>
      </c>
      <c r="T3105" s="37">
        <v>1</v>
      </c>
      <c r="U3105" s="37">
        <v>1</v>
      </c>
      <c r="V3105" s="43">
        <f>SUMIF(ResumenCotizacion!$C:$C,E3105,ResumenCotizacion!$P:$P)</f>
        <v>0</v>
      </c>
      <c r="W3105" s="68">
        <f>IF(H3105="USD",S3105*SolCotizacion!$J$18,S3105)</f>
        <v>1137632284.8</v>
      </c>
      <c r="X3105" s="3">
        <f>ROUND(W3105/(1-VLOOKUP("Total porcentaje:",ResumenCotizacion!$F:$H,3,0)),2)</f>
        <v>1236556831.3</v>
      </c>
      <c r="Y3105" s="3">
        <f t="shared" si="195"/>
        <v>0</v>
      </c>
    </row>
    <row r="3106" spans="1:25" ht="14.25" x14ac:dyDescent="0.2">
      <c r="A3106" t="str">
        <f t="shared" si="192"/>
        <v>Servicios fabricante- Microsoft Soporte PremierMicrosoft Soporte PremierSSTR2</v>
      </c>
      <c r="B3106" t="str">
        <f t="shared" si="193"/>
        <v>SSTR2Microsoft Soporte Premier</v>
      </c>
      <c r="C3106"/>
      <c r="D3106" t="s">
        <v>5156</v>
      </c>
      <c r="E3106" t="s">
        <v>5867</v>
      </c>
      <c r="F3106" s="37" t="s">
        <v>7648</v>
      </c>
      <c r="G3106" s="18" t="str">
        <f t="shared" si="194"/>
        <v>Servicios fabricante- Microsoft Soporte Premier</v>
      </c>
      <c r="H3106" s="18" t="s">
        <v>119</v>
      </c>
      <c r="I3106" s="37" t="s">
        <v>67</v>
      </c>
      <c r="J3106" t="s">
        <v>5868</v>
      </c>
      <c r="K3106" t="s">
        <v>5386</v>
      </c>
      <c r="L3106" t="s">
        <v>3940</v>
      </c>
      <c r="M3106" t="s">
        <v>65</v>
      </c>
      <c r="N3106" s="37" t="s">
        <v>5159</v>
      </c>
      <c r="O3106" s="37" t="s">
        <v>5171</v>
      </c>
      <c r="P3106" s="37" t="s">
        <v>1308</v>
      </c>
      <c r="Q3106" t="s">
        <v>5867</v>
      </c>
      <c r="R3106" t="s">
        <v>5160</v>
      </c>
      <c r="S3106" s="38">
        <v>762895478.39999998</v>
      </c>
      <c r="T3106" s="37">
        <v>1</v>
      </c>
      <c r="U3106" s="37">
        <v>1</v>
      </c>
      <c r="V3106" s="43">
        <f>SUMIF(ResumenCotizacion!$C:$C,E3106,ResumenCotizacion!$P:$P)</f>
        <v>0</v>
      </c>
      <c r="W3106" s="68">
        <f>IF(H3106="USD",S3106*SolCotizacion!$J$18,S3106)</f>
        <v>762895478.39999998</v>
      </c>
      <c r="X3106" s="3">
        <f>ROUND(W3106/(1-VLOOKUP("Total porcentaje:",ResumenCotizacion!$F:$H,3,0)),2)</f>
        <v>829234215.64999998</v>
      </c>
      <c r="Y3106" s="3">
        <f t="shared" si="195"/>
        <v>0</v>
      </c>
    </row>
    <row r="3107" spans="1:25" ht="14.25" x14ac:dyDescent="0.2">
      <c r="A3107" t="str">
        <f t="shared" si="192"/>
        <v>Servicios fabricante- Microsoft Soporte PremierMicrosoft Soporte PremierSSTR1</v>
      </c>
      <c r="B3107" t="str">
        <f t="shared" si="193"/>
        <v>SSTR1Microsoft Soporte Premier</v>
      </c>
      <c r="C3107"/>
      <c r="D3107" t="s">
        <v>5156</v>
      </c>
      <c r="E3107" t="s">
        <v>5869</v>
      </c>
      <c r="F3107" s="37" t="s">
        <v>7648</v>
      </c>
      <c r="G3107" s="18" t="str">
        <f t="shared" si="194"/>
        <v>Servicios fabricante- Microsoft Soporte Premier</v>
      </c>
      <c r="H3107" s="18" t="s">
        <v>119</v>
      </c>
      <c r="I3107" s="37" t="s">
        <v>67</v>
      </c>
      <c r="J3107" t="s">
        <v>5870</v>
      </c>
      <c r="K3107" t="s">
        <v>5386</v>
      </c>
      <c r="L3107" t="s">
        <v>3940</v>
      </c>
      <c r="M3107" t="s">
        <v>65</v>
      </c>
      <c r="N3107" s="37" t="s">
        <v>5159</v>
      </c>
      <c r="O3107" s="37" t="s">
        <v>5171</v>
      </c>
      <c r="P3107" s="37" t="s">
        <v>1308</v>
      </c>
      <c r="Q3107" t="s">
        <v>5869</v>
      </c>
      <c r="R3107" t="s">
        <v>5160</v>
      </c>
      <c r="S3107" s="38">
        <v>381860476.80000001</v>
      </c>
      <c r="T3107" s="37">
        <v>1</v>
      </c>
      <c r="U3107" s="37">
        <v>1</v>
      </c>
      <c r="V3107" s="43">
        <f>SUMIF(ResumenCotizacion!$C:$C,E3107,ResumenCotizacion!$P:$P)</f>
        <v>0</v>
      </c>
      <c r="W3107" s="68">
        <f>IF(H3107="USD",S3107*SolCotizacion!$J$18,S3107)</f>
        <v>381860476.80000001</v>
      </c>
      <c r="X3107" s="3">
        <f>ROUND(W3107/(1-VLOOKUP("Total porcentaje:",ResumenCotizacion!$F:$H,3,0)),2)</f>
        <v>415065735.64999998</v>
      </c>
      <c r="Y3107" s="3">
        <f t="shared" si="195"/>
        <v>0</v>
      </c>
    </row>
    <row r="3108" spans="1:25" ht="14.25" x14ac:dyDescent="0.2">
      <c r="A3108" t="str">
        <f t="shared" si="192"/>
        <v>Servicios fabricante- Microsoft Soporte PremierMicrosoft Soporte PremierSSPA</v>
      </c>
      <c r="B3108" t="str">
        <f t="shared" si="193"/>
        <v>SSPAMicrosoft Soporte Premier</v>
      </c>
      <c r="C3108"/>
      <c r="D3108" t="s">
        <v>5156</v>
      </c>
      <c r="E3108" t="s">
        <v>5871</v>
      </c>
      <c r="F3108" s="37" t="s">
        <v>7648</v>
      </c>
      <c r="G3108" s="18" t="str">
        <f t="shared" si="194"/>
        <v>Servicios fabricante- Microsoft Soporte Premier</v>
      </c>
      <c r="H3108" s="18" t="s">
        <v>119</v>
      </c>
      <c r="I3108" s="37" t="s">
        <v>67</v>
      </c>
      <c r="J3108" t="s">
        <v>5872</v>
      </c>
      <c r="K3108" t="s">
        <v>65</v>
      </c>
      <c r="L3108" t="s">
        <v>3940</v>
      </c>
      <c r="M3108" t="s">
        <v>65</v>
      </c>
      <c r="N3108" s="37" t="s">
        <v>5159</v>
      </c>
      <c r="O3108" s="37" t="s">
        <v>66</v>
      </c>
      <c r="P3108" s="37" t="s">
        <v>1308</v>
      </c>
      <c r="Q3108" t="s">
        <v>5871</v>
      </c>
      <c r="R3108" t="s">
        <v>5160</v>
      </c>
      <c r="S3108" s="38">
        <v>43200000</v>
      </c>
      <c r="T3108" s="37">
        <v>1</v>
      </c>
      <c r="U3108" s="37">
        <v>1</v>
      </c>
      <c r="V3108" s="43">
        <f>SUMIF(ResumenCotizacion!$C:$C,E3108,ResumenCotizacion!$P:$P)</f>
        <v>0</v>
      </c>
      <c r="W3108" s="68">
        <f>IF(H3108="USD",S3108*SolCotizacion!$J$18,S3108)</f>
        <v>43200000</v>
      </c>
      <c r="X3108" s="3">
        <f>ROUND(W3108/(1-VLOOKUP("Total porcentaje:",ResumenCotizacion!$F:$H,3,0)),2)</f>
        <v>46956521.740000002</v>
      </c>
      <c r="Y3108" s="3">
        <f t="shared" si="195"/>
        <v>0</v>
      </c>
    </row>
    <row r="3109" spans="1:25" ht="14.25" x14ac:dyDescent="0.2">
      <c r="A3109" t="str">
        <f t="shared" si="192"/>
        <v>Servicios fabricante- Microsoft Soporte PremierMicrosoft Soporte PremierSSO6</v>
      </c>
      <c r="B3109" t="str">
        <f t="shared" si="193"/>
        <v>SSO6Microsoft Soporte Premier</v>
      </c>
      <c r="C3109"/>
      <c r="D3109" t="s">
        <v>5156</v>
      </c>
      <c r="E3109" t="s">
        <v>5873</v>
      </c>
      <c r="F3109" s="37" t="s">
        <v>7648</v>
      </c>
      <c r="G3109" s="18" t="str">
        <f t="shared" si="194"/>
        <v>Servicios fabricante- Microsoft Soporte Premier</v>
      </c>
      <c r="H3109" s="18" t="s">
        <v>119</v>
      </c>
      <c r="I3109" s="37" t="s">
        <v>67</v>
      </c>
      <c r="J3109" t="s">
        <v>5874</v>
      </c>
      <c r="K3109" t="s">
        <v>65</v>
      </c>
      <c r="L3109" t="s">
        <v>3940</v>
      </c>
      <c r="M3109" t="s">
        <v>65</v>
      </c>
      <c r="N3109" s="37" t="s">
        <v>5159</v>
      </c>
      <c r="O3109" s="37" t="s">
        <v>5171</v>
      </c>
      <c r="P3109" s="37" t="s">
        <v>1308</v>
      </c>
      <c r="Q3109" t="s">
        <v>5873</v>
      </c>
      <c r="R3109" t="s">
        <v>5160</v>
      </c>
      <c r="S3109" s="38">
        <v>0</v>
      </c>
      <c r="T3109" s="37">
        <v>1</v>
      </c>
      <c r="U3109" s="37">
        <v>1</v>
      </c>
      <c r="V3109" s="43">
        <f>SUMIF(ResumenCotizacion!$C:$C,E3109,ResumenCotizacion!$P:$P)</f>
        <v>0</v>
      </c>
      <c r="W3109" s="68">
        <f>IF(H3109="USD",S3109*SolCotizacion!$J$18,S3109)</f>
        <v>0</v>
      </c>
      <c r="X3109" s="3">
        <f>ROUND(W3109/(1-VLOOKUP("Total porcentaje:",ResumenCotizacion!$F:$H,3,0)),2)</f>
        <v>0</v>
      </c>
      <c r="Y3109" s="3">
        <f t="shared" si="195"/>
        <v>0</v>
      </c>
    </row>
    <row r="3110" spans="1:25" ht="14.25" x14ac:dyDescent="0.2">
      <c r="A3110" t="str">
        <f t="shared" si="192"/>
        <v>Servicios fabricante- Microsoft Soporte PremierMicrosoft Soporte PremierSSMU</v>
      </c>
      <c r="B3110" t="str">
        <f t="shared" si="193"/>
        <v>SSMUMicrosoft Soporte Premier</v>
      </c>
      <c r="C3110"/>
      <c r="D3110" t="s">
        <v>5156</v>
      </c>
      <c r="E3110" t="s">
        <v>5875</v>
      </c>
      <c r="F3110" s="37" t="s">
        <v>7648</v>
      </c>
      <c r="G3110" s="18" t="str">
        <f t="shared" si="194"/>
        <v>Servicios fabricante- Microsoft Soporte Premier</v>
      </c>
      <c r="H3110" s="18" t="s">
        <v>119</v>
      </c>
      <c r="I3110" s="37" t="s">
        <v>67</v>
      </c>
      <c r="J3110" t="s">
        <v>5876</v>
      </c>
      <c r="K3110" t="s">
        <v>65</v>
      </c>
      <c r="L3110" t="s">
        <v>3940</v>
      </c>
      <c r="M3110" t="s">
        <v>65</v>
      </c>
      <c r="N3110" s="37" t="s">
        <v>5159</v>
      </c>
      <c r="O3110" s="37" t="s">
        <v>5171</v>
      </c>
      <c r="P3110" s="37" t="s">
        <v>1308</v>
      </c>
      <c r="Q3110" t="s">
        <v>5875</v>
      </c>
      <c r="R3110" t="s">
        <v>5160</v>
      </c>
      <c r="S3110" s="38">
        <v>0</v>
      </c>
      <c r="T3110" s="37">
        <v>1</v>
      </c>
      <c r="U3110" s="37">
        <v>1</v>
      </c>
      <c r="V3110" s="43">
        <f>SUMIF(ResumenCotizacion!$C:$C,E3110,ResumenCotizacion!$P:$P)</f>
        <v>0</v>
      </c>
      <c r="W3110" s="68">
        <f>IF(H3110="USD",S3110*SolCotizacion!$J$18,S3110)</f>
        <v>0</v>
      </c>
      <c r="X3110" s="3">
        <f>ROUND(W3110/(1-VLOOKUP("Total porcentaje:",ResumenCotizacion!$F:$H,3,0)),2)</f>
        <v>0</v>
      </c>
      <c r="Y3110" s="3">
        <f t="shared" si="195"/>
        <v>0</v>
      </c>
    </row>
    <row r="3111" spans="1:25" ht="14.25" x14ac:dyDescent="0.2">
      <c r="A3111" t="str">
        <f t="shared" si="192"/>
        <v>Servicios fabricante- Microsoft Soporte PremierMicrosoft Soporte PremierSSGP5</v>
      </c>
      <c r="B3111" t="str">
        <f t="shared" si="193"/>
        <v>SSGP5Microsoft Soporte Premier</v>
      </c>
      <c r="C3111"/>
      <c r="D3111" t="s">
        <v>5156</v>
      </c>
      <c r="E3111" t="s">
        <v>5877</v>
      </c>
      <c r="F3111" s="37" t="s">
        <v>7648</v>
      </c>
      <c r="G3111" s="18" t="str">
        <f t="shared" si="194"/>
        <v>Servicios fabricante- Microsoft Soporte Premier</v>
      </c>
      <c r="H3111" s="18" t="s">
        <v>119</v>
      </c>
      <c r="I3111" s="37" t="s">
        <v>67</v>
      </c>
      <c r="J3111" t="s">
        <v>5878</v>
      </c>
      <c r="K3111" t="s">
        <v>210</v>
      </c>
      <c r="L3111" t="s">
        <v>3940</v>
      </c>
      <c r="M3111" t="s">
        <v>65</v>
      </c>
      <c r="N3111" s="37" t="s">
        <v>5159</v>
      </c>
      <c r="O3111" s="37" t="s">
        <v>5171</v>
      </c>
      <c r="P3111" s="37" t="s">
        <v>1308</v>
      </c>
      <c r="Q3111" t="s">
        <v>5877</v>
      </c>
      <c r="R3111" t="s">
        <v>5160</v>
      </c>
      <c r="S3111" s="38">
        <v>0</v>
      </c>
      <c r="T3111" s="37">
        <v>1</v>
      </c>
      <c r="U3111" s="37">
        <v>1</v>
      </c>
      <c r="V3111" s="43">
        <f>SUMIF(ResumenCotizacion!$C:$C,E3111,ResumenCotizacion!$P:$P)</f>
        <v>0</v>
      </c>
      <c r="W3111" s="68">
        <f>IF(H3111="USD",S3111*SolCotizacion!$J$18,S3111)</f>
        <v>0</v>
      </c>
      <c r="X3111" s="3">
        <f>ROUND(W3111/(1-VLOOKUP("Total porcentaje:",ResumenCotizacion!$F:$H,3,0)),2)</f>
        <v>0</v>
      </c>
      <c r="Y3111" s="3">
        <f t="shared" si="195"/>
        <v>0</v>
      </c>
    </row>
    <row r="3112" spans="1:25" ht="14.25" x14ac:dyDescent="0.2">
      <c r="A3112" t="str">
        <f t="shared" si="192"/>
        <v>Servicios fabricante- Microsoft Soporte PremierMicrosoft Soporte PremierSSGP4</v>
      </c>
      <c r="B3112" t="str">
        <f t="shared" si="193"/>
        <v>SSGP4Microsoft Soporte Premier</v>
      </c>
      <c r="C3112"/>
      <c r="D3112" t="s">
        <v>5156</v>
      </c>
      <c r="E3112" t="s">
        <v>5879</v>
      </c>
      <c r="F3112" s="37" t="s">
        <v>7648</v>
      </c>
      <c r="G3112" s="18" t="str">
        <f t="shared" si="194"/>
        <v>Servicios fabricante- Microsoft Soporte Premier</v>
      </c>
      <c r="H3112" s="18" t="s">
        <v>119</v>
      </c>
      <c r="I3112" s="37" t="s">
        <v>67</v>
      </c>
      <c r="J3112" t="s">
        <v>5880</v>
      </c>
      <c r="K3112" t="s">
        <v>5386</v>
      </c>
      <c r="L3112" t="s">
        <v>3940</v>
      </c>
      <c r="M3112" t="s">
        <v>65</v>
      </c>
      <c r="N3112" s="37" t="s">
        <v>5159</v>
      </c>
      <c r="O3112" s="37" t="s">
        <v>5171</v>
      </c>
      <c r="P3112" s="37" t="s">
        <v>1308</v>
      </c>
      <c r="Q3112" t="s">
        <v>5879</v>
      </c>
      <c r="R3112" t="s">
        <v>5160</v>
      </c>
      <c r="S3112" s="38">
        <v>1506070896</v>
      </c>
      <c r="T3112" s="37">
        <v>1</v>
      </c>
      <c r="U3112" s="37">
        <v>1</v>
      </c>
      <c r="V3112" s="43">
        <f>SUMIF(ResumenCotizacion!$C:$C,E3112,ResumenCotizacion!$P:$P)</f>
        <v>0</v>
      </c>
      <c r="W3112" s="68">
        <f>IF(H3112="USD",S3112*SolCotizacion!$J$18,S3112)</f>
        <v>1506070896</v>
      </c>
      <c r="X3112" s="3">
        <f>ROUND(W3112/(1-VLOOKUP("Total porcentaje:",ResumenCotizacion!$F:$H,3,0)),2)</f>
        <v>1637033582.6099999</v>
      </c>
      <c r="Y3112" s="3">
        <f t="shared" si="195"/>
        <v>0</v>
      </c>
    </row>
    <row r="3113" spans="1:25" ht="14.25" x14ac:dyDescent="0.2">
      <c r="A3113" t="str">
        <f t="shared" si="192"/>
        <v>Servicios fabricante- Microsoft Soporte PremierMicrosoft Soporte PremierSSGP3</v>
      </c>
      <c r="B3113" t="str">
        <f t="shared" si="193"/>
        <v>SSGP3Microsoft Soporte Premier</v>
      </c>
      <c r="C3113"/>
      <c r="D3113" t="s">
        <v>5156</v>
      </c>
      <c r="E3113" t="s">
        <v>5881</v>
      </c>
      <c r="F3113" s="37" t="s">
        <v>7648</v>
      </c>
      <c r="G3113" s="18" t="str">
        <f t="shared" si="194"/>
        <v>Servicios fabricante- Microsoft Soporte Premier</v>
      </c>
      <c r="H3113" s="18" t="s">
        <v>119</v>
      </c>
      <c r="I3113" s="37" t="s">
        <v>67</v>
      </c>
      <c r="J3113" t="s">
        <v>5882</v>
      </c>
      <c r="K3113" t="s">
        <v>5386</v>
      </c>
      <c r="L3113" t="s">
        <v>3940</v>
      </c>
      <c r="M3113" t="s">
        <v>65</v>
      </c>
      <c r="N3113" s="37" t="s">
        <v>5159</v>
      </c>
      <c r="O3113" s="37" t="s">
        <v>5171</v>
      </c>
      <c r="P3113" s="37" t="s">
        <v>1308</v>
      </c>
      <c r="Q3113" t="s">
        <v>5881</v>
      </c>
      <c r="R3113" t="s">
        <v>5160</v>
      </c>
      <c r="S3113" s="38">
        <v>1137632284.8</v>
      </c>
      <c r="T3113" s="37">
        <v>1</v>
      </c>
      <c r="U3113" s="37">
        <v>1</v>
      </c>
      <c r="V3113" s="43">
        <f>SUMIF(ResumenCotizacion!$C:$C,E3113,ResumenCotizacion!$P:$P)</f>
        <v>0</v>
      </c>
      <c r="W3113" s="68">
        <f>IF(H3113="USD",S3113*SolCotizacion!$J$18,S3113)</f>
        <v>1137632284.8</v>
      </c>
      <c r="X3113" s="3">
        <f>ROUND(W3113/(1-VLOOKUP("Total porcentaje:",ResumenCotizacion!$F:$H,3,0)),2)</f>
        <v>1236556831.3</v>
      </c>
      <c r="Y3113" s="3">
        <f t="shared" si="195"/>
        <v>0</v>
      </c>
    </row>
    <row r="3114" spans="1:25" ht="14.25" x14ac:dyDescent="0.2">
      <c r="A3114" t="str">
        <f t="shared" si="192"/>
        <v>Servicios fabricante- Microsoft Soporte PremierMicrosoft Soporte PremierSSGP2</v>
      </c>
      <c r="B3114" t="str">
        <f t="shared" si="193"/>
        <v>SSGP2Microsoft Soporte Premier</v>
      </c>
      <c r="C3114"/>
      <c r="D3114" t="s">
        <v>5156</v>
      </c>
      <c r="E3114" t="s">
        <v>5883</v>
      </c>
      <c r="F3114" s="37" t="s">
        <v>7648</v>
      </c>
      <c r="G3114" s="18" t="str">
        <f t="shared" si="194"/>
        <v>Servicios fabricante- Microsoft Soporte Premier</v>
      </c>
      <c r="H3114" s="18" t="s">
        <v>119</v>
      </c>
      <c r="I3114" s="37" t="s">
        <v>67</v>
      </c>
      <c r="J3114" t="s">
        <v>5884</v>
      </c>
      <c r="K3114" t="s">
        <v>5386</v>
      </c>
      <c r="L3114" t="s">
        <v>3940</v>
      </c>
      <c r="M3114" t="s">
        <v>65</v>
      </c>
      <c r="N3114" s="37" t="s">
        <v>5159</v>
      </c>
      <c r="O3114" s="37" t="s">
        <v>5171</v>
      </c>
      <c r="P3114" s="37" t="s">
        <v>1308</v>
      </c>
      <c r="Q3114" t="s">
        <v>5883</v>
      </c>
      <c r="R3114" t="s">
        <v>5160</v>
      </c>
      <c r="S3114" s="38">
        <v>762895478.39999998</v>
      </c>
      <c r="T3114" s="37">
        <v>1</v>
      </c>
      <c r="U3114" s="37">
        <v>1</v>
      </c>
      <c r="V3114" s="43">
        <f>SUMIF(ResumenCotizacion!$C:$C,E3114,ResumenCotizacion!$P:$P)</f>
        <v>0</v>
      </c>
      <c r="W3114" s="68">
        <f>IF(H3114="USD",S3114*SolCotizacion!$J$18,S3114)</f>
        <v>762895478.39999998</v>
      </c>
      <c r="X3114" s="3">
        <f>ROUND(W3114/(1-VLOOKUP("Total porcentaje:",ResumenCotizacion!$F:$H,3,0)),2)</f>
        <v>829234215.64999998</v>
      </c>
      <c r="Y3114" s="3">
        <f t="shared" si="195"/>
        <v>0</v>
      </c>
    </row>
    <row r="3115" spans="1:25" ht="14.25" x14ac:dyDescent="0.2">
      <c r="A3115" t="str">
        <f t="shared" si="192"/>
        <v>Servicios fabricante- Microsoft Soporte PremierMicrosoft Soporte PremierSSGP1</v>
      </c>
      <c r="B3115" t="str">
        <f t="shared" si="193"/>
        <v>SSGP1Microsoft Soporte Premier</v>
      </c>
      <c r="C3115"/>
      <c r="D3115" t="s">
        <v>5156</v>
      </c>
      <c r="E3115" t="s">
        <v>5885</v>
      </c>
      <c r="F3115" s="37" t="s">
        <v>7648</v>
      </c>
      <c r="G3115" s="18" t="str">
        <f t="shared" si="194"/>
        <v>Servicios fabricante- Microsoft Soporte Premier</v>
      </c>
      <c r="H3115" s="18" t="s">
        <v>119</v>
      </c>
      <c r="I3115" s="37" t="s">
        <v>67</v>
      </c>
      <c r="J3115" t="s">
        <v>5886</v>
      </c>
      <c r="K3115" t="s">
        <v>5386</v>
      </c>
      <c r="L3115" t="s">
        <v>3940</v>
      </c>
      <c r="M3115" t="s">
        <v>65</v>
      </c>
      <c r="N3115" s="37" t="s">
        <v>5159</v>
      </c>
      <c r="O3115" s="37" t="s">
        <v>5171</v>
      </c>
      <c r="P3115" s="37" t="s">
        <v>1308</v>
      </c>
      <c r="Q3115" t="s">
        <v>5885</v>
      </c>
      <c r="R3115" t="s">
        <v>5160</v>
      </c>
      <c r="S3115" s="38">
        <v>381860476.80000001</v>
      </c>
      <c r="T3115" s="37">
        <v>1</v>
      </c>
      <c r="U3115" s="37">
        <v>1</v>
      </c>
      <c r="V3115" s="43">
        <f>SUMIF(ResumenCotizacion!$C:$C,E3115,ResumenCotizacion!$P:$P)</f>
        <v>0</v>
      </c>
      <c r="W3115" s="68">
        <f>IF(H3115="USD",S3115*SolCotizacion!$J$18,S3115)</f>
        <v>381860476.80000001</v>
      </c>
      <c r="X3115" s="3">
        <f>ROUND(W3115/(1-VLOOKUP("Total porcentaje:",ResumenCotizacion!$F:$H,3,0)),2)</f>
        <v>415065735.64999998</v>
      </c>
      <c r="Y3115" s="3">
        <f t="shared" si="195"/>
        <v>0</v>
      </c>
    </row>
    <row r="3116" spans="1:25" ht="14.25" x14ac:dyDescent="0.2">
      <c r="A3116" t="str">
        <f t="shared" si="192"/>
        <v>Servicios fabricante- Microsoft Soporte PremierMicrosoft Soporte PremierSSD3</v>
      </c>
      <c r="B3116" t="str">
        <f t="shared" si="193"/>
        <v>SSD3Microsoft Soporte Premier</v>
      </c>
      <c r="C3116"/>
      <c r="D3116" t="s">
        <v>5156</v>
      </c>
      <c r="E3116" t="s">
        <v>5887</v>
      </c>
      <c r="F3116" s="37" t="s">
        <v>7648</v>
      </c>
      <c r="G3116" s="18" t="str">
        <f t="shared" si="194"/>
        <v>Servicios fabricante- Microsoft Soporte Premier</v>
      </c>
      <c r="H3116" s="18" t="s">
        <v>119</v>
      </c>
      <c r="I3116" s="37" t="s">
        <v>67</v>
      </c>
      <c r="J3116" t="s">
        <v>5888</v>
      </c>
      <c r="K3116" t="s">
        <v>65</v>
      </c>
      <c r="L3116" t="s">
        <v>3940</v>
      </c>
      <c r="M3116" t="s">
        <v>65</v>
      </c>
      <c r="N3116" s="37" t="s">
        <v>5159</v>
      </c>
      <c r="O3116" s="37" t="s">
        <v>5171</v>
      </c>
      <c r="P3116" s="37" t="s">
        <v>1308</v>
      </c>
      <c r="Q3116" t="s">
        <v>5887</v>
      </c>
      <c r="R3116" t="s">
        <v>5160</v>
      </c>
      <c r="S3116" s="38">
        <v>0</v>
      </c>
      <c r="T3116" s="37">
        <v>1</v>
      </c>
      <c r="U3116" s="37">
        <v>1</v>
      </c>
      <c r="V3116" s="43">
        <f>SUMIF(ResumenCotizacion!$C:$C,E3116,ResumenCotizacion!$P:$P)</f>
        <v>0</v>
      </c>
      <c r="W3116" s="68">
        <f>IF(H3116="USD",S3116*SolCotizacion!$J$18,S3116)</f>
        <v>0</v>
      </c>
      <c r="X3116" s="3">
        <f>ROUND(W3116/(1-VLOOKUP("Total porcentaje:",ResumenCotizacion!$F:$H,3,0)),2)</f>
        <v>0</v>
      </c>
      <c r="Y3116" s="3">
        <f t="shared" si="195"/>
        <v>0</v>
      </c>
    </row>
    <row r="3117" spans="1:25" ht="14.25" x14ac:dyDescent="0.2">
      <c r="A3117" t="str">
        <f t="shared" si="192"/>
        <v>Servicios fabricante- Microsoft Soporte PremierMicrosoft Soporte PremierSSCN</v>
      </c>
      <c r="B3117" t="str">
        <f t="shared" si="193"/>
        <v>SSCNMicrosoft Soporte Premier</v>
      </c>
      <c r="C3117"/>
      <c r="D3117" t="s">
        <v>5156</v>
      </c>
      <c r="E3117" t="s">
        <v>5889</v>
      </c>
      <c r="F3117" s="37" t="s">
        <v>7648</v>
      </c>
      <c r="G3117" s="18" t="str">
        <f t="shared" si="194"/>
        <v>Servicios fabricante- Microsoft Soporte Premier</v>
      </c>
      <c r="H3117" s="18" t="s">
        <v>119</v>
      </c>
      <c r="I3117" s="37" t="s">
        <v>67</v>
      </c>
      <c r="J3117" t="s">
        <v>5890</v>
      </c>
      <c r="K3117" t="s">
        <v>65</v>
      </c>
      <c r="L3117" t="s">
        <v>3940</v>
      </c>
      <c r="M3117" t="s">
        <v>65</v>
      </c>
      <c r="N3117" s="37" t="s">
        <v>5159</v>
      </c>
      <c r="O3117" s="37" t="s">
        <v>5171</v>
      </c>
      <c r="P3117" s="37" t="s">
        <v>1308</v>
      </c>
      <c r="Q3117" t="s">
        <v>5889</v>
      </c>
      <c r="R3117" t="s">
        <v>5160</v>
      </c>
      <c r="S3117" s="38">
        <v>668800000</v>
      </c>
      <c r="T3117" s="37">
        <v>1</v>
      </c>
      <c r="U3117" s="37">
        <v>1</v>
      </c>
      <c r="V3117" s="43">
        <f>SUMIF(ResumenCotizacion!$C:$C,E3117,ResumenCotizacion!$P:$P)</f>
        <v>0</v>
      </c>
      <c r="W3117" s="68">
        <f>IF(H3117="USD",S3117*SolCotizacion!$J$18,S3117)</f>
        <v>668800000</v>
      </c>
      <c r="X3117" s="3">
        <f>ROUND(W3117/(1-VLOOKUP("Total porcentaje:",ResumenCotizacion!$F:$H,3,0)),2)</f>
        <v>726956521.74000001</v>
      </c>
      <c r="Y3117" s="3">
        <f t="shared" si="195"/>
        <v>0</v>
      </c>
    </row>
    <row r="3118" spans="1:25" ht="14.25" x14ac:dyDescent="0.2">
      <c r="A3118" t="str">
        <f t="shared" si="192"/>
        <v>Servicios fabricante- Microsoft Soporte PremierMicrosoft Soporte PremierSSCC</v>
      </c>
      <c r="B3118" t="str">
        <f t="shared" si="193"/>
        <v>SSCCMicrosoft Soporte Premier</v>
      </c>
      <c r="C3118"/>
      <c r="D3118" t="s">
        <v>5156</v>
      </c>
      <c r="E3118" t="s">
        <v>5891</v>
      </c>
      <c r="F3118" s="37" t="s">
        <v>7648</v>
      </c>
      <c r="G3118" s="18" t="str">
        <f t="shared" si="194"/>
        <v>Servicios fabricante- Microsoft Soporte Premier</v>
      </c>
      <c r="H3118" s="18" t="s">
        <v>119</v>
      </c>
      <c r="I3118" s="37" t="s">
        <v>67</v>
      </c>
      <c r="J3118" t="s">
        <v>5892</v>
      </c>
      <c r="K3118" t="s">
        <v>65</v>
      </c>
      <c r="L3118" t="s">
        <v>3940</v>
      </c>
      <c r="M3118" t="s">
        <v>65</v>
      </c>
      <c r="N3118" s="37" t="s">
        <v>5159</v>
      </c>
      <c r="O3118" s="37" t="s">
        <v>5171</v>
      </c>
      <c r="P3118" s="37" t="s">
        <v>1308</v>
      </c>
      <c r="Q3118" t="s">
        <v>5891</v>
      </c>
      <c r="R3118" t="s">
        <v>5160</v>
      </c>
      <c r="S3118" s="38">
        <v>746800000</v>
      </c>
      <c r="T3118" s="37">
        <v>1</v>
      </c>
      <c r="U3118" s="37">
        <v>1</v>
      </c>
      <c r="V3118" s="43">
        <f>SUMIF(ResumenCotizacion!$C:$C,E3118,ResumenCotizacion!$P:$P)</f>
        <v>0</v>
      </c>
      <c r="W3118" s="68">
        <f>IF(H3118="USD",S3118*SolCotizacion!$J$18,S3118)</f>
        <v>746800000</v>
      </c>
      <c r="X3118" s="3">
        <f>ROUND(W3118/(1-VLOOKUP("Total porcentaje:",ResumenCotizacion!$F:$H,3,0)),2)</f>
        <v>811739130.42999995</v>
      </c>
      <c r="Y3118" s="3">
        <f t="shared" si="195"/>
        <v>0</v>
      </c>
    </row>
    <row r="3119" spans="1:25" ht="14.25" x14ac:dyDescent="0.2">
      <c r="A3119" t="str">
        <f t="shared" si="192"/>
        <v>Servicios fabricante- Microsoft Soporte PremierMicrosoft Soporte PremierSSBP</v>
      </c>
      <c r="B3119" t="str">
        <f t="shared" si="193"/>
        <v>SSBPMicrosoft Soporte Premier</v>
      </c>
      <c r="C3119"/>
      <c r="D3119" t="s">
        <v>5156</v>
      </c>
      <c r="E3119" t="s">
        <v>5893</v>
      </c>
      <c r="F3119" s="37" t="s">
        <v>7648</v>
      </c>
      <c r="G3119" s="18" t="str">
        <f t="shared" si="194"/>
        <v>Servicios fabricante- Microsoft Soporte Premier</v>
      </c>
      <c r="H3119" s="18" t="s">
        <v>119</v>
      </c>
      <c r="I3119" s="37" t="s">
        <v>67</v>
      </c>
      <c r="J3119" t="s">
        <v>5894</v>
      </c>
      <c r="K3119" t="s">
        <v>65</v>
      </c>
      <c r="L3119" t="s">
        <v>3940</v>
      </c>
      <c r="M3119" t="s">
        <v>65</v>
      </c>
      <c r="N3119" s="37" t="s">
        <v>5159</v>
      </c>
      <c r="O3119" s="37" t="s">
        <v>5171</v>
      </c>
      <c r="P3119" s="37" t="s">
        <v>1308</v>
      </c>
      <c r="Q3119" t="s">
        <v>5893</v>
      </c>
      <c r="R3119" t="s">
        <v>5160</v>
      </c>
      <c r="S3119" s="38">
        <v>585600000</v>
      </c>
      <c r="T3119" s="37">
        <v>1</v>
      </c>
      <c r="U3119" s="37">
        <v>1</v>
      </c>
      <c r="V3119" s="43">
        <f>SUMIF(ResumenCotizacion!$C:$C,E3119,ResumenCotizacion!$P:$P)</f>
        <v>0</v>
      </c>
      <c r="W3119" s="68">
        <f>IF(H3119="USD",S3119*SolCotizacion!$J$18,S3119)</f>
        <v>585600000</v>
      </c>
      <c r="X3119" s="3">
        <f>ROUND(W3119/(1-VLOOKUP("Total porcentaje:",ResumenCotizacion!$F:$H,3,0)),2)</f>
        <v>636521739.13</v>
      </c>
      <c r="Y3119" s="3">
        <f t="shared" si="195"/>
        <v>0</v>
      </c>
    </row>
    <row r="3120" spans="1:25" ht="14.25" x14ac:dyDescent="0.2">
      <c r="A3120" t="str">
        <f t="shared" si="192"/>
        <v>Servicios fabricante- Microsoft Soporte PremierMicrosoft Soporte PremierSSBI</v>
      </c>
      <c r="B3120" t="str">
        <f t="shared" si="193"/>
        <v>SSBIMicrosoft Soporte Premier</v>
      </c>
      <c r="C3120"/>
      <c r="D3120" t="s">
        <v>5156</v>
      </c>
      <c r="E3120" t="s">
        <v>5895</v>
      </c>
      <c r="F3120" s="37" t="s">
        <v>7648</v>
      </c>
      <c r="G3120" s="18" t="str">
        <f t="shared" si="194"/>
        <v>Servicios fabricante- Microsoft Soporte Premier</v>
      </c>
      <c r="H3120" s="18" t="s">
        <v>119</v>
      </c>
      <c r="I3120" s="37" t="s">
        <v>67</v>
      </c>
      <c r="J3120" t="s">
        <v>5896</v>
      </c>
      <c r="K3120" t="s">
        <v>65</v>
      </c>
      <c r="L3120" t="s">
        <v>3940</v>
      </c>
      <c r="M3120" t="s">
        <v>65</v>
      </c>
      <c r="N3120" s="37" t="s">
        <v>5159</v>
      </c>
      <c r="O3120" s="37" t="s">
        <v>5171</v>
      </c>
      <c r="P3120" s="37" t="s">
        <v>1308</v>
      </c>
      <c r="Q3120" t="s">
        <v>5895</v>
      </c>
      <c r="R3120" t="s">
        <v>5160</v>
      </c>
      <c r="S3120" s="38">
        <v>874000000</v>
      </c>
      <c r="T3120" s="37">
        <v>1</v>
      </c>
      <c r="U3120" s="37">
        <v>1</v>
      </c>
      <c r="V3120" s="43">
        <f>SUMIF(ResumenCotizacion!$C:$C,E3120,ResumenCotizacion!$P:$P)</f>
        <v>0</v>
      </c>
      <c r="W3120" s="68">
        <f>IF(H3120="USD",S3120*SolCotizacion!$J$18,S3120)</f>
        <v>874000000</v>
      </c>
      <c r="X3120" s="3">
        <f>ROUND(W3120/(1-VLOOKUP("Total porcentaje:",ResumenCotizacion!$F:$H,3,0)),2)</f>
        <v>950000000</v>
      </c>
      <c r="Y3120" s="3">
        <f t="shared" si="195"/>
        <v>0</v>
      </c>
    </row>
    <row r="3121" spans="1:25" ht="14.25" x14ac:dyDescent="0.2">
      <c r="A3121" t="str">
        <f t="shared" si="192"/>
        <v>Servicios fabricante- Microsoft Soporte PremierMicrosoft Soporte PremierSSBE</v>
      </c>
      <c r="B3121" t="str">
        <f t="shared" si="193"/>
        <v>SSBEMicrosoft Soporte Premier</v>
      </c>
      <c r="C3121"/>
      <c r="D3121" t="s">
        <v>5156</v>
      </c>
      <c r="E3121" t="s">
        <v>5897</v>
      </c>
      <c r="F3121" s="37" t="s">
        <v>7648</v>
      </c>
      <c r="G3121" s="18" t="str">
        <f t="shared" si="194"/>
        <v>Servicios fabricante- Microsoft Soporte Premier</v>
      </c>
      <c r="H3121" s="18" t="s">
        <v>119</v>
      </c>
      <c r="I3121" s="37" t="s">
        <v>67</v>
      </c>
      <c r="J3121" t="s">
        <v>5898</v>
      </c>
      <c r="K3121" t="s">
        <v>65</v>
      </c>
      <c r="L3121" t="s">
        <v>3940</v>
      </c>
      <c r="M3121" t="s">
        <v>65</v>
      </c>
      <c r="N3121" s="37" t="s">
        <v>5159</v>
      </c>
      <c r="O3121" s="37" t="s">
        <v>5171</v>
      </c>
      <c r="P3121" s="37" t="s">
        <v>1308</v>
      </c>
      <c r="Q3121" t="s">
        <v>5897</v>
      </c>
      <c r="R3121" t="s">
        <v>5160</v>
      </c>
      <c r="S3121" s="38">
        <v>567200000</v>
      </c>
      <c r="T3121" s="37">
        <v>1</v>
      </c>
      <c r="U3121" s="37">
        <v>1</v>
      </c>
      <c r="V3121" s="43">
        <f>SUMIF(ResumenCotizacion!$C:$C,E3121,ResumenCotizacion!$P:$P)</f>
        <v>0</v>
      </c>
      <c r="W3121" s="68">
        <f>IF(H3121="USD",S3121*SolCotizacion!$J$18,S3121)</f>
        <v>567200000</v>
      </c>
      <c r="X3121" s="3">
        <f>ROUND(W3121/(1-VLOOKUP("Total porcentaje:",ResumenCotizacion!$F:$H,3,0)),2)</f>
        <v>616521739.13</v>
      </c>
      <c r="Y3121" s="3">
        <f t="shared" si="195"/>
        <v>0</v>
      </c>
    </row>
    <row r="3122" spans="1:25" ht="14.25" x14ac:dyDescent="0.2">
      <c r="A3122" t="str">
        <f t="shared" si="192"/>
        <v>Servicios fabricante- Microsoft Soporte PremierMicrosoft Soporte PremierSSAA</v>
      </c>
      <c r="B3122" t="str">
        <f t="shared" si="193"/>
        <v>SSAAMicrosoft Soporte Premier</v>
      </c>
      <c r="C3122"/>
      <c r="D3122" t="s">
        <v>5156</v>
      </c>
      <c r="E3122" t="s">
        <v>5899</v>
      </c>
      <c r="F3122" s="37" t="s">
        <v>7648</v>
      </c>
      <c r="G3122" s="18" t="str">
        <f t="shared" si="194"/>
        <v>Servicios fabricante- Microsoft Soporte Premier</v>
      </c>
      <c r="H3122" s="18" t="s">
        <v>119</v>
      </c>
      <c r="I3122" s="37" t="s">
        <v>67</v>
      </c>
      <c r="J3122" t="s">
        <v>5900</v>
      </c>
      <c r="K3122" t="s">
        <v>65</v>
      </c>
      <c r="L3122" t="s">
        <v>3940</v>
      </c>
      <c r="M3122" t="s">
        <v>65</v>
      </c>
      <c r="N3122" s="37" t="s">
        <v>5159</v>
      </c>
      <c r="O3122" s="37" t="s">
        <v>66</v>
      </c>
      <c r="P3122" s="37" t="s">
        <v>1308</v>
      </c>
      <c r="Q3122" t="s">
        <v>5899</v>
      </c>
      <c r="R3122" t="s">
        <v>5160</v>
      </c>
      <c r="S3122" s="38">
        <v>48400000</v>
      </c>
      <c r="T3122" s="37">
        <v>1</v>
      </c>
      <c r="U3122" s="37">
        <v>1</v>
      </c>
      <c r="V3122" s="43">
        <f>SUMIF(ResumenCotizacion!$C:$C,E3122,ResumenCotizacion!$P:$P)</f>
        <v>0</v>
      </c>
      <c r="W3122" s="68">
        <f>IF(H3122="USD",S3122*SolCotizacion!$J$18,S3122)</f>
        <v>48400000</v>
      </c>
      <c r="X3122" s="3">
        <f>ROUND(W3122/(1-VLOOKUP("Total porcentaje:",ResumenCotizacion!$F:$H,3,0)),2)</f>
        <v>52608695.649999999</v>
      </c>
      <c r="Y3122" s="3">
        <f t="shared" si="195"/>
        <v>0</v>
      </c>
    </row>
    <row r="3123" spans="1:25" ht="14.25" x14ac:dyDescent="0.2">
      <c r="A3123" t="str">
        <f t="shared" si="192"/>
        <v>Servicios fabricante- Microsoft Soporte PremierMicrosoft Soporte PremierSRVT</v>
      </c>
      <c r="B3123" t="str">
        <f t="shared" si="193"/>
        <v>SRVTMicrosoft Soporte Premier</v>
      </c>
      <c r="C3123"/>
      <c r="D3123" t="s">
        <v>5156</v>
      </c>
      <c r="E3123" t="s">
        <v>5901</v>
      </c>
      <c r="F3123" s="37" t="s">
        <v>7648</v>
      </c>
      <c r="G3123" s="18" t="str">
        <f t="shared" si="194"/>
        <v>Servicios fabricante- Microsoft Soporte Premier</v>
      </c>
      <c r="H3123" s="18" t="s">
        <v>119</v>
      </c>
      <c r="I3123" s="37" t="s">
        <v>67</v>
      </c>
      <c r="J3123" t="s">
        <v>5902</v>
      </c>
      <c r="K3123" t="s">
        <v>65</v>
      </c>
      <c r="L3123" t="s">
        <v>3940</v>
      </c>
      <c r="M3123" t="s">
        <v>65</v>
      </c>
      <c r="N3123" s="37" t="s">
        <v>5159</v>
      </c>
      <c r="O3123" s="37" t="s">
        <v>66</v>
      </c>
      <c r="P3123" s="37" t="s">
        <v>1308</v>
      </c>
      <c r="Q3123" t="s">
        <v>5901</v>
      </c>
      <c r="R3123" t="s">
        <v>5160</v>
      </c>
      <c r="S3123" s="38">
        <v>34400000</v>
      </c>
      <c r="T3123" s="37">
        <v>1</v>
      </c>
      <c r="U3123" s="37">
        <v>1</v>
      </c>
      <c r="V3123" s="43">
        <f>SUMIF(ResumenCotizacion!$C:$C,E3123,ResumenCotizacion!$P:$P)</f>
        <v>0</v>
      </c>
      <c r="W3123" s="68">
        <f>IF(H3123="USD",S3123*SolCotizacion!$J$18,S3123)</f>
        <v>34400000</v>
      </c>
      <c r="X3123" s="3">
        <f>ROUND(W3123/(1-VLOOKUP("Total porcentaje:",ResumenCotizacion!$F:$H,3,0)),2)</f>
        <v>37391304.350000001</v>
      </c>
      <c r="Y3123" s="3">
        <f t="shared" si="195"/>
        <v>0</v>
      </c>
    </row>
    <row r="3124" spans="1:25" ht="14.25" x14ac:dyDescent="0.2">
      <c r="A3124" t="str">
        <f t="shared" si="192"/>
        <v>Servicios fabricante- Microsoft Soporte PremierMicrosoft Soporte PremierSRTD</v>
      </c>
      <c r="B3124" t="str">
        <f t="shared" si="193"/>
        <v>SRTDMicrosoft Soporte Premier</v>
      </c>
      <c r="C3124"/>
      <c r="D3124" t="s">
        <v>5156</v>
      </c>
      <c r="E3124" t="s">
        <v>5903</v>
      </c>
      <c r="F3124" s="37" t="s">
        <v>7648</v>
      </c>
      <c r="G3124" s="18" t="str">
        <f t="shared" si="194"/>
        <v>Servicios fabricante- Microsoft Soporte Premier</v>
      </c>
      <c r="H3124" s="18" t="s">
        <v>119</v>
      </c>
      <c r="I3124" s="37" t="s">
        <v>67</v>
      </c>
      <c r="J3124" t="s">
        <v>5904</v>
      </c>
      <c r="K3124" t="s">
        <v>65</v>
      </c>
      <c r="L3124" t="s">
        <v>3940</v>
      </c>
      <c r="M3124" t="s">
        <v>65</v>
      </c>
      <c r="N3124" s="37" t="s">
        <v>5159</v>
      </c>
      <c r="O3124" s="37" t="s">
        <v>5171</v>
      </c>
      <c r="P3124" s="37" t="s">
        <v>1308</v>
      </c>
      <c r="Q3124" t="s">
        <v>5903</v>
      </c>
      <c r="R3124" t="s">
        <v>5160</v>
      </c>
      <c r="S3124" s="38">
        <v>28000000</v>
      </c>
      <c r="T3124" s="37">
        <v>1</v>
      </c>
      <c r="U3124" s="37">
        <v>1</v>
      </c>
      <c r="V3124" s="43">
        <f>SUMIF(ResumenCotizacion!$C:$C,E3124,ResumenCotizacion!$P:$P)</f>
        <v>0</v>
      </c>
      <c r="W3124" s="68">
        <f>IF(H3124="USD",S3124*SolCotizacion!$J$18,S3124)</f>
        <v>28000000</v>
      </c>
      <c r="X3124" s="3">
        <f>ROUND(W3124/(1-VLOOKUP("Total porcentaje:",ResumenCotizacion!$F:$H,3,0)),2)</f>
        <v>30434782.609999999</v>
      </c>
      <c r="Y3124" s="3">
        <f t="shared" si="195"/>
        <v>0</v>
      </c>
    </row>
    <row r="3125" spans="1:25" ht="14.25" x14ac:dyDescent="0.2">
      <c r="A3125" t="str">
        <f t="shared" si="192"/>
        <v>Servicios fabricante- Microsoft Soporte PremierMicrosoft Soporte PremierSRMU</v>
      </c>
      <c r="B3125" t="str">
        <f t="shared" si="193"/>
        <v>SRMUMicrosoft Soporte Premier</v>
      </c>
      <c r="C3125"/>
      <c r="D3125" t="s">
        <v>5156</v>
      </c>
      <c r="E3125" t="s">
        <v>5905</v>
      </c>
      <c r="F3125" s="37" t="s">
        <v>7648</v>
      </c>
      <c r="G3125" s="18" t="str">
        <f t="shared" si="194"/>
        <v>Servicios fabricante- Microsoft Soporte Premier</v>
      </c>
      <c r="H3125" s="18" t="s">
        <v>119</v>
      </c>
      <c r="I3125" s="37" t="s">
        <v>67</v>
      </c>
      <c r="J3125" t="s">
        <v>5906</v>
      </c>
      <c r="K3125" t="s">
        <v>65</v>
      </c>
      <c r="L3125" t="s">
        <v>3940</v>
      </c>
      <c r="M3125" t="s">
        <v>65</v>
      </c>
      <c r="N3125" s="37" t="s">
        <v>5159</v>
      </c>
      <c r="O3125" s="37" t="s">
        <v>5171</v>
      </c>
      <c r="P3125" s="37" t="s">
        <v>1308</v>
      </c>
      <c r="Q3125" t="s">
        <v>5905</v>
      </c>
      <c r="R3125" t="s">
        <v>5160</v>
      </c>
      <c r="S3125" s="38">
        <v>51200000</v>
      </c>
      <c r="T3125" s="37">
        <v>1</v>
      </c>
      <c r="U3125" s="37">
        <v>1</v>
      </c>
      <c r="V3125" s="43">
        <f>SUMIF(ResumenCotizacion!$C:$C,E3125,ResumenCotizacion!$P:$P)</f>
        <v>0</v>
      </c>
      <c r="W3125" s="68">
        <f>IF(H3125="USD",S3125*SolCotizacion!$J$18,S3125)</f>
        <v>51200000</v>
      </c>
      <c r="X3125" s="3">
        <f>ROUND(W3125/(1-VLOOKUP("Total porcentaje:",ResumenCotizacion!$F:$H,3,0)),2)</f>
        <v>55652173.909999996</v>
      </c>
      <c r="Y3125" s="3">
        <f t="shared" si="195"/>
        <v>0</v>
      </c>
    </row>
    <row r="3126" spans="1:25" ht="14.25" x14ac:dyDescent="0.2">
      <c r="A3126" t="str">
        <f t="shared" si="192"/>
        <v>Servicios fabricante- Microsoft Soporte PremierMicrosoft Soporte PremierSRGL</v>
      </c>
      <c r="B3126" t="str">
        <f t="shared" si="193"/>
        <v>SRGLMicrosoft Soporte Premier</v>
      </c>
      <c r="C3126"/>
      <c r="D3126" t="s">
        <v>5156</v>
      </c>
      <c r="E3126" t="s">
        <v>5907</v>
      </c>
      <c r="F3126" s="37" t="s">
        <v>7648</v>
      </c>
      <c r="G3126" s="18" t="str">
        <f t="shared" si="194"/>
        <v>Servicios fabricante- Microsoft Soporte Premier</v>
      </c>
      <c r="H3126" s="18" t="s">
        <v>119</v>
      </c>
      <c r="I3126" s="37" t="s">
        <v>67</v>
      </c>
      <c r="J3126" t="s">
        <v>5908</v>
      </c>
      <c r="K3126" t="s">
        <v>65</v>
      </c>
      <c r="L3126" t="s">
        <v>3940</v>
      </c>
      <c r="M3126" t="s">
        <v>65</v>
      </c>
      <c r="N3126" s="37" t="s">
        <v>5159</v>
      </c>
      <c r="O3126" s="37" t="s">
        <v>5171</v>
      </c>
      <c r="P3126" s="37" t="s">
        <v>1308</v>
      </c>
      <c r="Q3126" t="s">
        <v>5907</v>
      </c>
      <c r="R3126" t="s">
        <v>5160</v>
      </c>
      <c r="S3126" s="38">
        <v>86000000</v>
      </c>
      <c r="T3126" s="37">
        <v>1</v>
      </c>
      <c r="U3126" s="37">
        <v>1</v>
      </c>
      <c r="V3126" s="43">
        <f>SUMIF(ResumenCotizacion!$C:$C,E3126,ResumenCotizacion!$P:$P)</f>
        <v>0</v>
      </c>
      <c r="W3126" s="68">
        <f>IF(H3126="USD",S3126*SolCotizacion!$J$18,S3126)</f>
        <v>86000000</v>
      </c>
      <c r="X3126" s="3">
        <f>ROUND(W3126/(1-VLOOKUP("Total porcentaje:",ResumenCotizacion!$F:$H,3,0)),2)</f>
        <v>93478260.870000005</v>
      </c>
      <c r="Y3126" s="3">
        <f t="shared" si="195"/>
        <v>0</v>
      </c>
    </row>
    <row r="3127" spans="1:25" ht="14.25" x14ac:dyDescent="0.2">
      <c r="A3127" t="str">
        <f t="shared" si="192"/>
        <v>Servicios fabricante- Microsoft Soporte PremierMicrosoft Soporte PremierSREB</v>
      </c>
      <c r="B3127" t="str">
        <f t="shared" si="193"/>
        <v>SREBMicrosoft Soporte Premier</v>
      </c>
      <c r="C3127"/>
      <c r="D3127" t="s">
        <v>5156</v>
      </c>
      <c r="E3127" t="s">
        <v>5909</v>
      </c>
      <c r="F3127" s="37" t="s">
        <v>7648</v>
      </c>
      <c r="G3127" s="18" t="str">
        <f t="shared" si="194"/>
        <v>Servicios fabricante- Microsoft Soporte Premier</v>
      </c>
      <c r="H3127" s="18" t="s">
        <v>119</v>
      </c>
      <c r="I3127" s="37" t="s">
        <v>67</v>
      </c>
      <c r="J3127" t="s">
        <v>5910</v>
      </c>
      <c r="K3127" t="s">
        <v>65</v>
      </c>
      <c r="L3127" t="s">
        <v>3940</v>
      </c>
      <c r="M3127" t="s">
        <v>65</v>
      </c>
      <c r="N3127" s="37" t="s">
        <v>5159</v>
      </c>
      <c r="O3127" s="37" t="s">
        <v>5171</v>
      </c>
      <c r="P3127" s="37" t="s">
        <v>1308</v>
      </c>
      <c r="Q3127" t="s">
        <v>5909</v>
      </c>
      <c r="R3127" t="s">
        <v>5160</v>
      </c>
      <c r="S3127" s="38">
        <v>56800000</v>
      </c>
      <c r="T3127" s="37">
        <v>1</v>
      </c>
      <c r="U3127" s="37">
        <v>1</v>
      </c>
      <c r="V3127" s="43">
        <f>SUMIF(ResumenCotizacion!$C:$C,E3127,ResumenCotizacion!$P:$P)</f>
        <v>0</v>
      </c>
      <c r="W3127" s="68">
        <f>IF(H3127="USD",S3127*SolCotizacion!$J$18,S3127)</f>
        <v>56800000</v>
      </c>
      <c r="X3127" s="3">
        <f>ROUND(W3127/(1-VLOOKUP("Total porcentaje:",ResumenCotizacion!$F:$H,3,0)),2)</f>
        <v>61739130.43</v>
      </c>
      <c r="Y3127" s="3">
        <f t="shared" si="195"/>
        <v>0</v>
      </c>
    </row>
    <row r="3128" spans="1:25" ht="14.25" x14ac:dyDescent="0.2">
      <c r="A3128" t="str">
        <f t="shared" si="192"/>
        <v>Servicios fabricante- Microsoft Soporte PremierMicrosoft Soporte PremierSQTA</v>
      </c>
      <c r="B3128" t="str">
        <f t="shared" si="193"/>
        <v>SQTAMicrosoft Soporte Premier</v>
      </c>
      <c r="C3128"/>
      <c r="D3128" t="s">
        <v>5156</v>
      </c>
      <c r="E3128" t="s">
        <v>5911</v>
      </c>
      <c r="F3128" s="37" t="s">
        <v>7648</v>
      </c>
      <c r="G3128" s="18" t="str">
        <f t="shared" si="194"/>
        <v>Servicios fabricante- Microsoft Soporte Premier</v>
      </c>
      <c r="H3128" s="18" t="s">
        <v>119</v>
      </c>
      <c r="I3128" s="37" t="s">
        <v>67</v>
      </c>
      <c r="J3128" t="s">
        <v>5912</v>
      </c>
      <c r="K3128" t="s">
        <v>65</v>
      </c>
      <c r="L3128" t="s">
        <v>3940</v>
      </c>
      <c r="M3128" t="s">
        <v>65</v>
      </c>
      <c r="N3128" s="37" t="s">
        <v>5159</v>
      </c>
      <c r="O3128" s="37" t="s">
        <v>5171</v>
      </c>
      <c r="P3128" s="37" t="s">
        <v>1308</v>
      </c>
      <c r="Q3128" t="s">
        <v>5911</v>
      </c>
      <c r="R3128" t="s">
        <v>5160</v>
      </c>
      <c r="S3128" s="38">
        <v>15200000</v>
      </c>
      <c r="T3128" s="37">
        <v>1</v>
      </c>
      <c r="U3128" s="37">
        <v>1</v>
      </c>
      <c r="V3128" s="43">
        <f>SUMIF(ResumenCotizacion!$C:$C,E3128,ResumenCotizacion!$P:$P)</f>
        <v>0</v>
      </c>
      <c r="W3128" s="68">
        <f>IF(H3128="USD",S3128*SolCotizacion!$J$18,S3128)</f>
        <v>15200000</v>
      </c>
      <c r="X3128" s="3">
        <f>ROUND(W3128/(1-VLOOKUP("Total porcentaje:",ResumenCotizacion!$F:$H,3,0)),2)</f>
        <v>16521739.130000001</v>
      </c>
      <c r="Y3128" s="3">
        <f t="shared" si="195"/>
        <v>0</v>
      </c>
    </row>
    <row r="3129" spans="1:25" ht="14.25" x14ac:dyDescent="0.2">
      <c r="A3129" t="str">
        <f t="shared" si="192"/>
        <v>Servicios fabricante- Microsoft Soporte PremierMicrosoft Soporte PremierSQMT</v>
      </c>
      <c r="B3129" t="str">
        <f t="shared" si="193"/>
        <v>SQMTMicrosoft Soporte Premier</v>
      </c>
      <c r="C3129"/>
      <c r="D3129" t="s">
        <v>5156</v>
      </c>
      <c r="E3129" t="s">
        <v>5913</v>
      </c>
      <c r="F3129" s="37" t="s">
        <v>7648</v>
      </c>
      <c r="G3129" s="18" t="str">
        <f t="shared" si="194"/>
        <v>Servicios fabricante- Microsoft Soporte Premier</v>
      </c>
      <c r="H3129" s="18" t="s">
        <v>119</v>
      </c>
      <c r="I3129" s="37" t="s">
        <v>67</v>
      </c>
      <c r="J3129" t="s">
        <v>5914</v>
      </c>
      <c r="K3129" t="s">
        <v>65</v>
      </c>
      <c r="L3129" t="s">
        <v>3940</v>
      </c>
      <c r="M3129" t="s">
        <v>65</v>
      </c>
      <c r="N3129" s="37" t="s">
        <v>5159</v>
      </c>
      <c r="O3129" s="37" t="s">
        <v>66</v>
      </c>
      <c r="P3129" s="37" t="s">
        <v>1308</v>
      </c>
      <c r="Q3129" t="s">
        <v>5913</v>
      </c>
      <c r="R3129" t="s">
        <v>5160</v>
      </c>
      <c r="S3129" s="38">
        <v>76000000</v>
      </c>
      <c r="T3129" s="37">
        <v>1</v>
      </c>
      <c r="U3129" s="37">
        <v>1</v>
      </c>
      <c r="V3129" s="43">
        <f>SUMIF(ResumenCotizacion!$C:$C,E3129,ResumenCotizacion!$P:$P)</f>
        <v>0</v>
      </c>
      <c r="W3129" s="68">
        <f>IF(H3129="USD",S3129*SolCotizacion!$J$18,S3129)</f>
        <v>76000000</v>
      </c>
      <c r="X3129" s="3">
        <f>ROUND(W3129/(1-VLOOKUP("Total porcentaje:",ResumenCotizacion!$F:$H,3,0)),2)</f>
        <v>82608695.650000006</v>
      </c>
      <c r="Y3129" s="3">
        <f t="shared" si="195"/>
        <v>0</v>
      </c>
    </row>
    <row r="3130" spans="1:25" ht="14.25" x14ac:dyDescent="0.2">
      <c r="A3130" t="str">
        <f t="shared" si="192"/>
        <v>Servicios fabricante- Microsoft Soporte PremierMicrosoft Soporte PremierSQMS</v>
      </c>
      <c r="B3130" t="str">
        <f t="shared" si="193"/>
        <v>SQMSMicrosoft Soporte Premier</v>
      </c>
      <c r="C3130"/>
      <c r="D3130" t="s">
        <v>5156</v>
      </c>
      <c r="E3130" t="s">
        <v>5915</v>
      </c>
      <c r="F3130" s="37" t="s">
        <v>7648</v>
      </c>
      <c r="G3130" s="18" t="str">
        <f t="shared" si="194"/>
        <v>Servicios fabricante- Microsoft Soporte Premier</v>
      </c>
      <c r="H3130" s="18" t="s">
        <v>119</v>
      </c>
      <c r="I3130" s="37" t="s">
        <v>67</v>
      </c>
      <c r="J3130" t="s">
        <v>5916</v>
      </c>
      <c r="K3130" t="s">
        <v>65</v>
      </c>
      <c r="L3130" t="s">
        <v>3940</v>
      </c>
      <c r="M3130" t="s">
        <v>65</v>
      </c>
      <c r="N3130" s="37" t="s">
        <v>5159</v>
      </c>
      <c r="O3130" s="37" t="s">
        <v>66</v>
      </c>
      <c r="P3130" s="37" t="s">
        <v>1308</v>
      </c>
      <c r="Q3130" t="s">
        <v>5915</v>
      </c>
      <c r="R3130" t="s">
        <v>5160</v>
      </c>
      <c r="S3130" s="38">
        <v>86000000</v>
      </c>
      <c r="T3130" s="37">
        <v>1</v>
      </c>
      <c r="U3130" s="37">
        <v>1</v>
      </c>
      <c r="V3130" s="43">
        <f>SUMIF(ResumenCotizacion!$C:$C,E3130,ResumenCotizacion!$P:$P)</f>
        <v>0</v>
      </c>
      <c r="W3130" s="68">
        <f>IF(H3130="USD",S3130*SolCotizacion!$J$18,S3130)</f>
        <v>86000000</v>
      </c>
      <c r="X3130" s="3">
        <f>ROUND(W3130/(1-VLOOKUP("Total porcentaje:",ResumenCotizacion!$F:$H,3,0)),2)</f>
        <v>93478260.870000005</v>
      </c>
      <c r="Y3130" s="3">
        <f t="shared" si="195"/>
        <v>0</v>
      </c>
    </row>
    <row r="3131" spans="1:25" ht="14.25" x14ac:dyDescent="0.2">
      <c r="A3131" t="str">
        <f t="shared" si="192"/>
        <v>Servicios fabricante- Microsoft Soporte PremierMicrosoft Soporte PremierSQAP</v>
      </c>
      <c r="B3131" t="str">
        <f t="shared" si="193"/>
        <v>SQAPMicrosoft Soporte Premier</v>
      </c>
      <c r="C3131"/>
      <c r="D3131" t="s">
        <v>5156</v>
      </c>
      <c r="E3131" t="s">
        <v>5917</v>
      </c>
      <c r="F3131" s="37" t="s">
        <v>7648</v>
      </c>
      <c r="G3131" s="18" t="str">
        <f t="shared" si="194"/>
        <v>Servicios fabricante- Microsoft Soporte Premier</v>
      </c>
      <c r="H3131" s="18" t="s">
        <v>119</v>
      </c>
      <c r="I3131" s="37" t="s">
        <v>67</v>
      </c>
      <c r="J3131" t="s">
        <v>5918</v>
      </c>
      <c r="K3131" t="s">
        <v>65</v>
      </c>
      <c r="L3131" t="s">
        <v>3940</v>
      </c>
      <c r="M3131" t="s">
        <v>65</v>
      </c>
      <c r="N3131" s="37" t="s">
        <v>5159</v>
      </c>
      <c r="O3131" s="37" t="s">
        <v>66</v>
      </c>
      <c r="P3131" s="37" t="s">
        <v>1308</v>
      </c>
      <c r="Q3131" t="s">
        <v>5917</v>
      </c>
      <c r="R3131" t="s">
        <v>5160</v>
      </c>
      <c r="S3131" s="38">
        <v>34400000</v>
      </c>
      <c r="T3131" s="37">
        <v>1</v>
      </c>
      <c r="U3131" s="37">
        <v>1</v>
      </c>
      <c r="V3131" s="43">
        <f>SUMIF(ResumenCotizacion!$C:$C,E3131,ResumenCotizacion!$P:$P)</f>
        <v>0</v>
      </c>
      <c r="W3131" s="68">
        <f>IF(H3131="USD",S3131*SolCotizacion!$J$18,S3131)</f>
        <v>34400000</v>
      </c>
      <c r="X3131" s="3">
        <f>ROUND(W3131/(1-VLOOKUP("Total porcentaje:",ResumenCotizacion!$F:$H,3,0)),2)</f>
        <v>37391304.350000001</v>
      </c>
      <c r="Y3131" s="3">
        <f t="shared" si="195"/>
        <v>0</v>
      </c>
    </row>
    <row r="3132" spans="1:25" ht="14.25" x14ac:dyDescent="0.2">
      <c r="A3132" t="str">
        <f t="shared" si="192"/>
        <v>Servicios fabricante- Microsoft Soporte PremierMicrosoft Soporte PremierSPZY</v>
      </c>
      <c r="B3132" t="str">
        <f t="shared" si="193"/>
        <v>SPZYMicrosoft Soporte Premier</v>
      </c>
      <c r="C3132"/>
      <c r="D3132" t="s">
        <v>5156</v>
      </c>
      <c r="E3132" t="s">
        <v>5919</v>
      </c>
      <c r="F3132" s="37" t="s">
        <v>7648</v>
      </c>
      <c r="G3132" s="18" t="str">
        <f t="shared" si="194"/>
        <v>Servicios fabricante- Microsoft Soporte Premier</v>
      </c>
      <c r="H3132" s="18" t="s">
        <v>119</v>
      </c>
      <c r="I3132" s="37" t="s">
        <v>67</v>
      </c>
      <c r="J3132" t="s">
        <v>5920</v>
      </c>
      <c r="K3132" t="s">
        <v>5386</v>
      </c>
      <c r="L3132" t="s">
        <v>3940</v>
      </c>
      <c r="M3132" t="s">
        <v>65</v>
      </c>
      <c r="N3132" s="37" t="s">
        <v>5159</v>
      </c>
      <c r="O3132" s="37" t="s">
        <v>5171</v>
      </c>
      <c r="P3132" s="37" t="s">
        <v>1308</v>
      </c>
      <c r="Q3132" t="s">
        <v>5919</v>
      </c>
      <c r="R3132" t="s">
        <v>5160</v>
      </c>
      <c r="S3132" s="38">
        <v>8000000</v>
      </c>
      <c r="T3132" s="37">
        <v>1</v>
      </c>
      <c r="U3132" s="37">
        <v>1</v>
      </c>
      <c r="V3132" s="43">
        <f>SUMIF(ResumenCotizacion!$C:$C,E3132,ResumenCotizacion!$P:$P)</f>
        <v>0</v>
      </c>
      <c r="W3132" s="68">
        <f>IF(H3132="USD",S3132*SolCotizacion!$J$18,S3132)</f>
        <v>8000000</v>
      </c>
      <c r="X3132" s="3">
        <f>ROUND(W3132/(1-VLOOKUP("Total porcentaje:",ResumenCotizacion!$F:$H,3,0)),2)</f>
        <v>8695652.1699999999</v>
      </c>
      <c r="Y3132" s="3">
        <f t="shared" si="195"/>
        <v>0</v>
      </c>
    </row>
    <row r="3133" spans="1:25" ht="14.25" x14ac:dyDescent="0.2">
      <c r="A3133" t="str">
        <f t="shared" si="192"/>
        <v>Servicios fabricante- Microsoft Soporte PremierMicrosoft Soporte PremierSPZX</v>
      </c>
      <c r="B3133" t="str">
        <f t="shared" si="193"/>
        <v>SPZXMicrosoft Soporte Premier</v>
      </c>
      <c r="C3133"/>
      <c r="D3133" t="s">
        <v>5156</v>
      </c>
      <c r="E3133" t="s">
        <v>5921</v>
      </c>
      <c r="F3133" s="37" t="s">
        <v>7648</v>
      </c>
      <c r="G3133" s="18" t="str">
        <f t="shared" si="194"/>
        <v>Servicios fabricante- Microsoft Soporte Premier</v>
      </c>
      <c r="H3133" s="18" t="s">
        <v>119</v>
      </c>
      <c r="I3133" s="37" t="s">
        <v>67</v>
      </c>
      <c r="J3133" t="s">
        <v>5922</v>
      </c>
      <c r="K3133" t="s">
        <v>65</v>
      </c>
      <c r="L3133" t="s">
        <v>3940</v>
      </c>
      <c r="M3133" t="s">
        <v>65</v>
      </c>
      <c r="N3133" s="37" t="s">
        <v>5159</v>
      </c>
      <c r="O3133" s="37" t="s">
        <v>66</v>
      </c>
      <c r="P3133" s="37" t="s">
        <v>1308</v>
      </c>
      <c r="Q3133" t="s">
        <v>5921</v>
      </c>
      <c r="R3133" t="s">
        <v>5160</v>
      </c>
      <c r="S3133" s="38">
        <v>32400000</v>
      </c>
      <c r="T3133" s="37">
        <v>1</v>
      </c>
      <c r="U3133" s="37">
        <v>1</v>
      </c>
      <c r="V3133" s="43">
        <f>SUMIF(ResumenCotizacion!$C:$C,E3133,ResumenCotizacion!$P:$P)</f>
        <v>0</v>
      </c>
      <c r="W3133" s="68">
        <f>IF(H3133="USD",S3133*SolCotizacion!$J$18,S3133)</f>
        <v>32400000</v>
      </c>
      <c r="X3133" s="3">
        <f>ROUND(W3133/(1-VLOOKUP("Total porcentaje:",ResumenCotizacion!$F:$H,3,0)),2)</f>
        <v>35217391.299999997</v>
      </c>
      <c r="Y3133" s="3">
        <f t="shared" si="195"/>
        <v>0</v>
      </c>
    </row>
    <row r="3134" spans="1:25" ht="14.25" x14ac:dyDescent="0.2">
      <c r="A3134" t="str">
        <f t="shared" si="192"/>
        <v>Servicios fabricante- Microsoft Soporte PremierMicrosoft Soporte PremierSPZV</v>
      </c>
      <c r="B3134" t="str">
        <f t="shared" si="193"/>
        <v>SPZVMicrosoft Soporte Premier</v>
      </c>
      <c r="C3134"/>
      <c r="D3134" t="s">
        <v>5156</v>
      </c>
      <c r="E3134" t="s">
        <v>5923</v>
      </c>
      <c r="F3134" s="37" t="s">
        <v>7648</v>
      </c>
      <c r="G3134" s="18" t="str">
        <f t="shared" si="194"/>
        <v>Servicios fabricante- Microsoft Soporte Premier</v>
      </c>
      <c r="H3134" s="18" t="s">
        <v>119</v>
      </c>
      <c r="I3134" s="37" t="s">
        <v>67</v>
      </c>
      <c r="J3134" t="s">
        <v>5924</v>
      </c>
      <c r="K3134" t="s">
        <v>65</v>
      </c>
      <c r="L3134" t="s">
        <v>3940</v>
      </c>
      <c r="M3134" t="s">
        <v>65</v>
      </c>
      <c r="N3134" s="37" t="s">
        <v>5159</v>
      </c>
      <c r="O3134" s="37" t="s">
        <v>5171</v>
      </c>
      <c r="P3134" s="37" t="s">
        <v>1308</v>
      </c>
      <c r="Q3134" t="s">
        <v>5923</v>
      </c>
      <c r="R3134" t="s">
        <v>5160</v>
      </c>
      <c r="S3134" s="38">
        <v>62544000</v>
      </c>
      <c r="T3134" s="37">
        <v>1</v>
      </c>
      <c r="U3134" s="37">
        <v>1</v>
      </c>
      <c r="V3134" s="43">
        <f>SUMIF(ResumenCotizacion!$C:$C,E3134,ResumenCotizacion!$P:$P)</f>
        <v>0</v>
      </c>
      <c r="W3134" s="68">
        <f>IF(H3134="USD",S3134*SolCotizacion!$J$18,S3134)</f>
        <v>62544000</v>
      </c>
      <c r="X3134" s="3">
        <f>ROUND(W3134/(1-VLOOKUP("Total porcentaje:",ResumenCotizacion!$F:$H,3,0)),2)</f>
        <v>67982608.700000003</v>
      </c>
      <c r="Y3134" s="3">
        <f t="shared" si="195"/>
        <v>0</v>
      </c>
    </row>
    <row r="3135" spans="1:25" ht="14.25" x14ac:dyDescent="0.2">
      <c r="A3135" t="str">
        <f t="shared" si="192"/>
        <v>Servicios fabricante- Microsoft Soporte PremierMicrosoft Soporte PremierSPYY</v>
      </c>
      <c r="B3135" t="str">
        <f t="shared" si="193"/>
        <v>SPYYMicrosoft Soporte Premier</v>
      </c>
      <c r="C3135"/>
      <c r="D3135" t="s">
        <v>5156</v>
      </c>
      <c r="E3135" t="s">
        <v>5925</v>
      </c>
      <c r="F3135" s="37" t="s">
        <v>7648</v>
      </c>
      <c r="G3135" s="18" t="str">
        <f t="shared" si="194"/>
        <v>Servicios fabricante- Microsoft Soporte Premier</v>
      </c>
      <c r="H3135" s="18" t="s">
        <v>119</v>
      </c>
      <c r="I3135" s="37" t="s">
        <v>67</v>
      </c>
      <c r="J3135" t="s">
        <v>5926</v>
      </c>
      <c r="K3135" t="s">
        <v>65</v>
      </c>
      <c r="L3135" t="s">
        <v>3940</v>
      </c>
      <c r="M3135" t="s">
        <v>65</v>
      </c>
      <c r="N3135" s="37" t="s">
        <v>5159</v>
      </c>
      <c r="O3135" s="37" t="s">
        <v>66</v>
      </c>
      <c r="P3135" s="37" t="s">
        <v>1308</v>
      </c>
      <c r="Q3135" t="s">
        <v>5925</v>
      </c>
      <c r="R3135" t="s">
        <v>5160</v>
      </c>
      <c r="S3135" s="38">
        <v>92800000</v>
      </c>
      <c r="T3135" s="37">
        <v>1</v>
      </c>
      <c r="U3135" s="37">
        <v>1</v>
      </c>
      <c r="V3135" s="43">
        <f>SUMIF(ResumenCotizacion!$C:$C,E3135,ResumenCotizacion!$P:$P)</f>
        <v>0</v>
      </c>
      <c r="W3135" s="68">
        <f>IF(H3135="USD",S3135*SolCotizacion!$J$18,S3135)</f>
        <v>92800000</v>
      </c>
      <c r="X3135" s="3">
        <f>ROUND(W3135/(1-VLOOKUP("Total porcentaje:",ResumenCotizacion!$F:$H,3,0)),2)</f>
        <v>100869565.22</v>
      </c>
      <c r="Y3135" s="3">
        <f t="shared" si="195"/>
        <v>0</v>
      </c>
    </row>
    <row r="3136" spans="1:25" ht="14.25" x14ac:dyDescent="0.2">
      <c r="A3136" t="str">
        <f t="shared" si="192"/>
        <v>Servicios fabricante- Microsoft Soporte PremierMicrosoft Soporte PremierSPYD</v>
      </c>
      <c r="B3136" t="str">
        <f t="shared" si="193"/>
        <v>SPYDMicrosoft Soporte Premier</v>
      </c>
      <c r="C3136"/>
      <c r="D3136" t="s">
        <v>5156</v>
      </c>
      <c r="E3136" t="s">
        <v>5927</v>
      </c>
      <c r="F3136" s="37" t="s">
        <v>7648</v>
      </c>
      <c r="G3136" s="18" t="str">
        <f t="shared" si="194"/>
        <v>Servicios fabricante- Microsoft Soporte Premier</v>
      </c>
      <c r="H3136" s="18" t="s">
        <v>119</v>
      </c>
      <c r="I3136" s="37" t="s">
        <v>67</v>
      </c>
      <c r="J3136" t="s">
        <v>5928</v>
      </c>
      <c r="K3136" t="s">
        <v>65</v>
      </c>
      <c r="L3136" t="s">
        <v>3940</v>
      </c>
      <c r="M3136" t="s">
        <v>65</v>
      </c>
      <c r="N3136" s="37" t="s">
        <v>5159</v>
      </c>
      <c r="O3136" s="37" t="s">
        <v>5171</v>
      </c>
      <c r="P3136" s="37" t="s">
        <v>1308</v>
      </c>
      <c r="Q3136" t="s">
        <v>5927</v>
      </c>
      <c r="R3136" t="s">
        <v>5160</v>
      </c>
      <c r="S3136" s="38">
        <v>63600000</v>
      </c>
      <c r="T3136" s="37">
        <v>1</v>
      </c>
      <c r="U3136" s="37">
        <v>1</v>
      </c>
      <c r="V3136" s="43">
        <f>SUMIF(ResumenCotizacion!$C:$C,E3136,ResumenCotizacion!$P:$P)</f>
        <v>0</v>
      </c>
      <c r="W3136" s="68">
        <f>IF(H3136="USD",S3136*SolCotizacion!$J$18,S3136)</f>
        <v>63600000</v>
      </c>
      <c r="X3136" s="3">
        <f>ROUND(W3136/(1-VLOOKUP("Total porcentaje:",ResumenCotizacion!$F:$H,3,0)),2)</f>
        <v>69130434.780000001</v>
      </c>
      <c r="Y3136" s="3">
        <f t="shared" si="195"/>
        <v>0</v>
      </c>
    </row>
    <row r="3137" spans="1:25" ht="14.25" x14ac:dyDescent="0.2">
      <c r="A3137" t="str">
        <f t="shared" si="192"/>
        <v>Servicios fabricante- Microsoft Soporte PremierMicrosoft Soporte PremierSPY5</v>
      </c>
      <c r="B3137" t="str">
        <f t="shared" si="193"/>
        <v>SPY5Microsoft Soporte Premier</v>
      </c>
      <c r="C3137"/>
      <c r="D3137" t="s">
        <v>5156</v>
      </c>
      <c r="E3137" t="s">
        <v>5929</v>
      </c>
      <c r="F3137" s="37" t="s">
        <v>7648</v>
      </c>
      <c r="G3137" s="18" t="str">
        <f t="shared" si="194"/>
        <v>Servicios fabricante- Microsoft Soporte Premier</v>
      </c>
      <c r="H3137" s="18" t="s">
        <v>119</v>
      </c>
      <c r="I3137" s="37" t="s">
        <v>67</v>
      </c>
      <c r="J3137" t="s">
        <v>5930</v>
      </c>
      <c r="K3137" t="s">
        <v>65</v>
      </c>
      <c r="L3137" t="s">
        <v>3940</v>
      </c>
      <c r="M3137" t="s">
        <v>65</v>
      </c>
      <c r="N3137" s="37" t="s">
        <v>5159</v>
      </c>
      <c r="O3137" s="37" t="s">
        <v>5171</v>
      </c>
      <c r="P3137" s="37" t="s">
        <v>1308</v>
      </c>
      <c r="Q3137" t="s">
        <v>5929</v>
      </c>
      <c r="R3137" t="s">
        <v>5160</v>
      </c>
      <c r="S3137" s="38">
        <v>56800000</v>
      </c>
      <c r="T3137" s="37">
        <v>1</v>
      </c>
      <c r="U3137" s="37">
        <v>1</v>
      </c>
      <c r="V3137" s="43">
        <f>SUMIF(ResumenCotizacion!$C:$C,E3137,ResumenCotizacion!$P:$P)</f>
        <v>0</v>
      </c>
      <c r="W3137" s="68">
        <f>IF(H3137="USD",S3137*SolCotizacion!$J$18,S3137)</f>
        <v>56800000</v>
      </c>
      <c r="X3137" s="3">
        <f>ROUND(W3137/(1-VLOOKUP("Total porcentaje:",ResumenCotizacion!$F:$H,3,0)),2)</f>
        <v>61739130.43</v>
      </c>
      <c r="Y3137" s="3">
        <f t="shared" si="195"/>
        <v>0</v>
      </c>
    </row>
    <row r="3138" spans="1:25" ht="14.25" x14ac:dyDescent="0.2">
      <c r="A3138" t="str">
        <f t="shared" si="192"/>
        <v>Servicios fabricante- Microsoft Soporte PremierMicrosoft Soporte PremierSPXV</v>
      </c>
      <c r="B3138" t="str">
        <f t="shared" si="193"/>
        <v>SPXVMicrosoft Soporte Premier</v>
      </c>
      <c r="C3138"/>
      <c r="D3138" t="s">
        <v>5156</v>
      </c>
      <c r="E3138" t="s">
        <v>5931</v>
      </c>
      <c r="F3138" s="37" t="s">
        <v>7648</v>
      </c>
      <c r="G3138" s="18" t="str">
        <f t="shared" si="194"/>
        <v>Servicios fabricante- Microsoft Soporte Premier</v>
      </c>
      <c r="H3138" s="18" t="s">
        <v>119</v>
      </c>
      <c r="I3138" s="37" t="s">
        <v>67</v>
      </c>
      <c r="J3138" t="s">
        <v>5932</v>
      </c>
      <c r="K3138" t="s">
        <v>65</v>
      </c>
      <c r="L3138" t="s">
        <v>3940</v>
      </c>
      <c r="M3138" t="s">
        <v>65</v>
      </c>
      <c r="N3138" s="37" t="s">
        <v>5159</v>
      </c>
      <c r="O3138" s="37" t="s">
        <v>66</v>
      </c>
      <c r="P3138" s="37" t="s">
        <v>1308</v>
      </c>
      <c r="Q3138" t="s">
        <v>5931</v>
      </c>
      <c r="R3138" t="s">
        <v>5160</v>
      </c>
      <c r="S3138" s="38">
        <v>15600000</v>
      </c>
      <c r="T3138" s="37">
        <v>1</v>
      </c>
      <c r="U3138" s="37">
        <v>1</v>
      </c>
      <c r="V3138" s="43">
        <f>SUMIF(ResumenCotizacion!$C:$C,E3138,ResumenCotizacion!$P:$P)</f>
        <v>0</v>
      </c>
      <c r="W3138" s="68">
        <f>IF(H3138="USD",S3138*SolCotizacion!$J$18,S3138)</f>
        <v>15600000</v>
      </c>
      <c r="X3138" s="3">
        <f>ROUND(W3138/(1-VLOOKUP("Total porcentaje:",ResumenCotizacion!$F:$H,3,0)),2)</f>
        <v>16956521.739999998</v>
      </c>
      <c r="Y3138" s="3">
        <f t="shared" si="195"/>
        <v>0</v>
      </c>
    </row>
    <row r="3139" spans="1:25" ht="14.25" x14ac:dyDescent="0.2">
      <c r="A3139" t="str">
        <f t="shared" ref="A3139:A3202" si="196">D3139&amp;F3139&amp;E3139</f>
        <v>Servicios fabricante- Microsoft Soporte PremierMicrosoft Soporte PremierSPXP</v>
      </c>
      <c r="B3139" t="str">
        <f t="shared" ref="B3139:B3202" si="197">E3139&amp;F3139</f>
        <v>SPXPMicrosoft Soporte Premier</v>
      </c>
      <c r="C3139"/>
      <c r="D3139" t="s">
        <v>5156</v>
      </c>
      <c r="E3139" t="s">
        <v>5933</v>
      </c>
      <c r="F3139" s="37" t="s">
        <v>7648</v>
      </c>
      <c r="G3139" s="18" t="str">
        <f t="shared" ref="G3139:G3202" si="198">D3139</f>
        <v>Servicios fabricante- Microsoft Soporte Premier</v>
      </c>
      <c r="H3139" s="18" t="s">
        <v>119</v>
      </c>
      <c r="I3139" s="37" t="s">
        <v>67</v>
      </c>
      <c r="J3139" t="s">
        <v>5934</v>
      </c>
      <c r="K3139" t="s">
        <v>65</v>
      </c>
      <c r="L3139" t="s">
        <v>3940</v>
      </c>
      <c r="M3139" t="s">
        <v>65</v>
      </c>
      <c r="N3139" s="37" t="s">
        <v>5159</v>
      </c>
      <c r="O3139" s="37" t="s">
        <v>66</v>
      </c>
      <c r="P3139" s="37" t="s">
        <v>1308</v>
      </c>
      <c r="Q3139" t="s">
        <v>5933</v>
      </c>
      <c r="R3139" t="s">
        <v>5160</v>
      </c>
      <c r="S3139" s="38">
        <v>72800000</v>
      </c>
      <c r="T3139" s="37">
        <v>1</v>
      </c>
      <c r="U3139" s="37">
        <v>1</v>
      </c>
      <c r="V3139" s="43">
        <f>SUMIF(ResumenCotizacion!$C:$C,E3139,ResumenCotizacion!$P:$P)</f>
        <v>0</v>
      </c>
      <c r="W3139" s="68">
        <f>IF(H3139="USD",S3139*SolCotizacion!$J$18,S3139)</f>
        <v>72800000</v>
      </c>
      <c r="X3139" s="3">
        <f>ROUND(W3139/(1-VLOOKUP("Total porcentaje:",ResumenCotizacion!$F:$H,3,0)),2)</f>
        <v>79130434.780000001</v>
      </c>
      <c r="Y3139" s="3">
        <f t="shared" ref="Y3139:Y3202" si="199">V3139*X3139</f>
        <v>0</v>
      </c>
    </row>
    <row r="3140" spans="1:25" ht="14.25" x14ac:dyDescent="0.2">
      <c r="A3140" t="str">
        <f t="shared" si="196"/>
        <v>Servicios fabricante- Microsoft Soporte PremierMicrosoft Soporte PremierSPWG</v>
      </c>
      <c r="B3140" t="str">
        <f t="shared" si="197"/>
        <v>SPWGMicrosoft Soporte Premier</v>
      </c>
      <c r="C3140"/>
      <c r="D3140" t="s">
        <v>5156</v>
      </c>
      <c r="E3140" t="s">
        <v>5935</v>
      </c>
      <c r="F3140" s="37" t="s">
        <v>7648</v>
      </c>
      <c r="G3140" s="18" t="str">
        <f t="shared" si="198"/>
        <v>Servicios fabricante- Microsoft Soporte Premier</v>
      </c>
      <c r="H3140" s="18" t="s">
        <v>119</v>
      </c>
      <c r="I3140" s="37" t="s">
        <v>67</v>
      </c>
      <c r="J3140" t="s">
        <v>5936</v>
      </c>
      <c r="K3140" t="s">
        <v>65</v>
      </c>
      <c r="L3140" t="s">
        <v>3940</v>
      </c>
      <c r="M3140" t="s">
        <v>65</v>
      </c>
      <c r="N3140" s="37" t="s">
        <v>5159</v>
      </c>
      <c r="O3140" s="37" t="s">
        <v>5171</v>
      </c>
      <c r="P3140" s="37" t="s">
        <v>1308</v>
      </c>
      <c r="Q3140" t="s">
        <v>5935</v>
      </c>
      <c r="R3140" t="s">
        <v>5160</v>
      </c>
      <c r="S3140" s="38">
        <v>142000000</v>
      </c>
      <c r="T3140" s="37">
        <v>1</v>
      </c>
      <c r="U3140" s="37">
        <v>1</v>
      </c>
      <c r="V3140" s="43">
        <f>SUMIF(ResumenCotizacion!$C:$C,E3140,ResumenCotizacion!$P:$P)</f>
        <v>0</v>
      </c>
      <c r="W3140" s="68">
        <f>IF(H3140="USD",S3140*SolCotizacion!$J$18,S3140)</f>
        <v>142000000</v>
      </c>
      <c r="X3140" s="3">
        <f>ROUND(W3140/(1-VLOOKUP("Total porcentaje:",ResumenCotizacion!$F:$H,3,0)),2)</f>
        <v>154347826.09</v>
      </c>
      <c r="Y3140" s="3">
        <f t="shared" si="199"/>
        <v>0</v>
      </c>
    </row>
    <row r="3141" spans="1:25" ht="14.25" x14ac:dyDescent="0.2">
      <c r="A3141" t="str">
        <f t="shared" si="196"/>
        <v>Servicios fabricante- Microsoft Soporte PremierMicrosoft Soporte PremierSPVO</v>
      </c>
      <c r="B3141" t="str">
        <f t="shared" si="197"/>
        <v>SPVOMicrosoft Soporte Premier</v>
      </c>
      <c r="C3141"/>
      <c r="D3141" t="s">
        <v>5156</v>
      </c>
      <c r="E3141" t="s">
        <v>5937</v>
      </c>
      <c r="F3141" s="37" t="s">
        <v>7648</v>
      </c>
      <c r="G3141" s="18" t="str">
        <f t="shared" si="198"/>
        <v>Servicios fabricante- Microsoft Soporte Premier</v>
      </c>
      <c r="H3141" s="18" t="s">
        <v>119</v>
      </c>
      <c r="I3141" s="37" t="s">
        <v>67</v>
      </c>
      <c r="J3141" t="s">
        <v>5938</v>
      </c>
      <c r="K3141" t="s">
        <v>65</v>
      </c>
      <c r="L3141" t="s">
        <v>3940</v>
      </c>
      <c r="M3141" t="s">
        <v>65</v>
      </c>
      <c r="N3141" s="37" t="s">
        <v>5159</v>
      </c>
      <c r="O3141" s="37" t="s">
        <v>66</v>
      </c>
      <c r="P3141" s="37" t="s">
        <v>1308</v>
      </c>
      <c r="Q3141" t="s">
        <v>5937</v>
      </c>
      <c r="R3141" t="s">
        <v>5160</v>
      </c>
      <c r="S3141" s="38">
        <v>15600000</v>
      </c>
      <c r="T3141" s="37">
        <v>1</v>
      </c>
      <c r="U3141" s="37">
        <v>1</v>
      </c>
      <c r="V3141" s="43">
        <f>SUMIF(ResumenCotizacion!$C:$C,E3141,ResumenCotizacion!$P:$P)</f>
        <v>0</v>
      </c>
      <c r="W3141" s="68">
        <f>IF(H3141="USD",S3141*SolCotizacion!$J$18,S3141)</f>
        <v>15600000</v>
      </c>
      <c r="X3141" s="3">
        <f>ROUND(W3141/(1-VLOOKUP("Total porcentaje:",ResumenCotizacion!$F:$H,3,0)),2)</f>
        <v>16956521.739999998</v>
      </c>
      <c r="Y3141" s="3">
        <f t="shared" si="199"/>
        <v>0</v>
      </c>
    </row>
    <row r="3142" spans="1:25" ht="14.25" x14ac:dyDescent="0.2">
      <c r="A3142" t="str">
        <f t="shared" si="196"/>
        <v>Servicios fabricante- Microsoft Soporte PremierMicrosoft Soporte PremierSPVN</v>
      </c>
      <c r="B3142" t="str">
        <f t="shared" si="197"/>
        <v>SPVNMicrosoft Soporte Premier</v>
      </c>
      <c r="C3142"/>
      <c r="D3142" t="s">
        <v>5156</v>
      </c>
      <c r="E3142" t="s">
        <v>5939</v>
      </c>
      <c r="F3142" s="37" t="s">
        <v>7648</v>
      </c>
      <c r="G3142" s="18" t="str">
        <f t="shared" si="198"/>
        <v>Servicios fabricante- Microsoft Soporte Premier</v>
      </c>
      <c r="H3142" s="18" t="s">
        <v>119</v>
      </c>
      <c r="I3142" s="37" t="s">
        <v>67</v>
      </c>
      <c r="J3142" t="s">
        <v>5940</v>
      </c>
      <c r="K3142" t="s">
        <v>65</v>
      </c>
      <c r="L3142" t="s">
        <v>3940</v>
      </c>
      <c r="M3142" t="s">
        <v>65</v>
      </c>
      <c r="N3142" s="37" t="s">
        <v>5159</v>
      </c>
      <c r="O3142" s="37" t="s">
        <v>5171</v>
      </c>
      <c r="P3142" s="37" t="s">
        <v>1308</v>
      </c>
      <c r="Q3142" t="s">
        <v>5939</v>
      </c>
      <c r="R3142" t="s">
        <v>5160</v>
      </c>
      <c r="S3142" s="38">
        <v>34400000</v>
      </c>
      <c r="T3142" s="37">
        <v>1</v>
      </c>
      <c r="U3142" s="37">
        <v>1</v>
      </c>
      <c r="V3142" s="43">
        <f>SUMIF(ResumenCotizacion!$C:$C,E3142,ResumenCotizacion!$P:$P)</f>
        <v>0</v>
      </c>
      <c r="W3142" s="68">
        <f>IF(H3142="USD",S3142*SolCotizacion!$J$18,S3142)</f>
        <v>34400000</v>
      </c>
      <c r="X3142" s="3">
        <f>ROUND(W3142/(1-VLOOKUP("Total porcentaje:",ResumenCotizacion!$F:$H,3,0)),2)</f>
        <v>37391304.350000001</v>
      </c>
      <c r="Y3142" s="3">
        <f t="shared" si="199"/>
        <v>0</v>
      </c>
    </row>
    <row r="3143" spans="1:25" ht="14.25" x14ac:dyDescent="0.2">
      <c r="A3143" t="str">
        <f t="shared" si="196"/>
        <v>Servicios fabricante- Microsoft Soporte PremierMicrosoft Soporte PremierSPVM</v>
      </c>
      <c r="B3143" t="str">
        <f t="shared" si="197"/>
        <v>SPVMMicrosoft Soporte Premier</v>
      </c>
      <c r="C3143"/>
      <c r="D3143" t="s">
        <v>5156</v>
      </c>
      <c r="E3143" t="s">
        <v>5941</v>
      </c>
      <c r="F3143" s="37" t="s">
        <v>7648</v>
      </c>
      <c r="G3143" s="18" t="str">
        <f t="shared" si="198"/>
        <v>Servicios fabricante- Microsoft Soporte Premier</v>
      </c>
      <c r="H3143" s="18" t="s">
        <v>119</v>
      </c>
      <c r="I3143" s="37" t="s">
        <v>67</v>
      </c>
      <c r="J3143" t="s">
        <v>5942</v>
      </c>
      <c r="K3143" t="s">
        <v>65</v>
      </c>
      <c r="L3143" t="s">
        <v>3940</v>
      </c>
      <c r="M3143" t="s">
        <v>65</v>
      </c>
      <c r="N3143" s="37" t="s">
        <v>5159</v>
      </c>
      <c r="O3143" s="37" t="s">
        <v>5171</v>
      </c>
      <c r="P3143" s="37" t="s">
        <v>1308</v>
      </c>
      <c r="Q3143" t="s">
        <v>5941</v>
      </c>
      <c r="R3143" t="s">
        <v>5160</v>
      </c>
      <c r="S3143" s="38">
        <v>28800000</v>
      </c>
      <c r="T3143" s="37">
        <v>1</v>
      </c>
      <c r="U3143" s="37">
        <v>1</v>
      </c>
      <c r="V3143" s="43">
        <f>SUMIF(ResumenCotizacion!$C:$C,E3143,ResumenCotizacion!$P:$P)</f>
        <v>0</v>
      </c>
      <c r="W3143" s="68">
        <f>IF(H3143="USD",S3143*SolCotizacion!$J$18,S3143)</f>
        <v>28800000</v>
      </c>
      <c r="X3143" s="3">
        <f>ROUND(W3143/(1-VLOOKUP("Total porcentaje:",ResumenCotizacion!$F:$H,3,0)),2)</f>
        <v>31304347.829999998</v>
      </c>
      <c r="Y3143" s="3">
        <f t="shared" si="199"/>
        <v>0</v>
      </c>
    </row>
    <row r="3144" spans="1:25" ht="14.25" x14ac:dyDescent="0.2">
      <c r="A3144" t="str">
        <f t="shared" si="196"/>
        <v>Servicios fabricante- Microsoft Soporte PremierMicrosoft Soporte PremierSPVH</v>
      </c>
      <c r="B3144" t="str">
        <f t="shared" si="197"/>
        <v>SPVHMicrosoft Soporte Premier</v>
      </c>
      <c r="C3144"/>
      <c r="D3144" t="s">
        <v>5156</v>
      </c>
      <c r="E3144" t="s">
        <v>5943</v>
      </c>
      <c r="F3144" s="37" t="s">
        <v>7648</v>
      </c>
      <c r="G3144" s="18" t="str">
        <f t="shared" si="198"/>
        <v>Servicios fabricante- Microsoft Soporte Premier</v>
      </c>
      <c r="H3144" s="18" t="s">
        <v>119</v>
      </c>
      <c r="I3144" s="37" t="s">
        <v>67</v>
      </c>
      <c r="J3144" t="s">
        <v>5944</v>
      </c>
      <c r="K3144" t="s">
        <v>65</v>
      </c>
      <c r="L3144" t="s">
        <v>3940</v>
      </c>
      <c r="M3144" t="s">
        <v>65</v>
      </c>
      <c r="N3144" s="37" t="s">
        <v>5159</v>
      </c>
      <c r="O3144" s="37" t="s">
        <v>5171</v>
      </c>
      <c r="P3144" s="37" t="s">
        <v>1308</v>
      </c>
      <c r="Q3144" t="s">
        <v>5943</v>
      </c>
      <c r="R3144" t="s">
        <v>5160</v>
      </c>
      <c r="S3144" s="38">
        <v>34400000</v>
      </c>
      <c r="T3144" s="37">
        <v>1</v>
      </c>
      <c r="U3144" s="37">
        <v>1</v>
      </c>
      <c r="V3144" s="43">
        <f>SUMIF(ResumenCotizacion!$C:$C,E3144,ResumenCotizacion!$P:$P)</f>
        <v>0</v>
      </c>
      <c r="W3144" s="68">
        <f>IF(H3144="USD",S3144*SolCotizacion!$J$18,S3144)</f>
        <v>34400000</v>
      </c>
      <c r="X3144" s="3">
        <f>ROUND(W3144/(1-VLOOKUP("Total porcentaje:",ResumenCotizacion!$F:$H,3,0)),2)</f>
        <v>37391304.350000001</v>
      </c>
      <c r="Y3144" s="3">
        <f t="shared" si="199"/>
        <v>0</v>
      </c>
    </row>
    <row r="3145" spans="1:25" ht="14.25" x14ac:dyDescent="0.2">
      <c r="A3145" t="str">
        <f t="shared" si="196"/>
        <v>Servicios fabricante- Microsoft Soporte PremierMicrosoft Soporte PremierSPVF</v>
      </c>
      <c r="B3145" t="str">
        <f t="shared" si="197"/>
        <v>SPVFMicrosoft Soporte Premier</v>
      </c>
      <c r="C3145"/>
      <c r="D3145" t="s">
        <v>5156</v>
      </c>
      <c r="E3145" t="s">
        <v>5945</v>
      </c>
      <c r="F3145" s="37" t="s">
        <v>7648</v>
      </c>
      <c r="G3145" s="18" t="str">
        <f t="shared" si="198"/>
        <v>Servicios fabricante- Microsoft Soporte Premier</v>
      </c>
      <c r="H3145" s="18" t="s">
        <v>119</v>
      </c>
      <c r="I3145" s="37" t="s">
        <v>67</v>
      </c>
      <c r="J3145" t="s">
        <v>5946</v>
      </c>
      <c r="K3145" t="s">
        <v>65</v>
      </c>
      <c r="L3145" t="s">
        <v>3940</v>
      </c>
      <c r="M3145" t="s">
        <v>65</v>
      </c>
      <c r="N3145" s="37" t="s">
        <v>5159</v>
      </c>
      <c r="O3145" s="37" t="s">
        <v>5171</v>
      </c>
      <c r="P3145" s="37" t="s">
        <v>1308</v>
      </c>
      <c r="Q3145" t="s">
        <v>5945</v>
      </c>
      <c r="R3145" t="s">
        <v>5160</v>
      </c>
      <c r="S3145" s="38">
        <v>32400000</v>
      </c>
      <c r="T3145" s="37">
        <v>1</v>
      </c>
      <c r="U3145" s="37">
        <v>1</v>
      </c>
      <c r="V3145" s="43">
        <f>SUMIF(ResumenCotizacion!$C:$C,E3145,ResumenCotizacion!$P:$P)</f>
        <v>0</v>
      </c>
      <c r="W3145" s="68">
        <f>IF(H3145="USD",S3145*SolCotizacion!$J$18,S3145)</f>
        <v>32400000</v>
      </c>
      <c r="X3145" s="3">
        <f>ROUND(W3145/(1-VLOOKUP("Total porcentaje:",ResumenCotizacion!$F:$H,3,0)),2)</f>
        <v>35217391.299999997</v>
      </c>
      <c r="Y3145" s="3">
        <f t="shared" si="199"/>
        <v>0</v>
      </c>
    </row>
    <row r="3146" spans="1:25" ht="14.25" x14ac:dyDescent="0.2">
      <c r="A3146" t="str">
        <f t="shared" si="196"/>
        <v>Servicios fabricante- Microsoft Soporte PremierMicrosoft Soporte PremierSPVE</v>
      </c>
      <c r="B3146" t="str">
        <f t="shared" si="197"/>
        <v>SPVEMicrosoft Soporte Premier</v>
      </c>
      <c r="C3146"/>
      <c r="D3146" t="s">
        <v>5156</v>
      </c>
      <c r="E3146" t="s">
        <v>5947</v>
      </c>
      <c r="F3146" s="37" t="s">
        <v>7648</v>
      </c>
      <c r="G3146" s="18" t="str">
        <f t="shared" si="198"/>
        <v>Servicios fabricante- Microsoft Soporte Premier</v>
      </c>
      <c r="H3146" s="18" t="s">
        <v>119</v>
      </c>
      <c r="I3146" s="37" t="s">
        <v>67</v>
      </c>
      <c r="J3146" t="s">
        <v>5948</v>
      </c>
      <c r="K3146" t="s">
        <v>65</v>
      </c>
      <c r="L3146" t="s">
        <v>3940</v>
      </c>
      <c r="M3146" t="s">
        <v>65</v>
      </c>
      <c r="N3146" s="37" t="s">
        <v>5159</v>
      </c>
      <c r="O3146" s="37" t="s">
        <v>5171</v>
      </c>
      <c r="P3146" s="37" t="s">
        <v>1308</v>
      </c>
      <c r="Q3146" t="s">
        <v>5947</v>
      </c>
      <c r="R3146" t="s">
        <v>5160</v>
      </c>
      <c r="S3146" s="38">
        <v>72800000</v>
      </c>
      <c r="T3146" s="37">
        <v>1</v>
      </c>
      <c r="U3146" s="37">
        <v>1</v>
      </c>
      <c r="V3146" s="43">
        <f>SUMIF(ResumenCotizacion!$C:$C,E3146,ResumenCotizacion!$P:$P)</f>
        <v>0</v>
      </c>
      <c r="W3146" s="68">
        <f>IF(H3146="USD",S3146*SolCotizacion!$J$18,S3146)</f>
        <v>72800000</v>
      </c>
      <c r="X3146" s="3">
        <f>ROUND(W3146/(1-VLOOKUP("Total porcentaje:",ResumenCotizacion!$F:$H,3,0)),2)</f>
        <v>79130434.780000001</v>
      </c>
      <c r="Y3146" s="3">
        <f t="shared" si="199"/>
        <v>0</v>
      </c>
    </row>
    <row r="3147" spans="1:25" ht="14.25" x14ac:dyDescent="0.2">
      <c r="A3147" t="str">
        <f t="shared" si="196"/>
        <v>Servicios fabricante- Microsoft Soporte PremierMicrosoft Soporte PremierSPVD</v>
      </c>
      <c r="B3147" t="str">
        <f t="shared" si="197"/>
        <v>SPVDMicrosoft Soporte Premier</v>
      </c>
      <c r="C3147"/>
      <c r="D3147" t="s">
        <v>5156</v>
      </c>
      <c r="E3147" t="s">
        <v>5949</v>
      </c>
      <c r="F3147" s="37" t="s">
        <v>7648</v>
      </c>
      <c r="G3147" s="18" t="str">
        <f t="shared" si="198"/>
        <v>Servicios fabricante- Microsoft Soporte Premier</v>
      </c>
      <c r="H3147" s="18" t="s">
        <v>119</v>
      </c>
      <c r="I3147" s="37" t="s">
        <v>67</v>
      </c>
      <c r="J3147" t="s">
        <v>5950</v>
      </c>
      <c r="K3147" t="s">
        <v>65</v>
      </c>
      <c r="L3147" t="s">
        <v>3940</v>
      </c>
      <c r="M3147" t="s">
        <v>65</v>
      </c>
      <c r="N3147" s="37" t="s">
        <v>5159</v>
      </c>
      <c r="O3147" s="37" t="s">
        <v>5171</v>
      </c>
      <c r="P3147" s="37" t="s">
        <v>1308</v>
      </c>
      <c r="Q3147" t="s">
        <v>5949</v>
      </c>
      <c r="R3147" t="s">
        <v>5160</v>
      </c>
      <c r="S3147" s="38">
        <v>34400000</v>
      </c>
      <c r="T3147" s="37">
        <v>1</v>
      </c>
      <c r="U3147" s="37">
        <v>1</v>
      </c>
      <c r="V3147" s="43">
        <f>SUMIF(ResumenCotizacion!$C:$C,E3147,ResumenCotizacion!$P:$P)</f>
        <v>0</v>
      </c>
      <c r="W3147" s="68">
        <f>IF(H3147="USD",S3147*SolCotizacion!$J$18,S3147)</f>
        <v>34400000</v>
      </c>
      <c r="X3147" s="3">
        <f>ROUND(W3147/(1-VLOOKUP("Total porcentaje:",ResumenCotizacion!$F:$H,3,0)),2)</f>
        <v>37391304.350000001</v>
      </c>
      <c r="Y3147" s="3">
        <f t="shared" si="199"/>
        <v>0</v>
      </c>
    </row>
    <row r="3148" spans="1:25" ht="14.25" x14ac:dyDescent="0.2">
      <c r="A3148" t="str">
        <f t="shared" si="196"/>
        <v>Servicios fabricante- Microsoft Soporte PremierMicrosoft Soporte PremierSPUZ</v>
      </c>
      <c r="B3148" t="str">
        <f t="shared" si="197"/>
        <v>SPUZMicrosoft Soporte Premier</v>
      </c>
      <c r="C3148"/>
      <c r="D3148" t="s">
        <v>5156</v>
      </c>
      <c r="E3148" t="s">
        <v>5951</v>
      </c>
      <c r="F3148" s="37" t="s">
        <v>7648</v>
      </c>
      <c r="G3148" s="18" t="str">
        <f t="shared" si="198"/>
        <v>Servicios fabricante- Microsoft Soporte Premier</v>
      </c>
      <c r="H3148" s="18" t="s">
        <v>119</v>
      </c>
      <c r="I3148" s="37" t="s">
        <v>67</v>
      </c>
      <c r="J3148" t="s">
        <v>5952</v>
      </c>
      <c r="K3148" t="s">
        <v>65</v>
      </c>
      <c r="L3148" t="s">
        <v>3940</v>
      </c>
      <c r="M3148" t="s">
        <v>65</v>
      </c>
      <c r="N3148" s="37" t="s">
        <v>5159</v>
      </c>
      <c r="O3148" s="37" t="s">
        <v>5171</v>
      </c>
      <c r="P3148" s="37" t="s">
        <v>1308</v>
      </c>
      <c r="Q3148" t="s">
        <v>5951</v>
      </c>
      <c r="R3148" t="s">
        <v>5160</v>
      </c>
      <c r="S3148" s="38">
        <v>74800000</v>
      </c>
      <c r="T3148" s="37">
        <v>1</v>
      </c>
      <c r="U3148" s="37">
        <v>1</v>
      </c>
      <c r="V3148" s="43">
        <f>SUMIF(ResumenCotizacion!$C:$C,E3148,ResumenCotizacion!$P:$P)</f>
        <v>0</v>
      </c>
      <c r="W3148" s="68">
        <f>IF(H3148="USD",S3148*SolCotizacion!$J$18,S3148)</f>
        <v>74800000</v>
      </c>
      <c r="X3148" s="3">
        <f>ROUND(W3148/(1-VLOOKUP("Total porcentaje:",ResumenCotizacion!$F:$H,3,0)),2)</f>
        <v>81304347.829999998</v>
      </c>
      <c r="Y3148" s="3">
        <f t="shared" si="199"/>
        <v>0</v>
      </c>
    </row>
    <row r="3149" spans="1:25" ht="14.25" x14ac:dyDescent="0.2">
      <c r="A3149" t="str">
        <f t="shared" si="196"/>
        <v>Servicios fabricante- Microsoft Soporte PremierMicrosoft Soporte PremierSPUP</v>
      </c>
      <c r="B3149" t="str">
        <f t="shared" si="197"/>
        <v>SPUPMicrosoft Soporte Premier</v>
      </c>
      <c r="C3149"/>
      <c r="D3149" t="s">
        <v>5156</v>
      </c>
      <c r="E3149" t="s">
        <v>5953</v>
      </c>
      <c r="F3149" s="37" t="s">
        <v>7648</v>
      </c>
      <c r="G3149" s="18" t="str">
        <f t="shared" si="198"/>
        <v>Servicios fabricante- Microsoft Soporte Premier</v>
      </c>
      <c r="H3149" s="18" t="s">
        <v>119</v>
      </c>
      <c r="I3149" s="37" t="s">
        <v>67</v>
      </c>
      <c r="J3149" t="s">
        <v>5954</v>
      </c>
      <c r="K3149" t="s">
        <v>65</v>
      </c>
      <c r="L3149" t="s">
        <v>3940</v>
      </c>
      <c r="M3149" t="s">
        <v>65</v>
      </c>
      <c r="N3149" s="37" t="s">
        <v>5159</v>
      </c>
      <c r="O3149" s="37" t="s">
        <v>5171</v>
      </c>
      <c r="P3149" s="37" t="s">
        <v>1308</v>
      </c>
      <c r="Q3149" t="s">
        <v>5953</v>
      </c>
      <c r="R3149" t="s">
        <v>5160</v>
      </c>
      <c r="S3149" s="38">
        <v>111600000</v>
      </c>
      <c r="T3149" s="37">
        <v>1</v>
      </c>
      <c r="U3149" s="37">
        <v>1</v>
      </c>
      <c r="V3149" s="43">
        <f>SUMIF(ResumenCotizacion!$C:$C,E3149,ResumenCotizacion!$P:$P)</f>
        <v>0</v>
      </c>
      <c r="W3149" s="68">
        <f>IF(H3149="USD",S3149*SolCotizacion!$J$18,S3149)</f>
        <v>111600000</v>
      </c>
      <c r="X3149" s="3">
        <f>ROUND(W3149/(1-VLOOKUP("Total porcentaje:",ResumenCotizacion!$F:$H,3,0)),2)</f>
        <v>121304347.83</v>
      </c>
      <c r="Y3149" s="3">
        <f t="shared" si="199"/>
        <v>0</v>
      </c>
    </row>
    <row r="3150" spans="1:25" ht="14.25" x14ac:dyDescent="0.2">
      <c r="A3150" t="str">
        <f t="shared" si="196"/>
        <v>Servicios fabricante- Microsoft Soporte PremierMicrosoft Soporte PremierSPTP</v>
      </c>
      <c r="B3150" t="str">
        <f t="shared" si="197"/>
        <v>SPTPMicrosoft Soporte Premier</v>
      </c>
      <c r="C3150"/>
      <c r="D3150" t="s">
        <v>5156</v>
      </c>
      <c r="E3150" t="s">
        <v>5955</v>
      </c>
      <c r="F3150" s="37" t="s">
        <v>7648</v>
      </c>
      <c r="G3150" s="18" t="str">
        <f t="shared" si="198"/>
        <v>Servicios fabricante- Microsoft Soporte Premier</v>
      </c>
      <c r="H3150" s="18" t="s">
        <v>119</v>
      </c>
      <c r="I3150" s="37" t="s">
        <v>67</v>
      </c>
      <c r="J3150" t="s">
        <v>5956</v>
      </c>
      <c r="K3150" t="s">
        <v>65</v>
      </c>
      <c r="L3150" t="s">
        <v>3940</v>
      </c>
      <c r="M3150" t="s">
        <v>65</v>
      </c>
      <c r="N3150" s="37" t="s">
        <v>5159</v>
      </c>
      <c r="O3150" s="37" t="s">
        <v>5171</v>
      </c>
      <c r="P3150" s="37" t="s">
        <v>1308</v>
      </c>
      <c r="Q3150" t="s">
        <v>5955</v>
      </c>
      <c r="R3150" t="s">
        <v>5160</v>
      </c>
      <c r="S3150" s="38">
        <v>74800000</v>
      </c>
      <c r="T3150" s="37">
        <v>1</v>
      </c>
      <c r="U3150" s="37">
        <v>1</v>
      </c>
      <c r="V3150" s="43">
        <f>SUMIF(ResumenCotizacion!$C:$C,E3150,ResumenCotizacion!$P:$P)</f>
        <v>0</v>
      </c>
      <c r="W3150" s="68">
        <f>IF(H3150="USD",S3150*SolCotizacion!$J$18,S3150)</f>
        <v>74800000</v>
      </c>
      <c r="X3150" s="3">
        <f>ROUND(W3150/(1-VLOOKUP("Total porcentaje:",ResumenCotizacion!$F:$H,3,0)),2)</f>
        <v>81304347.829999998</v>
      </c>
      <c r="Y3150" s="3">
        <f t="shared" si="199"/>
        <v>0</v>
      </c>
    </row>
    <row r="3151" spans="1:25" ht="14.25" x14ac:dyDescent="0.2">
      <c r="A3151" t="str">
        <f t="shared" si="196"/>
        <v>Servicios fabricante- Microsoft Soporte PremierMicrosoft Soporte PremierSPTM</v>
      </c>
      <c r="B3151" t="str">
        <f t="shared" si="197"/>
        <v>SPTMMicrosoft Soporte Premier</v>
      </c>
      <c r="C3151"/>
      <c r="D3151" t="s">
        <v>5156</v>
      </c>
      <c r="E3151" t="s">
        <v>5957</v>
      </c>
      <c r="F3151" s="37" t="s">
        <v>7648</v>
      </c>
      <c r="G3151" s="18" t="str">
        <f t="shared" si="198"/>
        <v>Servicios fabricante- Microsoft Soporte Premier</v>
      </c>
      <c r="H3151" s="18" t="s">
        <v>119</v>
      </c>
      <c r="I3151" s="37" t="s">
        <v>67</v>
      </c>
      <c r="J3151" t="s">
        <v>5958</v>
      </c>
      <c r="K3151" t="s">
        <v>65</v>
      </c>
      <c r="L3151" t="s">
        <v>3940</v>
      </c>
      <c r="M3151" t="s">
        <v>65</v>
      </c>
      <c r="N3151" s="37" t="s">
        <v>5159</v>
      </c>
      <c r="O3151" s="37" t="s">
        <v>5171</v>
      </c>
      <c r="P3151" s="37" t="s">
        <v>1308</v>
      </c>
      <c r="Q3151" t="s">
        <v>5957</v>
      </c>
      <c r="R3151" t="s">
        <v>5160</v>
      </c>
      <c r="S3151" s="38">
        <v>34400000</v>
      </c>
      <c r="T3151" s="37">
        <v>1</v>
      </c>
      <c r="U3151" s="37">
        <v>1</v>
      </c>
      <c r="V3151" s="43">
        <f>SUMIF(ResumenCotizacion!$C:$C,E3151,ResumenCotizacion!$P:$P)</f>
        <v>0</v>
      </c>
      <c r="W3151" s="68">
        <f>IF(H3151="USD",S3151*SolCotizacion!$J$18,S3151)</f>
        <v>34400000</v>
      </c>
      <c r="X3151" s="3">
        <f>ROUND(W3151/(1-VLOOKUP("Total porcentaje:",ResumenCotizacion!$F:$H,3,0)),2)</f>
        <v>37391304.350000001</v>
      </c>
      <c r="Y3151" s="3">
        <f t="shared" si="199"/>
        <v>0</v>
      </c>
    </row>
    <row r="3152" spans="1:25" ht="14.25" x14ac:dyDescent="0.2">
      <c r="A3152" t="str">
        <f t="shared" si="196"/>
        <v>Servicios fabricante- Microsoft Soporte PremierMicrosoft Soporte PremierSPTL</v>
      </c>
      <c r="B3152" t="str">
        <f t="shared" si="197"/>
        <v>SPTLMicrosoft Soporte Premier</v>
      </c>
      <c r="C3152"/>
      <c r="D3152" t="s">
        <v>5156</v>
      </c>
      <c r="E3152" t="s">
        <v>5959</v>
      </c>
      <c r="F3152" s="37" t="s">
        <v>7648</v>
      </c>
      <c r="G3152" s="18" t="str">
        <f t="shared" si="198"/>
        <v>Servicios fabricante- Microsoft Soporte Premier</v>
      </c>
      <c r="H3152" s="18" t="s">
        <v>119</v>
      </c>
      <c r="I3152" s="37" t="s">
        <v>67</v>
      </c>
      <c r="J3152" t="s">
        <v>5960</v>
      </c>
      <c r="K3152" t="s">
        <v>65</v>
      </c>
      <c r="L3152" t="s">
        <v>3940</v>
      </c>
      <c r="M3152" t="s">
        <v>65</v>
      </c>
      <c r="N3152" s="37" t="s">
        <v>5159</v>
      </c>
      <c r="O3152" s="37" t="s">
        <v>5171</v>
      </c>
      <c r="P3152" s="37" t="s">
        <v>1308</v>
      </c>
      <c r="Q3152" t="s">
        <v>5959</v>
      </c>
      <c r="R3152" t="s">
        <v>5160</v>
      </c>
      <c r="S3152" s="38">
        <v>38000000</v>
      </c>
      <c r="T3152" s="37">
        <v>1</v>
      </c>
      <c r="U3152" s="37">
        <v>1</v>
      </c>
      <c r="V3152" s="43">
        <f>SUMIF(ResumenCotizacion!$C:$C,E3152,ResumenCotizacion!$P:$P)</f>
        <v>0</v>
      </c>
      <c r="W3152" s="68">
        <f>IF(H3152="USD",S3152*SolCotizacion!$J$18,S3152)</f>
        <v>38000000</v>
      </c>
      <c r="X3152" s="3">
        <f>ROUND(W3152/(1-VLOOKUP("Total porcentaje:",ResumenCotizacion!$F:$H,3,0)),2)</f>
        <v>41304347.829999998</v>
      </c>
      <c r="Y3152" s="3">
        <f t="shared" si="199"/>
        <v>0</v>
      </c>
    </row>
    <row r="3153" spans="1:25" ht="14.25" x14ac:dyDescent="0.2">
      <c r="A3153" t="str">
        <f t="shared" si="196"/>
        <v>Servicios fabricante- Microsoft Soporte PremierMicrosoft Soporte PremierSPTB</v>
      </c>
      <c r="B3153" t="str">
        <f t="shared" si="197"/>
        <v>SPTBMicrosoft Soporte Premier</v>
      </c>
      <c r="C3153"/>
      <c r="D3153" t="s">
        <v>5156</v>
      </c>
      <c r="E3153" t="s">
        <v>5961</v>
      </c>
      <c r="F3153" s="37" t="s">
        <v>7648</v>
      </c>
      <c r="G3153" s="18" t="str">
        <f t="shared" si="198"/>
        <v>Servicios fabricante- Microsoft Soporte Premier</v>
      </c>
      <c r="H3153" s="18" t="s">
        <v>119</v>
      </c>
      <c r="I3153" s="37" t="s">
        <v>67</v>
      </c>
      <c r="J3153" t="s">
        <v>5962</v>
      </c>
      <c r="K3153" t="s">
        <v>65</v>
      </c>
      <c r="L3153" t="s">
        <v>3940</v>
      </c>
      <c r="M3153" t="s">
        <v>65</v>
      </c>
      <c r="N3153" s="37" t="s">
        <v>5159</v>
      </c>
      <c r="O3153" s="37" t="s">
        <v>66</v>
      </c>
      <c r="P3153" s="37" t="s">
        <v>1308</v>
      </c>
      <c r="Q3153" t="s">
        <v>5961</v>
      </c>
      <c r="R3153" t="s">
        <v>5160</v>
      </c>
      <c r="S3153" s="38">
        <v>32400000</v>
      </c>
      <c r="T3153" s="37">
        <v>1</v>
      </c>
      <c r="U3153" s="37">
        <v>1</v>
      </c>
      <c r="V3153" s="43">
        <f>SUMIF(ResumenCotizacion!$C:$C,E3153,ResumenCotizacion!$P:$P)</f>
        <v>0</v>
      </c>
      <c r="W3153" s="68">
        <f>IF(H3153="USD",S3153*SolCotizacion!$J$18,S3153)</f>
        <v>32400000</v>
      </c>
      <c r="X3153" s="3">
        <f>ROUND(W3153/(1-VLOOKUP("Total porcentaje:",ResumenCotizacion!$F:$H,3,0)),2)</f>
        <v>35217391.299999997</v>
      </c>
      <c r="Y3153" s="3">
        <f t="shared" si="199"/>
        <v>0</v>
      </c>
    </row>
    <row r="3154" spans="1:25" ht="14.25" x14ac:dyDescent="0.2">
      <c r="A3154" t="str">
        <f t="shared" si="196"/>
        <v>Servicios fabricante- Microsoft Soporte PremierMicrosoft Soporte PremierSPSR</v>
      </c>
      <c r="B3154" t="str">
        <f t="shared" si="197"/>
        <v>SPSRMicrosoft Soporte Premier</v>
      </c>
      <c r="C3154"/>
      <c r="D3154" t="s">
        <v>5156</v>
      </c>
      <c r="E3154" t="s">
        <v>5963</v>
      </c>
      <c r="F3154" s="37" t="s">
        <v>7648</v>
      </c>
      <c r="G3154" s="18" t="str">
        <f t="shared" si="198"/>
        <v>Servicios fabricante- Microsoft Soporte Premier</v>
      </c>
      <c r="H3154" s="18" t="s">
        <v>119</v>
      </c>
      <c r="I3154" s="37" t="s">
        <v>67</v>
      </c>
      <c r="J3154" t="s">
        <v>5964</v>
      </c>
      <c r="K3154" t="s">
        <v>65</v>
      </c>
      <c r="L3154" t="s">
        <v>3940</v>
      </c>
      <c r="M3154" t="s">
        <v>65</v>
      </c>
      <c r="N3154" s="37" t="s">
        <v>5159</v>
      </c>
      <c r="O3154" s="37" t="s">
        <v>5171</v>
      </c>
      <c r="P3154" s="37" t="s">
        <v>1308</v>
      </c>
      <c r="Q3154" t="s">
        <v>5963</v>
      </c>
      <c r="R3154" t="s">
        <v>5160</v>
      </c>
      <c r="S3154" s="38">
        <v>127600000</v>
      </c>
      <c r="T3154" s="37">
        <v>1</v>
      </c>
      <c r="U3154" s="37">
        <v>1</v>
      </c>
      <c r="V3154" s="43">
        <f>SUMIF(ResumenCotizacion!$C:$C,E3154,ResumenCotizacion!$P:$P)</f>
        <v>0</v>
      </c>
      <c r="W3154" s="68">
        <f>IF(H3154="USD",S3154*SolCotizacion!$J$18,S3154)</f>
        <v>127600000</v>
      </c>
      <c r="X3154" s="3">
        <f>ROUND(W3154/(1-VLOOKUP("Total porcentaje:",ResumenCotizacion!$F:$H,3,0)),2)</f>
        <v>138695652.16999999</v>
      </c>
      <c r="Y3154" s="3">
        <f t="shared" si="199"/>
        <v>0</v>
      </c>
    </row>
    <row r="3155" spans="1:25" ht="14.25" x14ac:dyDescent="0.2">
      <c r="A3155" t="str">
        <f t="shared" si="196"/>
        <v>Servicios fabricante- Microsoft Soporte PremierMicrosoft Soporte PremierSPSE</v>
      </c>
      <c r="B3155" t="str">
        <f t="shared" si="197"/>
        <v>SPSEMicrosoft Soporte Premier</v>
      </c>
      <c r="C3155"/>
      <c r="D3155" t="s">
        <v>5156</v>
      </c>
      <c r="E3155" t="s">
        <v>5965</v>
      </c>
      <c r="F3155" s="37" t="s">
        <v>7648</v>
      </c>
      <c r="G3155" s="18" t="str">
        <f t="shared" si="198"/>
        <v>Servicios fabricante- Microsoft Soporte Premier</v>
      </c>
      <c r="H3155" s="18" t="s">
        <v>119</v>
      </c>
      <c r="I3155" s="37" t="s">
        <v>67</v>
      </c>
      <c r="J3155" t="s">
        <v>5966</v>
      </c>
      <c r="K3155" t="s">
        <v>65</v>
      </c>
      <c r="L3155" t="s">
        <v>3940</v>
      </c>
      <c r="M3155" t="s">
        <v>65</v>
      </c>
      <c r="N3155" s="37" t="s">
        <v>5159</v>
      </c>
      <c r="O3155" s="37" t="s">
        <v>5171</v>
      </c>
      <c r="P3155" s="37" t="s">
        <v>1308</v>
      </c>
      <c r="Q3155" t="s">
        <v>5965</v>
      </c>
      <c r="R3155" t="s">
        <v>5160</v>
      </c>
      <c r="S3155" s="38">
        <v>63600000</v>
      </c>
      <c r="T3155" s="37">
        <v>1</v>
      </c>
      <c r="U3155" s="37">
        <v>1</v>
      </c>
      <c r="V3155" s="43">
        <f>SUMIF(ResumenCotizacion!$C:$C,E3155,ResumenCotizacion!$P:$P)</f>
        <v>0</v>
      </c>
      <c r="W3155" s="68">
        <f>IF(H3155="USD",S3155*SolCotizacion!$J$18,S3155)</f>
        <v>63600000</v>
      </c>
      <c r="X3155" s="3">
        <f>ROUND(W3155/(1-VLOOKUP("Total porcentaje:",ResumenCotizacion!$F:$H,3,0)),2)</f>
        <v>69130434.780000001</v>
      </c>
      <c r="Y3155" s="3">
        <f t="shared" si="199"/>
        <v>0</v>
      </c>
    </row>
    <row r="3156" spans="1:25" ht="14.25" x14ac:dyDescent="0.2">
      <c r="A3156" t="str">
        <f t="shared" si="196"/>
        <v>Servicios fabricante- Microsoft Soporte PremierMicrosoft Soporte PremierSPRJ</v>
      </c>
      <c r="B3156" t="str">
        <f t="shared" si="197"/>
        <v>SPRJMicrosoft Soporte Premier</v>
      </c>
      <c r="C3156"/>
      <c r="D3156" t="s">
        <v>5156</v>
      </c>
      <c r="E3156" t="s">
        <v>5967</v>
      </c>
      <c r="F3156" s="37" t="s">
        <v>7648</v>
      </c>
      <c r="G3156" s="18" t="str">
        <f t="shared" si="198"/>
        <v>Servicios fabricante- Microsoft Soporte Premier</v>
      </c>
      <c r="H3156" s="18" t="s">
        <v>119</v>
      </c>
      <c r="I3156" s="37" t="s">
        <v>67</v>
      </c>
      <c r="J3156" t="s">
        <v>5968</v>
      </c>
      <c r="K3156" t="s">
        <v>65</v>
      </c>
      <c r="L3156" t="s">
        <v>3940</v>
      </c>
      <c r="M3156" t="s">
        <v>65</v>
      </c>
      <c r="N3156" s="37" t="s">
        <v>5159</v>
      </c>
      <c r="O3156" s="37" t="s">
        <v>66</v>
      </c>
      <c r="P3156" s="37" t="s">
        <v>1308</v>
      </c>
      <c r="Q3156" t="s">
        <v>5967</v>
      </c>
      <c r="R3156" t="s">
        <v>5160</v>
      </c>
      <c r="S3156" s="38">
        <v>34400000</v>
      </c>
      <c r="T3156" s="37">
        <v>1</v>
      </c>
      <c r="U3156" s="37">
        <v>1</v>
      </c>
      <c r="V3156" s="43">
        <f>SUMIF(ResumenCotizacion!$C:$C,E3156,ResumenCotizacion!$P:$P)</f>
        <v>0</v>
      </c>
      <c r="W3156" s="68">
        <f>IF(H3156="USD",S3156*SolCotizacion!$J$18,S3156)</f>
        <v>34400000</v>
      </c>
      <c r="X3156" s="3">
        <f>ROUND(W3156/(1-VLOOKUP("Total porcentaje:",ResumenCotizacion!$F:$H,3,0)),2)</f>
        <v>37391304.350000001</v>
      </c>
      <c r="Y3156" s="3">
        <f t="shared" si="199"/>
        <v>0</v>
      </c>
    </row>
    <row r="3157" spans="1:25" ht="14.25" x14ac:dyDescent="0.2">
      <c r="A3157" t="str">
        <f t="shared" si="196"/>
        <v>Servicios fabricante- Microsoft Soporte PremierMicrosoft Soporte PremierSPR3</v>
      </c>
      <c r="B3157" t="str">
        <f t="shared" si="197"/>
        <v>SPR3Microsoft Soporte Premier</v>
      </c>
      <c r="C3157"/>
      <c r="D3157" t="s">
        <v>5156</v>
      </c>
      <c r="E3157" t="s">
        <v>5969</v>
      </c>
      <c r="F3157" s="37" t="s">
        <v>7648</v>
      </c>
      <c r="G3157" s="18" t="str">
        <f t="shared" si="198"/>
        <v>Servicios fabricante- Microsoft Soporte Premier</v>
      </c>
      <c r="H3157" s="18" t="s">
        <v>119</v>
      </c>
      <c r="I3157" s="37" t="s">
        <v>67</v>
      </c>
      <c r="J3157" t="s">
        <v>5970</v>
      </c>
      <c r="K3157" t="s">
        <v>65</v>
      </c>
      <c r="L3157" t="s">
        <v>3940</v>
      </c>
      <c r="M3157" t="s">
        <v>65</v>
      </c>
      <c r="N3157" s="37" t="s">
        <v>5159</v>
      </c>
      <c r="O3157" s="37" t="s">
        <v>66</v>
      </c>
      <c r="P3157" s="37" t="s">
        <v>1308</v>
      </c>
      <c r="Q3157" t="s">
        <v>5969</v>
      </c>
      <c r="R3157" t="s">
        <v>5160</v>
      </c>
      <c r="S3157" s="38">
        <v>38000000</v>
      </c>
      <c r="T3157" s="37">
        <v>1</v>
      </c>
      <c r="U3157" s="37">
        <v>1</v>
      </c>
      <c r="V3157" s="43">
        <f>SUMIF(ResumenCotizacion!$C:$C,E3157,ResumenCotizacion!$P:$P)</f>
        <v>0</v>
      </c>
      <c r="W3157" s="68">
        <f>IF(H3157="USD",S3157*SolCotizacion!$J$18,S3157)</f>
        <v>38000000</v>
      </c>
      <c r="X3157" s="3">
        <f>ROUND(W3157/(1-VLOOKUP("Total porcentaje:",ResumenCotizacion!$F:$H,3,0)),2)</f>
        <v>41304347.829999998</v>
      </c>
      <c r="Y3157" s="3">
        <f t="shared" si="199"/>
        <v>0</v>
      </c>
    </row>
    <row r="3158" spans="1:25" ht="14.25" x14ac:dyDescent="0.2">
      <c r="A3158" t="str">
        <f t="shared" si="196"/>
        <v>Servicios fabricante- Microsoft Soporte PremierMicrosoft Soporte PremierSPPW</v>
      </c>
      <c r="B3158" t="str">
        <f t="shared" si="197"/>
        <v>SPPWMicrosoft Soporte Premier</v>
      </c>
      <c r="C3158"/>
      <c r="D3158" t="s">
        <v>5156</v>
      </c>
      <c r="E3158" t="s">
        <v>5971</v>
      </c>
      <c r="F3158" s="37" t="s">
        <v>7648</v>
      </c>
      <c r="G3158" s="18" t="str">
        <f t="shared" si="198"/>
        <v>Servicios fabricante- Microsoft Soporte Premier</v>
      </c>
      <c r="H3158" s="18" t="s">
        <v>119</v>
      </c>
      <c r="I3158" s="37" t="s">
        <v>67</v>
      </c>
      <c r="J3158" t="s">
        <v>5972</v>
      </c>
      <c r="K3158" t="s">
        <v>65</v>
      </c>
      <c r="L3158" t="s">
        <v>3940</v>
      </c>
      <c r="M3158" t="s">
        <v>65</v>
      </c>
      <c r="N3158" s="37" t="s">
        <v>5159</v>
      </c>
      <c r="O3158" s="37" t="s">
        <v>5171</v>
      </c>
      <c r="P3158" s="37" t="s">
        <v>1308</v>
      </c>
      <c r="Q3158" t="s">
        <v>5971</v>
      </c>
      <c r="R3158" t="s">
        <v>5160</v>
      </c>
      <c r="S3158" s="38">
        <v>66800000</v>
      </c>
      <c r="T3158" s="37">
        <v>1</v>
      </c>
      <c r="U3158" s="37">
        <v>1</v>
      </c>
      <c r="V3158" s="43">
        <f>SUMIF(ResumenCotizacion!$C:$C,E3158,ResumenCotizacion!$P:$P)</f>
        <v>0</v>
      </c>
      <c r="W3158" s="68">
        <f>IF(H3158="USD",S3158*SolCotizacion!$J$18,S3158)</f>
        <v>66800000</v>
      </c>
      <c r="X3158" s="3">
        <f>ROUND(W3158/(1-VLOOKUP("Total porcentaje:",ResumenCotizacion!$F:$H,3,0)),2)</f>
        <v>72608695.650000006</v>
      </c>
      <c r="Y3158" s="3">
        <f t="shared" si="199"/>
        <v>0</v>
      </c>
    </row>
    <row r="3159" spans="1:25" ht="14.25" x14ac:dyDescent="0.2">
      <c r="A3159" t="str">
        <f t="shared" si="196"/>
        <v>Servicios fabricante- Microsoft Soporte PremierMicrosoft Soporte PremierSPPU</v>
      </c>
      <c r="B3159" t="str">
        <f t="shared" si="197"/>
        <v>SPPUMicrosoft Soporte Premier</v>
      </c>
      <c r="C3159"/>
      <c r="D3159" t="s">
        <v>5156</v>
      </c>
      <c r="E3159" t="s">
        <v>5973</v>
      </c>
      <c r="F3159" s="37" t="s">
        <v>7648</v>
      </c>
      <c r="G3159" s="18" t="str">
        <f t="shared" si="198"/>
        <v>Servicios fabricante- Microsoft Soporte Premier</v>
      </c>
      <c r="H3159" s="18" t="s">
        <v>119</v>
      </c>
      <c r="I3159" s="37" t="s">
        <v>67</v>
      </c>
      <c r="J3159" t="s">
        <v>5974</v>
      </c>
      <c r="K3159" t="s">
        <v>210</v>
      </c>
      <c r="L3159" t="s">
        <v>3940</v>
      </c>
      <c r="M3159" t="s">
        <v>65</v>
      </c>
      <c r="N3159" s="37" t="s">
        <v>5159</v>
      </c>
      <c r="O3159" s="37" t="s">
        <v>66</v>
      </c>
      <c r="P3159" s="37" t="s">
        <v>1308</v>
      </c>
      <c r="Q3159" t="s">
        <v>5973</v>
      </c>
      <c r="R3159" t="s">
        <v>5160</v>
      </c>
      <c r="S3159" s="38">
        <v>1282540.8</v>
      </c>
      <c r="T3159" s="37">
        <v>1</v>
      </c>
      <c r="U3159" s="37">
        <v>1</v>
      </c>
      <c r="V3159" s="43">
        <f>SUMIF(ResumenCotizacion!$C:$C,E3159,ResumenCotizacion!$P:$P)</f>
        <v>0</v>
      </c>
      <c r="W3159" s="68">
        <f>IF(H3159="USD",S3159*SolCotizacion!$J$18,S3159)</f>
        <v>1282540.8</v>
      </c>
      <c r="X3159" s="3">
        <f>ROUND(W3159/(1-VLOOKUP("Total porcentaje:",ResumenCotizacion!$F:$H,3,0)),2)</f>
        <v>1394066.09</v>
      </c>
      <c r="Y3159" s="3">
        <f t="shared" si="199"/>
        <v>0</v>
      </c>
    </row>
    <row r="3160" spans="1:25" ht="14.25" x14ac:dyDescent="0.2">
      <c r="A3160" t="str">
        <f t="shared" si="196"/>
        <v>Servicios fabricante- Microsoft Soporte PremierMicrosoft Soporte PremierSPPL</v>
      </c>
      <c r="B3160" t="str">
        <f t="shared" si="197"/>
        <v>SPPLMicrosoft Soporte Premier</v>
      </c>
      <c r="C3160"/>
      <c r="D3160" t="s">
        <v>5156</v>
      </c>
      <c r="E3160" t="s">
        <v>5975</v>
      </c>
      <c r="F3160" s="37" t="s">
        <v>7648</v>
      </c>
      <c r="G3160" s="18" t="str">
        <f t="shared" si="198"/>
        <v>Servicios fabricante- Microsoft Soporte Premier</v>
      </c>
      <c r="H3160" s="18" t="s">
        <v>119</v>
      </c>
      <c r="I3160" s="37" t="s">
        <v>67</v>
      </c>
      <c r="J3160" t="s">
        <v>5976</v>
      </c>
      <c r="K3160" t="s">
        <v>5386</v>
      </c>
      <c r="L3160" t="s">
        <v>3940</v>
      </c>
      <c r="M3160" t="s">
        <v>65</v>
      </c>
      <c r="N3160" s="37" t="s">
        <v>5159</v>
      </c>
      <c r="O3160" s="37" t="s">
        <v>5171</v>
      </c>
      <c r="P3160" s="37" t="s">
        <v>1308</v>
      </c>
      <c r="Q3160" t="s">
        <v>5975</v>
      </c>
      <c r="R3160" t="s">
        <v>5160</v>
      </c>
      <c r="S3160" s="38">
        <v>12825408</v>
      </c>
      <c r="T3160" s="37">
        <v>1</v>
      </c>
      <c r="U3160" s="37">
        <v>1</v>
      </c>
      <c r="V3160" s="43">
        <f>SUMIF(ResumenCotizacion!$C:$C,E3160,ResumenCotizacion!$P:$P)</f>
        <v>0</v>
      </c>
      <c r="W3160" s="68">
        <f>IF(H3160="USD",S3160*SolCotizacion!$J$18,S3160)</f>
        <v>12825408</v>
      </c>
      <c r="X3160" s="3">
        <f>ROUND(W3160/(1-VLOOKUP("Total porcentaje:",ResumenCotizacion!$F:$H,3,0)),2)</f>
        <v>13940660.869999999</v>
      </c>
      <c r="Y3160" s="3">
        <f t="shared" si="199"/>
        <v>0</v>
      </c>
    </row>
    <row r="3161" spans="1:25" ht="14.25" x14ac:dyDescent="0.2">
      <c r="A3161" t="str">
        <f t="shared" si="196"/>
        <v>Servicios fabricante- Microsoft Soporte PremierMicrosoft Soporte PremierSPPB</v>
      </c>
      <c r="B3161" t="str">
        <f t="shared" si="197"/>
        <v>SPPBMicrosoft Soporte Premier</v>
      </c>
      <c r="C3161"/>
      <c r="D3161" t="s">
        <v>5156</v>
      </c>
      <c r="E3161" t="s">
        <v>5977</v>
      </c>
      <c r="F3161" s="37" t="s">
        <v>7648</v>
      </c>
      <c r="G3161" s="18" t="str">
        <f t="shared" si="198"/>
        <v>Servicios fabricante- Microsoft Soporte Premier</v>
      </c>
      <c r="H3161" s="18" t="s">
        <v>119</v>
      </c>
      <c r="I3161" s="37" t="s">
        <v>67</v>
      </c>
      <c r="J3161" t="s">
        <v>5978</v>
      </c>
      <c r="K3161" t="s">
        <v>65</v>
      </c>
      <c r="L3161" t="s">
        <v>3940</v>
      </c>
      <c r="M3161" t="s">
        <v>65</v>
      </c>
      <c r="N3161" s="37" t="s">
        <v>5159</v>
      </c>
      <c r="O3161" s="37" t="s">
        <v>5171</v>
      </c>
      <c r="P3161" s="37" t="s">
        <v>1308</v>
      </c>
      <c r="Q3161" t="s">
        <v>5977</v>
      </c>
      <c r="R3161" t="s">
        <v>5160</v>
      </c>
      <c r="S3161" s="38">
        <v>0</v>
      </c>
      <c r="T3161" s="37">
        <v>1</v>
      </c>
      <c r="U3161" s="37">
        <v>1</v>
      </c>
      <c r="V3161" s="43">
        <f>SUMIF(ResumenCotizacion!$C:$C,E3161,ResumenCotizacion!$P:$P)</f>
        <v>0</v>
      </c>
      <c r="W3161" s="68">
        <f>IF(H3161="USD",S3161*SolCotizacion!$J$18,S3161)</f>
        <v>0</v>
      </c>
      <c r="X3161" s="3">
        <f>ROUND(W3161/(1-VLOOKUP("Total porcentaje:",ResumenCotizacion!$F:$H,3,0)),2)</f>
        <v>0</v>
      </c>
      <c r="Y3161" s="3">
        <f t="shared" si="199"/>
        <v>0</v>
      </c>
    </row>
    <row r="3162" spans="1:25" ht="14.25" x14ac:dyDescent="0.2">
      <c r="A3162" t="str">
        <f t="shared" si="196"/>
        <v>Servicios fabricante- Microsoft Soporte PremierMicrosoft Soporte PremierSPPA</v>
      </c>
      <c r="B3162" t="str">
        <f t="shared" si="197"/>
        <v>SPPAMicrosoft Soporte Premier</v>
      </c>
      <c r="C3162"/>
      <c r="D3162" t="s">
        <v>5156</v>
      </c>
      <c r="E3162" t="s">
        <v>5979</v>
      </c>
      <c r="F3162" s="37" t="s">
        <v>7648</v>
      </c>
      <c r="G3162" s="18" t="str">
        <f t="shared" si="198"/>
        <v>Servicios fabricante- Microsoft Soporte Premier</v>
      </c>
      <c r="H3162" s="18" t="s">
        <v>119</v>
      </c>
      <c r="I3162" s="37" t="s">
        <v>67</v>
      </c>
      <c r="J3162" t="s">
        <v>5980</v>
      </c>
      <c r="K3162" t="s">
        <v>65</v>
      </c>
      <c r="L3162" t="s">
        <v>3940</v>
      </c>
      <c r="M3162" t="s">
        <v>65</v>
      </c>
      <c r="N3162" s="37" t="s">
        <v>5159</v>
      </c>
      <c r="O3162" s="37" t="s">
        <v>5171</v>
      </c>
      <c r="P3162" s="37" t="s">
        <v>1308</v>
      </c>
      <c r="Q3162" t="s">
        <v>5979</v>
      </c>
      <c r="R3162" t="s">
        <v>5160</v>
      </c>
      <c r="S3162" s="38">
        <v>80000000</v>
      </c>
      <c r="T3162" s="37">
        <v>1</v>
      </c>
      <c r="U3162" s="37">
        <v>1</v>
      </c>
      <c r="V3162" s="43">
        <f>SUMIF(ResumenCotizacion!$C:$C,E3162,ResumenCotizacion!$P:$P)</f>
        <v>0</v>
      </c>
      <c r="W3162" s="68">
        <f>IF(H3162="USD",S3162*SolCotizacion!$J$18,S3162)</f>
        <v>80000000</v>
      </c>
      <c r="X3162" s="3">
        <f>ROUND(W3162/(1-VLOOKUP("Total porcentaje:",ResumenCotizacion!$F:$H,3,0)),2)</f>
        <v>86956521.739999995</v>
      </c>
      <c r="Y3162" s="3">
        <f t="shared" si="199"/>
        <v>0</v>
      </c>
    </row>
    <row r="3163" spans="1:25" ht="14.25" x14ac:dyDescent="0.2">
      <c r="A3163" t="str">
        <f t="shared" si="196"/>
        <v>Servicios fabricante- Microsoft Soporte PremierMicrosoft Soporte PremierSPON</v>
      </c>
      <c r="B3163" t="str">
        <f t="shared" si="197"/>
        <v>SPONMicrosoft Soporte Premier</v>
      </c>
      <c r="C3163"/>
      <c r="D3163" t="s">
        <v>5156</v>
      </c>
      <c r="E3163" t="s">
        <v>5981</v>
      </c>
      <c r="F3163" s="37" t="s">
        <v>7648</v>
      </c>
      <c r="G3163" s="18" t="str">
        <f t="shared" si="198"/>
        <v>Servicios fabricante- Microsoft Soporte Premier</v>
      </c>
      <c r="H3163" s="18" t="s">
        <v>119</v>
      </c>
      <c r="I3163" s="37" t="s">
        <v>67</v>
      </c>
      <c r="J3163" t="s">
        <v>5982</v>
      </c>
      <c r="K3163" t="s">
        <v>65</v>
      </c>
      <c r="L3163" t="s">
        <v>3940</v>
      </c>
      <c r="M3163" t="s">
        <v>65</v>
      </c>
      <c r="N3163" s="37" t="s">
        <v>5159</v>
      </c>
      <c r="O3163" s="37" t="s">
        <v>5171</v>
      </c>
      <c r="P3163" s="37" t="s">
        <v>1308</v>
      </c>
      <c r="Q3163" t="s">
        <v>5981</v>
      </c>
      <c r="R3163" t="s">
        <v>5160</v>
      </c>
      <c r="S3163" s="38">
        <v>48000000</v>
      </c>
      <c r="T3163" s="37">
        <v>1</v>
      </c>
      <c r="U3163" s="37">
        <v>1</v>
      </c>
      <c r="V3163" s="43">
        <f>SUMIF(ResumenCotizacion!$C:$C,E3163,ResumenCotizacion!$P:$P)</f>
        <v>0</v>
      </c>
      <c r="W3163" s="68">
        <f>IF(H3163="USD",S3163*SolCotizacion!$J$18,S3163)</f>
        <v>48000000</v>
      </c>
      <c r="X3163" s="3">
        <f>ROUND(W3163/(1-VLOOKUP("Total porcentaje:",ResumenCotizacion!$F:$H,3,0)),2)</f>
        <v>52173913.039999999</v>
      </c>
      <c r="Y3163" s="3">
        <f t="shared" si="199"/>
        <v>0</v>
      </c>
    </row>
    <row r="3164" spans="1:25" ht="14.25" x14ac:dyDescent="0.2">
      <c r="A3164" t="str">
        <f t="shared" si="196"/>
        <v>Servicios fabricante- Microsoft Soporte PremierMicrosoft Soporte PremierSPOG</v>
      </c>
      <c r="B3164" t="str">
        <f t="shared" si="197"/>
        <v>SPOGMicrosoft Soporte Premier</v>
      </c>
      <c r="C3164"/>
      <c r="D3164" t="s">
        <v>5156</v>
      </c>
      <c r="E3164" t="s">
        <v>5983</v>
      </c>
      <c r="F3164" s="37" t="s">
        <v>7648</v>
      </c>
      <c r="G3164" s="18" t="str">
        <f t="shared" si="198"/>
        <v>Servicios fabricante- Microsoft Soporte Premier</v>
      </c>
      <c r="H3164" s="18" t="s">
        <v>119</v>
      </c>
      <c r="I3164" s="37" t="s">
        <v>67</v>
      </c>
      <c r="J3164" t="s">
        <v>5984</v>
      </c>
      <c r="K3164" t="s">
        <v>65</v>
      </c>
      <c r="L3164" t="s">
        <v>3940</v>
      </c>
      <c r="M3164" t="s">
        <v>65</v>
      </c>
      <c r="N3164" s="37" t="s">
        <v>5159</v>
      </c>
      <c r="O3164" s="37" t="s">
        <v>5171</v>
      </c>
      <c r="P3164" s="37" t="s">
        <v>1308</v>
      </c>
      <c r="Q3164" t="s">
        <v>5983</v>
      </c>
      <c r="R3164" t="s">
        <v>5160</v>
      </c>
      <c r="S3164" s="38">
        <v>63600000</v>
      </c>
      <c r="T3164" s="37">
        <v>1</v>
      </c>
      <c r="U3164" s="37">
        <v>1</v>
      </c>
      <c r="V3164" s="43">
        <f>SUMIF(ResumenCotizacion!$C:$C,E3164,ResumenCotizacion!$P:$P)</f>
        <v>0</v>
      </c>
      <c r="W3164" s="68">
        <f>IF(H3164="USD",S3164*SolCotizacion!$J$18,S3164)</f>
        <v>63600000</v>
      </c>
      <c r="X3164" s="3">
        <f>ROUND(W3164/(1-VLOOKUP("Total porcentaje:",ResumenCotizacion!$F:$H,3,0)),2)</f>
        <v>69130434.780000001</v>
      </c>
      <c r="Y3164" s="3">
        <f t="shared" si="199"/>
        <v>0</v>
      </c>
    </row>
    <row r="3165" spans="1:25" ht="14.25" x14ac:dyDescent="0.2">
      <c r="A3165" t="str">
        <f t="shared" si="196"/>
        <v>Servicios fabricante- Microsoft Soporte PremierMicrosoft Soporte PremierSPOC</v>
      </c>
      <c r="B3165" t="str">
        <f t="shared" si="197"/>
        <v>SPOCMicrosoft Soporte Premier</v>
      </c>
      <c r="C3165"/>
      <c r="D3165" t="s">
        <v>5156</v>
      </c>
      <c r="E3165" t="s">
        <v>5985</v>
      </c>
      <c r="F3165" s="37" t="s">
        <v>7648</v>
      </c>
      <c r="G3165" s="18" t="str">
        <f t="shared" si="198"/>
        <v>Servicios fabricante- Microsoft Soporte Premier</v>
      </c>
      <c r="H3165" s="18" t="s">
        <v>119</v>
      </c>
      <c r="I3165" s="37" t="s">
        <v>67</v>
      </c>
      <c r="J3165" t="s">
        <v>5986</v>
      </c>
      <c r="K3165" t="s">
        <v>65</v>
      </c>
      <c r="L3165" t="s">
        <v>3940</v>
      </c>
      <c r="M3165" t="s">
        <v>65</v>
      </c>
      <c r="N3165" s="37" t="s">
        <v>5159</v>
      </c>
      <c r="O3165" s="37" t="s">
        <v>5171</v>
      </c>
      <c r="P3165" s="37" t="s">
        <v>1308</v>
      </c>
      <c r="Q3165" t="s">
        <v>5985</v>
      </c>
      <c r="R3165" t="s">
        <v>5160</v>
      </c>
      <c r="S3165" s="38">
        <v>56400000</v>
      </c>
      <c r="T3165" s="37">
        <v>1</v>
      </c>
      <c r="U3165" s="37">
        <v>1</v>
      </c>
      <c r="V3165" s="43">
        <f>SUMIF(ResumenCotizacion!$C:$C,E3165,ResumenCotizacion!$P:$P)</f>
        <v>0</v>
      </c>
      <c r="W3165" s="68">
        <f>IF(H3165="USD",S3165*SolCotizacion!$J$18,S3165)</f>
        <v>56400000</v>
      </c>
      <c r="X3165" s="3">
        <f>ROUND(W3165/(1-VLOOKUP("Total porcentaje:",ResumenCotizacion!$F:$H,3,0)),2)</f>
        <v>61304347.829999998</v>
      </c>
      <c r="Y3165" s="3">
        <f t="shared" si="199"/>
        <v>0</v>
      </c>
    </row>
    <row r="3166" spans="1:25" ht="14.25" x14ac:dyDescent="0.2">
      <c r="A3166" t="str">
        <f t="shared" si="196"/>
        <v>Servicios fabricante- Microsoft Soporte PremierMicrosoft Soporte PremierSPO7</v>
      </c>
      <c r="B3166" t="str">
        <f t="shared" si="197"/>
        <v>SPO7Microsoft Soporte Premier</v>
      </c>
      <c r="C3166"/>
      <c r="D3166" t="s">
        <v>5156</v>
      </c>
      <c r="E3166" t="s">
        <v>5987</v>
      </c>
      <c r="F3166" s="37" t="s">
        <v>7648</v>
      </c>
      <c r="G3166" s="18" t="str">
        <f t="shared" si="198"/>
        <v>Servicios fabricante- Microsoft Soporte Premier</v>
      </c>
      <c r="H3166" s="18" t="s">
        <v>119</v>
      </c>
      <c r="I3166" s="37" t="s">
        <v>67</v>
      </c>
      <c r="J3166" t="s">
        <v>5988</v>
      </c>
      <c r="K3166" t="s">
        <v>65</v>
      </c>
      <c r="L3166" t="s">
        <v>3940</v>
      </c>
      <c r="M3166" t="s">
        <v>65</v>
      </c>
      <c r="N3166" s="37" t="s">
        <v>5159</v>
      </c>
      <c r="O3166" s="37" t="s">
        <v>66</v>
      </c>
      <c r="P3166" s="37" t="s">
        <v>1308</v>
      </c>
      <c r="Q3166" t="s">
        <v>5987</v>
      </c>
      <c r="R3166" t="s">
        <v>5160</v>
      </c>
      <c r="S3166" s="38">
        <v>82800000</v>
      </c>
      <c r="T3166" s="37">
        <v>1</v>
      </c>
      <c r="U3166" s="37">
        <v>1</v>
      </c>
      <c r="V3166" s="43">
        <f>SUMIF(ResumenCotizacion!$C:$C,E3166,ResumenCotizacion!$P:$P)</f>
        <v>0</v>
      </c>
      <c r="W3166" s="68">
        <f>IF(H3166="USD",S3166*SolCotizacion!$J$18,S3166)</f>
        <v>82800000</v>
      </c>
      <c r="X3166" s="3">
        <f>ROUND(W3166/(1-VLOOKUP("Total porcentaje:",ResumenCotizacion!$F:$H,3,0)),2)</f>
        <v>90000000</v>
      </c>
      <c r="Y3166" s="3">
        <f t="shared" si="199"/>
        <v>0</v>
      </c>
    </row>
    <row r="3167" spans="1:25" ht="14.25" x14ac:dyDescent="0.2">
      <c r="A3167" t="str">
        <f t="shared" si="196"/>
        <v>Servicios fabricante- Microsoft Soporte PremierMicrosoft Soporte PremierSPNQ</v>
      </c>
      <c r="B3167" t="str">
        <f t="shared" si="197"/>
        <v>SPNQMicrosoft Soporte Premier</v>
      </c>
      <c r="C3167"/>
      <c r="D3167" t="s">
        <v>5156</v>
      </c>
      <c r="E3167" t="s">
        <v>5989</v>
      </c>
      <c r="F3167" s="37" t="s">
        <v>7648</v>
      </c>
      <c r="G3167" s="18" t="str">
        <f t="shared" si="198"/>
        <v>Servicios fabricante- Microsoft Soporte Premier</v>
      </c>
      <c r="H3167" s="18" t="s">
        <v>119</v>
      </c>
      <c r="I3167" s="37" t="s">
        <v>67</v>
      </c>
      <c r="J3167" t="s">
        <v>5990</v>
      </c>
      <c r="K3167" t="s">
        <v>5386</v>
      </c>
      <c r="L3167" t="s">
        <v>3940</v>
      </c>
      <c r="M3167" t="s">
        <v>65</v>
      </c>
      <c r="N3167" s="37" t="s">
        <v>5159</v>
      </c>
      <c r="O3167" s="37" t="s">
        <v>5171</v>
      </c>
      <c r="P3167" s="37" t="s">
        <v>1308</v>
      </c>
      <c r="Q3167" t="s">
        <v>5989</v>
      </c>
      <c r="R3167" t="s">
        <v>5160</v>
      </c>
      <c r="S3167" s="38">
        <v>38000000</v>
      </c>
      <c r="T3167" s="37">
        <v>1</v>
      </c>
      <c r="U3167" s="37">
        <v>1</v>
      </c>
      <c r="V3167" s="43">
        <f>SUMIF(ResumenCotizacion!$C:$C,E3167,ResumenCotizacion!$P:$P)</f>
        <v>0</v>
      </c>
      <c r="W3167" s="68">
        <f>IF(H3167="USD",S3167*SolCotizacion!$J$18,S3167)</f>
        <v>38000000</v>
      </c>
      <c r="X3167" s="3">
        <f>ROUND(W3167/(1-VLOOKUP("Total porcentaje:",ResumenCotizacion!$F:$H,3,0)),2)</f>
        <v>41304347.829999998</v>
      </c>
      <c r="Y3167" s="3">
        <f t="shared" si="199"/>
        <v>0</v>
      </c>
    </row>
    <row r="3168" spans="1:25" ht="14.25" x14ac:dyDescent="0.2">
      <c r="A3168" t="str">
        <f t="shared" si="196"/>
        <v>Servicios fabricante- Microsoft Soporte PremierMicrosoft Soporte PremierSPNE</v>
      </c>
      <c r="B3168" t="str">
        <f t="shared" si="197"/>
        <v>SPNEMicrosoft Soporte Premier</v>
      </c>
      <c r="C3168"/>
      <c r="D3168" t="s">
        <v>5156</v>
      </c>
      <c r="E3168" t="s">
        <v>5991</v>
      </c>
      <c r="F3168" s="37" t="s">
        <v>7648</v>
      </c>
      <c r="G3168" s="18" t="str">
        <f t="shared" si="198"/>
        <v>Servicios fabricante- Microsoft Soporte Premier</v>
      </c>
      <c r="H3168" s="18" t="s">
        <v>119</v>
      </c>
      <c r="I3168" s="37" t="s">
        <v>67</v>
      </c>
      <c r="J3168" t="s">
        <v>5992</v>
      </c>
      <c r="K3168" t="s">
        <v>65</v>
      </c>
      <c r="L3168" t="s">
        <v>3940</v>
      </c>
      <c r="M3168" t="s">
        <v>65</v>
      </c>
      <c r="N3168" s="37" t="s">
        <v>5159</v>
      </c>
      <c r="O3168" s="37" t="s">
        <v>5171</v>
      </c>
      <c r="P3168" s="37" t="s">
        <v>1308</v>
      </c>
      <c r="Q3168" t="s">
        <v>5991</v>
      </c>
      <c r="R3168" t="s">
        <v>5160</v>
      </c>
      <c r="S3168" s="38">
        <v>92800000</v>
      </c>
      <c r="T3168" s="37">
        <v>1</v>
      </c>
      <c r="U3168" s="37">
        <v>1</v>
      </c>
      <c r="V3168" s="43">
        <f>SUMIF(ResumenCotizacion!$C:$C,E3168,ResumenCotizacion!$P:$P)</f>
        <v>0</v>
      </c>
      <c r="W3168" s="68">
        <f>IF(H3168="USD",S3168*SolCotizacion!$J$18,S3168)</f>
        <v>92800000</v>
      </c>
      <c r="X3168" s="3">
        <f>ROUND(W3168/(1-VLOOKUP("Total porcentaje:",ResumenCotizacion!$F:$H,3,0)),2)</f>
        <v>100869565.22</v>
      </c>
      <c r="Y3168" s="3">
        <f t="shared" si="199"/>
        <v>0</v>
      </c>
    </row>
    <row r="3169" spans="1:25" ht="14.25" x14ac:dyDescent="0.2">
      <c r="A3169" t="str">
        <f t="shared" si="196"/>
        <v>Servicios fabricante- Microsoft Soporte PremierMicrosoft Soporte PremierSPND</v>
      </c>
      <c r="B3169" t="str">
        <f t="shared" si="197"/>
        <v>SPNDMicrosoft Soporte Premier</v>
      </c>
      <c r="C3169"/>
      <c r="D3169" t="s">
        <v>5156</v>
      </c>
      <c r="E3169" t="s">
        <v>5993</v>
      </c>
      <c r="F3169" s="37" t="s">
        <v>7648</v>
      </c>
      <c r="G3169" s="18" t="str">
        <f t="shared" si="198"/>
        <v>Servicios fabricante- Microsoft Soporte Premier</v>
      </c>
      <c r="H3169" s="18" t="s">
        <v>119</v>
      </c>
      <c r="I3169" s="37" t="s">
        <v>67</v>
      </c>
      <c r="J3169" t="s">
        <v>5994</v>
      </c>
      <c r="K3169" t="s">
        <v>65</v>
      </c>
      <c r="L3169" t="s">
        <v>3940</v>
      </c>
      <c r="M3169" t="s">
        <v>65</v>
      </c>
      <c r="N3169" s="37" t="s">
        <v>5159</v>
      </c>
      <c r="O3169" s="37" t="s">
        <v>5171</v>
      </c>
      <c r="P3169" s="37" t="s">
        <v>1308</v>
      </c>
      <c r="Q3169" t="s">
        <v>5993</v>
      </c>
      <c r="R3169" t="s">
        <v>5160</v>
      </c>
      <c r="S3169" s="38">
        <v>18800000</v>
      </c>
      <c r="T3169" s="37">
        <v>1</v>
      </c>
      <c r="U3169" s="37">
        <v>1</v>
      </c>
      <c r="V3169" s="43">
        <f>SUMIF(ResumenCotizacion!$C:$C,E3169,ResumenCotizacion!$P:$P)</f>
        <v>0</v>
      </c>
      <c r="W3169" s="68">
        <f>IF(H3169="USD",S3169*SolCotizacion!$J$18,S3169)</f>
        <v>18800000</v>
      </c>
      <c r="X3169" s="3">
        <f>ROUND(W3169/(1-VLOOKUP("Total porcentaje:",ResumenCotizacion!$F:$H,3,0)),2)</f>
        <v>20434782.609999999</v>
      </c>
      <c r="Y3169" s="3">
        <f t="shared" si="199"/>
        <v>0</v>
      </c>
    </row>
    <row r="3170" spans="1:25" ht="14.25" x14ac:dyDescent="0.2">
      <c r="A3170" t="str">
        <f t="shared" si="196"/>
        <v>Servicios fabricante- Microsoft Soporte PremierMicrosoft Soporte PremierSPN6</v>
      </c>
      <c r="B3170" t="str">
        <f t="shared" si="197"/>
        <v>SPN6Microsoft Soporte Premier</v>
      </c>
      <c r="C3170"/>
      <c r="D3170" t="s">
        <v>5156</v>
      </c>
      <c r="E3170" t="s">
        <v>5995</v>
      </c>
      <c r="F3170" s="37" t="s">
        <v>7648</v>
      </c>
      <c r="G3170" s="18" t="str">
        <f t="shared" si="198"/>
        <v>Servicios fabricante- Microsoft Soporte Premier</v>
      </c>
      <c r="H3170" s="18" t="s">
        <v>119</v>
      </c>
      <c r="I3170" s="37" t="s">
        <v>67</v>
      </c>
      <c r="J3170" t="s">
        <v>5996</v>
      </c>
      <c r="K3170" t="s">
        <v>65</v>
      </c>
      <c r="L3170" t="s">
        <v>3940</v>
      </c>
      <c r="M3170" t="s">
        <v>65</v>
      </c>
      <c r="N3170" s="37" t="s">
        <v>5159</v>
      </c>
      <c r="O3170" s="37" t="s">
        <v>5171</v>
      </c>
      <c r="P3170" s="37" t="s">
        <v>1308</v>
      </c>
      <c r="Q3170" t="s">
        <v>5995</v>
      </c>
      <c r="R3170" t="s">
        <v>5160</v>
      </c>
      <c r="S3170" s="38">
        <v>78400000</v>
      </c>
      <c r="T3170" s="37">
        <v>1</v>
      </c>
      <c r="U3170" s="37">
        <v>1</v>
      </c>
      <c r="V3170" s="43">
        <f>SUMIF(ResumenCotizacion!$C:$C,E3170,ResumenCotizacion!$P:$P)</f>
        <v>0</v>
      </c>
      <c r="W3170" s="68">
        <f>IF(H3170="USD",S3170*SolCotizacion!$J$18,S3170)</f>
        <v>78400000</v>
      </c>
      <c r="X3170" s="3">
        <f>ROUND(W3170/(1-VLOOKUP("Total porcentaje:",ResumenCotizacion!$F:$H,3,0)),2)</f>
        <v>85217391.299999997</v>
      </c>
      <c r="Y3170" s="3">
        <f t="shared" si="199"/>
        <v>0</v>
      </c>
    </row>
    <row r="3171" spans="1:25" ht="14.25" x14ac:dyDescent="0.2">
      <c r="A3171" t="str">
        <f t="shared" si="196"/>
        <v>Servicios fabricante- Microsoft Soporte PremierMicrosoft Soporte PremierSPMQ</v>
      </c>
      <c r="B3171" t="str">
        <f t="shared" si="197"/>
        <v>SPMQMicrosoft Soporte Premier</v>
      </c>
      <c r="C3171"/>
      <c r="D3171" t="s">
        <v>5156</v>
      </c>
      <c r="E3171" t="s">
        <v>5997</v>
      </c>
      <c r="F3171" s="37" t="s">
        <v>7648</v>
      </c>
      <c r="G3171" s="18" t="str">
        <f t="shared" si="198"/>
        <v>Servicios fabricante- Microsoft Soporte Premier</v>
      </c>
      <c r="H3171" s="18" t="s">
        <v>119</v>
      </c>
      <c r="I3171" s="37" t="s">
        <v>67</v>
      </c>
      <c r="J3171" t="s">
        <v>5998</v>
      </c>
      <c r="K3171" t="s">
        <v>65</v>
      </c>
      <c r="L3171" t="s">
        <v>3940</v>
      </c>
      <c r="M3171" t="s">
        <v>65</v>
      </c>
      <c r="N3171" s="37" t="s">
        <v>5159</v>
      </c>
      <c r="O3171" s="37" t="s">
        <v>66</v>
      </c>
      <c r="P3171" s="37" t="s">
        <v>1308</v>
      </c>
      <c r="Q3171" t="s">
        <v>5997</v>
      </c>
      <c r="R3171" t="s">
        <v>5160</v>
      </c>
      <c r="S3171" s="38">
        <v>23200000</v>
      </c>
      <c r="T3171" s="37">
        <v>1</v>
      </c>
      <c r="U3171" s="37">
        <v>1</v>
      </c>
      <c r="V3171" s="43">
        <f>SUMIF(ResumenCotizacion!$C:$C,E3171,ResumenCotizacion!$P:$P)</f>
        <v>0</v>
      </c>
      <c r="W3171" s="68">
        <f>IF(H3171="USD",S3171*SolCotizacion!$J$18,S3171)</f>
        <v>23200000</v>
      </c>
      <c r="X3171" s="3">
        <f>ROUND(W3171/(1-VLOOKUP("Total porcentaje:",ResumenCotizacion!$F:$H,3,0)),2)</f>
        <v>25217391.300000001</v>
      </c>
      <c r="Y3171" s="3">
        <f t="shared" si="199"/>
        <v>0</v>
      </c>
    </row>
    <row r="3172" spans="1:25" ht="14.25" x14ac:dyDescent="0.2">
      <c r="A3172" t="str">
        <f t="shared" si="196"/>
        <v>Servicios fabricante- Microsoft Soporte PremierMicrosoft Soporte PremierSPMG</v>
      </c>
      <c r="B3172" t="str">
        <f t="shared" si="197"/>
        <v>SPMGMicrosoft Soporte Premier</v>
      </c>
      <c r="C3172"/>
      <c r="D3172" t="s">
        <v>5156</v>
      </c>
      <c r="E3172" t="s">
        <v>5999</v>
      </c>
      <c r="F3172" s="37" t="s">
        <v>7648</v>
      </c>
      <c r="G3172" s="18" t="str">
        <f t="shared" si="198"/>
        <v>Servicios fabricante- Microsoft Soporte Premier</v>
      </c>
      <c r="H3172" s="18" t="s">
        <v>119</v>
      </c>
      <c r="I3172" s="37" t="s">
        <v>67</v>
      </c>
      <c r="J3172" t="s">
        <v>6000</v>
      </c>
      <c r="K3172" t="s">
        <v>65</v>
      </c>
      <c r="L3172" t="s">
        <v>3940</v>
      </c>
      <c r="M3172" t="s">
        <v>65</v>
      </c>
      <c r="N3172" s="37" t="s">
        <v>5159</v>
      </c>
      <c r="O3172" s="37" t="s">
        <v>66</v>
      </c>
      <c r="P3172" s="37" t="s">
        <v>1308</v>
      </c>
      <c r="Q3172" t="s">
        <v>5999</v>
      </c>
      <c r="R3172" t="s">
        <v>5160</v>
      </c>
      <c r="S3172" s="38">
        <v>62400000</v>
      </c>
      <c r="T3172" s="37">
        <v>1</v>
      </c>
      <c r="U3172" s="37">
        <v>1</v>
      </c>
      <c r="V3172" s="43">
        <f>SUMIF(ResumenCotizacion!$C:$C,E3172,ResumenCotizacion!$P:$P)</f>
        <v>0</v>
      </c>
      <c r="W3172" s="68">
        <f>IF(H3172="USD",S3172*SolCotizacion!$J$18,S3172)</f>
        <v>62400000</v>
      </c>
      <c r="X3172" s="3">
        <f>ROUND(W3172/(1-VLOOKUP("Total porcentaje:",ResumenCotizacion!$F:$H,3,0)),2)</f>
        <v>67826086.959999993</v>
      </c>
      <c r="Y3172" s="3">
        <f t="shared" si="199"/>
        <v>0</v>
      </c>
    </row>
    <row r="3173" spans="1:25" ht="14.25" x14ac:dyDescent="0.2">
      <c r="A3173" t="str">
        <f t="shared" si="196"/>
        <v>Servicios fabricante- Microsoft Soporte PremierMicrosoft Soporte PremierSPM9</v>
      </c>
      <c r="B3173" t="str">
        <f t="shared" si="197"/>
        <v>SPM9Microsoft Soporte Premier</v>
      </c>
      <c r="C3173"/>
      <c r="D3173" t="s">
        <v>5156</v>
      </c>
      <c r="E3173" t="s">
        <v>6001</v>
      </c>
      <c r="F3173" s="37" t="s">
        <v>7648</v>
      </c>
      <c r="G3173" s="18" t="str">
        <f t="shared" si="198"/>
        <v>Servicios fabricante- Microsoft Soporte Premier</v>
      </c>
      <c r="H3173" s="18" t="s">
        <v>119</v>
      </c>
      <c r="I3173" s="37" t="s">
        <v>67</v>
      </c>
      <c r="J3173" t="s">
        <v>6002</v>
      </c>
      <c r="K3173" t="s">
        <v>65</v>
      </c>
      <c r="L3173" t="s">
        <v>3940</v>
      </c>
      <c r="M3173" t="s">
        <v>65</v>
      </c>
      <c r="N3173" s="37" t="s">
        <v>5159</v>
      </c>
      <c r="O3173" s="37" t="s">
        <v>66</v>
      </c>
      <c r="P3173" s="37" t="s">
        <v>1308</v>
      </c>
      <c r="Q3173" t="s">
        <v>6001</v>
      </c>
      <c r="R3173" t="s">
        <v>5160</v>
      </c>
      <c r="S3173" s="38">
        <v>76000000</v>
      </c>
      <c r="T3173" s="37">
        <v>1</v>
      </c>
      <c r="U3173" s="37">
        <v>1</v>
      </c>
      <c r="V3173" s="43">
        <f>SUMIF(ResumenCotizacion!$C:$C,E3173,ResumenCotizacion!$P:$P)</f>
        <v>0</v>
      </c>
      <c r="W3173" s="68">
        <f>IF(H3173="USD",S3173*SolCotizacion!$J$18,S3173)</f>
        <v>76000000</v>
      </c>
      <c r="X3173" s="3">
        <f>ROUND(W3173/(1-VLOOKUP("Total porcentaje:",ResumenCotizacion!$F:$H,3,0)),2)</f>
        <v>82608695.650000006</v>
      </c>
      <c r="Y3173" s="3">
        <f t="shared" si="199"/>
        <v>0</v>
      </c>
    </row>
    <row r="3174" spans="1:25" ht="14.25" x14ac:dyDescent="0.2">
      <c r="A3174" t="str">
        <f t="shared" si="196"/>
        <v>Servicios fabricante- Microsoft Soporte PremierMicrosoft Soporte PremierSPM7</v>
      </c>
      <c r="B3174" t="str">
        <f t="shared" si="197"/>
        <v>SPM7Microsoft Soporte Premier</v>
      </c>
      <c r="C3174"/>
      <c r="D3174" t="s">
        <v>5156</v>
      </c>
      <c r="E3174" t="s">
        <v>6003</v>
      </c>
      <c r="F3174" s="37" t="s">
        <v>7648</v>
      </c>
      <c r="G3174" s="18" t="str">
        <f t="shared" si="198"/>
        <v>Servicios fabricante- Microsoft Soporte Premier</v>
      </c>
      <c r="H3174" s="18" t="s">
        <v>119</v>
      </c>
      <c r="I3174" s="37" t="s">
        <v>67</v>
      </c>
      <c r="J3174" t="s">
        <v>6004</v>
      </c>
      <c r="K3174" t="s">
        <v>65</v>
      </c>
      <c r="L3174" t="s">
        <v>3940</v>
      </c>
      <c r="M3174" t="s">
        <v>65</v>
      </c>
      <c r="N3174" s="37" t="s">
        <v>5159</v>
      </c>
      <c r="O3174" s="37" t="s">
        <v>66</v>
      </c>
      <c r="P3174" s="37" t="s">
        <v>1308</v>
      </c>
      <c r="Q3174" t="s">
        <v>6003</v>
      </c>
      <c r="R3174" t="s">
        <v>5160</v>
      </c>
      <c r="S3174" s="38">
        <v>15600000</v>
      </c>
      <c r="T3174" s="37">
        <v>1</v>
      </c>
      <c r="U3174" s="37">
        <v>1</v>
      </c>
      <c r="V3174" s="43">
        <f>SUMIF(ResumenCotizacion!$C:$C,E3174,ResumenCotizacion!$P:$P)</f>
        <v>0</v>
      </c>
      <c r="W3174" s="68">
        <f>IF(H3174="USD",S3174*SolCotizacion!$J$18,S3174)</f>
        <v>15600000</v>
      </c>
      <c r="X3174" s="3">
        <f>ROUND(W3174/(1-VLOOKUP("Total porcentaje:",ResumenCotizacion!$F:$H,3,0)),2)</f>
        <v>16956521.739999998</v>
      </c>
      <c r="Y3174" s="3">
        <f t="shared" si="199"/>
        <v>0</v>
      </c>
    </row>
    <row r="3175" spans="1:25" ht="14.25" x14ac:dyDescent="0.2">
      <c r="A3175" t="str">
        <f t="shared" si="196"/>
        <v>Servicios fabricante- Microsoft Soporte PremierMicrosoft Soporte PremierSPLM</v>
      </c>
      <c r="B3175" t="str">
        <f t="shared" si="197"/>
        <v>SPLMMicrosoft Soporte Premier</v>
      </c>
      <c r="C3175"/>
      <c r="D3175" t="s">
        <v>5156</v>
      </c>
      <c r="E3175" t="s">
        <v>6005</v>
      </c>
      <c r="F3175" s="37" t="s">
        <v>7648</v>
      </c>
      <c r="G3175" s="18" t="str">
        <f t="shared" si="198"/>
        <v>Servicios fabricante- Microsoft Soporte Premier</v>
      </c>
      <c r="H3175" s="18" t="s">
        <v>119</v>
      </c>
      <c r="I3175" s="37" t="s">
        <v>67</v>
      </c>
      <c r="J3175" t="s">
        <v>6006</v>
      </c>
      <c r="K3175" t="s">
        <v>65</v>
      </c>
      <c r="L3175" t="s">
        <v>3940</v>
      </c>
      <c r="M3175" t="s">
        <v>65</v>
      </c>
      <c r="N3175" s="37" t="s">
        <v>5159</v>
      </c>
      <c r="O3175" s="37" t="s">
        <v>5171</v>
      </c>
      <c r="P3175" s="37" t="s">
        <v>1308</v>
      </c>
      <c r="Q3175" t="s">
        <v>6005</v>
      </c>
      <c r="R3175" t="s">
        <v>5160</v>
      </c>
      <c r="S3175" s="38">
        <v>126400000</v>
      </c>
      <c r="T3175" s="37">
        <v>1</v>
      </c>
      <c r="U3175" s="37">
        <v>1</v>
      </c>
      <c r="V3175" s="43">
        <f>SUMIF(ResumenCotizacion!$C:$C,E3175,ResumenCotizacion!$P:$P)</f>
        <v>0</v>
      </c>
      <c r="W3175" s="68">
        <f>IF(H3175="USD",S3175*SolCotizacion!$J$18,S3175)</f>
        <v>126400000</v>
      </c>
      <c r="X3175" s="3">
        <f>ROUND(W3175/(1-VLOOKUP("Total porcentaje:",ResumenCotizacion!$F:$H,3,0)),2)</f>
        <v>137391304.34999999</v>
      </c>
      <c r="Y3175" s="3">
        <f t="shared" si="199"/>
        <v>0</v>
      </c>
    </row>
    <row r="3176" spans="1:25" ht="14.25" x14ac:dyDescent="0.2">
      <c r="A3176" t="str">
        <f t="shared" si="196"/>
        <v>Servicios fabricante- Microsoft Soporte PremierMicrosoft Soporte PremierSPLF</v>
      </c>
      <c r="B3176" t="str">
        <f t="shared" si="197"/>
        <v>SPLFMicrosoft Soporte Premier</v>
      </c>
      <c r="C3176"/>
      <c r="D3176" t="s">
        <v>5156</v>
      </c>
      <c r="E3176" t="s">
        <v>6007</v>
      </c>
      <c r="F3176" s="37" t="s">
        <v>7648</v>
      </c>
      <c r="G3176" s="18" t="str">
        <f t="shared" si="198"/>
        <v>Servicios fabricante- Microsoft Soporte Premier</v>
      </c>
      <c r="H3176" s="18" t="s">
        <v>119</v>
      </c>
      <c r="I3176" s="37" t="s">
        <v>67</v>
      </c>
      <c r="J3176" t="s">
        <v>6008</v>
      </c>
      <c r="K3176" t="s">
        <v>65</v>
      </c>
      <c r="L3176" t="s">
        <v>3940</v>
      </c>
      <c r="M3176" t="s">
        <v>65</v>
      </c>
      <c r="N3176" s="37" t="s">
        <v>5159</v>
      </c>
      <c r="O3176" s="37" t="s">
        <v>5171</v>
      </c>
      <c r="P3176" s="37" t="s">
        <v>1308</v>
      </c>
      <c r="Q3176" t="s">
        <v>6007</v>
      </c>
      <c r="R3176" t="s">
        <v>5160</v>
      </c>
      <c r="S3176" s="38">
        <v>127600000</v>
      </c>
      <c r="T3176" s="37">
        <v>1</v>
      </c>
      <c r="U3176" s="37">
        <v>1</v>
      </c>
      <c r="V3176" s="43">
        <f>SUMIF(ResumenCotizacion!$C:$C,E3176,ResumenCotizacion!$P:$P)</f>
        <v>0</v>
      </c>
      <c r="W3176" s="68">
        <f>IF(H3176="USD",S3176*SolCotizacion!$J$18,S3176)</f>
        <v>127600000</v>
      </c>
      <c r="X3176" s="3">
        <f>ROUND(W3176/(1-VLOOKUP("Total porcentaje:",ResumenCotizacion!$F:$H,3,0)),2)</f>
        <v>138695652.16999999</v>
      </c>
      <c r="Y3176" s="3">
        <f t="shared" si="199"/>
        <v>0</v>
      </c>
    </row>
    <row r="3177" spans="1:25" ht="14.25" x14ac:dyDescent="0.2">
      <c r="A3177" t="str">
        <f t="shared" si="196"/>
        <v>Servicios fabricante- Microsoft Soporte PremierMicrosoft Soporte PremierSPKK</v>
      </c>
      <c r="B3177" t="str">
        <f t="shared" si="197"/>
        <v>SPKKMicrosoft Soporte Premier</v>
      </c>
      <c r="C3177"/>
      <c r="D3177" t="s">
        <v>5156</v>
      </c>
      <c r="E3177" t="s">
        <v>6009</v>
      </c>
      <c r="F3177" s="37" t="s">
        <v>7648</v>
      </c>
      <c r="G3177" s="18" t="str">
        <f t="shared" si="198"/>
        <v>Servicios fabricante- Microsoft Soporte Premier</v>
      </c>
      <c r="H3177" s="18" t="s">
        <v>119</v>
      </c>
      <c r="I3177" s="37" t="s">
        <v>67</v>
      </c>
      <c r="J3177" t="s">
        <v>6010</v>
      </c>
      <c r="K3177" t="s">
        <v>65</v>
      </c>
      <c r="L3177" t="s">
        <v>3940</v>
      </c>
      <c r="M3177" t="s">
        <v>65</v>
      </c>
      <c r="N3177" s="37" t="s">
        <v>5159</v>
      </c>
      <c r="O3177" s="37" t="s">
        <v>66</v>
      </c>
      <c r="P3177" s="37" t="s">
        <v>1308</v>
      </c>
      <c r="Q3177" t="s">
        <v>6009</v>
      </c>
      <c r="R3177" t="s">
        <v>5160</v>
      </c>
      <c r="S3177" s="38">
        <v>32400000</v>
      </c>
      <c r="T3177" s="37">
        <v>1</v>
      </c>
      <c r="U3177" s="37">
        <v>1</v>
      </c>
      <c r="V3177" s="43">
        <f>SUMIF(ResumenCotizacion!$C:$C,E3177,ResumenCotizacion!$P:$P)</f>
        <v>0</v>
      </c>
      <c r="W3177" s="68">
        <f>IF(H3177="USD",S3177*SolCotizacion!$J$18,S3177)</f>
        <v>32400000</v>
      </c>
      <c r="X3177" s="3">
        <f>ROUND(W3177/(1-VLOOKUP("Total porcentaje:",ResumenCotizacion!$F:$H,3,0)),2)</f>
        <v>35217391.299999997</v>
      </c>
      <c r="Y3177" s="3">
        <f t="shared" si="199"/>
        <v>0</v>
      </c>
    </row>
    <row r="3178" spans="1:25" ht="14.25" x14ac:dyDescent="0.2">
      <c r="A3178" t="str">
        <f t="shared" si="196"/>
        <v>Servicios fabricante- Microsoft Soporte PremierMicrosoft Soporte PremierSPKF</v>
      </c>
      <c r="B3178" t="str">
        <f t="shared" si="197"/>
        <v>SPKFMicrosoft Soporte Premier</v>
      </c>
      <c r="C3178"/>
      <c r="D3178" t="s">
        <v>5156</v>
      </c>
      <c r="E3178" t="s">
        <v>6011</v>
      </c>
      <c r="F3178" s="37" t="s">
        <v>7648</v>
      </c>
      <c r="G3178" s="18" t="str">
        <f t="shared" si="198"/>
        <v>Servicios fabricante- Microsoft Soporte Premier</v>
      </c>
      <c r="H3178" s="18" t="s">
        <v>119</v>
      </c>
      <c r="I3178" s="37" t="s">
        <v>67</v>
      </c>
      <c r="J3178" t="s">
        <v>6012</v>
      </c>
      <c r="K3178" t="s">
        <v>65</v>
      </c>
      <c r="L3178" t="s">
        <v>3940</v>
      </c>
      <c r="M3178" t="s">
        <v>65</v>
      </c>
      <c r="N3178" s="37" t="s">
        <v>5159</v>
      </c>
      <c r="O3178" s="37" t="s">
        <v>5171</v>
      </c>
      <c r="P3178" s="37" t="s">
        <v>1308</v>
      </c>
      <c r="Q3178" t="s">
        <v>6011</v>
      </c>
      <c r="R3178" t="s">
        <v>5160</v>
      </c>
      <c r="S3178" s="38">
        <v>141600000</v>
      </c>
      <c r="T3178" s="37">
        <v>1</v>
      </c>
      <c r="U3178" s="37">
        <v>1</v>
      </c>
      <c r="V3178" s="43">
        <f>SUMIF(ResumenCotizacion!$C:$C,E3178,ResumenCotizacion!$P:$P)</f>
        <v>0</v>
      </c>
      <c r="W3178" s="68">
        <f>IF(H3178="USD",S3178*SolCotizacion!$J$18,S3178)</f>
        <v>141600000</v>
      </c>
      <c r="X3178" s="3">
        <f>ROUND(W3178/(1-VLOOKUP("Total porcentaje:",ResumenCotizacion!$F:$H,3,0)),2)</f>
        <v>153913043.47999999</v>
      </c>
      <c r="Y3178" s="3">
        <f t="shared" si="199"/>
        <v>0</v>
      </c>
    </row>
    <row r="3179" spans="1:25" ht="14.25" x14ac:dyDescent="0.2">
      <c r="A3179" t="str">
        <f t="shared" si="196"/>
        <v>Servicios fabricante- Microsoft Soporte PremierMicrosoft Soporte PremierSPIG</v>
      </c>
      <c r="B3179" t="str">
        <f t="shared" si="197"/>
        <v>SPIGMicrosoft Soporte Premier</v>
      </c>
      <c r="C3179"/>
      <c r="D3179" t="s">
        <v>5156</v>
      </c>
      <c r="E3179" t="s">
        <v>6013</v>
      </c>
      <c r="F3179" s="37" t="s">
        <v>7648</v>
      </c>
      <c r="G3179" s="18" t="str">
        <f t="shared" si="198"/>
        <v>Servicios fabricante- Microsoft Soporte Premier</v>
      </c>
      <c r="H3179" s="18" t="s">
        <v>119</v>
      </c>
      <c r="I3179" s="37" t="s">
        <v>67</v>
      </c>
      <c r="J3179" t="s">
        <v>6014</v>
      </c>
      <c r="K3179" t="s">
        <v>65</v>
      </c>
      <c r="L3179" t="s">
        <v>3940</v>
      </c>
      <c r="M3179" t="s">
        <v>65</v>
      </c>
      <c r="N3179" s="37" t="s">
        <v>5159</v>
      </c>
      <c r="O3179" s="37" t="s">
        <v>66</v>
      </c>
      <c r="P3179" s="37" t="s">
        <v>1308</v>
      </c>
      <c r="Q3179" t="s">
        <v>6013</v>
      </c>
      <c r="R3179" t="s">
        <v>5160</v>
      </c>
      <c r="S3179" s="38">
        <v>38000000</v>
      </c>
      <c r="T3179" s="37">
        <v>1</v>
      </c>
      <c r="U3179" s="37">
        <v>1</v>
      </c>
      <c r="V3179" s="43">
        <f>SUMIF(ResumenCotizacion!$C:$C,E3179,ResumenCotizacion!$P:$P)</f>
        <v>0</v>
      </c>
      <c r="W3179" s="68">
        <f>IF(H3179="USD",S3179*SolCotizacion!$J$18,S3179)</f>
        <v>38000000</v>
      </c>
      <c r="X3179" s="3">
        <f>ROUND(W3179/(1-VLOOKUP("Total porcentaje:",ResumenCotizacion!$F:$H,3,0)),2)</f>
        <v>41304347.829999998</v>
      </c>
      <c r="Y3179" s="3">
        <f t="shared" si="199"/>
        <v>0</v>
      </c>
    </row>
    <row r="3180" spans="1:25" ht="14.25" x14ac:dyDescent="0.2">
      <c r="A3180" t="str">
        <f t="shared" si="196"/>
        <v>Servicios fabricante- Microsoft Soporte PremierMicrosoft Soporte PremierSPI3</v>
      </c>
      <c r="B3180" t="str">
        <f t="shared" si="197"/>
        <v>SPI3Microsoft Soporte Premier</v>
      </c>
      <c r="C3180"/>
      <c r="D3180" t="s">
        <v>5156</v>
      </c>
      <c r="E3180" t="s">
        <v>6015</v>
      </c>
      <c r="F3180" s="37" t="s">
        <v>7648</v>
      </c>
      <c r="G3180" s="18" t="str">
        <f t="shared" si="198"/>
        <v>Servicios fabricante- Microsoft Soporte Premier</v>
      </c>
      <c r="H3180" s="18" t="s">
        <v>119</v>
      </c>
      <c r="I3180" s="37" t="s">
        <v>67</v>
      </c>
      <c r="J3180" t="s">
        <v>6016</v>
      </c>
      <c r="K3180" t="s">
        <v>65</v>
      </c>
      <c r="L3180" t="s">
        <v>3940</v>
      </c>
      <c r="M3180" t="s">
        <v>65</v>
      </c>
      <c r="N3180" s="37" t="s">
        <v>5159</v>
      </c>
      <c r="O3180" s="37" t="s">
        <v>5171</v>
      </c>
      <c r="P3180" s="37" t="s">
        <v>1308</v>
      </c>
      <c r="Q3180" t="s">
        <v>6015</v>
      </c>
      <c r="R3180" t="s">
        <v>5160</v>
      </c>
      <c r="S3180" s="38">
        <v>78400000</v>
      </c>
      <c r="T3180" s="37">
        <v>1</v>
      </c>
      <c r="U3180" s="37">
        <v>1</v>
      </c>
      <c r="V3180" s="43">
        <f>SUMIF(ResumenCotizacion!$C:$C,E3180,ResumenCotizacion!$P:$P)</f>
        <v>0</v>
      </c>
      <c r="W3180" s="68">
        <f>IF(H3180="USD",S3180*SolCotizacion!$J$18,S3180)</f>
        <v>78400000</v>
      </c>
      <c r="X3180" s="3">
        <f>ROUND(W3180/(1-VLOOKUP("Total porcentaje:",ResumenCotizacion!$F:$H,3,0)),2)</f>
        <v>85217391.299999997</v>
      </c>
      <c r="Y3180" s="3">
        <f t="shared" si="199"/>
        <v>0</v>
      </c>
    </row>
    <row r="3181" spans="1:25" ht="14.25" x14ac:dyDescent="0.2">
      <c r="A3181" t="str">
        <f t="shared" si="196"/>
        <v>Servicios fabricante- Microsoft Soporte PremierMicrosoft Soporte PremierSPHZ</v>
      </c>
      <c r="B3181" t="str">
        <f t="shared" si="197"/>
        <v>SPHZMicrosoft Soporte Premier</v>
      </c>
      <c r="C3181"/>
      <c r="D3181" t="s">
        <v>5156</v>
      </c>
      <c r="E3181" t="s">
        <v>6017</v>
      </c>
      <c r="F3181" s="37" t="s">
        <v>7648</v>
      </c>
      <c r="G3181" s="18" t="str">
        <f t="shared" si="198"/>
        <v>Servicios fabricante- Microsoft Soporte Premier</v>
      </c>
      <c r="H3181" s="18" t="s">
        <v>119</v>
      </c>
      <c r="I3181" s="37" t="s">
        <v>67</v>
      </c>
      <c r="J3181" t="s">
        <v>6018</v>
      </c>
      <c r="K3181" t="s">
        <v>65</v>
      </c>
      <c r="L3181" t="s">
        <v>3940</v>
      </c>
      <c r="M3181" t="s">
        <v>65</v>
      </c>
      <c r="N3181" s="37" t="s">
        <v>5159</v>
      </c>
      <c r="O3181" s="37" t="s">
        <v>5171</v>
      </c>
      <c r="P3181" s="37" t="s">
        <v>1308</v>
      </c>
      <c r="Q3181" t="s">
        <v>6017</v>
      </c>
      <c r="R3181" t="s">
        <v>5160</v>
      </c>
      <c r="S3181" s="38">
        <v>111600000</v>
      </c>
      <c r="T3181" s="37">
        <v>1</v>
      </c>
      <c r="U3181" s="37">
        <v>1</v>
      </c>
      <c r="V3181" s="43">
        <f>SUMIF(ResumenCotizacion!$C:$C,E3181,ResumenCotizacion!$P:$P)</f>
        <v>0</v>
      </c>
      <c r="W3181" s="68">
        <f>IF(H3181="USD",S3181*SolCotizacion!$J$18,S3181)</f>
        <v>111600000</v>
      </c>
      <c r="X3181" s="3">
        <f>ROUND(W3181/(1-VLOOKUP("Total porcentaje:",ResumenCotizacion!$F:$H,3,0)),2)</f>
        <v>121304347.83</v>
      </c>
      <c r="Y3181" s="3">
        <f t="shared" si="199"/>
        <v>0</v>
      </c>
    </row>
    <row r="3182" spans="1:25" ht="14.25" x14ac:dyDescent="0.2">
      <c r="A3182" t="str">
        <f t="shared" si="196"/>
        <v>Servicios fabricante- Microsoft Soporte PremierMicrosoft Soporte PremierSPHG</v>
      </c>
      <c r="B3182" t="str">
        <f t="shared" si="197"/>
        <v>SPHGMicrosoft Soporte Premier</v>
      </c>
      <c r="C3182"/>
      <c r="D3182" t="s">
        <v>5156</v>
      </c>
      <c r="E3182" t="s">
        <v>6019</v>
      </c>
      <c r="F3182" s="37" t="s">
        <v>7648</v>
      </c>
      <c r="G3182" s="18" t="str">
        <f t="shared" si="198"/>
        <v>Servicios fabricante- Microsoft Soporte Premier</v>
      </c>
      <c r="H3182" s="18" t="s">
        <v>119</v>
      </c>
      <c r="I3182" s="37" t="s">
        <v>67</v>
      </c>
      <c r="J3182" t="s">
        <v>6020</v>
      </c>
      <c r="K3182" t="s">
        <v>65</v>
      </c>
      <c r="L3182" t="s">
        <v>3940</v>
      </c>
      <c r="M3182" t="s">
        <v>65</v>
      </c>
      <c r="N3182" s="37" t="s">
        <v>5159</v>
      </c>
      <c r="O3182" s="37" t="s">
        <v>5171</v>
      </c>
      <c r="P3182" s="37" t="s">
        <v>1308</v>
      </c>
      <c r="Q3182" t="s">
        <v>6019</v>
      </c>
      <c r="R3182" t="s">
        <v>5160</v>
      </c>
      <c r="S3182" s="38">
        <v>127600000</v>
      </c>
      <c r="T3182" s="37">
        <v>1</v>
      </c>
      <c r="U3182" s="37">
        <v>1</v>
      </c>
      <c r="V3182" s="43">
        <f>SUMIF(ResumenCotizacion!$C:$C,E3182,ResumenCotizacion!$P:$P)</f>
        <v>0</v>
      </c>
      <c r="W3182" s="68">
        <f>IF(H3182="USD",S3182*SolCotizacion!$J$18,S3182)</f>
        <v>127600000</v>
      </c>
      <c r="X3182" s="3">
        <f>ROUND(W3182/(1-VLOOKUP("Total porcentaje:",ResumenCotizacion!$F:$H,3,0)),2)</f>
        <v>138695652.16999999</v>
      </c>
      <c r="Y3182" s="3">
        <f t="shared" si="199"/>
        <v>0</v>
      </c>
    </row>
    <row r="3183" spans="1:25" ht="14.25" x14ac:dyDescent="0.2">
      <c r="A3183" t="str">
        <f t="shared" si="196"/>
        <v>Servicios fabricante- Microsoft Soporte PremierMicrosoft Soporte PremierSPHF</v>
      </c>
      <c r="B3183" t="str">
        <f t="shared" si="197"/>
        <v>SPHFMicrosoft Soporte Premier</v>
      </c>
      <c r="C3183"/>
      <c r="D3183" t="s">
        <v>5156</v>
      </c>
      <c r="E3183" t="s">
        <v>6021</v>
      </c>
      <c r="F3183" s="37" t="s">
        <v>7648</v>
      </c>
      <c r="G3183" s="18" t="str">
        <f t="shared" si="198"/>
        <v>Servicios fabricante- Microsoft Soporte Premier</v>
      </c>
      <c r="H3183" s="18" t="s">
        <v>119</v>
      </c>
      <c r="I3183" s="37" t="s">
        <v>67</v>
      </c>
      <c r="J3183" t="s">
        <v>6022</v>
      </c>
      <c r="K3183" t="s">
        <v>65</v>
      </c>
      <c r="L3183" t="s">
        <v>3940</v>
      </c>
      <c r="M3183" t="s">
        <v>65</v>
      </c>
      <c r="N3183" s="37" t="s">
        <v>5159</v>
      </c>
      <c r="O3183" s="37" t="s">
        <v>5171</v>
      </c>
      <c r="P3183" s="37" t="s">
        <v>1308</v>
      </c>
      <c r="Q3183" t="s">
        <v>6021</v>
      </c>
      <c r="R3183" t="s">
        <v>5160</v>
      </c>
      <c r="S3183" s="38">
        <v>127600000</v>
      </c>
      <c r="T3183" s="37">
        <v>1</v>
      </c>
      <c r="U3183" s="37">
        <v>1</v>
      </c>
      <c r="V3183" s="43">
        <f>SUMIF(ResumenCotizacion!$C:$C,E3183,ResumenCotizacion!$P:$P)</f>
        <v>0</v>
      </c>
      <c r="W3183" s="68">
        <f>IF(H3183="USD",S3183*SolCotizacion!$J$18,S3183)</f>
        <v>127600000</v>
      </c>
      <c r="X3183" s="3">
        <f>ROUND(W3183/(1-VLOOKUP("Total porcentaje:",ResumenCotizacion!$F:$H,3,0)),2)</f>
        <v>138695652.16999999</v>
      </c>
      <c r="Y3183" s="3">
        <f t="shared" si="199"/>
        <v>0</v>
      </c>
    </row>
    <row r="3184" spans="1:25" ht="14.25" x14ac:dyDescent="0.2">
      <c r="A3184" t="str">
        <f t="shared" si="196"/>
        <v>Servicios fabricante- Microsoft Soporte PremierMicrosoft Soporte PremierSPGO5</v>
      </c>
      <c r="B3184" t="str">
        <f t="shared" si="197"/>
        <v>SPGO5Microsoft Soporte Premier</v>
      </c>
      <c r="C3184"/>
      <c r="D3184" t="s">
        <v>5156</v>
      </c>
      <c r="E3184" t="s">
        <v>6023</v>
      </c>
      <c r="F3184" s="37" t="s">
        <v>7648</v>
      </c>
      <c r="G3184" s="18" t="str">
        <f t="shared" si="198"/>
        <v>Servicios fabricante- Microsoft Soporte Premier</v>
      </c>
      <c r="H3184" s="18" t="s">
        <v>119</v>
      </c>
      <c r="I3184" s="37" t="s">
        <v>67</v>
      </c>
      <c r="J3184" t="s">
        <v>6024</v>
      </c>
      <c r="K3184" t="s">
        <v>210</v>
      </c>
      <c r="L3184" t="s">
        <v>3940</v>
      </c>
      <c r="M3184" t="s">
        <v>65</v>
      </c>
      <c r="N3184" s="37" t="s">
        <v>5159</v>
      </c>
      <c r="O3184" s="37" t="s">
        <v>5171</v>
      </c>
      <c r="P3184" s="37" t="s">
        <v>1308</v>
      </c>
      <c r="Q3184" t="s">
        <v>6023</v>
      </c>
      <c r="R3184" t="s">
        <v>5160</v>
      </c>
      <c r="S3184" s="38">
        <v>0</v>
      </c>
      <c r="T3184" s="37">
        <v>1</v>
      </c>
      <c r="U3184" s="37">
        <v>1</v>
      </c>
      <c r="V3184" s="43">
        <f>SUMIF(ResumenCotizacion!$C:$C,E3184,ResumenCotizacion!$P:$P)</f>
        <v>0</v>
      </c>
      <c r="W3184" s="68">
        <f>IF(H3184="USD",S3184*SolCotizacion!$J$18,S3184)</f>
        <v>0</v>
      </c>
      <c r="X3184" s="3">
        <f>ROUND(W3184/(1-VLOOKUP("Total porcentaje:",ResumenCotizacion!$F:$H,3,0)),2)</f>
        <v>0</v>
      </c>
      <c r="Y3184" s="3">
        <f t="shared" si="199"/>
        <v>0</v>
      </c>
    </row>
    <row r="3185" spans="1:25" ht="14.25" x14ac:dyDescent="0.2">
      <c r="A3185" t="str">
        <f t="shared" si="196"/>
        <v>Servicios fabricante- Microsoft Soporte PremierMicrosoft Soporte PremierSPGO4</v>
      </c>
      <c r="B3185" t="str">
        <f t="shared" si="197"/>
        <v>SPGO4Microsoft Soporte Premier</v>
      </c>
      <c r="C3185"/>
      <c r="D3185" t="s">
        <v>5156</v>
      </c>
      <c r="E3185" t="s">
        <v>6025</v>
      </c>
      <c r="F3185" s="37" t="s">
        <v>7648</v>
      </c>
      <c r="G3185" s="18" t="str">
        <f t="shared" si="198"/>
        <v>Servicios fabricante- Microsoft Soporte Premier</v>
      </c>
      <c r="H3185" s="18" t="s">
        <v>119</v>
      </c>
      <c r="I3185" s="37" t="s">
        <v>67</v>
      </c>
      <c r="J3185" t="s">
        <v>6026</v>
      </c>
      <c r="K3185" t="s">
        <v>5386</v>
      </c>
      <c r="L3185" t="s">
        <v>3940</v>
      </c>
      <c r="M3185" t="s">
        <v>65</v>
      </c>
      <c r="N3185" s="37" t="s">
        <v>5159</v>
      </c>
      <c r="O3185" s="37" t="s">
        <v>5171</v>
      </c>
      <c r="P3185" s="37" t="s">
        <v>1308</v>
      </c>
      <c r="Q3185" t="s">
        <v>6025</v>
      </c>
      <c r="R3185" t="s">
        <v>5160</v>
      </c>
      <c r="S3185" s="38">
        <v>1506070896</v>
      </c>
      <c r="T3185" s="37">
        <v>1</v>
      </c>
      <c r="U3185" s="37">
        <v>1</v>
      </c>
      <c r="V3185" s="43">
        <f>SUMIF(ResumenCotizacion!$C:$C,E3185,ResumenCotizacion!$P:$P)</f>
        <v>0</v>
      </c>
      <c r="W3185" s="68">
        <f>IF(H3185="USD",S3185*SolCotizacion!$J$18,S3185)</f>
        <v>1506070896</v>
      </c>
      <c r="X3185" s="3">
        <f>ROUND(W3185/(1-VLOOKUP("Total porcentaje:",ResumenCotizacion!$F:$H,3,0)),2)</f>
        <v>1637033582.6099999</v>
      </c>
      <c r="Y3185" s="3">
        <f t="shared" si="199"/>
        <v>0</v>
      </c>
    </row>
    <row r="3186" spans="1:25" ht="14.25" x14ac:dyDescent="0.2">
      <c r="A3186" t="str">
        <f t="shared" si="196"/>
        <v>Servicios fabricante- Microsoft Soporte PremierMicrosoft Soporte PremierSPGO3</v>
      </c>
      <c r="B3186" t="str">
        <f t="shared" si="197"/>
        <v>SPGO3Microsoft Soporte Premier</v>
      </c>
      <c r="C3186"/>
      <c r="D3186" t="s">
        <v>5156</v>
      </c>
      <c r="E3186" t="s">
        <v>6027</v>
      </c>
      <c r="F3186" s="37" t="s">
        <v>7648</v>
      </c>
      <c r="G3186" s="18" t="str">
        <f t="shared" si="198"/>
        <v>Servicios fabricante- Microsoft Soporte Premier</v>
      </c>
      <c r="H3186" s="18" t="s">
        <v>119</v>
      </c>
      <c r="I3186" s="37" t="s">
        <v>67</v>
      </c>
      <c r="J3186" t="s">
        <v>6028</v>
      </c>
      <c r="K3186" t="s">
        <v>5386</v>
      </c>
      <c r="L3186" t="s">
        <v>3940</v>
      </c>
      <c r="M3186" t="s">
        <v>65</v>
      </c>
      <c r="N3186" s="37" t="s">
        <v>5159</v>
      </c>
      <c r="O3186" s="37" t="s">
        <v>5171</v>
      </c>
      <c r="P3186" s="37" t="s">
        <v>1308</v>
      </c>
      <c r="Q3186" t="s">
        <v>6027</v>
      </c>
      <c r="R3186" t="s">
        <v>5160</v>
      </c>
      <c r="S3186" s="38">
        <v>1137632284.8</v>
      </c>
      <c r="T3186" s="37">
        <v>1</v>
      </c>
      <c r="U3186" s="37">
        <v>1</v>
      </c>
      <c r="V3186" s="43">
        <f>SUMIF(ResumenCotizacion!$C:$C,E3186,ResumenCotizacion!$P:$P)</f>
        <v>0</v>
      </c>
      <c r="W3186" s="68">
        <f>IF(H3186="USD",S3186*SolCotizacion!$J$18,S3186)</f>
        <v>1137632284.8</v>
      </c>
      <c r="X3186" s="3">
        <f>ROUND(W3186/(1-VLOOKUP("Total porcentaje:",ResumenCotizacion!$F:$H,3,0)),2)</f>
        <v>1236556831.3</v>
      </c>
      <c r="Y3186" s="3">
        <f t="shared" si="199"/>
        <v>0</v>
      </c>
    </row>
    <row r="3187" spans="1:25" ht="14.25" x14ac:dyDescent="0.2">
      <c r="A3187" t="str">
        <f t="shared" si="196"/>
        <v>Servicios fabricante- Microsoft Soporte PremierMicrosoft Soporte PremierSPGO2</v>
      </c>
      <c r="B3187" t="str">
        <f t="shared" si="197"/>
        <v>SPGO2Microsoft Soporte Premier</v>
      </c>
      <c r="C3187"/>
      <c r="D3187" t="s">
        <v>5156</v>
      </c>
      <c r="E3187" t="s">
        <v>6029</v>
      </c>
      <c r="F3187" s="37" t="s">
        <v>7648</v>
      </c>
      <c r="G3187" s="18" t="str">
        <f t="shared" si="198"/>
        <v>Servicios fabricante- Microsoft Soporte Premier</v>
      </c>
      <c r="H3187" s="18" t="s">
        <v>119</v>
      </c>
      <c r="I3187" s="37" t="s">
        <v>67</v>
      </c>
      <c r="J3187" t="s">
        <v>6030</v>
      </c>
      <c r="K3187" t="s">
        <v>5386</v>
      </c>
      <c r="L3187" t="s">
        <v>3940</v>
      </c>
      <c r="M3187" t="s">
        <v>65</v>
      </c>
      <c r="N3187" s="37" t="s">
        <v>5159</v>
      </c>
      <c r="O3187" s="37" t="s">
        <v>5171</v>
      </c>
      <c r="P3187" s="37" t="s">
        <v>1308</v>
      </c>
      <c r="Q3187" t="s">
        <v>6029</v>
      </c>
      <c r="R3187" t="s">
        <v>5160</v>
      </c>
      <c r="S3187" s="38">
        <v>762895478.39999998</v>
      </c>
      <c r="T3187" s="37">
        <v>1</v>
      </c>
      <c r="U3187" s="37">
        <v>1</v>
      </c>
      <c r="V3187" s="43">
        <f>SUMIF(ResumenCotizacion!$C:$C,E3187,ResumenCotizacion!$P:$P)</f>
        <v>0</v>
      </c>
      <c r="W3187" s="68">
        <f>IF(H3187="USD",S3187*SolCotizacion!$J$18,S3187)</f>
        <v>762895478.39999998</v>
      </c>
      <c r="X3187" s="3">
        <f>ROUND(W3187/(1-VLOOKUP("Total porcentaje:",ResumenCotizacion!$F:$H,3,0)),2)</f>
        <v>829234215.64999998</v>
      </c>
      <c r="Y3187" s="3">
        <f t="shared" si="199"/>
        <v>0</v>
      </c>
    </row>
    <row r="3188" spans="1:25" ht="14.25" x14ac:dyDescent="0.2">
      <c r="A3188" t="str">
        <f t="shared" si="196"/>
        <v>Servicios fabricante- Microsoft Soporte PremierMicrosoft Soporte PremierSPGO1</v>
      </c>
      <c r="B3188" t="str">
        <f t="shared" si="197"/>
        <v>SPGO1Microsoft Soporte Premier</v>
      </c>
      <c r="C3188"/>
      <c r="D3188" t="s">
        <v>5156</v>
      </c>
      <c r="E3188" t="s">
        <v>6031</v>
      </c>
      <c r="F3188" s="37" t="s">
        <v>7648</v>
      </c>
      <c r="G3188" s="18" t="str">
        <f t="shared" si="198"/>
        <v>Servicios fabricante- Microsoft Soporte Premier</v>
      </c>
      <c r="H3188" s="18" t="s">
        <v>119</v>
      </c>
      <c r="I3188" s="37" t="s">
        <v>67</v>
      </c>
      <c r="J3188" t="s">
        <v>6032</v>
      </c>
      <c r="K3188" t="s">
        <v>5386</v>
      </c>
      <c r="L3188" t="s">
        <v>3940</v>
      </c>
      <c r="M3188" t="s">
        <v>65</v>
      </c>
      <c r="N3188" s="37" t="s">
        <v>5159</v>
      </c>
      <c r="O3188" s="37" t="s">
        <v>5171</v>
      </c>
      <c r="P3188" s="37" t="s">
        <v>1308</v>
      </c>
      <c r="Q3188" t="s">
        <v>6031</v>
      </c>
      <c r="R3188" t="s">
        <v>5160</v>
      </c>
      <c r="S3188" s="38">
        <v>381860476.80000001</v>
      </c>
      <c r="T3188" s="37">
        <v>1</v>
      </c>
      <c r="U3188" s="37">
        <v>1</v>
      </c>
      <c r="V3188" s="43">
        <f>SUMIF(ResumenCotizacion!$C:$C,E3188,ResumenCotizacion!$P:$P)</f>
        <v>0</v>
      </c>
      <c r="W3188" s="68">
        <f>IF(H3188="USD",S3188*SolCotizacion!$J$18,S3188)</f>
        <v>381860476.80000001</v>
      </c>
      <c r="X3188" s="3">
        <f>ROUND(W3188/(1-VLOOKUP("Total porcentaje:",ResumenCotizacion!$F:$H,3,0)),2)</f>
        <v>415065735.64999998</v>
      </c>
      <c r="Y3188" s="3">
        <f t="shared" si="199"/>
        <v>0</v>
      </c>
    </row>
    <row r="3189" spans="1:25" ht="14.25" x14ac:dyDescent="0.2">
      <c r="A3189" t="str">
        <f t="shared" si="196"/>
        <v>Servicios fabricante- Microsoft Soporte PremierMicrosoft Soporte PremierSPGL</v>
      </c>
      <c r="B3189" t="str">
        <f t="shared" si="197"/>
        <v>SPGLMicrosoft Soporte Premier</v>
      </c>
      <c r="C3189"/>
      <c r="D3189" t="s">
        <v>5156</v>
      </c>
      <c r="E3189" t="s">
        <v>6033</v>
      </c>
      <c r="F3189" s="37" t="s">
        <v>7648</v>
      </c>
      <c r="G3189" s="18" t="str">
        <f t="shared" si="198"/>
        <v>Servicios fabricante- Microsoft Soporte Premier</v>
      </c>
      <c r="H3189" s="18" t="s">
        <v>119</v>
      </c>
      <c r="I3189" s="37" t="s">
        <v>67</v>
      </c>
      <c r="J3189" t="s">
        <v>6034</v>
      </c>
      <c r="K3189" t="s">
        <v>65</v>
      </c>
      <c r="L3189" t="s">
        <v>3940</v>
      </c>
      <c r="M3189" t="s">
        <v>65</v>
      </c>
      <c r="N3189" s="37" t="s">
        <v>5159</v>
      </c>
      <c r="O3189" s="37" t="s">
        <v>66</v>
      </c>
      <c r="P3189" s="37" t="s">
        <v>1308</v>
      </c>
      <c r="Q3189" t="s">
        <v>6033</v>
      </c>
      <c r="R3189" t="s">
        <v>5160</v>
      </c>
      <c r="S3189" s="38">
        <v>34400000</v>
      </c>
      <c r="T3189" s="37">
        <v>1</v>
      </c>
      <c r="U3189" s="37">
        <v>1</v>
      </c>
      <c r="V3189" s="43">
        <f>SUMIF(ResumenCotizacion!$C:$C,E3189,ResumenCotizacion!$P:$P)</f>
        <v>0</v>
      </c>
      <c r="W3189" s="68">
        <f>IF(H3189="USD",S3189*SolCotizacion!$J$18,S3189)</f>
        <v>34400000</v>
      </c>
      <c r="X3189" s="3">
        <f>ROUND(W3189/(1-VLOOKUP("Total porcentaje:",ResumenCotizacion!$F:$H,3,0)),2)</f>
        <v>37391304.350000001</v>
      </c>
      <c r="Y3189" s="3">
        <f t="shared" si="199"/>
        <v>0</v>
      </c>
    </row>
    <row r="3190" spans="1:25" ht="14.25" x14ac:dyDescent="0.2">
      <c r="A3190" t="str">
        <f t="shared" si="196"/>
        <v>Servicios fabricante- Microsoft Soporte PremierMicrosoft Soporte PremierSPGK</v>
      </c>
      <c r="B3190" t="str">
        <f t="shared" si="197"/>
        <v>SPGKMicrosoft Soporte Premier</v>
      </c>
      <c r="C3190"/>
      <c r="D3190" t="s">
        <v>5156</v>
      </c>
      <c r="E3190" t="s">
        <v>6035</v>
      </c>
      <c r="F3190" s="37" t="s">
        <v>7648</v>
      </c>
      <c r="G3190" s="18" t="str">
        <f t="shared" si="198"/>
        <v>Servicios fabricante- Microsoft Soporte Premier</v>
      </c>
      <c r="H3190" s="18" t="s">
        <v>119</v>
      </c>
      <c r="I3190" s="37" t="s">
        <v>67</v>
      </c>
      <c r="J3190" t="s">
        <v>6036</v>
      </c>
      <c r="K3190" t="s">
        <v>65</v>
      </c>
      <c r="L3190" t="s">
        <v>3940</v>
      </c>
      <c r="M3190" t="s">
        <v>65</v>
      </c>
      <c r="N3190" s="37" t="s">
        <v>5159</v>
      </c>
      <c r="O3190" s="37" t="s">
        <v>66</v>
      </c>
      <c r="P3190" s="37" t="s">
        <v>1308</v>
      </c>
      <c r="Q3190" t="s">
        <v>6035</v>
      </c>
      <c r="R3190" t="s">
        <v>5160</v>
      </c>
      <c r="S3190" s="38">
        <v>86400000</v>
      </c>
      <c r="T3190" s="37">
        <v>1</v>
      </c>
      <c r="U3190" s="37">
        <v>1</v>
      </c>
      <c r="V3190" s="43">
        <f>SUMIF(ResumenCotizacion!$C:$C,E3190,ResumenCotizacion!$P:$P)</f>
        <v>0</v>
      </c>
      <c r="W3190" s="68">
        <f>IF(H3190="USD",S3190*SolCotizacion!$J$18,S3190)</f>
        <v>86400000</v>
      </c>
      <c r="X3190" s="3">
        <f>ROUND(W3190/(1-VLOOKUP("Total porcentaje:",ResumenCotizacion!$F:$H,3,0)),2)</f>
        <v>93913043.480000004</v>
      </c>
      <c r="Y3190" s="3">
        <f t="shared" si="199"/>
        <v>0</v>
      </c>
    </row>
    <row r="3191" spans="1:25" ht="14.25" x14ac:dyDescent="0.2">
      <c r="A3191" t="str">
        <f t="shared" si="196"/>
        <v>Servicios fabricante- Microsoft Soporte PremierMicrosoft Soporte PremierSPGJ</v>
      </c>
      <c r="B3191" t="str">
        <f t="shared" si="197"/>
        <v>SPGJMicrosoft Soporte Premier</v>
      </c>
      <c r="C3191"/>
      <c r="D3191" t="s">
        <v>5156</v>
      </c>
      <c r="E3191" t="s">
        <v>6037</v>
      </c>
      <c r="F3191" s="37" t="s">
        <v>7648</v>
      </c>
      <c r="G3191" s="18" t="str">
        <f t="shared" si="198"/>
        <v>Servicios fabricante- Microsoft Soporte Premier</v>
      </c>
      <c r="H3191" s="18" t="s">
        <v>119</v>
      </c>
      <c r="I3191" s="37" t="s">
        <v>67</v>
      </c>
      <c r="J3191" t="s">
        <v>6038</v>
      </c>
      <c r="K3191" t="s">
        <v>65</v>
      </c>
      <c r="L3191" t="s">
        <v>3940</v>
      </c>
      <c r="M3191" t="s">
        <v>65</v>
      </c>
      <c r="N3191" s="37" t="s">
        <v>5159</v>
      </c>
      <c r="O3191" s="37" t="s">
        <v>66</v>
      </c>
      <c r="P3191" s="37" t="s">
        <v>1308</v>
      </c>
      <c r="Q3191" t="s">
        <v>6037</v>
      </c>
      <c r="R3191" t="s">
        <v>5160</v>
      </c>
      <c r="S3191" s="38">
        <v>38000000</v>
      </c>
      <c r="T3191" s="37">
        <v>1</v>
      </c>
      <c r="U3191" s="37">
        <v>1</v>
      </c>
      <c r="V3191" s="43">
        <f>SUMIF(ResumenCotizacion!$C:$C,E3191,ResumenCotizacion!$P:$P)</f>
        <v>0</v>
      </c>
      <c r="W3191" s="68">
        <f>IF(H3191="USD",S3191*SolCotizacion!$J$18,S3191)</f>
        <v>38000000</v>
      </c>
      <c r="X3191" s="3">
        <f>ROUND(W3191/(1-VLOOKUP("Total porcentaje:",ResumenCotizacion!$F:$H,3,0)),2)</f>
        <v>41304347.829999998</v>
      </c>
      <c r="Y3191" s="3">
        <f t="shared" si="199"/>
        <v>0</v>
      </c>
    </row>
    <row r="3192" spans="1:25" ht="14.25" x14ac:dyDescent="0.2">
      <c r="A3192" t="str">
        <f t="shared" si="196"/>
        <v>Servicios fabricante- Microsoft Soporte PremierMicrosoft Soporte PremierSPGF</v>
      </c>
      <c r="B3192" t="str">
        <f t="shared" si="197"/>
        <v>SPGFMicrosoft Soporte Premier</v>
      </c>
      <c r="C3192"/>
      <c r="D3192" t="s">
        <v>5156</v>
      </c>
      <c r="E3192" t="s">
        <v>6039</v>
      </c>
      <c r="F3192" s="37" t="s">
        <v>7648</v>
      </c>
      <c r="G3192" s="18" t="str">
        <f t="shared" si="198"/>
        <v>Servicios fabricante- Microsoft Soporte Premier</v>
      </c>
      <c r="H3192" s="18" t="s">
        <v>119</v>
      </c>
      <c r="I3192" s="37" t="s">
        <v>67</v>
      </c>
      <c r="J3192" t="s">
        <v>6040</v>
      </c>
      <c r="K3192" t="s">
        <v>65</v>
      </c>
      <c r="L3192" t="s">
        <v>3940</v>
      </c>
      <c r="M3192" t="s">
        <v>65</v>
      </c>
      <c r="N3192" s="37" t="s">
        <v>5159</v>
      </c>
      <c r="O3192" s="37" t="s">
        <v>66</v>
      </c>
      <c r="P3192" s="37" t="s">
        <v>1308</v>
      </c>
      <c r="Q3192" t="s">
        <v>6039</v>
      </c>
      <c r="R3192" t="s">
        <v>5160</v>
      </c>
      <c r="S3192" s="38">
        <v>28800000</v>
      </c>
      <c r="T3192" s="37">
        <v>1</v>
      </c>
      <c r="U3192" s="37">
        <v>1</v>
      </c>
      <c r="V3192" s="43">
        <f>SUMIF(ResumenCotizacion!$C:$C,E3192,ResumenCotizacion!$P:$P)</f>
        <v>0</v>
      </c>
      <c r="W3192" s="68">
        <f>IF(H3192="USD",S3192*SolCotizacion!$J$18,S3192)</f>
        <v>28800000</v>
      </c>
      <c r="X3192" s="3">
        <f>ROUND(W3192/(1-VLOOKUP("Total porcentaje:",ResumenCotizacion!$F:$H,3,0)),2)</f>
        <v>31304347.829999998</v>
      </c>
      <c r="Y3192" s="3">
        <f t="shared" si="199"/>
        <v>0</v>
      </c>
    </row>
    <row r="3193" spans="1:25" ht="14.25" x14ac:dyDescent="0.2">
      <c r="A3193" t="str">
        <f t="shared" si="196"/>
        <v>Servicios fabricante- Microsoft Soporte PremierMicrosoft Soporte PremierSPGD</v>
      </c>
      <c r="B3193" t="str">
        <f t="shared" si="197"/>
        <v>SPGDMicrosoft Soporte Premier</v>
      </c>
      <c r="C3193"/>
      <c r="D3193" t="s">
        <v>5156</v>
      </c>
      <c r="E3193" t="s">
        <v>6041</v>
      </c>
      <c r="F3193" s="37" t="s">
        <v>7648</v>
      </c>
      <c r="G3193" s="18" t="str">
        <f t="shared" si="198"/>
        <v>Servicios fabricante- Microsoft Soporte Premier</v>
      </c>
      <c r="H3193" s="18" t="s">
        <v>119</v>
      </c>
      <c r="I3193" s="37" t="s">
        <v>67</v>
      </c>
      <c r="J3193" t="s">
        <v>6042</v>
      </c>
      <c r="K3193" t="s">
        <v>65</v>
      </c>
      <c r="L3193" t="s">
        <v>3940</v>
      </c>
      <c r="M3193" t="s">
        <v>65</v>
      </c>
      <c r="N3193" s="37" t="s">
        <v>5159</v>
      </c>
      <c r="O3193" s="37" t="s">
        <v>66</v>
      </c>
      <c r="P3193" s="37" t="s">
        <v>1308</v>
      </c>
      <c r="Q3193" t="s">
        <v>6041</v>
      </c>
      <c r="R3193" t="s">
        <v>5160</v>
      </c>
      <c r="S3193" s="38">
        <v>63600000</v>
      </c>
      <c r="T3193" s="37">
        <v>1</v>
      </c>
      <c r="U3193" s="37">
        <v>1</v>
      </c>
      <c r="V3193" s="43">
        <f>SUMIF(ResumenCotizacion!$C:$C,E3193,ResumenCotizacion!$P:$P)</f>
        <v>0</v>
      </c>
      <c r="W3193" s="68">
        <f>IF(H3193="USD",S3193*SolCotizacion!$J$18,S3193)</f>
        <v>63600000</v>
      </c>
      <c r="X3193" s="3">
        <f>ROUND(W3193/(1-VLOOKUP("Total porcentaje:",ResumenCotizacion!$F:$H,3,0)),2)</f>
        <v>69130434.780000001</v>
      </c>
      <c r="Y3193" s="3">
        <f t="shared" si="199"/>
        <v>0</v>
      </c>
    </row>
    <row r="3194" spans="1:25" ht="14.25" x14ac:dyDescent="0.2">
      <c r="A3194" t="str">
        <f t="shared" si="196"/>
        <v>Servicios fabricante- Microsoft Soporte PremierMicrosoft Soporte PremierSPFD</v>
      </c>
      <c r="B3194" t="str">
        <f t="shared" si="197"/>
        <v>SPFDMicrosoft Soporte Premier</v>
      </c>
      <c r="C3194"/>
      <c r="D3194" t="s">
        <v>5156</v>
      </c>
      <c r="E3194" t="s">
        <v>6043</v>
      </c>
      <c r="F3194" s="37" t="s">
        <v>7648</v>
      </c>
      <c r="G3194" s="18" t="str">
        <f t="shared" si="198"/>
        <v>Servicios fabricante- Microsoft Soporte Premier</v>
      </c>
      <c r="H3194" s="18" t="s">
        <v>119</v>
      </c>
      <c r="I3194" s="37" t="s">
        <v>67</v>
      </c>
      <c r="J3194" t="s">
        <v>6044</v>
      </c>
      <c r="K3194" t="s">
        <v>65</v>
      </c>
      <c r="L3194" t="s">
        <v>3940</v>
      </c>
      <c r="M3194" t="s">
        <v>65</v>
      </c>
      <c r="N3194" s="37" t="s">
        <v>5159</v>
      </c>
      <c r="O3194" s="37" t="s">
        <v>66</v>
      </c>
      <c r="P3194" s="37" t="s">
        <v>1308</v>
      </c>
      <c r="Q3194" t="s">
        <v>6043</v>
      </c>
      <c r="R3194" t="s">
        <v>5160</v>
      </c>
      <c r="S3194" s="38">
        <v>74800000</v>
      </c>
      <c r="T3194" s="37">
        <v>1</v>
      </c>
      <c r="U3194" s="37">
        <v>1</v>
      </c>
      <c r="V3194" s="43">
        <f>SUMIF(ResumenCotizacion!$C:$C,E3194,ResumenCotizacion!$P:$P)</f>
        <v>0</v>
      </c>
      <c r="W3194" s="68">
        <f>IF(H3194="USD",S3194*SolCotizacion!$J$18,S3194)</f>
        <v>74800000</v>
      </c>
      <c r="X3194" s="3">
        <f>ROUND(W3194/(1-VLOOKUP("Total porcentaje:",ResumenCotizacion!$F:$H,3,0)),2)</f>
        <v>81304347.829999998</v>
      </c>
      <c r="Y3194" s="3">
        <f t="shared" si="199"/>
        <v>0</v>
      </c>
    </row>
    <row r="3195" spans="1:25" ht="14.25" x14ac:dyDescent="0.2">
      <c r="A3195" t="str">
        <f t="shared" si="196"/>
        <v>Servicios fabricante- Microsoft Soporte PremierMicrosoft Soporte PremierSPER</v>
      </c>
      <c r="B3195" t="str">
        <f t="shared" si="197"/>
        <v>SPERMicrosoft Soporte Premier</v>
      </c>
      <c r="C3195"/>
      <c r="D3195" t="s">
        <v>5156</v>
      </c>
      <c r="E3195" t="s">
        <v>6045</v>
      </c>
      <c r="F3195" s="37" t="s">
        <v>7648</v>
      </c>
      <c r="G3195" s="18" t="str">
        <f t="shared" si="198"/>
        <v>Servicios fabricante- Microsoft Soporte Premier</v>
      </c>
      <c r="H3195" s="18" t="s">
        <v>119</v>
      </c>
      <c r="I3195" s="37" t="s">
        <v>67</v>
      </c>
      <c r="J3195" t="s">
        <v>6046</v>
      </c>
      <c r="K3195" t="s">
        <v>65</v>
      </c>
      <c r="L3195" t="s">
        <v>3940</v>
      </c>
      <c r="M3195" t="s">
        <v>65</v>
      </c>
      <c r="N3195" s="37" t="s">
        <v>5159</v>
      </c>
      <c r="O3195" s="37" t="s">
        <v>5171</v>
      </c>
      <c r="P3195" s="37" t="s">
        <v>1308</v>
      </c>
      <c r="Q3195" t="s">
        <v>6045</v>
      </c>
      <c r="R3195" t="s">
        <v>5160</v>
      </c>
      <c r="S3195" s="38">
        <v>92800000</v>
      </c>
      <c r="T3195" s="37">
        <v>1</v>
      </c>
      <c r="U3195" s="37">
        <v>1</v>
      </c>
      <c r="V3195" s="43">
        <f>SUMIF(ResumenCotizacion!$C:$C,E3195,ResumenCotizacion!$P:$P)</f>
        <v>0</v>
      </c>
      <c r="W3195" s="68">
        <f>IF(H3195="USD",S3195*SolCotizacion!$J$18,S3195)</f>
        <v>92800000</v>
      </c>
      <c r="X3195" s="3">
        <f>ROUND(W3195/(1-VLOOKUP("Total porcentaje:",ResumenCotizacion!$F:$H,3,0)),2)</f>
        <v>100869565.22</v>
      </c>
      <c r="Y3195" s="3">
        <f t="shared" si="199"/>
        <v>0</v>
      </c>
    </row>
    <row r="3196" spans="1:25" ht="14.25" x14ac:dyDescent="0.2">
      <c r="A3196" t="str">
        <f t="shared" si="196"/>
        <v>Servicios fabricante- Microsoft Soporte PremierMicrosoft Soporte PremierSPEE</v>
      </c>
      <c r="B3196" t="str">
        <f t="shared" si="197"/>
        <v>SPEEMicrosoft Soporte Premier</v>
      </c>
      <c r="C3196"/>
      <c r="D3196" t="s">
        <v>5156</v>
      </c>
      <c r="E3196" t="s">
        <v>6047</v>
      </c>
      <c r="F3196" s="37" t="s">
        <v>7648</v>
      </c>
      <c r="G3196" s="18" t="str">
        <f t="shared" si="198"/>
        <v>Servicios fabricante- Microsoft Soporte Premier</v>
      </c>
      <c r="H3196" s="18" t="s">
        <v>119</v>
      </c>
      <c r="I3196" s="37" t="s">
        <v>67</v>
      </c>
      <c r="J3196" t="s">
        <v>6048</v>
      </c>
      <c r="K3196" t="s">
        <v>65</v>
      </c>
      <c r="L3196" t="s">
        <v>3940</v>
      </c>
      <c r="M3196" t="s">
        <v>65</v>
      </c>
      <c r="N3196" s="37" t="s">
        <v>5159</v>
      </c>
      <c r="O3196" s="37" t="s">
        <v>5171</v>
      </c>
      <c r="P3196" s="37" t="s">
        <v>1308</v>
      </c>
      <c r="Q3196" t="s">
        <v>6047</v>
      </c>
      <c r="R3196" t="s">
        <v>5160</v>
      </c>
      <c r="S3196" s="38">
        <v>188000000</v>
      </c>
      <c r="T3196" s="37">
        <v>1</v>
      </c>
      <c r="U3196" s="37">
        <v>1</v>
      </c>
      <c r="V3196" s="43">
        <f>SUMIF(ResumenCotizacion!$C:$C,E3196,ResumenCotizacion!$P:$P)</f>
        <v>0</v>
      </c>
      <c r="W3196" s="68">
        <f>IF(H3196="USD",S3196*SolCotizacion!$J$18,S3196)</f>
        <v>188000000</v>
      </c>
      <c r="X3196" s="3">
        <f>ROUND(W3196/(1-VLOOKUP("Total porcentaje:",ResumenCotizacion!$F:$H,3,0)),2)</f>
        <v>204347826.09</v>
      </c>
      <c r="Y3196" s="3">
        <f t="shared" si="199"/>
        <v>0</v>
      </c>
    </row>
    <row r="3197" spans="1:25" ht="14.25" x14ac:dyDescent="0.2">
      <c r="A3197" t="str">
        <f t="shared" si="196"/>
        <v>Servicios fabricante- Microsoft Soporte PremierMicrosoft Soporte PremierSPCX</v>
      </c>
      <c r="B3197" t="str">
        <f t="shared" si="197"/>
        <v>SPCXMicrosoft Soporte Premier</v>
      </c>
      <c r="C3197"/>
      <c r="D3197" t="s">
        <v>5156</v>
      </c>
      <c r="E3197" t="s">
        <v>6049</v>
      </c>
      <c r="F3197" s="37" t="s">
        <v>7648</v>
      </c>
      <c r="G3197" s="18" t="str">
        <f t="shared" si="198"/>
        <v>Servicios fabricante- Microsoft Soporte Premier</v>
      </c>
      <c r="H3197" s="18" t="s">
        <v>119</v>
      </c>
      <c r="I3197" s="37" t="s">
        <v>67</v>
      </c>
      <c r="J3197" t="s">
        <v>6050</v>
      </c>
      <c r="K3197" t="s">
        <v>65</v>
      </c>
      <c r="L3197" t="s">
        <v>3940</v>
      </c>
      <c r="M3197" t="s">
        <v>65</v>
      </c>
      <c r="N3197" s="37" t="s">
        <v>5159</v>
      </c>
      <c r="O3197" s="37" t="s">
        <v>66</v>
      </c>
      <c r="P3197" s="37" t="s">
        <v>1308</v>
      </c>
      <c r="Q3197" t="s">
        <v>6049</v>
      </c>
      <c r="R3197" t="s">
        <v>5160</v>
      </c>
      <c r="S3197" s="38">
        <v>32400000</v>
      </c>
      <c r="T3197" s="37">
        <v>1</v>
      </c>
      <c r="U3197" s="37">
        <v>1</v>
      </c>
      <c r="V3197" s="43">
        <f>SUMIF(ResumenCotizacion!$C:$C,E3197,ResumenCotizacion!$P:$P)</f>
        <v>0</v>
      </c>
      <c r="W3197" s="68">
        <f>IF(H3197="USD",S3197*SolCotizacion!$J$18,S3197)</f>
        <v>32400000</v>
      </c>
      <c r="X3197" s="3">
        <f>ROUND(W3197/(1-VLOOKUP("Total porcentaje:",ResumenCotizacion!$F:$H,3,0)),2)</f>
        <v>35217391.299999997</v>
      </c>
      <c r="Y3197" s="3">
        <f t="shared" si="199"/>
        <v>0</v>
      </c>
    </row>
    <row r="3198" spans="1:25" ht="14.25" x14ac:dyDescent="0.2">
      <c r="A3198" t="str">
        <f t="shared" si="196"/>
        <v>Servicios fabricante- Microsoft Soporte PremierMicrosoft Soporte PremierSPCA</v>
      </c>
      <c r="B3198" t="str">
        <f t="shared" si="197"/>
        <v>SPCAMicrosoft Soporte Premier</v>
      </c>
      <c r="C3198"/>
      <c r="D3198" t="s">
        <v>5156</v>
      </c>
      <c r="E3198" t="s">
        <v>6051</v>
      </c>
      <c r="F3198" s="37" t="s">
        <v>7648</v>
      </c>
      <c r="G3198" s="18" t="str">
        <f t="shared" si="198"/>
        <v>Servicios fabricante- Microsoft Soporte Premier</v>
      </c>
      <c r="H3198" s="18" t="s">
        <v>119</v>
      </c>
      <c r="I3198" s="37" t="s">
        <v>67</v>
      </c>
      <c r="J3198" t="s">
        <v>6052</v>
      </c>
      <c r="K3198" t="s">
        <v>65</v>
      </c>
      <c r="L3198" t="s">
        <v>3940</v>
      </c>
      <c r="M3198" t="s">
        <v>65</v>
      </c>
      <c r="N3198" s="37" t="s">
        <v>5159</v>
      </c>
      <c r="O3198" s="37" t="s">
        <v>5171</v>
      </c>
      <c r="P3198" s="37" t="s">
        <v>1308</v>
      </c>
      <c r="Q3198" t="s">
        <v>6051</v>
      </c>
      <c r="R3198" t="s">
        <v>5160</v>
      </c>
      <c r="S3198" s="38">
        <v>0</v>
      </c>
      <c r="T3198" s="37">
        <v>1</v>
      </c>
      <c r="U3198" s="37">
        <v>1</v>
      </c>
      <c r="V3198" s="43">
        <f>SUMIF(ResumenCotizacion!$C:$C,E3198,ResumenCotizacion!$P:$P)</f>
        <v>0</v>
      </c>
      <c r="W3198" s="68">
        <f>IF(H3198="USD",S3198*SolCotizacion!$J$18,S3198)</f>
        <v>0</v>
      </c>
      <c r="X3198" s="3">
        <f>ROUND(W3198/(1-VLOOKUP("Total porcentaje:",ResumenCotizacion!$F:$H,3,0)),2)</f>
        <v>0</v>
      </c>
      <c r="Y3198" s="3">
        <f t="shared" si="199"/>
        <v>0</v>
      </c>
    </row>
    <row r="3199" spans="1:25" ht="14.25" x14ac:dyDescent="0.2">
      <c r="A3199" t="str">
        <f t="shared" si="196"/>
        <v>Servicios fabricante- Microsoft Soporte PremierMicrosoft Soporte PremierSPC6</v>
      </c>
      <c r="B3199" t="str">
        <f t="shared" si="197"/>
        <v>SPC6Microsoft Soporte Premier</v>
      </c>
      <c r="C3199"/>
      <c r="D3199" t="s">
        <v>5156</v>
      </c>
      <c r="E3199" t="s">
        <v>6053</v>
      </c>
      <c r="F3199" s="37" t="s">
        <v>7648</v>
      </c>
      <c r="G3199" s="18" t="str">
        <f t="shared" si="198"/>
        <v>Servicios fabricante- Microsoft Soporte Premier</v>
      </c>
      <c r="H3199" s="18" t="s">
        <v>119</v>
      </c>
      <c r="I3199" s="37" t="s">
        <v>67</v>
      </c>
      <c r="J3199" t="s">
        <v>6054</v>
      </c>
      <c r="K3199" t="s">
        <v>65</v>
      </c>
      <c r="L3199" t="s">
        <v>3940</v>
      </c>
      <c r="M3199" t="s">
        <v>65</v>
      </c>
      <c r="N3199" s="37" t="s">
        <v>5159</v>
      </c>
      <c r="O3199" s="37" t="s">
        <v>5171</v>
      </c>
      <c r="P3199" s="37" t="s">
        <v>1308</v>
      </c>
      <c r="Q3199" t="s">
        <v>6053</v>
      </c>
      <c r="R3199" t="s">
        <v>5160</v>
      </c>
      <c r="S3199" s="38">
        <v>56800000</v>
      </c>
      <c r="T3199" s="37">
        <v>1</v>
      </c>
      <c r="U3199" s="37">
        <v>1</v>
      </c>
      <c r="V3199" s="43">
        <f>SUMIF(ResumenCotizacion!$C:$C,E3199,ResumenCotizacion!$P:$P)</f>
        <v>0</v>
      </c>
      <c r="W3199" s="68">
        <f>IF(H3199="USD",S3199*SolCotizacion!$J$18,S3199)</f>
        <v>56800000</v>
      </c>
      <c r="X3199" s="3">
        <f>ROUND(W3199/(1-VLOOKUP("Total porcentaje:",ResumenCotizacion!$F:$H,3,0)),2)</f>
        <v>61739130.43</v>
      </c>
      <c r="Y3199" s="3">
        <f t="shared" si="199"/>
        <v>0</v>
      </c>
    </row>
    <row r="3200" spans="1:25" ht="14.25" x14ac:dyDescent="0.2">
      <c r="A3200" t="str">
        <f t="shared" si="196"/>
        <v>Servicios fabricante- Microsoft Soporte PremierMicrosoft Soporte PremierSPC5</v>
      </c>
      <c r="B3200" t="str">
        <f t="shared" si="197"/>
        <v>SPC5Microsoft Soporte Premier</v>
      </c>
      <c r="C3200"/>
      <c r="D3200" t="s">
        <v>5156</v>
      </c>
      <c r="E3200" t="s">
        <v>6055</v>
      </c>
      <c r="F3200" s="37" t="s">
        <v>7648</v>
      </c>
      <c r="G3200" s="18" t="str">
        <f t="shared" si="198"/>
        <v>Servicios fabricante- Microsoft Soporte Premier</v>
      </c>
      <c r="H3200" s="18" t="s">
        <v>119</v>
      </c>
      <c r="I3200" s="37" t="s">
        <v>67</v>
      </c>
      <c r="J3200" t="s">
        <v>6056</v>
      </c>
      <c r="K3200" t="s">
        <v>65</v>
      </c>
      <c r="L3200" t="s">
        <v>3940</v>
      </c>
      <c r="M3200" t="s">
        <v>65</v>
      </c>
      <c r="N3200" s="37" t="s">
        <v>5159</v>
      </c>
      <c r="O3200" s="37" t="s">
        <v>66</v>
      </c>
      <c r="P3200" s="37" t="s">
        <v>1308</v>
      </c>
      <c r="Q3200" t="s">
        <v>6055</v>
      </c>
      <c r="R3200" t="s">
        <v>5160</v>
      </c>
      <c r="S3200" s="38">
        <v>125200000</v>
      </c>
      <c r="T3200" s="37">
        <v>1</v>
      </c>
      <c r="U3200" s="37">
        <v>1</v>
      </c>
      <c r="V3200" s="43">
        <f>SUMIF(ResumenCotizacion!$C:$C,E3200,ResumenCotizacion!$P:$P)</f>
        <v>0</v>
      </c>
      <c r="W3200" s="68">
        <f>IF(H3200="USD",S3200*SolCotizacion!$J$18,S3200)</f>
        <v>125200000</v>
      </c>
      <c r="X3200" s="3">
        <f>ROUND(W3200/(1-VLOOKUP("Total porcentaje:",ResumenCotizacion!$F:$H,3,0)),2)</f>
        <v>136086956.52000001</v>
      </c>
      <c r="Y3200" s="3">
        <f t="shared" si="199"/>
        <v>0</v>
      </c>
    </row>
    <row r="3201" spans="1:25" ht="14.25" x14ac:dyDescent="0.2">
      <c r="A3201" t="str">
        <f t="shared" si="196"/>
        <v>Servicios fabricante- Microsoft Soporte PremierMicrosoft Soporte PremierSPBQ</v>
      </c>
      <c r="B3201" t="str">
        <f t="shared" si="197"/>
        <v>SPBQMicrosoft Soporte Premier</v>
      </c>
      <c r="C3201"/>
      <c r="D3201" t="s">
        <v>5156</v>
      </c>
      <c r="E3201" t="s">
        <v>6057</v>
      </c>
      <c r="F3201" s="37" t="s">
        <v>7648</v>
      </c>
      <c r="G3201" s="18" t="str">
        <f t="shared" si="198"/>
        <v>Servicios fabricante- Microsoft Soporte Premier</v>
      </c>
      <c r="H3201" s="18" t="s">
        <v>119</v>
      </c>
      <c r="I3201" s="37" t="s">
        <v>67</v>
      </c>
      <c r="J3201" t="s">
        <v>6058</v>
      </c>
      <c r="K3201" t="s">
        <v>65</v>
      </c>
      <c r="L3201" t="s">
        <v>3940</v>
      </c>
      <c r="M3201" t="s">
        <v>65</v>
      </c>
      <c r="N3201" s="37" t="s">
        <v>5159</v>
      </c>
      <c r="O3201" s="37" t="s">
        <v>66</v>
      </c>
      <c r="P3201" s="37" t="s">
        <v>1308</v>
      </c>
      <c r="Q3201" t="s">
        <v>6057</v>
      </c>
      <c r="R3201" t="s">
        <v>5160</v>
      </c>
      <c r="S3201" s="38">
        <v>32400000</v>
      </c>
      <c r="T3201" s="37">
        <v>1</v>
      </c>
      <c r="U3201" s="37">
        <v>1</v>
      </c>
      <c r="V3201" s="43">
        <f>SUMIF(ResumenCotizacion!$C:$C,E3201,ResumenCotizacion!$P:$P)</f>
        <v>0</v>
      </c>
      <c r="W3201" s="68">
        <f>IF(H3201="USD",S3201*SolCotizacion!$J$18,S3201)</f>
        <v>32400000</v>
      </c>
      <c r="X3201" s="3">
        <f>ROUND(W3201/(1-VLOOKUP("Total porcentaje:",ResumenCotizacion!$F:$H,3,0)),2)</f>
        <v>35217391.299999997</v>
      </c>
      <c r="Y3201" s="3">
        <f t="shared" si="199"/>
        <v>0</v>
      </c>
    </row>
    <row r="3202" spans="1:25" ht="14.25" x14ac:dyDescent="0.2">
      <c r="A3202" t="str">
        <f t="shared" si="196"/>
        <v>Servicios fabricante- Microsoft Soporte PremierMicrosoft Soporte PremierSPAX</v>
      </c>
      <c r="B3202" t="str">
        <f t="shared" si="197"/>
        <v>SPAXMicrosoft Soporte Premier</v>
      </c>
      <c r="C3202"/>
      <c r="D3202" t="s">
        <v>5156</v>
      </c>
      <c r="E3202" t="s">
        <v>6059</v>
      </c>
      <c r="F3202" s="37" t="s">
        <v>7648</v>
      </c>
      <c r="G3202" s="18" t="str">
        <f t="shared" si="198"/>
        <v>Servicios fabricante- Microsoft Soporte Premier</v>
      </c>
      <c r="H3202" s="18" t="s">
        <v>119</v>
      </c>
      <c r="I3202" s="37" t="s">
        <v>67</v>
      </c>
      <c r="J3202" t="s">
        <v>6060</v>
      </c>
      <c r="K3202" t="s">
        <v>65</v>
      </c>
      <c r="L3202" t="s">
        <v>3940</v>
      </c>
      <c r="M3202" t="s">
        <v>65</v>
      </c>
      <c r="N3202" s="37" t="s">
        <v>5159</v>
      </c>
      <c r="O3202" s="37" t="s">
        <v>5171</v>
      </c>
      <c r="P3202" s="37" t="s">
        <v>1308</v>
      </c>
      <c r="Q3202" t="s">
        <v>6059</v>
      </c>
      <c r="R3202" t="s">
        <v>5160</v>
      </c>
      <c r="S3202" s="38">
        <v>92800000</v>
      </c>
      <c r="T3202" s="37">
        <v>1</v>
      </c>
      <c r="U3202" s="37">
        <v>1</v>
      </c>
      <c r="V3202" s="43">
        <f>SUMIF(ResumenCotizacion!$C:$C,E3202,ResumenCotizacion!$P:$P)</f>
        <v>0</v>
      </c>
      <c r="W3202" s="68">
        <f>IF(H3202="USD",S3202*SolCotizacion!$J$18,S3202)</f>
        <v>92800000</v>
      </c>
      <c r="X3202" s="3">
        <f>ROUND(W3202/(1-VLOOKUP("Total porcentaje:",ResumenCotizacion!$F:$H,3,0)),2)</f>
        <v>100869565.22</v>
      </c>
      <c r="Y3202" s="3">
        <f t="shared" si="199"/>
        <v>0</v>
      </c>
    </row>
    <row r="3203" spans="1:25" ht="14.25" x14ac:dyDescent="0.2">
      <c r="A3203" t="str">
        <f t="shared" ref="A3203:A3266" si="200">D3203&amp;F3203&amp;E3203</f>
        <v>Servicios fabricante- Microsoft Soporte PremierMicrosoft Soporte PremierSPAU</v>
      </c>
      <c r="B3203" t="str">
        <f t="shared" ref="B3203:B3266" si="201">E3203&amp;F3203</f>
        <v>SPAUMicrosoft Soporte Premier</v>
      </c>
      <c r="C3203"/>
      <c r="D3203" t="s">
        <v>5156</v>
      </c>
      <c r="E3203" t="s">
        <v>6061</v>
      </c>
      <c r="F3203" s="37" t="s">
        <v>7648</v>
      </c>
      <c r="G3203" s="18" t="str">
        <f t="shared" ref="G3203:G3266" si="202">D3203</f>
        <v>Servicios fabricante- Microsoft Soporte Premier</v>
      </c>
      <c r="H3203" s="18" t="s">
        <v>119</v>
      </c>
      <c r="I3203" s="37" t="s">
        <v>67</v>
      </c>
      <c r="J3203" t="s">
        <v>6062</v>
      </c>
      <c r="K3203" t="s">
        <v>65</v>
      </c>
      <c r="L3203" t="s">
        <v>3940</v>
      </c>
      <c r="M3203" t="s">
        <v>65</v>
      </c>
      <c r="N3203" s="37" t="s">
        <v>5159</v>
      </c>
      <c r="O3203" s="37" t="s">
        <v>5171</v>
      </c>
      <c r="P3203" s="37" t="s">
        <v>1308</v>
      </c>
      <c r="Q3203" t="s">
        <v>6061</v>
      </c>
      <c r="R3203" t="s">
        <v>5160</v>
      </c>
      <c r="S3203" s="38">
        <v>63600000</v>
      </c>
      <c r="T3203" s="37">
        <v>1</v>
      </c>
      <c r="U3203" s="37">
        <v>1</v>
      </c>
      <c r="V3203" s="43">
        <f>SUMIF(ResumenCotizacion!$C:$C,E3203,ResumenCotizacion!$P:$P)</f>
        <v>0</v>
      </c>
      <c r="W3203" s="68">
        <f>IF(H3203="USD",S3203*SolCotizacion!$J$18,S3203)</f>
        <v>63600000</v>
      </c>
      <c r="X3203" s="3">
        <f>ROUND(W3203/(1-VLOOKUP("Total porcentaje:",ResumenCotizacion!$F:$H,3,0)),2)</f>
        <v>69130434.780000001</v>
      </c>
      <c r="Y3203" s="3">
        <f t="shared" ref="Y3203:Y3266" si="203">V3203*X3203</f>
        <v>0</v>
      </c>
    </row>
    <row r="3204" spans="1:25" ht="14.25" x14ac:dyDescent="0.2">
      <c r="A3204" t="str">
        <f t="shared" si="200"/>
        <v>Servicios fabricante- Microsoft Soporte PremierMicrosoft Soporte PremierSPAS</v>
      </c>
      <c r="B3204" t="str">
        <f t="shared" si="201"/>
        <v>SPASMicrosoft Soporte Premier</v>
      </c>
      <c r="C3204"/>
      <c r="D3204" t="s">
        <v>5156</v>
      </c>
      <c r="E3204" t="s">
        <v>6063</v>
      </c>
      <c r="F3204" s="37" t="s">
        <v>7648</v>
      </c>
      <c r="G3204" s="18" t="str">
        <f t="shared" si="202"/>
        <v>Servicios fabricante- Microsoft Soporte Premier</v>
      </c>
      <c r="H3204" s="18" t="s">
        <v>119</v>
      </c>
      <c r="I3204" s="37" t="s">
        <v>67</v>
      </c>
      <c r="J3204" t="s">
        <v>6064</v>
      </c>
      <c r="K3204" t="s">
        <v>65</v>
      </c>
      <c r="L3204" t="s">
        <v>3940</v>
      </c>
      <c r="M3204" t="s">
        <v>65</v>
      </c>
      <c r="N3204" s="37" t="s">
        <v>5159</v>
      </c>
      <c r="O3204" s="37" t="s">
        <v>5171</v>
      </c>
      <c r="P3204" s="37" t="s">
        <v>1308</v>
      </c>
      <c r="Q3204" t="s">
        <v>6063</v>
      </c>
      <c r="R3204" t="s">
        <v>5160</v>
      </c>
      <c r="S3204" s="38">
        <v>80000000</v>
      </c>
      <c r="T3204" s="37">
        <v>1</v>
      </c>
      <c r="U3204" s="37">
        <v>1</v>
      </c>
      <c r="V3204" s="43">
        <f>SUMIF(ResumenCotizacion!$C:$C,E3204,ResumenCotizacion!$P:$P)</f>
        <v>0</v>
      </c>
      <c r="W3204" s="68">
        <f>IF(H3204="USD",S3204*SolCotizacion!$J$18,S3204)</f>
        <v>80000000</v>
      </c>
      <c r="X3204" s="3">
        <f>ROUND(W3204/(1-VLOOKUP("Total porcentaje:",ResumenCotizacion!$F:$H,3,0)),2)</f>
        <v>86956521.739999995</v>
      </c>
      <c r="Y3204" s="3">
        <f t="shared" si="203"/>
        <v>0</v>
      </c>
    </row>
    <row r="3205" spans="1:25" ht="14.25" x14ac:dyDescent="0.2">
      <c r="A3205" t="str">
        <f t="shared" si="200"/>
        <v>Servicios fabricante- Microsoft Soporte PremierMicrosoft Soporte PremierSPAP</v>
      </c>
      <c r="B3205" t="str">
        <f t="shared" si="201"/>
        <v>SPAPMicrosoft Soporte Premier</v>
      </c>
      <c r="C3205"/>
      <c r="D3205" t="s">
        <v>5156</v>
      </c>
      <c r="E3205" t="s">
        <v>6065</v>
      </c>
      <c r="F3205" s="37" t="s">
        <v>7648</v>
      </c>
      <c r="G3205" s="18" t="str">
        <f t="shared" si="202"/>
        <v>Servicios fabricante- Microsoft Soporte Premier</v>
      </c>
      <c r="H3205" s="18" t="s">
        <v>119</v>
      </c>
      <c r="I3205" s="37" t="s">
        <v>67</v>
      </c>
      <c r="J3205" t="s">
        <v>6066</v>
      </c>
      <c r="K3205" t="s">
        <v>65</v>
      </c>
      <c r="L3205" t="s">
        <v>3940</v>
      </c>
      <c r="M3205" t="s">
        <v>65</v>
      </c>
      <c r="N3205" s="37" t="s">
        <v>5159</v>
      </c>
      <c r="O3205" s="37" t="s">
        <v>66</v>
      </c>
      <c r="P3205" s="37" t="s">
        <v>1308</v>
      </c>
      <c r="Q3205" t="s">
        <v>6065</v>
      </c>
      <c r="R3205" t="s">
        <v>5160</v>
      </c>
      <c r="S3205" s="38">
        <v>0</v>
      </c>
      <c r="T3205" s="37">
        <v>1</v>
      </c>
      <c r="U3205" s="37">
        <v>1</v>
      </c>
      <c r="V3205" s="43">
        <f>SUMIF(ResumenCotizacion!$C:$C,E3205,ResumenCotizacion!$P:$P)</f>
        <v>0</v>
      </c>
      <c r="W3205" s="68">
        <f>IF(H3205="USD",S3205*SolCotizacion!$J$18,S3205)</f>
        <v>0</v>
      </c>
      <c r="X3205" s="3">
        <f>ROUND(W3205/(1-VLOOKUP("Total porcentaje:",ResumenCotizacion!$F:$H,3,0)),2)</f>
        <v>0</v>
      </c>
      <c r="Y3205" s="3">
        <f t="shared" si="203"/>
        <v>0</v>
      </c>
    </row>
    <row r="3206" spans="1:25" ht="14.25" x14ac:dyDescent="0.2">
      <c r="A3206" t="str">
        <f t="shared" si="200"/>
        <v>Servicios fabricante- Microsoft Soporte PremierMicrosoft Soporte PremierSPAH</v>
      </c>
      <c r="B3206" t="str">
        <f t="shared" si="201"/>
        <v>SPAHMicrosoft Soporte Premier</v>
      </c>
      <c r="C3206"/>
      <c r="D3206" t="s">
        <v>5156</v>
      </c>
      <c r="E3206" t="s">
        <v>6067</v>
      </c>
      <c r="F3206" s="37" t="s">
        <v>7648</v>
      </c>
      <c r="G3206" s="18" t="str">
        <f t="shared" si="202"/>
        <v>Servicios fabricante- Microsoft Soporte Premier</v>
      </c>
      <c r="H3206" s="18" t="s">
        <v>119</v>
      </c>
      <c r="I3206" s="37" t="s">
        <v>67</v>
      </c>
      <c r="J3206" t="s">
        <v>6068</v>
      </c>
      <c r="K3206" t="s">
        <v>65</v>
      </c>
      <c r="L3206" t="s">
        <v>3940</v>
      </c>
      <c r="M3206" t="s">
        <v>65</v>
      </c>
      <c r="N3206" s="37" t="s">
        <v>5159</v>
      </c>
      <c r="O3206" s="37" t="s">
        <v>5171</v>
      </c>
      <c r="P3206" s="37" t="s">
        <v>1308</v>
      </c>
      <c r="Q3206" t="s">
        <v>6067</v>
      </c>
      <c r="R3206" t="s">
        <v>5160</v>
      </c>
      <c r="S3206" s="38">
        <v>135200000</v>
      </c>
      <c r="T3206" s="37">
        <v>1</v>
      </c>
      <c r="U3206" s="37">
        <v>1</v>
      </c>
      <c r="V3206" s="43">
        <f>SUMIF(ResumenCotizacion!$C:$C,E3206,ResumenCotizacion!$P:$P)</f>
        <v>0</v>
      </c>
      <c r="W3206" s="68">
        <f>IF(H3206="USD",S3206*SolCotizacion!$J$18,S3206)</f>
        <v>135200000</v>
      </c>
      <c r="X3206" s="3">
        <f>ROUND(W3206/(1-VLOOKUP("Total porcentaje:",ResumenCotizacion!$F:$H,3,0)),2)</f>
        <v>146956521.74000001</v>
      </c>
      <c r="Y3206" s="3">
        <f t="shared" si="203"/>
        <v>0</v>
      </c>
    </row>
    <row r="3207" spans="1:25" ht="14.25" x14ac:dyDescent="0.2">
      <c r="A3207" t="str">
        <f t="shared" si="200"/>
        <v>Servicios fabricante- Microsoft Soporte PremierMicrosoft Soporte PremierSPAB</v>
      </c>
      <c r="B3207" t="str">
        <f t="shared" si="201"/>
        <v>SPABMicrosoft Soporte Premier</v>
      </c>
      <c r="C3207"/>
      <c r="D3207" t="s">
        <v>5156</v>
      </c>
      <c r="E3207" t="s">
        <v>6069</v>
      </c>
      <c r="F3207" s="37" t="s">
        <v>7648</v>
      </c>
      <c r="G3207" s="18" t="str">
        <f t="shared" si="202"/>
        <v>Servicios fabricante- Microsoft Soporte Premier</v>
      </c>
      <c r="H3207" s="18" t="s">
        <v>119</v>
      </c>
      <c r="I3207" s="37" t="s">
        <v>67</v>
      </c>
      <c r="J3207" t="s">
        <v>6070</v>
      </c>
      <c r="K3207" t="s">
        <v>65</v>
      </c>
      <c r="L3207" t="s">
        <v>3940</v>
      </c>
      <c r="M3207" t="s">
        <v>65</v>
      </c>
      <c r="N3207" s="37" t="s">
        <v>5159</v>
      </c>
      <c r="O3207" s="37" t="s">
        <v>5171</v>
      </c>
      <c r="P3207" s="37" t="s">
        <v>1308</v>
      </c>
      <c r="Q3207" t="s">
        <v>6069</v>
      </c>
      <c r="R3207" t="s">
        <v>5160</v>
      </c>
      <c r="S3207" s="38">
        <v>34400000</v>
      </c>
      <c r="T3207" s="37">
        <v>1</v>
      </c>
      <c r="U3207" s="37">
        <v>1</v>
      </c>
      <c r="V3207" s="43">
        <f>SUMIF(ResumenCotizacion!$C:$C,E3207,ResumenCotizacion!$P:$P)</f>
        <v>0</v>
      </c>
      <c r="W3207" s="68">
        <f>IF(H3207="USD",S3207*SolCotizacion!$J$18,S3207)</f>
        <v>34400000</v>
      </c>
      <c r="X3207" s="3">
        <f>ROUND(W3207/(1-VLOOKUP("Total porcentaje:",ResumenCotizacion!$F:$H,3,0)),2)</f>
        <v>37391304.350000001</v>
      </c>
      <c r="Y3207" s="3">
        <f t="shared" si="203"/>
        <v>0</v>
      </c>
    </row>
    <row r="3208" spans="1:25" ht="14.25" x14ac:dyDescent="0.2">
      <c r="A3208" t="str">
        <f t="shared" si="200"/>
        <v>Servicios fabricante- Microsoft Soporte PremierMicrosoft Soporte PremierSPA6</v>
      </c>
      <c r="B3208" t="str">
        <f t="shared" si="201"/>
        <v>SPA6Microsoft Soporte Premier</v>
      </c>
      <c r="C3208"/>
      <c r="D3208" t="s">
        <v>5156</v>
      </c>
      <c r="E3208" t="s">
        <v>6071</v>
      </c>
      <c r="F3208" s="37" t="s">
        <v>7648</v>
      </c>
      <c r="G3208" s="18" t="str">
        <f t="shared" si="202"/>
        <v>Servicios fabricante- Microsoft Soporte Premier</v>
      </c>
      <c r="H3208" s="18" t="s">
        <v>119</v>
      </c>
      <c r="I3208" s="37" t="s">
        <v>67</v>
      </c>
      <c r="J3208" t="s">
        <v>6072</v>
      </c>
      <c r="K3208" t="s">
        <v>65</v>
      </c>
      <c r="L3208" t="s">
        <v>3940</v>
      </c>
      <c r="M3208" t="s">
        <v>65</v>
      </c>
      <c r="N3208" s="37" t="s">
        <v>5159</v>
      </c>
      <c r="O3208" s="37" t="s">
        <v>5171</v>
      </c>
      <c r="P3208" s="37" t="s">
        <v>1308</v>
      </c>
      <c r="Q3208" t="s">
        <v>6071</v>
      </c>
      <c r="R3208" t="s">
        <v>5160</v>
      </c>
      <c r="S3208" s="38">
        <v>92800000</v>
      </c>
      <c r="T3208" s="37">
        <v>1</v>
      </c>
      <c r="U3208" s="37">
        <v>1</v>
      </c>
      <c r="V3208" s="43">
        <f>SUMIF(ResumenCotizacion!$C:$C,E3208,ResumenCotizacion!$P:$P)</f>
        <v>0</v>
      </c>
      <c r="W3208" s="68">
        <f>IF(H3208="USD",S3208*SolCotizacion!$J$18,S3208)</f>
        <v>92800000</v>
      </c>
      <c r="X3208" s="3">
        <f>ROUND(W3208/(1-VLOOKUP("Total porcentaje:",ResumenCotizacion!$F:$H,3,0)),2)</f>
        <v>100869565.22</v>
      </c>
      <c r="Y3208" s="3">
        <f t="shared" si="203"/>
        <v>0</v>
      </c>
    </row>
    <row r="3209" spans="1:25" ht="14.25" x14ac:dyDescent="0.2">
      <c r="A3209" t="str">
        <f t="shared" si="200"/>
        <v>Servicios fabricante- Microsoft Soporte PremierMicrosoft Soporte PremierSPA5</v>
      </c>
      <c r="B3209" t="str">
        <f t="shared" si="201"/>
        <v>SPA5Microsoft Soporte Premier</v>
      </c>
      <c r="C3209"/>
      <c r="D3209" t="s">
        <v>5156</v>
      </c>
      <c r="E3209" t="s">
        <v>6073</v>
      </c>
      <c r="F3209" s="37" t="s">
        <v>7648</v>
      </c>
      <c r="G3209" s="18" t="str">
        <f t="shared" si="202"/>
        <v>Servicios fabricante- Microsoft Soporte Premier</v>
      </c>
      <c r="H3209" s="18" t="s">
        <v>119</v>
      </c>
      <c r="I3209" s="37" t="s">
        <v>67</v>
      </c>
      <c r="J3209" t="s">
        <v>6074</v>
      </c>
      <c r="K3209" t="s">
        <v>65</v>
      </c>
      <c r="L3209" t="s">
        <v>3940</v>
      </c>
      <c r="M3209" t="s">
        <v>65</v>
      </c>
      <c r="N3209" s="37" t="s">
        <v>5159</v>
      </c>
      <c r="O3209" s="37" t="s">
        <v>5171</v>
      </c>
      <c r="P3209" s="37" t="s">
        <v>1308</v>
      </c>
      <c r="Q3209" t="s">
        <v>6073</v>
      </c>
      <c r="R3209" t="s">
        <v>5160</v>
      </c>
      <c r="S3209" s="38">
        <v>78400000</v>
      </c>
      <c r="T3209" s="37">
        <v>1</v>
      </c>
      <c r="U3209" s="37">
        <v>1</v>
      </c>
      <c r="V3209" s="43">
        <f>SUMIF(ResumenCotizacion!$C:$C,E3209,ResumenCotizacion!$P:$P)</f>
        <v>0</v>
      </c>
      <c r="W3209" s="68">
        <f>IF(H3209="USD",S3209*SolCotizacion!$J$18,S3209)</f>
        <v>78400000</v>
      </c>
      <c r="X3209" s="3">
        <f>ROUND(W3209/(1-VLOOKUP("Total porcentaje:",ResumenCotizacion!$F:$H,3,0)),2)</f>
        <v>85217391.299999997</v>
      </c>
      <c r="Y3209" s="3">
        <f t="shared" si="203"/>
        <v>0</v>
      </c>
    </row>
    <row r="3210" spans="1:25" ht="14.25" x14ac:dyDescent="0.2">
      <c r="A3210" t="str">
        <f t="shared" si="200"/>
        <v>Servicios fabricante- Microsoft Soporte PremierMicrosoft Soporte PremierSPA3</v>
      </c>
      <c r="B3210" t="str">
        <f t="shared" si="201"/>
        <v>SPA3Microsoft Soporte Premier</v>
      </c>
      <c r="C3210"/>
      <c r="D3210" t="s">
        <v>5156</v>
      </c>
      <c r="E3210" t="s">
        <v>6075</v>
      </c>
      <c r="F3210" s="37" t="s">
        <v>7648</v>
      </c>
      <c r="G3210" s="18" t="str">
        <f t="shared" si="202"/>
        <v>Servicios fabricante- Microsoft Soporte Premier</v>
      </c>
      <c r="H3210" s="18" t="s">
        <v>119</v>
      </c>
      <c r="I3210" s="37" t="s">
        <v>67</v>
      </c>
      <c r="J3210" t="s">
        <v>6076</v>
      </c>
      <c r="K3210" t="s">
        <v>65</v>
      </c>
      <c r="L3210" t="s">
        <v>3940</v>
      </c>
      <c r="M3210" t="s">
        <v>65</v>
      </c>
      <c r="N3210" s="37" t="s">
        <v>5159</v>
      </c>
      <c r="O3210" s="37" t="s">
        <v>5171</v>
      </c>
      <c r="P3210" s="37" t="s">
        <v>1308</v>
      </c>
      <c r="Q3210" t="s">
        <v>6075</v>
      </c>
      <c r="R3210" t="s">
        <v>5160</v>
      </c>
      <c r="S3210" s="38">
        <v>34400000</v>
      </c>
      <c r="T3210" s="37">
        <v>1</v>
      </c>
      <c r="U3210" s="37">
        <v>1</v>
      </c>
      <c r="V3210" s="43">
        <f>SUMIF(ResumenCotizacion!$C:$C,E3210,ResumenCotizacion!$P:$P)</f>
        <v>0</v>
      </c>
      <c r="W3210" s="68">
        <f>IF(H3210="USD",S3210*SolCotizacion!$J$18,S3210)</f>
        <v>34400000</v>
      </c>
      <c r="X3210" s="3">
        <f>ROUND(W3210/(1-VLOOKUP("Total porcentaje:",ResumenCotizacion!$F:$H,3,0)),2)</f>
        <v>37391304.350000001</v>
      </c>
      <c r="Y3210" s="3">
        <f t="shared" si="203"/>
        <v>0</v>
      </c>
    </row>
    <row r="3211" spans="1:25" ht="14.25" x14ac:dyDescent="0.2">
      <c r="A3211" t="str">
        <f t="shared" si="200"/>
        <v>Servicios fabricante- Microsoft Soporte PremierMicrosoft Soporte PremierSORB</v>
      </c>
      <c r="B3211" t="str">
        <f t="shared" si="201"/>
        <v>SORBMicrosoft Soporte Premier</v>
      </c>
      <c r="C3211"/>
      <c r="D3211" t="s">
        <v>5156</v>
      </c>
      <c r="E3211" t="s">
        <v>6077</v>
      </c>
      <c r="F3211" s="37" t="s">
        <v>7648</v>
      </c>
      <c r="G3211" s="18" t="str">
        <f t="shared" si="202"/>
        <v>Servicios fabricante- Microsoft Soporte Premier</v>
      </c>
      <c r="H3211" s="18" t="s">
        <v>119</v>
      </c>
      <c r="I3211" s="37" t="s">
        <v>67</v>
      </c>
      <c r="J3211" t="s">
        <v>6078</v>
      </c>
      <c r="K3211" t="s">
        <v>65</v>
      </c>
      <c r="L3211" t="s">
        <v>3940</v>
      </c>
      <c r="M3211" t="s">
        <v>65</v>
      </c>
      <c r="N3211" s="37" t="s">
        <v>5159</v>
      </c>
      <c r="O3211" s="37" t="s">
        <v>5171</v>
      </c>
      <c r="P3211" s="37" t="s">
        <v>1308</v>
      </c>
      <c r="Q3211" t="s">
        <v>6077</v>
      </c>
      <c r="R3211" t="s">
        <v>5160</v>
      </c>
      <c r="S3211" s="38">
        <v>18800000</v>
      </c>
      <c r="T3211" s="37">
        <v>1</v>
      </c>
      <c r="U3211" s="37">
        <v>1</v>
      </c>
      <c r="V3211" s="43">
        <f>SUMIF(ResumenCotizacion!$C:$C,E3211,ResumenCotizacion!$P:$P)</f>
        <v>0</v>
      </c>
      <c r="W3211" s="68">
        <f>IF(H3211="USD",S3211*SolCotizacion!$J$18,S3211)</f>
        <v>18800000</v>
      </c>
      <c r="X3211" s="3">
        <f>ROUND(W3211/(1-VLOOKUP("Total porcentaje:",ResumenCotizacion!$F:$H,3,0)),2)</f>
        <v>20434782.609999999</v>
      </c>
      <c r="Y3211" s="3">
        <f t="shared" si="203"/>
        <v>0</v>
      </c>
    </row>
    <row r="3212" spans="1:25" ht="14.25" x14ac:dyDescent="0.2">
      <c r="A3212" t="str">
        <f t="shared" si="200"/>
        <v>Servicios fabricante- Microsoft Soporte PremierMicrosoft Soporte PremierSOQB</v>
      </c>
      <c r="B3212" t="str">
        <f t="shared" si="201"/>
        <v>SOQBMicrosoft Soporte Premier</v>
      </c>
      <c r="C3212"/>
      <c r="D3212" t="s">
        <v>5156</v>
      </c>
      <c r="E3212" t="s">
        <v>6079</v>
      </c>
      <c r="F3212" s="37" t="s">
        <v>7648</v>
      </c>
      <c r="G3212" s="18" t="str">
        <f t="shared" si="202"/>
        <v>Servicios fabricante- Microsoft Soporte Premier</v>
      </c>
      <c r="H3212" s="18" t="s">
        <v>119</v>
      </c>
      <c r="I3212" s="37" t="s">
        <v>67</v>
      </c>
      <c r="J3212" t="s">
        <v>5640</v>
      </c>
      <c r="K3212" t="s">
        <v>65</v>
      </c>
      <c r="L3212" t="s">
        <v>3940</v>
      </c>
      <c r="M3212" t="s">
        <v>65</v>
      </c>
      <c r="N3212" s="37" t="s">
        <v>5159</v>
      </c>
      <c r="O3212" s="37" t="s">
        <v>66</v>
      </c>
      <c r="P3212" s="37" t="s">
        <v>1308</v>
      </c>
      <c r="Q3212" t="s">
        <v>6079</v>
      </c>
      <c r="R3212" t="s">
        <v>5160</v>
      </c>
      <c r="S3212" s="38">
        <v>4000000</v>
      </c>
      <c r="T3212" s="37">
        <v>1</v>
      </c>
      <c r="U3212" s="37">
        <v>1</v>
      </c>
      <c r="V3212" s="43">
        <f>SUMIF(ResumenCotizacion!$C:$C,E3212,ResumenCotizacion!$P:$P)</f>
        <v>0</v>
      </c>
      <c r="W3212" s="68">
        <f>IF(H3212="USD",S3212*SolCotizacion!$J$18,S3212)</f>
        <v>4000000</v>
      </c>
      <c r="X3212" s="3">
        <f>ROUND(W3212/(1-VLOOKUP("Total porcentaje:",ResumenCotizacion!$F:$H,3,0)),2)</f>
        <v>4347826.09</v>
      </c>
      <c r="Y3212" s="3">
        <f t="shared" si="203"/>
        <v>0</v>
      </c>
    </row>
    <row r="3213" spans="1:25" ht="14.25" x14ac:dyDescent="0.2">
      <c r="A3213" t="str">
        <f t="shared" si="200"/>
        <v>Servicios fabricante- Microsoft Soporte PremierMicrosoft Soporte PremierSONT</v>
      </c>
      <c r="B3213" t="str">
        <f t="shared" si="201"/>
        <v>SONTMicrosoft Soporte Premier</v>
      </c>
      <c r="C3213"/>
      <c r="D3213" t="s">
        <v>5156</v>
      </c>
      <c r="E3213" t="s">
        <v>6080</v>
      </c>
      <c r="F3213" s="37" t="s">
        <v>7648</v>
      </c>
      <c r="G3213" s="18" t="str">
        <f t="shared" si="202"/>
        <v>Servicios fabricante- Microsoft Soporte Premier</v>
      </c>
      <c r="H3213" s="18" t="s">
        <v>119</v>
      </c>
      <c r="I3213" s="37" t="s">
        <v>67</v>
      </c>
      <c r="J3213" t="s">
        <v>6081</v>
      </c>
      <c r="K3213" t="s">
        <v>65</v>
      </c>
      <c r="L3213" t="s">
        <v>3940</v>
      </c>
      <c r="M3213" t="s">
        <v>65</v>
      </c>
      <c r="N3213" s="37" t="s">
        <v>5159</v>
      </c>
      <c r="O3213" s="37" t="s">
        <v>66</v>
      </c>
      <c r="P3213" s="37" t="s">
        <v>1308</v>
      </c>
      <c r="Q3213" t="s">
        <v>6080</v>
      </c>
      <c r="R3213" t="s">
        <v>5160</v>
      </c>
      <c r="S3213" s="38">
        <v>96000000</v>
      </c>
      <c r="T3213" s="37">
        <v>1</v>
      </c>
      <c r="U3213" s="37">
        <v>1</v>
      </c>
      <c r="V3213" s="43">
        <f>SUMIF(ResumenCotizacion!$C:$C,E3213,ResumenCotizacion!$P:$P)</f>
        <v>0</v>
      </c>
      <c r="W3213" s="68">
        <f>IF(H3213="USD",S3213*SolCotizacion!$J$18,S3213)</f>
        <v>96000000</v>
      </c>
      <c r="X3213" s="3">
        <f>ROUND(W3213/(1-VLOOKUP("Total porcentaje:",ResumenCotizacion!$F:$H,3,0)),2)</f>
        <v>104347826.09</v>
      </c>
      <c r="Y3213" s="3">
        <f t="shared" si="203"/>
        <v>0</v>
      </c>
    </row>
    <row r="3214" spans="1:25" ht="14.25" x14ac:dyDescent="0.2">
      <c r="A3214" t="str">
        <f t="shared" si="200"/>
        <v>Servicios fabricante- Microsoft Soporte PremierMicrosoft Soporte PremierSONF</v>
      </c>
      <c r="B3214" t="str">
        <f t="shared" si="201"/>
        <v>SONFMicrosoft Soporte Premier</v>
      </c>
      <c r="C3214"/>
      <c r="D3214" t="s">
        <v>5156</v>
      </c>
      <c r="E3214" t="s">
        <v>6082</v>
      </c>
      <c r="F3214" s="37" t="s">
        <v>7648</v>
      </c>
      <c r="G3214" s="18" t="str">
        <f t="shared" si="202"/>
        <v>Servicios fabricante- Microsoft Soporte Premier</v>
      </c>
      <c r="H3214" s="18" t="s">
        <v>119</v>
      </c>
      <c r="I3214" s="37" t="s">
        <v>67</v>
      </c>
      <c r="J3214" t="s">
        <v>6083</v>
      </c>
      <c r="K3214" t="s">
        <v>65</v>
      </c>
      <c r="L3214" t="s">
        <v>3940</v>
      </c>
      <c r="M3214" t="s">
        <v>65</v>
      </c>
      <c r="N3214" s="37" t="s">
        <v>5159</v>
      </c>
      <c r="O3214" s="37" t="s">
        <v>5171</v>
      </c>
      <c r="P3214" s="37" t="s">
        <v>1308</v>
      </c>
      <c r="Q3214" t="s">
        <v>6082</v>
      </c>
      <c r="R3214" t="s">
        <v>5160</v>
      </c>
      <c r="S3214" s="38">
        <v>59600000</v>
      </c>
      <c r="T3214" s="37">
        <v>1</v>
      </c>
      <c r="U3214" s="37">
        <v>1</v>
      </c>
      <c r="V3214" s="43">
        <f>SUMIF(ResumenCotizacion!$C:$C,E3214,ResumenCotizacion!$P:$P)</f>
        <v>0</v>
      </c>
      <c r="W3214" s="68">
        <f>IF(H3214="USD",S3214*SolCotizacion!$J$18,S3214)</f>
        <v>59600000</v>
      </c>
      <c r="X3214" s="3">
        <f>ROUND(W3214/(1-VLOOKUP("Total porcentaje:",ResumenCotizacion!$F:$H,3,0)),2)</f>
        <v>64782608.700000003</v>
      </c>
      <c r="Y3214" s="3">
        <f t="shared" si="203"/>
        <v>0</v>
      </c>
    </row>
    <row r="3215" spans="1:25" ht="14.25" x14ac:dyDescent="0.2">
      <c r="A3215" t="str">
        <f t="shared" si="200"/>
        <v>Servicios fabricante- Microsoft Soporte PremierMicrosoft Soporte PremierSONE</v>
      </c>
      <c r="B3215" t="str">
        <f t="shared" si="201"/>
        <v>SONEMicrosoft Soporte Premier</v>
      </c>
      <c r="C3215"/>
      <c r="D3215" t="s">
        <v>5156</v>
      </c>
      <c r="E3215" t="s">
        <v>6084</v>
      </c>
      <c r="F3215" s="37" t="s">
        <v>7648</v>
      </c>
      <c r="G3215" s="18" t="str">
        <f t="shared" si="202"/>
        <v>Servicios fabricante- Microsoft Soporte Premier</v>
      </c>
      <c r="H3215" s="18" t="s">
        <v>119</v>
      </c>
      <c r="I3215" s="37" t="s">
        <v>67</v>
      </c>
      <c r="J3215" t="s">
        <v>6085</v>
      </c>
      <c r="K3215" t="s">
        <v>65</v>
      </c>
      <c r="L3215" t="s">
        <v>3940</v>
      </c>
      <c r="M3215" t="s">
        <v>65</v>
      </c>
      <c r="N3215" s="37" t="s">
        <v>5159</v>
      </c>
      <c r="O3215" s="37" t="s">
        <v>66</v>
      </c>
      <c r="P3215" s="37" t="s">
        <v>1308</v>
      </c>
      <c r="Q3215" t="s">
        <v>6084</v>
      </c>
      <c r="R3215" t="s">
        <v>5160</v>
      </c>
      <c r="S3215" s="38">
        <v>96000000</v>
      </c>
      <c r="T3215" s="37">
        <v>1</v>
      </c>
      <c r="U3215" s="37">
        <v>1</v>
      </c>
      <c r="V3215" s="43">
        <f>SUMIF(ResumenCotizacion!$C:$C,E3215,ResumenCotizacion!$P:$P)</f>
        <v>0</v>
      </c>
      <c r="W3215" s="68">
        <f>IF(H3215="USD",S3215*SolCotizacion!$J$18,S3215)</f>
        <v>96000000</v>
      </c>
      <c r="X3215" s="3">
        <f>ROUND(W3215/(1-VLOOKUP("Total porcentaje:",ResumenCotizacion!$F:$H,3,0)),2)</f>
        <v>104347826.09</v>
      </c>
      <c r="Y3215" s="3">
        <f t="shared" si="203"/>
        <v>0</v>
      </c>
    </row>
    <row r="3216" spans="1:25" ht="14.25" x14ac:dyDescent="0.2">
      <c r="A3216" t="str">
        <f t="shared" si="200"/>
        <v>Servicios fabricante- Microsoft Soporte PremierMicrosoft Soporte PremierSONA</v>
      </c>
      <c r="B3216" t="str">
        <f t="shared" si="201"/>
        <v>SONAMicrosoft Soporte Premier</v>
      </c>
      <c r="C3216"/>
      <c r="D3216" t="s">
        <v>5156</v>
      </c>
      <c r="E3216" t="s">
        <v>6086</v>
      </c>
      <c r="F3216" s="37" t="s">
        <v>7648</v>
      </c>
      <c r="G3216" s="18" t="str">
        <f t="shared" si="202"/>
        <v>Servicios fabricante- Microsoft Soporte Premier</v>
      </c>
      <c r="H3216" s="18" t="s">
        <v>119</v>
      </c>
      <c r="I3216" s="37" t="s">
        <v>67</v>
      </c>
      <c r="J3216" t="s">
        <v>6087</v>
      </c>
      <c r="K3216" t="s">
        <v>65</v>
      </c>
      <c r="L3216" t="s">
        <v>3940</v>
      </c>
      <c r="M3216" t="s">
        <v>65</v>
      </c>
      <c r="N3216" s="37" t="s">
        <v>5159</v>
      </c>
      <c r="O3216" s="37" t="s">
        <v>66</v>
      </c>
      <c r="P3216" s="37" t="s">
        <v>1308</v>
      </c>
      <c r="Q3216" t="s">
        <v>6086</v>
      </c>
      <c r="R3216" t="s">
        <v>5160</v>
      </c>
      <c r="S3216" s="38">
        <v>96000000</v>
      </c>
      <c r="T3216" s="37">
        <v>1</v>
      </c>
      <c r="U3216" s="37">
        <v>1</v>
      </c>
      <c r="V3216" s="43">
        <f>SUMIF(ResumenCotizacion!$C:$C,E3216,ResumenCotizacion!$P:$P)</f>
        <v>0</v>
      </c>
      <c r="W3216" s="68">
        <f>IF(H3216="USD",S3216*SolCotizacion!$J$18,S3216)</f>
        <v>96000000</v>
      </c>
      <c r="X3216" s="3">
        <f>ROUND(W3216/(1-VLOOKUP("Total porcentaje:",ResumenCotizacion!$F:$H,3,0)),2)</f>
        <v>104347826.09</v>
      </c>
      <c r="Y3216" s="3">
        <f t="shared" si="203"/>
        <v>0</v>
      </c>
    </row>
    <row r="3217" spans="1:25" ht="14.25" x14ac:dyDescent="0.2">
      <c r="A3217" t="str">
        <f t="shared" si="200"/>
        <v>Servicios fabricante- Microsoft Soporte PremierMicrosoft Soporte PremierSOMSC</v>
      </c>
      <c r="B3217" t="str">
        <f t="shared" si="201"/>
        <v>SOMSCMicrosoft Soporte Premier</v>
      </c>
      <c r="C3217"/>
      <c r="D3217" t="s">
        <v>5156</v>
      </c>
      <c r="E3217" t="s">
        <v>6088</v>
      </c>
      <c r="F3217" s="37" t="s">
        <v>7648</v>
      </c>
      <c r="G3217" s="18" t="str">
        <f t="shared" si="202"/>
        <v>Servicios fabricante- Microsoft Soporte Premier</v>
      </c>
      <c r="H3217" s="18" t="s">
        <v>119</v>
      </c>
      <c r="I3217" s="37" t="s">
        <v>67</v>
      </c>
      <c r="J3217" t="s">
        <v>6089</v>
      </c>
      <c r="K3217" t="s">
        <v>65</v>
      </c>
      <c r="L3217" t="s">
        <v>3940</v>
      </c>
      <c r="M3217" t="s">
        <v>65</v>
      </c>
      <c r="N3217" s="37" t="s">
        <v>5159</v>
      </c>
      <c r="O3217" s="37" t="s">
        <v>5171</v>
      </c>
      <c r="P3217" s="37" t="s">
        <v>1308</v>
      </c>
      <c r="Q3217" t="s">
        <v>6088</v>
      </c>
      <c r="R3217" t="s">
        <v>5160</v>
      </c>
      <c r="S3217" s="38">
        <v>23200000</v>
      </c>
      <c r="T3217" s="37">
        <v>1</v>
      </c>
      <c r="U3217" s="37">
        <v>1</v>
      </c>
      <c r="V3217" s="43">
        <f>SUMIF(ResumenCotizacion!$C:$C,E3217,ResumenCotizacion!$P:$P)</f>
        <v>0</v>
      </c>
      <c r="W3217" s="68">
        <f>IF(H3217="USD",S3217*SolCotizacion!$J$18,S3217)</f>
        <v>23200000</v>
      </c>
      <c r="X3217" s="3">
        <f>ROUND(W3217/(1-VLOOKUP("Total porcentaje:",ResumenCotizacion!$F:$H,3,0)),2)</f>
        <v>25217391.300000001</v>
      </c>
      <c r="Y3217" s="3">
        <f t="shared" si="203"/>
        <v>0</v>
      </c>
    </row>
    <row r="3218" spans="1:25" ht="14.25" x14ac:dyDescent="0.2">
      <c r="A3218" t="str">
        <f t="shared" si="200"/>
        <v>Servicios fabricante- Microsoft Soporte PremierMicrosoft Soporte PremierSOMO</v>
      </c>
      <c r="B3218" t="str">
        <f t="shared" si="201"/>
        <v>SOMOMicrosoft Soporte Premier</v>
      </c>
      <c r="C3218"/>
      <c r="D3218" t="s">
        <v>5156</v>
      </c>
      <c r="E3218" t="s">
        <v>6090</v>
      </c>
      <c r="F3218" s="37" t="s">
        <v>7648</v>
      </c>
      <c r="G3218" s="18" t="str">
        <f t="shared" si="202"/>
        <v>Servicios fabricante- Microsoft Soporte Premier</v>
      </c>
      <c r="H3218" s="18" t="s">
        <v>119</v>
      </c>
      <c r="I3218" s="37" t="s">
        <v>67</v>
      </c>
      <c r="J3218" t="s">
        <v>6091</v>
      </c>
      <c r="K3218" t="s">
        <v>65</v>
      </c>
      <c r="L3218" t="s">
        <v>3940</v>
      </c>
      <c r="M3218" t="s">
        <v>65</v>
      </c>
      <c r="N3218" s="37" t="s">
        <v>5159</v>
      </c>
      <c r="O3218" s="37" t="s">
        <v>5171</v>
      </c>
      <c r="P3218" s="37" t="s">
        <v>1308</v>
      </c>
      <c r="Q3218" t="s">
        <v>6090</v>
      </c>
      <c r="R3218" t="s">
        <v>5160</v>
      </c>
      <c r="S3218" s="38">
        <v>41328000</v>
      </c>
      <c r="T3218" s="37">
        <v>1</v>
      </c>
      <c r="U3218" s="37">
        <v>1</v>
      </c>
      <c r="V3218" s="43">
        <f>SUMIF(ResumenCotizacion!$C:$C,E3218,ResumenCotizacion!$P:$P)</f>
        <v>0</v>
      </c>
      <c r="W3218" s="68">
        <f>IF(H3218="USD",S3218*SolCotizacion!$J$18,S3218)</f>
        <v>41328000</v>
      </c>
      <c r="X3218" s="3">
        <f>ROUND(W3218/(1-VLOOKUP("Total porcentaje:",ResumenCotizacion!$F:$H,3,0)),2)</f>
        <v>44921739.130000003</v>
      </c>
      <c r="Y3218" s="3">
        <f t="shared" si="203"/>
        <v>0</v>
      </c>
    </row>
    <row r="3219" spans="1:25" ht="14.25" x14ac:dyDescent="0.2">
      <c r="A3219" t="str">
        <f t="shared" si="200"/>
        <v>Servicios fabricante- Microsoft Soporte PremierMicrosoft Soporte PremierSOMD</v>
      </c>
      <c r="B3219" t="str">
        <f t="shared" si="201"/>
        <v>SOMDMicrosoft Soporte Premier</v>
      </c>
      <c r="C3219"/>
      <c r="D3219" t="s">
        <v>5156</v>
      </c>
      <c r="E3219" t="s">
        <v>6092</v>
      </c>
      <c r="F3219" s="37" t="s">
        <v>7648</v>
      </c>
      <c r="G3219" s="18" t="str">
        <f t="shared" si="202"/>
        <v>Servicios fabricante- Microsoft Soporte Premier</v>
      </c>
      <c r="H3219" s="18" t="s">
        <v>119</v>
      </c>
      <c r="I3219" s="37" t="s">
        <v>67</v>
      </c>
      <c r="J3219" t="s">
        <v>6093</v>
      </c>
      <c r="K3219" t="s">
        <v>65</v>
      </c>
      <c r="L3219" t="s">
        <v>3940</v>
      </c>
      <c r="M3219" t="s">
        <v>65</v>
      </c>
      <c r="N3219" s="37" t="s">
        <v>5159</v>
      </c>
      <c r="O3219" s="37" t="s">
        <v>5171</v>
      </c>
      <c r="P3219" s="37" t="s">
        <v>1308</v>
      </c>
      <c r="Q3219" t="s">
        <v>6092</v>
      </c>
      <c r="R3219" t="s">
        <v>5160</v>
      </c>
      <c r="S3219" s="38">
        <v>8800000</v>
      </c>
      <c r="T3219" s="37">
        <v>1</v>
      </c>
      <c r="U3219" s="37">
        <v>1</v>
      </c>
      <c r="V3219" s="43">
        <f>SUMIF(ResumenCotizacion!$C:$C,E3219,ResumenCotizacion!$P:$P)</f>
        <v>0</v>
      </c>
      <c r="W3219" s="68">
        <f>IF(H3219="USD",S3219*SolCotizacion!$J$18,S3219)</f>
        <v>8800000</v>
      </c>
      <c r="X3219" s="3">
        <f>ROUND(W3219/(1-VLOOKUP("Total porcentaje:",ResumenCotizacion!$F:$H,3,0)),2)</f>
        <v>9565217.3900000006</v>
      </c>
      <c r="Y3219" s="3">
        <f t="shared" si="203"/>
        <v>0</v>
      </c>
    </row>
    <row r="3220" spans="1:25" ht="14.25" x14ac:dyDescent="0.2">
      <c r="A3220" t="str">
        <f t="shared" si="200"/>
        <v>Servicios fabricante- Microsoft Soporte PremierMicrosoft Soporte PremierSOMAZQL</v>
      </c>
      <c r="B3220" t="str">
        <f t="shared" si="201"/>
        <v>SOMAZQLMicrosoft Soporte Premier</v>
      </c>
      <c r="C3220"/>
      <c r="D3220" t="s">
        <v>5156</v>
      </c>
      <c r="E3220" t="s">
        <v>6094</v>
      </c>
      <c r="F3220" s="37" t="s">
        <v>7648</v>
      </c>
      <c r="G3220" s="18" t="str">
        <f t="shared" si="202"/>
        <v>Servicios fabricante- Microsoft Soporte Premier</v>
      </c>
      <c r="H3220" s="18" t="s">
        <v>119</v>
      </c>
      <c r="I3220" s="37" t="s">
        <v>67</v>
      </c>
      <c r="J3220" t="s">
        <v>6095</v>
      </c>
      <c r="K3220" t="s">
        <v>65</v>
      </c>
      <c r="L3220" t="s">
        <v>3940</v>
      </c>
      <c r="M3220" t="s">
        <v>65</v>
      </c>
      <c r="N3220" s="37" t="s">
        <v>5159</v>
      </c>
      <c r="O3220" s="37" t="s">
        <v>5171</v>
      </c>
      <c r="P3220" s="37" t="s">
        <v>1308</v>
      </c>
      <c r="Q3220" t="s">
        <v>6094</v>
      </c>
      <c r="R3220" t="s">
        <v>5160</v>
      </c>
      <c r="S3220" s="38">
        <v>74800000</v>
      </c>
      <c r="T3220" s="37">
        <v>1</v>
      </c>
      <c r="U3220" s="37">
        <v>1</v>
      </c>
      <c r="V3220" s="43">
        <f>SUMIF(ResumenCotizacion!$C:$C,E3220,ResumenCotizacion!$P:$P)</f>
        <v>0</v>
      </c>
      <c r="W3220" s="68">
        <f>IF(H3220="USD",S3220*SolCotizacion!$J$18,S3220)</f>
        <v>74800000</v>
      </c>
      <c r="X3220" s="3">
        <f>ROUND(W3220/(1-VLOOKUP("Total porcentaje:",ResumenCotizacion!$F:$H,3,0)),2)</f>
        <v>81304347.829999998</v>
      </c>
      <c r="Y3220" s="3">
        <f t="shared" si="203"/>
        <v>0</v>
      </c>
    </row>
    <row r="3221" spans="1:25" ht="14.25" x14ac:dyDescent="0.2">
      <c r="A3221" t="str">
        <f t="shared" si="200"/>
        <v>Servicios fabricante- Microsoft Soporte PremierMicrosoft Soporte PremierSOMASY</v>
      </c>
      <c r="B3221" t="str">
        <f t="shared" si="201"/>
        <v>SOMASYMicrosoft Soporte Premier</v>
      </c>
      <c r="C3221"/>
      <c r="D3221" t="s">
        <v>5156</v>
      </c>
      <c r="E3221" t="s">
        <v>6096</v>
      </c>
      <c r="F3221" s="37" t="s">
        <v>7648</v>
      </c>
      <c r="G3221" s="18" t="str">
        <f t="shared" si="202"/>
        <v>Servicios fabricante- Microsoft Soporte Premier</v>
      </c>
      <c r="H3221" s="18" t="s">
        <v>119</v>
      </c>
      <c r="I3221" s="37" t="s">
        <v>67</v>
      </c>
      <c r="J3221" t="s">
        <v>6097</v>
      </c>
      <c r="K3221" t="s">
        <v>65</v>
      </c>
      <c r="L3221" t="s">
        <v>3940</v>
      </c>
      <c r="M3221" t="s">
        <v>65</v>
      </c>
      <c r="N3221" s="37" t="s">
        <v>5159</v>
      </c>
      <c r="O3221" s="37" t="s">
        <v>5171</v>
      </c>
      <c r="P3221" s="37" t="s">
        <v>1308</v>
      </c>
      <c r="Q3221" t="s">
        <v>6096</v>
      </c>
      <c r="R3221" t="s">
        <v>5160</v>
      </c>
      <c r="S3221" s="38">
        <v>74800000</v>
      </c>
      <c r="T3221" s="37">
        <v>1</v>
      </c>
      <c r="U3221" s="37">
        <v>1</v>
      </c>
      <c r="V3221" s="43">
        <f>SUMIF(ResumenCotizacion!$C:$C,E3221,ResumenCotizacion!$P:$P)</f>
        <v>0</v>
      </c>
      <c r="W3221" s="68">
        <f>IF(H3221="USD",S3221*SolCotizacion!$J$18,S3221)</f>
        <v>74800000</v>
      </c>
      <c r="X3221" s="3">
        <f>ROUND(W3221/(1-VLOOKUP("Total porcentaje:",ResumenCotizacion!$F:$H,3,0)),2)</f>
        <v>81304347.829999998</v>
      </c>
      <c r="Y3221" s="3">
        <f t="shared" si="203"/>
        <v>0</v>
      </c>
    </row>
    <row r="3222" spans="1:25" ht="14.25" x14ac:dyDescent="0.2">
      <c r="A3222" t="str">
        <f t="shared" si="200"/>
        <v>Servicios fabricante- Microsoft Soporte PremierMicrosoft Soporte PremierSOFU</v>
      </c>
      <c r="B3222" t="str">
        <f t="shared" si="201"/>
        <v>SOFUMicrosoft Soporte Premier</v>
      </c>
      <c r="C3222"/>
      <c r="D3222" t="s">
        <v>5156</v>
      </c>
      <c r="E3222" t="s">
        <v>6098</v>
      </c>
      <c r="F3222" s="37" t="s">
        <v>7648</v>
      </c>
      <c r="G3222" s="18" t="str">
        <f t="shared" si="202"/>
        <v>Servicios fabricante- Microsoft Soporte Premier</v>
      </c>
      <c r="H3222" s="18" t="s">
        <v>119</v>
      </c>
      <c r="I3222" s="37" t="s">
        <v>67</v>
      </c>
      <c r="J3222" t="s">
        <v>6099</v>
      </c>
      <c r="K3222" t="s">
        <v>65</v>
      </c>
      <c r="L3222" t="s">
        <v>3940</v>
      </c>
      <c r="M3222" t="s">
        <v>65</v>
      </c>
      <c r="N3222" s="37" t="s">
        <v>5159</v>
      </c>
      <c r="O3222" s="37" t="s">
        <v>5171</v>
      </c>
      <c r="P3222" s="37" t="s">
        <v>1308</v>
      </c>
      <c r="Q3222" t="s">
        <v>6098</v>
      </c>
      <c r="R3222" t="s">
        <v>5160</v>
      </c>
      <c r="S3222" s="38">
        <v>0</v>
      </c>
      <c r="T3222" s="37">
        <v>1</v>
      </c>
      <c r="U3222" s="37">
        <v>1</v>
      </c>
      <c r="V3222" s="43">
        <f>SUMIF(ResumenCotizacion!$C:$C,E3222,ResumenCotizacion!$P:$P)</f>
        <v>0</v>
      </c>
      <c r="W3222" s="68">
        <f>IF(H3222="USD",S3222*SolCotizacion!$J$18,S3222)</f>
        <v>0</v>
      </c>
      <c r="X3222" s="3">
        <f>ROUND(W3222/(1-VLOOKUP("Total porcentaje:",ResumenCotizacion!$F:$H,3,0)),2)</f>
        <v>0</v>
      </c>
      <c r="Y3222" s="3">
        <f t="shared" si="203"/>
        <v>0</v>
      </c>
    </row>
    <row r="3223" spans="1:25" ht="14.25" x14ac:dyDescent="0.2">
      <c r="A3223" t="str">
        <f t="shared" si="200"/>
        <v>Servicios fabricante- Microsoft Soporte PremierMicrosoft Soporte PremierSOFSL</v>
      </c>
      <c r="B3223" t="str">
        <f t="shared" si="201"/>
        <v>SOFSLMicrosoft Soporte Premier</v>
      </c>
      <c r="C3223"/>
      <c r="D3223" t="s">
        <v>5156</v>
      </c>
      <c r="E3223" t="s">
        <v>6100</v>
      </c>
      <c r="F3223" s="37" t="s">
        <v>7648</v>
      </c>
      <c r="G3223" s="18" t="str">
        <f t="shared" si="202"/>
        <v>Servicios fabricante- Microsoft Soporte Premier</v>
      </c>
      <c r="H3223" s="18" t="s">
        <v>119</v>
      </c>
      <c r="I3223" s="37" t="s">
        <v>67</v>
      </c>
      <c r="J3223" t="s">
        <v>6101</v>
      </c>
      <c r="K3223" t="s">
        <v>65</v>
      </c>
      <c r="L3223" t="s">
        <v>3940</v>
      </c>
      <c r="M3223" t="s">
        <v>65</v>
      </c>
      <c r="N3223" s="37" t="s">
        <v>5159</v>
      </c>
      <c r="O3223" s="37" t="s">
        <v>5171</v>
      </c>
      <c r="P3223" s="37" t="s">
        <v>1308</v>
      </c>
      <c r="Q3223" t="s">
        <v>6100</v>
      </c>
      <c r="R3223" t="s">
        <v>5160</v>
      </c>
      <c r="S3223" s="38">
        <v>74800000</v>
      </c>
      <c r="T3223" s="37">
        <v>1</v>
      </c>
      <c r="U3223" s="37">
        <v>1</v>
      </c>
      <c r="V3223" s="43">
        <f>SUMIF(ResumenCotizacion!$C:$C,E3223,ResumenCotizacion!$P:$P)</f>
        <v>0</v>
      </c>
      <c r="W3223" s="68">
        <f>IF(H3223="USD",S3223*SolCotizacion!$J$18,S3223)</f>
        <v>74800000</v>
      </c>
      <c r="X3223" s="3">
        <f>ROUND(W3223/(1-VLOOKUP("Total porcentaje:",ResumenCotizacion!$F:$H,3,0)),2)</f>
        <v>81304347.829999998</v>
      </c>
      <c r="Y3223" s="3">
        <f t="shared" si="203"/>
        <v>0</v>
      </c>
    </row>
    <row r="3224" spans="1:25" ht="14.25" x14ac:dyDescent="0.2">
      <c r="A3224" t="str">
        <f t="shared" si="200"/>
        <v>Servicios fabricante- Microsoft Soporte PremierMicrosoft Soporte PremierSOFMMA</v>
      </c>
      <c r="B3224" t="str">
        <f t="shared" si="201"/>
        <v>SOFMMAMicrosoft Soporte Premier</v>
      </c>
      <c r="C3224"/>
      <c r="D3224" t="s">
        <v>5156</v>
      </c>
      <c r="E3224" t="s">
        <v>6102</v>
      </c>
      <c r="F3224" s="37" t="s">
        <v>7648</v>
      </c>
      <c r="G3224" s="18" t="str">
        <f t="shared" si="202"/>
        <v>Servicios fabricante- Microsoft Soporte Premier</v>
      </c>
      <c r="H3224" s="18" t="s">
        <v>119</v>
      </c>
      <c r="I3224" s="37" t="s">
        <v>67</v>
      </c>
      <c r="J3224" t="s">
        <v>6103</v>
      </c>
      <c r="K3224" t="s">
        <v>65</v>
      </c>
      <c r="L3224" t="s">
        <v>3940</v>
      </c>
      <c r="M3224" t="s">
        <v>65</v>
      </c>
      <c r="N3224" s="37" t="s">
        <v>5159</v>
      </c>
      <c r="O3224" s="37" t="s">
        <v>5171</v>
      </c>
      <c r="P3224" s="37" t="s">
        <v>1308</v>
      </c>
      <c r="Q3224" t="s">
        <v>6102</v>
      </c>
      <c r="R3224" t="s">
        <v>5160</v>
      </c>
      <c r="S3224" s="38">
        <v>74800000</v>
      </c>
      <c r="T3224" s="37">
        <v>1</v>
      </c>
      <c r="U3224" s="37">
        <v>1</v>
      </c>
      <c r="V3224" s="43">
        <f>SUMIF(ResumenCotizacion!$C:$C,E3224,ResumenCotizacion!$P:$P)</f>
        <v>0</v>
      </c>
      <c r="W3224" s="68">
        <f>IF(H3224="USD",S3224*SolCotizacion!$J$18,S3224)</f>
        <v>74800000</v>
      </c>
      <c r="X3224" s="3">
        <f>ROUND(W3224/(1-VLOOKUP("Total porcentaje:",ResumenCotizacion!$F:$H,3,0)),2)</f>
        <v>81304347.829999998</v>
      </c>
      <c r="Y3224" s="3">
        <f t="shared" si="203"/>
        <v>0</v>
      </c>
    </row>
    <row r="3225" spans="1:25" ht="14.25" x14ac:dyDescent="0.2">
      <c r="A3225" t="str">
        <f t="shared" si="200"/>
        <v>Servicios fabricante- Microsoft Soporte PremierMicrosoft Soporte PremierSOFF13</v>
      </c>
      <c r="B3225" t="str">
        <f t="shared" si="201"/>
        <v>SOFF13Microsoft Soporte Premier</v>
      </c>
      <c r="C3225"/>
      <c r="D3225" t="s">
        <v>5156</v>
      </c>
      <c r="E3225" t="s">
        <v>6104</v>
      </c>
      <c r="F3225" s="37" t="s">
        <v>7648</v>
      </c>
      <c r="G3225" s="18" t="str">
        <f t="shared" si="202"/>
        <v>Servicios fabricante- Microsoft Soporte Premier</v>
      </c>
      <c r="H3225" s="18" t="s">
        <v>119</v>
      </c>
      <c r="I3225" s="37" t="s">
        <v>67</v>
      </c>
      <c r="J3225" t="s">
        <v>6105</v>
      </c>
      <c r="K3225" t="s">
        <v>65</v>
      </c>
      <c r="L3225" t="s">
        <v>3940</v>
      </c>
      <c r="M3225" t="s">
        <v>65</v>
      </c>
      <c r="N3225" s="37" t="s">
        <v>5159</v>
      </c>
      <c r="O3225" s="37" t="s">
        <v>66</v>
      </c>
      <c r="P3225" s="37" t="s">
        <v>1308</v>
      </c>
      <c r="Q3225" t="s">
        <v>6104</v>
      </c>
      <c r="R3225" t="s">
        <v>5160</v>
      </c>
      <c r="S3225" s="38">
        <v>47200000</v>
      </c>
      <c r="T3225" s="37">
        <v>1</v>
      </c>
      <c r="U3225" s="37">
        <v>1</v>
      </c>
      <c r="V3225" s="43">
        <f>SUMIF(ResumenCotizacion!$C:$C,E3225,ResumenCotizacion!$P:$P)</f>
        <v>0</v>
      </c>
      <c r="W3225" s="68">
        <f>IF(H3225="USD",S3225*SolCotizacion!$J$18,S3225)</f>
        <v>47200000</v>
      </c>
      <c r="X3225" s="3">
        <f>ROUND(W3225/(1-VLOOKUP("Total porcentaje:",ResumenCotizacion!$F:$H,3,0)),2)</f>
        <v>51304347.829999998</v>
      </c>
      <c r="Y3225" s="3">
        <f t="shared" si="203"/>
        <v>0</v>
      </c>
    </row>
    <row r="3226" spans="1:25" ht="14.25" x14ac:dyDescent="0.2">
      <c r="A3226" t="str">
        <f t="shared" si="200"/>
        <v>Servicios fabricante- Microsoft Soporte PremierMicrosoft Soporte PremierSOFF10</v>
      </c>
      <c r="B3226" t="str">
        <f t="shared" si="201"/>
        <v>SOFF10Microsoft Soporte Premier</v>
      </c>
      <c r="C3226"/>
      <c r="D3226" t="s">
        <v>5156</v>
      </c>
      <c r="E3226" t="s">
        <v>6106</v>
      </c>
      <c r="F3226" s="37" t="s">
        <v>7648</v>
      </c>
      <c r="G3226" s="18" t="str">
        <f t="shared" si="202"/>
        <v>Servicios fabricante- Microsoft Soporte Premier</v>
      </c>
      <c r="H3226" s="18" t="s">
        <v>119</v>
      </c>
      <c r="I3226" s="37" t="s">
        <v>67</v>
      </c>
      <c r="J3226" t="s">
        <v>6107</v>
      </c>
      <c r="K3226" t="s">
        <v>65</v>
      </c>
      <c r="L3226" t="s">
        <v>3940</v>
      </c>
      <c r="M3226" t="s">
        <v>65</v>
      </c>
      <c r="N3226" s="37" t="s">
        <v>5159</v>
      </c>
      <c r="O3226" s="37" t="s">
        <v>66</v>
      </c>
      <c r="P3226" s="37" t="s">
        <v>1308</v>
      </c>
      <c r="Q3226" t="s">
        <v>6106</v>
      </c>
      <c r="R3226" t="s">
        <v>5160</v>
      </c>
      <c r="S3226" s="38">
        <v>28000000</v>
      </c>
      <c r="T3226" s="37">
        <v>1</v>
      </c>
      <c r="U3226" s="37">
        <v>1</v>
      </c>
      <c r="V3226" s="43">
        <f>SUMIF(ResumenCotizacion!$C:$C,E3226,ResumenCotizacion!$P:$P)</f>
        <v>0</v>
      </c>
      <c r="W3226" s="68">
        <f>IF(H3226="USD",S3226*SolCotizacion!$J$18,S3226)</f>
        <v>28000000</v>
      </c>
      <c r="X3226" s="3">
        <f>ROUND(W3226/(1-VLOOKUP("Total porcentaje:",ResumenCotizacion!$F:$H,3,0)),2)</f>
        <v>30434782.609999999</v>
      </c>
      <c r="Y3226" s="3">
        <f t="shared" si="203"/>
        <v>0</v>
      </c>
    </row>
    <row r="3227" spans="1:25" ht="14.25" x14ac:dyDescent="0.2">
      <c r="A3227" t="str">
        <f t="shared" si="200"/>
        <v>Servicios fabricante- Microsoft Soporte PremierMicrosoft Soporte PremierSOFF1</v>
      </c>
      <c r="B3227" t="str">
        <f t="shared" si="201"/>
        <v>SOFF1Microsoft Soporte Premier</v>
      </c>
      <c r="C3227"/>
      <c r="D3227" t="s">
        <v>5156</v>
      </c>
      <c r="E3227" t="s">
        <v>6108</v>
      </c>
      <c r="F3227" s="37" t="s">
        <v>7648</v>
      </c>
      <c r="G3227" s="18" t="str">
        <f t="shared" si="202"/>
        <v>Servicios fabricante- Microsoft Soporte Premier</v>
      </c>
      <c r="H3227" s="18" t="s">
        <v>119</v>
      </c>
      <c r="I3227" s="37" t="s">
        <v>67</v>
      </c>
      <c r="J3227" t="s">
        <v>6109</v>
      </c>
      <c r="K3227" t="s">
        <v>65</v>
      </c>
      <c r="L3227" t="s">
        <v>3940</v>
      </c>
      <c r="M3227" t="s">
        <v>65</v>
      </c>
      <c r="N3227" s="37" t="s">
        <v>5159</v>
      </c>
      <c r="O3227" s="37" t="s">
        <v>66</v>
      </c>
      <c r="P3227" s="37" t="s">
        <v>1308</v>
      </c>
      <c r="Q3227" t="s">
        <v>6108</v>
      </c>
      <c r="R3227" t="s">
        <v>5160</v>
      </c>
      <c r="S3227" s="38">
        <v>92800000</v>
      </c>
      <c r="T3227" s="37">
        <v>1</v>
      </c>
      <c r="U3227" s="37">
        <v>1</v>
      </c>
      <c r="V3227" s="43">
        <f>SUMIF(ResumenCotizacion!$C:$C,E3227,ResumenCotizacion!$P:$P)</f>
        <v>0</v>
      </c>
      <c r="W3227" s="68">
        <f>IF(H3227="USD",S3227*SolCotizacion!$J$18,S3227)</f>
        <v>92800000</v>
      </c>
      <c r="X3227" s="3">
        <f>ROUND(W3227/(1-VLOOKUP("Total porcentaje:",ResumenCotizacion!$F:$H,3,0)),2)</f>
        <v>100869565.22</v>
      </c>
      <c r="Y3227" s="3">
        <f t="shared" si="203"/>
        <v>0</v>
      </c>
    </row>
    <row r="3228" spans="1:25" ht="14.25" x14ac:dyDescent="0.2">
      <c r="A3228" t="str">
        <f t="shared" si="200"/>
        <v>Servicios fabricante- Microsoft Soporte PremierMicrosoft Soporte PremierSOFD</v>
      </c>
      <c r="B3228" t="str">
        <f t="shared" si="201"/>
        <v>SOFDMicrosoft Soporte Premier</v>
      </c>
      <c r="C3228"/>
      <c r="D3228" t="s">
        <v>5156</v>
      </c>
      <c r="E3228" t="s">
        <v>6110</v>
      </c>
      <c r="F3228" s="37" t="s">
        <v>7648</v>
      </c>
      <c r="G3228" s="18" t="str">
        <f t="shared" si="202"/>
        <v>Servicios fabricante- Microsoft Soporte Premier</v>
      </c>
      <c r="H3228" s="18" t="s">
        <v>119</v>
      </c>
      <c r="I3228" s="37" t="s">
        <v>67</v>
      </c>
      <c r="J3228" t="s">
        <v>6111</v>
      </c>
      <c r="K3228" t="s">
        <v>65</v>
      </c>
      <c r="L3228" t="s">
        <v>3940</v>
      </c>
      <c r="M3228" t="s">
        <v>65</v>
      </c>
      <c r="N3228" s="37" t="s">
        <v>5159</v>
      </c>
      <c r="O3228" s="37" t="s">
        <v>5171</v>
      </c>
      <c r="P3228" s="37" t="s">
        <v>1308</v>
      </c>
      <c r="Q3228" t="s">
        <v>6110</v>
      </c>
      <c r="R3228" t="s">
        <v>5160</v>
      </c>
      <c r="S3228" s="38">
        <v>92800000</v>
      </c>
      <c r="T3228" s="37">
        <v>1</v>
      </c>
      <c r="U3228" s="37">
        <v>1</v>
      </c>
      <c r="V3228" s="43">
        <f>SUMIF(ResumenCotizacion!$C:$C,E3228,ResumenCotizacion!$P:$P)</f>
        <v>0</v>
      </c>
      <c r="W3228" s="68">
        <f>IF(H3228="USD",S3228*SolCotizacion!$J$18,S3228)</f>
        <v>92800000</v>
      </c>
      <c r="X3228" s="3">
        <f>ROUND(W3228/(1-VLOOKUP("Total porcentaje:",ResumenCotizacion!$F:$H,3,0)),2)</f>
        <v>100869565.22</v>
      </c>
      <c r="Y3228" s="3">
        <f t="shared" si="203"/>
        <v>0</v>
      </c>
    </row>
    <row r="3229" spans="1:25" ht="14.25" x14ac:dyDescent="0.2">
      <c r="A3229" t="str">
        <f t="shared" si="200"/>
        <v>Servicios fabricante- Microsoft Soporte PremierMicrosoft Soporte PremierSOEN</v>
      </c>
      <c r="B3229" t="str">
        <f t="shared" si="201"/>
        <v>SOENMicrosoft Soporte Premier</v>
      </c>
      <c r="C3229"/>
      <c r="D3229" t="s">
        <v>5156</v>
      </c>
      <c r="E3229" t="s">
        <v>6112</v>
      </c>
      <c r="F3229" s="37" t="s">
        <v>7648</v>
      </c>
      <c r="G3229" s="18" t="str">
        <f t="shared" si="202"/>
        <v>Servicios fabricante- Microsoft Soporte Premier</v>
      </c>
      <c r="H3229" s="18" t="s">
        <v>119</v>
      </c>
      <c r="I3229" s="37" t="s">
        <v>67</v>
      </c>
      <c r="J3229" t="s">
        <v>6113</v>
      </c>
      <c r="K3229" t="s">
        <v>65</v>
      </c>
      <c r="L3229" t="s">
        <v>3940</v>
      </c>
      <c r="M3229" t="s">
        <v>65</v>
      </c>
      <c r="N3229" s="37" t="s">
        <v>5159</v>
      </c>
      <c r="O3229" s="37" t="s">
        <v>66</v>
      </c>
      <c r="P3229" s="37" t="s">
        <v>1308</v>
      </c>
      <c r="Q3229" t="s">
        <v>6112</v>
      </c>
      <c r="R3229" t="s">
        <v>5160</v>
      </c>
      <c r="S3229" s="38">
        <v>96000000</v>
      </c>
      <c r="T3229" s="37">
        <v>1</v>
      </c>
      <c r="U3229" s="37">
        <v>1</v>
      </c>
      <c r="V3229" s="43">
        <f>SUMIF(ResumenCotizacion!$C:$C,E3229,ResumenCotizacion!$P:$P)</f>
        <v>0</v>
      </c>
      <c r="W3229" s="68">
        <f>IF(H3229="USD",S3229*SolCotizacion!$J$18,S3229)</f>
        <v>96000000</v>
      </c>
      <c r="X3229" s="3">
        <f>ROUND(W3229/(1-VLOOKUP("Total porcentaje:",ResumenCotizacion!$F:$H,3,0)),2)</f>
        <v>104347826.09</v>
      </c>
      <c r="Y3229" s="3">
        <f t="shared" si="203"/>
        <v>0</v>
      </c>
    </row>
    <row r="3230" spans="1:25" ht="14.25" x14ac:dyDescent="0.2">
      <c r="A3230" t="str">
        <f t="shared" si="200"/>
        <v>Servicios fabricante- Microsoft Soporte PremierMicrosoft Soporte PremierSODMSQL</v>
      </c>
      <c r="B3230" t="str">
        <f t="shared" si="201"/>
        <v>SODMSQLMicrosoft Soporte Premier</v>
      </c>
      <c r="C3230"/>
      <c r="D3230" t="s">
        <v>5156</v>
      </c>
      <c r="E3230" t="s">
        <v>6114</v>
      </c>
      <c r="F3230" s="37" t="s">
        <v>7648</v>
      </c>
      <c r="G3230" s="18" t="str">
        <f t="shared" si="202"/>
        <v>Servicios fabricante- Microsoft Soporte Premier</v>
      </c>
      <c r="H3230" s="18" t="s">
        <v>119</v>
      </c>
      <c r="I3230" s="37" t="s">
        <v>67</v>
      </c>
      <c r="J3230" t="s">
        <v>6115</v>
      </c>
      <c r="K3230" t="s">
        <v>65</v>
      </c>
      <c r="L3230" t="s">
        <v>3940</v>
      </c>
      <c r="M3230" t="s">
        <v>65</v>
      </c>
      <c r="N3230" s="37" t="s">
        <v>5159</v>
      </c>
      <c r="O3230" s="37" t="s">
        <v>5171</v>
      </c>
      <c r="P3230" s="37" t="s">
        <v>1308</v>
      </c>
      <c r="Q3230" t="s">
        <v>6114</v>
      </c>
      <c r="R3230" t="s">
        <v>5160</v>
      </c>
      <c r="S3230" s="38">
        <v>74800000</v>
      </c>
      <c r="T3230" s="37">
        <v>1</v>
      </c>
      <c r="U3230" s="37">
        <v>1</v>
      </c>
      <c r="V3230" s="43">
        <f>SUMIF(ResumenCotizacion!$C:$C,E3230,ResumenCotizacion!$P:$P)</f>
        <v>0</v>
      </c>
      <c r="W3230" s="68">
        <f>IF(H3230="USD",S3230*SolCotizacion!$J$18,S3230)</f>
        <v>74800000</v>
      </c>
      <c r="X3230" s="3">
        <f>ROUND(W3230/(1-VLOOKUP("Total porcentaje:",ResumenCotizacion!$F:$H,3,0)),2)</f>
        <v>81304347.829999998</v>
      </c>
      <c r="Y3230" s="3">
        <f t="shared" si="203"/>
        <v>0</v>
      </c>
    </row>
    <row r="3231" spans="1:25" ht="14.25" x14ac:dyDescent="0.2">
      <c r="A3231" t="str">
        <f t="shared" si="200"/>
        <v>Servicios fabricante- Microsoft Soporte PremierMicrosoft Soporte PremierSODLWCD</v>
      </c>
      <c r="B3231" t="str">
        <f t="shared" si="201"/>
        <v>SODLWCDMicrosoft Soporte Premier</v>
      </c>
      <c r="C3231"/>
      <c r="D3231" t="s">
        <v>5156</v>
      </c>
      <c r="E3231" t="s">
        <v>6116</v>
      </c>
      <c r="F3231" s="37" t="s">
        <v>7648</v>
      </c>
      <c r="G3231" s="18" t="str">
        <f t="shared" si="202"/>
        <v>Servicios fabricante- Microsoft Soporte Premier</v>
      </c>
      <c r="H3231" s="18" t="s">
        <v>119</v>
      </c>
      <c r="I3231" s="37" t="s">
        <v>67</v>
      </c>
      <c r="J3231" t="s">
        <v>6117</v>
      </c>
      <c r="K3231" t="s">
        <v>65</v>
      </c>
      <c r="L3231" t="s">
        <v>3940</v>
      </c>
      <c r="M3231" t="s">
        <v>65</v>
      </c>
      <c r="N3231" s="37" t="s">
        <v>5159</v>
      </c>
      <c r="O3231" s="37" t="s">
        <v>5171</v>
      </c>
      <c r="P3231" s="37" t="s">
        <v>1308</v>
      </c>
      <c r="Q3231" t="s">
        <v>6116</v>
      </c>
      <c r="R3231" t="s">
        <v>5160</v>
      </c>
      <c r="S3231" s="38">
        <v>92800000</v>
      </c>
      <c r="T3231" s="37">
        <v>1</v>
      </c>
      <c r="U3231" s="37">
        <v>1</v>
      </c>
      <c r="V3231" s="43">
        <f>SUMIF(ResumenCotizacion!$C:$C,E3231,ResumenCotizacion!$P:$P)</f>
        <v>0</v>
      </c>
      <c r="W3231" s="68">
        <f>IF(H3231="USD",S3231*SolCotizacion!$J$18,S3231)</f>
        <v>92800000</v>
      </c>
      <c r="X3231" s="3">
        <f>ROUND(W3231/(1-VLOOKUP("Total porcentaje:",ResumenCotizacion!$F:$H,3,0)),2)</f>
        <v>100869565.22</v>
      </c>
      <c r="Y3231" s="3">
        <f t="shared" si="203"/>
        <v>0</v>
      </c>
    </row>
    <row r="3232" spans="1:25" ht="14.25" x14ac:dyDescent="0.2">
      <c r="A3232" t="str">
        <f t="shared" si="200"/>
        <v>Servicios fabricante- Microsoft Soporte PremierMicrosoft Soporte PremierSOBT</v>
      </c>
      <c r="B3232" t="str">
        <f t="shared" si="201"/>
        <v>SOBTMicrosoft Soporte Premier</v>
      </c>
      <c r="C3232"/>
      <c r="D3232" t="s">
        <v>5156</v>
      </c>
      <c r="E3232" t="s">
        <v>6118</v>
      </c>
      <c r="F3232" s="37" t="s">
        <v>7648</v>
      </c>
      <c r="G3232" s="18" t="str">
        <f t="shared" si="202"/>
        <v>Servicios fabricante- Microsoft Soporte Premier</v>
      </c>
      <c r="H3232" s="18" t="s">
        <v>119</v>
      </c>
      <c r="I3232" s="37" t="s">
        <v>67</v>
      </c>
      <c r="J3232" t="s">
        <v>6119</v>
      </c>
      <c r="K3232" t="s">
        <v>65</v>
      </c>
      <c r="L3232" t="s">
        <v>3940</v>
      </c>
      <c r="M3232" t="s">
        <v>65</v>
      </c>
      <c r="N3232" s="37" t="s">
        <v>5159</v>
      </c>
      <c r="O3232" s="37" t="s">
        <v>5171</v>
      </c>
      <c r="P3232" s="37" t="s">
        <v>1308</v>
      </c>
      <c r="Q3232" t="s">
        <v>6118</v>
      </c>
      <c r="R3232" t="s">
        <v>5160</v>
      </c>
      <c r="S3232" s="38">
        <v>86000000</v>
      </c>
      <c r="T3232" s="37">
        <v>1</v>
      </c>
      <c r="U3232" s="37">
        <v>1</v>
      </c>
      <c r="V3232" s="43">
        <f>SUMIF(ResumenCotizacion!$C:$C,E3232,ResumenCotizacion!$P:$P)</f>
        <v>0</v>
      </c>
      <c r="W3232" s="68">
        <f>IF(H3232="USD",S3232*SolCotizacion!$J$18,S3232)</f>
        <v>86000000</v>
      </c>
      <c r="X3232" s="3">
        <f>ROUND(W3232/(1-VLOOKUP("Total porcentaje:",ResumenCotizacion!$F:$H,3,0)),2)</f>
        <v>93478260.870000005</v>
      </c>
      <c r="Y3232" s="3">
        <f t="shared" si="203"/>
        <v>0</v>
      </c>
    </row>
    <row r="3233" spans="1:25" ht="14.25" x14ac:dyDescent="0.2">
      <c r="A3233" t="str">
        <f t="shared" si="200"/>
        <v>Servicios fabricante- Microsoft Soporte PremierMicrosoft Soporte PremierSOBO</v>
      </c>
      <c r="B3233" t="str">
        <f t="shared" si="201"/>
        <v>SOBOMicrosoft Soporte Premier</v>
      </c>
      <c r="C3233"/>
      <c r="D3233" t="s">
        <v>5156</v>
      </c>
      <c r="E3233" t="s">
        <v>6120</v>
      </c>
      <c r="F3233" s="37" t="s">
        <v>7648</v>
      </c>
      <c r="G3233" s="18" t="str">
        <f t="shared" si="202"/>
        <v>Servicios fabricante- Microsoft Soporte Premier</v>
      </c>
      <c r="H3233" s="18" t="s">
        <v>119</v>
      </c>
      <c r="I3233" s="37" t="s">
        <v>67</v>
      </c>
      <c r="J3233" t="s">
        <v>6121</v>
      </c>
      <c r="K3233" t="s">
        <v>65</v>
      </c>
      <c r="L3233" t="s">
        <v>3940</v>
      </c>
      <c r="M3233" t="s">
        <v>65</v>
      </c>
      <c r="N3233" s="37" t="s">
        <v>5159</v>
      </c>
      <c r="O3233" s="37" t="s">
        <v>5171</v>
      </c>
      <c r="P3233" s="37" t="s">
        <v>1308</v>
      </c>
      <c r="Q3233" t="s">
        <v>6120</v>
      </c>
      <c r="R3233" t="s">
        <v>5160</v>
      </c>
      <c r="S3233" s="38">
        <v>88400000</v>
      </c>
      <c r="T3233" s="37">
        <v>1</v>
      </c>
      <c r="U3233" s="37">
        <v>1</v>
      </c>
      <c r="V3233" s="43">
        <f>SUMIF(ResumenCotizacion!$C:$C,E3233,ResumenCotizacion!$P:$P)</f>
        <v>0</v>
      </c>
      <c r="W3233" s="68">
        <f>IF(H3233="USD",S3233*SolCotizacion!$J$18,S3233)</f>
        <v>88400000</v>
      </c>
      <c r="X3233" s="3">
        <f>ROUND(W3233/(1-VLOOKUP("Total porcentaje:",ResumenCotizacion!$F:$H,3,0)),2)</f>
        <v>96086956.519999996</v>
      </c>
      <c r="Y3233" s="3">
        <f t="shared" si="203"/>
        <v>0</v>
      </c>
    </row>
    <row r="3234" spans="1:25" ht="14.25" x14ac:dyDescent="0.2">
      <c r="A3234" t="str">
        <f t="shared" si="200"/>
        <v>Servicios fabricante- Microsoft Soporte PremierMicrosoft Soporte PremierSOAFM</v>
      </c>
      <c r="B3234" t="str">
        <f t="shared" si="201"/>
        <v>SOAFMMicrosoft Soporte Premier</v>
      </c>
      <c r="C3234"/>
      <c r="D3234" t="s">
        <v>5156</v>
      </c>
      <c r="E3234" t="s">
        <v>6122</v>
      </c>
      <c r="F3234" s="37" t="s">
        <v>7648</v>
      </c>
      <c r="G3234" s="18" t="str">
        <f t="shared" si="202"/>
        <v>Servicios fabricante- Microsoft Soporte Premier</v>
      </c>
      <c r="H3234" s="18" t="s">
        <v>119</v>
      </c>
      <c r="I3234" s="37" t="s">
        <v>67</v>
      </c>
      <c r="J3234" t="s">
        <v>6123</v>
      </c>
      <c r="K3234" t="s">
        <v>65</v>
      </c>
      <c r="L3234" t="s">
        <v>3940</v>
      </c>
      <c r="M3234" t="s">
        <v>65</v>
      </c>
      <c r="N3234" s="37" t="s">
        <v>5159</v>
      </c>
      <c r="O3234" s="37" t="s">
        <v>5171</v>
      </c>
      <c r="P3234" s="37" t="s">
        <v>1308</v>
      </c>
      <c r="Q3234" t="s">
        <v>6122</v>
      </c>
      <c r="R3234" t="s">
        <v>5160</v>
      </c>
      <c r="S3234" s="38">
        <v>74800000</v>
      </c>
      <c r="T3234" s="37">
        <v>1</v>
      </c>
      <c r="U3234" s="37">
        <v>1</v>
      </c>
      <c r="V3234" s="43">
        <f>SUMIF(ResumenCotizacion!$C:$C,E3234,ResumenCotizacion!$P:$P)</f>
        <v>0</v>
      </c>
      <c r="W3234" s="68">
        <f>IF(H3234="USD",S3234*SolCotizacion!$J$18,S3234)</f>
        <v>74800000</v>
      </c>
      <c r="X3234" s="3">
        <f>ROUND(W3234/(1-VLOOKUP("Total porcentaje:",ResumenCotizacion!$F:$H,3,0)),2)</f>
        <v>81304347.829999998</v>
      </c>
      <c r="Y3234" s="3">
        <f t="shared" si="203"/>
        <v>0</v>
      </c>
    </row>
    <row r="3235" spans="1:25" ht="14.25" x14ac:dyDescent="0.2">
      <c r="A3235" t="str">
        <f t="shared" si="200"/>
        <v>Servicios fabricante- Microsoft Soporte PremierMicrosoft Soporte PremierSOAFB</v>
      </c>
      <c r="B3235" t="str">
        <f t="shared" si="201"/>
        <v>SOAFBMicrosoft Soporte Premier</v>
      </c>
      <c r="C3235"/>
      <c r="D3235" t="s">
        <v>5156</v>
      </c>
      <c r="E3235" t="s">
        <v>6124</v>
      </c>
      <c r="F3235" s="37" t="s">
        <v>7648</v>
      </c>
      <c r="G3235" s="18" t="str">
        <f t="shared" si="202"/>
        <v>Servicios fabricante- Microsoft Soporte Premier</v>
      </c>
      <c r="H3235" s="18" t="s">
        <v>119</v>
      </c>
      <c r="I3235" s="37" t="s">
        <v>67</v>
      </c>
      <c r="J3235" t="s">
        <v>6125</v>
      </c>
      <c r="K3235" t="s">
        <v>65</v>
      </c>
      <c r="L3235" t="s">
        <v>3940</v>
      </c>
      <c r="M3235" t="s">
        <v>65</v>
      </c>
      <c r="N3235" s="37" t="s">
        <v>5159</v>
      </c>
      <c r="O3235" s="37" t="s">
        <v>5171</v>
      </c>
      <c r="P3235" s="37" t="s">
        <v>1308</v>
      </c>
      <c r="Q3235" t="s">
        <v>6124</v>
      </c>
      <c r="R3235" t="s">
        <v>5160</v>
      </c>
      <c r="S3235" s="38">
        <v>74800000</v>
      </c>
      <c r="T3235" s="37">
        <v>1</v>
      </c>
      <c r="U3235" s="37">
        <v>1</v>
      </c>
      <c r="V3235" s="43">
        <f>SUMIF(ResumenCotizacion!$C:$C,E3235,ResumenCotizacion!$P:$P)</f>
        <v>0</v>
      </c>
      <c r="W3235" s="68">
        <f>IF(H3235="USD",S3235*SolCotizacion!$J$18,S3235)</f>
        <v>74800000</v>
      </c>
      <c r="X3235" s="3">
        <f>ROUND(W3235/(1-VLOOKUP("Total porcentaje:",ResumenCotizacion!$F:$H,3,0)),2)</f>
        <v>81304347.829999998</v>
      </c>
      <c r="Y3235" s="3">
        <f t="shared" si="203"/>
        <v>0</v>
      </c>
    </row>
    <row r="3236" spans="1:25" ht="14.25" x14ac:dyDescent="0.2">
      <c r="A3236" t="str">
        <f t="shared" si="200"/>
        <v>Servicios fabricante- Microsoft Soporte PremierMicrosoft Soporte PremierSOAFA</v>
      </c>
      <c r="B3236" t="str">
        <f t="shared" si="201"/>
        <v>SOAFAMicrosoft Soporte Premier</v>
      </c>
      <c r="C3236"/>
      <c r="D3236" t="s">
        <v>5156</v>
      </c>
      <c r="E3236" t="s">
        <v>6126</v>
      </c>
      <c r="F3236" s="37" t="s">
        <v>7648</v>
      </c>
      <c r="G3236" s="18" t="str">
        <f t="shared" si="202"/>
        <v>Servicios fabricante- Microsoft Soporte Premier</v>
      </c>
      <c r="H3236" s="18" t="s">
        <v>119</v>
      </c>
      <c r="I3236" s="37" t="s">
        <v>67</v>
      </c>
      <c r="J3236" t="s">
        <v>6127</v>
      </c>
      <c r="K3236" t="s">
        <v>65</v>
      </c>
      <c r="L3236" t="s">
        <v>3940</v>
      </c>
      <c r="M3236" t="s">
        <v>65</v>
      </c>
      <c r="N3236" s="37" t="s">
        <v>5159</v>
      </c>
      <c r="O3236" s="37" t="s">
        <v>5171</v>
      </c>
      <c r="P3236" s="37" t="s">
        <v>1308</v>
      </c>
      <c r="Q3236" t="s">
        <v>6126</v>
      </c>
      <c r="R3236" t="s">
        <v>5160</v>
      </c>
      <c r="S3236" s="38">
        <v>74800000</v>
      </c>
      <c r="T3236" s="37">
        <v>1</v>
      </c>
      <c r="U3236" s="37">
        <v>1</v>
      </c>
      <c r="V3236" s="43">
        <f>SUMIF(ResumenCotizacion!$C:$C,E3236,ResumenCotizacion!$P:$P)</f>
        <v>0</v>
      </c>
      <c r="W3236" s="68">
        <f>IF(H3236="USD",S3236*SolCotizacion!$J$18,S3236)</f>
        <v>74800000</v>
      </c>
      <c r="X3236" s="3">
        <f>ROUND(W3236/(1-VLOOKUP("Total porcentaje:",ResumenCotizacion!$F:$H,3,0)),2)</f>
        <v>81304347.829999998</v>
      </c>
      <c r="Y3236" s="3">
        <f t="shared" si="203"/>
        <v>0</v>
      </c>
    </row>
    <row r="3237" spans="1:25" ht="14.25" x14ac:dyDescent="0.2">
      <c r="A3237" t="str">
        <f t="shared" si="200"/>
        <v>Servicios fabricante- Microsoft Soporte PremierMicrosoft Soporte PremierSNRT</v>
      </c>
      <c r="B3237" t="str">
        <f t="shared" si="201"/>
        <v>SNRTMicrosoft Soporte Premier</v>
      </c>
      <c r="C3237"/>
      <c r="D3237" t="s">
        <v>5156</v>
      </c>
      <c r="E3237" t="s">
        <v>6128</v>
      </c>
      <c r="F3237" s="37" t="s">
        <v>7648</v>
      </c>
      <c r="G3237" s="18" t="str">
        <f t="shared" si="202"/>
        <v>Servicios fabricante- Microsoft Soporte Premier</v>
      </c>
      <c r="H3237" s="18" t="s">
        <v>119</v>
      </c>
      <c r="I3237" s="37" t="s">
        <v>67</v>
      </c>
      <c r="J3237" t="s">
        <v>6129</v>
      </c>
      <c r="K3237" t="s">
        <v>65</v>
      </c>
      <c r="L3237" t="s">
        <v>3940</v>
      </c>
      <c r="M3237" t="s">
        <v>65</v>
      </c>
      <c r="N3237" s="37" t="s">
        <v>5159</v>
      </c>
      <c r="O3237" s="37" t="s">
        <v>5171</v>
      </c>
      <c r="P3237" s="37" t="s">
        <v>1308</v>
      </c>
      <c r="Q3237" t="s">
        <v>6128</v>
      </c>
      <c r="R3237" t="s">
        <v>5160</v>
      </c>
      <c r="S3237" s="38">
        <v>171600000</v>
      </c>
      <c r="T3237" s="37">
        <v>1</v>
      </c>
      <c r="U3237" s="37">
        <v>1</v>
      </c>
      <c r="V3237" s="43">
        <f>SUMIF(ResumenCotizacion!$C:$C,E3237,ResumenCotizacion!$P:$P)</f>
        <v>0</v>
      </c>
      <c r="W3237" s="68">
        <f>IF(H3237="USD",S3237*SolCotizacion!$J$18,S3237)</f>
        <v>171600000</v>
      </c>
      <c r="X3237" s="3">
        <f>ROUND(W3237/(1-VLOOKUP("Total porcentaje:",ResumenCotizacion!$F:$H,3,0)),2)</f>
        <v>186521739.13</v>
      </c>
      <c r="Y3237" s="3">
        <f t="shared" si="203"/>
        <v>0</v>
      </c>
    </row>
    <row r="3238" spans="1:25" ht="14.25" x14ac:dyDescent="0.2">
      <c r="A3238" t="str">
        <f t="shared" si="200"/>
        <v>Servicios fabricante- Microsoft Soporte PremierMicrosoft Soporte PremierSNRO</v>
      </c>
      <c r="B3238" t="str">
        <f t="shared" si="201"/>
        <v>SNROMicrosoft Soporte Premier</v>
      </c>
      <c r="C3238"/>
      <c r="D3238" t="s">
        <v>5156</v>
      </c>
      <c r="E3238" t="s">
        <v>6130</v>
      </c>
      <c r="F3238" s="37" t="s">
        <v>7648</v>
      </c>
      <c r="G3238" s="18" t="str">
        <f t="shared" si="202"/>
        <v>Servicios fabricante- Microsoft Soporte Premier</v>
      </c>
      <c r="H3238" s="18" t="s">
        <v>119</v>
      </c>
      <c r="I3238" s="37" t="s">
        <v>67</v>
      </c>
      <c r="J3238" t="s">
        <v>6131</v>
      </c>
      <c r="K3238" t="s">
        <v>65</v>
      </c>
      <c r="L3238" t="s">
        <v>3940</v>
      </c>
      <c r="M3238" t="s">
        <v>65</v>
      </c>
      <c r="N3238" s="37" t="s">
        <v>5159</v>
      </c>
      <c r="O3238" s="37" t="s">
        <v>5171</v>
      </c>
      <c r="P3238" s="37" t="s">
        <v>1308</v>
      </c>
      <c r="Q3238" t="s">
        <v>6130</v>
      </c>
      <c r="R3238" t="s">
        <v>5160</v>
      </c>
      <c r="S3238" s="38">
        <v>86000000</v>
      </c>
      <c r="T3238" s="37">
        <v>1</v>
      </c>
      <c r="U3238" s="37">
        <v>1</v>
      </c>
      <c r="V3238" s="43">
        <f>SUMIF(ResumenCotizacion!$C:$C,E3238,ResumenCotizacion!$P:$P)</f>
        <v>0</v>
      </c>
      <c r="W3238" s="68">
        <f>IF(H3238="USD",S3238*SolCotizacion!$J$18,S3238)</f>
        <v>86000000</v>
      </c>
      <c r="X3238" s="3">
        <f>ROUND(W3238/(1-VLOOKUP("Total porcentaje:",ResumenCotizacion!$F:$H,3,0)),2)</f>
        <v>93478260.870000005</v>
      </c>
      <c r="Y3238" s="3">
        <f t="shared" si="203"/>
        <v>0</v>
      </c>
    </row>
    <row r="3239" spans="1:25" ht="14.25" x14ac:dyDescent="0.2">
      <c r="A3239" t="str">
        <f t="shared" si="200"/>
        <v>Servicios fabricante- Microsoft Soporte PremierMicrosoft Soporte PremierSNRL</v>
      </c>
      <c r="B3239" t="str">
        <f t="shared" si="201"/>
        <v>SNRLMicrosoft Soporte Premier</v>
      </c>
      <c r="C3239"/>
      <c r="D3239" t="s">
        <v>5156</v>
      </c>
      <c r="E3239" t="s">
        <v>6132</v>
      </c>
      <c r="F3239" s="37" t="s">
        <v>7648</v>
      </c>
      <c r="G3239" s="18" t="str">
        <f t="shared" si="202"/>
        <v>Servicios fabricante- Microsoft Soporte Premier</v>
      </c>
      <c r="H3239" s="18" t="s">
        <v>119</v>
      </c>
      <c r="I3239" s="37" t="s">
        <v>67</v>
      </c>
      <c r="J3239" t="s">
        <v>6133</v>
      </c>
      <c r="K3239" t="s">
        <v>65</v>
      </c>
      <c r="L3239" t="s">
        <v>3940</v>
      </c>
      <c r="M3239" t="s">
        <v>65</v>
      </c>
      <c r="N3239" s="37" t="s">
        <v>5159</v>
      </c>
      <c r="O3239" s="37" t="s">
        <v>5171</v>
      </c>
      <c r="P3239" s="37" t="s">
        <v>1308</v>
      </c>
      <c r="Q3239" t="s">
        <v>6132</v>
      </c>
      <c r="R3239" t="s">
        <v>5160</v>
      </c>
      <c r="S3239" s="38">
        <v>306400000</v>
      </c>
      <c r="T3239" s="37">
        <v>1</v>
      </c>
      <c r="U3239" s="37">
        <v>1</v>
      </c>
      <c r="V3239" s="43">
        <f>SUMIF(ResumenCotizacion!$C:$C,E3239,ResumenCotizacion!$P:$P)</f>
        <v>0</v>
      </c>
      <c r="W3239" s="68">
        <f>IF(H3239="USD",S3239*SolCotizacion!$J$18,S3239)</f>
        <v>306400000</v>
      </c>
      <c r="X3239" s="3">
        <f>ROUND(W3239/(1-VLOOKUP("Total porcentaje:",ResumenCotizacion!$F:$H,3,0)),2)</f>
        <v>333043478.25999999</v>
      </c>
      <c r="Y3239" s="3">
        <f t="shared" si="203"/>
        <v>0</v>
      </c>
    </row>
    <row r="3240" spans="1:25" ht="14.25" x14ac:dyDescent="0.2">
      <c r="A3240" t="str">
        <f t="shared" si="200"/>
        <v>Servicios fabricante- Microsoft Soporte PremierMicrosoft Soporte PremierSNRE</v>
      </c>
      <c r="B3240" t="str">
        <f t="shared" si="201"/>
        <v>SNREMicrosoft Soporte Premier</v>
      </c>
      <c r="C3240"/>
      <c r="D3240" t="s">
        <v>5156</v>
      </c>
      <c r="E3240" t="s">
        <v>6134</v>
      </c>
      <c r="F3240" s="37" t="s">
        <v>7648</v>
      </c>
      <c r="G3240" s="18" t="str">
        <f t="shared" si="202"/>
        <v>Servicios fabricante- Microsoft Soporte Premier</v>
      </c>
      <c r="H3240" s="18" t="s">
        <v>119</v>
      </c>
      <c r="I3240" s="37" t="s">
        <v>67</v>
      </c>
      <c r="J3240" t="s">
        <v>6135</v>
      </c>
      <c r="K3240" t="s">
        <v>65</v>
      </c>
      <c r="L3240" t="s">
        <v>3940</v>
      </c>
      <c r="M3240" t="s">
        <v>65</v>
      </c>
      <c r="N3240" s="37" t="s">
        <v>5159</v>
      </c>
      <c r="O3240" s="37" t="s">
        <v>5171</v>
      </c>
      <c r="P3240" s="37" t="s">
        <v>1308</v>
      </c>
      <c r="Q3240" t="s">
        <v>6134</v>
      </c>
      <c r="R3240" t="s">
        <v>5160</v>
      </c>
      <c r="S3240" s="38">
        <v>86000000</v>
      </c>
      <c r="T3240" s="37">
        <v>1</v>
      </c>
      <c r="U3240" s="37">
        <v>1</v>
      </c>
      <c r="V3240" s="43">
        <f>SUMIF(ResumenCotizacion!$C:$C,E3240,ResumenCotizacion!$P:$P)</f>
        <v>0</v>
      </c>
      <c r="W3240" s="68">
        <f>IF(H3240="USD",S3240*SolCotizacion!$J$18,S3240)</f>
        <v>86000000</v>
      </c>
      <c r="X3240" s="3">
        <f>ROUND(W3240/(1-VLOOKUP("Total porcentaje:",ResumenCotizacion!$F:$H,3,0)),2)</f>
        <v>93478260.870000005</v>
      </c>
      <c r="Y3240" s="3">
        <f t="shared" si="203"/>
        <v>0</v>
      </c>
    </row>
    <row r="3241" spans="1:25" ht="14.25" x14ac:dyDescent="0.2">
      <c r="A3241" t="str">
        <f t="shared" si="200"/>
        <v>Servicios fabricante- Microsoft Soporte PremierMicrosoft Soporte PremierSNRC</v>
      </c>
      <c r="B3241" t="str">
        <f t="shared" si="201"/>
        <v>SNRCMicrosoft Soporte Premier</v>
      </c>
      <c r="C3241"/>
      <c r="D3241" t="s">
        <v>5156</v>
      </c>
      <c r="E3241" t="s">
        <v>6136</v>
      </c>
      <c r="F3241" s="37" t="s">
        <v>7648</v>
      </c>
      <c r="G3241" s="18" t="str">
        <f t="shared" si="202"/>
        <v>Servicios fabricante- Microsoft Soporte Premier</v>
      </c>
      <c r="H3241" s="18" t="s">
        <v>119</v>
      </c>
      <c r="I3241" s="37" t="s">
        <v>67</v>
      </c>
      <c r="J3241" t="s">
        <v>6137</v>
      </c>
      <c r="K3241" t="s">
        <v>65</v>
      </c>
      <c r="L3241" t="s">
        <v>3940</v>
      </c>
      <c r="M3241" t="s">
        <v>65</v>
      </c>
      <c r="N3241" s="37" t="s">
        <v>5159</v>
      </c>
      <c r="O3241" s="37" t="s">
        <v>5171</v>
      </c>
      <c r="P3241" s="37" t="s">
        <v>1308</v>
      </c>
      <c r="Q3241" t="s">
        <v>6136</v>
      </c>
      <c r="R3241" t="s">
        <v>5160</v>
      </c>
      <c r="S3241" s="38">
        <v>76800000</v>
      </c>
      <c r="T3241" s="37">
        <v>1</v>
      </c>
      <c r="U3241" s="37">
        <v>1</v>
      </c>
      <c r="V3241" s="43">
        <f>SUMIF(ResumenCotizacion!$C:$C,E3241,ResumenCotizacion!$P:$P)</f>
        <v>0</v>
      </c>
      <c r="W3241" s="68">
        <f>IF(H3241="USD",S3241*SolCotizacion!$J$18,S3241)</f>
        <v>76800000</v>
      </c>
      <c r="X3241" s="3">
        <f>ROUND(W3241/(1-VLOOKUP("Total porcentaje:",ResumenCotizacion!$F:$H,3,0)),2)</f>
        <v>83478260.870000005</v>
      </c>
      <c r="Y3241" s="3">
        <f t="shared" si="203"/>
        <v>0</v>
      </c>
    </row>
    <row r="3242" spans="1:25" ht="14.25" x14ac:dyDescent="0.2">
      <c r="A3242" t="str">
        <f t="shared" si="200"/>
        <v>Servicios fabricante- Microsoft Soporte PremierMicrosoft Soporte PremierSNRA</v>
      </c>
      <c r="B3242" t="str">
        <f t="shared" si="201"/>
        <v>SNRAMicrosoft Soporte Premier</v>
      </c>
      <c r="C3242"/>
      <c r="D3242" t="s">
        <v>5156</v>
      </c>
      <c r="E3242" t="s">
        <v>6138</v>
      </c>
      <c r="F3242" s="37" t="s">
        <v>7648</v>
      </c>
      <c r="G3242" s="18" t="str">
        <f t="shared" si="202"/>
        <v>Servicios fabricante- Microsoft Soporte Premier</v>
      </c>
      <c r="H3242" s="18" t="s">
        <v>119</v>
      </c>
      <c r="I3242" s="37" t="s">
        <v>67</v>
      </c>
      <c r="J3242" t="s">
        <v>6139</v>
      </c>
      <c r="K3242" t="s">
        <v>65</v>
      </c>
      <c r="L3242" t="s">
        <v>3940</v>
      </c>
      <c r="M3242" t="s">
        <v>65</v>
      </c>
      <c r="N3242" s="37" t="s">
        <v>5159</v>
      </c>
      <c r="O3242" s="37" t="s">
        <v>5171</v>
      </c>
      <c r="P3242" s="37" t="s">
        <v>1308</v>
      </c>
      <c r="Q3242" t="s">
        <v>6138</v>
      </c>
      <c r="R3242" t="s">
        <v>5160</v>
      </c>
      <c r="S3242" s="38">
        <v>86000000</v>
      </c>
      <c r="T3242" s="37">
        <v>1</v>
      </c>
      <c r="U3242" s="37">
        <v>1</v>
      </c>
      <c r="V3242" s="43">
        <f>SUMIF(ResumenCotizacion!$C:$C,E3242,ResumenCotizacion!$P:$P)</f>
        <v>0</v>
      </c>
      <c r="W3242" s="68">
        <f>IF(H3242="USD",S3242*SolCotizacion!$J$18,S3242)</f>
        <v>86000000</v>
      </c>
      <c r="X3242" s="3">
        <f>ROUND(W3242/(1-VLOOKUP("Total porcentaje:",ResumenCotizacion!$F:$H,3,0)),2)</f>
        <v>93478260.870000005</v>
      </c>
      <c r="Y3242" s="3">
        <f t="shared" si="203"/>
        <v>0</v>
      </c>
    </row>
    <row r="3243" spans="1:25" ht="14.25" x14ac:dyDescent="0.2">
      <c r="A3243" t="str">
        <f t="shared" si="200"/>
        <v>Servicios fabricante- Microsoft Soporte PremierMicrosoft Soporte PremierSNNP5</v>
      </c>
      <c r="B3243" t="str">
        <f t="shared" si="201"/>
        <v>SNNP5Microsoft Soporte Premier</v>
      </c>
      <c r="C3243"/>
      <c r="D3243" t="s">
        <v>5156</v>
      </c>
      <c r="E3243" t="s">
        <v>6140</v>
      </c>
      <c r="F3243" s="37" t="s">
        <v>7648</v>
      </c>
      <c r="G3243" s="18" t="str">
        <f t="shared" si="202"/>
        <v>Servicios fabricante- Microsoft Soporte Premier</v>
      </c>
      <c r="H3243" s="18" t="s">
        <v>119</v>
      </c>
      <c r="I3243" s="37" t="s">
        <v>67</v>
      </c>
      <c r="J3243" t="s">
        <v>6141</v>
      </c>
      <c r="K3243" t="s">
        <v>210</v>
      </c>
      <c r="L3243" t="s">
        <v>3940</v>
      </c>
      <c r="M3243" t="s">
        <v>65</v>
      </c>
      <c r="N3243" s="37" t="s">
        <v>5159</v>
      </c>
      <c r="O3243" s="37" t="s">
        <v>5171</v>
      </c>
      <c r="P3243" s="37" t="s">
        <v>1308</v>
      </c>
      <c r="Q3243" t="s">
        <v>6140</v>
      </c>
      <c r="R3243" t="s">
        <v>5160</v>
      </c>
      <c r="S3243" s="38">
        <v>0</v>
      </c>
      <c r="T3243" s="37">
        <v>1</v>
      </c>
      <c r="U3243" s="37">
        <v>1</v>
      </c>
      <c r="V3243" s="43">
        <f>SUMIF(ResumenCotizacion!$C:$C,E3243,ResumenCotizacion!$P:$P)</f>
        <v>0</v>
      </c>
      <c r="W3243" s="68">
        <f>IF(H3243="USD",S3243*SolCotizacion!$J$18,S3243)</f>
        <v>0</v>
      </c>
      <c r="X3243" s="3">
        <f>ROUND(W3243/(1-VLOOKUP("Total porcentaje:",ResumenCotizacion!$F:$H,3,0)),2)</f>
        <v>0</v>
      </c>
      <c r="Y3243" s="3">
        <f t="shared" si="203"/>
        <v>0</v>
      </c>
    </row>
    <row r="3244" spans="1:25" ht="14.25" x14ac:dyDescent="0.2">
      <c r="A3244" t="str">
        <f t="shared" si="200"/>
        <v>Servicios fabricante- Microsoft Soporte PremierMicrosoft Soporte PremierSNNP4</v>
      </c>
      <c r="B3244" t="str">
        <f t="shared" si="201"/>
        <v>SNNP4Microsoft Soporte Premier</v>
      </c>
      <c r="C3244"/>
      <c r="D3244" t="s">
        <v>5156</v>
      </c>
      <c r="E3244" t="s">
        <v>6142</v>
      </c>
      <c r="F3244" s="37" t="s">
        <v>7648</v>
      </c>
      <c r="G3244" s="18" t="str">
        <f t="shared" si="202"/>
        <v>Servicios fabricante- Microsoft Soporte Premier</v>
      </c>
      <c r="H3244" s="18" t="s">
        <v>119</v>
      </c>
      <c r="I3244" s="37" t="s">
        <v>67</v>
      </c>
      <c r="J3244" t="s">
        <v>6143</v>
      </c>
      <c r="K3244" t="s">
        <v>5386</v>
      </c>
      <c r="L3244" t="s">
        <v>3940</v>
      </c>
      <c r="M3244" t="s">
        <v>65</v>
      </c>
      <c r="N3244" s="37" t="s">
        <v>5159</v>
      </c>
      <c r="O3244" s="37" t="s">
        <v>5171</v>
      </c>
      <c r="P3244" s="37" t="s">
        <v>1308</v>
      </c>
      <c r="Q3244" t="s">
        <v>6142</v>
      </c>
      <c r="R3244" t="s">
        <v>5160</v>
      </c>
      <c r="S3244" s="38">
        <v>1506070896</v>
      </c>
      <c r="T3244" s="37">
        <v>1</v>
      </c>
      <c r="U3244" s="37">
        <v>1</v>
      </c>
      <c r="V3244" s="43">
        <f>SUMIF(ResumenCotizacion!$C:$C,E3244,ResumenCotizacion!$P:$P)</f>
        <v>0</v>
      </c>
      <c r="W3244" s="68">
        <f>IF(H3244="USD",S3244*SolCotizacion!$J$18,S3244)</f>
        <v>1506070896</v>
      </c>
      <c r="X3244" s="3">
        <f>ROUND(W3244/(1-VLOOKUP("Total porcentaje:",ResumenCotizacion!$F:$H,3,0)),2)</f>
        <v>1637033582.6099999</v>
      </c>
      <c r="Y3244" s="3">
        <f t="shared" si="203"/>
        <v>0</v>
      </c>
    </row>
    <row r="3245" spans="1:25" ht="14.25" x14ac:dyDescent="0.2">
      <c r="A3245" t="str">
        <f t="shared" si="200"/>
        <v>Servicios fabricante- Microsoft Soporte PremierMicrosoft Soporte PremierSNNP3</v>
      </c>
      <c r="B3245" t="str">
        <f t="shared" si="201"/>
        <v>SNNP3Microsoft Soporte Premier</v>
      </c>
      <c r="C3245"/>
      <c r="D3245" t="s">
        <v>5156</v>
      </c>
      <c r="E3245" t="s">
        <v>6144</v>
      </c>
      <c r="F3245" s="37" t="s">
        <v>7648</v>
      </c>
      <c r="G3245" s="18" t="str">
        <f t="shared" si="202"/>
        <v>Servicios fabricante- Microsoft Soporte Premier</v>
      </c>
      <c r="H3245" s="18" t="s">
        <v>119</v>
      </c>
      <c r="I3245" s="37" t="s">
        <v>67</v>
      </c>
      <c r="J3245" t="s">
        <v>6145</v>
      </c>
      <c r="K3245" t="s">
        <v>5386</v>
      </c>
      <c r="L3245" t="s">
        <v>3940</v>
      </c>
      <c r="M3245" t="s">
        <v>65</v>
      </c>
      <c r="N3245" s="37" t="s">
        <v>5159</v>
      </c>
      <c r="O3245" s="37" t="s">
        <v>5171</v>
      </c>
      <c r="P3245" s="37" t="s">
        <v>1308</v>
      </c>
      <c r="Q3245" t="s">
        <v>6144</v>
      </c>
      <c r="R3245" t="s">
        <v>5160</v>
      </c>
      <c r="S3245" s="38">
        <v>1137632284.8</v>
      </c>
      <c r="T3245" s="37">
        <v>1</v>
      </c>
      <c r="U3245" s="37">
        <v>1</v>
      </c>
      <c r="V3245" s="43">
        <f>SUMIF(ResumenCotizacion!$C:$C,E3245,ResumenCotizacion!$P:$P)</f>
        <v>0</v>
      </c>
      <c r="W3245" s="68">
        <f>IF(H3245="USD",S3245*SolCotizacion!$J$18,S3245)</f>
        <v>1137632284.8</v>
      </c>
      <c r="X3245" s="3">
        <f>ROUND(W3245/(1-VLOOKUP("Total porcentaje:",ResumenCotizacion!$F:$H,3,0)),2)</f>
        <v>1236556831.3</v>
      </c>
      <c r="Y3245" s="3">
        <f t="shared" si="203"/>
        <v>0</v>
      </c>
    </row>
    <row r="3246" spans="1:25" ht="14.25" x14ac:dyDescent="0.2">
      <c r="A3246" t="str">
        <f t="shared" si="200"/>
        <v>Servicios fabricante- Microsoft Soporte PremierMicrosoft Soporte PremierSNNP2</v>
      </c>
      <c r="B3246" t="str">
        <f t="shared" si="201"/>
        <v>SNNP2Microsoft Soporte Premier</v>
      </c>
      <c r="C3246"/>
      <c r="D3246" t="s">
        <v>5156</v>
      </c>
      <c r="E3246" t="s">
        <v>6146</v>
      </c>
      <c r="F3246" s="37" t="s">
        <v>7648</v>
      </c>
      <c r="G3246" s="18" t="str">
        <f t="shared" si="202"/>
        <v>Servicios fabricante- Microsoft Soporte Premier</v>
      </c>
      <c r="H3246" s="18" t="s">
        <v>119</v>
      </c>
      <c r="I3246" s="37" t="s">
        <v>67</v>
      </c>
      <c r="J3246" t="s">
        <v>6147</v>
      </c>
      <c r="K3246" t="s">
        <v>5386</v>
      </c>
      <c r="L3246" t="s">
        <v>3940</v>
      </c>
      <c r="M3246" t="s">
        <v>65</v>
      </c>
      <c r="N3246" s="37" t="s">
        <v>5159</v>
      </c>
      <c r="O3246" s="37" t="s">
        <v>5171</v>
      </c>
      <c r="P3246" s="37" t="s">
        <v>1308</v>
      </c>
      <c r="Q3246" t="s">
        <v>6146</v>
      </c>
      <c r="R3246" t="s">
        <v>5160</v>
      </c>
      <c r="S3246" s="38">
        <v>762895478.39999998</v>
      </c>
      <c r="T3246" s="37">
        <v>1</v>
      </c>
      <c r="U3246" s="37">
        <v>1</v>
      </c>
      <c r="V3246" s="43">
        <f>SUMIF(ResumenCotizacion!$C:$C,E3246,ResumenCotizacion!$P:$P)</f>
        <v>0</v>
      </c>
      <c r="W3246" s="68">
        <f>IF(H3246="USD",S3246*SolCotizacion!$J$18,S3246)</f>
        <v>762895478.39999998</v>
      </c>
      <c r="X3246" s="3">
        <f>ROUND(W3246/(1-VLOOKUP("Total porcentaje:",ResumenCotizacion!$F:$H,3,0)),2)</f>
        <v>829234215.64999998</v>
      </c>
      <c r="Y3246" s="3">
        <f t="shared" si="203"/>
        <v>0</v>
      </c>
    </row>
    <row r="3247" spans="1:25" ht="14.25" x14ac:dyDescent="0.2">
      <c r="A3247" t="str">
        <f t="shared" si="200"/>
        <v>Servicios fabricante- Microsoft Soporte PremierMicrosoft Soporte PremierSNNP1</v>
      </c>
      <c r="B3247" t="str">
        <f t="shared" si="201"/>
        <v>SNNP1Microsoft Soporte Premier</v>
      </c>
      <c r="C3247"/>
      <c r="D3247" t="s">
        <v>5156</v>
      </c>
      <c r="E3247" t="s">
        <v>6148</v>
      </c>
      <c r="F3247" s="37" t="s">
        <v>7648</v>
      </c>
      <c r="G3247" s="18" t="str">
        <f t="shared" si="202"/>
        <v>Servicios fabricante- Microsoft Soporte Premier</v>
      </c>
      <c r="H3247" s="18" t="s">
        <v>119</v>
      </c>
      <c r="I3247" s="37" t="s">
        <v>67</v>
      </c>
      <c r="J3247" t="s">
        <v>6149</v>
      </c>
      <c r="K3247" t="s">
        <v>5386</v>
      </c>
      <c r="L3247" t="s">
        <v>3940</v>
      </c>
      <c r="M3247" t="s">
        <v>65</v>
      </c>
      <c r="N3247" s="37" t="s">
        <v>5159</v>
      </c>
      <c r="O3247" s="37" t="s">
        <v>5171</v>
      </c>
      <c r="P3247" s="37" t="s">
        <v>1308</v>
      </c>
      <c r="Q3247" t="s">
        <v>6148</v>
      </c>
      <c r="R3247" t="s">
        <v>5160</v>
      </c>
      <c r="S3247" s="38">
        <v>381860476.80000001</v>
      </c>
      <c r="T3247" s="37">
        <v>1</v>
      </c>
      <c r="U3247" s="37">
        <v>1</v>
      </c>
      <c r="V3247" s="43">
        <f>SUMIF(ResumenCotizacion!$C:$C,E3247,ResumenCotizacion!$P:$P)</f>
        <v>0</v>
      </c>
      <c r="W3247" s="68">
        <f>IF(H3247="USD",S3247*SolCotizacion!$J$18,S3247)</f>
        <v>381860476.80000001</v>
      </c>
      <c r="X3247" s="3">
        <f>ROUND(W3247/(1-VLOOKUP("Total porcentaje:",ResumenCotizacion!$F:$H,3,0)),2)</f>
        <v>415065735.64999998</v>
      </c>
      <c r="Y3247" s="3">
        <f t="shared" si="203"/>
        <v>0</v>
      </c>
    </row>
    <row r="3248" spans="1:25" ht="14.25" x14ac:dyDescent="0.2">
      <c r="A3248" t="str">
        <f t="shared" si="200"/>
        <v>Servicios fabricante- Microsoft Soporte PremierMicrosoft Soporte PremierSNIR</v>
      </c>
      <c r="B3248" t="str">
        <f t="shared" si="201"/>
        <v>SNIRMicrosoft Soporte Premier</v>
      </c>
      <c r="C3248"/>
      <c r="D3248" t="s">
        <v>5156</v>
      </c>
      <c r="E3248" t="s">
        <v>6150</v>
      </c>
      <c r="F3248" s="37" t="s">
        <v>7648</v>
      </c>
      <c r="G3248" s="18" t="str">
        <f t="shared" si="202"/>
        <v>Servicios fabricante- Microsoft Soporte Premier</v>
      </c>
      <c r="H3248" s="18" t="s">
        <v>119</v>
      </c>
      <c r="I3248" s="37" t="s">
        <v>67</v>
      </c>
      <c r="J3248" t="s">
        <v>6151</v>
      </c>
      <c r="K3248" t="s">
        <v>65</v>
      </c>
      <c r="L3248" t="s">
        <v>3940</v>
      </c>
      <c r="M3248" t="s">
        <v>65</v>
      </c>
      <c r="N3248" s="37" t="s">
        <v>5159</v>
      </c>
      <c r="O3248" s="37" t="s">
        <v>5171</v>
      </c>
      <c r="P3248" s="37" t="s">
        <v>1308</v>
      </c>
      <c r="Q3248" t="s">
        <v>6150</v>
      </c>
      <c r="R3248" t="s">
        <v>5160</v>
      </c>
      <c r="S3248" s="38">
        <v>86000000</v>
      </c>
      <c r="T3248" s="37">
        <v>1</v>
      </c>
      <c r="U3248" s="37">
        <v>1</v>
      </c>
      <c r="V3248" s="43">
        <f>SUMIF(ResumenCotizacion!$C:$C,E3248,ResumenCotizacion!$P:$P)</f>
        <v>0</v>
      </c>
      <c r="W3248" s="68">
        <f>IF(H3248="USD",S3248*SolCotizacion!$J$18,S3248)</f>
        <v>86000000</v>
      </c>
      <c r="X3248" s="3">
        <f>ROUND(W3248/(1-VLOOKUP("Total porcentaje:",ResumenCotizacion!$F:$H,3,0)),2)</f>
        <v>93478260.870000005</v>
      </c>
      <c r="Y3248" s="3">
        <f t="shared" si="203"/>
        <v>0</v>
      </c>
    </row>
    <row r="3249" spans="1:25" ht="14.25" x14ac:dyDescent="0.2">
      <c r="A3249" t="str">
        <f t="shared" si="200"/>
        <v>Servicios fabricante- Microsoft Soporte PremierMicrosoft Soporte PremierSNGP5</v>
      </c>
      <c r="B3249" t="str">
        <f t="shared" si="201"/>
        <v>SNGP5Microsoft Soporte Premier</v>
      </c>
      <c r="C3249"/>
      <c r="D3249" t="s">
        <v>5156</v>
      </c>
      <c r="E3249" t="s">
        <v>6152</v>
      </c>
      <c r="F3249" s="37" t="s">
        <v>7648</v>
      </c>
      <c r="G3249" s="18" t="str">
        <f t="shared" si="202"/>
        <v>Servicios fabricante- Microsoft Soporte Premier</v>
      </c>
      <c r="H3249" s="18" t="s">
        <v>119</v>
      </c>
      <c r="I3249" s="37" t="s">
        <v>67</v>
      </c>
      <c r="J3249" t="s">
        <v>6153</v>
      </c>
      <c r="K3249" t="s">
        <v>210</v>
      </c>
      <c r="L3249" t="s">
        <v>3940</v>
      </c>
      <c r="M3249" t="s">
        <v>65</v>
      </c>
      <c r="N3249" s="37" t="s">
        <v>5159</v>
      </c>
      <c r="O3249" s="37" t="s">
        <v>5171</v>
      </c>
      <c r="P3249" s="37" t="s">
        <v>1308</v>
      </c>
      <c r="Q3249" t="s">
        <v>6152</v>
      </c>
      <c r="R3249" t="s">
        <v>5160</v>
      </c>
      <c r="S3249" s="38">
        <v>0</v>
      </c>
      <c r="T3249" s="37">
        <v>1</v>
      </c>
      <c r="U3249" s="37">
        <v>1</v>
      </c>
      <c r="V3249" s="43">
        <f>SUMIF(ResumenCotizacion!$C:$C,E3249,ResumenCotizacion!$P:$P)</f>
        <v>0</v>
      </c>
      <c r="W3249" s="68">
        <f>IF(H3249="USD",S3249*SolCotizacion!$J$18,S3249)</f>
        <v>0</v>
      </c>
      <c r="X3249" s="3">
        <f>ROUND(W3249/(1-VLOOKUP("Total porcentaje:",ResumenCotizacion!$F:$H,3,0)),2)</f>
        <v>0</v>
      </c>
      <c r="Y3249" s="3">
        <f t="shared" si="203"/>
        <v>0</v>
      </c>
    </row>
    <row r="3250" spans="1:25" ht="14.25" x14ac:dyDescent="0.2">
      <c r="A3250" t="str">
        <f t="shared" si="200"/>
        <v>Servicios fabricante- Microsoft Soporte PremierMicrosoft Soporte PremierSNGP4</v>
      </c>
      <c r="B3250" t="str">
        <f t="shared" si="201"/>
        <v>SNGP4Microsoft Soporte Premier</v>
      </c>
      <c r="C3250"/>
      <c r="D3250" t="s">
        <v>5156</v>
      </c>
      <c r="E3250" t="s">
        <v>6154</v>
      </c>
      <c r="F3250" s="37" t="s">
        <v>7648</v>
      </c>
      <c r="G3250" s="18" t="str">
        <f t="shared" si="202"/>
        <v>Servicios fabricante- Microsoft Soporte Premier</v>
      </c>
      <c r="H3250" s="18" t="s">
        <v>119</v>
      </c>
      <c r="I3250" s="37" t="s">
        <v>67</v>
      </c>
      <c r="J3250" t="s">
        <v>6155</v>
      </c>
      <c r="K3250" t="s">
        <v>5386</v>
      </c>
      <c r="L3250" t="s">
        <v>3940</v>
      </c>
      <c r="M3250" t="s">
        <v>65</v>
      </c>
      <c r="N3250" s="37" t="s">
        <v>5159</v>
      </c>
      <c r="O3250" s="37" t="s">
        <v>5171</v>
      </c>
      <c r="P3250" s="37" t="s">
        <v>1308</v>
      </c>
      <c r="Q3250" t="s">
        <v>6154</v>
      </c>
      <c r="R3250" t="s">
        <v>5160</v>
      </c>
      <c r="S3250" s="38">
        <v>1506070896</v>
      </c>
      <c r="T3250" s="37">
        <v>1</v>
      </c>
      <c r="U3250" s="37">
        <v>1</v>
      </c>
      <c r="V3250" s="43">
        <f>SUMIF(ResumenCotizacion!$C:$C,E3250,ResumenCotizacion!$P:$P)</f>
        <v>0</v>
      </c>
      <c r="W3250" s="68">
        <f>IF(H3250="USD",S3250*SolCotizacion!$J$18,S3250)</f>
        <v>1506070896</v>
      </c>
      <c r="X3250" s="3">
        <f>ROUND(W3250/(1-VLOOKUP("Total porcentaje:",ResumenCotizacion!$F:$H,3,0)),2)</f>
        <v>1637033582.6099999</v>
      </c>
      <c r="Y3250" s="3">
        <f t="shared" si="203"/>
        <v>0</v>
      </c>
    </row>
    <row r="3251" spans="1:25" ht="14.25" x14ac:dyDescent="0.2">
      <c r="A3251" t="str">
        <f t="shared" si="200"/>
        <v>Servicios fabricante- Microsoft Soporte PremierMicrosoft Soporte PremierSNGP3</v>
      </c>
      <c r="B3251" t="str">
        <f t="shared" si="201"/>
        <v>SNGP3Microsoft Soporte Premier</v>
      </c>
      <c r="C3251"/>
      <c r="D3251" t="s">
        <v>5156</v>
      </c>
      <c r="E3251" t="s">
        <v>6156</v>
      </c>
      <c r="F3251" s="37" t="s">
        <v>7648</v>
      </c>
      <c r="G3251" s="18" t="str">
        <f t="shared" si="202"/>
        <v>Servicios fabricante- Microsoft Soporte Premier</v>
      </c>
      <c r="H3251" s="18" t="s">
        <v>119</v>
      </c>
      <c r="I3251" s="37" t="s">
        <v>67</v>
      </c>
      <c r="J3251" t="s">
        <v>6157</v>
      </c>
      <c r="K3251" t="s">
        <v>5386</v>
      </c>
      <c r="L3251" t="s">
        <v>3940</v>
      </c>
      <c r="M3251" t="s">
        <v>65</v>
      </c>
      <c r="N3251" s="37" t="s">
        <v>5159</v>
      </c>
      <c r="O3251" s="37" t="s">
        <v>5171</v>
      </c>
      <c r="P3251" s="37" t="s">
        <v>1308</v>
      </c>
      <c r="Q3251" t="s">
        <v>6156</v>
      </c>
      <c r="R3251" t="s">
        <v>5160</v>
      </c>
      <c r="S3251" s="38">
        <v>1137632284.8</v>
      </c>
      <c r="T3251" s="37">
        <v>1</v>
      </c>
      <c r="U3251" s="37">
        <v>1</v>
      </c>
      <c r="V3251" s="43">
        <f>SUMIF(ResumenCotizacion!$C:$C,E3251,ResumenCotizacion!$P:$P)</f>
        <v>0</v>
      </c>
      <c r="W3251" s="68">
        <f>IF(H3251="USD",S3251*SolCotizacion!$J$18,S3251)</f>
        <v>1137632284.8</v>
      </c>
      <c r="X3251" s="3">
        <f>ROUND(W3251/(1-VLOOKUP("Total porcentaje:",ResumenCotizacion!$F:$H,3,0)),2)</f>
        <v>1236556831.3</v>
      </c>
      <c r="Y3251" s="3">
        <f t="shared" si="203"/>
        <v>0</v>
      </c>
    </row>
    <row r="3252" spans="1:25" ht="14.25" x14ac:dyDescent="0.2">
      <c r="A3252" t="str">
        <f t="shared" si="200"/>
        <v>Servicios fabricante- Microsoft Soporte PremierMicrosoft Soporte PremierSNGP2</v>
      </c>
      <c r="B3252" t="str">
        <f t="shared" si="201"/>
        <v>SNGP2Microsoft Soporte Premier</v>
      </c>
      <c r="C3252"/>
      <c r="D3252" t="s">
        <v>5156</v>
      </c>
      <c r="E3252" t="s">
        <v>6158</v>
      </c>
      <c r="F3252" s="37" t="s">
        <v>7648</v>
      </c>
      <c r="G3252" s="18" t="str">
        <f t="shared" si="202"/>
        <v>Servicios fabricante- Microsoft Soporte Premier</v>
      </c>
      <c r="H3252" s="18" t="s">
        <v>119</v>
      </c>
      <c r="I3252" s="37" t="s">
        <v>67</v>
      </c>
      <c r="J3252" t="s">
        <v>6159</v>
      </c>
      <c r="K3252" t="s">
        <v>5386</v>
      </c>
      <c r="L3252" t="s">
        <v>3940</v>
      </c>
      <c r="M3252" t="s">
        <v>65</v>
      </c>
      <c r="N3252" s="37" t="s">
        <v>5159</v>
      </c>
      <c r="O3252" s="37" t="s">
        <v>5171</v>
      </c>
      <c r="P3252" s="37" t="s">
        <v>1308</v>
      </c>
      <c r="Q3252" t="s">
        <v>6158</v>
      </c>
      <c r="R3252" t="s">
        <v>5160</v>
      </c>
      <c r="S3252" s="38">
        <v>762895478.39999998</v>
      </c>
      <c r="T3252" s="37">
        <v>1</v>
      </c>
      <c r="U3252" s="37">
        <v>1</v>
      </c>
      <c r="V3252" s="43">
        <f>SUMIF(ResumenCotizacion!$C:$C,E3252,ResumenCotizacion!$P:$P)</f>
        <v>0</v>
      </c>
      <c r="W3252" s="68">
        <f>IF(H3252="USD",S3252*SolCotizacion!$J$18,S3252)</f>
        <v>762895478.39999998</v>
      </c>
      <c r="X3252" s="3">
        <f>ROUND(W3252/(1-VLOOKUP("Total porcentaje:",ResumenCotizacion!$F:$H,3,0)),2)</f>
        <v>829234215.64999998</v>
      </c>
      <c r="Y3252" s="3">
        <f t="shared" si="203"/>
        <v>0</v>
      </c>
    </row>
    <row r="3253" spans="1:25" ht="14.25" x14ac:dyDescent="0.2">
      <c r="A3253" t="str">
        <f t="shared" si="200"/>
        <v>Servicios fabricante- Microsoft Soporte PremierMicrosoft Soporte PremierSNGP1</v>
      </c>
      <c r="B3253" t="str">
        <f t="shared" si="201"/>
        <v>SNGP1Microsoft Soporte Premier</v>
      </c>
      <c r="C3253"/>
      <c r="D3253" t="s">
        <v>5156</v>
      </c>
      <c r="E3253" t="s">
        <v>6160</v>
      </c>
      <c r="F3253" s="37" t="s">
        <v>7648</v>
      </c>
      <c r="G3253" s="18" t="str">
        <f t="shared" si="202"/>
        <v>Servicios fabricante- Microsoft Soporte Premier</v>
      </c>
      <c r="H3253" s="18" t="s">
        <v>119</v>
      </c>
      <c r="I3253" s="37" t="s">
        <v>67</v>
      </c>
      <c r="J3253" t="s">
        <v>6161</v>
      </c>
      <c r="K3253" t="s">
        <v>5386</v>
      </c>
      <c r="L3253" t="s">
        <v>3940</v>
      </c>
      <c r="M3253" t="s">
        <v>65</v>
      </c>
      <c r="N3253" s="37" t="s">
        <v>5159</v>
      </c>
      <c r="O3253" s="37" t="s">
        <v>5171</v>
      </c>
      <c r="P3253" s="37" t="s">
        <v>1308</v>
      </c>
      <c r="Q3253" t="s">
        <v>6160</v>
      </c>
      <c r="R3253" t="s">
        <v>5160</v>
      </c>
      <c r="S3253" s="38">
        <v>381860476.80000001</v>
      </c>
      <c r="T3253" s="37">
        <v>1</v>
      </c>
      <c r="U3253" s="37">
        <v>1</v>
      </c>
      <c r="V3253" s="43">
        <f>SUMIF(ResumenCotizacion!$C:$C,E3253,ResumenCotizacion!$P:$P)</f>
        <v>0</v>
      </c>
      <c r="W3253" s="68">
        <f>IF(H3253="USD",S3253*SolCotizacion!$J$18,S3253)</f>
        <v>381860476.80000001</v>
      </c>
      <c r="X3253" s="3">
        <f>ROUND(W3253/(1-VLOOKUP("Total porcentaje:",ResumenCotizacion!$F:$H,3,0)),2)</f>
        <v>415065735.64999998</v>
      </c>
      <c r="Y3253" s="3">
        <f t="shared" si="203"/>
        <v>0</v>
      </c>
    </row>
    <row r="3254" spans="1:25" ht="14.25" x14ac:dyDescent="0.2">
      <c r="A3254" t="str">
        <f t="shared" si="200"/>
        <v>Servicios fabricante- Microsoft Soporte PremierMicrosoft Soporte PremierSNGO5</v>
      </c>
      <c r="B3254" t="str">
        <f t="shared" si="201"/>
        <v>SNGO5Microsoft Soporte Premier</v>
      </c>
      <c r="C3254"/>
      <c r="D3254" t="s">
        <v>5156</v>
      </c>
      <c r="E3254" t="s">
        <v>6162</v>
      </c>
      <c r="F3254" s="37" t="s">
        <v>7648</v>
      </c>
      <c r="G3254" s="18" t="str">
        <f t="shared" si="202"/>
        <v>Servicios fabricante- Microsoft Soporte Premier</v>
      </c>
      <c r="H3254" s="18" t="s">
        <v>119</v>
      </c>
      <c r="I3254" s="37" t="s">
        <v>67</v>
      </c>
      <c r="J3254" t="s">
        <v>6163</v>
      </c>
      <c r="K3254" t="s">
        <v>210</v>
      </c>
      <c r="L3254" t="s">
        <v>3940</v>
      </c>
      <c r="M3254" t="s">
        <v>65</v>
      </c>
      <c r="N3254" s="37" t="s">
        <v>5159</v>
      </c>
      <c r="O3254" s="37" t="s">
        <v>5171</v>
      </c>
      <c r="P3254" s="37" t="s">
        <v>1308</v>
      </c>
      <c r="Q3254" t="s">
        <v>6162</v>
      </c>
      <c r="R3254" t="s">
        <v>5160</v>
      </c>
      <c r="S3254" s="38">
        <v>0</v>
      </c>
      <c r="T3254" s="37">
        <v>1</v>
      </c>
      <c r="U3254" s="37">
        <v>1</v>
      </c>
      <c r="V3254" s="43">
        <f>SUMIF(ResumenCotizacion!$C:$C,E3254,ResumenCotizacion!$P:$P)</f>
        <v>0</v>
      </c>
      <c r="W3254" s="68">
        <f>IF(H3254="USD",S3254*SolCotizacion!$J$18,S3254)</f>
        <v>0</v>
      </c>
      <c r="X3254" s="3">
        <f>ROUND(W3254/(1-VLOOKUP("Total porcentaje:",ResumenCotizacion!$F:$H,3,0)),2)</f>
        <v>0</v>
      </c>
      <c r="Y3254" s="3">
        <f t="shared" si="203"/>
        <v>0</v>
      </c>
    </row>
    <row r="3255" spans="1:25" ht="14.25" x14ac:dyDescent="0.2">
      <c r="A3255" t="str">
        <f t="shared" si="200"/>
        <v>Servicios fabricante- Microsoft Soporte PremierMicrosoft Soporte PremierSNGO4</v>
      </c>
      <c r="B3255" t="str">
        <f t="shared" si="201"/>
        <v>SNGO4Microsoft Soporte Premier</v>
      </c>
      <c r="C3255"/>
      <c r="D3255" t="s">
        <v>5156</v>
      </c>
      <c r="E3255" t="s">
        <v>6164</v>
      </c>
      <c r="F3255" s="37" t="s">
        <v>7648</v>
      </c>
      <c r="G3255" s="18" t="str">
        <f t="shared" si="202"/>
        <v>Servicios fabricante- Microsoft Soporte Premier</v>
      </c>
      <c r="H3255" s="18" t="s">
        <v>119</v>
      </c>
      <c r="I3255" s="37" t="s">
        <v>67</v>
      </c>
      <c r="J3255" t="s">
        <v>6165</v>
      </c>
      <c r="K3255" t="s">
        <v>5386</v>
      </c>
      <c r="L3255" t="s">
        <v>3940</v>
      </c>
      <c r="M3255" t="s">
        <v>65</v>
      </c>
      <c r="N3255" s="37" t="s">
        <v>5159</v>
      </c>
      <c r="O3255" s="37" t="s">
        <v>5171</v>
      </c>
      <c r="P3255" s="37" t="s">
        <v>1308</v>
      </c>
      <c r="Q3255" t="s">
        <v>6164</v>
      </c>
      <c r="R3255" t="s">
        <v>5160</v>
      </c>
      <c r="S3255" s="38">
        <v>1506070896</v>
      </c>
      <c r="T3255" s="37">
        <v>1</v>
      </c>
      <c r="U3255" s="37">
        <v>1</v>
      </c>
      <c r="V3255" s="43">
        <f>SUMIF(ResumenCotizacion!$C:$C,E3255,ResumenCotizacion!$P:$P)</f>
        <v>0</v>
      </c>
      <c r="W3255" s="68">
        <f>IF(H3255="USD",S3255*SolCotizacion!$J$18,S3255)</f>
        <v>1506070896</v>
      </c>
      <c r="X3255" s="3">
        <f>ROUND(W3255/(1-VLOOKUP("Total porcentaje:",ResumenCotizacion!$F:$H,3,0)),2)</f>
        <v>1637033582.6099999</v>
      </c>
      <c r="Y3255" s="3">
        <f t="shared" si="203"/>
        <v>0</v>
      </c>
    </row>
    <row r="3256" spans="1:25" ht="14.25" x14ac:dyDescent="0.2">
      <c r="A3256" t="str">
        <f t="shared" si="200"/>
        <v>Servicios fabricante- Microsoft Soporte PremierMicrosoft Soporte PremierSNGO3</v>
      </c>
      <c r="B3256" t="str">
        <f t="shared" si="201"/>
        <v>SNGO3Microsoft Soporte Premier</v>
      </c>
      <c r="C3256"/>
      <c r="D3256" t="s">
        <v>5156</v>
      </c>
      <c r="E3256" t="s">
        <v>6166</v>
      </c>
      <c r="F3256" s="37" t="s">
        <v>7648</v>
      </c>
      <c r="G3256" s="18" t="str">
        <f t="shared" si="202"/>
        <v>Servicios fabricante- Microsoft Soporte Premier</v>
      </c>
      <c r="H3256" s="18" t="s">
        <v>119</v>
      </c>
      <c r="I3256" s="37" t="s">
        <v>67</v>
      </c>
      <c r="J3256" t="s">
        <v>6167</v>
      </c>
      <c r="K3256" t="s">
        <v>5386</v>
      </c>
      <c r="L3256" t="s">
        <v>3940</v>
      </c>
      <c r="M3256" t="s">
        <v>65</v>
      </c>
      <c r="N3256" s="37" t="s">
        <v>5159</v>
      </c>
      <c r="O3256" s="37" t="s">
        <v>5171</v>
      </c>
      <c r="P3256" s="37" t="s">
        <v>1308</v>
      </c>
      <c r="Q3256" t="s">
        <v>6166</v>
      </c>
      <c r="R3256" t="s">
        <v>5160</v>
      </c>
      <c r="S3256" s="38">
        <v>1137632284.8</v>
      </c>
      <c r="T3256" s="37">
        <v>1</v>
      </c>
      <c r="U3256" s="37">
        <v>1</v>
      </c>
      <c r="V3256" s="43">
        <f>SUMIF(ResumenCotizacion!$C:$C,E3256,ResumenCotizacion!$P:$P)</f>
        <v>0</v>
      </c>
      <c r="W3256" s="68">
        <f>IF(H3256="USD",S3256*SolCotizacion!$J$18,S3256)</f>
        <v>1137632284.8</v>
      </c>
      <c r="X3256" s="3">
        <f>ROUND(W3256/(1-VLOOKUP("Total porcentaje:",ResumenCotizacion!$F:$H,3,0)),2)</f>
        <v>1236556831.3</v>
      </c>
      <c r="Y3256" s="3">
        <f t="shared" si="203"/>
        <v>0</v>
      </c>
    </row>
    <row r="3257" spans="1:25" ht="14.25" x14ac:dyDescent="0.2">
      <c r="A3257" t="str">
        <f t="shared" si="200"/>
        <v>Servicios fabricante- Microsoft Soporte PremierMicrosoft Soporte PremierSNGO2</v>
      </c>
      <c r="B3257" t="str">
        <f t="shared" si="201"/>
        <v>SNGO2Microsoft Soporte Premier</v>
      </c>
      <c r="C3257"/>
      <c r="D3257" t="s">
        <v>5156</v>
      </c>
      <c r="E3257" t="s">
        <v>6168</v>
      </c>
      <c r="F3257" s="37" t="s">
        <v>7648</v>
      </c>
      <c r="G3257" s="18" t="str">
        <f t="shared" si="202"/>
        <v>Servicios fabricante- Microsoft Soporte Premier</v>
      </c>
      <c r="H3257" s="18" t="s">
        <v>119</v>
      </c>
      <c r="I3257" s="37" t="s">
        <v>67</v>
      </c>
      <c r="J3257" t="s">
        <v>6169</v>
      </c>
      <c r="K3257" t="s">
        <v>5386</v>
      </c>
      <c r="L3257" t="s">
        <v>3940</v>
      </c>
      <c r="M3257" t="s">
        <v>65</v>
      </c>
      <c r="N3257" s="37" t="s">
        <v>5159</v>
      </c>
      <c r="O3257" s="37" t="s">
        <v>5171</v>
      </c>
      <c r="P3257" s="37" t="s">
        <v>1308</v>
      </c>
      <c r="Q3257" t="s">
        <v>6168</v>
      </c>
      <c r="R3257" t="s">
        <v>5160</v>
      </c>
      <c r="S3257" s="38">
        <v>762895478.39999998</v>
      </c>
      <c r="T3257" s="37">
        <v>1</v>
      </c>
      <c r="U3257" s="37">
        <v>1</v>
      </c>
      <c r="V3257" s="43">
        <f>SUMIF(ResumenCotizacion!$C:$C,E3257,ResumenCotizacion!$P:$P)</f>
        <v>0</v>
      </c>
      <c r="W3257" s="68">
        <f>IF(H3257="USD",S3257*SolCotizacion!$J$18,S3257)</f>
        <v>762895478.39999998</v>
      </c>
      <c r="X3257" s="3">
        <f>ROUND(W3257/(1-VLOOKUP("Total porcentaje:",ResumenCotizacion!$F:$H,3,0)),2)</f>
        <v>829234215.64999998</v>
      </c>
      <c r="Y3257" s="3">
        <f t="shared" si="203"/>
        <v>0</v>
      </c>
    </row>
    <row r="3258" spans="1:25" ht="14.25" x14ac:dyDescent="0.2">
      <c r="A3258" t="str">
        <f t="shared" si="200"/>
        <v>Servicios fabricante- Microsoft Soporte PremierMicrosoft Soporte PremierSNGO1</v>
      </c>
      <c r="B3258" t="str">
        <f t="shared" si="201"/>
        <v>SNGO1Microsoft Soporte Premier</v>
      </c>
      <c r="C3258"/>
      <c r="D3258" t="s">
        <v>5156</v>
      </c>
      <c r="E3258" t="s">
        <v>6170</v>
      </c>
      <c r="F3258" s="37" t="s">
        <v>7648</v>
      </c>
      <c r="G3258" s="18" t="str">
        <f t="shared" si="202"/>
        <v>Servicios fabricante- Microsoft Soporte Premier</v>
      </c>
      <c r="H3258" s="18" t="s">
        <v>119</v>
      </c>
      <c r="I3258" s="37" t="s">
        <v>67</v>
      </c>
      <c r="J3258" t="s">
        <v>6171</v>
      </c>
      <c r="K3258" t="s">
        <v>5386</v>
      </c>
      <c r="L3258" t="s">
        <v>3940</v>
      </c>
      <c r="M3258" t="s">
        <v>65</v>
      </c>
      <c r="N3258" s="37" t="s">
        <v>5159</v>
      </c>
      <c r="O3258" s="37" t="s">
        <v>5171</v>
      </c>
      <c r="P3258" s="37" t="s">
        <v>1308</v>
      </c>
      <c r="Q3258" t="s">
        <v>6170</v>
      </c>
      <c r="R3258" t="s">
        <v>5160</v>
      </c>
      <c r="S3258" s="38">
        <v>381860476.80000001</v>
      </c>
      <c r="T3258" s="37">
        <v>1</v>
      </c>
      <c r="U3258" s="37">
        <v>1</v>
      </c>
      <c r="V3258" s="43">
        <f>SUMIF(ResumenCotizacion!$C:$C,E3258,ResumenCotizacion!$P:$P)</f>
        <v>0</v>
      </c>
      <c r="W3258" s="68">
        <f>IF(H3258="USD",S3258*SolCotizacion!$J$18,S3258)</f>
        <v>381860476.80000001</v>
      </c>
      <c r="X3258" s="3">
        <f>ROUND(W3258/(1-VLOOKUP("Total porcentaje:",ResumenCotizacion!$F:$H,3,0)),2)</f>
        <v>415065735.64999998</v>
      </c>
      <c r="Y3258" s="3">
        <f t="shared" si="203"/>
        <v>0</v>
      </c>
    </row>
    <row r="3259" spans="1:25" ht="14.25" x14ac:dyDescent="0.2">
      <c r="A3259" t="str">
        <f t="shared" si="200"/>
        <v>Servicios fabricante- Microsoft Soporte PremierMicrosoft Soporte PremierSNGL</v>
      </c>
      <c r="B3259" t="str">
        <f t="shared" si="201"/>
        <v>SNGLMicrosoft Soporte Premier</v>
      </c>
      <c r="C3259"/>
      <c r="D3259" t="s">
        <v>5156</v>
      </c>
      <c r="E3259" t="s">
        <v>6172</v>
      </c>
      <c r="F3259" s="37" t="s">
        <v>7648</v>
      </c>
      <c r="G3259" s="18" t="str">
        <f t="shared" si="202"/>
        <v>Servicios fabricante- Microsoft Soporte Premier</v>
      </c>
      <c r="H3259" s="18" t="s">
        <v>119</v>
      </c>
      <c r="I3259" s="37" t="s">
        <v>67</v>
      </c>
      <c r="J3259" t="s">
        <v>6173</v>
      </c>
      <c r="K3259" t="s">
        <v>65</v>
      </c>
      <c r="L3259" t="s">
        <v>3940</v>
      </c>
      <c r="M3259" t="s">
        <v>65</v>
      </c>
      <c r="N3259" s="37" t="s">
        <v>5159</v>
      </c>
      <c r="O3259" s="37" t="s">
        <v>5171</v>
      </c>
      <c r="P3259" s="37" t="s">
        <v>1308</v>
      </c>
      <c r="Q3259" t="s">
        <v>6172</v>
      </c>
      <c r="R3259" t="s">
        <v>5160</v>
      </c>
      <c r="S3259" s="38">
        <v>112800000</v>
      </c>
      <c r="T3259" s="37">
        <v>1</v>
      </c>
      <c r="U3259" s="37">
        <v>1</v>
      </c>
      <c r="V3259" s="43">
        <f>SUMIF(ResumenCotizacion!$C:$C,E3259,ResumenCotizacion!$P:$P)</f>
        <v>0</v>
      </c>
      <c r="W3259" s="68">
        <f>IF(H3259="USD",S3259*SolCotizacion!$J$18,S3259)</f>
        <v>112800000</v>
      </c>
      <c r="X3259" s="3">
        <f>ROUND(W3259/(1-VLOOKUP("Total porcentaje:",ResumenCotizacion!$F:$H,3,0)),2)</f>
        <v>122608695.65000001</v>
      </c>
      <c r="Y3259" s="3">
        <f t="shared" si="203"/>
        <v>0</v>
      </c>
    </row>
    <row r="3260" spans="1:25" ht="14.25" x14ac:dyDescent="0.2">
      <c r="A3260" t="str">
        <f t="shared" si="200"/>
        <v>Servicios fabricante- Microsoft Soporte PremierMicrosoft Soporte PremierSNGE</v>
      </c>
      <c r="B3260" t="str">
        <f t="shared" si="201"/>
        <v>SNGEMicrosoft Soporte Premier</v>
      </c>
      <c r="C3260"/>
      <c r="D3260" t="s">
        <v>5156</v>
      </c>
      <c r="E3260" t="s">
        <v>6174</v>
      </c>
      <c r="F3260" s="37" t="s">
        <v>7648</v>
      </c>
      <c r="G3260" s="18" t="str">
        <f t="shared" si="202"/>
        <v>Servicios fabricante- Microsoft Soporte Premier</v>
      </c>
      <c r="H3260" s="18" t="s">
        <v>119</v>
      </c>
      <c r="I3260" s="37" t="s">
        <v>67</v>
      </c>
      <c r="J3260" t="s">
        <v>6175</v>
      </c>
      <c r="K3260" t="s">
        <v>65</v>
      </c>
      <c r="L3260" t="s">
        <v>3940</v>
      </c>
      <c r="M3260" t="s">
        <v>65</v>
      </c>
      <c r="N3260" s="37" t="s">
        <v>5159</v>
      </c>
      <c r="O3260" s="37" t="s">
        <v>5171</v>
      </c>
      <c r="P3260" s="37" t="s">
        <v>1308</v>
      </c>
      <c r="Q3260" t="s">
        <v>6174</v>
      </c>
      <c r="R3260" t="s">
        <v>5160</v>
      </c>
      <c r="S3260" s="38">
        <v>339200000</v>
      </c>
      <c r="T3260" s="37">
        <v>1</v>
      </c>
      <c r="U3260" s="37">
        <v>1</v>
      </c>
      <c r="V3260" s="43">
        <f>SUMIF(ResumenCotizacion!$C:$C,E3260,ResumenCotizacion!$P:$P)</f>
        <v>0</v>
      </c>
      <c r="W3260" s="68">
        <f>IF(H3260="USD",S3260*SolCotizacion!$J$18,S3260)</f>
        <v>339200000</v>
      </c>
      <c r="X3260" s="3">
        <f>ROUND(W3260/(1-VLOOKUP("Total porcentaje:",ResumenCotizacion!$F:$H,3,0)),2)</f>
        <v>368695652.17000002</v>
      </c>
      <c r="Y3260" s="3">
        <f t="shared" si="203"/>
        <v>0</v>
      </c>
    </row>
    <row r="3261" spans="1:25" ht="14.25" x14ac:dyDescent="0.2">
      <c r="A3261" t="str">
        <f t="shared" si="200"/>
        <v>Servicios fabricante- Microsoft Soporte PremierMicrosoft Soporte PremierSNGC</v>
      </c>
      <c r="B3261" t="str">
        <f t="shared" si="201"/>
        <v>SNGCMicrosoft Soporte Premier</v>
      </c>
      <c r="C3261"/>
      <c r="D3261" t="s">
        <v>5156</v>
      </c>
      <c r="E3261" t="s">
        <v>6176</v>
      </c>
      <c r="F3261" s="37" t="s">
        <v>7648</v>
      </c>
      <c r="G3261" s="18" t="str">
        <f t="shared" si="202"/>
        <v>Servicios fabricante- Microsoft Soporte Premier</v>
      </c>
      <c r="H3261" s="18" t="s">
        <v>119</v>
      </c>
      <c r="I3261" s="37" t="s">
        <v>67</v>
      </c>
      <c r="J3261" t="s">
        <v>6177</v>
      </c>
      <c r="K3261" t="s">
        <v>65</v>
      </c>
      <c r="L3261" t="s">
        <v>3940</v>
      </c>
      <c r="M3261" t="s">
        <v>65</v>
      </c>
      <c r="N3261" s="37" t="s">
        <v>5159</v>
      </c>
      <c r="O3261" s="37" t="s">
        <v>5171</v>
      </c>
      <c r="P3261" s="37" t="s">
        <v>1308</v>
      </c>
      <c r="Q3261" t="s">
        <v>6176</v>
      </c>
      <c r="R3261" t="s">
        <v>5160</v>
      </c>
      <c r="S3261" s="38">
        <v>56800000</v>
      </c>
      <c r="T3261" s="37">
        <v>1</v>
      </c>
      <c r="U3261" s="37">
        <v>1</v>
      </c>
      <c r="V3261" s="43">
        <f>SUMIF(ResumenCotizacion!$C:$C,E3261,ResumenCotizacion!$P:$P)</f>
        <v>0</v>
      </c>
      <c r="W3261" s="68">
        <f>IF(H3261="USD",S3261*SolCotizacion!$J$18,S3261)</f>
        <v>56800000</v>
      </c>
      <c r="X3261" s="3">
        <f>ROUND(W3261/(1-VLOOKUP("Total porcentaje:",ResumenCotizacion!$F:$H,3,0)),2)</f>
        <v>61739130.43</v>
      </c>
      <c r="Y3261" s="3">
        <f t="shared" si="203"/>
        <v>0</v>
      </c>
    </row>
    <row r="3262" spans="1:25" ht="14.25" x14ac:dyDescent="0.2">
      <c r="A3262" t="str">
        <f t="shared" si="200"/>
        <v>Servicios fabricante- Microsoft Soporte PremierMicrosoft Soporte PremierSNGA</v>
      </c>
      <c r="B3262" t="str">
        <f t="shared" si="201"/>
        <v>SNGAMicrosoft Soporte Premier</v>
      </c>
      <c r="C3262"/>
      <c r="D3262" t="s">
        <v>5156</v>
      </c>
      <c r="E3262" t="s">
        <v>6178</v>
      </c>
      <c r="F3262" s="37" t="s">
        <v>7648</v>
      </c>
      <c r="G3262" s="18" t="str">
        <f t="shared" si="202"/>
        <v>Servicios fabricante- Microsoft Soporte Premier</v>
      </c>
      <c r="H3262" s="18" t="s">
        <v>119</v>
      </c>
      <c r="I3262" s="37" t="s">
        <v>67</v>
      </c>
      <c r="J3262" t="s">
        <v>6179</v>
      </c>
      <c r="K3262" t="s">
        <v>65</v>
      </c>
      <c r="L3262" t="s">
        <v>3940</v>
      </c>
      <c r="M3262" t="s">
        <v>65</v>
      </c>
      <c r="N3262" s="37" t="s">
        <v>5159</v>
      </c>
      <c r="O3262" s="37" t="s">
        <v>5171</v>
      </c>
      <c r="P3262" s="37" t="s">
        <v>1308</v>
      </c>
      <c r="Q3262" t="s">
        <v>6178</v>
      </c>
      <c r="R3262" t="s">
        <v>5160</v>
      </c>
      <c r="S3262" s="38">
        <v>86000000</v>
      </c>
      <c r="T3262" s="37">
        <v>1</v>
      </c>
      <c r="U3262" s="37">
        <v>1</v>
      </c>
      <c r="V3262" s="43">
        <f>SUMIF(ResumenCotizacion!$C:$C,E3262,ResumenCotizacion!$P:$P)</f>
        <v>0</v>
      </c>
      <c r="W3262" s="68">
        <f>IF(H3262="USD",S3262*SolCotizacion!$J$18,S3262)</f>
        <v>86000000</v>
      </c>
      <c r="X3262" s="3">
        <f>ROUND(W3262/(1-VLOOKUP("Total porcentaje:",ResumenCotizacion!$F:$H,3,0)),2)</f>
        <v>93478260.870000005</v>
      </c>
      <c r="Y3262" s="3">
        <f t="shared" si="203"/>
        <v>0</v>
      </c>
    </row>
    <row r="3263" spans="1:25" ht="14.25" x14ac:dyDescent="0.2">
      <c r="A3263" t="str">
        <f t="shared" si="200"/>
        <v>Servicios fabricante- Microsoft Soporte PremierMicrosoft Soporte PremierSNBT</v>
      </c>
      <c r="B3263" t="str">
        <f t="shared" si="201"/>
        <v>SNBTMicrosoft Soporte Premier</v>
      </c>
      <c r="C3263"/>
      <c r="D3263" t="s">
        <v>5156</v>
      </c>
      <c r="E3263" t="s">
        <v>6180</v>
      </c>
      <c r="F3263" s="37" t="s">
        <v>7648</v>
      </c>
      <c r="G3263" s="18" t="str">
        <f t="shared" si="202"/>
        <v>Servicios fabricante- Microsoft Soporte Premier</v>
      </c>
      <c r="H3263" s="18" t="s">
        <v>119</v>
      </c>
      <c r="I3263" s="37" t="s">
        <v>67</v>
      </c>
      <c r="J3263" t="s">
        <v>6181</v>
      </c>
      <c r="K3263" t="s">
        <v>65</v>
      </c>
      <c r="L3263" t="s">
        <v>3940</v>
      </c>
      <c r="M3263" t="s">
        <v>65</v>
      </c>
      <c r="N3263" s="37" t="s">
        <v>5159</v>
      </c>
      <c r="O3263" s="37" t="s">
        <v>5171</v>
      </c>
      <c r="P3263" s="37" t="s">
        <v>1308</v>
      </c>
      <c r="Q3263" t="s">
        <v>6180</v>
      </c>
      <c r="R3263" t="s">
        <v>5160</v>
      </c>
      <c r="S3263" s="38">
        <v>86000000</v>
      </c>
      <c r="T3263" s="37">
        <v>1</v>
      </c>
      <c r="U3263" s="37">
        <v>1</v>
      </c>
      <c r="V3263" s="43">
        <f>SUMIF(ResumenCotizacion!$C:$C,E3263,ResumenCotizacion!$P:$P)</f>
        <v>0</v>
      </c>
      <c r="W3263" s="68">
        <f>IF(H3263="USD",S3263*SolCotizacion!$J$18,S3263)</f>
        <v>86000000</v>
      </c>
      <c r="X3263" s="3">
        <f>ROUND(W3263/(1-VLOOKUP("Total porcentaje:",ResumenCotizacion!$F:$H,3,0)),2)</f>
        <v>93478260.870000005</v>
      </c>
      <c r="Y3263" s="3">
        <f t="shared" si="203"/>
        <v>0</v>
      </c>
    </row>
    <row r="3264" spans="1:25" ht="14.25" x14ac:dyDescent="0.2">
      <c r="A3264" t="str">
        <f t="shared" si="200"/>
        <v>Servicios fabricante- Microsoft Soporte PremierMicrosoft Soporte PremierSNBR</v>
      </c>
      <c r="B3264" t="str">
        <f t="shared" si="201"/>
        <v>SNBRMicrosoft Soporte Premier</v>
      </c>
      <c r="C3264"/>
      <c r="D3264" t="s">
        <v>5156</v>
      </c>
      <c r="E3264" t="s">
        <v>6182</v>
      </c>
      <c r="F3264" s="37" t="s">
        <v>7648</v>
      </c>
      <c r="G3264" s="18" t="str">
        <f t="shared" si="202"/>
        <v>Servicios fabricante- Microsoft Soporte Premier</v>
      </c>
      <c r="H3264" s="18" t="s">
        <v>119</v>
      </c>
      <c r="I3264" s="37" t="s">
        <v>67</v>
      </c>
      <c r="J3264" t="s">
        <v>6183</v>
      </c>
      <c r="K3264" t="s">
        <v>65</v>
      </c>
      <c r="L3264" t="s">
        <v>3940</v>
      </c>
      <c r="M3264" t="s">
        <v>65</v>
      </c>
      <c r="N3264" s="37" t="s">
        <v>5159</v>
      </c>
      <c r="O3264" s="37" t="s">
        <v>5171</v>
      </c>
      <c r="P3264" s="37" t="s">
        <v>1308</v>
      </c>
      <c r="Q3264" t="s">
        <v>6182</v>
      </c>
      <c r="R3264" t="s">
        <v>5160</v>
      </c>
      <c r="S3264" s="38">
        <v>86000000</v>
      </c>
      <c r="T3264" s="37">
        <v>1</v>
      </c>
      <c r="U3264" s="37">
        <v>1</v>
      </c>
      <c r="V3264" s="43">
        <f>SUMIF(ResumenCotizacion!$C:$C,E3264,ResumenCotizacion!$P:$P)</f>
        <v>0</v>
      </c>
      <c r="W3264" s="68">
        <f>IF(H3264="USD",S3264*SolCotizacion!$J$18,S3264)</f>
        <v>86000000</v>
      </c>
      <c r="X3264" s="3">
        <f>ROUND(W3264/(1-VLOOKUP("Total porcentaje:",ResumenCotizacion!$F:$H,3,0)),2)</f>
        <v>93478260.870000005</v>
      </c>
      <c r="Y3264" s="3">
        <f t="shared" si="203"/>
        <v>0</v>
      </c>
    </row>
    <row r="3265" spans="1:25" ht="14.25" x14ac:dyDescent="0.2">
      <c r="A3265" t="str">
        <f t="shared" si="200"/>
        <v>Servicios fabricante- Microsoft Soporte PremierMicrosoft Soporte PremierSNBO</v>
      </c>
      <c r="B3265" t="str">
        <f t="shared" si="201"/>
        <v>SNBOMicrosoft Soporte Premier</v>
      </c>
      <c r="C3265"/>
      <c r="D3265" t="s">
        <v>5156</v>
      </c>
      <c r="E3265" t="s">
        <v>6184</v>
      </c>
      <c r="F3265" s="37" t="s">
        <v>7648</v>
      </c>
      <c r="G3265" s="18" t="str">
        <f t="shared" si="202"/>
        <v>Servicios fabricante- Microsoft Soporte Premier</v>
      </c>
      <c r="H3265" s="18" t="s">
        <v>119</v>
      </c>
      <c r="I3265" s="37" t="s">
        <v>67</v>
      </c>
      <c r="J3265" t="s">
        <v>6185</v>
      </c>
      <c r="K3265" t="s">
        <v>65</v>
      </c>
      <c r="L3265" t="s">
        <v>3940</v>
      </c>
      <c r="M3265" t="s">
        <v>65</v>
      </c>
      <c r="N3265" s="37" t="s">
        <v>5159</v>
      </c>
      <c r="O3265" s="37" t="s">
        <v>5171</v>
      </c>
      <c r="P3265" s="37" t="s">
        <v>1308</v>
      </c>
      <c r="Q3265" t="s">
        <v>6184</v>
      </c>
      <c r="R3265" t="s">
        <v>5160</v>
      </c>
      <c r="S3265" s="38">
        <v>343200000</v>
      </c>
      <c r="T3265" s="37">
        <v>1</v>
      </c>
      <c r="U3265" s="37">
        <v>1</v>
      </c>
      <c r="V3265" s="43">
        <f>SUMIF(ResumenCotizacion!$C:$C,E3265,ResumenCotizacion!$P:$P)</f>
        <v>0</v>
      </c>
      <c r="W3265" s="68">
        <f>IF(H3265="USD",S3265*SolCotizacion!$J$18,S3265)</f>
        <v>343200000</v>
      </c>
      <c r="X3265" s="3">
        <f>ROUND(W3265/(1-VLOOKUP("Total porcentaje:",ResumenCotizacion!$F:$H,3,0)),2)</f>
        <v>373043478.25999999</v>
      </c>
      <c r="Y3265" s="3">
        <f t="shared" si="203"/>
        <v>0</v>
      </c>
    </row>
    <row r="3266" spans="1:25" ht="14.25" x14ac:dyDescent="0.2">
      <c r="A3266" t="str">
        <f t="shared" si="200"/>
        <v>Servicios fabricante- Microsoft Soporte PremierMicrosoft Soporte PremierSNBE</v>
      </c>
      <c r="B3266" t="str">
        <f t="shared" si="201"/>
        <v>SNBEMicrosoft Soporte Premier</v>
      </c>
      <c r="C3266"/>
      <c r="D3266" t="s">
        <v>5156</v>
      </c>
      <c r="E3266" t="s">
        <v>6186</v>
      </c>
      <c r="F3266" s="37" t="s">
        <v>7648</v>
      </c>
      <c r="G3266" s="18" t="str">
        <f t="shared" si="202"/>
        <v>Servicios fabricante- Microsoft Soporte Premier</v>
      </c>
      <c r="H3266" s="18" t="s">
        <v>119</v>
      </c>
      <c r="I3266" s="37" t="s">
        <v>67</v>
      </c>
      <c r="J3266" t="s">
        <v>6187</v>
      </c>
      <c r="K3266" t="s">
        <v>65</v>
      </c>
      <c r="L3266" t="s">
        <v>3940</v>
      </c>
      <c r="M3266" t="s">
        <v>65</v>
      </c>
      <c r="N3266" s="37" t="s">
        <v>5159</v>
      </c>
      <c r="O3266" s="37" t="s">
        <v>5171</v>
      </c>
      <c r="P3266" s="37" t="s">
        <v>1308</v>
      </c>
      <c r="Q3266" t="s">
        <v>6186</v>
      </c>
      <c r="R3266" t="s">
        <v>5160</v>
      </c>
      <c r="S3266" s="38">
        <v>86000000</v>
      </c>
      <c r="T3266" s="37">
        <v>1</v>
      </c>
      <c r="U3266" s="37">
        <v>1</v>
      </c>
      <c r="V3266" s="43">
        <f>SUMIF(ResumenCotizacion!$C:$C,E3266,ResumenCotizacion!$P:$P)</f>
        <v>0</v>
      </c>
      <c r="W3266" s="68">
        <f>IF(H3266="USD",S3266*SolCotizacion!$J$18,S3266)</f>
        <v>86000000</v>
      </c>
      <c r="X3266" s="3">
        <f>ROUND(W3266/(1-VLOOKUP("Total porcentaje:",ResumenCotizacion!$F:$H,3,0)),2)</f>
        <v>93478260.870000005</v>
      </c>
      <c r="Y3266" s="3">
        <f t="shared" si="203"/>
        <v>0</v>
      </c>
    </row>
    <row r="3267" spans="1:25" ht="14.25" x14ac:dyDescent="0.2">
      <c r="A3267" t="str">
        <f t="shared" ref="A3267:A3330" si="204">D3267&amp;F3267&amp;E3267</f>
        <v>Servicios fabricante- Microsoft Soporte PremierMicrosoft Soporte PremierSNBC</v>
      </c>
      <c r="B3267" t="str">
        <f t="shared" ref="B3267:B3330" si="205">E3267&amp;F3267</f>
        <v>SNBCMicrosoft Soporte Premier</v>
      </c>
      <c r="C3267"/>
      <c r="D3267" t="s">
        <v>5156</v>
      </c>
      <c r="E3267" t="s">
        <v>6188</v>
      </c>
      <c r="F3267" s="37" t="s">
        <v>7648</v>
      </c>
      <c r="G3267" s="18" t="str">
        <f t="shared" ref="G3267:G3330" si="206">D3267</f>
        <v>Servicios fabricante- Microsoft Soporte Premier</v>
      </c>
      <c r="H3267" s="18" t="s">
        <v>119</v>
      </c>
      <c r="I3267" s="37" t="s">
        <v>67</v>
      </c>
      <c r="J3267" t="s">
        <v>6189</v>
      </c>
      <c r="K3267" t="s">
        <v>65</v>
      </c>
      <c r="L3267" t="s">
        <v>3940</v>
      </c>
      <c r="M3267" t="s">
        <v>65</v>
      </c>
      <c r="N3267" s="37" t="s">
        <v>5159</v>
      </c>
      <c r="O3267" s="37" t="s">
        <v>5171</v>
      </c>
      <c r="P3267" s="37" t="s">
        <v>1308</v>
      </c>
      <c r="Q3267" t="s">
        <v>6188</v>
      </c>
      <c r="R3267" t="s">
        <v>5160</v>
      </c>
      <c r="S3267" s="38">
        <v>86000000</v>
      </c>
      <c r="T3267" s="37">
        <v>1</v>
      </c>
      <c r="U3267" s="37">
        <v>1</v>
      </c>
      <c r="V3267" s="43">
        <f>SUMIF(ResumenCotizacion!$C:$C,E3267,ResumenCotizacion!$P:$P)</f>
        <v>0</v>
      </c>
      <c r="W3267" s="68">
        <f>IF(H3267="USD",S3267*SolCotizacion!$J$18,S3267)</f>
        <v>86000000</v>
      </c>
      <c r="X3267" s="3">
        <f>ROUND(W3267/(1-VLOOKUP("Total porcentaje:",ResumenCotizacion!$F:$H,3,0)),2)</f>
        <v>93478260.870000005</v>
      </c>
      <c r="Y3267" s="3">
        <f t="shared" ref="Y3267:Y3330" si="207">V3267*X3267</f>
        <v>0</v>
      </c>
    </row>
    <row r="3268" spans="1:25" ht="14.25" x14ac:dyDescent="0.2">
      <c r="A3268" t="str">
        <f t="shared" si="204"/>
        <v>Servicios fabricante- Microsoft Soporte PremierMicrosoft Soporte PremierSNBA</v>
      </c>
      <c r="B3268" t="str">
        <f t="shared" si="205"/>
        <v>SNBAMicrosoft Soporte Premier</v>
      </c>
      <c r="C3268"/>
      <c r="D3268" t="s">
        <v>5156</v>
      </c>
      <c r="E3268" t="s">
        <v>6190</v>
      </c>
      <c r="F3268" s="37" t="s">
        <v>7648</v>
      </c>
      <c r="G3268" s="18" t="str">
        <f t="shared" si="206"/>
        <v>Servicios fabricante- Microsoft Soporte Premier</v>
      </c>
      <c r="H3268" s="18" t="s">
        <v>119</v>
      </c>
      <c r="I3268" s="37" t="s">
        <v>67</v>
      </c>
      <c r="J3268" t="s">
        <v>6191</v>
      </c>
      <c r="K3268" t="s">
        <v>65</v>
      </c>
      <c r="L3268" t="s">
        <v>3940</v>
      </c>
      <c r="M3268" t="s">
        <v>65</v>
      </c>
      <c r="N3268" s="37" t="s">
        <v>5159</v>
      </c>
      <c r="O3268" s="37" t="s">
        <v>5171</v>
      </c>
      <c r="P3268" s="37" t="s">
        <v>1308</v>
      </c>
      <c r="Q3268" t="s">
        <v>6190</v>
      </c>
      <c r="R3268" t="s">
        <v>5160</v>
      </c>
      <c r="S3268" s="38">
        <v>35200000</v>
      </c>
      <c r="T3268" s="37">
        <v>1</v>
      </c>
      <c r="U3268" s="37">
        <v>1</v>
      </c>
      <c r="V3268" s="43">
        <f>SUMIF(ResumenCotizacion!$C:$C,E3268,ResumenCotizacion!$P:$P)</f>
        <v>0</v>
      </c>
      <c r="W3268" s="68">
        <f>IF(H3268="USD",S3268*SolCotizacion!$J$18,S3268)</f>
        <v>35200000</v>
      </c>
      <c r="X3268" s="3">
        <f>ROUND(W3268/(1-VLOOKUP("Total porcentaje:",ResumenCotizacion!$F:$H,3,0)),2)</f>
        <v>38260869.57</v>
      </c>
      <c r="Y3268" s="3">
        <f t="shared" si="207"/>
        <v>0</v>
      </c>
    </row>
    <row r="3269" spans="1:25" ht="14.25" x14ac:dyDescent="0.2">
      <c r="A3269" t="str">
        <f t="shared" si="204"/>
        <v>Servicios fabricante- Microsoft Soporte PremierMicrosoft Soporte PremierSMUR</v>
      </c>
      <c r="B3269" t="str">
        <f t="shared" si="205"/>
        <v>SMURMicrosoft Soporte Premier</v>
      </c>
      <c r="C3269"/>
      <c r="D3269" t="s">
        <v>5156</v>
      </c>
      <c r="E3269" t="s">
        <v>6192</v>
      </c>
      <c r="F3269" s="37" t="s">
        <v>7648</v>
      </c>
      <c r="G3269" s="18" t="str">
        <f t="shared" si="206"/>
        <v>Servicios fabricante- Microsoft Soporte Premier</v>
      </c>
      <c r="H3269" s="18" t="s">
        <v>119</v>
      </c>
      <c r="I3269" s="37" t="s">
        <v>67</v>
      </c>
      <c r="J3269" t="s">
        <v>6193</v>
      </c>
      <c r="K3269" t="s">
        <v>65</v>
      </c>
      <c r="L3269" t="s">
        <v>3940</v>
      </c>
      <c r="M3269" t="s">
        <v>65</v>
      </c>
      <c r="N3269" s="37" t="s">
        <v>5159</v>
      </c>
      <c r="O3269" s="37" t="s">
        <v>66</v>
      </c>
      <c r="P3269" s="37" t="s">
        <v>1308</v>
      </c>
      <c r="Q3269" t="s">
        <v>6192</v>
      </c>
      <c r="R3269" t="s">
        <v>5160</v>
      </c>
      <c r="S3269" s="38">
        <v>19200000</v>
      </c>
      <c r="T3269" s="37">
        <v>1</v>
      </c>
      <c r="U3269" s="37">
        <v>1</v>
      </c>
      <c r="V3269" s="43">
        <f>SUMIF(ResumenCotizacion!$C:$C,E3269,ResumenCotizacion!$P:$P)</f>
        <v>0</v>
      </c>
      <c r="W3269" s="68">
        <f>IF(H3269="USD",S3269*SolCotizacion!$J$18,S3269)</f>
        <v>19200000</v>
      </c>
      <c r="X3269" s="3">
        <f>ROUND(W3269/(1-VLOOKUP("Total porcentaje:",ResumenCotizacion!$F:$H,3,0)),2)</f>
        <v>20869565.219999999</v>
      </c>
      <c r="Y3269" s="3">
        <f t="shared" si="207"/>
        <v>0</v>
      </c>
    </row>
    <row r="3270" spans="1:25" ht="14.25" x14ac:dyDescent="0.2">
      <c r="A3270" t="str">
        <f t="shared" si="204"/>
        <v>Servicios fabricante- Microsoft Soporte PremierMicrosoft Soporte PremierSMUP</v>
      </c>
      <c r="B3270" t="str">
        <f t="shared" si="205"/>
        <v>SMUPMicrosoft Soporte Premier</v>
      </c>
      <c r="C3270"/>
      <c r="D3270" t="s">
        <v>5156</v>
      </c>
      <c r="E3270" t="s">
        <v>6194</v>
      </c>
      <c r="F3270" s="37" t="s">
        <v>7648</v>
      </c>
      <c r="G3270" s="18" t="str">
        <f t="shared" si="206"/>
        <v>Servicios fabricante- Microsoft Soporte Premier</v>
      </c>
      <c r="H3270" s="18" t="s">
        <v>119</v>
      </c>
      <c r="I3270" s="37" t="s">
        <v>67</v>
      </c>
      <c r="J3270" t="s">
        <v>6195</v>
      </c>
      <c r="K3270" t="s">
        <v>65</v>
      </c>
      <c r="L3270" t="s">
        <v>3940</v>
      </c>
      <c r="M3270" t="s">
        <v>65</v>
      </c>
      <c r="N3270" s="37" t="s">
        <v>5159</v>
      </c>
      <c r="O3270" s="37" t="s">
        <v>66</v>
      </c>
      <c r="P3270" s="37" t="s">
        <v>1308</v>
      </c>
      <c r="Q3270" t="s">
        <v>6194</v>
      </c>
      <c r="R3270" t="s">
        <v>5160</v>
      </c>
      <c r="S3270" s="38">
        <v>10800000</v>
      </c>
      <c r="T3270" s="37">
        <v>1</v>
      </c>
      <c r="U3270" s="37">
        <v>1</v>
      </c>
      <c r="V3270" s="43">
        <f>SUMIF(ResumenCotizacion!$C:$C,E3270,ResumenCotizacion!$P:$P)</f>
        <v>0</v>
      </c>
      <c r="W3270" s="68">
        <f>IF(H3270="USD",S3270*SolCotizacion!$J$18,S3270)</f>
        <v>10800000</v>
      </c>
      <c r="X3270" s="3">
        <f>ROUND(W3270/(1-VLOOKUP("Total porcentaje:",ResumenCotizacion!$F:$H,3,0)),2)</f>
        <v>11739130.43</v>
      </c>
      <c r="Y3270" s="3">
        <f t="shared" si="207"/>
        <v>0</v>
      </c>
    </row>
    <row r="3271" spans="1:25" ht="14.25" x14ac:dyDescent="0.2">
      <c r="A3271" t="str">
        <f t="shared" si="204"/>
        <v>Servicios fabricante- Microsoft Soporte PremierMicrosoft Soporte PremierSMUO</v>
      </c>
      <c r="B3271" t="str">
        <f t="shared" si="205"/>
        <v>SMUOMicrosoft Soporte Premier</v>
      </c>
      <c r="C3271"/>
      <c r="D3271" t="s">
        <v>5156</v>
      </c>
      <c r="E3271" t="s">
        <v>6196</v>
      </c>
      <c r="F3271" s="37" t="s">
        <v>7648</v>
      </c>
      <c r="G3271" s="18" t="str">
        <f t="shared" si="206"/>
        <v>Servicios fabricante- Microsoft Soporte Premier</v>
      </c>
      <c r="H3271" s="18" t="s">
        <v>119</v>
      </c>
      <c r="I3271" s="37" t="s">
        <v>67</v>
      </c>
      <c r="J3271" t="s">
        <v>6197</v>
      </c>
      <c r="K3271" t="s">
        <v>65</v>
      </c>
      <c r="L3271" t="s">
        <v>3940</v>
      </c>
      <c r="M3271" t="s">
        <v>65</v>
      </c>
      <c r="N3271" s="37" t="s">
        <v>5159</v>
      </c>
      <c r="O3271" s="37" t="s">
        <v>66</v>
      </c>
      <c r="P3271" s="37" t="s">
        <v>1308</v>
      </c>
      <c r="Q3271" t="s">
        <v>6196</v>
      </c>
      <c r="R3271" t="s">
        <v>5160</v>
      </c>
      <c r="S3271" s="38">
        <v>28400000</v>
      </c>
      <c r="T3271" s="37">
        <v>1</v>
      </c>
      <c r="U3271" s="37">
        <v>1</v>
      </c>
      <c r="V3271" s="43">
        <f>SUMIF(ResumenCotizacion!$C:$C,E3271,ResumenCotizacion!$P:$P)</f>
        <v>0</v>
      </c>
      <c r="W3271" s="68">
        <f>IF(H3271="USD",S3271*SolCotizacion!$J$18,S3271)</f>
        <v>28400000</v>
      </c>
      <c r="X3271" s="3">
        <f>ROUND(W3271/(1-VLOOKUP("Total porcentaje:",ResumenCotizacion!$F:$H,3,0)),2)</f>
        <v>30869565.219999999</v>
      </c>
      <c r="Y3271" s="3">
        <f t="shared" si="207"/>
        <v>0</v>
      </c>
    </row>
    <row r="3272" spans="1:25" ht="14.25" x14ac:dyDescent="0.2">
      <c r="A3272" t="str">
        <f t="shared" si="204"/>
        <v>Servicios fabricante- Microsoft Soporte PremierMicrosoft Soporte PremierSMUI</v>
      </c>
      <c r="B3272" t="str">
        <f t="shared" si="205"/>
        <v>SMUIMicrosoft Soporte Premier</v>
      </c>
      <c r="C3272"/>
      <c r="D3272" t="s">
        <v>5156</v>
      </c>
      <c r="E3272" t="s">
        <v>6198</v>
      </c>
      <c r="F3272" s="37" t="s">
        <v>7648</v>
      </c>
      <c r="G3272" s="18" t="str">
        <f t="shared" si="206"/>
        <v>Servicios fabricante- Microsoft Soporte Premier</v>
      </c>
      <c r="H3272" s="18" t="s">
        <v>119</v>
      </c>
      <c r="I3272" s="37" t="s">
        <v>67</v>
      </c>
      <c r="J3272" t="s">
        <v>6199</v>
      </c>
      <c r="K3272" t="s">
        <v>65</v>
      </c>
      <c r="L3272" t="s">
        <v>3940</v>
      </c>
      <c r="M3272" t="s">
        <v>65</v>
      </c>
      <c r="N3272" s="37" t="s">
        <v>5159</v>
      </c>
      <c r="O3272" s="37" t="s">
        <v>66</v>
      </c>
      <c r="P3272" s="37" t="s">
        <v>1308</v>
      </c>
      <c r="Q3272" t="s">
        <v>6198</v>
      </c>
      <c r="R3272" t="s">
        <v>5160</v>
      </c>
      <c r="S3272" s="38">
        <v>6000000</v>
      </c>
      <c r="T3272" s="37">
        <v>1</v>
      </c>
      <c r="U3272" s="37">
        <v>1</v>
      </c>
      <c r="V3272" s="43">
        <f>SUMIF(ResumenCotizacion!$C:$C,E3272,ResumenCotizacion!$P:$P)</f>
        <v>0</v>
      </c>
      <c r="W3272" s="68">
        <f>IF(H3272="USD",S3272*SolCotizacion!$J$18,S3272)</f>
        <v>6000000</v>
      </c>
      <c r="X3272" s="3">
        <f>ROUND(W3272/(1-VLOOKUP("Total porcentaje:",ResumenCotizacion!$F:$H,3,0)),2)</f>
        <v>6521739.1299999999</v>
      </c>
      <c r="Y3272" s="3">
        <f t="shared" si="207"/>
        <v>0</v>
      </c>
    </row>
    <row r="3273" spans="1:25" ht="14.25" x14ac:dyDescent="0.2">
      <c r="A3273" t="str">
        <f t="shared" si="204"/>
        <v>Servicios fabricante- Microsoft Soporte PremierMicrosoft Soporte PremierSMUC</v>
      </c>
      <c r="B3273" t="str">
        <f t="shared" si="205"/>
        <v>SMUCMicrosoft Soporte Premier</v>
      </c>
      <c r="C3273"/>
      <c r="D3273" t="s">
        <v>5156</v>
      </c>
      <c r="E3273" t="s">
        <v>6200</v>
      </c>
      <c r="F3273" s="37" t="s">
        <v>7648</v>
      </c>
      <c r="G3273" s="18" t="str">
        <f t="shared" si="206"/>
        <v>Servicios fabricante- Microsoft Soporte Premier</v>
      </c>
      <c r="H3273" s="18" t="s">
        <v>119</v>
      </c>
      <c r="I3273" s="37" t="s">
        <v>67</v>
      </c>
      <c r="J3273" t="s">
        <v>6201</v>
      </c>
      <c r="K3273" t="s">
        <v>65</v>
      </c>
      <c r="L3273" t="s">
        <v>3940</v>
      </c>
      <c r="M3273" t="s">
        <v>65</v>
      </c>
      <c r="N3273" s="37" t="s">
        <v>5159</v>
      </c>
      <c r="O3273" s="37" t="s">
        <v>66</v>
      </c>
      <c r="P3273" s="37" t="s">
        <v>1308</v>
      </c>
      <c r="Q3273" t="s">
        <v>6200</v>
      </c>
      <c r="R3273" t="s">
        <v>5160</v>
      </c>
      <c r="S3273" s="38">
        <v>46800000</v>
      </c>
      <c r="T3273" s="37">
        <v>1</v>
      </c>
      <c r="U3273" s="37">
        <v>1</v>
      </c>
      <c r="V3273" s="43">
        <f>SUMIF(ResumenCotizacion!$C:$C,E3273,ResumenCotizacion!$P:$P)</f>
        <v>0</v>
      </c>
      <c r="W3273" s="68">
        <f>IF(H3273="USD",S3273*SolCotizacion!$J$18,S3273)</f>
        <v>46800000</v>
      </c>
      <c r="X3273" s="3">
        <f>ROUND(W3273/(1-VLOOKUP("Total porcentaje:",ResumenCotizacion!$F:$H,3,0)),2)</f>
        <v>50869565.219999999</v>
      </c>
      <c r="Y3273" s="3">
        <f t="shared" si="207"/>
        <v>0</v>
      </c>
    </row>
    <row r="3274" spans="1:25" ht="14.25" x14ac:dyDescent="0.2">
      <c r="A3274" t="str">
        <f t="shared" si="204"/>
        <v>Servicios fabricante- Microsoft Soporte PremierMicrosoft Soporte PremierSMUA</v>
      </c>
      <c r="B3274" t="str">
        <f t="shared" si="205"/>
        <v>SMUAMicrosoft Soporte Premier</v>
      </c>
      <c r="C3274"/>
      <c r="D3274" t="s">
        <v>5156</v>
      </c>
      <c r="E3274" t="s">
        <v>6202</v>
      </c>
      <c r="F3274" s="37" t="s">
        <v>7648</v>
      </c>
      <c r="G3274" s="18" t="str">
        <f t="shared" si="206"/>
        <v>Servicios fabricante- Microsoft Soporte Premier</v>
      </c>
      <c r="H3274" s="18" t="s">
        <v>119</v>
      </c>
      <c r="I3274" s="37" t="s">
        <v>67</v>
      </c>
      <c r="J3274" t="s">
        <v>6203</v>
      </c>
      <c r="K3274" t="s">
        <v>65</v>
      </c>
      <c r="L3274" t="s">
        <v>3940</v>
      </c>
      <c r="M3274" t="s">
        <v>65</v>
      </c>
      <c r="N3274" s="37" t="s">
        <v>5159</v>
      </c>
      <c r="O3274" s="37" t="s">
        <v>66</v>
      </c>
      <c r="P3274" s="37" t="s">
        <v>1308</v>
      </c>
      <c r="Q3274" t="s">
        <v>6202</v>
      </c>
      <c r="R3274" t="s">
        <v>5160</v>
      </c>
      <c r="S3274" s="38">
        <v>37600000</v>
      </c>
      <c r="T3274" s="37">
        <v>1</v>
      </c>
      <c r="U3274" s="37">
        <v>1</v>
      </c>
      <c r="V3274" s="43">
        <f>SUMIF(ResumenCotizacion!$C:$C,E3274,ResumenCotizacion!$P:$P)</f>
        <v>0</v>
      </c>
      <c r="W3274" s="68">
        <f>IF(H3274="USD",S3274*SolCotizacion!$J$18,S3274)</f>
        <v>37600000</v>
      </c>
      <c r="X3274" s="3">
        <f>ROUND(W3274/(1-VLOOKUP("Total porcentaje:",ResumenCotizacion!$F:$H,3,0)),2)</f>
        <v>40869565.219999999</v>
      </c>
      <c r="Y3274" s="3">
        <f t="shared" si="207"/>
        <v>0</v>
      </c>
    </row>
    <row r="3275" spans="1:25" ht="14.25" x14ac:dyDescent="0.2">
      <c r="A3275" t="str">
        <f t="shared" si="204"/>
        <v>Servicios fabricante- Microsoft Soporte PremierMicrosoft Soporte PremierSMTT</v>
      </c>
      <c r="B3275" t="str">
        <f t="shared" si="205"/>
        <v>SMTTMicrosoft Soporte Premier</v>
      </c>
      <c r="C3275"/>
      <c r="D3275" t="s">
        <v>5156</v>
      </c>
      <c r="E3275" t="s">
        <v>6204</v>
      </c>
      <c r="F3275" s="37" t="s">
        <v>7648</v>
      </c>
      <c r="G3275" s="18" t="str">
        <f t="shared" si="206"/>
        <v>Servicios fabricante- Microsoft Soporte Premier</v>
      </c>
      <c r="H3275" s="18" t="s">
        <v>119</v>
      </c>
      <c r="I3275" s="37" t="s">
        <v>67</v>
      </c>
      <c r="J3275" t="s">
        <v>6205</v>
      </c>
      <c r="K3275" t="s">
        <v>65</v>
      </c>
      <c r="L3275" t="s">
        <v>3940</v>
      </c>
      <c r="M3275" t="s">
        <v>65</v>
      </c>
      <c r="N3275" s="37" t="s">
        <v>5159</v>
      </c>
      <c r="O3275" s="37" t="s">
        <v>66</v>
      </c>
      <c r="P3275" s="37" t="s">
        <v>1308</v>
      </c>
      <c r="Q3275" t="s">
        <v>6204</v>
      </c>
      <c r="R3275" t="s">
        <v>5160</v>
      </c>
      <c r="S3275" s="38">
        <v>15600000</v>
      </c>
      <c r="T3275" s="37">
        <v>1</v>
      </c>
      <c r="U3275" s="37">
        <v>1</v>
      </c>
      <c r="V3275" s="43">
        <f>SUMIF(ResumenCotizacion!$C:$C,E3275,ResumenCotizacion!$P:$P)</f>
        <v>0</v>
      </c>
      <c r="W3275" s="68">
        <f>IF(H3275="USD",S3275*SolCotizacion!$J$18,S3275)</f>
        <v>15600000</v>
      </c>
      <c r="X3275" s="3">
        <f>ROUND(W3275/(1-VLOOKUP("Total porcentaje:",ResumenCotizacion!$F:$H,3,0)),2)</f>
        <v>16956521.739999998</v>
      </c>
      <c r="Y3275" s="3">
        <f t="shared" si="207"/>
        <v>0</v>
      </c>
    </row>
    <row r="3276" spans="1:25" ht="14.25" x14ac:dyDescent="0.2">
      <c r="A3276" t="str">
        <f t="shared" si="204"/>
        <v>Servicios fabricante- Microsoft Soporte PremierMicrosoft Soporte PremierSMOR</v>
      </c>
      <c r="B3276" t="str">
        <f t="shared" si="205"/>
        <v>SMORMicrosoft Soporte Premier</v>
      </c>
      <c r="C3276"/>
      <c r="D3276" t="s">
        <v>5156</v>
      </c>
      <c r="E3276" t="s">
        <v>6206</v>
      </c>
      <c r="F3276" s="37" t="s">
        <v>7648</v>
      </c>
      <c r="G3276" s="18" t="str">
        <f t="shared" si="206"/>
        <v>Servicios fabricante- Microsoft Soporte Premier</v>
      </c>
      <c r="H3276" s="18" t="s">
        <v>119</v>
      </c>
      <c r="I3276" s="37" t="s">
        <v>67</v>
      </c>
      <c r="J3276" t="s">
        <v>6207</v>
      </c>
      <c r="K3276" t="s">
        <v>65</v>
      </c>
      <c r="L3276" t="s">
        <v>3940</v>
      </c>
      <c r="M3276" t="s">
        <v>65</v>
      </c>
      <c r="N3276" s="37" t="s">
        <v>5159</v>
      </c>
      <c r="O3276" s="37" t="s">
        <v>5171</v>
      </c>
      <c r="P3276" s="37" t="s">
        <v>1308</v>
      </c>
      <c r="Q3276" t="s">
        <v>6206</v>
      </c>
      <c r="R3276" t="s">
        <v>5160</v>
      </c>
      <c r="S3276" s="38">
        <v>86000000</v>
      </c>
      <c r="T3276" s="37">
        <v>1</v>
      </c>
      <c r="U3276" s="37">
        <v>1</v>
      </c>
      <c r="V3276" s="43">
        <f>SUMIF(ResumenCotizacion!$C:$C,E3276,ResumenCotizacion!$P:$P)</f>
        <v>0</v>
      </c>
      <c r="W3276" s="68">
        <f>IF(H3276="USD",S3276*SolCotizacion!$J$18,S3276)</f>
        <v>86000000</v>
      </c>
      <c r="X3276" s="3">
        <f>ROUND(W3276/(1-VLOOKUP("Total porcentaje:",ResumenCotizacion!$F:$H,3,0)),2)</f>
        <v>93478260.870000005</v>
      </c>
      <c r="Y3276" s="3">
        <f t="shared" si="207"/>
        <v>0</v>
      </c>
    </row>
    <row r="3277" spans="1:25" ht="14.25" x14ac:dyDescent="0.2">
      <c r="A3277" t="str">
        <f t="shared" si="204"/>
        <v>Servicios fabricante- Microsoft Soporte PremierMicrosoft Soporte PremierSMDR</v>
      </c>
      <c r="B3277" t="str">
        <f t="shared" si="205"/>
        <v>SMDRMicrosoft Soporte Premier</v>
      </c>
      <c r="C3277"/>
      <c r="D3277" t="s">
        <v>5156</v>
      </c>
      <c r="E3277" t="s">
        <v>6208</v>
      </c>
      <c r="F3277" s="37" t="s">
        <v>7648</v>
      </c>
      <c r="G3277" s="18" t="str">
        <f t="shared" si="206"/>
        <v>Servicios fabricante- Microsoft Soporte Premier</v>
      </c>
      <c r="H3277" s="18" t="s">
        <v>119</v>
      </c>
      <c r="I3277" s="37" t="s">
        <v>67</v>
      </c>
      <c r="J3277" t="s">
        <v>6209</v>
      </c>
      <c r="K3277" t="s">
        <v>65</v>
      </c>
      <c r="L3277" t="s">
        <v>3940</v>
      </c>
      <c r="M3277" t="s">
        <v>65</v>
      </c>
      <c r="N3277" s="37" t="s">
        <v>5159</v>
      </c>
      <c r="O3277" s="37" t="s">
        <v>5171</v>
      </c>
      <c r="P3277" s="37" t="s">
        <v>1308</v>
      </c>
      <c r="Q3277" t="s">
        <v>6208</v>
      </c>
      <c r="R3277" t="s">
        <v>5160</v>
      </c>
      <c r="S3277" s="38">
        <v>86000000</v>
      </c>
      <c r="T3277" s="37">
        <v>1</v>
      </c>
      <c r="U3277" s="37">
        <v>1</v>
      </c>
      <c r="V3277" s="43">
        <f>SUMIF(ResumenCotizacion!$C:$C,E3277,ResumenCotizacion!$P:$P)</f>
        <v>0</v>
      </c>
      <c r="W3277" s="68">
        <f>IF(H3277="USD",S3277*SolCotizacion!$J$18,S3277)</f>
        <v>86000000</v>
      </c>
      <c r="X3277" s="3">
        <f>ROUND(W3277/(1-VLOOKUP("Total porcentaje:",ResumenCotizacion!$F:$H,3,0)),2)</f>
        <v>93478260.870000005</v>
      </c>
      <c r="Y3277" s="3">
        <f t="shared" si="207"/>
        <v>0</v>
      </c>
    </row>
    <row r="3278" spans="1:25" ht="14.25" x14ac:dyDescent="0.2">
      <c r="A3278" t="str">
        <f t="shared" si="204"/>
        <v>Servicios fabricante- Microsoft Soporte PremierMicrosoft Soporte PremierSMDFI</v>
      </c>
      <c r="B3278" t="str">
        <f t="shared" si="205"/>
        <v>SMDFIMicrosoft Soporte Premier</v>
      </c>
      <c r="C3278"/>
      <c r="D3278" t="s">
        <v>5156</v>
      </c>
      <c r="E3278" t="s">
        <v>6210</v>
      </c>
      <c r="F3278" s="37" t="s">
        <v>7648</v>
      </c>
      <c r="G3278" s="18" t="str">
        <f t="shared" si="206"/>
        <v>Servicios fabricante- Microsoft Soporte Premier</v>
      </c>
      <c r="H3278" s="18" t="s">
        <v>119</v>
      </c>
      <c r="I3278" s="37" t="s">
        <v>67</v>
      </c>
      <c r="J3278" t="s">
        <v>6211</v>
      </c>
      <c r="K3278" t="s">
        <v>65</v>
      </c>
      <c r="L3278" t="s">
        <v>3940</v>
      </c>
      <c r="M3278" t="s">
        <v>65</v>
      </c>
      <c r="N3278" s="37" t="s">
        <v>5159</v>
      </c>
      <c r="O3278" s="37" t="s">
        <v>5171</v>
      </c>
      <c r="P3278" s="37" t="s">
        <v>1308</v>
      </c>
      <c r="Q3278" t="s">
        <v>6210</v>
      </c>
      <c r="R3278" t="s">
        <v>5160</v>
      </c>
      <c r="S3278" s="38">
        <v>23200000</v>
      </c>
      <c r="T3278" s="37">
        <v>1</v>
      </c>
      <c r="U3278" s="37">
        <v>1</v>
      </c>
      <c r="V3278" s="43">
        <f>SUMIF(ResumenCotizacion!$C:$C,E3278,ResumenCotizacion!$P:$P)</f>
        <v>0</v>
      </c>
      <c r="W3278" s="68">
        <f>IF(H3278="USD",S3278*SolCotizacion!$J$18,S3278)</f>
        <v>23200000</v>
      </c>
      <c r="X3278" s="3">
        <f>ROUND(W3278/(1-VLOOKUP("Total porcentaje:",ResumenCotizacion!$F:$H,3,0)),2)</f>
        <v>25217391.300000001</v>
      </c>
      <c r="Y3278" s="3">
        <f t="shared" si="207"/>
        <v>0</v>
      </c>
    </row>
    <row r="3279" spans="1:25" ht="14.25" x14ac:dyDescent="0.2">
      <c r="A3279" t="str">
        <f t="shared" si="204"/>
        <v>Servicios fabricante- Microsoft Soporte PremierMicrosoft Soporte PremierSMDFC</v>
      </c>
      <c r="B3279" t="str">
        <f t="shared" si="205"/>
        <v>SMDFCMicrosoft Soporte Premier</v>
      </c>
      <c r="C3279"/>
      <c r="D3279" t="s">
        <v>5156</v>
      </c>
      <c r="E3279" t="s">
        <v>6212</v>
      </c>
      <c r="F3279" s="37" t="s">
        <v>7648</v>
      </c>
      <c r="G3279" s="18" t="str">
        <f t="shared" si="206"/>
        <v>Servicios fabricante- Microsoft Soporte Premier</v>
      </c>
      <c r="H3279" s="18" t="s">
        <v>119</v>
      </c>
      <c r="I3279" s="37" t="s">
        <v>67</v>
      </c>
      <c r="J3279" t="s">
        <v>6213</v>
      </c>
      <c r="K3279" t="s">
        <v>65</v>
      </c>
      <c r="L3279" t="s">
        <v>3940</v>
      </c>
      <c r="M3279" t="s">
        <v>65</v>
      </c>
      <c r="N3279" s="37" t="s">
        <v>5159</v>
      </c>
      <c r="O3279" s="37" t="s">
        <v>5171</v>
      </c>
      <c r="P3279" s="37" t="s">
        <v>1308</v>
      </c>
      <c r="Q3279" t="s">
        <v>6212</v>
      </c>
      <c r="R3279" t="s">
        <v>5160</v>
      </c>
      <c r="S3279" s="38">
        <v>23200000</v>
      </c>
      <c r="T3279" s="37">
        <v>1</v>
      </c>
      <c r="U3279" s="37">
        <v>1</v>
      </c>
      <c r="V3279" s="43">
        <f>SUMIF(ResumenCotizacion!$C:$C,E3279,ResumenCotizacion!$P:$P)</f>
        <v>0</v>
      </c>
      <c r="W3279" s="68">
        <f>IF(H3279="USD",S3279*SolCotizacion!$J$18,S3279)</f>
        <v>23200000</v>
      </c>
      <c r="X3279" s="3">
        <f>ROUND(W3279/(1-VLOOKUP("Total porcentaje:",ResumenCotizacion!$F:$H,3,0)),2)</f>
        <v>25217391.300000001</v>
      </c>
      <c r="Y3279" s="3">
        <f t="shared" si="207"/>
        <v>0</v>
      </c>
    </row>
    <row r="3280" spans="1:25" ht="14.25" x14ac:dyDescent="0.2">
      <c r="A3280" t="str">
        <f t="shared" si="204"/>
        <v>Servicios fabricante- Microsoft Soporte PremierMicrosoft Soporte PremierSMDC</v>
      </c>
      <c r="B3280" t="str">
        <f t="shared" si="205"/>
        <v>SMDCMicrosoft Soporte Premier</v>
      </c>
      <c r="C3280"/>
      <c r="D3280" t="s">
        <v>5156</v>
      </c>
      <c r="E3280" t="s">
        <v>6214</v>
      </c>
      <c r="F3280" s="37" t="s">
        <v>7648</v>
      </c>
      <c r="G3280" s="18" t="str">
        <f t="shared" si="206"/>
        <v>Servicios fabricante- Microsoft Soporte Premier</v>
      </c>
      <c r="H3280" s="18" t="s">
        <v>119</v>
      </c>
      <c r="I3280" s="37" t="s">
        <v>67</v>
      </c>
      <c r="J3280" t="s">
        <v>6215</v>
      </c>
      <c r="K3280" t="s">
        <v>65</v>
      </c>
      <c r="L3280" t="s">
        <v>3940</v>
      </c>
      <c r="M3280" t="s">
        <v>65</v>
      </c>
      <c r="N3280" s="37" t="s">
        <v>5159</v>
      </c>
      <c r="O3280" s="37" t="s">
        <v>5171</v>
      </c>
      <c r="P3280" s="37" t="s">
        <v>1308</v>
      </c>
      <c r="Q3280" t="s">
        <v>6214</v>
      </c>
      <c r="R3280" t="s">
        <v>5160</v>
      </c>
      <c r="S3280" s="38">
        <v>43200000</v>
      </c>
      <c r="T3280" s="37">
        <v>1</v>
      </c>
      <c r="U3280" s="37">
        <v>1</v>
      </c>
      <c r="V3280" s="43">
        <f>SUMIF(ResumenCotizacion!$C:$C,E3280,ResumenCotizacion!$P:$P)</f>
        <v>0</v>
      </c>
      <c r="W3280" s="68">
        <f>IF(H3280="USD",S3280*SolCotizacion!$J$18,S3280)</f>
        <v>43200000</v>
      </c>
      <c r="X3280" s="3">
        <f>ROUND(W3280/(1-VLOOKUP("Total porcentaje:",ResumenCotizacion!$F:$H,3,0)),2)</f>
        <v>46956521.740000002</v>
      </c>
      <c r="Y3280" s="3">
        <f t="shared" si="207"/>
        <v>0</v>
      </c>
    </row>
    <row r="3281" spans="1:25" ht="14.25" x14ac:dyDescent="0.2">
      <c r="A3281" t="str">
        <f t="shared" si="204"/>
        <v>Servicios fabricante- Microsoft Soporte PremierMicrosoft Soporte PremierSMCV</v>
      </c>
      <c r="B3281" t="str">
        <f t="shared" si="205"/>
        <v>SMCVMicrosoft Soporte Premier</v>
      </c>
      <c r="C3281"/>
      <c r="D3281" t="s">
        <v>5156</v>
      </c>
      <c r="E3281" t="s">
        <v>6216</v>
      </c>
      <c r="F3281" s="37" t="s">
        <v>7648</v>
      </c>
      <c r="G3281" s="18" t="str">
        <f t="shared" si="206"/>
        <v>Servicios fabricante- Microsoft Soporte Premier</v>
      </c>
      <c r="H3281" s="18" t="s">
        <v>119</v>
      </c>
      <c r="I3281" s="37" t="s">
        <v>67</v>
      </c>
      <c r="J3281" t="s">
        <v>6217</v>
      </c>
      <c r="K3281" t="s">
        <v>65</v>
      </c>
      <c r="L3281" t="s">
        <v>3940</v>
      </c>
      <c r="M3281" t="s">
        <v>65</v>
      </c>
      <c r="N3281" s="37" t="s">
        <v>5159</v>
      </c>
      <c r="O3281" s="37" t="s">
        <v>5171</v>
      </c>
      <c r="P3281" s="37" t="s">
        <v>1308</v>
      </c>
      <c r="Q3281" t="s">
        <v>6216</v>
      </c>
      <c r="R3281" t="s">
        <v>5160</v>
      </c>
      <c r="S3281" s="38">
        <v>41600000</v>
      </c>
      <c r="T3281" s="37">
        <v>1</v>
      </c>
      <c r="U3281" s="37">
        <v>1</v>
      </c>
      <c r="V3281" s="43">
        <f>SUMIF(ResumenCotizacion!$C:$C,E3281,ResumenCotizacion!$P:$P)</f>
        <v>0</v>
      </c>
      <c r="W3281" s="68">
        <f>IF(H3281="USD",S3281*SolCotizacion!$J$18,S3281)</f>
        <v>41600000</v>
      </c>
      <c r="X3281" s="3">
        <f>ROUND(W3281/(1-VLOOKUP("Total porcentaje:",ResumenCotizacion!$F:$H,3,0)),2)</f>
        <v>45217391.299999997</v>
      </c>
      <c r="Y3281" s="3">
        <f t="shared" si="207"/>
        <v>0</v>
      </c>
    </row>
    <row r="3282" spans="1:25" ht="14.25" x14ac:dyDescent="0.2">
      <c r="A3282" t="str">
        <f t="shared" si="204"/>
        <v>Servicios fabricante- Microsoft Soporte PremierMicrosoft Soporte PremierSMCT</v>
      </c>
      <c r="B3282" t="str">
        <f t="shared" si="205"/>
        <v>SMCTMicrosoft Soporte Premier</v>
      </c>
      <c r="C3282"/>
      <c r="D3282" t="s">
        <v>5156</v>
      </c>
      <c r="E3282" t="s">
        <v>6218</v>
      </c>
      <c r="F3282" s="37" t="s">
        <v>7648</v>
      </c>
      <c r="G3282" s="18" t="str">
        <f t="shared" si="206"/>
        <v>Servicios fabricante- Microsoft Soporte Premier</v>
      </c>
      <c r="H3282" s="18" t="s">
        <v>119</v>
      </c>
      <c r="I3282" s="37" t="s">
        <v>67</v>
      </c>
      <c r="J3282" t="s">
        <v>6219</v>
      </c>
      <c r="K3282" t="s">
        <v>65</v>
      </c>
      <c r="L3282" t="s">
        <v>3940</v>
      </c>
      <c r="M3282" t="s">
        <v>65</v>
      </c>
      <c r="N3282" s="37" t="s">
        <v>5159</v>
      </c>
      <c r="O3282" s="37" t="s">
        <v>5171</v>
      </c>
      <c r="P3282" s="37" t="s">
        <v>1308</v>
      </c>
      <c r="Q3282" t="s">
        <v>6218</v>
      </c>
      <c r="R3282" t="s">
        <v>5160</v>
      </c>
      <c r="S3282" s="38">
        <v>22000000</v>
      </c>
      <c r="T3282" s="37">
        <v>1</v>
      </c>
      <c r="U3282" s="37">
        <v>1</v>
      </c>
      <c r="V3282" s="43">
        <f>SUMIF(ResumenCotizacion!$C:$C,E3282,ResumenCotizacion!$P:$P)</f>
        <v>0</v>
      </c>
      <c r="W3282" s="68">
        <f>IF(H3282="USD",S3282*SolCotizacion!$J$18,S3282)</f>
        <v>22000000</v>
      </c>
      <c r="X3282" s="3">
        <f>ROUND(W3282/(1-VLOOKUP("Total porcentaje:",ResumenCotizacion!$F:$H,3,0)),2)</f>
        <v>23913043.48</v>
      </c>
      <c r="Y3282" s="3">
        <f t="shared" si="207"/>
        <v>0</v>
      </c>
    </row>
    <row r="3283" spans="1:25" ht="14.25" x14ac:dyDescent="0.2">
      <c r="A3283" t="str">
        <f t="shared" si="204"/>
        <v>Servicios fabricante- Microsoft Soporte PremierMicrosoft Soporte PremierSMCI</v>
      </c>
      <c r="B3283" t="str">
        <f t="shared" si="205"/>
        <v>SMCIMicrosoft Soporte Premier</v>
      </c>
      <c r="C3283"/>
      <c r="D3283" t="s">
        <v>5156</v>
      </c>
      <c r="E3283" t="s">
        <v>6220</v>
      </c>
      <c r="F3283" s="37" t="s">
        <v>7648</v>
      </c>
      <c r="G3283" s="18" t="str">
        <f t="shared" si="206"/>
        <v>Servicios fabricante- Microsoft Soporte Premier</v>
      </c>
      <c r="H3283" s="18" t="s">
        <v>119</v>
      </c>
      <c r="I3283" s="37" t="s">
        <v>67</v>
      </c>
      <c r="J3283" t="s">
        <v>6221</v>
      </c>
      <c r="K3283" t="s">
        <v>65</v>
      </c>
      <c r="L3283" t="s">
        <v>3940</v>
      </c>
      <c r="M3283" t="s">
        <v>65</v>
      </c>
      <c r="N3283" s="37" t="s">
        <v>5159</v>
      </c>
      <c r="O3283" s="37" t="s">
        <v>5171</v>
      </c>
      <c r="P3283" s="37" t="s">
        <v>1308</v>
      </c>
      <c r="Q3283" t="s">
        <v>6220</v>
      </c>
      <c r="R3283" t="s">
        <v>5160</v>
      </c>
      <c r="S3283" s="38">
        <v>31600000</v>
      </c>
      <c r="T3283" s="37">
        <v>1</v>
      </c>
      <c r="U3283" s="37">
        <v>1</v>
      </c>
      <c r="V3283" s="43">
        <f>SUMIF(ResumenCotizacion!$C:$C,E3283,ResumenCotizacion!$P:$P)</f>
        <v>0</v>
      </c>
      <c r="W3283" s="68">
        <f>IF(H3283="USD",S3283*SolCotizacion!$J$18,S3283)</f>
        <v>31600000</v>
      </c>
      <c r="X3283" s="3">
        <f>ROUND(W3283/(1-VLOOKUP("Total porcentaje:",ResumenCotizacion!$F:$H,3,0)),2)</f>
        <v>34347826.090000004</v>
      </c>
      <c r="Y3283" s="3">
        <f t="shared" si="207"/>
        <v>0</v>
      </c>
    </row>
    <row r="3284" spans="1:25" ht="14.25" x14ac:dyDescent="0.2">
      <c r="A3284" t="str">
        <f t="shared" si="204"/>
        <v>Servicios fabricante- Microsoft Soporte PremierMicrosoft Soporte PremierSMCE</v>
      </c>
      <c r="B3284" t="str">
        <f t="shared" si="205"/>
        <v>SMCEMicrosoft Soporte Premier</v>
      </c>
      <c r="C3284"/>
      <c r="D3284" t="s">
        <v>5156</v>
      </c>
      <c r="E3284" t="s">
        <v>6222</v>
      </c>
      <c r="F3284" s="37" t="s">
        <v>7648</v>
      </c>
      <c r="G3284" s="18" t="str">
        <f t="shared" si="206"/>
        <v>Servicios fabricante- Microsoft Soporte Premier</v>
      </c>
      <c r="H3284" s="18" t="s">
        <v>119</v>
      </c>
      <c r="I3284" s="37" t="s">
        <v>67</v>
      </c>
      <c r="J3284" t="s">
        <v>6223</v>
      </c>
      <c r="K3284" t="s">
        <v>65</v>
      </c>
      <c r="L3284" t="s">
        <v>3940</v>
      </c>
      <c r="M3284" t="s">
        <v>65</v>
      </c>
      <c r="N3284" s="37" t="s">
        <v>5159</v>
      </c>
      <c r="O3284" s="37" t="s">
        <v>5171</v>
      </c>
      <c r="P3284" s="37" t="s">
        <v>1308</v>
      </c>
      <c r="Q3284" t="s">
        <v>6222</v>
      </c>
      <c r="R3284" t="s">
        <v>5160</v>
      </c>
      <c r="S3284" s="38">
        <v>51600000</v>
      </c>
      <c r="T3284" s="37">
        <v>1</v>
      </c>
      <c r="U3284" s="37">
        <v>1</v>
      </c>
      <c r="V3284" s="43">
        <f>SUMIF(ResumenCotizacion!$C:$C,E3284,ResumenCotizacion!$P:$P)</f>
        <v>0</v>
      </c>
      <c r="W3284" s="68">
        <f>IF(H3284="USD",S3284*SolCotizacion!$J$18,S3284)</f>
        <v>51600000</v>
      </c>
      <c r="X3284" s="3">
        <f>ROUND(W3284/(1-VLOOKUP("Total porcentaje:",ResumenCotizacion!$F:$H,3,0)),2)</f>
        <v>56086956.520000003</v>
      </c>
      <c r="Y3284" s="3">
        <f t="shared" si="207"/>
        <v>0</v>
      </c>
    </row>
    <row r="3285" spans="1:25" ht="14.25" x14ac:dyDescent="0.2">
      <c r="A3285" t="str">
        <f t="shared" si="204"/>
        <v>Servicios fabricante- Microsoft Soporte PremierMicrosoft Soporte PremierSMCC</v>
      </c>
      <c r="B3285" t="str">
        <f t="shared" si="205"/>
        <v>SMCCMicrosoft Soporte Premier</v>
      </c>
      <c r="C3285"/>
      <c r="D3285" t="s">
        <v>5156</v>
      </c>
      <c r="E3285" t="s">
        <v>6224</v>
      </c>
      <c r="F3285" s="37" t="s">
        <v>7648</v>
      </c>
      <c r="G3285" s="18" t="str">
        <f t="shared" si="206"/>
        <v>Servicios fabricante- Microsoft Soporte Premier</v>
      </c>
      <c r="H3285" s="18" t="s">
        <v>119</v>
      </c>
      <c r="I3285" s="37" t="s">
        <v>67</v>
      </c>
      <c r="J3285" t="s">
        <v>6225</v>
      </c>
      <c r="K3285" t="s">
        <v>65</v>
      </c>
      <c r="L3285" t="s">
        <v>3940</v>
      </c>
      <c r="M3285" t="s">
        <v>65</v>
      </c>
      <c r="N3285" s="37" t="s">
        <v>5159</v>
      </c>
      <c r="O3285" s="37" t="s">
        <v>5171</v>
      </c>
      <c r="P3285" s="37" t="s">
        <v>1308</v>
      </c>
      <c r="Q3285" t="s">
        <v>6224</v>
      </c>
      <c r="R3285" t="s">
        <v>5160</v>
      </c>
      <c r="S3285" s="38">
        <v>12000000</v>
      </c>
      <c r="T3285" s="37">
        <v>1</v>
      </c>
      <c r="U3285" s="37">
        <v>1</v>
      </c>
      <c r="V3285" s="43">
        <f>SUMIF(ResumenCotizacion!$C:$C,E3285,ResumenCotizacion!$P:$P)</f>
        <v>0</v>
      </c>
      <c r="W3285" s="68">
        <f>IF(H3285="USD",S3285*SolCotizacion!$J$18,S3285)</f>
        <v>12000000</v>
      </c>
      <c r="X3285" s="3">
        <f>ROUND(W3285/(1-VLOOKUP("Total porcentaje:",ResumenCotizacion!$F:$H,3,0)),2)</f>
        <v>13043478.26</v>
      </c>
      <c r="Y3285" s="3">
        <f t="shared" si="207"/>
        <v>0</v>
      </c>
    </row>
    <row r="3286" spans="1:25" ht="14.25" x14ac:dyDescent="0.2">
      <c r="A3286" t="str">
        <f t="shared" si="204"/>
        <v>Servicios fabricante- Microsoft Soporte PremierMicrosoft Soporte PremierSLVL</v>
      </c>
      <c r="B3286" t="str">
        <f t="shared" si="205"/>
        <v>SLVLMicrosoft Soporte Premier</v>
      </c>
      <c r="C3286"/>
      <c r="D3286" t="s">
        <v>5156</v>
      </c>
      <c r="E3286" t="s">
        <v>6226</v>
      </c>
      <c r="F3286" s="37" t="s">
        <v>7648</v>
      </c>
      <c r="G3286" s="18" t="str">
        <f t="shared" si="206"/>
        <v>Servicios fabricante- Microsoft Soporte Premier</v>
      </c>
      <c r="H3286" s="18" t="s">
        <v>119</v>
      </c>
      <c r="I3286" s="37" t="s">
        <v>67</v>
      </c>
      <c r="J3286" t="s">
        <v>6227</v>
      </c>
      <c r="K3286" t="s">
        <v>65</v>
      </c>
      <c r="L3286" t="s">
        <v>3940</v>
      </c>
      <c r="M3286" t="s">
        <v>65</v>
      </c>
      <c r="N3286" s="37" t="s">
        <v>5159</v>
      </c>
      <c r="O3286" s="37" t="s">
        <v>5171</v>
      </c>
      <c r="P3286" s="37" t="s">
        <v>1308</v>
      </c>
      <c r="Q3286" t="s">
        <v>6226</v>
      </c>
      <c r="R3286" t="s">
        <v>5160</v>
      </c>
      <c r="S3286" s="38">
        <v>48000000</v>
      </c>
      <c r="T3286" s="37">
        <v>1</v>
      </c>
      <c r="U3286" s="37">
        <v>1</v>
      </c>
      <c r="V3286" s="43">
        <f>SUMIF(ResumenCotizacion!$C:$C,E3286,ResumenCotizacion!$P:$P)</f>
        <v>0</v>
      </c>
      <c r="W3286" s="68">
        <f>IF(H3286="USD",S3286*SolCotizacion!$J$18,S3286)</f>
        <v>48000000</v>
      </c>
      <c r="X3286" s="3">
        <f>ROUND(W3286/(1-VLOOKUP("Total porcentaje:",ResumenCotizacion!$F:$H,3,0)),2)</f>
        <v>52173913.039999999</v>
      </c>
      <c r="Y3286" s="3">
        <f t="shared" si="207"/>
        <v>0</v>
      </c>
    </row>
    <row r="3287" spans="1:25" ht="14.25" x14ac:dyDescent="0.2">
      <c r="A3287" t="str">
        <f t="shared" si="204"/>
        <v>Servicios fabricante- Microsoft Soporte PremierMicrosoft Soporte PremierSLUU</v>
      </c>
      <c r="B3287" t="str">
        <f t="shared" si="205"/>
        <v>SLUUMicrosoft Soporte Premier</v>
      </c>
      <c r="C3287"/>
      <c r="D3287" t="s">
        <v>5156</v>
      </c>
      <c r="E3287" t="s">
        <v>6228</v>
      </c>
      <c r="F3287" s="37" t="s">
        <v>7648</v>
      </c>
      <c r="G3287" s="18" t="str">
        <f t="shared" si="206"/>
        <v>Servicios fabricante- Microsoft Soporte Premier</v>
      </c>
      <c r="H3287" s="18" t="s">
        <v>119</v>
      </c>
      <c r="I3287" s="37" t="s">
        <v>67</v>
      </c>
      <c r="J3287" t="s">
        <v>6229</v>
      </c>
      <c r="K3287" t="s">
        <v>65</v>
      </c>
      <c r="L3287" t="s">
        <v>3940</v>
      </c>
      <c r="M3287" t="s">
        <v>65</v>
      </c>
      <c r="N3287" s="37" t="s">
        <v>5159</v>
      </c>
      <c r="O3287" s="37" t="s">
        <v>5171</v>
      </c>
      <c r="P3287" s="37" t="s">
        <v>1308</v>
      </c>
      <c r="Q3287" t="s">
        <v>6228</v>
      </c>
      <c r="R3287" t="s">
        <v>5160</v>
      </c>
      <c r="S3287" s="38">
        <v>111600000</v>
      </c>
      <c r="T3287" s="37">
        <v>1</v>
      </c>
      <c r="U3287" s="37">
        <v>1</v>
      </c>
      <c r="V3287" s="43">
        <f>SUMIF(ResumenCotizacion!$C:$C,E3287,ResumenCotizacion!$P:$P)</f>
        <v>0</v>
      </c>
      <c r="W3287" s="68">
        <f>IF(H3287="USD",S3287*SolCotizacion!$J$18,S3287)</f>
        <v>111600000</v>
      </c>
      <c r="X3287" s="3">
        <f>ROUND(W3287/(1-VLOOKUP("Total porcentaje:",ResumenCotizacion!$F:$H,3,0)),2)</f>
        <v>121304347.83</v>
      </c>
      <c r="Y3287" s="3">
        <f t="shared" si="207"/>
        <v>0</v>
      </c>
    </row>
    <row r="3288" spans="1:25" ht="14.25" x14ac:dyDescent="0.2">
      <c r="A3288" t="str">
        <f t="shared" si="204"/>
        <v>Servicios fabricante- Microsoft Soporte PremierMicrosoft Soporte PremierSLTE</v>
      </c>
      <c r="B3288" t="str">
        <f t="shared" si="205"/>
        <v>SLTEMicrosoft Soporte Premier</v>
      </c>
      <c r="C3288"/>
      <c r="D3288" t="s">
        <v>5156</v>
      </c>
      <c r="E3288" t="s">
        <v>6230</v>
      </c>
      <c r="F3288" s="37" t="s">
        <v>7648</v>
      </c>
      <c r="G3288" s="18" t="str">
        <f t="shared" si="206"/>
        <v>Servicios fabricante- Microsoft Soporte Premier</v>
      </c>
      <c r="H3288" s="18" t="s">
        <v>119</v>
      </c>
      <c r="I3288" s="37" t="s">
        <v>67</v>
      </c>
      <c r="J3288" t="s">
        <v>6231</v>
      </c>
      <c r="K3288" t="s">
        <v>65</v>
      </c>
      <c r="L3288" t="s">
        <v>3940</v>
      </c>
      <c r="M3288" t="s">
        <v>65</v>
      </c>
      <c r="N3288" s="37" t="s">
        <v>5159</v>
      </c>
      <c r="O3288" s="37" t="s">
        <v>5171</v>
      </c>
      <c r="P3288" s="37" t="s">
        <v>1308</v>
      </c>
      <c r="Q3288" t="s">
        <v>6230</v>
      </c>
      <c r="R3288" t="s">
        <v>5160</v>
      </c>
      <c r="S3288" s="38">
        <v>101600000</v>
      </c>
      <c r="T3288" s="37">
        <v>1</v>
      </c>
      <c r="U3288" s="37">
        <v>1</v>
      </c>
      <c r="V3288" s="43">
        <f>SUMIF(ResumenCotizacion!$C:$C,E3288,ResumenCotizacion!$P:$P)</f>
        <v>0</v>
      </c>
      <c r="W3288" s="68">
        <f>IF(H3288="USD",S3288*SolCotizacion!$J$18,S3288)</f>
        <v>101600000</v>
      </c>
      <c r="X3288" s="3">
        <f>ROUND(W3288/(1-VLOOKUP("Total porcentaje:",ResumenCotizacion!$F:$H,3,0)),2)</f>
        <v>110434782.61</v>
      </c>
      <c r="Y3288" s="3">
        <f t="shared" si="207"/>
        <v>0</v>
      </c>
    </row>
    <row r="3289" spans="1:25" ht="14.25" x14ac:dyDescent="0.2">
      <c r="A3289" t="str">
        <f t="shared" si="204"/>
        <v>Servicios fabricante- Microsoft Soporte PremierMicrosoft Soporte PremierSLRR</v>
      </c>
      <c r="B3289" t="str">
        <f t="shared" si="205"/>
        <v>SLRRMicrosoft Soporte Premier</v>
      </c>
      <c r="C3289"/>
      <c r="D3289" t="s">
        <v>5156</v>
      </c>
      <c r="E3289" t="s">
        <v>6232</v>
      </c>
      <c r="F3289" s="37" t="s">
        <v>7648</v>
      </c>
      <c r="G3289" s="18" t="str">
        <f t="shared" si="206"/>
        <v>Servicios fabricante- Microsoft Soporte Premier</v>
      </c>
      <c r="H3289" s="18" t="s">
        <v>119</v>
      </c>
      <c r="I3289" s="37" t="s">
        <v>67</v>
      </c>
      <c r="J3289" t="s">
        <v>6233</v>
      </c>
      <c r="K3289" t="s">
        <v>65</v>
      </c>
      <c r="L3289" t="s">
        <v>3940</v>
      </c>
      <c r="M3289" t="s">
        <v>65</v>
      </c>
      <c r="N3289" s="37" t="s">
        <v>5159</v>
      </c>
      <c r="O3289" s="37" t="s">
        <v>5171</v>
      </c>
      <c r="P3289" s="37" t="s">
        <v>1308</v>
      </c>
      <c r="Q3289" t="s">
        <v>6232</v>
      </c>
      <c r="R3289" t="s">
        <v>5160</v>
      </c>
      <c r="S3289" s="38">
        <v>111600000</v>
      </c>
      <c r="T3289" s="37">
        <v>1</v>
      </c>
      <c r="U3289" s="37">
        <v>1</v>
      </c>
      <c r="V3289" s="43">
        <f>SUMIF(ResumenCotizacion!$C:$C,E3289,ResumenCotizacion!$P:$P)</f>
        <v>0</v>
      </c>
      <c r="W3289" s="68">
        <f>IF(H3289="USD",S3289*SolCotizacion!$J$18,S3289)</f>
        <v>111600000</v>
      </c>
      <c r="X3289" s="3">
        <f>ROUND(W3289/(1-VLOOKUP("Total porcentaje:",ResumenCotizacion!$F:$H,3,0)),2)</f>
        <v>121304347.83</v>
      </c>
      <c r="Y3289" s="3">
        <f t="shared" si="207"/>
        <v>0</v>
      </c>
    </row>
    <row r="3290" spans="1:25" ht="14.25" x14ac:dyDescent="0.2">
      <c r="A3290" t="str">
        <f t="shared" si="204"/>
        <v>Servicios fabricante- Microsoft Soporte PremierMicrosoft Soporte PremierSLRO</v>
      </c>
      <c r="B3290" t="str">
        <f t="shared" si="205"/>
        <v>SLROMicrosoft Soporte Premier</v>
      </c>
      <c r="C3290"/>
      <c r="D3290" t="s">
        <v>5156</v>
      </c>
      <c r="E3290" t="s">
        <v>6234</v>
      </c>
      <c r="F3290" s="37" t="s">
        <v>7648</v>
      </c>
      <c r="G3290" s="18" t="str">
        <f t="shared" si="206"/>
        <v>Servicios fabricante- Microsoft Soporte Premier</v>
      </c>
      <c r="H3290" s="18" t="s">
        <v>119</v>
      </c>
      <c r="I3290" s="37" t="s">
        <v>67</v>
      </c>
      <c r="J3290" t="s">
        <v>6235</v>
      </c>
      <c r="K3290" t="s">
        <v>65</v>
      </c>
      <c r="L3290" t="s">
        <v>3940</v>
      </c>
      <c r="M3290" t="s">
        <v>65</v>
      </c>
      <c r="N3290" s="37" t="s">
        <v>5159</v>
      </c>
      <c r="O3290" s="37" t="s">
        <v>5171</v>
      </c>
      <c r="P3290" s="37" t="s">
        <v>1308</v>
      </c>
      <c r="Q3290" t="s">
        <v>6234</v>
      </c>
      <c r="R3290" t="s">
        <v>5160</v>
      </c>
      <c r="S3290" s="38">
        <v>127600000</v>
      </c>
      <c r="T3290" s="37">
        <v>1</v>
      </c>
      <c r="U3290" s="37">
        <v>1</v>
      </c>
      <c r="V3290" s="43">
        <f>SUMIF(ResumenCotizacion!$C:$C,E3290,ResumenCotizacion!$P:$P)</f>
        <v>0</v>
      </c>
      <c r="W3290" s="68">
        <f>IF(H3290="USD",S3290*SolCotizacion!$J$18,S3290)</f>
        <v>127600000</v>
      </c>
      <c r="X3290" s="3">
        <f>ROUND(W3290/(1-VLOOKUP("Total porcentaje:",ResumenCotizacion!$F:$H,3,0)),2)</f>
        <v>138695652.16999999</v>
      </c>
      <c r="Y3290" s="3">
        <f t="shared" si="207"/>
        <v>0</v>
      </c>
    </row>
    <row r="3291" spans="1:25" ht="14.25" x14ac:dyDescent="0.2">
      <c r="A3291" t="str">
        <f t="shared" si="204"/>
        <v>Servicios fabricante- Microsoft Soporte PremierMicrosoft Soporte PremierSLQA</v>
      </c>
      <c r="B3291" t="str">
        <f t="shared" si="205"/>
        <v>SLQAMicrosoft Soporte Premier</v>
      </c>
      <c r="C3291"/>
      <c r="D3291" t="s">
        <v>5156</v>
      </c>
      <c r="E3291" t="s">
        <v>6236</v>
      </c>
      <c r="F3291" s="37" t="s">
        <v>7648</v>
      </c>
      <c r="G3291" s="18" t="str">
        <f t="shared" si="206"/>
        <v>Servicios fabricante- Microsoft Soporte Premier</v>
      </c>
      <c r="H3291" s="18" t="s">
        <v>119</v>
      </c>
      <c r="I3291" s="37" t="s">
        <v>67</v>
      </c>
      <c r="J3291" t="s">
        <v>6237</v>
      </c>
      <c r="K3291" t="s">
        <v>65</v>
      </c>
      <c r="L3291" t="s">
        <v>3940</v>
      </c>
      <c r="M3291" t="s">
        <v>65</v>
      </c>
      <c r="N3291" s="37" t="s">
        <v>5159</v>
      </c>
      <c r="O3291" s="37" t="s">
        <v>5171</v>
      </c>
      <c r="P3291" s="37" t="s">
        <v>1308</v>
      </c>
      <c r="Q3291" t="s">
        <v>6236</v>
      </c>
      <c r="R3291" t="s">
        <v>5160</v>
      </c>
      <c r="S3291" s="38">
        <v>21200000</v>
      </c>
      <c r="T3291" s="37">
        <v>1</v>
      </c>
      <c r="U3291" s="37">
        <v>1</v>
      </c>
      <c r="V3291" s="43">
        <f>SUMIF(ResumenCotizacion!$C:$C,E3291,ResumenCotizacion!$P:$P)</f>
        <v>0</v>
      </c>
      <c r="W3291" s="68">
        <f>IF(H3291="USD",S3291*SolCotizacion!$J$18,S3291)</f>
        <v>21200000</v>
      </c>
      <c r="X3291" s="3">
        <f>ROUND(W3291/(1-VLOOKUP("Total porcentaje:",ResumenCotizacion!$F:$H,3,0)),2)</f>
        <v>23043478.260000002</v>
      </c>
      <c r="Y3291" s="3">
        <f t="shared" si="207"/>
        <v>0</v>
      </c>
    </row>
    <row r="3292" spans="1:25" ht="14.25" x14ac:dyDescent="0.2">
      <c r="A3292" t="str">
        <f t="shared" si="204"/>
        <v>Servicios fabricante- Microsoft Soporte PremierMicrosoft Soporte PremierSLPDI</v>
      </c>
      <c r="B3292" t="str">
        <f t="shared" si="205"/>
        <v>SLPDIMicrosoft Soporte Premier</v>
      </c>
      <c r="C3292"/>
      <c r="D3292" t="s">
        <v>5156</v>
      </c>
      <c r="E3292" t="s">
        <v>6238</v>
      </c>
      <c r="F3292" s="37" t="s">
        <v>7648</v>
      </c>
      <c r="G3292" s="18" t="str">
        <f t="shared" si="206"/>
        <v>Servicios fabricante- Microsoft Soporte Premier</v>
      </c>
      <c r="H3292" s="18" t="s">
        <v>119</v>
      </c>
      <c r="I3292" s="37" t="s">
        <v>67</v>
      </c>
      <c r="J3292" t="s">
        <v>6239</v>
      </c>
      <c r="K3292" t="s">
        <v>65</v>
      </c>
      <c r="L3292" t="s">
        <v>3940</v>
      </c>
      <c r="M3292" t="s">
        <v>65</v>
      </c>
      <c r="N3292" s="37" t="s">
        <v>5159</v>
      </c>
      <c r="O3292" s="37" t="s">
        <v>66</v>
      </c>
      <c r="P3292" s="37" t="s">
        <v>1308</v>
      </c>
      <c r="Q3292" t="s">
        <v>6238</v>
      </c>
      <c r="R3292" t="s">
        <v>5160</v>
      </c>
      <c r="S3292" s="38">
        <v>74800000</v>
      </c>
      <c r="T3292" s="37">
        <v>1</v>
      </c>
      <c r="U3292" s="37">
        <v>1</v>
      </c>
      <c r="V3292" s="43">
        <f>SUMIF(ResumenCotizacion!$C:$C,E3292,ResumenCotizacion!$P:$P)</f>
        <v>0</v>
      </c>
      <c r="W3292" s="68">
        <f>IF(H3292="USD",S3292*SolCotizacion!$J$18,S3292)</f>
        <v>74800000</v>
      </c>
      <c r="X3292" s="3">
        <f>ROUND(W3292/(1-VLOOKUP("Total porcentaje:",ResumenCotizacion!$F:$H,3,0)),2)</f>
        <v>81304347.829999998</v>
      </c>
      <c r="Y3292" s="3">
        <f t="shared" si="207"/>
        <v>0</v>
      </c>
    </row>
    <row r="3293" spans="1:25" ht="14.25" x14ac:dyDescent="0.2">
      <c r="A3293" t="str">
        <f t="shared" si="204"/>
        <v>Servicios fabricante- Microsoft Soporte PremierMicrosoft Soporte PremierSLPC</v>
      </c>
      <c r="B3293" t="str">
        <f t="shared" si="205"/>
        <v>SLPCMicrosoft Soporte Premier</v>
      </c>
      <c r="C3293"/>
      <c r="D3293" t="s">
        <v>5156</v>
      </c>
      <c r="E3293" t="s">
        <v>6240</v>
      </c>
      <c r="F3293" s="37" t="s">
        <v>7648</v>
      </c>
      <c r="G3293" s="18" t="str">
        <f t="shared" si="206"/>
        <v>Servicios fabricante- Microsoft Soporte Premier</v>
      </c>
      <c r="H3293" s="18" t="s">
        <v>119</v>
      </c>
      <c r="I3293" s="37" t="s">
        <v>67</v>
      </c>
      <c r="J3293" t="s">
        <v>6241</v>
      </c>
      <c r="K3293" t="s">
        <v>65</v>
      </c>
      <c r="L3293" t="s">
        <v>3940</v>
      </c>
      <c r="M3293" t="s">
        <v>65</v>
      </c>
      <c r="N3293" s="37" t="s">
        <v>5159</v>
      </c>
      <c r="O3293" s="37" t="s">
        <v>5171</v>
      </c>
      <c r="P3293" s="37" t="s">
        <v>1308</v>
      </c>
      <c r="Q3293" t="s">
        <v>6240</v>
      </c>
      <c r="R3293" t="s">
        <v>5160</v>
      </c>
      <c r="S3293" s="38">
        <v>87600000</v>
      </c>
      <c r="T3293" s="37">
        <v>1</v>
      </c>
      <c r="U3293" s="37">
        <v>1</v>
      </c>
      <c r="V3293" s="43">
        <f>SUMIF(ResumenCotizacion!$C:$C,E3293,ResumenCotizacion!$P:$P)</f>
        <v>0</v>
      </c>
      <c r="W3293" s="68">
        <f>IF(H3293="USD",S3293*SolCotizacion!$J$18,S3293)</f>
        <v>87600000</v>
      </c>
      <c r="X3293" s="3">
        <f>ROUND(W3293/(1-VLOOKUP("Total porcentaje:",ResumenCotizacion!$F:$H,3,0)),2)</f>
        <v>95217391.299999997</v>
      </c>
      <c r="Y3293" s="3">
        <f t="shared" si="207"/>
        <v>0</v>
      </c>
    </row>
    <row r="3294" spans="1:25" ht="14.25" x14ac:dyDescent="0.2">
      <c r="A3294" t="str">
        <f t="shared" si="204"/>
        <v>Servicios fabricante- Microsoft Soporte PremierMicrosoft Soporte PremierSLLF</v>
      </c>
      <c r="B3294" t="str">
        <f t="shared" si="205"/>
        <v>SLLFMicrosoft Soporte Premier</v>
      </c>
      <c r="C3294"/>
      <c r="D3294" t="s">
        <v>5156</v>
      </c>
      <c r="E3294" t="s">
        <v>6242</v>
      </c>
      <c r="F3294" s="37" t="s">
        <v>7648</v>
      </c>
      <c r="G3294" s="18" t="str">
        <f t="shared" si="206"/>
        <v>Servicios fabricante- Microsoft Soporte Premier</v>
      </c>
      <c r="H3294" s="18" t="s">
        <v>119</v>
      </c>
      <c r="I3294" s="37" t="s">
        <v>67</v>
      </c>
      <c r="J3294" t="s">
        <v>6243</v>
      </c>
      <c r="K3294" t="s">
        <v>65</v>
      </c>
      <c r="L3294" t="s">
        <v>3940</v>
      </c>
      <c r="M3294" t="s">
        <v>65</v>
      </c>
      <c r="N3294" s="37" t="s">
        <v>5159</v>
      </c>
      <c r="O3294" s="37" t="s">
        <v>5171</v>
      </c>
      <c r="P3294" s="37" t="s">
        <v>1308</v>
      </c>
      <c r="Q3294" t="s">
        <v>6242</v>
      </c>
      <c r="R3294" t="s">
        <v>5160</v>
      </c>
      <c r="S3294" s="38">
        <v>111600000</v>
      </c>
      <c r="T3294" s="37">
        <v>1</v>
      </c>
      <c r="U3294" s="37">
        <v>1</v>
      </c>
      <c r="V3294" s="43">
        <f>SUMIF(ResumenCotizacion!$C:$C,E3294,ResumenCotizacion!$P:$P)</f>
        <v>0</v>
      </c>
      <c r="W3294" s="68">
        <f>IF(H3294="USD",S3294*SolCotizacion!$J$18,S3294)</f>
        <v>111600000</v>
      </c>
      <c r="X3294" s="3">
        <f>ROUND(W3294/(1-VLOOKUP("Total porcentaje:",ResumenCotizacion!$F:$H,3,0)),2)</f>
        <v>121304347.83</v>
      </c>
      <c r="Y3294" s="3">
        <f t="shared" si="207"/>
        <v>0</v>
      </c>
    </row>
    <row r="3295" spans="1:25" ht="14.25" x14ac:dyDescent="0.2">
      <c r="A3295" t="str">
        <f t="shared" si="204"/>
        <v>Servicios fabricante- Microsoft Soporte PremierMicrosoft Soporte PremierSLKS</v>
      </c>
      <c r="B3295" t="str">
        <f t="shared" si="205"/>
        <v>SLKSMicrosoft Soporte Premier</v>
      </c>
      <c r="C3295"/>
      <c r="D3295" t="s">
        <v>5156</v>
      </c>
      <c r="E3295" t="s">
        <v>6244</v>
      </c>
      <c r="F3295" s="37" t="s">
        <v>7648</v>
      </c>
      <c r="G3295" s="18" t="str">
        <f t="shared" si="206"/>
        <v>Servicios fabricante- Microsoft Soporte Premier</v>
      </c>
      <c r="H3295" s="18" t="s">
        <v>119</v>
      </c>
      <c r="I3295" s="37" t="s">
        <v>67</v>
      </c>
      <c r="J3295" t="s">
        <v>6245</v>
      </c>
      <c r="K3295" t="s">
        <v>65</v>
      </c>
      <c r="L3295" t="s">
        <v>3940</v>
      </c>
      <c r="M3295" t="s">
        <v>65</v>
      </c>
      <c r="N3295" s="37" t="s">
        <v>5159</v>
      </c>
      <c r="O3295" s="37" t="s">
        <v>5171</v>
      </c>
      <c r="P3295" s="37" t="s">
        <v>1308</v>
      </c>
      <c r="Q3295" t="s">
        <v>6244</v>
      </c>
      <c r="R3295" t="s">
        <v>5160</v>
      </c>
      <c r="S3295" s="38">
        <v>127600000</v>
      </c>
      <c r="T3295" s="37">
        <v>1</v>
      </c>
      <c r="U3295" s="37">
        <v>1</v>
      </c>
      <c r="V3295" s="43">
        <f>SUMIF(ResumenCotizacion!$C:$C,E3295,ResumenCotizacion!$P:$P)</f>
        <v>0</v>
      </c>
      <c r="W3295" s="68">
        <f>IF(H3295="USD",S3295*SolCotizacion!$J$18,S3295)</f>
        <v>127600000</v>
      </c>
      <c r="X3295" s="3">
        <f>ROUND(W3295/(1-VLOOKUP("Total porcentaje:",ResumenCotizacion!$F:$H,3,0)),2)</f>
        <v>138695652.16999999</v>
      </c>
      <c r="Y3295" s="3">
        <f t="shared" si="207"/>
        <v>0</v>
      </c>
    </row>
    <row r="3296" spans="1:25" ht="14.25" x14ac:dyDescent="0.2">
      <c r="A3296" t="str">
        <f t="shared" si="204"/>
        <v>Servicios fabricante- Microsoft Soporte PremierMicrosoft Soporte PremierSLKI</v>
      </c>
      <c r="B3296" t="str">
        <f t="shared" si="205"/>
        <v>SLKIMicrosoft Soporte Premier</v>
      </c>
      <c r="C3296"/>
      <c r="D3296" t="s">
        <v>5156</v>
      </c>
      <c r="E3296" t="s">
        <v>6246</v>
      </c>
      <c r="F3296" s="37" t="s">
        <v>7648</v>
      </c>
      <c r="G3296" s="18" t="str">
        <f t="shared" si="206"/>
        <v>Servicios fabricante- Microsoft Soporte Premier</v>
      </c>
      <c r="H3296" s="18" t="s">
        <v>119</v>
      </c>
      <c r="I3296" s="37" t="s">
        <v>67</v>
      </c>
      <c r="J3296" t="s">
        <v>6247</v>
      </c>
      <c r="K3296" t="s">
        <v>65</v>
      </c>
      <c r="L3296" t="s">
        <v>3940</v>
      </c>
      <c r="M3296" t="s">
        <v>65</v>
      </c>
      <c r="N3296" s="37" t="s">
        <v>5159</v>
      </c>
      <c r="O3296" s="37" t="s">
        <v>5171</v>
      </c>
      <c r="P3296" s="37" t="s">
        <v>1308</v>
      </c>
      <c r="Q3296" t="s">
        <v>6246</v>
      </c>
      <c r="R3296" t="s">
        <v>5160</v>
      </c>
      <c r="S3296" s="38">
        <v>111600000</v>
      </c>
      <c r="T3296" s="37">
        <v>1</v>
      </c>
      <c r="U3296" s="37">
        <v>1</v>
      </c>
      <c r="V3296" s="43">
        <f>SUMIF(ResumenCotizacion!$C:$C,E3296,ResumenCotizacion!$P:$P)</f>
        <v>0</v>
      </c>
      <c r="W3296" s="68">
        <f>IF(H3296="USD",S3296*SolCotizacion!$J$18,S3296)</f>
        <v>111600000</v>
      </c>
      <c r="X3296" s="3">
        <f>ROUND(W3296/(1-VLOOKUP("Total porcentaje:",ResumenCotizacion!$F:$H,3,0)),2)</f>
        <v>121304347.83</v>
      </c>
      <c r="Y3296" s="3">
        <f t="shared" si="207"/>
        <v>0</v>
      </c>
    </row>
    <row r="3297" spans="1:25" ht="14.25" x14ac:dyDescent="0.2">
      <c r="A3297" t="str">
        <f t="shared" si="204"/>
        <v>Servicios fabricante- Microsoft Soporte PremierMicrosoft Soporte PremierSLFA</v>
      </c>
      <c r="B3297" t="str">
        <f t="shared" si="205"/>
        <v>SLFAMicrosoft Soporte Premier</v>
      </c>
      <c r="C3297"/>
      <c r="D3297" t="s">
        <v>5156</v>
      </c>
      <c r="E3297" t="s">
        <v>6248</v>
      </c>
      <c r="F3297" s="37" t="s">
        <v>7648</v>
      </c>
      <c r="G3297" s="18" t="str">
        <f t="shared" si="206"/>
        <v>Servicios fabricante- Microsoft Soporte Premier</v>
      </c>
      <c r="H3297" s="18" t="s">
        <v>119</v>
      </c>
      <c r="I3297" s="37" t="s">
        <v>67</v>
      </c>
      <c r="J3297" t="s">
        <v>6249</v>
      </c>
      <c r="K3297" t="s">
        <v>65</v>
      </c>
      <c r="L3297" t="s">
        <v>3940</v>
      </c>
      <c r="M3297" t="s">
        <v>65</v>
      </c>
      <c r="N3297" s="37" t="s">
        <v>5159</v>
      </c>
      <c r="O3297" s="37" t="s">
        <v>5171</v>
      </c>
      <c r="P3297" s="37" t="s">
        <v>1308</v>
      </c>
      <c r="Q3297" t="s">
        <v>6248</v>
      </c>
      <c r="R3297" t="s">
        <v>5160</v>
      </c>
      <c r="S3297" s="38">
        <v>96000000</v>
      </c>
      <c r="T3297" s="37">
        <v>1</v>
      </c>
      <c r="U3297" s="37">
        <v>1</v>
      </c>
      <c r="V3297" s="43">
        <f>SUMIF(ResumenCotizacion!$C:$C,E3297,ResumenCotizacion!$P:$P)</f>
        <v>0</v>
      </c>
      <c r="W3297" s="68">
        <f>IF(H3297="USD",S3297*SolCotizacion!$J$18,S3297)</f>
        <v>96000000</v>
      </c>
      <c r="X3297" s="3">
        <f>ROUND(W3297/(1-VLOOKUP("Total porcentaje:",ResumenCotizacion!$F:$H,3,0)),2)</f>
        <v>104347826.09</v>
      </c>
      <c r="Y3297" s="3">
        <f t="shared" si="207"/>
        <v>0</v>
      </c>
    </row>
    <row r="3298" spans="1:25" ht="14.25" x14ac:dyDescent="0.2">
      <c r="A3298" t="str">
        <f t="shared" si="204"/>
        <v>Servicios fabricante- Microsoft Soporte PremierMicrosoft Soporte PremierSLAS</v>
      </c>
      <c r="B3298" t="str">
        <f t="shared" si="205"/>
        <v>SLASMicrosoft Soporte Premier</v>
      </c>
      <c r="C3298"/>
      <c r="D3298" t="s">
        <v>5156</v>
      </c>
      <c r="E3298" t="s">
        <v>6250</v>
      </c>
      <c r="F3298" s="37" t="s">
        <v>7648</v>
      </c>
      <c r="G3298" s="18" t="str">
        <f t="shared" si="206"/>
        <v>Servicios fabricante- Microsoft Soporte Premier</v>
      </c>
      <c r="H3298" s="18" t="s">
        <v>119</v>
      </c>
      <c r="I3298" s="37" t="s">
        <v>67</v>
      </c>
      <c r="J3298" t="s">
        <v>6251</v>
      </c>
      <c r="K3298" t="s">
        <v>65</v>
      </c>
      <c r="L3298" t="s">
        <v>3940</v>
      </c>
      <c r="M3298" t="s">
        <v>65</v>
      </c>
      <c r="N3298" s="37" t="s">
        <v>5159</v>
      </c>
      <c r="O3298" s="37" t="s">
        <v>5171</v>
      </c>
      <c r="P3298" s="37" t="s">
        <v>1308</v>
      </c>
      <c r="Q3298" t="s">
        <v>6250</v>
      </c>
      <c r="R3298" t="s">
        <v>5160</v>
      </c>
      <c r="S3298" s="38">
        <v>80000000</v>
      </c>
      <c r="T3298" s="37">
        <v>1</v>
      </c>
      <c r="U3298" s="37">
        <v>1</v>
      </c>
      <c r="V3298" s="43">
        <f>SUMIF(ResumenCotizacion!$C:$C,E3298,ResumenCotizacion!$P:$P)</f>
        <v>0</v>
      </c>
      <c r="W3298" s="68">
        <f>IF(H3298="USD",S3298*SolCotizacion!$J$18,S3298)</f>
        <v>80000000</v>
      </c>
      <c r="X3298" s="3">
        <f>ROUND(W3298/(1-VLOOKUP("Total porcentaje:",ResumenCotizacion!$F:$H,3,0)),2)</f>
        <v>86956521.739999995</v>
      </c>
      <c r="Y3298" s="3">
        <f t="shared" si="207"/>
        <v>0</v>
      </c>
    </row>
    <row r="3299" spans="1:25" ht="14.25" x14ac:dyDescent="0.2">
      <c r="A3299" t="str">
        <f t="shared" si="204"/>
        <v>Servicios fabricante- Microsoft Soporte PremierMicrosoft Soporte PremierSKUA</v>
      </c>
      <c r="B3299" t="str">
        <f t="shared" si="205"/>
        <v>SKUAMicrosoft Soporte Premier</v>
      </c>
      <c r="C3299"/>
      <c r="D3299" t="s">
        <v>5156</v>
      </c>
      <c r="E3299" t="s">
        <v>6252</v>
      </c>
      <c r="F3299" s="37" t="s">
        <v>7648</v>
      </c>
      <c r="G3299" s="18" t="str">
        <f t="shared" si="206"/>
        <v>Servicios fabricante- Microsoft Soporte Premier</v>
      </c>
      <c r="H3299" s="18" t="s">
        <v>119</v>
      </c>
      <c r="I3299" s="37" t="s">
        <v>67</v>
      </c>
      <c r="J3299" t="s">
        <v>6253</v>
      </c>
      <c r="K3299" t="s">
        <v>65</v>
      </c>
      <c r="L3299" t="s">
        <v>3940</v>
      </c>
      <c r="M3299" t="s">
        <v>65</v>
      </c>
      <c r="N3299" s="37" t="s">
        <v>5159</v>
      </c>
      <c r="O3299" s="37" t="s">
        <v>66</v>
      </c>
      <c r="P3299" s="37" t="s">
        <v>1308</v>
      </c>
      <c r="Q3299" t="s">
        <v>6252</v>
      </c>
      <c r="R3299" t="s">
        <v>5160</v>
      </c>
      <c r="S3299" s="38">
        <v>141600000</v>
      </c>
      <c r="T3299" s="37">
        <v>1</v>
      </c>
      <c r="U3299" s="37">
        <v>1</v>
      </c>
      <c r="V3299" s="43">
        <f>SUMIF(ResumenCotizacion!$C:$C,E3299,ResumenCotizacion!$P:$P)</f>
        <v>0</v>
      </c>
      <c r="W3299" s="68">
        <f>IF(H3299="USD",S3299*SolCotizacion!$J$18,S3299)</f>
        <v>141600000</v>
      </c>
      <c r="X3299" s="3">
        <f>ROUND(W3299/(1-VLOOKUP("Total porcentaje:",ResumenCotizacion!$F:$H,3,0)),2)</f>
        <v>153913043.47999999</v>
      </c>
      <c r="Y3299" s="3">
        <f t="shared" si="207"/>
        <v>0</v>
      </c>
    </row>
    <row r="3300" spans="1:25" ht="14.25" x14ac:dyDescent="0.2">
      <c r="A3300" t="str">
        <f t="shared" si="204"/>
        <v>Servicios fabricante- Microsoft Soporte PremierMicrosoft Soporte PremierSKSN</v>
      </c>
      <c r="B3300" t="str">
        <f t="shared" si="205"/>
        <v>SKSNMicrosoft Soporte Premier</v>
      </c>
      <c r="C3300"/>
      <c r="D3300" t="s">
        <v>5156</v>
      </c>
      <c r="E3300" t="s">
        <v>6254</v>
      </c>
      <c r="F3300" s="37" t="s">
        <v>7648</v>
      </c>
      <c r="G3300" s="18" t="str">
        <f t="shared" si="206"/>
        <v>Servicios fabricante- Microsoft Soporte Premier</v>
      </c>
      <c r="H3300" s="18" t="s">
        <v>119</v>
      </c>
      <c r="I3300" s="37" t="s">
        <v>67</v>
      </c>
      <c r="J3300" t="s">
        <v>6255</v>
      </c>
      <c r="K3300" t="s">
        <v>65</v>
      </c>
      <c r="L3300" t="s">
        <v>3940</v>
      </c>
      <c r="M3300" t="s">
        <v>65</v>
      </c>
      <c r="N3300" s="37" t="s">
        <v>5159</v>
      </c>
      <c r="O3300" s="37" t="s">
        <v>66</v>
      </c>
      <c r="P3300" s="37" t="s">
        <v>1308</v>
      </c>
      <c r="Q3300" t="s">
        <v>6254</v>
      </c>
      <c r="R3300" t="s">
        <v>5160</v>
      </c>
      <c r="S3300" s="38">
        <v>71200000</v>
      </c>
      <c r="T3300" s="37">
        <v>1</v>
      </c>
      <c r="U3300" s="37">
        <v>1</v>
      </c>
      <c r="V3300" s="43">
        <f>SUMIF(ResumenCotizacion!$C:$C,E3300,ResumenCotizacion!$P:$P)</f>
        <v>0</v>
      </c>
      <c r="W3300" s="68">
        <f>IF(H3300="USD",S3300*SolCotizacion!$J$18,S3300)</f>
        <v>71200000</v>
      </c>
      <c r="X3300" s="3">
        <f>ROUND(W3300/(1-VLOOKUP("Total porcentaje:",ResumenCotizacion!$F:$H,3,0)),2)</f>
        <v>77391304.349999994</v>
      </c>
      <c r="Y3300" s="3">
        <f t="shared" si="207"/>
        <v>0</v>
      </c>
    </row>
    <row r="3301" spans="1:25" ht="14.25" x14ac:dyDescent="0.2">
      <c r="A3301" t="str">
        <f t="shared" si="204"/>
        <v>Servicios fabricante- Microsoft Soporte PremierMicrosoft Soporte PremierSITS5</v>
      </c>
      <c r="B3301" t="str">
        <f t="shared" si="205"/>
        <v>SITS5Microsoft Soporte Premier</v>
      </c>
      <c r="C3301"/>
      <c r="D3301" t="s">
        <v>5156</v>
      </c>
      <c r="E3301" t="s">
        <v>6256</v>
      </c>
      <c r="F3301" s="37" t="s">
        <v>7648</v>
      </c>
      <c r="G3301" s="18" t="str">
        <f t="shared" si="206"/>
        <v>Servicios fabricante- Microsoft Soporte Premier</v>
      </c>
      <c r="H3301" s="18" t="s">
        <v>119</v>
      </c>
      <c r="I3301" s="37" t="s">
        <v>67</v>
      </c>
      <c r="J3301" t="s">
        <v>6257</v>
      </c>
      <c r="K3301" t="s">
        <v>210</v>
      </c>
      <c r="L3301" t="s">
        <v>3940</v>
      </c>
      <c r="M3301" t="s">
        <v>65</v>
      </c>
      <c r="N3301" s="37" t="s">
        <v>5159</v>
      </c>
      <c r="O3301" s="37" t="s">
        <v>5171</v>
      </c>
      <c r="P3301" s="37" t="s">
        <v>1308</v>
      </c>
      <c r="Q3301" t="s">
        <v>6256</v>
      </c>
      <c r="R3301" t="s">
        <v>5160</v>
      </c>
      <c r="S3301" s="38">
        <v>0</v>
      </c>
      <c r="T3301" s="37">
        <v>1</v>
      </c>
      <c r="U3301" s="37">
        <v>1</v>
      </c>
      <c r="V3301" s="43">
        <f>SUMIF(ResumenCotizacion!$C:$C,E3301,ResumenCotizacion!$P:$P)</f>
        <v>0</v>
      </c>
      <c r="W3301" s="68">
        <f>IF(H3301="USD",S3301*SolCotizacion!$J$18,S3301)</f>
        <v>0</v>
      </c>
      <c r="X3301" s="3">
        <f>ROUND(W3301/(1-VLOOKUP("Total porcentaje:",ResumenCotizacion!$F:$H,3,0)),2)</f>
        <v>0</v>
      </c>
      <c r="Y3301" s="3">
        <f t="shared" si="207"/>
        <v>0</v>
      </c>
    </row>
    <row r="3302" spans="1:25" ht="14.25" x14ac:dyDescent="0.2">
      <c r="A3302" t="str">
        <f t="shared" si="204"/>
        <v>Servicios fabricante- Microsoft Soporte PremierMicrosoft Soporte PremierSITS4</v>
      </c>
      <c r="B3302" t="str">
        <f t="shared" si="205"/>
        <v>SITS4Microsoft Soporte Premier</v>
      </c>
      <c r="C3302"/>
      <c r="D3302" t="s">
        <v>5156</v>
      </c>
      <c r="E3302" t="s">
        <v>6258</v>
      </c>
      <c r="F3302" s="37" t="s">
        <v>7648</v>
      </c>
      <c r="G3302" s="18" t="str">
        <f t="shared" si="206"/>
        <v>Servicios fabricante- Microsoft Soporte Premier</v>
      </c>
      <c r="H3302" s="18" t="s">
        <v>119</v>
      </c>
      <c r="I3302" s="37" t="s">
        <v>67</v>
      </c>
      <c r="J3302" t="s">
        <v>6259</v>
      </c>
      <c r="K3302" t="s">
        <v>5386</v>
      </c>
      <c r="L3302" t="s">
        <v>3940</v>
      </c>
      <c r="M3302" t="s">
        <v>65</v>
      </c>
      <c r="N3302" s="37" t="s">
        <v>5159</v>
      </c>
      <c r="O3302" s="37" t="s">
        <v>5171</v>
      </c>
      <c r="P3302" s="37" t="s">
        <v>1308</v>
      </c>
      <c r="Q3302" t="s">
        <v>6258</v>
      </c>
      <c r="R3302" t="s">
        <v>5160</v>
      </c>
      <c r="S3302" s="38">
        <v>1506070896</v>
      </c>
      <c r="T3302" s="37">
        <v>1</v>
      </c>
      <c r="U3302" s="37">
        <v>1</v>
      </c>
      <c r="V3302" s="43">
        <f>SUMIF(ResumenCotizacion!$C:$C,E3302,ResumenCotizacion!$P:$P)</f>
        <v>0</v>
      </c>
      <c r="W3302" s="68">
        <f>IF(H3302="USD",S3302*SolCotizacion!$J$18,S3302)</f>
        <v>1506070896</v>
      </c>
      <c r="X3302" s="3">
        <f>ROUND(W3302/(1-VLOOKUP("Total porcentaje:",ResumenCotizacion!$F:$H,3,0)),2)</f>
        <v>1637033582.6099999</v>
      </c>
      <c r="Y3302" s="3">
        <f t="shared" si="207"/>
        <v>0</v>
      </c>
    </row>
    <row r="3303" spans="1:25" ht="14.25" x14ac:dyDescent="0.2">
      <c r="A3303" t="str">
        <f t="shared" si="204"/>
        <v>Servicios fabricante- Microsoft Soporte PremierMicrosoft Soporte PremierSITS3</v>
      </c>
      <c r="B3303" t="str">
        <f t="shared" si="205"/>
        <v>SITS3Microsoft Soporte Premier</v>
      </c>
      <c r="C3303"/>
      <c r="D3303" t="s">
        <v>5156</v>
      </c>
      <c r="E3303" t="s">
        <v>6260</v>
      </c>
      <c r="F3303" s="37" t="s">
        <v>7648</v>
      </c>
      <c r="G3303" s="18" t="str">
        <f t="shared" si="206"/>
        <v>Servicios fabricante- Microsoft Soporte Premier</v>
      </c>
      <c r="H3303" s="18" t="s">
        <v>119</v>
      </c>
      <c r="I3303" s="37" t="s">
        <v>67</v>
      </c>
      <c r="J3303" t="s">
        <v>6261</v>
      </c>
      <c r="K3303" t="s">
        <v>5386</v>
      </c>
      <c r="L3303" t="s">
        <v>3940</v>
      </c>
      <c r="M3303" t="s">
        <v>65</v>
      </c>
      <c r="N3303" s="37" t="s">
        <v>5159</v>
      </c>
      <c r="O3303" s="37" t="s">
        <v>5171</v>
      </c>
      <c r="P3303" s="37" t="s">
        <v>1308</v>
      </c>
      <c r="Q3303" t="s">
        <v>6260</v>
      </c>
      <c r="R3303" t="s">
        <v>5160</v>
      </c>
      <c r="S3303" s="38">
        <v>1137632284.8</v>
      </c>
      <c r="T3303" s="37">
        <v>1</v>
      </c>
      <c r="U3303" s="37">
        <v>1</v>
      </c>
      <c r="V3303" s="43">
        <f>SUMIF(ResumenCotizacion!$C:$C,E3303,ResumenCotizacion!$P:$P)</f>
        <v>0</v>
      </c>
      <c r="W3303" s="68">
        <f>IF(H3303="USD",S3303*SolCotizacion!$J$18,S3303)</f>
        <v>1137632284.8</v>
      </c>
      <c r="X3303" s="3">
        <f>ROUND(W3303/(1-VLOOKUP("Total porcentaje:",ResumenCotizacion!$F:$H,3,0)),2)</f>
        <v>1236556831.3</v>
      </c>
      <c r="Y3303" s="3">
        <f t="shared" si="207"/>
        <v>0</v>
      </c>
    </row>
    <row r="3304" spans="1:25" ht="14.25" x14ac:dyDescent="0.2">
      <c r="A3304" t="str">
        <f t="shared" si="204"/>
        <v>Servicios fabricante- Microsoft Soporte PremierMicrosoft Soporte PremierSITS2</v>
      </c>
      <c r="B3304" t="str">
        <f t="shared" si="205"/>
        <v>SITS2Microsoft Soporte Premier</v>
      </c>
      <c r="C3304"/>
      <c r="D3304" t="s">
        <v>5156</v>
      </c>
      <c r="E3304" t="s">
        <v>6262</v>
      </c>
      <c r="F3304" s="37" t="s">
        <v>7648</v>
      </c>
      <c r="G3304" s="18" t="str">
        <f t="shared" si="206"/>
        <v>Servicios fabricante- Microsoft Soporte Premier</v>
      </c>
      <c r="H3304" s="18" t="s">
        <v>119</v>
      </c>
      <c r="I3304" s="37" t="s">
        <v>67</v>
      </c>
      <c r="J3304" t="s">
        <v>6263</v>
      </c>
      <c r="K3304" t="s">
        <v>5386</v>
      </c>
      <c r="L3304" t="s">
        <v>3940</v>
      </c>
      <c r="M3304" t="s">
        <v>65</v>
      </c>
      <c r="N3304" s="37" t="s">
        <v>5159</v>
      </c>
      <c r="O3304" s="37" t="s">
        <v>5171</v>
      </c>
      <c r="P3304" s="37" t="s">
        <v>1308</v>
      </c>
      <c r="Q3304" t="s">
        <v>6262</v>
      </c>
      <c r="R3304" t="s">
        <v>5160</v>
      </c>
      <c r="S3304" s="38">
        <v>762895478.39999998</v>
      </c>
      <c r="T3304" s="37">
        <v>1</v>
      </c>
      <c r="U3304" s="37">
        <v>1</v>
      </c>
      <c r="V3304" s="43">
        <f>SUMIF(ResumenCotizacion!$C:$C,E3304,ResumenCotizacion!$P:$P)</f>
        <v>0</v>
      </c>
      <c r="W3304" s="68">
        <f>IF(H3304="USD",S3304*SolCotizacion!$J$18,S3304)</f>
        <v>762895478.39999998</v>
      </c>
      <c r="X3304" s="3">
        <f>ROUND(W3304/(1-VLOOKUP("Total porcentaje:",ResumenCotizacion!$F:$H,3,0)),2)</f>
        <v>829234215.64999998</v>
      </c>
      <c r="Y3304" s="3">
        <f t="shared" si="207"/>
        <v>0</v>
      </c>
    </row>
    <row r="3305" spans="1:25" ht="14.25" x14ac:dyDescent="0.2">
      <c r="A3305" t="str">
        <f t="shared" si="204"/>
        <v>Servicios fabricante- Microsoft Soporte PremierMicrosoft Soporte PremierSITS1</v>
      </c>
      <c r="B3305" t="str">
        <f t="shared" si="205"/>
        <v>SITS1Microsoft Soporte Premier</v>
      </c>
      <c r="C3305"/>
      <c r="D3305" t="s">
        <v>5156</v>
      </c>
      <c r="E3305" t="s">
        <v>6264</v>
      </c>
      <c r="F3305" s="37" t="s">
        <v>7648</v>
      </c>
      <c r="G3305" s="18" t="str">
        <f t="shared" si="206"/>
        <v>Servicios fabricante- Microsoft Soporte Premier</v>
      </c>
      <c r="H3305" s="18" t="s">
        <v>119</v>
      </c>
      <c r="I3305" s="37" t="s">
        <v>67</v>
      </c>
      <c r="J3305" t="s">
        <v>6265</v>
      </c>
      <c r="K3305" t="s">
        <v>5386</v>
      </c>
      <c r="L3305" t="s">
        <v>3940</v>
      </c>
      <c r="M3305" t="s">
        <v>65</v>
      </c>
      <c r="N3305" s="37" t="s">
        <v>5159</v>
      </c>
      <c r="O3305" s="37" t="s">
        <v>5171</v>
      </c>
      <c r="P3305" s="37" t="s">
        <v>1308</v>
      </c>
      <c r="Q3305" t="s">
        <v>6264</v>
      </c>
      <c r="R3305" t="s">
        <v>5160</v>
      </c>
      <c r="S3305" s="38">
        <v>381860476.80000001</v>
      </c>
      <c r="T3305" s="37">
        <v>1</v>
      </c>
      <c r="U3305" s="37">
        <v>1</v>
      </c>
      <c r="V3305" s="43">
        <f>SUMIF(ResumenCotizacion!$C:$C,E3305,ResumenCotizacion!$P:$P)</f>
        <v>0</v>
      </c>
      <c r="W3305" s="68">
        <f>IF(H3305="USD",S3305*SolCotizacion!$J$18,S3305)</f>
        <v>381860476.80000001</v>
      </c>
      <c r="X3305" s="3">
        <f>ROUND(W3305/(1-VLOOKUP("Total porcentaje:",ResumenCotizacion!$F:$H,3,0)),2)</f>
        <v>415065735.64999998</v>
      </c>
      <c r="Y3305" s="3">
        <f t="shared" si="207"/>
        <v>0</v>
      </c>
    </row>
    <row r="3306" spans="1:25" ht="14.25" x14ac:dyDescent="0.2">
      <c r="A3306" t="str">
        <f t="shared" si="204"/>
        <v>Servicios fabricante- Microsoft Soporte PremierMicrosoft Soporte PremierSIST5</v>
      </c>
      <c r="B3306" t="str">
        <f t="shared" si="205"/>
        <v>SIST5Microsoft Soporte Premier</v>
      </c>
      <c r="C3306"/>
      <c r="D3306" t="s">
        <v>5156</v>
      </c>
      <c r="E3306" t="s">
        <v>6266</v>
      </c>
      <c r="F3306" s="37" t="s">
        <v>7648</v>
      </c>
      <c r="G3306" s="18" t="str">
        <f t="shared" si="206"/>
        <v>Servicios fabricante- Microsoft Soporte Premier</v>
      </c>
      <c r="H3306" s="18" t="s">
        <v>119</v>
      </c>
      <c r="I3306" s="37" t="s">
        <v>67</v>
      </c>
      <c r="J3306" t="s">
        <v>6267</v>
      </c>
      <c r="K3306" t="s">
        <v>210</v>
      </c>
      <c r="L3306" t="s">
        <v>3940</v>
      </c>
      <c r="M3306" t="s">
        <v>65</v>
      </c>
      <c r="N3306" s="37" t="s">
        <v>5159</v>
      </c>
      <c r="O3306" s="37" t="s">
        <v>5171</v>
      </c>
      <c r="P3306" s="37" t="s">
        <v>1308</v>
      </c>
      <c r="Q3306" t="s">
        <v>6266</v>
      </c>
      <c r="R3306" t="s">
        <v>5160</v>
      </c>
      <c r="S3306" s="38">
        <v>0</v>
      </c>
      <c r="T3306" s="37">
        <v>1</v>
      </c>
      <c r="U3306" s="37">
        <v>1</v>
      </c>
      <c r="V3306" s="43">
        <f>SUMIF(ResumenCotizacion!$C:$C,E3306,ResumenCotizacion!$P:$P)</f>
        <v>0</v>
      </c>
      <c r="W3306" s="68">
        <f>IF(H3306="USD",S3306*SolCotizacion!$J$18,S3306)</f>
        <v>0</v>
      </c>
      <c r="X3306" s="3">
        <f>ROUND(W3306/(1-VLOOKUP("Total porcentaje:",ResumenCotizacion!$F:$H,3,0)),2)</f>
        <v>0</v>
      </c>
      <c r="Y3306" s="3">
        <f t="shared" si="207"/>
        <v>0</v>
      </c>
    </row>
    <row r="3307" spans="1:25" ht="14.25" x14ac:dyDescent="0.2">
      <c r="A3307" t="str">
        <f t="shared" si="204"/>
        <v>Servicios fabricante- Microsoft Soporte PremierMicrosoft Soporte PremierSIST4</v>
      </c>
      <c r="B3307" t="str">
        <f t="shared" si="205"/>
        <v>SIST4Microsoft Soporte Premier</v>
      </c>
      <c r="C3307"/>
      <c r="D3307" t="s">
        <v>5156</v>
      </c>
      <c r="E3307" t="s">
        <v>6268</v>
      </c>
      <c r="F3307" s="37" t="s">
        <v>7648</v>
      </c>
      <c r="G3307" s="18" t="str">
        <f t="shared" si="206"/>
        <v>Servicios fabricante- Microsoft Soporte Premier</v>
      </c>
      <c r="H3307" s="18" t="s">
        <v>119</v>
      </c>
      <c r="I3307" s="37" t="s">
        <v>67</v>
      </c>
      <c r="J3307" t="s">
        <v>6269</v>
      </c>
      <c r="K3307" t="s">
        <v>5386</v>
      </c>
      <c r="L3307" t="s">
        <v>3940</v>
      </c>
      <c r="M3307" t="s">
        <v>65</v>
      </c>
      <c r="N3307" s="37" t="s">
        <v>5159</v>
      </c>
      <c r="O3307" s="37" t="s">
        <v>5171</v>
      </c>
      <c r="P3307" s="37" t="s">
        <v>1308</v>
      </c>
      <c r="Q3307" t="s">
        <v>6268</v>
      </c>
      <c r="R3307" t="s">
        <v>5160</v>
      </c>
      <c r="S3307" s="38">
        <v>1506070896</v>
      </c>
      <c r="T3307" s="37">
        <v>1</v>
      </c>
      <c r="U3307" s="37">
        <v>1</v>
      </c>
      <c r="V3307" s="43">
        <f>SUMIF(ResumenCotizacion!$C:$C,E3307,ResumenCotizacion!$P:$P)</f>
        <v>0</v>
      </c>
      <c r="W3307" s="68">
        <f>IF(H3307="USD",S3307*SolCotizacion!$J$18,S3307)</f>
        <v>1506070896</v>
      </c>
      <c r="X3307" s="3">
        <f>ROUND(W3307/(1-VLOOKUP("Total porcentaje:",ResumenCotizacion!$F:$H,3,0)),2)</f>
        <v>1637033582.6099999</v>
      </c>
      <c r="Y3307" s="3">
        <f t="shared" si="207"/>
        <v>0</v>
      </c>
    </row>
    <row r="3308" spans="1:25" ht="14.25" x14ac:dyDescent="0.2">
      <c r="A3308" t="str">
        <f t="shared" si="204"/>
        <v>Servicios fabricante- Microsoft Soporte PremierMicrosoft Soporte PremierSIST3</v>
      </c>
      <c r="B3308" t="str">
        <f t="shared" si="205"/>
        <v>SIST3Microsoft Soporte Premier</v>
      </c>
      <c r="C3308"/>
      <c r="D3308" t="s">
        <v>5156</v>
      </c>
      <c r="E3308" t="s">
        <v>6270</v>
      </c>
      <c r="F3308" s="37" t="s">
        <v>7648</v>
      </c>
      <c r="G3308" s="18" t="str">
        <f t="shared" si="206"/>
        <v>Servicios fabricante- Microsoft Soporte Premier</v>
      </c>
      <c r="H3308" s="18" t="s">
        <v>119</v>
      </c>
      <c r="I3308" s="37" t="s">
        <v>67</v>
      </c>
      <c r="J3308" t="s">
        <v>6271</v>
      </c>
      <c r="K3308" t="s">
        <v>5386</v>
      </c>
      <c r="L3308" t="s">
        <v>3940</v>
      </c>
      <c r="M3308" t="s">
        <v>65</v>
      </c>
      <c r="N3308" s="37" t="s">
        <v>5159</v>
      </c>
      <c r="O3308" s="37" t="s">
        <v>5171</v>
      </c>
      <c r="P3308" s="37" t="s">
        <v>1308</v>
      </c>
      <c r="Q3308" t="s">
        <v>6270</v>
      </c>
      <c r="R3308" t="s">
        <v>5160</v>
      </c>
      <c r="S3308" s="38">
        <v>1137632284.8</v>
      </c>
      <c r="T3308" s="37">
        <v>1</v>
      </c>
      <c r="U3308" s="37">
        <v>1</v>
      </c>
      <c r="V3308" s="43">
        <f>SUMIF(ResumenCotizacion!$C:$C,E3308,ResumenCotizacion!$P:$P)</f>
        <v>0</v>
      </c>
      <c r="W3308" s="68">
        <f>IF(H3308="USD",S3308*SolCotizacion!$J$18,S3308)</f>
        <v>1137632284.8</v>
      </c>
      <c r="X3308" s="3">
        <f>ROUND(W3308/(1-VLOOKUP("Total porcentaje:",ResumenCotizacion!$F:$H,3,0)),2)</f>
        <v>1236556831.3</v>
      </c>
      <c r="Y3308" s="3">
        <f t="shared" si="207"/>
        <v>0</v>
      </c>
    </row>
    <row r="3309" spans="1:25" ht="14.25" x14ac:dyDescent="0.2">
      <c r="A3309" t="str">
        <f t="shared" si="204"/>
        <v>Servicios fabricante- Microsoft Soporte PremierMicrosoft Soporte PremierSIST2</v>
      </c>
      <c r="B3309" t="str">
        <f t="shared" si="205"/>
        <v>SIST2Microsoft Soporte Premier</v>
      </c>
      <c r="C3309"/>
      <c r="D3309" t="s">
        <v>5156</v>
      </c>
      <c r="E3309" t="s">
        <v>6272</v>
      </c>
      <c r="F3309" s="37" t="s">
        <v>7648</v>
      </c>
      <c r="G3309" s="18" t="str">
        <f t="shared" si="206"/>
        <v>Servicios fabricante- Microsoft Soporte Premier</v>
      </c>
      <c r="H3309" s="18" t="s">
        <v>119</v>
      </c>
      <c r="I3309" s="37" t="s">
        <v>67</v>
      </c>
      <c r="J3309" t="s">
        <v>6273</v>
      </c>
      <c r="K3309" t="s">
        <v>5386</v>
      </c>
      <c r="L3309" t="s">
        <v>3940</v>
      </c>
      <c r="M3309" t="s">
        <v>65</v>
      </c>
      <c r="N3309" s="37" t="s">
        <v>5159</v>
      </c>
      <c r="O3309" s="37" t="s">
        <v>5171</v>
      </c>
      <c r="P3309" s="37" t="s">
        <v>1308</v>
      </c>
      <c r="Q3309" t="s">
        <v>6272</v>
      </c>
      <c r="R3309" t="s">
        <v>5160</v>
      </c>
      <c r="S3309" s="38">
        <v>762895478.39999998</v>
      </c>
      <c r="T3309" s="37">
        <v>1</v>
      </c>
      <c r="U3309" s="37">
        <v>1</v>
      </c>
      <c r="V3309" s="43">
        <f>SUMIF(ResumenCotizacion!$C:$C,E3309,ResumenCotizacion!$P:$P)</f>
        <v>0</v>
      </c>
      <c r="W3309" s="68">
        <f>IF(H3309="USD",S3309*SolCotizacion!$J$18,S3309)</f>
        <v>762895478.39999998</v>
      </c>
      <c r="X3309" s="3">
        <f>ROUND(W3309/(1-VLOOKUP("Total porcentaje:",ResumenCotizacion!$F:$H,3,0)),2)</f>
        <v>829234215.64999998</v>
      </c>
      <c r="Y3309" s="3">
        <f t="shared" si="207"/>
        <v>0</v>
      </c>
    </row>
    <row r="3310" spans="1:25" ht="14.25" x14ac:dyDescent="0.2">
      <c r="A3310" t="str">
        <f t="shared" si="204"/>
        <v>Servicios fabricante- Microsoft Soporte PremierMicrosoft Soporte PremierSIST1</v>
      </c>
      <c r="B3310" t="str">
        <f t="shared" si="205"/>
        <v>SIST1Microsoft Soporte Premier</v>
      </c>
      <c r="C3310"/>
      <c r="D3310" t="s">
        <v>5156</v>
      </c>
      <c r="E3310" t="s">
        <v>6274</v>
      </c>
      <c r="F3310" s="37" t="s">
        <v>7648</v>
      </c>
      <c r="G3310" s="18" t="str">
        <f t="shared" si="206"/>
        <v>Servicios fabricante- Microsoft Soporte Premier</v>
      </c>
      <c r="H3310" s="18" t="s">
        <v>119</v>
      </c>
      <c r="I3310" s="37" t="s">
        <v>67</v>
      </c>
      <c r="J3310" t="s">
        <v>6275</v>
      </c>
      <c r="K3310" t="s">
        <v>5386</v>
      </c>
      <c r="L3310" t="s">
        <v>3940</v>
      </c>
      <c r="M3310" t="s">
        <v>65</v>
      </c>
      <c r="N3310" s="37" t="s">
        <v>5159</v>
      </c>
      <c r="O3310" s="37" t="s">
        <v>5171</v>
      </c>
      <c r="P3310" s="37" t="s">
        <v>1308</v>
      </c>
      <c r="Q3310" t="s">
        <v>6274</v>
      </c>
      <c r="R3310" t="s">
        <v>5160</v>
      </c>
      <c r="S3310" s="38">
        <v>381860476.80000001</v>
      </c>
      <c r="T3310" s="37">
        <v>1</v>
      </c>
      <c r="U3310" s="37">
        <v>1</v>
      </c>
      <c r="V3310" s="43">
        <f>SUMIF(ResumenCotizacion!$C:$C,E3310,ResumenCotizacion!$P:$P)</f>
        <v>0</v>
      </c>
      <c r="W3310" s="68">
        <f>IF(H3310="USD",S3310*SolCotizacion!$J$18,S3310)</f>
        <v>381860476.80000001</v>
      </c>
      <c r="X3310" s="3">
        <f>ROUND(W3310/(1-VLOOKUP("Total porcentaje:",ResumenCotizacion!$F:$H,3,0)),2)</f>
        <v>415065735.64999998</v>
      </c>
      <c r="Y3310" s="3">
        <f t="shared" si="207"/>
        <v>0</v>
      </c>
    </row>
    <row r="3311" spans="1:25" ht="14.25" x14ac:dyDescent="0.2">
      <c r="A3311" t="str">
        <f t="shared" si="204"/>
        <v>Servicios fabricante- Microsoft Soporte PremierMicrosoft Soporte PremierSISR5</v>
      </c>
      <c r="B3311" t="str">
        <f t="shared" si="205"/>
        <v>SISR5Microsoft Soporte Premier</v>
      </c>
      <c r="C3311"/>
      <c r="D3311" t="s">
        <v>5156</v>
      </c>
      <c r="E3311" t="s">
        <v>6276</v>
      </c>
      <c r="F3311" s="37" t="s">
        <v>7648</v>
      </c>
      <c r="G3311" s="18" t="str">
        <f t="shared" si="206"/>
        <v>Servicios fabricante- Microsoft Soporte Premier</v>
      </c>
      <c r="H3311" s="18" t="s">
        <v>119</v>
      </c>
      <c r="I3311" s="37" t="s">
        <v>67</v>
      </c>
      <c r="J3311" t="s">
        <v>6277</v>
      </c>
      <c r="K3311" t="s">
        <v>210</v>
      </c>
      <c r="L3311" t="s">
        <v>3940</v>
      </c>
      <c r="M3311" t="s">
        <v>65</v>
      </c>
      <c r="N3311" s="37" t="s">
        <v>5159</v>
      </c>
      <c r="O3311" s="37" t="s">
        <v>5171</v>
      </c>
      <c r="P3311" s="37" t="s">
        <v>1308</v>
      </c>
      <c r="Q3311" t="s">
        <v>6276</v>
      </c>
      <c r="R3311" t="s">
        <v>5160</v>
      </c>
      <c r="S3311" s="38">
        <v>0</v>
      </c>
      <c r="T3311" s="37">
        <v>1</v>
      </c>
      <c r="U3311" s="37">
        <v>1</v>
      </c>
      <c r="V3311" s="43">
        <f>SUMIF(ResumenCotizacion!$C:$C,E3311,ResumenCotizacion!$P:$P)</f>
        <v>0</v>
      </c>
      <c r="W3311" s="68">
        <f>IF(H3311="USD",S3311*SolCotizacion!$J$18,S3311)</f>
        <v>0</v>
      </c>
      <c r="X3311" s="3">
        <f>ROUND(W3311/(1-VLOOKUP("Total porcentaje:",ResumenCotizacion!$F:$H,3,0)),2)</f>
        <v>0</v>
      </c>
      <c r="Y3311" s="3">
        <f t="shared" si="207"/>
        <v>0</v>
      </c>
    </row>
    <row r="3312" spans="1:25" ht="14.25" x14ac:dyDescent="0.2">
      <c r="A3312" t="str">
        <f t="shared" si="204"/>
        <v>Servicios fabricante- Microsoft Soporte PremierMicrosoft Soporte PremierSISR4</v>
      </c>
      <c r="B3312" t="str">
        <f t="shared" si="205"/>
        <v>SISR4Microsoft Soporte Premier</v>
      </c>
      <c r="C3312"/>
      <c r="D3312" t="s">
        <v>5156</v>
      </c>
      <c r="E3312" t="s">
        <v>6278</v>
      </c>
      <c r="F3312" s="37" t="s">
        <v>7648</v>
      </c>
      <c r="G3312" s="18" t="str">
        <f t="shared" si="206"/>
        <v>Servicios fabricante- Microsoft Soporte Premier</v>
      </c>
      <c r="H3312" s="18" t="s">
        <v>119</v>
      </c>
      <c r="I3312" s="37" t="s">
        <v>67</v>
      </c>
      <c r="J3312" t="s">
        <v>6279</v>
      </c>
      <c r="K3312" t="s">
        <v>5386</v>
      </c>
      <c r="L3312" t="s">
        <v>3940</v>
      </c>
      <c r="M3312" t="s">
        <v>65</v>
      </c>
      <c r="N3312" s="37" t="s">
        <v>5159</v>
      </c>
      <c r="O3312" s="37" t="s">
        <v>5171</v>
      </c>
      <c r="P3312" s="37" t="s">
        <v>1308</v>
      </c>
      <c r="Q3312" t="s">
        <v>6278</v>
      </c>
      <c r="R3312" t="s">
        <v>5160</v>
      </c>
      <c r="S3312" s="38">
        <v>1506070896</v>
      </c>
      <c r="T3312" s="37">
        <v>1</v>
      </c>
      <c r="U3312" s="37">
        <v>1</v>
      </c>
      <c r="V3312" s="43">
        <f>SUMIF(ResumenCotizacion!$C:$C,E3312,ResumenCotizacion!$P:$P)</f>
        <v>0</v>
      </c>
      <c r="W3312" s="68">
        <f>IF(H3312="USD",S3312*SolCotizacion!$J$18,S3312)</f>
        <v>1506070896</v>
      </c>
      <c r="X3312" s="3">
        <f>ROUND(W3312/(1-VLOOKUP("Total porcentaje:",ResumenCotizacion!$F:$H,3,0)),2)</f>
        <v>1637033582.6099999</v>
      </c>
      <c r="Y3312" s="3">
        <f t="shared" si="207"/>
        <v>0</v>
      </c>
    </row>
    <row r="3313" spans="1:25" ht="14.25" x14ac:dyDescent="0.2">
      <c r="A3313" t="str">
        <f t="shared" si="204"/>
        <v>Servicios fabricante- Microsoft Soporte PremierMicrosoft Soporte PremierSISR3</v>
      </c>
      <c r="B3313" t="str">
        <f t="shared" si="205"/>
        <v>SISR3Microsoft Soporte Premier</v>
      </c>
      <c r="C3313"/>
      <c r="D3313" t="s">
        <v>5156</v>
      </c>
      <c r="E3313" t="s">
        <v>6280</v>
      </c>
      <c r="F3313" s="37" t="s">
        <v>7648</v>
      </c>
      <c r="G3313" s="18" t="str">
        <f t="shared" si="206"/>
        <v>Servicios fabricante- Microsoft Soporte Premier</v>
      </c>
      <c r="H3313" s="18" t="s">
        <v>119</v>
      </c>
      <c r="I3313" s="37" t="s">
        <v>67</v>
      </c>
      <c r="J3313" t="s">
        <v>6281</v>
      </c>
      <c r="K3313" t="s">
        <v>5386</v>
      </c>
      <c r="L3313" t="s">
        <v>3940</v>
      </c>
      <c r="M3313" t="s">
        <v>65</v>
      </c>
      <c r="N3313" s="37" t="s">
        <v>5159</v>
      </c>
      <c r="O3313" s="37" t="s">
        <v>5171</v>
      </c>
      <c r="P3313" s="37" t="s">
        <v>1308</v>
      </c>
      <c r="Q3313" t="s">
        <v>6280</v>
      </c>
      <c r="R3313" t="s">
        <v>5160</v>
      </c>
      <c r="S3313" s="38">
        <v>1137632284.8</v>
      </c>
      <c r="T3313" s="37">
        <v>1</v>
      </c>
      <c r="U3313" s="37">
        <v>1</v>
      </c>
      <c r="V3313" s="43">
        <f>SUMIF(ResumenCotizacion!$C:$C,E3313,ResumenCotizacion!$P:$P)</f>
        <v>0</v>
      </c>
      <c r="W3313" s="68">
        <f>IF(H3313="USD",S3313*SolCotizacion!$J$18,S3313)</f>
        <v>1137632284.8</v>
      </c>
      <c r="X3313" s="3">
        <f>ROUND(W3313/(1-VLOOKUP("Total porcentaje:",ResumenCotizacion!$F:$H,3,0)),2)</f>
        <v>1236556831.3</v>
      </c>
      <c r="Y3313" s="3">
        <f t="shared" si="207"/>
        <v>0</v>
      </c>
    </row>
    <row r="3314" spans="1:25" ht="14.25" x14ac:dyDescent="0.2">
      <c r="A3314" t="str">
        <f t="shared" si="204"/>
        <v>Servicios fabricante- Microsoft Soporte PremierMicrosoft Soporte PremierSISR2</v>
      </c>
      <c r="B3314" t="str">
        <f t="shared" si="205"/>
        <v>SISR2Microsoft Soporte Premier</v>
      </c>
      <c r="C3314"/>
      <c r="D3314" t="s">
        <v>5156</v>
      </c>
      <c r="E3314" t="s">
        <v>6282</v>
      </c>
      <c r="F3314" s="37" t="s">
        <v>7648</v>
      </c>
      <c r="G3314" s="18" t="str">
        <f t="shared" si="206"/>
        <v>Servicios fabricante- Microsoft Soporte Premier</v>
      </c>
      <c r="H3314" s="18" t="s">
        <v>119</v>
      </c>
      <c r="I3314" s="37" t="s">
        <v>67</v>
      </c>
      <c r="J3314" t="s">
        <v>6283</v>
      </c>
      <c r="K3314" t="s">
        <v>5386</v>
      </c>
      <c r="L3314" t="s">
        <v>3940</v>
      </c>
      <c r="M3314" t="s">
        <v>65</v>
      </c>
      <c r="N3314" s="37" t="s">
        <v>5159</v>
      </c>
      <c r="O3314" s="37" t="s">
        <v>5171</v>
      </c>
      <c r="P3314" s="37" t="s">
        <v>1308</v>
      </c>
      <c r="Q3314" t="s">
        <v>6282</v>
      </c>
      <c r="R3314" t="s">
        <v>5160</v>
      </c>
      <c r="S3314" s="38">
        <v>762895478.39999998</v>
      </c>
      <c r="T3314" s="37">
        <v>1</v>
      </c>
      <c r="U3314" s="37">
        <v>1</v>
      </c>
      <c r="V3314" s="43">
        <f>SUMIF(ResumenCotizacion!$C:$C,E3314,ResumenCotizacion!$P:$P)</f>
        <v>0</v>
      </c>
      <c r="W3314" s="68">
        <f>IF(H3314="USD",S3314*SolCotizacion!$J$18,S3314)</f>
        <v>762895478.39999998</v>
      </c>
      <c r="X3314" s="3">
        <f>ROUND(W3314/(1-VLOOKUP("Total porcentaje:",ResumenCotizacion!$F:$H,3,0)),2)</f>
        <v>829234215.64999998</v>
      </c>
      <c r="Y3314" s="3">
        <f t="shared" si="207"/>
        <v>0</v>
      </c>
    </row>
    <row r="3315" spans="1:25" ht="14.25" x14ac:dyDescent="0.2">
      <c r="A3315" t="str">
        <f t="shared" si="204"/>
        <v>Servicios fabricante- Microsoft Soporte PremierMicrosoft Soporte PremierSISR1</v>
      </c>
      <c r="B3315" t="str">
        <f t="shared" si="205"/>
        <v>SISR1Microsoft Soporte Premier</v>
      </c>
      <c r="C3315"/>
      <c r="D3315" t="s">
        <v>5156</v>
      </c>
      <c r="E3315" t="s">
        <v>6284</v>
      </c>
      <c r="F3315" s="37" t="s">
        <v>7648</v>
      </c>
      <c r="G3315" s="18" t="str">
        <f t="shared" si="206"/>
        <v>Servicios fabricante- Microsoft Soporte Premier</v>
      </c>
      <c r="H3315" s="18" t="s">
        <v>119</v>
      </c>
      <c r="I3315" s="37" t="s">
        <v>67</v>
      </c>
      <c r="J3315" t="s">
        <v>6285</v>
      </c>
      <c r="K3315" t="s">
        <v>5386</v>
      </c>
      <c r="L3315" t="s">
        <v>3940</v>
      </c>
      <c r="M3315" t="s">
        <v>65</v>
      </c>
      <c r="N3315" s="37" t="s">
        <v>5159</v>
      </c>
      <c r="O3315" s="37" t="s">
        <v>5171</v>
      </c>
      <c r="P3315" s="37" t="s">
        <v>1308</v>
      </c>
      <c r="Q3315" t="s">
        <v>6284</v>
      </c>
      <c r="R3315" t="s">
        <v>5160</v>
      </c>
      <c r="S3315" s="38">
        <v>381860476.80000001</v>
      </c>
      <c r="T3315" s="37">
        <v>1</v>
      </c>
      <c r="U3315" s="37">
        <v>1</v>
      </c>
      <c r="V3315" s="43">
        <f>SUMIF(ResumenCotizacion!$C:$C,E3315,ResumenCotizacion!$P:$P)</f>
        <v>0</v>
      </c>
      <c r="W3315" s="68">
        <f>IF(H3315="USD",S3315*SolCotizacion!$J$18,S3315)</f>
        <v>381860476.80000001</v>
      </c>
      <c r="X3315" s="3">
        <f>ROUND(W3315/(1-VLOOKUP("Total porcentaje:",ResumenCotizacion!$F:$H,3,0)),2)</f>
        <v>415065735.64999998</v>
      </c>
      <c r="Y3315" s="3">
        <f t="shared" si="207"/>
        <v>0</v>
      </c>
    </row>
    <row r="3316" spans="1:25" ht="14.25" x14ac:dyDescent="0.2">
      <c r="A3316" t="str">
        <f t="shared" si="204"/>
        <v>Servicios fabricante- Microsoft Soporte PremierMicrosoft Soporte PremierSIRV</v>
      </c>
      <c r="B3316" t="str">
        <f t="shared" si="205"/>
        <v>SIRVMicrosoft Soporte Premier</v>
      </c>
      <c r="C3316"/>
      <c r="D3316" t="s">
        <v>5156</v>
      </c>
      <c r="E3316" t="s">
        <v>6286</v>
      </c>
      <c r="F3316" s="37" t="s">
        <v>7648</v>
      </c>
      <c r="G3316" s="18" t="str">
        <f t="shared" si="206"/>
        <v>Servicios fabricante- Microsoft Soporte Premier</v>
      </c>
      <c r="H3316" s="18" t="s">
        <v>119</v>
      </c>
      <c r="I3316" s="37" t="s">
        <v>67</v>
      </c>
      <c r="J3316" t="s">
        <v>6287</v>
      </c>
      <c r="K3316" t="s">
        <v>65</v>
      </c>
      <c r="L3316" t="s">
        <v>3940</v>
      </c>
      <c r="M3316" t="s">
        <v>65</v>
      </c>
      <c r="N3316" s="37" t="s">
        <v>5159</v>
      </c>
      <c r="O3316" s="37" t="s">
        <v>5171</v>
      </c>
      <c r="P3316" s="37" t="s">
        <v>1308</v>
      </c>
      <c r="Q3316" t="s">
        <v>6286</v>
      </c>
      <c r="R3316" t="s">
        <v>5160</v>
      </c>
      <c r="S3316" s="38">
        <v>86000000</v>
      </c>
      <c r="T3316" s="37">
        <v>1</v>
      </c>
      <c r="U3316" s="37">
        <v>1</v>
      </c>
      <c r="V3316" s="43">
        <f>SUMIF(ResumenCotizacion!$C:$C,E3316,ResumenCotizacion!$P:$P)</f>
        <v>0</v>
      </c>
      <c r="W3316" s="68">
        <f>IF(H3316="USD",S3316*SolCotizacion!$J$18,S3316)</f>
        <v>86000000</v>
      </c>
      <c r="X3316" s="3">
        <f>ROUND(W3316/(1-VLOOKUP("Total porcentaje:",ResumenCotizacion!$F:$H,3,0)),2)</f>
        <v>93478260.870000005</v>
      </c>
      <c r="Y3316" s="3">
        <f t="shared" si="207"/>
        <v>0</v>
      </c>
    </row>
    <row r="3317" spans="1:25" ht="14.25" x14ac:dyDescent="0.2">
      <c r="A3317" t="str">
        <f t="shared" si="204"/>
        <v>Servicios fabricante- Microsoft Soporte PremierMicrosoft Soporte PremierSIRS</v>
      </c>
      <c r="B3317" t="str">
        <f t="shared" si="205"/>
        <v>SIRSMicrosoft Soporte Premier</v>
      </c>
      <c r="C3317"/>
      <c r="D3317" t="s">
        <v>5156</v>
      </c>
      <c r="E3317" t="s">
        <v>6288</v>
      </c>
      <c r="F3317" s="37" t="s">
        <v>7648</v>
      </c>
      <c r="G3317" s="18" t="str">
        <f t="shared" si="206"/>
        <v>Servicios fabricante- Microsoft Soporte Premier</v>
      </c>
      <c r="H3317" s="18" t="s">
        <v>119</v>
      </c>
      <c r="I3317" s="37" t="s">
        <v>67</v>
      </c>
      <c r="J3317" t="s">
        <v>6289</v>
      </c>
      <c r="K3317" t="s">
        <v>65</v>
      </c>
      <c r="L3317" t="s">
        <v>3940</v>
      </c>
      <c r="M3317" t="s">
        <v>65</v>
      </c>
      <c r="N3317" s="37" t="s">
        <v>5159</v>
      </c>
      <c r="O3317" s="37" t="s">
        <v>66</v>
      </c>
      <c r="P3317" s="37" t="s">
        <v>1308</v>
      </c>
      <c r="Q3317" t="s">
        <v>6288</v>
      </c>
      <c r="R3317" t="s">
        <v>5160</v>
      </c>
      <c r="S3317" s="38">
        <v>48400000</v>
      </c>
      <c r="T3317" s="37">
        <v>1</v>
      </c>
      <c r="U3317" s="37">
        <v>1</v>
      </c>
      <c r="V3317" s="43">
        <f>SUMIF(ResumenCotizacion!$C:$C,E3317,ResumenCotizacion!$P:$P)</f>
        <v>0</v>
      </c>
      <c r="W3317" s="68">
        <f>IF(H3317="USD",S3317*SolCotizacion!$J$18,S3317)</f>
        <v>48400000</v>
      </c>
      <c r="X3317" s="3">
        <f>ROUND(W3317/(1-VLOOKUP("Total porcentaje:",ResumenCotizacion!$F:$H,3,0)),2)</f>
        <v>52608695.649999999</v>
      </c>
      <c r="Y3317" s="3">
        <f t="shared" si="207"/>
        <v>0</v>
      </c>
    </row>
    <row r="3318" spans="1:25" ht="14.25" x14ac:dyDescent="0.2">
      <c r="A3318" t="str">
        <f t="shared" si="204"/>
        <v>Servicios fabricante- Microsoft Soporte PremierMicrosoft Soporte PremierSIRC</v>
      </c>
      <c r="B3318" t="str">
        <f t="shared" si="205"/>
        <v>SIRCMicrosoft Soporte Premier</v>
      </c>
      <c r="C3318"/>
      <c r="D3318" t="s">
        <v>5156</v>
      </c>
      <c r="E3318" t="s">
        <v>6290</v>
      </c>
      <c r="F3318" s="37" t="s">
        <v>7648</v>
      </c>
      <c r="G3318" s="18" t="str">
        <f t="shared" si="206"/>
        <v>Servicios fabricante- Microsoft Soporte Premier</v>
      </c>
      <c r="H3318" s="18" t="s">
        <v>119</v>
      </c>
      <c r="I3318" s="37" t="s">
        <v>67</v>
      </c>
      <c r="J3318" t="s">
        <v>6291</v>
      </c>
      <c r="K3318" t="s">
        <v>65</v>
      </c>
      <c r="L3318" t="s">
        <v>3940</v>
      </c>
      <c r="M3318" t="s">
        <v>65</v>
      </c>
      <c r="N3318" s="37" t="s">
        <v>5159</v>
      </c>
      <c r="O3318" s="37" t="s">
        <v>5171</v>
      </c>
      <c r="P3318" s="37" t="s">
        <v>1308</v>
      </c>
      <c r="Q3318" t="s">
        <v>6290</v>
      </c>
      <c r="R3318" t="s">
        <v>5160</v>
      </c>
      <c r="S3318" s="38">
        <v>86000000</v>
      </c>
      <c r="T3318" s="37">
        <v>1</v>
      </c>
      <c r="U3318" s="37">
        <v>1</v>
      </c>
      <c r="V3318" s="43">
        <f>SUMIF(ResumenCotizacion!$C:$C,E3318,ResumenCotizacion!$P:$P)</f>
        <v>0</v>
      </c>
      <c r="W3318" s="68">
        <f>IF(H3318="USD",S3318*SolCotizacion!$J$18,S3318)</f>
        <v>86000000</v>
      </c>
      <c r="X3318" s="3">
        <f>ROUND(W3318/(1-VLOOKUP("Total porcentaje:",ResumenCotizacion!$F:$H,3,0)),2)</f>
        <v>93478260.870000005</v>
      </c>
      <c r="Y3318" s="3">
        <f t="shared" si="207"/>
        <v>0</v>
      </c>
    </row>
    <row r="3319" spans="1:25" ht="14.25" x14ac:dyDescent="0.2">
      <c r="A3319" t="str">
        <f t="shared" si="204"/>
        <v>Servicios fabricante- Microsoft Soporte PremierMicrosoft Soporte PremierSINV</v>
      </c>
      <c r="B3319" t="str">
        <f t="shared" si="205"/>
        <v>SINVMicrosoft Soporte Premier</v>
      </c>
      <c r="C3319"/>
      <c r="D3319" t="s">
        <v>5156</v>
      </c>
      <c r="E3319" t="s">
        <v>6292</v>
      </c>
      <c r="F3319" s="37" t="s">
        <v>7648</v>
      </c>
      <c r="G3319" s="18" t="str">
        <f t="shared" si="206"/>
        <v>Servicios fabricante- Microsoft Soporte Premier</v>
      </c>
      <c r="H3319" s="18" t="s">
        <v>119</v>
      </c>
      <c r="I3319" s="37" t="s">
        <v>67</v>
      </c>
      <c r="J3319" t="s">
        <v>6293</v>
      </c>
      <c r="K3319" t="s">
        <v>65</v>
      </c>
      <c r="L3319" t="s">
        <v>3940</v>
      </c>
      <c r="M3319" t="s">
        <v>65</v>
      </c>
      <c r="N3319" s="37" t="s">
        <v>5159</v>
      </c>
      <c r="O3319" s="37" t="s">
        <v>5171</v>
      </c>
      <c r="P3319" s="37" t="s">
        <v>1308</v>
      </c>
      <c r="Q3319" t="s">
        <v>6292</v>
      </c>
      <c r="R3319" t="s">
        <v>5160</v>
      </c>
      <c r="S3319" s="38">
        <v>43200000</v>
      </c>
      <c r="T3319" s="37">
        <v>1</v>
      </c>
      <c r="U3319" s="37">
        <v>1</v>
      </c>
      <c r="V3319" s="43">
        <f>SUMIF(ResumenCotizacion!$C:$C,E3319,ResumenCotizacion!$P:$P)</f>
        <v>0</v>
      </c>
      <c r="W3319" s="68">
        <f>IF(H3319="USD",S3319*SolCotizacion!$J$18,S3319)</f>
        <v>43200000</v>
      </c>
      <c r="X3319" s="3">
        <f>ROUND(W3319/(1-VLOOKUP("Total porcentaje:",ResumenCotizacion!$F:$H,3,0)),2)</f>
        <v>46956521.740000002</v>
      </c>
      <c r="Y3319" s="3">
        <f t="shared" si="207"/>
        <v>0</v>
      </c>
    </row>
    <row r="3320" spans="1:25" ht="14.25" x14ac:dyDescent="0.2">
      <c r="A3320" t="str">
        <f t="shared" si="204"/>
        <v>Servicios fabricante- Microsoft Soporte PremierMicrosoft Soporte PremierSINR5</v>
      </c>
      <c r="B3320" t="str">
        <f t="shared" si="205"/>
        <v>SINR5Microsoft Soporte Premier</v>
      </c>
      <c r="C3320"/>
      <c r="D3320" t="s">
        <v>5156</v>
      </c>
      <c r="E3320" t="s">
        <v>6294</v>
      </c>
      <c r="F3320" s="37" t="s">
        <v>7648</v>
      </c>
      <c r="G3320" s="18" t="str">
        <f t="shared" si="206"/>
        <v>Servicios fabricante- Microsoft Soporte Premier</v>
      </c>
      <c r="H3320" s="18" t="s">
        <v>119</v>
      </c>
      <c r="I3320" s="37" t="s">
        <v>67</v>
      </c>
      <c r="J3320" t="s">
        <v>6295</v>
      </c>
      <c r="K3320" t="s">
        <v>210</v>
      </c>
      <c r="L3320" t="s">
        <v>3940</v>
      </c>
      <c r="M3320" t="s">
        <v>65</v>
      </c>
      <c r="N3320" s="37" t="s">
        <v>5159</v>
      </c>
      <c r="O3320" s="37" t="s">
        <v>5171</v>
      </c>
      <c r="P3320" s="37" t="s">
        <v>1308</v>
      </c>
      <c r="Q3320" t="s">
        <v>6294</v>
      </c>
      <c r="R3320" t="s">
        <v>5160</v>
      </c>
      <c r="S3320" s="38">
        <v>0</v>
      </c>
      <c r="T3320" s="37">
        <v>1</v>
      </c>
      <c r="U3320" s="37">
        <v>1</v>
      </c>
      <c r="V3320" s="43">
        <f>SUMIF(ResumenCotizacion!$C:$C,E3320,ResumenCotizacion!$P:$P)</f>
        <v>0</v>
      </c>
      <c r="W3320" s="68">
        <f>IF(H3320="USD",S3320*SolCotizacion!$J$18,S3320)</f>
        <v>0</v>
      </c>
      <c r="X3320" s="3">
        <f>ROUND(W3320/(1-VLOOKUP("Total porcentaje:",ResumenCotizacion!$F:$H,3,0)),2)</f>
        <v>0</v>
      </c>
      <c r="Y3320" s="3">
        <f t="shared" si="207"/>
        <v>0</v>
      </c>
    </row>
    <row r="3321" spans="1:25" ht="14.25" x14ac:dyDescent="0.2">
      <c r="A3321" t="str">
        <f t="shared" si="204"/>
        <v>Servicios fabricante- Microsoft Soporte PremierMicrosoft Soporte PremierSINR4</v>
      </c>
      <c r="B3321" t="str">
        <f t="shared" si="205"/>
        <v>SINR4Microsoft Soporte Premier</v>
      </c>
      <c r="C3321"/>
      <c r="D3321" t="s">
        <v>5156</v>
      </c>
      <c r="E3321" t="s">
        <v>6296</v>
      </c>
      <c r="F3321" s="37" t="s">
        <v>7648</v>
      </c>
      <c r="G3321" s="18" t="str">
        <f t="shared" si="206"/>
        <v>Servicios fabricante- Microsoft Soporte Premier</v>
      </c>
      <c r="H3321" s="18" t="s">
        <v>119</v>
      </c>
      <c r="I3321" s="37" t="s">
        <v>67</v>
      </c>
      <c r="J3321" t="s">
        <v>6297</v>
      </c>
      <c r="K3321" t="s">
        <v>5386</v>
      </c>
      <c r="L3321" t="s">
        <v>3940</v>
      </c>
      <c r="M3321" t="s">
        <v>65</v>
      </c>
      <c r="N3321" s="37" t="s">
        <v>5159</v>
      </c>
      <c r="O3321" s="37" t="s">
        <v>5171</v>
      </c>
      <c r="P3321" s="37" t="s">
        <v>1308</v>
      </c>
      <c r="Q3321" t="s">
        <v>6296</v>
      </c>
      <c r="R3321" t="s">
        <v>5160</v>
      </c>
      <c r="S3321" s="38">
        <v>1506070896</v>
      </c>
      <c r="T3321" s="37">
        <v>1</v>
      </c>
      <c r="U3321" s="37">
        <v>1</v>
      </c>
      <c r="V3321" s="43">
        <f>SUMIF(ResumenCotizacion!$C:$C,E3321,ResumenCotizacion!$P:$P)</f>
        <v>0</v>
      </c>
      <c r="W3321" s="68">
        <f>IF(H3321="USD",S3321*SolCotizacion!$J$18,S3321)</f>
        <v>1506070896</v>
      </c>
      <c r="X3321" s="3">
        <f>ROUND(W3321/(1-VLOOKUP("Total porcentaje:",ResumenCotizacion!$F:$H,3,0)),2)</f>
        <v>1637033582.6099999</v>
      </c>
      <c r="Y3321" s="3">
        <f t="shared" si="207"/>
        <v>0</v>
      </c>
    </row>
    <row r="3322" spans="1:25" ht="14.25" x14ac:dyDescent="0.2">
      <c r="A3322" t="str">
        <f t="shared" si="204"/>
        <v>Servicios fabricante- Microsoft Soporte PremierMicrosoft Soporte PremierSINR3</v>
      </c>
      <c r="B3322" t="str">
        <f t="shared" si="205"/>
        <v>SINR3Microsoft Soporte Premier</v>
      </c>
      <c r="C3322"/>
      <c r="D3322" t="s">
        <v>5156</v>
      </c>
      <c r="E3322" t="s">
        <v>6298</v>
      </c>
      <c r="F3322" s="37" t="s">
        <v>7648</v>
      </c>
      <c r="G3322" s="18" t="str">
        <f t="shared" si="206"/>
        <v>Servicios fabricante- Microsoft Soporte Premier</v>
      </c>
      <c r="H3322" s="18" t="s">
        <v>119</v>
      </c>
      <c r="I3322" s="37" t="s">
        <v>67</v>
      </c>
      <c r="J3322" t="s">
        <v>6299</v>
      </c>
      <c r="K3322" t="s">
        <v>5386</v>
      </c>
      <c r="L3322" t="s">
        <v>3940</v>
      </c>
      <c r="M3322" t="s">
        <v>65</v>
      </c>
      <c r="N3322" s="37" t="s">
        <v>5159</v>
      </c>
      <c r="O3322" s="37" t="s">
        <v>5171</v>
      </c>
      <c r="P3322" s="37" t="s">
        <v>1308</v>
      </c>
      <c r="Q3322" t="s">
        <v>6298</v>
      </c>
      <c r="R3322" t="s">
        <v>5160</v>
      </c>
      <c r="S3322" s="38">
        <v>1137632284.8</v>
      </c>
      <c r="T3322" s="37">
        <v>1</v>
      </c>
      <c r="U3322" s="37">
        <v>1</v>
      </c>
      <c r="V3322" s="43">
        <f>SUMIF(ResumenCotizacion!$C:$C,E3322,ResumenCotizacion!$P:$P)</f>
        <v>0</v>
      </c>
      <c r="W3322" s="68">
        <f>IF(H3322="USD",S3322*SolCotizacion!$J$18,S3322)</f>
        <v>1137632284.8</v>
      </c>
      <c r="X3322" s="3">
        <f>ROUND(W3322/(1-VLOOKUP("Total porcentaje:",ResumenCotizacion!$F:$H,3,0)),2)</f>
        <v>1236556831.3</v>
      </c>
      <c r="Y3322" s="3">
        <f t="shared" si="207"/>
        <v>0</v>
      </c>
    </row>
    <row r="3323" spans="1:25" ht="14.25" x14ac:dyDescent="0.2">
      <c r="A3323" t="str">
        <f t="shared" si="204"/>
        <v>Servicios fabricante- Microsoft Soporte PremierMicrosoft Soporte PremierSINR2</v>
      </c>
      <c r="B3323" t="str">
        <f t="shared" si="205"/>
        <v>SINR2Microsoft Soporte Premier</v>
      </c>
      <c r="C3323"/>
      <c r="D3323" t="s">
        <v>5156</v>
      </c>
      <c r="E3323" t="s">
        <v>6300</v>
      </c>
      <c r="F3323" s="37" t="s">
        <v>7648</v>
      </c>
      <c r="G3323" s="18" t="str">
        <f t="shared" si="206"/>
        <v>Servicios fabricante- Microsoft Soporte Premier</v>
      </c>
      <c r="H3323" s="18" t="s">
        <v>119</v>
      </c>
      <c r="I3323" s="37" t="s">
        <v>67</v>
      </c>
      <c r="J3323" t="s">
        <v>6301</v>
      </c>
      <c r="K3323" t="s">
        <v>5386</v>
      </c>
      <c r="L3323" t="s">
        <v>3940</v>
      </c>
      <c r="M3323" t="s">
        <v>65</v>
      </c>
      <c r="N3323" s="37" t="s">
        <v>5159</v>
      </c>
      <c r="O3323" s="37" t="s">
        <v>5171</v>
      </c>
      <c r="P3323" s="37" t="s">
        <v>1308</v>
      </c>
      <c r="Q3323" t="s">
        <v>6300</v>
      </c>
      <c r="R3323" t="s">
        <v>5160</v>
      </c>
      <c r="S3323" s="38">
        <v>762895478.39999998</v>
      </c>
      <c r="T3323" s="37">
        <v>1</v>
      </c>
      <c r="U3323" s="37">
        <v>1</v>
      </c>
      <c r="V3323" s="43">
        <f>SUMIF(ResumenCotizacion!$C:$C,E3323,ResumenCotizacion!$P:$P)</f>
        <v>0</v>
      </c>
      <c r="W3323" s="68">
        <f>IF(H3323="USD",S3323*SolCotizacion!$J$18,S3323)</f>
        <v>762895478.39999998</v>
      </c>
      <c r="X3323" s="3">
        <f>ROUND(W3323/(1-VLOOKUP("Total porcentaje:",ResumenCotizacion!$F:$H,3,0)),2)</f>
        <v>829234215.64999998</v>
      </c>
      <c r="Y3323" s="3">
        <f t="shared" si="207"/>
        <v>0</v>
      </c>
    </row>
    <row r="3324" spans="1:25" ht="14.25" x14ac:dyDescent="0.2">
      <c r="A3324" t="str">
        <f t="shared" si="204"/>
        <v>Servicios fabricante- Microsoft Soporte PremierMicrosoft Soporte PremierSINR1</v>
      </c>
      <c r="B3324" t="str">
        <f t="shared" si="205"/>
        <v>SINR1Microsoft Soporte Premier</v>
      </c>
      <c r="C3324"/>
      <c r="D3324" t="s">
        <v>5156</v>
      </c>
      <c r="E3324" t="s">
        <v>6302</v>
      </c>
      <c r="F3324" s="37" t="s">
        <v>7648</v>
      </c>
      <c r="G3324" s="18" t="str">
        <f t="shared" si="206"/>
        <v>Servicios fabricante- Microsoft Soporte Premier</v>
      </c>
      <c r="H3324" s="18" t="s">
        <v>119</v>
      </c>
      <c r="I3324" s="37" t="s">
        <v>67</v>
      </c>
      <c r="J3324" t="s">
        <v>6303</v>
      </c>
      <c r="K3324" t="s">
        <v>5386</v>
      </c>
      <c r="L3324" t="s">
        <v>3940</v>
      </c>
      <c r="M3324" t="s">
        <v>65</v>
      </c>
      <c r="N3324" s="37" t="s">
        <v>5159</v>
      </c>
      <c r="O3324" s="37" t="s">
        <v>5171</v>
      </c>
      <c r="P3324" s="37" t="s">
        <v>1308</v>
      </c>
      <c r="Q3324" t="s">
        <v>6302</v>
      </c>
      <c r="R3324" t="s">
        <v>5160</v>
      </c>
      <c r="S3324" s="38">
        <v>381860476.80000001</v>
      </c>
      <c r="T3324" s="37">
        <v>1</v>
      </c>
      <c r="U3324" s="37">
        <v>1</v>
      </c>
      <c r="V3324" s="43">
        <f>SUMIF(ResumenCotizacion!$C:$C,E3324,ResumenCotizacion!$P:$P)</f>
        <v>0</v>
      </c>
      <c r="W3324" s="68">
        <f>IF(H3324="USD",S3324*SolCotizacion!$J$18,S3324)</f>
        <v>381860476.80000001</v>
      </c>
      <c r="X3324" s="3">
        <f>ROUND(W3324/(1-VLOOKUP("Total porcentaje:",ResumenCotizacion!$F:$H,3,0)),2)</f>
        <v>415065735.64999998</v>
      </c>
      <c r="Y3324" s="3">
        <f t="shared" si="207"/>
        <v>0</v>
      </c>
    </row>
    <row r="3325" spans="1:25" ht="14.25" x14ac:dyDescent="0.2">
      <c r="A3325" t="str">
        <f t="shared" si="204"/>
        <v>Servicios fabricante- Microsoft Soporte PremierMicrosoft Soporte PremierSINO5</v>
      </c>
      <c r="B3325" t="str">
        <f t="shared" si="205"/>
        <v>SINO5Microsoft Soporte Premier</v>
      </c>
      <c r="C3325"/>
      <c r="D3325" t="s">
        <v>5156</v>
      </c>
      <c r="E3325" t="s">
        <v>6304</v>
      </c>
      <c r="F3325" s="37" t="s">
        <v>7648</v>
      </c>
      <c r="G3325" s="18" t="str">
        <f t="shared" si="206"/>
        <v>Servicios fabricante- Microsoft Soporte Premier</v>
      </c>
      <c r="H3325" s="18" t="s">
        <v>119</v>
      </c>
      <c r="I3325" s="37" t="s">
        <v>67</v>
      </c>
      <c r="J3325" t="s">
        <v>6305</v>
      </c>
      <c r="K3325" t="s">
        <v>210</v>
      </c>
      <c r="L3325" t="s">
        <v>3940</v>
      </c>
      <c r="M3325" t="s">
        <v>65</v>
      </c>
      <c r="N3325" s="37" t="s">
        <v>5159</v>
      </c>
      <c r="O3325" s="37" t="s">
        <v>5171</v>
      </c>
      <c r="P3325" s="37" t="s">
        <v>1308</v>
      </c>
      <c r="Q3325" t="s">
        <v>6304</v>
      </c>
      <c r="R3325" t="s">
        <v>5160</v>
      </c>
      <c r="S3325" s="38">
        <v>0</v>
      </c>
      <c r="T3325" s="37">
        <v>1</v>
      </c>
      <c r="U3325" s="37">
        <v>1</v>
      </c>
      <c r="V3325" s="43">
        <f>SUMIF(ResumenCotizacion!$C:$C,E3325,ResumenCotizacion!$P:$P)</f>
        <v>0</v>
      </c>
      <c r="W3325" s="68">
        <f>IF(H3325="USD",S3325*SolCotizacion!$J$18,S3325)</f>
        <v>0</v>
      </c>
      <c r="X3325" s="3">
        <f>ROUND(W3325/(1-VLOOKUP("Total porcentaje:",ResumenCotizacion!$F:$H,3,0)),2)</f>
        <v>0</v>
      </c>
      <c r="Y3325" s="3">
        <f t="shared" si="207"/>
        <v>0</v>
      </c>
    </row>
    <row r="3326" spans="1:25" ht="14.25" x14ac:dyDescent="0.2">
      <c r="A3326" t="str">
        <f t="shared" si="204"/>
        <v>Servicios fabricante- Microsoft Soporte PremierMicrosoft Soporte PremierSINO4</v>
      </c>
      <c r="B3326" t="str">
        <f t="shared" si="205"/>
        <v>SINO4Microsoft Soporte Premier</v>
      </c>
      <c r="C3326"/>
      <c r="D3326" t="s">
        <v>5156</v>
      </c>
      <c r="E3326" t="s">
        <v>6306</v>
      </c>
      <c r="F3326" s="37" t="s">
        <v>7648</v>
      </c>
      <c r="G3326" s="18" t="str">
        <f t="shared" si="206"/>
        <v>Servicios fabricante- Microsoft Soporte Premier</v>
      </c>
      <c r="H3326" s="18" t="s">
        <v>119</v>
      </c>
      <c r="I3326" s="37" t="s">
        <v>67</v>
      </c>
      <c r="J3326" t="s">
        <v>6307</v>
      </c>
      <c r="K3326" t="s">
        <v>5386</v>
      </c>
      <c r="L3326" t="s">
        <v>3940</v>
      </c>
      <c r="M3326" t="s">
        <v>65</v>
      </c>
      <c r="N3326" s="37" t="s">
        <v>5159</v>
      </c>
      <c r="O3326" s="37" t="s">
        <v>5171</v>
      </c>
      <c r="P3326" s="37" t="s">
        <v>1308</v>
      </c>
      <c r="Q3326" t="s">
        <v>6306</v>
      </c>
      <c r="R3326" t="s">
        <v>5160</v>
      </c>
      <c r="S3326" s="38">
        <v>1506070896</v>
      </c>
      <c r="T3326" s="37">
        <v>1</v>
      </c>
      <c r="U3326" s="37">
        <v>1</v>
      </c>
      <c r="V3326" s="43">
        <f>SUMIF(ResumenCotizacion!$C:$C,E3326,ResumenCotizacion!$P:$P)</f>
        <v>0</v>
      </c>
      <c r="W3326" s="68">
        <f>IF(H3326="USD",S3326*SolCotizacion!$J$18,S3326)</f>
        <v>1506070896</v>
      </c>
      <c r="X3326" s="3">
        <f>ROUND(W3326/(1-VLOOKUP("Total porcentaje:",ResumenCotizacion!$F:$H,3,0)),2)</f>
        <v>1637033582.6099999</v>
      </c>
      <c r="Y3326" s="3">
        <f t="shared" si="207"/>
        <v>0</v>
      </c>
    </row>
    <row r="3327" spans="1:25" ht="14.25" x14ac:dyDescent="0.2">
      <c r="A3327" t="str">
        <f t="shared" si="204"/>
        <v>Servicios fabricante- Microsoft Soporte PremierMicrosoft Soporte PremierSINO3</v>
      </c>
      <c r="B3327" t="str">
        <f t="shared" si="205"/>
        <v>SINO3Microsoft Soporte Premier</v>
      </c>
      <c r="C3327"/>
      <c r="D3327" t="s">
        <v>5156</v>
      </c>
      <c r="E3327" t="s">
        <v>6308</v>
      </c>
      <c r="F3327" s="37" t="s">
        <v>7648</v>
      </c>
      <c r="G3327" s="18" t="str">
        <f t="shared" si="206"/>
        <v>Servicios fabricante- Microsoft Soporte Premier</v>
      </c>
      <c r="H3327" s="18" t="s">
        <v>119</v>
      </c>
      <c r="I3327" s="37" t="s">
        <v>67</v>
      </c>
      <c r="J3327" t="s">
        <v>6309</v>
      </c>
      <c r="K3327" t="s">
        <v>5386</v>
      </c>
      <c r="L3327" t="s">
        <v>3940</v>
      </c>
      <c r="M3327" t="s">
        <v>65</v>
      </c>
      <c r="N3327" s="37" t="s">
        <v>5159</v>
      </c>
      <c r="O3327" s="37" t="s">
        <v>5171</v>
      </c>
      <c r="P3327" s="37" t="s">
        <v>1308</v>
      </c>
      <c r="Q3327" t="s">
        <v>6308</v>
      </c>
      <c r="R3327" t="s">
        <v>5160</v>
      </c>
      <c r="S3327" s="38">
        <v>1137632284.8</v>
      </c>
      <c r="T3327" s="37">
        <v>1</v>
      </c>
      <c r="U3327" s="37">
        <v>1</v>
      </c>
      <c r="V3327" s="43">
        <f>SUMIF(ResumenCotizacion!$C:$C,E3327,ResumenCotizacion!$P:$P)</f>
        <v>0</v>
      </c>
      <c r="W3327" s="68">
        <f>IF(H3327="USD",S3327*SolCotizacion!$J$18,S3327)</f>
        <v>1137632284.8</v>
      </c>
      <c r="X3327" s="3">
        <f>ROUND(W3327/(1-VLOOKUP("Total porcentaje:",ResumenCotizacion!$F:$H,3,0)),2)</f>
        <v>1236556831.3</v>
      </c>
      <c r="Y3327" s="3">
        <f t="shared" si="207"/>
        <v>0</v>
      </c>
    </row>
    <row r="3328" spans="1:25" ht="14.25" x14ac:dyDescent="0.2">
      <c r="A3328" t="str">
        <f t="shared" si="204"/>
        <v>Servicios fabricante- Microsoft Soporte PremierMicrosoft Soporte PremierSINO2</v>
      </c>
      <c r="B3328" t="str">
        <f t="shared" si="205"/>
        <v>SINO2Microsoft Soporte Premier</v>
      </c>
      <c r="C3328"/>
      <c r="D3328" t="s">
        <v>5156</v>
      </c>
      <c r="E3328" t="s">
        <v>6310</v>
      </c>
      <c r="F3328" s="37" t="s">
        <v>7648</v>
      </c>
      <c r="G3328" s="18" t="str">
        <f t="shared" si="206"/>
        <v>Servicios fabricante- Microsoft Soporte Premier</v>
      </c>
      <c r="H3328" s="18" t="s">
        <v>119</v>
      </c>
      <c r="I3328" s="37" t="s">
        <v>67</v>
      </c>
      <c r="J3328" t="s">
        <v>6311</v>
      </c>
      <c r="K3328" t="s">
        <v>5386</v>
      </c>
      <c r="L3328" t="s">
        <v>3940</v>
      </c>
      <c r="M3328" t="s">
        <v>65</v>
      </c>
      <c r="N3328" s="37" t="s">
        <v>5159</v>
      </c>
      <c r="O3328" s="37" t="s">
        <v>5171</v>
      </c>
      <c r="P3328" s="37" t="s">
        <v>1308</v>
      </c>
      <c r="Q3328" t="s">
        <v>6310</v>
      </c>
      <c r="R3328" t="s">
        <v>5160</v>
      </c>
      <c r="S3328" s="38">
        <v>762895478.39999998</v>
      </c>
      <c r="T3328" s="37">
        <v>1</v>
      </c>
      <c r="U3328" s="37">
        <v>1</v>
      </c>
      <c r="V3328" s="43">
        <f>SUMIF(ResumenCotizacion!$C:$C,E3328,ResumenCotizacion!$P:$P)</f>
        <v>0</v>
      </c>
      <c r="W3328" s="68">
        <f>IF(H3328="USD",S3328*SolCotizacion!$J$18,S3328)</f>
        <v>762895478.39999998</v>
      </c>
      <c r="X3328" s="3">
        <f>ROUND(W3328/(1-VLOOKUP("Total porcentaje:",ResumenCotizacion!$F:$H,3,0)),2)</f>
        <v>829234215.64999998</v>
      </c>
      <c r="Y3328" s="3">
        <f t="shared" si="207"/>
        <v>0</v>
      </c>
    </row>
    <row r="3329" spans="1:25" ht="14.25" x14ac:dyDescent="0.2">
      <c r="A3329" t="str">
        <f t="shared" si="204"/>
        <v>Servicios fabricante- Microsoft Soporte PremierMicrosoft Soporte PremierSINO1</v>
      </c>
      <c r="B3329" t="str">
        <f t="shared" si="205"/>
        <v>SINO1Microsoft Soporte Premier</v>
      </c>
      <c r="C3329"/>
      <c r="D3329" t="s">
        <v>5156</v>
      </c>
      <c r="E3329" t="s">
        <v>6312</v>
      </c>
      <c r="F3329" s="37" t="s">
        <v>7648</v>
      </c>
      <c r="G3329" s="18" t="str">
        <f t="shared" si="206"/>
        <v>Servicios fabricante- Microsoft Soporte Premier</v>
      </c>
      <c r="H3329" s="18" t="s">
        <v>119</v>
      </c>
      <c r="I3329" s="37" t="s">
        <v>67</v>
      </c>
      <c r="J3329" t="s">
        <v>6313</v>
      </c>
      <c r="K3329" t="s">
        <v>5386</v>
      </c>
      <c r="L3329" t="s">
        <v>3940</v>
      </c>
      <c r="M3329" t="s">
        <v>65</v>
      </c>
      <c r="N3329" s="37" t="s">
        <v>5159</v>
      </c>
      <c r="O3329" s="37" t="s">
        <v>5171</v>
      </c>
      <c r="P3329" s="37" t="s">
        <v>1308</v>
      </c>
      <c r="Q3329" t="s">
        <v>6312</v>
      </c>
      <c r="R3329" t="s">
        <v>5160</v>
      </c>
      <c r="S3329" s="38">
        <v>381860476.80000001</v>
      </c>
      <c r="T3329" s="37">
        <v>1</v>
      </c>
      <c r="U3329" s="37">
        <v>1</v>
      </c>
      <c r="V3329" s="43">
        <f>SUMIF(ResumenCotizacion!$C:$C,E3329,ResumenCotizacion!$P:$P)</f>
        <v>0</v>
      </c>
      <c r="W3329" s="68">
        <f>IF(H3329="USD",S3329*SolCotizacion!$J$18,S3329)</f>
        <v>381860476.80000001</v>
      </c>
      <c r="X3329" s="3">
        <f>ROUND(W3329/(1-VLOOKUP("Total porcentaje:",ResumenCotizacion!$F:$H,3,0)),2)</f>
        <v>415065735.64999998</v>
      </c>
      <c r="Y3329" s="3">
        <f t="shared" si="207"/>
        <v>0</v>
      </c>
    </row>
    <row r="3330" spans="1:25" ht="14.25" x14ac:dyDescent="0.2">
      <c r="A3330" t="str">
        <f t="shared" si="204"/>
        <v>Servicios fabricante- Microsoft Soporte PremierMicrosoft Soporte PremierSIFS</v>
      </c>
      <c r="B3330" t="str">
        <f t="shared" si="205"/>
        <v>SIFSMicrosoft Soporte Premier</v>
      </c>
      <c r="C3330"/>
      <c r="D3330" t="s">
        <v>5156</v>
      </c>
      <c r="E3330" t="s">
        <v>6314</v>
      </c>
      <c r="F3330" s="37" t="s">
        <v>7648</v>
      </c>
      <c r="G3330" s="18" t="str">
        <f t="shared" si="206"/>
        <v>Servicios fabricante- Microsoft Soporte Premier</v>
      </c>
      <c r="H3330" s="18" t="s">
        <v>119</v>
      </c>
      <c r="I3330" s="37" t="s">
        <v>67</v>
      </c>
      <c r="J3330" t="s">
        <v>6315</v>
      </c>
      <c r="K3330" t="s">
        <v>65</v>
      </c>
      <c r="L3330" t="s">
        <v>3940</v>
      </c>
      <c r="M3330" t="s">
        <v>65</v>
      </c>
      <c r="N3330" s="37" t="s">
        <v>5159</v>
      </c>
      <c r="O3330" s="37" t="s">
        <v>5171</v>
      </c>
      <c r="P3330" s="37" t="s">
        <v>1308</v>
      </c>
      <c r="Q3330" t="s">
        <v>6314</v>
      </c>
      <c r="R3330" t="s">
        <v>5160</v>
      </c>
      <c r="S3330" s="38">
        <v>96000000</v>
      </c>
      <c r="T3330" s="37">
        <v>1</v>
      </c>
      <c r="U3330" s="37">
        <v>1</v>
      </c>
      <c r="V3330" s="43">
        <f>SUMIF(ResumenCotizacion!$C:$C,E3330,ResumenCotizacion!$P:$P)</f>
        <v>0</v>
      </c>
      <c r="W3330" s="68">
        <f>IF(H3330="USD",S3330*SolCotizacion!$J$18,S3330)</f>
        <v>96000000</v>
      </c>
      <c r="X3330" s="3">
        <f>ROUND(W3330/(1-VLOOKUP("Total porcentaje:",ResumenCotizacion!$F:$H,3,0)),2)</f>
        <v>104347826.09</v>
      </c>
      <c r="Y3330" s="3">
        <f t="shared" si="207"/>
        <v>0</v>
      </c>
    </row>
    <row r="3331" spans="1:25" ht="14.25" x14ac:dyDescent="0.2">
      <c r="A3331" t="str">
        <f t="shared" ref="A3331:A3394" si="208">D3331&amp;F3331&amp;E3331</f>
        <v>Servicios fabricante- Microsoft Soporte PremierMicrosoft Soporte PremierSIFA</v>
      </c>
      <c r="B3331" t="str">
        <f t="shared" ref="B3331:B3394" si="209">E3331&amp;F3331</f>
        <v>SIFAMicrosoft Soporte Premier</v>
      </c>
      <c r="C3331"/>
      <c r="D3331" t="s">
        <v>5156</v>
      </c>
      <c r="E3331" t="s">
        <v>6316</v>
      </c>
      <c r="F3331" s="37" t="s">
        <v>7648</v>
      </c>
      <c r="G3331" s="18" t="str">
        <f t="shared" ref="G3331:G3394" si="210">D3331</f>
        <v>Servicios fabricante- Microsoft Soporte Premier</v>
      </c>
      <c r="H3331" s="18" t="s">
        <v>119</v>
      </c>
      <c r="I3331" s="37" t="s">
        <v>67</v>
      </c>
      <c r="J3331" t="s">
        <v>6317</v>
      </c>
      <c r="K3331" t="s">
        <v>65</v>
      </c>
      <c r="L3331" t="s">
        <v>3940</v>
      </c>
      <c r="M3331" t="s">
        <v>65</v>
      </c>
      <c r="N3331" s="37" t="s">
        <v>5159</v>
      </c>
      <c r="O3331" s="37" t="s">
        <v>5171</v>
      </c>
      <c r="P3331" s="37" t="s">
        <v>1308</v>
      </c>
      <c r="Q3331" t="s">
        <v>6316</v>
      </c>
      <c r="R3331" t="s">
        <v>5160</v>
      </c>
      <c r="S3331" s="38">
        <v>229200000</v>
      </c>
      <c r="T3331" s="37">
        <v>1</v>
      </c>
      <c r="U3331" s="37">
        <v>1</v>
      </c>
      <c r="V3331" s="43">
        <f>SUMIF(ResumenCotizacion!$C:$C,E3331,ResumenCotizacion!$P:$P)</f>
        <v>0</v>
      </c>
      <c r="W3331" s="68">
        <f>IF(H3331="USD",S3331*SolCotizacion!$J$18,S3331)</f>
        <v>229200000</v>
      </c>
      <c r="X3331" s="3">
        <f>ROUND(W3331/(1-VLOOKUP("Total porcentaje:",ResumenCotizacion!$F:$H,3,0)),2)</f>
        <v>249130434.78</v>
      </c>
      <c r="Y3331" s="3">
        <f t="shared" ref="Y3331:Y3394" si="211">V3331*X3331</f>
        <v>0</v>
      </c>
    </row>
    <row r="3332" spans="1:25" ht="14.25" x14ac:dyDescent="0.2">
      <c r="A3332" t="str">
        <f t="shared" si="208"/>
        <v>Servicios fabricante- Microsoft Soporte PremierMicrosoft Soporte PremierSICS</v>
      </c>
      <c r="B3332" t="str">
        <f t="shared" si="209"/>
        <v>SICSMicrosoft Soporte Premier</v>
      </c>
      <c r="C3332"/>
      <c r="D3332" t="s">
        <v>5156</v>
      </c>
      <c r="E3332" t="s">
        <v>6318</v>
      </c>
      <c r="F3332" s="37" t="s">
        <v>7648</v>
      </c>
      <c r="G3332" s="18" t="str">
        <f t="shared" si="210"/>
        <v>Servicios fabricante- Microsoft Soporte Premier</v>
      </c>
      <c r="H3332" s="18" t="s">
        <v>119</v>
      </c>
      <c r="I3332" s="37" t="s">
        <v>67</v>
      </c>
      <c r="J3332" t="s">
        <v>6319</v>
      </c>
      <c r="K3332" t="s">
        <v>65</v>
      </c>
      <c r="L3332" t="s">
        <v>3940</v>
      </c>
      <c r="M3332" t="s">
        <v>65</v>
      </c>
      <c r="N3332" s="37" t="s">
        <v>5159</v>
      </c>
      <c r="O3332" s="37" t="s">
        <v>5171</v>
      </c>
      <c r="P3332" s="37" t="s">
        <v>1308</v>
      </c>
      <c r="Q3332" t="s">
        <v>6318</v>
      </c>
      <c r="R3332" t="s">
        <v>5160</v>
      </c>
      <c r="S3332" s="38">
        <v>12000000</v>
      </c>
      <c r="T3332" s="37">
        <v>1</v>
      </c>
      <c r="U3332" s="37">
        <v>1</v>
      </c>
      <c r="V3332" s="43">
        <f>SUMIF(ResumenCotizacion!$C:$C,E3332,ResumenCotizacion!$P:$P)</f>
        <v>0</v>
      </c>
      <c r="W3332" s="68">
        <f>IF(H3332="USD",S3332*SolCotizacion!$J$18,S3332)</f>
        <v>12000000</v>
      </c>
      <c r="X3332" s="3">
        <f>ROUND(W3332/(1-VLOOKUP("Total porcentaje:",ResumenCotizacion!$F:$H,3,0)),2)</f>
        <v>13043478.26</v>
      </c>
      <c r="Y3332" s="3">
        <f t="shared" si="211"/>
        <v>0</v>
      </c>
    </row>
    <row r="3333" spans="1:25" ht="14.25" x14ac:dyDescent="0.2">
      <c r="A3333" t="str">
        <f t="shared" si="208"/>
        <v>Servicios fabricante- Microsoft Soporte PremierMicrosoft Soporte PremierSIAA</v>
      </c>
      <c r="B3333" t="str">
        <f t="shared" si="209"/>
        <v>SIAAMicrosoft Soporte Premier</v>
      </c>
      <c r="C3333"/>
      <c r="D3333" t="s">
        <v>5156</v>
      </c>
      <c r="E3333" t="s">
        <v>6320</v>
      </c>
      <c r="F3333" s="37" t="s">
        <v>7648</v>
      </c>
      <c r="G3333" s="18" t="str">
        <f t="shared" si="210"/>
        <v>Servicios fabricante- Microsoft Soporte Premier</v>
      </c>
      <c r="H3333" s="18" t="s">
        <v>119</v>
      </c>
      <c r="I3333" s="37" t="s">
        <v>67</v>
      </c>
      <c r="J3333" t="s">
        <v>6321</v>
      </c>
      <c r="K3333" t="s">
        <v>65</v>
      </c>
      <c r="L3333" t="s">
        <v>3940</v>
      </c>
      <c r="M3333" t="s">
        <v>65</v>
      </c>
      <c r="N3333" s="37" t="s">
        <v>5159</v>
      </c>
      <c r="O3333" s="37" t="s">
        <v>66</v>
      </c>
      <c r="P3333" s="37" t="s">
        <v>1308</v>
      </c>
      <c r="Q3333" t="s">
        <v>6320</v>
      </c>
      <c r="R3333" t="s">
        <v>5160</v>
      </c>
      <c r="S3333" s="38">
        <v>51200000</v>
      </c>
      <c r="T3333" s="37">
        <v>1</v>
      </c>
      <c r="U3333" s="37">
        <v>1</v>
      </c>
      <c r="V3333" s="43">
        <f>SUMIF(ResumenCotizacion!$C:$C,E3333,ResumenCotizacion!$P:$P)</f>
        <v>0</v>
      </c>
      <c r="W3333" s="68">
        <f>IF(H3333="USD",S3333*SolCotizacion!$J$18,S3333)</f>
        <v>51200000</v>
      </c>
      <c r="X3333" s="3">
        <f>ROUND(W3333/(1-VLOOKUP("Total porcentaje:",ResumenCotizacion!$F:$H,3,0)),2)</f>
        <v>55652173.909999996</v>
      </c>
      <c r="Y3333" s="3">
        <f t="shared" si="211"/>
        <v>0</v>
      </c>
    </row>
    <row r="3334" spans="1:25" ht="14.25" x14ac:dyDescent="0.2">
      <c r="A3334" t="str">
        <f t="shared" si="208"/>
        <v>Servicios fabricante- Microsoft Soporte PremierMicrosoft Soporte PremierSHVD</v>
      </c>
      <c r="B3334" t="str">
        <f t="shared" si="209"/>
        <v>SHVDMicrosoft Soporte Premier</v>
      </c>
      <c r="C3334"/>
      <c r="D3334" t="s">
        <v>5156</v>
      </c>
      <c r="E3334" t="s">
        <v>6322</v>
      </c>
      <c r="F3334" s="37" t="s">
        <v>7648</v>
      </c>
      <c r="G3334" s="18" t="str">
        <f t="shared" si="210"/>
        <v>Servicios fabricante- Microsoft Soporte Premier</v>
      </c>
      <c r="H3334" s="18" t="s">
        <v>119</v>
      </c>
      <c r="I3334" s="37" t="s">
        <v>67</v>
      </c>
      <c r="J3334" t="s">
        <v>6323</v>
      </c>
      <c r="K3334" t="s">
        <v>65</v>
      </c>
      <c r="L3334" t="s">
        <v>3940</v>
      </c>
      <c r="M3334" t="s">
        <v>65</v>
      </c>
      <c r="N3334" s="37" t="s">
        <v>5159</v>
      </c>
      <c r="O3334" s="37" t="s">
        <v>5171</v>
      </c>
      <c r="P3334" s="37" t="s">
        <v>1308</v>
      </c>
      <c r="Q3334" t="s">
        <v>6322</v>
      </c>
      <c r="R3334" t="s">
        <v>5160</v>
      </c>
      <c r="S3334" s="38">
        <v>62400000</v>
      </c>
      <c r="T3334" s="37">
        <v>1</v>
      </c>
      <c r="U3334" s="37">
        <v>1</v>
      </c>
      <c r="V3334" s="43">
        <f>SUMIF(ResumenCotizacion!$C:$C,E3334,ResumenCotizacion!$P:$P)</f>
        <v>0</v>
      </c>
      <c r="W3334" s="68">
        <f>IF(H3334="USD",S3334*SolCotizacion!$J$18,S3334)</f>
        <v>62400000</v>
      </c>
      <c r="X3334" s="3">
        <f>ROUND(W3334/(1-VLOOKUP("Total porcentaje:",ResumenCotizacion!$F:$H,3,0)),2)</f>
        <v>67826086.959999993</v>
      </c>
      <c r="Y3334" s="3">
        <f t="shared" si="211"/>
        <v>0</v>
      </c>
    </row>
    <row r="3335" spans="1:25" ht="14.25" x14ac:dyDescent="0.2">
      <c r="A3335" t="str">
        <f t="shared" si="208"/>
        <v>Servicios fabricante- Microsoft Soporte PremierMicrosoft Soporte PremierSHUG</v>
      </c>
      <c r="B3335" t="str">
        <f t="shared" si="209"/>
        <v>SHUGMicrosoft Soporte Premier</v>
      </c>
      <c r="C3335"/>
      <c r="D3335" t="s">
        <v>5156</v>
      </c>
      <c r="E3335" t="s">
        <v>6324</v>
      </c>
      <c r="F3335" s="37" t="s">
        <v>7648</v>
      </c>
      <c r="G3335" s="18" t="str">
        <f t="shared" si="210"/>
        <v>Servicios fabricante- Microsoft Soporte Premier</v>
      </c>
      <c r="H3335" s="18" t="s">
        <v>119</v>
      </c>
      <c r="I3335" s="37" t="s">
        <v>67</v>
      </c>
      <c r="J3335" t="s">
        <v>6325</v>
      </c>
      <c r="K3335" t="s">
        <v>65</v>
      </c>
      <c r="L3335" t="s">
        <v>3940</v>
      </c>
      <c r="M3335" t="s">
        <v>65</v>
      </c>
      <c r="N3335" s="37" t="s">
        <v>5159</v>
      </c>
      <c r="O3335" s="37" t="s">
        <v>5171</v>
      </c>
      <c r="P3335" s="37" t="s">
        <v>1308</v>
      </c>
      <c r="Q3335" t="s">
        <v>6324</v>
      </c>
      <c r="R3335" t="s">
        <v>5160</v>
      </c>
      <c r="S3335" s="38">
        <v>127600000</v>
      </c>
      <c r="T3335" s="37">
        <v>1</v>
      </c>
      <c r="U3335" s="37">
        <v>1</v>
      </c>
      <c r="V3335" s="43">
        <f>SUMIF(ResumenCotizacion!$C:$C,E3335,ResumenCotizacion!$P:$P)</f>
        <v>0</v>
      </c>
      <c r="W3335" s="68">
        <f>IF(H3335="USD",S3335*SolCotizacion!$J$18,S3335)</f>
        <v>127600000</v>
      </c>
      <c r="X3335" s="3">
        <f>ROUND(W3335/(1-VLOOKUP("Total porcentaje:",ResumenCotizacion!$F:$H,3,0)),2)</f>
        <v>138695652.16999999</v>
      </c>
      <c r="Y3335" s="3">
        <f t="shared" si="211"/>
        <v>0</v>
      </c>
    </row>
    <row r="3336" spans="1:25" ht="14.25" x14ac:dyDescent="0.2">
      <c r="A3336" t="str">
        <f t="shared" si="208"/>
        <v>Servicios fabricante- Microsoft Soporte PremierMicrosoft Soporte PremierSHUB</v>
      </c>
      <c r="B3336" t="str">
        <f t="shared" si="209"/>
        <v>SHUBMicrosoft Soporte Premier</v>
      </c>
      <c r="C3336"/>
      <c r="D3336" t="s">
        <v>5156</v>
      </c>
      <c r="E3336" t="s">
        <v>6326</v>
      </c>
      <c r="F3336" s="37" t="s">
        <v>7648</v>
      </c>
      <c r="G3336" s="18" t="str">
        <f t="shared" si="210"/>
        <v>Servicios fabricante- Microsoft Soporte Premier</v>
      </c>
      <c r="H3336" s="18" t="s">
        <v>119</v>
      </c>
      <c r="I3336" s="37" t="s">
        <v>67</v>
      </c>
      <c r="J3336" t="s">
        <v>6327</v>
      </c>
      <c r="K3336" t="s">
        <v>65</v>
      </c>
      <c r="L3336" t="s">
        <v>3940</v>
      </c>
      <c r="M3336" t="s">
        <v>65</v>
      </c>
      <c r="N3336" s="37" t="s">
        <v>5159</v>
      </c>
      <c r="O3336" s="37" t="s">
        <v>5171</v>
      </c>
      <c r="P3336" s="37" t="s">
        <v>1308</v>
      </c>
      <c r="Q3336" t="s">
        <v>6326</v>
      </c>
      <c r="R3336" t="s">
        <v>5160</v>
      </c>
      <c r="S3336" s="38">
        <v>28800000</v>
      </c>
      <c r="T3336" s="37">
        <v>1</v>
      </c>
      <c r="U3336" s="37">
        <v>1</v>
      </c>
      <c r="V3336" s="43">
        <f>SUMIF(ResumenCotizacion!$C:$C,E3336,ResumenCotizacion!$P:$P)</f>
        <v>0</v>
      </c>
      <c r="W3336" s="68">
        <f>IF(H3336="USD",S3336*SolCotizacion!$J$18,S3336)</f>
        <v>28800000</v>
      </c>
      <c r="X3336" s="3">
        <f>ROUND(W3336/(1-VLOOKUP("Total porcentaje:",ResumenCotizacion!$F:$H,3,0)),2)</f>
        <v>31304347.829999998</v>
      </c>
      <c r="Y3336" s="3">
        <f t="shared" si="211"/>
        <v>0</v>
      </c>
    </row>
    <row r="3337" spans="1:25" ht="14.25" x14ac:dyDescent="0.2">
      <c r="A3337" t="str">
        <f t="shared" si="208"/>
        <v>Servicios fabricante- Microsoft Soporte PremierMicrosoft Soporte PremierSHUA</v>
      </c>
      <c r="B3337" t="str">
        <f t="shared" si="209"/>
        <v>SHUAMicrosoft Soporte Premier</v>
      </c>
      <c r="C3337"/>
      <c r="D3337" t="s">
        <v>5156</v>
      </c>
      <c r="E3337" t="s">
        <v>6328</v>
      </c>
      <c r="F3337" s="37" t="s">
        <v>7648</v>
      </c>
      <c r="G3337" s="18" t="str">
        <f t="shared" si="210"/>
        <v>Servicios fabricante- Microsoft Soporte Premier</v>
      </c>
      <c r="H3337" s="18" t="s">
        <v>119</v>
      </c>
      <c r="I3337" s="37" t="s">
        <v>67</v>
      </c>
      <c r="J3337" t="s">
        <v>6329</v>
      </c>
      <c r="K3337" t="s">
        <v>65</v>
      </c>
      <c r="L3337" t="s">
        <v>3940</v>
      </c>
      <c r="M3337" t="s">
        <v>65</v>
      </c>
      <c r="N3337" s="37" t="s">
        <v>5159</v>
      </c>
      <c r="O3337" s="37" t="s">
        <v>5171</v>
      </c>
      <c r="P3337" s="37" t="s">
        <v>1308</v>
      </c>
      <c r="Q3337" t="s">
        <v>6328</v>
      </c>
      <c r="R3337" t="s">
        <v>5160</v>
      </c>
      <c r="S3337" s="38">
        <v>127600000</v>
      </c>
      <c r="T3337" s="37">
        <v>1</v>
      </c>
      <c r="U3337" s="37">
        <v>1</v>
      </c>
      <c r="V3337" s="43">
        <f>SUMIF(ResumenCotizacion!$C:$C,E3337,ResumenCotizacion!$P:$P)</f>
        <v>0</v>
      </c>
      <c r="W3337" s="68">
        <f>IF(H3337="USD",S3337*SolCotizacion!$J$18,S3337)</f>
        <v>127600000</v>
      </c>
      <c r="X3337" s="3">
        <f>ROUND(W3337/(1-VLOOKUP("Total porcentaje:",ResumenCotizacion!$F:$H,3,0)),2)</f>
        <v>138695652.16999999</v>
      </c>
      <c r="Y3337" s="3">
        <f t="shared" si="211"/>
        <v>0</v>
      </c>
    </row>
    <row r="3338" spans="1:25" ht="14.25" x14ac:dyDescent="0.2">
      <c r="A3338" t="str">
        <f t="shared" si="208"/>
        <v>Servicios fabricante- Microsoft Soporte PremierMicrosoft Soporte PremierSHSR</v>
      </c>
      <c r="B3338" t="str">
        <f t="shared" si="209"/>
        <v>SHSRMicrosoft Soporte Premier</v>
      </c>
      <c r="C3338"/>
      <c r="D3338" t="s">
        <v>5156</v>
      </c>
      <c r="E3338" t="s">
        <v>6330</v>
      </c>
      <c r="F3338" s="37" t="s">
        <v>7648</v>
      </c>
      <c r="G3338" s="18" t="str">
        <f t="shared" si="210"/>
        <v>Servicios fabricante- Microsoft Soporte Premier</v>
      </c>
      <c r="H3338" s="18" t="s">
        <v>119</v>
      </c>
      <c r="I3338" s="37" t="s">
        <v>67</v>
      </c>
      <c r="J3338" t="s">
        <v>6331</v>
      </c>
      <c r="K3338" t="s">
        <v>65</v>
      </c>
      <c r="L3338" t="s">
        <v>3940</v>
      </c>
      <c r="M3338" t="s">
        <v>65</v>
      </c>
      <c r="N3338" s="37" t="s">
        <v>5159</v>
      </c>
      <c r="O3338" s="37" t="s">
        <v>5171</v>
      </c>
      <c r="P3338" s="37" t="s">
        <v>1308</v>
      </c>
      <c r="Q3338" t="s">
        <v>6330</v>
      </c>
      <c r="R3338" t="s">
        <v>5160</v>
      </c>
      <c r="S3338" s="38">
        <v>56000000</v>
      </c>
      <c r="T3338" s="37">
        <v>1</v>
      </c>
      <c r="U3338" s="37">
        <v>1</v>
      </c>
      <c r="V3338" s="43">
        <f>SUMIF(ResumenCotizacion!$C:$C,E3338,ResumenCotizacion!$P:$P)</f>
        <v>0</v>
      </c>
      <c r="W3338" s="68">
        <f>IF(H3338="USD",S3338*SolCotizacion!$J$18,S3338)</f>
        <v>56000000</v>
      </c>
      <c r="X3338" s="3">
        <f>ROUND(W3338/(1-VLOOKUP("Total porcentaje:",ResumenCotizacion!$F:$H,3,0)),2)</f>
        <v>60869565.219999999</v>
      </c>
      <c r="Y3338" s="3">
        <f t="shared" si="211"/>
        <v>0</v>
      </c>
    </row>
    <row r="3339" spans="1:25" ht="14.25" x14ac:dyDescent="0.2">
      <c r="A3339" t="str">
        <f t="shared" si="208"/>
        <v>Servicios fabricante- Microsoft Soporte PremierMicrosoft Soporte PremierSHRL</v>
      </c>
      <c r="B3339" t="str">
        <f t="shared" si="209"/>
        <v>SHRLMicrosoft Soporte Premier</v>
      </c>
      <c r="C3339"/>
      <c r="D3339" t="s">
        <v>5156</v>
      </c>
      <c r="E3339" t="s">
        <v>6332</v>
      </c>
      <c r="F3339" s="37" t="s">
        <v>7648</v>
      </c>
      <c r="G3339" s="18" t="str">
        <f t="shared" si="210"/>
        <v>Servicios fabricante- Microsoft Soporte Premier</v>
      </c>
      <c r="H3339" s="18" t="s">
        <v>119</v>
      </c>
      <c r="I3339" s="37" t="s">
        <v>67</v>
      </c>
      <c r="J3339" t="s">
        <v>6333</v>
      </c>
      <c r="K3339" t="s">
        <v>65</v>
      </c>
      <c r="L3339" t="s">
        <v>3940</v>
      </c>
      <c r="M3339" t="s">
        <v>65</v>
      </c>
      <c r="N3339" s="37" t="s">
        <v>5159</v>
      </c>
      <c r="O3339" s="37" t="s">
        <v>5171</v>
      </c>
      <c r="P3339" s="37" t="s">
        <v>1308</v>
      </c>
      <c r="Q3339" t="s">
        <v>6332</v>
      </c>
      <c r="R3339" t="s">
        <v>5160</v>
      </c>
      <c r="S3339" s="38">
        <v>111600000</v>
      </c>
      <c r="T3339" s="37">
        <v>1</v>
      </c>
      <c r="U3339" s="37">
        <v>1</v>
      </c>
      <c r="V3339" s="43">
        <f>SUMIF(ResumenCotizacion!$C:$C,E3339,ResumenCotizacion!$P:$P)</f>
        <v>0</v>
      </c>
      <c r="W3339" s="68">
        <f>IF(H3339="USD",S3339*SolCotizacion!$J$18,S3339)</f>
        <v>111600000</v>
      </c>
      <c r="X3339" s="3">
        <f>ROUND(W3339/(1-VLOOKUP("Total porcentaje:",ResumenCotizacion!$F:$H,3,0)),2)</f>
        <v>121304347.83</v>
      </c>
      <c r="Y3339" s="3">
        <f t="shared" si="211"/>
        <v>0</v>
      </c>
    </row>
    <row r="3340" spans="1:25" ht="14.25" x14ac:dyDescent="0.2">
      <c r="A3340" t="str">
        <f t="shared" si="208"/>
        <v>Servicios fabricante- Microsoft Soporte PremierMicrosoft Soporte PremierSHQV</v>
      </c>
      <c r="B3340" t="str">
        <f t="shared" si="209"/>
        <v>SHQVMicrosoft Soporte Premier</v>
      </c>
      <c r="C3340"/>
      <c r="D3340" t="s">
        <v>5156</v>
      </c>
      <c r="E3340" t="s">
        <v>6334</v>
      </c>
      <c r="F3340" s="37" t="s">
        <v>7648</v>
      </c>
      <c r="G3340" s="18" t="str">
        <f t="shared" si="210"/>
        <v>Servicios fabricante- Microsoft Soporte Premier</v>
      </c>
      <c r="H3340" s="18" t="s">
        <v>119</v>
      </c>
      <c r="I3340" s="37" t="s">
        <v>67</v>
      </c>
      <c r="J3340" t="s">
        <v>6335</v>
      </c>
      <c r="K3340" t="s">
        <v>65</v>
      </c>
      <c r="L3340" t="s">
        <v>3940</v>
      </c>
      <c r="M3340" t="s">
        <v>65</v>
      </c>
      <c r="N3340" s="37" t="s">
        <v>5159</v>
      </c>
      <c r="O3340" s="37" t="s">
        <v>5171</v>
      </c>
      <c r="P3340" s="37" t="s">
        <v>1308</v>
      </c>
      <c r="Q3340" t="s">
        <v>6334</v>
      </c>
      <c r="R3340" t="s">
        <v>5160</v>
      </c>
      <c r="S3340" s="38">
        <v>58000000</v>
      </c>
      <c r="T3340" s="37">
        <v>1</v>
      </c>
      <c r="U3340" s="37">
        <v>1</v>
      </c>
      <c r="V3340" s="43">
        <f>SUMIF(ResumenCotizacion!$C:$C,E3340,ResumenCotizacion!$P:$P)</f>
        <v>0</v>
      </c>
      <c r="W3340" s="68">
        <f>IF(H3340="USD",S3340*SolCotizacion!$J$18,S3340)</f>
        <v>58000000</v>
      </c>
      <c r="X3340" s="3">
        <f>ROUND(W3340/(1-VLOOKUP("Total porcentaje:",ResumenCotizacion!$F:$H,3,0)),2)</f>
        <v>63043478.259999998</v>
      </c>
      <c r="Y3340" s="3">
        <f t="shared" si="211"/>
        <v>0</v>
      </c>
    </row>
    <row r="3341" spans="1:25" ht="14.25" x14ac:dyDescent="0.2">
      <c r="A3341" t="str">
        <f t="shared" si="208"/>
        <v>Servicios fabricante- Microsoft Soporte PremierMicrosoft Soporte PremierSHPR</v>
      </c>
      <c r="B3341" t="str">
        <f t="shared" si="209"/>
        <v>SHPRMicrosoft Soporte Premier</v>
      </c>
      <c r="C3341"/>
      <c r="D3341" t="s">
        <v>5156</v>
      </c>
      <c r="E3341" t="s">
        <v>6336</v>
      </c>
      <c r="F3341" s="37" t="s">
        <v>7648</v>
      </c>
      <c r="G3341" s="18" t="str">
        <f t="shared" si="210"/>
        <v>Servicios fabricante- Microsoft Soporte Premier</v>
      </c>
      <c r="H3341" s="18" t="s">
        <v>119</v>
      </c>
      <c r="I3341" s="37" t="s">
        <v>67</v>
      </c>
      <c r="J3341" t="s">
        <v>6337</v>
      </c>
      <c r="K3341" t="s">
        <v>65</v>
      </c>
      <c r="L3341" t="s">
        <v>3940</v>
      </c>
      <c r="M3341" t="s">
        <v>65</v>
      </c>
      <c r="N3341" s="37" t="s">
        <v>5159</v>
      </c>
      <c r="O3341" s="37" t="s">
        <v>5171</v>
      </c>
      <c r="P3341" s="37" t="s">
        <v>1308</v>
      </c>
      <c r="Q3341" t="s">
        <v>6336</v>
      </c>
      <c r="R3341" t="s">
        <v>5160</v>
      </c>
      <c r="S3341" s="38">
        <v>123600000</v>
      </c>
      <c r="T3341" s="37">
        <v>1</v>
      </c>
      <c r="U3341" s="37">
        <v>1</v>
      </c>
      <c r="V3341" s="43">
        <f>SUMIF(ResumenCotizacion!$C:$C,E3341,ResumenCotizacion!$P:$P)</f>
        <v>0</v>
      </c>
      <c r="W3341" s="68">
        <f>IF(H3341="USD",S3341*SolCotizacion!$J$18,S3341)</f>
        <v>123600000</v>
      </c>
      <c r="X3341" s="3">
        <f>ROUND(W3341/(1-VLOOKUP("Total porcentaje:",ResumenCotizacion!$F:$H,3,0)),2)</f>
        <v>134347826.09</v>
      </c>
      <c r="Y3341" s="3">
        <f t="shared" si="211"/>
        <v>0</v>
      </c>
    </row>
    <row r="3342" spans="1:25" ht="14.25" x14ac:dyDescent="0.2">
      <c r="A3342" t="str">
        <f t="shared" si="208"/>
        <v>Servicios fabricante- Microsoft Soporte PremierMicrosoft Soporte PremierSHPE</v>
      </c>
      <c r="B3342" t="str">
        <f t="shared" si="209"/>
        <v>SHPEMicrosoft Soporte Premier</v>
      </c>
      <c r="C3342"/>
      <c r="D3342" t="s">
        <v>5156</v>
      </c>
      <c r="E3342" t="s">
        <v>6338</v>
      </c>
      <c r="F3342" s="37" t="s">
        <v>7648</v>
      </c>
      <c r="G3342" s="18" t="str">
        <f t="shared" si="210"/>
        <v>Servicios fabricante- Microsoft Soporte Premier</v>
      </c>
      <c r="H3342" s="18" t="s">
        <v>119</v>
      </c>
      <c r="I3342" s="37" t="s">
        <v>67</v>
      </c>
      <c r="J3342" t="s">
        <v>6339</v>
      </c>
      <c r="K3342" t="s">
        <v>65</v>
      </c>
      <c r="L3342" t="s">
        <v>3940</v>
      </c>
      <c r="M3342" t="s">
        <v>65</v>
      </c>
      <c r="N3342" s="37" t="s">
        <v>5159</v>
      </c>
      <c r="O3342" s="37" t="s">
        <v>66</v>
      </c>
      <c r="P3342" s="37" t="s">
        <v>1308</v>
      </c>
      <c r="Q3342" t="s">
        <v>6338</v>
      </c>
      <c r="R3342" t="s">
        <v>5160</v>
      </c>
      <c r="S3342" s="38">
        <v>18000000</v>
      </c>
      <c r="T3342" s="37">
        <v>1</v>
      </c>
      <c r="U3342" s="37">
        <v>1</v>
      </c>
      <c r="V3342" s="43">
        <f>SUMIF(ResumenCotizacion!$C:$C,E3342,ResumenCotizacion!$P:$P)</f>
        <v>0</v>
      </c>
      <c r="W3342" s="68">
        <f>IF(H3342="USD",S3342*SolCotizacion!$J$18,S3342)</f>
        <v>18000000</v>
      </c>
      <c r="X3342" s="3">
        <f>ROUND(W3342/(1-VLOOKUP("Total porcentaje:",ResumenCotizacion!$F:$H,3,0)),2)</f>
        <v>19565217.390000001</v>
      </c>
      <c r="Y3342" s="3">
        <f t="shared" si="211"/>
        <v>0</v>
      </c>
    </row>
    <row r="3343" spans="1:25" ht="14.25" x14ac:dyDescent="0.2">
      <c r="A3343" t="str">
        <f t="shared" si="208"/>
        <v>Servicios fabricante- Microsoft Soporte PremierMicrosoft Soporte PremierSHPC</v>
      </c>
      <c r="B3343" t="str">
        <f t="shared" si="209"/>
        <v>SHPCMicrosoft Soporte Premier</v>
      </c>
      <c r="C3343"/>
      <c r="D3343" t="s">
        <v>5156</v>
      </c>
      <c r="E3343" t="s">
        <v>6340</v>
      </c>
      <c r="F3343" s="37" t="s">
        <v>7648</v>
      </c>
      <c r="G3343" s="18" t="str">
        <f t="shared" si="210"/>
        <v>Servicios fabricante- Microsoft Soporte Premier</v>
      </c>
      <c r="H3343" s="18" t="s">
        <v>119</v>
      </c>
      <c r="I3343" s="37" t="s">
        <v>67</v>
      </c>
      <c r="J3343" t="s">
        <v>6341</v>
      </c>
      <c r="K3343" t="s">
        <v>65</v>
      </c>
      <c r="L3343" t="s">
        <v>3940</v>
      </c>
      <c r="M3343" t="s">
        <v>65</v>
      </c>
      <c r="N3343" s="37" t="s">
        <v>5159</v>
      </c>
      <c r="O3343" s="37" t="s">
        <v>66</v>
      </c>
      <c r="P3343" s="37" t="s">
        <v>1308</v>
      </c>
      <c r="Q3343" t="s">
        <v>6340</v>
      </c>
      <c r="R3343" t="s">
        <v>5160</v>
      </c>
      <c r="S3343" s="38">
        <v>21600000</v>
      </c>
      <c r="T3343" s="37">
        <v>1</v>
      </c>
      <c r="U3343" s="37">
        <v>1</v>
      </c>
      <c r="V3343" s="43">
        <f>SUMIF(ResumenCotizacion!$C:$C,E3343,ResumenCotizacion!$P:$P)</f>
        <v>0</v>
      </c>
      <c r="W3343" s="68">
        <f>IF(H3343="USD",S3343*SolCotizacion!$J$18,S3343)</f>
        <v>21600000</v>
      </c>
      <c r="X3343" s="3">
        <f>ROUND(W3343/(1-VLOOKUP("Total porcentaje:",ResumenCotizacion!$F:$H,3,0)),2)</f>
        <v>23478260.870000001</v>
      </c>
      <c r="Y3343" s="3">
        <f t="shared" si="211"/>
        <v>0</v>
      </c>
    </row>
    <row r="3344" spans="1:25" ht="14.25" x14ac:dyDescent="0.2">
      <c r="A3344" t="str">
        <f t="shared" si="208"/>
        <v>Servicios fabricante- Microsoft Soporte PremierMicrosoft Soporte PremierSHKC</v>
      </c>
      <c r="B3344" t="str">
        <f t="shared" si="209"/>
        <v>SHKCMicrosoft Soporte Premier</v>
      </c>
      <c r="C3344"/>
      <c r="D3344" t="s">
        <v>5156</v>
      </c>
      <c r="E3344" t="s">
        <v>6342</v>
      </c>
      <c r="F3344" s="37" t="s">
        <v>7648</v>
      </c>
      <c r="G3344" s="18" t="str">
        <f t="shared" si="210"/>
        <v>Servicios fabricante- Microsoft Soporte Premier</v>
      </c>
      <c r="H3344" s="18" t="s">
        <v>119</v>
      </c>
      <c r="I3344" s="37" t="s">
        <v>67</v>
      </c>
      <c r="J3344" t="s">
        <v>6343</v>
      </c>
      <c r="K3344" t="s">
        <v>65</v>
      </c>
      <c r="L3344" t="s">
        <v>3940</v>
      </c>
      <c r="M3344" t="s">
        <v>65</v>
      </c>
      <c r="N3344" s="37" t="s">
        <v>5159</v>
      </c>
      <c r="O3344" s="37" t="s">
        <v>66</v>
      </c>
      <c r="P3344" s="37" t="s">
        <v>1308</v>
      </c>
      <c r="Q3344" t="s">
        <v>6342</v>
      </c>
      <c r="R3344" t="s">
        <v>5160</v>
      </c>
      <c r="S3344" s="38">
        <v>12800000</v>
      </c>
      <c r="T3344" s="37">
        <v>1</v>
      </c>
      <c r="U3344" s="37">
        <v>1</v>
      </c>
      <c r="V3344" s="43">
        <f>SUMIF(ResumenCotizacion!$C:$C,E3344,ResumenCotizacion!$P:$P)</f>
        <v>0</v>
      </c>
      <c r="W3344" s="68">
        <f>IF(H3344="USD",S3344*SolCotizacion!$J$18,S3344)</f>
        <v>12800000</v>
      </c>
      <c r="X3344" s="3">
        <f>ROUND(W3344/(1-VLOOKUP("Total porcentaje:",ResumenCotizacion!$F:$H,3,0)),2)</f>
        <v>13913043.48</v>
      </c>
      <c r="Y3344" s="3">
        <f t="shared" si="211"/>
        <v>0</v>
      </c>
    </row>
    <row r="3345" spans="1:25" ht="14.25" x14ac:dyDescent="0.2">
      <c r="A3345" t="str">
        <f t="shared" si="208"/>
        <v>Servicios fabricante- Microsoft Soporte PremierMicrosoft Soporte PremierSHHR</v>
      </c>
      <c r="B3345" t="str">
        <f t="shared" si="209"/>
        <v>SHHRMicrosoft Soporte Premier</v>
      </c>
      <c r="C3345"/>
      <c r="D3345" t="s">
        <v>5156</v>
      </c>
      <c r="E3345" t="s">
        <v>6344</v>
      </c>
      <c r="F3345" s="37" t="s">
        <v>7648</v>
      </c>
      <c r="G3345" s="18" t="str">
        <f t="shared" si="210"/>
        <v>Servicios fabricante- Microsoft Soporte Premier</v>
      </c>
      <c r="H3345" s="18" t="s">
        <v>119</v>
      </c>
      <c r="I3345" s="37" t="s">
        <v>67</v>
      </c>
      <c r="J3345" t="s">
        <v>6345</v>
      </c>
      <c r="K3345" t="s">
        <v>65</v>
      </c>
      <c r="L3345" t="s">
        <v>3940</v>
      </c>
      <c r="M3345" t="s">
        <v>65</v>
      </c>
      <c r="N3345" s="37" t="s">
        <v>5159</v>
      </c>
      <c r="O3345" s="37" t="s">
        <v>66</v>
      </c>
      <c r="P3345" s="37" t="s">
        <v>1308</v>
      </c>
      <c r="Q3345" t="s">
        <v>6344</v>
      </c>
      <c r="R3345" t="s">
        <v>5160</v>
      </c>
      <c r="S3345" s="38">
        <v>15200000</v>
      </c>
      <c r="T3345" s="37">
        <v>1</v>
      </c>
      <c r="U3345" s="37">
        <v>1</v>
      </c>
      <c r="V3345" s="43">
        <f>SUMIF(ResumenCotizacion!$C:$C,E3345,ResumenCotizacion!$P:$P)</f>
        <v>0</v>
      </c>
      <c r="W3345" s="68">
        <f>IF(H3345="USD",S3345*SolCotizacion!$J$18,S3345)</f>
        <v>15200000</v>
      </c>
      <c r="X3345" s="3">
        <f>ROUND(W3345/(1-VLOOKUP("Total porcentaje:",ResumenCotizacion!$F:$H,3,0)),2)</f>
        <v>16521739.130000001</v>
      </c>
      <c r="Y3345" s="3">
        <f t="shared" si="211"/>
        <v>0</v>
      </c>
    </row>
    <row r="3346" spans="1:25" ht="14.25" x14ac:dyDescent="0.2">
      <c r="A3346" t="str">
        <f t="shared" si="208"/>
        <v>Servicios fabricante- Microsoft Soporte PremierMicrosoft Soporte PremierSHHL</v>
      </c>
      <c r="B3346" t="str">
        <f t="shared" si="209"/>
        <v>SHHLMicrosoft Soporte Premier</v>
      </c>
      <c r="C3346"/>
      <c r="D3346" t="s">
        <v>5156</v>
      </c>
      <c r="E3346" t="s">
        <v>6346</v>
      </c>
      <c r="F3346" s="37" t="s">
        <v>7648</v>
      </c>
      <c r="G3346" s="18" t="str">
        <f t="shared" si="210"/>
        <v>Servicios fabricante- Microsoft Soporte Premier</v>
      </c>
      <c r="H3346" s="18" t="s">
        <v>119</v>
      </c>
      <c r="I3346" s="37" t="s">
        <v>67</v>
      </c>
      <c r="J3346" t="s">
        <v>6347</v>
      </c>
      <c r="K3346" t="s">
        <v>65</v>
      </c>
      <c r="L3346" t="s">
        <v>3940</v>
      </c>
      <c r="M3346" t="s">
        <v>65</v>
      </c>
      <c r="N3346" s="37" t="s">
        <v>5159</v>
      </c>
      <c r="O3346" s="37" t="s">
        <v>5171</v>
      </c>
      <c r="P3346" s="37" t="s">
        <v>1308</v>
      </c>
      <c r="Q3346" t="s">
        <v>6346</v>
      </c>
      <c r="R3346" t="s">
        <v>5160</v>
      </c>
      <c r="S3346" s="38">
        <v>28800000</v>
      </c>
      <c r="T3346" s="37">
        <v>1</v>
      </c>
      <c r="U3346" s="37">
        <v>1</v>
      </c>
      <c r="V3346" s="43">
        <f>SUMIF(ResumenCotizacion!$C:$C,E3346,ResumenCotizacion!$P:$P)</f>
        <v>0</v>
      </c>
      <c r="W3346" s="68">
        <f>IF(H3346="USD",S3346*SolCotizacion!$J$18,S3346)</f>
        <v>28800000</v>
      </c>
      <c r="X3346" s="3">
        <f>ROUND(W3346/(1-VLOOKUP("Total porcentaje:",ResumenCotizacion!$F:$H,3,0)),2)</f>
        <v>31304347.829999998</v>
      </c>
      <c r="Y3346" s="3">
        <f t="shared" si="211"/>
        <v>0</v>
      </c>
    </row>
    <row r="3347" spans="1:25" ht="14.25" x14ac:dyDescent="0.2">
      <c r="A3347" t="str">
        <f t="shared" si="208"/>
        <v>Servicios fabricante- Microsoft Soporte PremierMicrosoft Soporte PremierSHBE</v>
      </c>
      <c r="B3347" t="str">
        <f t="shared" si="209"/>
        <v>SHBEMicrosoft Soporte Premier</v>
      </c>
      <c r="C3347"/>
      <c r="D3347" t="s">
        <v>5156</v>
      </c>
      <c r="E3347" t="s">
        <v>6348</v>
      </c>
      <c r="F3347" s="37" t="s">
        <v>7648</v>
      </c>
      <c r="G3347" s="18" t="str">
        <f t="shared" si="210"/>
        <v>Servicios fabricante- Microsoft Soporte Premier</v>
      </c>
      <c r="H3347" s="18" t="s">
        <v>119</v>
      </c>
      <c r="I3347" s="37" t="s">
        <v>67</v>
      </c>
      <c r="J3347" t="s">
        <v>6349</v>
      </c>
      <c r="K3347" t="s">
        <v>65</v>
      </c>
      <c r="L3347" t="s">
        <v>3940</v>
      </c>
      <c r="M3347" t="s">
        <v>65</v>
      </c>
      <c r="N3347" s="37" t="s">
        <v>5159</v>
      </c>
      <c r="O3347" s="37" t="s">
        <v>5171</v>
      </c>
      <c r="P3347" s="37" t="s">
        <v>1308</v>
      </c>
      <c r="Q3347" t="s">
        <v>6348</v>
      </c>
      <c r="R3347" t="s">
        <v>5160</v>
      </c>
      <c r="S3347" s="38">
        <v>74800000</v>
      </c>
      <c r="T3347" s="37">
        <v>1</v>
      </c>
      <c r="U3347" s="37">
        <v>1</v>
      </c>
      <c r="V3347" s="43">
        <f>SUMIF(ResumenCotizacion!$C:$C,E3347,ResumenCotizacion!$P:$P)</f>
        <v>0</v>
      </c>
      <c r="W3347" s="68">
        <f>IF(H3347="USD",S3347*SolCotizacion!$J$18,S3347)</f>
        <v>74800000</v>
      </c>
      <c r="X3347" s="3">
        <f>ROUND(W3347/(1-VLOOKUP("Total porcentaje:",ResumenCotizacion!$F:$H,3,0)),2)</f>
        <v>81304347.829999998</v>
      </c>
      <c r="Y3347" s="3">
        <f t="shared" si="211"/>
        <v>0</v>
      </c>
    </row>
    <row r="3348" spans="1:25" ht="14.25" x14ac:dyDescent="0.2">
      <c r="A3348" t="str">
        <f t="shared" si="208"/>
        <v>Servicios fabricante- Microsoft Soporte PremierMicrosoft Soporte PremierSHBC</v>
      </c>
      <c r="B3348" t="str">
        <f t="shared" si="209"/>
        <v>SHBCMicrosoft Soporte Premier</v>
      </c>
      <c r="C3348"/>
      <c r="D3348" t="s">
        <v>5156</v>
      </c>
      <c r="E3348" t="s">
        <v>6350</v>
      </c>
      <c r="F3348" s="37" t="s">
        <v>7648</v>
      </c>
      <c r="G3348" s="18" t="str">
        <f t="shared" si="210"/>
        <v>Servicios fabricante- Microsoft Soporte Premier</v>
      </c>
      <c r="H3348" s="18" t="s">
        <v>119</v>
      </c>
      <c r="I3348" s="37" t="s">
        <v>67</v>
      </c>
      <c r="J3348" t="s">
        <v>6351</v>
      </c>
      <c r="K3348" t="s">
        <v>65</v>
      </c>
      <c r="L3348" t="s">
        <v>3940</v>
      </c>
      <c r="M3348" t="s">
        <v>65</v>
      </c>
      <c r="N3348" s="37" t="s">
        <v>5159</v>
      </c>
      <c r="O3348" s="37" t="s">
        <v>66</v>
      </c>
      <c r="P3348" s="37" t="s">
        <v>1308</v>
      </c>
      <c r="Q3348" t="s">
        <v>6350</v>
      </c>
      <c r="R3348" t="s">
        <v>5160</v>
      </c>
      <c r="S3348" s="38">
        <v>63600000</v>
      </c>
      <c r="T3348" s="37">
        <v>1</v>
      </c>
      <c r="U3348" s="37">
        <v>1</v>
      </c>
      <c r="V3348" s="43">
        <f>SUMIF(ResumenCotizacion!$C:$C,E3348,ResumenCotizacion!$P:$P)</f>
        <v>0</v>
      </c>
      <c r="W3348" s="68">
        <f>IF(H3348="USD",S3348*SolCotizacion!$J$18,S3348)</f>
        <v>63600000</v>
      </c>
      <c r="X3348" s="3">
        <f>ROUND(W3348/(1-VLOOKUP("Total porcentaje:",ResumenCotizacion!$F:$H,3,0)),2)</f>
        <v>69130434.780000001</v>
      </c>
      <c r="Y3348" s="3">
        <f t="shared" si="211"/>
        <v>0</v>
      </c>
    </row>
    <row r="3349" spans="1:25" ht="14.25" x14ac:dyDescent="0.2">
      <c r="A3349" t="str">
        <f t="shared" si="208"/>
        <v>Servicios fabricante- Microsoft Soporte PremierMicrosoft Soporte PremierSHAF</v>
      </c>
      <c r="B3349" t="str">
        <f t="shared" si="209"/>
        <v>SHAFMicrosoft Soporte Premier</v>
      </c>
      <c r="C3349"/>
      <c r="D3349" t="s">
        <v>5156</v>
      </c>
      <c r="E3349" t="s">
        <v>6352</v>
      </c>
      <c r="F3349" s="37" t="s">
        <v>7648</v>
      </c>
      <c r="G3349" s="18" t="str">
        <f t="shared" si="210"/>
        <v>Servicios fabricante- Microsoft Soporte Premier</v>
      </c>
      <c r="H3349" s="18" t="s">
        <v>119</v>
      </c>
      <c r="I3349" s="37" t="s">
        <v>67</v>
      </c>
      <c r="J3349" t="s">
        <v>6353</v>
      </c>
      <c r="K3349" t="s">
        <v>65</v>
      </c>
      <c r="L3349" t="s">
        <v>3940</v>
      </c>
      <c r="M3349" t="s">
        <v>65</v>
      </c>
      <c r="N3349" s="37" t="s">
        <v>5159</v>
      </c>
      <c r="O3349" s="37" t="s">
        <v>5171</v>
      </c>
      <c r="P3349" s="37" t="s">
        <v>1308</v>
      </c>
      <c r="Q3349" t="s">
        <v>6352</v>
      </c>
      <c r="R3349" t="s">
        <v>5160</v>
      </c>
      <c r="S3349" s="38">
        <v>51600000</v>
      </c>
      <c r="T3349" s="37">
        <v>1</v>
      </c>
      <c r="U3349" s="37">
        <v>1</v>
      </c>
      <c r="V3349" s="43">
        <f>SUMIF(ResumenCotizacion!$C:$C,E3349,ResumenCotizacion!$P:$P)</f>
        <v>0</v>
      </c>
      <c r="W3349" s="68">
        <f>IF(H3349="USD",S3349*SolCotizacion!$J$18,S3349)</f>
        <v>51600000</v>
      </c>
      <c r="X3349" s="3">
        <f>ROUND(W3349/(1-VLOOKUP("Total porcentaje:",ResumenCotizacion!$F:$H,3,0)),2)</f>
        <v>56086956.520000003</v>
      </c>
      <c r="Y3349" s="3">
        <f t="shared" si="211"/>
        <v>0</v>
      </c>
    </row>
    <row r="3350" spans="1:25" ht="14.25" x14ac:dyDescent="0.2">
      <c r="A3350" t="str">
        <f t="shared" si="208"/>
        <v>Servicios fabricante- Microsoft Soporte PremierMicrosoft Soporte PremierSGTY</v>
      </c>
      <c r="B3350" t="str">
        <f t="shared" si="209"/>
        <v>SGTYMicrosoft Soporte Premier</v>
      </c>
      <c r="C3350"/>
      <c r="D3350" t="s">
        <v>5156</v>
      </c>
      <c r="E3350" t="s">
        <v>6354</v>
      </c>
      <c r="F3350" s="37" t="s">
        <v>7648</v>
      </c>
      <c r="G3350" s="18" t="str">
        <f t="shared" si="210"/>
        <v>Servicios fabricante- Microsoft Soporte Premier</v>
      </c>
      <c r="H3350" s="18" t="s">
        <v>119</v>
      </c>
      <c r="I3350" s="37" t="s">
        <v>67</v>
      </c>
      <c r="J3350" t="s">
        <v>6355</v>
      </c>
      <c r="K3350" t="s">
        <v>65</v>
      </c>
      <c r="L3350" t="s">
        <v>3940</v>
      </c>
      <c r="M3350" t="s">
        <v>65</v>
      </c>
      <c r="N3350" s="37" t="s">
        <v>5159</v>
      </c>
      <c r="O3350" s="37" t="s">
        <v>66</v>
      </c>
      <c r="P3350" s="37" t="s">
        <v>1308</v>
      </c>
      <c r="Q3350" t="s">
        <v>6354</v>
      </c>
      <c r="R3350" t="s">
        <v>5160</v>
      </c>
      <c r="S3350" s="38">
        <v>63600000</v>
      </c>
      <c r="T3350" s="37">
        <v>1</v>
      </c>
      <c r="U3350" s="37">
        <v>1</v>
      </c>
      <c r="V3350" s="43">
        <f>SUMIF(ResumenCotizacion!$C:$C,E3350,ResumenCotizacion!$P:$P)</f>
        <v>0</v>
      </c>
      <c r="W3350" s="68">
        <f>IF(H3350="USD",S3350*SolCotizacion!$J$18,S3350)</f>
        <v>63600000</v>
      </c>
      <c r="X3350" s="3">
        <f>ROUND(W3350/(1-VLOOKUP("Total porcentaje:",ResumenCotizacion!$F:$H,3,0)),2)</f>
        <v>69130434.780000001</v>
      </c>
      <c r="Y3350" s="3">
        <f t="shared" si="211"/>
        <v>0</v>
      </c>
    </row>
    <row r="3351" spans="1:25" ht="14.25" x14ac:dyDescent="0.2">
      <c r="A3351" t="str">
        <f t="shared" si="208"/>
        <v>Servicios fabricante- Microsoft Soporte PremierMicrosoft Soporte PremierSGER5</v>
      </c>
      <c r="B3351" t="str">
        <f t="shared" si="209"/>
        <v>SGER5Microsoft Soporte Premier</v>
      </c>
      <c r="C3351"/>
      <c r="D3351" t="s">
        <v>5156</v>
      </c>
      <c r="E3351" t="s">
        <v>6356</v>
      </c>
      <c r="F3351" s="37" t="s">
        <v>7648</v>
      </c>
      <c r="G3351" s="18" t="str">
        <f t="shared" si="210"/>
        <v>Servicios fabricante- Microsoft Soporte Premier</v>
      </c>
      <c r="H3351" s="18" t="s">
        <v>119</v>
      </c>
      <c r="I3351" s="37" t="s">
        <v>67</v>
      </c>
      <c r="J3351" t="s">
        <v>6357</v>
      </c>
      <c r="K3351" t="s">
        <v>210</v>
      </c>
      <c r="L3351" t="s">
        <v>3940</v>
      </c>
      <c r="M3351" t="s">
        <v>65</v>
      </c>
      <c r="N3351" s="37" t="s">
        <v>5159</v>
      </c>
      <c r="O3351" s="37" t="s">
        <v>5171</v>
      </c>
      <c r="P3351" s="37" t="s">
        <v>1308</v>
      </c>
      <c r="Q3351" t="s">
        <v>6356</v>
      </c>
      <c r="R3351" t="s">
        <v>5160</v>
      </c>
      <c r="S3351" s="38">
        <v>0</v>
      </c>
      <c r="T3351" s="37">
        <v>1</v>
      </c>
      <c r="U3351" s="37">
        <v>1</v>
      </c>
      <c r="V3351" s="43">
        <f>SUMIF(ResumenCotizacion!$C:$C,E3351,ResumenCotizacion!$P:$P)</f>
        <v>0</v>
      </c>
      <c r="W3351" s="68">
        <f>IF(H3351="USD",S3351*SolCotizacion!$J$18,S3351)</f>
        <v>0</v>
      </c>
      <c r="X3351" s="3">
        <f>ROUND(W3351/(1-VLOOKUP("Total porcentaje:",ResumenCotizacion!$F:$H,3,0)),2)</f>
        <v>0</v>
      </c>
      <c r="Y3351" s="3">
        <f t="shared" si="211"/>
        <v>0</v>
      </c>
    </row>
    <row r="3352" spans="1:25" ht="14.25" x14ac:dyDescent="0.2">
      <c r="A3352" t="str">
        <f t="shared" si="208"/>
        <v>Servicios fabricante- Microsoft Soporte PremierMicrosoft Soporte PremierSGER4</v>
      </c>
      <c r="B3352" t="str">
        <f t="shared" si="209"/>
        <v>SGER4Microsoft Soporte Premier</v>
      </c>
      <c r="C3352"/>
      <c r="D3352" t="s">
        <v>5156</v>
      </c>
      <c r="E3352" t="s">
        <v>6358</v>
      </c>
      <c r="F3352" s="37" t="s">
        <v>7648</v>
      </c>
      <c r="G3352" s="18" t="str">
        <f t="shared" si="210"/>
        <v>Servicios fabricante- Microsoft Soporte Premier</v>
      </c>
      <c r="H3352" s="18" t="s">
        <v>119</v>
      </c>
      <c r="I3352" s="37" t="s">
        <v>67</v>
      </c>
      <c r="J3352" t="s">
        <v>6359</v>
      </c>
      <c r="K3352" t="s">
        <v>5386</v>
      </c>
      <c r="L3352" t="s">
        <v>3940</v>
      </c>
      <c r="M3352" t="s">
        <v>65</v>
      </c>
      <c r="N3352" s="37" t="s">
        <v>5159</v>
      </c>
      <c r="O3352" s="37" t="s">
        <v>5171</v>
      </c>
      <c r="P3352" s="37" t="s">
        <v>1308</v>
      </c>
      <c r="Q3352" t="s">
        <v>6358</v>
      </c>
      <c r="R3352" t="s">
        <v>5160</v>
      </c>
      <c r="S3352" s="38">
        <v>1506070896</v>
      </c>
      <c r="T3352" s="37">
        <v>1</v>
      </c>
      <c r="U3352" s="37">
        <v>1</v>
      </c>
      <c r="V3352" s="43">
        <f>SUMIF(ResumenCotizacion!$C:$C,E3352,ResumenCotizacion!$P:$P)</f>
        <v>0</v>
      </c>
      <c r="W3352" s="68">
        <f>IF(H3352="USD",S3352*SolCotizacion!$J$18,S3352)</f>
        <v>1506070896</v>
      </c>
      <c r="X3352" s="3">
        <f>ROUND(W3352/(1-VLOOKUP("Total porcentaje:",ResumenCotizacion!$F:$H,3,0)),2)</f>
        <v>1637033582.6099999</v>
      </c>
      <c r="Y3352" s="3">
        <f t="shared" si="211"/>
        <v>0</v>
      </c>
    </row>
    <row r="3353" spans="1:25" ht="14.25" x14ac:dyDescent="0.2">
      <c r="A3353" t="str">
        <f t="shared" si="208"/>
        <v>Servicios fabricante- Microsoft Soporte PremierMicrosoft Soporte PremierSGER3</v>
      </c>
      <c r="B3353" t="str">
        <f t="shared" si="209"/>
        <v>SGER3Microsoft Soporte Premier</v>
      </c>
      <c r="C3353"/>
      <c r="D3353" t="s">
        <v>5156</v>
      </c>
      <c r="E3353" t="s">
        <v>6360</v>
      </c>
      <c r="F3353" s="37" t="s">
        <v>7648</v>
      </c>
      <c r="G3353" s="18" t="str">
        <f t="shared" si="210"/>
        <v>Servicios fabricante- Microsoft Soporte Premier</v>
      </c>
      <c r="H3353" s="18" t="s">
        <v>119</v>
      </c>
      <c r="I3353" s="37" t="s">
        <v>67</v>
      </c>
      <c r="J3353" t="s">
        <v>6361</v>
      </c>
      <c r="K3353" t="s">
        <v>5386</v>
      </c>
      <c r="L3353" t="s">
        <v>3940</v>
      </c>
      <c r="M3353" t="s">
        <v>65</v>
      </c>
      <c r="N3353" s="37" t="s">
        <v>5159</v>
      </c>
      <c r="O3353" s="37" t="s">
        <v>5171</v>
      </c>
      <c r="P3353" s="37" t="s">
        <v>1308</v>
      </c>
      <c r="Q3353" t="s">
        <v>6360</v>
      </c>
      <c r="R3353" t="s">
        <v>5160</v>
      </c>
      <c r="S3353" s="38">
        <v>1137632284.8</v>
      </c>
      <c r="T3353" s="37">
        <v>1</v>
      </c>
      <c r="U3353" s="37">
        <v>1</v>
      </c>
      <c r="V3353" s="43">
        <f>SUMIF(ResumenCotizacion!$C:$C,E3353,ResumenCotizacion!$P:$P)</f>
        <v>0</v>
      </c>
      <c r="W3353" s="68">
        <f>IF(H3353="USD",S3353*SolCotizacion!$J$18,S3353)</f>
        <v>1137632284.8</v>
      </c>
      <c r="X3353" s="3">
        <f>ROUND(W3353/(1-VLOOKUP("Total porcentaje:",ResumenCotizacion!$F:$H,3,0)),2)</f>
        <v>1236556831.3</v>
      </c>
      <c r="Y3353" s="3">
        <f t="shared" si="211"/>
        <v>0</v>
      </c>
    </row>
    <row r="3354" spans="1:25" ht="14.25" x14ac:dyDescent="0.2">
      <c r="A3354" t="str">
        <f t="shared" si="208"/>
        <v>Servicios fabricante- Microsoft Soporte PremierMicrosoft Soporte PremierSGER2</v>
      </c>
      <c r="B3354" t="str">
        <f t="shared" si="209"/>
        <v>SGER2Microsoft Soporte Premier</v>
      </c>
      <c r="C3354"/>
      <c r="D3354" t="s">
        <v>5156</v>
      </c>
      <c r="E3354" t="s">
        <v>6362</v>
      </c>
      <c r="F3354" s="37" t="s">
        <v>7648</v>
      </c>
      <c r="G3354" s="18" t="str">
        <f t="shared" si="210"/>
        <v>Servicios fabricante- Microsoft Soporte Premier</v>
      </c>
      <c r="H3354" s="18" t="s">
        <v>119</v>
      </c>
      <c r="I3354" s="37" t="s">
        <v>67</v>
      </c>
      <c r="J3354" t="s">
        <v>6363</v>
      </c>
      <c r="K3354" t="s">
        <v>5386</v>
      </c>
      <c r="L3354" t="s">
        <v>3940</v>
      </c>
      <c r="M3354" t="s">
        <v>65</v>
      </c>
      <c r="N3354" s="37" t="s">
        <v>5159</v>
      </c>
      <c r="O3354" s="37" t="s">
        <v>5171</v>
      </c>
      <c r="P3354" s="37" t="s">
        <v>1308</v>
      </c>
      <c r="Q3354" t="s">
        <v>6362</v>
      </c>
      <c r="R3354" t="s">
        <v>5160</v>
      </c>
      <c r="S3354" s="38">
        <v>762895478.39999998</v>
      </c>
      <c r="T3354" s="37">
        <v>1</v>
      </c>
      <c r="U3354" s="37">
        <v>1</v>
      </c>
      <c r="V3354" s="43">
        <f>SUMIF(ResumenCotizacion!$C:$C,E3354,ResumenCotizacion!$P:$P)</f>
        <v>0</v>
      </c>
      <c r="W3354" s="68">
        <f>IF(H3354="USD",S3354*SolCotizacion!$J$18,S3354)</f>
        <v>762895478.39999998</v>
      </c>
      <c r="X3354" s="3">
        <f>ROUND(W3354/(1-VLOOKUP("Total porcentaje:",ResumenCotizacion!$F:$H,3,0)),2)</f>
        <v>829234215.64999998</v>
      </c>
      <c r="Y3354" s="3">
        <f t="shared" si="211"/>
        <v>0</v>
      </c>
    </row>
    <row r="3355" spans="1:25" ht="14.25" x14ac:dyDescent="0.2">
      <c r="A3355" t="str">
        <f t="shared" si="208"/>
        <v>Servicios fabricante- Microsoft Soporte PremierMicrosoft Soporte PremierSGER1</v>
      </c>
      <c r="B3355" t="str">
        <f t="shared" si="209"/>
        <v>SGER1Microsoft Soporte Premier</v>
      </c>
      <c r="C3355"/>
      <c r="D3355" t="s">
        <v>5156</v>
      </c>
      <c r="E3355" t="s">
        <v>6364</v>
      </c>
      <c r="F3355" s="37" t="s">
        <v>7648</v>
      </c>
      <c r="G3355" s="18" t="str">
        <f t="shared" si="210"/>
        <v>Servicios fabricante- Microsoft Soporte Premier</v>
      </c>
      <c r="H3355" s="18" t="s">
        <v>119</v>
      </c>
      <c r="I3355" s="37" t="s">
        <v>67</v>
      </c>
      <c r="J3355" t="s">
        <v>6365</v>
      </c>
      <c r="K3355" t="s">
        <v>5386</v>
      </c>
      <c r="L3355" t="s">
        <v>3940</v>
      </c>
      <c r="M3355" t="s">
        <v>65</v>
      </c>
      <c r="N3355" s="37" t="s">
        <v>5159</v>
      </c>
      <c r="O3355" s="37" t="s">
        <v>5171</v>
      </c>
      <c r="P3355" s="37" t="s">
        <v>1308</v>
      </c>
      <c r="Q3355" t="s">
        <v>6364</v>
      </c>
      <c r="R3355" t="s">
        <v>5160</v>
      </c>
      <c r="S3355" s="38">
        <v>381860476.80000001</v>
      </c>
      <c r="T3355" s="37">
        <v>1</v>
      </c>
      <c r="U3355" s="37">
        <v>1</v>
      </c>
      <c r="V3355" s="43">
        <f>SUMIF(ResumenCotizacion!$C:$C,E3355,ResumenCotizacion!$P:$P)</f>
        <v>0</v>
      </c>
      <c r="W3355" s="68">
        <f>IF(H3355="USD",S3355*SolCotizacion!$J$18,S3355)</f>
        <v>381860476.80000001</v>
      </c>
      <c r="X3355" s="3">
        <f>ROUND(W3355/(1-VLOOKUP("Total porcentaje:",ResumenCotizacion!$F:$H,3,0)),2)</f>
        <v>415065735.64999998</v>
      </c>
      <c r="Y3355" s="3">
        <f t="shared" si="211"/>
        <v>0</v>
      </c>
    </row>
    <row r="3356" spans="1:25" ht="14.25" x14ac:dyDescent="0.2">
      <c r="A3356" t="str">
        <f t="shared" si="208"/>
        <v>Servicios fabricante- Microsoft Soporte PremierMicrosoft Soporte PremierSFVU</v>
      </c>
      <c r="B3356" t="str">
        <f t="shared" si="209"/>
        <v>SFVUMicrosoft Soporte Premier</v>
      </c>
      <c r="C3356"/>
      <c r="D3356" t="s">
        <v>5156</v>
      </c>
      <c r="E3356" t="s">
        <v>6366</v>
      </c>
      <c r="F3356" s="37" t="s">
        <v>7648</v>
      </c>
      <c r="G3356" s="18" t="str">
        <f t="shared" si="210"/>
        <v>Servicios fabricante- Microsoft Soporte Premier</v>
      </c>
      <c r="H3356" s="18" t="s">
        <v>119</v>
      </c>
      <c r="I3356" s="37" t="s">
        <v>67</v>
      </c>
      <c r="J3356" t="s">
        <v>6367</v>
      </c>
      <c r="K3356" t="s">
        <v>65</v>
      </c>
      <c r="L3356" t="s">
        <v>3940</v>
      </c>
      <c r="M3356" t="s">
        <v>65</v>
      </c>
      <c r="N3356" s="37" t="s">
        <v>5159</v>
      </c>
      <c r="O3356" s="37" t="s">
        <v>5171</v>
      </c>
      <c r="P3356" s="37" t="s">
        <v>1308</v>
      </c>
      <c r="Q3356" t="s">
        <v>6366</v>
      </c>
      <c r="R3356" t="s">
        <v>5160</v>
      </c>
      <c r="S3356" s="38">
        <v>34400000</v>
      </c>
      <c r="T3356" s="37">
        <v>1</v>
      </c>
      <c r="U3356" s="37">
        <v>1</v>
      </c>
      <c r="V3356" s="43">
        <f>SUMIF(ResumenCotizacion!$C:$C,E3356,ResumenCotizacion!$P:$P)</f>
        <v>0</v>
      </c>
      <c r="W3356" s="68">
        <f>IF(H3356="USD",S3356*SolCotizacion!$J$18,S3356)</f>
        <v>34400000</v>
      </c>
      <c r="X3356" s="3">
        <f>ROUND(W3356/(1-VLOOKUP("Total porcentaje:",ResumenCotizacion!$F:$H,3,0)),2)</f>
        <v>37391304.350000001</v>
      </c>
      <c r="Y3356" s="3">
        <f t="shared" si="211"/>
        <v>0</v>
      </c>
    </row>
    <row r="3357" spans="1:25" ht="14.25" x14ac:dyDescent="0.2">
      <c r="A3357" t="str">
        <f t="shared" si="208"/>
        <v>Servicios fabricante- Microsoft Soporte PremierMicrosoft Soporte PremierSFTZ</v>
      </c>
      <c r="B3357" t="str">
        <f t="shared" si="209"/>
        <v>SFTZMicrosoft Soporte Premier</v>
      </c>
      <c r="C3357"/>
      <c r="D3357" t="s">
        <v>5156</v>
      </c>
      <c r="E3357" t="s">
        <v>6368</v>
      </c>
      <c r="F3357" s="37" t="s">
        <v>7648</v>
      </c>
      <c r="G3357" s="18" t="str">
        <f t="shared" si="210"/>
        <v>Servicios fabricante- Microsoft Soporte Premier</v>
      </c>
      <c r="H3357" s="18" t="s">
        <v>119</v>
      </c>
      <c r="I3357" s="37" t="s">
        <v>67</v>
      </c>
      <c r="J3357" t="s">
        <v>6369</v>
      </c>
      <c r="K3357" t="s">
        <v>65</v>
      </c>
      <c r="L3357" t="s">
        <v>3940</v>
      </c>
      <c r="M3357" t="s">
        <v>65</v>
      </c>
      <c r="N3357" s="37" t="s">
        <v>5159</v>
      </c>
      <c r="O3357" s="37" t="s">
        <v>5171</v>
      </c>
      <c r="P3357" s="37" t="s">
        <v>1308</v>
      </c>
      <c r="Q3357" t="s">
        <v>6368</v>
      </c>
      <c r="R3357" t="s">
        <v>5160</v>
      </c>
      <c r="S3357" s="38">
        <v>63600000</v>
      </c>
      <c r="T3357" s="37">
        <v>1</v>
      </c>
      <c r="U3357" s="37">
        <v>1</v>
      </c>
      <c r="V3357" s="43">
        <f>SUMIF(ResumenCotizacion!$C:$C,E3357,ResumenCotizacion!$P:$P)</f>
        <v>0</v>
      </c>
      <c r="W3357" s="68">
        <f>IF(H3357="USD",S3357*SolCotizacion!$J$18,S3357)</f>
        <v>63600000</v>
      </c>
      <c r="X3357" s="3">
        <f>ROUND(W3357/(1-VLOOKUP("Total porcentaje:",ResumenCotizacion!$F:$H,3,0)),2)</f>
        <v>69130434.780000001</v>
      </c>
      <c r="Y3357" s="3">
        <f t="shared" si="211"/>
        <v>0</v>
      </c>
    </row>
    <row r="3358" spans="1:25" ht="14.25" x14ac:dyDescent="0.2">
      <c r="A3358" t="str">
        <f t="shared" si="208"/>
        <v>Servicios fabricante- Microsoft Soporte PremierMicrosoft Soporte PremierSFTW</v>
      </c>
      <c r="B3358" t="str">
        <f t="shared" si="209"/>
        <v>SFTWMicrosoft Soporte Premier</v>
      </c>
      <c r="C3358"/>
      <c r="D3358" t="s">
        <v>5156</v>
      </c>
      <c r="E3358" t="s">
        <v>6370</v>
      </c>
      <c r="F3358" s="37" t="s">
        <v>7648</v>
      </c>
      <c r="G3358" s="18" t="str">
        <f t="shared" si="210"/>
        <v>Servicios fabricante- Microsoft Soporte Premier</v>
      </c>
      <c r="H3358" s="18" t="s">
        <v>119</v>
      </c>
      <c r="I3358" s="37" t="s">
        <v>67</v>
      </c>
      <c r="J3358" t="s">
        <v>6371</v>
      </c>
      <c r="K3358" t="s">
        <v>65</v>
      </c>
      <c r="L3358" t="s">
        <v>3940</v>
      </c>
      <c r="M3358" t="s">
        <v>65</v>
      </c>
      <c r="N3358" s="37" t="s">
        <v>5159</v>
      </c>
      <c r="O3358" s="37" t="s">
        <v>66</v>
      </c>
      <c r="P3358" s="37" t="s">
        <v>1308</v>
      </c>
      <c r="Q3358" t="s">
        <v>6370</v>
      </c>
      <c r="R3358" t="s">
        <v>5160</v>
      </c>
      <c r="S3358" s="38">
        <v>32400000</v>
      </c>
      <c r="T3358" s="37">
        <v>1</v>
      </c>
      <c r="U3358" s="37">
        <v>1</v>
      </c>
      <c r="V3358" s="43">
        <f>SUMIF(ResumenCotizacion!$C:$C,E3358,ResumenCotizacion!$P:$P)</f>
        <v>0</v>
      </c>
      <c r="W3358" s="68">
        <f>IF(H3358="USD",S3358*SolCotizacion!$J$18,S3358)</f>
        <v>32400000</v>
      </c>
      <c r="X3358" s="3">
        <f>ROUND(W3358/(1-VLOOKUP("Total porcentaje:",ResumenCotizacion!$F:$H,3,0)),2)</f>
        <v>35217391.299999997</v>
      </c>
      <c r="Y3358" s="3">
        <f t="shared" si="211"/>
        <v>0</v>
      </c>
    </row>
    <row r="3359" spans="1:25" ht="14.25" x14ac:dyDescent="0.2">
      <c r="A3359" t="str">
        <f t="shared" si="208"/>
        <v>Servicios fabricante- Microsoft Soporte PremierMicrosoft Soporte PremierSFTO</v>
      </c>
      <c r="B3359" t="str">
        <f t="shared" si="209"/>
        <v>SFTOMicrosoft Soporte Premier</v>
      </c>
      <c r="C3359"/>
      <c r="D3359" t="s">
        <v>5156</v>
      </c>
      <c r="E3359" t="s">
        <v>6372</v>
      </c>
      <c r="F3359" s="37" t="s">
        <v>7648</v>
      </c>
      <c r="G3359" s="18" t="str">
        <f t="shared" si="210"/>
        <v>Servicios fabricante- Microsoft Soporte Premier</v>
      </c>
      <c r="H3359" s="18" t="s">
        <v>119</v>
      </c>
      <c r="I3359" s="37" t="s">
        <v>67</v>
      </c>
      <c r="J3359" t="s">
        <v>6373</v>
      </c>
      <c r="K3359" t="s">
        <v>65</v>
      </c>
      <c r="L3359" t="s">
        <v>3940</v>
      </c>
      <c r="M3359" t="s">
        <v>65</v>
      </c>
      <c r="N3359" s="37" t="s">
        <v>5159</v>
      </c>
      <c r="O3359" s="37" t="s">
        <v>5171</v>
      </c>
      <c r="P3359" s="37" t="s">
        <v>1308</v>
      </c>
      <c r="Q3359" t="s">
        <v>6372</v>
      </c>
      <c r="R3359" t="s">
        <v>5160</v>
      </c>
      <c r="S3359" s="38">
        <v>32400000</v>
      </c>
      <c r="T3359" s="37">
        <v>1</v>
      </c>
      <c r="U3359" s="37">
        <v>1</v>
      </c>
      <c r="V3359" s="43">
        <f>SUMIF(ResumenCotizacion!$C:$C,E3359,ResumenCotizacion!$P:$P)</f>
        <v>0</v>
      </c>
      <c r="W3359" s="68">
        <f>IF(H3359="USD",S3359*SolCotizacion!$J$18,S3359)</f>
        <v>32400000</v>
      </c>
      <c r="X3359" s="3">
        <f>ROUND(W3359/(1-VLOOKUP("Total porcentaje:",ResumenCotizacion!$F:$H,3,0)),2)</f>
        <v>35217391.299999997</v>
      </c>
      <c r="Y3359" s="3">
        <f t="shared" si="211"/>
        <v>0</v>
      </c>
    </row>
    <row r="3360" spans="1:25" ht="14.25" x14ac:dyDescent="0.2">
      <c r="A3360" t="str">
        <f t="shared" si="208"/>
        <v>Servicios fabricante- Microsoft Soporte PremierMicrosoft Soporte PremierSFTE</v>
      </c>
      <c r="B3360" t="str">
        <f t="shared" si="209"/>
        <v>SFTEMicrosoft Soporte Premier</v>
      </c>
      <c r="C3360"/>
      <c r="D3360" t="s">
        <v>5156</v>
      </c>
      <c r="E3360" t="s">
        <v>6374</v>
      </c>
      <c r="F3360" s="37" t="s">
        <v>7648</v>
      </c>
      <c r="G3360" s="18" t="str">
        <f t="shared" si="210"/>
        <v>Servicios fabricante- Microsoft Soporte Premier</v>
      </c>
      <c r="H3360" s="18" t="s">
        <v>119</v>
      </c>
      <c r="I3360" s="37" t="s">
        <v>67</v>
      </c>
      <c r="J3360" t="s">
        <v>6375</v>
      </c>
      <c r="K3360" t="s">
        <v>65</v>
      </c>
      <c r="L3360" t="s">
        <v>3940</v>
      </c>
      <c r="M3360" t="s">
        <v>65</v>
      </c>
      <c r="N3360" s="37" t="s">
        <v>5159</v>
      </c>
      <c r="O3360" s="37" t="s">
        <v>5171</v>
      </c>
      <c r="P3360" s="37" t="s">
        <v>1308</v>
      </c>
      <c r="Q3360" t="s">
        <v>6374</v>
      </c>
      <c r="R3360" t="s">
        <v>5160</v>
      </c>
      <c r="S3360" s="38">
        <v>34400000</v>
      </c>
      <c r="T3360" s="37">
        <v>1</v>
      </c>
      <c r="U3360" s="37">
        <v>1</v>
      </c>
      <c r="V3360" s="43">
        <f>SUMIF(ResumenCotizacion!$C:$C,E3360,ResumenCotizacion!$P:$P)</f>
        <v>0</v>
      </c>
      <c r="W3360" s="68">
        <f>IF(H3360="USD",S3360*SolCotizacion!$J$18,S3360)</f>
        <v>34400000</v>
      </c>
      <c r="X3360" s="3">
        <f>ROUND(W3360/(1-VLOOKUP("Total porcentaje:",ResumenCotizacion!$F:$H,3,0)),2)</f>
        <v>37391304.350000001</v>
      </c>
      <c r="Y3360" s="3">
        <f t="shared" si="211"/>
        <v>0</v>
      </c>
    </row>
    <row r="3361" spans="1:25" ht="14.25" x14ac:dyDescent="0.2">
      <c r="A3361" t="str">
        <f t="shared" si="208"/>
        <v>Servicios fabricante- Microsoft Soporte PremierMicrosoft Soporte PremierSFOM</v>
      </c>
      <c r="B3361" t="str">
        <f t="shared" si="209"/>
        <v>SFOMMicrosoft Soporte Premier</v>
      </c>
      <c r="C3361"/>
      <c r="D3361" t="s">
        <v>5156</v>
      </c>
      <c r="E3361" t="s">
        <v>6376</v>
      </c>
      <c r="F3361" s="37" t="s">
        <v>7648</v>
      </c>
      <c r="G3361" s="18" t="str">
        <f t="shared" si="210"/>
        <v>Servicios fabricante- Microsoft Soporte Premier</v>
      </c>
      <c r="H3361" s="18" t="s">
        <v>119</v>
      </c>
      <c r="I3361" s="37" t="s">
        <v>67</v>
      </c>
      <c r="J3361" t="s">
        <v>6377</v>
      </c>
      <c r="K3361" t="s">
        <v>65</v>
      </c>
      <c r="L3361" t="s">
        <v>3940</v>
      </c>
      <c r="M3361" t="s">
        <v>65</v>
      </c>
      <c r="N3361" s="37" t="s">
        <v>5159</v>
      </c>
      <c r="O3361" s="37" t="s">
        <v>66</v>
      </c>
      <c r="P3361" s="37" t="s">
        <v>1308</v>
      </c>
      <c r="Q3361" t="s">
        <v>6376</v>
      </c>
      <c r="R3361" t="s">
        <v>5160</v>
      </c>
      <c r="S3361" s="38">
        <v>96000000</v>
      </c>
      <c r="T3361" s="37">
        <v>1</v>
      </c>
      <c r="U3361" s="37">
        <v>1</v>
      </c>
      <c r="V3361" s="43">
        <f>SUMIF(ResumenCotizacion!$C:$C,E3361,ResumenCotizacion!$P:$P)</f>
        <v>0</v>
      </c>
      <c r="W3361" s="68">
        <f>IF(H3361="USD",S3361*SolCotizacion!$J$18,S3361)</f>
        <v>96000000</v>
      </c>
      <c r="X3361" s="3">
        <f>ROUND(W3361/(1-VLOOKUP("Total porcentaje:",ResumenCotizacion!$F:$H,3,0)),2)</f>
        <v>104347826.09</v>
      </c>
      <c r="Y3361" s="3">
        <f t="shared" si="211"/>
        <v>0</v>
      </c>
    </row>
    <row r="3362" spans="1:25" ht="14.25" x14ac:dyDescent="0.2">
      <c r="A3362" t="str">
        <f t="shared" si="208"/>
        <v>Servicios fabricante- Microsoft Soporte PremierMicrosoft Soporte PremierSFIS</v>
      </c>
      <c r="B3362" t="str">
        <f t="shared" si="209"/>
        <v>SFISMicrosoft Soporte Premier</v>
      </c>
      <c r="C3362"/>
      <c r="D3362" t="s">
        <v>5156</v>
      </c>
      <c r="E3362" t="s">
        <v>6378</v>
      </c>
      <c r="F3362" s="37" t="s">
        <v>7648</v>
      </c>
      <c r="G3362" s="18" t="str">
        <f t="shared" si="210"/>
        <v>Servicios fabricante- Microsoft Soporte Premier</v>
      </c>
      <c r="H3362" s="18" t="s">
        <v>119</v>
      </c>
      <c r="I3362" s="37" t="s">
        <v>67</v>
      </c>
      <c r="J3362" t="s">
        <v>6379</v>
      </c>
      <c r="K3362" t="s">
        <v>65</v>
      </c>
      <c r="L3362" t="s">
        <v>3940</v>
      </c>
      <c r="M3362" t="s">
        <v>65</v>
      </c>
      <c r="N3362" s="37" t="s">
        <v>5159</v>
      </c>
      <c r="O3362" s="37" t="s">
        <v>5171</v>
      </c>
      <c r="P3362" s="37" t="s">
        <v>1308</v>
      </c>
      <c r="Q3362" t="s">
        <v>6378</v>
      </c>
      <c r="R3362" t="s">
        <v>5160</v>
      </c>
      <c r="S3362" s="38">
        <v>85600000</v>
      </c>
      <c r="T3362" s="37">
        <v>1</v>
      </c>
      <c r="U3362" s="37">
        <v>1</v>
      </c>
      <c r="V3362" s="43">
        <f>SUMIF(ResumenCotizacion!$C:$C,E3362,ResumenCotizacion!$P:$P)</f>
        <v>0</v>
      </c>
      <c r="W3362" s="68">
        <f>IF(H3362="USD",S3362*SolCotizacion!$J$18,S3362)</f>
        <v>85600000</v>
      </c>
      <c r="X3362" s="3">
        <f>ROUND(W3362/(1-VLOOKUP("Total porcentaje:",ResumenCotizacion!$F:$H,3,0)),2)</f>
        <v>93043478.260000005</v>
      </c>
      <c r="Y3362" s="3">
        <f t="shared" si="211"/>
        <v>0</v>
      </c>
    </row>
    <row r="3363" spans="1:25" ht="14.25" x14ac:dyDescent="0.2">
      <c r="A3363" t="str">
        <f t="shared" si="208"/>
        <v>Servicios fabricante- Microsoft Soporte PremierMicrosoft Soporte PremierSFFT</v>
      </c>
      <c r="B3363" t="str">
        <f t="shared" si="209"/>
        <v>SFFTMicrosoft Soporte Premier</v>
      </c>
      <c r="C3363"/>
      <c r="D3363" t="s">
        <v>5156</v>
      </c>
      <c r="E3363" t="s">
        <v>6380</v>
      </c>
      <c r="F3363" s="37" t="s">
        <v>7648</v>
      </c>
      <c r="G3363" s="18" t="str">
        <f t="shared" si="210"/>
        <v>Servicios fabricante- Microsoft Soporte Premier</v>
      </c>
      <c r="H3363" s="18" t="s">
        <v>119</v>
      </c>
      <c r="I3363" s="37" t="s">
        <v>67</v>
      </c>
      <c r="J3363" t="s">
        <v>6381</v>
      </c>
      <c r="K3363" t="s">
        <v>65</v>
      </c>
      <c r="L3363" t="s">
        <v>3940</v>
      </c>
      <c r="M3363" t="s">
        <v>65</v>
      </c>
      <c r="N3363" s="37" t="s">
        <v>5159</v>
      </c>
      <c r="O3363" s="37" t="s">
        <v>5171</v>
      </c>
      <c r="P3363" s="37" t="s">
        <v>1308</v>
      </c>
      <c r="Q3363" t="s">
        <v>6380</v>
      </c>
      <c r="R3363" t="s">
        <v>5160</v>
      </c>
      <c r="S3363" s="38">
        <v>96000000</v>
      </c>
      <c r="T3363" s="37">
        <v>1</v>
      </c>
      <c r="U3363" s="37">
        <v>1</v>
      </c>
      <c r="V3363" s="43">
        <f>SUMIF(ResumenCotizacion!$C:$C,E3363,ResumenCotizacion!$P:$P)</f>
        <v>0</v>
      </c>
      <c r="W3363" s="68">
        <f>IF(H3363="USD",S3363*SolCotizacion!$J$18,S3363)</f>
        <v>96000000</v>
      </c>
      <c r="X3363" s="3">
        <f>ROUND(W3363/(1-VLOOKUP("Total porcentaje:",ResumenCotizacion!$F:$H,3,0)),2)</f>
        <v>104347826.09</v>
      </c>
      <c r="Y3363" s="3">
        <f t="shared" si="211"/>
        <v>0</v>
      </c>
    </row>
    <row r="3364" spans="1:25" ht="14.25" x14ac:dyDescent="0.2">
      <c r="A3364" t="str">
        <f t="shared" si="208"/>
        <v>Servicios fabricante- Microsoft Soporte PremierMicrosoft Soporte PremierSFFS</v>
      </c>
      <c r="B3364" t="str">
        <f t="shared" si="209"/>
        <v>SFFSMicrosoft Soporte Premier</v>
      </c>
      <c r="C3364"/>
      <c r="D3364" t="s">
        <v>5156</v>
      </c>
      <c r="E3364" t="s">
        <v>6382</v>
      </c>
      <c r="F3364" s="37" t="s">
        <v>7648</v>
      </c>
      <c r="G3364" s="18" t="str">
        <f t="shared" si="210"/>
        <v>Servicios fabricante- Microsoft Soporte Premier</v>
      </c>
      <c r="H3364" s="18" t="s">
        <v>119</v>
      </c>
      <c r="I3364" s="37" t="s">
        <v>67</v>
      </c>
      <c r="J3364" t="s">
        <v>6383</v>
      </c>
      <c r="K3364" t="s">
        <v>65</v>
      </c>
      <c r="L3364" t="s">
        <v>3940</v>
      </c>
      <c r="M3364" t="s">
        <v>65</v>
      </c>
      <c r="N3364" s="37" t="s">
        <v>5159</v>
      </c>
      <c r="O3364" s="37" t="s">
        <v>5171</v>
      </c>
      <c r="P3364" s="37" t="s">
        <v>1308</v>
      </c>
      <c r="Q3364" t="s">
        <v>6382</v>
      </c>
      <c r="R3364" t="s">
        <v>5160</v>
      </c>
      <c r="S3364" s="38">
        <v>96000000</v>
      </c>
      <c r="T3364" s="37">
        <v>1</v>
      </c>
      <c r="U3364" s="37">
        <v>1</v>
      </c>
      <c r="V3364" s="43">
        <f>SUMIF(ResumenCotizacion!$C:$C,E3364,ResumenCotizacion!$P:$P)</f>
        <v>0</v>
      </c>
      <c r="W3364" s="68">
        <f>IF(H3364="USD",S3364*SolCotizacion!$J$18,S3364)</f>
        <v>96000000</v>
      </c>
      <c r="X3364" s="3">
        <f>ROUND(W3364/(1-VLOOKUP("Total porcentaje:",ResumenCotizacion!$F:$H,3,0)),2)</f>
        <v>104347826.09</v>
      </c>
      <c r="Y3364" s="3">
        <f t="shared" si="211"/>
        <v>0</v>
      </c>
    </row>
    <row r="3365" spans="1:25" ht="14.25" x14ac:dyDescent="0.2">
      <c r="A3365" t="str">
        <f t="shared" si="208"/>
        <v>Servicios fabricante- Microsoft Soporte PremierMicrosoft Soporte PremierSFEU</v>
      </c>
      <c r="B3365" t="str">
        <f t="shared" si="209"/>
        <v>SFEUMicrosoft Soporte Premier</v>
      </c>
      <c r="C3365"/>
      <c r="D3365" t="s">
        <v>5156</v>
      </c>
      <c r="E3365" t="s">
        <v>6384</v>
      </c>
      <c r="F3365" s="37" t="s">
        <v>7648</v>
      </c>
      <c r="G3365" s="18" t="str">
        <f t="shared" si="210"/>
        <v>Servicios fabricante- Microsoft Soporte Premier</v>
      </c>
      <c r="H3365" s="18" t="s">
        <v>119</v>
      </c>
      <c r="I3365" s="37" t="s">
        <v>67</v>
      </c>
      <c r="J3365" t="s">
        <v>6385</v>
      </c>
      <c r="K3365" t="s">
        <v>65</v>
      </c>
      <c r="L3365" t="s">
        <v>3940</v>
      </c>
      <c r="M3365" t="s">
        <v>65</v>
      </c>
      <c r="N3365" s="37" t="s">
        <v>5159</v>
      </c>
      <c r="O3365" s="37" t="s">
        <v>5171</v>
      </c>
      <c r="P3365" s="37" t="s">
        <v>1308</v>
      </c>
      <c r="Q3365" t="s">
        <v>6384</v>
      </c>
      <c r="R3365" t="s">
        <v>5160</v>
      </c>
      <c r="S3365" s="38">
        <v>34400000</v>
      </c>
      <c r="T3365" s="37">
        <v>1</v>
      </c>
      <c r="U3365" s="37">
        <v>1</v>
      </c>
      <c r="V3365" s="43">
        <f>SUMIF(ResumenCotizacion!$C:$C,E3365,ResumenCotizacion!$P:$P)</f>
        <v>0</v>
      </c>
      <c r="W3365" s="68">
        <f>IF(H3365="USD",S3365*SolCotizacion!$J$18,S3365)</f>
        <v>34400000</v>
      </c>
      <c r="X3365" s="3">
        <f>ROUND(W3365/(1-VLOOKUP("Total porcentaje:",ResumenCotizacion!$F:$H,3,0)),2)</f>
        <v>37391304.350000001</v>
      </c>
      <c r="Y3365" s="3">
        <f t="shared" si="211"/>
        <v>0</v>
      </c>
    </row>
    <row r="3366" spans="1:25" ht="14.25" x14ac:dyDescent="0.2">
      <c r="A3366" t="str">
        <f t="shared" si="208"/>
        <v>Servicios fabricante- Microsoft Soporte PremierMicrosoft Soporte PremierSFET</v>
      </c>
      <c r="B3366" t="str">
        <f t="shared" si="209"/>
        <v>SFETMicrosoft Soporte Premier</v>
      </c>
      <c r="C3366"/>
      <c r="D3366" t="s">
        <v>5156</v>
      </c>
      <c r="E3366" t="s">
        <v>6386</v>
      </c>
      <c r="F3366" s="37" t="s">
        <v>7648</v>
      </c>
      <c r="G3366" s="18" t="str">
        <f t="shared" si="210"/>
        <v>Servicios fabricante- Microsoft Soporte Premier</v>
      </c>
      <c r="H3366" s="18" t="s">
        <v>119</v>
      </c>
      <c r="I3366" s="37" t="s">
        <v>67</v>
      </c>
      <c r="J3366" t="s">
        <v>6387</v>
      </c>
      <c r="K3366" t="s">
        <v>65</v>
      </c>
      <c r="L3366" t="s">
        <v>3940</v>
      </c>
      <c r="M3366" t="s">
        <v>65</v>
      </c>
      <c r="N3366" s="37" t="s">
        <v>5159</v>
      </c>
      <c r="O3366" s="37" t="s">
        <v>5171</v>
      </c>
      <c r="P3366" s="37" t="s">
        <v>1308</v>
      </c>
      <c r="Q3366" t="s">
        <v>6386</v>
      </c>
      <c r="R3366" t="s">
        <v>5160</v>
      </c>
      <c r="S3366" s="38">
        <v>96000000</v>
      </c>
      <c r="T3366" s="37">
        <v>1</v>
      </c>
      <c r="U3366" s="37">
        <v>1</v>
      </c>
      <c r="V3366" s="43">
        <f>SUMIF(ResumenCotizacion!$C:$C,E3366,ResumenCotizacion!$P:$P)</f>
        <v>0</v>
      </c>
      <c r="W3366" s="68">
        <f>IF(H3366="USD",S3366*SolCotizacion!$J$18,S3366)</f>
        <v>96000000</v>
      </c>
      <c r="X3366" s="3">
        <f>ROUND(W3366/(1-VLOOKUP("Total porcentaje:",ResumenCotizacion!$F:$H,3,0)),2)</f>
        <v>104347826.09</v>
      </c>
      <c r="Y3366" s="3">
        <f t="shared" si="211"/>
        <v>0</v>
      </c>
    </row>
    <row r="3367" spans="1:25" ht="14.25" x14ac:dyDescent="0.2">
      <c r="A3367" t="str">
        <f t="shared" si="208"/>
        <v>Servicios fabricante- Microsoft Soporte PremierMicrosoft Soporte PremierSFAC</v>
      </c>
      <c r="B3367" t="str">
        <f t="shared" si="209"/>
        <v>SFACMicrosoft Soporte Premier</v>
      </c>
      <c r="C3367"/>
      <c r="D3367" t="s">
        <v>5156</v>
      </c>
      <c r="E3367" t="s">
        <v>6388</v>
      </c>
      <c r="F3367" s="37" t="s">
        <v>7648</v>
      </c>
      <c r="G3367" s="18" t="str">
        <f t="shared" si="210"/>
        <v>Servicios fabricante- Microsoft Soporte Premier</v>
      </c>
      <c r="H3367" s="18" t="s">
        <v>119</v>
      </c>
      <c r="I3367" s="37" t="s">
        <v>67</v>
      </c>
      <c r="J3367" t="s">
        <v>6389</v>
      </c>
      <c r="K3367" t="s">
        <v>65</v>
      </c>
      <c r="L3367" t="s">
        <v>3940</v>
      </c>
      <c r="M3367" t="s">
        <v>65</v>
      </c>
      <c r="N3367" s="37" t="s">
        <v>5159</v>
      </c>
      <c r="O3367" s="37" t="s">
        <v>5171</v>
      </c>
      <c r="P3367" s="37" t="s">
        <v>1308</v>
      </c>
      <c r="Q3367" t="s">
        <v>6388</v>
      </c>
      <c r="R3367" t="s">
        <v>5160</v>
      </c>
      <c r="S3367" s="38">
        <v>32400000</v>
      </c>
      <c r="T3367" s="37">
        <v>1</v>
      </c>
      <c r="U3367" s="37">
        <v>1</v>
      </c>
      <c r="V3367" s="43">
        <f>SUMIF(ResumenCotizacion!$C:$C,E3367,ResumenCotizacion!$P:$P)</f>
        <v>0</v>
      </c>
      <c r="W3367" s="68">
        <f>IF(H3367="USD",S3367*SolCotizacion!$J$18,S3367)</f>
        <v>32400000</v>
      </c>
      <c r="X3367" s="3">
        <f>ROUND(W3367/(1-VLOOKUP("Total porcentaje:",ResumenCotizacion!$F:$H,3,0)),2)</f>
        <v>35217391.299999997</v>
      </c>
      <c r="Y3367" s="3">
        <f t="shared" si="211"/>
        <v>0</v>
      </c>
    </row>
    <row r="3368" spans="1:25" ht="14.25" x14ac:dyDescent="0.2">
      <c r="A3368" t="str">
        <f t="shared" si="208"/>
        <v>Servicios fabricante- Microsoft Soporte PremierMicrosoft Soporte PremierSEZTMD</v>
      </c>
      <c r="B3368" t="str">
        <f t="shared" si="209"/>
        <v>SEZTMDMicrosoft Soporte Premier</v>
      </c>
      <c r="C3368"/>
      <c r="D3368" t="s">
        <v>5156</v>
      </c>
      <c r="E3368" t="s">
        <v>6390</v>
      </c>
      <c r="F3368" s="37" t="s">
        <v>7648</v>
      </c>
      <c r="G3368" s="18" t="str">
        <f t="shared" si="210"/>
        <v>Servicios fabricante- Microsoft Soporte Premier</v>
      </c>
      <c r="H3368" s="18" t="s">
        <v>119</v>
      </c>
      <c r="I3368" s="37" t="s">
        <v>67</v>
      </c>
      <c r="J3368" t="s">
        <v>6391</v>
      </c>
      <c r="K3368" t="s">
        <v>65</v>
      </c>
      <c r="L3368" t="s">
        <v>3940</v>
      </c>
      <c r="M3368" t="s">
        <v>65</v>
      </c>
      <c r="N3368" s="37" t="s">
        <v>5159</v>
      </c>
      <c r="O3368" s="37" t="s">
        <v>5171</v>
      </c>
      <c r="P3368" s="37" t="s">
        <v>1308</v>
      </c>
      <c r="Q3368" t="s">
        <v>6390</v>
      </c>
      <c r="R3368" t="s">
        <v>5160</v>
      </c>
      <c r="S3368" s="38">
        <v>74800000</v>
      </c>
      <c r="T3368" s="37">
        <v>1</v>
      </c>
      <c r="U3368" s="37">
        <v>1</v>
      </c>
      <c r="V3368" s="43">
        <f>SUMIF(ResumenCotizacion!$C:$C,E3368,ResumenCotizacion!$P:$P)</f>
        <v>0</v>
      </c>
      <c r="W3368" s="68">
        <f>IF(H3368="USD",S3368*SolCotizacion!$J$18,S3368)</f>
        <v>74800000</v>
      </c>
      <c r="X3368" s="3">
        <f>ROUND(W3368/(1-VLOOKUP("Total porcentaje:",ResumenCotizacion!$F:$H,3,0)),2)</f>
        <v>81304347.829999998</v>
      </c>
      <c r="Y3368" s="3">
        <f t="shared" si="211"/>
        <v>0</v>
      </c>
    </row>
    <row r="3369" spans="1:25" ht="14.25" x14ac:dyDescent="0.2">
      <c r="A3369" t="str">
        <f t="shared" si="208"/>
        <v>Servicios fabricante- Microsoft Soporte PremierMicrosoft Soporte PremierSEWZTI</v>
      </c>
      <c r="B3369" t="str">
        <f t="shared" si="209"/>
        <v>SEWZTIMicrosoft Soporte Premier</v>
      </c>
      <c r="C3369"/>
      <c r="D3369" t="s">
        <v>5156</v>
      </c>
      <c r="E3369" t="s">
        <v>6392</v>
      </c>
      <c r="F3369" s="37" t="s">
        <v>7648</v>
      </c>
      <c r="G3369" s="18" t="str">
        <f t="shared" si="210"/>
        <v>Servicios fabricante- Microsoft Soporte Premier</v>
      </c>
      <c r="H3369" s="18" t="s">
        <v>119</v>
      </c>
      <c r="I3369" s="37" t="s">
        <v>67</v>
      </c>
      <c r="J3369" t="s">
        <v>6393</v>
      </c>
      <c r="K3369" t="s">
        <v>65</v>
      </c>
      <c r="L3369" t="s">
        <v>3940</v>
      </c>
      <c r="M3369" t="s">
        <v>65</v>
      </c>
      <c r="N3369" s="37" t="s">
        <v>5159</v>
      </c>
      <c r="O3369" s="37" t="s">
        <v>5171</v>
      </c>
      <c r="P3369" s="37" t="s">
        <v>1308</v>
      </c>
      <c r="Q3369" t="s">
        <v>6392</v>
      </c>
      <c r="R3369" t="s">
        <v>5160</v>
      </c>
      <c r="S3369" s="38">
        <v>23200000</v>
      </c>
      <c r="T3369" s="37">
        <v>1</v>
      </c>
      <c r="U3369" s="37">
        <v>1</v>
      </c>
      <c r="V3369" s="43">
        <f>SUMIF(ResumenCotizacion!$C:$C,E3369,ResumenCotizacion!$P:$P)</f>
        <v>0</v>
      </c>
      <c r="W3369" s="68">
        <f>IF(H3369="USD",S3369*SolCotizacion!$J$18,S3369)</f>
        <v>23200000</v>
      </c>
      <c r="X3369" s="3">
        <f>ROUND(W3369/(1-VLOOKUP("Total porcentaje:",ResumenCotizacion!$F:$H,3,0)),2)</f>
        <v>25217391.300000001</v>
      </c>
      <c r="Y3369" s="3">
        <f t="shared" si="211"/>
        <v>0</v>
      </c>
    </row>
    <row r="3370" spans="1:25" ht="14.25" x14ac:dyDescent="0.2">
      <c r="A3370" t="str">
        <f t="shared" si="208"/>
        <v>Servicios fabricante- Microsoft Soporte PremierMicrosoft Soporte PremierSEWZTE</v>
      </c>
      <c r="B3370" t="str">
        <f t="shared" si="209"/>
        <v>SEWZTEMicrosoft Soporte Premier</v>
      </c>
      <c r="C3370"/>
      <c r="D3370" t="s">
        <v>5156</v>
      </c>
      <c r="E3370" t="s">
        <v>6394</v>
      </c>
      <c r="F3370" s="37" t="s">
        <v>7648</v>
      </c>
      <c r="G3370" s="18" t="str">
        <f t="shared" si="210"/>
        <v>Servicios fabricante- Microsoft Soporte Premier</v>
      </c>
      <c r="H3370" s="18" t="s">
        <v>119</v>
      </c>
      <c r="I3370" s="37" t="s">
        <v>67</v>
      </c>
      <c r="J3370" t="s">
        <v>6395</v>
      </c>
      <c r="K3370" t="s">
        <v>65</v>
      </c>
      <c r="L3370" t="s">
        <v>3940</v>
      </c>
      <c r="M3370" t="s">
        <v>65</v>
      </c>
      <c r="N3370" s="37" t="s">
        <v>5159</v>
      </c>
      <c r="O3370" s="37" t="s">
        <v>5171</v>
      </c>
      <c r="P3370" s="37" t="s">
        <v>1308</v>
      </c>
      <c r="Q3370" t="s">
        <v>6394</v>
      </c>
      <c r="R3370" t="s">
        <v>5160</v>
      </c>
      <c r="S3370" s="38">
        <v>23200000</v>
      </c>
      <c r="T3370" s="37">
        <v>1</v>
      </c>
      <c r="U3370" s="37">
        <v>1</v>
      </c>
      <c r="V3370" s="43">
        <f>SUMIF(ResumenCotizacion!$C:$C,E3370,ResumenCotizacion!$P:$P)</f>
        <v>0</v>
      </c>
      <c r="W3370" s="68">
        <f>IF(H3370="USD",S3370*SolCotizacion!$J$18,S3370)</f>
        <v>23200000</v>
      </c>
      <c r="X3370" s="3">
        <f>ROUND(W3370/(1-VLOOKUP("Total porcentaje:",ResumenCotizacion!$F:$H,3,0)),2)</f>
        <v>25217391.300000001</v>
      </c>
      <c r="Y3370" s="3">
        <f t="shared" si="211"/>
        <v>0</v>
      </c>
    </row>
    <row r="3371" spans="1:25" ht="14.25" x14ac:dyDescent="0.2">
      <c r="A3371" t="str">
        <f t="shared" si="208"/>
        <v>Servicios fabricante- Microsoft Soporte PremierMicrosoft Soporte PremierSEWZT</v>
      </c>
      <c r="B3371" t="str">
        <f t="shared" si="209"/>
        <v>SEWZTMicrosoft Soporte Premier</v>
      </c>
      <c r="C3371"/>
      <c r="D3371" t="s">
        <v>5156</v>
      </c>
      <c r="E3371" t="s">
        <v>6396</v>
      </c>
      <c r="F3371" s="37" t="s">
        <v>7648</v>
      </c>
      <c r="G3371" s="18" t="str">
        <f t="shared" si="210"/>
        <v>Servicios fabricante- Microsoft Soporte Premier</v>
      </c>
      <c r="H3371" s="18" t="s">
        <v>119</v>
      </c>
      <c r="I3371" s="37" t="s">
        <v>67</v>
      </c>
      <c r="J3371" t="s">
        <v>6397</v>
      </c>
      <c r="K3371" t="s">
        <v>65</v>
      </c>
      <c r="L3371" t="s">
        <v>3940</v>
      </c>
      <c r="M3371" t="s">
        <v>65</v>
      </c>
      <c r="N3371" s="37" t="s">
        <v>5159</v>
      </c>
      <c r="O3371" s="37" t="s">
        <v>5171</v>
      </c>
      <c r="P3371" s="37" t="s">
        <v>1308</v>
      </c>
      <c r="Q3371" t="s">
        <v>6396</v>
      </c>
      <c r="R3371" t="s">
        <v>5160</v>
      </c>
      <c r="S3371" s="38">
        <v>74800000</v>
      </c>
      <c r="T3371" s="37">
        <v>1</v>
      </c>
      <c r="U3371" s="37">
        <v>1</v>
      </c>
      <c r="V3371" s="43">
        <f>SUMIF(ResumenCotizacion!$C:$C,E3371,ResumenCotizacion!$P:$P)</f>
        <v>0</v>
      </c>
      <c r="W3371" s="68">
        <f>IF(H3371="USD",S3371*SolCotizacion!$J$18,S3371)</f>
        <v>74800000</v>
      </c>
      <c r="X3371" s="3">
        <f>ROUND(W3371/(1-VLOOKUP("Total porcentaje:",ResumenCotizacion!$F:$H,3,0)),2)</f>
        <v>81304347.829999998</v>
      </c>
      <c r="Y3371" s="3">
        <f t="shared" si="211"/>
        <v>0</v>
      </c>
    </row>
    <row r="3372" spans="1:25" ht="14.25" x14ac:dyDescent="0.2">
      <c r="A3372" t="str">
        <f t="shared" si="208"/>
        <v>Servicios fabricante- Microsoft Soporte PremierMicrosoft Soporte PremierSETU5</v>
      </c>
      <c r="B3372" t="str">
        <f t="shared" si="209"/>
        <v>SETU5Microsoft Soporte Premier</v>
      </c>
      <c r="C3372"/>
      <c r="D3372" t="s">
        <v>5156</v>
      </c>
      <c r="E3372" t="s">
        <v>6398</v>
      </c>
      <c r="F3372" s="37" t="s">
        <v>7648</v>
      </c>
      <c r="G3372" s="18" t="str">
        <f t="shared" si="210"/>
        <v>Servicios fabricante- Microsoft Soporte Premier</v>
      </c>
      <c r="H3372" s="18" t="s">
        <v>119</v>
      </c>
      <c r="I3372" s="37" t="s">
        <v>67</v>
      </c>
      <c r="J3372" t="s">
        <v>6399</v>
      </c>
      <c r="K3372" t="s">
        <v>210</v>
      </c>
      <c r="L3372" t="s">
        <v>3940</v>
      </c>
      <c r="M3372" t="s">
        <v>65</v>
      </c>
      <c r="N3372" s="37" t="s">
        <v>5159</v>
      </c>
      <c r="O3372" s="37" t="s">
        <v>5171</v>
      </c>
      <c r="P3372" s="37" t="s">
        <v>1308</v>
      </c>
      <c r="Q3372" t="s">
        <v>6398</v>
      </c>
      <c r="R3372" t="s">
        <v>5160</v>
      </c>
      <c r="S3372" s="38">
        <v>0</v>
      </c>
      <c r="T3372" s="37">
        <v>1</v>
      </c>
      <c r="U3372" s="37">
        <v>1</v>
      </c>
      <c r="V3372" s="43">
        <f>SUMIF(ResumenCotizacion!$C:$C,E3372,ResumenCotizacion!$P:$P)</f>
        <v>0</v>
      </c>
      <c r="W3372" s="68">
        <f>IF(H3372="USD",S3372*SolCotizacion!$J$18,S3372)</f>
        <v>0</v>
      </c>
      <c r="X3372" s="3">
        <f>ROUND(W3372/(1-VLOOKUP("Total porcentaje:",ResumenCotizacion!$F:$H,3,0)),2)</f>
        <v>0</v>
      </c>
      <c r="Y3372" s="3">
        <f t="shared" si="211"/>
        <v>0</v>
      </c>
    </row>
    <row r="3373" spans="1:25" ht="14.25" x14ac:dyDescent="0.2">
      <c r="A3373" t="str">
        <f t="shared" si="208"/>
        <v>Servicios fabricante- Microsoft Soporte PremierMicrosoft Soporte PremierSETU4</v>
      </c>
      <c r="B3373" t="str">
        <f t="shared" si="209"/>
        <v>SETU4Microsoft Soporte Premier</v>
      </c>
      <c r="C3373"/>
      <c r="D3373" t="s">
        <v>5156</v>
      </c>
      <c r="E3373" t="s">
        <v>6400</v>
      </c>
      <c r="F3373" s="37" t="s">
        <v>7648</v>
      </c>
      <c r="G3373" s="18" t="str">
        <f t="shared" si="210"/>
        <v>Servicios fabricante- Microsoft Soporte Premier</v>
      </c>
      <c r="H3373" s="18" t="s">
        <v>119</v>
      </c>
      <c r="I3373" s="37" t="s">
        <v>67</v>
      </c>
      <c r="J3373" t="s">
        <v>6401</v>
      </c>
      <c r="K3373" t="s">
        <v>5386</v>
      </c>
      <c r="L3373" t="s">
        <v>3940</v>
      </c>
      <c r="M3373" t="s">
        <v>65</v>
      </c>
      <c r="N3373" s="37" t="s">
        <v>5159</v>
      </c>
      <c r="O3373" s="37" t="s">
        <v>5171</v>
      </c>
      <c r="P3373" s="37" t="s">
        <v>1308</v>
      </c>
      <c r="Q3373" t="s">
        <v>6400</v>
      </c>
      <c r="R3373" t="s">
        <v>5160</v>
      </c>
      <c r="S3373" s="38">
        <v>1506070896</v>
      </c>
      <c r="T3373" s="37">
        <v>1</v>
      </c>
      <c r="U3373" s="37">
        <v>1</v>
      </c>
      <c r="V3373" s="43">
        <f>SUMIF(ResumenCotizacion!$C:$C,E3373,ResumenCotizacion!$P:$P)</f>
        <v>0</v>
      </c>
      <c r="W3373" s="68">
        <f>IF(H3373="USD",S3373*SolCotizacion!$J$18,S3373)</f>
        <v>1506070896</v>
      </c>
      <c r="X3373" s="3">
        <f>ROUND(W3373/(1-VLOOKUP("Total porcentaje:",ResumenCotizacion!$F:$H,3,0)),2)</f>
        <v>1637033582.6099999</v>
      </c>
      <c r="Y3373" s="3">
        <f t="shared" si="211"/>
        <v>0</v>
      </c>
    </row>
    <row r="3374" spans="1:25" ht="14.25" x14ac:dyDescent="0.2">
      <c r="A3374" t="str">
        <f t="shared" si="208"/>
        <v>Servicios fabricante- Microsoft Soporte PremierMicrosoft Soporte PremierSETU3</v>
      </c>
      <c r="B3374" t="str">
        <f t="shared" si="209"/>
        <v>SETU3Microsoft Soporte Premier</v>
      </c>
      <c r="C3374"/>
      <c r="D3374" t="s">
        <v>5156</v>
      </c>
      <c r="E3374" t="s">
        <v>6402</v>
      </c>
      <c r="F3374" s="37" t="s">
        <v>7648</v>
      </c>
      <c r="G3374" s="18" t="str">
        <f t="shared" si="210"/>
        <v>Servicios fabricante- Microsoft Soporte Premier</v>
      </c>
      <c r="H3374" s="18" t="s">
        <v>119</v>
      </c>
      <c r="I3374" s="37" t="s">
        <v>67</v>
      </c>
      <c r="J3374" t="s">
        <v>6403</v>
      </c>
      <c r="K3374" t="s">
        <v>5386</v>
      </c>
      <c r="L3374" t="s">
        <v>3940</v>
      </c>
      <c r="M3374" t="s">
        <v>65</v>
      </c>
      <c r="N3374" s="37" t="s">
        <v>5159</v>
      </c>
      <c r="O3374" s="37" t="s">
        <v>5171</v>
      </c>
      <c r="P3374" s="37" t="s">
        <v>1308</v>
      </c>
      <c r="Q3374" t="s">
        <v>6402</v>
      </c>
      <c r="R3374" t="s">
        <v>5160</v>
      </c>
      <c r="S3374" s="38">
        <v>1137632284.8</v>
      </c>
      <c r="T3374" s="37">
        <v>1</v>
      </c>
      <c r="U3374" s="37">
        <v>1</v>
      </c>
      <c r="V3374" s="43">
        <f>SUMIF(ResumenCotizacion!$C:$C,E3374,ResumenCotizacion!$P:$P)</f>
        <v>0</v>
      </c>
      <c r="W3374" s="68">
        <f>IF(H3374="USD",S3374*SolCotizacion!$J$18,S3374)</f>
        <v>1137632284.8</v>
      </c>
      <c r="X3374" s="3">
        <f>ROUND(W3374/(1-VLOOKUP("Total porcentaje:",ResumenCotizacion!$F:$H,3,0)),2)</f>
        <v>1236556831.3</v>
      </c>
      <c r="Y3374" s="3">
        <f t="shared" si="211"/>
        <v>0</v>
      </c>
    </row>
    <row r="3375" spans="1:25" ht="14.25" x14ac:dyDescent="0.2">
      <c r="A3375" t="str">
        <f t="shared" si="208"/>
        <v>Servicios fabricante- Microsoft Soporte PremierMicrosoft Soporte PremierSETU2</v>
      </c>
      <c r="B3375" t="str">
        <f t="shared" si="209"/>
        <v>SETU2Microsoft Soporte Premier</v>
      </c>
      <c r="C3375"/>
      <c r="D3375" t="s">
        <v>5156</v>
      </c>
      <c r="E3375" t="s">
        <v>6404</v>
      </c>
      <c r="F3375" s="37" t="s">
        <v>7648</v>
      </c>
      <c r="G3375" s="18" t="str">
        <f t="shared" si="210"/>
        <v>Servicios fabricante- Microsoft Soporte Premier</v>
      </c>
      <c r="H3375" s="18" t="s">
        <v>119</v>
      </c>
      <c r="I3375" s="37" t="s">
        <v>67</v>
      </c>
      <c r="J3375" t="s">
        <v>6405</v>
      </c>
      <c r="K3375" t="s">
        <v>5386</v>
      </c>
      <c r="L3375" t="s">
        <v>3940</v>
      </c>
      <c r="M3375" t="s">
        <v>65</v>
      </c>
      <c r="N3375" s="37" t="s">
        <v>5159</v>
      </c>
      <c r="O3375" s="37" t="s">
        <v>5171</v>
      </c>
      <c r="P3375" s="37" t="s">
        <v>1308</v>
      </c>
      <c r="Q3375" t="s">
        <v>6404</v>
      </c>
      <c r="R3375" t="s">
        <v>5160</v>
      </c>
      <c r="S3375" s="38">
        <v>762895478.39999998</v>
      </c>
      <c r="T3375" s="37">
        <v>1</v>
      </c>
      <c r="U3375" s="37">
        <v>1</v>
      </c>
      <c r="V3375" s="43">
        <f>SUMIF(ResumenCotizacion!$C:$C,E3375,ResumenCotizacion!$P:$P)</f>
        <v>0</v>
      </c>
      <c r="W3375" s="68">
        <f>IF(H3375="USD",S3375*SolCotizacion!$J$18,S3375)</f>
        <v>762895478.39999998</v>
      </c>
      <c r="X3375" s="3">
        <f>ROUND(W3375/(1-VLOOKUP("Total porcentaje:",ResumenCotizacion!$F:$H,3,0)),2)</f>
        <v>829234215.64999998</v>
      </c>
      <c r="Y3375" s="3">
        <f t="shared" si="211"/>
        <v>0</v>
      </c>
    </row>
    <row r="3376" spans="1:25" ht="14.25" x14ac:dyDescent="0.2">
      <c r="A3376" t="str">
        <f t="shared" si="208"/>
        <v>Servicios fabricante- Microsoft Soporte PremierMicrosoft Soporte PremierSETU1</v>
      </c>
      <c r="B3376" t="str">
        <f t="shared" si="209"/>
        <v>SETU1Microsoft Soporte Premier</v>
      </c>
      <c r="C3376"/>
      <c r="D3376" t="s">
        <v>5156</v>
      </c>
      <c r="E3376" t="s">
        <v>6406</v>
      </c>
      <c r="F3376" s="37" t="s">
        <v>7648</v>
      </c>
      <c r="G3376" s="18" t="str">
        <f t="shared" si="210"/>
        <v>Servicios fabricante- Microsoft Soporte Premier</v>
      </c>
      <c r="H3376" s="18" t="s">
        <v>119</v>
      </c>
      <c r="I3376" s="37" t="s">
        <v>67</v>
      </c>
      <c r="J3376" t="s">
        <v>6407</v>
      </c>
      <c r="K3376" t="s">
        <v>5386</v>
      </c>
      <c r="L3376" t="s">
        <v>3940</v>
      </c>
      <c r="M3376" t="s">
        <v>65</v>
      </c>
      <c r="N3376" s="37" t="s">
        <v>5159</v>
      </c>
      <c r="O3376" s="37" t="s">
        <v>5171</v>
      </c>
      <c r="P3376" s="37" t="s">
        <v>1308</v>
      </c>
      <c r="Q3376" t="s">
        <v>6406</v>
      </c>
      <c r="R3376" t="s">
        <v>5160</v>
      </c>
      <c r="S3376" s="38">
        <v>381860476.80000001</v>
      </c>
      <c r="T3376" s="37">
        <v>1</v>
      </c>
      <c r="U3376" s="37">
        <v>1</v>
      </c>
      <c r="V3376" s="43">
        <f>SUMIF(ResumenCotizacion!$C:$C,E3376,ResumenCotizacion!$P:$P)</f>
        <v>0</v>
      </c>
      <c r="W3376" s="68">
        <f>IF(H3376="USD",S3376*SolCotizacion!$J$18,S3376)</f>
        <v>381860476.80000001</v>
      </c>
      <c r="X3376" s="3">
        <f>ROUND(W3376/(1-VLOOKUP("Total porcentaje:",ResumenCotizacion!$F:$H,3,0)),2)</f>
        <v>415065735.64999998</v>
      </c>
      <c r="Y3376" s="3">
        <f t="shared" si="211"/>
        <v>0</v>
      </c>
    </row>
    <row r="3377" spans="1:25" ht="14.25" x14ac:dyDescent="0.2">
      <c r="A3377" t="str">
        <f t="shared" si="208"/>
        <v>Servicios fabricante- Microsoft Soporte PremierMicrosoft Soporte PremierSETP5</v>
      </c>
      <c r="B3377" t="str">
        <f t="shared" si="209"/>
        <v>SETP5Microsoft Soporte Premier</v>
      </c>
      <c r="C3377"/>
      <c r="D3377" t="s">
        <v>5156</v>
      </c>
      <c r="E3377" t="s">
        <v>6408</v>
      </c>
      <c r="F3377" s="37" t="s">
        <v>7648</v>
      </c>
      <c r="G3377" s="18" t="str">
        <f t="shared" si="210"/>
        <v>Servicios fabricante- Microsoft Soporte Premier</v>
      </c>
      <c r="H3377" s="18" t="s">
        <v>119</v>
      </c>
      <c r="I3377" s="37" t="s">
        <v>67</v>
      </c>
      <c r="J3377" t="s">
        <v>6409</v>
      </c>
      <c r="K3377" t="s">
        <v>210</v>
      </c>
      <c r="L3377" t="s">
        <v>3940</v>
      </c>
      <c r="M3377" t="s">
        <v>65</v>
      </c>
      <c r="N3377" s="37" t="s">
        <v>5159</v>
      </c>
      <c r="O3377" s="37" t="s">
        <v>5171</v>
      </c>
      <c r="P3377" s="37" t="s">
        <v>1308</v>
      </c>
      <c r="Q3377" t="s">
        <v>6408</v>
      </c>
      <c r="R3377" t="s">
        <v>5160</v>
      </c>
      <c r="S3377" s="38">
        <v>0</v>
      </c>
      <c r="T3377" s="37">
        <v>1</v>
      </c>
      <c r="U3377" s="37">
        <v>1</v>
      </c>
      <c r="V3377" s="43">
        <f>SUMIF(ResumenCotizacion!$C:$C,E3377,ResumenCotizacion!$P:$P)</f>
        <v>0</v>
      </c>
      <c r="W3377" s="68">
        <f>IF(H3377="USD",S3377*SolCotizacion!$J$18,S3377)</f>
        <v>0</v>
      </c>
      <c r="X3377" s="3">
        <f>ROUND(W3377/(1-VLOOKUP("Total porcentaje:",ResumenCotizacion!$F:$H,3,0)),2)</f>
        <v>0</v>
      </c>
      <c r="Y3377" s="3">
        <f t="shared" si="211"/>
        <v>0</v>
      </c>
    </row>
    <row r="3378" spans="1:25" ht="14.25" x14ac:dyDescent="0.2">
      <c r="A3378" t="str">
        <f t="shared" si="208"/>
        <v>Servicios fabricante- Microsoft Soporte PremierMicrosoft Soporte PremierSETP4</v>
      </c>
      <c r="B3378" t="str">
        <f t="shared" si="209"/>
        <v>SETP4Microsoft Soporte Premier</v>
      </c>
      <c r="C3378"/>
      <c r="D3378" t="s">
        <v>5156</v>
      </c>
      <c r="E3378" t="s">
        <v>6410</v>
      </c>
      <c r="F3378" s="37" t="s">
        <v>7648</v>
      </c>
      <c r="G3378" s="18" t="str">
        <f t="shared" si="210"/>
        <v>Servicios fabricante- Microsoft Soporte Premier</v>
      </c>
      <c r="H3378" s="18" t="s">
        <v>119</v>
      </c>
      <c r="I3378" s="37" t="s">
        <v>67</v>
      </c>
      <c r="J3378" t="s">
        <v>6411</v>
      </c>
      <c r="K3378" t="s">
        <v>5386</v>
      </c>
      <c r="L3378" t="s">
        <v>3940</v>
      </c>
      <c r="M3378" t="s">
        <v>65</v>
      </c>
      <c r="N3378" s="37" t="s">
        <v>5159</v>
      </c>
      <c r="O3378" s="37" t="s">
        <v>5171</v>
      </c>
      <c r="P3378" s="37" t="s">
        <v>1308</v>
      </c>
      <c r="Q3378" t="s">
        <v>6410</v>
      </c>
      <c r="R3378" t="s">
        <v>5160</v>
      </c>
      <c r="S3378" s="38">
        <v>1506070896</v>
      </c>
      <c r="T3378" s="37">
        <v>1</v>
      </c>
      <c r="U3378" s="37">
        <v>1</v>
      </c>
      <c r="V3378" s="43">
        <f>SUMIF(ResumenCotizacion!$C:$C,E3378,ResumenCotizacion!$P:$P)</f>
        <v>0</v>
      </c>
      <c r="W3378" s="68">
        <f>IF(H3378="USD",S3378*SolCotizacion!$J$18,S3378)</f>
        <v>1506070896</v>
      </c>
      <c r="X3378" s="3">
        <f>ROUND(W3378/(1-VLOOKUP("Total porcentaje:",ResumenCotizacion!$F:$H,3,0)),2)</f>
        <v>1637033582.6099999</v>
      </c>
      <c r="Y3378" s="3">
        <f t="shared" si="211"/>
        <v>0</v>
      </c>
    </row>
    <row r="3379" spans="1:25" ht="14.25" x14ac:dyDescent="0.2">
      <c r="A3379" t="str">
        <f t="shared" si="208"/>
        <v>Servicios fabricante- Microsoft Soporte PremierMicrosoft Soporte PremierSETP3</v>
      </c>
      <c r="B3379" t="str">
        <f t="shared" si="209"/>
        <v>SETP3Microsoft Soporte Premier</v>
      </c>
      <c r="C3379"/>
      <c r="D3379" t="s">
        <v>5156</v>
      </c>
      <c r="E3379" t="s">
        <v>6412</v>
      </c>
      <c r="F3379" s="37" t="s">
        <v>7648</v>
      </c>
      <c r="G3379" s="18" t="str">
        <f t="shared" si="210"/>
        <v>Servicios fabricante- Microsoft Soporte Premier</v>
      </c>
      <c r="H3379" s="18" t="s">
        <v>119</v>
      </c>
      <c r="I3379" s="37" t="s">
        <v>67</v>
      </c>
      <c r="J3379" t="s">
        <v>6413</v>
      </c>
      <c r="K3379" t="s">
        <v>5386</v>
      </c>
      <c r="L3379" t="s">
        <v>3940</v>
      </c>
      <c r="M3379" t="s">
        <v>65</v>
      </c>
      <c r="N3379" s="37" t="s">
        <v>5159</v>
      </c>
      <c r="O3379" s="37" t="s">
        <v>5171</v>
      </c>
      <c r="P3379" s="37" t="s">
        <v>1308</v>
      </c>
      <c r="Q3379" t="s">
        <v>6412</v>
      </c>
      <c r="R3379" t="s">
        <v>5160</v>
      </c>
      <c r="S3379" s="38">
        <v>1137632284.8</v>
      </c>
      <c r="T3379" s="37">
        <v>1</v>
      </c>
      <c r="U3379" s="37">
        <v>1</v>
      </c>
      <c r="V3379" s="43">
        <f>SUMIF(ResumenCotizacion!$C:$C,E3379,ResumenCotizacion!$P:$P)</f>
        <v>0</v>
      </c>
      <c r="W3379" s="68">
        <f>IF(H3379="USD",S3379*SolCotizacion!$J$18,S3379)</f>
        <v>1137632284.8</v>
      </c>
      <c r="X3379" s="3">
        <f>ROUND(W3379/(1-VLOOKUP("Total porcentaje:",ResumenCotizacion!$F:$H,3,0)),2)</f>
        <v>1236556831.3</v>
      </c>
      <c r="Y3379" s="3">
        <f t="shared" si="211"/>
        <v>0</v>
      </c>
    </row>
    <row r="3380" spans="1:25" ht="14.25" x14ac:dyDescent="0.2">
      <c r="A3380" t="str">
        <f t="shared" si="208"/>
        <v>Servicios fabricante- Microsoft Soporte PremierMicrosoft Soporte PremierSETP2</v>
      </c>
      <c r="B3380" t="str">
        <f t="shared" si="209"/>
        <v>SETP2Microsoft Soporte Premier</v>
      </c>
      <c r="C3380"/>
      <c r="D3380" t="s">
        <v>5156</v>
      </c>
      <c r="E3380" t="s">
        <v>6414</v>
      </c>
      <c r="F3380" s="37" t="s">
        <v>7648</v>
      </c>
      <c r="G3380" s="18" t="str">
        <f t="shared" si="210"/>
        <v>Servicios fabricante- Microsoft Soporte Premier</v>
      </c>
      <c r="H3380" s="18" t="s">
        <v>119</v>
      </c>
      <c r="I3380" s="37" t="s">
        <v>67</v>
      </c>
      <c r="J3380" t="s">
        <v>6415</v>
      </c>
      <c r="K3380" t="s">
        <v>5386</v>
      </c>
      <c r="L3380" t="s">
        <v>3940</v>
      </c>
      <c r="M3380" t="s">
        <v>65</v>
      </c>
      <c r="N3380" s="37" t="s">
        <v>5159</v>
      </c>
      <c r="O3380" s="37" t="s">
        <v>5171</v>
      </c>
      <c r="P3380" s="37" t="s">
        <v>1308</v>
      </c>
      <c r="Q3380" t="s">
        <v>6414</v>
      </c>
      <c r="R3380" t="s">
        <v>5160</v>
      </c>
      <c r="S3380" s="38">
        <v>762895478.39999998</v>
      </c>
      <c r="T3380" s="37">
        <v>1</v>
      </c>
      <c r="U3380" s="37">
        <v>1</v>
      </c>
      <c r="V3380" s="43">
        <f>SUMIF(ResumenCotizacion!$C:$C,E3380,ResumenCotizacion!$P:$P)</f>
        <v>0</v>
      </c>
      <c r="W3380" s="68">
        <f>IF(H3380="USD",S3380*SolCotizacion!$J$18,S3380)</f>
        <v>762895478.39999998</v>
      </c>
      <c r="X3380" s="3">
        <f>ROUND(W3380/(1-VLOOKUP("Total porcentaje:",ResumenCotizacion!$F:$H,3,0)),2)</f>
        <v>829234215.64999998</v>
      </c>
      <c r="Y3380" s="3">
        <f t="shared" si="211"/>
        <v>0</v>
      </c>
    </row>
    <row r="3381" spans="1:25" ht="14.25" x14ac:dyDescent="0.2">
      <c r="A3381" t="str">
        <f t="shared" si="208"/>
        <v>Servicios fabricante- Microsoft Soporte PremierMicrosoft Soporte PremierSETP1</v>
      </c>
      <c r="B3381" t="str">
        <f t="shared" si="209"/>
        <v>SETP1Microsoft Soporte Premier</v>
      </c>
      <c r="C3381"/>
      <c r="D3381" t="s">
        <v>5156</v>
      </c>
      <c r="E3381" t="s">
        <v>6416</v>
      </c>
      <c r="F3381" s="37" t="s">
        <v>7648</v>
      </c>
      <c r="G3381" s="18" t="str">
        <f t="shared" si="210"/>
        <v>Servicios fabricante- Microsoft Soporte Premier</v>
      </c>
      <c r="H3381" s="18" t="s">
        <v>119</v>
      </c>
      <c r="I3381" s="37" t="s">
        <v>67</v>
      </c>
      <c r="J3381" t="s">
        <v>6417</v>
      </c>
      <c r="K3381" t="s">
        <v>5386</v>
      </c>
      <c r="L3381" t="s">
        <v>3940</v>
      </c>
      <c r="M3381" t="s">
        <v>65</v>
      </c>
      <c r="N3381" s="37" t="s">
        <v>5159</v>
      </c>
      <c r="O3381" s="37" t="s">
        <v>5171</v>
      </c>
      <c r="P3381" s="37" t="s">
        <v>1308</v>
      </c>
      <c r="Q3381" t="s">
        <v>6416</v>
      </c>
      <c r="R3381" t="s">
        <v>5160</v>
      </c>
      <c r="S3381" s="38">
        <v>381860476.80000001</v>
      </c>
      <c r="T3381" s="37">
        <v>1</v>
      </c>
      <c r="U3381" s="37">
        <v>1</v>
      </c>
      <c r="V3381" s="43">
        <f>SUMIF(ResumenCotizacion!$C:$C,E3381,ResumenCotizacion!$P:$P)</f>
        <v>0</v>
      </c>
      <c r="W3381" s="68">
        <f>IF(H3381="USD",S3381*SolCotizacion!$J$18,S3381)</f>
        <v>381860476.80000001</v>
      </c>
      <c r="X3381" s="3">
        <f>ROUND(W3381/(1-VLOOKUP("Total porcentaje:",ResumenCotizacion!$F:$H,3,0)),2)</f>
        <v>415065735.64999998</v>
      </c>
      <c r="Y3381" s="3">
        <f t="shared" si="211"/>
        <v>0</v>
      </c>
    </row>
    <row r="3382" spans="1:25" ht="14.25" x14ac:dyDescent="0.2">
      <c r="A3382" t="str">
        <f t="shared" si="208"/>
        <v>Servicios fabricante- Microsoft Soporte PremierMicrosoft Soporte PremierSETC</v>
      </c>
      <c r="B3382" t="str">
        <f t="shared" si="209"/>
        <v>SETCMicrosoft Soporte Premier</v>
      </c>
      <c r="C3382"/>
      <c r="D3382" t="s">
        <v>5156</v>
      </c>
      <c r="E3382" t="s">
        <v>6418</v>
      </c>
      <c r="F3382" s="37" t="s">
        <v>7648</v>
      </c>
      <c r="G3382" s="18" t="str">
        <f t="shared" si="210"/>
        <v>Servicios fabricante- Microsoft Soporte Premier</v>
      </c>
      <c r="H3382" s="18" t="s">
        <v>119</v>
      </c>
      <c r="I3382" s="37" t="s">
        <v>67</v>
      </c>
      <c r="J3382" t="s">
        <v>6419</v>
      </c>
      <c r="K3382" t="s">
        <v>65</v>
      </c>
      <c r="L3382" t="s">
        <v>3940</v>
      </c>
      <c r="M3382" t="s">
        <v>65</v>
      </c>
      <c r="N3382" s="37" t="s">
        <v>5159</v>
      </c>
      <c r="O3382" s="37" t="s">
        <v>5171</v>
      </c>
      <c r="P3382" s="37" t="s">
        <v>1308</v>
      </c>
      <c r="Q3382" t="s">
        <v>6418</v>
      </c>
      <c r="R3382" t="s">
        <v>5160</v>
      </c>
      <c r="S3382" s="38">
        <v>59600000</v>
      </c>
      <c r="T3382" s="37">
        <v>1</v>
      </c>
      <c r="U3382" s="37">
        <v>1</v>
      </c>
      <c r="V3382" s="43">
        <f>SUMIF(ResumenCotizacion!$C:$C,E3382,ResumenCotizacion!$P:$P)</f>
        <v>0</v>
      </c>
      <c r="W3382" s="68">
        <f>IF(H3382="USD",S3382*SolCotizacion!$J$18,S3382)</f>
        <v>59600000</v>
      </c>
      <c r="X3382" s="3">
        <f>ROUND(W3382/(1-VLOOKUP("Total porcentaje:",ResumenCotizacion!$F:$H,3,0)),2)</f>
        <v>64782608.700000003</v>
      </c>
      <c r="Y3382" s="3">
        <f t="shared" si="211"/>
        <v>0</v>
      </c>
    </row>
    <row r="3383" spans="1:25" ht="14.25" x14ac:dyDescent="0.2">
      <c r="A3383" t="str">
        <f t="shared" si="208"/>
        <v>Servicios fabricante- Microsoft Soporte PremierMicrosoft Soporte PremierSERV</v>
      </c>
      <c r="B3383" t="str">
        <f t="shared" si="209"/>
        <v>SERVMicrosoft Soporte Premier</v>
      </c>
      <c r="C3383"/>
      <c r="D3383" t="s">
        <v>5156</v>
      </c>
      <c r="E3383" t="s">
        <v>6420</v>
      </c>
      <c r="F3383" s="37" t="s">
        <v>7648</v>
      </c>
      <c r="G3383" s="18" t="str">
        <f t="shared" si="210"/>
        <v>Servicios fabricante- Microsoft Soporte Premier</v>
      </c>
      <c r="H3383" s="18" t="s">
        <v>119</v>
      </c>
      <c r="I3383" s="37" t="s">
        <v>67</v>
      </c>
      <c r="J3383" t="s">
        <v>6421</v>
      </c>
      <c r="K3383" t="s">
        <v>65</v>
      </c>
      <c r="L3383" t="s">
        <v>3940</v>
      </c>
      <c r="M3383" t="s">
        <v>65</v>
      </c>
      <c r="N3383" s="37" t="s">
        <v>5159</v>
      </c>
      <c r="O3383" s="37" t="s">
        <v>5171</v>
      </c>
      <c r="P3383" s="37" t="s">
        <v>1308</v>
      </c>
      <c r="Q3383" t="s">
        <v>6420</v>
      </c>
      <c r="R3383" t="s">
        <v>5160</v>
      </c>
      <c r="S3383" s="38">
        <v>27600000</v>
      </c>
      <c r="T3383" s="37">
        <v>1</v>
      </c>
      <c r="U3383" s="37">
        <v>1</v>
      </c>
      <c r="V3383" s="43">
        <f>SUMIF(ResumenCotizacion!$C:$C,E3383,ResumenCotizacion!$P:$P)</f>
        <v>0</v>
      </c>
      <c r="W3383" s="68">
        <f>IF(H3383="USD",S3383*SolCotizacion!$J$18,S3383)</f>
        <v>27600000</v>
      </c>
      <c r="X3383" s="3">
        <f>ROUND(W3383/(1-VLOOKUP("Total porcentaje:",ResumenCotizacion!$F:$H,3,0)),2)</f>
        <v>30000000</v>
      </c>
      <c r="Y3383" s="3">
        <f t="shared" si="211"/>
        <v>0</v>
      </c>
    </row>
    <row r="3384" spans="1:25" ht="14.25" x14ac:dyDescent="0.2">
      <c r="A3384" t="str">
        <f t="shared" si="208"/>
        <v>Servicios fabricante- Microsoft Soporte PremierMicrosoft Soporte PremierSEPS</v>
      </c>
      <c r="B3384" t="str">
        <f t="shared" si="209"/>
        <v>SEPSMicrosoft Soporte Premier</v>
      </c>
      <c r="C3384"/>
      <c r="D3384" t="s">
        <v>5156</v>
      </c>
      <c r="E3384" t="s">
        <v>6422</v>
      </c>
      <c r="F3384" s="37" t="s">
        <v>7648</v>
      </c>
      <c r="G3384" s="18" t="str">
        <f t="shared" si="210"/>
        <v>Servicios fabricante- Microsoft Soporte Premier</v>
      </c>
      <c r="H3384" s="18" t="s">
        <v>119</v>
      </c>
      <c r="I3384" s="37" t="s">
        <v>67</v>
      </c>
      <c r="J3384" t="s">
        <v>6423</v>
      </c>
      <c r="K3384" t="s">
        <v>65</v>
      </c>
      <c r="L3384" t="s">
        <v>3940</v>
      </c>
      <c r="M3384" t="s">
        <v>65</v>
      </c>
      <c r="N3384" s="37" t="s">
        <v>5159</v>
      </c>
      <c r="O3384" s="37" t="s">
        <v>66</v>
      </c>
      <c r="P3384" s="37" t="s">
        <v>1308</v>
      </c>
      <c r="Q3384" t="s">
        <v>6422</v>
      </c>
      <c r="R3384" t="s">
        <v>5160</v>
      </c>
      <c r="S3384" s="38">
        <v>48400000</v>
      </c>
      <c r="T3384" s="37">
        <v>1</v>
      </c>
      <c r="U3384" s="37">
        <v>1</v>
      </c>
      <c r="V3384" s="43">
        <f>SUMIF(ResumenCotizacion!$C:$C,E3384,ResumenCotizacion!$P:$P)</f>
        <v>0</v>
      </c>
      <c r="W3384" s="68">
        <f>IF(H3384="USD",S3384*SolCotizacion!$J$18,S3384)</f>
        <v>48400000</v>
      </c>
      <c r="X3384" s="3">
        <f>ROUND(W3384/(1-VLOOKUP("Total porcentaje:",ResumenCotizacion!$F:$H,3,0)),2)</f>
        <v>52608695.649999999</v>
      </c>
      <c r="Y3384" s="3">
        <f t="shared" si="211"/>
        <v>0</v>
      </c>
    </row>
    <row r="3385" spans="1:25" ht="14.25" x14ac:dyDescent="0.2">
      <c r="A3385" t="str">
        <f t="shared" si="208"/>
        <v>Servicios fabricante- Microsoft Soporte PremierMicrosoft Soporte PremierSEO5</v>
      </c>
      <c r="B3385" t="str">
        <f t="shared" si="209"/>
        <v>SEO5Microsoft Soporte Premier</v>
      </c>
      <c r="C3385"/>
      <c r="D3385" t="s">
        <v>5156</v>
      </c>
      <c r="E3385" t="s">
        <v>6424</v>
      </c>
      <c r="F3385" s="37" t="s">
        <v>7648</v>
      </c>
      <c r="G3385" s="18" t="str">
        <f t="shared" si="210"/>
        <v>Servicios fabricante- Microsoft Soporte Premier</v>
      </c>
      <c r="H3385" s="18" t="s">
        <v>119</v>
      </c>
      <c r="I3385" s="37" t="s">
        <v>67</v>
      </c>
      <c r="J3385" t="s">
        <v>6425</v>
      </c>
      <c r="K3385" t="s">
        <v>65</v>
      </c>
      <c r="L3385" t="s">
        <v>3940</v>
      </c>
      <c r="M3385" t="s">
        <v>65</v>
      </c>
      <c r="N3385" s="37" t="s">
        <v>5159</v>
      </c>
      <c r="O3385" s="37" t="s">
        <v>5171</v>
      </c>
      <c r="P3385" s="37" t="s">
        <v>1308</v>
      </c>
      <c r="Q3385" t="s">
        <v>6424</v>
      </c>
      <c r="R3385" t="s">
        <v>5160</v>
      </c>
      <c r="S3385" s="38">
        <v>474800000</v>
      </c>
      <c r="T3385" s="37">
        <v>1</v>
      </c>
      <c r="U3385" s="37">
        <v>1</v>
      </c>
      <c r="V3385" s="43">
        <f>SUMIF(ResumenCotizacion!$C:$C,E3385,ResumenCotizacion!$P:$P)</f>
        <v>0</v>
      </c>
      <c r="W3385" s="68">
        <f>IF(H3385="USD",S3385*SolCotizacion!$J$18,S3385)</f>
        <v>474800000</v>
      </c>
      <c r="X3385" s="3">
        <f>ROUND(W3385/(1-VLOOKUP("Total porcentaje:",ResumenCotizacion!$F:$H,3,0)),2)</f>
        <v>516086956.51999998</v>
      </c>
      <c r="Y3385" s="3">
        <f t="shared" si="211"/>
        <v>0</v>
      </c>
    </row>
    <row r="3386" spans="1:25" ht="14.25" x14ac:dyDescent="0.2">
      <c r="A3386" t="str">
        <f t="shared" si="208"/>
        <v>Servicios fabricante- Microsoft Soporte PremierMicrosoft Soporte PremierSENV</v>
      </c>
      <c r="B3386" t="str">
        <f t="shared" si="209"/>
        <v>SENVMicrosoft Soporte Premier</v>
      </c>
      <c r="C3386"/>
      <c r="D3386" t="s">
        <v>5156</v>
      </c>
      <c r="E3386" t="s">
        <v>6426</v>
      </c>
      <c r="F3386" s="37" t="s">
        <v>7648</v>
      </c>
      <c r="G3386" s="18" t="str">
        <f t="shared" si="210"/>
        <v>Servicios fabricante- Microsoft Soporte Premier</v>
      </c>
      <c r="H3386" s="18" t="s">
        <v>119</v>
      </c>
      <c r="I3386" s="37" t="s">
        <v>67</v>
      </c>
      <c r="J3386" t="s">
        <v>6427</v>
      </c>
      <c r="K3386" t="s">
        <v>65</v>
      </c>
      <c r="L3386" t="s">
        <v>3940</v>
      </c>
      <c r="M3386" t="s">
        <v>65</v>
      </c>
      <c r="N3386" s="37" t="s">
        <v>5159</v>
      </c>
      <c r="O3386" s="37" t="s">
        <v>5171</v>
      </c>
      <c r="P3386" s="37" t="s">
        <v>1308</v>
      </c>
      <c r="Q3386" t="s">
        <v>6426</v>
      </c>
      <c r="R3386" t="s">
        <v>5160</v>
      </c>
      <c r="S3386" s="38">
        <v>86000000</v>
      </c>
      <c r="T3386" s="37">
        <v>1</v>
      </c>
      <c r="U3386" s="37">
        <v>1</v>
      </c>
      <c r="V3386" s="43">
        <f>SUMIF(ResumenCotizacion!$C:$C,E3386,ResumenCotizacion!$P:$P)</f>
        <v>0</v>
      </c>
      <c r="W3386" s="68">
        <f>IF(H3386="USD",S3386*SolCotizacion!$J$18,S3386)</f>
        <v>86000000</v>
      </c>
      <c r="X3386" s="3">
        <f>ROUND(W3386/(1-VLOOKUP("Total porcentaje:",ResumenCotizacion!$F:$H,3,0)),2)</f>
        <v>93478260.870000005</v>
      </c>
      <c r="Y3386" s="3">
        <f t="shared" si="211"/>
        <v>0</v>
      </c>
    </row>
    <row r="3387" spans="1:25" ht="14.25" x14ac:dyDescent="0.2">
      <c r="A3387" t="str">
        <f t="shared" si="208"/>
        <v>Servicios fabricante- Microsoft Soporte PremierMicrosoft Soporte PremierSEMV</v>
      </c>
      <c r="B3387" t="str">
        <f t="shared" si="209"/>
        <v>SEMVMicrosoft Soporte Premier</v>
      </c>
      <c r="C3387"/>
      <c r="D3387" t="s">
        <v>5156</v>
      </c>
      <c r="E3387" t="s">
        <v>6428</v>
      </c>
      <c r="F3387" s="37" t="s">
        <v>7648</v>
      </c>
      <c r="G3387" s="18" t="str">
        <f t="shared" si="210"/>
        <v>Servicios fabricante- Microsoft Soporte Premier</v>
      </c>
      <c r="H3387" s="18" t="s">
        <v>119</v>
      </c>
      <c r="I3387" s="37" t="s">
        <v>67</v>
      </c>
      <c r="J3387" t="s">
        <v>6429</v>
      </c>
      <c r="K3387" t="s">
        <v>65</v>
      </c>
      <c r="L3387" t="s">
        <v>3940</v>
      </c>
      <c r="M3387" t="s">
        <v>65</v>
      </c>
      <c r="N3387" s="37" t="s">
        <v>5159</v>
      </c>
      <c r="O3387" s="37" t="s">
        <v>5171</v>
      </c>
      <c r="P3387" s="37" t="s">
        <v>1308</v>
      </c>
      <c r="Q3387" t="s">
        <v>6428</v>
      </c>
      <c r="R3387" t="s">
        <v>5160</v>
      </c>
      <c r="S3387" s="38">
        <v>43200000</v>
      </c>
      <c r="T3387" s="37">
        <v>1</v>
      </c>
      <c r="U3387" s="37">
        <v>1</v>
      </c>
      <c r="V3387" s="43">
        <f>SUMIF(ResumenCotizacion!$C:$C,E3387,ResumenCotizacion!$P:$P)</f>
        <v>0</v>
      </c>
      <c r="W3387" s="68">
        <f>IF(H3387="USD",S3387*SolCotizacion!$J$18,S3387)</f>
        <v>43200000</v>
      </c>
      <c r="X3387" s="3">
        <f>ROUND(W3387/(1-VLOOKUP("Total porcentaje:",ResumenCotizacion!$F:$H,3,0)),2)</f>
        <v>46956521.740000002</v>
      </c>
      <c r="Y3387" s="3">
        <f t="shared" si="211"/>
        <v>0</v>
      </c>
    </row>
    <row r="3388" spans="1:25" ht="14.25" x14ac:dyDescent="0.2">
      <c r="A3388" t="str">
        <f t="shared" si="208"/>
        <v>Servicios fabricante- Microsoft Soporte PremierMicrosoft Soporte PremierSEGP5</v>
      </c>
      <c r="B3388" t="str">
        <f t="shared" si="209"/>
        <v>SEGP5Microsoft Soporte Premier</v>
      </c>
      <c r="C3388"/>
      <c r="D3388" t="s">
        <v>5156</v>
      </c>
      <c r="E3388" t="s">
        <v>6430</v>
      </c>
      <c r="F3388" s="37" t="s">
        <v>7648</v>
      </c>
      <c r="G3388" s="18" t="str">
        <f t="shared" si="210"/>
        <v>Servicios fabricante- Microsoft Soporte Premier</v>
      </c>
      <c r="H3388" s="18" t="s">
        <v>119</v>
      </c>
      <c r="I3388" s="37" t="s">
        <v>67</v>
      </c>
      <c r="J3388" t="s">
        <v>6431</v>
      </c>
      <c r="K3388" t="s">
        <v>210</v>
      </c>
      <c r="L3388" t="s">
        <v>3940</v>
      </c>
      <c r="M3388" t="s">
        <v>65</v>
      </c>
      <c r="N3388" s="37" t="s">
        <v>5159</v>
      </c>
      <c r="O3388" s="37" t="s">
        <v>5171</v>
      </c>
      <c r="P3388" s="37" t="s">
        <v>1308</v>
      </c>
      <c r="Q3388" t="s">
        <v>6430</v>
      </c>
      <c r="R3388" t="s">
        <v>5160</v>
      </c>
      <c r="S3388" s="38">
        <v>0</v>
      </c>
      <c r="T3388" s="37">
        <v>1</v>
      </c>
      <c r="U3388" s="37">
        <v>1</v>
      </c>
      <c r="V3388" s="43">
        <f>SUMIF(ResumenCotizacion!$C:$C,E3388,ResumenCotizacion!$P:$P)</f>
        <v>0</v>
      </c>
      <c r="W3388" s="68">
        <f>IF(H3388="USD",S3388*SolCotizacion!$J$18,S3388)</f>
        <v>0</v>
      </c>
      <c r="X3388" s="3">
        <f>ROUND(W3388/(1-VLOOKUP("Total porcentaje:",ResumenCotizacion!$F:$H,3,0)),2)</f>
        <v>0</v>
      </c>
      <c r="Y3388" s="3">
        <f t="shared" si="211"/>
        <v>0</v>
      </c>
    </row>
    <row r="3389" spans="1:25" ht="14.25" x14ac:dyDescent="0.2">
      <c r="A3389" t="str">
        <f t="shared" si="208"/>
        <v>Servicios fabricante- Microsoft Soporte PremierMicrosoft Soporte PremierSEGP4</v>
      </c>
      <c r="B3389" t="str">
        <f t="shared" si="209"/>
        <v>SEGP4Microsoft Soporte Premier</v>
      </c>
      <c r="C3389"/>
      <c r="D3389" t="s">
        <v>5156</v>
      </c>
      <c r="E3389" t="s">
        <v>6432</v>
      </c>
      <c r="F3389" s="37" t="s">
        <v>7648</v>
      </c>
      <c r="G3389" s="18" t="str">
        <f t="shared" si="210"/>
        <v>Servicios fabricante- Microsoft Soporte Premier</v>
      </c>
      <c r="H3389" s="18" t="s">
        <v>119</v>
      </c>
      <c r="I3389" s="37" t="s">
        <v>67</v>
      </c>
      <c r="J3389" t="s">
        <v>6433</v>
      </c>
      <c r="K3389" t="s">
        <v>5386</v>
      </c>
      <c r="L3389" t="s">
        <v>3940</v>
      </c>
      <c r="M3389" t="s">
        <v>65</v>
      </c>
      <c r="N3389" s="37" t="s">
        <v>5159</v>
      </c>
      <c r="O3389" s="37" t="s">
        <v>5171</v>
      </c>
      <c r="P3389" s="37" t="s">
        <v>1308</v>
      </c>
      <c r="Q3389" t="s">
        <v>6432</v>
      </c>
      <c r="R3389" t="s">
        <v>5160</v>
      </c>
      <c r="S3389" s="38">
        <v>1506070896</v>
      </c>
      <c r="T3389" s="37">
        <v>1</v>
      </c>
      <c r="U3389" s="37">
        <v>1</v>
      </c>
      <c r="V3389" s="43">
        <f>SUMIF(ResumenCotizacion!$C:$C,E3389,ResumenCotizacion!$P:$P)</f>
        <v>0</v>
      </c>
      <c r="W3389" s="68">
        <f>IF(H3389="USD",S3389*SolCotizacion!$J$18,S3389)</f>
        <v>1506070896</v>
      </c>
      <c r="X3389" s="3">
        <f>ROUND(W3389/(1-VLOOKUP("Total porcentaje:",ResumenCotizacion!$F:$H,3,0)),2)</f>
        <v>1637033582.6099999</v>
      </c>
      <c r="Y3389" s="3">
        <f t="shared" si="211"/>
        <v>0</v>
      </c>
    </row>
    <row r="3390" spans="1:25" ht="14.25" x14ac:dyDescent="0.2">
      <c r="A3390" t="str">
        <f t="shared" si="208"/>
        <v>Servicios fabricante- Microsoft Soporte PremierMicrosoft Soporte PremierSEGP3</v>
      </c>
      <c r="B3390" t="str">
        <f t="shared" si="209"/>
        <v>SEGP3Microsoft Soporte Premier</v>
      </c>
      <c r="C3390"/>
      <c r="D3390" t="s">
        <v>5156</v>
      </c>
      <c r="E3390" t="s">
        <v>6434</v>
      </c>
      <c r="F3390" s="37" t="s">
        <v>7648</v>
      </c>
      <c r="G3390" s="18" t="str">
        <f t="shared" si="210"/>
        <v>Servicios fabricante- Microsoft Soporte Premier</v>
      </c>
      <c r="H3390" s="18" t="s">
        <v>119</v>
      </c>
      <c r="I3390" s="37" t="s">
        <v>67</v>
      </c>
      <c r="J3390" t="s">
        <v>6435</v>
      </c>
      <c r="K3390" t="s">
        <v>5386</v>
      </c>
      <c r="L3390" t="s">
        <v>3940</v>
      </c>
      <c r="M3390" t="s">
        <v>65</v>
      </c>
      <c r="N3390" s="37" t="s">
        <v>5159</v>
      </c>
      <c r="O3390" s="37" t="s">
        <v>5171</v>
      </c>
      <c r="P3390" s="37" t="s">
        <v>1308</v>
      </c>
      <c r="Q3390" t="s">
        <v>6434</v>
      </c>
      <c r="R3390" t="s">
        <v>5160</v>
      </c>
      <c r="S3390" s="38">
        <v>1137632284.8</v>
      </c>
      <c r="T3390" s="37">
        <v>1</v>
      </c>
      <c r="U3390" s="37">
        <v>1</v>
      </c>
      <c r="V3390" s="43">
        <f>SUMIF(ResumenCotizacion!$C:$C,E3390,ResumenCotizacion!$P:$P)</f>
        <v>0</v>
      </c>
      <c r="W3390" s="68">
        <f>IF(H3390="USD",S3390*SolCotizacion!$J$18,S3390)</f>
        <v>1137632284.8</v>
      </c>
      <c r="X3390" s="3">
        <f>ROUND(W3390/(1-VLOOKUP("Total porcentaje:",ResumenCotizacion!$F:$H,3,0)),2)</f>
        <v>1236556831.3</v>
      </c>
      <c r="Y3390" s="3">
        <f t="shared" si="211"/>
        <v>0</v>
      </c>
    </row>
    <row r="3391" spans="1:25" ht="14.25" x14ac:dyDescent="0.2">
      <c r="A3391" t="str">
        <f t="shared" si="208"/>
        <v>Servicios fabricante- Microsoft Soporte PremierMicrosoft Soporte PremierSEGP2</v>
      </c>
      <c r="B3391" t="str">
        <f t="shared" si="209"/>
        <v>SEGP2Microsoft Soporte Premier</v>
      </c>
      <c r="C3391"/>
      <c r="D3391" t="s">
        <v>5156</v>
      </c>
      <c r="E3391" t="s">
        <v>6436</v>
      </c>
      <c r="F3391" s="37" t="s">
        <v>7648</v>
      </c>
      <c r="G3391" s="18" t="str">
        <f t="shared" si="210"/>
        <v>Servicios fabricante- Microsoft Soporte Premier</v>
      </c>
      <c r="H3391" s="18" t="s">
        <v>119</v>
      </c>
      <c r="I3391" s="37" t="s">
        <v>67</v>
      </c>
      <c r="J3391" t="s">
        <v>6437</v>
      </c>
      <c r="K3391" t="s">
        <v>5386</v>
      </c>
      <c r="L3391" t="s">
        <v>3940</v>
      </c>
      <c r="M3391" t="s">
        <v>65</v>
      </c>
      <c r="N3391" s="37" t="s">
        <v>5159</v>
      </c>
      <c r="O3391" s="37" t="s">
        <v>5171</v>
      </c>
      <c r="P3391" s="37" t="s">
        <v>1308</v>
      </c>
      <c r="Q3391" t="s">
        <v>6436</v>
      </c>
      <c r="R3391" t="s">
        <v>5160</v>
      </c>
      <c r="S3391" s="38">
        <v>762895478.39999998</v>
      </c>
      <c r="T3391" s="37">
        <v>1</v>
      </c>
      <c r="U3391" s="37">
        <v>1</v>
      </c>
      <c r="V3391" s="43">
        <f>SUMIF(ResumenCotizacion!$C:$C,E3391,ResumenCotizacion!$P:$P)</f>
        <v>0</v>
      </c>
      <c r="W3391" s="68">
        <f>IF(H3391="USD",S3391*SolCotizacion!$J$18,S3391)</f>
        <v>762895478.39999998</v>
      </c>
      <c r="X3391" s="3">
        <f>ROUND(W3391/(1-VLOOKUP("Total porcentaje:",ResumenCotizacion!$F:$H,3,0)),2)</f>
        <v>829234215.64999998</v>
      </c>
      <c r="Y3391" s="3">
        <f t="shared" si="211"/>
        <v>0</v>
      </c>
    </row>
    <row r="3392" spans="1:25" ht="14.25" x14ac:dyDescent="0.2">
      <c r="A3392" t="str">
        <f t="shared" si="208"/>
        <v>Servicios fabricante- Microsoft Soporte PremierMicrosoft Soporte PremierSEGP1</v>
      </c>
      <c r="B3392" t="str">
        <f t="shared" si="209"/>
        <v>SEGP1Microsoft Soporte Premier</v>
      </c>
      <c r="C3392"/>
      <c r="D3392" t="s">
        <v>5156</v>
      </c>
      <c r="E3392" t="s">
        <v>6438</v>
      </c>
      <c r="F3392" s="37" t="s">
        <v>7648</v>
      </c>
      <c r="G3392" s="18" t="str">
        <f t="shared" si="210"/>
        <v>Servicios fabricante- Microsoft Soporte Premier</v>
      </c>
      <c r="H3392" s="18" t="s">
        <v>119</v>
      </c>
      <c r="I3392" s="37" t="s">
        <v>67</v>
      </c>
      <c r="J3392" t="s">
        <v>6439</v>
      </c>
      <c r="K3392" t="s">
        <v>5386</v>
      </c>
      <c r="L3392" t="s">
        <v>3940</v>
      </c>
      <c r="M3392" t="s">
        <v>65</v>
      </c>
      <c r="N3392" s="37" t="s">
        <v>5159</v>
      </c>
      <c r="O3392" s="37" t="s">
        <v>5171</v>
      </c>
      <c r="P3392" s="37" t="s">
        <v>1308</v>
      </c>
      <c r="Q3392" t="s">
        <v>6438</v>
      </c>
      <c r="R3392" t="s">
        <v>5160</v>
      </c>
      <c r="S3392" s="38">
        <v>381860476.80000001</v>
      </c>
      <c r="T3392" s="37">
        <v>1</v>
      </c>
      <c r="U3392" s="37">
        <v>1</v>
      </c>
      <c r="V3392" s="43">
        <f>SUMIF(ResumenCotizacion!$C:$C,E3392,ResumenCotizacion!$P:$P)</f>
        <v>0</v>
      </c>
      <c r="W3392" s="68">
        <f>IF(H3392="USD",S3392*SolCotizacion!$J$18,S3392)</f>
        <v>381860476.80000001</v>
      </c>
      <c r="X3392" s="3">
        <f>ROUND(W3392/(1-VLOOKUP("Total porcentaje:",ResumenCotizacion!$F:$H,3,0)),2)</f>
        <v>415065735.64999998</v>
      </c>
      <c r="Y3392" s="3">
        <f t="shared" si="211"/>
        <v>0</v>
      </c>
    </row>
    <row r="3393" spans="1:25" ht="14.25" x14ac:dyDescent="0.2">
      <c r="A3393" t="str">
        <f t="shared" si="208"/>
        <v>Servicios fabricante- Microsoft Soporte PremierMicrosoft Soporte PremierSEGO5</v>
      </c>
      <c r="B3393" t="str">
        <f t="shared" si="209"/>
        <v>SEGO5Microsoft Soporte Premier</v>
      </c>
      <c r="C3393"/>
      <c r="D3393" t="s">
        <v>5156</v>
      </c>
      <c r="E3393" t="s">
        <v>6440</v>
      </c>
      <c r="F3393" s="37" t="s">
        <v>7648</v>
      </c>
      <c r="G3393" s="18" t="str">
        <f t="shared" si="210"/>
        <v>Servicios fabricante- Microsoft Soporte Premier</v>
      </c>
      <c r="H3393" s="18" t="s">
        <v>119</v>
      </c>
      <c r="I3393" s="37" t="s">
        <v>67</v>
      </c>
      <c r="J3393" t="s">
        <v>6441</v>
      </c>
      <c r="K3393" t="s">
        <v>210</v>
      </c>
      <c r="L3393" t="s">
        <v>3940</v>
      </c>
      <c r="M3393" t="s">
        <v>65</v>
      </c>
      <c r="N3393" s="37" t="s">
        <v>5159</v>
      </c>
      <c r="O3393" s="37" t="s">
        <v>5171</v>
      </c>
      <c r="P3393" s="37" t="s">
        <v>1308</v>
      </c>
      <c r="Q3393" t="s">
        <v>6440</v>
      </c>
      <c r="R3393" t="s">
        <v>5160</v>
      </c>
      <c r="S3393" s="38">
        <v>0</v>
      </c>
      <c r="T3393" s="37">
        <v>1</v>
      </c>
      <c r="U3393" s="37">
        <v>1</v>
      </c>
      <c r="V3393" s="43">
        <f>SUMIF(ResumenCotizacion!$C:$C,E3393,ResumenCotizacion!$P:$P)</f>
        <v>0</v>
      </c>
      <c r="W3393" s="68">
        <f>IF(H3393="USD",S3393*SolCotizacion!$J$18,S3393)</f>
        <v>0</v>
      </c>
      <c r="X3393" s="3">
        <f>ROUND(W3393/(1-VLOOKUP("Total porcentaje:",ResumenCotizacion!$F:$H,3,0)),2)</f>
        <v>0</v>
      </c>
      <c r="Y3393" s="3">
        <f t="shared" si="211"/>
        <v>0</v>
      </c>
    </row>
    <row r="3394" spans="1:25" ht="14.25" x14ac:dyDescent="0.2">
      <c r="A3394" t="str">
        <f t="shared" si="208"/>
        <v>Servicios fabricante- Microsoft Soporte PremierMicrosoft Soporte PremierSEGO4</v>
      </c>
      <c r="B3394" t="str">
        <f t="shared" si="209"/>
        <v>SEGO4Microsoft Soporte Premier</v>
      </c>
      <c r="C3394"/>
      <c r="D3394" t="s">
        <v>5156</v>
      </c>
      <c r="E3394" t="s">
        <v>6442</v>
      </c>
      <c r="F3394" s="37" t="s">
        <v>7648</v>
      </c>
      <c r="G3394" s="18" t="str">
        <f t="shared" si="210"/>
        <v>Servicios fabricante- Microsoft Soporte Premier</v>
      </c>
      <c r="H3394" s="18" t="s">
        <v>119</v>
      </c>
      <c r="I3394" s="37" t="s">
        <v>67</v>
      </c>
      <c r="J3394" t="s">
        <v>6443</v>
      </c>
      <c r="K3394" t="s">
        <v>5386</v>
      </c>
      <c r="L3394" t="s">
        <v>3940</v>
      </c>
      <c r="M3394" t="s">
        <v>65</v>
      </c>
      <c r="N3394" s="37" t="s">
        <v>5159</v>
      </c>
      <c r="O3394" s="37" t="s">
        <v>5171</v>
      </c>
      <c r="P3394" s="37" t="s">
        <v>1308</v>
      </c>
      <c r="Q3394" t="s">
        <v>6442</v>
      </c>
      <c r="R3394" t="s">
        <v>5160</v>
      </c>
      <c r="S3394" s="38">
        <v>1506070896</v>
      </c>
      <c r="T3394" s="37">
        <v>1</v>
      </c>
      <c r="U3394" s="37">
        <v>1</v>
      </c>
      <c r="V3394" s="43">
        <f>SUMIF(ResumenCotizacion!$C:$C,E3394,ResumenCotizacion!$P:$P)</f>
        <v>0</v>
      </c>
      <c r="W3394" s="68">
        <f>IF(H3394="USD",S3394*SolCotizacion!$J$18,S3394)</f>
        <v>1506070896</v>
      </c>
      <c r="X3394" s="3">
        <f>ROUND(W3394/(1-VLOOKUP("Total porcentaje:",ResumenCotizacion!$F:$H,3,0)),2)</f>
        <v>1637033582.6099999</v>
      </c>
      <c r="Y3394" s="3">
        <f t="shared" si="211"/>
        <v>0</v>
      </c>
    </row>
    <row r="3395" spans="1:25" ht="14.25" x14ac:dyDescent="0.2">
      <c r="A3395" t="str">
        <f t="shared" ref="A3395:A3458" si="212">D3395&amp;F3395&amp;E3395</f>
        <v>Servicios fabricante- Microsoft Soporte PremierMicrosoft Soporte PremierSEGO3</v>
      </c>
      <c r="B3395" t="str">
        <f t="shared" ref="B3395:B3458" si="213">E3395&amp;F3395</f>
        <v>SEGO3Microsoft Soporte Premier</v>
      </c>
      <c r="C3395"/>
      <c r="D3395" t="s">
        <v>5156</v>
      </c>
      <c r="E3395" t="s">
        <v>6444</v>
      </c>
      <c r="F3395" s="37" t="s">
        <v>7648</v>
      </c>
      <c r="G3395" s="18" t="str">
        <f t="shared" ref="G3395:G3458" si="214">D3395</f>
        <v>Servicios fabricante- Microsoft Soporte Premier</v>
      </c>
      <c r="H3395" s="18" t="s">
        <v>119</v>
      </c>
      <c r="I3395" s="37" t="s">
        <v>67</v>
      </c>
      <c r="J3395" t="s">
        <v>6445</v>
      </c>
      <c r="K3395" t="s">
        <v>5386</v>
      </c>
      <c r="L3395" t="s">
        <v>3940</v>
      </c>
      <c r="M3395" t="s">
        <v>65</v>
      </c>
      <c r="N3395" s="37" t="s">
        <v>5159</v>
      </c>
      <c r="O3395" s="37" t="s">
        <v>5171</v>
      </c>
      <c r="P3395" s="37" t="s">
        <v>1308</v>
      </c>
      <c r="Q3395" t="s">
        <v>6444</v>
      </c>
      <c r="R3395" t="s">
        <v>5160</v>
      </c>
      <c r="S3395" s="38">
        <v>1137632284.8</v>
      </c>
      <c r="T3395" s="37">
        <v>1</v>
      </c>
      <c r="U3395" s="37">
        <v>1</v>
      </c>
      <c r="V3395" s="43">
        <f>SUMIF(ResumenCotizacion!$C:$C,E3395,ResumenCotizacion!$P:$P)</f>
        <v>0</v>
      </c>
      <c r="W3395" s="68">
        <f>IF(H3395="USD",S3395*SolCotizacion!$J$18,S3395)</f>
        <v>1137632284.8</v>
      </c>
      <c r="X3395" s="3">
        <f>ROUND(W3395/(1-VLOOKUP("Total porcentaje:",ResumenCotizacion!$F:$H,3,0)),2)</f>
        <v>1236556831.3</v>
      </c>
      <c r="Y3395" s="3">
        <f t="shared" ref="Y3395:Y3458" si="215">V3395*X3395</f>
        <v>0</v>
      </c>
    </row>
    <row r="3396" spans="1:25" ht="14.25" x14ac:dyDescent="0.2">
      <c r="A3396" t="str">
        <f t="shared" si="212"/>
        <v>Servicios fabricante- Microsoft Soporte PremierMicrosoft Soporte PremierSEGO2</v>
      </c>
      <c r="B3396" t="str">
        <f t="shared" si="213"/>
        <v>SEGO2Microsoft Soporte Premier</v>
      </c>
      <c r="C3396"/>
      <c r="D3396" t="s">
        <v>5156</v>
      </c>
      <c r="E3396" t="s">
        <v>6446</v>
      </c>
      <c r="F3396" s="37" t="s">
        <v>7648</v>
      </c>
      <c r="G3396" s="18" t="str">
        <f t="shared" si="214"/>
        <v>Servicios fabricante- Microsoft Soporte Premier</v>
      </c>
      <c r="H3396" s="18" t="s">
        <v>119</v>
      </c>
      <c r="I3396" s="37" t="s">
        <v>67</v>
      </c>
      <c r="J3396" t="s">
        <v>6447</v>
      </c>
      <c r="K3396" t="s">
        <v>5386</v>
      </c>
      <c r="L3396" t="s">
        <v>3940</v>
      </c>
      <c r="M3396" t="s">
        <v>65</v>
      </c>
      <c r="N3396" s="37" t="s">
        <v>5159</v>
      </c>
      <c r="O3396" s="37" t="s">
        <v>5171</v>
      </c>
      <c r="P3396" s="37" t="s">
        <v>1308</v>
      </c>
      <c r="Q3396" t="s">
        <v>6446</v>
      </c>
      <c r="R3396" t="s">
        <v>5160</v>
      </c>
      <c r="S3396" s="38">
        <v>762895478.39999998</v>
      </c>
      <c r="T3396" s="37">
        <v>1</v>
      </c>
      <c r="U3396" s="37">
        <v>1</v>
      </c>
      <c r="V3396" s="43">
        <f>SUMIF(ResumenCotizacion!$C:$C,E3396,ResumenCotizacion!$P:$P)</f>
        <v>0</v>
      </c>
      <c r="W3396" s="68">
        <f>IF(H3396="USD",S3396*SolCotizacion!$J$18,S3396)</f>
        <v>762895478.39999998</v>
      </c>
      <c r="X3396" s="3">
        <f>ROUND(W3396/(1-VLOOKUP("Total porcentaje:",ResumenCotizacion!$F:$H,3,0)),2)</f>
        <v>829234215.64999998</v>
      </c>
      <c r="Y3396" s="3">
        <f t="shared" si="215"/>
        <v>0</v>
      </c>
    </row>
    <row r="3397" spans="1:25" ht="14.25" x14ac:dyDescent="0.2">
      <c r="A3397" t="str">
        <f t="shared" si="212"/>
        <v>Servicios fabricante- Microsoft Soporte PremierMicrosoft Soporte PremierSEGO1</v>
      </c>
      <c r="B3397" t="str">
        <f t="shared" si="213"/>
        <v>SEGO1Microsoft Soporte Premier</v>
      </c>
      <c r="C3397"/>
      <c r="D3397" t="s">
        <v>5156</v>
      </c>
      <c r="E3397" t="s">
        <v>6448</v>
      </c>
      <c r="F3397" s="37" t="s">
        <v>7648</v>
      </c>
      <c r="G3397" s="18" t="str">
        <f t="shared" si="214"/>
        <v>Servicios fabricante- Microsoft Soporte Premier</v>
      </c>
      <c r="H3397" s="18" t="s">
        <v>119</v>
      </c>
      <c r="I3397" s="37" t="s">
        <v>67</v>
      </c>
      <c r="J3397" t="s">
        <v>6449</v>
      </c>
      <c r="K3397" t="s">
        <v>5386</v>
      </c>
      <c r="L3397" t="s">
        <v>3940</v>
      </c>
      <c r="M3397" t="s">
        <v>65</v>
      </c>
      <c r="N3397" s="37" t="s">
        <v>5159</v>
      </c>
      <c r="O3397" s="37" t="s">
        <v>5171</v>
      </c>
      <c r="P3397" s="37" t="s">
        <v>1308</v>
      </c>
      <c r="Q3397" t="s">
        <v>6448</v>
      </c>
      <c r="R3397" t="s">
        <v>5160</v>
      </c>
      <c r="S3397" s="38">
        <v>381860476.80000001</v>
      </c>
      <c r="T3397" s="37">
        <v>1</v>
      </c>
      <c r="U3397" s="37">
        <v>1</v>
      </c>
      <c r="V3397" s="43">
        <f>SUMIF(ResumenCotizacion!$C:$C,E3397,ResumenCotizacion!$P:$P)</f>
        <v>0</v>
      </c>
      <c r="W3397" s="68">
        <f>IF(H3397="USD",S3397*SolCotizacion!$J$18,S3397)</f>
        <v>381860476.80000001</v>
      </c>
      <c r="X3397" s="3">
        <f>ROUND(W3397/(1-VLOOKUP("Total porcentaje:",ResumenCotizacion!$F:$H,3,0)),2)</f>
        <v>415065735.64999998</v>
      </c>
      <c r="Y3397" s="3">
        <f t="shared" si="215"/>
        <v>0</v>
      </c>
    </row>
    <row r="3398" spans="1:25" ht="14.25" x14ac:dyDescent="0.2">
      <c r="A3398" t="str">
        <f t="shared" si="212"/>
        <v>Servicios fabricante- Microsoft Soporte PremierMicrosoft Soporte PremierSEET5</v>
      </c>
      <c r="B3398" t="str">
        <f t="shared" si="213"/>
        <v>SEET5Microsoft Soporte Premier</v>
      </c>
      <c r="C3398"/>
      <c r="D3398" t="s">
        <v>5156</v>
      </c>
      <c r="E3398" t="s">
        <v>6450</v>
      </c>
      <c r="F3398" s="37" t="s">
        <v>7648</v>
      </c>
      <c r="G3398" s="18" t="str">
        <f t="shared" si="214"/>
        <v>Servicios fabricante- Microsoft Soporte Premier</v>
      </c>
      <c r="H3398" s="18" t="s">
        <v>119</v>
      </c>
      <c r="I3398" s="37" t="s">
        <v>67</v>
      </c>
      <c r="J3398" t="s">
        <v>6451</v>
      </c>
      <c r="K3398" t="s">
        <v>210</v>
      </c>
      <c r="L3398" t="s">
        <v>3940</v>
      </c>
      <c r="M3398" t="s">
        <v>65</v>
      </c>
      <c r="N3398" s="37" t="s">
        <v>5159</v>
      </c>
      <c r="O3398" s="37" t="s">
        <v>5171</v>
      </c>
      <c r="P3398" s="37" t="s">
        <v>1308</v>
      </c>
      <c r="Q3398" t="s">
        <v>6450</v>
      </c>
      <c r="R3398" t="s">
        <v>5160</v>
      </c>
      <c r="S3398" s="38">
        <v>0</v>
      </c>
      <c r="T3398" s="37">
        <v>1</v>
      </c>
      <c r="U3398" s="37">
        <v>1</v>
      </c>
      <c r="V3398" s="43">
        <f>SUMIF(ResumenCotizacion!$C:$C,E3398,ResumenCotizacion!$P:$P)</f>
        <v>0</v>
      </c>
      <c r="W3398" s="68">
        <f>IF(H3398="USD",S3398*SolCotizacion!$J$18,S3398)</f>
        <v>0</v>
      </c>
      <c r="X3398" s="3">
        <f>ROUND(W3398/(1-VLOOKUP("Total porcentaje:",ResumenCotizacion!$F:$H,3,0)),2)</f>
        <v>0</v>
      </c>
      <c r="Y3398" s="3">
        <f t="shared" si="215"/>
        <v>0</v>
      </c>
    </row>
    <row r="3399" spans="1:25" ht="14.25" x14ac:dyDescent="0.2">
      <c r="A3399" t="str">
        <f t="shared" si="212"/>
        <v>Servicios fabricante- Microsoft Soporte PremierMicrosoft Soporte PremierSEET4</v>
      </c>
      <c r="B3399" t="str">
        <f t="shared" si="213"/>
        <v>SEET4Microsoft Soporte Premier</v>
      </c>
      <c r="C3399"/>
      <c r="D3399" t="s">
        <v>5156</v>
      </c>
      <c r="E3399" t="s">
        <v>6452</v>
      </c>
      <c r="F3399" s="37" t="s">
        <v>7648</v>
      </c>
      <c r="G3399" s="18" t="str">
        <f t="shared" si="214"/>
        <v>Servicios fabricante- Microsoft Soporte Premier</v>
      </c>
      <c r="H3399" s="18" t="s">
        <v>119</v>
      </c>
      <c r="I3399" s="37" t="s">
        <v>67</v>
      </c>
      <c r="J3399" t="s">
        <v>6453</v>
      </c>
      <c r="K3399" t="s">
        <v>5386</v>
      </c>
      <c r="L3399" t="s">
        <v>3940</v>
      </c>
      <c r="M3399" t="s">
        <v>65</v>
      </c>
      <c r="N3399" s="37" t="s">
        <v>5159</v>
      </c>
      <c r="O3399" s="37" t="s">
        <v>5171</v>
      </c>
      <c r="P3399" s="37" t="s">
        <v>1308</v>
      </c>
      <c r="Q3399" t="s">
        <v>6452</v>
      </c>
      <c r="R3399" t="s">
        <v>5160</v>
      </c>
      <c r="S3399" s="38">
        <v>1506070896</v>
      </c>
      <c r="T3399" s="37">
        <v>1</v>
      </c>
      <c r="U3399" s="37">
        <v>1</v>
      </c>
      <c r="V3399" s="43">
        <f>SUMIF(ResumenCotizacion!$C:$C,E3399,ResumenCotizacion!$P:$P)</f>
        <v>0</v>
      </c>
      <c r="W3399" s="68">
        <f>IF(H3399="USD",S3399*SolCotizacion!$J$18,S3399)</f>
        <v>1506070896</v>
      </c>
      <c r="X3399" s="3">
        <f>ROUND(W3399/(1-VLOOKUP("Total porcentaje:",ResumenCotizacion!$F:$H,3,0)),2)</f>
        <v>1637033582.6099999</v>
      </c>
      <c r="Y3399" s="3">
        <f t="shared" si="215"/>
        <v>0</v>
      </c>
    </row>
    <row r="3400" spans="1:25" ht="14.25" x14ac:dyDescent="0.2">
      <c r="A3400" t="str">
        <f t="shared" si="212"/>
        <v>Servicios fabricante- Microsoft Soporte PremierMicrosoft Soporte PremierSEET3</v>
      </c>
      <c r="B3400" t="str">
        <f t="shared" si="213"/>
        <v>SEET3Microsoft Soporte Premier</v>
      </c>
      <c r="C3400"/>
      <c r="D3400" t="s">
        <v>5156</v>
      </c>
      <c r="E3400" t="s">
        <v>6454</v>
      </c>
      <c r="F3400" s="37" t="s">
        <v>7648</v>
      </c>
      <c r="G3400" s="18" t="str">
        <f t="shared" si="214"/>
        <v>Servicios fabricante- Microsoft Soporte Premier</v>
      </c>
      <c r="H3400" s="18" t="s">
        <v>119</v>
      </c>
      <c r="I3400" s="37" t="s">
        <v>67</v>
      </c>
      <c r="J3400" t="s">
        <v>6455</v>
      </c>
      <c r="K3400" t="s">
        <v>5386</v>
      </c>
      <c r="L3400" t="s">
        <v>3940</v>
      </c>
      <c r="M3400" t="s">
        <v>65</v>
      </c>
      <c r="N3400" s="37" t="s">
        <v>5159</v>
      </c>
      <c r="O3400" s="37" t="s">
        <v>5171</v>
      </c>
      <c r="P3400" s="37" t="s">
        <v>1308</v>
      </c>
      <c r="Q3400" t="s">
        <v>6454</v>
      </c>
      <c r="R3400" t="s">
        <v>5160</v>
      </c>
      <c r="S3400" s="38">
        <v>1137632284.8</v>
      </c>
      <c r="T3400" s="37">
        <v>1</v>
      </c>
      <c r="U3400" s="37">
        <v>1</v>
      </c>
      <c r="V3400" s="43">
        <f>SUMIF(ResumenCotizacion!$C:$C,E3400,ResumenCotizacion!$P:$P)</f>
        <v>0</v>
      </c>
      <c r="W3400" s="68">
        <f>IF(H3400="USD",S3400*SolCotizacion!$J$18,S3400)</f>
        <v>1137632284.8</v>
      </c>
      <c r="X3400" s="3">
        <f>ROUND(W3400/(1-VLOOKUP("Total porcentaje:",ResumenCotizacion!$F:$H,3,0)),2)</f>
        <v>1236556831.3</v>
      </c>
      <c r="Y3400" s="3">
        <f t="shared" si="215"/>
        <v>0</v>
      </c>
    </row>
    <row r="3401" spans="1:25" ht="14.25" x14ac:dyDescent="0.2">
      <c r="A3401" t="str">
        <f t="shared" si="212"/>
        <v>Servicios fabricante- Microsoft Soporte PremierMicrosoft Soporte PremierSEET2</v>
      </c>
      <c r="B3401" t="str">
        <f t="shared" si="213"/>
        <v>SEET2Microsoft Soporte Premier</v>
      </c>
      <c r="C3401"/>
      <c r="D3401" t="s">
        <v>5156</v>
      </c>
      <c r="E3401" t="s">
        <v>6456</v>
      </c>
      <c r="F3401" s="37" t="s">
        <v>7648</v>
      </c>
      <c r="G3401" s="18" t="str">
        <f t="shared" si="214"/>
        <v>Servicios fabricante- Microsoft Soporte Premier</v>
      </c>
      <c r="H3401" s="18" t="s">
        <v>119</v>
      </c>
      <c r="I3401" s="37" t="s">
        <v>67</v>
      </c>
      <c r="J3401" t="s">
        <v>6457</v>
      </c>
      <c r="K3401" t="s">
        <v>5386</v>
      </c>
      <c r="L3401" t="s">
        <v>3940</v>
      </c>
      <c r="M3401" t="s">
        <v>65</v>
      </c>
      <c r="N3401" s="37" t="s">
        <v>5159</v>
      </c>
      <c r="O3401" s="37" t="s">
        <v>5171</v>
      </c>
      <c r="P3401" s="37" t="s">
        <v>1308</v>
      </c>
      <c r="Q3401" t="s">
        <v>6456</v>
      </c>
      <c r="R3401" t="s">
        <v>5160</v>
      </c>
      <c r="S3401" s="38">
        <v>762895478.39999998</v>
      </c>
      <c r="T3401" s="37">
        <v>1</v>
      </c>
      <c r="U3401" s="37">
        <v>1</v>
      </c>
      <c r="V3401" s="43">
        <f>SUMIF(ResumenCotizacion!$C:$C,E3401,ResumenCotizacion!$P:$P)</f>
        <v>0</v>
      </c>
      <c r="W3401" s="68">
        <f>IF(H3401="USD",S3401*SolCotizacion!$J$18,S3401)</f>
        <v>762895478.39999998</v>
      </c>
      <c r="X3401" s="3">
        <f>ROUND(W3401/(1-VLOOKUP("Total porcentaje:",ResumenCotizacion!$F:$H,3,0)),2)</f>
        <v>829234215.64999998</v>
      </c>
      <c r="Y3401" s="3">
        <f t="shared" si="215"/>
        <v>0</v>
      </c>
    </row>
    <row r="3402" spans="1:25" ht="14.25" x14ac:dyDescent="0.2">
      <c r="A3402" t="str">
        <f t="shared" si="212"/>
        <v>Servicios fabricante- Microsoft Soporte PremierMicrosoft Soporte PremierSEET1</v>
      </c>
      <c r="B3402" t="str">
        <f t="shared" si="213"/>
        <v>SEET1Microsoft Soporte Premier</v>
      </c>
      <c r="C3402"/>
      <c r="D3402" t="s">
        <v>5156</v>
      </c>
      <c r="E3402" t="s">
        <v>6458</v>
      </c>
      <c r="F3402" s="37" t="s">
        <v>7648</v>
      </c>
      <c r="G3402" s="18" t="str">
        <f t="shared" si="214"/>
        <v>Servicios fabricante- Microsoft Soporte Premier</v>
      </c>
      <c r="H3402" s="18" t="s">
        <v>119</v>
      </c>
      <c r="I3402" s="37" t="s">
        <v>67</v>
      </c>
      <c r="J3402" t="s">
        <v>6459</v>
      </c>
      <c r="K3402" t="s">
        <v>5386</v>
      </c>
      <c r="L3402" t="s">
        <v>3940</v>
      </c>
      <c r="M3402" t="s">
        <v>65</v>
      </c>
      <c r="N3402" s="37" t="s">
        <v>5159</v>
      </c>
      <c r="O3402" s="37" t="s">
        <v>5171</v>
      </c>
      <c r="P3402" s="37" t="s">
        <v>1308</v>
      </c>
      <c r="Q3402" t="s">
        <v>6458</v>
      </c>
      <c r="R3402" t="s">
        <v>5160</v>
      </c>
      <c r="S3402" s="38">
        <v>381860476.80000001</v>
      </c>
      <c r="T3402" s="37">
        <v>1</v>
      </c>
      <c r="U3402" s="37">
        <v>1</v>
      </c>
      <c r="V3402" s="43">
        <f>SUMIF(ResumenCotizacion!$C:$C,E3402,ResumenCotizacion!$P:$P)</f>
        <v>0</v>
      </c>
      <c r="W3402" s="68">
        <f>IF(H3402="USD",S3402*SolCotizacion!$J$18,S3402)</f>
        <v>381860476.80000001</v>
      </c>
      <c r="X3402" s="3">
        <f>ROUND(W3402/(1-VLOOKUP("Total porcentaje:",ResumenCotizacion!$F:$H,3,0)),2)</f>
        <v>415065735.64999998</v>
      </c>
      <c r="Y3402" s="3">
        <f t="shared" si="215"/>
        <v>0</v>
      </c>
    </row>
    <row r="3403" spans="1:25" ht="14.25" x14ac:dyDescent="0.2">
      <c r="A3403" t="str">
        <f t="shared" si="212"/>
        <v>Servicios fabricante- Microsoft Soporte PremierMicrosoft Soporte PremierSEER5</v>
      </c>
      <c r="B3403" t="str">
        <f t="shared" si="213"/>
        <v>SEER5Microsoft Soporte Premier</v>
      </c>
      <c r="C3403"/>
      <c r="D3403" t="s">
        <v>5156</v>
      </c>
      <c r="E3403" t="s">
        <v>6460</v>
      </c>
      <c r="F3403" s="37" t="s">
        <v>7648</v>
      </c>
      <c r="G3403" s="18" t="str">
        <f t="shared" si="214"/>
        <v>Servicios fabricante- Microsoft Soporte Premier</v>
      </c>
      <c r="H3403" s="18" t="s">
        <v>119</v>
      </c>
      <c r="I3403" s="37" t="s">
        <v>67</v>
      </c>
      <c r="J3403" t="s">
        <v>6461</v>
      </c>
      <c r="K3403" t="s">
        <v>210</v>
      </c>
      <c r="L3403" t="s">
        <v>3940</v>
      </c>
      <c r="M3403" t="s">
        <v>65</v>
      </c>
      <c r="N3403" s="37" t="s">
        <v>5159</v>
      </c>
      <c r="O3403" s="37" t="s">
        <v>5171</v>
      </c>
      <c r="P3403" s="37" t="s">
        <v>1308</v>
      </c>
      <c r="Q3403" t="s">
        <v>6460</v>
      </c>
      <c r="R3403" t="s">
        <v>5160</v>
      </c>
      <c r="S3403" s="38">
        <v>0</v>
      </c>
      <c r="T3403" s="37">
        <v>1</v>
      </c>
      <c r="U3403" s="37">
        <v>1</v>
      </c>
      <c r="V3403" s="43">
        <f>SUMIF(ResumenCotizacion!$C:$C,E3403,ResumenCotizacion!$P:$P)</f>
        <v>0</v>
      </c>
      <c r="W3403" s="68">
        <f>IF(H3403="USD",S3403*SolCotizacion!$J$18,S3403)</f>
        <v>0</v>
      </c>
      <c r="X3403" s="3">
        <f>ROUND(W3403/(1-VLOOKUP("Total porcentaje:",ResumenCotizacion!$F:$H,3,0)),2)</f>
        <v>0</v>
      </c>
      <c r="Y3403" s="3">
        <f t="shared" si="215"/>
        <v>0</v>
      </c>
    </row>
    <row r="3404" spans="1:25" ht="14.25" x14ac:dyDescent="0.2">
      <c r="A3404" t="str">
        <f t="shared" si="212"/>
        <v>Servicios fabricante- Microsoft Soporte PremierMicrosoft Soporte PremierSEER4</v>
      </c>
      <c r="B3404" t="str">
        <f t="shared" si="213"/>
        <v>SEER4Microsoft Soporte Premier</v>
      </c>
      <c r="C3404"/>
      <c r="D3404" t="s">
        <v>5156</v>
      </c>
      <c r="E3404" t="s">
        <v>6462</v>
      </c>
      <c r="F3404" s="37" t="s">
        <v>7648</v>
      </c>
      <c r="G3404" s="18" t="str">
        <f t="shared" si="214"/>
        <v>Servicios fabricante- Microsoft Soporte Premier</v>
      </c>
      <c r="H3404" s="18" t="s">
        <v>119</v>
      </c>
      <c r="I3404" s="37" t="s">
        <v>67</v>
      </c>
      <c r="J3404" t="s">
        <v>6463</v>
      </c>
      <c r="K3404" t="s">
        <v>5386</v>
      </c>
      <c r="L3404" t="s">
        <v>3940</v>
      </c>
      <c r="M3404" t="s">
        <v>65</v>
      </c>
      <c r="N3404" s="37" t="s">
        <v>5159</v>
      </c>
      <c r="O3404" s="37" t="s">
        <v>5171</v>
      </c>
      <c r="P3404" s="37" t="s">
        <v>1308</v>
      </c>
      <c r="Q3404" t="s">
        <v>6462</v>
      </c>
      <c r="R3404" t="s">
        <v>5160</v>
      </c>
      <c r="S3404" s="38">
        <v>1506070896</v>
      </c>
      <c r="T3404" s="37">
        <v>1</v>
      </c>
      <c r="U3404" s="37">
        <v>1</v>
      </c>
      <c r="V3404" s="43">
        <f>SUMIF(ResumenCotizacion!$C:$C,E3404,ResumenCotizacion!$P:$P)</f>
        <v>0</v>
      </c>
      <c r="W3404" s="68">
        <f>IF(H3404="USD",S3404*SolCotizacion!$J$18,S3404)</f>
        <v>1506070896</v>
      </c>
      <c r="X3404" s="3">
        <f>ROUND(W3404/(1-VLOOKUP("Total porcentaje:",ResumenCotizacion!$F:$H,3,0)),2)</f>
        <v>1637033582.6099999</v>
      </c>
      <c r="Y3404" s="3">
        <f t="shared" si="215"/>
        <v>0</v>
      </c>
    </row>
    <row r="3405" spans="1:25" ht="14.25" x14ac:dyDescent="0.2">
      <c r="A3405" t="str">
        <f t="shared" si="212"/>
        <v>Servicios fabricante- Microsoft Soporte PremierMicrosoft Soporte PremierSEER3</v>
      </c>
      <c r="B3405" t="str">
        <f t="shared" si="213"/>
        <v>SEER3Microsoft Soporte Premier</v>
      </c>
      <c r="C3405"/>
      <c r="D3405" t="s">
        <v>5156</v>
      </c>
      <c r="E3405" t="s">
        <v>6464</v>
      </c>
      <c r="F3405" s="37" t="s">
        <v>7648</v>
      </c>
      <c r="G3405" s="18" t="str">
        <f t="shared" si="214"/>
        <v>Servicios fabricante- Microsoft Soporte Premier</v>
      </c>
      <c r="H3405" s="18" t="s">
        <v>119</v>
      </c>
      <c r="I3405" s="37" t="s">
        <v>67</v>
      </c>
      <c r="J3405" t="s">
        <v>6465</v>
      </c>
      <c r="K3405" t="s">
        <v>5386</v>
      </c>
      <c r="L3405" t="s">
        <v>3940</v>
      </c>
      <c r="M3405" t="s">
        <v>65</v>
      </c>
      <c r="N3405" s="37" t="s">
        <v>5159</v>
      </c>
      <c r="O3405" s="37" t="s">
        <v>5171</v>
      </c>
      <c r="P3405" s="37" t="s">
        <v>1308</v>
      </c>
      <c r="Q3405" t="s">
        <v>6464</v>
      </c>
      <c r="R3405" t="s">
        <v>5160</v>
      </c>
      <c r="S3405" s="38">
        <v>1137632284.8</v>
      </c>
      <c r="T3405" s="37">
        <v>1</v>
      </c>
      <c r="U3405" s="37">
        <v>1</v>
      </c>
      <c r="V3405" s="43">
        <f>SUMIF(ResumenCotizacion!$C:$C,E3405,ResumenCotizacion!$P:$P)</f>
        <v>0</v>
      </c>
      <c r="W3405" s="68">
        <f>IF(H3405="USD",S3405*SolCotizacion!$J$18,S3405)</f>
        <v>1137632284.8</v>
      </c>
      <c r="X3405" s="3">
        <f>ROUND(W3405/(1-VLOOKUP("Total porcentaje:",ResumenCotizacion!$F:$H,3,0)),2)</f>
        <v>1236556831.3</v>
      </c>
      <c r="Y3405" s="3">
        <f t="shared" si="215"/>
        <v>0</v>
      </c>
    </row>
    <row r="3406" spans="1:25" ht="14.25" x14ac:dyDescent="0.2">
      <c r="A3406" t="str">
        <f t="shared" si="212"/>
        <v>Servicios fabricante- Microsoft Soporte PremierMicrosoft Soporte PremierSEER2</v>
      </c>
      <c r="B3406" t="str">
        <f t="shared" si="213"/>
        <v>SEER2Microsoft Soporte Premier</v>
      </c>
      <c r="C3406"/>
      <c r="D3406" t="s">
        <v>5156</v>
      </c>
      <c r="E3406" t="s">
        <v>6466</v>
      </c>
      <c r="F3406" s="37" t="s">
        <v>7648</v>
      </c>
      <c r="G3406" s="18" t="str">
        <f t="shared" si="214"/>
        <v>Servicios fabricante- Microsoft Soporte Premier</v>
      </c>
      <c r="H3406" s="18" t="s">
        <v>119</v>
      </c>
      <c r="I3406" s="37" t="s">
        <v>67</v>
      </c>
      <c r="J3406" t="s">
        <v>6467</v>
      </c>
      <c r="K3406" t="s">
        <v>5386</v>
      </c>
      <c r="L3406" t="s">
        <v>3940</v>
      </c>
      <c r="M3406" t="s">
        <v>65</v>
      </c>
      <c r="N3406" s="37" t="s">
        <v>5159</v>
      </c>
      <c r="O3406" s="37" t="s">
        <v>5171</v>
      </c>
      <c r="P3406" s="37" t="s">
        <v>1308</v>
      </c>
      <c r="Q3406" t="s">
        <v>6466</v>
      </c>
      <c r="R3406" t="s">
        <v>5160</v>
      </c>
      <c r="S3406" s="38">
        <v>762895478.39999998</v>
      </c>
      <c r="T3406" s="37">
        <v>1</v>
      </c>
      <c r="U3406" s="37">
        <v>1</v>
      </c>
      <c r="V3406" s="43">
        <f>SUMIF(ResumenCotizacion!$C:$C,E3406,ResumenCotizacion!$P:$P)</f>
        <v>0</v>
      </c>
      <c r="W3406" s="68">
        <f>IF(H3406="USD",S3406*SolCotizacion!$J$18,S3406)</f>
        <v>762895478.39999998</v>
      </c>
      <c r="X3406" s="3">
        <f>ROUND(W3406/(1-VLOOKUP("Total porcentaje:",ResumenCotizacion!$F:$H,3,0)),2)</f>
        <v>829234215.64999998</v>
      </c>
      <c r="Y3406" s="3">
        <f t="shared" si="215"/>
        <v>0</v>
      </c>
    </row>
    <row r="3407" spans="1:25" ht="14.25" x14ac:dyDescent="0.2">
      <c r="A3407" t="str">
        <f t="shared" si="212"/>
        <v>Servicios fabricante- Microsoft Soporte PremierMicrosoft Soporte PremierSEER1</v>
      </c>
      <c r="B3407" t="str">
        <f t="shared" si="213"/>
        <v>SEER1Microsoft Soporte Premier</v>
      </c>
      <c r="C3407"/>
      <c r="D3407" t="s">
        <v>5156</v>
      </c>
      <c r="E3407" t="s">
        <v>6468</v>
      </c>
      <c r="F3407" s="37" t="s">
        <v>7648</v>
      </c>
      <c r="G3407" s="18" t="str">
        <f t="shared" si="214"/>
        <v>Servicios fabricante- Microsoft Soporte Premier</v>
      </c>
      <c r="H3407" s="18" t="s">
        <v>119</v>
      </c>
      <c r="I3407" s="37" t="s">
        <v>67</v>
      </c>
      <c r="J3407" t="s">
        <v>6469</v>
      </c>
      <c r="K3407" t="s">
        <v>5386</v>
      </c>
      <c r="L3407" t="s">
        <v>3940</v>
      </c>
      <c r="M3407" t="s">
        <v>65</v>
      </c>
      <c r="N3407" s="37" t="s">
        <v>5159</v>
      </c>
      <c r="O3407" s="37" t="s">
        <v>5171</v>
      </c>
      <c r="P3407" s="37" t="s">
        <v>1308</v>
      </c>
      <c r="Q3407" t="s">
        <v>6468</v>
      </c>
      <c r="R3407" t="s">
        <v>5160</v>
      </c>
      <c r="S3407" s="38">
        <v>381860476.80000001</v>
      </c>
      <c r="T3407" s="37">
        <v>1</v>
      </c>
      <c r="U3407" s="37">
        <v>1</v>
      </c>
      <c r="V3407" s="43">
        <f>SUMIF(ResumenCotizacion!$C:$C,E3407,ResumenCotizacion!$P:$P)</f>
        <v>0</v>
      </c>
      <c r="W3407" s="68">
        <f>IF(H3407="USD",S3407*SolCotizacion!$J$18,S3407)</f>
        <v>381860476.80000001</v>
      </c>
      <c r="X3407" s="3">
        <f>ROUND(W3407/(1-VLOOKUP("Total porcentaje:",ResumenCotizacion!$F:$H,3,0)),2)</f>
        <v>415065735.64999998</v>
      </c>
      <c r="Y3407" s="3">
        <f t="shared" si="215"/>
        <v>0</v>
      </c>
    </row>
    <row r="3408" spans="1:25" ht="14.25" x14ac:dyDescent="0.2">
      <c r="A3408" t="str">
        <f t="shared" si="212"/>
        <v>Servicios fabricante- Microsoft Soporte PremierMicrosoft Soporte PremierSEDP5</v>
      </c>
      <c r="B3408" t="str">
        <f t="shared" si="213"/>
        <v>SEDP5Microsoft Soporte Premier</v>
      </c>
      <c r="C3408"/>
      <c r="D3408" t="s">
        <v>5156</v>
      </c>
      <c r="E3408" t="s">
        <v>6470</v>
      </c>
      <c r="F3408" s="37" t="s">
        <v>7648</v>
      </c>
      <c r="G3408" s="18" t="str">
        <f t="shared" si="214"/>
        <v>Servicios fabricante- Microsoft Soporte Premier</v>
      </c>
      <c r="H3408" s="18" t="s">
        <v>119</v>
      </c>
      <c r="I3408" s="37" t="s">
        <v>67</v>
      </c>
      <c r="J3408" t="s">
        <v>6471</v>
      </c>
      <c r="K3408" t="s">
        <v>210</v>
      </c>
      <c r="L3408" t="s">
        <v>3940</v>
      </c>
      <c r="M3408" t="s">
        <v>65</v>
      </c>
      <c r="N3408" s="37" t="s">
        <v>5159</v>
      </c>
      <c r="O3408" s="37" t="s">
        <v>5171</v>
      </c>
      <c r="P3408" s="37" t="s">
        <v>1308</v>
      </c>
      <c r="Q3408" t="s">
        <v>6470</v>
      </c>
      <c r="R3408" t="s">
        <v>5160</v>
      </c>
      <c r="S3408" s="38">
        <v>0</v>
      </c>
      <c r="T3408" s="37">
        <v>1</v>
      </c>
      <c r="U3408" s="37">
        <v>1</v>
      </c>
      <c r="V3408" s="43">
        <f>SUMIF(ResumenCotizacion!$C:$C,E3408,ResumenCotizacion!$P:$P)</f>
        <v>0</v>
      </c>
      <c r="W3408" s="68">
        <f>IF(H3408="USD",S3408*SolCotizacion!$J$18,S3408)</f>
        <v>0</v>
      </c>
      <c r="X3408" s="3">
        <f>ROUND(W3408/(1-VLOOKUP("Total porcentaje:",ResumenCotizacion!$F:$H,3,0)),2)</f>
        <v>0</v>
      </c>
      <c r="Y3408" s="3">
        <f t="shared" si="215"/>
        <v>0</v>
      </c>
    </row>
    <row r="3409" spans="1:25" ht="14.25" x14ac:dyDescent="0.2">
      <c r="A3409" t="str">
        <f t="shared" si="212"/>
        <v>Servicios fabricante- Microsoft Soporte PremierMicrosoft Soporte PremierSEDP4</v>
      </c>
      <c r="B3409" t="str">
        <f t="shared" si="213"/>
        <v>SEDP4Microsoft Soporte Premier</v>
      </c>
      <c r="C3409"/>
      <c r="D3409" t="s">
        <v>5156</v>
      </c>
      <c r="E3409" t="s">
        <v>6472</v>
      </c>
      <c r="F3409" s="37" t="s">
        <v>7648</v>
      </c>
      <c r="G3409" s="18" t="str">
        <f t="shared" si="214"/>
        <v>Servicios fabricante- Microsoft Soporte Premier</v>
      </c>
      <c r="H3409" s="18" t="s">
        <v>119</v>
      </c>
      <c r="I3409" s="37" t="s">
        <v>67</v>
      </c>
      <c r="J3409" t="s">
        <v>6473</v>
      </c>
      <c r="K3409" t="s">
        <v>5386</v>
      </c>
      <c r="L3409" t="s">
        <v>3940</v>
      </c>
      <c r="M3409" t="s">
        <v>65</v>
      </c>
      <c r="N3409" s="37" t="s">
        <v>5159</v>
      </c>
      <c r="O3409" s="37" t="s">
        <v>5171</v>
      </c>
      <c r="P3409" s="37" t="s">
        <v>1308</v>
      </c>
      <c r="Q3409" t="s">
        <v>6472</v>
      </c>
      <c r="R3409" t="s">
        <v>5160</v>
      </c>
      <c r="S3409" s="38">
        <v>1506070896</v>
      </c>
      <c r="T3409" s="37">
        <v>1</v>
      </c>
      <c r="U3409" s="37">
        <v>1</v>
      </c>
      <c r="V3409" s="43">
        <f>SUMIF(ResumenCotizacion!$C:$C,E3409,ResumenCotizacion!$P:$P)</f>
        <v>0</v>
      </c>
      <c r="W3409" s="68">
        <f>IF(H3409="USD",S3409*SolCotizacion!$J$18,S3409)</f>
        <v>1506070896</v>
      </c>
      <c r="X3409" s="3">
        <f>ROUND(W3409/(1-VLOOKUP("Total porcentaje:",ResumenCotizacion!$F:$H,3,0)),2)</f>
        <v>1637033582.6099999</v>
      </c>
      <c r="Y3409" s="3">
        <f t="shared" si="215"/>
        <v>0</v>
      </c>
    </row>
    <row r="3410" spans="1:25" ht="14.25" x14ac:dyDescent="0.2">
      <c r="A3410" t="str">
        <f t="shared" si="212"/>
        <v>Servicios fabricante- Microsoft Soporte PremierMicrosoft Soporte PremierSEDP3</v>
      </c>
      <c r="B3410" t="str">
        <f t="shared" si="213"/>
        <v>SEDP3Microsoft Soporte Premier</v>
      </c>
      <c r="C3410"/>
      <c r="D3410" t="s">
        <v>5156</v>
      </c>
      <c r="E3410" t="s">
        <v>6474</v>
      </c>
      <c r="F3410" s="37" t="s">
        <v>7648</v>
      </c>
      <c r="G3410" s="18" t="str">
        <f t="shared" si="214"/>
        <v>Servicios fabricante- Microsoft Soporte Premier</v>
      </c>
      <c r="H3410" s="18" t="s">
        <v>119</v>
      </c>
      <c r="I3410" s="37" t="s">
        <v>67</v>
      </c>
      <c r="J3410" t="s">
        <v>6475</v>
      </c>
      <c r="K3410" t="s">
        <v>5386</v>
      </c>
      <c r="L3410" t="s">
        <v>3940</v>
      </c>
      <c r="M3410" t="s">
        <v>65</v>
      </c>
      <c r="N3410" s="37" t="s">
        <v>5159</v>
      </c>
      <c r="O3410" s="37" t="s">
        <v>5171</v>
      </c>
      <c r="P3410" s="37" t="s">
        <v>1308</v>
      </c>
      <c r="Q3410" t="s">
        <v>6474</v>
      </c>
      <c r="R3410" t="s">
        <v>5160</v>
      </c>
      <c r="S3410" s="38">
        <v>1137632284.8</v>
      </c>
      <c r="T3410" s="37">
        <v>1</v>
      </c>
      <c r="U3410" s="37">
        <v>1</v>
      </c>
      <c r="V3410" s="43">
        <f>SUMIF(ResumenCotizacion!$C:$C,E3410,ResumenCotizacion!$P:$P)</f>
        <v>0</v>
      </c>
      <c r="W3410" s="68">
        <f>IF(H3410="USD",S3410*SolCotizacion!$J$18,S3410)</f>
        <v>1137632284.8</v>
      </c>
      <c r="X3410" s="3">
        <f>ROUND(W3410/(1-VLOOKUP("Total porcentaje:",ResumenCotizacion!$F:$H,3,0)),2)</f>
        <v>1236556831.3</v>
      </c>
      <c r="Y3410" s="3">
        <f t="shared" si="215"/>
        <v>0</v>
      </c>
    </row>
    <row r="3411" spans="1:25" ht="14.25" x14ac:dyDescent="0.2">
      <c r="A3411" t="str">
        <f t="shared" si="212"/>
        <v>Servicios fabricante- Microsoft Soporte PremierMicrosoft Soporte PremierSEDP2</v>
      </c>
      <c r="B3411" t="str">
        <f t="shared" si="213"/>
        <v>SEDP2Microsoft Soporte Premier</v>
      </c>
      <c r="C3411"/>
      <c r="D3411" t="s">
        <v>5156</v>
      </c>
      <c r="E3411" t="s">
        <v>6476</v>
      </c>
      <c r="F3411" s="37" t="s">
        <v>7648</v>
      </c>
      <c r="G3411" s="18" t="str">
        <f t="shared" si="214"/>
        <v>Servicios fabricante- Microsoft Soporte Premier</v>
      </c>
      <c r="H3411" s="18" t="s">
        <v>119</v>
      </c>
      <c r="I3411" s="37" t="s">
        <v>67</v>
      </c>
      <c r="J3411" t="s">
        <v>6477</v>
      </c>
      <c r="K3411" t="s">
        <v>5386</v>
      </c>
      <c r="L3411" t="s">
        <v>3940</v>
      </c>
      <c r="M3411" t="s">
        <v>65</v>
      </c>
      <c r="N3411" s="37" t="s">
        <v>5159</v>
      </c>
      <c r="O3411" s="37" t="s">
        <v>5171</v>
      </c>
      <c r="P3411" s="37" t="s">
        <v>1308</v>
      </c>
      <c r="Q3411" t="s">
        <v>6476</v>
      </c>
      <c r="R3411" t="s">
        <v>5160</v>
      </c>
      <c r="S3411" s="38">
        <v>762895478.39999998</v>
      </c>
      <c r="T3411" s="37">
        <v>1</v>
      </c>
      <c r="U3411" s="37">
        <v>1</v>
      </c>
      <c r="V3411" s="43">
        <f>SUMIF(ResumenCotizacion!$C:$C,E3411,ResumenCotizacion!$P:$P)</f>
        <v>0</v>
      </c>
      <c r="W3411" s="68">
        <f>IF(H3411="USD",S3411*SolCotizacion!$J$18,S3411)</f>
        <v>762895478.39999998</v>
      </c>
      <c r="X3411" s="3">
        <f>ROUND(W3411/(1-VLOOKUP("Total porcentaje:",ResumenCotizacion!$F:$H,3,0)),2)</f>
        <v>829234215.64999998</v>
      </c>
      <c r="Y3411" s="3">
        <f t="shared" si="215"/>
        <v>0</v>
      </c>
    </row>
    <row r="3412" spans="1:25" ht="14.25" x14ac:dyDescent="0.2">
      <c r="A3412" t="str">
        <f t="shared" si="212"/>
        <v>Servicios fabricante- Microsoft Soporte PremierMicrosoft Soporte PremierSEDP1</v>
      </c>
      <c r="B3412" t="str">
        <f t="shared" si="213"/>
        <v>SEDP1Microsoft Soporte Premier</v>
      </c>
      <c r="C3412"/>
      <c r="D3412" t="s">
        <v>5156</v>
      </c>
      <c r="E3412" t="s">
        <v>6478</v>
      </c>
      <c r="F3412" s="37" t="s">
        <v>7648</v>
      </c>
      <c r="G3412" s="18" t="str">
        <f t="shared" si="214"/>
        <v>Servicios fabricante- Microsoft Soporte Premier</v>
      </c>
      <c r="H3412" s="18" t="s">
        <v>119</v>
      </c>
      <c r="I3412" s="37" t="s">
        <v>67</v>
      </c>
      <c r="J3412" t="s">
        <v>6479</v>
      </c>
      <c r="K3412" t="s">
        <v>5386</v>
      </c>
      <c r="L3412" t="s">
        <v>3940</v>
      </c>
      <c r="M3412" t="s">
        <v>65</v>
      </c>
      <c r="N3412" s="37" t="s">
        <v>5159</v>
      </c>
      <c r="O3412" s="37" t="s">
        <v>5171</v>
      </c>
      <c r="P3412" s="37" t="s">
        <v>1308</v>
      </c>
      <c r="Q3412" t="s">
        <v>6478</v>
      </c>
      <c r="R3412" t="s">
        <v>5160</v>
      </c>
      <c r="S3412" s="38">
        <v>381860476.80000001</v>
      </c>
      <c r="T3412" s="37">
        <v>1</v>
      </c>
      <c r="U3412" s="37">
        <v>1</v>
      </c>
      <c r="V3412" s="43">
        <f>SUMIF(ResumenCotizacion!$C:$C,E3412,ResumenCotizacion!$P:$P)</f>
        <v>0</v>
      </c>
      <c r="W3412" s="68">
        <f>IF(H3412="USD",S3412*SolCotizacion!$J$18,S3412)</f>
        <v>381860476.80000001</v>
      </c>
      <c r="X3412" s="3">
        <f>ROUND(W3412/(1-VLOOKUP("Total porcentaje:",ResumenCotizacion!$F:$H,3,0)),2)</f>
        <v>415065735.64999998</v>
      </c>
      <c r="Y3412" s="3">
        <f t="shared" si="215"/>
        <v>0</v>
      </c>
    </row>
    <row r="3413" spans="1:25" ht="14.25" x14ac:dyDescent="0.2">
      <c r="A3413" t="str">
        <f t="shared" si="212"/>
        <v>Servicios fabricante- Microsoft Soporte PremierMicrosoft Soporte PremierSEAW</v>
      </c>
      <c r="B3413" t="str">
        <f t="shared" si="213"/>
        <v>SEAWMicrosoft Soporte Premier</v>
      </c>
      <c r="C3413"/>
      <c r="D3413" t="s">
        <v>5156</v>
      </c>
      <c r="E3413" t="s">
        <v>6480</v>
      </c>
      <c r="F3413" s="37" t="s">
        <v>7648</v>
      </c>
      <c r="G3413" s="18" t="str">
        <f t="shared" si="214"/>
        <v>Servicios fabricante- Microsoft Soporte Premier</v>
      </c>
      <c r="H3413" s="18" t="s">
        <v>119</v>
      </c>
      <c r="I3413" s="37" t="s">
        <v>67</v>
      </c>
      <c r="J3413" t="s">
        <v>6481</v>
      </c>
      <c r="K3413" t="s">
        <v>65</v>
      </c>
      <c r="L3413" t="s">
        <v>3940</v>
      </c>
      <c r="M3413" t="s">
        <v>65</v>
      </c>
      <c r="N3413" s="37" t="s">
        <v>5159</v>
      </c>
      <c r="O3413" s="37" t="s">
        <v>66</v>
      </c>
      <c r="P3413" s="37" t="s">
        <v>1308</v>
      </c>
      <c r="Q3413" t="s">
        <v>6480</v>
      </c>
      <c r="R3413" t="s">
        <v>5160</v>
      </c>
      <c r="S3413" s="38">
        <v>16400000</v>
      </c>
      <c r="T3413" s="37">
        <v>1</v>
      </c>
      <c r="U3413" s="37">
        <v>1</v>
      </c>
      <c r="V3413" s="43">
        <f>SUMIF(ResumenCotizacion!$C:$C,E3413,ResumenCotizacion!$P:$P)</f>
        <v>0</v>
      </c>
      <c r="W3413" s="68">
        <f>IF(H3413="USD",S3413*SolCotizacion!$J$18,S3413)</f>
        <v>16400000</v>
      </c>
      <c r="X3413" s="3">
        <f>ROUND(W3413/(1-VLOOKUP("Total porcentaje:",ResumenCotizacion!$F:$H,3,0)),2)</f>
        <v>17826086.960000001</v>
      </c>
      <c r="Y3413" s="3">
        <f t="shared" si="215"/>
        <v>0</v>
      </c>
    </row>
    <row r="3414" spans="1:25" ht="14.25" x14ac:dyDescent="0.2">
      <c r="A3414" t="str">
        <f t="shared" si="212"/>
        <v>Servicios fabricante- Microsoft Soporte PremierMicrosoft Soporte PremierSEAA</v>
      </c>
      <c r="B3414" t="str">
        <f t="shared" si="213"/>
        <v>SEAAMicrosoft Soporte Premier</v>
      </c>
      <c r="C3414"/>
      <c r="D3414" t="s">
        <v>5156</v>
      </c>
      <c r="E3414" t="s">
        <v>6482</v>
      </c>
      <c r="F3414" s="37" t="s">
        <v>7648</v>
      </c>
      <c r="G3414" s="18" t="str">
        <f t="shared" si="214"/>
        <v>Servicios fabricante- Microsoft Soporte Premier</v>
      </c>
      <c r="H3414" s="18" t="s">
        <v>119</v>
      </c>
      <c r="I3414" s="37" t="s">
        <v>67</v>
      </c>
      <c r="J3414" t="s">
        <v>6483</v>
      </c>
      <c r="K3414" t="s">
        <v>65</v>
      </c>
      <c r="L3414" t="s">
        <v>3940</v>
      </c>
      <c r="M3414" t="s">
        <v>65</v>
      </c>
      <c r="N3414" s="37" t="s">
        <v>5159</v>
      </c>
      <c r="O3414" s="37" t="s">
        <v>66</v>
      </c>
      <c r="P3414" s="37" t="s">
        <v>1308</v>
      </c>
      <c r="Q3414" t="s">
        <v>6482</v>
      </c>
      <c r="R3414" t="s">
        <v>5160</v>
      </c>
      <c r="S3414" s="38">
        <v>48400000</v>
      </c>
      <c r="T3414" s="37">
        <v>1</v>
      </c>
      <c r="U3414" s="37">
        <v>1</v>
      </c>
      <c r="V3414" s="43">
        <f>SUMIF(ResumenCotizacion!$C:$C,E3414,ResumenCotizacion!$P:$P)</f>
        <v>0</v>
      </c>
      <c r="W3414" s="68">
        <f>IF(H3414="USD",S3414*SolCotizacion!$J$18,S3414)</f>
        <v>48400000</v>
      </c>
      <c r="X3414" s="3">
        <f>ROUND(W3414/(1-VLOOKUP("Total porcentaje:",ResumenCotizacion!$F:$H,3,0)),2)</f>
        <v>52608695.649999999</v>
      </c>
      <c r="Y3414" s="3">
        <f t="shared" si="215"/>
        <v>0</v>
      </c>
    </row>
    <row r="3415" spans="1:25" ht="14.25" x14ac:dyDescent="0.2">
      <c r="A3415" t="str">
        <f t="shared" si="212"/>
        <v>Servicios fabricante- Microsoft Soporte PremierMicrosoft Soporte PremierSDZG</v>
      </c>
      <c r="B3415" t="str">
        <f t="shared" si="213"/>
        <v>SDZGMicrosoft Soporte Premier</v>
      </c>
      <c r="C3415"/>
      <c r="D3415" t="s">
        <v>5156</v>
      </c>
      <c r="E3415" t="s">
        <v>6484</v>
      </c>
      <c r="F3415" s="37" t="s">
        <v>7648</v>
      </c>
      <c r="G3415" s="18" t="str">
        <f t="shared" si="214"/>
        <v>Servicios fabricante- Microsoft Soporte Premier</v>
      </c>
      <c r="H3415" s="18" t="s">
        <v>119</v>
      </c>
      <c r="I3415" s="37" t="s">
        <v>67</v>
      </c>
      <c r="J3415" t="s">
        <v>6485</v>
      </c>
      <c r="K3415" t="s">
        <v>65</v>
      </c>
      <c r="L3415" t="s">
        <v>3940</v>
      </c>
      <c r="M3415" t="s">
        <v>65</v>
      </c>
      <c r="N3415" s="37" t="s">
        <v>5159</v>
      </c>
      <c r="O3415" s="37" t="s">
        <v>66</v>
      </c>
      <c r="P3415" s="37" t="s">
        <v>1308</v>
      </c>
      <c r="Q3415" t="s">
        <v>6484</v>
      </c>
      <c r="R3415" t="s">
        <v>5160</v>
      </c>
      <c r="S3415" s="38">
        <v>0</v>
      </c>
      <c r="T3415" s="37">
        <v>1</v>
      </c>
      <c r="U3415" s="37">
        <v>1</v>
      </c>
      <c r="V3415" s="43">
        <f>SUMIF(ResumenCotizacion!$C:$C,E3415,ResumenCotizacion!$P:$P)</f>
        <v>0</v>
      </c>
      <c r="W3415" s="68">
        <f>IF(H3415="USD",S3415*SolCotizacion!$J$18,S3415)</f>
        <v>0</v>
      </c>
      <c r="X3415" s="3">
        <f>ROUND(W3415/(1-VLOOKUP("Total porcentaje:",ResumenCotizacion!$F:$H,3,0)),2)</f>
        <v>0</v>
      </c>
      <c r="Y3415" s="3">
        <f t="shared" si="215"/>
        <v>0</v>
      </c>
    </row>
    <row r="3416" spans="1:25" ht="14.25" x14ac:dyDescent="0.2">
      <c r="A3416" t="str">
        <f t="shared" si="212"/>
        <v>Servicios fabricante- Microsoft Soporte PremierMicrosoft Soporte PremierSDWA</v>
      </c>
      <c r="B3416" t="str">
        <f t="shared" si="213"/>
        <v>SDWAMicrosoft Soporte Premier</v>
      </c>
      <c r="C3416"/>
      <c r="D3416" t="s">
        <v>5156</v>
      </c>
      <c r="E3416" t="s">
        <v>6486</v>
      </c>
      <c r="F3416" s="37" t="s">
        <v>7648</v>
      </c>
      <c r="G3416" s="18" t="str">
        <f t="shared" si="214"/>
        <v>Servicios fabricante- Microsoft Soporte Premier</v>
      </c>
      <c r="H3416" s="18" t="s">
        <v>119</v>
      </c>
      <c r="I3416" s="37" t="s">
        <v>67</v>
      </c>
      <c r="J3416" t="s">
        <v>6487</v>
      </c>
      <c r="K3416" t="s">
        <v>65</v>
      </c>
      <c r="L3416" t="s">
        <v>3940</v>
      </c>
      <c r="M3416" t="s">
        <v>65</v>
      </c>
      <c r="N3416" s="37" t="s">
        <v>5159</v>
      </c>
      <c r="O3416" s="37" t="s">
        <v>5171</v>
      </c>
      <c r="P3416" s="37" t="s">
        <v>1308</v>
      </c>
      <c r="Q3416" t="s">
        <v>6486</v>
      </c>
      <c r="R3416" t="s">
        <v>5160</v>
      </c>
      <c r="S3416" s="38">
        <v>45200000</v>
      </c>
      <c r="T3416" s="37">
        <v>1</v>
      </c>
      <c r="U3416" s="37">
        <v>1</v>
      </c>
      <c r="V3416" s="43">
        <f>SUMIF(ResumenCotizacion!$C:$C,E3416,ResumenCotizacion!$P:$P)</f>
        <v>0</v>
      </c>
      <c r="W3416" s="68">
        <f>IF(H3416="USD",S3416*SolCotizacion!$J$18,S3416)</f>
        <v>45200000</v>
      </c>
      <c r="X3416" s="3">
        <f>ROUND(W3416/(1-VLOOKUP("Total porcentaje:",ResumenCotizacion!$F:$H,3,0)),2)</f>
        <v>49130434.780000001</v>
      </c>
      <c r="Y3416" s="3">
        <f t="shared" si="215"/>
        <v>0</v>
      </c>
    </row>
    <row r="3417" spans="1:25" ht="14.25" x14ac:dyDescent="0.2">
      <c r="A3417" t="str">
        <f t="shared" si="212"/>
        <v>Servicios fabricante- Microsoft Soporte PremierMicrosoft Soporte PremierSDOO</v>
      </c>
      <c r="B3417" t="str">
        <f t="shared" si="213"/>
        <v>SDOOMicrosoft Soporte Premier</v>
      </c>
      <c r="C3417"/>
      <c r="D3417" t="s">
        <v>5156</v>
      </c>
      <c r="E3417" t="s">
        <v>6488</v>
      </c>
      <c r="F3417" s="37" t="s">
        <v>7648</v>
      </c>
      <c r="G3417" s="18" t="str">
        <f t="shared" si="214"/>
        <v>Servicios fabricante- Microsoft Soporte Premier</v>
      </c>
      <c r="H3417" s="18" t="s">
        <v>119</v>
      </c>
      <c r="I3417" s="37" t="s">
        <v>67</v>
      </c>
      <c r="J3417" t="s">
        <v>6489</v>
      </c>
      <c r="K3417" t="s">
        <v>65</v>
      </c>
      <c r="L3417" t="s">
        <v>3940</v>
      </c>
      <c r="M3417" t="s">
        <v>65</v>
      </c>
      <c r="N3417" s="37" t="s">
        <v>5159</v>
      </c>
      <c r="O3417" s="37" t="s">
        <v>5171</v>
      </c>
      <c r="P3417" s="37" t="s">
        <v>1308</v>
      </c>
      <c r="Q3417" t="s">
        <v>6488</v>
      </c>
      <c r="R3417" t="s">
        <v>5160</v>
      </c>
      <c r="S3417" s="38">
        <v>86000000</v>
      </c>
      <c r="T3417" s="37">
        <v>1</v>
      </c>
      <c r="U3417" s="37">
        <v>1</v>
      </c>
      <c r="V3417" s="43">
        <f>SUMIF(ResumenCotizacion!$C:$C,E3417,ResumenCotizacion!$P:$P)</f>
        <v>0</v>
      </c>
      <c r="W3417" s="68">
        <f>IF(H3417="USD",S3417*SolCotizacion!$J$18,S3417)</f>
        <v>86000000</v>
      </c>
      <c r="X3417" s="3">
        <f>ROUND(W3417/(1-VLOOKUP("Total porcentaje:",ResumenCotizacion!$F:$H,3,0)),2)</f>
        <v>93478260.870000005</v>
      </c>
      <c r="Y3417" s="3">
        <f t="shared" si="215"/>
        <v>0</v>
      </c>
    </row>
    <row r="3418" spans="1:25" ht="14.25" x14ac:dyDescent="0.2">
      <c r="A3418" t="str">
        <f t="shared" si="212"/>
        <v>Servicios fabricante- Microsoft Soporte PremierMicrosoft Soporte PremierSDOL</v>
      </c>
      <c r="B3418" t="str">
        <f t="shared" si="213"/>
        <v>SDOLMicrosoft Soporte Premier</v>
      </c>
      <c r="C3418"/>
      <c r="D3418" t="s">
        <v>5156</v>
      </c>
      <c r="E3418" t="s">
        <v>6490</v>
      </c>
      <c r="F3418" s="37" t="s">
        <v>7648</v>
      </c>
      <c r="G3418" s="18" t="str">
        <f t="shared" si="214"/>
        <v>Servicios fabricante- Microsoft Soporte Premier</v>
      </c>
      <c r="H3418" s="18" t="s">
        <v>119</v>
      </c>
      <c r="I3418" s="37" t="s">
        <v>67</v>
      </c>
      <c r="J3418" t="s">
        <v>6491</v>
      </c>
      <c r="K3418" t="s">
        <v>65</v>
      </c>
      <c r="L3418" t="s">
        <v>3940</v>
      </c>
      <c r="M3418" t="s">
        <v>65</v>
      </c>
      <c r="N3418" s="37" t="s">
        <v>5159</v>
      </c>
      <c r="O3418" s="37" t="s">
        <v>5171</v>
      </c>
      <c r="P3418" s="37" t="s">
        <v>1308</v>
      </c>
      <c r="Q3418" t="s">
        <v>6490</v>
      </c>
      <c r="R3418" t="s">
        <v>5160</v>
      </c>
      <c r="S3418" s="38">
        <v>171600000</v>
      </c>
      <c r="T3418" s="37">
        <v>1</v>
      </c>
      <c r="U3418" s="37">
        <v>1</v>
      </c>
      <c r="V3418" s="43">
        <f>SUMIF(ResumenCotizacion!$C:$C,E3418,ResumenCotizacion!$P:$P)</f>
        <v>0</v>
      </c>
      <c r="W3418" s="68">
        <f>IF(H3418="USD",S3418*SolCotizacion!$J$18,S3418)</f>
        <v>171600000</v>
      </c>
      <c r="X3418" s="3">
        <f>ROUND(W3418/(1-VLOOKUP("Total porcentaje:",ResumenCotizacion!$F:$H,3,0)),2)</f>
        <v>186521739.13</v>
      </c>
      <c r="Y3418" s="3">
        <f t="shared" si="215"/>
        <v>0</v>
      </c>
    </row>
    <row r="3419" spans="1:25" ht="14.25" x14ac:dyDescent="0.2">
      <c r="A3419" t="str">
        <f t="shared" si="212"/>
        <v>Servicios fabricante- Microsoft Soporte PremierMicrosoft Soporte PremierSDOC</v>
      </c>
      <c r="B3419" t="str">
        <f t="shared" si="213"/>
        <v>SDOCMicrosoft Soporte Premier</v>
      </c>
      <c r="C3419"/>
      <c r="D3419" t="s">
        <v>5156</v>
      </c>
      <c r="E3419" t="s">
        <v>6492</v>
      </c>
      <c r="F3419" s="37" t="s">
        <v>7648</v>
      </c>
      <c r="G3419" s="18" t="str">
        <f t="shared" si="214"/>
        <v>Servicios fabricante- Microsoft Soporte Premier</v>
      </c>
      <c r="H3419" s="18" t="s">
        <v>119</v>
      </c>
      <c r="I3419" s="37" t="s">
        <v>67</v>
      </c>
      <c r="J3419" t="s">
        <v>6493</v>
      </c>
      <c r="K3419" t="s">
        <v>65</v>
      </c>
      <c r="L3419" t="s">
        <v>3940</v>
      </c>
      <c r="M3419" t="s">
        <v>65</v>
      </c>
      <c r="N3419" s="37" t="s">
        <v>5159</v>
      </c>
      <c r="O3419" s="37" t="s">
        <v>5171</v>
      </c>
      <c r="P3419" s="37" t="s">
        <v>1308</v>
      </c>
      <c r="Q3419" t="s">
        <v>6492</v>
      </c>
      <c r="R3419" t="s">
        <v>5160</v>
      </c>
      <c r="S3419" s="38">
        <v>70800000</v>
      </c>
      <c r="T3419" s="37">
        <v>1</v>
      </c>
      <c r="U3419" s="37">
        <v>1</v>
      </c>
      <c r="V3419" s="43">
        <f>SUMIF(ResumenCotizacion!$C:$C,E3419,ResumenCotizacion!$P:$P)</f>
        <v>0</v>
      </c>
      <c r="W3419" s="68">
        <f>IF(H3419="USD",S3419*SolCotizacion!$J$18,S3419)</f>
        <v>70800000</v>
      </c>
      <c r="X3419" s="3">
        <f>ROUND(W3419/(1-VLOOKUP("Total porcentaje:",ResumenCotizacion!$F:$H,3,0)),2)</f>
        <v>76956521.739999995</v>
      </c>
      <c r="Y3419" s="3">
        <f t="shared" si="215"/>
        <v>0</v>
      </c>
    </row>
    <row r="3420" spans="1:25" ht="14.25" x14ac:dyDescent="0.2">
      <c r="A3420" t="str">
        <f t="shared" si="212"/>
        <v>Servicios fabricante- Microsoft Soporte PremierMicrosoft Soporte PremierSDEI</v>
      </c>
      <c r="B3420" t="str">
        <f t="shared" si="213"/>
        <v>SDEIMicrosoft Soporte Premier</v>
      </c>
      <c r="C3420"/>
      <c r="D3420" t="s">
        <v>5156</v>
      </c>
      <c r="E3420" t="s">
        <v>6494</v>
      </c>
      <c r="F3420" s="37" t="s">
        <v>7648</v>
      </c>
      <c r="G3420" s="18" t="str">
        <f t="shared" si="214"/>
        <v>Servicios fabricante- Microsoft Soporte Premier</v>
      </c>
      <c r="H3420" s="18" t="s">
        <v>119</v>
      </c>
      <c r="I3420" s="37" t="s">
        <v>67</v>
      </c>
      <c r="J3420" t="s">
        <v>6495</v>
      </c>
      <c r="K3420" t="s">
        <v>65</v>
      </c>
      <c r="L3420" t="s">
        <v>3940</v>
      </c>
      <c r="M3420" t="s">
        <v>65</v>
      </c>
      <c r="N3420" s="37" t="s">
        <v>5159</v>
      </c>
      <c r="O3420" s="37" t="s">
        <v>5171</v>
      </c>
      <c r="P3420" s="37" t="s">
        <v>1308</v>
      </c>
      <c r="Q3420" t="s">
        <v>6494</v>
      </c>
      <c r="R3420" t="s">
        <v>5160</v>
      </c>
      <c r="S3420" s="38">
        <v>10400000</v>
      </c>
      <c r="T3420" s="37">
        <v>1</v>
      </c>
      <c r="U3420" s="37">
        <v>1</v>
      </c>
      <c r="V3420" s="43">
        <f>SUMIF(ResumenCotizacion!$C:$C,E3420,ResumenCotizacion!$P:$P)</f>
        <v>0</v>
      </c>
      <c r="W3420" s="68">
        <f>IF(H3420="USD",S3420*SolCotizacion!$J$18,S3420)</f>
        <v>10400000</v>
      </c>
      <c r="X3420" s="3">
        <f>ROUND(W3420/(1-VLOOKUP("Total porcentaje:",ResumenCotizacion!$F:$H,3,0)),2)</f>
        <v>11304347.83</v>
      </c>
      <c r="Y3420" s="3">
        <f t="shared" si="215"/>
        <v>0</v>
      </c>
    </row>
    <row r="3421" spans="1:25" ht="14.25" x14ac:dyDescent="0.2">
      <c r="A3421" t="str">
        <f t="shared" si="212"/>
        <v>Servicios fabricante- Microsoft Soporte PremierMicrosoft Soporte PremierSDED</v>
      </c>
      <c r="B3421" t="str">
        <f t="shared" si="213"/>
        <v>SDEDMicrosoft Soporte Premier</v>
      </c>
      <c r="C3421"/>
      <c r="D3421" t="s">
        <v>5156</v>
      </c>
      <c r="E3421" t="s">
        <v>6496</v>
      </c>
      <c r="F3421" s="37" t="s">
        <v>7648</v>
      </c>
      <c r="G3421" s="18" t="str">
        <f t="shared" si="214"/>
        <v>Servicios fabricante- Microsoft Soporte Premier</v>
      </c>
      <c r="H3421" s="18" t="s">
        <v>119</v>
      </c>
      <c r="I3421" s="37" t="s">
        <v>67</v>
      </c>
      <c r="J3421" t="s">
        <v>6497</v>
      </c>
      <c r="K3421" t="s">
        <v>65</v>
      </c>
      <c r="L3421" t="s">
        <v>3940</v>
      </c>
      <c r="M3421" t="s">
        <v>65</v>
      </c>
      <c r="N3421" s="37" t="s">
        <v>5159</v>
      </c>
      <c r="O3421" s="37" t="s">
        <v>5171</v>
      </c>
      <c r="P3421" s="37" t="s">
        <v>1308</v>
      </c>
      <c r="Q3421" t="s">
        <v>6496</v>
      </c>
      <c r="R3421" t="s">
        <v>5160</v>
      </c>
      <c r="S3421" s="38">
        <v>38800000</v>
      </c>
      <c r="T3421" s="37">
        <v>1</v>
      </c>
      <c r="U3421" s="37">
        <v>1</v>
      </c>
      <c r="V3421" s="43">
        <f>SUMIF(ResumenCotizacion!$C:$C,E3421,ResumenCotizacion!$P:$P)</f>
        <v>0</v>
      </c>
      <c r="W3421" s="68">
        <f>IF(H3421="USD",S3421*SolCotizacion!$J$18,S3421)</f>
        <v>38800000</v>
      </c>
      <c r="X3421" s="3">
        <f>ROUND(W3421/(1-VLOOKUP("Total porcentaje:",ResumenCotizacion!$F:$H,3,0)),2)</f>
        <v>42173913.039999999</v>
      </c>
      <c r="Y3421" s="3">
        <f t="shared" si="215"/>
        <v>0</v>
      </c>
    </row>
    <row r="3422" spans="1:25" ht="14.25" x14ac:dyDescent="0.2">
      <c r="A3422" t="str">
        <f t="shared" si="212"/>
        <v>Servicios fabricante- Microsoft Soporte PremierMicrosoft Soporte PremierSDEA</v>
      </c>
      <c r="B3422" t="str">
        <f t="shared" si="213"/>
        <v>SDEAMicrosoft Soporte Premier</v>
      </c>
      <c r="C3422"/>
      <c r="D3422" t="s">
        <v>5156</v>
      </c>
      <c r="E3422" t="s">
        <v>6498</v>
      </c>
      <c r="F3422" s="37" t="s">
        <v>7648</v>
      </c>
      <c r="G3422" s="18" t="str">
        <f t="shared" si="214"/>
        <v>Servicios fabricante- Microsoft Soporte Premier</v>
      </c>
      <c r="H3422" s="18" t="s">
        <v>119</v>
      </c>
      <c r="I3422" s="37" t="s">
        <v>67</v>
      </c>
      <c r="J3422" t="s">
        <v>6499</v>
      </c>
      <c r="K3422" t="s">
        <v>65</v>
      </c>
      <c r="L3422" t="s">
        <v>3940</v>
      </c>
      <c r="M3422" t="s">
        <v>65</v>
      </c>
      <c r="N3422" s="37" t="s">
        <v>5159</v>
      </c>
      <c r="O3422" s="37" t="s">
        <v>5171</v>
      </c>
      <c r="P3422" s="37" t="s">
        <v>1308</v>
      </c>
      <c r="Q3422" t="s">
        <v>6498</v>
      </c>
      <c r="R3422" t="s">
        <v>5160</v>
      </c>
      <c r="S3422" s="38">
        <v>59600000</v>
      </c>
      <c r="T3422" s="37">
        <v>1</v>
      </c>
      <c r="U3422" s="37">
        <v>1</v>
      </c>
      <c r="V3422" s="43">
        <f>SUMIF(ResumenCotizacion!$C:$C,E3422,ResumenCotizacion!$P:$P)</f>
        <v>0</v>
      </c>
      <c r="W3422" s="68">
        <f>IF(H3422="USD",S3422*SolCotizacion!$J$18,S3422)</f>
        <v>59600000</v>
      </c>
      <c r="X3422" s="3">
        <f>ROUND(W3422/(1-VLOOKUP("Total porcentaje:",ResumenCotizacion!$F:$H,3,0)),2)</f>
        <v>64782608.700000003</v>
      </c>
      <c r="Y3422" s="3">
        <f t="shared" si="215"/>
        <v>0</v>
      </c>
    </row>
    <row r="3423" spans="1:25" ht="14.25" x14ac:dyDescent="0.2">
      <c r="A3423" t="str">
        <f t="shared" si="212"/>
        <v>Servicios fabricante- Microsoft Soporte PremierMicrosoft Soporte PremierSDDI</v>
      </c>
      <c r="B3423" t="str">
        <f t="shared" si="213"/>
        <v>SDDIMicrosoft Soporte Premier</v>
      </c>
      <c r="C3423"/>
      <c r="D3423" t="s">
        <v>5156</v>
      </c>
      <c r="E3423" t="s">
        <v>6500</v>
      </c>
      <c r="F3423" s="37" t="s">
        <v>7648</v>
      </c>
      <c r="G3423" s="18" t="str">
        <f t="shared" si="214"/>
        <v>Servicios fabricante- Microsoft Soporte Premier</v>
      </c>
      <c r="H3423" s="18" t="s">
        <v>119</v>
      </c>
      <c r="I3423" s="37" t="s">
        <v>67</v>
      </c>
      <c r="J3423" t="s">
        <v>6501</v>
      </c>
      <c r="K3423" t="s">
        <v>65</v>
      </c>
      <c r="L3423" t="s">
        <v>3940</v>
      </c>
      <c r="M3423" t="s">
        <v>65</v>
      </c>
      <c r="N3423" s="37" t="s">
        <v>5159</v>
      </c>
      <c r="O3423" s="37" t="s">
        <v>5171</v>
      </c>
      <c r="P3423" s="37" t="s">
        <v>1308</v>
      </c>
      <c r="Q3423" t="s">
        <v>6500</v>
      </c>
      <c r="R3423" t="s">
        <v>5160</v>
      </c>
      <c r="S3423" s="38">
        <v>18400000</v>
      </c>
      <c r="T3423" s="37">
        <v>1</v>
      </c>
      <c r="U3423" s="37">
        <v>1</v>
      </c>
      <c r="V3423" s="43">
        <f>SUMIF(ResumenCotizacion!$C:$C,E3423,ResumenCotizacion!$P:$P)</f>
        <v>0</v>
      </c>
      <c r="W3423" s="68">
        <f>IF(H3423="USD",S3423*SolCotizacion!$J$18,S3423)</f>
        <v>18400000</v>
      </c>
      <c r="X3423" s="3">
        <f>ROUND(W3423/(1-VLOOKUP("Total porcentaje:",ResumenCotizacion!$F:$H,3,0)),2)</f>
        <v>20000000</v>
      </c>
      <c r="Y3423" s="3">
        <f t="shared" si="215"/>
        <v>0</v>
      </c>
    </row>
    <row r="3424" spans="1:25" ht="14.25" x14ac:dyDescent="0.2">
      <c r="A3424" t="str">
        <f t="shared" si="212"/>
        <v>Servicios fabricante- Microsoft Soporte PremierMicrosoft Soporte PremierSDBT</v>
      </c>
      <c r="B3424" t="str">
        <f t="shared" si="213"/>
        <v>SDBTMicrosoft Soporte Premier</v>
      </c>
      <c r="C3424"/>
      <c r="D3424" t="s">
        <v>5156</v>
      </c>
      <c r="E3424" t="s">
        <v>6502</v>
      </c>
      <c r="F3424" s="37" t="s">
        <v>7648</v>
      </c>
      <c r="G3424" s="18" t="str">
        <f t="shared" si="214"/>
        <v>Servicios fabricante- Microsoft Soporte Premier</v>
      </c>
      <c r="H3424" s="18" t="s">
        <v>119</v>
      </c>
      <c r="I3424" s="37" t="s">
        <v>67</v>
      </c>
      <c r="J3424" t="s">
        <v>6503</v>
      </c>
      <c r="K3424" t="s">
        <v>65</v>
      </c>
      <c r="L3424" t="s">
        <v>3940</v>
      </c>
      <c r="M3424" t="s">
        <v>65</v>
      </c>
      <c r="N3424" s="37" t="s">
        <v>5159</v>
      </c>
      <c r="O3424" s="37" t="s">
        <v>5171</v>
      </c>
      <c r="P3424" s="37" t="s">
        <v>1308</v>
      </c>
      <c r="Q3424" t="s">
        <v>6502</v>
      </c>
      <c r="R3424" t="s">
        <v>5160</v>
      </c>
      <c r="S3424" s="38">
        <v>15600000</v>
      </c>
      <c r="T3424" s="37">
        <v>1</v>
      </c>
      <c r="U3424" s="37">
        <v>1</v>
      </c>
      <c r="V3424" s="43">
        <f>SUMIF(ResumenCotizacion!$C:$C,E3424,ResumenCotizacion!$P:$P)</f>
        <v>0</v>
      </c>
      <c r="W3424" s="68">
        <f>IF(H3424="USD",S3424*SolCotizacion!$J$18,S3424)</f>
        <v>15600000</v>
      </c>
      <c r="X3424" s="3">
        <f>ROUND(W3424/(1-VLOOKUP("Total porcentaje:",ResumenCotizacion!$F:$H,3,0)),2)</f>
        <v>16956521.739999998</v>
      </c>
      <c r="Y3424" s="3">
        <f t="shared" si="215"/>
        <v>0</v>
      </c>
    </row>
    <row r="3425" spans="1:25" ht="14.25" x14ac:dyDescent="0.2">
      <c r="A3425" t="str">
        <f t="shared" si="212"/>
        <v>Servicios fabricante- Microsoft Soporte PremierMicrosoft Soporte PremierSDBR</v>
      </c>
      <c r="B3425" t="str">
        <f t="shared" si="213"/>
        <v>SDBRMicrosoft Soporte Premier</v>
      </c>
      <c r="C3425"/>
      <c r="D3425" t="s">
        <v>5156</v>
      </c>
      <c r="E3425" t="s">
        <v>6504</v>
      </c>
      <c r="F3425" s="37" t="s">
        <v>7648</v>
      </c>
      <c r="G3425" s="18" t="str">
        <f t="shared" si="214"/>
        <v>Servicios fabricante- Microsoft Soporte Premier</v>
      </c>
      <c r="H3425" s="18" t="s">
        <v>119</v>
      </c>
      <c r="I3425" s="37" t="s">
        <v>67</v>
      </c>
      <c r="J3425" t="s">
        <v>6505</v>
      </c>
      <c r="K3425" t="s">
        <v>65</v>
      </c>
      <c r="L3425" t="s">
        <v>3940</v>
      </c>
      <c r="M3425" t="s">
        <v>65</v>
      </c>
      <c r="N3425" s="37" t="s">
        <v>5159</v>
      </c>
      <c r="O3425" s="37" t="s">
        <v>5171</v>
      </c>
      <c r="P3425" s="37" t="s">
        <v>1308</v>
      </c>
      <c r="Q3425" t="s">
        <v>6504</v>
      </c>
      <c r="R3425" t="s">
        <v>5160</v>
      </c>
      <c r="S3425" s="38">
        <v>15600000</v>
      </c>
      <c r="T3425" s="37">
        <v>1</v>
      </c>
      <c r="U3425" s="37">
        <v>1</v>
      </c>
      <c r="V3425" s="43">
        <f>SUMIF(ResumenCotizacion!$C:$C,E3425,ResumenCotizacion!$P:$P)</f>
        <v>0</v>
      </c>
      <c r="W3425" s="68">
        <f>IF(H3425="USD",S3425*SolCotizacion!$J$18,S3425)</f>
        <v>15600000</v>
      </c>
      <c r="X3425" s="3">
        <f>ROUND(W3425/(1-VLOOKUP("Total porcentaje:",ResumenCotizacion!$F:$H,3,0)),2)</f>
        <v>16956521.739999998</v>
      </c>
      <c r="Y3425" s="3">
        <f t="shared" si="215"/>
        <v>0</v>
      </c>
    </row>
    <row r="3426" spans="1:25" ht="14.25" x14ac:dyDescent="0.2">
      <c r="A3426" t="str">
        <f t="shared" si="212"/>
        <v>Servicios fabricante- Microsoft Soporte PremierMicrosoft Soporte PremierSDBL</v>
      </c>
      <c r="B3426" t="str">
        <f t="shared" si="213"/>
        <v>SDBLMicrosoft Soporte Premier</v>
      </c>
      <c r="C3426"/>
      <c r="D3426" t="s">
        <v>5156</v>
      </c>
      <c r="E3426" t="s">
        <v>6506</v>
      </c>
      <c r="F3426" s="37" t="s">
        <v>7648</v>
      </c>
      <c r="G3426" s="18" t="str">
        <f t="shared" si="214"/>
        <v>Servicios fabricante- Microsoft Soporte Premier</v>
      </c>
      <c r="H3426" s="18" t="s">
        <v>119</v>
      </c>
      <c r="I3426" s="37" t="s">
        <v>67</v>
      </c>
      <c r="J3426" t="s">
        <v>6507</v>
      </c>
      <c r="K3426" t="s">
        <v>65</v>
      </c>
      <c r="L3426" t="s">
        <v>3940</v>
      </c>
      <c r="M3426" t="s">
        <v>65</v>
      </c>
      <c r="N3426" s="37" t="s">
        <v>5159</v>
      </c>
      <c r="O3426" s="37" t="s">
        <v>5171</v>
      </c>
      <c r="P3426" s="37" t="s">
        <v>1308</v>
      </c>
      <c r="Q3426" t="s">
        <v>6506</v>
      </c>
      <c r="R3426" t="s">
        <v>5160</v>
      </c>
      <c r="S3426" s="38">
        <v>86400000</v>
      </c>
      <c r="T3426" s="37">
        <v>1</v>
      </c>
      <c r="U3426" s="37">
        <v>1</v>
      </c>
      <c r="V3426" s="43">
        <f>SUMIF(ResumenCotizacion!$C:$C,E3426,ResumenCotizacion!$P:$P)</f>
        <v>0</v>
      </c>
      <c r="W3426" s="68">
        <f>IF(H3426="USD",S3426*SolCotizacion!$J$18,S3426)</f>
        <v>86400000</v>
      </c>
      <c r="X3426" s="3">
        <f>ROUND(W3426/(1-VLOOKUP("Total porcentaje:",ResumenCotizacion!$F:$H,3,0)),2)</f>
        <v>93913043.480000004</v>
      </c>
      <c r="Y3426" s="3">
        <f t="shared" si="215"/>
        <v>0</v>
      </c>
    </row>
    <row r="3427" spans="1:25" ht="14.25" x14ac:dyDescent="0.2">
      <c r="A3427" t="str">
        <f t="shared" si="212"/>
        <v>Servicios fabricante- Microsoft Soporte PremierMicrosoft Soporte PremierSDBE</v>
      </c>
      <c r="B3427" t="str">
        <f t="shared" si="213"/>
        <v>SDBEMicrosoft Soporte Premier</v>
      </c>
      <c r="C3427"/>
      <c r="D3427" t="s">
        <v>5156</v>
      </c>
      <c r="E3427" t="s">
        <v>6508</v>
      </c>
      <c r="F3427" s="37" t="s">
        <v>7648</v>
      </c>
      <c r="G3427" s="18" t="str">
        <f t="shared" si="214"/>
        <v>Servicios fabricante- Microsoft Soporte Premier</v>
      </c>
      <c r="H3427" s="18" t="s">
        <v>119</v>
      </c>
      <c r="I3427" s="37" t="s">
        <v>67</v>
      </c>
      <c r="J3427" t="s">
        <v>6509</v>
      </c>
      <c r="K3427" t="s">
        <v>65</v>
      </c>
      <c r="L3427" t="s">
        <v>3940</v>
      </c>
      <c r="M3427" t="s">
        <v>65</v>
      </c>
      <c r="N3427" s="37" t="s">
        <v>5159</v>
      </c>
      <c r="O3427" s="37" t="s">
        <v>5171</v>
      </c>
      <c r="P3427" s="37" t="s">
        <v>1308</v>
      </c>
      <c r="Q3427" t="s">
        <v>6508</v>
      </c>
      <c r="R3427" t="s">
        <v>5160</v>
      </c>
      <c r="S3427" s="38">
        <v>31600000</v>
      </c>
      <c r="T3427" s="37">
        <v>1</v>
      </c>
      <c r="U3427" s="37">
        <v>1</v>
      </c>
      <c r="V3427" s="43">
        <f>SUMIF(ResumenCotizacion!$C:$C,E3427,ResumenCotizacion!$P:$P)</f>
        <v>0</v>
      </c>
      <c r="W3427" s="68">
        <f>IF(H3427="USD",S3427*SolCotizacion!$J$18,S3427)</f>
        <v>31600000</v>
      </c>
      <c r="X3427" s="3">
        <f>ROUND(W3427/(1-VLOOKUP("Total porcentaje:",ResumenCotizacion!$F:$H,3,0)),2)</f>
        <v>34347826.090000004</v>
      </c>
      <c r="Y3427" s="3">
        <f t="shared" si="215"/>
        <v>0</v>
      </c>
    </row>
    <row r="3428" spans="1:25" ht="14.25" x14ac:dyDescent="0.2">
      <c r="A3428" t="str">
        <f t="shared" si="212"/>
        <v>Servicios fabricante- Microsoft Soporte PremierMicrosoft Soporte PremierSDBC</v>
      </c>
      <c r="B3428" t="str">
        <f t="shared" si="213"/>
        <v>SDBCMicrosoft Soporte Premier</v>
      </c>
      <c r="C3428"/>
      <c r="D3428" t="s">
        <v>5156</v>
      </c>
      <c r="E3428" t="s">
        <v>6510</v>
      </c>
      <c r="F3428" s="37" t="s">
        <v>7648</v>
      </c>
      <c r="G3428" s="18" t="str">
        <f t="shared" si="214"/>
        <v>Servicios fabricante- Microsoft Soporte Premier</v>
      </c>
      <c r="H3428" s="18" t="s">
        <v>119</v>
      </c>
      <c r="I3428" s="37" t="s">
        <v>67</v>
      </c>
      <c r="J3428" t="s">
        <v>6511</v>
      </c>
      <c r="K3428" t="s">
        <v>65</v>
      </c>
      <c r="L3428" t="s">
        <v>3940</v>
      </c>
      <c r="M3428" t="s">
        <v>65</v>
      </c>
      <c r="N3428" s="37" t="s">
        <v>5159</v>
      </c>
      <c r="O3428" s="37" t="s">
        <v>5171</v>
      </c>
      <c r="P3428" s="37" t="s">
        <v>1308</v>
      </c>
      <c r="Q3428" t="s">
        <v>6510</v>
      </c>
      <c r="R3428" t="s">
        <v>5160</v>
      </c>
      <c r="S3428" s="38">
        <v>15600000</v>
      </c>
      <c r="T3428" s="37">
        <v>1</v>
      </c>
      <c r="U3428" s="37">
        <v>1</v>
      </c>
      <c r="V3428" s="43">
        <f>SUMIF(ResumenCotizacion!$C:$C,E3428,ResumenCotizacion!$P:$P)</f>
        <v>0</v>
      </c>
      <c r="W3428" s="68">
        <f>IF(H3428="USD",S3428*SolCotizacion!$J$18,S3428)</f>
        <v>15600000</v>
      </c>
      <c r="X3428" s="3">
        <f>ROUND(W3428/(1-VLOOKUP("Total porcentaje:",ResumenCotizacion!$F:$H,3,0)),2)</f>
        <v>16956521.739999998</v>
      </c>
      <c r="Y3428" s="3">
        <f t="shared" si="215"/>
        <v>0</v>
      </c>
    </row>
    <row r="3429" spans="1:25" ht="14.25" x14ac:dyDescent="0.2">
      <c r="A3429" t="str">
        <f t="shared" si="212"/>
        <v>Servicios fabricante- Microsoft Soporte PremierMicrosoft Soporte PremierSCRA</v>
      </c>
      <c r="B3429" t="str">
        <f t="shared" si="213"/>
        <v>SCRAMicrosoft Soporte Premier</v>
      </c>
      <c r="C3429"/>
      <c r="D3429" t="s">
        <v>5156</v>
      </c>
      <c r="E3429" t="s">
        <v>6512</v>
      </c>
      <c r="F3429" s="37" t="s">
        <v>7648</v>
      </c>
      <c r="G3429" s="18" t="str">
        <f t="shared" si="214"/>
        <v>Servicios fabricante- Microsoft Soporte Premier</v>
      </c>
      <c r="H3429" s="18" t="s">
        <v>119</v>
      </c>
      <c r="I3429" s="37" t="s">
        <v>67</v>
      </c>
      <c r="J3429" t="s">
        <v>6513</v>
      </c>
      <c r="K3429" t="s">
        <v>65</v>
      </c>
      <c r="L3429" t="s">
        <v>3940</v>
      </c>
      <c r="M3429" t="s">
        <v>65</v>
      </c>
      <c r="N3429" s="37" t="s">
        <v>5159</v>
      </c>
      <c r="O3429" s="37" t="s">
        <v>5171</v>
      </c>
      <c r="P3429" s="37" t="s">
        <v>1308</v>
      </c>
      <c r="Q3429" t="s">
        <v>6512</v>
      </c>
      <c r="R3429" t="s">
        <v>5160</v>
      </c>
      <c r="S3429" s="38">
        <v>80000000</v>
      </c>
      <c r="T3429" s="37">
        <v>1</v>
      </c>
      <c r="U3429" s="37">
        <v>1</v>
      </c>
      <c r="V3429" s="43">
        <f>SUMIF(ResumenCotizacion!$C:$C,E3429,ResumenCotizacion!$P:$P)</f>
        <v>0</v>
      </c>
      <c r="W3429" s="68">
        <f>IF(H3429="USD",S3429*SolCotizacion!$J$18,S3429)</f>
        <v>80000000</v>
      </c>
      <c r="X3429" s="3">
        <f>ROUND(W3429/(1-VLOOKUP("Total porcentaje:",ResumenCotizacion!$F:$H,3,0)),2)</f>
        <v>86956521.739999995</v>
      </c>
      <c r="Y3429" s="3">
        <f t="shared" si="215"/>
        <v>0</v>
      </c>
    </row>
    <row r="3430" spans="1:25" ht="14.25" x14ac:dyDescent="0.2">
      <c r="A3430" t="str">
        <f t="shared" si="212"/>
        <v>Servicios fabricante- Microsoft Soporte PremierMicrosoft Soporte PremierSCPS</v>
      </c>
      <c r="B3430" t="str">
        <f t="shared" si="213"/>
        <v>SCPSMicrosoft Soporte Premier</v>
      </c>
      <c r="C3430"/>
      <c r="D3430" t="s">
        <v>5156</v>
      </c>
      <c r="E3430" t="s">
        <v>6514</v>
      </c>
      <c r="F3430" s="37" t="s">
        <v>7648</v>
      </c>
      <c r="G3430" s="18" t="str">
        <f t="shared" si="214"/>
        <v>Servicios fabricante- Microsoft Soporte Premier</v>
      </c>
      <c r="H3430" s="18" t="s">
        <v>119</v>
      </c>
      <c r="I3430" s="37" t="s">
        <v>67</v>
      </c>
      <c r="J3430" t="s">
        <v>6515</v>
      </c>
      <c r="K3430" t="s">
        <v>65</v>
      </c>
      <c r="L3430" t="s">
        <v>3940</v>
      </c>
      <c r="M3430" t="s">
        <v>65</v>
      </c>
      <c r="N3430" s="37" t="s">
        <v>5159</v>
      </c>
      <c r="O3430" s="37" t="s">
        <v>66</v>
      </c>
      <c r="P3430" s="37" t="s">
        <v>1308</v>
      </c>
      <c r="Q3430" t="s">
        <v>6514</v>
      </c>
      <c r="R3430" t="s">
        <v>5160</v>
      </c>
      <c r="S3430" s="38">
        <v>121200000</v>
      </c>
      <c r="T3430" s="37">
        <v>1</v>
      </c>
      <c r="U3430" s="37">
        <v>1</v>
      </c>
      <c r="V3430" s="43">
        <f>SUMIF(ResumenCotizacion!$C:$C,E3430,ResumenCotizacion!$P:$P)</f>
        <v>0</v>
      </c>
      <c r="W3430" s="68">
        <f>IF(H3430="USD",S3430*SolCotizacion!$J$18,S3430)</f>
        <v>121200000</v>
      </c>
      <c r="X3430" s="3">
        <f>ROUND(W3430/(1-VLOOKUP("Total porcentaje:",ResumenCotizacion!$F:$H,3,0)),2)</f>
        <v>131739130.43000001</v>
      </c>
      <c r="Y3430" s="3">
        <f t="shared" si="215"/>
        <v>0</v>
      </c>
    </row>
    <row r="3431" spans="1:25" ht="14.25" x14ac:dyDescent="0.2">
      <c r="A3431" t="str">
        <f t="shared" si="212"/>
        <v>Servicios fabricante- Microsoft Soporte PremierMicrosoft Soporte PremierSCKT</v>
      </c>
      <c r="B3431" t="str">
        <f t="shared" si="213"/>
        <v>SCKTMicrosoft Soporte Premier</v>
      </c>
      <c r="C3431"/>
      <c r="D3431" t="s">
        <v>5156</v>
      </c>
      <c r="E3431" t="s">
        <v>6516</v>
      </c>
      <c r="F3431" s="37" t="s">
        <v>7648</v>
      </c>
      <c r="G3431" s="18" t="str">
        <f t="shared" si="214"/>
        <v>Servicios fabricante- Microsoft Soporte Premier</v>
      </c>
      <c r="H3431" s="18" t="s">
        <v>119</v>
      </c>
      <c r="I3431" s="37" t="s">
        <v>67</v>
      </c>
      <c r="J3431" t="s">
        <v>6517</v>
      </c>
      <c r="K3431" t="s">
        <v>65</v>
      </c>
      <c r="L3431" t="s">
        <v>3940</v>
      </c>
      <c r="M3431" t="s">
        <v>65</v>
      </c>
      <c r="N3431" s="37" t="s">
        <v>5159</v>
      </c>
      <c r="O3431" s="37" t="s">
        <v>5171</v>
      </c>
      <c r="P3431" s="37" t="s">
        <v>1308</v>
      </c>
      <c r="Q3431" t="s">
        <v>6516</v>
      </c>
      <c r="R3431" t="s">
        <v>5160</v>
      </c>
      <c r="S3431" s="38">
        <v>28800000</v>
      </c>
      <c r="T3431" s="37">
        <v>1</v>
      </c>
      <c r="U3431" s="37">
        <v>1</v>
      </c>
      <c r="V3431" s="43">
        <f>SUMIF(ResumenCotizacion!$C:$C,E3431,ResumenCotizacion!$P:$P)</f>
        <v>0</v>
      </c>
      <c r="W3431" s="68">
        <f>IF(H3431="USD",S3431*SolCotizacion!$J$18,S3431)</f>
        <v>28800000</v>
      </c>
      <c r="X3431" s="3">
        <f>ROUND(W3431/(1-VLOOKUP("Total porcentaje:",ResumenCotizacion!$F:$H,3,0)),2)</f>
        <v>31304347.829999998</v>
      </c>
      <c r="Y3431" s="3">
        <f t="shared" si="215"/>
        <v>0</v>
      </c>
    </row>
    <row r="3432" spans="1:25" ht="14.25" x14ac:dyDescent="0.2">
      <c r="A3432" t="str">
        <f t="shared" si="212"/>
        <v>Servicios fabricante- Microsoft Soporte PremierMicrosoft Soporte PremierSCAU</v>
      </c>
      <c r="B3432" t="str">
        <f t="shared" si="213"/>
        <v>SCAUMicrosoft Soporte Premier</v>
      </c>
      <c r="C3432"/>
      <c r="D3432" t="s">
        <v>5156</v>
      </c>
      <c r="E3432" t="s">
        <v>6518</v>
      </c>
      <c r="F3432" s="37" t="s">
        <v>7648</v>
      </c>
      <c r="G3432" s="18" t="str">
        <f t="shared" si="214"/>
        <v>Servicios fabricante- Microsoft Soporte Premier</v>
      </c>
      <c r="H3432" s="18" t="s">
        <v>119</v>
      </c>
      <c r="I3432" s="37" t="s">
        <v>67</v>
      </c>
      <c r="J3432" t="s">
        <v>6519</v>
      </c>
      <c r="K3432" t="s">
        <v>65</v>
      </c>
      <c r="L3432" t="s">
        <v>3940</v>
      </c>
      <c r="M3432" t="s">
        <v>65</v>
      </c>
      <c r="N3432" s="37" t="s">
        <v>5159</v>
      </c>
      <c r="O3432" s="37" t="s">
        <v>66</v>
      </c>
      <c r="P3432" s="37" t="s">
        <v>1308</v>
      </c>
      <c r="Q3432" t="s">
        <v>6518</v>
      </c>
      <c r="R3432" t="s">
        <v>5160</v>
      </c>
      <c r="S3432" s="38">
        <v>34400000</v>
      </c>
      <c r="T3432" s="37">
        <v>1</v>
      </c>
      <c r="U3432" s="37">
        <v>1</v>
      </c>
      <c r="V3432" s="43">
        <f>SUMIF(ResumenCotizacion!$C:$C,E3432,ResumenCotizacion!$P:$P)</f>
        <v>0</v>
      </c>
      <c r="W3432" s="68">
        <f>IF(H3432="USD",S3432*SolCotizacion!$J$18,S3432)</f>
        <v>34400000</v>
      </c>
      <c r="X3432" s="3">
        <f>ROUND(W3432/(1-VLOOKUP("Total porcentaje:",ResumenCotizacion!$F:$H,3,0)),2)</f>
        <v>37391304.350000001</v>
      </c>
      <c r="Y3432" s="3">
        <f t="shared" si="215"/>
        <v>0</v>
      </c>
    </row>
    <row r="3433" spans="1:25" ht="14.25" x14ac:dyDescent="0.2">
      <c r="A3433" t="str">
        <f t="shared" si="212"/>
        <v>Servicios fabricante- Microsoft Soporte PremierMicrosoft Soporte PremierSCAR</v>
      </c>
      <c r="B3433" t="str">
        <f t="shared" si="213"/>
        <v>SCARMicrosoft Soporte Premier</v>
      </c>
      <c r="C3433"/>
      <c r="D3433" t="s">
        <v>5156</v>
      </c>
      <c r="E3433" t="s">
        <v>6520</v>
      </c>
      <c r="F3433" s="37" t="s">
        <v>7648</v>
      </c>
      <c r="G3433" s="18" t="str">
        <f t="shared" si="214"/>
        <v>Servicios fabricante- Microsoft Soporte Premier</v>
      </c>
      <c r="H3433" s="18" t="s">
        <v>119</v>
      </c>
      <c r="I3433" s="37" t="s">
        <v>67</v>
      </c>
      <c r="J3433" t="s">
        <v>6521</v>
      </c>
      <c r="K3433" t="s">
        <v>65</v>
      </c>
      <c r="L3433" t="s">
        <v>3940</v>
      </c>
      <c r="M3433" t="s">
        <v>65</v>
      </c>
      <c r="N3433" s="37" t="s">
        <v>5159</v>
      </c>
      <c r="O3433" s="37" t="s">
        <v>66</v>
      </c>
      <c r="P3433" s="37" t="s">
        <v>1308</v>
      </c>
      <c r="Q3433" t="s">
        <v>6520</v>
      </c>
      <c r="R3433" t="s">
        <v>5160</v>
      </c>
      <c r="S3433" s="38">
        <v>15600000</v>
      </c>
      <c r="T3433" s="37">
        <v>1</v>
      </c>
      <c r="U3433" s="37">
        <v>1</v>
      </c>
      <c r="V3433" s="43">
        <f>SUMIF(ResumenCotizacion!$C:$C,E3433,ResumenCotizacion!$P:$P)</f>
        <v>0</v>
      </c>
      <c r="W3433" s="68">
        <f>IF(H3433="USD",S3433*SolCotizacion!$J$18,S3433)</f>
        <v>15600000</v>
      </c>
      <c r="X3433" s="3">
        <f>ROUND(W3433/(1-VLOOKUP("Total porcentaje:",ResumenCotizacion!$F:$H,3,0)),2)</f>
        <v>16956521.739999998</v>
      </c>
      <c r="Y3433" s="3">
        <f t="shared" si="215"/>
        <v>0</v>
      </c>
    </row>
    <row r="3434" spans="1:25" ht="14.25" x14ac:dyDescent="0.2">
      <c r="A3434" t="str">
        <f t="shared" si="212"/>
        <v>Servicios fabricante- Microsoft Soporte PremierMicrosoft Soporte PremierSBRL</v>
      </c>
      <c r="B3434" t="str">
        <f t="shared" si="213"/>
        <v>SBRLMicrosoft Soporte Premier</v>
      </c>
      <c r="C3434"/>
      <c r="D3434" t="s">
        <v>5156</v>
      </c>
      <c r="E3434" t="s">
        <v>6522</v>
      </c>
      <c r="F3434" s="37" t="s">
        <v>7648</v>
      </c>
      <c r="G3434" s="18" t="str">
        <f t="shared" si="214"/>
        <v>Servicios fabricante- Microsoft Soporte Premier</v>
      </c>
      <c r="H3434" s="18" t="s">
        <v>119</v>
      </c>
      <c r="I3434" s="37" t="s">
        <v>67</v>
      </c>
      <c r="J3434" t="s">
        <v>6523</v>
      </c>
      <c r="K3434" t="s">
        <v>65</v>
      </c>
      <c r="L3434" t="s">
        <v>3940</v>
      </c>
      <c r="M3434" t="s">
        <v>65</v>
      </c>
      <c r="N3434" s="37" t="s">
        <v>5159</v>
      </c>
      <c r="O3434" s="37" t="s">
        <v>5171</v>
      </c>
      <c r="P3434" s="37" t="s">
        <v>1308</v>
      </c>
      <c r="Q3434" t="s">
        <v>6522</v>
      </c>
      <c r="R3434" t="s">
        <v>5160</v>
      </c>
      <c r="S3434" s="38">
        <v>86400000</v>
      </c>
      <c r="T3434" s="37">
        <v>1</v>
      </c>
      <c r="U3434" s="37">
        <v>1</v>
      </c>
      <c r="V3434" s="43">
        <f>SUMIF(ResumenCotizacion!$C:$C,E3434,ResumenCotizacion!$P:$P)</f>
        <v>0</v>
      </c>
      <c r="W3434" s="68">
        <f>IF(H3434="USD",S3434*SolCotizacion!$J$18,S3434)</f>
        <v>86400000</v>
      </c>
      <c r="X3434" s="3">
        <f>ROUND(W3434/(1-VLOOKUP("Total porcentaje:",ResumenCotizacion!$F:$H,3,0)),2)</f>
        <v>93913043.480000004</v>
      </c>
      <c r="Y3434" s="3">
        <f t="shared" si="215"/>
        <v>0</v>
      </c>
    </row>
    <row r="3435" spans="1:25" ht="14.25" x14ac:dyDescent="0.2">
      <c r="A3435" t="str">
        <f t="shared" si="212"/>
        <v>Servicios fabricante- Microsoft Soporte PremierMicrosoft Soporte PremierSBOR</v>
      </c>
      <c r="B3435" t="str">
        <f t="shared" si="213"/>
        <v>SBORMicrosoft Soporte Premier</v>
      </c>
      <c r="C3435"/>
      <c r="D3435" t="s">
        <v>5156</v>
      </c>
      <c r="E3435" t="s">
        <v>6524</v>
      </c>
      <c r="F3435" s="37" t="s">
        <v>7648</v>
      </c>
      <c r="G3435" s="18" t="str">
        <f t="shared" si="214"/>
        <v>Servicios fabricante- Microsoft Soporte Premier</v>
      </c>
      <c r="H3435" s="18" t="s">
        <v>119</v>
      </c>
      <c r="I3435" s="37" t="s">
        <v>67</v>
      </c>
      <c r="J3435" t="s">
        <v>6525</v>
      </c>
      <c r="K3435" t="s">
        <v>65</v>
      </c>
      <c r="L3435" t="s">
        <v>3940</v>
      </c>
      <c r="M3435" t="s">
        <v>65</v>
      </c>
      <c r="N3435" s="37" t="s">
        <v>5159</v>
      </c>
      <c r="O3435" s="37" t="s">
        <v>5171</v>
      </c>
      <c r="P3435" s="37" t="s">
        <v>1308</v>
      </c>
      <c r="Q3435" t="s">
        <v>6524</v>
      </c>
      <c r="R3435" t="s">
        <v>5160</v>
      </c>
      <c r="S3435" s="38">
        <v>86000000</v>
      </c>
      <c r="T3435" s="37">
        <v>1</v>
      </c>
      <c r="U3435" s="37">
        <v>1</v>
      </c>
      <c r="V3435" s="43">
        <f>SUMIF(ResumenCotizacion!$C:$C,E3435,ResumenCotizacion!$P:$P)</f>
        <v>0</v>
      </c>
      <c r="W3435" s="68">
        <f>IF(H3435="USD",S3435*SolCotizacion!$J$18,S3435)</f>
        <v>86000000</v>
      </c>
      <c r="X3435" s="3">
        <f>ROUND(W3435/(1-VLOOKUP("Total porcentaje:",ResumenCotizacion!$F:$H,3,0)),2)</f>
        <v>93478260.870000005</v>
      </c>
      <c r="Y3435" s="3">
        <f t="shared" si="215"/>
        <v>0</v>
      </c>
    </row>
    <row r="3436" spans="1:25" ht="14.25" x14ac:dyDescent="0.2">
      <c r="A3436" t="str">
        <f t="shared" si="212"/>
        <v>Servicios fabricante- Microsoft Soporte PremierMicrosoft Soporte PremierSBOM</v>
      </c>
      <c r="B3436" t="str">
        <f t="shared" si="213"/>
        <v>SBOMMicrosoft Soporte Premier</v>
      </c>
      <c r="C3436"/>
      <c r="D3436" t="s">
        <v>5156</v>
      </c>
      <c r="E3436" t="s">
        <v>6526</v>
      </c>
      <c r="F3436" s="37" t="s">
        <v>7648</v>
      </c>
      <c r="G3436" s="18" t="str">
        <f t="shared" si="214"/>
        <v>Servicios fabricante- Microsoft Soporte Premier</v>
      </c>
      <c r="H3436" s="18" t="s">
        <v>119</v>
      </c>
      <c r="I3436" s="37" t="s">
        <v>67</v>
      </c>
      <c r="J3436" t="s">
        <v>6527</v>
      </c>
      <c r="K3436" t="s">
        <v>65</v>
      </c>
      <c r="L3436" t="s">
        <v>3940</v>
      </c>
      <c r="M3436" t="s">
        <v>65</v>
      </c>
      <c r="N3436" s="37" t="s">
        <v>5159</v>
      </c>
      <c r="O3436" s="37" t="s">
        <v>66</v>
      </c>
      <c r="P3436" s="37" t="s">
        <v>1308</v>
      </c>
      <c r="Q3436" t="s">
        <v>6526</v>
      </c>
      <c r="R3436" t="s">
        <v>5160</v>
      </c>
      <c r="S3436" s="38">
        <v>15600000</v>
      </c>
      <c r="T3436" s="37">
        <v>1</v>
      </c>
      <c r="U3436" s="37">
        <v>1</v>
      </c>
      <c r="V3436" s="43">
        <f>SUMIF(ResumenCotizacion!$C:$C,E3436,ResumenCotizacion!$P:$P)</f>
        <v>0</v>
      </c>
      <c r="W3436" s="68">
        <f>IF(H3436="USD",S3436*SolCotizacion!$J$18,S3436)</f>
        <v>15600000</v>
      </c>
      <c r="X3436" s="3">
        <f>ROUND(W3436/(1-VLOOKUP("Total porcentaje:",ResumenCotizacion!$F:$H,3,0)),2)</f>
        <v>16956521.739999998</v>
      </c>
      <c r="Y3436" s="3">
        <f t="shared" si="215"/>
        <v>0</v>
      </c>
    </row>
    <row r="3437" spans="1:25" ht="14.25" x14ac:dyDescent="0.2">
      <c r="A3437" t="str">
        <f t="shared" si="212"/>
        <v>Servicios fabricante- Microsoft Soporte PremierMicrosoft Soporte PremierSBOL</v>
      </c>
      <c r="B3437" t="str">
        <f t="shared" si="213"/>
        <v>SBOLMicrosoft Soporte Premier</v>
      </c>
      <c r="C3437"/>
      <c r="D3437" t="s">
        <v>5156</v>
      </c>
      <c r="E3437" t="s">
        <v>6528</v>
      </c>
      <c r="F3437" s="37" t="s">
        <v>7648</v>
      </c>
      <c r="G3437" s="18" t="str">
        <f t="shared" si="214"/>
        <v>Servicios fabricante- Microsoft Soporte Premier</v>
      </c>
      <c r="H3437" s="18" t="s">
        <v>119</v>
      </c>
      <c r="I3437" s="37" t="s">
        <v>67</v>
      </c>
      <c r="J3437" t="s">
        <v>6529</v>
      </c>
      <c r="K3437" t="s">
        <v>65</v>
      </c>
      <c r="L3437" t="s">
        <v>3940</v>
      </c>
      <c r="M3437" t="s">
        <v>65</v>
      </c>
      <c r="N3437" s="37" t="s">
        <v>5159</v>
      </c>
      <c r="O3437" s="37" t="s">
        <v>5171</v>
      </c>
      <c r="P3437" s="37" t="s">
        <v>1308</v>
      </c>
      <c r="Q3437" t="s">
        <v>6528</v>
      </c>
      <c r="R3437" t="s">
        <v>5160</v>
      </c>
      <c r="S3437" s="38">
        <v>257200000</v>
      </c>
      <c r="T3437" s="37">
        <v>1</v>
      </c>
      <c r="U3437" s="37">
        <v>1</v>
      </c>
      <c r="V3437" s="43">
        <f>SUMIF(ResumenCotizacion!$C:$C,E3437,ResumenCotizacion!$P:$P)</f>
        <v>0</v>
      </c>
      <c r="W3437" s="68">
        <f>IF(H3437="USD",S3437*SolCotizacion!$J$18,S3437)</f>
        <v>257200000</v>
      </c>
      <c r="X3437" s="3">
        <f>ROUND(W3437/(1-VLOOKUP("Total porcentaje:",ResumenCotizacion!$F:$H,3,0)),2)</f>
        <v>279565217.38999999</v>
      </c>
      <c r="Y3437" s="3">
        <f t="shared" si="215"/>
        <v>0</v>
      </c>
    </row>
    <row r="3438" spans="1:25" ht="14.25" x14ac:dyDescent="0.2">
      <c r="A3438" t="str">
        <f t="shared" si="212"/>
        <v>Servicios fabricante- Microsoft Soporte PremierMicrosoft Soporte PremierSBOE</v>
      </c>
      <c r="B3438" t="str">
        <f t="shared" si="213"/>
        <v>SBOEMicrosoft Soporte Premier</v>
      </c>
      <c r="C3438"/>
      <c r="D3438" t="s">
        <v>5156</v>
      </c>
      <c r="E3438" t="s">
        <v>6530</v>
      </c>
      <c r="F3438" s="37" t="s">
        <v>7648</v>
      </c>
      <c r="G3438" s="18" t="str">
        <f t="shared" si="214"/>
        <v>Servicios fabricante- Microsoft Soporte Premier</v>
      </c>
      <c r="H3438" s="18" t="s">
        <v>119</v>
      </c>
      <c r="I3438" s="37" t="s">
        <v>67</v>
      </c>
      <c r="J3438" t="s">
        <v>6531</v>
      </c>
      <c r="K3438" t="s">
        <v>65</v>
      </c>
      <c r="L3438" t="s">
        <v>3940</v>
      </c>
      <c r="M3438" t="s">
        <v>65</v>
      </c>
      <c r="N3438" s="37" t="s">
        <v>5159</v>
      </c>
      <c r="O3438" s="37" t="s">
        <v>5171</v>
      </c>
      <c r="P3438" s="37" t="s">
        <v>1308</v>
      </c>
      <c r="Q3438" t="s">
        <v>6530</v>
      </c>
      <c r="R3438" t="s">
        <v>5160</v>
      </c>
      <c r="S3438" s="38">
        <v>86000000</v>
      </c>
      <c r="T3438" s="37">
        <v>1</v>
      </c>
      <c r="U3438" s="37">
        <v>1</v>
      </c>
      <c r="V3438" s="43">
        <f>SUMIF(ResumenCotizacion!$C:$C,E3438,ResumenCotizacion!$P:$P)</f>
        <v>0</v>
      </c>
      <c r="W3438" s="68">
        <f>IF(H3438="USD",S3438*SolCotizacion!$J$18,S3438)</f>
        <v>86000000</v>
      </c>
      <c r="X3438" s="3">
        <f>ROUND(W3438/(1-VLOOKUP("Total porcentaje:",ResumenCotizacion!$F:$H,3,0)),2)</f>
        <v>93478260.870000005</v>
      </c>
      <c r="Y3438" s="3">
        <f t="shared" si="215"/>
        <v>0</v>
      </c>
    </row>
    <row r="3439" spans="1:25" ht="14.25" x14ac:dyDescent="0.2">
      <c r="A3439" t="str">
        <f t="shared" si="212"/>
        <v>Servicios fabricante- Microsoft Soporte PremierMicrosoft Soporte PremierSBNA</v>
      </c>
      <c r="B3439" t="str">
        <f t="shared" si="213"/>
        <v>SBNAMicrosoft Soporte Premier</v>
      </c>
      <c r="C3439"/>
      <c r="D3439" t="s">
        <v>5156</v>
      </c>
      <c r="E3439" t="s">
        <v>6532</v>
      </c>
      <c r="F3439" s="37" t="s">
        <v>7648</v>
      </c>
      <c r="G3439" s="18" t="str">
        <f t="shared" si="214"/>
        <v>Servicios fabricante- Microsoft Soporte Premier</v>
      </c>
      <c r="H3439" s="18" t="s">
        <v>119</v>
      </c>
      <c r="I3439" s="37" t="s">
        <v>67</v>
      </c>
      <c r="J3439" t="s">
        <v>6533</v>
      </c>
      <c r="K3439" t="s">
        <v>65</v>
      </c>
      <c r="L3439" t="s">
        <v>3940</v>
      </c>
      <c r="M3439" t="s">
        <v>65</v>
      </c>
      <c r="N3439" s="37" t="s">
        <v>5159</v>
      </c>
      <c r="O3439" s="37" t="s">
        <v>5171</v>
      </c>
      <c r="P3439" s="37" t="s">
        <v>1308</v>
      </c>
      <c r="Q3439" t="s">
        <v>6532</v>
      </c>
      <c r="R3439" t="s">
        <v>5160</v>
      </c>
      <c r="S3439" s="38">
        <v>257200000</v>
      </c>
      <c r="T3439" s="37">
        <v>1</v>
      </c>
      <c r="U3439" s="37">
        <v>1</v>
      </c>
      <c r="V3439" s="43">
        <f>SUMIF(ResumenCotizacion!$C:$C,E3439,ResumenCotizacion!$P:$P)</f>
        <v>0</v>
      </c>
      <c r="W3439" s="68">
        <f>IF(H3439="USD",S3439*SolCotizacion!$J$18,S3439)</f>
        <v>257200000</v>
      </c>
      <c r="X3439" s="3">
        <f>ROUND(W3439/(1-VLOOKUP("Total porcentaje:",ResumenCotizacion!$F:$H,3,0)),2)</f>
        <v>279565217.38999999</v>
      </c>
      <c r="Y3439" s="3">
        <f t="shared" si="215"/>
        <v>0</v>
      </c>
    </row>
    <row r="3440" spans="1:25" ht="14.25" x14ac:dyDescent="0.2">
      <c r="A3440" t="str">
        <f t="shared" si="212"/>
        <v>Servicios fabricante- Microsoft Soporte PremierMicrosoft Soporte PremierSBDY</v>
      </c>
      <c r="B3440" t="str">
        <f t="shared" si="213"/>
        <v>SBDYMicrosoft Soporte Premier</v>
      </c>
      <c r="C3440"/>
      <c r="D3440" t="s">
        <v>5156</v>
      </c>
      <c r="E3440" t="s">
        <v>6534</v>
      </c>
      <c r="F3440" s="37" t="s">
        <v>7648</v>
      </c>
      <c r="G3440" s="18" t="str">
        <f t="shared" si="214"/>
        <v>Servicios fabricante- Microsoft Soporte Premier</v>
      </c>
      <c r="H3440" s="18" t="s">
        <v>119</v>
      </c>
      <c r="I3440" s="37" t="s">
        <v>67</v>
      </c>
      <c r="J3440" t="s">
        <v>6535</v>
      </c>
      <c r="K3440" t="s">
        <v>65</v>
      </c>
      <c r="L3440" t="s">
        <v>3940</v>
      </c>
      <c r="M3440" t="s">
        <v>65</v>
      </c>
      <c r="N3440" s="37" t="s">
        <v>5159</v>
      </c>
      <c r="O3440" s="37" t="s">
        <v>66</v>
      </c>
      <c r="P3440" s="37" t="s">
        <v>1308</v>
      </c>
      <c r="Q3440" t="s">
        <v>6534</v>
      </c>
      <c r="R3440" t="s">
        <v>5160</v>
      </c>
      <c r="S3440" s="38">
        <v>28800000</v>
      </c>
      <c r="T3440" s="37">
        <v>1</v>
      </c>
      <c r="U3440" s="37">
        <v>1</v>
      </c>
      <c r="V3440" s="43">
        <f>SUMIF(ResumenCotizacion!$C:$C,E3440,ResumenCotizacion!$P:$P)</f>
        <v>0</v>
      </c>
      <c r="W3440" s="68">
        <f>IF(H3440="USD",S3440*SolCotizacion!$J$18,S3440)</f>
        <v>28800000</v>
      </c>
      <c r="X3440" s="3">
        <f>ROUND(W3440/(1-VLOOKUP("Total porcentaje:",ResumenCotizacion!$F:$H,3,0)),2)</f>
        <v>31304347.829999998</v>
      </c>
      <c r="Y3440" s="3">
        <f t="shared" si="215"/>
        <v>0</v>
      </c>
    </row>
    <row r="3441" spans="1:25" ht="14.25" x14ac:dyDescent="0.2">
      <c r="A3441" t="str">
        <f t="shared" si="212"/>
        <v>Servicios fabricante- Microsoft Soporte PremierMicrosoft Soporte PremierSBDE</v>
      </c>
      <c r="B3441" t="str">
        <f t="shared" si="213"/>
        <v>SBDEMicrosoft Soporte Premier</v>
      </c>
      <c r="C3441"/>
      <c r="D3441" t="s">
        <v>5156</v>
      </c>
      <c r="E3441" t="s">
        <v>6536</v>
      </c>
      <c r="F3441" s="37" t="s">
        <v>7648</v>
      </c>
      <c r="G3441" s="18" t="str">
        <f t="shared" si="214"/>
        <v>Servicios fabricante- Microsoft Soporte Premier</v>
      </c>
      <c r="H3441" s="18" t="s">
        <v>119</v>
      </c>
      <c r="I3441" s="37" t="s">
        <v>67</v>
      </c>
      <c r="J3441" t="s">
        <v>6537</v>
      </c>
      <c r="K3441" t="s">
        <v>65</v>
      </c>
      <c r="L3441" t="s">
        <v>3940</v>
      </c>
      <c r="M3441" t="s">
        <v>65</v>
      </c>
      <c r="N3441" s="37" t="s">
        <v>5159</v>
      </c>
      <c r="O3441" s="37" t="s">
        <v>5171</v>
      </c>
      <c r="P3441" s="37" t="s">
        <v>1308</v>
      </c>
      <c r="Q3441" t="s">
        <v>6536</v>
      </c>
      <c r="R3441" t="s">
        <v>5160</v>
      </c>
      <c r="S3441" s="38">
        <v>138000000</v>
      </c>
      <c r="T3441" s="37">
        <v>1</v>
      </c>
      <c r="U3441" s="37">
        <v>1</v>
      </c>
      <c r="V3441" s="43">
        <f>SUMIF(ResumenCotizacion!$C:$C,E3441,ResumenCotizacion!$P:$P)</f>
        <v>0</v>
      </c>
      <c r="W3441" s="68">
        <f>IF(H3441="USD",S3441*SolCotizacion!$J$18,S3441)</f>
        <v>138000000</v>
      </c>
      <c r="X3441" s="3">
        <f>ROUND(W3441/(1-VLOOKUP("Total porcentaje:",ResumenCotizacion!$F:$H,3,0)),2)</f>
        <v>150000000</v>
      </c>
      <c r="Y3441" s="3">
        <f t="shared" si="215"/>
        <v>0</v>
      </c>
    </row>
    <row r="3442" spans="1:25" ht="14.25" x14ac:dyDescent="0.2">
      <c r="A3442" t="str">
        <f t="shared" si="212"/>
        <v>Servicios fabricante- Microsoft Soporte PremierMicrosoft Soporte PremierSBDC</v>
      </c>
      <c r="B3442" t="str">
        <f t="shared" si="213"/>
        <v>SBDCMicrosoft Soporte Premier</v>
      </c>
      <c r="C3442"/>
      <c r="D3442" t="s">
        <v>5156</v>
      </c>
      <c r="E3442" t="s">
        <v>6538</v>
      </c>
      <c r="F3442" s="37" t="s">
        <v>7648</v>
      </c>
      <c r="G3442" s="18" t="str">
        <f t="shared" si="214"/>
        <v>Servicios fabricante- Microsoft Soporte Premier</v>
      </c>
      <c r="H3442" s="18" t="s">
        <v>119</v>
      </c>
      <c r="I3442" s="37" t="s">
        <v>67</v>
      </c>
      <c r="J3442" t="s">
        <v>6539</v>
      </c>
      <c r="K3442" t="s">
        <v>65</v>
      </c>
      <c r="L3442" t="s">
        <v>3940</v>
      </c>
      <c r="M3442" t="s">
        <v>65</v>
      </c>
      <c r="N3442" s="37" t="s">
        <v>5159</v>
      </c>
      <c r="O3442" s="37" t="s">
        <v>5171</v>
      </c>
      <c r="P3442" s="37" t="s">
        <v>1308</v>
      </c>
      <c r="Q3442" t="s">
        <v>6538</v>
      </c>
      <c r="R3442" t="s">
        <v>5160</v>
      </c>
      <c r="S3442" s="38">
        <v>61600000</v>
      </c>
      <c r="T3442" s="37">
        <v>1</v>
      </c>
      <c r="U3442" s="37">
        <v>1</v>
      </c>
      <c r="V3442" s="43">
        <f>SUMIF(ResumenCotizacion!$C:$C,E3442,ResumenCotizacion!$P:$P)</f>
        <v>0</v>
      </c>
      <c r="W3442" s="68">
        <f>IF(H3442="USD",S3442*SolCotizacion!$J$18,S3442)</f>
        <v>61600000</v>
      </c>
      <c r="X3442" s="3">
        <f>ROUND(W3442/(1-VLOOKUP("Total porcentaje:",ResumenCotizacion!$F:$H,3,0)),2)</f>
        <v>66956521.740000002</v>
      </c>
      <c r="Y3442" s="3">
        <f t="shared" si="215"/>
        <v>0</v>
      </c>
    </row>
    <row r="3443" spans="1:25" ht="14.25" x14ac:dyDescent="0.2">
      <c r="A3443" t="str">
        <f t="shared" si="212"/>
        <v>Servicios fabricante- Microsoft Soporte PremierMicrosoft Soporte PremierSBDA</v>
      </c>
      <c r="B3443" t="str">
        <f t="shared" si="213"/>
        <v>SBDAMicrosoft Soporte Premier</v>
      </c>
      <c r="C3443"/>
      <c r="D3443" t="s">
        <v>5156</v>
      </c>
      <c r="E3443" t="s">
        <v>6540</v>
      </c>
      <c r="F3443" s="37" t="s">
        <v>7648</v>
      </c>
      <c r="G3443" s="18" t="str">
        <f t="shared" si="214"/>
        <v>Servicios fabricante- Microsoft Soporte Premier</v>
      </c>
      <c r="H3443" s="18" t="s">
        <v>119</v>
      </c>
      <c r="I3443" s="37" t="s">
        <v>67</v>
      </c>
      <c r="J3443" t="s">
        <v>6541</v>
      </c>
      <c r="K3443" t="s">
        <v>65</v>
      </c>
      <c r="L3443" t="s">
        <v>3940</v>
      </c>
      <c r="M3443" t="s">
        <v>65</v>
      </c>
      <c r="N3443" s="37" t="s">
        <v>5159</v>
      </c>
      <c r="O3443" s="37" t="s">
        <v>5171</v>
      </c>
      <c r="P3443" s="37" t="s">
        <v>1308</v>
      </c>
      <c r="Q3443" t="s">
        <v>6540</v>
      </c>
      <c r="R3443" t="s">
        <v>5160</v>
      </c>
      <c r="S3443" s="38">
        <v>76800000</v>
      </c>
      <c r="T3443" s="37">
        <v>1</v>
      </c>
      <c r="U3443" s="37">
        <v>1</v>
      </c>
      <c r="V3443" s="43">
        <f>SUMIF(ResumenCotizacion!$C:$C,E3443,ResumenCotizacion!$P:$P)</f>
        <v>0</v>
      </c>
      <c r="W3443" s="68">
        <f>IF(H3443="USD",S3443*SolCotizacion!$J$18,S3443)</f>
        <v>76800000</v>
      </c>
      <c r="X3443" s="3">
        <f>ROUND(W3443/(1-VLOOKUP("Total porcentaje:",ResumenCotizacion!$F:$H,3,0)),2)</f>
        <v>83478260.870000005</v>
      </c>
      <c r="Y3443" s="3">
        <f t="shared" si="215"/>
        <v>0</v>
      </c>
    </row>
    <row r="3444" spans="1:25" ht="14.25" x14ac:dyDescent="0.2">
      <c r="A3444" t="str">
        <f t="shared" si="212"/>
        <v>Servicios fabricante- Microsoft Soporte PremierMicrosoft Soporte PremierSBBC</v>
      </c>
      <c r="B3444" t="str">
        <f t="shared" si="213"/>
        <v>SBBCMicrosoft Soporte Premier</v>
      </c>
      <c r="C3444"/>
      <c r="D3444" t="s">
        <v>5156</v>
      </c>
      <c r="E3444" t="s">
        <v>6542</v>
      </c>
      <c r="F3444" s="37" t="s">
        <v>7648</v>
      </c>
      <c r="G3444" s="18" t="str">
        <f t="shared" si="214"/>
        <v>Servicios fabricante- Microsoft Soporte Premier</v>
      </c>
      <c r="H3444" s="18" t="s">
        <v>119</v>
      </c>
      <c r="I3444" s="37" t="s">
        <v>67</v>
      </c>
      <c r="J3444" t="s">
        <v>6543</v>
      </c>
      <c r="K3444" t="s">
        <v>65</v>
      </c>
      <c r="L3444" t="s">
        <v>3940</v>
      </c>
      <c r="M3444" t="s">
        <v>65</v>
      </c>
      <c r="N3444" s="37" t="s">
        <v>5159</v>
      </c>
      <c r="O3444" s="37" t="s">
        <v>5171</v>
      </c>
      <c r="P3444" s="37" t="s">
        <v>1308</v>
      </c>
      <c r="Q3444" t="s">
        <v>6542</v>
      </c>
      <c r="R3444" t="s">
        <v>5160</v>
      </c>
      <c r="S3444" s="38">
        <v>985200000</v>
      </c>
      <c r="T3444" s="37">
        <v>1</v>
      </c>
      <c r="U3444" s="37">
        <v>1</v>
      </c>
      <c r="V3444" s="43">
        <f>SUMIF(ResumenCotizacion!$C:$C,E3444,ResumenCotizacion!$P:$P)</f>
        <v>0</v>
      </c>
      <c r="W3444" s="68">
        <f>IF(H3444="USD",S3444*SolCotizacion!$J$18,S3444)</f>
        <v>985200000</v>
      </c>
      <c r="X3444" s="3">
        <f>ROUND(W3444/(1-VLOOKUP("Total porcentaje:",ResumenCotizacion!$F:$H,3,0)),2)</f>
        <v>1070869565.22</v>
      </c>
      <c r="Y3444" s="3">
        <f t="shared" si="215"/>
        <v>0</v>
      </c>
    </row>
    <row r="3445" spans="1:25" ht="14.25" x14ac:dyDescent="0.2">
      <c r="A3445" t="str">
        <f t="shared" si="212"/>
        <v>Servicios fabricante- Microsoft Soporte PremierMicrosoft Soporte PremierSBAT</v>
      </c>
      <c r="B3445" t="str">
        <f t="shared" si="213"/>
        <v>SBATMicrosoft Soporte Premier</v>
      </c>
      <c r="C3445"/>
      <c r="D3445" t="s">
        <v>5156</v>
      </c>
      <c r="E3445" t="s">
        <v>6544</v>
      </c>
      <c r="F3445" s="37" t="s">
        <v>7648</v>
      </c>
      <c r="G3445" s="18" t="str">
        <f t="shared" si="214"/>
        <v>Servicios fabricante- Microsoft Soporte Premier</v>
      </c>
      <c r="H3445" s="18" t="s">
        <v>119</v>
      </c>
      <c r="I3445" s="37" t="s">
        <v>67</v>
      </c>
      <c r="J3445" t="s">
        <v>6545</v>
      </c>
      <c r="K3445" t="s">
        <v>65</v>
      </c>
      <c r="L3445" t="s">
        <v>3940</v>
      </c>
      <c r="M3445" t="s">
        <v>65</v>
      </c>
      <c r="N3445" s="37" t="s">
        <v>5159</v>
      </c>
      <c r="O3445" s="37" t="s">
        <v>5171</v>
      </c>
      <c r="P3445" s="37" t="s">
        <v>1308</v>
      </c>
      <c r="Q3445" t="s">
        <v>6544</v>
      </c>
      <c r="R3445" t="s">
        <v>5160</v>
      </c>
      <c r="S3445" s="38">
        <v>31600000</v>
      </c>
      <c r="T3445" s="37">
        <v>1</v>
      </c>
      <c r="U3445" s="37">
        <v>1</v>
      </c>
      <c r="V3445" s="43">
        <f>SUMIF(ResumenCotizacion!$C:$C,E3445,ResumenCotizacion!$P:$P)</f>
        <v>0</v>
      </c>
      <c r="W3445" s="68">
        <f>IF(H3445="USD",S3445*SolCotizacion!$J$18,S3445)</f>
        <v>31600000</v>
      </c>
      <c r="X3445" s="3">
        <f>ROUND(W3445/(1-VLOOKUP("Total porcentaje:",ResumenCotizacion!$F:$H,3,0)),2)</f>
        <v>34347826.090000004</v>
      </c>
      <c r="Y3445" s="3">
        <f t="shared" si="215"/>
        <v>0</v>
      </c>
    </row>
    <row r="3446" spans="1:25" ht="14.25" x14ac:dyDescent="0.2">
      <c r="A3446" t="str">
        <f t="shared" si="212"/>
        <v>Servicios fabricante- Microsoft Soporte PremierMicrosoft Soporte PremierSBAR</v>
      </c>
      <c r="B3446" t="str">
        <f t="shared" si="213"/>
        <v>SBARMicrosoft Soporte Premier</v>
      </c>
      <c r="C3446"/>
      <c r="D3446" t="s">
        <v>5156</v>
      </c>
      <c r="E3446" t="s">
        <v>6546</v>
      </c>
      <c r="F3446" s="37" t="s">
        <v>7648</v>
      </c>
      <c r="G3446" s="18" t="str">
        <f t="shared" si="214"/>
        <v>Servicios fabricante- Microsoft Soporte Premier</v>
      </c>
      <c r="H3446" s="18" t="s">
        <v>119</v>
      </c>
      <c r="I3446" s="37" t="s">
        <v>67</v>
      </c>
      <c r="J3446" t="s">
        <v>6547</v>
      </c>
      <c r="K3446" t="s">
        <v>65</v>
      </c>
      <c r="L3446" t="s">
        <v>3940</v>
      </c>
      <c r="M3446" t="s">
        <v>65</v>
      </c>
      <c r="N3446" s="37" t="s">
        <v>5159</v>
      </c>
      <c r="O3446" s="37" t="s">
        <v>5171</v>
      </c>
      <c r="P3446" s="37" t="s">
        <v>1308</v>
      </c>
      <c r="Q3446" t="s">
        <v>6546</v>
      </c>
      <c r="R3446" t="s">
        <v>5160</v>
      </c>
      <c r="S3446" s="38">
        <v>15600000</v>
      </c>
      <c r="T3446" s="37">
        <v>1</v>
      </c>
      <c r="U3446" s="37">
        <v>1</v>
      </c>
      <c r="V3446" s="43">
        <f>SUMIF(ResumenCotizacion!$C:$C,E3446,ResumenCotizacion!$P:$P)</f>
        <v>0</v>
      </c>
      <c r="W3446" s="68">
        <f>IF(H3446="USD",S3446*SolCotizacion!$J$18,S3446)</f>
        <v>15600000</v>
      </c>
      <c r="X3446" s="3">
        <f>ROUND(W3446/(1-VLOOKUP("Total porcentaje:",ResumenCotizacion!$F:$H,3,0)),2)</f>
        <v>16956521.739999998</v>
      </c>
      <c r="Y3446" s="3">
        <f t="shared" si="215"/>
        <v>0</v>
      </c>
    </row>
    <row r="3447" spans="1:25" ht="14.25" x14ac:dyDescent="0.2">
      <c r="A3447" t="str">
        <f t="shared" si="212"/>
        <v>Servicios fabricante- Microsoft Soporte PremierMicrosoft Soporte PremierSBAO</v>
      </c>
      <c r="B3447" t="str">
        <f t="shared" si="213"/>
        <v>SBAOMicrosoft Soporte Premier</v>
      </c>
      <c r="C3447"/>
      <c r="D3447" t="s">
        <v>5156</v>
      </c>
      <c r="E3447" t="s">
        <v>6548</v>
      </c>
      <c r="F3447" s="37" t="s">
        <v>7648</v>
      </c>
      <c r="G3447" s="18" t="str">
        <f t="shared" si="214"/>
        <v>Servicios fabricante- Microsoft Soporte Premier</v>
      </c>
      <c r="H3447" s="18" t="s">
        <v>119</v>
      </c>
      <c r="I3447" s="37" t="s">
        <v>67</v>
      </c>
      <c r="J3447" t="s">
        <v>6549</v>
      </c>
      <c r="K3447" t="s">
        <v>65</v>
      </c>
      <c r="L3447" t="s">
        <v>3940</v>
      </c>
      <c r="M3447" t="s">
        <v>65</v>
      </c>
      <c r="N3447" s="37" t="s">
        <v>5159</v>
      </c>
      <c r="O3447" s="37" t="s">
        <v>5171</v>
      </c>
      <c r="P3447" s="37" t="s">
        <v>1308</v>
      </c>
      <c r="Q3447" t="s">
        <v>6548</v>
      </c>
      <c r="R3447" t="s">
        <v>5160</v>
      </c>
      <c r="S3447" s="38">
        <v>86400000</v>
      </c>
      <c r="T3447" s="37">
        <v>1</v>
      </c>
      <c r="U3447" s="37">
        <v>1</v>
      </c>
      <c r="V3447" s="43">
        <f>SUMIF(ResumenCotizacion!$C:$C,E3447,ResumenCotizacion!$P:$P)</f>
        <v>0</v>
      </c>
      <c r="W3447" s="68">
        <f>IF(H3447="USD",S3447*SolCotizacion!$J$18,S3447)</f>
        <v>86400000</v>
      </c>
      <c r="X3447" s="3">
        <f>ROUND(W3447/(1-VLOOKUP("Total porcentaje:",ResumenCotizacion!$F:$H,3,0)),2)</f>
        <v>93913043.480000004</v>
      </c>
      <c r="Y3447" s="3">
        <f t="shared" si="215"/>
        <v>0</v>
      </c>
    </row>
    <row r="3448" spans="1:25" ht="14.25" x14ac:dyDescent="0.2">
      <c r="A3448" t="str">
        <f t="shared" si="212"/>
        <v>Servicios fabricante- Microsoft Soporte PremierMicrosoft Soporte PremierSAZV</v>
      </c>
      <c r="B3448" t="str">
        <f t="shared" si="213"/>
        <v>SAZVMicrosoft Soporte Premier</v>
      </c>
      <c r="C3448"/>
      <c r="D3448" t="s">
        <v>5156</v>
      </c>
      <c r="E3448" t="s">
        <v>6550</v>
      </c>
      <c r="F3448" s="37" t="s">
        <v>7648</v>
      </c>
      <c r="G3448" s="18" t="str">
        <f t="shared" si="214"/>
        <v>Servicios fabricante- Microsoft Soporte Premier</v>
      </c>
      <c r="H3448" s="18" t="s">
        <v>119</v>
      </c>
      <c r="I3448" s="37" t="s">
        <v>67</v>
      </c>
      <c r="J3448" t="s">
        <v>6551</v>
      </c>
      <c r="K3448" t="s">
        <v>65</v>
      </c>
      <c r="L3448" t="s">
        <v>3940</v>
      </c>
      <c r="M3448" t="s">
        <v>65</v>
      </c>
      <c r="N3448" s="37" t="s">
        <v>5159</v>
      </c>
      <c r="O3448" s="37" t="s">
        <v>5171</v>
      </c>
      <c r="P3448" s="37" t="s">
        <v>1308</v>
      </c>
      <c r="Q3448" t="s">
        <v>6550</v>
      </c>
      <c r="R3448" t="s">
        <v>5160</v>
      </c>
      <c r="S3448" s="38">
        <v>62544000</v>
      </c>
      <c r="T3448" s="37">
        <v>1</v>
      </c>
      <c r="U3448" s="37">
        <v>1</v>
      </c>
      <c r="V3448" s="43">
        <f>SUMIF(ResumenCotizacion!$C:$C,E3448,ResumenCotizacion!$P:$P)</f>
        <v>0</v>
      </c>
      <c r="W3448" s="68">
        <f>IF(H3448="USD",S3448*SolCotizacion!$J$18,S3448)</f>
        <v>62544000</v>
      </c>
      <c r="X3448" s="3">
        <f>ROUND(W3448/(1-VLOOKUP("Total porcentaje:",ResumenCotizacion!$F:$H,3,0)),2)</f>
        <v>67982608.700000003</v>
      </c>
      <c r="Y3448" s="3">
        <f t="shared" si="215"/>
        <v>0</v>
      </c>
    </row>
    <row r="3449" spans="1:25" ht="14.25" x14ac:dyDescent="0.2">
      <c r="A3449" t="str">
        <f t="shared" si="212"/>
        <v>Servicios fabricante- Microsoft Soporte PremierMicrosoft Soporte PremierSAY5</v>
      </c>
      <c r="B3449" t="str">
        <f t="shared" si="213"/>
        <v>SAY5Microsoft Soporte Premier</v>
      </c>
      <c r="C3449"/>
      <c r="D3449" t="s">
        <v>5156</v>
      </c>
      <c r="E3449" t="s">
        <v>6552</v>
      </c>
      <c r="F3449" s="37" t="s">
        <v>7648</v>
      </c>
      <c r="G3449" s="18" t="str">
        <f t="shared" si="214"/>
        <v>Servicios fabricante- Microsoft Soporte Premier</v>
      </c>
      <c r="H3449" s="18" t="s">
        <v>119</v>
      </c>
      <c r="I3449" s="37" t="s">
        <v>67</v>
      </c>
      <c r="J3449" t="s">
        <v>6553</v>
      </c>
      <c r="K3449" t="s">
        <v>65</v>
      </c>
      <c r="L3449" t="s">
        <v>3940</v>
      </c>
      <c r="M3449" t="s">
        <v>65</v>
      </c>
      <c r="N3449" s="37" t="s">
        <v>5159</v>
      </c>
      <c r="O3449" s="37" t="s">
        <v>5171</v>
      </c>
      <c r="P3449" s="37" t="s">
        <v>1308</v>
      </c>
      <c r="Q3449" t="s">
        <v>6552</v>
      </c>
      <c r="R3449" t="s">
        <v>5160</v>
      </c>
      <c r="S3449" s="38">
        <v>7600000</v>
      </c>
      <c r="T3449" s="37">
        <v>1</v>
      </c>
      <c r="U3449" s="37">
        <v>1</v>
      </c>
      <c r="V3449" s="43">
        <f>SUMIF(ResumenCotizacion!$C:$C,E3449,ResumenCotizacion!$P:$P)</f>
        <v>0</v>
      </c>
      <c r="W3449" s="68">
        <f>IF(H3449="USD",S3449*SolCotizacion!$J$18,S3449)</f>
        <v>7600000</v>
      </c>
      <c r="X3449" s="3">
        <f>ROUND(W3449/(1-VLOOKUP("Total porcentaje:",ResumenCotizacion!$F:$H,3,0)),2)</f>
        <v>8260869.5700000003</v>
      </c>
      <c r="Y3449" s="3">
        <f t="shared" si="215"/>
        <v>0</v>
      </c>
    </row>
    <row r="3450" spans="1:25" ht="14.25" x14ac:dyDescent="0.2">
      <c r="A3450" t="str">
        <f t="shared" si="212"/>
        <v>Servicios fabricante- Microsoft Soporte PremierMicrosoft Soporte PremierSAWV</v>
      </c>
      <c r="B3450" t="str">
        <f t="shared" si="213"/>
        <v>SAWVMicrosoft Soporte Premier</v>
      </c>
      <c r="C3450"/>
      <c r="D3450" t="s">
        <v>5156</v>
      </c>
      <c r="E3450" t="s">
        <v>6554</v>
      </c>
      <c r="F3450" s="37" t="s">
        <v>7648</v>
      </c>
      <c r="G3450" s="18" t="str">
        <f t="shared" si="214"/>
        <v>Servicios fabricante- Microsoft Soporte Premier</v>
      </c>
      <c r="H3450" s="18" t="s">
        <v>119</v>
      </c>
      <c r="I3450" s="37" t="s">
        <v>67</v>
      </c>
      <c r="J3450" t="s">
        <v>6555</v>
      </c>
      <c r="K3450" t="s">
        <v>65</v>
      </c>
      <c r="L3450" t="s">
        <v>3940</v>
      </c>
      <c r="M3450" t="s">
        <v>65</v>
      </c>
      <c r="N3450" s="37" t="s">
        <v>5159</v>
      </c>
      <c r="O3450" s="37" t="s">
        <v>5171</v>
      </c>
      <c r="P3450" s="37" t="s">
        <v>1308</v>
      </c>
      <c r="Q3450" t="s">
        <v>6554</v>
      </c>
      <c r="R3450" t="s">
        <v>5160</v>
      </c>
      <c r="S3450" s="38">
        <v>15200000</v>
      </c>
      <c r="T3450" s="37">
        <v>1</v>
      </c>
      <c r="U3450" s="37">
        <v>1</v>
      </c>
      <c r="V3450" s="43">
        <f>SUMIF(ResumenCotizacion!$C:$C,E3450,ResumenCotizacion!$P:$P)</f>
        <v>0</v>
      </c>
      <c r="W3450" s="68">
        <f>IF(H3450="USD",S3450*SolCotizacion!$J$18,S3450)</f>
        <v>15200000</v>
      </c>
      <c r="X3450" s="3">
        <f>ROUND(W3450/(1-VLOOKUP("Total porcentaje:",ResumenCotizacion!$F:$H,3,0)),2)</f>
        <v>16521739.130000001</v>
      </c>
      <c r="Y3450" s="3">
        <f t="shared" si="215"/>
        <v>0</v>
      </c>
    </row>
    <row r="3451" spans="1:25" ht="14.25" x14ac:dyDescent="0.2">
      <c r="A3451" t="str">
        <f t="shared" si="212"/>
        <v>Servicios fabricante- Microsoft Soporte PremierMicrosoft Soporte PremierSAWU</v>
      </c>
      <c r="B3451" t="str">
        <f t="shared" si="213"/>
        <v>SAWUMicrosoft Soporte Premier</v>
      </c>
      <c r="C3451"/>
      <c r="D3451" t="s">
        <v>5156</v>
      </c>
      <c r="E3451" t="s">
        <v>6556</v>
      </c>
      <c r="F3451" s="37" t="s">
        <v>7648</v>
      </c>
      <c r="G3451" s="18" t="str">
        <f t="shared" si="214"/>
        <v>Servicios fabricante- Microsoft Soporte Premier</v>
      </c>
      <c r="H3451" s="18" t="s">
        <v>119</v>
      </c>
      <c r="I3451" s="37" t="s">
        <v>67</v>
      </c>
      <c r="J3451" t="s">
        <v>6557</v>
      </c>
      <c r="K3451" t="s">
        <v>65</v>
      </c>
      <c r="L3451" t="s">
        <v>3940</v>
      </c>
      <c r="M3451" t="s">
        <v>65</v>
      </c>
      <c r="N3451" s="37" t="s">
        <v>5159</v>
      </c>
      <c r="O3451" s="37" t="s">
        <v>66</v>
      </c>
      <c r="P3451" s="37" t="s">
        <v>1308</v>
      </c>
      <c r="Q3451" t="s">
        <v>6556</v>
      </c>
      <c r="R3451" t="s">
        <v>5160</v>
      </c>
      <c r="S3451" s="38">
        <v>20800000</v>
      </c>
      <c r="T3451" s="37">
        <v>1</v>
      </c>
      <c r="U3451" s="37">
        <v>1</v>
      </c>
      <c r="V3451" s="43">
        <f>SUMIF(ResumenCotizacion!$C:$C,E3451,ResumenCotizacion!$P:$P)</f>
        <v>0</v>
      </c>
      <c r="W3451" s="68">
        <f>IF(H3451="USD",S3451*SolCotizacion!$J$18,S3451)</f>
        <v>20800000</v>
      </c>
      <c r="X3451" s="3">
        <f>ROUND(W3451/(1-VLOOKUP("Total porcentaje:",ResumenCotizacion!$F:$H,3,0)),2)</f>
        <v>22608695.649999999</v>
      </c>
      <c r="Y3451" s="3">
        <f t="shared" si="215"/>
        <v>0</v>
      </c>
    </row>
    <row r="3452" spans="1:25" ht="14.25" x14ac:dyDescent="0.2">
      <c r="A3452" t="str">
        <f t="shared" si="212"/>
        <v>Servicios fabricante- Microsoft Soporte PremierMicrosoft Soporte PremierSAWS</v>
      </c>
      <c r="B3452" t="str">
        <f t="shared" si="213"/>
        <v>SAWSMicrosoft Soporte Premier</v>
      </c>
      <c r="C3452"/>
      <c r="D3452" t="s">
        <v>5156</v>
      </c>
      <c r="E3452" t="s">
        <v>6558</v>
      </c>
      <c r="F3452" s="37" t="s">
        <v>7648</v>
      </c>
      <c r="G3452" s="18" t="str">
        <f t="shared" si="214"/>
        <v>Servicios fabricante- Microsoft Soporte Premier</v>
      </c>
      <c r="H3452" s="18" t="s">
        <v>119</v>
      </c>
      <c r="I3452" s="37" t="s">
        <v>67</v>
      </c>
      <c r="J3452" t="s">
        <v>6559</v>
      </c>
      <c r="K3452" t="s">
        <v>65</v>
      </c>
      <c r="L3452" t="s">
        <v>3940</v>
      </c>
      <c r="M3452" t="s">
        <v>65</v>
      </c>
      <c r="N3452" s="37" t="s">
        <v>5159</v>
      </c>
      <c r="O3452" s="37" t="s">
        <v>66</v>
      </c>
      <c r="P3452" s="37" t="s">
        <v>1308</v>
      </c>
      <c r="Q3452" t="s">
        <v>6558</v>
      </c>
      <c r="R3452" t="s">
        <v>5160</v>
      </c>
      <c r="S3452" s="38">
        <v>92400000</v>
      </c>
      <c r="T3452" s="37">
        <v>1</v>
      </c>
      <c r="U3452" s="37">
        <v>1</v>
      </c>
      <c r="V3452" s="43">
        <f>SUMIF(ResumenCotizacion!$C:$C,E3452,ResumenCotizacion!$P:$P)</f>
        <v>0</v>
      </c>
      <c r="W3452" s="68">
        <f>IF(H3452="USD",S3452*SolCotizacion!$J$18,S3452)</f>
        <v>92400000</v>
      </c>
      <c r="X3452" s="3">
        <f>ROUND(W3452/(1-VLOOKUP("Total porcentaje:",ResumenCotizacion!$F:$H,3,0)),2)</f>
        <v>100434782.61</v>
      </c>
      <c r="Y3452" s="3">
        <f t="shared" si="215"/>
        <v>0</v>
      </c>
    </row>
    <row r="3453" spans="1:25" ht="14.25" x14ac:dyDescent="0.2">
      <c r="A3453" t="str">
        <f t="shared" si="212"/>
        <v>Servicios fabricante- Microsoft Soporte PremierMicrosoft Soporte PremierSAWQ</v>
      </c>
      <c r="B3453" t="str">
        <f t="shared" si="213"/>
        <v>SAWQMicrosoft Soporte Premier</v>
      </c>
      <c r="C3453"/>
      <c r="D3453" t="s">
        <v>5156</v>
      </c>
      <c r="E3453" t="s">
        <v>6560</v>
      </c>
      <c r="F3453" s="37" t="s">
        <v>7648</v>
      </c>
      <c r="G3453" s="18" t="str">
        <f t="shared" si="214"/>
        <v>Servicios fabricante- Microsoft Soporte Premier</v>
      </c>
      <c r="H3453" s="18" t="s">
        <v>119</v>
      </c>
      <c r="I3453" s="37" t="s">
        <v>67</v>
      </c>
      <c r="J3453" t="s">
        <v>6561</v>
      </c>
      <c r="K3453" t="s">
        <v>65</v>
      </c>
      <c r="L3453" t="s">
        <v>3940</v>
      </c>
      <c r="M3453" t="s">
        <v>65</v>
      </c>
      <c r="N3453" s="37" t="s">
        <v>5159</v>
      </c>
      <c r="O3453" s="37" t="s">
        <v>66</v>
      </c>
      <c r="P3453" s="37" t="s">
        <v>1308</v>
      </c>
      <c r="Q3453" t="s">
        <v>6560</v>
      </c>
      <c r="R3453" t="s">
        <v>5160</v>
      </c>
      <c r="S3453" s="38">
        <v>92400000</v>
      </c>
      <c r="T3453" s="37">
        <v>1</v>
      </c>
      <c r="U3453" s="37">
        <v>1</v>
      </c>
      <c r="V3453" s="43">
        <f>SUMIF(ResumenCotizacion!$C:$C,E3453,ResumenCotizacion!$P:$P)</f>
        <v>0</v>
      </c>
      <c r="W3453" s="68">
        <f>IF(H3453="USD",S3453*SolCotizacion!$J$18,S3453)</f>
        <v>92400000</v>
      </c>
      <c r="X3453" s="3">
        <f>ROUND(W3453/(1-VLOOKUP("Total porcentaje:",ResumenCotizacion!$F:$H,3,0)),2)</f>
        <v>100434782.61</v>
      </c>
      <c r="Y3453" s="3">
        <f t="shared" si="215"/>
        <v>0</v>
      </c>
    </row>
    <row r="3454" spans="1:25" ht="14.25" x14ac:dyDescent="0.2">
      <c r="A3454" t="str">
        <f t="shared" si="212"/>
        <v>Servicios fabricante- Microsoft Soporte PremierMicrosoft Soporte PremierSAWJ</v>
      </c>
      <c r="B3454" t="str">
        <f t="shared" si="213"/>
        <v>SAWJMicrosoft Soporte Premier</v>
      </c>
      <c r="C3454"/>
      <c r="D3454" t="s">
        <v>5156</v>
      </c>
      <c r="E3454" t="s">
        <v>6562</v>
      </c>
      <c r="F3454" s="37" t="s">
        <v>7648</v>
      </c>
      <c r="G3454" s="18" t="str">
        <f t="shared" si="214"/>
        <v>Servicios fabricante- Microsoft Soporte Premier</v>
      </c>
      <c r="H3454" s="18" t="s">
        <v>119</v>
      </c>
      <c r="I3454" s="37" t="s">
        <v>67</v>
      </c>
      <c r="J3454" t="s">
        <v>6563</v>
      </c>
      <c r="K3454" t="s">
        <v>65</v>
      </c>
      <c r="L3454" t="s">
        <v>3940</v>
      </c>
      <c r="M3454" t="s">
        <v>65</v>
      </c>
      <c r="N3454" s="37" t="s">
        <v>5159</v>
      </c>
      <c r="O3454" s="37" t="s">
        <v>66</v>
      </c>
      <c r="P3454" s="37" t="s">
        <v>1308</v>
      </c>
      <c r="Q3454" t="s">
        <v>6562</v>
      </c>
      <c r="R3454" t="s">
        <v>5160</v>
      </c>
      <c r="S3454" s="38">
        <v>92400000</v>
      </c>
      <c r="T3454" s="37">
        <v>1</v>
      </c>
      <c r="U3454" s="37">
        <v>1</v>
      </c>
      <c r="V3454" s="43">
        <f>SUMIF(ResumenCotizacion!$C:$C,E3454,ResumenCotizacion!$P:$P)</f>
        <v>0</v>
      </c>
      <c r="W3454" s="68">
        <f>IF(H3454="USD",S3454*SolCotizacion!$J$18,S3454)</f>
        <v>92400000</v>
      </c>
      <c r="X3454" s="3">
        <f>ROUND(W3454/(1-VLOOKUP("Total porcentaje:",ResumenCotizacion!$F:$H,3,0)),2)</f>
        <v>100434782.61</v>
      </c>
      <c r="Y3454" s="3">
        <f t="shared" si="215"/>
        <v>0</v>
      </c>
    </row>
    <row r="3455" spans="1:25" ht="14.25" x14ac:dyDescent="0.2">
      <c r="A3455" t="str">
        <f t="shared" si="212"/>
        <v>Servicios fabricante- Microsoft Soporte PremierMicrosoft Soporte PremierSAWG</v>
      </c>
      <c r="B3455" t="str">
        <f t="shared" si="213"/>
        <v>SAWGMicrosoft Soporte Premier</v>
      </c>
      <c r="C3455"/>
      <c r="D3455" t="s">
        <v>5156</v>
      </c>
      <c r="E3455" t="s">
        <v>6564</v>
      </c>
      <c r="F3455" s="37" t="s">
        <v>7648</v>
      </c>
      <c r="G3455" s="18" t="str">
        <f t="shared" si="214"/>
        <v>Servicios fabricante- Microsoft Soporte Premier</v>
      </c>
      <c r="H3455" s="18" t="s">
        <v>119</v>
      </c>
      <c r="I3455" s="37" t="s">
        <v>67</v>
      </c>
      <c r="J3455" t="s">
        <v>6565</v>
      </c>
      <c r="K3455" t="s">
        <v>65</v>
      </c>
      <c r="L3455" t="s">
        <v>3940</v>
      </c>
      <c r="M3455" t="s">
        <v>65</v>
      </c>
      <c r="N3455" s="37" t="s">
        <v>5159</v>
      </c>
      <c r="O3455" s="37" t="s">
        <v>66</v>
      </c>
      <c r="P3455" s="37" t="s">
        <v>1308</v>
      </c>
      <c r="Q3455" t="s">
        <v>6564</v>
      </c>
      <c r="R3455" t="s">
        <v>5160</v>
      </c>
      <c r="S3455" s="38">
        <v>62400000</v>
      </c>
      <c r="T3455" s="37">
        <v>1</v>
      </c>
      <c r="U3455" s="37">
        <v>1</v>
      </c>
      <c r="V3455" s="43">
        <f>SUMIF(ResumenCotizacion!$C:$C,E3455,ResumenCotizacion!$P:$P)</f>
        <v>0</v>
      </c>
      <c r="W3455" s="68">
        <f>IF(H3455="USD",S3455*SolCotizacion!$J$18,S3455)</f>
        <v>62400000</v>
      </c>
      <c r="X3455" s="3">
        <f>ROUND(W3455/(1-VLOOKUP("Total porcentaje:",ResumenCotizacion!$F:$H,3,0)),2)</f>
        <v>67826086.959999993</v>
      </c>
      <c r="Y3455" s="3">
        <f t="shared" si="215"/>
        <v>0</v>
      </c>
    </row>
    <row r="3456" spans="1:25" ht="14.25" x14ac:dyDescent="0.2">
      <c r="A3456" t="str">
        <f t="shared" si="212"/>
        <v>Servicios fabricante- Microsoft Soporte PremierMicrosoft Soporte PremierSAWB</v>
      </c>
      <c r="B3456" t="str">
        <f t="shared" si="213"/>
        <v>SAWBMicrosoft Soporte Premier</v>
      </c>
      <c r="C3456"/>
      <c r="D3456" t="s">
        <v>5156</v>
      </c>
      <c r="E3456" t="s">
        <v>6566</v>
      </c>
      <c r="F3456" s="37" t="s">
        <v>7648</v>
      </c>
      <c r="G3456" s="18" t="str">
        <f t="shared" si="214"/>
        <v>Servicios fabricante- Microsoft Soporte Premier</v>
      </c>
      <c r="H3456" s="18" t="s">
        <v>119</v>
      </c>
      <c r="I3456" s="37" t="s">
        <v>67</v>
      </c>
      <c r="J3456" t="s">
        <v>6567</v>
      </c>
      <c r="K3456" t="s">
        <v>65</v>
      </c>
      <c r="L3456" t="s">
        <v>3940</v>
      </c>
      <c r="M3456" t="s">
        <v>65</v>
      </c>
      <c r="N3456" s="37" t="s">
        <v>5159</v>
      </c>
      <c r="O3456" s="37" t="s">
        <v>5171</v>
      </c>
      <c r="P3456" s="37" t="s">
        <v>1308</v>
      </c>
      <c r="Q3456" t="s">
        <v>6566</v>
      </c>
      <c r="R3456" t="s">
        <v>5160</v>
      </c>
      <c r="S3456" s="38">
        <v>41600000</v>
      </c>
      <c r="T3456" s="37">
        <v>1</v>
      </c>
      <c r="U3456" s="37">
        <v>1</v>
      </c>
      <c r="V3456" s="43">
        <f>SUMIF(ResumenCotizacion!$C:$C,E3456,ResumenCotizacion!$P:$P)</f>
        <v>0</v>
      </c>
      <c r="W3456" s="68">
        <f>IF(H3456="USD",S3456*SolCotizacion!$J$18,S3456)</f>
        <v>41600000</v>
      </c>
      <c r="X3456" s="3">
        <f>ROUND(W3456/(1-VLOOKUP("Total porcentaje:",ResumenCotizacion!$F:$H,3,0)),2)</f>
        <v>45217391.299999997</v>
      </c>
      <c r="Y3456" s="3">
        <f t="shared" si="215"/>
        <v>0</v>
      </c>
    </row>
    <row r="3457" spans="1:25" ht="14.25" x14ac:dyDescent="0.2">
      <c r="A3457" t="str">
        <f t="shared" si="212"/>
        <v>Servicios fabricante- Microsoft Soporte PremierMicrosoft Soporte PremierSATU5</v>
      </c>
      <c r="B3457" t="str">
        <f t="shared" si="213"/>
        <v>SATU5Microsoft Soporte Premier</v>
      </c>
      <c r="C3457"/>
      <c r="D3457" t="s">
        <v>5156</v>
      </c>
      <c r="E3457" t="s">
        <v>6568</v>
      </c>
      <c r="F3457" s="37" t="s">
        <v>7648</v>
      </c>
      <c r="G3457" s="18" t="str">
        <f t="shared" si="214"/>
        <v>Servicios fabricante- Microsoft Soporte Premier</v>
      </c>
      <c r="H3457" s="18" t="s">
        <v>119</v>
      </c>
      <c r="I3457" s="37" t="s">
        <v>67</v>
      </c>
      <c r="J3457" t="s">
        <v>6569</v>
      </c>
      <c r="K3457" t="s">
        <v>210</v>
      </c>
      <c r="L3457" t="s">
        <v>3940</v>
      </c>
      <c r="M3457" t="s">
        <v>65</v>
      </c>
      <c r="N3457" s="37" t="s">
        <v>5159</v>
      </c>
      <c r="O3457" s="37" t="s">
        <v>5171</v>
      </c>
      <c r="P3457" s="37" t="s">
        <v>1308</v>
      </c>
      <c r="Q3457" t="s">
        <v>6568</v>
      </c>
      <c r="R3457" t="s">
        <v>5160</v>
      </c>
      <c r="S3457" s="38">
        <v>0</v>
      </c>
      <c r="T3457" s="37">
        <v>1</v>
      </c>
      <c r="U3457" s="37">
        <v>1</v>
      </c>
      <c r="V3457" s="43">
        <f>SUMIF(ResumenCotizacion!$C:$C,E3457,ResumenCotizacion!$P:$P)</f>
        <v>0</v>
      </c>
      <c r="W3457" s="68">
        <f>IF(H3457="USD",S3457*SolCotizacion!$J$18,S3457)</f>
        <v>0</v>
      </c>
      <c r="X3457" s="3">
        <f>ROUND(W3457/(1-VLOOKUP("Total porcentaje:",ResumenCotizacion!$F:$H,3,0)),2)</f>
        <v>0</v>
      </c>
      <c r="Y3457" s="3">
        <f t="shared" si="215"/>
        <v>0</v>
      </c>
    </row>
    <row r="3458" spans="1:25" ht="14.25" x14ac:dyDescent="0.2">
      <c r="A3458" t="str">
        <f t="shared" si="212"/>
        <v>Servicios fabricante- Microsoft Soporte PremierMicrosoft Soporte PremierSATU4</v>
      </c>
      <c r="B3458" t="str">
        <f t="shared" si="213"/>
        <v>SATU4Microsoft Soporte Premier</v>
      </c>
      <c r="C3458"/>
      <c r="D3458" t="s">
        <v>5156</v>
      </c>
      <c r="E3458" t="s">
        <v>6570</v>
      </c>
      <c r="F3458" s="37" t="s">
        <v>7648</v>
      </c>
      <c r="G3458" s="18" t="str">
        <f t="shared" si="214"/>
        <v>Servicios fabricante- Microsoft Soporte Premier</v>
      </c>
      <c r="H3458" s="18" t="s">
        <v>119</v>
      </c>
      <c r="I3458" s="37" t="s">
        <v>67</v>
      </c>
      <c r="J3458" t="s">
        <v>6571</v>
      </c>
      <c r="K3458" t="s">
        <v>5386</v>
      </c>
      <c r="L3458" t="s">
        <v>3940</v>
      </c>
      <c r="M3458" t="s">
        <v>65</v>
      </c>
      <c r="N3458" s="37" t="s">
        <v>5159</v>
      </c>
      <c r="O3458" s="37" t="s">
        <v>5171</v>
      </c>
      <c r="P3458" s="37" t="s">
        <v>1308</v>
      </c>
      <c r="Q3458" t="s">
        <v>6570</v>
      </c>
      <c r="R3458" t="s">
        <v>5160</v>
      </c>
      <c r="S3458" s="38">
        <v>1506070896</v>
      </c>
      <c r="T3458" s="37">
        <v>1</v>
      </c>
      <c r="U3458" s="37">
        <v>1</v>
      </c>
      <c r="V3458" s="43">
        <f>SUMIF(ResumenCotizacion!$C:$C,E3458,ResumenCotizacion!$P:$P)</f>
        <v>0</v>
      </c>
      <c r="W3458" s="68">
        <f>IF(H3458="USD",S3458*SolCotizacion!$J$18,S3458)</f>
        <v>1506070896</v>
      </c>
      <c r="X3458" s="3">
        <f>ROUND(W3458/(1-VLOOKUP("Total porcentaje:",ResumenCotizacion!$F:$H,3,0)),2)</f>
        <v>1637033582.6099999</v>
      </c>
      <c r="Y3458" s="3">
        <f t="shared" si="215"/>
        <v>0</v>
      </c>
    </row>
    <row r="3459" spans="1:25" ht="14.25" x14ac:dyDescent="0.2">
      <c r="A3459" t="str">
        <f t="shared" ref="A3459:A3522" si="216">D3459&amp;F3459&amp;E3459</f>
        <v>Servicios fabricante- Microsoft Soporte PremierMicrosoft Soporte PremierSATU3</v>
      </c>
      <c r="B3459" t="str">
        <f t="shared" ref="B3459:B3522" si="217">E3459&amp;F3459</f>
        <v>SATU3Microsoft Soporte Premier</v>
      </c>
      <c r="C3459"/>
      <c r="D3459" t="s">
        <v>5156</v>
      </c>
      <c r="E3459" t="s">
        <v>6572</v>
      </c>
      <c r="F3459" s="37" t="s">
        <v>7648</v>
      </c>
      <c r="G3459" s="18" t="str">
        <f t="shared" ref="G3459:G3522" si="218">D3459</f>
        <v>Servicios fabricante- Microsoft Soporte Premier</v>
      </c>
      <c r="H3459" s="18" t="s">
        <v>119</v>
      </c>
      <c r="I3459" s="37" t="s">
        <v>67</v>
      </c>
      <c r="J3459" t="s">
        <v>6573</v>
      </c>
      <c r="K3459" t="s">
        <v>5386</v>
      </c>
      <c r="L3459" t="s">
        <v>3940</v>
      </c>
      <c r="M3459" t="s">
        <v>65</v>
      </c>
      <c r="N3459" s="37" t="s">
        <v>5159</v>
      </c>
      <c r="O3459" s="37" t="s">
        <v>5171</v>
      </c>
      <c r="P3459" s="37" t="s">
        <v>1308</v>
      </c>
      <c r="Q3459" t="s">
        <v>6572</v>
      </c>
      <c r="R3459" t="s">
        <v>5160</v>
      </c>
      <c r="S3459" s="38">
        <v>1137632284.8</v>
      </c>
      <c r="T3459" s="37">
        <v>1</v>
      </c>
      <c r="U3459" s="37">
        <v>1</v>
      </c>
      <c r="V3459" s="43">
        <f>SUMIF(ResumenCotizacion!$C:$C,E3459,ResumenCotizacion!$P:$P)</f>
        <v>0</v>
      </c>
      <c r="W3459" s="68">
        <f>IF(H3459="USD",S3459*SolCotizacion!$J$18,S3459)</f>
        <v>1137632284.8</v>
      </c>
      <c r="X3459" s="3">
        <f>ROUND(W3459/(1-VLOOKUP("Total porcentaje:",ResumenCotizacion!$F:$H,3,0)),2)</f>
        <v>1236556831.3</v>
      </c>
      <c r="Y3459" s="3">
        <f t="shared" ref="Y3459:Y3522" si="219">V3459*X3459</f>
        <v>0</v>
      </c>
    </row>
    <row r="3460" spans="1:25" ht="14.25" x14ac:dyDescent="0.2">
      <c r="A3460" t="str">
        <f t="shared" si="216"/>
        <v>Servicios fabricante- Microsoft Soporte PremierMicrosoft Soporte PremierSATU2</v>
      </c>
      <c r="B3460" t="str">
        <f t="shared" si="217"/>
        <v>SATU2Microsoft Soporte Premier</v>
      </c>
      <c r="C3460"/>
      <c r="D3460" t="s">
        <v>5156</v>
      </c>
      <c r="E3460" t="s">
        <v>6574</v>
      </c>
      <c r="F3460" s="37" t="s">
        <v>7648</v>
      </c>
      <c r="G3460" s="18" t="str">
        <f t="shared" si="218"/>
        <v>Servicios fabricante- Microsoft Soporte Premier</v>
      </c>
      <c r="H3460" s="18" t="s">
        <v>119</v>
      </c>
      <c r="I3460" s="37" t="s">
        <v>67</v>
      </c>
      <c r="J3460" t="s">
        <v>6575</v>
      </c>
      <c r="K3460" t="s">
        <v>5386</v>
      </c>
      <c r="L3460" t="s">
        <v>3940</v>
      </c>
      <c r="M3460" t="s">
        <v>65</v>
      </c>
      <c r="N3460" s="37" t="s">
        <v>5159</v>
      </c>
      <c r="O3460" s="37" t="s">
        <v>5171</v>
      </c>
      <c r="P3460" s="37" t="s">
        <v>1308</v>
      </c>
      <c r="Q3460" t="s">
        <v>6574</v>
      </c>
      <c r="R3460" t="s">
        <v>5160</v>
      </c>
      <c r="S3460" s="38">
        <v>762895478.39999998</v>
      </c>
      <c r="T3460" s="37">
        <v>1</v>
      </c>
      <c r="U3460" s="37">
        <v>1</v>
      </c>
      <c r="V3460" s="43">
        <f>SUMIF(ResumenCotizacion!$C:$C,E3460,ResumenCotizacion!$P:$P)</f>
        <v>0</v>
      </c>
      <c r="W3460" s="68">
        <f>IF(H3460="USD",S3460*SolCotizacion!$J$18,S3460)</f>
        <v>762895478.39999998</v>
      </c>
      <c r="X3460" s="3">
        <f>ROUND(W3460/(1-VLOOKUP("Total porcentaje:",ResumenCotizacion!$F:$H,3,0)),2)</f>
        <v>829234215.64999998</v>
      </c>
      <c r="Y3460" s="3">
        <f t="shared" si="219"/>
        <v>0</v>
      </c>
    </row>
    <row r="3461" spans="1:25" ht="14.25" x14ac:dyDescent="0.2">
      <c r="A3461" t="str">
        <f t="shared" si="216"/>
        <v>Servicios fabricante- Microsoft Soporte PremierMicrosoft Soporte PremierSATU1</v>
      </c>
      <c r="B3461" t="str">
        <f t="shared" si="217"/>
        <v>SATU1Microsoft Soporte Premier</v>
      </c>
      <c r="C3461"/>
      <c r="D3461" t="s">
        <v>5156</v>
      </c>
      <c r="E3461" t="s">
        <v>6576</v>
      </c>
      <c r="F3461" s="37" t="s">
        <v>7648</v>
      </c>
      <c r="G3461" s="18" t="str">
        <f t="shared" si="218"/>
        <v>Servicios fabricante- Microsoft Soporte Premier</v>
      </c>
      <c r="H3461" s="18" t="s">
        <v>119</v>
      </c>
      <c r="I3461" s="37" t="s">
        <v>67</v>
      </c>
      <c r="J3461" t="s">
        <v>6577</v>
      </c>
      <c r="K3461" t="s">
        <v>5386</v>
      </c>
      <c r="L3461" t="s">
        <v>3940</v>
      </c>
      <c r="M3461" t="s">
        <v>65</v>
      </c>
      <c r="N3461" s="37" t="s">
        <v>5159</v>
      </c>
      <c r="O3461" s="37" t="s">
        <v>5171</v>
      </c>
      <c r="P3461" s="37" t="s">
        <v>1308</v>
      </c>
      <c r="Q3461" t="s">
        <v>6576</v>
      </c>
      <c r="R3461" t="s">
        <v>5160</v>
      </c>
      <c r="S3461" s="38">
        <v>381860476.80000001</v>
      </c>
      <c r="T3461" s="37">
        <v>1</v>
      </c>
      <c r="U3461" s="37">
        <v>1</v>
      </c>
      <c r="V3461" s="43">
        <f>SUMIF(ResumenCotizacion!$C:$C,E3461,ResumenCotizacion!$P:$P)</f>
        <v>0</v>
      </c>
      <c r="W3461" s="68">
        <f>IF(H3461="USD",S3461*SolCotizacion!$J$18,S3461)</f>
        <v>381860476.80000001</v>
      </c>
      <c r="X3461" s="3">
        <f>ROUND(W3461/(1-VLOOKUP("Total porcentaje:",ResumenCotizacion!$F:$H,3,0)),2)</f>
        <v>415065735.64999998</v>
      </c>
      <c r="Y3461" s="3">
        <f t="shared" si="219"/>
        <v>0</v>
      </c>
    </row>
    <row r="3462" spans="1:25" ht="14.25" x14ac:dyDescent="0.2">
      <c r="A3462" t="str">
        <f t="shared" si="216"/>
        <v>Servicios fabricante- Microsoft Soporte PremierMicrosoft Soporte PremierSATO</v>
      </c>
      <c r="B3462" t="str">
        <f t="shared" si="217"/>
        <v>SATOMicrosoft Soporte Premier</v>
      </c>
      <c r="C3462"/>
      <c r="D3462" t="s">
        <v>5156</v>
      </c>
      <c r="E3462" t="s">
        <v>6578</v>
      </c>
      <c r="F3462" s="37" t="s">
        <v>7648</v>
      </c>
      <c r="G3462" s="18" t="str">
        <f t="shared" si="218"/>
        <v>Servicios fabricante- Microsoft Soporte Premier</v>
      </c>
      <c r="H3462" s="18" t="s">
        <v>119</v>
      </c>
      <c r="I3462" s="37" t="s">
        <v>67</v>
      </c>
      <c r="J3462" t="s">
        <v>6579</v>
      </c>
      <c r="K3462" t="s">
        <v>65</v>
      </c>
      <c r="L3462" t="s">
        <v>3940</v>
      </c>
      <c r="M3462" t="s">
        <v>65</v>
      </c>
      <c r="N3462" s="37" t="s">
        <v>5159</v>
      </c>
      <c r="O3462" s="37" t="s">
        <v>66</v>
      </c>
      <c r="P3462" s="37" t="s">
        <v>1308</v>
      </c>
      <c r="Q3462" t="s">
        <v>6578</v>
      </c>
      <c r="R3462" t="s">
        <v>5160</v>
      </c>
      <c r="S3462" s="38">
        <v>28000000</v>
      </c>
      <c r="T3462" s="37">
        <v>1</v>
      </c>
      <c r="U3462" s="37">
        <v>1</v>
      </c>
      <c r="V3462" s="43">
        <f>SUMIF(ResumenCotizacion!$C:$C,E3462,ResumenCotizacion!$P:$P)</f>
        <v>0</v>
      </c>
      <c r="W3462" s="68">
        <f>IF(H3462="USD",S3462*SolCotizacion!$J$18,S3462)</f>
        <v>28000000</v>
      </c>
      <c r="X3462" s="3">
        <f>ROUND(W3462/(1-VLOOKUP("Total porcentaje:",ResumenCotizacion!$F:$H,3,0)),2)</f>
        <v>30434782.609999999</v>
      </c>
      <c r="Y3462" s="3">
        <f t="shared" si="219"/>
        <v>0</v>
      </c>
    </row>
    <row r="3463" spans="1:25" ht="14.25" x14ac:dyDescent="0.2">
      <c r="A3463" t="str">
        <f t="shared" si="216"/>
        <v>Servicios fabricante- Microsoft Soporte PremierMicrosoft Soporte PremierSATD</v>
      </c>
      <c r="B3463" t="str">
        <f t="shared" si="217"/>
        <v>SATDMicrosoft Soporte Premier</v>
      </c>
      <c r="C3463"/>
      <c r="D3463" t="s">
        <v>5156</v>
      </c>
      <c r="E3463" t="s">
        <v>6580</v>
      </c>
      <c r="F3463" s="37" t="s">
        <v>7648</v>
      </c>
      <c r="G3463" s="18" t="str">
        <f t="shared" si="218"/>
        <v>Servicios fabricante- Microsoft Soporte Premier</v>
      </c>
      <c r="H3463" s="18" t="s">
        <v>119</v>
      </c>
      <c r="I3463" s="37" t="s">
        <v>67</v>
      </c>
      <c r="J3463" t="s">
        <v>6581</v>
      </c>
      <c r="K3463" t="s">
        <v>65</v>
      </c>
      <c r="L3463" t="s">
        <v>3940</v>
      </c>
      <c r="M3463" t="s">
        <v>65</v>
      </c>
      <c r="N3463" s="37" t="s">
        <v>5159</v>
      </c>
      <c r="O3463" s="37" t="s">
        <v>5171</v>
      </c>
      <c r="P3463" s="37" t="s">
        <v>1308</v>
      </c>
      <c r="Q3463" t="s">
        <v>6580</v>
      </c>
      <c r="R3463" t="s">
        <v>5160</v>
      </c>
      <c r="S3463" s="38">
        <v>92800000</v>
      </c>
      <c r="T3463" s="37">
        <v>1</v>
      </c>
      <c r="U3463" s="37">
        <v>1</v>
      </c>
      <c r="V3463" s="43">
        <f>SUMIF(ResumenCotizacion!$C:$C,E3463,ResumenCotizacion!$P:$P)</f>
        <v>0</v>
      </c>
      <c r="W3463" s="68">
        <f>IF(H3463="USD",S3463*SolCotizacion!$J$18,S3463)</f>
        <v>92800000</v>
      </c>
      <c r="X3463" s="3">
        <f>ROUND(W3463/(1-VLOOKUP("Total porcentaje:",ResumenCotizacion!$F:$H,3,0)),2)</f>
        <v>100869565.22</v>
      </c>
      <c r="Y3463" s="3">
        <f t="shared" si="219"/>
        <v>0</v>
      </c>
    </row>
    <row r="3464" spans="1:25" ht="14.25" x14ac:dyDescent="0.2">
      <c r="A3464" t="str">
        <f t="shared" si="216"/>
        <v>Servicios fabricante- Microsoft Soporte PremierMicrosoft Soporte PremierSATC</v>
      </c>
      <c r="B3464" t="str">
        <f t="shared" si="217"/>
        <v>SATCMicrosoft Soporte Premier</v>
      </c>
      <c r="C3464"/>
      <c r="D3464" t="s">
        <v>5156</v>
      </c>
      <c r="E3464" t="s">
        <v>6582</v>
      </c>
      <c r="F3464" s="37" t="s">
        <v>7648</v>
      </c>
      <c r="G3464" s="18" t="str">
        <f t="shared" si="218"/>
        <v>Servicios fabricante- Microsoft Soporte Premier</v>
      </c>
      <c r="H3464" s="18" t="s">
        <v>119</v>
      </c>
      <c r="I3464" s="37" t="s">
        <v>67</v>
      </c>
      <c r="J3464" t="s">
        <v>6583</v>
      </c>
      <c r="K3464" t="s">
        <v>65</v>
      </c>
      <c r="L3464" t="s">
        <v>3940</v>
      </c>
      <c r="M3464" t="s">
        <v>65</v>
      </c>
      <c r="N3464" s="37" t="s">
        <v>5159</v>
      </c>
      <c r="O3464" s="37" t="s">
        <v>5171</v>
      </c>
      <c r="P3464" s="37" t="s">
        <v>1308</v>
      </c>
      <c r="Q3464" t="s">
        <v>6582</v>
      </c>
      <c r="R3464" t="s">
        <v>5160</v>
      </c>
      <c r="S3464" s="38">
        <v>74800000</v>
      </c>
      <c r="T3464" s="37">
        <v>1</v>
      </c>
      <c r="U3464" s="37">
        <v>1</v>
      </c>
      <c r="V3464" s="43">
        <f>SUMIF(ResumenCotizacion!$C:$C,E3464,ResumenCotizacion!$P:$P)</f>
        <v>0</v>
      </c>
      <c r="W3464" s="68">
        <f>IF(H3464="USD",S3464*SolCotizacion!$J$18,S3464)</f>
        <v>74800000</v>
      </c>
      <c r="X3464" s="3">
        <f>ROUND(W3464/(1-VLOOKUP("Total porcentaje:",ResumenCotizacion!$F:$H,3,0)),2)</f>
        <v>81304347.829999998</v>
      </c>
      <c r="Y3464" s="3">
        <f t="shared" si="219"/>
        <v>0</v>
      </c>
    </row>
    <row r="3465" spans="1:25" ht="14.25" x14ac:dyDescent="0.2">
      <c r="A3465" t="str">
        <f t="shared" si="216"/>
        <v>Servicios fabricante- Microsoft Soporte PremierMicrosoft Soporte PremierSASV</v>
      </c>
      <c r="B3465" t="str">
        <f t="shared" si="217"/>
        <v>SASVMicrosoft Soporte Premier</v>
      </c>
      <c r="C3465"/>
      <c r="D3465" t="s">
        <v>5156</v>
      </c>
      <c r="E3465" t="s">
        <v>6584</v>
      </c>
      <c r="F3465" s="37" t="s">
        <v>7648</v>
      </c>
      <c r="G3465" s="18" t="str">
        <f t="shared" si="218"/>
        <v>Servicios fabricante- Microsoft Soporte Premier</v>
      </c>
      <c r="H3465" s="18" t="s">
        <v>119</v>
      </c>
      <c r="I3465" s="37" t="s">
        <v>67</v>
      </c>
      <c r="J3465" t="s">
        <v>6585</v>
      </c>
      <c r="K3465" t="s">
        <v>65</v>
      </c>
      <c r="L3465" t="s">
        <v>3940</v>
      </c>
      <c r="M3465" t="s">
        <v>65</v>
      </c>
      <c r="N3465" s="37" t="s">
        <v>5159</v>
      </c>
      <c r="O3465" s="37" t="s">
        <v>5171</v>
      </c>
      <c r="P3465" s="37" t="s">
        <v>1308</v>
      </c>
      <c r="Q3465" t="s">
        <v>6584</v>
      </c>
      <c r="R3465" t="s">
        <v>5160</v>
      </c>
      <c r="S3465" s="38">
        <v>56800000</v>
      </c>
      <c r="T3465" s="37">
        <v>1</v>
      </c>
      <c r="U3465" s="37">
        <v>1</v>
      </c>
      <c r="V3465" s="43">
        <f>SUMIF(ResumenCotizacion!$C:$C,E3465,ResumenCotizacion!$P:$P)</f>
        <v>0</v>
      </c>
      <c r="W3465" s="68">
        <f>IF(H3465="USD",S3465*SolCotizacion!$J$18,S3465)</f>
        <v>56800000</v>
      </c>
      <c r="X3465" s="3">
        <f>ROUND(W3465/(1-VLOOKUP("Total porcentaje:",ResumenCotizacion!$F:$H,3,0)),2)</f>
        <v>61739130.43</v>
      </c>
      <c r="Y3465" s="3">
        <f t="shared" si="219"/>
        <v>0</v>
      </c>
    </row>
    <row r="3466" spans="1:25" ht="14.25" x14ac:dyDescent="0.2">
      <c r="A3466" t="str">
        <f t="shared" si="216"/>
        <v>Servicios fabricante- Microsoft Soporte PremierMicrosoft Soporte PremierSAPZ</v>
      </c>
      <c r="B3466" t="str">
        <f t="shared" si="217"/>
        <v>SAPZMicrosoft Soporte Premier</v>
      </c>
      <c r="C3466"/>
      <c r="D3466" t="s">
        <v>5156</v>
      </c>
      <c r="E3466" t="s">
        <v>6586</v>
      </c>
      <c r="F3466" s="37" t="s">
        <v>7648</v>
      </c>
      <c r="G3466" s="18" t="str">
        <f t="shared" si="218"/>
        <v>Servicios fabricante- Microsoft Soporte Premier</v>
      </c>
      <c r="H3466" s="18" t="s">
        <v>119</v>
      </c>
      <c r="I3466" s="37" t="s">
        <v>67</v>
      </c>
      <c r="J3466" t="s">
        <v>6587</v>
      </c>
      <c r="K3466" t="s">
        <v>65</v>
      </c>
      <c r="L3466" t="s">
        <v>3940</v>
      </c>
      <c r="M3466" t="s">
        <v>65</v>
      </c>
      <c r="N3466" s="37" t="s">
        <v>5159</v>
      </c>
      <c r="O3466" s="37" t="s">
        <v>5171</v>
      </c>
      <c r="P3466" s="37" t="s">
        <v>1308</v>
      </c>
      <c r="Q3466" t="s">
        <v>6586</v>
      </c>
      <c r="R3466" t="s">
        <v>5160</v>
      </c>
      <c r="S3466" s="38">
        <v>82800000</v>
      </c>
      <c r="T3466" s="37">
        <v>1</v>
      </c>
      <c r="U3466" s="37">
        <v>1</v>
      </c>
      <c r="V3466" s="43">
        <f>SUMIF(ResumenCotizacion!$C:$C,E3466,ResumenCotizacion!$P:$P)</f>
        <v>0</v>
      </c>
      <c r="W3466" s="68">
        <f>IF(H3466="USD",S3466*SolCotizacion!$J$18,S3466)</f>
        <v>82800000</v>
      </c>
      <c r="X3466" s="3">
        <f>ROUND(W3466/(1-VLOOKUP("Total porcentaje:",ResumenCotizacion!$F:$H,3,0)),2)</f>
        <v>90000000</v>
      </c>
      <c r="Y3466" s="3">
        <f t="shared" si="219"/>
        <v>0</v>
      </c>
    </row>
    <row r="3467" spans="1:25" ht="14.25" x14ac:dyDescent="0.2">
      <c r="A3467" t="str">
        <f t="shared" si="216"/>
        <v>Servicios fabricante- Microsoft Soporte PremierMicrosoft Soporte PremierSAPY</v>
      </c>
      <c r="B3467" t="str">
        <f t="shared" si="217"/>
        <v>SAPYMicrosoft Soporte Premier</v>
      </c>
      <c r="C3467"/>
      <c r="D3467" t="s">
        <v>5156</v>
      </c>
      <c r="E3467" t="s">
        <v>6588</v>
      </c>
      <c r="F3467" s="37" t="s">
        <v>7648</v>
      </c>
      <c r="G3467" s="18" t="str">
        <f t="shared" si="218"/>
        <v>Servicios fabricante- Microsoft Soporte Premier</v>
      </c>
      <c r="H3467" s="18" t="s">
        <v>119</v>
      </c>
      <c r="I3467" s="37" t="s">
        <v>67</v>
      </c>
      <c r="J3467" t="s">
        <v>6589</v>
      </c>
      <c r="K3467" t="s">
        <v>65</v>
      </c>
      <c r="L3467" t="s">
        <v>3940</v>
      </c>
      <c r="M3467" t="s">
        <v>65</v>
      </c>
      <c r="N3467" s="37" t="s">
        <v>5159</v>
      </c>
      <c r="O3467" s="37" t="s">
        <v>5171</v>
      </c>
      <c r="P3467" s="37" t="s">
        <v>1308</v>
      </c>
      <c r="Q3467" t="s">
        <v>6588</v>
      </c>
      <c r="R3467" t="s">
        <v>5160</v>
      </c>
      <c r="S3467" s="38">
        <v>82800000</v>
      </c>
      <c r="T3467" s="37">
        <v>1</v>
      </c>
      <c r="U3467" s="37">
        <v>1</v>
      </c>
      <c r="V3467" s="43">
        <f>SUMIF(ResumenCotizacion!$C:$C,E3467,ResumenCotizacion!$P:$P)</f>
        <v>0</v>
      </c>
      <c r="W3467" s="68">
        <f>IF(H3467="USD",S3467*SolCotizacion!$J$18,S3467)</f>
        <v>82800000</v>
      </c>
      <c r="X3467" s="3">
        <f>ROUND(W3467/(1-VLOOKUP("Total porcentaje:",ResumenCotizacion!$F:$H,3,0)),2)</f>
        <v>90000000</v>
      </c>
      <c r="Y3467" s="3">
        <f t="shared" si="219"/>
        <v>0</v>
      </c>
    </row>
    <row r="3468" spans="1:25" ht="14.25" x14ac:dyDescent="0.2">
      <c r="A3468" t="str">
        <f t="shared" si="216"/>
        <v>Servicios fabricante- Microsoft Soporte PremierMicrosoft Soporte PremierSAPV</v>
      </c>
      <c r="B3468" t="str">
        <f t="shared" si="217"/>
        <v>SAPVMicrosoft Soporte Premier</v>
      </c>
      <c r="C3468"/>
      <c r="D3468" t="s">
        <v>5156</v>
      </c>
      <c r="E3468" t="s">
        <v>6590</v>
      </c>
      <c r="F3468" s="37" t="s">
        <v>7648</v>
      </c>
      <c r="G3468" s="18" t="str">
        <f t="shared" si="218"/>
        <v>Servicios fabricante- Microsoft Soporte Premier</v>
      </c>
      <c r="H3468" s="18" t="s">
        <v>119</v>
      </c>
      <c r="I3468" s="37" t="s">
        <v>67</v>
      </c>
      <c r="J3468" t="s">
        <v>6591</v>
      </c>
      <c r="K3468" t="s">
        <v>65</v>
      </c>
      <c r="L3468" t="s">
        <v>3940</v>
      </c>
      <c r="M3468" t="s">
        <v>65</v>
      </c>
      <c r="N3468" s="37" t="s">
        <v>5159</v>
      </c>
      <c r="O3468" s="37" t="s">
        <v>5171</v>
      </c>
      <c r="P3468" s="37" t="s">
        <v>1308</v>
      </c>
      <c r="Q3468" t="s">
        <v>6590</v>
      </c>
      <c r="R3468" t="s">
        <v>5160</v>
      </c>
      <c r="S3468" s="38">
        <v>62400000</v>
      </c>
      <c r="T3468" s="37">
        <v>1</v>
      </c>
      <c r="U3468" s="37">
        <v>1</v>
      </c>
      <c r="V3468" s="43">
        <f>SUMIF(ResumenCotizacion!$C:$C,E3468,ResumenCotizacion!$P:$P)</f>
        <v>0</v>
      </c>
      <c r="W3468" s="68">
        <f>IF(H3468="USD",S3468*SolCotizacion!$J$18,S3468)</f>
        <v>62400000</v>
      </c>
      <c r="X3468" s="3">
        <f>ROUND(W3468/(1-VLOOKUP("Total porcentaje:",ResumenCotizacion!$F:$H,3,0)),2)</f>
        <v>67826086.959999993</v>
      </c>
      <c r="Y3468" s="3">
        <f t="shared" si="219"/>
        <v>0</v>
      </c>
    </row>
    <row r="3469" spans="1:25" ht="14.25" x14ac:dyDescent="0.2">
      <c r="A3469" t="str">
        <f t="shared" si="216"/>
        <v>Servicios fabricante- Microsoft Soporte PremierMicrosoft Soporte PremierSAPT</v>
      </c>
      <c r="B3469" t="str">
        <f t="shared" si="217"/>
        <v>SAPTMicrosoft Soporte Premier</v>
      </c>
      <c r="C3469"/>
      <c r="D3469" t="s">
        <v>5156</v>
      </c>
      <c r="E3469" t="s">
        <v>6592</v>
      </c>
      <c r="F3469" s="37" t="s">
        <v>7648</v>
      </c>
      <c r="G3469" s="18" t="str">
        <f t="shared" si="218"/>
        <v>Servicios fabricante- Microsoft Soporte Premier</v>
      </c>
      <c r="H3469" s="18" t="s">
        <v>119</v>
      </c>
      <c r="I3469" s="37" t="s">
        <v>67</v>
      </c>
      <c r="J3469" t="s">
        <v>6593</v>
      </c>
      <c r="K3469" t="s">
        <v>65</v>
      </c>
      <c r="L3469" t="s">
        <v>3940</v>
      </c>
      <c r="M3469" t="s">
        <v>65</v>
      </c>
      <c r="N3469" s="37" t="s">
        <v>5159</v>
      </c>
      <c r="O3469" s="37" t="s">
        <v>5171</v>
      </c>
      <c r="P3469" s="37" t="s">
        <v>1308</v>
      </c>
      <c r="Q3469" t="s">
        <v>6592</v>
      </c>
      <c r="R3469" t="s">
        <v>5160</v>
      </c>
      <c r="S3469" s="38">
        <v>62400000</v>
      </c>
      <c r="T3469" s="37">
        <v>1</v>
      </c>
      <c r="U3469" s="37">
        <v>1</v>
      </c>
      <c r="V3469" s="43">
        <f>SUMIF(ResumenCotizacion!$C:$C,E3469,ResumenCotizacion!$P:$P)</f>
        <v>0</v>
      </c>
      <c r="W3469" s="68">
        <f>IF(H3469="USD",S3469*SolCotizacion!$J$18,S3469)</f>
        <v>62400000</v>
      </c>
      <c r="X3469" s="3">
        <f>ROUND(W3469/(1-VLOOKUP("Total porcentaje:",ResumenCotizacion!$F:$H,3,0)),2)</f>
        <v>67826086.959999993</v>
      </c>
      <c r="Y3469" s="3">
        <f t="shared" si="219"/>
        <v>0</v>
      </c>
    </row>
    <row r="3470" spans="1:25" ht="14.25" x14ac:dyDescent="0.2">
      <c r="A3470" t="str">
        <f t="shared" si="216"/>
        <v>Servicios fabricante- Microsoft Soporte PremierMicrosoft Soporte PremierSAPR</v>
      </c>
      <c r="B3470" t="str">
        <f t="shared" si="217"/>
        <v>SAPRMicrosoft Soporte Premier</v>
      </c>
      <c r="C3470"/>
      <c r="D3470" t="s">
        <v>5156</v>
      </c>
      <c r="E3470" t="s">
        <v>6594</v>
      </c>
      <c r="F3470" s="37" t="s">
        <v>7648</v>
      </c>
      <c r="G3470" s="18" t="str">
        <f t="shared" si="218"/>
        <v>Servicios fabricante- Microsoft Soporte Premier</v>
      </c>
      <c r="H3470" s="18" t="s">
        <v>119</v>
      </c>
      <c r="I3470" s="37" t="s">
        <v>67</v>
      </c>
      <c r="J3470" t="s">
        <v>6595</v>
      </c>
      <c r="K3470" t="s">
        <v>65</v>
      </c>
      <c r="L3470" t="s">
        <v>3940</v>
      </c>
      <c r="M3470" t="s">
        <v>65</v>
      </c>
      <c r="N3470" s="37" t="s">
        <v>5159</v>
      </c>
      <c r="O3470" s="37" t="s">
        <v>5171</v>
      </c>
      <c r="P3470" s="37" t="s">
        <v>1308</v>
      </c>
      <c r="Q3470" t="s">
        <v>6594</v>
      </c>
      <c r="R3470" t="s">
        <v>5160</v>
      </c>
      <c r="S3470" s="38">
        <v>82800000</v>
      </c>
      <c r="T3470" s="37">
        <v>1</v>
      </c>
      <c r="U3470" s="37">
        <v>1</v>
      </c>
      <c r="V3470" s="43">
        <f>SUMIF(ResumenCotizacion!$C:$C,E3470,ResumenCotizacion!$P:$P)</f>
        <v>0</v>
      </c>
      <c r="W3470" s="68">
        <f>IF(H3470="USD",S3470*SolCotizacion!$J$18,S3470)</f>
        <v>82800000</v>
      </c>
      <c r="X3470" s="3">
        <f>ROUND(W3470/(1-VLOOKUP("Total porcentaje:",ResumenCotizacion!$F:$H,3,0)),2)</f>
        <v>90000000</v>
      </c>
      <c r="Y3470" s="3">
        <f t="shared" si="219"/>
        <v>0</v>
      </c>
    </row>
    <row r="3471" spans="1:25" ht="14.25" x14ac:dyDescent="0.2">
      <c r="A3471" t="str">
        <f t="shared" si="216"/>
        <v>Servicios fabricante- Microsoft Soporte PremierMicrosoft Soporte PremierSAPP</v>
      </c>
      <c r="B3471" t="str">
        <f t="shared" si="217"/>
        <v>SAPPMicrosoft Soporte Premier</v>
      </c>
      <c r="C3471"/>
      <c r="D3471" t="s">
        <v>5156</v>
      </c>
      <c r="E3471" t="s">
        <v>6596</v>
      </c>
      <c r="F3471" s="37" t="s">
        <v>7648</v>
      </c>
      <c r="G3471" s="18" t="str">
        <f t="shared" si="218"/>
        <v>Servicios fabricante- Microsoft Soporte Premier</v>
      </c>
      <c r="H3471" s="18" t="s">
        <v>119</v>
      </c>
      <c r="I3471" s="37" t="s">
        <v>67</v>
      </c>
      <c r="J3471" t="s">
        <v>6597</v>
      </c>
      <c r="K3471" t="s">
        <v>65</v>
      </c>
      <c r="L3471" t="s">
        <v>3940</v>
      </c>
      <c r="M3471" t="s">
        <v>65</v>
      </c>
      <c r="N3471" s="37" t="s">
        <v>5159</v>
      </c>
      <c r="O3471" s="37" t="s">
        <v>5171</v>
      </c>
      <c r="P3471" s="37" t="s">
        <v>1308</v>
      </c>
      <c r="Q3471" t="s">
        <v>6596</v>
      </c>
      <c r="R3471" t="s">
        <v>5160</v>
      </c>
      <c r="S3471" s="38">
        <v>62400000</v>
      </c>
      <c r="T3471" s="37">
        <v>1</v>
      </c>
      <c r="U3471" s="37">
        <v>1</v>
      </c>
      <c r="V3471" s="43">
        <f>SUMIF(ResumenCotizacion!$C:$C,E3471,ResumenCotizacion!$P:$P)</f>
        <v>0</v>
      </c>
      <c r="W3471" s="68">
        <f>IF(H3471="USD",S3471*SolCotizacion!$J$18,S3471)</f>
        <v>62400000</v>
      </c>
      <c r="X3471" s="3">
        <f>ROUND(W3471/(1-VLOOKUP("Total porcentaje:",ResumenCotizacion!$F:$H,3,0)),2)</f>
        <v>67826086.959999993</v>
      </c>
      <c r="Y3471" s="3">
        <f t="shared" si="219"/>
        <v>0</v>
      </c>
    </row>
    <row r="3472" spans="1:25" ht="14.25" x14ac:dyDescent="0.2">
      <c r="A3472" t="str">
        <f t="shared" si="216"/>
        <v>Servicios fabricante- Microsoft Soporte PremierMicrosoft Soporte PremierSAPN</v>
      </c>
      <c r="B3472" t="str">
        <f t="shared" si="217"/>
        <v>SAPNMicrosoft Soporte Premier</v>
      </c>
      <c r="C3472"/>
      <c r="D3472" t="s">
        <v>5156</v>
      </c>
      <c r="E3472" t="s">
        <v>6598</v>
      </c>
      <c r="F3472" s="37" t="s">
        <v>7648</v>
      </c>
      <c r="G3472" s="18" t="str">
        <f t="shared" si="218"/>
        <v>Servicios fabricante- Microsoft Soporte Premier</v>
      </c>
      <c r="H3472" s="18" t="s">
        <v>119</v>
      </c>
      <c r="I3472" s="37" t="s">
        <v>67</v>
      </c>
      <c r="J3472" t="s">
        <v>6599</v>
      </c>
      <c r="K3472" t="s">
        <v>65</v>
      </c>
      <c r="L3472" t="s">
        <v>3940</v>
      </c>
      <c r="M3472" t="s">
        <v>65</v>
      </c>
      <c r="N3472" s="37" t="s">
        <v>5159</v>
      </c>
      <c r="O3472" s="37" t="s">
        <v>5171</v>
      </c>
      <c r="P3472" s="37" t="s">
        <v>1308</v>
      </c>
      <c r="Q3472" t="s">
        <v>6598</v>
      </c>
      <c r="R3472" t="s">
        <v>5160</v>
      </c>
      <c r="S3472" s="38">
        <v>103600000</v>
      </c>
      <c r="T3472" s="37">
        <v>1</v>
      </c>
      <c r="U3472" s="37">
        <v>1</v>
      </c>
      <c r="V3472" s="43">
        <f>SUMIF(ResumenCotizacion!$C:$C,E3472,ResumenCotizacion!$P:$P)</f>
        <v>0</v>
      </c>
      <c r="W3472" s="68">
        <f>IF(H3472="USD",S3472*SolCotizacion!$J$18,S3472)</f>
        <v>103600000</v>
      </c>
      <c r="X3472" s="3">
        <f>ROUND(W3472/(1-VLOOKUP("Total porcentaje:",ResumenCotizacion!$F:$H,3,0)),2)</f>
        <v>112608695.65000001</v>
      </c>
      <c r="Y3472" s="3">
        <f t="shared" si="219"/>
        <v>0</v>
      </c>
    </row>
    <row r="3473" spans="1:25" ht="14.25" x14ac:dyDescent="0.2">
      <c r="A3473" t="str">
        <f t="shared" si="216"/>
        <v>Servicios fabricante- Microsoft Soporte PremierMicrosoft Soporte PremierSAPM</v>
      </c>
      <c r="B3473" t="str">
        <f t="shared" si="217"/>
        <v>SAPMMicrosoft Soporte Premier</v>
      </c>
      <c r="C3473"/>
      <c r="D3473" t="s">
        <v>5156</v>
      </c>
      <c r="E3473" t="s">
        <v>6600</v>
      </c>
      <c r="F3473" s="37" t="s">
        <v>7648</v>
      </c>
      <c r="G3473" s="18" t="str">
        <f t="shared" si="218"/>
        <v>Servicios fabricante- Microsoft Soporte Premier</v>
      </c>
      <c r="H3473" s="18" t="s">
        <v>119</v>
      </c>
      <c r="I3473" s="37" t="s">
        <v>67</v>
      </c>
      <c r="J3473" t="s">
        <v>6601</v>
      </c>
      <c r="K3473" t="s">
        <v>65</v>
      </c>
      <c r="L3473" t="s">
        <v>3940</v>
      </c>
      <c r="M3473" t="s">
        <v>65</v>
      </c>
      <c r="N3473" s="37" t="s">
        <v>5159</v>
      </c>
      <c r="O3473" s="37" t="s">
        <v>5171</v>
      </c>
      <c r="P3473" s="37" t="s">
        <v>1308</v>
      </c>
      <c r="Q3473" t="s">
        <v>6600</v>
      </c>
      <c r="R3473" t="s">
        <v>5160</v>
      </c>
      <c r="S3473" s="38">
        <v>82800000</v>
      </c>
      <c r="T3473" s="37">
        <v>1</v>
      </c>
      <c r="U3473" s="37">
        <v>1</v>
      </c>
      <c r="V3473" s="43">
        <f>SUMIF(ResumenCotizacion!$C:$C,E3473,ResumenCotizacion!$P:$P)</f>
        <v>0</v>
      </c>
      <c r="W3473" s="68">
        <f>IF(H3473="USD",S3473*SolCotizacion!$J$18,S3473)</f>
        <v>82800000</v>
      </c>
      <c r="X3473" s="3">
        <f>ROUND(W3473/(1-VLOOKUP("Total porcentaje:",ResumenCotizacion!$F:$H,3,0)),2)</f>
        <v>90000000</v>
      </c>
      <c r="Y3473" s="3">
        <f t="shared" si="219"/>
        <v>0</v>
      </c>
    </row>
    <row r="3474" spans="1:25" ht="14.25" x14ac:dyDescent="0.2">
      <c r="A3474" t="str">
        <f t="shared" si="216"/>
        <v>Servicios fabricante- Microsoft Soporte PremierMicrosoft Soporte PremierSAPL</v>
      </c>
      <c r="B3474" t="str">
        <f t="shared" si="217"/>
        <v>SAPLMicrosoft Soporte Premier</v>
      </c>
      <c r="C3474"/>
      <c r="D3474" t="s">
        <v>5156</v>
      </c>
      <c r="E3474" t="s">
        <v>6602</v>
      </c>
      <c r="F3474" s="37" t="s">
        <v>7648</v>
      </c>
      <c r="G3474" s="18" t="str">
        <f t="shared" si="218"/>
        <v>Servicios fabricante- Microsoft Soporte Premier</v>
      </c>
      <c r="H3474" s="18" t="s">
        <v>119</v>
      </c>
      <c r="I3474" s="37" t="s">
        <v>67</v>
      </c>
      <c r="J3474" t="s">
        <v>6603</v>
      </c>
      <c r="K3474" t="s">
        <v>65</v>
      </c>
      <c r="L3474" t="s">
        <v>3940</v>
      </c>
      <c r="M3474" t="s">
        <v>65</v>
      </c>
      <c r="N3474" s="37" t="s">
        <v>5159</v>
      </c>
      <c r="O3474" s="37" t="s">
        <v>5171</v>
      </c>
      <c r="P3474" s="37" t="s">
        <v>1308</v>
      </c>
      <c r="Q3474" t="s">
        <v>6602</v>
      </c>
      <c r="R3474" t="s">
        <v>5160</v>
      </c>
      <c r="S3474" s="38">
        <v>62400000</v>
      </c>
      <c r="T3474" s="37">
        <v>1</v>
      </c>
      <c r="U3474" s="37">
        <v>1</v>
      </c>
      <c r="V3474" s="43">
        <f>SUMIF(ResumenCotizacion!$C:$C,E3474,ResumenCotizacion!$P:$P)</f>
        <v>0</v>
      </c>
      <c r="W3474" s="68">
        <f>IF(H3474="USD",S3474*SolCotizacion!$J$18,S3474)</f>
        <v>62400000</v>
      </c>
      <c r="X3474" s="3">
        <f>ROUND(W3474/(1-VLOOKUP("Total porcentaje:",ResumenCotizacion!$F:$H,3,0)),2)</f>
        <v>67826086.959999993</v>
      </c>
      <c r="Y3474" s="3">
        <f t="shared" si="219"/>
        <v>0</v>
      </c>
    </row>
    <row r="3475" spans="1:25" ht="14.25" x14ac:dyDescent="0.2">
      <c r="A3475" t="str">
        <f t="shared" si="216"/>
        <v>Servicios fabricante- Microsoft Soporte PremierMicrosoft Soporte PremierSAPE</v>
      </c>
      <c r="B3475" t="str">
        <f t="shared" si="217"/>
        <v>SAPEMicrosoft Soporte Premier</v>
      </c>
      <c r="C3475"/>
      <c r="D3475" t="s">
        <v>5156</v>
      </c>
      <c r="E3475" t="s">
        <v>6604</v>
      </c>
      <c r="F3475" s="37" t="s">
        <v>7648</v>
      </c>
      <c r="G3475" s="18" t="str">
        <f t="shared" si="218"/>
        <v>Servicios fabricante- Microsoft Soporte Premier</v>
      </c>
      <c r="H3475" s="18" t="s">
        <v>119</v>
      </c>
      <c r="I3475" s="37" t="s">
        <v>67</v>
      </c>
      <c r="J3475" t="s">
        <v>6605</v>
      </c>
      <c r="K3475" t="s">
        <v>65</v>
      </c>
      <c r="L3475" t="s">
        <v>3940</v>
      </c>
      <c r="M3475" t="s">
        <v>65</v>
      </c>
      <c r="N3475" s="37" t="s">
        <v>5159</v>
      </c>
      <c r="O3475" s="37" t="s">
        <v>5171</v>
      </c>
      <c r="P3475" s="37" t="s">
        <v>1308</v>
      </c>
      <c r="Q3475" t="s">
        <v>6604</v>
      </c>
      <c r="R3475" t="s">
        <v>5160</v>
      </c>
      <c r="S3475" s="38">
        <v>62400000</v>
      </c>
      <c r="T3475" s="37">
        <v>1</v>
      </c>
      <c r="U3475" s="37">
        <v>1</v>
      </c>
      <c r="V3475" s="43">
        <f>SUMIF(ResumenCotizacion!$C:$C,E3475,ResumenCotizacion!$P:$P)</f>
        <v>0</v>
      </c>
      <c r="W3475" s="68">
        <f>IF(H3475="USD",S3475*SolCotizacion!$J$18,S3475)</f>
        <v>62400000</v>
      </c>
      <c r="X3475" s="3">
        <f>ROUND(W3475/(1-VLOOKUP("Total porcentaje:",ResumenCotizacion!$F:$H,3,0)),2)</f>
        <v>67826086.959999993</v>
      </c>
      <c r="Y3475" s="3">
        <f t="shared" si="219"/>
        <v>0</v>
      </c>
    </row>
    <row r="3476" spans="1:25" ht="14.25" x14ac:dyDescent="0.2">
      <c r="A3476" t="str">
        <f t="shared" si="216"/>
        <v>Servicios fabricante- Microsoft Soporte PremierMicrosoft Soporte PremierSAPC</v>
      </c>
      <c r="B3476" t="str">
        <f t="shared" si="217"/>
        <v>SAPCMicrosoft Soporte Premier</v>
      </c>
      <c r="C3476"/>
      <c r="D3476" t="s">
        <v>5156</v>
      </c>
      <c r="E3476" t="s">
        <v>6606</v>
      </c>
      <c r="F3476" s="37" t="s">
        <v>7648</v>
      </c>
      <c r="G3476" s="18" t="str">
        <f t="shared" si="218"/>
        <v>Servicios fabricante- Microsoft Soporte Premier</v>
      </c>
      <c r="H3476" s="18" t="s">
        <v>119</v>
      </c>
      <c r="I3476" s="37" t="s">
        <v>67</v>
      </c>
      <c r="J3476" t="s">
        <v>6607</v>
      </c>
      <c r="K3476" t="s">
        <v>65</v>
      </c>
      <c r="L3476" t="s">
        <v>3940</v>
      </c>
      <c r="M3476" t="s">
        <v>65</v>
      </c>
      <c r="N3476" s="37" t="s">
        <v>5159</v>
      </c>
      <c r="O3476" s="37" t="s">
        <v>5171</v>
      </c>
      <c r="P3476" s="37" t="s">
        <v>1308</v>
      </c>
      <c r="Q3476" t="s">
        <v>6606</v>
      </c>
      <c r="R3476" t="s">
        <v>5160</v>
      </c>
      <c r="S3476" s="38">
        <v>41600000</v>
      </c>
      <c r="T3476" s="37">
        <v>1</v>
      </c>
      <c r="U3476" s="37">
        <v>1</v>
      </c>
      <c r="V3476" s="43">
        <f>SUMIF(ResumenCotizacion!$C:$C,E3476,ResumenCotizacion!$P:$P)</f>
        <v>0</v>
      </c>
      <c r="W3476" s="68">
        <f>IF(H3476="USD",S3476*SolCotizacion!$J$18,S3476)</f>
        <v>41600000</v>
      </c>
      <c r="X3476" s="3">
        <f>ROUND(W3476/(1-VLOOKUP("Total porcentaje:",ResumenCotizacion!$F:$H,3,0)),2)</f>
        <v>45217391.299999997</v>
      </c>
      <c r="Y3476" s="3">
        <f t="shared" si="219"/>
        <v>0</v>
      </c>
    </row>
    <row r="3477" spans="1:25" ht="14.25" x14ac:dyDescent="0.2">
      <c r="A3477" t="str">
        <f t="shared" si="216"/>
        <v>Servicios fabricante- Microsoft Soporte PremierMicrosoft Soporte PremierSAPB</v>
      </c>
      <c r="B3477" t="str">
        <f t="shared" si="217"/>
        <v>SAPBMicrosoft Soporte Premier</v>
      </c>
      <c r="C3477"/>
      <c r="D3477" t="s">
        <v>5156</v>
      </c>
      <c r="E3477" t="s">
        <v>6608</v>
      </c>
      <c r="F3477" s="37" t="s">
        <v>7648</v>
      </c>
      <c r="G3477" s="18" t="str">
        <f t="shared" si="218"/>
        <v>Servicios fabricante- Microsoft Soporte Premier</v>
      </c>
      <c r="H3477" s="18" t="s">
        <v>119</v>
      </c>
      <c r="I3477" s="37" t="s">
        <v>67</v>
      </c>
      <c r="J3477" t="s">
        <v>6609</v>
      </c>
      <c r="K3477" t="s">
        <v>65</v>
      </c>
      <c r="L3477" t="s">
        <v>3940</v>
      </c>
      <c r="M3477" t="s">
        <v>65</v>
      </c>
      <c r="N3477" s="37" t="s">
        <v>5159</v>
      </c>
      <c r="O3477" s="37" t="s">
        <v>5171</v>
      </c>
      <c r="P3477" s="37" t="s">
        <v>1308</v>
      </c>
      <c r="Q3477" t="s">
        <v>6608</v>
      </c>
      <c r="R3477" t="s">
        <v>5160</v>
      </c>
      <c r="S3477" s="38">
        <v>62400000</v>
      </c>
      <c r="T3477" s="37">
        <v>1</v>
      </c>
      <c r="U3477" s="37">
        <v>1</v>
      </c>
      <c r="V3477" s="43">
        <f>SUMIF(ResumenCotizacion!$C:$C,E3477,ResumenCotizacion!$P:$P)</f>
        <v>0</v>
      </c>
      <c r="W3477" s="68">
        <f>IF(H3477="USD",S3477*SolCotizacion!$J$18,S3477)</f>
        <v>62400000</v>
      </c>
      <c r="X3477" s="3">
        <f>ROUND(W3477/(1-VLOOKUP("Total porcentaje:",ResumenCotizacion!$F:$H,3,0)),2)</f>
        <v>67826086.959999993</v>
      </c>
      <c r="Y3477" s="3">
        <f t="shared" si="219"/>
        <v>0</v>
      </c>
    </row>
    <row r="3478" spans="1:25" ht="14.25" x14ac:dyDescent="0.2">
      <c r="A3478" t="str">
        <f t="shared" si="216"/>
        <v>Servicios fabricante- Microsoft Soporte PremierMicrosoft Soporte PremierSAPA</v>
      </c>
      <c r="B3478" t="str">
        <f t="shared" si="217"/>
        <v>SAPAMicrosoft Soporte Premier</v>
      </c>
      <c r="C3478"/>
      <c r="D3478" t="s">
        <v>5156</v>
      </c>
      <c r="E3478" t="s">
        <v>6610</v>
      </c>
      <c r="F3478" s="37" t="s">
        <v>7648</v>
      </c>
      <c r="G3478" s="18" t="str">
        <f t="shared" si="218"/>
        <v>Servicios fabricante- Microsoft Soporte Premier</v>
      </c>
      <c r="H3478" s="18" t="s">
        <v>119</v>
      </c>
      <c r="I3478" s="37" t="s">
        <v>67</v>
      </c>
      <c r="J3478" t="s">
        <v>6611</v>
      </c>
      <c r="K3478" t="s">
        <v>65</v>
      </c>
      <c r="L3478" t="s">
        <v>3940</v>
      </c>
      <c r="M3478" t="s">
        <v>65</v>
      </c>
      <c r="N3478" s="37" t="s">
        <v>5159</v>
      </c>
      <c r="O3478" s="37" t="s">
        <v>5171</v>
      </c>
      <c r="P3478" s="37" t="s">
        <v>1308</v>
      </c>
      <c r="Q3478" t="s">
        <v>6610</v>
      </c>
      <c r="R3478" t="s">
        <v>5160</v>
      </c>
      <c r="S3478" s="38">
        <v>80000000</v>
      </c>
      <c r="T3478" s="37">
        <v>1</v>
      </c>
      <c r="U3478" s="37">
        <v>1</v>
      </c>
      <c r="V3478" s="43">
        <f>SUMIF(ResumenCotizacion!$C:$C,E3478,ResumenCotizacion!$P:$P)</f>
        <v>0</v>
      </c>
      <c r="W3478" s="68">
        <f>IF(H3478="USD",S3478*SolCotizacion!$J$18,S3478)</f>
        <v>80000000</v>
      </c>
      <c r="X3478" s="3">
        <f>ROUND(W3478/(1-VLOOKUP("Total porcentaje:",ResumenCotizacion!$F:$H,3,0)),2)</f>
        <v>86956521.739999995</v>
      </c>
      <c r="Y3478" s="3">
        <f t="shared" si="219"/>
        <v>0</v>
      </c>
    </row>
    <row r="3479" spans="1:25" ht="14.25" x14ac:dyDescent="0.2">
      <c r="A3479" t="str">
        <f t="shared" si="216"/>
        <v>Servicios fabricante- Microsoft Soporte PremierMicrosoft Soporte PremierSAOG</v>
      </c>
      <c r="B3479" t="str">
        <f t="shared" si="217"/>
        <v>SAOGMicrosoft Soporte Premier</v>
      </c>
      <c r="C3479"/>
      <c r="D3479" t="s">
        <v>5156</v>
      </c>
      <c r="E3479" t="s">
        <v>6612</v>
      </c>
      <c r="F3479" s="37" t="s">
        <v>7648</v>
      </c>
      <c r="G3479" s="18" t="str">
        <f t="shared" si="218"/>
        <v>Servicios fabricante- Microsoft Soporte Premier</v>
      </c>
      <c r="H3479" s="18" t="s">
        <v>119</v>
      </c>
      <c r="I3479" s="37" t="s">
        <v>67</v>
      </c>
      <c r="J3479" t="s">
        <v>6613</v>
      </c>
      <c r="K3479" t="s">
        <v>65</v>
      </c>
      <c r="L3479" t="s">
        <v>3940</v>
      </c>
      <c r="M3479" t="s">
        <v>65</v>
      </c>
      <c r="N3479" s="37" t="s">
        <v>5159</v>
      </c>
      <c r="O3479" s="37" t="s">
        <v>5171</v>
      </c>
      <c r="P3479" s="37" t="s">
        <v>1308</v>
      </c>
      <c r="Q3479" t="s">
        <v>6612</v>
      </c>
      <c r="R3479" t="s">
        <v>5160</v>
      </c>
      <c r="S3479" s="38">
        <v>74800000</v>
      </c>
      <c r="T3479" s="37">
        <v>1</v>
      </c>
      <c r="U3479" s="37">
        <v>1</v>
      </c>
      <c r="V3479" s="43">
        <f>SUMIF(ResumenCotizacion!$C:$C,E3479,ResumenCotizacion!$P:$P)</f>
        <v>0</v>
      </c>
      <c r="W3479" s="68">
        <f>IF(H3479="USD",S3479*SolCotizacion!$J$18,S3479)</f>
        <v>74800000</v>
      </c>
      <c r="X3479" s="3">
        <f>ROUND(W3479/(1-VLOOKUP("Total porcentaje:",ResumenCotizacion!$F:$H,3,0)),2)</f>
        <v>81304347.829999998</v>
      </c>
      <c r="Y3479" s="3">
        <f t="shared" si="219"/>
        <v>0</v>
      </c>
    </row>
    <row r="3480" spans="1:25" ht="14.25" x14ac:dyDescent="0.2">
      <c r="A3480" t="str">
        <f t="shared" si="216"/>
        <v>Servicios fabricante- Microsoft Soporte PremierMicrosoft Soporte PremierSAO3</v>
      </c>
      <c r="B3480" t="str">
        <f t="shared" si="217"/>
        <v>SAO3Microsoft Soporte Premier</v>
      </c>
      <c r="C3480"/>
      <c r="D3480" t="s">
        <v>5156</v>
      </c>
      <c r="E3480" t="s">
        <v>6614</v>
      </c>
      <c r="F3480" s="37" t="s">
        <v>7648</v>
      </c>
      <c r="G3480" s="18" t="str">
        <f t="shared" si="218"/>
        <v>Servicios fabricante- Microsoft Soporte Premier</v>
      </c>
      <c r="H3480" s="18" t="s">
        <v>119</v>
      </c>
      <c r="I3480" s="37" t="s">
        <v>67</v>
      </c>
      <c r="J3480" t="s">
        <v>6615</v>
      </c>
      <c r="K3480" t="s">
        <v>65</v>
      </c>
      <c r="L3480" t="s">
        <v>3940</v>
      </c>
      <c r="M3480" t="s">
        <v>65</v>
      </c>
      <c r="N3480" s="37" t="s">
        <v>5159</v>
      </c>
      <c r="O3480" s="37" t="s">
        <v>5171</v>
      </c>
      <c r="P3480" s="37" t="s">
        <v>1308</v>
      </c>
      <c r="Q3480" t="s">
        <v>6614</v>
      </c>
      <c r="R3480" t="s">
        <v>5160</v>
      </c>
      <c r="S3480" s="38">
        <v>82800000</v>
      </c>
      <c r="T3480" s="37">
        <v>1</v>
      </c>
      <c r="U3480" s="37">
        <v>1</v>
      </c>
      <c r="V3480" s="43">
        <f>SUMIF(ResumenCotizacion!$C:$C,E3480,ResumenCotizacion!$P:$P)</f>
        <v>0</v>
      </c>
      <c r="W3480" s="68">
        <f>IF(H3480="USD",S3480*SolCotizacion!$J$18,S3480)</f>
        <v>82800000</v>
      </c>
      <c r="X3480" s="3">
        <f>ROUND(W3480/(1-VLOOKUP("Total porcentaje:",ResumenCotizacion!$F:$H,3,0)),2)</f>
        <v>90000000</v>
      </c>
      <c r="Y3480" s="3">
        <f t="shared" si="219"/>
        <v>0</v>
      </c>
    </row>
    <row r="3481" spans="1:25" ht="14.25" x14ac:dyDescent="0.2">
      <c r="A3481" t="str">
        <f t="shared" si="216"/>
        <v>Servicios fabricante- Microsoft Soporte PremierMicrosoft Soporte PremierSANW</v>
      </c>
      <c r="B3481" t="str">
        <f t="shared" si="217"/>
        <v>SANWMicrosoft Soporte Premier</v>
      </c>
      <c r="C3481"/>
      <c r="D3481" t="s">
        <v>5156</v>
      </c>
      <c r="E3481" t="s">
        <v>6616</v>
      </c>
      <c r="F3481" s="37" t="s">
        <v>7648</v>
      </c>
      <c r="G3481" s="18" t="str">
        <f t="shared" si="218"/>
        <v>Servicios fabricante- Microsoft Soporte Premier</v>
      </c>
      <c r="H3481" s="18" t="s">
        <v>119</v>
      </c>
      <c r="I3481" s="37" t="s">
        <v>67</v>
      </c>
      <c r="J3481" t="s">
        <v>6617</v>
      </c>
      <c r="K3481" t="s">
        <v>65</v>
      </c>
      <c r="L3481" t="s">
        <v>3940</v>
      </c>
      <c r="M3481" t="s">
        <v>65</v>
      </c>
      <c r="N3481" s="37" t="s">
        <v>5159</v>
      </c>
      <c r="O3481" s="37" t="s">
        <v>66</v>
      </c>
      <c r="P3481" s="37" t="s">
        <v>1308</v>
      </c>
      <c r="Q3481" t="s">
        <v>6616</v>
      </c>
      <c r="R3481" t="s">
        <v>5160</v>
      </c>
      <c r="S3481" s="38">
        <v>69200000</v>
      </c>
      <c r="T3481" s="37">
        <v>1</v>
      </c>
      <c r="U3481" s="37">
        <v>1</v>
      </c>
      <c r="V3481" s="43">
        <f>SUMIF(ResumenCotizacion!$C:$C,E3481,ResumenCotizacion!$P:$P)</f>
        <v>0</v>
      </c>
      <c r="W3481" s="68">
        <f>IF(H3481="USD",S3481*SolCotizacion!$J$18,S3481)</f>
        <v>69200000</v>
      </c>
      <c r="X3481" s="3">
        <f>ROUND(W3481/(1-VLOOKUP("Total porcentaje:",ResumenCotizacion!$F:$H,3,0)),2)</f>
        <v>75217391.299999997</v>
      </c>
      <c r="Y3481" s="3">
        <f t="shared" si="219"/>
        <v>0</v>
      </c>
    </row>
    <row r="3482" spans="1:25" ht="14.25" x14ac:dyDescent="0.2">
      <c r="A3482" t="str">
        <f t="shared" si="216"/>
        <v>Servicios fabricante- Microsoft Soporte PremierMicrosoft Soporte PremierSANO</v>
      </c>
      <c r="B3482" t="str">
        <f t="shared" si="217"/>
        <v>SANOMicrosoft Soporte Premier</v>
      </c>
      <c r="C3482"/>
      <c r="D3482" t="s">
        <v>5156</v>
      </c>
      <c r="E3482" t="s">
        <v>6618</v>
      </c>
      <c r="F3482" s="37" t="s">
        <v>7648</v>
      </c>
      <c r="G3482" s="18" t="str">
        <f t="shared" si="218"/>
        <v>Servicios fabricante- Microsoft Soporte Premier</v>
      </c>
      <c r="H3482" s="18" t="s">
        <v>119</v>
      </c>
      <c r="I3482" s="37" t="s">
        <v>67</v>
      </c>
      <c r="J3482" t="s">
        <v>6619</v>
      </c>
      <c r="K3482" t="s">
        <v>65</v>
      </c>
      <c r="L3482" t="s">
        <v>3940</v>
      </c>
      <c r="M3482" t="s">
        <v>65</v>
      </c>
      <c r="N3482" s="37" t="s">
        <v>5159</v>
      </c>
      <c r="O3482" s="37" t="s">
        <v>5171</v>
      </c>
      <c r="P3482" s="37" t="s">
        <v>1308</v>
      </c>
      <c r="Q3482" t="s">
        <v>6618</v>
      </c>
      <c r="R3482" t="s">
        <v>5160</v>
      </c>
      <c r="S3482" s="38">
        <v>38000000</v>
      </c>
      <c r="T3482" s="37">
        <v>1</v>
      </c>
      <c r="U3482" s="37">
        <v>1</v>
      </c>
      <c r="V3482" s="43">
        <f>SUMIF(ResumenCotizacion!$C:$C,E3482,ResumenCotizacion!$P:$P)</f>
        <v>0</v>
      </c>
      <c r="W3482" s="68">
        <f>IF(H3482="USD",S3482*SolCotizacion!$J$18,S3482)</f>
        <v>38000000</v>
      </c>
      <c r="X3482" s="3">
        <f>ROUND(W3482/(1-VLOOKUP("Total porcentaje:",ResumenCotizacion!$F:$H,3,0)),2)</f>
        <v>41304347.829999998</v>
      </c>
      <c r="Y3482" s="3">
        <f t="shared" si="219"/>
        <v>0</v>
      </c>
    </row>
    <row r="3483" spans="1:25" ht="14.25" x14ac:dyDescent="0.2">
      <c r="A3483" t="str">
        <f t="shared" si="216"/>
        <v>Servicios fabricante- Microsoft Soporte PremierMicrosoft Soporte PremierSANE</v>
      </c>
      <c r="B3483" t="str">
        <f t="shared" si="217"/>
        <v>SANEMicrosoft Soporte Premier</v>
      </c>
      <c r="C3483"/>
      <c r="D3483" t="s">
        <v>5156</v>
      </c>
      <c r="E3483" t="s">
        <v>6620</v>
      </c>
      <c r="F3483" s="37" t="s">
        <v>7648</v>
      </c>
      <c r="G3483" s="18" t="str">
        <f t="shared" si="218"/>
        <v>Servicios fabricante- Microsoft Soporte Premier</v>
      </c>
      <c r="H3483" s="18" t="s">
        <v>119</v>
      </c>
      <c r="I3483" s="37" t="s">
        <v>67</v>
      </c>
      <c r="J3483" t="s">
        <v>6621</v>
      </c>
      <c r="K3483" t="s">
        <v>65</v>
      </c>
      <c r="L3483" t="s">
        <v>3940</v>
      </c>
      <c r="M3483" t="s">
        <v>65</v>
      </c>
      <c r="N3483" s="37" t="s">
        <v>5159</v>
      </c>
      <c r="O3483" s="37" t="s">
        <v>5171</v>
      </c>
      <c r="P3483" s="37" t="s">
        <v>1308</v>
      </c>
      <c r="Q3483" t="s">
        <v>6620</v>
      </c>
      <c r="R3483" t="s">
        <v>5160</v>
      </c>
      <c r="S3483" s="38">
        <v>167200000</v>
      </c>
      <c r="T3483" s="37">
        <v>1</v>
      </c>
      <c r="U3483" s="37">
        <v>1</v>
      </c>
      <c r="V3483" s="43">
        <f>SUMIF(ResumenCotizacion!$C:$C,E3483,ResumenCotizacion!$P:$P)</f>
        <v>0</v>
      </c>
      <c r="W3483" s="68">
        <f>IF(H3483="USD",S3483*SolCotizacion!$J$18,S3483)</f>
        <v>167200000</v>
      </c>
      <c r="X3483" s="3">
        <f>ROUND(W3483/(1-VLOOKUP("Total porcentaje:",ResumenCotizacion!$F:$H,3,0)),2)</f>
        <v>181739130.43000001</v>
      </c>
      <c r="Y3483" s="3">
        <f t="shared" si="219"/>
        <v>0</v>
      </c>
    </row>
    <row r="3484" spans="1:25" ht="14.25" x14ac:dyDescent="0.2">
      <c r="A3484" t="str">
        <f t="shared" si="216"/>
        <v>Servicios fabricante- Microsoft Soporte PremierMicrosoft Soporte PremierSANC</v>
      </c>
      <c r="B3484" t="str">
        <f t="shared" si="217"/>
        <v>SANCMicrosoft Soporte Premier</v>
      </c>
      <c r="C3484"/>
      <c r="D3484" t="s">
        <v>5156</v>
      </c>
      <c r="E3484" t="s">
        <v>6622</v>
      </c>
      <c r="F3484" s="37" t="s">
        <v>7648</v>
      </c>
      <c r="G3484" s="18" t="str">
        <f t="shared" si="218"/>
        <v>Servicios fabricante- Microsoft Soporte Premier</v>
      </c>
      <c r="H3484" s="18" t="s">
        <v>119</v>
      </c>
      <c r="I3484" s="37" t="s">
        <v>67</v>
      </c>
      <c r="J3484" t="s">
        <v>6623</v>
      </c>
      <c r="K3484" t="s">
        <v>65</v>
      </c>
      <c r="L3484" t="s">
        <v>3940</v>
      </c>
      <c r="M3484" t="s">
        <v>65</v>
      </c>
      <c r="N3484" s="37" t="s">
        <v>5159</v>
      </c>
      <c r="O3484" s="37" t="s">
        <v>66</v>
      </c>
      <c r="P3484" s="37" t="s">
        <v>1308</v>
      </c>
      <c r="Q3484" t="s">
        <v>6622</v>
      </c>
      <c r="R3484" t="s">
        <v>5160</v>
      </c>
      <c r="S3484" s="38">
        <v>78400000</v>
      </c>
      <c r="T3484" s="37">
        <v>1</v>
      </c>
      <c r="U3484" s="37">
        <v>1</v>
      </c>
      <c r="V3484" s="43">
        <f>SUMIF(ResumenCotizacion!$C:$C,E3484,ResumenCotizacion!$P:$P)</f>
        <v>0</v>
      </c>
      <c r="W3484" s="68">
        <f>IF(H3484="USD",S3484*SolCotizacion!$J$18,S3484)</f>
        <v>78400000</v>
      </c>
      <c r="X3484" s="3">
        <f>ROUND(W3484/(1-VLOOKUP("Total porcentaje:",ResumenCotizacion!$F:$H,3,0)),2)</f>
        <v>85217391.299999997</v>
      </c>
      <c r="Y3484" s="3">
        <f t="shared" si="219"/>
        <v>0</v>
      </c>
    </row>
    <row r="3485" spans="1:25" ht="14.25" x14ac:dyDescent="0.2">
      <c r="A3485" t="str">
        <f t="shared" si="216"/>
        <v>Servicios fabricante- Microsoft Soporte PremierMicrosoft Soporte PremierSAN6</v>
      </c>
      <c r="B3485" t="str">
        <f t="shared" si="217"/>
        <v>SAN6Microsoft Soporte Premier</v>
      </c>
      <c r="C3485"/>
      <c r="D3485" t="s">
        <v>5156</v>
      </c>
      <c r="E3485" t="s">
        <v>6624</v>
      </c>
      <c r="F3485" s="37" t="s">
        <v>7648</v>
      </c>
      <c r="G3485" s="18" t="str">
        <f t="shared" si="218"/>
        <v>Servicios fabricante- Microsoft Soporte Premier</v>
      </c>
      <c r="H3485" s="18" t="s">
        <v>119</v>
      </c>
      <c r="I3485" s="37" t="s">
        <v>67</v>
      </c>
      <c r="J3485" t="s">
        <v>6625</v>
      </c>
      <c r="K3485" t="s">
        <v>65</v>
      </c>
      <c r="L3485" t="s">
        <v>3940</v>
      </c>
      <c r="M3485" t="s">
        <v>65</v>
      </c>
      <c r="N3485" s="37" t="s">
        <v>5159</v>
      </c>
      <c r="O3485" s="37" t="s">
        <v>66</v>
      </c>
      <c r="P3485" s="37" t="s">
        <v>1308</v>
      </c>
      <c r="Q3485" t="s">
        <v>6624</v>
      </c>
      <c r="R3485" t="s">
        <v>5160</v>
      </c>
      <c r="S3485" s="38">
        <v>68800000</v>
      </c>
      <c r="T3485" s="37">
        <v>1</v>
      </c>
      <c r="U3485" s="37">
        <v>1</v>
      </c>
      <c r="V3485" s="43">
        <f>SUMIF(ResumenCotizacion!$C:$C,E3485,ResumenCotizacion!$P:$P)</f>
        <v>0</v>
      </c>
      <c r="W3485" s="68">
        <f>IF(H3485="USD",S3485*SolCotizacion!$J$18,S3485)</f>
        <v>68800000</v>
      </c>
      <c r="X3485" s="3">
        <f>ROUND(W3485/(1-VLOOKUP("Total porcentaje:",ResumenCotizacion!$F:$H,3,0)),2)</f>
        <v>74782608.700000003</v>
      </c>
      <c r="Y3485" s="3">
        <f t="shared" si="219"/>
        <v>0</v>
      </c>
    </row>
    <row r="3486" spans="1:25" ht="14.25" x14ac:dyDescent="0.2">
      <c r="A3486" t="str">
        <f t="shared" si="216"/>
        <v>Servicios fabricante- Microsoft Soporte PremierMicrosoft Soporte PremierSAN3</v>
      </c>
      <c r="B3486" t="str">
        <f t="shared" si="217"/>
        <v>SAN3Microsoft Soporte Premier</v>
      </c>
      <c r="C3486"/>
      <c r="D3486" t="s">
        <v>5156</v>
      </c>
      <c r="E3486" t="s">
        <v>6626</v>
      </c>
      <c r="F3486" s="37" t="s">
        <v>7648</v>
      </c>
      <c r="G3486" s="18" t="str">
        <f t="shared" si="218"/>
        <v>Servicios fabricante- Microsoft Soporte Premier</v>
      </c>
      <c r="H3486" s="18" t="s">
        <v>119</v>
      </c>
      <c r="I3486" s="37" t="s">
        <v>67</v>
      </c>
      <c r="J3486" t="s">
        <v>6627</v>
      </c>
      <c r="K3486" t="s">
        <v>65</v>
      </c>
      <c r="L3486" t="s">
        <v>3940</v>
      </c>
      <c r="M3486" t="s">
        <v>65</v>
      </c>
      <c r="N3486" s="37" t="s">
        <v>5159</v>
      </c>
      <c r="O3486" s="37" t="s">
        <v>66</v>
      </c>
      <c r="P3486" s="37" t="s">
        <v>1308</v>
      </c>
      <c r="Q3486" t="s">
        <v>6626</v>
      </c>
      <c r="R3486" t="s">
        <v>5160</v>
      </c>
      <c r="S3486" s="38">
        <v>51600000</v>
      </c>
      <c r="T3486" s="37">
        <v>1</v>
      </c>
      <c r="U3486" s="37">
        <v>1</v>
      </c>
      <c r="V3486" s="43">
        <f>SUMIF(ResumenCotizacion!$C:$C,E3486,ResumenCotizacion!$P:$P)</f>
        <v>0</v>
      </c>
      <c r="W3486" s="68">
        <f>IF(H3486="USD",S3486*SolCotizacion!$J$18,S3486)</f>
        <v>51600000</v>
      </c>
      <c r="X3486" s="3">
        <f>ROUND(W3486/(1-VLOOKUP("Total porcentaje:",ResumenCotizacion!$F:$H,3,0)),2)</f>
        <v>56086956.520000003</v>
      </c>
      <c r="Y3486" s="3">
        <f t="shared" si="219"/>
        <v>0</v>
      </c>
    </row>
    <row r="3487" spans="1:25" ht="14.25" x14ac:dyDescent="0.2">
      <c r="A3487" t="str">
        <f t="shared" si="216"/>
        <v>Servicios fabricante- Microsoft Soporte PremierMicrosoft Soporte PremierSAMZ</v>
      </c>
      <c r="B3487" t="str">
        <f t="shared" si="217"/>
        <v>SAMZMicrosoft Soporte Premier</v>
      </c>
      <c r="C3487"/>
      <c r="D3487" t="s">
        <v>5156</v>
      </c>
      <c r="E3487" t="s">
        <v>6628</v>
      </c>
      <c r="F3487" s="37" t="s">
        <v>7648</v>
      </c>
      <c r="G3487" s="18" t="str">
        <f t="shared" si="218"/>
        <v>Servicios fabricante- Microsoft Soporte Premier</v>
      </c>
      <c r="H3487" s="18" t="s">
        <v>119</v>
      </c>
      <c r="I3487" s="37" t="s">
        <v>67</v>
      </c>
      <c r="J3487" t="s">
        <v>6629</v>
      </c>
      <c r="K3487" t="s">
        <v>65</v>
      </c>
      <c r="L3487" t="s">
        <v>3940</v>
      </c>
      <c r="M3487" t="s">
        <v>65</v>
      </c>
      <c r="N3487" s="37" t="s">
        <v>5159</v>
      </c>
      <c r="O3487" s="37" t="s">
        <v>5171</v>
      </c>
      <c r="P3487" s="37" t="s">
        <v>1308</v>
      </c>
      <c r="Q3487" t="s">
        <v>6628</v>
      </c>
      <c r="R3487" t="s">
        <v>5160</v>
      </c>
      <c r="S3487" s="38">
        <v>20800000</v>
      </c>
      <c r="T3487" s="37">
        <v>1</v>
      </c>
      <c r="U3487" s="37">
        <v>1</v>
      </c>
      <c r="V3487" s="43">
        <f>SUMIF(ResumenCotizacion!$C:$C,E3487,ResumenCotizacion!$P:$P)</f>
        <v>0</v>
      </c>
      <c r="W3487" s="68">
        <f>IF(H3487="USD",S3487*SolCotizacion!$J$18,S3487)</f>
        <v>20800000</v>
      </c>
      <c r="X3487" s="3">
        <f>ROUND(W3487/(1-VLOOKUP("Total porcentaje:",ResumenCotizacion!$F:$H,3,0)),2)</f>
        <v>22608695.649999999</v>
      </c>
      <c r="Y3487" s="3">
        <f t="shared" si="219"/>
        <v>0</v>
      </c>
    </row>
    <row r="3488" spans="1:25" ht="14.25" x14ac:dyDescent="0.2">
      <c r="A3488" t="str">
        <f t="shared" si="216"/>
        <v>Servicios fabricante- Microsoft Soporte PremierMicrosoft Soporte PremierSAMY</v>
      </c>
      <c r="B3488" t="str">
        <f t="shared" si="217"/>
        <v>SAMYMicrosoft Soporte Premier</v>
      </c>
      <c r="C3488"/>
      <c r="D3488" t="s">
        <v>5156</v>
      </c>
      <c r="E3488" t="s">
        <v>6630</v>
      </c>
      <c r="F3488" s="37" t="s">
        <v>7648</v>
      </c>
      <c r="G3488" s="18" t="str">
        <f t="shared" si="218"/>
        <v>Servicios fabricante- Microsoft Soporte Premier</v>
      </c>
      <c r="H3488" s="18" t="s">
        <v>119</v>
      </c>
      <c r="I3488" s="37" t="s">
        <v>67</v>
      </c>
      <c r="J3488" t="s">
        <v>6631</v>
      </c>
      <c r="K3488" t="s">
        <v>65</v>
      </c>
      <c r="L3488" t="s">
        <v>3940</v>
      </c>
      <c r="M3488" t="s">
        <v>65</v>
      </c>
      <c r="N3488" s="37" t="s">
        <v>5159</v>
      </c>
      <c r="O3488" s="37" t="s">
        <v>5171</v>
      </c>
      <c r="P3488" s="37" t="s">
        <v>1308</v>
      </c>
      <c r="Q3488" t="s">
        <v>6630</v>
      </c>
      <c r="R3488" t="s">
        <v>5160</v>
      </c>
      <c r="S3488" s="38">
        <v>103600000</v>
      </c>
      <c r="T3488" s="37">
        <v>1</v>
      </c>
      <c r="U3488" s="37">
        <v>1</v>
      </c>
      <c r="V3488" s="43">
        <f>SUMIF(ResumenCotizacion!$C:$C,E3488,ResumenCotizacion!$P:$P)</f>
        <v>0</v>
      </c>
      <c r="W3488" s="68">
        <f>IF(H3488="USD",S3488*SolCotizacion!$J$18,S3488)</f>
        <v>103600000</v>
      </c>
      <c r="X3488" s="3">
        <f>ROUND(W3488/(1-VLOOKUP("Total porcentaje:",ResumenCotizacion!$F:$H,3,0)),2)</f>
        <v>112608695.65000001</v>
      </c>
      <c r="Y3488" s="3">
        <f t="shared" si="219"/>
        <v>0</v>
      </c>
    </row>
    <row r="3489" spans="1:25" ht="14.25" x14ac:dyDescent="0.2">
      <c r="A3489" t="str">
        <f t="shared" si="216"/>
        <v>Servicios fabricante- Microsoft Soporte PremierMicrosoft Soporte PremierSAMX</v>
      </c>
      <c r="B3489" t="str">
        <f t="shared" si="217"/>
        <v>SAMXMicrosoft Soporte Premier</v>
      </c>
      <c r="C3489"/>
      <c r="D3489" t="s">
        <v>5156</v>
      </c>
      <c r="E3489" t="s">
        <v>6632</v>
      </c>
      <c r="F3489" s="37" t="s">
        <v>7648</v>
      </c>
      <c r="G3489" s="18" t="str">
        <f t="shared" si="218"/>
        <v>Servicios fabricante- Microsoft Soporte Premier</v>
      </c>
      <c r="H3489" s="18" t="s">
        <v>119</v>
      </c>
      <c r="I3489" s="37" t="s">
        <v>67</v>
      </c>
      <c r="J3489" t="s">
        <v>6633</v>
      </c>
      <c r="K3489" t="s">
        <v>65</v>
      </c>
      <c r="L3489" t="s">
        <v>3940</v>
      </c>
      <c r="M3489" t="s">
        <v>65</v>
      </c>
      <c r="N3489" s="37" t="s">
        <v>5159</v>
      </c>
      <c r="O3489" s="37" t="s">
        <v>5171</v>
      </c>
      <c r="P3489" s="37" t="s">
        <v>1308</v>
      </c>
      <c r="Q3489" t="s">
        <v>6632</v>
      </c>
      <c r="R3489" t="s">
        <v>5160</v>
      </c>
      <c r="S3489" s="38">
        <v>8800000</v>
      </c>
      <c r="T3489" s="37">
        <v>1</v>
      </c>
      <c r="U3489" s="37">
        <v>1</v>
      </c>
      <c r="V3489" s="43">
        <f>SUMIF(ResumenCotizacion!$C:$C,E3489,ResumenCotizacion!$P:$P)</f>
        <v>0</v>
      </c>
      <c r="W3489" s="68">
        <f>IF(H3489="USD",S3489*SolCotizacion!$J$18,S3489)</f>
        <v>8800000</v>
      </c>
      <c r="X3489" s="3">
        <f>ROUND(W3489/(1-VLOOKUP("Total porcentaje:",ResumenCotizacion!$F:$H,3,0)),2)</f>
        <v>9565217.3900000006</v>
      </c>
      <c r="Y3489" s="3">
        <f t="shared" si="219"/>
        <v>0</v>
      </c>
    </row>
    <row r="3490" spans="1:25" ht="14.25" x14ac:dyDescent="0.2">
      <c r="A3490" t="str">
        <f t="shared" si="216"/>
        <v>Servicios fabricante- Microsoft Soporte PremierMicrosoft Soporte PremierSAMV</v>
      </c>
      <c r="B3490" t="str">
        <f t="shared" si="217"/>
        <v>SAMVMicrosoft Soporte Premier</v>
      </c>
      <c r="C3490"/>
      <c r="D3490" t="s">
        <v>5156</v>
      </c>
      <c r="E3490" t="s">
        <v>6634</v>
      </c>
      <c r="F3490" s="37" t="s">
        <v>7648</v>
      </c>
      <c r="G3490" s="18" t="str">
        <f t="shared" si="218"/>
        <v>Servicios fabricante- Microsoft Soporte Premier</v>
      </c>
      <c r="H3490" s="18" t="s">
        <v>119</v>
      </c>
      <c r="I3490" s="37" t="s">
        <v>67</v>
      </c>
      <c r="J3490" t="s">
        <v>6635</v>
      </c>
      <c r="K3490" t="s">
        <v>65</v>
      </c>
      <c r="L3490" t="s">
        <v>3940</v>
      </c>
      <c r="M3490" t="s">
        <v>65</v>
      </c>
      <c r="N3490" s="37" t="s">
        <v>5159</v>
      </c>
      <c r="O3490" s="37" t="s">
        <v>5171</v>
      </c>
      <c r="P3490" s="37" t="s">
        <v>1308</v>
      </c>
      <c r="Q3490" t="s">
        <v>6634</v>
      </c>
      <c r="R3490" t="s">
        <v>5160</v>
      </c>
      <c r="S3490" s="38">
        <v>82800000</v>
      </c>
      <c r="T3490" s="37">
        <v>1</v>
      </c>
      <c r="U3490" s="37">
        <v>1</v>
      </c>
      <c r="V3490" s="43">
        <f>SUMIF(ResumenCotizacion!$C:$C,E3490,ResumenCotizacion!$P:$P)</f>
        <v>0</v>
      </c>
      <c r="W3490" s="68">
        <f>IF(H3490="USD",S3490*SolCotizacion!$J$18,S3490)</f>
        <v>82800000</v>
      </c>
      <c r="X3490" s="3">
        <f>ROUND(W3490/(1-VLOOKUP("Total porcentaje:",ResumenCotizacion!$F:$H,3,0)),2)</f>
        <v>90000000</v>
      </c>
      <c r="Y3490" s="3">
        <f t="shared" si="219"/>
        <v>0</v>
      </c>
    </row>
    <row r="3491" spans="1:25" ht="14.25" x14ac:dyDescent="0.2">
      <c r="A3491" t="str">
        <f t="shared" si="216"/>
        <v>Servicios fabricante- Microsoft Soporte PremierMicrosoft Soporte PremierSAMU</v>
      </c>
      <c r="B3491" t="str">
        <f t="shared" si="217"/>
        <v>SAMUMicrosoft Soporte Premier</v>
      </c>
      <c r="C3491"/>
      <c r="D3491" t="s">
        <v>5156</v>
      </c>
      <c r="E3491" t="s">
        <v>6636</v>
      </c>
      <c r="F3491" s="37" t="s">
        <v>7648</v>
      </c>
      <c r="G3491" s="18" t="str">
        <f t="shared" si="218"/>
        <v>Servicios fabricante- Microsoft Soporte Premier</v>
      </c>
      <c r="H3491" s="18" t="s">
        <v>119</v>
      </c>
      <c r="I3491" s="37" t="s">
        <v>67</v>
      </c>
      <c r="J3491" t="s">
        <v>6637</v>
      </c>
      <c r="K3491" t="s">
        <v>65</v>
      </c>
      <c r="L3491" t="s">
        <v>3940</v>
      </c>
      <c r="M3491" t="s">
        <v>65</v>
      </c>
      <c r="N3491" s="37" t="s">
        <v>5159</v>
      </c>
      <c r="O3491" s="37" t="s">
        <v>5171</v>
      </c>
      <c r="P3491" s="37" t="s">
        <v>1308</v>
      </c>
      <c r="Q3491" t="s">
        <v>6636</v>
      </c>
      <c r="R3491" t="s">
        <v>5160</v>
      </c>
      <c r="S3491" s="38">
        <v>62400000</v>
      </c>
      <c r="T3491" s="37">
        <v>1</v>
      </c>
      <c r="U3491" s="37">
        <v>1</v>
      </c>
      <c r="V3491" s="43">
        <f>SUMIF(ResumenCotizacion!$C:$C,E3491,ResumenCotizacion!$P:$P)</f>
        <v>0</v>
      </c>
      <c r="W3491" s="68">
        <f>IF(H3491="USD",S3491*SolCotizacion!$J$18,S3491)</f>
        <v>62400000</v>
      </c>
      <c r="X3491" s="3">
        <f>ROUND(W3491/(1-VLOOKUP("Total porcentaje:",ResumenCotizacion!$F:$H,3,0)),2)</f>
        <v>67826086.959999993</v>
      </c>
      <c r="Y3491" s="3">
        <f t="shared" si="219"/>
        <v>0</v>
      </c>
    </row>
    <row r="3492" spans="1:25" ht="14.25" x14ac:dyDescent="0.2">
      <c r="A3492" t="str">
        <f t="shared" si="216"/>
        <v>Servicios fabricante- Microsoft Soporte PremierMicrosoft Soporte PremierSAMT</v>
      </c>
      <c r="B3492" t="str">
        <f t="shared" si="217"/>
        <v>SAMTMicrosoft Soporte Premier</v>
      </c>
      <c r="C3492"/>
      <c r="D3492" t="s">
        <v>5156</v>
      </c>
      <c r="E3492" t="s">
        <v>6638</v>
      </c>
      <c r="F3492" s="37" t="s">
        <v>7648</v>
      </c>
      <c r="G3492" s="18" t="str">
        <f t="shared" si="218"/>
        <v>Servicios fabricante- Microsoft Soporte Premier</v>
      </c>
      <c r="H3492" s="18" t="s">
        <v>119</v>
      </c>
      <c r="I3492" s="37" t="s">
        <v>67</v>
      </c>
      <c r="J3492" t="s">
        <v>6639</v>
      </c>
      <c r="K3492" t="s">
        <v>65</v>
      </c>
      <c r="L3492" t="s">
        <v>3940</v>
      </c>
      <c r="M3492" t="s">
        <v>65</v>
      </c>
      <c r="N3492" s="37" t="s">
        <v>5159</v>
      </c>
      <c r="O3492" s="37" t="s">
        <v>5171</v>
      </c>
      <c r="P3492" s="37" t="s">
        <v>1308</v>
      </c>
      <c r="Q3492" t="s">
        <v>6638</v>
      </c>
      <c r="R3492" t="s">
        <v>5160</v>
      </c>
      <c r="S3492" s="38">
        <v>20800000</v>
      </c>
      <c r="T3492" s="37">
        <v>1</v>
      </c>
      <c r="U3492" s="37">
        <v>1</v>
      </c>
      <c r="V3492" s="43">
        <f>SUMIF(ResumenCotizacion!$C:$C,E3492,ResumenCotizacion!$P:$P)</f>
        <v>0</v>
      </c>
      <c r="W3492" s="68">
        <f>IF(H3492="USD",S3492*SolCotizacion!$J$18,S3492)</f>
        <v>20800000</v>
      </c>
      <c r="X3492" s="3">
        <f>ROUND(W3492/(1-VLOOKUP("Total porcentaje:",ResumenCotizacion!$F:$H,3,0)),2)</f>
        <v>22608695.649999999</v>
      </c>
      <c r="Y3492" s="3">
        <f t="shared" si="219"/>
        <v>0</v>
      </c>
    </row>
    <row r="3493" spans="1:25" ht="14.25" x14ac:dyDescent="0.2">
      <c r="A3493" t="str">
        <f t="shared" si="216"/>
        <v>Servicios fabricante- Microsoft Soporte PremierMicrosoft Soporte PremierSAMS</v>
      </c>
      <c r="B3493" t="str">
        <f t="shared" si="217"/>
        <v>SAMSMicrosoft Soporte Premier</v>
      </c>
      <c r="C3493"/>
      <c r="D3493" t="s">
        <v>5156</v>
      </c>
      <c r="E3493" t="s">
        <v>6640</v>
      </c>
      <c r="F3493" s="37" t="s">
        <v>7648</v>
      </c>
      <c r="G3493" s="18" t="str">
        <f t="shared" si="218"/>
        <v>Servicios fabricante- Microsoft Soporte Premier</v>
      </c>
      <c r="H3493" s="18" t="s">
        <v>119</v>
      </c>
      <c r="I3493" s="37" t="s">
        <v>67</v>
      </c>
      <c r="J3493" t="s">
        <v>6641</v>
      </c>
      <c r="K3493" t="s">
        <v>65</v>
      </c>
      <c r="L3493" t="s">
        <v>3940</v>
      </c>
      <c r="M3493" t="s">
        <v>65</v>
      </c>
      <c r="N3493" s="37" t="s">
        <v>5159</v>
      </c>
      <c r="O3493" s="37" t="s">
        <v>5171</v>
      </c>
      <c r="P3493" s="37" t="s">
        <v>1308</v>
      </c>
      <c r="Q3493" t="s">
        <v>6640</v>
      </c>
      <c r="R3493" t="s">
        <v>5160</v>
      </c>
      <c r="S3493" s="38">
        <v>62400000</v>
      </c>
      <c r="T3493" s="37">
        <v>1</v>
      </c>
      <c r="U3493" s="37">
        <v>1</v>
      </c>
      <c r="V3493" s="43">
        <f>SUMIF(ResumenCotizacion!$C:$C,E3493,ResumenCotizacion!$P:$P)</f>
        <v>0</v>
      </c>
      <c r="W3493" s="68">
        <f>IF(H3493="USD",S3493*SolCotizacion!$J$18,S3493)</f>
        <v>62400000</v>
      </c>
      <c r="X3493" s="3">
        <f>ROUND(W3493/(1-VLOOKUP("Total porcentaje:",ResumenCotizacion!$F:$H,3,0)),2)</f>
        <v>67826086.959999993</v>
      </c>
      <c r="Y3493" s="3">
        <f t="shared" si="219"/>
        <v>0</v>
      </c>
    </row>
    <row r="3494" spans="1:25" ht="14.25" x14ac:dyDescent="0.2">
      <c r="A3494" t="str">
        <f t="shared" si="216"/>
        <v>Servicios fabricante- Microsoft Soporte PremierMicrosoft Soporte PremierSAMR</v>
      </c>
      <c r="B3494" t="str">
        <f t="shared" si="217"/>
        <v>SAMRMicrosoft Soporte Premier</v>
      </c>
      <c r="C3494"/>
      <c r="D3494" t="s">
        <v>5156</v>
      </c>
      <c r="E3494" t="s">
        <v>6642</v>
      </c>
      <c r="F3494" s="37" t="s">
        <v>7648</v>
      </c>
      <c r="G3494" s="18" t="str">
        <f t="shared" si="218"/>
        <v>Servicios fabricante- Microsoft Soporte Premier</v>
      </c>
      <c r="H3494" s="18" t="s">
        <v>119</v>
      </c>
      <c r="I3494" s="37" t="s">
        <v>67</v>
      </c>
      <c r="J3494" t="s">
        <v>6643</v>
      </c>
      <c r="K3494" t="s">
        <v>65</v>
      </c>
      <c r="L3494" t="s">
        <v>3940</v>
      </c>
      <c r="M3494" t="s">
        <v>65</v>
      </c>
      <c r="N3494" s="37" t="s">
        <v>5159</v>
      </c>
      <c r="O3494" s="37" t="s">
        <v>5171</v>
      </c>
      <c r="P3494" s="37" t="s">
        <v>1308</v>
      </c>
      <c r="Q3494" t="s">
        <v>6642</v>
      </c>
      <c r="R3494" t="s">
        <v>5160</v>
      </c>
      <c r="S3494" s="38">
        <v>82800000</v>
      </c>
      <c r="T3494" s="37">
        <v>1</v>
      </c>
      <c r="U3494" s="37">
        <v>1</v>
      </c>
      <c r="V3494" s="43">
        <f>SUMIF(ResumenCotizacion!$C:$C,E3494,ResumenCotizacion!$P:$P)</f>
        <v>0</v>
      </c>
      <c r="W3494" s="68">
        <f>IF(H3494="USD",S3494*SolCotizacion!$J$18,S3494)</f>
        <v>82800000</v>
      </c>
      <c r="X3494" s="3">
        <f>ROUND(W3494/(1-VLOOKUP("Total porcentaje:",ResumenCotizacion!$F:$H,3,0)),2)</f>
        <v>90000000</v>
      </c>
      <c r="Y3494" s="3">
        <f t="shared" si="219"/>
        <v>0</v>
      </c>
    </row>
    <row r="3495" spans="1:25" ht="14.25" x14ac:dyDescent="0.2">
      <c r="A3495" t="str">
        <f t="shared" si="216"/>
        <v>Servicios fabricante- Microsoft Soporte PremierMicrosoft Soporte PremierSAMP</v>
      </c>
      <c r="B3495" t="str">
        <f t="shared" si="217"/>
        <v>SAMPMicrosoft Soporte Premier</v>
      </c>
      <c r="C3495"/>
      <c r="D3495" t="s">
        <v>5156</v>
      </c>
      <c r="E3495" t="s">
        <v>6644</v>
      </c>
      <c r="F3495" s="37" t="s">
        <v>7648</v>
      </c>
      <c r="G3495" s="18" t="str">
        <f t="shared" si="218"/>
        <v>Servicios fabricante- Microsoft Soporte Premier</v>
      </c>
      <c r="H3495" s="18" t="s">
        <v>119</v>
      </c>
      <c r="I3495" s="37" t="s">
        <v>67</v>
      </c>
      <c r="J3495" t="s">
        <v>6645</v>
      </c>
      <c r="K3495" t="s">
        <v>65</v>
      </c>
      <c r="L3495" t="s">
        <v>3940</v>
      </c>
      <c r="M3495" t="s">
        <v>65</v>
      </c>
      <c r="N3495" s="37" t="s">
        <v>5159</v>
      </c>
      <c r="O3495" s="37" t="s">
        <v>5171</v>
      </c>
      <c r="P3495" s="37" t="s">
        <v>1308</v>
      </c>
      <c r="Q3495" t="s">
        <v>6644</v>
      </c>
      <c r="R3495" t="s">
        <v>5160</v>
      </c>
      <c r="S3495" s="38">
        <v>103600000</v>
      </c>
      <c r="T3495" s="37">
        <v>1</v>
      </c>
      <c r="U3495" s="37">
        <v>1</v>
      </c>
      <c r="V3495" s="43">
        <f>SUMIF(ResumenCotizacion!$C:$C,E3495,ResumenCotizacion!$P:$P)</f>
        <v>0</v>
      </c>
      <c r="W3495" s="68">
        <f>IF(H3495="USD",S3495*SolCotizacion!$J$18,S3495)</f>
        <v>103600000</v>
      </c>
      <c r="X3495" s="3">
        <f>ROUND(W3495/(1-VLOOKUP("Total porcentaje:",ResumenCotizacion!$F:$H,3,0)),2)</f>
        <v>112608695.65000001</v>
      </c>
      <c r="Y3495" s="3">
        <f t="shared" si="219"/>
        <v>0</v>
      </c>
    </row>
    <row r="3496" spans="1:25" ht="14.25" x14ac:dyDescent="0.2">
      <c r="A3496" t="str">
        <f t="shared" si="216"/>
        <v>Servicios fabricante- Microsoft Soporte PremierMicrosoft Soporte PremierSAMO</v>
      </c>
      <c r="B3496" t="str">
        <f t="shared" si="217"/>
        <v>SAMOMicrosoft Soporte Premier</v>
      </c>
      <c r="C3496"/>
      <c r="D3496" t="s">
        <v>5156</v>
      </c>
      <c r="E3496" t="s">
        <v>6646</v>
      </c>
      <c r="F3496" s="37" t="s">
        <v>7648</v>
      </c>
      <c r="G3496" s="18" t="str">
        <f t="shared" si="218"/>
        <v>Servicios fabricante- Microsoft Soporte Premier</v>
      </c>
      <c r="H3496" s="18" t="s">
        <v>119</v>
      </c>
      <c r="I3496" s="37" t="s">
        <v>67</v>
      </c>
      <c r="J3496" t="s">
        <v>6647</v>
      </c>
      <c r="K3496" t="s">
        <v>65</v>
      </c>
      <c r="L3496" t="s">
        <v>3940</v>
      </c>
      <c r="M3496" t="s">
        <v>65</v>
      </c>
      <c r="N3496" s="37" t="s">
        <v>5159</v>
      </c>
      <c r="O3496" s="37" t="s">
        <v>5171</v>
      </c>
      <c r="P3496" s="37" t="s">
        <v>1308</v>
      </c>
      <c r="Q3496" t="s">
        <v>6646</v>
      </c>
      <c r="R3496" t="s">
        <v>5160</v>
      </c>
      <c r="S3496" s="38">
        <v>82800000</v>
      </c>
      <c r="T3496" s="37">
        <v>1</v>
      </c>
      <c r="U3496" s="37">
        <v>1</v>
      </c>
      <c r="V3496" s="43">
        <f>SUMIF(ResumenCotizacion!$C:$C,E3496,ResumenCotizacion!$P:$P)</f>
        <v>0</v>
      </c>
      <c r="W3496" s="68">
        <f>IF(H3496="USD",S3496*SolCotizacion!$J$18,S3496)</f>
        <v>82800000</v>
      </c>
      <c r="X3496" s="3">
        <f>ROUND(W3496/(1-VLOOKUP("Total porcentaje:",ResumenCotizacion!$F:$H,3,0)),2)</f>
        <v>90000000</v>
      </c>
      <c r="Y3496" s="3">
        <f t="shared" si="219"/>
        <v>0</v>
      </c>
    </row>
    <row r="3497" spans="1:25" ht="14.25" x14ac:dyDescent="0.2">
      <c r="A3497" t="str">
        <f t="shared" si="216"/>
        <v>Servicios fabricante- Microsoft Soporte PremierMicrosoft Soporte PremierSAMN</v>
      </c>
      <c r="B3497" t="str">
        <f t="shared" si="217"/>
        <v>SAMNMicrosoft Soporte Premier</v>
      </c>
      <c r="C3497"/>
      <c r="D3497" t="s">
        <v>5156</v>
      </c>
      <c r="E3497" t="s">
        <v>6648</v>
      </c>
      <c r="F3497" s="37" t="s">
        <v>7648</v>
      </c>
      <c r="G3497" s="18" t="str">
        <f t="shared" si="218"/>
        <v>Servicios fabricante- Microsoft Soporte Premier</v>
      </c>
      <c r="H3497" s="18" t="s">
        <v>119</v>
      </c>
      <c r="I3497" s="37" t="s">
        <v>67</v>
      </c>
      <c r="J3497" t="s">
        <v>6649</v>
      </c>
      <c r="K3497" t="s">
        <v>65</v>
      </c>
      <c r="L3497" t="s">
        <v>3940</v>
      </c>
      <c r="M3497" t="s">
        <v>65</v>
      </c>
      <c r="N3497" s="37" t="s">
        <v>5159</v>
      </c>
      <c r="O3497" s="37" t="s">
        <v>5171</v>
      </c>
      <c r="P3497" s="37" t="s">
        <v>1308</v>
      </c>
      <c r="Q3497" t="s">
        <v>6648</v>
      </c>
      <c r="R3497" t="s">
        <v>5160</v>
      </c>
      <c r="S3497" s="38">
        <v>20800000</v>
      </c>
      <c r="T3497" s="37">
        <v>1</v>
      </c>
      <c r="U3497" s="37">
        <v>1</v>
      </c>
      <c r="V3497" s="43">
        <f>SUMIF(ResumenCotizacion!$C:$C,E3497,ResumenCotizacion!$P:$P)</f>
        <v>0</v>
      </c>
      <c r="W3497" s="68">
        <f>IF(H3497="USD",S3497*SolCotizacion!$J$18,S3497)</f>
        <v>20800000</v>
      </c>
      <c r="X3497" s="3">
        <f>ROUND(W3497/(1-VLOOKUP("Total porcentaje:",ResumenCotizacion!$F:$H,3,0)),2)</f>
        <v>22608695.649999999</v>
      </c>
      <c r="Y3497" s="3">
        <f t="shared" si="219"/>
        <v>0</v>
      </c>
    </row>
    <row r="3498" spans="1:25" ht="14.25" x14ac:dyDescent="0.2">
      <c r="A3498" t="str">
        <f t="shared" si="216"/>
        <v>Servicios fabricante- Microsoft Soporte PremierMicrosoft Soporte PremierSAMM</v>
      </c>
      <c r="B3498" t="str">
        <f t="shared" si="217"/>
        <v>SAMMMicrosoft Soporte Premier</v>
      </c>
      <c r="C3498"/>
      <c r="D3498" t="s">
        <v>5156</v>
      </c>
      <c r="E3498" t="s">
        <v>6650</v>
      </c>
      <c r="F3498" s="37" t="s">
        <v>7648</v>
      </c>
      <c r="G3498" s="18" t="str">
        <f t="shared" si="218"/>
        <v>Servicios fabricante- Microsoft Soporte Premier</v>
      </c>
      <c r="H3498" s="18" t="s">
        <v>119</v>
      </c>
      <c r="I3498" s="37" t="s">
        <v>67</v>
      </c>
      <c r="J3498" t="s">
        <v>6651</v>
      </c>
      <c r="K3498" t="s">
        <v>65</v>
      </c>
      <c r="L3498" t="s">
        <v>3940</v>
      </c>
      <c r="M3498" t="s">
        <v>65</v>
      </c>
      <c r="N3498" s="37" t="s">
        <v>5159</v>
      </c>
      <c r="O3498" s="37" t="s">
        <v>5171</v>
      </c>
      <c r="P3498" s="37" t="s">
        <v>1308</v>
      </c>
      <c r="Q3498" t="s">
        <v>6650</v>
      </c>
      <c r="R3498" t="s">
        <v>5160</v>
      </c>
      <c r="S3498" s="38">
        <v>20800000</v>
      </c>
      <c r="T3498" s="37">
        <v>1</v>
      </c>
      <c r="U3498" s="37">
        <v>1</v>
      </c>
      <c r="V3498" s="43">
        <f>SUMIF(ResumenCotizacion!$C:$C,E3498,ResumenCotizacion!$P:$P)</f>
        <v>0</v>
      </c>
      <c r="W3498" s="68">
        <f>IF(H3498="USD",S3498*SolCotizacion!$J$18,S3498)</f>
        <v>20800000</v>
      </c>
      <c r="X3498" s="3">
        <f>ROUND(W3498/(1-VLOOKUP("Total porcentaje:",ResumenCotizacion!$F:$H,3,0)),2)</f>
        <v>22608695.649999999</v>
      </c>
      <c r="Y3498" s="3">
        <f t="shared" si="219"/>
        <v>0</v>
      </c>
    </row>
    <row r="3499" spans="1:25" ht="14.25" x14ac:dyDescent="0.2">
      <c r="A3499" t="str">
        <f t="shared" si="216"/>
        <v>Servicios fabricante- Microsoft Soporte PremierMicrosoft Soporte PremierSAML</v>
      </c>
      <c r="B3499" t="str">
        <f t="shared" si="217"/>
        <v>SAMLMicrosoft Soporte Premier</v>
      </c>
      <c r="C3499"/>
      <c r="D3499" t="s">
        <v>5156</v>
      </c>
      <c r="E3499" t="s">
        <v>6652</v>
      </c>
      <c r="F3499" s="37" t="s">
        <v>7648</v>
      </c>
      <c r="G3499" s="18" t="str">
        <f t="shared" si="218"/>
        <v>Servicios fabricante- Microsoft Soporte Premier</v>
      </c>
      <c r="H3499" s="18" t="s">
        <v>119</v>
      </c>
      <c r="I3499" s="37" t="s">
        <v>67</v>
      </c>
      <c r="J3499" t="s">
        <v>6653</v>
      </c>
      <c r="K3499" t="s">
        <v>65</v>
      </c>
      <c r="L3499" t="s">
        <v>3940</v>
      </c>
      <c r="M3499" t="s">
        <v>65</v>
      </c>
      <c r="N3499" s="37" t="s">
        <v>5159</v>
      </c>
      <c r="O3499" s="37" t="s">
        <v>5171</v>
      </c>
      <c r="P3499" s="37" t="s">
        <v>1308</v>
      </c>
      <c r="Q3499" t="s">
        <v>6652</v>
      </c>
      <c r="R3499" t="s">
        <v>5160</v>
      </c>
      <c r="S3499" s="38">
        <v>103600000</v>
      </c>
      <c r="T3499" s="37">
        <v>1</v>
      </c>
      <c r="U3499" s="37">
        <v>1</v>
      </c>
      <c r="V3499" s="43">
        <f>SUMIF(ResumenCotizacion!$C:$C,E3499,ResumenCotizacion!$P:$P)</f>
        <v>0</v>
      </c>
      <c r="W3499" s="68">
        <f>IF(H3499="USD",S3499*SolCotizacion!$J$18,S3499)</f>
        <v>103600000</v>
      </c>
      <c r="X3499" s="3">
        <f>ROUND(W3499/(1-VLOOKUP("Total porcentaje:",ResumenCotizacion!$F:$H,3,0)),2)</f>
        <v>112608695.65000001</v>
      </c>
      <c r="Y3499" s="3">
        <f t="shared" si="219"/>
        <v>0</v>
      </c>
    </row>
    <row r="3500" spans="1:25" ht="14.25" x14ac:dyDescent="0.2">
      <c r="A3500" t="str">
        <f t="shared" si="216"/>
        <v>Servicios fabricante- Microsoft Soporte PremierMicrosoft Soporte PremierSAMI</v>
      </c>
      <c r="B3500" t="str">
        <f t="shared" si="217"/>
        <v>SAMIMicrosoft Soporte Premier</v>
      </c>
      <c r="C3500"/>
      <c r="D3500" t="s">
        <v>5156</v>
      </c>
      <c r="E3500" t="s">
        <v>6654</v>
      </c>
      <c r="F3500" s="37" t="s">
        <v>7648</v>
      </c>
      <c r="G3500" s="18" t="str">
        <f t="shared" si="218"/>
        <v>Servicios fabricante- Microsoft Soporte Premier</v>
      </c>
      <c r="H3500" s="18" t="s">
        <v>119</v>
      </c>
      <c r="I3500" s="37" t="s">
        <v>67</v>
      </c>
      <c r="J3500" t="s">
        <v>6655</v>
      </c>
      <c r="K3500" t="s">
        <v>65</v>
      </c>
      <c r="L3500" t="s">
        <v>3940</v>
      </c>
      <c r="M3500" t="s">
        <v>65</v>
      </c>
      <c r="N3500" s="37" t="s">
        <v>5159</v>
      </c>
      <c r="O3500" s="37" t="s">
        <v>5171</v>
      </c>
      <c r="P3500" s="37" t="s">
        <v>1308</v>
      </c>
      <c r="Q3500" t="s">
        <v>6654</v>
      </c>
      <c r="R3500" t="s">
        <v>5160</v>
      </c>
      <c r="S3500" s="38">
        <v>41600000</v>
      </c>
      <c r="T3500" s="37">
        <v>1</v>
      </c>
      <c r="U3500" s="37">
        <v>1</v>
      </c>
      <c r="V3500" s="43">
        <f>SUMIF(ResumenCotizacion!$C:$C,E3500,ResumenCotizacion!$P:$P)</f>
        <v>0</v>
      </c>
      <c r="W3500" s="68">
        <f>IF(H3500="USD",S3500*SolCotizacion!$J$18,S3500)</f>
        <v>41600000</v>
      </c>
      <c r="X3500" s="3">
        <f>ROUND(W3500/(1-VLOOKUP("Total porcentaje:",ResumenCotizacion!$F:$H,3,0)),2)</f>
        <v>45217391.299999997</v>
      </c>
      <c r="Y3500" s="3">
        <f t="shared" si="219"/>
        <v>0</v>
      </c>
    </row>
    <row r="3501" spans="1:25" ht="14.25" x14ac:dyDescent="0.2">
      <c r="A3501" t="str">
        <f t="shared" si="216"/>
        <v>Servicios fabricante- Microsoft Soporte PremierMicrosoft Soporte PremierSAME</v>
      </c>
      <c r="B3501" t="str">
        <f t="shared" si="217"/>
        <v>SAMEMicrosoft Soporte Premier</v>
      </c>
      <c r="C3501"/>
      <c r="D3501" t="s">
        <v>5156</v>
      </c>
      <c r="E3501" t="s">
        <v>6656</v>
      </c>
      <c r="F3501" s="37" t="s">
        <v>7648</v>
      </c>
      <c r="G3501" s="18" t="str">
        <f t="shared" si="218"/>
        <v>Servicios fabricante- Microsoft Soporte Premier</v>
      </c>
      <c r="H3501" s="18" t="s">
        <v>119</v>
      </c>
      <c r="I3501" s="37" t="s">
        <v>67</v>
      </c>
      <c r="J3501" t="s">
        <v>6657</v>
      </c>
      <c r="K3501" t="s">
        <v>65</v>
      </c>
      <c r="L3501" t="s">
        <v>3940</v>
      </c>
      <c r="M3501" t="s">
        <v>65</v>
      </c>
      <c r="N3501" s="37" t="s">
        <v>5159</v>
      </c>
      <c r="O3501" s="37" t="s">
        <v>5171</v>
      </c>
      <c r="P3501" s="37" t="s">
        <v>1308</v>
      </c>
      <c r="Q3501" t="s">
        <v>6656</v>
      </c>
      <c r="R3501" t="s">
        <v>5160</v>
      </c>
      <c r="S3501" s="38">
        <v>41600000</v>
      </c>
      <c r="T3501" s="37">
        <v>1</v>
      </c>
      <c r="U3501" s="37">
        <v>1</v>
      </c>
      <c r="V3501" s="43">
        <f>SUMIF(ResumenCotizacion!$C:$C,E3501,ResumenCotizacion!$P:$P)</f>
        <v>0</v>
      </c>
      <c r="W3501" s="68">
        <f>IF(H3501="USD",S3501*SolCotizacion!$J$18,S3501)</f>
        <v>41600000</v>
      </c>
      <c r="X3501" s="3">
        <f>ROUND(W3501/(1-VLOOKUP("Total porcentaje:",ResumenCotizacion!$F:$H,3,0)),2)</f>
        <v>45217391.299999997</v>
      </c>
      <c r="Y3501" s="3">
        <f t="shared" si="219"/>
        <v>0</v>
      </c>
    </row>
    <row r="3502" spans="1:25" ht="14.25" x14ac:dyDescent="0.2">
      <c r="A3502" t="str">
        <f t="shared" si="216"/>
        <v>Servicios fabricante- Microsoft Soporte PremierMicrosoft Soporte PremierSAMD</v>
      </c>
      <c r="B3502" t="str">
        <f t="shared" si="217"/>
        <v>SAMDMicrosoft Soporte Premier</v>
      </c>
      <c r="C3502"/>
      <c r="D3502" t="s">
        <v>5156</v>
      </c>
      <c r="E3502" t="s">
        <v>6658</v>
      </c>
      <c r="F3502" s="37" t="s">
        <v>7648</v>
      </c>
      <c r="G3502" s="18" t="str">
        <f t="shared" si="218"/>
        <v>Servicios fabricante- Microsoft Soporte Premier</v>
      </c>
      <c r="H3502" s="18" t="s">
        <v>119</v>
      </c>
      <c r="I3502" s="37" t="s">
        <v>67</v>
      </c>
      <c r="J3502" t="s">
        <v>6659</v>
      </c>
      <c r="K3502" t="s">
        <v>65</v>
      </c>
      <c r="L3502" t="s">
        <v>3940</v>
      </c>
      <c r="M3502" t="s">
        <v>65</v>
      </c>
      <c r="N3502" s="37" t="s">
        <v>5159</v>
      </c>
      <c r="O3502" s="37" t="s">
        <v>5171</v>
      </c>
      <c r="P3502" s="37" t="s">
        <v>1308</v>
      </c>
      <c r="Q3502" t="s">
        <v>6658</v>
      </c>
      <c r="R3502" t="s">
        <v>5160</v>
      </c>
      <c r="S3502" s="38">
        <v>41600000</v>
      </c>
      <c r="T3502" s="37">
        <v>1</v>
      </c>
      <c r="U3502" s="37">
        <v>1</v>
      </c>
      <c r="V3502" s="43">
        <f>SUMIF(ResumenCotizacion!$C:$C,E3502,ResumenCotizacion!$P:$P)</f>
        <v>0</v>
      </c>
      <c r="W3502" s="68">
        <f>IF(H3502="USD",S3502*SolCotizacion!$J$18,S3502)</f>
        <v>41600000</v>
      </c>
      <c r="X3502" s="3">
        <f>ROUND(W3502/(1-VLOOKUP("Total porcentaje:",ResumenCotizacion!$F:$H,3,0)),2)</f>
        <v>45217391.299999997</v>
      </c>
      <c r="Y3502" s="3">
        <f t="shared" si="219"/>
        <v>0</v>
      </c>
    </row>
    <row r="3503" spans="1:25" ht="14.25" x14ac:dyDescent="0.2">
      <c r="A3503" t="str">
        <f t="shared" si="216"/>
        <v>Servicios fabricante- Microsoft Soporte PremierMicrosoft Soporte PremierSAMC</v>
      </c>
      <c r="B3503" t="str">
        <f t="shared" si="217"/>
        <v>SAMCMicrosoft Soporte Premier</v>
      </c>
      <c r="C3503"/>
      <c r="D3503" t="s">
        <v>5156</v>
      </c>
      <c r="E3503" t="s">
        <v>6660</v>
      </c>
      <c r="F3503" s="37" t="s">
        <v>7648</v>
      </c>
      <c r="G3503" s="18" t="str">
        <f t="shared" si="218"/>
        <v>Servicios fabricante- Microsoft Soporte Premier</v>
      </c>
      <c r="H3503" s="18" t="s">
        <v>119</v>
      </c>
      <c r="I3503" s="37" t="s">
        <v>67</v>
      </c>
      <c r="J3503" t="s">
        <v>6661</v>
      </c>
      <c r="K3503" t="s">
        <v>65</v>
      </c>
      <c r="L3503" t="s">
        <v>3940</v>
      </c>
      <c r="M3503" t="s">
        <v>65</v>
      </c>
      <c r="N3503" s="37" t="s">
        <v>5159</v>
      </c>
      <c r="O3503" s="37" t="s">
        <v>5171</v>
      </c>
      <c r="P3503" s="37" t="s">
        <v>1308</v>
      </c>
      <c r="Q3503" t="s">
        <v>6660</v>
      </c>
      <c r="R3503" t="s">
        <v>5160</v>
      </c>
      <c r="S3503" s="38">
        <v>62400000</v>
      </c>
      <c r="T3503" s="37">
        <v>1</v>
      </c>
      <c r="U3503" s="37">
        <v>1</v>
      </c>
      <c r="V3503" s="43">
        <f>SUMIF(ResumenCotizacion!$C:$C,E3503,ResumenCotizacion!$P:$P)</f>
        <v>0</v>
      </c>
      <c r="W3503" s="68">
        <f>IF(H3503="USD",S3503*SolCotizacion!$J$18,S3503)</f>
        <v>62400000</v>
      </c>
      <c r="X3503" s="3">
        <f>ROUND(W3503/(1-VLOOKUP("Total porcentaje:",ResumenCotizacion!$F:$H,3,0)),2)</f>
        <v>67826086.959999993</v>
      </c>
      <c r="Y3503" s="3">
        <f t="shared" si="219"/>
        <v>0</v>
      </c>
    </row>
    <row r="3504" spans="1:25" ht="14.25" x14ac:dyDescent="0.2">
      <c r="A3504" t="str">
        <f t="shared" si="216"/>
        <v>Servicios fabricante- Microsoft Soporte PremierMicrosoft Soporte PremierSAMB</v>
      </c>
      <c r="B3504" t="str">
        <f t="shared" si="217"/>
        <v>SAMBMicrosoft Soporte Premier</v>
      </c>
      <c r="C3504"/>
      <c r="D3504" t="s">
        <v>5156</v>
      </c>
      <c r="E3504" t="s">
        <v>6662</v>
      </c>
      <c r="F3504" s="37" t="s">
        <v>7648</v>
      </c>
      <c r="G3504" s="18" t="str">
        <f t="shared" si="218"/>
        <v>Servicios fabricante- Microsoft Soporte Premier</v>
      </c>
      <c r="H3504" s="18" t="s">
        <v>119</v>
      </c>
      <c r="I3504" s="37" t="s">
        <v>67</v>
      </c>
      <c r="J3504" t="s">
        <v>6663</v>
      </c>
      <c r="K3504" t="s">
        <v>65</v>
      </c>
      <c r="L3504" t="s">
        <v>3940</v>
      </c>
      <c r="M3504" t="s">
        <v>65</v>
      </c>
      <c r="N3504" s="37" t="s">
        <v>5159</v>
      </c>
      <c r="O3504" s="37" t="s">
        <v>5171</v>
      </c>
      <c r="P3504" s="37" t="s">
        <v>1308</v>
      </c>
      <c r="Q3504" t="s">
        <v>6662</v>
      </c>
      <c r="R3504" t="s">
        <v>5160</v>
      </c>
      <c r="S3504" s="38">
        <v>82800000</v>
      </c>
      <c r="T3504" s="37">
        <v>1</v>
      </c>
      <c r="U3504" s="37">
        <v>1</v>
      </c>
      <c r="V3504" s="43">
        <f>SUMIF(ResumenCotizacion!$C:$C,E3504,ResumenCotizacion!$P:$P)</f>
        <v>0</v>
      </c>
      <c r="W3504" s="68">
        <f>IF(H3504="USD",S3504*SolCotizacion!$J$18,S3504)</f>
        <v>82800000</v>
      </c>
      <c r="X3504" s="3">
        <f>ROUND(W3504/(1-VLOOKUP("Total porcentaje:",ResumenCotizacion!$F:$H,3,0)),2)</f>
        <v>90000000</v>
      </c>
      <c r="Y3504" s="3">
        <f t="shared" si="219"/>
        <v>0</v>
      </c>
    </row>
    <row r="3505" spans="1:25" ht="14.25" x14ac:dyDescent="0.2">
      <c r="A3505" t="str">
        <f t="shared" si="216"/>
        <v>Servicios fabricante- Microsoft Soporte PremierMicrosoft Soporte PremierSAMA</v>
      </c>
      <c r="B3505" t="str">
        <f t="shared" si="217"/>
        <v>SAMAMicrosoft Soporte Premier</v>
      </c>
      <c r="C3505"/>
      <c r="D3505" t="s">
        <v>5156</v>
      </c>
      <c r="E3505" t="s">
        <v>6664</v>
      </c>
      <c r="F3505" s="37" t="s">
        <v>7648</v>
      </c>
      <c r="G3505" s="18" t="str">
        <f t="shared" si="218"/>
        <v>Servicios fabricante- Microsoft Soporte Premier</v>
      </c>
      <c r="H3505" s="18" t="s">
        <v>119</v>
      </c>
      <c r="I3505" s="37" t="s">
        <v>67</v>
      </c>
      <c r="J3505" t="s">
        <v>6665</v>
      </c>
      <c r="K3505" t="s">
        <v>65</v>
      </c>
      <c r="L3505" t="s">
        <v>3940</v>
      </c>
      <c r="M3505" t="s">
        <v>65</v>
      </c>
      <c r="N3505" s="37" t="s">
        <v>5159</v>
      </c>
      <c r="O3505" s="37" t="s">
        <v>5171</v>
      </c>
      <c r="P3505" s="37" t="s">
        <v>1308</v>
      </c>
      <c r="Q3505" t="s">
        <v>6664</v>
      </c>
      <c r="R3505" t="s">
        <v>5160</v>
      </c>
      <c r="S3505" s="38">
        <v>20800000</v>
      </c>
      <c r="T3505" s="37">
        <v>1</v>
      </c>
      <c r="U3505" s="37">
        <v>1</v>
      </c>
      <c r="V3505" s="43">
        <f>SUMIF(ResumenCotizacion!$C:$C,E3505,ResumenCotizacion!$P:$P)</f>
        <v>0</v>
      </c>
      <c r="W3505" s="68">
        <f>IF(H3505="USD",S3505*SolCotizacion!$J$18,S3505)</f>
        <v>20800000</v>
      </c>
      <c r="X3505" s="3">
        <f>ROUND(W3505/(1-VLOOKUP("Total porcentaje:",ResumenCotizacion!$F:$H,3,0)),2)</f>
        <v>22608695.649999999</v>
      </c>
      <c r="Y3505" s="3">
        <f t="shared" si="219"/>
        <v>0</v>
      </c>
    </row>
    <row r="3506" spans="1:25" ht="14.25" x14ac:dyDescent="0.2">
      <c r="A3506" t="str">
        <f t="shared" si="216"/>
        <v>Servicios fabricante- Microsoft Soporte PremierMicrosoft Soporte PremierSAM6</v>
      </c>
      <c r="B3506" t="str">
        <f t="shared" si="217"/>
        <v>SAM6Microsoft Soporte Premier</v>
      </c>
      <c r="C3506"/>
      <c r="D3506" t="s">
        <v>5156</v>
      </c>
      <c r="E3506" t="s">
        <v>6666</v>
      </c>
      <c r="F3506" s="37" t="s">
        <v>7648</v>
      </c>
      <c r="G3506" s="18" t="str">
        <f t="shared" si="218"/>
        <v>Servicios fabricante- Microsoft Soporte Premier</v>
      </c>
      <c r="H3506" s="18" t="s">
        <v>119</v>
      </c>
      <c r="I3506" s="37" t="s">
        <v>67</v>
      </c>
      <c r="J3506" t="s">
        <v>6667</v>
      </c>
      <c r="K3506" t="s">
        <v>65</v>
      </c>
      <c r="L3506" t="s">
        <v>3940</v>
      </c>
      <c r="M3506" t="s">
        <v>65</v>
      </c>
      <c r="N3506" s="37" t="s">
        <v>5159</v>
      </c>
      <c r="O3506" s="37" t="s">
        <v>5171</v>
      </c>
      <c r="P3506" s="37" t="s">
        <v>1308</v>
      </c>
      <c r="Q3506" t="s">
        <v>6666</v>
      </c>
      <c r="R3506" t="s">
        <v>5160</v>
      </c>
      <c r="S3506" s="38">
        <v>41600000</v>
      </c>
      <c r="T3506" s="37">
        <v>1</v>
      </c>
      <c r="U3506" s="37">
        <v>1</v>
      </c>
      <c r="V3506" s="43">
        <f>SUMIF(ResumenCotizacion!$C:$C,E3506,ResumenCotizacion!$P:$P)</f>
        <v>0</v>
      </c>
      <c r="W3506" s="68">
        <f>IF(H3506="USD",S3506*SolCotizacion!$J$18,S3506)</f>
        <v>41600000</v>
      </c>
      <c r="X3506" s="3">
        <f>ROUND(W3506/(1-VLOOKUP("Total porcentaje:",ResumenCotizacion!$F:$H,3,0)),2)</f>
        <v>45217391.299999997</v>
      </c>
      <c r="Y3506" s="3">
        <f t="shared" si="219"/>
        <v>0</v>
      </c>
    </row>
    <row r="3507" spans="1:25" ht="14.25" x14ac:dyDescent="0.2">
      <c r="A3507" t="str">
        <f t="shared" si="216"/>
        <v>Servicios fabricante- Microsoft Soporte PremierMicrosoft Soporte PremierSAM3</v>
      </c>
      <c r="B3507" t="str">
        <f t="shared" si="217"/>
        <v>SAM3Microsoft Soporte Premier</v>
      </c>
      <c r="C3507"/>
      <c r="D3507" t="s">
        <v>5156</v>
      </c>
      <c r="E3507" t="s">
        <v>6668</v>
      </c>
      <c r="F3507" s="37" t="s">
        <v>7648</v>
      </c>
      <c r="G3507" s="18" t="str">
        <f t="shared" si="218"/>
        <v>Servicios fabricante- Microsoft Soporte Premier</v>
      </c>
      <c r="H3507" s="18" t="s">
        <v>119</v>
      </c>
      <c r="I3507" s="37" t="s">
        <v>67</v>
      </c>
      <c r="J3507" t="s">
        <v>6669</v>
      </c>
      <c r="K3507" t="s">
        <v>65</v>
      </c>
      <c r="L3507" t="s">
        <v>3940</v>
      </c>
      <c r="M3507" t="s">
        <v>65</v>
      </c>
      <c r="N3507" s="37" t="s">
        <v>5159</v>
      </c>
      <c r="O3507" s="37" t="s">
        <v>66</v>
      </c>
      <c r="P3507" s="37" t="s">
        <v>1308</v>
      </c>
      <c r="Q3507" t="s">
        <v>6668</v>
      </c>
      <c r="R3507" t="s">
        <v>5160</v>
      </c>
      <c r="S3507" s="38">
        <v>20800000</v>
      </c>
      <c r="T3507" s="37">
        <v>1</v>
      </c>
      <c r="U3507" s="37">
        <v>1</v>
      </c>
      <c r="V3507" s="43">
        <f>SUMIF(ResumenCotizacion!$C:$C,E3507,ResumenCotizacion!$P:$P)</f>
        <v>0</v>
      </c>
      <c r="W3507" s="68">
        <f>IF(H3507="USD",S3507*SolCotizacion!$J$18,S3507)</f>
        <v>20800000</v>
      </c>
      <c r="X3507" s="3">
        <f>ROUND(W3507/(1-VLOOKUP("Total porcentaje:",ResumenCotizacion!$F:$H,3,0)),2)</f>
        <v>22608695.649999999</v>
      </c>
      <c r="Y3507" s="3">
        <f t="shared" si="219"/>
        <v>0</v>
      </c>
    </row>
    <row r="3508" spans="1:25" ht="14.25" x14ac:dyDescent="0.2">
      <c r="A3508" t="str">
        <f t="shared" si="216"/>
        <v>Servicios fabricante- Microsoft Soporte PremierMicrosoft Soporte PremierSALO</v>
      </c>
      <c r="B3508" t="str">
        <f t="shared" si="217"/>
        <v>SALOMicrosoft Soporte Premier</v>
      </c>
      <c r="C3508"/>
      <c r="D3508" t="s">
        <v>5156</v>
      </c>
      <c r="E3508" t="s">
        <v>6670</v>
      </c>
      <c r="F3508" s="37" t="s">
        <v>7648</v>
      </c>
      <c r="G3508" s="18" t="str">
        <f t="shared" si="218"/>
        <v>Servicios fabricante- Microsoft Soporte Premier</v>
      </c>
      <c r="H3508" s="18" t="s">
        <v>119</v>
      </c>
      <c r="I3508" s="37" t="s">
        <v>67</v>
      </c>
      <c r="J3508" t="s">
        <v>6671</v>
      </c>
      <c r="K3508" t="s">
        <v>65</v>
      </c>
      <c r="L3508" t="s">
        <v>3940</v>
      </c>
      <c r="M3508" t="s">
        <v>65</v>
      </c>
      <c r="N3508" s="37" t="s">
        <v>5159</v>
      </c>
      <c r="O3508" s="37" t="s">
        <v>5171</v>
      </c>
      <c r="P3508" s="37" t="s">
        <v>1308</v>
      </c>
      <c r="Q3508" t="s">
        <v>6670</v>
      </c>
      <c r="R3508" t="s">
        <v>5160</v>
      </c>
      <c r="S3508" s="38">
        <v>391600000</v>
      </c>
      <c r="T3508" s="37">
        <v>1</v>
      </c>
      <c r="U3508" s="37">
        <v>1</v>
      </c>
      <c r="V3508" s="43">
        <f>SUMIF(ResumenCotizacion!$C:$C,E3508,ResumenCotizacion!$P:$P)</f>
        <v>0</v>
      </c>
      <c r="W3508" s="68">
        <f>IF(H3508="USD",S3508*SolCotizacion!$J$18,S3508)</f>
        <v>391600000</v>
      </c>
      <c r="X3508" s="3">
        <f>ROUND(W3508/(1-VLOOKUP("Total porcentaje:",ResumenCotizacion!$F:$H,3,0)),2)</f>
        <v>425652173.91000003</v>
      </c>
      <c r="Y3508" s="3">
        <f t="shared" si="219"/>
        <v>0</v>
      </c>
    </row>
    <row r="3509" spans="1:25" ht="14.25" x14ac:dyDescent="0.2">
      <c r="A3509" t="str">
        <f t="shared" si="216"/>
        <v>Servicios fabricante- Microsoft Soporte PremierMicrosoft Soporte PremierSALD</v>
      </c>
      <c r="B3509" t="str">
        <f t="shared" si="217"/>
        <v>SALDMicrosoft Soporte Premier</v>
      </c>
      <c r="C3509"/>
      <c r="D3509" t="s">
        <v>5156</v>
      </c>
      <c r="E3509" t="s">
        <v>6672</v>
      </c>
      <c r="F3509" s="37" t="s">
        <v>7648</v>
      </c>
      <c r="G3509" s="18" t="str">
        <f t="shared" si="218"/>
        <v>Servicios fabricante- Microsoft Soporte Premier</v>
      </c>
      <c r="H3509" s="18" t="s">
        <v>119</v>
      </c>
      <c r="I3509" s="37" t="s">
        <v>67</v>
      </c>
      <c r="J3509" t="s">
        <v>6673</v>
      </c>
      <c r="K3509" t="s">
        <v>65</v>
      </c>
      <c r="L3509" t="s">
        <v>3940</v>
      </c>
      <c r="M3509" t="s">
        <v>65</v>
      </c>
      <c r="N3509" s="37" t="s">
        <v>5159</v>
      </c>
      <c r="O3509" s="37" t="s">
        <v>5171</v>
      </c>
      <c r="P3509" s="37" t="s">
        <v>1308</v>
      </c>
      <c r="Q3509" t="s">
        <v>6672</v>
      </c>
      <c r="R3509" t="s">
        <v>5160</v>
      </c>
      <c r="S3509" s="38">
        <v>607200000</v>
      </c>
      <c r="T3509" s="37">
        <v>1</v>
      </c>
      <c r="U3509" s="37">
        <v>1</v>
      </c>
      <c r="V3509" s="43">
        <f>SUMIF(ResumenCotizacion!$C:$C,E3509,ResumenCotizacion!$P:$P)</f>
        <v>0</v>
      </c>
      <c r="W3509" s="68">
        <f>IF(H3509="USD",S3509*SolCotizacion!$J$18,S3509)</f>
        <v>607200000</v>
      </c>
      <c r="X3509" s="3">
        <f>ROUND(W3509/(1-VLOOKUP("Total porcentaje:",ResumenCotizacion!$F:$H,3,0)),2)</f>
        <v>660000000</v>
      </c>
      <c r="Y3509" s="3">
        <f t="shared" si="219"/>
        <v>0</v>
      </c>
    </row>
    <row r="3510" spans="1:25" ht="14.25" x14ac:dyDescent="0.2">
      <c r="A3510" t="str">
        <f t="shared" si="216"/>
        <v>Servicios fabricante- Microsoft Soporte PremierMicrosoft Soporte PremierSAIM</v>
      </c>
      <c r="B3510" t="str">
        <f t="shared" si="217"/>
        <v>SAIMMicrosoft Soporte Premier</v>
      </c>
      <c r="C3510"/>
      <c r="D3510" t="s">
        <v>5156</v>
      </c>
      <c r="E3510" t="s">
        <v>6674</v>
      </c>
      <c r="F3510" s="37" t="s">
        <v>7648</v>
      </c>
      <c r="G3510" s="18" t="str">
        <f t="shared" si="218"/>
        <v>Servicios fabricante- Microsoft Soporte Premier</v>
      </c>
      <c r="H3510" s="18" t="s">
        <v>119</v>
      </c>
      <c r="I3510" s="37" t="s">
        <v>67</v>
      </c>
      <c r="J3510" t="s">
        <v>6675</v>
      </c>
      <c r="K3510" t="s">
        <v>65</v>
      </c>
      <c r="L3510" t="s">
        <v>3940</v>
      </c>
      <c r="M3510" t="s">
        <v>65</v>
      </c>
      <c r="N3510" s="37" t="s">
        <v>5159</v>
      </c>
      <c r="O3510" s="37" t="s">
        <v>5171</v>
      </c>
      <c r="P3510" s="37" t="s">
        <v>1308</v>
      </c>
      <c r="Q3510" t="s">
        <v>6674</v>
      </c>
      <c r="R3510" t="s">
        <v>5160</v>
      </c>
      <c r="S3510" s="38">
        <v>74000000</v>
      </c>
      <c r="T3510" s="37">
        <v>1</v>
      </c>
      <c r="U3510" s="37">
        <v>1</v>
      </c>
      <c r="V3510" s="43">
        <f>SUMIF(ResumenCotizacion!$C:$C,E3510,ResumenCotizacion!$P:$P)</f>
        <v>0</v>
      </c>
      <c r="W3510" s="68">
        <f>IF(H3510="USD",S3510*SolCotizacion!$J$18,S3510)</f>
        <v>74000000</v>
      </c>
      <c r="X3510" s="3">
        <f>ROUND(W3510/(1-VLOOKUP("Total porcentaje:",ResumenCotizacion!$F:$H,3,0)),2)</f>
        <v>80434782.609999999</v>
      </c>
      <c r="Y3510" s="3">
        <f t="shared" si="219"/>
        <v>0</v>
      </c>
    </row>
    <row r="3511" spans="1:25" ht="14.25" x14ac:dyDescent="0.2">
      <c r="A3511" t="str">
        <f t="shared" si="216"/>
        <v>Servicios fabricante- Microsoft Soporte PremierMicrosoft Soporte PremierSAII</v>
      </c>
      <c r="B3511" t="str">
        <f t="shared" si="217"/>
        <v>SAIIMicrosoft Soporte Premier</v>
      </c>
      <c r="C3511"/>
      <c r="D3511" t="s">
        <v>5156</v>
      </c>
      <c r="E3511" t="s">
        <v>6676</v>
      </c>
      <c r="F3511" s="37" t="s">
        <v>7648</v>
      </c>
      <c r="G3511" s="18" t="str">
        <f t="shared" si="218"/>
        <v>Servicios fabricante- Microsoft Soporte Premier</v>
      </c>
      <c r="H3511" s="18" t="s">
        <v>119</v>
      </c>
      <c r="I3511" s="37" t="s">
        <v>67</v>
      </c>
      <c r="J3511" t="s">
        <v>6677</v>
      </c>
      <c r="K3511" t="s">
        <v>65</v>
      </c>
      <c r="L3511" t="s">
        <v>3940</v>
      </c>
      <c r="M3511" t="s">
        <v>65</v>
      </c>
      <c r="N3511" s="37" t="s">
        <v>5159</v>
      </c>
      <c r="O3511" s="37" t="s">
        <v>5171</v>
      </c>
      <c r="P3511" s="37" t="s">
        <v>1308</v>
      </c>
      <c r="Q3511" t="s">
        <v>6676</v>
      </c>
      <c r="R3511" t="s">
        <v>5160</v>
      </c>
      <c r="S3511" s="38">
        <v>0</v>
      </c>
      <c r="T3511" s="37">
        <v>1</v>
      </c>
      <c r="U3511" s="37">
        <v>1</v>
      </c>
      <c r="V3511" s="43">
        <f>SUMIF(ResumenCotizacion!$C:$C,E3511,ResumenCotizacion!$P:$P)</f>
        <v>0</v>
      </c>
      <c r="W3511" s="68">
        <f>IF(H3511="USD",S3511*SolCotizacion!$J$18,S3511)</f>
        <v>0</v>
      </c>
      <c r="X3511" s="3">
        <f>ROUND(W3511/(1-VLOOKUP("Total porcentaje:",ResumenCotizacion!$F:$H,3,0)),2)</f>
        <v>0</v>
      </c>
      <c r="Y3511" s="3">
        <f t="shared" si="219"/>
        <v>0</v>
      </c>
    </row>
    <row r="3512" spans="1:25" ht="14.25" x14ac:dyDescent="0.2">
      <c r="A3512" t="str">
        <f t="shared" si="216"/>
        <v>Servicios fabricante- Microsoft Soporte PremierMicrosoft Soporte PremierSAI3</v>
      </c>
      <c r="B3512" t="str">
        <f t="shared" si="217"/>
        <v>SAI3Microsoft Soporte Premier</v>
      </c>
      <c r="C3512"/>
      <c r="D3512" t="s">
        <v>5156</v>
      </c>
      <c r="E3512" t="s">
        <v>6678</v>
      </c>
      <c r="F3512" s="37" t="s">
        <v>7648</v>
      </c>
      <c r="G3512" s="18" t="str">
        <f t="shared" si="218"/>
        <v>Servicios fabricante- Microsoft Soporte Premier</v>
      </c>
      <c r="H3512" s="18" t="s">
        <v>119</v>
      </c>
      <c r="I3512" s="37" t="s">
        <v>67</v>
      </c>
      <c r="J3512" t="s">
        <v>6679</v>
      </c>
      <c r="K3512" t="s">
        <v>65</v>
      </c>
      <c r="L3512" t="s">
        <v>3940</v>
      </c>
      <c r="M3512" t="s">
        <v>65</v>
      </c>
      <c r="N3512" s="37" t="s">
        <v>5159</v>
      </c>
      <c r="O3512" s="37" t="s">
        <v>5171</v>
      </c>
      <c r="P3512" s="37" t="s">
        <v>1308</v>
      </c>
      <c r="Q3512" t="s">
        <v>6678</v>
      </c>
      <c r="R3512" t="s">
        <v>5160</v>
      </c>
      <c r="S3512" s="38">
        <v>247200000</v>
      </c>
      <c r="T3512" s="37">
        <v>1</v>
      </c>
      <c r="U3512" s="37">
        <v>1</v>
      </c>
      <c r="V3512" s="43">
        <f>SUMIF(ResumenCotizacion!$C:$C,E3512,ResumenCotizacion!$P:$P)</f>
        <v>0</v>
      </c>
      <c r="W3512" s="68">
        <f>IF(H3512="USD",S3512*SolCotizacion!$J$18,S3512)</f>
        <v>247200000</v>
      </c>
      <c r="X3512" s="3">
        <f>ROUND(W3512/(1-VLOOKUP("Total porcentaje:",ResumenCotizacion!$F:$H,3,0)),2)</f>
        <v>268695652.17000002</v>
      </c>
      <c r="Y3512" s="3">
        <f t="shared" si="219"/>
        <v>0</v>
      </c>
    </row>
    <row r="3513" spans="1:25" ht="14.25" x14ac:dyDescent="0.2">
      <c r="A3513" t="str">
        <f t="shared" si="216"/>
        <v>Servicios fabricante- Microsoft Soporte PremierMicrosoft Soporte PremierSAHS</v>
      </c>
      <c r="B3513" t="str">
        <f t="shared" si="217"/>
        <v>SAHSMicrosoft Soporte Premier</v>
      </c>
      <c r="C3513"/>
      <c r="D3513" t="s">
        <v>5156</v>
      </c>
      <c r="E3513" t="s">
        <v>6680</v>
      </c>
      <c r="F3513" s="37" t="s">
        <v>7648</v>
      </c>
      <c r="G3513" s="18" t="str">
        <f t="shared" si="218"/>
        <v>Servicios fabricante- Microsoft Soporte Premier</v>
      </c>
      <c r="H3513" s="18" t="s">
        <v>119</v>
      </c>
      <c r="I3513" s="37" t="s">
        <v>67</v>
      </c>
      <c r="J3513" t="s">
        <v>6681</v>
      </c>
      <c r="K3513" t="s">
        <v>65</v>
      </c>
      <c r="L3513" t="s">
        <v>3940</v>
      </c>
      <c r="M3513" t="s">
        <v>65</v>
      </c>
      <c r="N3513" s="37" t="s">
        <v>5159</v>
      </c>
      <c r="O3513" s="37" t="s">
        <v>5171</v>
      </c>
      <c r="P3513" s="37" t="s">
        <v>1308</v>
      </c>
      <c r="Q3513" t="s">
        <v>6680</v>
      </c>
      <c r="R3513" t="s">
        <v>5160</v>
      </c>
      <c r="S3513" s="38">
        <v>48000000</v>
      </c>
      <c r="T3513" s="37">
        <v>1</v>
      </c>
      <c r="U3513" s="37">
        <v>1</v>
      </c>
      <c r="V3513" s="43">
        <f>SUMIF(ResumenCotizacion!$C:$C,E3513,ResumenCotizacion!$P:$P)</f>
        <v>0</v>
      </c>
      <c r="W3513" s="68">
        <f>IF(H3513="USD",S3513*SolCotizacion!$J$18,S3513)</f>
        <v>48000000</v>
      </c>
      <c r="X3513" s="3">
        <f>ROUND(W3513/(1-VLOOKUP("Total porcentaje:",ResumenCotizacion!$F:$H,3,0)),2)</f>
        <v>52173913.039999999</v>
      </c>
      <c r="Y3513" s="3">
        <f t="shared" si="219"/>
        <v>0</v>
      </c>
    </row>
    <row r="3514" spans="1:25" ht="14.25" x14ac:dyDescent="0.2">
      <c r="A3514" t="str">
        <f t="shared" si="216"/>
        <v>Servicios fabricante- Microsoft Soporte PremierMicrosoft Soporte PremierSAHR</v>
      </c>
      <c r="B3514" t="str">
        <f t="shared" si="217"/>
        <v>SAHRMicrosoft Soporte Premier</v>
      </c>
      <c r="C3514"/>
      <c r="D3514" t="s">
        <v>5156</v>
      </c>
      <c r="E3514" t="s">
        <v>6682</v>
      </c>
      <c r="F3514" s="37" t="s">
        <v>7648</v>
      </c>
      <c r="G3514" s="18" t="str">
        <f t="shared" si="218"/>
        <v>Servicios fabricante- Microsoft Soporte Premier</v>
      </c>
      <c r="H3514" s="18" t="s">
        <v>119</v>
      </c>
      <c r="I3514" s="37" t="s">
        <v>67</v>
      </c>
      <c r="J3514" t="s">
        <v>6683</v>
      </c>
      <c r="K3514" t="s">
        <v>65</v>
      </c>
      <c r="L3514" t="s">
        <v>3940</v>
      </c>
      <c r="M3514" t="s">
        <v>65</v>
      </c>
      <c r="N3514" s="37" t="s">
        <v>5159</v>
      </c>
      <c r="O3514" s="37" t="s">
        <v>5171</v>
      </c>
      <c r="P3514" s="37" t="s">
        <v>1308</v>
      </c>
      <c r="Q3514" t="s">
        <v>6682</v>
      </c>
      <c r="R3514" t="s">
        <v>5160</v>
      </c>
      <c r="S3514" s="38">
        <v>83200000</v>
      </c>
      <c r="T3514" s="37">
        <v>1</v>
      </c>
      <c r="U3514" s="37">
        <v>1</v>
      </c>
      <c r="V3514" s="43">
        <f>SUMIF(ResumenCotizacion!$C:$C,E3514,ResumenCotizacion!$P:$P)</f>
        <v>0</v>
      </c>
      <c r="W3514" s="68">
        <f>IF(H3514="USD",S3514*SolCotizacion!$J$18,S3514)</f>
        <v>83200000</v>
      </c>
      <c r="X3514" s="3">
        <f>ROUND(W3514/(1-VLOOKUP("Total porcentaje:",ResumenCotizacion!$F:$H,3,0)),2)</f>
        <v>90434782.609999999</v>
      </c>
      <c r="Y3514" s="3">
        <f t="shared" si="219"/>
        <v>0</v>
      </c>
    </row>
    <row r="3515" spans="1:25" ht="14.25" x14ac:dyDescent="0.2">
      <c r="A3515" t="str">
        <f t="shared" si="216"/>
        <v>Servicios fabricante- Microsoft Soporte PremierMicrosoft Soporte PremierSAFT</v>
      </c>
      <c r="B3515" t="str">
        <f t="shared" si="217"/>
        <v>SAFTMicrosoft Soporte Premier</v>
      </c>
      <c r="C3515"/>
      <c r="D3515" t="s">
        <v>5156</v>
      </c>
      <c r="E3515" t="s">
        <v>6684</v>
      </c>
      <c r="F3515" s="37" t="s">
        <v>7648</v>
      </c>
      <c r="G3515" s="18" t="str">
        <f t="shared" si="218"/>
        <v>Servicios fabricante- Microsoft Soporte Premier</v>
      </c>
      <c r="H3515" s="18" t="s">
        <v>119</v>
      </c>
      <c r="I3515" s="37" t="s">
        <v>67</v>
      </c>
      <c r="J3515" t="s">
        <v>6685</v>
      </c>
      <c r="K3515" t="s">
        <v>65</v>
      </c>
      <c r="L3515" t="s">
        <v>3940</v>
      </c>
      <c r="M3515" t="s">
        <v>65</v>
      </c>
      <c r="N3515" s="37" t="s">
        <v>5159</v>
      </c>
      <c r="O3515" s="37" t="s">
        <v>66</v>
      </c>
      <c r="P3515" s="37" t="s">
        <v>1308</v>
      </c>
      <c r="Q3515" t="s">
        <v>6684</v>
      </c>
      <c r="R3515" t="s">
        <v>5160</v>
      </c>
      <c r="S3515" s="38">
        <v>41600000</v>
      </c>
      <c r="T3515" s="37">
        <v>1</v>
      </c>
      <c r="U3515" s="37">
        <v>1</v>
      </c>
      <c r="V3515" s="43">
        <f>SUMIF(ResumenCotizacion!$C:$C,E3515,ResumenCotizacion!$P:$P)</f>
        <v>0</v>
      </c>
      <c r="W3515" s="68">
        <f>IF(H3515="USD",S3515*SolCotizacion!$J$18,S3515)</f>
        <v>41600000</v>
      </c>
      <c r="X3515" s="3">
        <f>ROUND(W3515/(1-VLOOKUP("Total porcentaje:",ResumenCotizacion!$F:$H,3,0)),2)</f>
        <v>45217391.299999997</v>
      </c>
      <c r="Y3515" s="3">
        <f t="shared" si="219"/>
        <v>0</v>
      </c>
    </row>
    <row r="3516" spans="1:25" ht="14.25" x14ac:dyDescent="0.2">
      <c r="A3516" t="str">
        <f t="shared" si="216"/>
        <v>Servicios fabricante- Microsoft Soporte PremierMicrosoft Soporte PremierSAFE</v>
      </c>
      <c r="B3516" t="str">
        <f t="shared" si="217"/>
        <v>SAFEMicrosoft Soporte Premier</v>
      </c>
      <c r="C3516"/>
      <c r="D3516" t="s">
        <v>5156</v>
      </c>
      <c r="E3516" t="s">
        <v>6686</v>
      </c>
      <c r="F3516" s="37" t="s">
        <v>7648</v>
      </c>
      <c r="G3516" s="18" t="str">
        <f t="shared" si="218"/>
        <v>Servicios fabricante- Microsoft Soporte Premier</v>
      </c>
      <c r="H3516" s="18" t="s">
        <v>119</v>
      </c>
      <c r="I3516" s="37" t="s">
        <v>67</v>
      </c>
      <c r="J3516" t="s">
        <v>6687</v>
      </c>
      <c r="K3516" t="s">
        <v>65</v>
      </c>
      <c r="L3516" t="s">
        <v>3940</v>
      </c>
      <c r="M3516" t="s">
        <v>65</v>
      </c>
      <c r="N3516" s="37" t="s">
        <v>5159</v>
      </c>
      <c r="O3516" s="37" t="s">
        <v>66</v>
      </c>
      <c r="P3516" s="37" t="s">
        <v>1308</v>
      </c>
      <c r="Q3516" t="s">
        <v>6686</v>
      </c>
      <c r="R3516" t="s">
        <v>5160</v>
      </c>
      <c r="S3516" s="38">
        <v>38000000</v>
      </c>
      <c r="T3516" s="37">
        <v>1</v>
      </c>
      <c r="U3516" s="37">
        <v>1</v>
      </c>
      <c r="V3516" s="43">
        <f>SUMIF(ResumenCotizacion!$C:$C,E3516,ResumenCotizacion!$P:$P)</f>
        <v>0</v>
      </c>
      <c r="W3516" s="68">
        <f>IF(H3516="USD",S3516*SolCotizacion!$J$18,S3516)</f>
        <v>38000000</v>
      </c>
      <c r="X3516" s="3">
        <f>ROUND(W3516/(1-VLOOKUP("Total porcentaje:",ResumenCotizacion!$F:$H,3,0)),2)</f>
        <v>41304347.829999998</v>
      </c>
      <c r="Y3516" s="3">
        <f t="shared" si="219"/>
        <v>0</v>
      </c>
    </row>
    <row r="3517" spans="1:25" ht="14.25" x14ac:dyDescent="0.2">
      <c r="A3517" t="str">
        <f t="shared" si="216"/>
        <v>Servicios fabricante- Microsoft Soporte PremierMicrosoft Soporte PremierSAF6</v>
      </c>
      <c r="B3517" t="str">
        <f t="shared" si="217"/>
        <v>SAF6Microsoft Soporte Premier</v>
      </c>
      <c r="C3517"/>
      <c r="D3517" t="s">
        <v>5156</v>
      </c>
      <c r="E3517" t="s">
        <v>6688</v>
      </c>
      <c r="F3517" s="37" t="s">
        <v>7648</v>
      </c>
      <c r="G3517" s="18" t="str">
        <f t="shared" si="218"/>
        <v>Servicios fabricante- Microsoft Soporte Premier</v>
      </c>
      <c r="H3517" s="18" t="s">
        <v>119</v>
      </c>
      <c r="I3517" s="37" t="s">
        <v>67</v>
      </c>
      <c r="J3517" t="s">
        <v>6689</v>
      </c>
      <c r="K3517" t="s">
        <v>65</v>
      </c>
      <c r="L3517" t="s">
        <v>3940</v>
      </c>
      <c r="M3517" t="s">
        <v>65</v>
      </c>
      <c r="N3517" s="37" t="s">
        <v>5159</v>
      </c>
      <c r="O3517" s="37" t="s">
        <v>5171</v>
      </c>
      <c r="P3517" s="37" t="s">
        <v>1308</v>
      </c>
      <c r="Q3517" t="s">
        <v>6688</v>
      </c>
      <c r="R3517" t="s">
        <v>5160</v>
      </c>
      <c r="S3517" s="38">
        <v>82800000</v>
      </c>
      <c r="T3517" s="37">
        <v>1</v>
      </c>
      <c r="U3517" s="37">
        <v>1</v>
      </c>
      <c r="V3517" s="43">
        <f>SUMIF(ResumenCotizacion!$C:$C,E3517,ResumenCotizacion!$P:$P)</f>
        <v>0</v>
      </c>
      <c r="W3517" s="68">
        <f>IF(H3517="USD",S3517*SolCotizacion!$J$18,S3517)</f>
        <v>82800000</v>
      </c>
      <c r="X3517" s="3">
        <f>ROUND(W3517/(1-VLOOKUP("Total porcentaje:",ResumenCotizacion!$F:$H,3,0)),2)</f>
        <v>90000000</v>
      </c>
      <c r="Y3517" s="3">
        <f t="shared" si="219"/>
        <v>0</v>
      </c>
    </row>
    <row r="3518" spans="1:25" ht="14.25" x14ac:dyDescent="0.2">
      <c r="A3518" t="str">
        <f t="shared" si="216"/>
        <v>Servicios fabricante- Microsoft Soporte PremierMicrosoft Soporte PremierSAF5</v>
      </c>
      <c r="B3518" t="str">
        <f t="shared" si="217"/>
        <v>SAF5Microsoft Soporte Premier</v>
      </c>
      <c r="C3518"/>
      <c r="D3518" t="s">
        <v>5156</v>
      </c>
      <c r="E3518" t="s">
        <v>6690</v>
      </c>
      <c r="F3518" s="37" t="s">
        <v>7648</v>
      </c>
      <c r="G3518" s="18" t="str">
        <f t="shared" si="218"/>
        <v>Servicios fabricante- Microsoft Soporte Premier</v>
      </c>
      <c r="H3518" s="18" t="s">
        <v>119</v>
      </c>
      <c r="I3518" s="37" t="s">
        <v>67</v>
      </c>
      <c r="J3518" t="s">
        <v>6691</v>
      </c>
      <c r="K3518" t="s">
        <v>65</v>
      </c>
      <c r="L3518" t="s">
        <v>3940</v>
      </c>
      <c r="M3518" t="s">
        <v>65</v>
      </c>
      <c r="N3518" s="37" t="s">
        <v>5159</v>
      </c>
      <c r="O3518" s="37" t="s">
        <v>5171</v>
      </c>
      <c r="P3518" s="37" t="s">
        <v>1308</v>
      </c>
      <c r="Q3518" t="s">
        <v>6690</v>
      </c>
      <c r="R3518" t="s">
        <v>5160</v>
      </c>
      <c r="S3518" s="38">
        <v>62400000</v>
      </c>
      <c r="T3518" s="37">
        <v>1</v>
      </c>
      <c r="U3518" s="37">
        <v>1</v>
      </c>
      <c r="V3518" s="43">
        <f>SUMIF(ResumenCotizacion!$C:$C,E3518,ResumenCotizacion!$P:$P)</f>
        <v>0</v>
      </c>
      <c r="W3518" s="68">
        <f>IF(H3518="USD",S3518*SolCotizacion!$J$18,S3518)</f>
        <v>62400000</v>
      </c>
      <c r="X3518" s="3">
        <f>ROUND(W3518/(1-VLOOKUP("Total porcentaje:",ResumenCotizacion!$F:$H,3,0)),2)</f>
        <v>67826086.959999993</v>
      </c>
      <c r="Y3518" s="3">
        <f t="shared" si="219"/>
        <v>0</v>
      </c>
    </row>
    <row r="3519" spans="1:25" ht="14.25" x14ac:dyDescent="0.2">
      <c r="A3519" t="str">
        <f t="shared" si="216"/>
        <v>Servicios fabricante- Microsoft Soporte PremierMicrosoft Soporte PremierSAEO</v>
      </c>
      <c r="B3519" t="str">
        <f t="shared" si="217"/>
        <v>SAEOMicrosoft Soporte Premier</v>
      </c>
      <c r="C3519"/>
      <c r="D3519" t="s">
        <v>5156</v>
      </c>
      <c r="E3519" t="s">
        <v>6692</v>
      </c>
      <c r="F3519" s="37" t="s">
        <v>7648</v>
      </c>
      <c r="G3519" s="18" t="str">
        <f t="shared" si="218"/>
        <v>Servicios fabricante- Microsoft Soporte Premier</v>
      </c>
      <c r="H3519" s="18" t="s">
        <v>119</v>
      </c>
      <c r="I3519" s="37" t="s">
        <v>67</v>
      </c>
      <c r="J3519" t="s">
        <v>6693</v>
      </c>
      <c r="K3519" t="s">
        <v>65</v>
      </c>
      <c r="L3519" t="s">
        <v>3940</v>
      </c>
      <c r="M3519" t="s">
        <v>65</v>
      </c>
      <c r="N3519" s="37" t="s">
        <v>5159</v>
      </c>
      <c r="O3519" s="37" t="s">
        <v>66</v>
      </c>
      <c r="P3519" s="37" t="s">
        <v>1308</v>
      </c>
      <c r="Q3519" t="s">
        <v>6692</v>
      </c>
      <c r="R3519" t="s">
        <v>5160</v>
      </c>
      <c r="S3519" s="38">
        <v>54800000</v>
      </c>
      <c r="T3519" s="37">
        <v>1</v>
      </c>
      <c r="U3519" s="37">
        <v>1</v>
      </c>
      <c r="V3519" s="43">
        <f>SUMIF(ResumenCotizacion!$C:$C,E3519,ResumenCotizacion!$P:$P)</f>
        <v>0</v>
      </c>
      <c r="W3519" s="68">
        <f>IF(H3519="USD",S3519*SolCotizacion!$J$18,S3519)</f>
        <v>54800000</v>
      </c>
      <c r="X3519" s="3">
        <f>ROUND(W3519/(1-VLOOKUP("Total porcentaje:",ResumenCotizacion!$F:$H,3,0)),2)</f>
        <v>59565217.390000001</v>
      </c>
      <c r="Y3519" s="3">
        <f t="shared" si="219"/>
        <v>0</v>
      </c>
    </row>
    <row r="3520" spans="1:25" ht="14.25" x14ac:dyDescent="0.2">
      <c r="A3520" t="str">
        <f t="shared" si="216"/>
        <v>Servicios fabricante- Microsoft Soporte PremierMicrosoft Soporte PremierSAED</v>
      </c>
      <c r="B3520" t="str">
        <f t="shared" si="217"/>
        <v>SAEDMicrosoft Soporte Premier</v>
      </c>
      <c r="C3520"/>
      <c r="D3520" t="s">
        <v>5156</v>
      </c>
      <c r="E3520" t="s">
        <v>6694</v>
      </c>
      <c r="F3520" s="37" t="s">
        <v>7648</v>
      </c>
      <c r="G3520" s="18" t="str">
        <f t="shared" si="218"/>
        <v>Servicios fabricante- Microsoft Soporte Premier</v>
      </c>
      <c r="H3520" s="18" t="s">
        <v>119</v>
      </c>
      <c r="I3520" s="37" t="s">
        <v>67</v>
      </c>
      <c r="J3520" t="s">
        <v>6695</v>
      </c>
      <c r="K3520" t="s">
        <v>65</v>
      </c>
      <c r="L3520" t="s">
        <v>3940</v>
      </c>
      <c r="M3520" t="s">
        <v>65</v>
      </c>
      <c r="N3520" s="37" t="s">
        <v>5159</v>
      </c>
      <c r="O3520" s="37" t="s">
        <v>66</v>
      </c>
      <c r="P3520" s="37" t="s">
        <v>1308</v>
      </c>
      <c r="Q3520" t="s">
        <v>6694</v>
      </c>
      <c r="R3520" t="s">
        <v>5160</v>
      </c>
      <c r="S3520" s="38">
        <v>15600000</v>
      </c>
      <c r="T3520" s="37">
        <v>1</v>
      </c>
      <c r="U3520" s="37">
        <v>1</v>
      </c>
      <c r="V3520" s="43">
        <f>SUMIF(ResumenCotizacion!$C:$C,E3520,ResumenCotizacion!$P:$P)</f>
        <v>0</v>
      </c>
      <c r="W3520" s="68">
        <f>IF(H3520="USD",S3520*SolCotizacion!$J$18,S3520)</f>
        <v>15600000</v>
      </c>
      <c r="X3520" s="3">
        <f>ROUND(W3520/(1-VLOOKUP("Total porcentaje:",ResumenCotizacion!$F:$H,3,0)),2)</f>
        <v>16956521.739999998</v>
      </c>
      <c r="Y3520" s="3">
        <f t="shared" si="219"/>
        <v>0</v>
      </c>
    </row>
    <row r="3521" spans="1:25" ht="14.25" x14ac:dyDescent="0.2">
      <c r="A3521" t="str">
        <f t="shared" si="216"/>
        <v>Servicios fabricante- Microsoft Soporte PremierMicrosoft Soporte PremierSADY</v>
      </c>
      <c r="B3521" t="str">
        <f t="shared" si="217"/>
        <v>SADYMicrosoft Soporte Premier</v>
      </c>
      <c r="C3521"/>
      <c r="D3521" t="s">
        <v>5156</v>
      </c>
      <c r="E3521" t="s">
        <v>6696</v>
      </c>
      <c r="F3521" s="37" t="s">
        <v>7648</v>
      </c>
      <c r="G3521" s="18" t="str">
        <f t="shared" si="218"/>
        <v>Servicios fabricante- Microsoft Soporte Premier</v>
      </c>
      <c r="H3521" s="18" t="s">
        <v>119</v>
      </c>
      <c r="I3521" s="37" t="s">
        <v>67</v>
      </c>
      <c r="J3521" t="s">
        <v>6697</v>
      </c>
      <c r="K3521" t="s">
        <v>65</v>
      </c>
      <c r="L3521" t="s">
        <v>3940</v>
      </c>
      <c r="M3521" t="s">
        <v>65</v>
      </c>
      <c r="N3521" s="37" t="s">
        <v>5159</v>
      </c>
      <c r="O3521" s="37" t="s">
        <v>5171</v>
      </c>
      <c r="P3521" s="37" t="s">
        <v>1308</v>
      </c>
      <c r="Q3521" t="s">
        <v>6696</v>
      </c>
      <c r="R3521" t="s">
        <v>5160</v>
      </c>
      <c r="S3521" s="38">
        <v>39600000</v>
      </c>
      <c r="T3521" s="37">
        <v>1</v>
      </c>
      <c r="U3521" s="37">
        <v>1</v>
      </c>
      <c r="V3521" s="43">
        <f>SUMIF(ResumenCotizacion!$C:$C,E3521,ResumenCotizacion!$P:$P)</f>
        <v>0</v>
      </c>
      <c r="W3521" s="68">
        <f>IF(H3521="USD",S3521*SolCotizacion!$J$18,S3521)</f>
        <v>39600000</v>
      </c>
      <c r="X3521" s="3">
        <f>ROUND(W3521/(1-VLOOKUP("Total porcentaje:",ResumenCotizacion!$F:$H,3,0)),2)</f>
        <v>43043478.259999998</v>
      </c>
      <c r="Y3521" s="3">
        <f t="shared" si="219"/>
        <v>0</v>
      </c>
    </row>
    <row r="3522" spans="1:25" ht="14.25" x14ac:dyDescent="0.2">
      <c r="A3522" t="str">
        <f t="shared" si="216"/>
        <v>Servicios fabricante- Microsoft Soporte PremierMicrosoft Soporte PremierSADP5</v>
      </c>
      <c r="B3522" t="str">
        <f t="shared" si="217"/>
        <v>SADP5Microsoft Soporte Premier</v>
      </c>
      <c r="C3522"/>
      <c r="D3522" t="s">
        <v>5156</v>
      </c>
      <c r="E3522" t="s">
        <v>6698</v>
      </c>
      <c r="F3522" s="37" t="s">
        <v>7648</v>
      </c>
      <c r="G3522" s="18" t="str">
        <f t="shared" si="218"/>
        <v>Servicios fabricante- Microsoft Soporte Premier</v>
      </c>
      <c r="H3522" s="18" t="s">
        <v>119</v>
      </c>
      <c r="I3522" s="37" t="s">
        <v>67</v>
      </c>
      <c r="J3522" t="s">
        <v>6699</v>
      </c>
      <c r="K3522" t="s">
        <v>210</v>
      </c>
      <c r="L3522" t="s">
        <v>3940</v>
      </c>
      <c r="M3522" t="s">
        <v>65</v>
      </c>
      <c r="N3522" s="37" t="s">
        <v>5159</v>
      </c>
      <c r="O3522" s="37" t="s">
        <v>5171</v>
      </c>
      <c r="P3522" s="37" t="s">
        <v>1308</v>
      </c>
      <c r="Q3522" t="s">
        <v>6698</v>
      </c>
      <c r="R3522" t="s">
        <v>5160</v>
      </c>
      <c r="S3522" s="38">
        <v>0</v>
      </c>
      <c r="T3522" s="37">
        <v>1</v>
      </c>
      <c r="U3522" s="37">
        <v>1</v>
      </c>
      <c r="V3522" s="43">
        <f>SUMIF(ResumenCotizacion!$C:$C,E3522,ResumenCotizacion!$P:$P)</f>
        <v>0</v>
      </c>
      <c r="W3522" s="68">
        <f>IF(H3522="USD",S3522*SolCotizacion!$J$18,S3522)</f>
        <v>0</v>
      </c>
      <c r="X3522" s="3">
        <f>ROUND(W3522/(1-VLOOKUP("Total porcentaje:",ResumenCotizacion!$F:$H,3,0)),2)</f>
        <v>0</v>
      </c>
      <c r="Y3522" s="3">
        <f t="shared" si="219"/>
        <v>0</v>
      </c>
    </row>
    <row r="3523" spans="1:25" ht="14.25" x14ac:dyDescent="0.2">
      <c r="A3523" t="str">
        <f t="shared" ref="A3523:A3586" si="220">D3523&amp;F3523&amp;E3523</f>
        <v>Servicios fabricante- Microsoft Soporte PremierMicrosoft Soporte PremierSADP4</v>
      </c>
      <c r="B3523" t="str">
        <f t="shared" ref="B3523:B3586" si="221">E3523&amp;F3523</f>
        <v>SADP4Microsoft Soporte Premier</v>
      </c>
      <c r="C3523"/>
      <c r="D3523" t="s">
        <v>5156</v>
      </c>
      <c r="E3523" t="s">
        <v>6700</v>
      </c>
      <c r="F3523" s="37" t="s">
        <v>7648</v>
      </c>
      <c r="G3523" s="18" t="str">
        <f t="shared" ref="G3523:G3586" si="222">D3523</f>
        <v>Servicios fabricante- Microsoft Soporte Premier</v>
      </c>
      <c r="H3523" s="18" t="s">
        <v>119</v>
      </c>
      <c r="I3523" s="37" t="s">
        <v>67</v>
      </c>
      <c r="J3523" t="s">
        <v>6701</v>
      </c>
      <c r="K3523" t="s">
        <v>5386</v>
      </c>
      <c r="L3523" t="s">
        <v>3940</v>
      </c>
      <c r="M3523" t="s">
        <v>65</v>
      </c>
      <c r="N3523" s="37" t="s">
        <v>5159</v>
      </c>
      <c r="O3523" s="37" t="s">
        <v>5171</v>
      </c>
      <c r="P3523" s="37" t="s">
        <v>1308</v>
      </c>
      <c r="Q3523" t="s">
        <v>6700</v>
      </c>
      <c r="R3523" t="s">
        <v>5160</v>
      </c>
      <c r="S3523" s="38">
        <v>1506070896</v>
      </c>
      <c r="T3523" s="37">
        <v>1</v>
      </c>
      <c r="U3523" s="37">
        <v>1</v>
      </c>
      <c r="V3523" s="43">
        <f>SUMIF(ResumenCotizacion!$C:$C,E3523,ResumenCotizacion!$P:$P)</f>
        <v>0</v>
      </c>
      <c r="W3523" s="68">
        <f>IF(H3523="USD",S3523*SolCotizacion!$J$18,S3523)</f>
        <v>1506070896</v>
      </c>
      <c r="X3523" s="3">
        <f>ROUND(W3523/(1-VLOOKUP("Total porcentaje:",ResumenCotizacion!$F:$H,3,0)),2)</f>
        <v>1637033582.6099999</v>
      </c>
      <c r="Y3523" s="3">
        <f t="shared" ref="Y3523:Y3586" si="223">V3523*X3523</f>
        <v>0</v>
      </c>
    </row>
    <row r="3524" spans="1:25" ht="14.25" x14ac:dyDescent="0.2">
      <c r="A3524" t="str">
        <f t="shared" si="220"/>
        <v>Servicios fabricante- Microsoft Soporte PremierMicrosoft Soporte PremierSADP3</v>
      </c>
      <c r="B3524" t="str">
        <f t="shared" si="221"/>
        <v>SADP3Microsoft Soporte Premier</v>
      </c>
      <c r="C3524"/>
      <c r="D3524" t="s">
        <v>5156</v>
      </c>
      <c r="E3524" t="s">
        <v>6702</v>
      </c>
      <c r="F3524" s="37" t="s">
        <v>7648</v>
      </c>
      <c r="G3524" s="18" t="str">
        <f t="shared" si="222"/>
        <v>Servicios fabricante- Microsoft Soporte Premier</v>
      </c>
      <c r="H3524" s="18" t="s">
        <v>119</v>
      </c>
      <c r="I3524" s="37" t="s">
        <v>67</v>
      </c>
      <c r="J3524" t="s">
        <v>6703</v>
      </c>
      <c r="K3524" t="s">
        <v>5386</v>
      </c>
      <c r="L3524" t="s">
        <v>3940</v>
      </c>
      <c r="M3524" t="s">
        <v>65</v>
      </c>
      <c r="N3524" s="37" t="s">
        <v>5159</v>
      </c>
      <c r="O3524" s="37" t="s">
        <v>5171</v>
      </c>
      <c r="P3524" s="37" t="s">
        <v>1308</v>
      </c>
      <c r="Q3524" t="s">
        <v>6702</v>
      </c>
      <c r="R3524" t="s">
        <v>5160</v>
      </c>
      <c r="S3524" s="38">
        <v>1137632284.8</v>
      </c>
      <c r="T3524" s="37">
        <v>1</v>
      </c>
      <c r="U3524" s="37">
        <v>1</v>
      </c>
      <c r="V3524" s="43">
        <f>SUMIF(ResumenCotizacion!$C:$C,E3524,ResumenCotizacion!$P:$P)</f>
        <v>0</v>
      </c>
      <c r="W3524" s="68">
        <f>IF(H3524="USD",S3524*SolCotizacion!$J$18,S3524)</f>
        <v>1137632284.8</v>
      </c>
      <c r="X3524" s="3">
        <f>ROUND(W3524/(1-VLOOKUP("Total porcentaje:",ResumenCotizacion!$F:$H,3,0)),2)</f>
        <v>1236556831.3</v>
      </c>
      <c r="Y3524" s="3">
        <f t="shared" si="223"/>
        <v>0</v>
      </c>
    </row>
    <row r="3525" spans="1:25" ht="14.25" x14ac:dyDescent="0.2">
      <c r="A3525" t="str">
        <f t="shared" si="220"/>
        <v>Servicios fabricante- Microsoft Soporte PremierMicrosoft Soporte PremierSADP2</v>
      </c>
      <c r="B3525" t="str">
        <f t="shared" si="221"/>
        <v>SADP2Microsoft Soporte Premier</v>
      </c>
      <c r="C3525"/>
      <c r="D3525" t="s">
        <v>5156</v>
      </c>
      <c r="E3525" t="s">
        <v>6704</v>
      </c>
      <c r="F3525" s="37" t="s">
        <v>7648</v>
      </c>
      <c r="G3525" s="18" t="str">
        <f t="shared" si="222"/>
        <v>Servicios fabricante- Microsoft Soporte Premier</v>
      </c>
      <c r="H3525" s="18" t="s">
        <v>119</v>
      </c>
      <c r="I3525" s="37" t="s">
        <v>67</v>
      </c>
      <c r="J3525" t="s">
        <v>6705</v>
      </c>
      <c r="K3525" t="s">
        <v>5386</v>
      </c>
      <c r="L3525" t="s">
        <v>3940</v>
      </c>
      <c r="M3525" t="s">
        <v>65</v>
      </c>
      <c r="N3525" s="37" t="s">
        <v>5159</v>
      </c>
      <c r="O3525" s="37" t="s">
        <v>5171</v>
      </c>
      <c r="P3525" s="37" t="s">
        <v>1308</v>
      </c>
      <c r="Q3525" t="s">
        <v>6704</v>
      </c>
      <c r="R3525" t="s">
        <v>5160</v>
      </c>
      <c r="S3525" s="38">
        <v>762895478.39999998</v>
      </c>
      <c r="T3525" s="37">
        <v>1</v>
      </c>
      <c r="U3525" s="37">
        <v>1</v>
      </c>
      <c r="V3525" s="43">
        <f>SUMIF(ResumenCotizacion!$C:$C,E3525,ResumenCotizacion!$P:$P)</f>
        <v>0</v>
      </c>
      <c r="W3525" s="68">
        <f>IF(H3525="USD",S3525*SolCotizacion!$J$18,S3525)</f>
        <v>762895478.39999998</v>
      </c>
      <c r="X3525" s="3">
        <f>ROUND(W3525/(1-VLOOKUP("Total porcentaje:",ResumenCotizacion!$F:$H,3,0)),2)</f>
        <v>829234215.64999998</v>
      </c>
      <c r="Y3525" s="3">
        <f t="shared" si="223"/>
        <v>0</v>
      </c>
    </row>
    <row r="3526" spans="1:25" ht="14.25" x14ac:dyDescent="0.2">
      <c r="A3526" t="str">
        <f t="shared" si="220"/>
        <v>Servicios fabricante- Microsoft Soporte PremierMicrosoft Soporte PremierSADP1</v>
      </c>
      <c r="B3526" t="str">
        <f t="shared" si="221"/>
        <v>SADP1Microsoft Soporte Premier</v>
      </c>
      <c r="C3526"/>
      <c r="D3526" t="s">
        <v>5156</v>
      </c>
      <c r="E3526" t="s">
        <v>6706</v>
      </c>
      <c r="F3526" s="37" t="s">
        <v>7648</v>
      </c>
      <c r="G3526" s="18" t="str">
        <f t="shared" si="222"/>
        <v>Servicios fabricante- Microsoft Soporte Premier</v>
      </c>
      <c r="H3526" s="18" t="s">
        <v>119</v>
      </c>
      <c r="I3526" s="37" t="s">
        <v>67</v>
      </c>
      <c r="J3526" t="s">
        <v>6707</v>
      </c>
      <c r="K3526" t="s">
        <v>5386</v>
      </c>
      <c r="L3526" t="s">
        <v>3940</v>
      </c>
      <c r="M3526" t="s">
        <v>65</v>
      </c>
      <c r="N3526" s="37" t="s">
        <v>5159</v>
      </c>
      <c r="O3526" s="37" t="s">
        <v>5171</v>
      </c>
      <c r="P3526" s="37" t="s">
        <v>1308</v>
      </c>
      <c r="Q3526" t="s">
        <v>6706</v>
      </c>
      <c r="R3526" t="s">
        <v>5160</v>
      </c>
      <c r="S3526" s="38">
        <v>381860476.80000001</v>
      </c>
      <c r="T3526" s="37">
        <v>1</v>
      </c>
      <c r="U3526" s="37">
        <v>1</v>
      </c>
      <c r="V3526" s="43">
        <f>SUMIF(ResumenCotizacion!$C:$C,E3526,ResumenCotizacion!$P:$P)</f>
        <v>0</v>
      </c>
      <c r="W3526" s="68">
        <f>IF(H3526="USD",S3526*SolCotizacion!$J$18,S3526)</f>
        <v>381860476.80000001</v>
      </c>
      <c r="X3526" s="3">
        <f>ROUND(W3526/(1-VLOOKUP("Total porcentaje:",ResumenCotizacion!$F:$H,3,0)),2)</f>
        <v>415065735.64999998</v>
      </c>
      <c r="Y3526" s="3">
        <f t="shared" si="223"/>
        <v>0</v>
      </c>
    </row>
    <row r="3527" spans="1:25" ht="14.25" x14ac:dyDescent="0.2">
      <c r="A3527" t="str">
        <f t="shared" si="220"/>
        <v>Servicios fabricante- Microsoft Soporte PremierMicrosoft Soporte PremierSADL</v>
      </c>
      <c r="B3527" t="str">
        <f t="shared" si="221"/>
        <v>SADLMicrosoft Soporte Premier</v>
      </c>
      <c r="C3527"/>
      <c r="D3527" t="s">
        <v>5156</v>
      </c>
      <c r="E3527" t="s">
        <v>6708</v>
      </c>
      <c r="F3527" s="37" t="s">
        <v>7648</v>
      </c>
      <c r="G3527" s="18" t="str">
        <f t="shared" si="222"/>
        <v>Servicios fabricante- Microsoft Soporte Premier</v>
      </c>
      <c r="H3527" s="18" t="s">
        <v>119</v>
      </c>
      <c r="I3527" s="37" t="s">
        <v>67</v>
      </c>
      <c r="J3527" t="s">
        <v>6709</v>
      </c>
      <c r="K3527" t="s">
        <v>65</v>
      </c>
      <c r="L3527" t="s">
        <v>3940</v>
      </c>
      <c r="M3527" t="s">
        <v>65</v>
      </c>
      <c r="N3527" s="37" t="s">
        <v>5159</v>
      </c>
      <c r="O3527" s="37" t="s">
        <v>5171</v>
      </c>
      <c r="P3527" s="37" t="s">
        <v>1308</v>
      </c>
      <c r="Q3527" t="s">
        <v>6708</v>
      </c>
      <c r="R3527" t="s">
        <v>5160</v>
      </c>
      <c r="S3527" s="38">
        <v>20800000</v>
      </c>
      <c r="T3527" s="37">
        <v>1</v>
      </c>
      <c r="U3527" s="37">
        <v>1</v>
      </c>
      <c r="V3527" s="43">
        <f>SUMIF(ResumenCotizacion!$C:$C,E3527,ResumenCotizacion!$P:$P)</f>
        <v>0</v>
      </c>
      <c r="W3527" s="68">
        <f>IF(H3527="USD",S3527*SolCotizacion!$J$18,S3527)</f>
        <v>20800000</v>
      </c>
      <c r="X3527" s="3">
        <f>ROUND(W3527/(1-VLOOKUP("Total porcentaje:",ResumenCotizacion!$F:$H,3,0)),2)</f>
        <v>22608695.649999999</v>
      </c>
      <c r="Y3527" s="3">
        <f t="shared" si="223"/>
        <v>0</v>
      </c>
    </row>
    <row r="3528" spans="1:25" ht="14.25" x14ac:dyDescent="0.2">
      <c r="A3528" t="str">
        <f t="shared" si="220"/>
        <v>Servicios fabricante- Microsoft Soporte PremierMicrosoft Soporte PremierSADI</v>
      </c>
      <c r="B3528" t="str">
        <f t="shared" si="221"/>
        <v>SADIMicrosoft Soporte Premier</v>
      </c>
      <c r="C3528"/>
      <c r="D3528" t="s">
        <v>5156</v>
      </c>
      <c r="E3528" t="s">
        <v>6710</v>
      </c>
      <c r="F3528" s="37" t="s">
        <v>7648</v>
      </c>
      <c r="G3528" s="18" t="str">
        <f t="shared" si="222"/>
        <v>Servicios fabricante- Microsoft Soporte Premier</v>
      </c>
      <c r="H3528" s="18" t="s">
        <v>119</v>
      </c>
      <c r="I3528" s="37" t="s">
        <v>67</v>
      </c>
      <c r="J3528" t="s">
        <v>6711</v>
      </c>
      <c r="K3528" t="s">
        <v>65</v>
      </c>
      <c r="L3528" t="s">
        <v>3940</v>
      </c>
      <c r="M3528" t="s">
        <v>65</v>
      </c>
      <c r="N3528" s="37" t="s">
        <v>5159</v>
      </c>
      <c r="O3528" s="37" t="s">
        <v>5171</v>
      </c>
      <c r="P3528" s="37" t="s">
        <v>1308</v>
      </c>
      <c r="Q3528" t="s">
        <v>6710</v>
      </c>
      <c r="R3528" t="s">
        <v>5160</v>
      </c>
      <c r="S3528" s="38">
        <v>241600000</v>
      </c>
      <c r="T3528" s="37">
        <v>1</v>
      </c>
      <c r="U3528" s="37">
        <v>1</v>
      </c>
      <c r="V3528" s="43">
        <f>SUMIF(ResumenCotizacion!$C:$C,E3528,ResumenCotizacion!$P:$P)</f>
        <v>0</v>
      </c>
      <c r="W3528" s="68">
        <f>IF(H3528="USD",S3528*SolCotizacion!$J$18,S3528)</f>
        <v>241600000</v>
      </c>
      <c r="X3528" s="3">
        <f>ROUND(W3528/(1-VLOOKUP("Total porcentaje:",ResumenCotizacion!$F:$H,3,0)),2)</f>
        <v>262608695.65000001</v>
      </c>
      <c r="Y3528" s="3">
        <f t="shared" si="223"/>
        <v>0</v>
      </c>
    </row>
    <row r="3529" spans="1:25" ht="14.25" x14ac:dyDescent="0.2">
      <c r="A3529" t="str">
        <f t="shared" si="220"/>
        <v>Servicios fabricante- Microsoft Soporte PremierMicrosoft Soporte PremierSAD5</v>
      </c>
      <c r="B3529" t="str">
        <f t="shared" si="221"/>
        <v>SAD5Microsoft Soporte Premier</v>
      </c>
      <c r="C3529"/>
      <c r="D3529" t="s">
        <v>5156</v>
      </c>
      <c r="E3529" t="s">
        <v>6712</v>
      </c>
      <c r="F3529" s="37" t="s">
        <v>7648</v>
      </c>
      <c r="G3529" s="18" t="str">
        <f t="shared" si="222"/>
        <v>Servicios fabricante- Microsoft Soporte Premier</v>
      </c>
      <c r="H3529" s="18" t="s">
        <v>119</v>
      </c>
      <c r="I3529" s="37" t="s">
        <v>67</v>
      </c>
      <c r="J3529" t="s">
        <v>6713</v>
      </c>
      <c r="K3529" t="s">
        <v>65</v>
      </c>
      <c r="L3529" t="s">
        <v>3940</v>
      </c>
      <c r="M3529" t="s">
        <v>65</v>
      </c>
      <c r="N3529" s="37" t="s">
        <v>5159</v>
      </c>
      <c r="O3529" s="37" t="s">
        <v>5171</v>
      </c>
      <c r="P3529" s="37" t="s">
        <v>1308</v>
      </c>
      <c r="Q3529" t="s">
        <v>6712</v>
      </c>
      <c r="R3529" t="s">
        <v>5160</v>
      </c>
      <c r="S3529" s="38">
        <v>51600000</v>
      </c>
      <c r="T3529" s="37">
        <v>1</v>
      </c>
      <c r="U3529" s="37">
        <v>1</v>
      </c>
      <c r="V3529" s="43">
        <f>SUMIF(ResumenCotizacion!$C:$C,E3529,ResumenCotizacion!$P:$P)</f>
        <v>0</v>
      </c>
      <c r="W3529" s="68">
        <f>IF(H3529="USD",S3529*SolCotizacion!$J$18,S3529)</f>
        <v>51600000</v>
      </c>
      <c r="X3529" s="3">
        <f>ROUND(W3529/(1-VLOOKUP("Total porcentaje:",ResumenCotizacion!$F:$H,3,0)),2)</f>
        <v>56086956.520000003</v>
      </c>
      <c r="Y3529" s="3">
        <f t="shared" si="223"/>
        <v>0</v>
      </c>
    </row>
    <row r="3530" spans="1:25" ht="14.25" x14ac:dyDescent="0.2">
      <c r="A3530" t="str">
        <f t="shared" si="220"/>
        <v>Servicios fabricante- Microsoft Soporte PremierMicrosoft Soporte PremierSACU</v>
      </c>
      <c r="B3530" t="str">
        <f t="shared" si="221"/>
        <v>SACUMicrosoft Soporte Premier</v>
      </c>
      <c r="C3530"/>
      <c r="D3530" t="s">
        <v>5156</v>
      </c>
      <c r="E3530" t="s">
        <v>6714</v>
      </c>
      <c r="F3530" s="37" t="s">
        <v>7648</v>
      </c>
      <c r="G3530" s="18" t="str">
        <f t="shared" si="222"/>
        <v>Servicios fabricante- Microsoft Soporte Premier</v>
      </c>
      <c r="H3530" s="18" t="s">
        <v>119</v>
      </c>
      <c r="I3530" s="37" t="s">
        <v>67</v>
      </c>
      <c r="J3530" t="s">
        <v>6715</v>
      </c>
      <c r="K3530" t="s">
        <v>65</v>
      </c>
      <c r="L3530" t="s">
        <v>3940</v>
      </c>
      <c r="M3530" t="s">
        <v>65</v>
      </c>
      <c r="N3530" s="37" t="s">
        <v>5159</v>
      </c>
      <c r="O3530" s="37" t="s">
        <v>5171</v>
      </c>
      <c r="P3530" s="37" t="s">
        <v>1308</v>
      </c>
      <c r="Q3530" t="s">
        <v>6714</v>
      </c>
      <c r="R3530" t="s">
        <v>5160</v>
      </c>
      <c r="S3530" s="38">
        <v>20800000</v>
      </c>
      <c r="T3530" s="37">
        <v>1</v>
      </c>
      <c r="U3530" s="37">
        <v>1</v>
      </c>
      <c r="V3530" s="43">
        <f>SUMIF(ResumenCotizacion!$C:$C,E3530,ResumenCotizacion!$P:$P)</f>
        <v>0</v>
      </c>
      <c r="W3530" s="68">
        <f>IF(H3530="USD",S3530*SolCotizacion!$J$18,S3530)</f>
        <v>20800000</v>
      </c>
      <c r="X3530" s="3">
        <f>ROUND(W3530/(1-VLOOKUP("Total porcentaje:",ResumenCotizacion!$F:$H,3,0)),2)</f>
        <v>22608695.649999999</v>
      </c>
      <c r="Y3530" s="3">
        <f t="shared" si="223"/>
        <v>0</v>
      </c>
    </row>
    <row r="3531" spans="1:25" ht="14.25" x14ac:dyDescent="0.2">
      <c r="A3531" t="str">
        <f t="shared" si="220"/>
        <v>Servicios fabricante- Microsoft Soporte PremierMicrosoft Soporte PremierSACT</v>
      </c>
      <c r="B3531" t="str">
        <f t="shared" si="221"/>
        <v>SACTMicrosoft Soporte Premier</v>
      </c>
      <c r="C3531"/>
      <c r="D3531" t="s">
        <v>5156</v>
      </c>
      <c r="E3531" t="s">
        <v>6716</v>
      </c>
      <c r="F3531" s="37" t="s">
        <v>7648</v>
      </c>
      <c r="G3531" s="18" t="str">
        <f t="shared" si="222"/>
        <v>Servicios fabricante- Microsoft Soporte Premier</v>
      </c>
      <c r="H3531" s="18" t="s">
        <v>119</v>
      </c>
      <c r="I3531" s="37" t="s">
        <v>67</v>
      </c>
      <c r="J3531" t="s">
        <v>6717</v>
      </c>
      <c r="K3531" t="s">
        <v>65</v>
      </c>
      <c r="L3531" t="s">
        <v>3940</v>
      </c>
      <c r="M3531" t="s">
        <v>65</v>
      </c>
      <c r="N3531" s="37" t="s">
        <v>5159</v>
      </c>
      <c r="O3531" s="37" t="s">
        <v>5171</v>
      </c>
      <c r="P3531" s="37" t="s">
        <v>1308</v>
      </c>
      <c r="Q3531" t="s">
        <v>6716</v>
      </c>
      <c r="R3531" t="s">
        <v>5160</v>
      </c>
      <c r="S3531" s="38">
        <v>20800000</v>
      </c>
      <c r="T3531" s="37">
        <v>1</v>
      </c>
      <c r="U3531" s="37">
        <v>1</v>
      </c>
      <c r="V3531" s="43">
        <f>SUMIF(ResumenCotizacion!$C:$C,E3531,ResumenCotizacion!$P:$P)</f>
        <v>0</v>
      </c>
      <c r="W3531" s="68">
        <f>IF(H3531="USD",S3531*SolCotizacion!$J$18,S3531)</f>
        <v>20800000</v>
      </c>
      <c r="X3531" s="3">
        <f>ROUND(W3531/(1-VLOOKUP("Total porcentaje:",ResumenCotizacion!$F:$H,3,0)),2)</f>
        <v>22608695.649999999</v>
      </c>
      <c r="Y3531" s="3">
        <f t="shared" si="223"/>
        <v>0</v>
      </c>
    </row>
    <row r="3532" spans="1:25" ht="14.25" x14ac:dyDescent="0.2">
      <c r="A3532" t="str">
        <f t="shared" si="220"/>
        <v>Servicios fabricante- Microsoft Soporte PremierMicrosoft Soporte PremierSACS</v>
      </c>
      <c r="B3532" t="str">
        <f t="shared" si="221"/>
        <v>SACSMicrosoft Soporte Premier</v>
      </c>
      <c r="C3532"/>
      <c r="D3532" t="s">
        <v>5156</v>
      </c>
      <c r="E3532" t="s">
        <v>6718</v>
      </c>
      <c r="F3532" s="37" t="s">
        <v>7648</v>
      </c>
      <c r="G3532" s="18" t="str">
        <f t="shared" si="222"/>
        <v>Servicios fabricante- Microsoft Soporte Premier</v>
      </c>
      <c r="H3532" s="18" t="s">
        <v>119</v>
      </c>
      <c r="I3532" s="37" t="s">
        <v>67</v>
      </c>
      <c r="J3532" t="s">
        <v>6719</v>
      </c>
      <c r="K3532" t="s">
        <v>65</v>
      </c>
      <c r="L3532" t="s">
        <v>3940</v>
      </c>
      <c r="M3532" t="s">
        <v>65</v>
      </c>
      <c r="N3532" s="37" t="s">
        <v>5159</v>
      </c>
      <c r="O3532" s="37" t="s">
        <v>5171</v>
      </c>
      <c r="P3532" s="37" t="s">
        <v>1308</v>
      </c>
      <c r="Q3532" t="s">
        <v>6718</v>
      </c>
      <c r="R3532" t="s">
        <v>5160</v>
      </c>
      <c r="S3532" s="38">
        <v>20800000</v>
      </c>
      <c r="T3532" s="37">
        <v>1</v>
      </c>
      <c r="U3532" s="37">
        <v>1</v>
      </c>
      <c r="V3532" s="43">
        <f>SUMIF(ResumenCotizacion!$C:$C,E3532,ResumenCotizacion!$P:$P)</f>
        <v>0</v>
      </c>
      <c r="W3532" s="68">
        <f>IF(H3532="USD",S3532*SolCotizacion!$J$18,S3532)</f>
        <v>20800000</v>
      </c>
      <c r="X3532" s="3">
        <f>ROUND(W3532/(1-VLOOKUP("Total porcentaje:",ResumenCotizacion!$F:$H,3,0)),2)</f>
        <v>22608695.649999999</v>
      </c>
      <c r="Y3532" s="3">
        <f t="shared" si="223"/>
        <v>0</v>
      </c>
    </row>
    <row r="3533" spans="1:25" ht="14.25" x14ac:dyDescent="0.2">
      <c r="A3533" t="str">
        <f t="shared" si="220"/>
        <v>Servicios fabricante- Microsoft Soporte PremierMicrosoft Soporte PremierSACR</v>
      </c>
      <c r="B3533" t="str">
        <f t="shared" si="221"/>
        <v>SACRMicrosoft Soporte Premier</v>
      </c>
      <c r="C3533"/>
      <c r="D3533" t="s">
        <v>5156</v>
      </c>
      <c r="E3533" t="s">
        <v>6720</v>
      </c>
      <c r="F3533" s="37" t="s">
        <v>7648</v>
      </c>
      <c r="G3533" s="18" t="str">
        <f t="shared" si="222"/>
        <v>Servicios fabricante- Microsoft Soporte Premier</v>
      </c>
      <c r="H3533" s="18" t="s">
        <v>119</v>
      </c>
      <c r="I3533" s="37" t="s">
        <v>67</v>
      </c>
      <c r="J3533" t="s">
        <v>6721</v>
      </c>
      <c r="K3533" t="s">
        <v>65</v>
      </c>
      <c r="L3533" t="s">
        <v>3940</v>
      </c>
      <c r="M3533" t="s">
        <v>65</v>
      </c>
      <c r="N3533" s="37" t="s">
        <v>5159</v>
      </c>
      <c r="O3533" s="37" t="s">
        <v>5171</v>
      </c>
      <c r="P3533" s="37" t="s">
        <v>1308</v>
      </c>
      <c r="Q3533" t="s">
        <v>6720</v>
      </c>
      <c r="R3533" t="s">
        <v>5160</v>
      </c>
      <c r="S3533" s="38">
        <v>20800000</v>
      </c>
      <c r="T3533" s="37">
        <v>1</v>
      </c>
      <c r="U3533" s="37">
        <v>1</v>
      </c>
      <c r="V3533" s="43">
        <f>SUMIF(ResumenCotizacion!$C:$C,E3533,ResumenCotizacion!$P:$P)</f>
        <v>0</v>
      </c>
      <c r="W3533" s="68">
        <f>IF(H3533="USD",S3533*SolCotizacion!$J$18,S3533)</f>
        <v>20800000</v>
      </c>
      <c r="X3533" s="3">
        <f>ROUND(W3533/(1-VLOOKUP("Total porcentaje:",ResumenCotizacion!$F:$H,3,0)),2)</f>
        <v>22608695.649999999</v>
      </c>
      <c r="Y3533" s="3">
        <f t="shared" si="223"/>
        <v>0</v>
      </c>
    </row>
    <row r="3534" spans="1:25" ht="14.25" x14ac:dyDescent="0.2">
      <c r="A3534" t="str">
        <f t="shared" si="220"/>
        <v>Servicios fabricante- Microsoft Soporte PremierMicrosoft Soporte PremierSACQ</v>
      </c>
      <c r="B3534" t="str">
        <f t="shared" si="221"/>
        <v>SACQMicrosoft Soporte Premier</v>
      </c>
      <c r="C3534"/>
      <c r="D3534" t="s">
        <v>5156</v>
      </c>
      <c r="E3534" t="s">
        <v>6722</v>
      </c>
      <c r="F3534" s="37" t="s">
        <v>7648</v>
      </c>
      <c r="G3534" s="18" t="str">
        <f t="shared" si="222"/>
        <v>Servicios fabricante- Microsoft Soporte Premier</v>
      </c>
      <c r="H3534" s="18" t="s">
        <v>119</v>
      </c>
      <c r="I3534" s="37" t="s">
        <v>67</v>
      </c>
      <c r="J3534" t="s">
        <v>6723</v>
      </c>
      <c r="K3534" t="s">
        <v>65</v>
      </c>
      <c r="L3534" t="s">
        <v>3940</v>
      </c>
      <c r="M3534" t="s">
        <v>65</v>
      </c>
      <c r="N3534" s="37" t="s">
        <v>5159</v>
      </c>
      <c r="O3534" s="37" t="s">
        <v>66</v>
      </c>
      <c r="P3534" s="37" t="s">
        <v>1308</v>
      </c>
      <c r="Q3534" t="s">
        <v>6722</v>
      </c>
      <c r="R3534" t="s">
        <v>5160</v>
      </c>
      <c r="S3534" s="38">
        <v>92400000</v>
      </c>
      <c r="T3534" s="37">
        <v>1</v>
      </c>
      <c r="U3534" s="37">
        <v>1</v>
      </c>
      <c r="V3534" s="43">
        <f>SUMIF(ResumenCotizacion!$C:$C,E3534,ResumenCotizacion!$P:$P)</f>
        <v>0</v>
      </c>
      <c r="W3534" s="68">
        <f>IF(H3534="USD",S3534*SolCotizacion!$J$18,S3534)</f>
        <v>92400000</v>
      </c>
      <c r="X3534" s="3">
        <f>ROUND(W3534/(1-VLOOKUP("Total porcentaje:",ResumenCotizacion!$F:$H,3,0)),2)</f>
        <v>100434782.61</v>
      </c>
      <c r="Y3534" s="3">
        <f t="shared" si="223"/>
        <v>0</v>
      </c>
    </row>
    <row r="3535" spans="1:25" ht="14.25" x14ac:dyDescent="0.2">
      <c r="A3535" t="str">
        <f t="shared" si="220"/>
        <v>Servicios fabricante- Microsoft Soporte PremierMicrosoft Soporte PremierSACP</v>
      </c>
      <c r="B3535" t="str">
        <f t="shared" si="221"/>
        <v>SACPMicrosoft Soporte Premier</v>
      </c>
      <c r="C3535"/>
      <c r="D3535" t="s">
        <v>5156</v>
      </c>
      <c r="E3535" t="s">
        <v>6724</v>
      </c>
      <c r="F3535" s="37" t="s">
        <v>7648</v>
      </c>
      <c r="G3535" s="18" t="str">
        <f t="shared" si="222"/>
        <v>Servicios fabricante- Microsoft Soporte Premier</v>
      </c>
      <c r="H3535" s="18" t="s">
        <v>119</v>
      </c>
      <c r="I3535" s="37" t="s">
        <v>67</v>
      </c>
      <c r="J3535" t="s">
        <v>6725</v>
      </c>
      <c r="K3535" t="s">
        <v>65</v>
      </c>
      <c r="L3535" t="s">
        <v>3940</v>
      </c>
      <c r="M3535" t="s">
        <v>65</v>
      </c>
      <c r="N3535" s="37" t="s">
        <v>5159</v>
      </c>
      <c r="O3535" s="37" t="s">
        <v>5171</v>
      </c>
      <c r="P3535" s="37" t="s">
        <v>1308</v>
      </c>
      <c r="Q3535" t="s">
        <v>6724</v>
      </c>
      <c r="R3535" t="s">
        <v>5160</v>
      </c>
      <c r="S3535" s="38">
        <v>41600000</v>
      </c>
      <c r="T3535" s="37">
        <v>1</v>
      </c>
      <c r="U3535" s="37">
        <v>1</v>
      </c>
      <c r="V3535" s="43">
        <f>SUMIF(ResumenCotizacion!$C:$C,E3535,ResumenCotizacion!$P:$P)</f>
        <v>0</v>
      </c>
      <c r="W3535" s="68">
        <f>IF(H3535="USD",S3535*SolCotizacion!$J$18,S3535)</f>
        <v>41600000</v>
      </c>
      <c r="X3535" s="3">
        <f>ROUND(W3535/(1-VLOOKUP("Total porcentaje:",ResumenCotizacion!$F:$H,3,0)),2)</f>
        <v>45217391.299999997</v>
      </c>
      <c r="Y3535" s="3">
        <f t="shared" si="223"/>
        <v>0</v>
      </c>
    </row>
    <row r="3536" spans="1:25" ht="14.25" x14ac:dyDescent="0.2">
      <c r="A3536" t="str">
        <f t="shared" si="220"/>
        <v>Servicios fabricante- Microsoft Soporte PremierMicrosoft Soporte PremierSACO</v>
      </c>
      <c r="B3536" t="str">
        <f t="shared" si="221"/>
        <v>SACOMicrosoft Soporte Premier</v>
      </c>
      <c r="C3536"/>
      <c r="D3536" t="s">
        <v>5156</v>
      </c>
      <c r="E3536" t="s">
        <v>6726</v>
      </c>
      <c r="F3536" s="37" t="s">
        <v>7648</v>
      </c>
      <c r="G3536" s="18" t="str">
        <f t="shared" si="222"/>
        <v>Servicios fabricante- Microsoft Soporte Premier</v>
      </c>
      <c r="H3536" s="18" t="s">
        <v>119</v>
      </c>
      <c r="I3536" s="37" t="s">
        <v>67</v>
      </c>
      <c r="J3536" t="s">
        <v>6727</v>
      </c>
      <c r="K3536" t="s">
        <v>65</v>
      </c>
      <c r="L3536" t="s">
        <v>3940</v>
      </c>
      <c r="M3536" t="s">
        <v>65</v>
      </c>
      <c r="N3536" s="37" t="s">
        <v>5159</v>
      </c>
      <c r="O3536" s="37" t="s">
        <v>5171</v>
      </c>
      <c r="P3536" s="37" t="s">
        <v>1308</v>
      </c>
      <c r="Q3536" t="s">
        <v>6726</v>
      </c>
      <c r="R3536" t="s">
        <v>5160</v>
      </c>
      <c r="S3536" s="38">
        <v>20800000</v>
      </c>
      <c r="T3536" s="37">
        <v>1</v>
      </c>
      <c r="U3536" s="37">
        <v>1</v>
      </c>
      <c r="V3536" s="43">
        <f>SUMIF(ResumenCotizacion!$C:$C,E3536,ResumenCotizacion!$P:$P)</f>
        <v>0</v>
      </c>
      <c r="W3536" s="68">
        <f>IF(H3536="USD",S3536*SolCotizacion!$J$18,S3536)</f>
        <v>20800000</v>
      </c>
      <c r="X3536" s="3">
        <f>ROUND(W3536/(1-VLOOKUP("Total porcentaje:",ResumenCotizacion!$F:$H,3,0)),2)</f>
        <v>22608695.649999999</v>
      </c>
      <c r="Y3536" s="3">
        <f t="shared" si="223"/>
        <v>0</v>
      </c>
    </row>
    <row r="3537" spans="1:25" ht="14.25" x14ac:dyDescent="0.2">
      <c r="A3537" t="str">
        <f t="shared" si="220"/>
        <v>Servicios fabricante- Microsoft Soporte PremierMicrosoft Soporte PremierSACB</v>
      </c>
      <c r="B3537" t="str">
        <f t="shared" si="221"/>
        <v>SACBMicrosoft Soporte Premier</v>
      </c>
      <c r="C3537"/>
      <c r="D3537" t="s">
        <v>5156</v>
      </c>
      <c r="E3537" t="s">
        <v>6728</v>
      </c>
      <c r="F3537" s="37" t="s">
        <v>7648</v>
      </c>
      <c r="G3537" s="18" t="str">
        <f t="shared" si="222"/>
        <v>Servicios fabricante- Microsoft Soporte Premier</v>
      </c>
      <c r="H3537" s="18" t="s">
        <v>119</v>
      </c>
      <c r="I3537" s="37" t="s">
        <v>67</v>
      </c>
      <c r="J3537" t="s">
        <v>6729</v>
      </c>
      <c r="K3537" t="s">
        <v>65</v>
      </c>
      <c r="L3537" t="s">
        <v>3940</v>
      </c>
      <c r="M3537" t="s">
        <v>65</v>
      </c>
      <c r="N3537" s="37" t="s">
        <v>5159</v>
      </c>
      <c r="O3537" s="37" t="s">
        <v>5171</v>
      </c>
      <c r="P3537" s="37" t="s">
        <v>1308</v>
      </c>
      <c r="Q3537" t="s">
        <v>6728</v>
      </c>
      <c r="R3537" t="s">
        <v>5160</v>
      </c>
      <c r="S3537" s="38">
        <v>20800000</v>
      </c>
      <c r="T3537" s="37">
        <v>1</v>
      </c>
      <c r="U3537" s="37">
        <v>1</v>
      </c>
      <c r="V3537" s="43">
        <f>SUMIF(ResumenCotizacion!$C:$C,E3537,ResumenCotizacion!$P:$P)</f>
        <v>0</v>
      </c>
      <c r="W3537" s="68">
        <f>IF(H3537="USD",S3537*SolCotizacion!$J$18,S3537)</f>
        <v>20800000</v>
      </c>
      <c r="X3537" s="3">
        <f>ROUND(W3537/(1-VLOOKUP("Total porcentaje:",ResumenCotizacion!$F:$H,3,0)),2)</f>
        <v>22608695.649999999</v>
      </c>
      <c r="Y3537" s="3">
        <f t="shared" si="223"/>
        <v>0</v>
      </c>
    </row>
    <row r="3538" spans="1:25" ht="14.25" x14ac:dyDescent="0.2">
      <c r="A3538" t="str">
        <f t="shared" si="220"/>
        <v>Servicios fabricante- Microsoft Soporte PremierMicrosoft Soporte PremierSACA</v>
      </c>
      <c r="B3538" t="str">
        <f t="shared" si="221"/>
        <v>SACAMicrosoft Soporte Premier</v>
      </c>
      <c r="C3538"/>
      <c r="D3538" t="s">
        <v>5156</v>
      </c>
      <c r="E3538" t="s">
        <v>6730</v>
      </c>
      <c r="F3538" s="37" t="s">
        <v>7648</v>
      </c>
      <c r="G3538" s="18" t="str">
        <f t="shared" si="222"/>
        <v>Servicios fabricante- Microsoft Soporte Premier</v>
      </c>
      <c r="H3538" s="18" t="s">
        <v>119</v>
      </c>
      <c r="I3538" s="37" t="s">
        <v>67</v>
      </c>
      <c r="J3538" t="s">
        <v>6731</v>
      </c>
      <c r="K3538" t="s">
        <v>65</v>
      </c>
      <c r="L3538" t="s">
        <v>3940</v>
      </c>
      <c r="M3538" t="s">
        <v>65</v>
      </c>
      <c r="N3538" s="37" t="s">
        <v>5159</v>
      </c>
      <c r="O3538" s="37" t="s">
        <v>5171</v>
      </c>
      <c r="P3538" s="37" t="s">
        <v>1308</v>
      </c>
      <c r="Q3538" t="s">
        <v>6730</v>
      </c>
      <c r="R3538" t="s">
        <v>5160</v>
      </c>
      <c r="S3538" s="38">
        <v>20800000</v>
      </c>
      <c r="T3538" s="37">
        <v>1</v>
      </c>
      <c r="U3538" s="37">
        <v>1</v>
      </c>
      <c r="V3538" s="43">
        <f>SUMIF(ResumenCotizacion!$C:$C,E3538,ResumenCotizacion!$P:$P)</f>
        <v>0</v>
      </c>
      <c r="W3538" s="68">
        <f>IF(H3538="USD",S3538*SolCotizacion!$J$18,S3538)</f>
        <v>20800000</v>
      </c>
      <c r="X3538" s="3">
        <f>ROUND(W3538/(1-VLOOKUP("Total porcentaje:",ResumenCotizacion!$F:$H,3,0)),2)</f>
        <v>22608695.649999999</v>
      </c>
      <c r="Y3538" s="3">
        <f t="shared" si="223"/>
        <v>0</v>
      </c>
    </row>
    <row r="3539" spans="1:25" ht="14.25" x14ac:dyDescent="0.2">
      <c r="A3539" t="str">
        <f t="shared" si="220"/>
        <v>Servicios fabricante- Microsoft Soporte PremierMicrosoft Soporte PremierSAAV</v>
      </c>
      <c r="B3539" t="str">
        <f t="shared" si="221"/>
        <v>SAAVMicrosoft Soporte Premier</v>
      </c>
      <c r="C3539"/>
      <c r="D3539" t="s">
        <v>5156</v>
      </c>
      <c r="E3539" t="s">
        <v>6732</v>
      </c>
      <c r="F3539" s="37" t="s">
        <v>7648</v>
      </c>
      <c r="G3539" s="18" t="str">
        <f t="shared" si="222"/>
        <v>Servicios fabricante- Microsoft Soporte Premier</v>
      </c>
      <c r="H3539" s="18" t="s">
        <v>119</v>
      </c>
      <c r="I3539" s="37" t="s">
        <v>67</v>
      </c>
      <c r="J3539" t="s">
        <v>6733</v>
      </c>
      <c r="K3539" t="s">
        <v>210</v>
      </c>
      <c r="L3539" t="s">
        <v>3940</v>
      </c>
      <c r="M3539" t="s">
        <v>65</v>
      </c>
      <c r="N3539" s="37" t="s">
        <v>5159</v>
      </c>
      <c r="O3539" s="37" t="s">
        <v>66</v>
      </c>
      <c r="P3539" s="37" t="s">
        <v>1308</v>
      </c>
      <c r="Q3539" t="s">
        <v>6732</v>
      </c>
      <c r="R3539" t="s">
        <v>5160</v>
      </c>
      <c r="S3539" s="38">
        <v>1282540.8</v>
      </c>
      <c r="T3539" s="37">
        <v>1</v>
      </c>
      <c r="U3539" s="37">
        <v>1</v>
      </c>
      <c r="V3539" s="43">
        <f>SUMIF(ResumenCotizacion!$C:$C,E3539,ResumenCotizacion!$P:$P)</f>
        <v>0</v>
      </c>
      <c r="W3539" s="68">
        <f>IF(H3539="USD",S3539*SolCotizacion!$J$18,S3539)</f>
        <v>1282540.8</v>
      </c>
      <c r="X3539" s="3">
        <f>ROUND(W3539/(1-VLOOKUP("Total porcentaje:",ResumenCotizacion!$F:$H,3,0)),2)</f>
        <v>1394066.09</v>
      </c>
      <c r="Y3539" s="3">
        <f t="shared" si="223"/>
        <v>0</v>
      </c>
    </row>
    <row r="3540" spans="1:25" ht="14.25" x14ac:dyDescent="0.2">
      <c r="A3540" t="str">
        <f t="shared" si="220"/>
        <v>Servicios fabricante- Microsoft Soporte PremierMicrosoft Soporte PremierSAAS</v>
      </c>
      <c r="B3540" t="str">
        <f t="shared" si="221"/>
        <v>SAASMicrosoft Soporte Premier</v>
      </c>
      <c r="C3540"/>
      <c r="D3540" t="s">
        <v>5156</v>
      </c>
      <c r="E3540" t="s">
        <v>6734</v>
      </c>
      <c r="F3540" s="37" t="s">
        <v>7648</v>
      </c>
      <c r="G3540" s="18" t="str">
        <f t="shared" si="222"/>
        <v>Servicios fabricante- Microsoft Soporte Premier</v>
      </c>
      <c r="H3540" s="18" t="s">
        <v>119</v>
      </c>
      <c r="I3540" s="37" t="s">
        <v>67</v>
      </c>
      <c r="J3540" t="s">
        <v>6735</v>
      </c>
      <c r="K3540" t="s">
        <v>65</v>
      </c>
      <c r="L3540" t="s">
        <v>3940</v>
      </c>
      <c r="M3540" t="s">
        <v>65</v>
      </c>
      <c r="N3540" s="37" t="s">
        <v>5159</v>
      </c>
      <c r="O3540" s="37" t="s">
        <v>5171</v>
      </c>
      <c r="P3540" s="37" t="s">
        <v>1308</v>
      </c>
      <c r="Q3540" t="s">
        <v>6734</v>
      </c>
      <c r="R3540" t="s">
        <v>5160</v>
      </c>
      <c r="S3540" s="38">
        <v>80000000</v>
      </c>
      <c r="T3540" s="37">
        <v>1</v>
      </c>
      <c r="U3540" s="37">
        <v>1</v>
      </c>
      <c r="V3540" s="43">
        <f>SUMIF(ResumenCotizacion!$C:$C,E3540,ResumenCotizacion!$P:$P)</f>
        <v>0</v>
      </c>
      <c r="W3540" s="68">
        <f>IF(H3540="USD",S3540*SolCotizacion!$J$18,S3540)</f>
        <v>80000000</v>
      </c>
      <c r="X3540" s="3">
        <f>ROUND(W3540/(1-VLOOKUP("Total porcentaje:",ResumenCotizacion!$F:$H,3,0)),2)</f>
        <v>86956521.739999995</v>
      </c>
      <c r="Y3540" s="3">
        <f t="shared" si="223"/>
        <v>0</v>
      </c>
    </row>
    <row r="3541" spans="1:25" ht="14.25" x14ac:dyDescent="0.2">
      <c r="A3541" t="str">
        <f t="shared" si="220"/>
        <v>Servicios fabricante- Microsoft Soporte PremierMicrosoft Soporte PremierSAAD</v>
      </c>
      <c r="B3541" t="str">
        <f t="shared" si="221"/>
        <v>SAADMicrosoft Soporte Premier</v>
      </c>
      <c r="C3541"/>
      <c r="D3541" t="s">
        <v>5156</v>
      </c>
      <c r="E3541" t="s">
        <v>6736</v>
      </c>
      <c r="F3541" s="37" t="s">
        <v>7648</v>
      </c>
      <c r="G3541" s="18" t="str">
        <f t="shared" si="222"/>
        <v>Servicios fabricante- Microsoft Soporte Premier</v>
      </c>
      <c r="H3541" s="18" t="s">
        <v>119</v>
      </c>
      <c r="I3541" s="37" t="s">
        <v>67</v>
      </c>
      <c r="J3541" t="s">
        <v>6737</v>
      </c>
      <c r="K3541" t="s">
        <v>65</v>
      </c>
      <c r="L3541" t="s">
        <v>3940</v>
      </c>
      <c r="M3541" t="s">
        <v>65</v>
      </c>
      <c r="N3541" s="37" t="s">
        <v>5159</v>
      </c>
      <c r="O3541" s="37" t="s">
        <v>5171</v>
      </c>
      <c r="P3541" s="37" t="s">
        <v>1308</v>
      </c>
      <c r="Q3541" t="s">
        <v>6736</v>
      </c>
      <c r="R3541" t="s">
        <v>5160</v>
      </c>
      <c r="S3541" s="38">
        <v>62400000</v>
      </c>
      <c r="T3541" s="37">
        <v>1</v>
      </c>
      <c r="U3541" s="37">
        <v>1</v>
      </c>
      <c r="V3541" s="43">
        <f>SUMIF(ResumenCotizacion!$C:$C,E3541,ResumenCotizacion!$P:$P)</f>
        <v>0</v>
      </c>
      <c r="W3541" s="68">
        <f>IF(H3541="USD",S3541*SolCotizacion!$J$18,S3541)</f>
        <v>62400000</v>
      </c>
      <c r="X3541" s="3">
        <f>ROUND(W3541/(1-VLOOKUP("Total porcentaje:",ResumenCotizacion!$F:$H,3,0)),2)</f>
        <v>67826086.959999993</v>
      </c>
      <c r="Y3541" s="3">
        <f t="shared" si="223"/>
        <v>0</v>
      </c>
    </row>
    <row r="3542" spans="1:25" ht="14.25" x14ac:dyDescent="0.2">
      <c r="A3542" t="str">
        <f t="shared" si="220"/>
        <v>Servicios fabricante- Microsoft Soporte PremierMicrosoft Soporte PremierSAAC</v>
      </c>
      <c r="B3542" t="str">
        <f t="shared" si="221"/>
        <v>SAACMicrosoft Soporte Premier</v>
      </c>
      <c r="C3542"/>
      <c r="D3542" t="s">
        <v>5156</v>
      </c>
      <c r="E3542" t="s">
        <v>6738</v>
      </c>
      <c r="F3542" s="37" t="s">
        <v>7648</v>
      </c>
      <c r="G3542" s="18" t="str">
        <f t="shared" si="222"/>
        <v>Servicios fabricante- Microsoft Soporte Premier</v>
      </c>
      <c r="H3542" s="18" t="s">
        <v>119</v>
      </c>
      <c r="I3542" s="37" t="s">
        <v>67</v>
      </c>
      <c r="J3542" t="s">
        <v>6739</v>
      </c>
      <c r="K3542" t="s">
        <v>5386</v>
      </c>
      <c r="L3542" t="s">
        <v>3940</v>
      </c>
      <c r="M3542" t="s">
        <v>65</v>
      </c>
      <c r="N3542" s="37" t="s">
        <v>5159</v>
      </c>
      <c r="O3542" s="37" t="s">
        <v>66</v>
      </c>
      <c r="P3542" s="37" t="s">
        <v>1308</v>
      </c>
      <c r="Q3542" t="s">
        <v>6738</v>
      </c>
      <c r="R3542" t="s">
        <v>5160</v>
      </c>
      <c r="S3542" s="38">
        <v>12825408</v>
      </c>
      <c r="T3542" s="37">
        <v>1</v>
      </c>
      <c r="U3542" s="37">
        <v>1</v>
      </c>
      <c r="V3542" s="43">
        <f>SUMIF(ResumenCotizacion!$C:$C,E3542,ResumenCotizacion!$P:$P)</f>
        <v>0</v>
      </c>
      <c r="W3542" s="68">
        <f>IF(H3542="USD",S3542*SolCotizacion!$J$18,S3542)</f>
        <v>12825408</v>
      </c>
      <c r="X3542" s="3">
        <f>ROUND(W3542/(1-VLOOKUP("Total porcentaje:",ResumenCotizacion!$F:$H,3,0)),2)</f>
        <v>13940660.869999999</v>
      </c>
      <c r="Y3542" s="3">
        <f t="shared" si="223"/>
        <v>0</v>
      </c>
    </row>
    <row r="3543" spans="1:25" ht="14.25" x14ac:dyDescent="0.2">
      <c r="A3543" t="str">
        <f t="shared" si="220"/>
        <v>Servicios fabricante- Microsoft Soporte PremierMicrosoft Soporte PremierSAAB</v>
      </c>
      <c r="B3543" t="str">
        <f t="shared" si="221"/>
        <v>SAABMicrosoft Soporte Premier</v>
      </c>
      <c r="C3543"/>
      <c r="D3543" t="s">
        <v>5156</v>
      </c>
      <c r="E3543" t="s">
        <v>6740</v>
      </c>
      <c r="F3543" s="37" t="s">
        <v>7648</v>
      </c>
      <c r="G3543" s="18" t="str">
        <f t="shared" si="222"/>
        <v>Servicios fabricante- Microsoft Soporte Premier</v>
      </c>
      <c r="H3543" s="18" t="s">
        <v>119</v>
      </c>
      <c r="I3543" s="37" t="s">
        <v>67</v>
      </c>
      <c r="J3543" t="s">
        <v>6741</v>
      </c>
      <c r="K3543" t="s">
        <v>65</v>
      </c>
      <c r="L3543" t="s">
        <v>3940</v>
      </c>
      <c r="M3543" t="s">
        <v>65</v>
      </c>
      <c r="N3543" s="37" t="s">
        <v>5159</v>
      </c>
      <c r="O3543" s="37" t="s">
        <v>5171</v>
      </c>
      <c r="P3543" s="37" t="s">
        <v>1308</v>
      </c>
      <c r="Q3543" t="s">
        <v>6740</v>
      </c>
      <c r="R3543" t="s">
        <v>5160</v>
      </c>
      <c r="S3543" s="38">
        <v>48000000</v>
      </c>
      <c r="T3543" s="37">
        <v>1</v>
      </c>
      <c r="U3543" s="37">
        <v>1</v>
      </c>
      <c r="V3543" s="43">
        <f>SUMIF(ResumenCotizacion!$C:$C,E3543,ResumenCotizacion!$P:$P)</f>
        <v>0</v>
      </c>
      <c r="W3543" s="68">
        <f>IF(H3543="USD",S3543*SolCotizacion!$J$18,S3543)</f>
        <v>48000000</v>
      </c>
      <c r="X3543" s="3">
        <f>ROUND(W3543/(1-VLOOKUP("Total porcentaje:",ResumenCotizacion!$F:$H,3,0)),2)</f>
        <v>52173913.039999999</v>
      </c>
      <c r="Y3543" s="3">
        <f t="shared" si="223"/>
        <v>0</v>
      </c>
    </row>
    <row r="3544" spans="1:25" ht="14.25" x14ac:dyDescent="0.2">
      <c r="A3544" t="str">
        <f t="shared" si="220"/>
        <v>Servicios fabricante- Microsoft Soporte PremierMicrosoft Soporte PremierSAAA</v>
      </c>
      <c r="B3544" t="str">
        <f t="shared" si="221"/>
        <v>SAAAMicrosoft Soporte Premier</v>
      </c>
      <c r="C3544"/>
      <c r="D3544" t="s">
        <v>5156</v>
      </c>
      <c r="E3544" t="s">
        <v>6742</v>
      </c>
      <c r="F3544" s="37" t="s">
        <v>7648</v>
      </c>
      <c r="G3544" s="18" t="str">
        <f t="shared" si="222"/>
        <v>Servicios fabricante- Microsoft Soporte Premier</v>
      </c>
      <c r="H3544" s="18" t="s">
        <v>119</v>
      </c>
      <c r="I3544" s="37" t="s">
        <v>67</v>
      </c>
      <c r="J3544" t="s">
        <v>6743</v>
      </c>
      <c r="K3544" t="s">
        <v>65</v>
      </c>
      <c r="L3544" t="s">
        <v>3940</v>
      </c>
      <c r="M3544" t="s">
        <v>65</v>
      </c>
      <c r="N3544" s="37" t="s">
        <v>5159</v>
      </c>
      <c r="O3544" s="37" t="s">
        <v>5171</v>
      </c>
      <c r="P3544" s="37" t="s">
        <v>1308</v>
      </c>
      <c r="Q3544" t="s">
        <v>6742</v>
      </c>
      <c r="R3544" t="s">
        <v>5160</v>
      </c>
      <c r="S3544" s="38">
        <v>80000000</v>
      </c>
      <c r="T3544" s="37">
        <v>1</v>
      </c>
      <c r="U3544" s="37">
        <v>1</v>
      </c>
      <c r="V3544" s="43">
        <f>SUMIF(ResumenCotizacion!$C:$C,E3544,ResumenCotizacion!$P:$P)</f>
        <v>0</v>
      </c>
      <c r="W3544" s="68">
        <f>IF(H3544="USD",S3544*SolCotizacion!$J$18,S3544)</f>
        <v>80000000</v>
      </c>
      <c r="X3544" s="3">
        <f>ROUND(W3544/(1-VLOOKUP("Total porcentaje:",ResumenCotizacion!$F:$H,3,0)),2)</f>
        <v>86956521.739999995</v>
      </c>
      <c r="Y3544" s="3">
        <f t="shared" si="223"/>
        <v>0</v>
      </c>
    </row>
    <row r="3545" spans="1:25" ht="14.25" x14ac:dyDescent="0.2">
      <c r="A3545" t="str">
        <f t="shared" si="220"/>
        <v>Servicios fabricante- Microsoft Soporte PremierMicrosoft Soporte PremierPS12</v>
      </c>
      <c r="B3545" t="str">
        <f t="shared" si="221"/>
        <v>PS12Microsoft Soporte Premier</v>
      </c>
      <c r="C3545"/>
      <c r="D3545" t="s">
        <v>5156</v>
      </c>
      <c r="E3545" t="s">
        <v>6744</v>
      </c>
      <c r="F3545" s="37" t="s">
        <v>7648</v>
      </c>
      <c r="G3545" s="18" t="str">
        <f t="shared" si="222"/>
        <v>Servicios fabricante- Microsoft Soporte Premier</v>
      </c>
      <c r="H3545" s="18" t="s">
        <v>119</v>
      </c>
      <c r="I3545" s="37" t="s">
        <v>67</v>
      </c>
      <c r="J3545" t="s">
        <v>6745</v>
      </c>
      <c r="K3545" t="s">
        <v>65</v>
      </c>
      <c r="L3545" t="s">
        <v>3940</v>
      </c>
      <c r="M3545" t="s">
        <v>65</v>
      </c>
      <c r="N3545" s="37" t="s">
        <v>5159</v>
      </c>
      <c r="O3545" s="37" t="s">
        <v>66</v>
      </c>
      <c r="P3545" s="37" t="s">
        <v>1308</v>
      </c>
      <c r="Q3545" t="s">
        <v>6744</v>
      </c>
      <c r="R3545" t="s">
        <v>5160</v>
      </c>
      <c r="S3545" s="38">
        <v>52000000</v>
      </c>
      <c r="T3545" s="37">
        <v>1</v>
      </c>
      <c r="U3545" s="37">
        <v>1</v>
      </c>
      <c r="V3545" s="43">
        <f>SUMIF(ResumenCotizacion!$C:$C,E3545,ResumenCotizacion!$P:$P)</f>
        <v>0</v>
      </c>
      <c r="W3545" s="68">
        <f>IF(H3545="USD",S3545*SolCotizacion!$J$18,S3545)</f>
        <v>52000000</v>
      </c>
      <c r="X3545" s="3">
        <f>ROUND(W3545/(1-VLOOKUP("Total porcentaje:",ResumenCotizacion!$F:$H,3,0)),2)</f>
        <v>56521739.130000003</v>
      </c>
      <c r="Y3545" s="3">
        <f t="shared" si="223"/>
        <v>0</v>
      </c>
    </row>
    <row r="3546" spans="1:25" ht="14.25" x14ac:dyDescent="0.2">
      <c r="A3546" t="str">
        <f t="shared" si="220"/>
        <v>Servicios fabricante- Microsoft Soporte PremierMicrosoft Soporte PremierPPRP2</v>
      </c>
      <c r="B3546" t="str">
        <f t="shared" si="221"/>
        <v>PPRP2Microsoft Soporte Premier</v>
      </c>
      <c r="C3546"/>
      <c r="D3546" t="s">
        <v>5156</v>
      </c>
      <c r="E3546" t="s">
        <v>6746</v>
      </c>
      <c r="F3546" s="37" t="s">
        <v>7648</v>
      </c>
      <c r="G3546" s="18" t="str">
        <f t="shared" si="222"/>
        <v>Servicios fabricante- Microsoft Soporte Premier</v>
      </c>
      <c r="H3546" s="18" t="s">
        <v>119</v>
      </c>
      <c r="I3546" s="37" t="s">
        <v>67</v>
      </c>
      <c r="J3546" t="s">
        <v>6747</v>
      </c>
      <c r="K3546" t="s">
        <v>65</v>
      </c>
      <c r="L3546" t="s">
        <v>3940</v>
      </c>
      <c r="M3546" t="s">
        <v>65</v>
      </c>
      <c r="N3546" s="37" t="s">
        <v>5159</v>
      </c>
      <c r="O3546" s="37" t="s">
        <v>66</v>
      </c>
      <c r="P3546" s="37" t="s">
        <v>1308</v>
      </c>
      <c r="Q3546" t="s">
        <v>6746</v>
      </c>
      <c r="R3546" t="s">
        <v>5160</v>
      </c>
      <c r="S3546" s="38">
        <v>32400000</v>
      </c>
      <c r="T3546" s="37">
        <v>1</v>
      </c>
      <c r="U3546" s="37">
        <v>1</v>
      </c>
      <c r="V3546" s="43">
        <f>SUMIF(ResumenCotizacion!$C:$C,E3546,ResumenCotizacion!$P:$P)</f>
        <v>0</v>
      </c>
      <c r="W3546" s="68">
        <f>IF(H3546="USD",S3546*SolCotizacion!$J$18,S3546)</f>
        <v>32400000</v>
      </c>
      <c r="X3546" s="3">
        <f>ROUND(W3546/(1-VLOOKUP("Total porcentaje:",ResumenCotizacion!$F:$H,3,0)),2)</f>
        <v>35217391.299999997</v>
      </c>
      <c r="Y3546" s="3">
        <f t="shared" si="223"/>
        <v>0</v>
      </c>
    </row>
    <row r="3547" spans="1:25" ht="14.25" x14ac:dyDescent="0.2">
      <c r="A3547" t="str">
        <f t="shared" si="220"/>
        <v>Servicios fabricante- Microsoft Soporte PremierMicrosoft Soporte PremierPPGT</v>
      </c>
      <c r="B3547" t="str">
        <f t="shared" si="221"/>
        <v>PPGTMicrosoft Soporte Premier</v>
      </c>
      <c r="C3547"/>
      <c r="D3547" t="s">
        <v>5156</v>
      </c>
      <c r="E3547" t="s">
        <v>6748</v>
      </c>
      <c r="F3547" s="37" t="s">
        <v>7648</v>
      </c>
      <c r="G3547" s="18" t="str">
        <f t="shared" si="222"/>
        <v>Servicios fabricante- Microsoft Soporte Premier</v>
      </c>
      <c r="H3547" s="18" t="s">
        <v>119</v>
      </c>
      <c r="I3547" s="37" t="s">
        <v>67</v>
      </c>
      <c r="J3547" t="s">
        <v>6749</v>
      </c>
      <c r="K3547" t="s">
        <v>65</v>
      </c>
      <c r="L3547" t="s">
        <v>3940</v>
      </c>
      <c r="M3547" t="s">
        <v>65</v>
      </c>
      <c r="N3547" s="37" t="s">
        <v>5159</v>
      </c>
      <c r="O3547" s="37" t="s">
        <v>66</v>
      </c>
      <c r="P3547" s="37" t="s">
        <v>1308</v>
      </c>
      <c r="Q3547" t="s">
        <v>6748</v>
      </c>
      <c r="R3547" t="s">
        <v>5160</v>
      </c>
      <c r="S3547" s="38">
        <v>48000000</v>
      </c>
      <c r="T3547" s="37">
        <v>1</v>
      </c>
      <c r="U3547" s="37">
        <v>1</v>
      </c>
      <c r="V3547" s="43">
        <f>SUMIF(ResumenCotizacion!$C:$C,E3547,ResumenCotizacion!$P:$P)</f>
        <v>0</v>
      </c>
      <c r="W3547" s="68">
        <f>IF(H3547="USD",S3547*SolCotizacion!$J$18,S3547)</f>
        <v>48000000</v>
      </c>
      <c r="X3547" s="3">
        <f>ROUND(W3547/(1-VLOOKUP("Total porcentaje:",ResumenCotizacion!$F:$H,3,0)),2)</f>
        <v>52173913.039999999</v>
      </c>
      <c r="Y3547" s="3">
        <f t="shared" si="223"/>
        <v>0</v>
      </c>
    </row>
    <row r="3548" spans="1:25" ht="14.25" x14ac:dyDescent="0.2">
      <c r="A3548" t="str">
        <f t="shared" si="220"/>
        <v>Servicios fabricante- Microsoft Soporte PremierMicrosoft Soporte PremierPOCSGOV</v>
      </c>
      <c r="B3548" t="str">
        <f t="shared" si="221"/>
        <v>POCSGOVMicrosoft Soporte Premier</v>
      </c>
      <c r="C3548"/>
      <c r="D3548" t="s">
        <v>5156</v>
      </c>
      <c r="E3548" t="s">
        <v>6750</v>
      </c>
      <c r="F3548" s="37" t="s">
        <v>7648</v>
      </c>
      <c r="G3548" s="18" t="str">
        <f t="shared" si="222"/>
        <v>Servicios fabricante- Microsoft Soporte Premier</v>
      </c>
      <c r="H3548" s="18" t="s">
        <v>119</v>
      </c>
      <c r="I3548" s="37" t="s">
        <v>67</v>
      </c>
      <c r="J3548" t="s">
        <v>6751</v>
      </c>
      <c r="K3548" t="s">
        <v>65</v>
      </c>
      <c r="L3548" t="s">
        <v>3940</v>
      </c>
      <c r="M3548" t="s">
        <v>65</v>
      </c>
      <c r="N3548" s="37" t="s">
        <v>5159</v>
      </c>
      <c r="O3548" s="37" t="s">
        <v>5171</v>
      </c>
      <c r="P3548" s="37" t="s">
        <v>1308</v>
      </c>
      <c r="Q3548" t="s">
        <v>6750</v>
      </c>
      <c r="R3548" t="s">
        <v>5160</v>
      </c>
      <c r="S3548" s="38">
        <v>34400000</v>
      </c>
      <c r="T3548" s="37">
        <v>1</v>
      </c>
      <c r="U3548" s="37">
        <v>1</v>
      </c>
      <c r="V3548" s="43">
        <f>SUMIF(ResumenCotizacion!$C:$C,E3548,ResumenCotizacion!$P:$P)</f>
        <v>0</v>
      </c>
      <c r="W3548" s="68">
        <f>IF(H3548="USD",S3548*SolCotizacion!$J$18,S3548)</f>
        <v>34400000</v>
      </c>
      <c r="X3548" s="3">
        <f>ROUND(W3548/(1-VLOOKUP("Total porcentaje:",ResumenCotizacion!$F:$H,3,0)),2)</f>
        <v>37391304.350000001</v>
      </c>
      <c r="Y3548" s="3">
        <f t="shared" si="223"/>
        <v>0</v>
      </c>
    </row>
    <row r="3549" spans="1:25" ht="14.25" x14ac:dyDescent="0.2">
      <c r="A3549" t="str">
        <f t="shared" si="220"/>
        <v>Servicios fabricante- Microsoft Soporte PremierMicrosoft Soporte PremierPFCR</v>
      </c>
      <c r="B3549" t="str">
        <f t="shared" si="221"/>
        <v>PFCRMicrosoft Soporte Premier</v>
      </c>
      <c r="C3549"/>
      <c r="D3549" t="s">
        <v>5156</v>
      </c>
      <c r="E3549" t="s">
        <v>6752</v>
      </c>
      <c r="F3549" s="37" t="s">
        <v>7648</v>
      </c>
      <c r="G3549" s="18" t="str">
        <f t="shared" si="222"/>
        <v>Servicios fabricante- Microsoft Soporte Premier</v>
      </c>
      <c r="H3549" s="18" t="s">
        <v>119</v>
      </c>
      <c r="I3549" s="37" t="s">
        <v>67</v>
      </c>
      <c r="J3549" t="s">
        <v>6753</v>
      </c>
      <c r="K3549" t="s">
        <v>65</v>
      </c>
      <c r="L3549" t="s">
        <v>3940</v>
      </c>
      <c r="M3549" t="s">
        <v>65</v>
      </c>
      <c r="N3549" s="37" t="s">
        <v>5159</v>
      </c>
      <c r="O3549" s="37" t="s">
        <v>5171</v>
      </c>
      <c r="P3549" s="37" t="s">
        <v>1308</v>
      </c>
      <c r="Q3549" t="s">
        <v>6752</v>
      </c>
      <c r="R3549" t="s">
        <v>5160</v>
      </c>
      <c r="S3549" s="38">
        <v>72800000</v>
      </c>
      <c r="T3549" s="37">
        <v>1</v>
      </c>
      <c r="U3549" s="37">
        <v>1</v>
      </c>
      <c r="V3549" s="43">
        <f>SUMIF(ResumenCotizacion!$C:$C,E3549,ResumenCotizacion!$P:$P)</f>
        <v>0</v>
      </c>
      <c r="W3549" s="68">
        <f>IF(H3549="USD",S3549*SolCotizacion!$J$18,S3549)</f>
        <v>72800000</v>
      </c>
      <c r="X3549" s="3">
        <f>ROUND(W3549/(1-VLOOKUP("Total porcentaje:",ResumenCotizacion!$F:$H,3,0)),2)</f>
        <v>79130434.780000001</v>
      </c>
      <c r="Y3549" s="3">
        <f t="shared" si="223"/>
        <v>0</v>
      </c>
    </row>
    <row r="3550" spans="1:25" ht="14.25" x14ac:dyDescent="0.2">
      <c r="A3550" t="str">
        <f t="shared" si="220"/>
        <v>Servicios fabricante- Microsoft Soporte PremierMicrosoft Soporte PremierPFCLC</v>
      </c>
      <c r="B3550" t="str">
        <f t="shared" si="221"/>
        <v>PFCLCMicrosoft Soporte Premier</v>
      </c>
      <c r="C3550"/>
      <c r="D3550" t="s">
        <v>5156</v>
      </c>
      <c r="E3550" t="s">
        <v>6754</v>
      </c>
      <c r="F3550" s="37" t="s">
        <v>7648</v>
      </c>
      <c r="G3550" s="18" t="str">
        <f t="shared" si="222"/>
        <v>Servicios fabricante- Microsoft Soporte Premier</v>
      </c>
      <c r="H3550" s="18" t="s">
        <v>119</v>
      </c>
      <c r="I3550" s="37" t="s">
        <v>67</v>
      </c>
      <c r="J3550" t="s">
        <v>6755</v>
      </c>
      <c r="K3550" t="s">
        <v>65</v>
      </c>
      <c r="L3550" t="s">
        <v>3940</v>
      </c>
      <c r="M3550" t="s">
        <v>65</v>
      </c>
      <c r="N3550" s="37" t="s">
        <v>5159</v>
      </c>
      <c r="O3550" s="37" t="s">
        <v>5171</v>
      </c>
      <c r="P3550" s="37" t="s">
        <v>1308</v>
      </c>
      <c r="Q3550" t="s">
        <v>6754</v>
      </c>
      <c r="R3550" t="s">
        <v>5160</v>
      </c>
      <c r="S3550" s="38">
        <v>72800000</v>
      </c>
      <c r="T3550" s="37">
        <v>1</v>
      </c>
      <c r="U3550" s="37">
        <v>1</v>
      </c>
      <c r="V3550" s="43">
        <f>SUMIF(ResumenCotizacion!$C:$C,E3550,ResumenCotizacion!$P:$P)</f>
        <v>0</v>
      </c>
      <c r="W3550" s="68">
        <f>IF(H3550="USD",S3550*SolCotizacion!$J$18,S3550)</f>
        <v>72800000</v>
      </c>
      <c r="X3550" s="3">
        <f>ROUND(W3550/(1-VLOOKUP("Total porcentaje:",ResumenCotizacion!$F:$H,3,0)),2)</f>
        <v>79130434.780000001</v>
      </c>
      <c r="Y3550" s="3">
        <f t="shared" si="223"/>
        <v>0</v>
      </c>
    </row>
    <row r="3551" spans="1:25" ht="14.25" x14ac:dyDescent="0.2">
      <c r="A3551" t="str">
        <f t="shared" si="220"/>
        <v>Servicios fabricante- Microsoft Soporte PremierMicrosoft Soporte PremierPFCE</v>
      </c>
      <c r="B3551" t="str">
        <f t="shared" si="221"/>
        <v>PFCEMicrosoft Soporte Premier</v>
      </c>
      <c r="C3551"/>
      <c r="D3551" t="s">
        <v>5156</v>
      </c>
      <c r="E3551" t="s">
        <v>6756</v>
      </c>
      <c r="F3551" s="37" t="s">
        <v>7648</v>
      </c>
      <c r="G3551" s="18" t="str">
        <f t="shared" si="222"/>
        <v>Servicios fabricante- Microsoft Soporte Premier</v>
      </c>
      <c r="H3551" s="18" t="s">
        <v>119</v>
      </c>
      <c r="I3551" s="37" t="s">
        <v>67</v>
      </c>
      <c r="J3551" t="s">
        <v>6757</v>
      </c>
      <c r="K3551" t="s">
        <v>65</v>
      </c>
      <c r="L3551" t="s">
        <v>3940</v>
      </c>
      <c r="M3551" t="s">
        <v>65</v>
      </c>
      <c r="N3551" s="37" t="s">
        <v>5159</v>
      </c>
      <c r="O3551" s="37" t="s">
        <v>5171</v>
      </c>
      <c r="P3551" s="37" t="s">
        <v>1308</v>
      </c>
      <c r="Q3551" t="s">
        <v>6756</v>
      </c>
      <c r="R3551" t="s">
        <v>5160</v>
      </c>
      <c r="S3551" s="38">
        <v>72800000</v>
      </c>
      <c r="T3551" s="37">
        <v>1</v>
      </c>
      <c r="U3551" s="37">
        <v>1</v>
      </c>
      <c r="V3551" s="43">
        <f>SUMIF(ResumenCotizacion!$C:$C,E3551,ResumenCotizacion!$P:$P)</f>
        <v>0</v>
      </c>
      <c r="W3551" s="68">
        <f>IF(H3551="USD",S3551*SolCotizacion!$J$18,S3551)</f>
        <v>72800000</v>
      </c>
      <c r="X3551" s="3">
        <f>ROUND(W3551/(1-VLOOKUP("Total porcentaje:",ResumenCotizacion!$F:$H,3,0)),2)</f>
        <v>79130434.780000001</v>
      </c>
      <c r="Y3551" s="3">
        <f t="shared" si="223"/>
        <v>0</v>
      </c>
    </row>
    <row r="3552" spans="1:25" ht="14.25" x14ac:dyDescent="0.2">
      <c r="A3552" t="str">
        <f t="shared" si="220"/>
        <v>Servicios fabricante- Microsoft Soporte PremierMicrosoft Soporte PremierPFCD</v>
      </c>
      <c r="B3552" t="str">
        <f t="shared" si="221"/>
        <v>PFCDMicrosoft Soporte Premier</v>
      </c>
      <c r="C3552"/>
      <c r="D3552" t="s">
        <v>5156</v>
      </c>
      <c r="E3552" t="s">
        <v>6758</v>
      </c>
      <c r="F3552" s="37" t="s">
        <v>7648</v>
      </c>
      <c r="G3552" s="18" t="str">
        <f t="shared" si="222"/>
        <v>Servicios fabricante- Microsoft Soporte Premier</v>
      </c>
      <c r="H3552" s="18" t="s">
        <v>119</v>
      </c>
      <c r="I3552" s="37" t="s">
        <v>67</v>
      </c>
      <c r="J3552" t="s">
        <v>6759</v>
      </c>
      <c r="K3552" t="s">
        <v>65</v>
      </c>
      <c r="L3552" t="s">
        <v>3940</v>
      </c>
      <c r="M3552" t="s">
        <v>65</v>
      </c>
      <c r="N3552" s="37" t="s">
        <v>5159</v>
      </c>
      <c r="O3552" s="37" t="s">
        <v>5171</v>
      </c>
      <c r="P3552" s="37" t="s">
        <v>1308</v>
      </c>
      <c r="Q3552" t="s">
        <v>6758</v>
      </c>
      <c r="R3552" t="s">
        <v>5160</v>
      </c>
      <c r="S3552" s="38">
        <v>72800000</v>
      </c>
      <c r="T3552" s="37">
        <v>1</v>
      </c>
      <c r="U3552" s="37">
        <v>1</v>
      </c>
      <c r="V3552" s="43">
        <f>SUMIF(ResumenCotizacion!$C:$C,E3552,ResumenCotizacion!$P:$P)</f>
        <v>0</v>
      </c>
      <c r="W3552" s="68">
        <f>IF(H3552="USD",S3552*SolCotizacion!$J$18,S3552)</f>
        <v>72800000</v>
      </c>
      <c r="X3552" s="3">
        <f>ROUND(W3552/(1-VLOOKUP("Total porcentaje:",ResumenCotizacion!$F:$H,3,0)),2)</f>
        <v>79130434.780000001</v>
      </c>
      <c r="Y3552" s="3">
        <f t="shared" si="223"/>
        <v>0</v>
      </c>
    </row>
    <row r="3553" spans="1:25" ht="14.25" x14ac:dyDescent="0.2">
      <c r="A3553" t="str">
        <f t="shared" si="220"/>
        <v>Servicios fabricante- Microsoft Soporte PremierMicrosoft Soporte PremierPFCA</v>
      </c>
      <c r="B3553" t="str">
        <f t="shared" si="221"/>
        <v>PFCAMicrosoft Soporte Premier</v>
      </c>
      <c r="C3553"/>
      <c r="D3553" t="s">
        <v>5156</v>
      </c>
      <c r="E3553" t="s">
        <v>6760</v>
      </c>
      <c r="F3553" s="37" t="s">
        <v>7648</v>
      </c>
      <c r="G3553" s="18" t="str">
        <f t="shared" si="222"/>
        <v>Servicios fabricante- Microsoft Soporte Premier</v>
      </c>
      <c r="H3553" s="18" t="s">
        <v>119</v>
      </c>
      <c r="I3553" s="37" t="s">
        <v>67</v>
      </c>
      <c r="J3553" t="s">
        <v>6761</v>
      </c>
      <c r="K3553" t="s">
        <v>65</v>
      </c>
      <c r="L3553" t="s">
        <v>3940</v>
      </c>
      <c r="M3553" t="s">
        <v>65</v>
      </c>
      <c r="N3553" s="37" t="s">
        <v>5159</v>
      </c>
      <c r="O3553" s="37" t="s">
        <v>5171</v>
      </c>
      <c r="P3553" s="37" t="s">
        <v>1308</v>
      </c>
      <c r="Q3553" t="s">
        <v>6760</v>
      </c>
      <c r="R3553" t="s">
        <v>5160</v>
      </c>
      <c r="S3553" s="38">
        <v>72800000</v>
      </c>
      <c r="T3553" s="37">
        <v>1</v>
      </c>
      <c r="U3553" s="37">
        <v>1</v>
      </c>
      <c r="V3553" s="43">
        <f>SUMIF(ResumenCotizacion!$C:$C,E3553,ResumenCotizacion!$P:$P)</f>
        <v>0</v>
      </c>
      <c r="W3553" s="68">
        <f>IF(H3553="USD",S3553*SolCotizacion!$J$18,S3553)</f>
        <v>72800000</v>
      </c>
      <c r="X3553" s="3">
        <f>ROUND(W3553/(1-VLOOKUP("Total porcentaje:",ResumenCotizacion!$F:$H,3,0)),2)</f>
        <v>79130434.780000001</v>
      </c>
      <c r="Y3553" s="3">
        <f t="shared" si="223"/>
        <v>0</v>
      </c>
    </row>
    <row r="3554" spans="1:25" ht="14.25" x14ac:dyDescent="0.2">
      <c r="A3554" t="str">
        <f t="shared" si="220"/>
        <v>Servicios fabricante- Microsoft Soporte PremierMicrosoft Soporte PremierPDSEE</v>
      </c>
      <c r="B3554" t="str">
        <f t="shared" si="221"/>
        <v>PDSEEMicrosoft Soporte Premier</v>
      </c>
      <c r="C3554"/>
      <c r="D3554" t="s">
        <v>5156</v>
      </c>
      <c r="E3554" t="s">
        <v>6762</v>
      </c>
      <c r="F3554" s="37" t="s">
        <v>7648</v>
      </c>
      <c r="G3554" s="18" t="str">
        <f t="shared" si="222"/>
        <v>Servicios fabricante- Microsoft Soporte Premier</v>
      </c>
      <c r="H3554" s="18" t="s">
        <v>119</v>
      </c>
      <c r="I3554" s="37" t="s">
        <v>67</v>
      </c>
      <c r="J3554" t="s">
        <v>6763</v>
      </c>
      <c r="K3554" t="s">
        <v>65</v>
      </c>
      <c r="L3554" t="s">
        <v>3940</v>
      </c>
      <c r="M3554" t="s">
        <v>65</v>
      </c>
      <c r="N3554" s="37" t="s">
        <v>5159</v>
      </c>
      <c r="O3554" s="37" t="s">
        <v>5171</v>
      </c>
      <c r="P3554" s="37" t="s">
        <v>1308</v>
      </c>
      <c r="Q3554" t="s">
        <v>6762</v>
      </c>
      <c r="R3554" t="s">
        <v>5160</v>
      </c>
      <c r="S3554" s="38">
        <v>52000000</v>
      </c>
      <c r="T3554" s="37">
        <v>1</v>
      </c>
      <c r="U3554" s="37">
        <v>1</v>
      </c>
      <c r="V3554" s="43">
        <f>SUMIF(ResumenCotizacion!$C:$C,E3554,ResumenCotizacion!$P:$P)</f>
        <v>0</v>
      </c>
      <c r="W3554" s="68">
        <f>IF(H3554="USD",S3554*SolCotizacion!$J$18,S3554)</f>
        <v>52000000</v>
      </c>
      <c r="X3554" s="3">
        <f>ROUND(W3554/(1-VLOOKUP("Total porcentaje:",ResumenCotizacion!$F:$H,3,0)),2)</f>
        <v>56521739.130000003</v>
      </c>
      <c r="Y3554" s="3">
        <f t="shared" si="223"/>
        <v>0</v>
      </c>
    </row>
    <row r="3555" spans="1:25" ht="14.25" x14ac:dyDescent="0.2">
      <c r="A3555" t="str">
        <f t="shared" si="220"/>
        <v>Servicios fabricante- Microsoft Soporte PremierMicrosoft Soporte PremierPDRBA</v>
      </c>
      <c r="B3555" t="str">
        <f t="shared" si="221"/>
        <v>PDRBAMicrosoft Soporte Premier</v>
      </c>
      <c r="C3555"/>
      <c r="D3555" t="s">
        <v>5156</v>
      </c>
      <c r="E3555" t="s">
        <v>6764</v>
      </c>
      <c r="F3555" s="37" t="s">
        <v>7648</v>
      </c>
      <c r="G3555" s="18" t="str">
        <f t="shared" si="222"/>
        <v>Servicios fabricante- Microsoft Soporte Premier</v>
      </c>
      <c r="H3555" s="18" t="s">
        <v>119</v>
      </c>
      <c r="I3555" s="37" t="s">
        <v>67</v>
      </c>
      <c r="J3555" t="s">
        <v>6765</v>
      </c>
      <c r="K3555" t="s">
        <v>65</v>
      </c>
      <c r="L3555" t="s">
        <v>3940</v>
      </c>
      <c r="M3555" t="s">
        <v>65</v>
      </c>
      <c r="N3555" s="37" t="s">
        <v>5159</v>
      </c>
      <c r="O3555" s="37" t="s">
        <v>5171</v>
      </c>
      <c r="P3555" s="37" t="s">
        <v>1308</v>
      </c>
      <c r="Q3555" t="s">
        <v>6764</v>
      </c>
      <c r="R3555" t="s">
        <v>5160</v>
      </c>
      <c r="S3555" s="38">
        <v>52000000</v>
      </c>
      <c r="T3555" s="37">
        <v>1</v>
      </c>
      <c r="U3555" s="37">
        <v>1</v>
      </c>
      <c r="V3555" s="43">
        <f>SUMIF(ResumenCotizacion!$C:$C,E3555,ResumenCotizacion!$P:$P)</f>
        <v>0</v>
      </c>
      <c r="W3555" s="68">
        <f>IF(H3555="USD",S3555*SolCotizacion!$J$18,S3555)</f>
        <v>52000000</v>
      </c>
      <c r="X3555" s="3">
        <f>ROUND(W3555/(1-VLOOKUP("Total porcentaje:",ResumenCotizacion!$F:$H,3,0)),2)</f>
        <v>56521739.130000003</v>
      </c>
      <c r="Y3555" s="3">
        <f t="shared" si="223"/>
        <v>0</v>
      </c>
    </row>
    <row r="3556" spans="1:25" ht="14.25" x14ac:dyDescent="0.2">
      <c r="A3556" t="str">
        <f t="shared" si="220"/>
        <v>Servicios fabricante- Microsoft Soporte PremierMicrosoft Soporte PremierPDPPC</v>
      </c>
      <c r="B3556" t="str">
        <f t="shared" si="221"/>
        <v>PDPPCMicrosoft Soporte Premier</v>
      </c>
      <c r="C3556"/>
      <c r="D3556" t="s">
        <v>5156</v>
      </c>
      <c r="E3556" t="s">
        <v>6766</v>
      </c>
      <c r="F3556" s="37" t="s">
        <v>7648</v>
      </c>
      <c r="G3556" s="18" t="str">
        <f t="shared" si="222"/>
        <v>Servicios fabricante- Microsoft Soporte Premier</v>
      </c>
      <c r="H3556" s="18" t="s">
        <v>119</v>
      </c>
      <c r="I3556" s="37" t="s">
        <v>67</v>
      </c>
      <c r="J3556" t="s">
        <v>6767</v>
      </c>
      <c r="K3556" t="s">
        <v>65</v>
      </c>
      <c r="L3556" t="s">
        <v>3940</v>
      </c>
      <c r="M3556" t="s">
        <v>65</v>
      </c>
      <c r="N3556" s="37" t="s">
        <v>5159</v>
      </c>
      <c r="O3556" s="37" t="s">
        <v>5171</v>
      </c>
      <c r="P3556" s="37" t="s">
        <v>1308</v>
      </c>
      <c r="Q3556" t="s">
        <v>6766</v>
      </c>
      <c r="R3556" t="s">
        <v>5160</v>
      </c>
      <c r="S3556" s="38">
        <v>52000000</v>
      </c>
      <c r="T3556" s="37">
        <v>1</v>
      </c>
      <c r="U3556" s="37">
        <v>1</v>
      </c>
      <c r="V3556" s="43">
        <f>SUMIF(ResumenCotizacion!$C:$C,E3556,ResumenCotizacion!$P:$P)</f>
        <v>0</v>
      </c>
      <c r="W3556" s="68">
        <f>IF(H3556="USD",S3556*SolCotizacion!$J$18,S3556)</f>
        <v>52000000</v>
      </c>
      <c r="X3556" s="3">
        <f>ROUND(W3556/(1-VLOOKUP("Total porcentaje:",ResumenCotizacion!$F:$H,3,0)),2)</f>
        <v>56521739.130000003</v>
      </c>
      <c r="Y3556" s="3">
        <f t="shared" si="223"/>
        <v>0</v>
      </c>
    </row>
    <row r="3557" spans="1:25" ht="14.25" x14ac:dyDescent="0.2">
      <c r="A3557" t="str">
        <f t="shared" si="220"/>
        <v>Servicios fabricante- Microsoft Soporte PremierMicrosoft Soporte PremierPDPME</v>
      </c>
      <c r="B3557" t="str">
        <f t="shared" si="221"/>
        <v>PDPMEMicrosoft Soporte Premier</v>
      </c>
      <c r="C3557"/>
      <c r="D3557" t="s">
        <v>5156</v>
      </c>
      <c r="E3557" t="s">
        <v>6768</v>
      </c>
      <c r="F3557" s="37" t="s">
        <v>7648</v>
      </c>
      <c r="G3557" s="18" t="str">
        <f t="shared" si="222"/>
        <v>Servicios fabricante- Microsoft Soporte Premier</v>
      </c>
      <c r="H3557" s="18" t="s">
        <v>119</v>
      </c>
      <c r="I3557" s="37" t="s">
        <v>67</v>
      </c>
      <c r="J3557" t="s">
        <v>6769</v>
      </c>
      <c r="K3557" t="s">
        <v>65</v>
      </c>
      <c r="L3557" t="s">
        <v>3940</v>
      </c>
      <c r="M3557" t="s">
        <v>65</v>
      </c>
      <c r="N3557" s="37" t="s">
        <v>5159</v>
      </c>
      <c r="O3557" s="37" t="s">
        <v>5171</v>
      </c>
      <c r="P3557" s="37" t="s">
        <v>1308</v>
      </c>
      <c r="Q3557" t="s">
        <v>6768</v>
      </c>
      <c r="R3557" t="s">
        <v>5160</v>
      </c>
      <c r="S3557" s="38">
        <v>52000000</v>
      </c>
      <c r="T3557" s="37">
        <v>1</v>
      </c>
      <c r="U3557" s="37">
        <v>1</v>
      </c>
      <c r="V3557" s="43">
        <f>SUMIF(ResumenCotizacion!$C:$C,E3557,ResumenCotizacion!$P:$P)</f>
        <v>0</v>
      </c>
      <c r="W3557" s="68">
        <f>IF(H3557="USD",S3557*SolCotizacion!$J$18,S3557)</f>
        <v>52000000</v>
      </c>
      <c r="X3557" s="3">
        <f>ROUND(W3557/(1-VLOOKUP("Total porcentaje:",ResumenCotizacion!$F:$H,3,0)),2)</f>
        <v>56521739.130000003</v>
      </c>
      <c r="Y3557" s="3">
        <f t="shared" si="223"/>
        <v>0</v>
      </c>
    </row>
    <row r="3558" spans="1:25" ht="14.25" x14ac:dyDescent="0.2">
      <c r="A3558" t="str">
        <f t="shared" si="220"/>
        <v>Servicios fabricante- Microsoft Soporte PremierMicrosoft Soporte PremierPDOSW</v>
      </c>
      <c r="B3558" t="str">
        <f t="shared" si="221"/>
        <v>PDOSWMicrosoft Soporte Premier</v>
      </c>
      <c r="C3558"/>
      <c r="D3558" t="s">
        <v>5156</v>
      </c>
      <c r="E3558" t="s">
        <v>6770</v>
      </c>
      <c r="F3558" s="37" t="s">
        <v>7648</v>
      </c>
      <c r="G3558" s="18" t="str">
        <f t="shared" si="222"/>
        <v>Servicios fabricante- Microsoft Soporte Premier</v>
      </c>
      <c r="H3558" s="18" t="s">
        <v>119</v>
      </c>
      <c r="I3558" s="37" t="s">
        <v>67</v>
      </c>
      <c r="J3558" t="s">
        <v>6771</v>
      </c>
      <c r="K3558" t="s">
        <v>65</v>
      </c>
      <c r="L3558" t="s">
        <v>3940</v>
      </c>
      <c r="M3558" t="s">
        <v>65</v>
      </c>
      <c r="N3558" s="37" t="s">
        <v>5159</v>
      </c>
      <c r="O3558" s="37" t="s">
        <v>5171</v>
      </c>
      <c r="P3558" s="37" t="s">
        <v>1308</v>
      </c>
      <c r="Q3558" t="s">
        <v>6770</v>
      </c>
      <c r="R3558" t="s">
        <v>5160</v>
      </c>
      <c r="S3558" s="38">
        <v>52000000</v>
      </c>
      <c r="T3558" s="37">
        <v>1</v>
      </c>
      <c r="U3558" s="37">
        <v>1</v>
      </c>
      <c r="V3558" s="43">
        <f>SUMIF(ResumenCotizacion!$C:$C,E3558,ResumenCotizacion!$P:$P)</f>
        <v>0</v>
      </c>
      <c r="W3558" s="68">
        <f>IF(H3558="USD",S3558*SolCotizacion!$J$18,S3558)</f>
        <v>52000000</v>
      </c>
      <c r="X3558" s="3">
        <f>ROUND(W3558/(1-VLOOKUP("Total porcentaje:",ResumenCotizacion!$F:$H,3,0)),2)</f>
        <v>56521739.130000003</v>
      </c>
      <c r="Y3558" s="3">
        <f t="shared" si="223"/>
        <v>0</v>
      </c>
    </row>
    <row r="3559" spans="1:25" ht="14.25" x14ac:dyDescent="0.2">
      <c r="A3559" t="str">
        <f t="shared" si="220"/>
        <v>Servicios fabricante- Microsoft Soporte PremierMicrosoft Soporte PremierPDOSA</v>
      </c>
      <c r="B3559" t="str">
        <f t="shared" si="221"/>
        <v>PDOSAMicrosoft Soporte Premier</v>
      </c>
      <c r="C3559"/>
      <c r="D3559" t="s">
        <v>5156</v>
      </c>
      <c r="E3559" t="s">
        <v>6772</v>
      </c>
      <c r="F3559" s="37" t="s">
        <v>7648</v>
      </c>
      <c r="G3559" s="18" t="str">
        <f t="shared" si="222"/>
        <v>Servicios fabricante- Microsoft Soporte Premier</v>
      </c>
      <c r="H3559" s="18" t="s">
        <v>119</v>
      </c>
      <c r="I3559" s="37" t="s">
        <v>67</v>
      </c>
      <c r="J3559" t="s">
        <v>6773</v>
      </c>
      <c r="K3559" t="s">
        <v>65</v>
      </c>
      <c r="L3559" t="s">
        <v>3940</v>
      </c>
      <c r="M3559" t="s">
        <v>65</v>
      </c>
      <c r="N3559" s="37" t="s">
        <v>5159</v>
      </c>
      <c r="O3559" s="37" t="s">
        <v>5171</v>
      </c>
      <c r="P3559" s="37" t="s">
        <v>1308</v>
      </c>
      <c r="Q3559" t="s">
        <v>6772</v>
      </c>
      <c r="R3559" t="s">
        <v>5160</v>
      </c>
      <c r="S3559" s="38">
        <v>52000000</v>
      </c>
      <c r="T3559" s="37">
        <v>1</v>
      </c>
      <c r="U3559" s="37">
        <v>1</v>
      </c>
      <c r="V3559" s="43">
        <f>SUMIF(ResumenCotizacion!$C:$C,E3559,ResumenCotizacion!$P:$P)</f>
        <v>0</v>
      </c>
      <c r="W3559" s="68">
        <f>IF(H3559="USD",S3559*SolCotizacion!$J$18,S3559)</f>
        <v>52000000</v>
      </c>
      <c r="X3559" s="3">
        <f>ROUND(W3559/(1-VLOOKUP("Total porcentaje:",ResumenCotizacion!$F:$H,3,0)),2)</f>
        <v>56521739.130000003</v>
      </c>
      <c r="Y3559" s="3">
        <f t="shared" si="223"/>
        <v>0</v>
      </c>
    </row>
    <row r="3560" spans="1:25" ht="14.25" x14ac:dyDescent="0.2">
      <c r="A3560" t="str">
        <f t="shared" si="220"/>
        <v>Servicios fabricante- Microsoft Soporte PremierMicrosoft Soporte PremierPDOMW</v>
      </c>
      <c r="B3560" t="str">
        <f t="shared" si="221"/>
        <v>PDOMWMicrosoft Soporte Premier</v>
      </c>
      <c r="C3560"/>
      <c r="D3560" t="s">
        <v>5156</v>
      </c>
      <c r="E3560" t="s">
        <v>6774</v>
      </c>
      <c r="F3560" s="37" t="s">
        <v>7648</v>
      </c>
      <c r="G3560" s="18" t="str">
        <f t="shared" si="222"/>
        <v>Servicios fabricante- Microsoft Soporte Premier</v>
      </c>
      <c r="H3560" s="18" t="s">
        <v>119</v>
      </c>
      <c r="I3560" s="37" t="s">
        <v>67</v>
      </c>
      <c r="J3560" t="s">
        <v>6775</v>
      </c>
      <c r="K3560" t="s">
        <v>65</v>
      </c>
      <c r="L3560" t="s">
        <v>3940</v>
      </c>
      <c r="M3560" t="s">
        <v>65</v>
      </c>
      <c r="N3560" s="37" t="s">
        <v>5159</v>
      </c>
      <c r="O3560" s="37" t="s">
        <v>5171</v>
      </c>
      <c r="P3560" s="37" t="s">
        <v>1308</v>
      </c>
      <c r="Q3560" t="s">
        <v>6774</v>
      </c>
      <c r="R3560" t="s">
        <v>5160</v>
      </c>
      <c r="S3560" s="38">
        <v>52000000</v>
      </c>
      <c r="T3560" s="37">
        <v>1</v>
      </c>
      <c r="U3560" s="37">
        <v>1</v>
      </c>
      <c r="V3560" s="43">
        <f>SUMIF(ResumenCotizacion!$C:$C,E3560,ResumenCotizacion!$P:$P)</f>
        <v>0</v>
      </c>
      <c r="W3560" s="68">
        <f>IF(H3560="USD",S3560*SolCotizacion!$J$18,S3560)</f>
        <v>52000000</v>
      </c>
      <c r="X3560" s="3">
        <f>ROUND(W3560/(1-VLOOKUP("Total porcentaje:",ResumenCotizacion!$F:$H,3,0)),2)</f>
        <v>56521739.130000003</v>
      </c>
      <c r="Y3560" s="3">
        <f t="shared" si="223"/>
        <v>0</v>
      </c>
    </row>
    <row r="3561" spans="1:25" ht="14.25" x14ac:dyDescent="0.2">
      <c r="A3561" t="str">
        <f t="shared" si="220"/>
        <v>Servicios fabricante- Microsoft Soporte PremierMicrosoft Soporte PremierPDOM</v>
      </c>
      <c r="B3561" t="str">
        <f t="shared" si="221"/>
        <v>PDOMMicrosoft Soporte Premier</v>
      </c>
      <c r="C3561"/>
      <c r="D3561" t="s">
        <v>5156</v>
      </c>
      <c r="E3561" t="s">
        <v>6776</v>
      </c>
      <c r="F3561" s="37" t="s">
        <v>7648</v>
      </c>
      <c r="G3561" s="18" t="str">
        <f t="shared" si="222"/>
        <v>Servicios fabricante- Microsoft Soporte Premier</v>
      </c>
      <c r="H3561" s="18" t="s">
        <v>119</v>
      </c>
      <c r="I3561" s="37" t="s">
        <v>67</v>
      </c>
      <c r="J3561" t="s">
        <v>6777</v>
      </c>
      <c r="K3561" t="s">
        <v>65</v>
      </c>
      <c r="L3561" t="s">
        <v>3940</v>
      </c>
      <c r="M3561" t="s">
        <v>65</v>
      </c>
      <c r="N3561" s="37" t="s">
        <v>5159</v>
      </c>
      <c r="O3561" s="37" t="s">
        <v>5171</v>
      </c>
      <c r="P3561" s="37" t="s">
        <v>1308</v>
      </c>
      <c r="Q3561" t="s">
        <v>6776</v>
      </c>
      <c r="R3561" t="s">
        <v>5160</v>
      </c>
      <c r="S3561" s="38">
        <v>52000000</v>
      </c>
      <c r="T3561" s="37">
        <v>1</v>
      </c>
      <c r="U3561" s="37">
        <v>1</v>
      </c>
      <c r="V3561" s="43">
        <f>SUMIF(ResumenCotizacion!$C:$C,E3561,ResumenCotizacion!$P:$P)</f>
        <v>0</v>
      </c>
      <c r="W3561" s="68">
        <f>IF(H3561="USD",S3561*SolCotizacion!$J$18,S3561)</f>
        <v>52000000</v>
      </c>
      <c r="X3561" s="3">
        <f>ROUND(W3561/(1-VLOOKUP("Total porcentaje:",ResumenCotizacion!$F:$H,3,0)),2)</f>
        <v>56521739.130000003</v>
      </c>
      <c r="Y3561" s="3">
        <f t="shared" si="223"/>
        <v>0</v>
      </c>
    </row>
    <row r="3562" spans="1:25" ht="14.25" x14ac:dyDescent="0.2">
      <c r="A3562" t="str">
        <f t="shared" si="220"/>
        <v>Servicios fabricante- Microsoft Soporte PremierMicrosoft Soporte PremierPDOFM</v>
      </c>
      <c r="B3562" t="str">
        <f t="shared" si="221"/>
        <v>PDOFMMicrosoft Soporte Premier</v>
      </c>
      <c r="C3562"/>
      <c r="D3562" t="s">
        <v>5156</v>
      </c>
      <c r="E3562" t="s">
        <v>6778</v>
      </c>
      <c r="F3562" s="37" t="s">
        <v>7648</v>
      </c>
      <c r="G3562" s="18" t="str">
        <f t="shared" si="222"/>
        <v>Servicios fabricante- Microsoft Soporte Premier</v>
      </c>
      <c r="H3562" s="18" t="s">
        <v>119</v>
      </c>
      <c r="I3562" s="37" t="s">
        <v>67</v>
      </c>
      <c r="J3562" t="s">
        <v>6779</v>
      </c>
      <c r="K3562" t="s">
        <v>65</v>
      </c>
      <c r="L3562" t="s">
        <v>3940</v>
      </c>
      <c r="M3562" t="s">
        <v>65</v>
      </c>
      <c r="N3562" s="37" t="s">
        <v>5159</v>
      </c>
      <c r="O3562" s="37" t="s">
        <v>5171</v>
      </c>
      <c r="P3562" s="37" t="s">
        <v>1308</v>
      </c>
      <c r="Q3562" t="s">
        <v>6778</v>
      </c>
      <c r="R3562" t="s">
        <v>5160</v>
      </c>
      <c r="S3562" s="38">
        <v>86000000</v>
      </c>
      <c r="T3562" s="37">
        <v>1</v>
      </c>
      <c r="U3562" s="37">
        <v>1</v>
      </c>
      <c r="V3562" s="43">
        <f>SUMIF(ResumenCotizacion!$C:$C,E3562,ResumenCotizacion!$P:$P)</f>
        <v>0</v>
      </c>
      <c r="W3562" s="68">
        <f>IF(H3562="USD",S3562*SolCotizacion!$J$18,S3562)</f>
        <v>86000000</v>
      </c>
      <c r="X3562" s="3">
        <f>ROUND(W3562/(1-VLOOKUP("Total porcentaje:",ResumenCotizacion!$F:$H,3,0)),2)</f>
        <v>93478260.870000005</v>
      </c>
      <c r="Y3562" s="3">
        <f t="shared" si="223"/>
        <v>0</v>
      </c>
    </row>
    <row r="3563" spans="1:25" ht="14.25" x14ac:dyDescent="0.2">
      <c r="A3563" t="str">
        <f t="shared" si="220"/>
        <v>Servicios fabricante- Microsoft Soporte PremierMicrosoft Soporte PremierPDOF9</v>
      </c>
      <c r="B3563" t="str">
        <f t="shared" si="221"/>
        <v>PDOF9Microsoft Soporte Premier</v>
      </c>
      <c r="C3563"/>
      <c r="D3563" t="s">
        <v>5156</v>
      </c>
      <c r="E3563" t="s">
        <v>6780</v>
      </c>
      <c r="F3563" s="37" t="s">
        <v>7648</v>
      </c>
      <c r="G3563" s="18" t="str">
        <f t="shared" si="222"/>
        <v>Servicios fabricante- Microsoft Soporte Premier</v>
      </c>
      <c r="H3563" s="18" t="s">
        <v>119</v>
      </c>
      <c r="I3563" s="37" t="s">
        <v>67</v>
      </c>
      <c r="J3563" t="s">
        <v>6781</v>
      </c>
      <c r="K3563" t="s">
        <v>65</v>
      </c>
      <c r="L3563" t="s">
        <v>3940</v>
      </c>
      <c r="M3563" t="s">
        <v>65</v>
      </c>
      <c r="N3563" s="37" t="s">
        <v>5159</v>
      </c>
      <c r="O3563" s="37" t="s">
        <v>66</v>
      </c>
      <c r="P3563" s="37" t="s">
        <v>1308</v>
      </c>
      <c r="Q3563" t="s">
        <v>6780</v>
      </c>
      <c r="R3563" t="s">
        <v>5160</v>
      </c>
      <c r="S3563" s="38">
        <v>86400000</v>
      </c>
      <c r="T3563" s="37">
        <v>1</v>
      </c>
      <c r="U3563" s="37">
        <v>1</v>
      </c>
      <c r="V3563" s="43">
        <f>SUMIF(ResumenCotizacion!$C:$C,E3563,ResumenCotizacion!$P:$P)</f>
        <v>0</v>
      </c>
      <c r="W3563" s="68">
        <f>IF(H3563="USD",S3563*SolCotizacion!$J$18,S3563)</f>
        <v>86400000</v>
      </c>
      <c r="X3563" s="3">
        <f>ROUND(W3563/(1-VLOOKUP("Total porcentaje:",ResumenCotizacion!$F:$H,3,0)),2)</f>
        <v>93913043.480000004</v>
      </c>
      <c r="Y3563" s="3">
        <f t="shared" si="223"/>
        <v>0</v>
      </c>
    </row>
    <row r="3564" spans="1:25" ht="14.25" x14ac:dyDescent="0.2">
      <c r="A3564" t="str">
        <f t="shared" si="220"/>
        <v>Servicios fabricante- Microsoft Soporte PremierMicrosoft Soporte PremierPDOF8</v>
      </c>
      <c r="B3564" t="str">
        <f t="shared" si="221"/>
        <v>PDOF8Microsoft Soporte Premier</v>
      </c>
      <c r="C3564"/>
      <c r="D3564" t="s">
        <v>5156</v>
      </c>
      <c r="E3564" t="s">
        <v>6782</v>
      </c>
      <c r="F3564" s="37" t="s">
        <v>7648</v>
      </c>
      <c r="G3564" s="18" t="str">
        <f t="shared" si="222"/>
        <v>Servicios fabricante- Microsoft Soporte Premier</v>
      </c>
      <c r="H3564" s="18" t="s">
        <v>119</v>
      </c>
      <c r="I3564" s="37" t="s">
        <v>67</v>
      </c>
      <c r="J3564" t="s">
        <v>6783</v>
      </c>
      <c r="K3564" t="s">
        <v>65</v>
      </c>
      <c r="L3564" t="s">
        <v>3940</v>
      </c>
      <c r="M3564" t="s">
        <v>65</v>
      </c>
      <c r="N3564" s="37" t="s">
        <v>5159</v>
      </c>
      <c r="O3564" s="37" t="s">
        <v>66</v>
      </c>
      <c r="P3564" s="37" t="s">
        <v>1308</v>
      </c>
      <c r="Q3564" t="s">
        <v>6782</v>
      </c>
      <c r="R3564" t="s">
        <v>5160</v>
      </c>
      <c r="S3564" s="38">
        <v>52000000</v>
      </c>
      <c r="T3564" s="37">
        <v>1</v>
      </c>
      <c r="U3564" s="37">
        <v>1</v>
      </c>
      <c r="V3564" s="43">
        <f>SUMIF(ResumenCotizacion!$C:$C,E3564,ResumenCotizacion!$P:$P)</f>
        <v>0</v>
      </c>
      <c r="W3564" s="68">
        <f>IF(H3564="USD",S3564*SolCotizacion!$J$18,S3564)</f>
        <v>52000000</v>
      </c>
      <c r="X3564" s="3">
        <f>ROUND(W3564/(1-VLOOKUP("Total porcentaje:",ResumenCotizacion!$F:$H,3,0)),2)</f>
        <v>56521739.130000003</v>
      </c>
      <c r="Y3564" s="3">
        <f t="shared" si="223"/>
        <v>0</v>
      </c>
    </row>
    <row r="3565" spans="1:25" ht="14.25" x14ac:dyDescent="0.2">
      <c r="A3565" t="str">
        <f t="shared" si="220"/>
        <v>Servicios fabricante- Microsoft Soporte PremierMicrosoft Soporte PremierPDOF7</v>
      </c>
      <c r="B3565" t="str">
        <f t="shared" si="221"/>
        <v>PDOF7Microsoft Soporte Premier</v>
      </c>
      <c r="C3565"/>
      <c r="D3565" t="s">
        <v>5156</v>
      </c>
      <c r="E3565" t="s">
        <v>6784</v>
      </c>
      <c r="F3565" s="37" t="s">
        <v>7648</v>
      </c>
      <c r="G3565" s="18" t="str">
        <f t="shared" si="222"/>
        <v>Servicios fabricante- Microsoft Soporte Premier</v>
      </c>
      <c r="H3565" s="18" t="s">
        <v>119</v>
      </c>
      <c r="I3565" s="37" t="s">
        <v>67</v>
      </c>
      <c r="J3565" t="s">
        <v>6785</v>
      </c>
      <c r="K3565" t="s">
        <v>65</v>
      </c>
      <c r="L3565" t="s">
        <v>3940</v>
      </c>
      <c r="M3565" t="s">
        <v>65</v>
      </c>
      <c r="N3565" s="37" t="s">
        <v>5159</v>
      </c>
      <c r="O3565" s="37" t="s">
        <v>66</v>
      </c>
      <c r="P3565" s="37" t="s">
        <v>1308</v>
      </c>
      <c r="Q3565" t="s">
        <v>6784</v>
      </c>
      <c r="R3565" t="s">
        <v>5160</v>
      </c>
      <c r="S3565" s="38">
        <v>52000000</v>
      </c>
      <c r="T3565" s="37">
        <v>1</v>
      </c>
      <c r="U3565" s="37">
        <v>1</v>
      </c>
      <c r="V3565" s="43">
        <f>SUMIF(ResumenCotizacion!$C:$C,E3565,ResumenCotizacion!$P:$P)</f>
        <v>0</v>
      </c>
      <c r="W3565" s="68">
        <f>IF(H3565="USD",S3565*SolCotizacion!$J$18,S3565)</f>
        <v>52000000</v>
      </c>
      <c r="X3565" s="3">
        <f>ROUND(W3565/(1-VLOOKUP("Total porcentaje:",ResumenCotizacion!$F:$H,3,0)),2)</f>
        <v>56521739.130000003</v>
      </c>
      <c r="Y3565" s="3">
        <f t="shared" si="223"/>
        <v>0</v>
      </c>
    </row>
    <row r="3566" spans="1:25" ht="14.25" x14ac:dyDescent="0.2">
      <c r="A3566" t="str">
        <f t="shared" si="220"/>
        <v>Servicios fabricante- Microsoft Soporte PremierMicrosoft Soporte PremierPDOF6</v>
      </c>
      <c r="B3566" t="str">
        <f t="shared" si="221"/>
        <v>PDOF6Microsoft Soporte Premier</v>
      </c>
      <c r="C3566"/>
      <c r="D3566" t="s">
        <v>5156</v>
      </c>
      <c r="E3566" t="s">
        <v>6786</v>
      </c>
      <c r="F3566" s="37" t="s">
        <v>7648</v>
      </c>
      <c r="G3566" s="18" t="str">
        <f t="shared" si="222"/>
        <v>Servicios fabricante- Microsoft Soporte Premier</v>
      </c>
      <c r="H3566" s="18" t="s">
        <v>119</v>
      </c>
      <c r="I3566" s="37" t="s">
        <v>67</v>
      </c>
      <c r="J3566" t="s">
        <v>6787</v>
      </c>
      <c r="K3566" t="s">
        <v>65</v>
      </c>
      <c r="L3566" t="s">
        <v>3940</v>
      </c>
      <c r="M3566" t="s">
        <v>65</v>
      </c>
      <c r="N3566" s="37" t="s">
        <v>5159</v>
      </c>
      <c r="O3566" s="37" t="s">
        <v>66</v>
      </c>
      <c r="P3566" s="37" t="s">
        <v>1308</v>
      </c>
      <c r="Q3566" t="s">
        <v>6786</v>
      </c>
      <c r="R3566" t="s">
        <v>5160</v>
      </c>
      <c r="S3566" s="38">
        <v>86400000</v>
      </c>
      <c r="T3566" s="37">
        <v>1</v>
      </c>
      <c r="U3566" s="37">
        <v>1</v>
      </c>
      <c r="V3566" s="43">
        <f>SUMIF(ResumenCotizacion!$C:$C,E3566,ResumenCotizacion!$P:$P)</f>
        <v>0</v>
      </c>
      <c r="W3566" s="68">
        <f>IF(H3566="USD",S3566*SolCotizacion!$J$18,S3566)</f>
        <v>86400000</v>
      </c>
      <c r="X3566" s="3">
        <f>ROUND(W3566/(1-VLOOKUP("Total porcentaje:",ResumenCotizacion!$F:$H,3,0)),2)</f>
        <v>93913043.480000004</v>
      </c>
      <c r="Y3566" s="3">
        <f t="shared" si="223"/>
        <v>0</v>
      </c>
    </row>
    <row r="3567" spans="1:25" ht="14.25" x14ac:dyDescent="0.2">
      <c r="A3567" t="str">
        <f t="shared" si="220"/>
        <v>Servicios fabricante- Microsoft Soporte PremierMicrosoft Soporte PremierPDOF5</v>
      </c>
      <c r="B3567" t="str">
        <f t="shared" si="221"/>
        <v>PDOF5Microsoft Soporte Premier</v>
      </c>
      <c r="C3567"/>
      <c r="D3567" t="s">
        <v>5156</v>
      </c>
      <c r="E3567" t="s">
        <v>6788</v>
      </c>
      <c r="F3567" s="37" t="s">
        <v>7648</v>
      </c>
      <c r="G3567" s="18" t="str">
        <f t="shared" si="222"/>
        <v>Servicios fabricante- Microsoft Soporte Premier</v>
      </c>
      <c r="H3567" s="18" t="s">
        <v>119</v>
      </c>
      <c r="I3567" s="37" t="s">
        <v>67</v>
      </c>
      <c r="J3567" t="s">
        <v>6789</v>
      </c>
      <c r="K3567" t="s">
        <v>65</v>
      </c>
      <c r="L3567" t="s">
        <v>3940</v>
      </c>
      <c r="M3567" t="s">
        <v>65</v>
      </c>
      <c r="N3567" s="37" t="s">
        <v>5159</v>
      </c>
      <c r="O3567" s="37" t="s">
        <v>66</v>
      </c>
      <c r="P3567" s="37" t="s">
        <v>1308</v>
      </c>
      <c r="Q3567" t="s">
        <v>6788</v>
      </c>
      <c r="R3567" t="s">
        <v>5160</v>
      </c>
      <c r="S3567" s="38">
        <v>52000000</v>
      </c>
      <c r="T3567" s="37">
        <v>1</v>
      </c>
      <c r="U3567" s="37">
        <v>1</v>
      </c>
      <c r="V3567" s="43">
        <f>SUMIF(ResumenCotizacion!$C:$C,E3567,ResumenCotizacion!$P:$P)</f>
        <v>0</v>
      </c>
      <c r="W3567" s="68">
        <f>IF(H3567="USD",S3567*SolCotizacion!$J$18,S3567)</f>
        <v>52000000</v>
      </c>
      <c r="X3567" s="3">
        <f>ROUND(W3567/(1-VLOOKUP("Total porcentaje:",ResumenCotizacion!$F:$H,3,0)),2)</f>
        <v>56521739.130000003</v>
      </c>
      <c r="Y3567" s="3">
        <f t="shared" si="223"/>
        <v>0</v>
      </c>
    </row>
    <row r="3568" spans="1:25" ht="14.25" x14ac:dyDescent="0.2">
      <c r="A3568" t="str">
        <f t="shared" si="220"/>
        <v>Servicios fabricante- Microsoft Soporte PremierMicrosoft Soporte PremierPDOF4</v>
      </c>
      <c r="B3568" t="str">
        <f t="shared" si="221"/>
        <v>PDOF4Microsoft Soporte Premier</v>
      </c>
      <c r="C3568"/>
      <c r="D3568" t="s">
        <v>5156</v>
      </c>
      <c r="E3568" t="s">
        <v>6790</v>
      </c>
      <c r="F3568" s="37" t="s">
        <v>7648</v>
      </c>
      <c r="G3568" s="18" t="str">
        <f t="shared" si="222"/>
        <v>Servicios fabricante- Microsoft Soporte Premier</v>
      </c>
      <c r="H3568" s="18" t="s">
        <v>119</v>
      </c>
      <c r="I3568" s="37" t="s">
        <v>67</v>
      </c>
      <c r="J3568" t="s">
        <v>6791</v>
      </c>
      <c r="K3568" t="s">
        <v>65</v>
      </c>
      <c r="L3568" t="s">
        <v>3940</v>
      </c>
      <c r="M3568" t="s">
        <v>65</v>
      </c>
      <c r="N3568" s="37" t="s">
        <v>5159</v>
      </c>
      <c r="O3568" s="37" t="s">
        <v>66</v>
      </c>
      <c r="P3568" s="37" t="s">
        <v>1308</v>
      </c>
      <c r="Q3568" t="s">
        <v>6790</v>
      </c>
      <c r="R3568" t="s">
        <v>5160</v>
      </c>
      <c r="S3568" s="38">
        <v>52000000</v>
      </c>
      <c r="T3568" s="37">
        <v>1</v>
      </c>
      <c r="U3568" s="37">
        <v>1</v>
      </c>
      <c r="V3568" s="43">
        <f>SUMIF(ResumenCotizacion!$C:$C,E3568,ResumenCotizacion!$P:$P)</f>
        <v>0</v>
      </c>
      <c r="W3568" s="68">
        <f>IF(H3568="USD",S3568*SolCotizacion!$J$18,S3568)</f>
        <v>52000000</v>
      </c>
      <c r="X3568" s="3">
        <f>ROUND(W3568/(1-VLOOKUP("Total porcentaje:",ResumenCotizacion!$F:$H,3,0)),2)</f>
        <v>56521739.130000003</v>
      </c>
      <c r="Y3568" s="3">
        <f t="shared" si="223"/>
        <v>0</v>
      </c>
    </row>
    <row r="3569" spans="1:25" ht="14.25" x14ac:dyDescent="0.2">
      <c r="A3569" t="str">
        <f t="shared" si="220"/>
        <v>Servicios fabricante- Microsoft Soporte PremierMicrosoft Soporte PremierPDOF3</v>
      </c>
      <c r="B3569" t="str">
        <f t="shared" si="221"/>
        <v>PDOF3Microsoft Soporte Premier</v>
      </c>
      <c r="C3569"/>
      <c r="D3569" t="s">
        <v>5156</v>
      </c>
      <c r="E3569" t="s">
        <v>6792</v>
      </c>
      <c r="F3569" s="37" t="s">
        <v>7648</v>
      </c>
      <c r="G3569" s="18" t="str">
        <f t="shared" si="222"/>
        <v>Servicios fabricante- Microsoft Soporte Premier</v>
      </c>
      <c r="H3569" s="18" t="s">
        <v>119</v>
      </c>
      <c r="I3569" s="37" t="s">
        <v>67</v>
      </c>
      <c r="J3569" t="s">
        <v>6793</v>
      </c>
      <c r="K3569" t="s">
        <v>65</v>
      </c>
      <c r="L3569" t="s">
        <v>3940</v>
      </c>
      <c r="M3569" t="s">
        <v>65</v>
      </c>
      <c r="N3569" s="37" t="s">
        <v>5159</v>
      </c>
      <c r="O3569" s="37" t="s">
        <v>66</v>
      </c>
      <c r="P3569" s="37" t="s">
        <v>1308</v>
      </c>
      <c r="Q3569" t="s">
        <v>6792</v>
      </c>
      <c r="R3569" t="s">
        <v>5160</v>
      </c>
      <c r="S3569" s="38">
        <v>52000000</v>
      </c>
      <c r="T3569" s="37">
        <v>1</v>
      </c>
      <c r="U3569" s="37">
        <v>1</v>
      </c>
      <c r="V3569" s="43">
        <f>SUMIF(ResumenCotizacion!$C:$C,E3569,ResumenCotizacion!$P:$P)</f>
        <v>0</v>
      </c>
      <c r="W3569" s="68">
        <f>IF(H3569="USD",S3569*SolCotizacion!$J$18,S3569)</f>
        <v>52000000</v>
      </c>
      <c r="X3569" s="3">
        <f>ROUND(W3569/(1-VLOOKUP("Total porcentaje:",ResumenCotizacion!$F:$H,3,0)),2)</f>
        <v>56521739.130000003</v>
      </c>
      <c r="Y3569" s="3">
        <f t="shared" si="223"/>
        <v>0</v>
      </c>
    </row>
    <row r="3570" spans="1:25" ht="14.25" x14ac:dyDescent="0.2">
      <c r="A3570" t="str">
        <f t="shared" si="220"/>
        <v>Servicios fabricante- Microsoft Soporte PremierMicrosoft Soporte PremierPDOF2</v>
      </c>
      <c r="B3570" t="str">
        <f t="shared" si="221"/>
        <v>PDOF2Microsoft Soporte Premier</v>
      </c>
      <c r="C3570"/>
      <c r="D3570" t="s">
        <v>5156</v>
      </c>
      <c r="E3570" t="s">
        <v>6794</v>
      </c>
      <c r="F3570" s="37" t="s">
        <v>7648</v>
      </c>
      <c r="G3570" s="18" t="str">
        <f t="shared" si="222"/>
        <v>Servicios fabricante- Microsoft Soporte Premier</v>
      </c>
      <c r="H3570" s="18" t="s">
        <v>119</v>
      </c>
      <c r="I3570" s="37" t="s">
        <v>67</v>
      </c>
      <c r="J3570" t="s">
        <v>6795</v>
      </c>
      <c r="K3570" t="s">
        <v>65</v>
      </c>
      <c r="L3570" t="s">
        <v>3940</v>
      </c>
      <c r="M3570" t="s">
        <v>65</v>
      </c>
      <c r="N3570" s="37" t="s">
        <v>5159</v>
      </c>
      <c r="O3570" s="37" t="s">
        <v>66</v>
      </c>
      <c r="P3570" s="37" t="s">
        <v>1308</v>
      </c>
      <c r="Q3570" t="s">
        <v>6794</v>
      </c>
      <c r="R3570" t="s">
        <v>5160</v>
      </c>
      <c r="S3570" s="38">
        <v>86400000</v>
      </c>
      <c r="T3570" s="37">
        <v>1</v>
      </c>
      <c r="U3570" s="37">
        <v>1</v>
      </c>
      <c r="V3570" s="43">
        <f>SUMIF(ResumenCotizacion!$C:$C,E3570,ResumenCotizacion!$P:$P)</f>
        <v>0</v>
      </c>
      <c r="W3570" s="68">
        <f>IF(H3570="USD",S3570*SolCotizacion!$J$18,S3570)</f>
        <v>86400000</v>
      </c>
      <c r="X3570" s="3">
        <f>ROUND(W3570/(1-VLOOKUP("Total porcentaje:",ResumenCotizacion!$F:$H,3,0)),2)</f>
        <v>93913043.480000004</v>
      </c>
      <c r="Y3570" s="3">
        <f t="shared" si="223"/>
        <v>0</v>
      </c>
    </row>
    <row r="3571" spans="1:25" ht="14.25" x14ac:dyDescent="0.2">
      <c r="A3571" t="str">
        <f t="shared" si="220"/>
        <v>Servicios fabricante- Microsoft Soporte PremierMicrosoft Soporte PremierPDOF18</v>
      </c>
      <c r="B3571" t="str">
        <f t="shared" si="221"/>
        <v>PDOF18Microsoft Soporte Premier</v>
      </c>
      <c r="C3571"/>
      <c r="D3571" t="s">
        <v>5156</v>
      </c>
      <c r="E3571" t="s">
        <v>6796</v>
      </c>
      <c r="F3571" s="37" t="s">
        <v>7648</v>
      </c>
      <c r="G3571" s="18" t="str">
        <f t="shared" si="222"/>
        <v>Servicios fabricante- Microsoft Soporte Premier</v>
      </c>
      <c r="H3571" s="18" t="s">
        <v>119</v>
      </c>
      <c r="I3571" s="37" t="s">
        <v>67</v>
      </c>
      <c r="J3571" t="s">
        <v>6797</v>
      </c>
      <c r="K3571" t="s">
        <v>65</v>
      </c>
      <c r="L3571" t="s">
        <v>3940</v>
      </c>
      <c r="M3571" t="s">
        <v>65</v>
      </c>
      <c r="N3571" s="37" t="s">
        <v>5159</v>
      </c>
      <c r="O3571" s="37" t="s">
        <v>66</v>
      </c>
      <c r="P3571" s="37" t="s">
        <v>1308</v>
      </c>
      <c r="Q3571" t="s">
        <v>6796</v>
      </c>
      <c r="R3571" t="s">
        <v>5160</v>
      </c>
      <c r="S3571" s="38">
        <v>86400000</v>
      </c>
      <c r="T3571" s="37">
        <v>1</v>
      </c>
      <c r="U3571" s="37">
        <v>1</v>
      </c>
      <c r="V3571" s="43">
        <f>SUMIF(ResumenCotizacion!$C:$C,E3571,ResumenCotizacion!$P:$P)</f>
        <v>0</v>
      </c>
      <c r="W3571" s="68">
        <f>IF(H3571="USD",S3571*SolCotizacion!$J$18,S3571)</f>
        <v>86400000</v>
      </c>
      <c r="X3571" s="3">
        <f>ROUND(W3571/(1-VLOOKUP("Total porcentaje:",ResumenCotizacion!$F:$H,3,0)),2)</f>
        <v>93913043.480000004</v>
      </c>
      <c r="Y3571" s="3">
        <f t="shared" si="223"/>
        <v>0</v>
      </c>
    </row>
    <row r="3572" spans="1:25" ht="14.25" x14ac:dyDescent="0.2">
      <c r="A3572" t="str">
        <f t="shared" si="220"/>
        <v>Servicios fabricante- Microsoft Soporte PremierMicrosoft Soporte PremierPDOF17</v>
      </c>
      <c r="B3572" t="str">
        <f t="shared" si="221"/>
        <v>PDOF17Microsoft Soporte Premier</v>
      </c>
      <c r="C3572"/>
      <c r="D3572" t="s">
        <v>5156</v>
      </c>
      <c r="E3572" t="s">
        <v>6798</v>
      </c>
      <c r="F3572" s="37" t="s">
        <v>7648</v>
      </c>
      <c r="G3572" s="18" t="str">
        <f t="shared" si="222"/>
        <v>Servicios fabricante- Microsoft Soporte Premier</v>
      </c>
      <c r="H3572" s="18" t="s">
        <v>119</v>
      </c>
      <c r="I3572" s="37" t="s">
        <v>67</v>
      </c>
      <c r="J3572" t="s">
        <v>6799</v>
      </c>
      <c r="K3572" t="s">
        <v>65</v>
      </c>
      <c r="L3572" t="s">
        <v>3940</v>
      </c>
      <c r="M3572" t="s">
        <v>65</v>
      </c>
      <c r="N3572" s="37" t="s">
        <v>5159</v>
      </c>
      <c r="O3572" s="37" t="s">
        <v>66</v>
      </c>
      <c r="P3572" s="37" t="s">
        <v>1308</v>
      </c>
      <c r="Q3572" t="s">
        <v>6798</v>
      </c>
      <c r="R3572" t="s">
        <v>5160</v>
      </c>
      <c r="S3572" s="38">
        <v>86400000</v>
      </c>
      <c r="T3572" s="37">
        <v>1</v>
      </c>
      <c r="U3572" s="37">
        <v>1</v>
      </c>
      <c r="V3572" s="43">
        <f>SUMIF(ResumenCotizacion!$C:$C,E3572,ResumenCotizacion!$P:$P)</f>
        <v>0</v>
      </c>
      <c r="W3572" s="68">
        <f>IF(H3572="USD",S3572*SolCotizacion!$J$18,S3572)</f>
        <v>86400000</v>
      </c>
      <c r="X3572" s="3">
        <f>ROUND(W3572/(1-VLOOKUP("Total porcentaje:",ResumenCotizacion!$F:$H,3,0)),2)</f>
        <v>93913043.480000004</v>
      </c>
      <c r="Y3572" s="3">
        <f t="shared" si="223"/>
        <v>0</v>
      </c>
    </row>
    <row r="3573" spans="1:25" ht="14.25" x14ac:dyDescent="0.2">
      <c r="A3573" t="str">
        <f t="shared" si="220"/>
        <v>Servicios fabricante- Microsoft Soporte PremierMicrosoft Soporte PremierPDOF16</v>
      </c>
      <c r="B3573" t="str">
        <f t="shared" si="221"/>
        <v>PDOF16Microsoft Soporte Premier</v>
      </c>
      <c r="C3573"/>
      <c r="D3573" t="s">
        <v>5156</v>
      </c>
      <c r="E3573" t="s">
        <v>6800</v>
      </c>
      <c r="F3573" s="37" t="s">
        <v>7648</v>
      </c>
      <c r="G3573" s="18" t="str">
        <f t="shared" si="222"/>
        <v>Servicios fabricante- Microsoft Soporte Premier</v>
      </c>
      <c r="H3573" s="18" t="s">
        <v>119</v>
      </c>
      <c r="I3573" s="37" t="s">
        <v>67</v>
      </c>
      <c r="J3573" t="s">
        <v>6801</v>
      </c>
      <c r="K3573" t="s">
        <v>65</v>
      </c>
      <c r="L3573" t="s">
        <v>3940</v>
      </c>
      <c r="M3573" t="s">
        <v>65</v>
      </c>
      <c r="N3573" s="37" t="s">
        <v>5159</v>
      </c>
      <c r="O3573" s="37" t="s">
        <v>66</v>
      </c>
      <c r="P3573" s="37" t="s">
        <v>1308</v>
      </c>
      <c r="Q3573" t="s">
        <v>6800</v>
      </c>
      <c r="R3573" t="s">
        <v>5160</v>
      </c>
      <c r="S3573" s="38">
        <v>86400000</v>
      </c>
      <c r="T3573" s="37">
        <v>1</v>
      </c>
      <c r="U3573" s="37">
        <v>1</v>
      </c>
      <c r="V3573" s="43">
        <f>SUMIF(ResumenCotizacion!$C:$C,E3573,ResumenCotizacion!$P:$P)</f>
        <v>0</v>
      </c>
      <c r="W3573" s="68">
        <f>IF(H3573="USD",S3573*SolCotizacion!$J$18,S3573)</f>
        <v>86400000</v>
      </c>
      <c r="X3573" s="3">
        <f>ROUND(W3573/(1-VLOOKUP("Total porcentaje:",ResumenCotizacion!$F:$H,3,0)),2)</f>
        <v>93913043.480000004</v>
      </c>
      <c r="Y3573" s="3">
        <f t="shared" si="223"/>
        <v>0</v>
      </c>
    </row>
    <row r="3574" spans="1:25" ht="14.25" x14ac:dyDescent="0.2">
      <c r="A3574" t="str">
        <f t="shared" si="220"/>
        <v>Servicios fabricante- Microsoft Soporte PremierMicrosoft Soporte PremierPDOF15</v>
      </c>
      <c r="B3574" t="str">
        <f t="shared" si="221"/>
        <v>PDOF15Microsoft Soporte Premier</v>
      </c>
      <c r="C3574"/>
      <c r="D3574" t="s">
        <v>5156</v>
      </c>
      <c r="E3574" t="s">
        <v>6802</v>
      </c>
      <c r="F3574" s="37" t="s">
        <v>7648</v>
      </c>
      <c r="G3574" s="18" t="str">
        <f t="shared" si="222"/>
        <v>Servicios fabricante- Microsoft Soporte Premier</v>
      </c>
      <c r="H3574" s="18" t="s">
        <v>119</v>
      </c>
      <c r="I3574" s="37" t="s">
        <v>67</v>
      </c>
      <c r="J3574" t="s">
        <v>6803</v>
      </c>
      <c r="K3574" t="s">
        <v>65</v>
      </c>
      <c r="L3574" t="s">
        <v>3940</v>
      </c>
      <c r="M3574" t="s">
        <v>65</v>
      </c>
      <c r="N3574" s="37" t="s">
        <v>5159</v>
      </c>
      <c r="O3574" s="37" t="s">
        <v>66</v>
      </c>
      <c r="P3574" s="37" t="s">
        <v>1308</v>
      </c>
      <c r="Q3574" t="s">
        <v>6802</v>
      </c>
      <c r="R3574" t="s">
        <v>5160</v>
      </c>
      <c r="S3574" s="38">
        <v>86400000</v>
      </c>
      <c r="T3574" s="37">
        <v>1</v>
      </c>
      <c r="U3574" s="37">
        <v>1</v>
      </c>
      <c r="V3574" s="43">
        <f>SUMIF(ResumenCotizacion!$C:$C,E3574,ResumenCotizacion!$P:$P)</f>
        <v>0</v>
      </c>
      <c r="W3574" s="68">
        <f>IF(H3574="USD",S3574*SolCotizacion!$J$18,S3574)</f>
        <v>86400000</v>
      </c>
      <c r="X3574" s="3">
        <f>ROUND(W3574/(1-VLOOKUP("Total porcentaje:",ResumenCotizacion!$F:$H,3,0)),2)</f>
        <v>93913043.480000004</v>
      </c>
      <c r="Y3574" s="3">
        <f t="shared" si="223"/>
        <v>0</v>
      </c>
    </row>
    <row r="3575" spans="1:25" ht="14.25" x14ac:dyDescent="0.2">
      <c r="A3575" t="str">
        <f t="shared" si="220"/>
        <v>Servicios fabricante- Microsoft Soporte PremierMicrosoft Soporte PremierPDOF14</v>
      </c>
      <c r="B3575" t="str">
        <f t="shared" si="221"/>
        <v>PDOF14Microsoft Soporte Premier</v>
      </c>
      <c r="C3575"/>
      <c r="D3575" t="s">
        <v>5156</v>
      </c>
      <c r="E3575" t="s">
        <v>6804</v>
      </c>
      <c r="F3575" s="37" t="s">
        <v>7648</v>
      </c>
      <c r="G3575" s="18" t="str">
        <f t="shared" si="222"/>
        <v>Servicios fabricante- Microsoft Soporte Premier</v>
      </c>
      <c r="H3575" s="18" t="s">
        <v>119</v>
      </c>
      <c r="I3575" s="37" t="s">
        <v>67</v>
      </c>
      <c r="J3575" t="s">
        <v>6805</v>
      </c>
      <c r="K3575" t="s">
        <v>65</v>
      </c>
      <c r="L3575" t="s">
        <v>3940</v>
      </c>
      <c r="M3575" t="s">
        <v>65</v>
      </c>
      <c r="N3575" s="37" t="s">
        <v>5159</v>
      </c>
      <c r="O3575" s="37" t="s">
        <v>66</v>
      </c>
      <c r="P3575" s="37" t="s">
        <v>1308</v>
      </c>
      <c r="Q3575" t="s">
        <v>6804</v>
      </c>
      <c r="R3575" t="s">
        <v>5160</v>
      </c>
      <c r="S3575" s="38">
        <v>86400000</v>
      </c>
      <c r="T3575" s="37">
        <v>1</v>
      </c>
      <c r="U3575" s="37">
        <v>1</v>
      </c>
      <c r="V3575" s="43">
        <f>SUMIF(ResumenCotizacion!$C:$C,E3575,ResumenCotizacion!$P:$P)</f>
        <v>0</v>
      </c>
      <c r="W3575" s="68">
        <f>IF(H3575="USD",S3575*SolCotizacion!$J$18,S3575)</f>
        <v>86400000</v>
      </c>
      <c r="X3575" s="3">
        <f>ROUND(W3575/(1-VLOOKUP("Total porcentaje:",ResumenCotizacion!$F:$H,3,0)),2)</f>
        <v>93913043.480000004</v>
      </c>
      <c r="Y3575" s="3">
        <f t="shared" si="223"/>
        <v>0</v>
      </c>
    </row>
    <row r="3576" spans="1:25" ht="14.25" x14ac:dyDescent="0.2">
      <c r="A3576" t="str">
        <f t="shared" si="220"/>
        <v>Servicios fabricante- Microsoft Soporte PremierMicrosoft Soporte PremierPDOF13</v>
      </c>
      <c r="B3576" t="str">
        <f t="shared" si="221"/>
        <v>PDOF13Microsoft Soporte Premier</v>
      </c>
      <c r="C3576"/>
      <c r="D3576" t="s">
        <v>5156</v>
      </c>
      <c r="E3576" t="s">
        <v>6806</v>
      </c>
      <c r="F3576" s="37" t="s">
        <v>7648</v>
      </c>
      <c r="G3576" s="18" t="str">
        <f t="shared" si="222"/>
        <v>Servicios fabricante- Microsoft Soporte Premier</v>
      </c>
      <c r="H3576" s="18" t="s">
        <v>119</v>
      </c>
      <c r="I3576" s="37" t="s">
        <v>67</v>
      </c>
      <c r="J3576" t="s">
        <v>6807</v>
      </c>
      <c r="K3576" t="s">
        <v>65</v>
      </c>
      <c r="L3576" t="s">
        <v>3940</v>
      </c>
      <c r="M3576" t="s">
        <v>65</v>
      </c>
      <c r="N3576" s="37" t="s">
        <v>5159</v>
      </c>
      <c r="O3576" s="37" t="s">
        <v>66</v>
      </c>
      <c r="P3576" s="37" t="s">
        <v>1308</v>
      </c>
      <c r="Q3576" t="s">
        <v>6806</v>
      </c>
      <c r="R3576" t="s">
        <v>5160</v>
      </c>
      <c r="S3576" s="38">
        <v>86400000</v>
      </c>
      <c r="T3576" s="37">
        <v>1</v>
      </c>
      <c r="U3576" s="37">
        <v>1</v>
      </c>
      <c r="V3576" s="43">
        <f>SUMIF(ResumenCotizacion!$C:$C,E3576,ResumenCotizacion!$P:$P)</f>
        <v>0</v>
      </c>
      <c r="W3576" s="68">
        <f>IF(H3576="USD",S3576*SolCotizacion!$J$18,S3576)</f>
        <v>86400000</v>
      </c>
      <c r="X3576" s="3">
        <f>ROUND(W3576/(1-VLOOKUP("Total porcentaje:",ResumenCotizacion!$F:$H,3,0)),2)</f>
        <v>93913043.480000004</v>
      </c>
      <c r="Y3576" s="3">
        <f t="shared" si="223"/>
        <v>0</v>
      </c>
    </row>
    <row r="3577" spans="1:25" ht="14.25" x14ac:dyDescent="0.2">
      <c r="A3577" t="str">
        <f t="shared" si="220"/>
        <v>Servicios fabricante- Microsoft Soporte PremierMicrosoft Soporte PremierPDOF12</v>
      </c>
      <c r="B3577" t="str">
        <f t="shared" si="221"/>
        <v>PDOF12Microsoft Soporte Premier</v>
      </c>
      <c r="C3577"/>
      <c r="D3577" t="s">
        <v>5156</v>
      </c>
      <c r="E3577" t="s">
        <v>6808</v>
      </c>
      <c r="F3577" s="37" t="s">
        <v>7648</v>
      </c>
      <c r="G3577" s="18" t="str">
        <f t="shared" si="222"/>
        <v>Servicios fabricante- Microsoft Soporte Premier</v>
      </c>
      <c r="H3577" s="18" t="s">
        <v>119</v>
      </c>
      <c r="I3577" s="37" t="s">
        <v>67</v>
      </c>
      <c r="J3577" t="s">
        <v>6809</v>
      </c>
      <c r="K3577" t="s">
        <v>65</v>
      </c>
      <c r="L3577" t="s">
        <v>3940</v>
      </c>
      <c r="M3577" t="s">
        <v>65</v>
      </c>
      <c r="N3577" s="37" t="s">
        <v>5159</v>
      </c>
      <c r="O3577" s="37" t="s">
        <v>66</v>
      </c>
      <c r="P3577" s="37" t="s">
        <v>1308</v>
      </c>
      <c r="Q3577" t="s">
        <v>6808</v>
      </c>
      <c r="R3577" t="s">
        <v>5160</v>
      </c>
      <c r="S3577" s="38">
        <v>52000000</v>
      </c>
      <c r="T3577" s="37">
        <v>1</v>
      </c>
      <c r="U3577" s="37">
        <v>1</v>
      </c>
      <c r="V3577" s="43">
        <f>SUMIF(ResumenCotizacion!$C:$C,E3577,ResumenCotizacion!$P:$P)</f>
        <v>0</v>
      </c>
      <c r="W3577" s="68">
        <f>IF(H3577="USD",S3577*SolCotizacion!$J$18,S3577)</f>
        <v>52000000</v>
      </c>
      <c r="X3577" s="3">
        <f>ROUND(W3577/(1-VLOOKUP("Total porcentaje:",ResumenCotizacion!$F:$H,3,0)),2)</f>
        <v>56521739.130000003</v>
      </c>
      <c r="Y3577" s="3">
        <f t="shared" si="223"/>
        <v>0</v>
      </c>
    </row>
    <row r="3578" spans="1:25" ht="14.25" x14ac:dyDescent="0.2">
      <c r="A3578" t="str">
        <f t="shared" si="220"/>
        <v>Servicios fabricante- Microsoft Soporte PremierMicrosoft Soporte PremierPDOF11</v>
      </c>
      <c r="B3578" t="str">
        <f t="shared" si="221"/>
        <v>PDOF11Microsoft Soporte Premier</v>
      </c>
      <c r="C3578"/>
      <c r="D3578" t="s">
        <v>5156</v>
      </c>
      <c r="E3578" t="s">
        <v>6810</v>
      </c>
      <c r="F3578" s="37" t="s">
        <v>7648</v>
      </c>
      <c r="G3578" s="18" t="str">
        <f t="shared" si="222"/>
        <v>Servicios fabricante- Microsoft Soporte Premier</v>
      </c>
      <c r="H3578" s="18" t="s">
        <v>119</v>
      </c>
      <c r="I3578" s="37" t="s">
        <v>67</v>
      </c>
      <c r="J3578" t="s">
        <v>6811</v>
      </c>
      <c r="K3578" t="s">
        <v>65</v>
      </c>
      <c r="L3578" t="s">
        <v>3940</v>
      </c>
      <c r="M3578" t="s">
        <v>65</v>
      </c>
      <c r="N3578" s="37" t="s">
        <v>5159</v>
      </c>
      <c r="O3578" s="37" t="s">
        <v>66</v>
      </c>
      <c r="P3578" s="37" t="s">
        <v>1308</v>
      </c>
      <c r="Q3578" t="s">
        <v>6810</v>
      </c>
      <c r="R3578" t="s">
        <v>5160</v>
      </c>
      <c r="S3578" s="38">
        <v>52000000</v>
      </c>
      <c r="T3578" s="37">
        <v>1</v>
      </c>
      <c r="U3578" s="37">
        <v>1</v>
      </c>
      <c r="V3578" s="43">
        <f>SUMIF(ResumenCotizacion!$C:$C,E3578,ResumenCotizacion!$P:$P)</f>
        <v>0</v>
      </c>
      <c r="W3578" s="68">
        <f>IF(H3578="USD",S3578*SolCotizacion!$J$18,S3578)</f>
        <v>52000000</v>
      </c>
      <c r="X3578" s="3">
        <f>ROUND(W3578/(1-VLOOKUP("Total porcentaje:",ResumenCotizacion!$F:$H,3,0)),2)</f>
        <v>56521739.130000003</v>
      </c>
      <c r="Y3578" s="3">
        <f t="shared" si="223"/>
        <v>0</v>
      </c>
    </row>
    <row r="3579" spans="1:25" ht="14.25" x14ac:dyDescent="0.2">
      <c r="A3579" t="str">
        <f t="shared" si="220"/>
        <v>Servicios fabricante- Microsoft Soporte PremierMicrosoft Soporte PremierPDOF10</v>
      </c>
      <c r="B3579" t="str">
        <f t="shared" si="221"/>
        <v>PDOF10Microsoft Soporte Premier</v>
      </c>
      <c r="C3579"/>
      <c r="D3579" t="s">
        <v>5156</v>
      </c>
      <c r="E3579" t="s">
        <v>6812</v>
      </c>
      <c r="F3579" s="37" t="s">
        <v>7648</v>
      </c>
      <c r="G3579" s="18" t="str">
        <f t="shared" si="222"/>
        <v>Servicios fabricante- Microsoft Soporte Premier</v>
      </c>
      <c r="H3579" s="18" t="s">
        <v>119</v>
      </c>
      <c r="I3579" s="37" t="s">
        <v>67</v>
      </c>
      <c r="J3579" t="s">
        <v>6813</v>
      </c>
      <c r="K3579" t="s">
        <v>65</v>
      </c>
      <c r="L3579" t="s">
        <v>3940</v>
      </c>
      <c r="M3579" t="s">
        <v>65</v>
      </c>
      <c r="N3579" s="37" t="s">
        <v>5159</v>
      </c>
      <c r="O3579" s="37" t="s">
        <v>66</v>
      </c>
      <c r="P3579" s="37" t="s">
        <v>1308</v>
      </c>
      <c r="Q3579" t="s">
        <v>6812</v>
      </c>
      <c r="R3579" t="s">
        <v>5160</v>
      </c>
      <c r="S3579" s="38">
        <v>86400000</v>
      </c>
      <c r="T3579" s="37">
        <v>1</v>
      </c>
      <c r="U3579" s="37">
        <v>1</v>
      </c>
      <c r="V3579" s="43">
        <f>SUMIF(ResumenCotizacion!$C:$C,E3579,ResumenCotizacion!$P:$P)</f>
        <v>0</v>
      </c>
      <c r="W3579" s="68">
        <f>IF(H3579="USD",S3579*SolCotizacion!$J$18,S3579)</f>
        <v>86400000</v>
      </c>
      <c r="X3579" s="3">
        <f>ROUND(W3579/(1-VLOOKUP("Total porcentaje:",ResumenCotizacion!$F:$H,3,0)),2)</f>
        <v>93913043.480000004</v>
      </c>
      <c r="Y3579" s="3">
        <f t="shared" si="223"/>
        <v>0</v>
      </c>
    </row>
    <row r="3580" spans="1:25" ht="14.25" x14ac:dyDescent="0.2">
      <c r="A3580" t="str">
        <f t="shared" si="220"/>
        <v>Servicios fabricante- Microsoft Soporte PremierMicrosoft Soporte PremierPDOF1</v>
      </c>
      <c r="B3580" t="str">
        <f t="shared" si="221"/>
        <v>PDOF1Microsoft Soporte Premier</v>
      </c>
      <c r="C3580"/>
      <c r="D3580" t="s">
        <v>5156</v>
      </c>
      <c r="E3580" t="s">
        <v>6814</v>
      </c>
      <c r="F3580" s="37" t="s">
        <v>7648</v>
      </c>
      <c r="G3580" s="18" t="str">
        <f t="shared" si="222"/>
        <v>Servicios fabricante- Microsoft Soporte Premier</v>
      </c>
      <c r="H3580" s="18" t="s">
        <v>119</v>
      </c>
      <c r="I3580" s="37" t="s">
        <v>67</v>
      </c>
      <c r="J3580" t="s">
        <v>6815</v>
      </c>
      <c r="K3580" t="s">
        <v>65</v>
      </c>
      <c r="L3580" t="s">
        <v>3940</v>
      </c>
      <c r="M3580" t="s">
        <v>65</v>
      </c>
      <c r="N3580" s="37" t="s">
        <v>5159</v>
      </c>
      <c r="O3580" s="37" t="s">
        <v>66</v>
      </c>
      <c r="P3580" s="37" t="s">
        <v>1308</v>
      </c>
      <c r="Q3580" t="s">
        <v>6814</v>
      </c>
      <c r="R3580" t="s">
        <v>5160</v>
      </c>
      <c r="S3580" s="38">
        <v>31600000</v>
      </c>
      <c r="T3580" s="37">
        <v>1</v>
      </c>
      <c r="U3580" s="37">
        <v>1</v>
      </c>
      <c r="V3580" s="43">
        <f>SUMIF(ResumenCotizacion!$C:$C,E3580,ResumenCotizacion!$P:$P)</f>
        <v>0</v>
      </c>
      <c r="W3580" s="68">
        <f>IF(H3580="USD",S3580*SolCotizacion!$J$18,S3580)</f>
        <v>31600000</v>
      </c>
      <c r="X3580" s="3">
        <f>ROUND(W3580/(1-VLOOKUP("Total porcentaje:",ResumenCotizacion!$F:$H,3,0)),2)</f>
        <v>34347826.090000004</v>
      </c>
      <c r="Y3580" s="3">
        <f t="shared" si="223"/>
        <v>0</v>
      </c>
    </row>
    <row r="3581" spans="1:25" ht="14.25" x14ac:dyDescent="0.2">
      <c r="A3581" t="str">
        <f t="shared" si="220"/>
        <v>Servicios fabricante- Microsoft Soporte PremierMicrosoft Soporte PremierPDOBC</v>
      </c>
      <c r="B3581" t="str">
        <f t="shared" si="221"/>
        <v>PDOBCMicrosoft Soporte Premier</v>
      </c>
      <c r="C3581"/>
      <c r="D3581" t="s">
        <v>5156</v>
      </c>
      <c r="E3581" t="s">
        <v>6816</v>
      </c>
      <c r="F3581" s="37" t="s">
        <v>7648</v>
      </c>
      <c r="G3581" s="18" t="str">
        <f t="shared" si="222"/>
        <v>Servicios fabricante- Microsoft Soporte Premier</v>
      </c>
      <c r="H3581" s="18" t="s">
        <v>119</v>
      </c>
      <c r="I3581" s="37" t="s">
        <v>67</v>
      </c>
      <c r="J3581" t="s">
        <v>6817</v>
      </c>
      <c r="K3581" t="s">
        <v>65</v>
      </c>
      <c r="L3581" t="s">
        <v>3940</v>
      </c>
      <c r="M3581" t="s">
        <v>65</v>
      </c>
      <c r="N3581" s="37" t="s">
        <v>5159</v>
      </c>
      <c r="O3581" s="37" t="s">
        <v>5171</v>
      </c>
      <c r="P3581" s="37" t="s">
        <v>1308</v>
      </c>
      <c r="Q3581" t="s">
        <v>6816</v>
      </c>
      <c r="R3581" t="s">
        <v>5160</v>
      </c>
      <c r="S3581" s="38">
        <v>17600000</v>
      </c>
      <c r="T3581" s="37">
        <v>1</v>
      </c>
      <c r="U3581" s="37">
        <v>1</v>
      </c>
      <c r="V3581" s="43">
        <f>SUMIF(ResumenCotizacion!$C:$C,E3581,ResumenCotizacion!$P:$P)</f>
        <v>0</v>
      </c>
      <c r="W3581" s="68">
        <f>IF(H3581="USD",S3581*SolCotizacion!$J$18,S3581)</f>
        <v>17600000</v>
      </c>
      <c r="X3581" s="3">
        <f>ROUND(W3581/(1-VLOOKUP("Total porcentaje:",ResumenCotizacion!$F:$H,3,0)),2)</f>
        <v>19130434.780000001</v>
      </c>
      <c r="Y3581" s="3">
        <f t="shared" si="223"/>
        <v>0</v>
      </c>
    </row>
    <row r="3582" spans="1:25" ht="14.25" x14ac:dyDescent="0.2">
      <c r="A3582" t="str">
        <f t="shared" si="220"/>
        <v>Servicios fabricante- Microsoft Soporte PremierMicrosoft Soporte PremierPDOAS</v>
      </c>
      <c r="B3582" t="str">
        <f t="shared" si="221"/>
        <v>PDOASMicrosoft Soporte Premier</v>
      </c>
      <c r="C3582"/>
      <c r="D3582" t="s">
        <v>5156</v>
      </c>
      <c r="E3582" t="s">
        <v>6818</v>
      </c>
      <c r="F3582" s="37" t="s">
        <v>7648</v>
      </c>
      <c r="G3582" s="18" t="str">
        <f t="shared" si="222"/>
        <v>Servicios fabricante- Microsoft Soporte Premier</v>
      </c>
      <c r="H3582" s="18" t="s">
        <v>119</v>
      </c>
      <c r="I3582" s="37" t="s">
        <v>67</v>
      </c>
      <c r="J3582" t="s">
        <v>6819</v>
      </c>
      <c r="K3582" t="s">
        <v>65</v>
      </c>
      <c r="L3582" t="s">
        <v>3940</v>
      </c>
      <c r="M3582" t="s">
        <v>65</v>
      </c>
      <c r="N3582" s="37" t="s">
        <v>5159</v>
      </c>
      <c r="O3582" s="37" t="s">
        <v>5171</v>
      </c>
      <c r="P3582" s="37" t="s">
        <v>1308</v>
      </c>
      <c r="Q3582" t="s">
        <v>6818</v>
      </c>
      <c r="R3582" t="s">
        <v>5160</v>
      </c>
      <c r="S3582" s="38">
        <v>17600000</v>
      </c>
      <c r="T3582" s="37">
        <v>1</v>
      </c>
      <c r="U3582" s="37">
        <v>1</v>
      </c>
      <c r="V3582" s="43">
        <f>SUMIF(ResumenCotizacion!$C:$C,E3582,ResumenCotizacion!$P:$P)</f>
        <v>0</v>
      </c>
      <c r="W3582" s="68">
        <f>IF(H3582="USD",S3582*SolCotizacion!$J$18,S3582)</f>
        <v>17600000</v>
      </c>
      <c r="X3582" s="3">
        <f>ROUND(W3582/(1-VLOOKUP("Total porcentaje:",ResumenCotizacion!$F:$H,3,0)),2)</f>
        <v>19130434.780000001</v>
      </c>
      <c r="Y3582" s="3">
        <f t="shared" si="223"/>
        <v>0</v>
      </c>
    </row>
    <row r="3583" spans="1:25" ht="14.25" x14ac:dyDescent="0.2">
      <c r="A3583" t="str">
        <f t="shared" si="220"/>
        <v>Servicios fabricante- Microsoft Soporte PremierMicrosoft Soporte PremierPCPC</v>
      </c>
      <c r="B3583" t="str">
        <f t="shared" si="221"/>
        <v>PCPCMicrosoft Soporte Premier</v>
      </c>
      <c r="C3583"/>
      <c r="D3583" t="s">
        <v>5156</v>
      </c>
      <c r="E3583" t="s">
        <v>6820</v>
      </c>
      <c r="F3583" s="37" t="s">
        <v>7648</v>
      </c>
      <c r="G3583" s="18" t="str">
        <f t="shared" si="222"/>
        <v>Servicios fabricante- Microsoft Soporte Premier</v>
      </c>
      <c r="H3583" s="18" t="s">
        <v>119</v>
      </c>
      <c r="I3583" s="37" t="s">
        <v>67</v>
      </c>
      <c r="J3583" t="s">
        <v>6821</v>
      </c>
      <c r="K3583" t="s">
        <v>65</v>
      </c>
      <c r="L3583" t="s">
        <v>3940</v>
      </c>
      <c r="M3583" t="s">
        <v>65</v>
      </c>
      <c r="N3583" s="37" t="s">
        <v>5159</v>
      </c>
      <c r="O3583" s="37" t="s">
        <v>5171</v>
      </c>
      <c r="P3583" s="37" t="s">
        <v>1308</v>
      </c>
      <c r="Q3583" t="s">
        <v>6820</v>
      </c>
      <c r="R3583" t="s">
        <v>5160</v>
      </c>
      <c r="S3583" s="38">
        <v>400000</v>
      </c>
      <c r="T3583" s="37">
        <v>1</v>
      </c>
      <c r="U3583" s="37">
        <v>1</v>
      </c>
      <c r="V3583" s="43">
        <f>SUMIF(ResumenCotizacion!$C:$C,E3583,ResumenCotizacion!$P:$P)</f>
        <v>0</v>
      </c>
      <c r="W3583" s="68">
        <f>IF(H3583="USD",S3583*SolCotizacion!$J$18,S3583)</f>
        <v>400000</v>
      </c>
      <c r="X3583" s="3">
        <f>ROUND(W3583/(1-VLOOKUP("Total porcentaje:",ResumenCotizacion!$F:$H,3,0)),2)</f>
        <v>434782.61</v>
      </c>
      <c r="Y3583" s="3">
        <f t="shared" si="223"/>
        <v>0</v>
      </c>
    </row>
    <row r="3584" spans="1:25" ht="14.25" x14ac:dyDescent="0.2">
      <c r="A3584" t="str">
        <f t="shared" si="220"/>
        <v>Servicios fabricante- Microsoft Soporte PremierMicrosoft Soporte PremierPCFF9</v>
      </c>
      <c r="B3584" t="str">
        <f t="shared" si="221"/>
        <v>PCFF9Microsoft Soporte Premier</v>
      </c>
      <c r="C3584"/>
      <c r="D3584" t="s">
        <v>5156</v>
      </c>
      <c r="E3584" t="s">
        <v>6822</v>
      </c>
      <c r="F3584" s="37" t="s">
        <v>7648</v>
      </c>
      <c r="G3584" s="18" t="str">
        <f t="shared" si="222"/>
        <v>Servicios fabricante- Microsoft Soporte Premier</v>
      </c>
      <c r="H3584" s="18" t="s">
        <v>119</v>
      </c>
      <c r="I3584" s="37" t="s">
        <v>67</v>
      </c>
      <c r="J3584" t="s">
        <v>6823</v>
      </c>
      <c r="K3584" t="s">
        <v>65</v>
      </c>
      <c r="L3584" t="s">
        <v>3940</v>
      </c>
      <c r="M3584" t="s">
        <v>65</v>
      </c>
      <c r="N3584" s="37" t="s">
        <v>5159</v>
      </c>
      <c r="O3584" s="37" t="s">
        <v>66</v>
      </c>
      <c r="P3584" s="37" t="s">
        <v>1308</v>
      </c>
      <c r="Q3584" t="s">
        <v>6822</v>
      </c>
      <c r="R3584" t="s">
        <v>5160</v>
      </c>
      <c r="S3584" s="38">
        <v>32400000</v>
      </c>
      <c r="T3584" s="37">
        <v>1</v>
      </c>
      <c r="U3584" s="37">
        <v>1</v>
      </c>
      <c r="V3584" s="43">
        <f>SUMIF(ResumenCotizacion!$C:$C,E3584,ResumenCotizacion!$P:$P)</f>
        <v>0</v>
      </c>
      <c r="W3584" s="68">
        <f>IF(H3584="USD",S3584*SolCotizacion!$J$18,S3584)</f>
        <v>32400000</v>
      </c>
      <c r="X3584" s="3">
        <f>ROUND(W3584/(1-VLOOKUP("Total porcentaje:",ResumenCotizacion!$F:$H,3,0)),2)</f>
        <v>35217391.299999997</v>
      </c>
      <c r="Y3584" s="3">
        <f t="shared" si="223"/>
        <v>0</v>
      </c>
    </row>
    <row r="3585" spans="1:25" ht="14.25" x14ac:dyDescent="0.2">
      <c r="A3585" t="str">
        <f t="shared" si="220"/>
        <v>Servicios fabricante- Microsoft Soporte PremierMicrosoft Soporte PremierPCFF8</v>
      </c>
      <c r="B3585" t="str">
        <f t="shared" si="221"/>
        <v>PCFF8Microsoft Soporte Premier</v>
      </c>
      <c r="C3585"/>
      <c r="D3585" t="s">
        <v>5156</v>
      </c>
      <c r="E3585" t="s">
        <v>6824</v>
      </c>
      <c r="F3585" s="37" t="s">
        <v>7648</v>
      </c>
      <c r="G3585" s="18" t="str">
        <f t="shared" si="222"/>
        <v>Servicios fabricante- Microsoft Soporte Premier</v>
      </c>
      <c r="H3585" s="18" t="s">
        <v>119</v>
      </c>
      <c r="I3585" s="37" t="s">
        <v>67</v>
      </c>
      <c r="J3585" t="s">
        <v>6825</v>
      </c>
      <c r="K3585" t="s">
        <v>65</v>
      </c>
      <c r="L3585" t="s">
        <v>3940</v>
      </c>
      <c r="M3585" t="s">
        <v>65</v>
      </c>
      <c r="N3585" s="37" t="s">
        <v>5159</v>
      </c>
      <c r="O3585" s="37" t="s">
        <v>66</v>
      </c>
      <c r="P3585" s="37" t="s">
        <v>1308</v>
      </c>
      <c r="Q3585" t="s">
        <v>6824</v>
      </c>
      <c r="R3585" t="s">
        <v>5160</v>
      </c>
      <c r="S3585" s="38">
        <v>32400000</v>
      </c>
      <c r="T3585" s="37">
        <v>1</v>
      </c>
      <c r="U3585" s="37">
        <v>1</v>
      </c>
      <c r="V3585" s="43">
        <f>SUMIF(ResumenCotizacion!$C:$C,E3585,ResumenCotizacion!$P:$P)</f>
        <v>0</v>
      </c>
      <c r="W3585" s="68">
        <f>IF(H3585="USD",S3585*SolCotizacion!$J$18,S3585)</f>
        <v>32400000</v>
      </c>
      <c r="X3585" s="3">
        <f>ROUND(W3585/(1-VLOOKUP("Total porcentaje:",ResumenCotizacion!$F:$H,3,0)),2)</f>
        <v>35217391.299999997</v>
      </c>
      <c r="Y3585" s="3">
        <f t="shared" si="223"/>
        <v>0</v>
      </c>
    </row>
    <row r="3586" spans="1:25" ht="14.25" x14ac:dyDescent="0.2">
      <c r="A3586" t="str">
        <f t="shared" si="220"/>
        <v>Servicios fabricante- Microsoft Soporte PremierMicrosoft Soporte PremierPCFF7</v>
      </c>
      <c r="B3586" t="str">
        <f t="shared" si="221"/>
        <v>PCFF7Microsoft Soporte Premier</v>
      </c>
      <c r="C3586"/>
      <c r="D3586" t="s">
        <v>5156</v>
      </c>
      <c r="E3586" t="s">
        <v>6826</v>
      </c>
      <c r="F3586" s="37" t="s">
        <v>7648</v>
      </c>
      <c r="G3586" s="18" t="str">
        <f t="shared" si="222"/>
        <v>Servicios fabricante- Microsoft Soporte Premier</v>
      </c>
      <c r="H3586" s="18" t="s">
        <v>119</v>
      </c>
      <c r="I3586" s="37" t="s">
        <v>67</v>
      </c>
      <c r="J3586" t="s">
        <v>6827</v>
      </c>
      <c r="K3586" t="s">
        <v>65</v>
      </c>
      <c r="L3586" t="s">
        <v>3940</v>
      </c>
      <c r="M3586" t="s">
        <v>65</v>
      </c>
      <c r="N3586" s="37" t="s">
        <v>5159</v>
      </c>
      <c r="O3586" s="37" t="s">
        <v>66</v>
      </c>
      <c r="P3586" s="37" t="s">
        <v>1308</v>
      </c>
      <c r="Q3586" t="s">
        <v>6826</v>
      </c>
      <c r="R3586" t="s">
        <v>5160</v>
      </c>
      <c r="S3586" s="38">
        <v>34400000</v>
      </c>
      <c r="T3586" s="37">
        <v>1</v>
      </c>
      <c r="U3586" s="37">
        <v>1</v>
      </c>
      <c r="V3586" s="43">
        <f>SUMIF(ResumenCotizacion!$C:$C,E3586,ResumenCotizacion!$P:$P)</f>
        <v>0</v>
      </c>
      <c r="W3586" s="68">
        <f>IF(H3586="USD",S3586*SolCotizacion!$J$18,S3586)</f>
        <v>34400000</v>
      </c>
      <c r="X3586" s="3">
        <f>ROUND(W3586/(1-VLOOKUP("Total porcentaje:",ResumenCotizacion!$F:$H,3,0)),2)</f>
        <v>37391304.350000001</v>
      </c>
      <c r="Y3586" s="3">
        <f t="shared" si="223"/>
        <v>0</v>
      </c>
    </row>
    <row r="3587" spans="1:25" ht="14.25" x14ac:dyDescent="0.2">
      <c r="A3587" t="str">
        <f t="shared" ref="A3587:A3650" si="224">D3587&amp;F3587&amp;E3587</f>
        <v>Servicios fabricante- Microsoft Soporte PremierMicrosoft Soporte PremierPCFF6</v>
      </c>
      <c r="B3587" t="str">
        <f t="shared" ref="B3587:B3650" si="225">E3587&amp;F3587</f>
        <v>PCFF6Microsoft Soporte Premier</v>
      </c>
      <c r="C3587"/>
      <c r="D3587" t="s">
        <v>5156</v>
      </c>
      <c r="E3587" t="s">
        <v>6828</v>
      </c>
      <c r="F3587" s="37" t="s">
        <v>7648</v>
      </c>
      <c r="G3587" s="18" t="str">
        <f t="shared" ref="G3587:G3650" si="226">D3587</f>
        <v>Servicios fabricante- Microsoft Soporte Premier</v>
      </c>
      <c r="H3587" s="18" t="s">
        <v>119</v>
      </c>
      <c r="I3587" s="37" t="s">
        <v>67</v>
      </c>
      <c r="J3587" t="s">
        <v>6829</v>
      </c>
      <c r="K3587" t="s">
        <v>65</v>
      </c>
      <c r="L3587" t="s">
        <v>3940</v>
      </c>
      <c r="M3587" t="s">
        <v>65</v>
      </c>
      <c r="N3587" s="37" t="s">
        <v>5159</v>
      </c>
      <c r="O3587" s="37" t="s">
        <v>66</v>
      </c>
      <c r="P3587" s="37" t="s">
        <v>1308</v>
      </c>
      <c r="Q3587" t="s">
        <v>6828</v>
      </c>
      <c r="R3587" t="s">
        <v>5160</v>
      </c>
      <c r="S3587" s="38">
        <v>34400000</v>
      </c>
      <c r="T3587" s="37">
        <v>1</v>
      </c>
      <c r="U3587" s="37">
        <v>1</v>
      </c>
      <c r="V3587" s="43">
        <f>SUMIF(ResumenCotizacion!$C:$C,E3587,ResumenCotizacion!$P:$P)</f>
        <v>0</v>
      </c>
      <c r="W3587" s="68">
        <f>IF(H3587="USD",S3587*SolCotizacion!$J$18,S3587)</f>
        <v>34400000</v>
      </c>
      <c r="X3587" s="3">
        <f>ROUND(W3587/(1-VLOOKUP("Total porcentaje:",ResumenCotizacion!$F:$H,3,0)),2)</f>
        <v>37391304.350000001</v>
      </c>
      <c r="Y3587" s="3">
        <f t="shared" ref="Y3587:Y3650" si="227">V3587*X3587</f>
        <v>0</v>
      </c>
    </row>
    <row r="3588" spans="1:25" ht="14.25" x14ac:dyDescent="0.2">
      <c r="A3588" t="str">
        <f t="shared" si="224"/>
        <v>Servicios fabricante- Microsoft Soporte PremierMicrosoft Soporte PremierPCFF5</v>
      </c>
      <c r="B3588" t="str">
        <f t="shared" si="225"/>
        <v>PCFF5Microsoft Soporte Premier</v>
      </c>
      <c r="C3588"/>
      <c r="D3588" t="s">
        <v>5156</v>
      </c>
      <c r="E3588" t="s">
        <v>6830</v>
      </c>
      <c r="F3588" s="37" t="s">
        <v>7648</v>
      </c>
      <c r="G3588" s="18" t="str">
        <f t="shared" si="226"/>
        <v>Servicios fabricante- Microsoft Soporte Premier</v>
      </c>
      <c r="H3588" s="18" t="s">
        <v>119</v>
      </c>
      <c r="I3588" s="37" t="s">
        <v>67</v>
      </c>
      <c r="J3588" t="s">
        <v>6831</v>
      </c>
      <c r="K3588" t="s">
        <v>65</v>
      </c>
      <c r="L3588" t="s">
        <v>3940</v>
      </c>
      <c r="M3588" t="s">
        <v>65</v>
      </c>
      <c r="N3588" s="37" t="s">
        <v>5159</v>
      </c>
      <c r="O3588" s="37" t="s">
        <v>66</v>
      </c>
      <c r="P3588" s="37" t="s">
        <v>1308</v>
      </c>
      <c r="Q3588" t="s">
        <v>6830</v>
      </c>
      <c r="R3588" t="s">
        <v>5160</v>
      </c>
      <c r="S3588" s="38">
        <v>34400000</v>
      </c>
      <c r="T3588" s="37">
        <v>1</v>
      </c>
      <c r="U3588" s="37">
        <v>1</v>
      </c>
      <c r="V3588" s="43">
        <f>SUMIF(ResumenCotizacion!$C:$C,E3588,ResumenCotizacion!$P:$P)</f>
        <v>0</v>
      </c>
      <c r="W3588" s="68">
        <f>IF(H3588="USD",S3588*SolCotizacion!$J$18,S3588)</f>
        <v>34400000</v>
      </c>
      <c r="X3588" s="3">
        <f>ROUND(W3588/(1-VLOOKUP("Total porcentaje:",ResumenCotizacion!$F:$H,3,0)),2)</f>
        <v>37391304.350000001</v>
      </c>
      <c r="Y3588" s="3">
        <f t="shared" si="227"/>
        <v>0</v>
      </c>
    </row>
    <row r="3589" spans="1:25" ht="14.25" x14ac:dyDescent="0.2">
      <c r="A3589" t="str">
        <f t="shared" si="224"/>
        <v>Servicios fabricante- Microsoft Soporte PremierMicrosoft Soporte PremierPCFF4</v>
      </c>
      <c r="B3589" t="str">
        <f t="shared" si="225"/>
        <v>PCFF4Microsoft Soporte Premier</v>
      </c>
      <c r="C3589"/>
      <c r="D3589" t="s">
        <v>5156</v>
      </c>
      <c r="E3589" t="s">
        <v>6832</v>
      </c>
      <c r="F3589" s="37" t="s">
        <v>7648</v>
      </c>
      <c r="G3589" s="18" t="str">
        <f t="shared" si="226"/>
        <v>Servicios fabricante- Microsoft Soporte Premier</v>
      </c>
      <c r="H3589" s="18" t="s">
        <v>119</v>
      </c>
      <c r="I3589" s="37" t="s">
        <v>67</v>
      </c>
      <c r="J3589" t="s">
        <v>6833</v>
      </c>
      <c r="K3589" t="s">
        <v>65</v>
      </c>
      <c r="L3589" t="s">
        <v>3940</v>
      </c>
      <c r="M3589" t="s">
        <v>65</v>
      </c>
      <c r="N3589" s="37" t="s">
        <v>5159</v>
      </c>
      <c r="O3589" s="37" t="s">
        <v>66</v>
      </c>
      <c r="P3589" s="37" t="s">
        <v>1308</v>
      </c>
      <c r="Q3589" t="s">
        <v>6832</v>
      </c>
      <c r="R3589" t="s">
        <v>5160</v>
      </c>
      <c r="S3589" s="38">
        <v>34400000</v>
      </c>
      <c r="T3589" s="37">
        <v>1</v>
      </c>
      <c r="U3589" s="37">
        <v>1</v>
      </c>
      <c r="V3589" s="43">
        <f>SUMIF(ResumenCotizacion!$C:$C,E3589,ResumenCotizacion!$P:$P)</f>
        <v>0</v>
      </c>
      <c r="W3589" s="68">
        <f>IF(H3589="USD",S3589*SolCotizacion!$J$18,S3589)</f>
        <v>34400000</v>
      </c>
      <c r="X3589" s="3">
        <f>ROUND(W3589/(1-VLOOKUP("Total porcentaje:",ResumenCotizacion!$F:$H,3,0)),2)</f>
        <v>37391304.350000001</v>
      </c>
      <c r="Y3589" s="3">
        <f t="shared" si="227"/>
        <v>0</v>
      </c>
    </row>
    <row r="3590" spans="1:25" ht="14.25" x14ac:dyDescent="0.2">
      <c r="A3590" t="str">
        <f t="shared" si="224"/>
        <v>Servicios fabricante- Microsoft Soporte PremierMicrosoft Soporte PremierPCFF32</v>
      </c>
      <c r="B3590" t="str">
        <f t="shared" si="225"/>
        <v>PCFF32Microsoft Soporte Premier</v>
      </c>
      <c r="C3590"/>
      <c r="D3590" t="s">
        <v>5156</v>
      </c>
      <c r="E3590" t="s">
        <v>6834</v>
      </c>
      <c r="F3590" s="37" t="s">
        <v>7648</v>
      </c>
      <c r="G3590" s="18" t="str">
        <f t="shared" si="226"/>
        <v>Servicios fabricante- Microsoft Soporte Premier</v>
      </c>
      <c r="H3590" s="18" t="s">
        <v>119</v>
      </c>
      <c r="I3590" s="37" t="s">
        <v>67</v>
      </c>
      <c r="J3590" t="s">
        <v>6835</v>
      </c>
      <c r="K3590" t="s">
        <v>65</v>
      </c>
      <c r="L3590" t="s">
        <v>3940</v>
      </c>
      <c r="M3590" t="s">
        <v>65</v>
      </c>
      <c r="N3590" s="37" t="s">
        <v>5159</v>
      </c>
      <c r="O3590" s="37" t="s">
        <v>5171</v>
      </c>
      <c r="P3590" s="37" t="s">
        <v>1308</v>
      </c>
      <c r="Q3590" t="s">
        <v>6834</v>
      </c>
      <c r="R3590" t="s">
        <v>5160</v>
      </c>
      <c r="S3590" s="38">
        <v>34400000</v>
      </c>
      <c r="T3590" s="37">
        <v>1</v>
      </c>
      <c r="U3590" s="37">
        <v>1</v>
      </c>
      <c r="V3590" s="43">
        <f>SUMIF(ResumenCotizacion!$C:$C,E3590,ResumenCotizacion!$P:$P)</f>
        <v>0</v>
      </c>
      <c r="W3590" s="68">
        <f>IF(H3590="USD",S3590*SolCotizacion!$J$18,S3590)</f>
        <v>34400000</v>
      </c>
      <c r="X3590" s="3">
        <f>ROUND(W3590/(1-VLOOKUP("Total porcentaje:",ResumenCotizacion!$F:$H,3,0)),2)</f>
        <v>37391304.350000001</v>
      </c>
      <c r="Y3590" s="3">
        <f t="shared" si="227"/>
        <v>0</v>
      </c>
    </row>
    <row r="3591" spans="1:25" ht="14.25" x14ac:dyDescent="0.2">
      <c r="A3591" t="str">
        <f t="shared" si="224"/>
        <v>Servicios fabricante- Microsoft Soporte PremierMicrosoft Soporte PremierPCFF31</v>
      </c>
      <c r="B3591" t="str">
        <f t="shared" si="225"/>
        <v>PCFF31Microsoft Soporte Premier</v>
      </c>
      <c r="C3591"/>
      <c r="D3591" t="s">
        <v>5156</v>
      </c>
      <c r="E3591" t="s">
        <v>6836</v>
      </c>
      <c r="F3591" s="37" t="s">
        <v>7648</v>
      </c>
      <c r="G3591" s="18" t="str">
        <f t="shared" si="226"/>
        <v>Servicios fabricante- Microsoft Soporte Premier</v>
      </c>
      <c r="H3591" s="18" t="s">
        <v>119</v>
      </c>
      <c r="I3591" s="37" t="s">
        <v>67</v>
      </c>
      <c r="J3591" t="s">
        <v>6837</v>
      </c>
      <c r="K3591" t="s">
        <v>65</v>
      </c>
      <c r="L3591" t="s">
        <v>3940</v>
      </c>
      <c r="M3591" t="s">
        <v>65</v>
      </c>
      <c r="N3591" s="37" t="s">
        <v>5159</v>
      </c>
      <c r="O3591" s="37" t="s">
        <v>5171</v>
      </c>
      <c r="P3591" s="37" t="s">
        <v>1308</v>
      </c>
      <c r="Q3591" t="s">
        <v>6836</v>
      </c>
      <c r="R3591" t="s">
        <v>5160</v>
      </c>
      <c r="S3591" s="38">
        <v>34400000</v>
      </c>
      <c r="T3591" s="37">
        <v>1</v>
      </c>
      <c r="U3591" s="37">
        <v>1</v>
      </c>
      <c r="V3591" s="43">
        <f>SUMIF(ResumenCotizacion!$C:$C,E3591,ResumenCotizacion!$P:$P)</f>
        <v>0</v>
      </c>
      <c r="W3591" s="68">
        <f>IF(H3591="USD",S3591*SolCotizacion!$J$18,S3591)</f>
        <v>34400000</v>
      </c>
      <c r="X3591" s="3">
        <f>ROUND(W3591/(1-VLOOKUP("Total porcentaje:",ResumenCotizacion!$F:$H,3,0)),2)</f>
        <v>37391304.350000001</v>
      </c>
      <c r="Y3591" s="3">
        <f t="shared" si="227"/>
        <v>0</v>
      </c>
    </row>
    <row r="3592" spans="1:25" ht="14.25" x14ac:dyDescent="0.2">
      <c r="A3592" t="str">
        <f t="shared" si="224"/>
        <v>Servicios fabricante- Microsoft Soporte PremierMicrosoft Soporte PremierPCFF30</v>
      </c>
      <c r="B3592" t="str">
        <f t="shared" si="225"/>
        <v>PCFF30Microsoft Soporte Premier</v>
      </c>
      <c r="C3592"/>
      <c r="D3592" t="s">
        <v>5156</v>
      </c>
      <c r="E3592" t="s">
        <v>6838</v>
      </c>
      <c r="F3592" s="37" t="s">
        <v>7648</v>
      </c>
      <c r="G3592" s="18" t="str">
        <f t="shared" si="226"/>
        <v>Servicios fabricante- Microsoft Soporte Premier</v>
      </c>
      <c r="H3592" s="18" t="s">
        <v>119</v>
      </c>
      <c r="I3592" s="37" t="s">
        <v>67</v>
      </c>
      <c r="J3592" t="s">
        <v>6839</v>
      </c>
      <c r="K3592" t="s">
        <v>65</v>
      </c>
      <c r="L3592" t="s">
        <v>3940</v>
      </c>
      <c r="M3592" t="s">
        <v>65</v>
      </c>
      <c r="N3592" s="37" t="s">
        <v>5159</v>
      </c>
      <c r="O3592" s="37" t="s">
        <v>5171</v>
      </c>
      <c r="P3592" s="37" t="s">
        <v>1308</v>
      </c>
      <c r="Q3592" t="s">
        <v>6838</v>
      </c>
      <c r="R3592" t="s">
        <v>5160</v>
      </c>
      <c r="S3592" s="38">
        <v>34400000</v>
      </c>
      <c r="T3592" s="37">
        <v>1</v>
      </c>
      <c r="U3592" s="37">
        <v>1</v>
      </c>
      <c r="V3592" s="43">
        <f>SUMIF(ResumenCotizacion!$C:$C,E3592,ResumenCotizacion!$P:$P)</f>
        <v>0</v>
      </c>
      <c r="W3592" s="68">
        <f>IF(H3592="USD",S3592*SolCotizacion!$J$18,S3592)</f>
        <v>34400000</v>
      </c>
      <c r="X3592" s="3">
        <f>ROUND(W3592/(1-VLOOKUP("Total porcentaje:",ResumenCotizacion!$F:$H,3,0)),2)</f>
        <v>37391304.350000001</v>
      </c>
      <c r="Y3592" s="3">
        <f t="shared" si="227"/>
        <v>0</v>
      </c>
    </row>
    <row r="3593" spans="1:25" ht="14.25" x14ac:dyDescent="0.2">
      <c r="A3593" t="str">
        <f t="shared" si="224"/>
        <v>Servicios fabricante- Microsoft Soporte PremierMicrosoft Soporte PremierPCFF3</v>
      </c>
      <c r="B3593" t="str">
        <f t="shared" si="225"/>
        <v>PCFF3Microsoft Soporte Premier</v>
      </c>
      <c r="C3593"/>
      <c r="D3593" t="s">
        <v>5156</v>
      </c>
      <c r="E3593" t="s">
        <v>6840</v>
      </c>
      <c r="F3593" s="37" t="s">
        <v>7648</v>
      </c>
      <c r="G3593" s="18" t="str">
        <f t="shared" si="226"/>
        <v>Servicios fabricante- Microsoft Soporte Premier</v>
      </c>
      <c r="H3593" s="18" t="s">
        <v>119</v>
      </c>
      <c r="I3593" s="37" t="s">
        <v>67</v>
      </c>
      <c r="J3593" t="s">
        <v>6841</v>
      </c>
      <c r="K3593" t="s">
        <v>65</v>
      </c>
      <c r="L3593" t="s">
        <v>3940</v>
      </c>
      <c r="M3593" t="s">
        <v>65</v>
      </c>
      <c r="N3593" s="37" t="s">
        <v>5159</v>
      </c>
      <c r="O3593" s="37" t="s">
        <v>66</v>
      </c>
      <c r="P3593" s="37" t="s">
        <v>1308</v>
      </c>
      <c r="Q3593" t="s">
        <v>6840</v>
      </c>
      <c r="R3593" t="s">
        <v>5160</v>
      </c>
      <c r="S3593" s="38">
        <v>34400000</v>
      </c>
      <c r="T3593" s="37">
        <v>1</v>
      </c>
      <c r="U3593" s="37">
        <v>1</v>
      </c>
      <c r="V3593" s="43">
        <f>SUMIF(ResumenCotizacion!$C:$C,E3593,ResumenCotizacion!$P:$P)</f>
        <v>0</v>
      </c>
      <c r="W3593" s="68">
        <f>IF(H3593="USD",S3593*SolCotizacion!$J$18,S3593)</f>
        <v>34400000</v>
      </c>
      <c r="X3593" s="3">
        <f>ROUND(W3593/(1-VLOOKUP("Total porcentaje:",ResumenCotizacion!$F:$H,3,0)),2)</f>
        <v>37391304.350000001</v>
      </c>
      <c r="Y3593" s="3">
        <f t="shared" si="227"/>
        <v>0</v>
      </c>
    </row>
    <row r="3594" spans="1:25" ht="14.25" x14ac:dyDescent="0.2">
      <c r="A3594" t="str">
        <f t="shared" si="224"/>
        <v>Servicios fabricante- Microsoft Soporte PremierMicrosoft Soporte PremierPCFF29</v>
      </c>
      <c r="B3594" t="str">
        <f t="shared" si="225"/>
        <v>PCFF29Microsoft Soporte Premier</v>
      </c>
      <c r="C3594"/>
      <c r="D3594" t="s">
        <v>5156</v>
      </c>
      <c r="E3594" t="s">
        <v>6842</v>
      </c>
      <c r="F3594" s="37" t="s">
        <v>7648</v>
      </c>
      <c r="G3594" s="18" t="str">
        <f t="shared" si="226"/>
        <v>Servicios fabricante- Microsoft Soporte Premier</v>
      </c>
      <c r="H3594" s="18" t="s">
        <v>119</v>
      </c>
      <c r="I3594" s="37" t="s">
        <v>67</v>
      </c>
      <c r="J3594" t="s">
        <v>6843</v>
      </c>
      <c r="K3594" t="s">
        <v>65</v>
      </c>
      <c r="L3594" t="s">
        <v>3940</v>
      </c>
      <c r="M3594" t="s">
        <v>65</v>
      </c>
      <c r="N3594" s="37" t="s">
        <v>5159</v>
      </c>
      <c r="O3594" s="37" t="s">
        <v>5171</v>
      </c>
      <c r="P3594" s="37" t="s">
        <v>1308</v>
      </c>
      <c r="Q3594" t="s">
        <v>6842</v>
      </c>
      <c r="R3594" t="s">
        <v>5160</v>
      </c>
      <c r="S3594" s="38">
        <v>34400000</v>
      </c>
      <c r="T3594" s="37">
        <v>1</v>
      </c>
      <c r="U3594" s="37">
        <v>1</v>
      </c>
      <c r="V3594" s="43">
        <f>SUMIF(ResumenCotizacion!$C:$C,E3594,ResumenCotizacion!$P:$P)</f>
        <v>0</v>
      </c>
      <c r="W3594" s="68">
        <f>IF(H3594="USD",S3594*SolCotizacion!$J$18,S3594)</f>
        <v>34400000</v>
      </c>
      <c r="X3594" s="3">
        <f>ROUND(W3594/(1-VLOOKUP("Total porcentaje:",ResumenCotizacion!$F:$H,3,0)),2)</f>
        <v>37391304.350000001</v>
      </c>
      <c r="Y3594" s="3">
        <f t="shared" si="227"/>
        <v>0</v>
      </c>
    </row>
    <row r="3595" spans="1:25" ht="14.25" x14ac:dyDescent="0.2">
      <c r="A3595" t="str">
        <f t="shared" si="224"/>
        <v>Servicios fabricante- Microsoft Soporte PremierMicrosoft Soporte PremierPCFF28</v>
      </c>
      <c r="B3595" t="str">
        <f t="shared" si="225"/>
        <v>PCFF28Microsoft Soporte Premier</v>
      </c>
      <c r="C3595"/>
      <c r="D3595" t="s">
        <v>5156</v>
      </c>
      <c r="E3595" t="s">
        <v>6844</v>
      </c>
      <c r="F3595" s="37" t="s">
        <v>7648</v>
      </c>
      <c r="G3595" s="18" t="str">
        <f t="shared" si="226"/>
        <v>Servicios fabricante- Microsoft Soporte Premier</v>
      </c>
      <c r="H3595" s="18" t="s">
        <v>119</v>
      </c>
      <c r="I3595" s="37" t="s">
        <v>67</v>
      </c>
      <c r="J3595" t="s">
        <v>6845</v>
      </c>
      <c r="K3595" t="s">
        <v>65</v>
      </c>
      <c r="L3595" t="s">
        <v>3940</v>
      </c>
      <c r="M3595" t="s">
        <v>65</v>
      </c>
      <c r="N3595" s="37" t="s">
        <v>5159</v>
      </c>
      <c r="O3595" s="37" t="s">
        <v>5171</v>
      </c>
      <c r="P3595" s="37" t="s">
        <v>1308</v>
      </c>
      <c r="Q3595" t="s">
        <v>6844</v>
      </c>
      <c r="R3595" t="s">
        <v>5160</v>
      </c>
      <c r="S3595" s="38">
        <v>34400000</v>
      </c>
      <c r="T3595" s="37">
        <v>1</v>
      </c>
      <c r="U3595" s="37">
        <v>1</v>
      </c>
      <c r="V3595" s="43">
        <f>SUMIF(ResumenCotizacion!$C:$C,E3595,ResumenCotizacion!$P:$P)</f>
        <v>0</v>
      </c>
      <c r="W3595" s="68">
        <f>IF(H3595="USD",S3595*SolCotizacion!$J$18,S3595)</f>
        <v>34400000</v>
      </c>
      <c r="X3595" s="3">
        <f>ROUND(W3595/(1-VLOOKUP("Total porcentaje:",ResumenCotizacion!$F:$H,3,0)),2)</f>
        <v>37391304.350000001</v>
      </c>
      <c r="Y3595" s="3">
        <f t="shared" si="227"/>
        <v>0</v>
      </c>
    </row>
    <row r="3596" spans="1:25" ht="14.25" x14ac:dyDescent="0.2">
      <c r="A3596" t="str">
        <f t="shared" si="224"/>
        <v>Servicios fabricante- Microsoft Soporte PremierMicrosoft Soporte PremierPCFF27</v>
      </c>
      <c r="B3596" t="str">
        <f t="shared" si="225"/>
        <v>PCFF27Microsoft Soporte Premier</v>
      </c>
      <c r="C3596"/>
      <c r="D3596" t="s">
        <v>5156</v>
      </c>
      <c r="E3596" t="s">
        <v>6846</v>
      </c>
      <c r="F3596" s="37" t="s">
        <v>7648</v>
      </c>
      <c r="G3596" s="18" t="str">
        <f t="shared" si="226"/>
        <v>Servicios fabricante- Microsoft Soporte Premier</v>
      </c>
      <c r="H3596" s="18" t="s">
        <v>119</v>
      </c>
      <c r="I3596" s="37" t="s">
        <v>67</v>
      </c>
      <c r="J3596" t="s">
        <v>6847</v>
      </c>
      <c r="K3596" t="s">
        <v>65</v>
      </c>
      <c r="L3596" t="s">
        <v>3940</v>
      </c>
      <c r="M3596" t="s">
        <v>65</v>
      </c>
      <c r="N3596" s="37" t="s">
        <v>5159</v>
      </c>
      <c r="O3596" s="37" t="s">
        <v>5171</v>
      </c>
      <c r="P3596" s="37" t="s">
        <v>1308</v>
      </c>
      <c r="Q3596" t="s">
        <v>6846</v>
      </c>
      <c r="R3596" t="s">
        <v>5160</v>
      </c>
      <c r="S3596" s="38">
        <v>34400000</v>
      </c>
      <c r="T3596" s="37">
        <v>1</v>
      </c>
      <c r="U3596" s="37">
        <v>1</v>
      </c>
      <c r="V3596" s="43">
        <f>SUMIF(ResumenCotizacion!$C:$C,E3596,ResumenCotizacion!$P:$P)</f>
        <v>0</v>
      </c>
      <c r="W3596" s="68">
        <f>IF(H3596="USD",S3596*SolCotizacion!$J$18,S3596)</f>
        <v>34400000</v>
      </c>
      <c r="X3596" s="3">
        <f>ROUND(W3596/(1-VLOOKUP("Total porcentaje:",ResumenCotizacion!$F:$H,3,0)),2)</f>
        <v>37391304.350000001</v>
      </c>
      <c r="Y3596" s="3">
        <f t="shared" si="227"/>
        <v>0</v>
      </c>
    </row>
    <row r="3597" spans="1:25" ht="14.25" x14ac:dyDescent="0.2">
      <c r="A3597" t="str">
        <f t="shared" si="224"/>
        <v>Servicios fabricante- Microsoft Soporte PremierMicrosoft Soporte PremierPCFF26</v>
      </c>
      <c r="B3597" t="str">
        <f t="shared" si="225"/>
        <v>PCFF26Microsoft Soporte Premier</v>
      </c>
      <c r="C3597"/>
      <c r="D3597" t="s">
        <v>5156</v>
      </c>
      <c r="E3597" t="s">
        <v>6848</v>
      </c>
      <c r="F3597" s="37" t="s">
        <v>7648</v>
      </c>
      <c r="G3597" s="18" t="str">
        <f t="shared" si="226"/>
        <v>Servicios fabricante- Microsoft Soporte Premier</v>
      </c>
      <c r="H3597" s="18" t="s">
        <v>119</v>
      </c>
      <c r="I3597" s="37" t="s">
        <v>67</v>
      </c>
      <c r="J3597" t="s">
        <v>6849</v>
      </c>
      <c r="K3597" t="s">
        <v>65</v>
      </c>
      <c r="L3597" t="s">
        <v>3940</v>
      </c>
      <c r="M3597" t="s">
        <v>65</v>
      </c>
      <c r="N3597" s="37" t="s">
        <v>5159</v>
      </c>
      <c r="O3597" s="37" t="s">
        <v>5171</v>
      </c>
      <c r="P3597" s="37" t="s">
        <v>1308</v>
      </c>
      <c r="Q3597" t="s">
        <v>6848</v>
      </c>
      <c r="R3597" t="s">
        <v>5160</v>
      </c>
      <c r="S3597" s="38">
        <v>34400000</v>
      </c>
      <c r="T3597" s="37">
        <v>1</v>
      </c>
      <c r="U3597" s="37">
        <v>1</v>
      </c>
      <c r="V3597" s="43">
        <f>SUMIF(ResumenCotizacion!$C:$C,E3597,ResumenCotizacion!$P:$P)</f>
        <v>0</v>
      </c>
      <c r="W3597" s="68">
        <f>IF(H3597="USD",S3597*SolCotizacion!$J$18,S3597)</f>
        <v>34400000</v>
      </c>
      <c r="X3597" s="3">
        <f>ROUND(W3597/(1-VLOOKUP("Total porcentaje:",ResumenCotizacion!$F:$H,3,0)),2)</f>
        <v>37391304.350000001</v>
      </c>
      <c r="Y3597" s="3">
        <f t="shared" si="227"/>
        <v>0</v>
      </c>
    </row>
    <row r="3598" spans="1:25" ht="14.25" x14ac:dyDescent="0.2">
      <c r="A3598" t="str">
        <f t="shared" si="224"/>
        <v>Servicios fabricante- Microsoft Soporte PremierMicrosoft Soporte PremierPCFF25</v>
      </c>
      <c r="B3598" t="str">
        <f t="shared" si="225"/>
        <v>PCFF25Microsoft Soporte Premier</v>
      </c>
      <c r="C3598"/>
      <c r="D3598" t="s">
        <v>5156</v>
      </c>
      <c r="E3598" t="s">
        <v>6850</v>
      </c>
      <c r="F3598" s="37" t="s">
        <v>7648</v>
      </c>
      <c r="G3598" s="18" t="str">
        <f t="shared" si="226"/>
        <v>Servicios fabricante- Microsoft Soporte Premier</v>
      </c>
      <c r="H3598" s="18" t="s">
        <v>119</v>
      </c>
      <c r="I3598" s="37" t="s">
        <v>67</v>
      </c>
      <c r="J3598" t="s">
        <v>6851</v>
      </c>
      <c r="K3598" t="s">
        <v>65</v>
      </c>
      <c r="L3598" t="s">
        <v>3940</v>
      </c>
      <c r="M3598" t="s">
        <v>65</v>
      </c>
      <c r="N3598" s="37" t="s">
        <v>5159</v>
      </c>
      <c r="O3598" s="37" t="s">
        <v>5171</v>
      </c>
      <c r="P3598" s="37" t="s">
        <v>1308</v>
      </c>
      <c r="Q3598" t="s">
        <v>6850</v>
      </c>
      <c r="R3598" t="s">
        <v>5160</v>
      </c>
      <c r="S3598" s="38">
        <v>34400000</v>
      </c>
      <c r="T3598" s="37">
        <v>1</v>
      </c>
      <c r="U3598" s="37">
        <v>1</v>
      </c>
      <c r="V3598" s="43">
        <f>SUMIF(ResumenCotizacion!$C:$C,E3598,ResumenCotizacion!$P:$P)</f>
        <v>0</v>
      </c>
      <c r="W3598" s="68">
        <f>IF(H3598="USD",S3598*SolCotizacion!$J$18,S3598)</f>
        <v>34400000</v>
      </c>
      <c r="X3598" s="3">
        <f>ROUND(W3598/(1-VLOOKUP("Total porcentaje:",ResumenCotizacion!$F:$H,3,0)),2)</f>
        <v>37391304.350000001</v>
      </c>
      <c r="Y3598" s="3">
        <f t="shared" si="227"/>
        <v>0</v>
      </c>
    </row>
    <row r="3599" spans="1:25" ht="14.25" x14ac:dyDescent="0.2">
      <c r="A3599" t="str">
        <f t="shared" si="224"/>
        <v>Servicios fabricante- Microsoft Soporte PremierMicrosoft Soporte PremierPCFF24</v>
      </c>
      <c r="B3599" t="str">
        <f t="shared" si="225"/>
        <v>PCFF24Microsoft Soporte Premier</v>
      </c>
      <c r="C3599"/>
      <c r="D3599" t="s">
        <v>5156</v>
      </c>
      <c r="E3599" t="s">
        <v>6852</v>
      </c>
      <c r="F3599" s="37" t="s">
        <v>7648</v>
      </c>
      <c r="G3599" s="18" t="str">
        <f t="shared" si="226"/>
        <v>Servicios fabricante- Microsoft Soporte Premier</v>
      </c>
      <c r="H3599" s="18" t="s">
        <v>119</v>
      </c>
      <c r="I3599" s="37" t="s">
        <v>67</v>
      </c>
      <c r="J3599" t="s">
        <v>6853</v>
      </c>
      <c r="K3599" t="s">
        <v>65</v>
      </c>
      <c r="L3599" t="s">
        <v>3940</v>
      </c>
      <c r="M3599" t="s">
        <v>65</v>
      </c>
      <c r="N3599" s="37" t="s">
        <v>5159</v>
      </c>
      <c r="O3599" s="37" t="s">
        <v>5171</v>
      </c>
      <c r="P3599" s="37" t="s">
        <v>1308</v>
      </c>
      <c r="Q3599" t="s">
        <v>6852</v>
      </c>
      <c r="R3599" t="s">
        <v>5160</v>
      </c>
      <c r="S3599" s="38">
        <v>34400000</v>
      </c>
      <c r="T3599" s="37">
        <v>1</v>
      </c>
      <c r="U3599" s="37">
        <v>1</v>
      </c>
      <c r="V3599" s="43">
        <f>SUMIF(ResumenCotizacion!$C:$C,E3599,ResumenCotizacion!$P:$P)</f>
        <v>0</v>
      </c>
      <c r="W3599" s="68">
        <f>IF(H3599="USD",S3599*SolCotizacion!$J$18,S3599)</f>
        <v>34400000</v>
      </c>
      <c r="X3599" s="3">
        <f>ROUND(W3599/(1-VLOOKUP("Total porcentaje:",ResumenCotizacion!$F:$H,3,0)),2)</f>
        <v>37391304.350000001</v>
      </c>
      <c r="Y3599" s="3">
        <f t="shared" si="227"/>
        <v>0</v>
      </c>
    </row>
    <row r="3600" spans="1:25" ht="14.25" x14ac:dyDescent="0.2">
      <c r="A3600" t="str">
        <f t="shared" si="224"/>
        <v>Servicios fabricante- Microsoft Soporte PremierMicrosoft Soporte PremierPCFF23</v>
      </c>
      <c r="B3600" t="str">
        <f t="shared" si="225"/>
        <v>PCFF23Microsoft Soporte Premier</v>
      </c>
      <c r="C3600"/>
      <c r="D3600" t="s">
        <v>5156</v>
      </c>
      <c r="E3600" t="s">
        <v>6854</v>
      </c>
      <c r="F3600" s="37" t="s">
        <v>7648</v>
      </c>
      <c r="G3600" s="18" t="str">
        <f t="shared" si="226"/>
        <v>Servicios fabricante- Microsoft Soporte Premier</v>
      </c>
      <c r="H3600" s="18" t="s">
        <v>119</v>
      </c>
      <c r="I3600" s="37" t="s">
        <v>67</v>
      </c>
      <c r="J3600" t="s">
        <v>6855</v>
      </c>
      <c r="K3600" t="s">
        <v>65</v>
      </c>
      <c r="L3600" t="s">
        <v>3940</v>
      </c>
      <c r="M3600" t="s">
        <v>65</v>
      </c>
      <c r="N3600" s="37" t="s">
        <v>5159</v>
      </c>
      <c r="O3600" s="37" t="s">
        <v>5171</v>
      </c>
      <c r="P3600" s="37" t="s">
        <v>1308</v>
      </c>
      <c r="Q3600" t="s">
        <v>6854</v>
      </c>
      <c r="R3600" t="s">
        <v>5160</v>
      </c>
      <c r="S3600" s="38">
        <v>34400000</v>
      </c>
      <c r="T3600" s="37">
        <v>1</v>
      </c>
      <c r="U3600" s="37">
        <v>1</v>
      </c>
      <c r="V3600" s="43">
        <f>SUMIF(ResumenCotizacion!$C:$C,E3600,ResumenCotizacion!$P:$P)</f>
        <v>0</v>
      </c>
      <c r="W3600" s="68">
        <f>IF(H3600="USD",S3600*SolCotizacion!$J$18,S3600)</f>
        <v>34400000</v>
      </c>
      <c r="X3600" s="3">
        <f>ROUND(W3600/(1-VLOOKUP("Total porcentaje:",ResumenCotizacion!$F:$H,3,0)),2)</f>
        <v>37391304.350000001</v>
      </c>
      <c r="Y3600" s="3">
        <f t="shared" si="227"/>
        <v>0</v>
      </c>
    </row>
    <row r="3601" spans="1:25" ht="14.25" x14ac:dyDescent="0.2">
      <c r="A3601" t="str">
        <f t="shared" si="224"/>
        <v>Servicios fabricante- Microsoft Soporte PremierMicrosoft Soporte PremierPCFF22</v>
      </c>
      <c r="B3601" t="str">
        <f t="shared" si="225"/>
        <v>PCFF22Microsoft Soporte Premier</v>
      </c>
      <c r="C3601"/>
      <c r="D3601" t="s">
        <v>5156</v>
      </c>
      <c r="E3601" t="s">
        <v>6856</v>
      </c>
      <c r="F3601" s="37" t="s">
        <v>7648</v>
      </c>
      <c r="G3601" s="18" t="str">
        <f t="shared" si="226"/>
        <v>Servicios fabricante- Microsoft Soporte Premier</v>
      </c>
      <c r="H3601" s="18" t="s">
        <v>119</v>
      </c>
      <c r="I3601" s="37" t="s">
        <v>67</v>
      </c>
      <c r="J3601" t="s">
        <v>6857</v>
      </c>
      <c r="K3601" t="s">
        <v>65</v>
      </c>
      <c r="L3601" t="s">
        <v>3940</v>
      </c>
      <c r="M3601" t="s">
        <v>65</v>
      </c>
      <c r="N3601" s="37" t="s">
        <v>5159</v>
      </c>
      <c r="O3601" s="37" t="s">
        <v>5171</v>
      </c>
      <c r="P3601" s="37" t="s">
        <v>1308</v>
      </c>
      <c r="Q3601" t="s">
        <v>6856</v>
      </c>
      <c r="R3601" t="s">
        <v>5160</v>
      </c>
      <c r="S3601" s="38">
        <v>34400000</v>
      </c>
      <c r="T3601" s="37">
        <v>1</v>
      </c>
      <c r="U3601" s="37">
        <v>1</v>
      </c>
      <c r="V3601" s="43">
        <f>SUMIF(ResumenCotizacion!$C:$C,E3601,ResumenCotizacion!$P:$P)</f>
        <v>0</v>
      </c>
      <c r="W3601" s="68">
        <f>IF(H3601="USD",S3601*SolCotizacion!$J$18,S3601)</f>
        <v>34400000</v>
      </c>
      <c r="X3601" s="3">
        <f>ROUND(W3601/(1-VLOOKUP("Total porcentaje:",ResumenCotizacion!$F:$H,3,0)),2)</f>
        <v>37391304.350000001</v>
      </c>
      <c r="Y3601" s="3">
        <f t="shared" si="227"/>
        <v>0</v>
      </c>
    </row>
    <row r="3602" spans="1:25" ht="14.25" x14ac:dyDescent="0.2">
      <c r="A3602" t="str">
        <f t="shared" si="224"/>
        <v>Servicios fabricante- Microsoft Soporte PremierMicrosoft Soporte PremierPCFF21</v>
      </c>
      <c r="B3602" t="str">
        <f t="shared" si="225"/>
        <v>PCFF21Microsoft Soporte Premier</v>
      </c>
      <c r="C3602"/>
      <c r="D3602" t="s">
        <v>5156</v>
      </c>
      <c r="E3602" t="s">
        <v>6858</v>
      </c>
      <c r="F3602" s="37" t="s">
        <v>7648</v>
      </c>
      <c r="G3602" s="18" t="str">
        <f t="shared" si="226"/>
        <v>Servicios fabricante- Microsoft Soporte Premier</v>
      </c>
      <c r="H3602" s="18" t="s">
        <v>119</v>
      </c>
      <c r="I3602" s="37" t="s">
        <v>67</v>
      </c>
      <c r="J3602" t="s">
        <v>6859</v>
      </c>
      <c r="K3602" t="s">
        <v>65</v>
      </c>
      <c r="L3602" t="s">
        <v>3940</v>
      </c>
      <c r="M3602" t="s">
        <v>65</v>
      </c>
      <c r="N3602" s="37" t="s">
        <v>5159</v>
      </c>
      <c r="O3602" s="37" t="s">
        <v>66</v>
      </c>
      <c r="P3602" s="37" t="s">
        <v>1308</v>
      </c>
      <c r="Q3602" t="s">
        <v>6858</v>
      </c>
      <c r="R3602" t="s">
        <v>5160</v>
      </c>
      <c r="S3602" s="38">
        <v>15600000</v>
      </c>
      <c r="T3602" s="37">
        <v>1</v>
      </c>
      <c r="U3602" s="37">
        <v>1</v>
      </c>
      <c r="V3602" s="43">
        <f>SUMIF(ResumenCotizacion!$C:$C,E3602,ResumenCotizacion!$P:$P)</f>
        <v>0</v>
      </c>
      <c r="W3602" s="68">
        <f>IF(H3602="USD",S3602*SolCotizacion!$J$18,S3602)</f>
        <v>15600000</v>
      </c>
      <c r="X3602" s="3">
        <f>ROUND(W3602/(1-VLOOKUP("Total porcentaje:",ResumenCotizacion!$F:$H,3,0)),2)</f>
        <v>16956521.739999998</v>
      </c>
      <c r="Y3602" s="3">
        <f t="shared" si="227"/>
        <v>0</v>
      </c>
    </row>
    <row r="3603" spans="1:25" ht="14.25" x14ac:dyDescent="0.2">
      <c r="A3603" t="str">
        <f t="shared" si="224"/>
        <v>Servicios fabricante- Microsoft Soporte PremierMicrosoft Soporte PremierPCFF20</v>
      </c>
      <c r="B3603" t="str">
        <f t="shared" si="225"/>
        <v>PCFF20Microsoft Soporte Premier</v>
      </c>
      <c r="C3603"/>
      <c r="D3603" t="s">
        <v>5156</v>
      </c>
      <c r="E3603" t="s">
        <v>6860</v>
      </c>
      <c r="F3603" s="37" t="s">
        <v>7648</v>
      </c>
      <c r="G3603" s="18" t="str">
        <f t="shared" si="226"/>
        <v>Servicios fabricante- Microsoft Soporte Premier</v>
      </c>
      <c r="H3603" s="18" t="s">
        <v>119</v>
      </c>
      <c r="I3603" s="37" t="s">
        <v>67</v>
      </c>
      <c r="J3603" t="s">
        <v>6861</v>
      </c>
      <c r="K3603" t="s">
        <v>65</v>
      </c>
      <c r="L3603" t="s">
        <v>3940</v>
      </c>
      <c r="M3603" t="s">
        <v>65</v>
      </c>
      <c r="N3603" s="37" t="s">
        <v>5159</v>
      </c>
      <c r="O3603" s="37" t="s">
        <v>66</v>
      </c>
      <c r="P3603" s="37" t="s">
        <v>1308</v>
      </c>
      <c r="Q3603" t="s">
        <v>6860</v>
      </c>
      <c r="R3603" t="s">
        <v>5160</v>
      </c>
      <c r="S3603" s="38">
        <v>34400000</v>
      </c>
      <c r="T3603" s="37">
        <v>1</v>
      </c>
      <c r="U3603" s="37">
        <v>1</v>
      </c>
      <c r="V3603" s="43">
        <f>SUMIF(ResumenCotizacion!$C:$C,E3603,ResumenCotizacion!$P:$P)</f>
        <v>0</v>
      </c>
      <c r="W3603" s="68">
        <f>IF(H3603="USD",S3603*SolCotizacion!$J$18,S3603)</f>
        <v>34400000</v>
      </c>
      <c r="X3603" s="3">
        <f>ROUND(W3603/(1-VLOOKUP("Total porcentaje:",ResumenCotizacion!$F:$H,3,0)),2)</f>
        <v>37391304.350000001</v>
      </c>
      <c r="Y3603" s="3">
        <f t="shared" si="227"/>
        <v>0</v>
      </c>
    </row>
    <row r="3604" spans="1:25" ht="14.25" x14ac:dyDescent="0.2">
      <c r="A3604" t="str">
        <f t="shared" si="224"/>
        <v>Servicios fabricante- Microsoft Soporte PremierMicrosoft Soporte PremierPCFF2</v>
      </c>
      <c r="B3604" t="str">
        <f t="shared" si="225"/>
        <v>PCFF2Microsoft Soporte Premier</v>
      </c>
      <c r="C3604"/>
      <c r="D3604" t="s">
        <v>5156</v>
      </c>
      <c r="E3604" t="s">
        <v>6862</v>
      </c>
      <c r="F3604" s="37" t="s">
        <v>7648</v>
      </c>
      <c r="G3604" s="18" t="str">
        <f t="shared" si="226"/>
        <v>Servicios fabricante- Microsoft Soporte Premier</v>
      </c>
      <c r="H3604" s="18" t="s">
        <v>119</v>
      </c>
      <c r="I3604" s="37" t="s">
        <v>67</v>
      </c>
      <c r="J3604" t="s">
        <v>6863</v>
      </c>
      <c r="K3604" t="s">
        <v>65</v>
      </c>
      <c r="L3604" t="s">
        <v>3940</v>
      </c>
      <c r="M3604" t="s">
        <v>65</v>
      </c>
      <c r="N3604" s="37" t="s">
        <v>5159</v>
      </c>
      <c r="O3604" s="37" t="s">
        <v>66</v>
      </c>
      <c r="P3604" s="37" t="s">
        <v>1308</v>
      </c>
      <c r="Q3604" t="s">
        <v>6862</v>
      </c>
      <c r="R3604" t="s">
        <v>5160</v>
      </c>
      <c r="S3604" s="38">
        <v>72800000</v>
      </c>
      <c r="T3604" s="37">
        <v>1</v>
      </c>
      <c r="U3604" s="37">
        <v>1</v>
      </c>
      <c r="V3604" s="43">
        <f>SUMIF(ResumenCotizacion!$C:$C,E3604,ResumenCotizacion!$P:$P)</f>
        <v>0</v>
      </c>
      <c r="W3604" s="68">
        <f>IF(H3604="USD",S3604*SolCotizacion!$J$18,S3604)</f>
        <v>72800000</v>
      </c>
      <c r="X3604" s="3">
        <f>ROUND(W3604/(1-VLOOKUP("Total porcentaje:",ResumenCotizacion!$F:$H,3,0)),2)</f>
        <v>79130434.780000001</v>
      </c>
      <c r="Y3604" s="3">
        <f t="shared" si="227"/>
        <v>0</v>
      </c>
    </row>
    <row r="3605" spans="1:25" ht="14.25" x14ac:dyDescent="0.2">
      <c r="A3605" t="str">
        <f t="shared" si="224"/>
        <v>Servicios fabricante- Microsoft Soporte PremierMicrosoft Soporte PremierPCFF19</v>
      </c>
      <c r="B3605" t="str">
        <f t="shared" si="225"/>
        <v>PCFF19Microsoft Soporte Premier</v>
      </c>
      <c r="C3605"/>
      <c r="D3605" t="s">
        <v>5156</v>
      </c>
      <c r="E3605" t="s">
        <v>6864</v>
      </c>
      <c r="F3605" s="37" t="s">
        <v>7648</v>
      </c>
      <c r="G3605" s="18" t="str">
        <f t="shared" si="226"/>
        <v>Servicios fabricante- Microsoft Soporte Premier</v>
      </c>
      <c r="H3605" s="18" t="s">
        <v>119</v>
      </c>
      <c r="I3605" s="37" t="s">
        <v>67</v>
      </c>
      <c r="J3605" t="s">
        <v>6865</v>
      </c>
      <c r="K3605" t="s">
        <v>65</v>
      </c>
      <c r="L3605" t="s">
        <v>3940</v>
      </c>
      <c r="M3605" t="s">
        <v>65</v>
      </c>
      <c r="N3605" s="37" t="s">
        <v>5159</v>
      </c>
      <c r="O3605" s="37" t="s">
        <v>66</v>
      </c>
      <c r="P3605" s="37" t="s">
        <v>1308</v>
      </c>
      <c r="Q3605" t="s">
        <v>6864</v>
      </c>
      <c r="R3605" t="s">
        <v>5160</v>
      </c>
      <c r="S3605" s="38">
        <v>34400000</v>
      </c>
      <c r="T3605" s="37">
        <v>1</v>
      </c>
      <c r="U3605" s="37">
        <v>1</v>
      </c>
      <c r="V3605" s="43">
        <f>SUMIF(ResumenCotizacion!$C:$C,E3605,ResumenCotizacion!$P:$P)</f>
        <v>0</v>
      </c>
      <c r="W3605" s="68">
        <f>IF(H3605="USD",S3605*SolCotizacion!$J$18,S3605)</f>
        <v>34400000</v>
      </c>
      <c r="X3605" s="3">
        <f>ROUND(W3605/(1-VLOOKUP("Total porcentaje:",ResumenCotizacion!$F:$H,3,0)),2)</f>
        <v>37391304.350000001</v>
      </c>
      <c r="Y3605" s="3">
        <f t="shared" si="227"/>
        <v>0</v>
      </c>
    </row>
    <row r="3606" spans="1:25" ht="14.25" x14ac:dyDescent="0.2">
      <c r="A3606" t="str">
        <f t="shared" si="224"/>
        <v>Servicios fabricante- Microsoft Soporte PremierMicrosoft Soporte PremierPCFF18</v>
      </c>
      <c r="B3606" t="str">
        <f t="shared" si="225"/>
        <v>PCFF18Microsoft Soporte Premier</v>
      </c>
      <c r="C3606"/>
      <c r="D3606" t="s">
        <v>5156</v>
      </c>
      <c r="E3606" t="s">
        <v>6866</v>
      </c>
      <c r="F3606" s="37" t="s">
        <v>7648</v>
      </c>
      <c r="G3606" s="18" t="str">
        <f t="shared" si="226"/>
        <v>Servicios fabricante- Microsoft Soporte Premier</v>
      </c>
      <c r="H3606" s="18" t="s">
        <v>119</v>
      </c>
      <c r="I3606" s="37" t="s">
        <v>67</v>
      </c>
      <c r="J3606" t="s">
        <v>6867</v>
      </c>
      <c r="K3606" t="s">
        <v>65</v>
      </c>
      <c r="L3606" t="s">
        <v>3940</v>
      </c>
      <c r="M3606" t="s">
        <v>65</v>
      </c>
      <c r="N3606" s="37" t="s">
        <v>5159</v>
      </c>
      <c r="O3606" s="37" t="s">
        <v>66</v>
      </c>
      <c r="P3606" s="37" t="s">
        <v>1308</v>
      </c>
      <c r="Q3606" t="s">
        <v>6866</v>
      </c>
      <c r="R3606" t="s">
        <v>5160</v>
      </c>
      <c r="S3606" s="38">
        <v>48000000</v>
      </c>
      <c r="T3606" s="37">
        <v>1</v>
      </c>
      <c r="U3606" s="37">
        <v>1</v>
      </c>
      <c r="V3606" s="43">
        <f>SUMIF(ResumenCotizacion!$C:$C,E3606,ResumenCotizacion!$P:$P)</f>
        <v>0</v>
      </c>
      <c r="W3606" s="68">
        <f>IF(H3606="USD",S3606*SolCotizacion!$J$18,S3606)</f>
        <v>48000000</v>
      </c>
      <c r="X3606" s="3">
        <f>ROUND(W3606/(1-VLOOKUP("Total porcentaje:",ResumenCotizacion!$F:$H,3,0)),2)</f>
        <v>52173913.039999999</v>
      </c>
      <c r="Y3606" s="3">
        <f t="shared" si="227"/>
        <v>0</v>
      </c>
    </row>
    <row r="3607" spans="1:25" ht="14.25" x14ac:dyDescent="0.2">
      <c r="A3607" t="str">
        <f t="shared" si="224"/>
        <v>Servicios fabricante- Microsoft Soporte PremierMicrosoft Soporte PremierPCFF17</v>
      </c>
      <c r="B3607" t="str">
        <f t="shared" si="225"/>
        <v>PCFF17Microsoft Soporte Premier</v>
      </c>
      <c r="C3607"/>
      <c r="D3607" t="s">
        <v>5156</v>
      </c>
      <c r="E3607" t="s">
        <v>6868</v>
      </c>
      <c r="F3607" s="37" t="s">
        <v>7648</v>
      </c>
      <c r="G3607" s="18" t="str">
        <f t="shared" si="226"/>
        <v>Servicios fabricante- Microsoft Soporte Premier</v>
      </c>
      <c r="H3607" s="18" t="s">
        <v>119</v>
      </c>
      <c r="I3607" s="37" t="s">
        <v>67</v>
      </c>
      <c r="J3607" t="s">
        <v>6869</v>
      </c>
      <c r="K3607" t="s">
        <v>65</v>
      </c>
      <c r="L3607" t="s">
        <v>3940</v>
      </c>
      <c r="M3607" t="s">
        <v>65</v>
      </c>
      <c r="N3607" s="37" t="s">
        <v>5159</v>
      </c>
      <c r="O3607" s="37" t="s">
        <v>66</v>
      </c>
      <c r="P3607" s="37" t="s">
        <v>1308</v>
      </c>
      <c r="Q3607" t="s">
        <v>6868</v>
      </c>
      <c r="R3607" t="s">
        <v>5160</v>
      </c>
      <c r="S3607" s="38">
        <v>39600000</v>
      </c>
      <c r="T3607" s="37">
        <v>1</v>
      </c>
      <c r="U3607" s="37">
        <v>1</v>
      </c>
      <c r="V3607" s="43">
        <f>SUMIF(ResumenCotizacion!$C:$C,E3607,ResumenCotizacion!$P:$P)</f>
        <v>0</v>
      </c>
      <c r="W3607" s="68">
        <f>IF(H3607="USD",S3607*SolCotizacion!$J$18,S3607)</f>
        <v>39600000</v>
      </c>
      <c r="X3607" s="3">
        <f>ROUND(W3607/(1-VLOOKUP("Total porcentaje:",ResumenCotizacion!$F:$H,3,0)),2)</f>
        <v>43043478.259999998</v>
      </c>
      <c r="Y3607" s="3">
        <f t="shared" si="227"/>
        <v>0</v>
      </c>
    </row>
    <row r="3608" spans="1:25" ht="14.25" x14ac:dyDescent="0.2">
      <c r="A3608" t="str">
        <f t="shared" si="224"/>
        <v>Servicios fabricante- Microsoft Soporte PremierMicrosoft Soporte PremierPCFF16</v>
      </c>
      <c r="B3608" t="str">
        <f t="shared" si="225"/>
        <v>PCFF16Microsoft Soporte Premier</v>
      </c>
      <c r="C3608"/>
      <c r="D3608" t="s">
        <v>5156</v>
      </c>
      <c r="E3608" t="s">
        <v>6870</v>
      </c>
      <c r="F3608" s="37" t="s">
        <v>7648</v>
      </c>
      <c r="G3608" s="18" t="str">
        <f t="shared" si="226"/>
        <v>Servicios fabricante- Microsoft Soporte Premier</v>
      </c>
      <c r="H3608" s="18" t="s">
        <v>119</v>
      </c>
      <c r="I3608" s="37" t="s">
        <v>67</v>
      </c>
      <c r="J3608" t="s">
        <v>6871</v>
      </c>
      <c r="K3608" t="s">
        <v>65</v>
      </c>
      <c r="L3608" t="s">
        <v>3940</v>
      </c>
      <c r="M3608" t="s">
        <v>65</v>
      </c>
      <c r="N3608" s="37" t="s">
        <v>5159</v>
      </c>
      <c r="O3608" s="37" t="s">
        <v>66</v>
      </c>
      <c r="P3608" s="37" t="s">
        <v>1308</v>
      </c>
      <c r="Q3608" t="s">
        <v>6870</v>
      </c>
      <c r="R3608" t="s">
        <v>5160</v>
      </c>
      <c r="S3608" s="38">
        <v>34400000</v>
      </c>
      <c r="T3608" s="37">
        <v>1</v>
      </c>
      <c r="U3608" s="37">
        <v>1</v>
      </c>
      <c r="V3608" s="43">
        <f>SUMIF(ResumenCotizacion!$C:$C,E3608,ResumenCotizacion!$P:$P)</f>
        <v>0</v>
      </c>
      <c r="W3608" s="68">
        <f>IF(H3608="USD",S3608*SolCotizacion!$J$18,S3608)</f>
        <v>34400000</v>
      </c>
      <c r="X3608" s="3">
        <f>ROUND(W3608/(1-VLOOKUP("Total porcentaje:",ResumenCotizacion!$F:$H,3,0)),2)</f>
        <v>37391304.350000001</v>
      </c>
      <c r="Y3608" s="3">
        <f t="shared" si="227"/>
        <v>0</v>
      </c>
    </row>
    <row r="3609" spans="1:25" ht="14.25" x14ac:dyDescent="0.2">
      <c r="A3609" t="str">
        <f t="shared" si="224"/>
        <v>Servicios fabricante- Microsoft Soporte PremierMicrosoft Soporte PremierPCFF15</v>
      </c>
      <c r="B3609" t="str">
        <f t="shared" si="225"/>
        <v>PCFF15Microsoft Soporte Premier</v>
      </c>
      <c r="C3609"/>
      <c r="D3609" t="s">
        <v>5156</v>
      </c>
      <c r="E3609" t="s">
        <v>6872</v>
      </c>
      <c r="F3609" s="37" t="s">
        <v>7648</v>
      </c>
      <c r="G3609" s="18" t="str">
        <f t="shared" si="226"/>
        <v>Servicios fabricante- Microsoft Soporte Premier</v>
      </c>
      <c r="H3609" s="18" t="s">
        <v>119</v>
      </c>
      <c r="I3609" s="37" t="s">
        <v>67</v>
      </c>
      <c r="J3609" t="s">
        <v>6873</v>
      </c>
      <c r="K3609" t="s">
        <v>65</v>
      </c>
      <c r="L3609" t="s">
        <v>3940</v>
      </c>
      <c r="M3609" t="s">
        <v>65</v>
      </c>
      <c r="N3609" s="37" t="s">
        <v>5159</v>
      </c>
      <c r="O3609" s="37" t="s">
        <v>66</v>
      </c>
      <c r="P3609" s="37" t="s">
        <v>1308</v>
      </c>
      <c r="Q3609" t="s">
        <v>6872</v>
      </c>
      <c r="R3609" t="s">
        <v>5160</v>
      </c>
      <c r="S3609" s="38">
        <v>48000000</v>
      </c>
      <c r="T3609" s="37">
        <v>1</v>
      </c>
      <c r="U3609" s="37">
        <v>1</v>
      </c>
      <c r="V3609" s="43">
        <f>SUMIF(ResumenCotizacion!$C:$C,E3609,ResumenCotizacion!$P:$P)</f>
        <v>0</v>
      </c>
      <c r="W3609" s="68">
        <f>IF(H3609="USD",S3609*SolCotizacion!$J$18,S3609)</f>
        <v>48000000</v>
      </c>
      <c r="X3609" s="3">
        <f>ROUND(W3609/(1-VLOOKUP("Total porcentaje:",ResumenCotizacion!$F:$H,3,0)),2)</f>
        <v>52173913.039999999</v>
      </c>
      <c r="Y3609" s="3">
        <f t="shared" si="227"/>
        <v>0</v>
      </c>
    </row>
    <row r="3610" spans="1:25" ht="14.25" x14ac:dyDescent="0.2">
      <c r="A3610" t="str">
        <f t="shared" si="224"/>
        <v>Servicios fabricante- Microsoft Soporte PremierMicrosoft Soporte PremierPCFF14</v>
      </c>
      <c r="B3610" t="str">
        <f t="shared" si="225"/>
        <v>PCFF14Microsoft Soporte Premier</v>
      </c>
      <c r="C3610"/>
      <c r="D3610" t="s">
        <v>5156</v>
      </c>
      <c r="E3610" t="s">
        <v>6874</v>
      </c>
      <c r="F3610" s="37" t="s">
        <v>7648</v>
      </c>
      <c r="G3610" s="18" t="str">
        <f t="shared" si="226"/>
        <v>Servicios fabricante- Microsoft Soporte Premier</v>
      </c>
      <c r="H3610" s="18" t="s">
        <v>119</v>
      </c>
      <c r="I3610" s="37" t="s">
        <v>67</v>
      </c>
      <c r="J3610" t="s">
        <v>6875</v>
      </c>
      <c r="K3610" t="s">
        <v>65</v>
      </c>
      <c r="L3610" t="s">
        <v>3940</v>
      </c>
      <c r="M3610" t="s">
        <v>65</v>
      </c>
      <c r="N3610" s="37" t="s">
        <v>5159</v>
      </c>
      <c r="O3610" s="37" t="s">
        <v>66</v>
      </c>
      <c r="P3610" s="37" t="s">
        <v>1308</v>
      </c>
      <c r="Q3610" t="s">
        <v>6874</v>
      </c>
      <c r="R3610" t="s">
        <v>5160</v>
      </c>
      <c r="S3610" s="38">
        <v>34400000</v>
      </c>
      <c r="T3610" s="37">
        <v>1</v>
      </c>
      <c r="U3610" s="37">
        <v>1</v>
      </c>
      <c r="V3610" s="43">
        <f>SUMIF(ResumenCotizacion!$C:$C,E3610,ResumenCotizacion!$P:$P)</f>
        <v>0</v>
      </c>
      <c r="W3610" s="68">
        <f>IF(H3610="USD",S3610*SolCotizacion!$J$18,S3610)</f>
        <v>34400000</v>
      </c>
      <c r="X3610" s="3">
        <f>ROUND(W3610/(1-VLOOKUP("Total porcentaje:",ResumenCotizacion!$F:$H,3,0)),2)</f>
        <v>37391304.350000001</v>
      </c>
      <c r="Y3610" s="3">
        <f t="shared" si="227"/>
        <v>0</v>
      </c>
    </row>
    <row r="3611" spans="1:25" ht="14.25" x14ac:dyDescent="0.2">
      <c r="A3611" t="str">
        <f t="shared" si="224"/>
        <v>Servicios fabricante- Microsoft Soporte PremierMicrosoft Soporte PremierPCFF13</v>
      </c>
      <c r="B3611" t="str">
        <f t="shared" si="225"/>
        <v>PCFF13Microsoft Soporte Premier</v>
      </c>
      <c r="C3611"/>
      <c r="D3611" t="s">
        <v>5156</v>
      </c>
      <c r="E3611" t="s">
        <v>6876</v>
      </c>
      <c r="F3611" s="37" t="s">
        <v>7648</v>
      </c>
      <c r="G3611" s="18" t="str">
        <f t="shared" si="226"/>
        <v>Servicios fabricante- Microsoft Soporte Premier</v>
      </c>
      <c r="H3611" s="18" t="s">
        <v>119</v>
      </c>
      <c r="I3611" s="37" t="s">
        <v>67</v>
      </c>
      <c r="J3611" t="s">
        <v>6877</v>
      </c>
      <c r="K3611" t="s">
        <v>65</v>
      </c>
      <c r="L3611" t="s">
        <v>3940</v>
      </c>
      <c r="M3611" t="s">
        <v>65</v>
      </c>
      <c r="N3611" s="37" t="s">
        <v>5159</v>
      </c>
      <c r="O3611" s="37" t="s">
        <v>66</v>
      </c>
      <c r="P3611" s="37" t="s">
        <v>1308</v>
      </c>
      <c r="Q3611" t="s">
        <v>6876</v>
      </c>
      <c r="R3611" t="s">
        <v>5160</v>
      </c>
      <c r="S3611" s="38">
        <v>34400000</v>
      </c>
      <c r="T3611" s="37">
        <v>1</v>
      </c>
      <c r="U3611" s="37">
        <v>1</v>
      </c>
      <c r="V3611" s="43">
        <f>SUMIF(ResumenCotizacion!$C:$C,E3611,ResumenCotizacion!$P:$P)</f>
        <v>0</v>
      </c>
      <c r="W3611" s="68">
        <f>IF(H3611="USD",S3611*SolCotizacion!$J$18,S3611)</f>
        <v>34400000</v>
      </c>
      <c r="X3611" s="3">
        <f>ROUND(W3611/(1-VLOOKUP("Total porcentaje:",ResumenCotizacion!$F:$H,3,0)),2)</f>
        <v>37391304.350000001</v>
      </c>
      <c r="Y3611" s="3">
        <f t="shared" si="227"/>
        <v>0</v>
      </c>
    </row>
    <row r="3612" spans="1:25" ht="14.25" x14ac:dyDescent="0.2">
      <c r="A3612" t="str">
        <f t="shared" si="224"/>
        <v>Servicios fabricante- Microsoft Soporte PremierMicrosoft Soporte PremierPCFF12</v>
      </c>
      <c r="B3612" t="str">
        <f t="shared" si="225"/>
        <v>PCFF12Microsoft Soporte Premier</v>
      </c>
      <c r="C3612"/>
      <c r="D3612" t="s">
        <v>5156</v>
      </c>
      <c r="E3612" t="s">
        <v>6878</v>
      </c>
      <c r="F3612" s="37" t="s">
        <v>7648</v>
      </c>
      <c r="G3612" s="18" t="str">
        <f t="shared" si="226"/>
        <v>Servicios fabricante- Microsoft Soporte Premier</v>
      </c>
      <c r="H3612" s="18" t="s">
        <v>119</v>
      </c>
      <c r="I3612" s="37" t="s">
        <v>67</v>
      </c>
      <c r="J3612" t="s">
        <v>6879</v>
      </c>
      <c r="K3612" t="s">
        <v>65</v>
      </c>
      <c r="L3612" t="s">
        <v>3940</v>
      </c>
      <c r="M3612" t="s">
        <v>65</v>
      </c>
      <c r="N3612" s="37" t="s">
        <v>5159</v>
      </c>
      <c r="O3612" s="37" t="s">
        <v>66</v>
      </c>
      <c r="P3612" s="37" t="s">
        <v>1308</v>
      </c>
      <c r="Q3612" t="s">
        <v>6878</v>
      </c>
      <c r="R3612" t="s">
        <v>5160</v>
      </c>
      <c r="S3612" s="38">
        <v>34400000</v>
      </c>
      <c r="T3612" s="37">
        <v>1</v>
      </c>
      <c r="U3612" s="37">
        <v>1</v>
      </c>
      <c r="V3612" s="43">
        <f>SUMIF(ResumenCotizacion!$C:$C,E3612,ResumenCotizacion!$P:$P)</f>
        <v>0</v>
      </c>
      <c r="W3612" s="68">
        <f>IF(H3612="USD",S3612*SolCotizacion!$J$18,S3612)</f>
        <v>34400000</v>
      </c>
      <c r="X3612" s="3">
        <f>ROUND(W3612/(1-VLOOKUP("Total porcentaje:",ResumenCotizacion!$F:$H,3,0)),2)</f>
        <v>37391304.350000001</v>
      </c>
      <c r="Y3612" s="3">
        <f t="shared" si="227"/>
        <v>0</v>
      </c>
    </row>
    <row r="3613" spans="1:25" ht="14.25" x14ac:dyDescent="0.2">
      <c r="A3613" t="str">
        <f t="shared" si="224"/>
        <v>Servicios fabricante- Microsoft Soporte PremierMicrosoft Soporte PremierPCFF11</v>
      </c>
      <c r="B3613" t="str">
        <f t="shared" si="225"/>
        <v>PCFF11Microsoft Soporte Premier</v>
      </c>
      <c r="C3613"/>
      <c r="D3613" t="s">
        <v>5156</v>
      </c>
      <c r="E3613" t="s">
        <v>6880</v>
      </c>
      <c r="F3613" s="37" t="s">
        <v>7648</v>
      </c>
      <c r="G3613" s="18" t="str">
        <f t="shared" si="226"/>
        <v>Servicios fabricante- Microsoft Soporte Premier</v>
      </c>
      <c r="H3613" s="18" t="s">
        <v>119</v>
      </c>
      <c r="I3613" s="37" t="s">
        <v>67</v>
      </c>
      <c r="J3613" t="s">
        <v>6881</v>
      </c>
      <c r="K3613" t="s">
        <v>65</v>
      </c>
      <c r="L3613" t="s">
        <v>3940</v>
      </c>
      <c r="M3613" t="s">
        <v>65</v>
      </c>
      <c r="N3613" s="37" t="s">
        <v>5159</v>
      </c>
      <c r="O3613" s="37" t="s">
        <v>66</v>
      </c>
      <c r="P3613" s="37" t="s">
        <v>1308</v>
      </c>
      <c r="Q3613" t="s">
        <v>6880</v>
      </c>
      <c r="R3613" t="s">
        <v>5160</v>
      </c>
      <c r="S3613" s="38">
        <v>34400000</v>
      </c>
      <c r="T3613" s="37">
        <v>1</v>
      </c>
      <c r="U3613" s="37">
        <v>1</v>
      </c>
      <c r="V3613" s="43">
        <f>SUMIF(ResumenCotizacion!$C:$C,E3613,ResumenCotizacion!$P:$P)</f>
        <v>0</v>
      </c>
      <c r="W3613" s="68">
        <f>IF(H3613="USD",S3613*SolCotizacion!$J$18,S3613)</f>
        <v>34400000</v>
      </c>
      <c r="X3613" s="3">
        <f>ROUND(W3613/(1-VLOOKUP("Total porcentaje:",ResumenCotizacion!$F:$H,3,0)),2)</f>
        <v>37391304.350000001</v>
      </c>
      <c r="Y3613" s="3">
        <f t="shared" si="227"/>
        <v>0</v>
      </c>
    </row>
    <row r="3614" spans="1:25" ht="14.25" x14ac:dyDescent="0.2">
      <c r="A3614" t="str">
        <f t="shared" si="224"/>
        <v>Servicios fabricante- Microsoft Soporte PremierMicrosoft Soporte PremierPCFF10</v>
      </c>
      <c r="B3614" t="str">
        <f t="shared" si="225"/>
        <v>PCFF10Microsoft Soporte Premier</v>
      </c>
      <c r="C3614"/>
      <c r="D3614" t="s">
        <v>5156</v>
      </c>
      <c r="E3614" t="s">
        <v>6882</v>
      </c>
      <c r="F3614" s="37" t="s">
        <v>7648</v>
      </c>
      <c r="G3614" s="18" t="str">
        <f t="shared" si="226"/>
        <v>Servicios fabricante- Microsoft Soporte Premier</v>
      </c>
      <c r="H3614" s="18" t="s">
        <v>119</v>
      </c>
      <c r="I3614" s="37" t="s">
        <v>67</v>
      </c>
      <c r="J3614" t="s">
        <v>6883</v>
      </c>
      <c r="K3614" t="s">
        <v>65</v>
      </c>
      <c r="L3614" t="s">
        <v>3940</v>
      </c>
      <c r="M3614" t="s">
        <v>65</v>
      </c>
      <c r="N3614" s="37" t="s">
        <v>5159</v>
      </c>
      <c r="O3614" s="37" t="s">
        <v>66</v>
      </c>
      <c r="P3614" s="37" t="s">
        <v>1308</v>
      </c>
      <c r="Q3614" t="s">
        <v>6882</v>
      </c>
      <c r="R3614" t="s">
        <v>5160</v>
      </c>
      <c r="S3614" s="38">
        <v>34400000</v>
      </c>
      <c r="T3614" s="37">
        <v>1</v>
      </c>
      <c r="U3614" s="37">
        <v>1</v>
      </c>
      <c r="V3614" s="43">
        <f>SUMIF(ResumenCotizacion!$C:$C,E3614,ResumenCotizacion!$P:$P)</f>
        <v>0</v>
      </c>
      <c r="W3614" s="68">
        <f>IF(H3614="USD",S3614*SolCotizacion!$J$18,S3614)</f>
        <v>34400000</v>
      </c>
      <c r="X3614" s="3">
        <f>ROUND(W3614/(1-VLOOKUP("Total porcentaje:",ResumenCotizacion!$F:$H,3,0)),2)</f>
        <v>37391304.350000001</v>
      </c>
      <c r="Y3614" s="3">
        <f t="shared" si="227"/>
        <v>0</v>
      </c>
    </row>
    <row r="3615" spans="1:25" ht="14.25" x14ac:dyDescent="0.2">
      <c r="A3615" t="str">
        <f t="shared" si="224"/>
        <v>Servicios fabricante- Microsoft Soporte PremierMicrosoft Soporte PremierPCFF1</v>
      </c>
      <c r="B3615" t="str">
        <f t="shared" si="225"/>
        <v>PCFF1Microsoft Soporte Premier</v>
      </c>
      <c r="C3615"/>
      <c r="D3615" t="s">
        <v>5156</v>
      </c>
      <c r="E3615" t="s">
        <v>6884</v>
      </c>
      <c r="F3615" s="37" t="s">
        <v>7648</v>
      </c>
      <c r="G3615" s="18" t="str">
        <f t="shared" si="226"/>
        <v>Servicios fabricante- Microsoft Soporte Premier</v>
      </c>
      <c r="H3615" s="18" t="s">
        <v>119</v>
      </c>
      <c r="I3615" s="37" t="s">
        <v>67</v>
      </c>
      <c r="J3615" t="s">
        <v>6885</v>
      </c>
      <c r="K3615" t="s">
        <v>65</v>
      </c>
      <c r="L3615" t="s">
        <v>3940</v>
      </c>
      <c r="M3615" t="s">
        <v>65</v>
      </c>
      <c r="N3615" s="37" t="s">
        <v>5159</v>
      </c>
      <c r="O3615" s="37" t="s">
        <v>66</v>
      </c>
      <c r="P3615" s="37" t="s">
        <v>1308</v>
      </c>
      <c r="Q3615" t="s">
        <v>6884</v>
      </c>
      <c r="R3615" t="s">
        <v>5160</v>
      </c>
      <c r="S3615" s="38">
        <v>32400000</v>
      </c>
      <c r="T3615" s="37">
        <v>1</v>
      </c>
      <c r="U3615" s="37">
        <v>1</v>
      </c>
      <c r="V3615" s="43">
        <f>SUMIF(ResumenCotizacion!$C:$C,E3615,ResumenCotizacion!$P:$P)</f>
        <v>0</v>
      </c>
      <c r="W3615" s="68">
        <f>IF(H3615="USD",S3615*SolCotizacion!$J$18,S3615)</f>
        <v>32400000</v>
      </c>
      <c r="X3615" s="3">
        <f>ROUND(W3615/(1-VLOOKUP("Total porcentaje:",ResumenCotizacion!$F:$H,3,0)),2)</f>
        <v>35217391.299999997</v>
      </c>
      <c r="Y3615" s="3">
        <f t="shared" si="227"/>
        <v>0</v>
      </c>
    </row>
    <row r="3616" spans="1:25" ht="14.25" x14ac:dyDescent="0.2">
      <c r="A3616" t="str">
        <f t="shared" si="224"/>
        <v>Servicios fabricante- Microsoft Soporte PremierMicrosoft Soporte PremierPCFBCN</v>
      </c>
      <c r="B3616" t="str">
        <f t="shared" si="225"/>
        <v>PCFBCNMicrosoft Soporte Premier</v>
      </c>
      <c r="C3616"/>
      <c r="D3616" t="s">
        <v>5156</v>
      </c>
      <c r="E3616" t="s">
        <v>6886</v>
      </c>
      <c r="F3616" s="37" t="s">
        <v>7648</v>
      </c>
      <c r="G3616" s="18" t="str">
        <f t="shared" si="226"/>
        <v>Servicios fabricante- Microsoft Soporte Premier</v>
      </c>
      <c r="H3616" s="18" t="s">
        <v>119</v>
      </c>
      <c r="I3616" s="37" t="s">
        <v>67</v>
      </c>
      <c r="J3616" t="s">
        <v>6887</v>
      </c>
      <c r="K3616" t="s">
        <v>65</v>
      </c>
      <c r="L3616" t="s">
        <v>3940</v>
      </c>
      <c r="M3616" t="s">
        <v>65</v>
      </c>
      <c r="N3616" s="37" t="s">
        <v>5159</v>
      </c>
      <c r="O3616" s="37" t="s">
        <v>5171</v>
      </c>
      <c r="P3616" s="37" t="s">
        <v>1308</v>
      </c>
      <c r="Q3616" t="s">
        <v>6886</v>
      </c>
      <c r="R3616" t="s">
        <v>5160</v>
      </c>
      <c r="S3616" s="38">
        <v>15600000</v>
      </c>
      <c r="T3616" s="37">
        <v>1</v>
      </c>
      <c r="U3616" s="37">
        <v>1</v>
      </c>
      <c r="V3616" s="43">
        <f>SUMIF(ResumenCotizacion!$C:$C,E3616,ResumenCotizacion!$P:$P)</f>
        <v>0</v>
      </c>
      <c r="W3616" s="68">
        <f>IF(H3616="USD",S3616*SolCotizacion!$J$18,S3616)</f>
        <v>15600000</v>
      </c>
      <c r="X3616" s="3">
        <f>ROUND(W3616/(1-VLOOKUP("Total porcentaje:",ResumenCotizacion!$F:$H,3,0)),2)</f>
        <v>16956521.739999998</v>
      </c>
      <c r="Y3616" s="3">
        <f t="shared" si="227"/>
        <v>0</v>
      </c>
    </row>
    <row r="3617" spans="1:25" ht="14.25" x14ac:dyDescent="0.2">
      <c r="A3617" t="str">
        <f t="shared" si="224"/>
        <v>Servicios fabricante- Microsoft Soporte PremierMicrosoft Soporte PremierPCFADS</v>
      </c>
      <c r="B3617" t="str">
        <f t="shared" si="225"/>
        <v>PCFADSMicrosoft Soporte Premier</v>
      </c>
      <c r="C3617"/>
      <c r="D3617" t="s">
        <v>5156</v>
      </c>
      <c r="E3617" t="s">
        <v>6888</v>
      </c>
      <c r="F3617" s="37" t="s">
        <v>7648</v>
      </c>
      <c r="G3617" s="18" t="str">
        <f t="shared" si="226"/>
        <v>Servicios fabricante- Microsoft Soporte Premier</v>
      </c>
      <c r="H3617" s="18" t="s">
        <v>119</v>
      </c>
      <c r="I3617" s="37" t="s">
        <v>67</v>
      </c>
      <c r="J3617" t="s">
        <v>6889</v>
      </c>
      <c r="K3617" t="s">
        <v>65</v>
      </c>
      <c r="L3617" t="s">
        <v>3940</v>
      </c>
      <c r="M3617" t="s">
        <v>65</v>
      </c>
      <c r="N3617" s="37" t="s">
        <v>5159</v>
      </c>
      <c r="O3617" s="37" t="s">
        <v>5171</v>
      </c>
      <c r="P3617" s="37" t="s">
        <v>1308</v>
      </c>
      <c r="Q3617" t="s">
        <v>6888</v>
      </c>
      <c r="R3617" t="s">
        <v>5160</v>
      </c>
      <c r="S3617" s="38">
        <v>15600000</v>
      </c>
      <c r="T3617" s="37">
        <v>1</v>
      </c>
      <c r="U3617" s="37">
        <v>1</v>
      </c>
      <c r="V3617" s="43">
        <f>SUMIF(ResumenCotizacion!$C:$C,E3617,ResumenCotizacion!$P:$P)</f>
        <v>0</v>
      </c>
      <c r="W3617" s="68">
        <f>IF(H3617="USD",S3617*SolCotizacion!$J$18,S3617)</f>
        <v>15600000</v>
      </c>
      <c r="X3617" s="3">
        <f>ROUND(W3617/(1-VLOOKUP("Total porcentaje:",ResumenCotizacion!$F:$H,3,0)),2)</f>
        <v>16956521.739999998</v>
      </c>
      <c r="Y3617" s="3">
        <f t="shared" si="227"/>
        <v>0</v>
      </c>
    </row>
    <row r="3618" spans="1:25" ht="14.25" x14ac:dyDescent="0.2">
      <c r="A3618" t="str">
        <f t="shared" si="224"/>
        <v>Servicios fabricante- Microsoft Soporte PremierMicrosoft Soporte PremierPAN4</v>
      </c>
      <c r="B3618" t="str">
        <f t="shared" si="225"/>
        <v>PAN4Microsoft Soporte Premier</v>
      </c>
      <c r="C3618"/>
      <c r="D3618" t="s">
        <v>5156</v>
      </c>
      <c r="E3618" t="s">
        <v>6890</v>
      </c>
      <c r="F3618" s="37" t="s">
        <v>7648</v>
      </c>
      <c r="G3618" s="18" t="str">
        <f t="shared" si="226"/>
        <v>Servicios fabricante- Microsoft Soporte Premier</v>
      </c>
      <c r="H3618" s="18" t="s">
        <v>119</v>
      </c>
      <c r="I3618" s="37" t="s">
        <v>67</v>
      </c>
      <c r="J3618" t="s">
        <v>6891</v>
      </c>
      <c r="K3618" t="s">
        <v>65</v>
      </c>
      <c r="L3618" t="s">
        <v>3940</v>
      </c>
      <c r="M3618" t="s">
        <v>65</v>
      </c>
      <c r="N3618" s="37" t="s">
        <v>5159</v>
      </c>
      <c r="O3618" s="37" t="s">
        <v>66</v>
      </c>
      <c r="P3618" s="37" t="s">
        <v>1308</v>
      </c>
      <c r="Q3618" t="s">
        <v>6890</v>
      </c>
      <c r="R3618" t="s">
        <v>5160</v>
      </c>
      <c r="S3618" s="38">
        <v>59880240</v>
      </c>
      <c r="T3618" s="37">
        <v>1</v>
      </c>
      <c r="U3618" s="37">
        <v>1</v>
      </c>
      <c r="V3618" s="43">
        <f>SUMIF(ResumenCotizacion!$C:$C,E3618,ResumenCotizacion!$P:$P)</f>
        <v>0</v>
      </c>
      <c r="W3618" s="68">
        <f>IF(H3618="USD",S3618*SolCotizacion!$J$18,S3618)</f>
        <v>59880240</v>
      </c>
      <c r="X3618" s="3">
        <f>ROUND(W3618/(1-VLOOKUP("Total porcentaje:",ResumenCotizacion!$F:$H,3,0)),2)</f>
        <v>65087217.390000001</v>
      </c>
      <c r="Y3618" s="3">
        <f t="shared" si="227"/>
        <v>0</v>
      </c>
    </row>
    <row r="3619" spans="1:25" ht="14.25" x14ac:dyDescent="0.2">
      <c r="A3619" t="str">
        <f t="shared" si="224"/>
        <v>Servicios fabricante- Microsoft Soporte PremierMicrosoft Soporte PremierPAN3</v>
      </c>
      <c r="B3619" t="str">
        <f t="shared" si="225"/>
        <v>PAN3Microsoft Soporte Premier</v>
      </c>
      <c r="C3619"/>
      <c r="D3619" t="s">
        <v>5156</v>
      </c>
      <c r="E3619" t="s">
        <v>6892</v>
      </c>
      <c r="F3619" s="37" t="s">
        <v>7648</v>
      </c>
      <c r="G3619" s="18" t="str">
        <f t="shared" si="226"/>
        <v>Servicios fabricante- Microsoft Soporte Premier</v>
      </c>
      <c r="H3619" s="18" t="s">
        <v>119</v>
      </c>
      <c r="I3619" s="37" t="s">
        <v>67</v>
      </c>
      <c r="J3619" t="s">
        <v>6893</v>
      </c>
      <c r="K3619" t="s">
        <v>65</v>
      </c>
      <c r="L3619" t="s">
        <v>3940</v>
      </c>
      <c r="M3619" t="s">
        <v>65</v>
      </c>
      <c r="N3619" s="37" t="s">
        <v>5159</v>
      </c>
      <c r="O3619" s="37" t="s">
        <v>66</v>
      </c>
      <c r="P3619" s="37" t="s">
        <v>1308</v>
      </c>
      <c r="Q3619" t="s">
        <v>6892</v>
      </c>
      <c r="R3619" t="s">
        <v>5160</v>
      </c>
      <c r="S3619" s="38">
        <v>59880240</v>
      </c>
      <c r="T3619" s="37">
        <v>1</v>
      </c>
      <c r="U3619" s="37">
        <v>1</v>
      </c>
      <c r="V3619" s="43">
        <f>SUMIF(ResumenCotizacion!$C:$C,E3619,ResumenCotizacion!$P:$P)</f>
        <v>0</v>
      </c>
      <c r="W3619" s="68">
        <f>IF(H3619="USD",S3619*SolCotizacion!$J$18,S3619)</f>
        <v>59880240</v>
      </c>
      <c r="X3619" s="3">
        <f>ROUND(W3619/(1-VLOOKUP("Total porcentaje:",ResumenCotizacion!$F:$H,3,0)),2)</f>
        <v>65087217.390000001</v>
      </c>
      <c r="Y3619" s="3">
        <f t="shared" si="227"/>
        <v>0</v>
      </c>
    </row>
    <row r="3620" spans="1:25" ht="14.25" x14ac:dyDescent="0.2">
      <c r="A3620" t="str">
        <f t="shared" si="224"/>
        <v>Servicios fabricante- Microsoft Soporte PremierMicrosoft Soporte PremierPAN2</v>
      </c>
      <c r="B3620" t="str">
        <f t="shared" si="225"/>
        <v>PAN2Microsoft Soporte Premier</v>
      </c>
      <c r="C3620"/>
      <c r="D3620" t="s">
        <v>5156</v>
      </c>
      <c r="E3620" t="s">
        <v>6894</v>
      </c>
      <c r="F3620" s="37" t="s">
        <v>7648</v>
      </c>
      <c r="G3620" s="18" t="str">
        <f t="shared" si="226"/>
        <v>Servicios fabricante- Microsoft Soporte Premier</v>
      </c>
      <c r="H3620" s="18" t="s">
        <v>119</v>
      </c>
      <c r="I3620" s="37" t="s">
        <v>67</v>
      </c>
      <c r="J3620" t="s">
        <v>6895</v>
      </c>
      <c r="K3620" t="s">
        <v>65</v>
      </c>
      <c r="L3620" t="s">
        <v>3940</v>
      </c>
      <c r="M3620" t="s">
        <v>65</v>
      </c>
      <c r="N3620" s="37" t="s">
        <v>5159</v>
      </c>
      <c r="O3620" s="37" t="s">
        <v>66</v>
      </c>
      <c r="P3620" s="37" t="s">
        <v>1308</v>
      </c>
      <c r="Q3620" t="s">
        <v>6894</v>
      </c>
      <c r="R3620" t="s">
        <v>5160</v>
      </c>
      <c r="S3620" s="38">
        <v>59880240</v>
      </c>
      <c r="T3620" s="37">
        <v>1</v>
      </c>
      <c r="U3620" s="37">
        <v>1</v>
      </c>
      <c r="V3620" s="43">
        <f>SUMIF(ResumenCotizacion!$C:$C,E3620,ResumenCotizacion!$P:$P)</f>
        <v>0</v>
      </c>
      <c r="W3620" s="68">
        <f>IF(H3620="USD",S3620*SolCotizacion!$J$18,S3620)</f>
        <v>59880240</v>
      </c>
      <c r="X3620" s="3">
        <f>ROUND(W3620/(1-VLOOKUP("Total porcentaje:",ResumenCotizacion!$F:$H,3,0)),2)</f>
        <v>65087217.390000001</v>
      </c>
      <c r="Y3620" s="3">
        <f t="shared" si="227"/>
        <v>0</v>
      </c>
    </row>
    <row r="3621" spans="1:25" ht="14.25" x14ac:dyDescent="0.2">
      <c r="A3621" t="str">
        <f t="shared" si="224"/>
        <v>Servicios fabricante- Microsoft Soporte PremierMicrosoft Soporte PremierPAN1</v>
      </c>
      <c r="B3621" t="str">
        <f t="shared" si="225"/>
        <v>PAN1Microsoft Soporte Premier</v>
      </c>
      <c r="C3621"/>
      <c r="D3621" t="s">
        <v>5156</v>
      </c>
      <c r="E3621" t="s">
        <v>6896</v>
      </c>
      <c r="F3621" s="37" t="s">
        <v>7648</v>
      </c>
      <c r="G3621" s="18" t="str">
        <f t="shared" si="226"/>
        <v>Servicios fabricante- Microsoft Soporte Premier</v>
      </c>
      <c r="H3621" s="18" t="s">
        <v>119</v>
      </c>
      <c r="I3621" s="37" t="s">
        <v>67</v>
      </c>
      <c r="J3621" t="s">
        <v>6897</v>
      </c>
      <c r="K3621" t="s">
        <v>65</v>
      </c>
      <c r="L3621" t="s">
        <v>3940</v>
      </c>
      <c r="M3621" t="s">
        <v>65</v>
      </c>
      <c r="N3621" s="37" t="s">
        <v>5159</v>
      </c>
      <c r="O3621" s="37" t="s">
        <v>66</v>
      </c>
      <c r="P3621" s="37" t="s">
        <v>1308</v>
      </c>
      <c r="Q3621" t="s">
        <v>6896</v>
      </c>
      <c r="R3621" t="s">
        <v>5160</v>
      </c>
      <c r="S3621" s="38">
        <v>59880240</v>
      </c>
      <c r="T3621" s="37">
        <v>1</v>
      </c>
      <c r="U3621" s="37">
        <v>1</v>
      </c>
      <c r="V3621" s="43">
        <f>SUMIF(ResumenCotizacion!$C:$C,E3621,ResumenCotizacion!$P:$P)</f>
        <v>0</v>
      </c>
      <c r="W3621" s="68">
        <f>IF(H3621="USD",S3621*SolCotizacion!$J$18,S3621)</f>
        <v>59880240</v>
      </c>
      <c r="X3621" s="3">
        <f>ROUND(W3621/(1-VLOOKUP("Total porcentaje:",ResumenCotizacion!$F:$H,3,0)),2)</f>
        <v>65087217.390000001</v>
      </c>
      <c r="Y3621" s="3">
        <f t="shared" si="227"/>
        <v>0</v>
      </c>
    </row>
    <row r="3622" spans="1:25" ht="14.25" x14ac:dyDescent="0.2">
      <c r="A3622" t="str">
        <f t="shared" si="224"/>
        <v>Servicios fabricante- Microsoft Soporte PremierMicrosoft Soporte PremierPAML</v>
      </c>
      <c r="B3622" t="str">
        <f t="shared" si="225"/>
        <v>PAMLMicrosoft Soporte Premier</v>
      </c>
      <c r="C3622"/>
      <c r="D3622" t="s">
        <v>5156</v>
      </c>
      <c r="E3622" t="s">
        <v>6898</v>
      </c>
      <c r="F3622" s="37" t="s">
        <v>7648</v>
      </c>
      <c r="G3622" s="18" t="str">
        <f t="shared" si="226"/>
        <v>Servicios fabricante- Microsoft Soporte Premier</v>
      </c>
      <c r="H3622" s="18" t="s">
        <v>119</v>
      </c>
      <c r="I3622" s="37" t="s">
        <v>67</v>
      </c>
      <c r="J3622" t="s">
        <v>6899</v>
      </c>
      <c r="K3622" t="s">
        <v>65</v>
      </c>
      <c r="L3622" t="s">
        <v>3940</v>
      </c>
      <c r="M3622" t="s">
        <v>65</v>
      </c>
      <c r="N3622" s="37" t="s">
        <v>5159</v>
      </c>
      <c r="O3622" s="37" t="s">
        <v>66</v>
      </c>
      <c r="P3622" s="37" t="s">
        <v>1308</v>
      </c>
      <c r="Q3622" t="s">
        <v>6898</v>
      </c>
      <c r="R3622" t="s">
        <v>5160</v>
      </c>
      <c r="S3622" s="38">
        <v>28800000</v>
      </c>
      <c r="T3622" s="37">
        <v>1</v>
      </c>
      <c r="U3622" s="37">
        <v>1</v>
      </c>
      <c r="V3622" s="43">
        <f>SUMIF(ResumenCotizacion!$C:$C,E3622,ResumenCotizacion!$P:$P)</f>
        <v>0</v>
      </c>
      <c r="W3622" s="68">
        <f>IF(H3622="USD",S3622*SolCotizacion!$J$18,S3622)</f>
        <v>28800000</v>
      </c>
      <c r="X3622" s="3">
        <f>ROUND(W3622/(1-VLOOKUP("Total porcentaje:",ResumenCotizacion!$F:$H,3,0)),2)</f>
        <v>31304347.829999998</v>
      </c>
      <c r="Y3622" s="3">
        <f t="shared" si="227"/>
        <v>0</v>
      </c>
    </row>
    <row r="3623" spans="1:25" ht="14.25" x14ac:dyDescent="0.2">
      <c r="A3623" t="str">
        <f t="shared" si="224"/>
        <v>Servicios fabricante- Microsoft Soporte PremierMicrosoft Soporte PremierPAD1</v>
      </c>
      <c r="B3623" t="str">
        <f t="shared" si="225"/>
        <v>PAD1Microsoft Soporte Premier</v>
      </c>
      <c r="C3623"/>
      <c r="D3623" t="s">
        <v>5156</v>
      </c>
      <c r="E3623" t="s">
        <v>6900</v>
      </c>
      <c r="F3623" s="37" t="s">
        <v>7648</v>
      </c>
      <c r="G3623" s="18" t="str">
        <f t="shared" si="226"/>
        <v>Servicios fabricante- Microsoft Soporte Premier</v>
      </c>
      <c r="H3623" s="18" t="s">
        <v>119</v>
      </c>
      <c r="I3623" s="37" t="s">
        <v>67</v>
      </c>
      <c r="J3623" t="s">
        <v>6901</v>
      </c>
      <c r="K3623" t="s">
        <v>65</v>
      </c>
      <c r="L3623" t="s">
        <v>3940</v>
      </c>
      <c r="M3623" t="s">
        <v>65</v>
      </c>
      <c r="N3623" s="37" t="s">
        <v>5159</v>
      </c>
      <c r="O3623" s="37" t="s">
        <v>66</v>
      </c>
      <c r="P3623" s="37" t="s">
        <v>1308</v>
      </c>
      <c r="Q3623" t="s">
        <v>6900</v>
      </c>
      <c r="R3623" t="s">
        <v>5160</v>
      </c>
      <c r="S3623" s="38">
        <v>1976048</v>
      </c>
      <c r="T3623" s="37">
        <v>1</v>
      </c>
      <c r="U3623" s="37">
        <v>1</v>
      </c>
      <c r="V3623" s="43">
        <f>SUMIF(ResumenCotizacion!$C:$C,E3623,ResumenCotizacion!$P:$P)</f>
        <v>0</v>
      </c>
      <c r="W3623" s="68">
        <f>IF(H3623="USD",S3623*SolCotizacion!$J$18,S3623)</f>
        <v>1976048</v>
      </c>
      <c r="X3623" s="3">
        <f>ROUND(W3623/(1-VLOOKUP("Total porcentaje:",ResumenCotizacion!$F:$H,3,0)),2)</f>
        <v>2147878.2599999998</v>
      </c>
      <c r="Y3623" s="3">
        <f t="shared" si="227"/>
        <v>0</v>
      </c>
    </row>
    <row r="3624" spans="1:25" ht="14.25" x14ac:dyDescent="0.2">
      <c r="A3624" t="str">
        <f t="shared" si="224"/>
        <v>Servicios fabricante- Microsoft Soporte PremierMicrosoft Soporte PremierOPDSM</v>
      </c>
      <c r="B3624" t="str">
        <f t="shared" si="225"/>
        <v>OPDSMMicrosoft Soporte Premier</v>
      </c>
      <c r="C3624"/>
      <c r="D3624" t="s">
        <v>5156</v>
      </c>
      <c r="E3624" t="s">
        <v>6902</v>
      </c>
      <c r="F3624" s="37" t="s">
        <v>7648</v>
      </c>
      <c r="G3624" s="18" t="str">
        <f t="shared" si="226"/>
        <v>Servicios fabricante- Microsoft Soporte Premier</v>
      </c>
      <c r="H3624" s="18" t="s">
        <v>119</v>
      </c>
      <c r="I3624" s="37" t="s">
        <v>67</v>
      </c>
      <c r="J3624" t="s">
        <v>6903</v>
      </c>
      <c r="K3624" t="s">
        <v>65</v>
      </c>
      <c r="L3624" t="s">
        <v>3940</v>
      </c>
      <c r="M3624" t="s">
        <v>65</v>
      </c>
      <c r="N3624" s="37" t="s">
        <v>5159</v>
      </c>
      <c r="O3624" s="37" t="s">
        <v>5171</v>
      </c>
      <c r="P3624" s="37" t="s">
        <v>1308</v>
      </c>
      <c r="Q3624" t="s">
        <v>6902</v>
      </c>
      <c r="R3624" t="s">
        <v>5160</v>
      </c>
      <c r="S3624" s="38">
        <v>52000000</v>
      </c>
      <c r="T3624" s="37">
        <v>1</v>
      </c>
      <c r="U3624" s="37">
        <v>1</v>
      </c>
      <c r="V3624" s="43">
        <f>SUMIF(ResumenCotizacion!$C:$C,E3624,ResumenCotizacion!$P:$P)</f>
        <v>0</v>
      </c>
      <c r="W3624" s="68">
        <f>IF(H3624="USD",S3624*SolCotizacion!$J$18,S3624)</f>
        <v>52000000</v>
      </c>
      <c r="X3624" s="3">
        <f>ROUND(W3624/(1-VLOOKUP("Total porcentaje:",ResumenCotizacion!$F:$H,3,0)),2)</f>
        <v>56521739.130000003</v>
      </c>
      <c r="Y3624" s="3">
        <f t="shared" si="227"/>
        <v>0</v>
      </c>
    </row>
    <row r="3625" spans="1:25" ht="14.25" x14ac:dyDescent="0.2">
      <c r="A3625" t="str">
        <f t="shared" si="224"/>
        <v>Servicios fabricante- Microsoft Soporte PremierMicrosoft Soporte PremierOPDOFS</v>
      </c>
      <c r="B3625" t="str">
        <f t="shared" si="225"/>
        <v>OPDOFSMicrosoft Soporte Premier</v>
      </c>
      <c r="C3625"/>
      <c r="D3625" t="s">
        <v>5156</v>
      </c>
      <c r="E3625" t="s">
        <v>6904</v>
      </c>
      <c r="F3625" s="37" t="s">
        <v>7648</v>
      </c>
      <c r="G3625" s="18" t="str">
        <f t="shared" si="226"/>
        <v>Servicios fabricante- Microsoft Soporte Premier</v>
      </c>
      <c r="H3625" s="18" t="s">
        <v>119</v>
      </c>
      <c r="I3625" s="37" t="s">
        <v>67</v>
      </c>
      <c r="J3625" t="s">
        <v>6905</v>
      </c>
      <c r="K3625" t="s">
        <v>65</v>
      </c>
      <c r="L3625" t="s">
        <v>3940</v>
      </c>
      <c r="M3625" t="s">
        <v>65</v>
      </c>
      <c r="N3625" s="37" t="s">
        <v>5159</v>
      </c>
      <c r="O3625" s="37" t="s">
        <v>5171</v>
      </c>
      <c r="P3625" s="37" t="s">
        <v>1308</v>
      </c>
      <c r="Q3625" t="s">
        <v>6904</v>
      </c>
      <c r="R3625" t="s">
        <v>5160</v>
      </c>
      <c r="S3625" s="38">
        <v>52000000</v>
      </c>
      <c r="T3625" s="37">
        <v>1</v>
      </c>
      <c r="U3625" s="37">
        <v>1</v>
      </c>
      <c r="V3625" s="43">
        <f>SUMIF(ResumenCotizacion!$C:$C,E3625,ResumenCotizacion!$P:$P)</f>
        <v>0</v>
      </c>
      <c r="W3625" s="68">
        <f>IF(H3625="USD",S3625*SolCotizacion!$J$18,S3625)</f>
        <v>52000000</v>
      </c>
      <c r="X3625" s="3">
        <f>ROUND(W3625/(1-VLOOKUP("Total porcentaje:",ResumenCotizacion!$F:$H,3,0)),2)</f>
        <v>56521739.130000003</v>
      </c>
      <c r="Y3625" s="3">
        <f t="shared" si="227"/>
        <v>0</v>
      </c>
    </row>
    <row r="3626" spans="1:25" ht="14.25" x14ac:dyDescent="0.2">
      <c r="A3626" t="str">
        <f t="shared" si="224"/>
        <v>Servicios fabricante- Microsoft Soporte PremierMicrosoft Soporte PremierONCO</v>
      </c>
      <c r="B3626" t="str">
        <f t="shared" si="225"/>
        <v>ONCOMicrosoft Soporte Premier</v>
      </c>
      <c r="C3626"/>
      <c r="D3626" t="s">
        <v>5156</v>
      </c>
      <c r="E3626" t="s">
        <v>6906</v>
      </c>
      <c r="F3626" s="37" t="s">
        <v>7648</v>
      </c>
      <c r="G3626" s="18" t="str">
        <f t="shared" si="226"/>
        <v>Servicios fabricante- Microsoft Soporte Premier</v>
      </c>
      <c r="H3626" s="18" t="s">
        <v>119</v>
      </c>
      <c r="I3626" s="37" t="s">
        <v>67</v>
      </c>
      <c r="J3626" t="s">
        <v>6907</v>
      </c>
      <c r="K3626" t="s">
        <v>65</v>
      </c>
      <c r="L3626" t="s">
        <v>3940</v>
      </c>
      <c r="M3626" t="s">
        <v>65</v>
      </c>
      <c r="N3626" s="37" t="s">
        <v>5159</v>
      </c>
      <c r="O3626" s="37" t="s">
        <v>5171</v>
      </c>
      <c r="P3626" s="37" t="s">
        <v>1308</v>
      </c>
      <c r="Q3626" t="s">
        <v>6906</v>
      </c>
      <c r="R3626" t="s">
        <v>5160</v>
      </c>
      <c r="S3626" s="38">
        <v>103600000</v>
      </c>
      <c r="T3626" s="37">
        <v>1</v>
      </c>
      <c r="U3626" s="37">
        <v>1</v>
      </c>
      <c r="V3626" s="43">
        <f>SUMIF(ResumenCotizacion!$C:$C,E3626,ResumenCotizacion!$P:$P)</f>
        <v>0</v>
      </c>
      <c r="W3626" s="68">
        <f>IF(H3626="USD",S3626*SolCotizacion!$J$18,S3626)</f>
        <v>103600000</v>
      </c>
      <c r="X3626" s="3">
        <f>ROUND(W3626/(1-VLOOKUP("Total porcentaje:",ResumenCotizacion!$F:$H,3,0)),2)</f>
        <v>112608695.65000001</v>
      </c>
      <c r="Y3626" s="3">
        <f t="shared" si="227"/>
        <v>0</v>
      </c>
    </row>
    <row r="3627" spans="1:25" ht="14.25" x14ac:dyDescent="0.2">
      <c r="A3627" t="str">
        <f t="shared" si="224"/>
        <v>Servicios fabricante- Microsoft Soporte PremierMicrosoft Soporte PremierOMSAA</v>
      </c>
      <c r="B3627" t="str">
        <f t="shared" si="225"/>
        <v>OMSAAMicrosoft Soporte Premier</v>
      </c>
      <c r="C3627"/>
      <c r="D3627" t="s">
        <v>5156</v>
      </c>
      <c r="E3627" t="s">
        <v>6908</v>
      </c>
      <c r="F3627" s="37" t="s">
        <v>7648</v>
      </c>
      <c r="G3627" s="18" t="str">
        <f t="shared" si="226"/>
        <v>Servicios fabricante- Microsoft Soporte Premier</v>
      </c>
      <c r="H3627" s="18" t="s">
        <v>119</v>
      </c>
      <c r="I3627" s="37" t="s">
        <v>67</v>
      </c>
      <c r="J3627" t="s">
        <v>6909</v>
      </c>
      <c r="K3627" t="s">
        <v>65</v>
      </c>
      <c r="L3627" t="s">
        <v>3940</v>
      </c>
      <c r="M3627" t="s">
        <v>65</v>
      </c>
      <c r="N3627" s="37" t="s">
        <v>5159</v>
      </c>
      <c r="O3627" s="37" t="s">
        <v>5171</v>
      </c>
      <c r="P3627" s="37" t="s">
        <v>1308</v>
      </c>
      <c r="Q3627" t="s">
        <v>6908</v>
      </c>
      <c r="R3627" t="s">
        <v>5160</v>
      </c>
      <c r="S3627" s="38">
        <v>69200000</v>
      </c>
      <c r="T3627" s="37">
        <v>1</v>
      </c>
      <c r="U3627" s="37">
        <v>1</v>
      </c>
      <c r="V3627" s="43">
        <f>SUMIF(ResumenCotizacion!$C:$C,E3627,ResumenCotizacion!$P:$P)</f>
        <v>0</v>
      </c>
      <c r="W3627" s="68">
        <f>IF(H3627="USD",S3627*SolCotizacion!$J$18,S3627)</f>
        <v>69200000</v>
      </c>
      <c r="X3627" s="3">
        <f>ROUND(W3627/(1-VLOOKUP("Total porcentaje:",ResumenCotizacion!$F:$H,3,0)),2)</f>
        <v>75217391.299999997</v>
      </c>
      <c r="Y3627" s="3">
        <f t="shared" si="227"/>
        <v>0</v>
      </c>
    </row>
    <row r="3628" spans="1:25" ht="14.25" x14ac:dyDescent="0.2">
      <c r="A3628" t="str">
        <f t="shared" si="224"/>
        <v>Servicios fabricante- Microsoft Soporte PremierMicrosoft Soporte PremierODSCOMO</v>
      </c>
      <c r="B3628" t="str">
        <f t="shared" si="225"/>
        <v>ODSCOMOMicrosoft Soporte Premier</v>
      </c>
      <c r="C3628"/>
      <c r="D3628" t="s">
        <v>5156</v>
      </c>
      <c r="E3628" t="s">
        <v>6910</v>
      </c>
      <c r="F3628" s="37" t="s">
        <v>7648</v>
      </c>
      <c r="G3628" s="18" t="str">
        <f t="shared" si="226"/>
        <v>Servicios fabricante- Microsoft Soporte Premier</v>
      </c>
      <c r="H3628" s="18" t="s">
        <v>119</v>
      </c>
      <c r="I3628" s="37" t="s">
        <v>67</v>
      </c>
      <c r="J3628" t="s">
        <v>6911</v>
      </c>
      <c r="K3628" t="s">
        <v>65</v>
      </c>
      <c r="L3628" t="s">
        <v>3940</v>
      </c>
      <c r="M3628" t="s">
        <v>65</v>
      </c>
      <c r="N3628" s="37" t="s">
        <v>5159</v>
      </c>
      <c r="O3628" s="37" t="s">
        <v>226</v>
      </c>
      <c r="P3628" s="37" t="s">
        <v>1308</v>
      </c>
      <c r="Q3628" t="s">
        <v>6910</v>
      </c>
      <c r="R3628" t="s">
        <v>5160</v>
      </c>
      <c r="S3628" s="38">
        <v>43600000</v>
      </c>
      <c r="T3628" s="37">
        <v>1</v>
      </c>
      <c r="U3628" s="37">
        <v>1</v>
      </c>
      <c r="V3628" s="43">
        <f>SUMIF(ResumenCotizacion!$C:$C,E3628,ResumenCotizacion!$P:$P)</f>
        <v>0</v>
      </c>
      <c r="W3628" s="68">
        <f>IF(H3628="USD",S3628*SolCotizacion!$J$18,S3628)</f>
        <v>43600000</v>
      </c>
      <c r="X3628" s="3">
        <f>ROUND(W3628/(1-VLOOKUP("Total porcentaje:",ResumenCotizacion!$F:$H,3,0)),2)</f>
        <v>47391304.350000001</v>
      </c>
      <c r="Y3628" s="3">
        <f t="shared" si="227"/>
        <v>0</v>
      </c>
    </row>
    <row r="3629" spans="1:25" ht="14.25" x14ac:dyDescent="0.2">
      <c r="A3629" t="str">
        <f t="shared" si="224"/>
        <v>Servicios fabricante- Microsoft Soporte PremierMicrosoft Soporte PremierODFOB</v>
      </c>
      <c r="B3629" t="str">
        <f t="shared" si="225"/>
        <v>ODFOBMicrosoft Soporte Premier</v>
      </c>
      <c r="C3629"/>
      <c r="D3629" t="s">
        <v>5156</v>
      </c>
      <c r="E3629" t="s">
        <v>6912</v>
      </c>
      <c r="F3629" s="37" t="s">
        <v>7648</v>
      </c>
      <c r="G3629" s="18" t="str">
        <f t="shared" si="226"/>
        <v>Servicios fabricante- Microsoft Soporte Premier</v>
      </c>
      <c r="H3629" s="18" t="s">
        <v>119</v>
      </c>
      <c r="I3629" s="37" t="s">
        <v>67</v>
      </c>
      <c r="J3629" t="s">
        <v>6913</v>
      </c>
      <c r="K3629" t="s">
        <v>65</v>
      </c>
      <c r="L3629" t="s">
        <v>3940</v>
      </c>
      <c r="M3629" t="s">
        <v>65</v>
      </c>
      <c r="N3629" s="37" t="s">
        <v>5159</v>
      </c>
      <c r="O3629" s="37" t="s">
        <v>66</v>
      </c>
      <c r="P3629" s="37" t="s">
        <v>1308</v>
      </c>
      <c r="Q3629" t="s">
        <v>6912</v>
      </c>
      <c r="R3629" t="s">
        <v>5160</v>
      </c>
      <c r="S3629" s="38">
        <v>31600000</v>
      </c>
      <c r="T3629" s="37">
        <v>1</v>
      </c>
      <c r="U3629" s="37">
        <v>1</v>
      </c>
      <c r="V3629" s="43">
        <f>SUMIF(ResumenCotizacion!$C:$C,E3629,ResumenCotizacion!$P:$P)</f>
        <v>0</v>
      </c>
      <c r="W3629" s="68">
        <f>IF(H3629="USD",S3629*SolCotizacion!$J$18,S3629)</f>
        <v>31600000</v>
      </c>
      <c r="X3629" s="3">
        <f>ROUND(W3629/(1-VLOOKUP("Total porcentaje:",ResumenCotizacion!$F:$H,3,0)),2)</f>
        <v>34347826.090000004</v>
      </c>
      <c r="Y3629" s="3">
        <f t="shared" si="227"/>
        <v>0</v>
      </c>
    </row>
    <row r="3630" spans="1:25" ht="14.25" x14ac:dyDescent="0.2">
      <c r="A3630" t="str">
        <f t="shared" si="224"/>
        <v>Servicios fabricante- Microsoft Soporte PremierMicrosoft Soporte PremierODFDOT</v>
      </c>
      <c r="B3630" t="str">
        <f t="shared" si="225"/>
        <v>ODFDOTMicrosoft Soporte Premier</v>
      </c>
      <c r="C3630"/>
      <c r="D3630" t="s">
        <v>5156</v>
      </c>
      <c r="E3630" t="s">
        <v>6914</v>
      </c>
      <c r="F3630" s="37" t="s">
        <v>7648</v>
      </c>
      <c r="G3630" s="18" t="str">
        <f t="shared" si="226"/>
        <v>Servicios fabricante- Microsoft Soporte Premier</v>
      </c>
      <c r="H3630" s="18" t="s">
        <v>119</v>
      </c>
      <c r="I3630" s="37" t="s">
        <v>67</v>
      </c>
      <c r="J3630" t="s">
        <v>6915</v>
      </c>
      <c r="K3630" t="s">
        <v>65</v>
      </c>
      <c r="L3630" t="s">
        <v>3940</v>
      </c>
      <c r="M3630" t="s">
        <v>65</v>
      </c>
      <c r="N3630" s="37" t="s">
        <v>5159</v>
      </c>
      <c r="O3630" s="37" t="s">
        <v>66</v>
      </c>
      <c r="P3630" s="37" t="s">
        <v>1308</v>
      </c>
      <c r="Q3630" t="s">
        <v>6914</v>
      </c>
      <c r="R3630" t="s">
        <v>5160</v>
      </c>
      <c r="S3630" s="38">
        <v>31600000</v>
      </c>
      <c r="T3630" s="37">
        <v>1</v>
      </c>
      <c r="U3630" s="37">
        <v>1</v>
      </c>
      <c r="V3630" s="43">
        <f>SUMIF(ResumenCotizacion!$C:$C,E3630,ResumenCotizacion!$P:$P)</f>
        <v>0</v>
      </c>
      <c r="W3630" s="68">
        <f>IF(H3630="USD",S3630*SolCotizacion!$J$18,S3630)</f>
        <v>31600000</v>
      </c>
      <c r="X3630" s="3">
        <f>ROUND(W3630/(1-VLOOKUP("Total porcentaje:",ResumenCotizacion!$F:$H,3,0)),2)</f>
        <v>34347826.090000004</v>
      </c>
      <c r="Y3630" s="3">
        <f t="shared" si="227"/>
        <v>0</v>
      </c>
    </row>
    <row r="3631" spans="1:25" ht="14.25" x14ac:dyDescent="0.2">
      <c r="A3631" t="str">
        <f t="shared" si="224"/>
        <v>Servicios fabricante- Microsoft Soporte PremierMicrosoft Soporte PremierODAKS</v>
      </c>
      <c r="B3631" t="str">
        <f t="shared" si="225"/>
        <v>ODAKSMicrosoft Soporte Premier</v>
      </c>
      <c r="C3631"/>
      <c r="D3631" t="s">
        <v>5156</v>
      </c>
      <c r="E3631" t="s">
        <v>6916</v>
      </c>
      <c r="F3631" s="37" t="s">
        <v>7648</v>
      </c>
      <c r="G3631" s="18" t="str">
        <f t="shared" si="226"/>
        <v>Servicios fabricante- Microsoft Soporte Premier</v>
      </c>
      <c r="H3631" s="18" t="s">
        <v>119</v>
      </c>
      <c r="I3631" s="37" t="s">
        <v>67</v>
      </c>
      <c r="J3631" t="s">
        <v>6917</v>
      </c>
      <c r="K3631" t="s">
        <v>65</v>
      </c>
      <c r="L3631" t="s">
        <v>3940</v>
      </c>
      <c r="M3631" t="s">
        <v>65</v>
      </c>
      <c r="N3631" s="37" t="s">
        <v>5159</v>
      </c>
      <c r="O3631" s="37" t="s">
        <v>5171</v>
      </c>
      <c r="P3631" s="37" t="s">
        <v>1308</v>
      </c>
      <c r="Q3631" t="s">
        <v>6916</v>
      </c>
      <c r="R3631" t="s">
        <v>5160</v>
      </c>
      <c r="S3631" s="38">
        <v>46400000</v>
      </c>
      <c r="T3631" s="37">
        <v>1</v>
      </c>
      <c r="U3631" s="37">
        <v>1</v>
      </c>
      <c r="V3631" s="43">
        <f>SUMIF(ResumenCotizacion!$C:$C,E3631,ResumenCotizacion!$P:$P)</f>
        <v>0</v>
      </c>
      <c r="W3631" s="68">
        <f>IF(H3631="USD",S3631*SolCotizacion!$J$18,S3631)</f>
        <v>46400000</v>
      </c>
      <c r="X3631" s="3">
        <f>ROUND(W3631/(1-VLOOKUP("Total porcentaje:",ResumenCotizacion!$F:$H,3,0)),2)</f>
        <v>50434782.609999999</v>
      </c>
      <c r="Y3631" s="3">
        <f t="shared" si="227"/>
        <v>0</v>
      </c>
    </row>
    <row r="3632" spans="1:25" ht="14.25" x14ac:dyDescent="0.2">
      <c r="A3632" t="str">
        <f t="shared" si="224"/>
        <v>Servicios fabricante- Microsoft Soporte PremierMicrosoft Soporte PremierODADSOE</v>
      </c>
      <c r="B3632" t="str">
        <f t="shared" si="225"/>
        <v>ODADSOEMicrosoft Soporte Premier</v>
      </c>
      <c r="C3632"/>
      <c r="D3632" t="s">
        <v>5156</v>
      </c>
      <c r="E3632" t="s">
        <v>6918</v>
      </c>
      <c r="F3632" s="37" t="s">
        <v>7648</v>
      </c>
      <c r="G3632" s="18" t="str">
        <f t="shared" si="226"/>
        <v>Servicios fabricante- Microsoft Soporte Premier</v>
      </c>
      <c r="H3632" s="18" t="s">
        <v>119</v>
      </c>
      <c r="I3632" s="37" t="s">
        <v>67</v>
      </c>
      <c r="J3632" t="s">
        <v>6919</v>
      </c>
      <c r="K3632" t="s">
        <v>65</v>
      </c>
      <c r="L3632" t="s">
        <v>3940</v>
      </c>
      <c r="M3632" t="s">
        <v>65</v>
      </c>
      <c r="N3632" s="37" t="s">
        <v>5159</v>
      </c>
      <c r="O3632" s="37" t="s">
        <v>226</v>
      </c>
      <c r="P3632" s="37" t="s">
        <v>1308</v>
      </c>
      <c r="Q3632" t="s">
        <v>6918</v>
      </c>
      <c r="R3632" t="s">
        <v>5160</v>
      </c>
      <c r="S3632" s="38">
        <v>43600000</v>
      </c>
      <c r="T3632" s="37">
        <v>1</v>
      </c>
      <c r="U3632" s="37">
        <v>1</v>
      </c>
      <c r="V3632" s="43">
        <f>SUMIF(ResumenCotizacion!$C:$C,E3632,ResumenCotizacion!$P:$P)</f>
        <v>0</v>
      </c>
      <c r="W3632" s="68">
        <f>IF(H3632="USD",S3632*SolCotizacion!$J$18,S3632)</f>
        <v>43600000</v>
      </c>
      <c r="X3632" s="3">
        <f>ROUND(W3632/(1-VLOOKUP("Total porcentaje:",ResumenCotizacion!$F:$H,3,0)),2)</f>
        <v>47391304.350000001</v>
      </c>
      <c r="Y3632" s="3">
        <f t="shared" si="227"/>
        <v>0</v>
      </c>
    </row>
    <row r="3633" spans="1:25" ht="14.25" x14ac:dyDescent="0.2">
      <c r="A3633" t="str">
        <f t="shared" si="224"/>
        <v>Servicios fabricante- Microsoft Soporte PremierMicrosoft Soporte PremierOCZTS</v>
      </c>
      <c r="B3633" t="str">
        <f t="shared" si="225"/>
        <v>OCZTSMicrosoft Soporte Premier</v>
      </c>
      <c r="C3633"/>
      <c r="D3633" t="s">
        <v>5156</v>
      </c>
      <c r="E3633" t="s">
        <v>6920</v>
      </c>
      <c r="F3633" s="37" t="s">
        <v>7648</v>
      </c>
      <c r="G3633" s="18" t="str">
        <f t="shared" si="226"/>
        <v>Servicios fabricante- Microsoft Soporte Premier</v>
      </c>
      <c r="H3633" s="18" t="s">
        <v>119</v>
      </c>
      <c r="I3633" s="37" t="s">
        <v>67</v>
      </c>
      <c r="J3633" t="s">
        <v>6921</v>
      </c>
      <c r="K3633" t="s">
        <v>65</v>
      </c>
      <c r="L3633" t="s">
        <v>3940</v>
      </c>
      <c r="M3633" t="s">
        <v>65</v>
      </c>
      <c r="N3633" s="37" t="s">
        <v>5159</v>
      </c>
      <c r="O3633" s="37" t="s">
        <v>5171</v>
      </c>
      <c r="P3633" s="37" t="s">
        <v>1308</v>
      </c>
      <c r="Q3633" t="s">
        <v>6920</v>
      </c>
      <c r="R3633" t="s">
        <v>5160</v>
      </c>
      <c r="S3633" s="38">
        <v>77200000</v>
      </c>
      <c r="T3633" s="37">
        <v>1</v>
      </c>
      <c r="U3633" s="37">
        <v>1</v>
      </c>
      <c r="V3633" s="43">
        <f>SUMIF(ResumenCotizacion!$C:$C,E3633,ResumenCotizacion!$P:$P)</f>
        <v>0</v>
      </c>
      <c r="W3633" s="68">
        <f>IF(H3633="USD",S3633*SolCotizacion!$J$18,S3633)</f>
        <v>77200000</v>
      </c>
      <c r="X3633" s="3">
        <f>ROUND(W3633/(1-VLOOKUP("Total porcentaje:",ResumenCotizacion!$F:$H,3,0)),2)</f>
        <v>83913043.480000004</v>
      </c>
      <c r="Y3633" s="3">
        <f t="shared" si="227"/>
        <v>0</v>
      </c>
    </row>
    <row r="3634" spans="1:25" ht="14.25" x14ac:dyDescent="0.2">
      <c r="A3634" t="str">
        <f t="shared" si="224"/>
        <v>Servicios fabricante- Microsoft Soporte PremierMicrosoft Soporte PremierOADMAEX</v>
      </c>
      <c r="B3634" t="str">
        <f t="shared" si="225"/>
        <v>OADMAEXMicrosoft Soporte Premier</v>
      </c>
      <c r="C3634"/>
      <c r="D3634" t="s">
        <v>5156</v>
      </c>
      <c r="E3634" t="s">
        <v>6922</v>
      </c>
      <c r="F3634" s="37" t="s">
        <v>7648</v>
      </c>
      <c r="G3634" s="18" t="str">
        <f t="shared" si="226"/>
        <v>Servicios fabricante- Microsoft Soporte Premier</v>
      </c>
      <c r="H3634" s="18" t="s">
        <v>119</v>
      </c>
      <c r="I3634" s="37" t="s">
        <v>67</v>
      </c>
      <c r="J3634" t="s">
        <v>6923</v>
      </c>
      <c r="K3634" t="s">
        <v>65</v>
      </c>
      <c r="L3634" t="s">
        <v>3940</v>
      </c>
      <c r="M3634" t="s">
        <v>65</v>
      </c>
      <c r="N3634" s="37" t="s">
        <v>5159</v>
      </c>
      <c r="O3634" s="37" t="s">
        <v>5171</v>
      </c>
      <c r="P3634" s="37" t="s">
        <v>1308</v>
      </c>
      <c r="Q3634" t="s">
        <v>6922</v>
      </c>
      <c r="R3634" t="s">
        <v>5160</v>
      </c>
      <c r="S3634" s="38">
        <v>514800000</v>
      </c>
      <c r="T3634" s="37">
        <v>1</v>
      </c>
      <c r="U3634" s="37">
        <v>1</v>
      </c>
      <c r="V3634" s="43">
        <f>SUMIF(ResumenCotizacion!$C:$C,E3634,ResumenCotizacion!$P:$P)</f>
        <v>0</v>
      </c>
      <c r="W3634" s="68">
        <f>IF(H3634="USD",S3634*SolCotizacion!$J$18,S3634)</f>
        <v>514800000</v>
      </c>
      <c r="X3634" s="3">
        <f>ROUND(W3634/(1-VLOOKUP("Total porcentaje:",ResumenCotizacion!$F:$H,3,0)),2)</f>
        <v>559565217.38999999</v>
      </c>
      <c r="Y3634" s="3">
        <f t="shared" si="227"/>
        <v>0</v>
      </c>
    </row>
    <row r="3635" spans="1:25" ht="14.25" x14ac:dyDescent="0.2">
      <c r="A3635" t="str">
        <f t="shared" si="224"/>
        <v>Servicios fabricante- Microsoft Soporte PremierMicrosoft Soporte PremierOADCF</v>
      </c>
      <c r="B3635" t="str">
        <f t="shared" si="225"/>
        <v>OADCFMicrosoft Soporte Premier</v>
      </c>
      <c r="C3635"/>
      <c r="D3635" t="s">
        <v>5156</v>
      </c>
      <c r="E3635" t="s">
        <v>6924</v>
      </c>
      <c r="F3635" s="37" t="s">
        <v>7648</v>
      </c>
      <c r="G3635" s="18" t="str">
        <f t="shared" si="226"/>
        <v>Servicios fabricante- Microsoft Soporte Premier</v>
      </c>
      <c r="H3635" s="18" t="s">
        <v>119</v>
      </c>
      <c r="I3635" s="37" t="s">
        <v>67</v>
      </c>
      <c r="J3635" t="s">
        <v>6925</v>
      </c>
      <c r="K3635" t="s">
        <v>65</v>
      </c>
      <c r="L3635" t="s">
        <v>3940</v>
      </c>
      <c r="M3635" t="s">
        <v>65</v>
      </c>
      <c r="N3635" s="37" t="s">
        <v>5159</v>
      </c>
      <c r="O3635" s="37" t="s">
        <v>5171</v>
      </c>
      <c r="P3635" s="37" t="s">
        <v>1308</v>
      </c>
      <c r="Q3635" t="s">
        <v>6924</v>
      </c>
      <c r="R3635" t="s">
        <v>5160</v>
      </c>
      <c r="S3635" s="38">
        <v>15600000</v>
      </c>
      <c r="T3635" s="37">
        <v>1</v>
      </c>
      <c r="U3635" s="37">
        <v>1</v>
      </c>
      <c r="V3635" s="43">
        <f>SUMIF(ResumenCotizacion!$C:$C,E3635,ResumenCotizacion!$P:$P)</f>
        <v>0</v>
      </c>
      <c r="W3635" s="68">
        <f>IF(H3635="USD",S3635*SolCotizacion!$J$18,S3635)</f>
        <v>15600000</v>
      </c>
      <c r="X3635" s="3">
        <f>ROUND(W3635/(1-VLOOKUP("Total porcentaje:",ResumenCotizacion!$F:$H,3,0)),2)</f>
        <v>16956521.739999998</v>
      </c>
      <c r="Y3635" s="3">
        <f t="shared" si="227"/>
        <v>0</v>
      </c>
    </row>
    <row r="3636" spans="1:25" ht="14.25" x14ac:dyDescent="0.2">
      <c r="A3636" t="str">
        <f t="shared" si="224"/>
        <v>Servicios fabricante- Microsoft Soporte PremierMicrosoft Soporte PremierOADAKST</v>
      </c>
      <c r="B3636" t="str">
        <f t="shared" si="225"/>
        <v>OADAKSTMicrosoft Soporte Premier</v>
      </c>
      <c r="C3636"/>
      <c r="D3636" t="s">
        <v>5156</v>
      </c>
      <c r="E3636" t="s">
        <v>6926</v>
      </c>
      <c r="F3636" s="37" t="s">
        <v>7648</v>
      </c>
      <c r="G3636" s="18" t="str">
        <f t="shared" si="226"/>
        <v>Servicios fabricante- Microsoft Soporte Premier</v>
      </c>
      <c r="H3636" s="18" t="s">
        <v>119</v>
      </c>
      <c r="I3636" s="37" t="s">
        <v>67</v>
      </c>
      <c r="J3636" t="s">
        <v>6927</v>
      </c>
      <c r="K3636" t="s">
        <v>65</v>
      </c>
      <c r="L3636" t="s">
        <v>3940</v>
      </c>
      <c r="M3636" t="s">
        <v>65</v>
      </c>
      <c r="N3636" s="37" t="s">
        <v>5159</v>
      </c>
      <c r="O3636" s="37" t="s">
        <v>66</v>
      </c>
      <c r="P3636" s="37" t="s">
        <v>1308</v>
      </c>
      <c r="Q3636" t="s">
        <v>6926</v>
      </c>
      <c r="R3636" t="s">
        <v>5160</v>
      </c>
      <c r="S3636" s="38">
        <v>52000000</v>
      </c>
      <c r="T3636" s="37">
        <v>1</v>
      </c>
      <c r="U3636" s="37">
        <v>1</v>
      </c>
      <c r="V3636" s="43">
        <f>SUMIF(ResumenCotizacion!$C:$C,E3636,ResumenCotizacion!$P:$P)</f>
        <v>0</v>
      </c>
      <c r="W3636" s="68">
        <f>IF(H3636="USD",S3636*SolCotizacion!$J$18,S3636)</f>
        <v>52000000</v>
      </c>
      <c r="X3636" s="3">
        <f>ROUND(W3636/(1-VLOOKUP("Total porcentaje:",ResumenCotizacion!$F:$H,3,0)),2)</f>
        <v>56521739.130000003</v>
      </c>
      <c r="Y3636" s="3">
        <f t="shared" si="227"/>
        <v>0</v>
      </c>
    </row>
    <row r="3637" spans="1:25" ht="14.25" x14ac:dyDescent="0.2">
      <c r="A3637" t="str">
        <f t="shared" si="224"/>
        <v>Servicios fabricante- Microsoft Soporte PremierMicrosoft Soporte PremierOADAKSO</v>
      </c>
      <c r="B3637" t="str">
        <f t="shared" si="225"/>
        <v>OADAKSOMicrosoft Soporte Premier</v>
      </c>
      <c r="C3637"/>
      <c r="D3637" t="s">
        <v>5156</v>
      </c>
      <c r="E3637" t="s">
        <v>6928</v>
      </c>
      <c r="F3637" s="37" t="s">
        <v>7648</v>
      </c>
      <c r="G3637" s="18" t="str">
        <f t="shared" si="226"/>
        <v>Servicios fabricante- Microsoft Soporte Premier</v>
      </c>
      <c r="H3637" s="18" t="s">
        <v>119</v>
      </c>
      <c r="I3637" s="37" t="s">
        <v>67</v>
      </c>
      <c r="J3637" t="s">
        <v>6929</v>
      </c>
      <c r="K3637" t="s">
        <v>65</v>
      </c>
      <c r="L3637" t="s">
        <v>3940</v>
      </c>
      <c r="M3637" t="s">
        <v>65</v>
      </c>
      <c r="N3637" s="37" t="s">
        <v>5159</v>
      </c>
      <c r="O3637" s="37" t="s">
        <v>5171</v>
      </c>
      <c r="P3637" s="37" t="s">
        <v>1308</v>
      </c>
      <c r="Q3637" t="s">
        <v>6928</v>
      </c>
      <c r="R3637" t="s">
        <v>5160</v>
      </c>
      <c r="S3637" s="38">
        <v>17600000</v>
      </c>
      <c r="T3637" s="37">
        <v>1</v>
      </c>
      <c r="U3637" s="37">
        <v>1</v>
      </c>
      <c r="V3637" s="43">
        <f>SUMIF(ResumenCotizacion!$C:$C,E3637,ResumenCotizacion!$P:$P)</f>
        <v>0</v>
      </c>
      <c r="W3637" s="68">
        <f>IF(H3637="USD",S3637*SolCotizacion!$J$18,S3637)</f>
        <v>17600000</v>
      </c>
      <c r="X3637" s="3">
        <f>ROUND(W3637/(1-VLOOKUP("Total porcentaje:",ResumenCotizacion!$F:$H,3,0)),2)</f>
        <v>19130434.780000001</v>
      </c>
      <c r="Y3637" s="3">
        <f t="shared" si="227"/>
        <v>0</v>
      </c>
    </row>
    <row r="3638" spans="1:25" ht="14.25" x14ac:dyDescent="0.2">
      <c r="A3638" t="str">
        <f t="shared" si="224"/>
        <v>Servicios fabricante- Microsoft Soporte PremierMicrosoft Soporte PremierOAD2</v>
      </c>
      <c r="B3638" t="str">
        <f t="shared" si="225"/>
        <v>OAD2Microsoft Soporte Premier</v>
      </c>
      <c r="C3638"/>
      <c r="D3638" t="s">
        <v>5156</v>
      </c>
      <c r="E3638" t="s">
        <v>6930</v>
      </c>
      <c r="F3638" s="37" t="s">
        <v>7648</v>
      </c>
      <c r="G3638" s="18" t="str">
        <f t="shared" si="226"/>
        <v>Servicios fabricante- Microsoft Soporte Premier</v>
      </c>
      <c r="H3638" s="18" t="s">
        <v>119</v>
      </c>
      <c r="I3638" s="37" t="s">
        <v>67</v>
      </c>
      <c r="J3638" t="s">
        <v>6931</v>
      </c>
      <c r="K3638" t="s">
        <v>65</v>
      </c>
      <c r="L3638" t="s">
        <v>3940</v>
      </c>
      <c r="M3638" t="s">
        <v>65</v>
      </c>
      <c r="N3638" s="37" t="s">
        <v>5159</v>
      </c>
      <c r="O3638" s="37" t="s">
        <v>66</v>
      </c>
      <c r="P3638" s="37" t="s">
        <v>1308</v>
      </c>
      <c r="Q3638" t="s">
        <v>6930</v>
      </c>
      <c r="R3638" t="s">
        <v>5160</v>
      </c>
      <c r="S3638" s="38">
        <v>31600000</v>
      </c>
      <c r="T3638" s="37">
        <v>1</v>
      </c>
      <c r="U3638" s="37">
        <v>1</v>
      </c>
      <c r="V3638" s="43">
        <f>SUMIF(ResumenCotizacion!$C:$C,E3638,ResumenCotizacion!$P:$P)</f>
        <v>0</v>
      </c>
      <c r="W3638" s="68">
        <f>IF(H3638="USD",S3638*SolCotizacion!$J$18,S3638)</f>
        <v>31600000</v>
      </c>
      <c r="X3638" s="3">
        <f>ROUND(W3638/(1-VLOOKUP("Total porcentaje:",ResumenCotizacion!$F:$H,3,0)),2)</f>
        <v>34347826.090000004</v>
      </c>
      <c r="Y3638" s="3">
        <f t="shared" si="227"/>
        <v>0</v>
      </c>
    </row>
    <row r="3639" spans="1:25" ht="14.25" x14ac:dyDescent="0.2">
      <c r="A3639" t="str">
        <f t="shared" si="224"/>
        <v>Servicios fabricante- Microsoft Soporte PremierMicrosoft Soporte PremierOAD1</v>
      </c>
      <c r="B3639" t="str">
        <f t="shared" si="225"/>
        <v>OAD1Microsoft Soporte Premier</v>
      </c>
      <c r="C3639"/>
      <c r="D3639" t="s">
        <v>5156</v>
      </c>
      <c r="E3639" t="s">
        <v>6932</v>
      </c>
      <c r="F3639" s="37" t="s">
        <v>7648</v>
      </c>
      <c r="G3639" s="18" t="str">
        <f t="shared" si="226"/>
        <v>Servicios fabricante- Microsoft Soporte Premier</v>
      </c>
      <c r="H3639" s="18" t="s">
        <v>119</v>
      </c>
      <c r="I3639" s="37" t="s">
        <v>67</v>
      </c>
      <c r="J3639" t="s">
        <v>6933</v>
      </c>
      <c r="K3639" t="s">
        <v>65</v>
      </c>
      <c r="L3639" t="s">
        <v>3940</v>
      </c>
      <c r="M3639" t="s">
        <v>65</v>
      </c>
      <c r="N3639" s="37" t="s">
        <v>5159</v>
      </c>
      <c r="O3639" s="37" t="s">
        <v>66</v>
      </c>
      <c r="P3639" s="37" t="s">
        <v>1308</v>
      </c>
      <c r="Q3639" t="s">
        <v>6932</v>
      </c>
      <c r="R3639" t="s">
        <v>5160</v>
      </c>
      <c r="S3639" s="38">
        <v>15600000</v>
      </c>
      <c r="T3639" s="37">
        <v>1</v>
      </c>
      <c r="U3639" s="37">
        <v>1</v>
      </c>
      <c r="V3639" s="43">
        <f>SUMIF(ResumenCotizacion!$C:$C,E3639,ResumenCotizacion!$P:$P)</f>
        <v>0</v>
      </c>
      <c r="W3639" s="68">
        <f>IF(H3639="USD",S3639*SolCotizacion!$J$18,S3639)</f>
        <v>15600000</v>
      </c>
      <c r="X3639" s="3">
        <f>ROUND(W3639/(1-VLOOKUP("Total porcentaje:",ResumenCotizacion!$F:$H,3,0)),2)</f>
        <v>16956521.739999998</v>
      </c>
      <c r="Y3639" s="3">
        <f t="shared" si="227"/>
        <v>0</v>
      </c>
    </row>
    <row r="3640" spans="1:25" ht="14.25" x14ac:dyDescent="0.2">
      <c r="A3640" t="str">
        <f t="shared" si="224"/>
        <v>Servicios fabricante- Microsoft Soporte PremierMicrosoft Soporte PremierOAAVDP</v>
      </c>
      <c r="B3640" t="str">
        <f t="shared" si="225"/>
        <v>OAAVDPMicrosoft Soporte Premier</v>
      </c>
      <c r="C3640"/>
      <c r="D3640" t="s">
        <v>5156</v>
      </c>
      <c r="E3640" t="s">
        <v>6934</v>
      </c>
      <c r="F3640" s="37" t="s">
        <v>7648</v>
      </c>
      <c r="G3640" s="18" t="str">
        <f t="shared" si="226"/>
        <v>Servicios fabricante- Microsoft Soporte Premier</v>
      </c>
      <c r="H3640" s="18" t="s">
        <v>119</v>
      </c>
      <c r="I3640" s="37" t="s">
        <v>67</v>
      </c>
      <c r="J3640" t="s">
        <v>6935</v>
      </c>
      <c r="K3640" t="s">
        <v>65</v>
      </c>
      <c r="L3640" t="s">
        <v>3940</v>
      </c>
      <c r="M3640" t="s">
        <v>65</v>
      </c>
      <c r="N3640" s="37" t="s">
        <v>5159</v>
      </c>
      <c r="O3640" s="37" t="s">
        <v>5171</v>
      </c>
      <c r="P3640" s="37" t="s">
        <v>1308</v>
      </c>
      <c r="Q3640" t="s">
        <v>6934</v>
      </c>
      <c r="R3640" t="s">
        <v>5160</v>
      </c>
      <c r="S3640" s="38">
        <v>76800000</v>
      </c>
      <c r="T3640" s="37">
        <v>1</v>
      </c>
      <c r="U3640" s="37">
        <v>1</v>
      </c>
      <c r="V3640" s="43">
        <f>SUMIF(ResumenCotizacion!$C:$C,E3640,ResumenCotizacion!$P:$P)</f>
        <v>0</v>
      </c>
      <c r="W3640" s="68">
        <f>IF(H3640="USD",S3640*SolCotizacion!$J$18,S3640)</f>
        <v>76800000</v>
      </c>
      <c r="X3640" s="3">
        <f>ROUND(W3640/(1-VLOOKUP("Total porcentaje:",ResumenCotizacion!$F:$H,3,0)),2)</f>
        <v>83478260.870000005</v>
      </c>
      <c r="Y3640" s="3">
        <f t="shared" si="227"/>
        <v>0</v>
      </c>
    </row>
    <row r="3641" spans="1:25" ht="14.25" x14ac:dyDescent="0.2">
      <c r="A3641" t="str">
        <f t="shared" si="224"/>
        <v>Servicios fabricante- Microsoft Soporte PremierMicrosoft Soporte PremierOAAVD4</v>
      </c>
      <c r="B3641" t="str">
        <f t="shared" si="225"/>
        <v>OAAVD4Microsoft Soporte Premier</v>
      </c>
      <c r="C3641"/>
      <c r="D3641" t="s">
        <v>5156</v>
      </c>
      <c r="E3641" t="s">
        <v>6936</v>
      </c>
      <c r="F3641" s="37" t="s">
        <v>7648</v>
      </c>
      <c r="G3641" s="18" t="str">
        <f t="shared" si="226"/>
        <v>Servicios fabricante- Microsoft Soporte Premier</v>
      </c>
      <c r="H3641" s="18" t="s">
        <v>119</v>
      </c>
      <c r="I3641" s="37" t="s">
        <v>67</v>
      </c>
      <c r="J3641" t="s">
        <v>6937</v>
      </c>
      <c r="K3641" t="s">
        <v>65</v>
      </c>
      <c r="L3641" t="s">
        <v>3940</v>
      </c>
      <c r="M3641" t="s">
        <v>65</v>
      </c>
      <c r="N3641" s="37" t="s">
        <v>5159</v>
      </c>
      <c r="O3641" s="37" t="s">
        <v>66</v>
      </c>
      <c r="P3641" s="37" t="s">
        <v>1308</v>
      </c>
      <c r="Q3641" t="s">
        <v>6936</v>
      </c>
      <c r="R3641" t="s">
        <v>5160</v>
      </c>
      <c r="S3641" s="38">
        <v>86000000</v>
      </c>
      <c r="T3641" s="37">
        <v>1</v>
      </c>
      <c r="U3641" s="37">
        <v>1</v>
      </c>
      <c r="V3641" s="43">
        <f>SUMIF(ResumenCotizacion!$C:$C,E3641,ResumenCotizacion!$P:$P)</f>
        <v>0</v>
      </c>
      <c r="W3641" s="68">
        <f>IF(H3641="USD",S3641*SolCotizacion!$J$18,S3641)</f>
        <v>86000000</v>
      </c>
      <c r="X3641" s="3">
        <f>ROUND(W3641/(1-VLOOKUP("Total porcentaje:",ResumenCotizacion!$F:$H,3,0)),2)</f>
        <v>93478260.870000005</v>
      </c>
      <c r="Y3641" s="3">
        <f t="shared" si="227"/>
        <v>0</v>
      </c>
    </row>
    <row r="3642" spans="1:25" ht="14.25" x14ac:dyDescent="0.2">
      <c r="A3642" t="str">
        <f t="shared" si="224"/>
        <v>Servicios fabricante- Microsoft Soporte PremierMicrosoft Soporte PremierOAAVD3</v>
      </c>
      <c r="B3642" t="str">
        <f t="shared" si="225"/>
        <v>OAAVD3Microsoft Soporte Premier</v>
      </c>
      <c r="C3642"/>
      <c r="D3642" t="s">
        <v>5156</v>
      </c>
      <c r="E3642" t="s">
        <v>6938</v>
      </c>
      <c r="F3642" s="37" t="s">
        <v>7648</v>
      </c>
      <c r="G3642" s="18" t="str">
        <f t="shared" si="226"/>
        <v>Servicios fabricante- Microsoft Soporte Premier</v>
      </c>
      <c r="H3642" s="18" t="s">
        <v>119</v>
      </c>
      <c r="I3642" s="37" t="s">
        <v>67</v>
      </c>
      <c r="J3642" t="s">
        <v>6939</v>
      </c>
      <c r="K3642" t="s">
        <v>65</v>
      </c>
      <c r="L3642" t="s">
        <v>3940</v>
      </c>
      <c r="M3642" t="s">
        <v>65</v>
      </c>
      <c r="N3642" s="37" t="s">
        <v>5159</v>
      </c>
      <c r="O3642" s="37" t="s">
        <v>66</v>
      </c>
      <c r="P3642" s="37" t="s">
        <v>1308</v>
      </c>
      <c r="Q3642" t="s">
        <v>6938</v>
      </c>
      <c r="R3642" t="s">
        <v>5160</v>
      </c>
      <c r="S3642" s="38">
        <v>69200000</v>
      </c>
      <c r="T3642" s="37">
        <v>1</v>
      </c>
      <c r="U3642" s="37">
        <v>1</v>
      </c>
      <c r="V3642" s="43">
        <f>SUMIF(ResumenCotizacion!$C:$C,E3642,ResumenCotizacion!$P:$P)</f>
        <v>0</v>
      </c>
      <c r="W3642" s="68">
        <f>IF(H3642="USD",S3642*SolCotizacion!$J$18,S3642)</f>
        <v>69200000</v>
      </c>
      <c r="X3642" s="3">
        <f>ROUND(W3642/(1-VLOOKUP("Total porcentaje:",ResumenCotizacion!$F:$H,3,0)),2)</f>
        <v>75217391.299999997</v>
      </c>
      <c r="Y3642" s="3">
        <f t="shared" si="227"/>
        <v>0</v>
      </c>
    </row>
    <row r="3643" spans="1:25" ht="14.25" x14ac:dyDescent="0.2">
      <c r="A3643" t="str">
        <f t="shared" si="224"/>
        <v>Servicios fabricante- Microsoft Soporte PremierMicrosoft Soporte PremierOAAVD2</v>
      </c>
      <c r="B3643" t="str">
        <f t="shared" si="225"/>
        <v>OAAVD2Microsoft Soporte Premier</v>
      </c>
      <c r="C3643"/>
      <c r="D3643" t="s">
        <v>5156</v>
      </c>
      <c r="E3643" t="s">
        <v>6940</v>
      </c>
      <c r="F3643" s="37" t="s">
        <v>7648</v>
      </c>
      <c r="G3643" s="18" t="str">
        <f t="shared" si="226"/>
        <v>Servicios fabricante- Microsoft Soporte Premier</v>
      </c>
      <c r="H3643" s="18" t="s">
        <v>119</v>
      </c>
      <c r="I3643" s="37" t="s">
        <v>67</v>
      </c>
      <c r="J3643" t="s">
        <v>6941</v>
      </c>
      <c r="K3643" t="s">
        <v>65</v>
      </c>
      <c r="L3643" t="s">
        <v>3940</v>
      </c>
      <c r="M3643" t="s">
        <v>65</v>
      </c>
      <c r="N3643" s="37" t="s">
        <v>5159</v>
      </c>
      <c r="O3643" s="37" t="s">
        <v>66</v>
      </c>
      <c r="P3643" s="37" t="s">
        <v>1308</v>
      </c>
      <c r="Q3643" t="s">
        <v>6940</v>
      </c>
      <c r="R3643" t="s">
        <v>5160</v>
      </c>
      <c r="S3643" s="38">
        <v>31600000</v>
      </c>
      <c r="T3643" s="37">
        <v>1</v>
      </c>
      <c r="U3643" s="37">
        <v>1</v>
      </c>
      <c r="V3643" s="43">
        <f>SUMIF(ResumenCotizacion!$C:$C,E3643,ResumenCotizacion!$P:$P)</f>
        <v>0</v>
      </c>
      <c r="W3643" s="68">
        <f>IF(H3643="USD",S3643*SolCotizacion!$J$18,S3643)</f>
        <v>31600000</v>
      </c>
      <c r="X3643" s="3">
        <f>ROUND(W3643/(1-VLOOKUP("Total porcentaje:",ResumenCotizacion!$F:$H,3,0)),2)</f>
        <v>34347826.090000004</v>
      </c>
      <c r="Y3643" s="3">
        <f t="shared" si="227"/>
        <v>0</v>
      </c>
    </row>
    <row r="3644" spans="1:25" ht="14.25" x14ac:dyDescent="0.2">
      <c r="A3644" t="str">
        <f t="shared" si="224"/>
        <v>Servicios fabricante- Microsoft Soporte PremierMicrosoft Soporte PremierOAAVD1</v>
      </c>
      <c r="B3644" t="str">
        <f t="shared" si="225"/>
        <v>OAAVD1Microsoft Soporte Premier</v>
      </c>
      <c r="C3644"/>
      <c r="D3644" t="s">
        <v>5156</v>
      </c>
      <c r="E3644" t="s">
        <v>6942</v>
      </c>
      <c r="F3644" s="37" t="s">
        <v>7648</v>
      </c>
      <c r="G3644" s="18" t="str">
        <f t="shared" si="226"/>
        <v>Servicios fabricante- Microsoft Soporte Premier</v>
      </c>
      <c r="H3644" s="18" t="s">
        <v>119</v>
      </c>
      <c r="I3644" s="37" t="s">
        <v>67</v>
      </c>
      <c r="J3644" t="s">
        <v>6943</v>
      </c>
      <c r="K3644" t="s">
        <v>65</v>
      </c>
      <c r="L3644" t="s">
        <v>3940</v>
      </c>
      <c r="M3644" t="s">
        <v>65</v>
      </c>
      <c r="N3644" s="37" t="s">
        <v>5159</v>
      </c>
      <c r="O3644" s="37" t="s">
        <v>66</v>
      </c>
      <c r="P3644" s="37" t="s">
        <v>1308</v>
      </c>
      <c r="Q3644" t="s">
        <v>6942</v>
      </c>
      <c r="R3644" t="s">
        <v>5160</v>
      </c>
      <c r="S3644" s="38">
        <v>17600000</v>
      </c>
      <c r="T3644" s="37">
        <v>1</v>
      </c>
      <c r="U3644" s="37">
        <v>1</v>
      </c>
      <c r="V3644" s="43">
        <f>SUMIF(ResumenCotizacion!$C:$C,E3644,ResumenCotizacion!$P:$P)</f>
        <v>0</v>
      </c>
      <c r="W3644" s="68">
        <f>IF(H3644="USD",S3644*SolCotizacion!$J$18,S3644)</f>
        <v>17600000</v>
      </c>
      <c r="X3644" s="3">
        <f>ROUND(W3644/(1-VLOOKUP("Total porcentaje:",ResumenCotizacion!$F:$H,3,0)),2)</f>
        <v>19130434.780000001</v>
      </c>
      <c r="Y3644" s="3">
        <f t="shared" si="227"/>
        <v>0</v>
      </c>
    </row>
    <row r="3645" spans="1:25" ht="14.25" x14ac:dyDescent="0.2">
      <c r="A3645" t="str">
        <f t="shared" si="224"/>
        <v>Servicios fabricante- Microsoft Soporte PremierMicrosoft Soporte PremierOAAVD</v>
      </c>
      <c r="B3645" t="str">
        <f t="shared" si="225"/>
        <v>OAAVDMicrosoft Soporte Premier</v>
      </c>
      <c r="C3645"/>
      <c r="D3645" t="s">
        <v>5156</v>
      </c>
      <c r="E3645" t="s">
        <v>6944</v>
      </c>
      <c r="F3645" s="37" t="s">
        <v>7648</v>
      </c>
      <c r="G3645" s="18" t="str">
        <f t="shared" si="226"/>
        <v>Servicios fabricante- Microsoft Soporte Premier</v>
      </c>
      <c r="H3645" s="18" t="s">
        <v>119</v>
      </c>
      <c r="I3645" s="37" t="s">
        <v>67</v>
      </c>
      <c r="J3645" t="s">
        <v>6945</v>
      </c>
      <c r="K3645" t="s">
        <v>65</v>
      </c>
      <c r="L3645" t="s">
        <v>3940</v>
      </c>
      <c r="M3645" t="s">
        <v>65</v>
      </c>
      <c r="N3645" s="37" t="s">
        <v>5159</v>
      </c>
      <c r="O3645" s="37" t="s">
        <v>5171</v>
      </c>
      <c r="P3645" s="37" t="s">
        <v>1308</v>
      </c>
      <c r="Q3645" t="s">
        <v>6944</v>
      </c>
      <c r="R3645" t="s">
        <v>5160</v>
      </c>
      <c r="S3645" s="38">
        <v>61600000</v>
      </c>
      <c r="T3645" s="37">
        <v>1</v>
      </c>
      <c r="U3645" s="37">
        <v>1</v>
      </c>
      <c r="V3645" s="43">
        <f>SUMIF(ResumenCotizacion!$C:$C,E3645,ResumenCotizacion!$P:$P)</f>
        <v>0</v>
      </c>
      <c r="W3645" s="68">
        <f>IF(H3645="USD",S3645*SolCotizacion!$J$18,S3645)</f>
        <v>61600000</v>
      </c>
      <c r="X3645" s="3">
        <f>ROUND(W3645/(1-VLOOKUP("Total porcentaje:",ResumenCotizacion!$F:$H,3,0)),2)</f>
        <v>66956521.740000002</v>
      </c>
      <c r="Y3645" s="3">
        <f t="shared" si="227"/>
        <v>0</v>
      </c>
    </row>
    <row r="3646" spans="1:25" ht="14.25" x14ac:dyDescent="0.2">
      <c r="A3646" t="str">
        <f t="shared" si="224"/>
        <v>Servicios fabricante- Microsoft Soporte PremierMicrosoft Soporte PremierOAADC</v>
      </c>
      <c r="B3646" t="str">
        <f t="shared" si="225"/>
        <v>OAADCMicrosoft Soporte Premier</v>
      </c>
      <c r="C3646"/>
      <c r="D3646" t="s">
        <v>5156</v>
      </c>
      <c r="E3646" t="s">
        <v>6946</v>
      </c>
      <c r="F3646" s="37" t="s">
        <v>7648</v>
      </c>
      <c r="G3646" s="18" t="str">
        <f t="shared" si="226"/>
        <v>Servicios fabricante- Microsoft Soporte Premier</v>
      </c>
      <c r="H3646" s="18" t="s">
        <v>119</v>
      </c>
      <c r="I3646" s="37" t="s">
        <v>67</v>
      </c>
      <c r="J3646" t="s">
        <v>6947</v>
      </c>
      <c r="K3646" t="s">
        <v>65</v>
      </c>
      <c r="L3646" t="s">
        <v>3940</v>
      </c>
      <c r="M3646" t="s">
        <v>65</v>
      </c>
      <c r="N3646" s="37" t="s">
        <v>5159</v>
      </c>
      <c r="O3646" s="37" t="s">
        <v>5171</v>
      </c>
      <c r="P3646" s="37" t="s">
        <v>1308</v>
      </c>
      <c r="Q3646" t="s">
        <v>6946</v>
      </c>
      <c r="R3646" t="s">
        <v>5160</v>
      </c>
      <c r="S3646" s="38">
        <v>28000000</v>
      </c>
      <c r="T3646" s="37">
        <v>1</v>
      </c>
      <c r="U3646" s="37">
        <v>1</v>
      </c>
      <c r="V3646" s="43">
        <f>SUMIF(ResumenCotizacion!$C:$C,E3646,ResumenCotizacion!$P:$P)</f>
        <v>0</v>
      </c>
      <c r="W3646" s="68">
        <f>IF(H3646="USD",S3646*SolCotizacion!$J$18,S3646)</f>
        <v>28000000</v>
      </c>
      <c r="X3646" s="3">
        <f>ROUND(W3646/(1-VLOOKUP("Total porcentaje:",ResumenCotizacion!$F:$H,3,0)),2)</f>
        <v>30434782.609999999</v>
      </c>
      <c r="Y3646" s="3">
        <f t="shared" si="227"/>
        <v>0</v>
      </c>
    </row>
    <row r="3647" spans="1:25" ht="14.25" x14ac:dyDescent="0.2">
      <c r="A3647" t="str">
        <f t="shared" si="224"/>
        <v>Servicios fabricante- Microsoft Soporte PremierMicrosoft Soporte PremierO5NZ</v>
      </c>
      <c r="B3647" t="str">
        <f t="shared" si="225"/>
        <v>O5NZMicrosoft Soporte Premier</v>
      </c>
      <c r="C3647"/>
      <c r="D3647" t="s">
        <v>5156</v>
      </c>
      <c r="E3647" t="s">
        <v>6948</v>
      </c>
      <c r="F3647" s="37" t="s">
        <v>7648</v>
      </c>
      <c r="G3647" s="18" t="str">
        <f t="shared" si="226"/>
        <v>Servicios fabricante- Microsoft Soporte Premier</v>
      </c>
      <c r="H3647" s="18" t="s">
        <v>119</v>
      </c>
      <c r="I3647" s="37" t="s">
        <v>67</v>
      </c>
      <c r="J3647" t="s">
        <v>6949</v>
      </c>
      <c r="K3647" t="s">
        <v>65</v>
      </c>
      <c r="L3647" t="s">
        <v>3940</v>
      </c>
      <c r="M3647" t="s">
        <v>65</v>
      </c>
      <c r="N3647" s="37" t="s">
        <v>5159</v>
      </c>
      <c r="O3647" s="37" t="s">
        <v>66</v>
      </c>
      <c r="P3647" s="37" t="s">
        <v>1308</v>
      </c>
      <c r="Q3647" t="s">
        <v>6948</v>
      </c>
      <c r="R3647" t="s">
        <v>5160</v>
      </c>
      <c r="S3647" s="38">
        <v>14400000</v>
      </c>
      <c r="T3647" s="37">
        <v>1</v>
      </c>
      <c r="U3647" s="37">
        <v>1</v>
      </c>
      <c r="V3647" s="43">
        <f>SUMIF(ResumenCotizacion!$C:$C,E3647,ResumenCotizacion!$P:$P)</f>
        <v>0</v>
      </c>
      <c r="W3647" s="68">
        <f>IF(H3647="USD",S3647*SolCotizacion!$J$18,S3647)</f>
        <v>14400000</v>
      </c>
      <c r="X3647" s="3">
        <f>ROUND(W3647/(1-VLOOKUP("Total porcentaje:",ResumenCotizacion!$F:$H,3,0)),2)</f>
        <v>15652173.91</v>
      </c>
      <c r="Y3647" s="3">
        <f t="shared" si="227"/>
        <v>0</v>
      </c>
    </row>
    <row r="3648" spans="1:25" ht="14.25" x14ac:dyDescent="0.2">
      <c r="A3648" t="str">
        <f t="shared" si="224"/>
        <v>Servicios fabricante- Microsoft Soporte PremierMicrosoft Soporte PremierO365VM</v>
      </c>
      <c r="B3648" t="str">
        <f t="shared" si="225"/>
        <v>O365VMMicrosoft Soporte Premier</v>
      </c>
      <c r="C3648"/>
      <c r="D3648" t="s">
        <v>5156</v>
      </c>
      <c r="E3648" t="s">
        <v>6950</v>
      </c>
      <c r="F3648" s="37" t="s">
        <v>7648</v>
      </c>
      <c r="G3648" s="18" t="str">
        <f t="shared" si="226"/>
        <v>Servicios fabricante- Microsoft Soporte Premier</v>
      </c>
      <c r="H3648" s="18" t="s">
        <v>119</v>
      </c>
      <c r="I3648" s="37" t="s">
        <v>67</v>
      </c>
      <c r="J3648" t="s">
        <v>6951</v>
      </c>
      <c r="K3648" t="s">
        <v>65</v>
      </c>
      <c r="L3648" t="s">
        <v>3940</v>
      </c>
      <c r="M3648" t="s">
        <v>65</v>
      </c>
      <c r="N3648" s="37" t="s">
        <v>5159</v>
      </c>
      <c r="O3648" s="37" t="s">
        <v>66</v>
      </c>
      <c r="P3648" s="37" t="s">
        <v>1308</v>
      </c>
      <c r="Q3648" t="s">
        <v>6950</v>
      </c>
      <c r="R3648" t="s">
        <v>5160</v>
      </c>
      <c r="S3648" s="38">
        <v>138000000</v>
      </c>
      <c r="T3648" s="37">
        <v>1</v>
      </c>
      <c r="U3648" s="37">
        <v>1</v>
      </c>
      <c r="V3648" s="43">
        <f>SUMIF(ResumenCotizacion!$C:$C,E3648,ResumenCotizacion!$P:$P)</f>
        <v>0</v>
      </c>
      <c r="W3648" s="68">
        <f>IF(H3648="USD",S3648*SolCotizacion!$J$18,S3648)</f>
        <v>138000000</v>
      </c>
      <c r="X3648" s="3">
        <f>ROUND(W3648/(1-VLOOKUP("Total porcentaje:",ResumenCotizacion!$F:$H,3,0)),2)</f>
        <v>150000000</v>
      </c>
      <c r="Y3648" s="3">
        <f t="shared" si="227"/>
        <v>0</v>
      </c>
    </row>
    <row r="3649" spans="1:25" ht="14.25" x14ac:dyDescent="0.2">
      <c r="A3649" t="str">
        <f t="shared" si="224"/>
        <v>Servicios fabricante- Microsoft Soporte PremierMicrosoft Soporte PremierNMA</v>
      </c>
      <c r="B3649" t="str">
        <f t="shared" si="225"/>
        <v>NMAMicrosoft Soporte Premier</v>
      </c>
      <c r="C3649"/>
      <c r="D3649" t="s">
        <v>5156</v>
      </c>
      <c r="E3649" t="s">
        <v>6952</v>
      </c>
      <c r="F3649" s="37" t="s">
        <v>7648</v>
      </c>
      <c r="G3649" s="18" t="str">
        <f t="shared" si="226"/>
        <v>Servicios fabricante- Microsoft Soporte Premier</v>
      </c>
      <c r="H3649" s="18" t="s">
        <v>119</v>
      </c>
      <c r="I3649" s="37" t="s">
        <v>67</v>
      </c>
      <c r="J3649" t="s">
        <v>6953</v>
      </c>
      <c r="K3649" t="s">
        <v>65</v>
      </c>
      <c r="L3649" t="s">
        <v>3940</v>
      </c>
      <c r="M3649" t="s">
        <v>65</v>
      </c>
      <c r="N3649" s="37" t="s">
        <v>5159</v>
      </c>
      <c r="O3649" s="37" t="s">
        <v>5171</v>
      </c>
      <c r="P3649" s="37" t="s">
        <v>1308</v>
      </c>
      <c r="Q3649" t="s">
        <v>6952</v>
      </c>
      <c r="R3649" t="s">
        <v>5160</v>
      </c>
      <c r="S3649" s="38">
        <v>62400000</v>
      </c>
      <c r="T3649" s="37">
        <v>1</v>
      </c>
      <c r="U3649" s="37">
        <v>1</v>
      </c>
      <c r="V3649" s="43">
        <f>SUMIF(ResumenCotizacion!$C:$C,E3649,ResumenCotizacion!$P:$P)</f>
        <v>0</v>
      </c>
      <c r="W3649" s="68">
        <f>IF(H3649="USD",S3649*SolCotizacion!$J$18,S3649)</f>
        <v>62400000</v>
      </c>
      <c r="X3649" s="3">
        <f>ROUND(W3649/(1-VLOOKUP("Total porcentaje:",ResumenCotizacion!$F:$H,3,0)),2)</f>
        <v>67826086.959999993</v>
      </c>
      <c r="Y3649" s="3">
        <f t="shared" si="227"/>
        <v>0</v>
      </c>
    </row>
    <row r="3650" spans="1:25" ht="14.25" x14ac:dyDescent="0.2">
      <c r="A3650" t="str">
        <f t="shared" si="224"/>
        <v>Servicios fabricante- Microsoft Soporte PremierMicrosoft Soporte PremierNAVY</v>
      </c>
      <c r="B3650" t="str">
        <f t="shared" si="225"/>
        <v>NAVYMicrosoft Soporte Premier</v>
      </c>
      <c r="C3650"/>
      <c r="D3650" t="s">
        <v>5156</v>
      </c>
      <c r="E3650" t="s">
        <v>6954</v>
      </c>
      <c r="F3650" s="37" t="s">
        <v>7648</v>
      </c>
      <c r="G3650" s="18" t="str">
        <f t="shared" si="226"/>
        <v>Servicios fabricante- Microsoft Soporte Premier</v>
      </c>
      <c r="H3650" s="18" t="s">
        <v>119</v>
      </c>
      <c r="I3650" s="37" t="s">
        <v>67</v>
      </c>
      <c r="J3650" t="s">
        <v>6955</v>
      </c>
      <c r="K3650" t="s">
        <v>65</v>
      </c>
      <c r="L3650" t="s">
        <v>3940</v>
      </c>
      <c r="M3650" t="s">
        <v>65</v>
      </c>
      <c r="N3650" s="37" t="s">
        <v>5159</v>
      </c>
      <c r="O3650" s="37" t="s">
        <v>5171</v>
      </c>
      <c r="P3650" s="37" t="s">
        <v>1308</v>
      </c>
      <c r="Q3650" t="s">
        <v>6954</v>
      </c>
      <c r="R3650" t="s">
        <v>5160</v>
      </c>
      <c r="S3650" s="38">
        <v>17200000</v>
      </c>
      <c r="T3650" s="37">
        <v>1</v>
      </c>
      <c r="U3650" s="37">
        <v>1</v>
      </c>
      <c r="V3650" s="43">
        <f>SUMIF(ResumenCotizacion!$C:$C,E3650,ResumenCotizacion!$P:$P)</f>
        <v>0</v>
      </c>
      <c r="W3650" s="68">
        <f>IF(H3650="USD",S3650*SolCotizacion!$J$18,S3650)</f>
        <v>17200000</v>
      </c>
      <c r="X3650" s="3">
        <f>ROUND(W3650/(1-VLOOKUP("Total porcentaje:",ResumenCotizacion!$F:$H,3,0)),2)</f>
        <v>18695652.170000002</v>
      </c>
      <c r="Y3650" s="3">
        <f t="shared" si="227"/>
        <v>0</v>
      </c>
    </row>
    <row r="3651" spans="1:25" ht="14.25" x14ac:dyDescent="0.2">
      <c r="A3651" t="str">
        <f t="shared" ref="A3651:A3714" si="228">D3651&amp;F3651&amp;E3651</f>
        <v>Servicios fabricante- Microsoft Soporte PremierMicrosoft Soporte PremierMVT1</v>
      </c>
      <c r="B3651" t="str">
        <f t="shared" ref="B3651:B3714" si="229">E3651&amp;F3651</f>
        <v>MVT1Microsoft Soporte Premier</v>
      </c>
      <c r="C3651"/>
      <c r="D3651" t="s">
        <v>5156</v>
      </c>
      <c r="E3651" t="s">
        <v>6956</v>
      </c>
      <c r="F3651" s="37" t="s">
        <v>7648</v>
      </c>
      <c r="G3651" s="18" t="str">
        <f t="shared" ref="G3651:G3714" si="230">D3651</f>
        <v>Servicios fabricante- Microsoft Soporte Premier</v>
      </c>
      <c r="H3651" s="18" t="s">
        <v>119</v>
      </c>
      <c r="I3651" s="37" t="s">
        <v>67</v>
      </c>
      <c r="J3651" t="s">
        <v>6957</v>
      </c>
      <c r="K3651" t="s">
        <v>65</v>
      </c>
      <c r="L3651" t="s">
        <v>3940</v>
      </c>
      <c r="M3651" t="s">
        <v>65</v>
      </c>
      <c r="N3651" s="37" t="s">
        <v>5159</v>
      </c>
      <c r="O3651" s="37" t="s">
        <v>66</v>
      </c>
      <c r="P3651" s="37" t="s">
        <v>1308</v>
      </c>
      <c r="Q3651" t="s">
        <v>6956</v>
      </c>
      <c r="R3651" t="s">
        <v>5160</v>
      </c>
      <c r="S3651" s="38">
        <v>32400000</v>
      </c>
      <c r="T3651" s="37">
        <v>1</v>
      </c>
      <c r="U3651" s="37">
        <v>1</v>
      </c>
      <c r="V3651" s="43">
        <f>SUMIF(ResumenCotizacion!$C:$C,E3651,ResumenCotizacion!$P:$P)</f>
        <v>0</v>
      </c>
      <c r="W3651" s="68">
        <f>IF(H3651="USD",S3651*SolCotizacion!$J$18,S3651)</f>
        <v>32400000</v>
      </c>
      <c r="X3651" s="3">
        <f>ROUND(W3651/(1-VLOOKUP("Total porcentaje:",ResumenCotizacion!$F:$H,3,0)),2)</f>
        <v>35217391.299999997</v>
      </c>
      <c r="Y3651" s="3">
        <f t="shared" ref="Y3651:Y3714" si="231">V3651*X3651</f>
        <v>0</v>
      </c>
    </row>
    <row r="3652" spans="1:25" ht="14.25" x14ac:dyDescent="0.2">
      <c r="A3652" t="str">
        <f t="shared" si="228"/>
        <v>Servicios fabricante- Microsoft Soporte PremierMicrosoft Soporte PremierMTPS</v>
      </c>
      <c r="B3652" t="str">
        <f t="shared" si="229"/>
        <v>MTPSMicrosoft Soporte Premier</v>
      </c>
      <c r="C3652"/>
      <c r="D3652" t="s">
        <v>5156</v>
      </c>
      <c r="E3652" t="s">
        <v>6958</v>
      </c>
      <c r="F3652" s="37" t="s">
        <v>7648</v>
      </c>
      <c r="G3652" s="18" t="str">
        <f t="shared" si="230"/>
        <v>Servicios fabricante- Microsoft Soporte Premier</v>
      </c>
      <c r="H3652" s="18" t="s">
        <v>119</v>
      </c>
      <c r="I3652" s="37" t="s">
        <v>67</v>
      </c>
      <c r="J3652" t="s">
        <v>6959</v>
      </c>
      <c r="K3652" t="s">
        <v>65</v>
      </c>
      <c r="L3652" t="s">
        <v>3940</v>
      </c>
      <c r="M3652" t="s">
        <v>65</v>
      </c>
      <c r="N3652" s="37" t="s">
        <v>5159</v>
      </c>
      <c r="O3652" s="37" t="s">
        <v>5171</v>
      </c>
      <c r="P3652" s="37" t="s">
        <v>1308</v>
      </c>
      <c r="Q3652" t="s">
        <v>6958</v>
      </c>
      <c r="R3652" t="s">
        <v>5160</v>
      </c>
      <c r="S3652" s="38">
        <v>23200000</v>
      </c>
      <c r="T3652" s="37">
        <v>1</v>
      </c>
      <c r="U3652" s="37">
        <v>1</v>
      </c>
      <c r="V3652" s="43">
        <f>SUMIF(ResumenCotizacion!$C:$C,E3652,ResumenCotizacion!$P:$P)</f>
        <v>0</v>
      </c>
      <c r="W3652" s="68">
        <f>IF(H3652="USD",S3652*SolCotizacion!$J$18,S3652)</f>
        <v>23200000</v>
      </c>
      <c r="X3652" s="3">
        <f>ROUND(W3652/(1-VLOOKUP("Total porcentaje:",ResumenCotizacion!$F:$H,3,0)),2)</f>
        <v>25217391.300000001</v>
      </c>
      <c r="Y3652" s="3">
        <f t="shared" si="231"/>
        <v>0</v>
      </c>
    </row>
    <row r="3653" spans="1:25" ht="14.25" x14ac:dyDescent="0.2">
      <c r="A3653" t="str">
        <f t="shared" si="228"/>
        <v>Servicios fabricante- Microsoft Soporte PremierMicrosoft Soporte PremierMTMQ</v>
      </c>
      <c r="B3653" t="str">
        <f t="shared" si="229"/>
        <v>MTMQMicrosoft Soporte Premier</v>
      </c>
      <c r="C3653"/>
      <c r="D3653" t="s">
        <v>5156</v>
      </c>
      <c r="E3653" t="s">
        <v>6960</v>
      </c>
      <c r="F3653" s="37" t="s">
        <v>7648</v>
      </c>
      <c r="G3653" s="18" t="str">
        <f t="shared" si="230"/>
        <v>Servicios fabricante- Microsoft Soporte Premier</v>
      </c>
      <c r="H3653" s="18" t="s">
        <v>119</v>
      </c>
      <c r="I3653" s="37" t="s">
        <v>67</v>
      </c>
      <c r="J3653" t="s">
        <v>6961</v>
      </c>
      <c r="K3653" t="s">
        <v>65</v>
      </c>
      <c r="L3653" t="s">
        <v>3940</v>
      </c>
      <c r="M3653" t="s">
        <v>65</v>
      </c>
      <c r="N3653" s="37" t="s">
        <v>5159</v>
      </c>
      <c r="O3653" s="37" t="s">
        <v>66</v>
      </c>
      <c r="P3653" s="37" t="s">
        <v>1308</v>
      </c>
      <c r="Q3653" t="s">
        <v>6960</v>
      </c>
      <c r="R3653" t="s">
        <v>5160</v>
      </c>
      <c r="S3653" s="38">
        <v>38000000</v>
      </c>
      <c r="T3653" s="37">
        <v>1</v>
      </c>
      <c r="U3653" s="37">
        <v>1</v>
      </c>
      <c r="V3653" s="43">
        <f>SUMIF(ResumenCotizacion!$C:$C,E3653,ResumenCotizacion!$P:$P)</f>
        <v>0</v>
      </c>
      <c r="W3653" s="68">
        <f>IF(H3653="USD",S3653*SolCotizacion!$J$18,S3653)</f>
        <v>38000000</v>
      </c>
      <c r="X3653" s="3">
        <f>ROUND(W3653/(1-VLOOKUP("Total porcentaje:",ResumenCotizacion!$F:$H,3,0)),2)</f>
        <v>41304347.829999998</v>
      </c>
      <c r="Y3653" s="3">
        <f t="shared" si="231"/>
        <v>0</v>
      </c>
    </row>
    <row r="3654" spans="1:25" ht="14.25" x14ac:dyDescent="0.2">
      <c r="A3654" t="str">
        <f t="shared" si="228"/>
        <v>Servicios fabricante- Microsoft Soporte PremierMicrosoft Soporte PremierMSFS</v>
      </c>
      <c r="B3654" t="str">
        <f t="shared" si="229"/>
        <v>MSFSMicrosoft Soporte Premier</v>
      </c>
      <c r="C3654"/>
      <c r="D3654" t="s">
        <v>5156</v>
      </c>
      <c r="E3654" t="s">
        <v>6962</v>
      </c>
      <c r="F3654" s="37" t="s">
        <v>7648</v>
      </c>
      <c r="G3654" s="18" t="str">
        <f t="shared" si="230"/>
        <v>Servicios fabricante- Microsoft Soporte Premier</v>
      </c>
      <c r="H3654" s="18" t="s">
        <v>119</v>
      </c>
      <c r="I3654" s="37" t="s">
        <v>67</v>
      </c>
      <c r="J3654" t="s">
        <v>6963</v>
      </c>
      <c r="K3654" t="s">
        <v>65</v>
      </c>
      <c r="L3654" t="s">
        <v>3940</v>
      </c>
      <c r="M3654" t="s">
        <v>65</v>
      </c>
      <c r="N3654" s="37" t="s">
        <v>5159</v>
      </c>
      <c r="O3654" s="37" t="s">
        <v>5171</v>
      </c>
      <c r="P3654" s="37" t="s">
        <v>1308</v>
      </c>
      <c r="Q3654" t="s">
        <v>6962</v>
      </c>
      <c r="R3654" t="s">
        <v>5160</v>
      </c>
      <c r="S3654" s="38">
        <v>74800000</v>
      </c>
      <c r="T3654" s="37">
        <v>1</v>
      </c>
      <c r="U3654" s="37">
        <v>1</v>
      </c>
      <c r="V3654" s="43">
        <f>SUMIF(ResumenCotizacion!$C:$C,E3654,ResumenCotizacion!$P:$P)</f>
        <v>0</v>
      </c>
      <c r="W3654" s="68">
        <f>IF(H3654="USD",S3654*SolCotizacion!$J$18,S3654)</f>
        <v>74800000</v>
      </c>
      <c r="X3654" s="3">
        <f>ROUND(W3654/(1-VLOOKUP("Total porcentaje:",ResumenCotizacion!$F:$H,3,0)),2)</f>
        <v>81304347.829999998</v>
      </c>
      <c r="Y3654" s="3">
        <f t="shared" si="231"/>
        <v>0</v>
      </c>
    </row>
    <row r="3655" spans="1:25" ht="14.25" x14ac:dyDescent="0.2">
      <c r="A3655" t="str">
        <f t="shared" si="228"/>
        <v>Servicios fabricante- Microsoft Soporte PremierMicrosoft Soporte PremierMSCTT</v>
      </c>
      <c r="B3655" t="str">
        <f t="shared" si="229"/>
        <v>MSCTTMicrosoft Soporte Premier</v>
      </c>
      <c r="C3655"/>
      <c r="D3655" t="s">
        <v>5156</v>
      </c>
      <c r="E3655" t="s">
        <v>6964</v>
      </c>
      <c r="F3655" s="37" t="s">
        <v>7648</v>
      </c>
      <c r="G3655" s="18" t="str">
        <f t="shared" si="230"/>
        <v>Servicios fabricante- Microsoft Soporte Premier</v>
      </c>
      <c r="H3655" s="18" t="s">
        <v>119</v>
      </c>
      <c r="I3655" s="37" t="s">
        <v>67</v>
      </c>
      <c r="J3655" t="s">
        <v>6965</v>
      </c>
      <c r="K3655" t="s">
        <v>65</v>
      </c>
      <c r="L3655" t="s">
        <v>3940</v>
      </c>
      <c r="M3655" t="s">
        <v>65</v>
      </c>
      <c r="N3655" s="37" t="s">
        <v>5159</v>
      </c>
      <c r="O3655" s="37" t="s">
        <v>66</v>
      </c>
      <c r="P3655" s="37" t="s">
        <v>1308</v>
      </c>
      <c r="Q3655" t="s">
        <v>6964</v>
      </c>
      <c r="R3655" t="s">
        <v>5160</v>
      </c>
      <c r="S3655" s="38">
        <v>33200000</v>
      </c>
      <c r="T3655" s="37">
        <v>1</v>
      </c>
      <c r="U3655" s="37">
        <v>1</v>
      </c>
      <c r="V3655" s="43">
        <f>SUMIF(ResumenCotizacion!$C:$C,E3655,ResumenCotizacion!$P:$P)</f>
        <v>0</v>
      </c>
      <c r="W3655" s="68">
        <f>IF(H3655="USD",S3655*SolCotizacion!$J$18,S3655)</f>
        <v>33200000</v>
      </c>
      <c r="X3655" s="3">
        <f>ROUND(W3655/(1-VLOOKUP("Total porcentaje:",ResumenCotizacion!$F:$H,3,0)),2)</f>
        <v>36086956.520000003</v>
      </c>
      <c r="Y3655" s="3">
        <f t="shared" si="231"/>
        <v>0</v>
      </c>
    </row>
    <row r="3656" spans="1:25" ht="14.25" x14ac:dyDescent="0.2">
      <c r="A3656" t="str">
        <f t="shared" si="228"/>
        <v>Servicios fabricante- Microsoft Soporte PremierMicrosoft Soporte PremierMPSDLC</v>
      </c>
      <c r="B3656" t="str">
        <f t="shared" si="229"/>
        <v>MPSDLCMicrosoft Soporte Premier</v>
      </c>
      <c r="C3656"/>
      <c r="D3656" t="s">
        <v>5156</v>
      </c>
      <c r="E3656" t="s">
        <v>6966</v>
      </c>
      <c r="F3656" s="37" t="s">
        <v>7648</v>
      </c>
      <c r="G3656" s="18" t="str">
        <f t="shared" si="230"/>
        <v>Servicios fabricante- Microsoft Soporte Premier</v>
      </c>
      <c r="H3656" s="18" t="s">
        <v>119</v>
      </c>
      <c r="I3656" s="37" t="s">
        <v>67</v>
      </c>
      <c r="J3656" t="s">
        <v>6967</v>
      </c>
      <c r="K3656" t="s">
        <v>65</v>
      </c>
      <c r="L3656" t="s">
        <v>3940</v>
      </c>
      <c r="M3656" t="s">
        <v>65</v>
      </c>
      <c r="N3656" s="37" t="s">
        <v>5159</v>
      </c>
      <c r="O3656" s="37" t="s">
        <v>5171</v>
      </c>
      <c r="P3656" s="37" t="s">
        <v>1308</v>
      </c>
      <c r="Q3656" t="s">
        <v>6966</v>
      </c>
      <c r="R3656" t="s">
        <v>5160</v>
      </c>
      <c r="S3656" s="38">
        <v>20800000</v>
      </c>
      <c r="T3656" s="37">
        <v>1</v>
      </c>
      <c r="U3656" s="37">
        <v>1</v>
      </c>
      <c r="V3656" s="43">
        <f>SUMIF(ResumenCotizacion!$C:$C,E3656,ResumenCotizacion!$P:$P)</f>
        <v>0</v>
      </c>
      <c r="W3656" s="68">
        <f>IF(H3656="USD",S3656*SolCotizacion!$J$18,S3656)</f>
        <v>20800000</v>
      </c>
      <c r="X3656" s="3">
        <f>ROUND(W3656/(1-VLOOKUP("Total porcentaje:",ResumenCotizacion!$F:$H,3,0)),2)</f>
        <v>22608695.649999999</v>
      </c>
      <c r="Y3656" s="3">
        <f t="shared" si="231"/>
        <v>0</v>
      </c>
    </row>
    <row r="3657" spans="1:25" ht="14.25" x14ac:dyDescent="0.2">
      <c r="A3657" t="str">
        <f t="shared" si="228"/>
        <v>Servicios fabricante- Microsoft Soporte PremierMicrosoft Soporte PremierMPSDFS</v>
      </c>
      <c r="B3657" t="str">
        <f t="shared" si="229"/>
        <v>MPSDFSMicrosoft Soporte Premier</v>
      </c>
      <c r="C3657"/>
      <c r="D3657" t="s">
        <v>5156</v>
      </c>
      <c r="E3657" t="s">
        <v>6968</v>
      </c>
      <c r="F3657" s="37" t="s">
        <v>7648</v>
      </c>
      <c r="G3657" s="18" t="str">
        <f t="shared" si="230"/>
        <v>Servicios fabricante- Microsoft Soporte Premier</v>
      </c>
      <c r="H3657" s="18" t="s">
        <v>119</v>
      </c>
      <c r="I3657" s="37" t="s">
        <v>67</v>
      </c>
      <c r="J3657" t="s">
        <v>6969</v>
      </c>
      <c r="K3657" t="s">
        <v>65</v>
      </c>
      <c r="L3657" t="s">
        <v>3940</v>
      </c>
      <c r="M3657" t="s">
        <v>65</v>
      </c>
      <c r="N3657" s="37" t="s">
        <v>5159</v>
      </c>
      <c r="O3657" s="37" t="s">
        <v>5171</v>
      </c>
      <c r="P3657" s="37" t="s">
        <v>1308</v>
      </c>
      <c r="Q3657" t="s">
        <v>6968</v>
      </c>
      <c r="R3657" t="s">
        <v>5160</v>
      </c>
      <c r="S3657" s="38">
        <v>20800000</v>
      </c>
      <c r="T3657" s="37">
        <v>1</v>
      </c>
      <c r="U3657" s="37">
        <v>1</v>
      </c>
      <c r="V3657" s="43">
        <f>SUMIF(ResumenCotizacion!$C:$C,E3657,ResumenCotizacion!$P:$P)</f>
        <v>0</v>
      </c>
      <c r="W3657" s="68">
        <f>IF(H3657="USD",S3657*SolCotizacion!$J$18,S3657)</f>
        <v>20800000</v>
      </c>
      <c r="X3657" s="3">
        <f>ROUND(W3657/(1-VLOOKUP("Total porcentaje:",ResumenCotizacion!$F:$H,3,0)),2)</f>
        <v>22608695.649999999</v>
      </c>
      <c r="Y3657" s="3">
        <f t="shared" si="231"/>
        <v>0</v>
      </c>
    </row>
    <row r="3658" spans="1:25" ht="14.25" x14ac:dyDescent="0.2">
      <c r="A3658" t="str">
        <f t="shared" si="228"/>
        <v>Servicios fabricante- Microsoft Soporte PremierMicrosoft Soporte PremierMPSD</v>
      </c>
      <c r="B3658" t="str">
        <f t="shared" si="229"/>
        <v>MPSDMicrosoft Soporte Premier</v>
      </c>
      <c r="C3658"/>
      <c r="D3658" t="s">
        <v>5156</v>
      </c>
      <c r="E3658" t="s">
        <v>6970</v>
      </c>
      <c r="F3658" s="37" t="s">
        <v>7648</v>
      </c>
      <c r="G3658" s="18" t="str">
        <f t="shared" si="230"/>
        <v>Servicios fabricante- Microsoft Soporte Premier</v>
      </c>
      <c r="H3658" s="18" t="s">
        <v>119</v>
      </c>
      <c r="I3658" s="37" t="s">
        <v>67</v>
      </c>
      <c r="J3658" t="s">
        <v>6971</v>
      </c>
      <c r="K3658" t="s">
        <v>65</v>
      </c>
      <c r="L3658" t="s">
        <v>3940</v>
      </c>
      <c r="M3658" t="s">
        <v>65</v>
      </c>
      <c r="N3658" s="37" t="s">
        <v>5159</v>
      </c>
      <c r="O3658" s="37" t="s">
        <v>66</v>
      </c>
      <c r="P3658" s="37" t="s">
        <v>1308</v>
      </c>
      <c r="Q3658" t="s">
        <v>6970</v>
      </c>
      <c r="R3658" t="s">
        <v>5160</v>
      </c>
      <c r="S3658" s="38">
        <v>20800000</v>
      </c>
      <c r="T3658" s="37">
        <v>1</v>
      </c>
      <c r="U3658" s="37">
        <v>1</v>
      </c>
      <c r="V3658" s="43">
        <f>SUMIF(ResumenCotizacion!$C:$C,E3658,ResumenCotizacion!$P:$P)</f>
        <v>0</v>
      </c>
      <c r="W3658" s="68">
        <f>IF(H3658="USD",S3658*SolCotizacion!$J$18,S3658)</f>
        <v>20800000</v>
      </c>
      <c r="X3658" s="3">
        <f>ROUND(W3658/(1-VLOOKUP("Total porcentaje:",ResumenCotizacion!$F:$H,3,0)),2)</f>
        <v>22608695.649999999</v>
      </c>
      <c r="Y3658" s="3">
        <f t="shared" si="231"/>
        <v>0</v>
      </c>
    </row>
    <row r="3659" spans="1:25" ht="14.25" x14ac:dyDescent="0.2">
      <c r="A3659" t="str">
        <f t="shared" si="228"/>
        <v>Servicios fabricante- Microsoft Soporte PremierMicrosoft Soporte PremierMPCOA</v>
      </c>
      <c r="B3659" t="str">
        <f t="shared" si="229"/>
        <v>MPCOAMicrosoft Soporte Premier</v>
      </c>
      <c r="C3659"/>
      <c r="D3659" t="s">
        <v>5156</v>
      </c>
      <c r="E3659" t="s">
        <v>6972</v>
      </c>
      <c r="F3659" s="37" t="s">
        <v>7648</v>
      </c>
      <c r="G3659" s="18" t="str">
        <f t="shared" si="230"/>
        <v>Servicios fabricante- Microsoft Soporte Premier</v>
      </c>
      <c r="H3659" s="18" t="s">
        <v>119</v>
      </c>
      <c r="I3659" s="37" t="s">
        <v>67</v>
      </c>
      <c r="J3659" t="s">
        <v>6973</v>
      </c>
      <c r="K3659" t="s">
        <v>65</v>
      </c>
      <c r="L3659" t="s">
        <v>3940</v>
      </c>
      <c r="M3659" t="s">
        <v>65</v>
      </c>
      <c r="N3659" s="37" t="s">
        <v>5159</v>
      </c>
      <c r="O3659" s="37" t="s">
        <v>66</v>
      </c>
      <c r="P3659" s="37" t="s">
        <v>1308</v>
      </c>
      <c r="Q3659" t="s">
        <v>6972</v>
      </c>
      <c r="R3659" t="s">
        <v>5160</v>
      </c>
      <c r="S3659" s="38">
        <v>62400000</v>
      </c>
      <c r="T3659" s="37">
        <v>1</v>
      </c>
      <c r="U3659" s="37">
        <v>1</v>
      </c>
      <c r="V3659" s="43">
        <f>SUMIF(ResumenCotizacion!$C:$C,E3659,ResumenCotizacion!$P:$P)</f>
        <v>0</v>
      </c>
      <c r="W3659" s="68">
        <f>IF(H3659="USD",S3659*SolCotizacion!$J$18,S3659)</f>
        <v>62400000</v>
      </c>
      <c r="X3659" s="3">
        <f>ROUND(W3659/(1-VLOOKUP("Total porcentaje:",ResumenCotizacion!$F:$H,3,0)),2)</f>
        <v>67826086.959999993</v>
      </c>
      <c r="Y3659" s="3">
        <f t="shared" si="231"/>
        <v>0</v>
      </c>
    </row>
    <row r="3660" spans="1:25" ht="14.25" x14ac:dyDescent="0.2">
      <c r="A3660" t="str">
        <f t="shared" si="228"/>
        <v>Servicios fabricante- Microsoft Soporte PremierMicrosoft Soporte PremierMLEQ</v>
      </c>
      <c r="B3660" t="str">
        <f t="shared" si="229"/>
        <v>MLEQMicrosoft Soporte Premier</v>
      </c>
      <c r="C3660"/>
      <c r="D3660" t="s">
        <v>5156</v>
      </c>
      <c r="E3660" t="s">
        <v>6974</v>
      </c>
      <c r="F3660" s="37" t="s">
        <v>7648</v>
      </c>
      <c r="G3660" s="18" t="str">
        <f t="shared" si="230"/>
        <v>Servicios fabricante- Microsoft Soporte Premier</v>
      </c>
      <c r="H3660" s="18" t="s">
        <v>119</v>
      </c>
      <c r="I3660" s="37" t="s">
        <v>67</v>
      </c>
      <c r="J3660" t="s">
        <v>6975</v>
      </c>
      <c r="K3660" t="s">
        <v>65</v>
      </c>
      <c r="L3660" t="s">
        <v>3940</v>
      </c>
      <c r="M3660" t="s">
        <v>65</v>
      </c>
      <c r="N3660" s="37" t="s">
        <v>5159</v>
      </c>
      <c r="O3660" s="37" t="s">
        <v>5171</v>
      </c>
      <c r="P3660" s="37" t="s">
        <v>1308</v>
      </c>
      <c r="Q3660" t="s">
        <v>6974</v>
      </c>
      <c r="R3660" t="s">
        <v>5160</v>
      </c>
      <c r="S3660" s="38">
        <v>38000000</v>
      </c>
      <c r="T3660" s="37">
        <v>1</v>
      </c>
      <c r="U3660" s="37">
        <v>1</v>
      </c>
      <c r="V3660" s="43">
        <f>SUMIF(ResumenCotizacion!$C:$C,E3660,ResumenCotizacion!$P:$P)</f>
        <v>0</v>
      </c>
      <c r="W3660" s="68">
        <f>IF(H3660="USD",S3660*SolCotizacion!$J$18,S3660)</f>
        <v>38000000</v>
      </c>
      <c r="X3660" s="3">
        <f>ROUND(W3660/(1-VLOOKUP("Total porcentaje:",ResumenCotizacion!$F:$H,3,0)),2)</f>
        <v>41304347.829999998</v>
      </c>
      <c r="Y3660" s="3">
        <f t="shared" si="231"/>
        <v>0</v>
      </c>
    </row>
    <row r="3661" spans="1:25" ht="14.25" x14ac:dyDescent="0.2">
      <c r="A3661" t="str">
        <f t="shared" si="228"/>
        <v>Servicios fabricante- Microsoft Soporte PremierMicrosoft Soporte PremierMLEAR</v>
      </c>
      <c r="B3661" t="str">
        <f t="shared" si="229"/>
        <v>MLEARMicrosoft Soporte Premier</v>
      </c>
      <c r="C3661"/>
      <c r="D3661" t="s">
        <v>5156</v>
      </c>
      <c r="E3661" t="s">
        <v>6976</v>
      </c>
      <c r="F3661" s="37" t="s">
        <v>7648</v>
      </c>
      <c r="G3661" s="18" t="str">
        <f t="shared" si="230"/>
        <v>Servicios fabricante- Microsoft Soporte Premier</v>
      </c>
      <c r="H3661" s="18" t="s">
        <v>119</v>
      </c>
      <c r="I3661" s="37" t="s">
        <v>67</v>
      </c>
      <c r="J3661" t="s">
        <v>6977</v>
      </c>
      <c r="K3661" t="s">
        <v>65</v>
      </c>
      <c r="L3661" t="s">
        <v>3940</v>
      </c>
      <c r="M3661" t="s">
        <v>65</v>
      </c>
      <c r="N3661" s="37" t="s">
        <v>5159</v>
      </c>
      <c r="O3661" s="37" t="s">
        <v>5171</v>
      </c>
      <c r="P3661" s="37" t="s">
        <v>1308</v>
      </c>
      <c r="Q3661" t="s">
        <v>6976</v>
      </c>
      <c r="R3661" t="s">
        <v>5160</v>
      </c>
      <c r="S3661" s="38">
        <v>4800000</v>
      </c>
      <c r="T3661" s="37">
        <v>1</v>
      </c>
      <c r="U3661" s="37">
        <v>1</v>
      </c>
      <c r="V3661" s="43">
        <f>SUMIF(ResumenCotizacion!$C:$C,E3661,ResumenCotizacion!$P:$P)</f>
        <v>0</v>
      </c>
      <c r="W3661" s="68">
        <f>IF(H3661="USD",S3661*SolCotizacion!$J$18,S3661)</f>
        <v>4800000</v>
      </c>
      <c r="X3661" s="3">
        <f>ROUND(W3661/(1-VLOOKUP("Total porcentaje:",ResumenCotizacion!$F:$H,3,0)),2)</f>
        <v>5217391.3</v>
      </c>
      <c r="Y3661" s="3">
        <f t="shared" si="231"/>
        <v>0</v>
      </c>
    </row>
    <row r="3662" spans="1:25" ht="14.25" x14ac:dyDescent="0.2">
      <c r="A3662" t="str">
        <f t="shared" si="228"/>
        <v>Servicios fabricante- Microsoft Soporte PremierMicrosoft Soporte PremierMF11</v>
      </c>
      <c r="B3662" t="str">
        <f t="shared" si="229"/>
        <v>MF11Microsoft Soporte Premier</v>
      </c>
      <c r="C3662"/>
      <c r="D3662" t="s">
        <v>5156</v>
      </c>
      <c r="E3662" t="s">
        <v>6978</v>
      </c>
      <c r="F3662" s="37" t="s">
        <v>7648</v>
      </c>
      <c r="G3662" s="18" t="str">
        <f t="shared" si="230"/>
        <v>Servicios fabricante- Microsoft Soporte Premier</v>
      </c>
      <c r="H3662" s="18" t="s">
        <v>119</v>
      </c>
      <c r="I3662" s="37" t="s">
        <v>67</v>
      </c>
      <c r="J3662" t="s">
        <v>6979</v>
      </c>
      <c r="K3662" t="s">
        <v>65</v>
      </c>
      <c r="L3662" t="s">
        <v>3940</v>
      </c>
      <c r="M3662" t="s">
        <v>65</v>
      </c>
      <c r="N3662" s="37" t="s">
        <v>5159</v>
      </c>
      <c r="O3662" s="37" t="s">
        <v>5171</v>
      </c>
      <c r="P3662" s="37" t="s">
        <v>1308</v>
      </c>
      <c r="Q3662" t="s">
        <v>6978</v>
      </c>
      <c r="R3662" t="s">
        <v>5160</v>
      </c>
      <c r="S3662" s="38">
        <v>99600000</v>
      </c>
      <c r="T3662" s="37">
        <v>1</v>
      </c>
      <c r="U3662" s="37">
        <v>1</v>
      </c>
      <c r="V3662" s="43">
        <f>SUMIF(ResumenCotizacion!$C:$C,E3662,ResumenCotizacion!$P:$P)</f>
        <v>0</v>
      </c>
      <c r="W3662" s="68">
        <f>IF(H3662="USD",S3662*SolCotizacion!$J$18,S3662)</f>
        <v>99600000</v>
      </c>
      <c r="X3662" s="3">
        <f>ROUND(W3662/(1-VLOOKUP("Total porcentaje:",ResumenCotizacion!$F:$H,3,0)),2)</f>
        <v>108260869.56999999</v>
      </c>
      <c r="Y3662" s="3">
        <f t="shared" si="231"/>
        <v>0</v>
      </c>
    </row>
    <row r="3663" spans="1:25" ht="14.25" x14ac:dyDescent="0.2">
      <c r="A3663" t="str">
        <f t="shared" si="228"/>
        <v>Servicios fabricante- Microsoft Soporte PremierMicrosoft Soporte PremierMDFCF</v>
      </c>
      <c r="B3663" t="str">
        <f t="shared" si="229"/>
        <v>MDFCFMicrosoft Soporte Premier</v>
      </c>
      <c r="C3663"/>
      <c r="D3663" t="s">
        <v>5156</v>
      </c>
      <c r="E3663" t="s">
        <v>6980</v>
      </c>
      <c r="F3663" s="37" t="s">
        <v>7648</v>
      </c>
      <c r="G3663" s="18" t="str">
        <f t="shared" si="230"/>
        <v>Servicios fabricante- Microsoft Soporte Premier</v>
      </c>
      <c r="H3663" s="18" t="s">
        <v>119</v>
      </c>
      <c r="I3663" s="37" t="s">
        <v>67</v>
      </c>
      <c r="J3663" t="s">
        <v>6981</v>
      </c>
      <c r="K3663" t="s">
        <v>65</v>
      </c>
      <c r="L3663" t="s">
        <v>3940</v>
      </c>
      <c r="M3663" t="s">
        <v>65</v>
      </c>
      <c r="N3663" s="37" t="s">
        <v>5159</v>
      </c>
      <c r="O3663" s="37" t="s">
        <v>5171</v>
      </c>
      <c r="P3663" s="37" t="s">
        <v>1308</v>
      </c>
      <c r="Q3663" t="s">
        <v>6980</v>
      </c>
      <c r="R3663" t="s">
        <v>5160</v>
      </c>
      <c r="S3663" s="38">
        <v>74800000</v>
      </c>
      <c r="T3663" s="37">
        <v>1</v>
      </c>
      <c r="U3663" s="37">
        <v>1</v>
      </c>
      <c r="V3663" s="43">
        <f>SUMIF(ResumenCotizacion!$C:$C,E3663,ResumenCotizacion!$P:$P)</f>
        <v>0</v>
      </c>
      <c r="W3663" s="68">
        <f>IF(H3663="USD",S3663*SolCotizacion!$J$18,S3663)</f>
        <v>74800000</v>
      </c>
      <c r="X3663" s="3">
        <f>ROUND(W3663/(1-VLOOKUP("Total porcentaje:",ResumenCotizacion!$F:$H,3,0)),2)</f>
        <v>81304347.829999998</v>
      </c>
      <c r="Y3663" s="3">
        <f t="shared" si="231"/>
        <v>0</v>
      </c>
    </row>
    <row r="3664" spans="1:25" ht="14.25" x14ac:dyDescent="0.2">
      <c r="A3664" t="str">
        <f t="shared" si="228"/>
        <v>Servicios fabricante- Microsoft Soporte PremierMicrosoft Soporte PremierMDFCA</v>
      </c>
      <c r="B3664" t="str">
        <f t="shared" si="229"/>
        <v>MDFCAMicrosoft Soporte Premier</v>
      </c>
      <c r="C3664"/>
      <c r="D3664" t="s">
        <v>5156</v>
      </c>
      <c r="E3664" t="s">
        <v>6982</v>
      </c>
      <c r="F3664" s="37" t="s">
        <v>7648</v>
      </c>
      <c r="G3664" s="18" t="str">
        <f t="shared" si="230"/>
        <v>Servicios fabricante- Microsoft Soporte Premier</v>
      </c>
      <c r="H3664" s="18" t="s">
        <v>119</v>
      </c>
      <c r="I3664" s="37" t="s">
        <v>67</v>
      </c>
      <c r="J3664" t="s">
        <v>6983</v>
      </c>
      <c r="K3664" t="s">
        <v>65</v>
      </c>
      <c r="L3664" t="s">
        <v>3940</v>
      </c>
      <c r="M3664" t="s">
        <v>65</v>
      </c>
      <c r="N3664" s="37" t="s">
        <v>5159</v>
      </c>
      <c r="O3664" s="37" t="s">
        <v>5171</v>
      </c>
      <c r="P3664" s="37" t="s">
        <v>1308</v>
      </c>
      <c r="Q3664" t="s">
        <v>6982</v>
      </c>
      <c r="R3664" t="s">
        <v>5160</v>
      </c>
      <c r="S3664" s="38">
        <v>56800000</v>
      </c>
      <c r="T3664" s="37">
        <v>1</v>
      </c>
      <c r="U3664" s="37">
        <v>1</v>
      </c>
      <c r="V3664" s="43">
        <f>SUMIF(ResumenCotizacion!$C:$C,E3664,ResumenCotizacion!$P:$P)</f>
        <v>0</v>
      </c>
      <c r="W3664" s="68">
        <f>IF(H3664="USD",S3664*SolCotizacion!$J$18,S3664)</f>
        <v>56800000</v>
      </c>
      <c r="X3664" s="3">
        <f>ROUND(W3664/(1-VLOOKUP("Total porcentaje:",ResumenCotizacion!$F:$H,3,0)),2)</f>
        <v>61739130.43</v>
      </c>
      <c r="Y3664" s="3">
        <f t="shared" si="231"/>
        <v>0</v>
      </c>
    </row>
    <row r="3665" spans="1:25" ht="14.25" x14ac:dyDescent="0.2">
      <c r="A3665" t="str">
        <f t="shared" si="228"/>
        <v>Servicios fabricante- Microsoft Soporte PremierMicrosoft Soporte PremierMDDLC</v>
      </c>
      <c r="B3665" t="str">
        <f t="shared" si="229"/>
        <v>MDDLCMicrosoft Soporte Premier</v>
      </c>
      <c r="C3665"/>
      <c r="D3665" t="s">
        <v>5156</v>
      </c>
      <c r="E3665" t="s">
        <v>6984</v>
      </c>
      <c r="F3665" s="37" t="s">
        <v>7648</v>
      </c>
      <c r="G3665" s="18" t="str">
        <f t="shared" si="230"/>
        <v>Servicios fabricante- Microsoft Soporte Premier</v>
      </c>
      <c r="H3665" s="18" t="s">
        <v>119</v>
      </c>
      <c r="I3665" s="37" t="s">
        <v>67</v>
      </c>
      <c r="J3665" t="s">
        <v>6985</v>
      </c>
      <c r="K3665" t="s">
        <v>65</v>
      </c>
      <c r="L3665" t="s">
        <v>3940</v>
      </c>
      <c r="M3665" t="s">
        <v>65</v>
      </c>
      <c r="N3665" s="37" t="s">
        <v>5159</v>
      </c>
      <c r="O3665" s="37" t="s">
        <v>66</v>
      </c>
      <c r="P3665" s="37" t="s">
        <v>1308</v>
      </c>
      <c r="Q3665" t="s">
        <v>6984</v>
      </c>
      <c r="R3665" t="s">
        <v>5160</v>
      </c>
      <c r="S3665" s="38">
        <v>25600000</v>
      </c>
      <c r="T3665" s="37">
        <v>1</v>
      </c>
      <c r="U3665" s="37">
        <v>1</v>
      </c>
      <c r="V3665" s="43">
        <f>SUMIF(ResumenCotizacion!$C:$C,E3665,ResumenCotizacion!$P:$P)</f>
        <v>0</v>
      </c>
      <c r="W3665" s="68">
        <f>IF(H3665="USD",S3665*SolCotizacion!$J$18,S3665)</f>
        <v>25600000</v>
      </c>
      <c r="X3665" s="3">
        <f>ROUND(W3665/(1-VLOOKUP("Total porcentaje:",ResumenCotizacion!$F:$H,3,0)),2)</f>
        <v>27826086.960000001</v>
      </c>
      <c r="Y3665" s="3">
        <f t="shared" si="231"/>
        <v>0</v>
      </c>
    </row>
    <row r="3666" spans="1:25" ht="14.25" x14ac:dyDescent="0.2">
      <c r="A3666" t="str">
        <f t="shared" si="228"/>
        <v>Servicios fabricante- Microsoft Soporte PremierMicrosoft Soporte PremierMCOF</v>
      </c>
      <c r="B3666" t="str">
        <f t="shared" si="229"/>
        <v>MCOFMicrosoft Soporte Premier</v>
      </c>
      <c r="C3666"/>
      <c r="D3666" t="s">
        <v>5156</v>
      </c>
      <c r="E3666" t="s">
        <v>6986</v>
      </c>
      <c r="F3666" s="37" t="s">
        <v>7648</v>
      </c>
      <c r="G3666" s="18" t="str">
        <f t="shared" si="230"/>
        <v>Servicios fabricante- Microsoft Soporte Premier</v>
      </c>
      <c r="H3666" s="18" t="s">
        <v>119</v>
      </c>
      <c r="I3666" s="37" t="s">
        <v>67</v>
      </c>
      <c r="J3666" t="s">
        <v>6987</v>
      </c>
      <c r="K3666" t="s">
        <v>65</v>
      </c>
      <c r="L3666" t="s">
        <v>3940</v>
      </c>
      <c r="M3666" t="s">
        <v>65</v>
      </c>
      <c r="N3666" s="37" t="s">
        <v>5159</v>
      </c>
      <c r="O3666" s="37" t="s">
        <v>5171</v>
      </c>
      <c r="P3666" s="37" t="s">
        <v>1308</v>
      </c>
      <c r="Q3666" t="s">
        <v>6986</v>
      </c>
      <c r="R3666" t="s">
        <v>5160</v>
      </c>
      <c r="S3666" s="38">
        <v>86000000</v>
      </c>
      <c r="T3666" s="37">
        <v>1</v>
      </c>
      <c r="U3666" s="37">
        <v>1</v>
      </c>
      <c r="V3666" s="43">
        <f>SUMIF(ResumenCotizacion!$C:$C,E3666,ResumenCotizacion!$P:$P)</f>
        <v>0</v>
      </c>
      <c r="W3666" s="68">
        <f>IF(H3666="USD",S3666*SolCotizacion!$J$18,S3666)</f>
        <v>86000000</v>
      </c>
      <c r="X3666" s="3">
        <f>ROUND(W3666/(1-VLOOKUP("Total porcentaje:",ResumenCotizacion!$F:$H,3,0)),2)</f>
        <v>93478260.870000005</v>
      </c>
      <c r="Y3666" s="3">
        <f t="shared" si="231"/>
        <v>0</v>
      </c>
    </row>
    <row r="3667" spans="1:25" ht="14.25" x14ac:dyDescent="0.2">
      <c r="A3667" t="str">
        <f t="shared" si="228"/>
        <v>Servicios fabricante- Microsoft Soporte PremierMicrosoft Soporte PremierMCGD</v>
      </c>
      <c r="B3667" t="str">
        <f t="shared" si="229"/>
        <v>MCGDMicrosoft Soporte Premier</v>
      </c>
      <c r="C3667"/>
      <c r="D3667" t="s">
        <v>5156</v>
      </c>
      <c r="E3667" t="s">
        <v>6988</v>
      </c>
      <c r="F3667" s="37" t="s">
        <v>7648</v>
      </c>
      <c r="G3667" s="18" t="str">
        <f t="shared" si="230"/>
        <v>Servicios fabricante- Microsoft Soporte Premier</v>
      </c>
      <c r="H3667" s="18" t="s">
        <v>119</v>
      </c>
      <c r="I3667" s="37" t="s">
        <v>67</v>
      </c>
      <c r="J3667" t="s">
        <v>6989</v>
      </c>
      <c r="K3667" t="s">
        <v>65</v>
      </c>
      <c r="L3667" t="s">
        <v>3940</v>
      </c>
      <c r="M3667" t="s">
        <v>65</v>
      </c>
      <c r="N3667" s="37" t="s">
        <v>5159</v>
      </c>
      <c r="O3667" s="37" t="s">
        <v>5171</v>
      </c>
      <c r="P3667" s="37" t="s">
        <v>1308</v>
      </c>
      <c r="Q3667" t="s">
        <v>6988</v>
      </c>
      <c r="R3667" t="s">
        <v>5160</v>
      </c>
      <c r="S3667" s="38">
        <v>86000000</v>
      </c>
      <c r="T3667" s="37">
        <v>1</v>
      </c>
      <c r="U3667" s="37">
        <v>1</v>
      </c>
      <c r="V3667" s="43">
        <f>SUMIF(ResumenCotizacion!$C:$C,E3667,ResumenCotizacion!$P:$P)</f>
        <v>0</v>
      </c>
      <c r="W3667" s="68">
        <f>IF(H3667="USD",S3667*SolCotizacion!$J$18,S3667)</f>
        <v>86000000</v>
      </c>
      <c r="X3667" s="3">
        <f>ROUND(W3667/(1-VLOOKUP("Total porcentaje:",ResumenCotizacion!$F:$H,3,0)),2)</f>
        <v>93478260.870000005</v>
      </c>
      <c r="Y3667" s="3">
        <f t="shared" si="231"/>
        <v>0</v>
      </c>
    </row>
    <row r="3668" spans="1:25" ht="14.25" x14ac:dyDescent="0.2">
      <c r="A3668" t="str">
        <f t="shared" si="228"/>
        <v>Servicios fabricante- Microsoft Soporte PremierMicrosoft Soporte PremierMCAS</v>
      </c>
      <c r="B3668" t="str">
        <f t="shared" si="229"/>
        <v>MCASMicrosoft Soporte Premier</v>
      </c>
      <c r="C3668"/>
      <c r="D3668" t="s">
        <v>5156</v>
      </c>
      <c r="E3668" t="s">
        <v>6990</v>
      </c>
      <c r="F3668" s="37" t="s">
        <v>7648</v>
      </c>
      <c r="G3668" s="18" t="str">
        <f t="shared" si="230"/>
        <v>Servicios fabricante- Microsoft Soporte Premier</v>
      </c>
      <c r="H3668" s="18" t="s">
        <v>119</v>
      </c>
      <c r="I3668" s="37" t="s">
        <v>67</v>
      </c>
      <c r="J3668" t="s">
        <v>6991</v>
      </c>
      <c r="K3668" t="s">
        <v>65</v>
      </c>
      <c r="L3668" t="s">
        <v>3940</v>
      </c>
      <c r="M3668" t="s">
        <v>65</v>
      </c>
      <c r="N3668" s="37" t="s">
        <v>5159</v>
      </c>
      <c r="O3668" s="37" t="s">
        <v>5171</v>
      </c>
      <c r="P3668" s="37" t="s">
        <v>1308</v>
      </c>
      <c r="Q3668" t="s">
        <v>6990</v>
      </c>
      <c r="R3668" t="s">
        <v>5160</v>
      </c>
      <c r="S3668" s="38">
        <v>83200000</v>
      </c>
      <c r="T3668" s="37">
        <v>1</v>
      </c>
      <c r="U3668" s="37">
        <v>1</v>
      </c>
      <c r="V3668" s="43">
        <f>SUMIF(ResumenCotizacion!$C:$C,E3668,ResumenCotizacion!$P:$P)</f>
        <v>0</v>
      </c>
      <c r="W3668" s="68">
        <f>IF(H3668="USD",S3668*SolCotizacion!$J$18,S3668)</f>
        <v>83200000</v>
      </c>
      <c r="X3668" s="3">
        <f>ROUND(W3668/(1-VLOOKUP("Total porcentaje:",ResumenCotizacion!$F:$H,3,0)),2)</f>
        <v>90434782.609999999</v>
      </c>
      <c r="Y3668" s="3">
        <f t="shared" si="231"/>
        <v>0</v>
      </c>
    </row>
    <row r="3669" spans="1:25" ht="14.25" x14ac:dyDescent="0.2">
      <c r="A3669" t="str">
        <f t="shared" si="228"/>
        <v>Servicios fabricante- Microsoft Soporte PremierMicrosoft Soporte PremierMAHR</v>
      </c>
      <c r="B3669" t="str">
        <f t="shared" si="229"/>
        <v>MAHRMicrosoft Soporte Premier</v>
      </c>
      <c r="C3669"/>
      <c r="D3669" t="s">
        <v>5156</v>
      </c>
      <c r="E3669" t="s">
        <v>6992</v>
      </c>
      <c r="F3669" s="37" t="s">
        <v>7648</v>
      </c>
      <c r="G3669" s="18" t="str">
        <f t="shared" si="230"/>
        <v>Servicios fabricante- Microsoft Soporte Premier</v>
      </c>
      <c r="H3669" s="18" t="s">
        <v>119</v>
      </c>
      <c r="I3669" s="37" t="s">
        <v>67</v>
      </c>
      <c r="J3669" t="s">
        <v>6993</v>
      </c>
      <c r="K3669" t="s">
        <v>65</v>
      </c>
      <c r="L3669" t="s">
        <v>3940</v>
      </c>
      <c r="M3669" t="s">
        <v>65</v>
      </c>
      <c r="N3669" s="37" t="s">
        <v>5159</v>
      </c>
      <c r="O3669" s="37" t="s">
        <v>5171</v>
      </c>
      <c r="P3669" s="37" t="s">
        <v>1308</v>
      </c>
      <c r="Q3669" t="s">
        <v>6992</v>
      </c>
      <c r="R3669" t="s">
        <v>5160</v>
      </c>
      <c r="S3669" s="38">
        <v>23200000</v>
      </c>
      <c r="T3669" s="37">
        <v>1</v>
      </c>
      <c r="U3669" s="37">
        <v>1</v>
      </c>
      <c r="V3669" s="43">
        <f>SUMIF(ResumenCotizacion!$C:$C,E3669,ResumenCotizacion!$P:$P)</f>
        <v>0</v>
      </c>
      <c r="W3669" s="68">
        <f>IF(H3669="USD",S3669*SolCotizacion!$J$18,S3669)</f>
        <v>23200000</v>
      </c>
      <c r="X3669" s="3">
        <f>ROUND(W3669/(1-VLOOKUP("Total porcentaje:",ResumenCotizacion!$F:$H,3,0)),2)</f>
        <v>25217391.300000001</v>
      </c>
      <c r="Y3669" s="3">
        <f t="shared" si="231"/>
        <v>0</v>
      </c>
    </row>
    <row r="3670" spans="1:25" ht="14.25" x14ac:dyDescent="0.2">
      <c r="A3670" t="str">
        <f t="shared" si="228"/>
        <v>Servicios fabricante- Microsoft Soporte PremierMicrosoft Soporte PremierISWP</v>
      </c>
      <c r="B3670" t="str">
        <f t="shared" si="229"/>
        <v>ISWPMicrosoft Soporte Premier</v>
      </c>
      <c r="C3670"/>
      <c r="D3670" t="s">
        <v>5156</v>
      </c>
      <c r="E3670" t="s">
        <v>6994</v>
      </c>
      <c r="F3670" s="37" t="s">
        <v>7648</v>
      </c>
      <c r="G3670" s="18" t="str">
        <f t="shared" si="230"/>
        <v>Servicios fabricante- Microsoft Soporte Premier</v>
      </c>
      <c r="H3670" s="18" t="s">
        <v>119</v>
      </c>
      <c r="I3670" s="37" t="s">
        <v>67</v>
      </c>
      <c r="J3670" t="s">
        <v>6995</v>
      </c>
      <c r="K3670" t="s">
        <v>65</v>
      </c>
      <c r="L3670" t="s">
        <v>3940</v>
      </c>
      <c r="M3670" t="s">
        <v>65</v>
      </c>
      <c r="N3670" s="37" t="s">
        <v>5159</v>
      </c>
      <c r="O3670" s="37" t="s">
        <v>66</v>
      </c>
      <c r="P3670" s="37" t="s">
        <v>1308</v>
      </c>
      <c r="Q3670" t="s">
        <v>6994</v>
      </c>
      <c r="R3670" t="s">
        <v>5160</v>
      </c>
      <c r="S3670" s="38">
        <v>111600000</v>
      </c>
      <c r="T3670" s="37">
        <v>1</v>
      </c>
      <c r="U3670" s="37">
        <v>1</v>
      </c>
      <c r="V3670" s="43">
        <f>SUMIF(ResumenCotizacion!$C:$C,E3670,ResumenCotizacion!$P:$P)</f>
        <v>0</v>
      </c>
      <c r="W3670" s="68">
        <f>IF(H3670="USD",S3670*SolCotizacion!$J$18,S3670)</f>
        <v>111600000</v>
      </c>
      <c r="X3670" s="3">
        <f>ROUND(W3670/(1-VLOOKUP("Total porcentaje:",ResumenCotizacion!$F:$H,3,0)),2)</f>
        <v>121304347.83</v>
      </c>
      <c r="Y3670" s="3">
        <f t="shared" si="231"/>
        <v>0</v>
      </c>
    </row>
    <row r="3671" spans="1:25" ht="14.25" x14ac:dyDescent="0.2">
      <c r="A3671" t="str">
        <f t="shared" si="228"/>
        <v>Servicios fabricante- Microsoft Soporte PremierMicrosoft Soporte PremierHUAF</v>
      </c>
      <c r="B3671" t="str">
        <f t="shared" si="229"/>
        <v>HUAFMicrosoft Soporte Premier</v>
      </c>
      <c r="C3671"/>
      <c r="D3671" t="s">
        <v>5156</v>
      </c>
      <c r="E3671" t="s">
        <v>6996</v>
      </c>
      <c r="F3671" s="37" t="s">
        <v>7648</v>
      </c>
      <c r="G3671" s="18" t="str">
        <f t="shared" si="230"/>
        <v>Servicios fabricante- Microsoft Soporte Premier</v>
      </c>
      <c r="H3671" s="18" t="s">
        <v>119</v>
      </c>
      <c r="I3671" s="37" t="s">
        <v>67</v>
      </c>
      <c r="J3671" t="s">
        <v>6997</v>
      </c>
      <c r="K3671" t="s">
        <v>65</v>
      </c>
      <c r="L3671" t="s">
        <v>3940</v>
      </c>
      <c r="M3671" t="s">
        <v>65</v>
      </c>
      <c r="N3671" s="37" t="s">
        <v>5159</v>
      </c>
      <c r="O3671" s="37" t="s">
        <v>5171</v>
      </c>
      <c r="P3671" s="37" t="s">
        <v>1308</v>
      </c>
      <c r="Q3671" t="s">
        <v>6996</v>
      </c>
      <c r="R3671" t="s">
        <v>5160</v>
      </c>
      <c r="S3671" s="38">
        <v>15200000</v>
      </c>
      <c r="T3671" s="37">
        <v>1</v>
      </c>
      <c r="U3671" s="37">
        <v>1</v>
      </c>
      <c r="V3671" s="43">
        <f>SUMIF(ResumenCotizacion!$C:$C,E3671,ResumenCotizacion!$P:$P)</f>
        <v>0</v>
      </c>
      <c r="W3671" s="68">
        <f>IF(H3671="USD",S3671*SolCotizacion!$J$18,S3671)</f>
        <v>15200000</v>
      </c>
      <c r="X3671" s="3">
        <f>ROUND(W3671/(1-VLOOKUP("Total porcentaje:",ResumenCotizacion!$F:$H,3,0)),2)</f>
        <v>16521739.130000001</v>
      </c>
      <c r="Y3671" s="3">
        <f t="shared" si="231"/>
        <v>0</v>
      </c>
    </row>
    <row r="3672" spans="1:25" ht="14.25" x14ac:dyDescent="0.2">
      <c r="A3672" t="str">
        <f t="shared" si="228"/>
        <v>Servicios fabricante- Microsoft Soporte PremierMicrosoft Soporte PremierHESS</v>
      </c>
      <c r="B3672" t="str">
        <f t="shared" si="229"/>
        <v>HESSMicrosoft Soporte Premier</v>
      </c>
      <c r="C3672"/>
      <c r="D3672" t="s">
        <v>5156</v>
      </c>
      <c r="E3672" t="s">
        <v>6998</v>
      </c>
      <c r="F3672" s="37" t="s">
        <v>7648</v>
      </c>
      <c r="G3672" s="18" t="str">
        <f t="shared" si="230"/>
        <v>Servicios fabricante- Microsoft Soporte Premier</v>
      </c>
      <c r="H3672" s="18" t="s">
        <v>119</v>
      </c>
      <c r="I3672" s="37" t="s">
        <v>67</v>
      </c>
      <c r="J3672" t="s">
        <v>6999</v>
      </c>
      <c r="K3672" t="s">
        <v>65</v>
      </c>
      <c r="L3672" t="s">
        <v>3940</v>
      </c>
      <c r="M3672" t="s">
        <v>65</v>
      </c>
      <c r="N3672" s="37" t="s">
        <v>5159</v>
      </c>
      <c r="O3672" s="37" t="s">
        <v>66</v>
      </c>
      <c r="P3672" s="37" t="s">
        <v>1308</v>
      </c>
      <c r="Q3672" t="s">
        <v>6998</v>
      </c>
      <c r="R3672" t="s">
        <v>5160</v>
      </c>
      <c r="S3672" s="38">
        <v>85600000</v>
      </c>
      <c r="T3672" s="37">
        <v>1</v>
      </c>
      <c r="U3672" s="37">
        <v>1</v>
      </c>
      <c r="V3672" s="43">
        <f>SUMIF(ResumenCotizacion!$C:$C,E3672,ResumenCotizacion!$P:$P)</f>
        <v>0</v>
      </c>
      <c r="W3672" s="68">
        <f>IF(H3672="USD",S3672*SolCotizacion!$J$18,S3672)</f>
        <v>85600000</v>
      </c>
      <c r="X3672" s="3">
        <f>ROUND(W3672/(1-VLOOKUP("Total porcentaje:",ResumenCotizacion!$F:$H,3,0)),2)</f>
        <v>93043478.260000005</v>
      </c>
      <c r="Y3672" s="3">
        <f t="shared" si="231"/>
        <v>0</v>
      </c>
    </row>
    <row r="3673" spans="1:25" ht="14.25" x14ac:dyDescent="0.2">
      <c r="A3673" t="str">
        <f t="shared" si="228"/>
        <v>Servicios fabricante- Microsoft Soporte PremierMicrosoft Soporte PremierHESMT</v>
      </c>
      <c r="B3673" t="str">
        <f t="shared" si="229"/>
        <v>HESMTMicrosoft Soporte Premier</v>
      </c>
      <c r="C3673"/>
      <c r="D3673" t="s">
        <v>5156</v>
      </c>
      <c r="E3673" t="s">
        <v>7000</v>
      </c>
      <c r="F3673" s="37" t="s">
        <v>7648</v>
      </c>
      <c r="G3673" s="18" t="str">
        <f t="shared" si="230"/>
        <v>Servicios fabricante- Microsoft Soporte Premier</v>
      </c>
      <c r="H3673" s="18" t="s">
        <v>119</v>
      </c>
      <c r="I3673" s="37" t="s">
        <v>67</v>
      </c>
      <c r="J3673" t="s">
        <v>7001</v>
      </c>
      <c r="K3673" t="s">
        <v>65</v>
      </c>
      <c r="L3673" t="s">
        <v>3940</v>
      </c>
      <c r="M3673" t="s">
        <v>65</v>
      </c>
      <c r="N3673" s="37" t="s">
        <v>5159</v>
      </c>
      <c r="O3673" s="37" t="s">
        <v>66</v>
      </c>
      <c r="P3673" s="37" t="s">
        <v>1308</v>
      </c>
      <c r="Q3673" t="s">
        <v>7000</v>
      </c>
      <c r="R3673" t="s">
        <v>5160</v>
      </c>
      <c r="S3673" s="38">
        <v>76400000</v>
      </c>
      <c r="T3673" s="37">
        <v>1</v>
      </c>
      <c r="U3673" s="37">
        <v>1</v>
      </c>
      <c r="V3673" s="43">
        <f>SUMIF(ResumenCotizacion!$C:$C,E3673,ResumenCotizacion!$P:$P)</f>
        <v>0</v>
      </c>
      <c r="W3673" s="68">
        <f>IF(H3673="USD",S3673*SolCotizacion!$J$18,S3673)</f>
        <v>76400000</v>
      </c>
      <c r="X3673" s="3">
        <f>ROUND(W3673/(1-VLOOKUP("Total porcentaje:",ResumenCotizacion!$F:$H,3,0)),2)</f>
        <v>83043478.260000005</v>
      </c>
      <c r="Y3673" s="3">
        <f t="shared" si="231"/>
        <v>0</v>
      </c>
    </row>
    <row r="3674" spans="1:25" ht="14.25" x14ac:dyDescent="0.2">
      <c r="A3674" t="str">
        <f t="shared" si="228"/>
        <v>Servicios fabricante- Microsoft Soporte PremierMicrosoft Soporte PremierHAUV</v>
      </c>
      <c r="B3674" t="str">
        <f t="shared" si="229"/>
        <v>HAUVMicrosoft Soporte Premier</v>
      </c>
      <c r="C3674"/>
      <c r="D3674" t="s">
        <v>5156</v>
      </c>
      <c r="E3674" t="s">
        <v>7002</v>
      </c>
      <c r="F3674" s="37" t="s">
        <v>7648</v>
      </c>
      <c r="G3674" s="18" t="str">
        <f t="shared" si="230"/>
        <v>Servicios fabricante- Microsoft Soporte Premier</v>
      </c>
      <c r="H3674" s="18" t="s">
        <v>119</v>
      </c>
      <c r="I3674" s="37" t="s">
        <v>67</v>
      </c>
      <c r="J3674" t="s">
        <v>7003</v>
      </c>
      <c r="K3674" t="s">
        <v>65</v>
      </c>
      <c r="L3674" t="s">
        <v>3940</v>
      </c>
      <c r="M3674" t="s">
        <v>65</v>
      </c>
      <c r="N3674" s="37" t="s">
        <v>5159</v>
      </c>
      <c r="O3674" s="37" t="s">
        <v>5171</v>
      </c>
      <c r="P3674" s="37" t="s">
        <v>1308</v>
      </c>
      <c r="Q3674" t="s">
        <v>7002</v>
      </c>
      <c r="R3674" t="s">
        <v>5160</v>
      </c>
      <c r="S3674" s="38">
        <v>13600000</v>
      </c>
      <c r="T3674" s="37">
        <v>1</v>
      </c>
      <c r="U3674" s="37">
        <v>1</v>
      </c>
      <c r="V3674" s="43">
        <f>SUMIF(ResumenCotizacion!$C:$C,E3674,ResumenCotizacion!$P:$P)</f>
        <v>0</v>
      </c>
      <c r="W3674" s="68">
        <f>IF(H3674="USD",S3674*SolCotizacion!$J$18,S3674)</f>
        <v>13600000</v>
      </c>
      <c r="X3674" s="3">
        <f>ROUND(W3674/(1-VLOOKUP("Total porcentaje:",ResumenCotizacion!$F:$H,3,0)),2)</f>
        <v>14782608.699999999</v>
      </c>
      <c r="Y3674" s="3">
        <f t="shared" si="231"/>
        <v>0</v>
      </c>
    </row>
    <row r="3675" spans="1:25" ht="14.25" x14ac:dyDescent="0.2">
      <c r="A3675" t="str">
        <f t="shared" si="228"/>
        <v>Servicios fabricante- Microsoft Soporte PremierMicrosoft Soporte PremierHAMA</v>
      </c>
      <c r="B3675" t="str">
        <f t="shared" si="229"/>
        <v>HAMAMicrosoft Soporte Premier</v>
      </c>
      <c r="C3675"/>
      <c r="D3675" t="s">
        <v>5156</v>
      </c>
      <c r="E3675" t="s">
        <v>7004</v>
      </c>
      <c r="F3675" s="37" t="s">
        <v>7648</v>
      </c>
      <c r="G3675" s="18" t="str">
        <f t="shared" si="230"/>
        <v>Servicios fabricante- Microsoft Soporte Premier</v>
      </c>
      <c r="H3675" s="18" t="s">
        <v>119</v>
      </c>
      <c r="I3675" s="37" t="s">
        <v>67</v>
      </c>
      <c r="J3675" t="s">
        <v>7005</v>
      </c>
      <c r="K3675" t="s">
        <v>65</v>
      </c>
      <c r="L3675" t="s">
        <v>3940</v>
      </c>
      <c r="M3675" t="s">
        <v>65</v>
      </c>
      <c r="N3675" s="37" t="s">
        <v>5159</v>
      </c>
      <c r="O3675" s="37" t="s">
        <v>5171</v>
      </c>
      <c r="P3675" s="37" t="s">
        <v>1308</v>
      </c>
      <c r="Q3675" t="s">
        <v>7004</v>
      </c>
      <c r="R3675" t="s">
        <v>5160</v>
      </c>
      <c r="S3675" s="38">
        <v>62400000</v>
      </c>
      <c r="T3675" s="37">
        <v>1</v>
      </c>
      <c r="U3675" s="37">
        <v>1</v>
      </c>
      <c r="V3675" s="43">
        <f>SUMIF(ResumenCotizacion!$C:$C,E3675,ResumenCotizacion!$P:$P)</f>
        <v>0</v>
      </c>
      <c r="W3675" s="68">
        <f>IF(H3675="USD",S3675*SolCotizacion!$J$18,S3675)</f>
        <v>62400000</v>
      </c>
      <c r="X3675" s="3">
        <f>ROUND(W3675/(1-VLOOKUP("Total porcentaje:",ResumenCotizacion!$F:$H,3,0)),2)</f>
        <v>67826086.959999993</v>
      </c>
      <c r="Y3675" s="3">
        <f t="shared" si="231"/>
        <v>0</v>
      </c>
    </row>
    <row r="3676" spans="1:25" ht="14.25" x14ac:dyDescent="0.2">
      <c r="A3676" t="str">
        <f t="shared" si="228"/>
        <v>Servicios fabricante- Microsoft Soporte PremierMicrosoft Soporte PremierGLAFW</v>
      </c>
      <c r="B3676" t="str">
        <f t="shared" si="229"/>
        <v>GLAFWMicrosoft Soporte Premier</v>
      </c>
      <c r="C3676"/>
      <c r="D3676" t="s">
        <v>5156</v>
      </c>
      <c r="E3676" t="s">
        <v>7006</v>
      </c>
      <c r="F3676" s="37" t="s">
        <v>7648</v>
      </c>
      <c r="G3676" s="18" t="str">
        <f t="shared" si="230"/>
        <v>Servicios fabricante- Microsoft Soporte Premier</v>
      </c>
      <c r="H3676" s="18" t="s">
        <v>119</v>
      </c>
      <c r="I3676" s="37" t="s">
        <v>67</v>
      </c>
      <c r="J3676" t="s">
        <v>7007</v>
      </c>
      <c r="K3676" t="s">
        <v>65</v>
      </c>
      <c r="L3676" t="s">
        <v>3940</v>
      </c>
      <c r="M3676" t="s">
        <v>65</v>
      </c>
      <c r="N3676" s="37" t="s">
        <v>5159</v>
      </c>
      <c r="O3676" s="37" t="s">
        <v>5171</v>
      </c>
      <c r="P3676" s="37" t="s">
        <v>1308</v>
      </c>
      <c r="Q3676" t="s">
        <v>7006</v>
      </c>
      <c r="R3676" t="s">
        <v>5160</v>
      </c>
      <c r="S3676" s="38">
        <v>62400000</v>
      </c>
      <c r="T3676" s="37">
        <v>1</v>
      </c>
      <c r="U3676" s="37">
        <v>1</v>
      </c>
      <c r="V3676" s="43">
        <f>SUMIF(ResumenCotizacion!$C:$C,E3676,ResumenCotizacion!$P:$P)</f>
        <v>0</v>
      </c>
      <c r="W3676" s="68">
        <f>IF(H3676="USD",S3676*SolCotizacion!$J$18,S3676)</f>
        <v>62400000</v>
      </c>
      <c r="X3676" s="3">
        <f>ROUND(W3676/(1-VLOOKUP("Total porcentaje:",ResumenCotizacion!$F:$H,3,0)),2)</f>
        <v>67826086.959999993</v>
      </c>
      <c r="Y3676" s="3">
        <f t="shared" si="231"/>
        <v>0</v>
      </c>
    </row>
    <row r="3677" spans="1:25" ht="14.25" x14ac:dyDescent="0.2">
      <c r="A3677" t="str">
        <f t="shared" si="228"/>
        <v>Servicios fabricante- Microsoft Soporte PremierMicrosoft Soporte PremierGLAFS</v>
      </c>
      <c r="B3677" t="str">
        <f t="shared" si="229"/>
        <v>GLAFSMicrosoft Soporte Premier</v>
      </c>
      <c r="C3677"/>
      <c r="D3677" t="s">
        <v>5156</v>
      </c>
      <c r="E3677" t="s">
        <v>7008</v>
      </c>
      <c r="F3677" s="37" t="s">
        <v>7648</v>
      </c>
      <c r="G3677" s="18" t="str">
        <f t="shared" si="230"/>
        <v>Servicios fabricante- Microsoft Soporte Premier</v>
      </c>
      <c r="H3677" s="18" t="s">
        <v>119</v>
      </c>
      <c r="I3677" s="37" t="s">
        <v>67</v>
      </c>
      <c r="J3677" t="s">
        <v>7009</v>
      </c>
      <c r="K3677" t="s">
        <v>65</v>
      </c>
      <c r="L3677" t="s">
        <v>3940</v>
      </c>
      <c r="M3677" t="s">
        <v>65</v>
      </c>
      <c r="N3677" s="37" t="s">
        <v>5159</v>
      </c>
      <c r="O3677" s="37" t="s">
        <v>5171</v>
      </c>
      <c r="P3677" s="37" t="s">
        <v>1308</v>
      </c>
      <c r="Q3677" t="s">
        <v>7008</v>
      </c>
      <c r="R3677" t="s">
        <v>5160</v>
      </c>
      <c r="S3677" s="38">
        <v>62400000</v>
      </c>
      <c r="T3677" s="37">
        <v>1</v>
      </c>
      <c r="U3677" s="37">
        <v>1</v>
      </c>
      <c r="V3677" s="43">
        <f>SUMIF(ResumenCotizacion!$C:$C,E3677,ResumenCotizacion!$P:$P)</f>
        <v>0</v>
      </c>
      <c r="W3677" s="68">
        <f>IF(H3677="USD",S3677*SolCotizacion!$J$18,S3677)</f>
        <v>62400000</v>
      </c>
      <c r="X3677" s="3">
        <f>ROUND(W3677/(1-VLOOKUP("Total porcentaje:",ResumenCotizacion!$F:$H,3,0)),2)</f>
        <v>67826086.959999993</v>
      </c>
      <c r="Y3677" s="3">
        <f t="shared" si="231"/>
        <v>0</v>
      </c>
    </row>
    <row r="3678" spans="1:25" ht="14.25" x14ac:dyDescent="0.2">
      <c r="A3678" t="str">
        <f t="shared" si="228"/>
        <v>Servicios fabricante- Microsoft Soporte PremierMicrosoft Soporte PremierGLAFO</v>
      </c>
      <c r="B3678" t="str">
        <f t="shared" si="229"/>
        <v>GLAFOMicrosoft Soporte Premier</v>
      </c>
      <c r="C3678"/>
      <c r="D3678" t="s">
        <v>5156</v>
      </c>
      <c r="E3678" t="s">
        <v>7010</v>
      </c>
      <c r="F3678" s="37" t="s">
        <v>7648</v>
      </c>
      <c r="G3678" s="18" t="str">
        <f t="shared" si="230"/>
        <v>Servicios fabricante- Microsoft Soporte Premier</v>
      </c>
      <c r="H3678" s="18" t="s">
        <v>119</v>
      </c>
      <c r="I3678" s="37" t="s">
        <v>67</v>
      </c>
      <c r="J3678" t="s">
        <v>7011</v>
      </c>
      <c r="K3678" t="s">
        <v>65</v>
      </c>
      <c r="L3678" t="s">
        <v>3940</v>
      </c>
      <c r="M3678" t="s">
        <v>65</v>
      </c>
      <c r="N3678" s="37" t="s">
        <v>5159</v>
      </c>
      <c r="O3678" s="37" t="s">
        <v>5171</v>
      </c>
      <c r="P3678" s="37" t="s">
        <v>1308</v>
      </c>
      <c r="Q3678" t="s">
        <v>7010</v>
      </c>
      <c r="R3678" t="s">
        <v>5160</v>
      </c>
      <c r="S3678" s="38">
        <v>62400000</v>
      </c>
      <c r="T3678" s="37">
        <v>1</v>
      </c>
      <c r="U3678" s="37">
        <v>1</v>
      </c>
      <c r="V3678" s="43">
        <f>SUMIF(ResumenCotizacion!$C:$C,E3678,ResumenCotizacion!$P:$P)</f>
        <v>0</v>
      </c>
      <c r="W3678" s="68">
        <f>IF(H3678="USD",S3678*SolCotizacion!$J$18,S3678)</f>
        <v>62400000</v>
      </c>
      <c r="X3678" s="3">
        <f>ROUND(W3678/(1-VLOOKUP("Total porcentaje:",ResumenCotizacion!$F:$H,3,0)),2)</f>
        <v>67826086.959999993</v>
      </c>
      <c r="Y3678" s="3">
        <f t="shared" si="231"/>
        <v>0</v>
      </c>
    </row>
    <row r="3679" spans="1:25" ht="14.25" x14ac:dyDescent="0.2">
      <c r="A3679" t="str">
        <f t="shared" si="228"/>
        <v>Servicios fabricante- Microsoft Soporte PremierMicrosoft Soporte PremierGLAFMW</v>
      </c>
      <c r="B3679" t="str">
        <f t="shared" si="229"/>
        <v>GLAFMWMicrosoft Soporte Premier</v>
      </c>
      <c r="C3679"/>
      <c r="D3679" t="s">
        <v>5156</v>
      </c>
      <c r="E3679" t="s">
        <v>7012</v>
      </c>
      <c r="F3679" s="37" t="s">
        <v>7648</v>
      </c>
      <c r="G3679" s="18" t="str">
        <f t="shared" si="230"/>
        <v>Servicios fabricante- Microsoft Soporte Premier</v>
      </c>
      <c r="H3679" s="18" t="s">
        <v>119</v>
      </c>
      <c r="I3679" s="37" t="s">
        <v>67</v>
      </c>
      <c r="J3679" t="s">
        <v>7013</v>
      </c>
      <c r="K3679" t="s">
        <v>65</v>
      </c>
      <c r="L3679" t="s">
        <v>3940</v>
      </c>
      <c r="M3679" t="s">
        <v>65</v>
      </c>
      <c r="N3679" s="37" t="s">
        <v>5159</v>
      </c>
      <c r="O3679" s="37" t="s">
        <v>5171</v>
      </c>
      <c r="P3679" s="37" t="s">
        <v>1308</v>
      </c>
      <c r="Q3679" t="s">
        <v>7012</v>
      </c>
      <c r="R3679" t="s">
        <v>5160</v>
      </c>
      <c r="S3679" s="38">
        <v>62400000</v>
      </c>
      <c r="T3679" s="37">
        <v>1</v>
      </c>
      <c r="U3679" s="37">
        <v>1</v>
      </c>
      <c r="V3679" s="43">
        <f>SUMIF(ResumenCotizacion!$C:$C,E3679,ResumenCotizacion!$P:$P)</f>
        <v>0</v>
      </c>
      <c r="W3679" s="68">
        <f>IF(H3679="USD",S3679*SolCotizacion!$J$18,S3679)</f>
        <v>62400000</v>
      </c>
      <c r="X3679" s="3">
        <f>ROUND(W3679/(1-VLOOKUP("Total porcentaje:",ResumenCotizacion!$F:$H,3,0)),2)</f>
        <v>67826086.959999993</v>
      </c>
      <c r="Y3679" s="3">
        <f t="shared" si="231"/>
        <v>0</v>
      </c>
    </row>
    <row r="3680" spans="1:25" ht="14.25" x14ac:dyDescent="0.2">
      <c r="A3680" t="str">
        <f t="shared" si="228"/>
        <v>Servicios fabricante- Microsoft Soporte PremierMicrosoft Soporte PremierGLAFME</v>
      </c>
      <c r="B3680" t="str">
        <f t="shared" si="229"/>
        <v>GLAFMEMicrosoft Soporte Premier</v>
      </c>
      <c r="C3680"/>
      <c r="D3680" t="s">
        <v>5156</v>
      </c>
      <c r="E3680" t="s">
        <v>7014</v>
      </c>
      <c r="F3680" s="37" t="s">
        <v>7648</v>
      </c>
      <c r="G3680" s="18" t="str">
        <f t="shared" si="230"/>
        <v>Servicios fabricante- Microsoft Soporte Premier</v>
      </c>
      <c r="H3680" s="18" t="s">
        <v>119</v>
      </c>
      <c r="I3680" s="37" t="s">
        <v>67</v>
      </c>
      <c r="J3680" t="s">
        <v>7015</v>
      </c>
      <c r="K3680" t="s">
        <v>65</v>
      </c>
      <c r="L3680" t="s">
        <v>3940</v>
      </c>
      <c r="M3680" t="s">
        <v>65</v>
      </c>
      <c r="N3680" s="37" t="s">
        <v>5159</v>
      </c>
      <c r="O3680" s="37" t="s">
        <v>5171</v>
      </c>
      <c r="P3680" s="37" t="s">
        <v>1308</v>
      </c>
      <c r="Q3680" t="s">
        <v>7014</v>
      </c>
      <c r="R3680" t="s">
        <v>5160</v>
      </c>
      <c r="S3680" s="38">
        <v>62400000</v>
      </c>
      <c r="T3680" s="37">
        <v>1</v>
      </c>
      <c r="U3680" s="37">
        <v>1</v>
      </c>
      <c r="V3680" s="43">
        <f>SUMIF(ResumenCotizacion!$C:$C,E3680,ResumenCotizacion!$P:$P)</f>
        <v>0</v>
      </c>
      <c r="W3680" s="68">
        <f>IF(H3680="USD",S3680*SolCotizacion!$J$18,S3680)</f>
        <v>62400000</v>
      </c>
      <c r="X3680" s="3">
        <f>ROUND(W3680/(1-VLOOKUP("Total porcentaje:",ResumenCotizacion!$F:$H,3,0)),2)</f>
        <v>67826086.959999993</v>
      </c>
      <c r="Y3680" s="3">
        <f t="shared" si="231"/>
        <v>0</v>
      </c>
    </row>
    <row r="3681" spans="1:25" ht="14.25" x14ac:dyDescent="0.2">
      <c r="A3681" t="str">
        <f t="shared" si="228"/>
        <v>Servicios fabricante- Microsoft Soporte PremierMicrosoft Soporte PremierGLAFDS</v>
      </c>
      <c r="B3681" t="str">
        <f t="shared" si="229"/>
        <v>GLAFDSMicrosoft Soporte Premier</v>
      </c>
      <c r="C3681"/>
      <c r="D3681" t="s">
        <v>5156</v>
      </c>
      <c r="E3681" t="s">
        <v>7016</v>
      </c>
      <c r="F3681" s="37" t="s">
        <v>7648</v>
      </c>
      <c r="G3681" s="18" t="str">
        <f t="shared" si="230"/>
        <v>Servicios fabricante- Microsoft Soporte Premier</v>
      </c>
      <c r="H3681" s="18" t="s">
        <v>119</v>
      </c>
      <c r="I3681" s="37" t="s">
        <v>67</v>
      </c>
      <c r="J3681" t="s">
        <v>7017</v>
      </c>
      <c r="K3681" t="s">
        <v>65</v>
      </c>
      <c r="L3681" t="s">
        <v>3940</v>
      </c>
      <c r="M3681" t="s">
        <v>65</v>
      </c>
      <c r="N3681" s="37" t="s">
        <v>5159</v>
      </c>
      <c r="O3681" s="37" t="s">
        <v>5171</v>
      </c>
      <c r="P3681" s="37" t="s">
        <v>1308</v>
      </c>
      <c r="Q3681" t="s">
        <v>7016</v>
      </c>
      <c r="R3681" t="s">
        <v>5160</v>
      </c>
      <c r="S3681" s="38">
        <v>126800000</v>
      </c>
      <c r="T3681" s="37">
        <v>1</v>
      </c>
      <c r="U3681" s="37">
        <v>1</v>
      </c>
      <c r="V3681" s="43">
        <f>SUMIF(ResumenCotizacion!$C:$C,E3681,ResumenCotizacion!$P:$P)</f>
        <v>0</v>
      </c>
      <c r="W3681" s="68">
        <f>IF(H3681="USD",S3681*SolCotizacion!$J$18,S3681)</f>
        <v>126800000</v>
      </c>
      <c r="X3681" s="3">
        <f>ROUND(W3681/(1-VLOOKUP("Total porcentaje:",ResumenCotizacion!$F:$H,3,0)),2)</f>
        <v>137826086.96000001</v>
      </c>
      <c r="Y3681" s="3">
        <f t="shared" si="231"/>
        <v>0</v>
      </c>
    </row>
    <row r="3682" spans="1:25" ht="14.25" x14ac:dyDescent="0.2">
      <c r="A3682" t="str">
        <f t="shared" si="228"/>
        <v>Servicios fabricante- Microsoft Soporte PremierMicrosoft Soporte PremierGLAFDL</v>
      </c>
      <c r="B3682" t="str">
        <f t="shared" si="229"/>
        <v>GLAFDLMicrosoft Soporte Premier</v>
      </c>
      <c r="C3682"/>
      <c r="D3682" t="s">
        <v>5156</v>
      </c>
      <c r="E3682" t="s">
        <v>7018</v>
      </c>
      <c r="F3682" s="37" t="s">
        <v>7648</v>
      </c>
      <c r="G3682" s="18" t="str">
        <f t="shared" si="230"/>
        <v>Servicios fabricante- Microsoft Soporte Premier</v>
      </c>
      <c r="H3682" s="18" t="s">
        <v>119</v>
      </c>
      <c r="I3682" s="37" t="s">
        <v>67</v>
      </c>
      <c r="J3682" t="s">
        <v>7019</v>
      </c>
      <c r="K3682" t="s">
        <v>65</v>
      </c>
      <c r="L3682" t="s">
        <v>3940</v>
      </c>
      <c r="M3682" t="s">
        <v>65</v>
      </c>
      <c r="N3682" s="37" t="s">
        <v>5159</v>
      </c>
      <c r="O3682" s="37" t="s">
        <v>5171</v>
      </c>
      <c r="P3682" s="37" t="s">
        <v>1308</v>
      </c>
      <c r="Q3682" t="s">
        <v>7018</v>
      </c>
      <c r="R3682" t="s">
        <v>5160</v>
      </c>
      <c r="S3682" s="38">
        <v>164800000</v>
      </c>
      <c r="T3682" s="37">
        <v>1</v>
      </c>
      <c r="U3682" s="37">
        <v>1</v>
      </c>
      <c r="V3682" s="43">
        <f>SUMIF(ResumenCotizacion!$C:$C,E3682,ResumenCotizacion!$P:$P)</f>
        <v>0</v>
      </c>
      <c r="W3682" s="68">
        <f>IF(H3682="USD",S3682*SolCotizacion!$J$18,S3682)</f>
        <v>164800000</v>
      </c>
      <c r="X3682" s="3">
        <f>ROUND(W3682/(1-VLOOKUP("Total porcentaje:",ResumenCotizacion!$F:$H,3,0)),2)</f>
        <v>179130434.78</v>
      </c>
      <c r="Y3682" s="3">
        <f t="shared" si="231"/>
        <v>0</v>
      </c>
    </row>
    <row r="3683" spans="1:25" ht="14.25" x14ac:dyDescent="0.2">
      <c r="A3683" t="str">
        <f t="shared" si="228"/>
        <v>Servicios fabricante- Microsoft Soporte PremierMicrosoft Soporte PremierGLAFDF</v>
      </c>
      <c r="B3683" t="str">
        <f t="shared" si="229"/>
        <v>GLAFDFMicrosoft Soporte Premier</v>
      </c>
      <c r="C3683"/>
      <c r="D3683" t="s">
        <v>5156</v>
      </c>
      <c r="E3683" t="s">
        <v>7020</v>
      </c>
      <c r="F3683" s="37" t="s">
        <v>7648</v>
      </c>
      <c r="G3683" s="18" t="str">
        <f t="shared" si="230"/>
        <v>Servicios fabricante- Microsoft Soporte Premier</v>
      </c>
      <c r="H3683" s="18" t="s">
        <v>119</v>
      </c>
      <c r="I3683" s="37" t="s">
        <v>67</v>
      </c>
      <c r="J3683" t="s">
        <v>7021</v>
      </c>
      <c r="K3683" t="s">
        <v>65</v>
      </c>
      <c r="L3683" t="s">
        <v>3940</v>
      </c>
      <c r="M3683" t="s">
        <v>65</v>
      </c>
      <c r="N3683" s="37" t="s">
        <v>5159</v>
      </c>
      <c r="O3683" s="37" t="s">
        <v>5171</v>
      </c>
      <c r="P3683" s="37" t="s">
        <v>1308</v>
      </c>
      <c r="Q3683" t="s">
        <v>7020</v>
      </c>
      <c r="R3683" t="s">
        <v>5160</v>
      </c>
      <c r="S3683" s="38">
        <v>164800000</v>
      </c>
      <c r="T3683" s="37">
        <v>1</v>
      </c>
      <c r="U3683" s="37">
        <v>1</v>
      </c>
      <c r="V3683" s="43">
        <f>SUMIF(ResumenCotizacion!$C:$C,E3683,ResumenCotizacion!$P:$P)</f>
        <v>0</v>
      </c>
      <c r="W3683" s="68">
        <f>IF(H3683="USD",S3683*SolCotizacion!$J$18,S3683)</f>
        <v>164800000</v>
      </c>
      <c r="X3683" s="3">
        <f>ROUND(W3683/(1-VLOOKUP("Total porcentaje:",ResumenCotizacion!$F:$H,3,0)),2)</f>
        <v>179130434.78</v>
      </c>
      <c r="Y3683" s="3">
        <f t="shared" si="231"/>
        <v>0</v>
      </c>
    </row>
    <row r="3684" spans="1:25" ht="14.25" x14ac:dyDescent="0.2">
      <c r="A3684" t="str">
        <f t="shared" si="228"/>
        <v>Servicios fabricante- Microsoft Soporte PremierMicrosoft Soporte PremierGLAF9</v>
      </c>
      <c r="B3684" t="str">
        <f t="shared" si="229"/>
        <v>GLAF9Microsoft Soporte Premier</v>
      </c>
      <c r="C3684"/>
      <c r="D3684" t="s">
        <v>5156</v>
      </c>
      <c r="E3684" t="s">
        <v>7022</v>
      </c>
      <c r="F3684" s="37" t="s">
        <v>7648</v>
      </c>
      <c r="G3684" s="18" t="str">
        <f t="shared" si="230"/>
        <v>Servicios fabricante- Microsoft Soporte Premier</v>
      </c>
      <c r="H3684" s="18" t="s">
        <v>119</v>
      </c>
      <c r="I3684" s="37" t="s">
        <v>67</v>
      </c>
      <c r="J3684" t="s">
        <v>7023</v>
      </c>
      <c r="K3684" t="s">
        <v>65</v>
      </c>
      <c r="L3684" t="s">
        <v>3940</v>
      </c>
      <c r="M3684" t="s">
        <v>65</v>
      </c>
      <c r="N3684" s="37" t="s">
        <v>5159</v>
      </c>
      <c r="O3684" s="37" t="s">
        <v>66</v>
      </c>
      <c r="P3684" s="37" t="s">
        <v>1308</v>
      </c>
      <c r="Q3684" t="s">
        <v>7022</v>
      </c>
      <c r="R3684" t="s">
        <v>5160</v>
      </c>
      <c r="S3684" s="38">
        <v>62400000</v>
      </c>
      <c r="T3684" s="37">
        <v>1</v>
      </c>
      <c r="U3684" s="37">
        <v>1</v>
      </c>
      <c r="V3684" s="43">
        <f>SUMIF(ResumenCotizacion!$C:$C,E3684,ResumenCotizacion!$P:$P)</f>
        <v>0</v>
      </c>
      <c r="W3684" s="68">
        <f>IF(H3684="USD",S3684*SolCotizacion!$J$18,S3684)</f>
        <v>62400000</v>
      </c>
      <c r="X3684" s="3">
        <f>ROUND(W3684/(1-VLOOKUP("Total porcentaje:",ResumenCotizacion!$F:$H,3,0)),2)</f>
        <v>67826086.959999993</v>
      </c>
      <c r="Y3684" s="3">
        <f t="shared" si="231"/>
        <v>0</v>
      </c>
    </row>
    <row r="3685" spans="1:25" ht="14.25" x14ac:dyDescent="0.2">
      <c r="A3685" t="str">
        <f t="shared" si="228"/>
        <v>Servicios fabricante- Microsoft Soporte PremierMicrosoft Soporte PremierGLAF8</v>
      </c>
      <c r="B3685" t="str">
        <f t="shared" si="229"/>
        <v>GLAF8Microsoft Soporte Premier</v>
      </c>
      <c r="C3685"/>
      <c r="D3685" t="s">
        <v>5156</v>
      </c>
      <c r="E3685" t="s">
        <v>7024</v>
      </c>
      <c r="F3685" s="37" t="s">
        <v>7648</v>
      </c>
      <c r="G3685" s="18" t="str">
        <f t="shared" si="230"/>
        <v>Servicios fabricante- Microsoft Soporte Premier</v>
      </c>
      <c r="H3685" s="18" t="s">
        <v>119</v>
      </c>
      <c r="I3685" s="37" t="s">
        <v>67</v>
      </c>
      <c r="J3685" t="s">
        <v>7025</v>
      </c>
      <c r="K3685" t="s">
        <v>65</v>
      </c>
      <c r="L3685" t="s">
        <v>3940</v>
      </c>
      <c r="M3685" t="s">
        <v>65</v>
      </c>
      <c r="N3685" s="37" t="s">
        <v>5159</v>
      </c>
      <c r="O3685" s="37" t="s">
        <v>66</v>
      </c>
      <c r="P3685" s="37" t="s">
        <v>1308</v>
      </c>
      <c r="Q3685" t="s">
        <v>7024</v>
      </c>
      <c r="R3685" t="s">
        <v>5160</v>
      </c>
      <c r="S3685" s="38">
        <v>62400000</v>
      </c>
      <c r="T3685" s="37">
        <v>1</v>
      </c>
      <c r="U3685" s="37">
        <v>1</v>
      </c>
      <c r="V3685" s="43">
        <f>SUMIF(ResumenCotizacion!$C:$C,E3685,ResumenCotizacion!$P:$P)</f>
        <v>0</v>
      </c>
      <c r="W3685" s="68">
        <f>IF(H3685="USD",S3685*SolCotizacion!$J$18,S3685)</f>
        <v>62400000</v>
      </c>
      <c r="X3685" s="3">
        <f>ROUND(W3685/(1-VLOOKUP("Total porcentaje:",ResumenCotizacion!$F:$H,3,0)),2)</f>
        <v>67826086.959999993</v>
      </c>
      <c r="Y3685" s="3">
        <f t="shared" si="231"/>
        <v>0</v>
      </c>
    </row>
    <row r="3686" spans="1:25" ht="14.25" x14ac:dyDescent="0.2">
      <c r="A3686" t="str">
        <f t="shared" si="228"/>
        <v>Servicios fabricante- Microsoft Soporte PremierMicrosoft Soporte PremierGLAF7</v>
      </c>
      <c r="B3686" t="str">
        <f t="shared" si="229"/>
        <v>GLAF7Microsoft Soporte Premier</v>
      </c>
      <c r="C3686"/>
      <c r="D3686" t="s">
        <v>5156</v>
      </c>
      <c r="E3686" t="s">
        <v>7026</v>
      </c>
      <c r="F3686" s="37" t="s">
        <v>7648</v>
      </c>
      <c r="G3686" s="18" t="str">
        <f t="shared" si="230"/>
        <v>Servicios fabricante- Microsoft Soporte Premier</v>
      </c>
      <c r="H3686" s="18" t="s">
        <v>119</v>
      </c>
      <c r="I3686" s="37" t="s">
        <v>67</v>
      </c>
      <c r="J3686" t="s">
        <v>7027</v>
      </c>
      <c r="K3686" t="s">
        <v>65</v>
      </c>
      <c r="L3686" t="s">
        <v>3940</v>
      </c>
      <c r="M3686" t="s">
        <v>65</v>
      </c>
      <c r="N3686" s="37" t="s">
        <v>5159</v>
      </c>
      <c r="O3686" s="37" t="s">
        <v>66</v>
      </c>
      <c r="P3686" s="37" t="s">
        <v>1308</v>
      </c>
      <c r="Q3686" t="s">
        <v>7026</v>
      </c>
      <c r="R3686" t="s">
        <v>5160</v>
      </c>
      <c r="S3686" s="38">
        <v>62400000</v>
      </c>
      <c r="T3686" s="37">
        <v>1</v>
      </c>
      <c r="U3686" s="37">
        <v>1</v>
      </c>
      <c r="V3686" s="43">
        <f>SUMIF(ResumenCotizacion!$C:$C,E3686,ResumenCotizacion!$P:$P)</f>
        <v>0</v>
      </c>
      <c r="W3686" s="68">
        <f>IF(H3686="USD",S3686*SolCotizacion!$J$18,S3686)</f>
        <v>62400000</v>
      </c>
      <c r="X3686" s="3">
        <f>ROUND(W3686/(1-VLOOKUP("Total porcentaje:",ResumenCotizacion!$F:$H,3,0)),2)</f>
        <v>67826086.959999993</v>
      </c>
      <c r="Y3686" s="3">
        <f t="shared" si="231"/>
        <v>0</v>
      </c>
    </row>
    <row r="3687" spans="1:25" ht="14.25" x14ac:dyDescent="0.2">
      <c r="A3687" t="str">
        <f t="shared" si="228"/>
        <v>Servicios fabricante- Microsoft Soporte PremierMicrosoft Soporte PremierGLAF6</v>
      </c>
      <c r="B3687" t="str">
        <f t="shared" si="229"/>
        <v>GLAF6Microsoft Soporte Premier</v>
      </c>
      <c r="C3687"/>
      <c r="D3687" t="s">
        <v>5156</v>
      </c>
      <c r="E3687" t="s">
        <v>7028</v>
      </c>
      <c r="F3687" s="37" t="s">
        <v>7648</v>
      </c>
      <c r="G3687" s="18" t="str">
        <f t="shared" si="230"/>
        <v>Servicios fabricante- Microsoft Soporte Premier</v>
      </c>
      <c r="H3687" s="18" t="s">
        <v>119</v>
      </c>
      <c r="I3687" s="37" t="s">
        <v>67</v>
      </c>
      <c r="J3687" t="s">
        <v>7029</v>
      </c>
      <c r="K3687" t="s">
        <v>65</v>
      </c>
      <c r="L3687" t="s">
        <v>3940</v>
      </c>
      <c r="M3687" t="s">
        <v>65</v>
      </c>
      <c r="N3687" s="37" t="s">
        <v>5159</v>
      </c>
      <c r="O3687" s="37" t="s">
        <v>66</v>
      </c>
      <c r="P3687" s="37" t="s">
        <v>1308</v>
      </c>
      <c r="Q3687" t="s">
        <v>7028</v>
      </c>
      <c r="R3687" t="s">
        <v>5160</v>
      </c>
      <c r="S3687" s="38">
        <v>62400000</v>
      </c>
      <c r="T3687" s="37">
        <v>1</v>
      </c>
      <c r="U3687" s="37">
        <v>1</v>
      </c>
      <c r="V3687" s="43">
        <f>SUMIF(ResumenCotizacion!$C:$C,E3687,ResumenCotizacion!$P:$P)</f>
        <v>0</v>
      </c>
      <c r="W3687" s="68">
        <f>IF(H3687="USD",S3687*SolCotizacion!$J$18,S3687)</f>
        <v>62400000</v>
      </c>
      <c r="X3687" s="3">
        <f>ROUND(W3687/(1-VLOOKUP("Total porcentaje:",ResumenCotizacion!$F:$H,3,0)),2)</f>
        <v>67826086.959999993</v>
      </c>
      <c r="Y3687" s="3">
        <f t="shared" si="231"/>
        <v>0</v>
      </c>
    </row>
    <row r="3688" spans="1:25" ht="14.25" x14ac:dyDescent="0.2">
      <c r="A3688" t="str">
        <f t="shared" si="228"/>
        <v>Servicios fabricante- Microsoft Soporte PremierMicrosoft Soporte PremierGLAF5</v>
      </c>
      <c r="B3688" t="str">
        <f t="shared" si="229"/>
        <v>GLAF5Microsoft Soporte Premier</v>
      </c>
      <c r="C3688"/>
      <c r="D3688" t="s">
        <v>5156</v>
      </c>
      <c r="E3688" t="s">
        <v>7030</v>
      </c>
      <c r="F3688" s="37" t="s">
        <v>7648</v>
      </c>
      <c r="G3688" s="18" t="str">
        <f t="shared" si="230"/>
        <v>Servicios fabricante- Microsoft Soporte Premier</v>
      </c>
      <c r="H3688" s="18" t="s">
        <v>119</v>
      </c>
      <c r="I3688" s="37" t="s">
        <v>67</v>
      </c>
      <c r="J3688" t="s">
        <v>7031</v>
      </c>
      <c r="K3688" t="s">
        <v>65</v>
      </c>
      <c r="L3688" t="s">
        <v>3940</v>
      </c>
      <c r="M3688" t="s">
        <v>65</v>
      </c>
      <c r="N3688" s="37" t="s">
        <v>5159</v>
      </c>
      <c r="O3688" s="37" t="s">
        <v>66</v>
      </c>
      <c r="P3688" s="37" t="s">
        <v>1308</v>
      </c>
      <c r="Q3688" t="s">
        <v>7030</v>
      </c>
      <c r="R3688" t="s">
        <v>5160</v>
      </c>
      <c r="S3688" s="38">
        <v>62400000</v>
      </c>
      <c r="T3688" s="37">
        <v>1</v>
      </c>
      <c r="U3688" s="37">
        <v>1</v>
      </c>
      <c r="V3688" s="43">
        <f>SUMIF(ResumenCotizacion!$C:$C,E3688,ResumenCotizacion!$P:$P)</f>
        <v>0</v>
      </c>
      <c r="W3688" s="68">
        <f>IF(H3688="USD",S3688*SolCotizacion!$J$18,S3688)</f>
        <v>62400000</v>
      </c>
      <c r="X3688" s="3">
        <f>ROUND(W3688/(1-VLOOKUP("Total porcentaje:",ResumenCotizacion!$F:$H,3,0)),2)</f>
        <v>67826086.959999993</v>
      </c>
      <c r="Y3688" s="3">
        <f t="shared" si="231"/>
        <v>0</v>
      </c>
    </row>
    <row r="3689" spans="1:25" ht="14.25" x14ac:dyDescent="0.2">
      <c r="A3689" t="str">
        <f t="shared" si="228"/>
        <v>Servicios fabricante- Microsoft Soporte PremierMicrosoft Soporte PremierGLAF4</v>
      </c>
      <c r="B3689" t="str">
        <f t="shared" si="229"/>
        <v>GLAF4Microsoft Soporte Premier</v>
      </c>
      <c r="C3689"/>
      <c r="D3689" t="s">
        <v>5156</v>
      </c>
      <c r="E3689" t="s">
        <v>7032</v>
      </c>
      <c r="F3689" s="37" t="s">
        <v>7648</v>
      </c>
      <c r="G3689" s="18" t="str">
        <f t="shared" si="230"/>
        <v>Servicios fabricante- Microsoft Soporte Premier</v>
      </c>
      <c r="H3689" s="18" t="s">
        <v>119</v>
      </c>
      <c r="I3689" s="37" t="s">
        <v>67</v>
      </c>
      <c r="J3689" t="s">
        <v>7033</v>
      </c>
      <c r="K3689" t="s">
        <v>65</v>
      </c>
      <c r="L3689" t="s">
        <v>3940</v>
      </c>
      <c r="M3689" t="s">
        <v>65</v>
      </c>
      <c r="N3689" s="37" t="s">
        <v>5159</v>
      </c>
      <c r="O3689" s="37" t="s">
        <v>66</v>
      </c>
      <c r="P3689" s="37" t="s">
        <v>1308</v>
      </c>
      <c r="Q3689" t="s">
        <v>7032</v>
      </c>
      <c r="R3689" t="s">
        <v>5160</v>
      </c>
      <c r="S3689" s="38">
        <v>62400000</v>
      </c>
      <c r="T3689" s="37">
        <v>1</v>
      </c>
      <c r="U3689" s="37">
        <v>1</v>
      </c>
      <c r="V3689" s="43">
        <f>SUMIF(ResumenCotizacion!$C:$C,E3689,ResumenCotizacion!$P:$P)</f>
        <v>0</v>
      </c>
      <c r="W3689" s="68">
        <f>IF(H3689="USD",S3689*SolCotizacion!$J$18,S3689)</f>
        <v>62400000</v>
      </c>
      <c r="X3689" s="3">
        <f>ROUND(W3689/(1-VLOOKUP("Total porcentaje:",ResumenCotizacion!$F:$H,3,0)),2)</f>
        <v>67826086.959999993</v>
      </c>
      <c r="Y3689" s="3">
        <f t="shared" si="231"/>
        <v>0</v>
      </c>
    </row>
    <row r="3690" spans="1:25" ht="14.25" x14ac:dyDescent="0.2">
      <c r="A3690" t="str">
        <f t="shared" si="228"/>
        <v>Servicios fabricante- Microsoft Soporte PremierMicrosoft Soporte PremierGLAF3</v>
      </c>
      <c r="B3690" t="str">
        <f t="shared" si="229"/>
        <v>GLAF3Microsoft Soporte Premier</v>
      </c>
      <c r="C3690"/>
      <c r="D3690" t="s">
        <v>5156</v>
      </c>
      <c r="E3690" t="s">
        <v>7034</v>
      </c>
      <c r="F3690" s="37" t="s">
        <v>7648</v>
      </c>
      <c r="G3690" s="18" t="str">
        <f t="shared" si="230"/>
        <v>Servicios fabricante- Microsoft Soporte Premier</v>
      </c>
      <c r="H3690" s="18" t="s">
        <v>119</v>
      </c>
      <c r="I3690" s="37" t="s">
        <v>67</v>
      </c>
      <c r="J3690" t="s">
        <v>7035</v>
      </c>
      <c r="K3690" t="s">
        <v>65</v>
      </c>
      <c r="L3690" t="s">
        <v>3940</v>
      </c>
      <c r="M3690" t="s">
        <v>65</v>
      </c>
      <c r="N3690" s="37" t="s">
        <v>5159</v>
      </c>
      <c r="O3690" s="37" t="s">
        <v>66</v>
      </c>
      <c r="P3690" s="37" t="s">
        <v>1308</v>
      </c>
      <c r="Q3690" t="s">
        <v>7034</v>
      </c>
      <c r="R3690" t="s">
        <v>5160</v>
      </c>
      <c r="S3690" s="38">
        <v>62400000</v>
      </c>
      <c r="T3690" s="37">
        <v>1</v>
      </c>
      <c r="U3690" s="37">
        <v>1</v>
      </c>
      <c r="V3690" s="43">
        <f>SUMIF(ResumenCotizacion!$C:$C,E3690,ResumenCotizacion!$P:$P)</f>
        <v>0</v>
      </c>
      <c r="W3690" s="68">
        <f>IF(H3690="USD",S3690*SolCotizacion!$J$18,S3690)</f>
        <v>62400000</v>
      </c>
      <c r="X3690" s="3">
        <f>ROUND(W3690/(1-VLOOKUP("Total porcentaje:",ResumenCotizacion!$F:$H,3,0)),2)</f>
        <v>67826086.959999993</v>
      </c>
      <c r="Y3690" s="3">
        <f t="shared" si="231"/>
        <v>0</v>
      </c>
    </row>
    <row r="3691" spans="1:25" ht="14.25" x14ac:dyDescent="0.2">
      <c r="A3691" t="str">
        <f t="shared" si="228"/>
        <v>Servicios fabricante- Microsoft Soporte PremierMicrosoft Soporte PremierGLAF2</v>
      </c>
      <c r="B3691" t="str">
        <f t="shared" si="229"/>
        <v>GLAF2Microsoft Soporte Premier</v>
      </c>
      <c r="C3691"/>
      <c r="D3691" t="s">
        <v>5156</v>
      </c>
      <c r="E3691" t="s">
        <v>7036</v>
      </c>
      <c r="F3691" s="37" t="s">
        <v>7648</v>
      </c>
      <c r="G3691" s="18" t="str">
        <f t="shared" si="230"/>
        <v>Servicios fabricante- Microsoft Soporte Premier</v>
      </c>
      <c r="H3691" s="18" t="s">
        <v>119</v>
      </c>
      <c r="I3691" s="37" t="s">
        <v>67</v>
      </c>
      <c r="J3691" t="s">
        <v>7037</v>
      </c>
      <c r="K3691" t="s">
        <v>65</v>
      </c>
      <c r="L3691" t="s">
        <v>3940</v>
      </c>
      <c r="M3691" t="s">
        <v>65</v>
      </c>
      <c r="N3691" s="37" t="s">
        <v>5159</v>
      </c>
      <c r="O3691" s="37" t="s">
        <v>66</v>
      </c>
      <c r="P3691" s="37" t="s">
        <v>1308</v>
      </c>
      <c r="Q3691" t="s">
        <v>7036</v>
      </c>
      <c r="R3691" t="s">
        <v>5160</v>
      </c>
      <c r="S3691" s="38">
        <v>62400000</v>
      </c>
      <c r="T3691" s="37">
        <v>1</v>
      </c>
      <c r="U3691" s="37">
        <v>1</v>
      </c>
      <c r="V3691" s="43">
        <f>SUMIF(ResumenCotizacion!$C:$C,E3691,ResumenCotizacion!$P:$P)</f>
        <v>0</v>
      </c>
      <c r="W3691" s="68">
        <f>IF(H3691="USD",S3691*SolCotizacion!$J$18,S3691)</f>
        <v>62400000</v>
      </c>
      <c r="X3691" s="3">
        <f>ROUND(W3691/(1-VLOOKUP("Total porcentaje:",ResumenCotizacion!$F:$H,3,0)),2)</f>
        <v>67826086.959999993</v>
      </c>
      <c r="Y3691" s="3">
        <f t="shared" si="231"/>
        <v>0</v>
      </c>
    </row>
    <row r="3692" spans="1:25" ht="14.25" x14ac:dyDescent="0.2">
      <c r="A3692" t="str">
        <f t="shared" si="228"/>
        <v>Servicios fabricante- Microsoft Soporte PremierMicrosoft Soporte PremierGLAF16</v>
      </c>
      <c r="B3692" t="str">
        <f t="shared" si="229"/>
        <v>GLAF16Microsoft Soporte Premier</v>
      </c>
      <c r="C3692"/>
      <c r="D3692" t="s">
        <v>5156</v>
      </c>
      <c r="E3692" t="s">
        <v>7038</v>
      </c>
      <c r="F3692" s="37" t="s">
        <v>7648</v>
      </c>
      <c r="G3692" s="18" t="str">
        <f t="shared" si="230"/>
        <v>Servicios fabricante- Microsoft Soporte Premier</v>
      </c>
      <c r="H3692" s="18" t="s">
        <v>119</v>
      </c>
      <c r="I3692" s="37" t="s">
        <v>67</v>
      </c>
      <c r="J3692" t="s">
        <v>7039</v>
      </c>
      <c r="K3692" t="s">
        <v>65</v>
      </c>
      <c r="L3692" t="s">
        <v>3940</v>
      </c>
      <c r="M3692" t="s">
        <v>65</v>
      </c>
      <c r="N3692" s="37" t="s">
        <v>5159</v>
      </c>
      <c r="O3692" s="37" t="s">
        <v>66</v>
      </c>
      <c r="P3692" s="37" t="s">
        <v>1308</v>
      </c>
      <c r="Q3692" t="s">
        <v>7038</v>
      </c>
      <c r="R3692" t="s">
        <v>5160</v>
      </c>
      <c r="S3692" s="38">
        <v>62400000</v>
      </c>
      <c r="T3692" s="37">
        <v>1</v>
      </c>
      <c r="U3692" s="37">
        <v>1</v>
      </c>
      <c r="V3692" s="43">
        <f>SUMIF(ResumenCotizacion!$C:$C,E3692,ResumenCotizacion!$P:$P)</f>
        <v>0</v>
      </c>
      <c r="W3692" s="68">
        <f>IF(H3692="USD",S3692*SolCotizacion!$J$18,S3692)</f>
        <v>62400000</v>
      </c>
      <c r="X3692" s="3">
        <f>ROUND(W3692/(1-VLOOKUP("Total porcentaje:",ResumenCotizacion!$F:$H,3,0)),2)</f>
        <v>67826086.959999993</v>
      </c>
      <c r="Y3692" s="3">
        <f t="shared" si="231"/>
        <v>0</v>
      </c>
    </row>
    <row r="3693" spans="1:25" ht="14.25" x14ac:dyDescent="0.2">
      <c r="A3693" t="str">
        <f t="shared" si="228"/>
        <v>Servicios fabricante- Microsoft Soporte PremierMicrosoft Soporte PremierGLAF15</v>
      </c>
      <c r="B3693" t="str">
        <f t="shared" si="229"/>
        <v>GLAF15Microsoft Soporte Premier</v>
      </c>
      <c r="C3693"/>
      <c r="D3693" t="s">
        <v>5156</v>
      </c>
      <c r="E3693" t="s">
        <v>7040</v>
      </c>
      <c r="F3693" s="37" t="s">
        <v>7648</v>
      </c>
      <c r="G3693" s="18" t="str">
        <f t="shared" si="230"/>
        <v>Servicios fabricante- Microsoft Soporte Premier</v>
      </c>
      <c r="H3693" s="18" t="s">
        <v>119</v>
      </c>
      <c r="I3693" s="37" t="s">
        <v>67</v>
      </c>
      <c r="J3693" t="s">
        <v>7041</v>
      </c>
      <c r="K3693" t="s">
        <v>65</v>
      </c>
      <c r="L3693" t="s">
        <v>3940</v>
      </c>
      <c r="M3693" t="s">
        <v>65</v>
      </c>
      <c r="N3693" s="37" t="s">
        <v>5159</v>
      </c>
      <c r="O3693" s="37" t="s">
        <v>66</v>
      </c>
      <c r="P3693" s="37" t="s">
        <v>1308</v>
      </c>
      <c r="Q3693" t="s">
        <v>7040</v>
      </c>
      <c r="R3693" t="s">
        <v>5160</v>
      </c>
      <c r="S3693" s="38">
        <v>62400000</v>
      </c>
      <c r="T3693" s="37">
        <v>1</v>
      </c>
      <c r="U3693" s="37">
        <v>1</v>
      </c>
      <c r="V3693" s="43">
        <f>SUMIF(ResumenCotizacion!$C:$C,E3693,ResumenCotizacion!$P:$P)</f>
        <v>0</v>
      </c>
      <c r="W3693" s="68">
        <f>IF(H3693="USD",S3693*SolCotizacion!$J$18,S3693)</f>
        <v>62400000</v>
      </c>
      <c r="X3693" s="3">
        <f>ROUND(W3693/(1-VLOOKUP("Total porcentaje:",ResumenCotizacion!$F:$H,3,0)),2)</f>
        <v>67826086.959999993</v>
      </c>
      <c r="Y3693" s="3">
        <f t="shared" si="231"/>
        <v>0</v>
      </c>
    </row>
    <row r="3694" spans="1:25" ht="14.25" x14ac:dyDescent="0.2">
      <c r="A3694" t="str">
        <f t="shared" si="228"/>
        <v>Servicios fabricante- Microsoft Soporte PremierMicrosoft Soporte PremierGLAF14</v>
      </c>
      <c r="B3694" t="str">
        <f t="shared" si="229"/>
        <v>GLAF14Microsoft Soporte Premier</v>
      </c>
      <c r="C3694"/>
      <c r="D3694" t="s">
        <v>5156</v>
      </c>
      <c r="E3694" t="s">
        <v>7042</v>
      </c>
      <c r="F3694" s="37" t="s">
        <v>7648</v>
      </c>
      <c r="G3694" s="18" t="str">
        <f t="shared" si="230"/>
        <v>Servicios fabricante- Microsoft Soporte Premier</v>
      </c>
      <c r="H3694" s="18" t="s">
        <v>119</v>
      </c>
      <c r="I3694" s="37" t="s">
        <v>67</v>
      </c>
      <c r="J3694" t="s">
        <v>7043</v>
      </c>
      <c r="K3694" t="s">
        <v>65</v>
      </c>
      <c r="L3694" t="s">
        <v>3940</v>
      </c>
      <c r="M3694" t="s">
        <v>65</v>
      </c>
      <c r="N3694" s="37" t="s">
        <v>5159</v>
      </c>
      <c r="O3694" s="37" t="s">
        <v>66</v>
      </c>
      <c r="P3694" s="37" t="s">
        <v>1308</v>
      </c>
      <c r="Q3694" t="s">
        <v>7042</v>
      </c>
      <c r="R3694" t="s">
        <v>5160</v>
      </c>
      <c r="S3694" s="38">
        <v>62400000</v>
      </c>
      <c r="T3694" s="37">
        <v>1</v>
      </c>
      <c r="U3694" s="37">
        <v>1</v>
      </c>
      <c r="V3694" s="43">
        <f>SUMIF(ResumenCotizacion!$C:$C,E3694,ResumenCotizacion!$P:$P)</f>
        <v>0</v>
      </c>
      <c r="W3694" s="68">
        <f>IF(H3694="USD",S3694*SolCotizacion!$J$18,S3694)</f>
        <v>62400000</v>
      </c>
      <c r="X3694" s="3">
        <f>ROUND(W3694/(1-VLOOKUP("Total porcentaje:",ResumenCotizacion!$F:$H,3,0)),2)</f>
        <v>67826086.959999993</v>
      </c>
      <c r="Y3694" s="3">
        <f t="shared" si="231"/>
        <v>0</v>
      </c>
    </row>
    <row r="3695" spans="1:25" ht="14.25" x14ac:dyDescent="0.2">
      <c r="A3695" t="str">
        <f t="shared" si="228"/>
        <v>Servicios fabricante- Microsoft Soporte PremierMicrosoft Soporte PremierGLAF13</v>
      </c>
      <c r="B3695" t="str">
        <f t="shared" si="229"/>
        <v>GLAF13Microsoft Soporte Premier</v>
      </c>
      <c r="C3695"/>
      <c r="D3695" t="s">
        <v>5156</v>
      </c>
      <c r="E3695" t="s">
        <v>7044</v>
      </c>
      <c r="F3695" s="37" t="s">
        <v>7648</v>
      </c>
      <c r="G3695" s="18" t="str">
        <f t="shared" si="230"/>
        <v>Servicios fabricante- Microsoft Soporte Premier</v>
      </c>
      <c r="H3695" s="18" t="s">
        <v>119</v>
      </c>
      <c r="I3695" s="37" t="s">
        <v>67</v>
      </c>
      <c r="J3695" t="s">
        <v>7045</v>
      </c>
      <c r="K3695" t="s">
        <v>65</v>
      </c>
      <c r="L3695" t="s">
        <v>3940</v>
      </c>
      <c r="M3695" t="s">
        <v>65</v>
      </c>
      <c r="N3695" s="37" t="s">
        <v>5159</v>
      </c>
      <c r="O3695" s="37" t="s">
        <v>66</v>
      </c>
      <c r="P3695" s="37" t="s">
        <v>1308</v>
      </c>
      <c r="Q3695" t="s">
        <v>7044</v>
      </c>
      <c r="R3695" t="s">
        <v>5160</v>
      </c>
      <c r="S3695" s="38">
        <v>62400000</v>
      </c>
      <c r="T3695" s="37">
        <v>1</v>
      </c>
      <c r="U3695" s="37">
        <v>1</v>
      </c>
      <c r="V3695" s="43">
        <f>SUMIF(ResumenCotizacion!$C:$C,E3695,ResumenCotizacion!$P:$P)</f>
        <v>0</v>
      </c>
      <c r="W3695" s="68">
        <f>IF(H3695="USD",S3695*SolCotizacion!$J$18,S3695)</f>
        <v>62400000</v>
      </c>
      <c r="X3695" s="3">
        <f>ROUND(W3695/(1-VLOOKUP("Total porcentaje:",ResumenCotizacion!$F:$H,3,0)),2)</f>
        <v>67826086.959999993</v>
      </c>
      <c r="Y3695" s="3">
        <f t="shared" si="231"/>
        <v>0</v>
      </c>
    </row>
    <row r="3696" spans="1:25" ht="14.25" x14ac:dyDescent="0.2">
      <c r="A3696" t="str">
        <f t="shared" si="228"/>
        <v>Servicios fabricante- Microsoft Soporte PremierMicrosoft Soporte PremierGLAF12</v>
      </c>
      <c r="B3696" t="str">
        <f t="shared" si="229"/>
        <v>GLAF12Microsoft Soporte Premier</v>
      </c>
      <c r="C3696"/>
      <c r="D3696" t="s">
        <v>5156</v>
      </c>
      <c r="E3696" t="s">
        <v>7046</v>
      </c>
      <c r="F3696" s="37" t="s">
        <v>7648</v>
      </c>
      <c r="G3696" s="18" t="str">
        <f t="shared" si="230"/>
        <v>Servicios fabricante- Microsoft Soporte Premier</v>
      </c>
      <c r="H3696" s="18" t="s">
        <v>119</v>
      </c>
      <c r="I3696" s="37" t="s">
        <v>67</v>
      </c>
      <c r="J3696" t="s">
        <v>7047</v>
      </c>
      <c r="K3696" t="s">
        <v>65</v>
      </c>
      <c r="L3696" t="s">
        <v>3940</v>
      </c>
      <c r="M3696" t="s">
        <v>65</v>
      </c>
      <c r="N3696" s="37" t="s">
        <v>5159</v>
      </c>
      <c r="O3696" s="37" t="s">
        <v>66</v>
      </c>
      <c r="P3696" s="37" t="s">
        <v>1308</v>
      </c>
      <c r="Q3696" t="s">
        <v>7046</v>
      </c>
      <c r="R3696" t="s">
        <v>5160</v>
      </c>
      <c r="S3696" s="38">
        <v>62400000</v>
      </c>
      <c r="T3696" s="37">
        <v>1</v>
      </c>
      <c r="U3696" s="37">
        <v>1</v>
      </c>
      <c r="V3696" s="43">
        <f>SUMIF(ResumenCotizacion!$C:$C,E3696,ResumenCotizacion!$P:$P)</f>
        <v>0</v>
      </c>
      <c r="W3696" s="68">
        <f>IF(H3696="USD",S3696*SolCotizacion!$J$18,S3696)</f>
        <v>62400000</v>
      </c>
      <c r="X3696" s="3">
        <f>ROUND(W3696/(1-VLOOKUP("Total porcentaje:",ResumenCotizacion!$F:$H,3,0)),2)</f>
        <v>67826086.959999993</v>
      </c>
      <c r="Y3696" s="3">
        <f t="shared" si="231"/>
        <v>0</v>
      </c>
    </row>
    <row r="3697" spans="1:25" ht="14.25" x14ac:dyDescent="0.2">
      <c r="A3697" t="str">
        <f t="shared" si="228"/>
        <v>Servicios fabricante- Microsoft Soporte PremierMicrosoft Soporte PremierGLAF11</v>
      </c>
      <c r="B3697" t="str">
        <f t="shared" si="229"/>
        <v>GLAF11Microsoft Soporte Premier</v>
      </c>
      <c r="C3697"/>
      <c r="D3697" t="s">
        <v>5156</v>
      </c>
      <c r="E3697" t="s">
        <v>7048</v>
      </c>
      <c r="F3697" s="37" t="s">
        <v>7648</v>
      </c>
      <c r="G3697" s="18" t="str">
        <f t="shared" si="230"/>
        <v>Servicios fabricante- Microsoft Soporte Premier</v>
      </c>
      <c r="H3697" s="18" t="s">
        <v>119</v>
      </c>
      <c r="I3697" s="37" t="s">
        <v>67</v>
      </c>
      <c r="J3697" t="s">
        <v>7049</v>
      </c>
      <c r="K3697" t="s">
        <v>65</v>
      </c>
      <c r="L3697" t="s">
        <v>3940</v>
      </c>
      <c r="M3697" t="s">
        <v>65</v>
      </c>
      <c r="N3697" s="37" t="s">
        <v>5159</v>
      </c>
      <c r="O3697" s="37" t="s">
        <v>66</v>
      </c>
      <c r="P3697" s="37" t="s">
        <v>1308</v>
      </c>
      <c r="Q3697" t="s">
        <v>7048</v>
      </c>
      <c r="R3697" t="s">
        <v>5160</v>
      </c>
      <c r="S3697" s="38">
        <v>62400000</v>
      </c>
      <c r="T3697" s="37">
        <v>1</v>
      </c>
      <c r="U3697" s="37">
        <v>1</v>
      </c>
      <c r="V3697" s="43">
        <f>SUMIF(ResumenCotizacion!$C:$C,E3697,ResumenCotizacion!$P:$P)</f>
        <v>0</v>
      </c>
      <c r="W3697" s="68">
        <f>IF(H3697="USD",S3697*SolCotizacion!$J$18,S3697)</f>
        <v>62400000</v>
      </c>
      <c r="X3697" s="3">
        <f>ROUND(W3697/(1-VLOOKUP("Total porcentaje:",ResumenCotizacion!$F:$H,3,0)),2)</f>
        <v>67826086.959999993</v>
      </c>
      <c r="Y3697" s="3">
        <f t="shared" si="231"/>
        <v>0</v>
      </c>
    </row>
    <row r="3698" spans="1:25" ht="14.25" x14ac:dyDescent="0.2">
      <c r="A3698" t="str">
        <f t="shared" si="228"/>
        <v>Servicios fabricante- Microsoft Soporte PremierMicrosoft Soporte PremierGLAF10</v>
      </c>
      <c r="B3698" t="str">
        <f t="shared" si="229"/>
        <v>GLAF10Microsoft Soporte Premier</v>
      </c>
      <c r="C3698"/>
      <c r="D3698" t="s">
        <v>5156</v>
      </c>
      <c r="E3698" t="s">
        <v>7050</v>
      </c>
      <c r="F3698" s="37" t="s">
        <v>7648</v>
      </c>
      <c r="G3698" s="18" t="str">
        <f t="shared" si="230"/>
        <v>Servicios fabricante- Microsoft Soporte Premier</v>
      </c>
      <c r="H3698" s="18" t="s">
        <v>119</v>
      </c>
      <c r="I3698" s="37" t="s">
        <v>67</v>
      </c>
      <c r="J3698" t="s">
        <v>7051</v>
      </c>
      <c r="K3698" t="s">
        <v>65</v>
      </c>
      <c r="L3698" t="s">
        <v>3940</v>
      </c>
      <c r="M3698" t="s">
        <v>65</v>
      </c>
      <c r="N3698" s="37" t="s">
        <v>5159</v>
      </c>
      <c r="O3698" s="37" t="s">
        <v>66</v>
      </c>
      <c r="P3698" s="37" t="s">
        <v>1308</v>
      </c>
      <c r="Q3698" t="s">
        <v>7050</v>
      </c>
      <c r="R3698" t="s">
        <v>5160</v>
      </c>
      <c r="S3698" s="38">
        <v>62400000</v>
      </c>
      <c r="T3698" s="37">
        <v>1</v>
      </c>
      <c r="U3698" s="37">
        <v>1</v>
      </c>
      <c r="V3698" s="43">
        <f>SUMIF(ResumenCotizacion!$C:$C,E3698,ResumenCotizacion!$P:$P)</f>
        <v>0</v>
      </c>
      <c r="W3698" s="68">
        <f>IF(H3698="USD",S3698*SolCotizacion!$J$18,S3698)</f>
        <v>62400000</v>
      </c>
      <c r="X3698" s="3">
        <f>ROUND(W3698/(1-VLOOKUP("Total porcentaje:",ResumenCotizacion!$F:$H,3,0)),2)</f>
        <v>67826086.959999993</v>
      </c>
      <c r="Y3698" s="3">
        <f t="shared" si="231"/>
        <v>0</v>
      </c>
    </row>
    <row r="3699" spans="1:25" ht="14.25" x14ac:dyDescent="0.2">
      <c r="A3699" t="str">
        <f t="shared" si="228"/>
        <v>Servicios fabricante- Microsoft Soporte PremierMicrosoft Soporte PremierGLAF1</v>
      </c>
      <c r="B3699" t="str">
        <f t="shared" si="229"/>
        <v>GLAF1Microsoft Soporte Premier</v>
      </c>
      <c r="C3699"/>
      <c r="D3699" t="s">
        <v>5156</v>
      </c>
      <c r="E3699" t="s">
        <v>7052</v>
      </c>
      <c r="F3699" s="37" t="s">
        <v>7648</v>
      </c>
      <c r="G3699" s="18" t="str">
        <f t="shared" si="230"/>
        <v>Servicios fabricante- Microsoft Soporte Premier</v>
      </c>
      <c r="H3699" s="18" t="s">
        <v>119</v>
      </c>
      <c r="I3699" s="37" t="s">
        <v>67</v>
      </c>
      <c r="J3699" t="s">
        <v>7053</v>
      </c>
      <c r="K3699" t="s">
        <v>65</v>
      </c>
      <c r="L3699" t="s">
        <v>3940</v>
      </c>
      <c r="M3699" t="s">
        <v>65</v>
      </c>
      <c r="N3699" s="37" t="s">
        <v>5159</v>
      </c>
      <c r="O3699" s="37" t="s">
        <v>66</v>
      </c>
      <c r="P3699" s="37" t="s">
        <v>1308</v>
      </c>
      <c r="Q3699" t="s">
        <v>7052</v>
      </c>
      <c r="R3699" t="s">
        <v>5160</v>
      </c>
      <c r="S3699" s="38">
        <v>62400000</v>
      </c>
      <c r="T3699" s="37">
        <v>1</v>
      </c>
      <c r="U3699" s="37">
        <v>1</v>
      </c>
      <c r="V3699" s="43">
        <f>SUMIF(ResumenCotizacion!$C:$C,E3699,ResumenCotizacion!$P:$P)</f>
        <v>0</v>
      </c>
      <c r="W3699" s="68">
        <f>IF(H3699="USD",S3699*SolCotizacion!$J$18,S3699)</f>
        <v>62400000</v>
      </c>
      <c r="X3699" s="3">
        <f>ROUND(W3699/(1-VLOOKUP("Total porcentaje:",ResumenCotizacion!$F:$H,3,0)),2)</f>
        <v>67826086.959999993</v>
      </c>
      <c r="Y3699" s="3">
        <f t="shared" si="231"/>
        <v>0</v>
      </c>
    </row>
    <row r="3700" spans="1:25" ht="14.25" x14ac:dyDescent="0.2">
      <c r="A3700" t="str">
        <f t="shared" si="228"/>
        <v>Servicios fabricante- Microsoft Soporte PremierMicrosoft Soporte PremierFDHN5</v>
      </c>
      <c r="B3700" t="str">
        <f t="shared" si="229"/>
        <v>FDHN5Microsoft Soporte Premier</v>
      </c>
      <c r="C3700"/>
      <c r="D3700" t="s">
        <v>5156</v>
      </c>
      <c r="E3700" t="s">
        <v>7054</v>
      </c>
      <c r="F3700" s="37" t="s">
        <v>7648</v>
      </c>
      <c r="G3700" s="18" t="str">
        <f t="shared" si="230"/>
        <v>Servicios fabricante- Microsoft Soporte Premier</v>
      </c>
      <c r="H3700" s="18" t="s">
        <v>119</v>
      </c>
      <c r="I3700" s="37" t="s">
        <v>67</v>
      </c>
      <c r="J3700" t="s">
        <v>7055</v>
      </c>
      <c r="K3700" t="s">
        <v>5386</v>
      </c>
      <c r="L3700" t="s">
        <v>3940</v>
      </c>
      <c r="M3700" t="s">
        <v>65</v>
      </c>
      <c r="N3700" s="37" t="s">
        <v>5159</v>
      </c>
      <c r="O3700" s="37" t="s">
        <v>5171</v>
      </c>
      <c r="P3700" s="37" t="s">
        <v>1308</v>
      </c>
      <c r="Q3700" t="s">
        <v>7054</v>
      </c>
      <c r="R3700" t="s">
        <v>5160</v>
      </c>
      <c r="S3700" s="38">
        <v>1506070896</v>
      </c>
      <c r="T3700" s="37">
        <v>1</v>
      </c>
      <c r="U3700" s="37">
        <v>1</v>
      </c>
      <c r="V3700" s="43">
        <f>SUMIF(ResumenCotizacion!$C:$C,E3700,ResumenCotizacion!$P:$P)</f>
        <v>0</v>
      </c>
      <c r="W3700" s="68">
        <f>IF(H3700="USD",S3700*SolCotizacion!$J$18,S3700)</f>
        <v>1506070896</v>
      </c>
      <c r="X3700" s="3">
        <f>ROUND(W3700/(1-VLOOKUP("Total porcentaje:",ResumenCotizacion!$F:$H,3,0)),2)</f>
        <v>1637033582.6099999</v>
      </c>
      <c r="Y3700" s="3">
        <f t="shared" si="231"/>
        <v>0</v>
      </c>
    </row>
    <row r="3701" spans="1:25" ht="14.25" x14ac:dyDescent="0.2">
      <c r="A3701" t="str">
        <f t="shared" si="228"/>
        <v>Servicios fabricante- Microsoft Soporte PremierMicrosoft Soporte PremierFDHN4</v>
      </c>
      <c r="B3701" t="str">
        <f t="shared" si="229"/>
        <v>FDHN4Microsoft Soporte Premier</v>
      </c>
      <c r="C3701"/>
      <c r="D3701" t="s">
        <v>5156</v>
      </c>
      <c r="E3701" t="s">
        <v>7056</v>
      </c>
      <c r="F3701" s="37" t="s">
        <v>7648</v>
      </c>
      <c r="G3701" s="18" t="str">
        <f t="shared" si="230"/>
        <v>Servicios fabricante- Microsoft Soporte Premier</v>
      </c>
      <c r="H3701" s="18" t="s">
        <v>119</v>
      </c>
      <c r="I3701" s="37" t="s">
        <v>67</v>
      </c>
      <c r="J3701" t="s">
        <v>7057</v>
      </c>
      <c r="K3701" t="s">
        <v>5386</v>
      </c>
      <c r="L3701" t="s">
        <v>3940</v>
      </c>
      <c r="M3701" t="s">
        <v>65</v>
      </c>
      <c r="N3701" s="37" t="s">
        <v>5159</v>
      </c>
      <c r="O3701" s="37" t="s">
        <v>5171</v>
      </c>
      <c r="P3701" s="37" t="s">
        <v>1308</v>
      </c>
      <c r="Q3701" t="s">
        <v>7056</v>
      </c>
      <c r="R3701" t="s">
        <v>5160</v>
      </c>
      <c r="S3701" s="38">
        <v>1137632284.8</v>
      </c>
      <c r="T3701" s="37">
        <v>1</v>
      </c>
      <c r="U3701" s="37">
        <v>1</v>
      </c>
      <c r="V3701" s="43">
        <f>SUMIF(ResumenCotizacion!$C:$C,E3701,ResumenCotizacion!$P:$P)</f>
        <v>0</v>
      </c>
      <c r="W3701" s="68">
        <f>IF(H3701="USD",S3701*SolCotizacion!$J$18,S3701)</f>
        <v>1137632284.8</v>
      </c>
      <c r="X3701" s="3">
        <f>ROUND(W3701/(1-VLOOKUP("Total porcentaje:",ResumenCotizacion!$F:$H,3,0)),2)</f>
        <v>1236556831.3</v>
      </c>
      <c r="Y3701" s="3">
        <f t="shared" si="231"/>
        <v>0</v>
      </c>
    </row>
    <row r="3702" spans="1:25" ht="14.25" x14ac:dyDescent="0.2">
      <c r="A3702" t="str">
        <f t="shared" si="228"/>
        <v>Servicios fabricante- Microsoft Soporte PremierMicrosoft Soporte PremierFDHN3</v>
      </c>
      <c r="B3702" t="str">
        <f t="shared" si="229"/>
        <v>FDHN3Microsoft Soporte Premier</v>
      </c>
      <c r="C3702"/>
      <c r="D3702" t="s">
        <v>5156</v>
      </c>
      <c r="E3702" t="s">
        <v>7058</v>
      </c>
      <c r="F3702" s="37" t="s">
        <v>7648</v>
      </c>
      <c r="G3702" s="18" t="str">
        <f t="shared" si="230"/>
        <v>Servicios fabricante- Microsoft Soporte Premier</v>
      </c>
      <c r="H3702" s="18" t="s">
        <v>119</v>
      </c>
      <c r="I3702" s="37" t="s">
        <v>67</v>
      </c>
      <c r="J3702" t="s">
        <v>7059</v>
      </c>
      <c r="K3702" t="s">
        <v>5386</v>
      </c>
      <c r="L3702" t="s">
        <v>3940</v>
      </c>
      <c r="M3702" t="s">
        <v>65</v>
      </c>
      <c r="N3702" s="37" t="s">
        <v>5159</v>
      </c>
      <c r="O3702" s="37" t="s">
        <v>5171</v>
      </c>
      <c r="P3702" s="37" t="s">
        <v>1308</v>
      </c>
      <c r="Q3702" t="s">
        <v>7058</v>
      </c>
      <c r="R3702" t="s">
        <v>5160</v>
      </c>
      <c r="S3702" s="38">
        <v>762895478.39999998</v>
      </c>
      <c r="T3702" s="37">
        <v>1</v>
      </c>
      <c r="U3702" s="37">
        <v>1</v>
      </c>
      <c r="V3702" s="43">
        <f>SUMIF(ResumenCotizacion!$C:$C,E3702,ResumenCotizacion!$P:$P)</f>
        <v>0</v>
      </c>
      <c r="W3702" s="68">
        <f>IF(H3702="USD",S3702*SolCotizacion!$J$18,S3702)</f>
        <v>762895478.39999998</v>
      </c>
      <c r="X3702" s="3">
        <f>ROUND(W3702/(1-VLOOKUP("Total porcentaje:",ResumenCotizacion!$F:$H,3,0)),2)</f>
        <v>829234215.64999998</v>
      </c>
      <c r="Y3702" s="3">
        <f t="shared" si="231"/>
        <v>0</v>
      </c>
    </row>
    <row r="3703" spans="1:25" ht="14.25" x14ac:dyDescent="0.2">
      <c r="A3703" t="str">
        <f t="shared" si="228"/>
        <v>Servicios fabricante- Microsoft Soporte PremierMicrosoft Soporte PremierFDHN2</v>
      </c>
      <c r="B3703" t="str">
        <f t="shared" si="229"/>
        <v>FDHN2Microsoft Soporte Premier</v>
      </c>
      <c r="C3703"/>
      <c r="D3703" t="s">
        <v>5156</v>
      </c>
      <c r="E3703" t="s">
        <v>7060</v>
      </c>
      <c r="F3703" s="37" t="s">
        <v>7648</v>
      </c>
      <c r="G3703" s="18" t="str">
        <f t="shared" si="230"/>
        <v>Servicios fabricante- Microsoft Soporte Premier</v>
      </c>
      <c r="H3703" s="18" t="s">
        <v>119</v>
      </c>
      <c r="I3703" s="37" t="s">
        <v>67</v>
      </c>
      <c r="J3703" t="s">
        <v>7061</v>
      </c>
      <c r="K3703" t="s">
        <v>5386</v>
      </c>
      <c r="L3703" t="s">
        <v>3940</v>
      </c>
      <c r="M3703" t="s">
        <v>65</v>
      </c>
      <c r="N3703" s="37" t="s">
        <v>5159</v>
      </c>
      <c r="O3703" s="37" t="s">
        <v>5171</v>
      </c>
      <c r="P3703" s="37" t="s">
        <v>1308</v>
      </c>
      <c r="Q3703" t="s">
        <v>7060</v>
      </c>
      <c r="R3703" t="s">
        <v>5160</v>
      </c>
      <c r="S3703" s="38">
        <v>381860476.80000001</v>
      </c>
      <c r="T3703" s="37">
        <v>1</v>
      </c>
      <c r="U3703" s="37">
        <v>1</v>
      </c>
      <c r="V3703" s="43">
        <f>SUMIF(ResumenCotizacion!$C:$C,E3703,ResumenCotizacion!$P:$P)</f>
        <v>0</v>
      </c>
      <c r="W3703" s="68">
        <f>IF(H3703="USD",S3703*SolCotizacion!$J$18,S3703)</f>
        <v>381860476.80000001</v>
      </c>
      <c r="X3703" s="3">
        <f>ROUND(W3703/(1-VLOOKUP("Total porcentaje:",ResumenCotizacion!$F:$H,3,0)),2)</f>
        <v>415065735.64999998</v>
      </c>
      <c r="Y3703" s="3">
        <f t="shared" si="231"/>
        <v>0</v>
      </c>
    </row>
    <row r="3704" spans="1:25" ht="14.25" x14ac:dyDescent="0.2">
      <c r="A3704" t="str">
        <f t="shared" si="228"/>
        <v>Servicios fabricante- Microsoft Soporte PremierMicrosoft Soporte PremierFDHN1</v>
      </c>
      <c r="B3704" t="str">
        <f t="shared" si="229"/>
        <v>FDHN1Microsoft Soporte Premier</v>
      </c>
      <c r="C3704"/>
      <c r="D3704" t="s">
        <v>5156</v>
      </c>
      <c r="E3704" t="s">
        <v>7062</v>
      </c>
      <c r="F3704" s="37" t="s">
        <v>7648</v>
      </c>
      <c r="G3704" s="18" t="str">
        <f t="shared" si="230"/>
        <v>Servicios fabricante- Microsoft Soporte Premier</v>
      </c>
      <c r="H3704" s="18" t="s">
        <v>119</v>
      </c>
      <c r="I3704" s="37" t="s">
        <v>67</v>
      </c>
      <c r="J3704" t="s">
        <v>7063</v>
      </c>
      <c r="K3704" t="s">
        <v>5386</v>
      </c>
      <c r="L3704" t="s">
        <v>3940</v>
      </c>
      <c r="M3704" t="s">
        <v>65</v>
      </c>
      <c r="N3704" s="37" t="s">
        <v>5159</v>
      </c>
      <c r="O3704" s="37" t="s">
        <v>5171</v>
      </c>
      <c r="P3704" s="37" t="s">
        <v>1308</v>
      </c>
      <c r="Q3704" t="s">
        <v>7062</v>
      </c>
      <c r="R3704" t="s">
        <v>5160</v>
      </c>
      <c r="S3704" s="38">
        <v>0</v>
      </c>
      <c r="T3704" s="37">
        <v>1</v>
      </c>
      <c r="U3704" s="37">
        <v>1</v>
      </c>
      <c r="V3704" s="43">
        <f>SUMIF(ResumenCotizacion!$C:$C,E3704,ResumenCotizacion!$P:$P)</f>
        <v>0</v>
      </c>
      <c r="W3704" s="68">
        <f>IF(H3704="USD",S3704*SolCotizacion!$J$18,S3704)</f>
        <v>0</v>
      </c>
      <c r="X3704" s="3">
        <f>ROUND(W3704/(1-VLOOKUP("Total porcentaje:",ResumenCotizacion!$F:$H,3,0)),2)</f>
        <v>0</v>
      </c>
      <c r="Y3704" s="3">
        <f t="shared" si="231"/>
        <v>0</v>
      </c>
    </row>
    <row r="3705" spans="1:25" ht="14.25" x14ac:dyDescent="0.2">
      <c r="A3705" t="str">
        <f t="shared" si="228"/>
        <v>Servicios fabricante- Microsoft Soporte PremierMicrosoft Soporte PremierFDHJ</v>
      </c>
      <c r="B3705" t="str">
        <f t="shared" si="229"/>
        <v>FDHJMicrosoft Soporte Premier</v>
      </c>
      <c r="C3705"/>
      <c r="D3705" t="s">
        <v>5156</v>
      </c>
      <c r="E3705" t="s">
        <v>7064</v>
      </c>
      <c r="F3705" s="37" t="s">
        <v>7648</v>
      </c>
      <c r="G3705" s="18" t="str">
        <f t="shared" si="230"/>
        <v>Servicios fabricante- Microsoft Soporte Premier</v>
      </c>
      <c r="H3705" s="18" t="s">
        <v>119</v>
      </c>
      <c r="I3705" s="37" t="s">
        <v>67</v>
      </c>
      <c r="J3705" t="s">
        <v>7065</v>
      </c>
      <c r="K3705" t="s">
        <v>5386</v>
      </c>
      <c r="L3705" t="s">
        <v>3940</v>
      </c>
      <c r="M3705" t="s">
        <v>65</v>
      </c>
      <c r="N3705" s="37" t="s">
        <v>5159</v>
      </c>
      <c r="O3705" s="37" t="s">
        <v>5171</v>
      </c>
      <c r="P3705" s="37" t="s">
        <v>1308</v>
      </c>
      <c r="Q3705" t="s">
        <v>7064</v>
      </c>
      <c r="R3705" t="s">
        <v>5160</v>
      </c>
      <c r="S3705" s="38">
        <v>0</v>
      </c>
      <c r="T3705" s="37">
        <v>1</v>
      </c>
      <c r="U3705" s="37">
        <v>1</v>
      </c>
      <c r="V3705" s="43">
        <f>SUMIF(ResumenCotizacion!$C:$C,E3705,ResumenCotizacion!$P:$P)</f>
        <v>0</v>
      </c>
      <c r="W3705" s="68">
        <f>IF(H3705="USD",S3705*SolCotizacion!$J$18,S3705)</f>
        <v>0</v>
      </c>
      <c r="X3705" s="3">
        <f>ROUND(W3705/(1-VLOOKUP("Total porcentaje:",ResumenCotizacion!$F:$H,3,0)),2)</f>
        <v>0</v>
      </c>
      <c r="Y3705" s="3">
        <f t="shared" si="231"/>
        <v>0</v>
      </c>
    </row>
    <row r="3706" spans="1:25" ht="14.25" x14ac:dyDescent="0.2">
      <c r="A3706" t="str">
        <f t="shared" si="228"/>
        <v>Servicios fabricante- Microsoft Soporte PremierMicrosoft Soporte PremierEWEES</v>
      </c>
      <c r="B3706" t="str">
        <f t="shared" si="229"/>
        <v>EWEESMicrosoft Soporte Premier</v>
      </c>
      <c r="C3706"/>
      <c r="D3706" t="s">
        <v>5156</v>
      </c>
      <c r="E3706" t="s">
        <v>7066</v>
      </c>
      <c r="F3706" s="37" t="s">
        <v>7648</v>
      </c>
      <c r="G3706" s="18" t="str">
        <f t="shared" si="230"/>
        <v>Servicios fabricante- Microsoft Soporte Premier</v>
      </c>
      <c r="H3706" s="18" t="s">
        <v>119</v>
      </c>
      <c r="I3706" s="37" t="s">
        <v>67</v>
      </c>
      <c r="J3706" t="s">
        <v>7067</v>
      </c>
      <c r="K3706" t="s">
        <v>65</v>
      </c>
      <c r="L3706" t="s">
        <v>3940</v>
      </c>
      <c r="M3706" t="s">
        <v>65</v>
      </c>
      <c r="N3706" s="37" t="s">
        <v>5159</v>
      </c>
      <c r="O3706" s="37" t="s">
        <v>66</v>
      </c>
      <c r="P3706" s="37" t="s">
        <v>1308</v>
      </c>
      <c r="Q3706" t="s">
        <v>7066</v>
      </c>
      <c r="R3706" t="s">
        <v>5160</v>
      </c>
      <c r="S3706" s="38">
        <v>17200000</v>
      </c>
      <c r="T3706" s="37">
        <v>1</v>
      </c>
      <c r="U3706" s="37">
        <v>1</v>
      </c>
      <c r="V3706" s="43">
        <f>SUMIF(ResumenCotizacion!$C:$C,E3706,ResumenCotizacion!$P:$P)</f>
        <v>0</v>
      </c>
      <c r="W3706" s="68">
        <f>IF(H3706="USD",S3706*SolCotizacion!$J$18,S3706)</f>
        <v>17200000</v>
      </c>
      <c r="X3706" s="3">
        <f>ROUND(W3706/(1-VLOOKUP("Total porcentaje:",ResumenCotizacion!$F:$H,3,0)),2)</f>
        <v>18695652.170000002</v>
      </c>
      <c r="Y3706" s="3">
        <f t="shared" si="231"/>
        <v>0</v>
      </c>
    </row>
    <row r="3707" spans="1:25" ht="14.25" x14ac:dyDescent="0.2">
      <c r="A3707" t="str">
        <f t="shared" si="228"/>
        <v>Servicios fabricante- Microsoft Soporte PremierMicrosoft Soporte PremierEWAF9</v>
      </c>
      <c r="B3707" t="str">
        <f t="shared" si="229"/>
        <v>EWAF9Microsoft Soporte Premier</v>
      </c>
      <c r="C3707"/>
      <c r="D3707" t="s">
        <v>5156</v>
      </c>
      <c r="E3707" t="s">
        <v>7068</v>
      </c>
      <c r="F3707" s="37" t="s">
        <v>7648</v>
      </c>
      <c r="G3707" s="18" t="str">
        <f t="shared" si="230"/>
        <v>Servicios fabricante- Microsoft Soporte Premier</v>
      </c>
      <c r="H3707" s="18" t="s">
        <v>119</v>
      </c>
      <c r="I3707" s="37" t="s">
        <v>67</v>
      </c>
      <c r="J3707" t="s">
        <v>7069</v>
      </c>
      <c r="K3707" t="s">
        <v>65</v>
      </c>
      <c r="L3707" t="s">
        <v>3940</v>
      </c>
      <c r="M3707" t="s">
        <v>65</v>
      </c>
      <c r="N3707" s="37" t="s">
        <v>5159</v>
      </c>
      <c r="O3707" s="37" t="s">
        <v>66</v>
      </c>
      <c r="P3707" s="37" t="s">
        <v>1308</v>
      </c>
      <c r="Q3707" t="s">
        <v>7068</v>
      </c>
      <c r="R3707" t="s">
        <v>5160</v>
      </c>
      <c r="S3707" s="38">
        <v>103600000</v>
      </c>
      <c r="T3707" s="37">
        <v>1</v>
      </c>
      <c r="U3707" s="37">
        <v>1</v>
      </c>
      <c r="V3707" s="43">
        <f>SUMIF(ResumenCotizacion!$C:$C,E3707,ResumenCotizacion!$P:$P)</f>
        <v>0</v>
      </c>
      <c r="W3707" s="68">
        <f>IF(H3707="USD",S3707*SolCotizacion!$J$18,S3707)</f>
        <v>103600000</v>
      </c>
      <c r="X3707" s="3">
        <f>ROUND(W3707/(1-VLOOKUP("Total porcentaje:",ResumenCotizacion!$F:$H,3,0)),2)</f>
        <v>112608695.65000001</v>
      </c>
      <c r="Y3707" s="3">
        <f t="shared" si="231"/>
        <v>0</v>
      </c>
    </row>
    <row r="3708" spans="1:25" ht="14.25" x14ac:dyDescent="0.2">
      <c r="A3708" t="str">
        <f t="shared" si="228"/>
        <v>Servicios fabricante- Microsoft Soporte PremierMicrosoft Soporte PremierEWAF8</v>
      </c>
      <c r="B3708" t="str">
        <f t="shared" si="229"/>
        <v>EWAF8Microsoft Soporte Premier</v>
      </c>
      <c r="C3708"/>
      <c r="D3708" t="s">
        <v>5156</v>
      </c>
      <c r="E3708" t="s">
        <v>7070</v>
      </c>
      <c r="F3708" s="37" t="s">
        <v>7648</v>
      </c>
      <c r="G3708" s="18" t="str">
        <f t="shared" si="230"/>
        <v>Servicios fabricante- Microsoft Soporte Premier</v>
      </c>
      <c r="H3708" s="18" t="s">
        <v>119</v>
      </c>
      <c r="I3708" s="37" t="s">
        <v>67</v>
      </c>
      <c r="J3708" t="s">
        <v>7071</v>
      </c>
      <c r="K3708" t="s">
        <v>65</v>
      </c>
      <c r="L3708" t="s">
        <v>3940</v>
      </c>
      <c r="M3708" t="s">
        <v>65</v>
      </c>
      <c r="N3708" s="37" t="s">
        <v>5159</v>
      </c>
      <c r="O3708" s="37" t="s">
        <v>66</v>
      </c>
      <c r="P3708" s="37" t="s">
        <v>1308</v>
      </c>
      <c r="Q3708" t="s">
        <v>7070</v>
      </c>
      <c r="R3708" t="s">
        <v>5160</v>
      </c>
      <c r="S3708" s="38">
        <v>103600000</v>
      </c>
      <c r="T3708" s="37">
        <v>1</v>
      </c>
      <c r="U3708" s="37">
        <v>1</v>
      </c>
      <c r="V3708" s="43">
        <f>SUMIF(ResumenCotizacion!$C:$C,E3708,ResumenCotizacion!$P:$P)</f>
        <v>0</v>
      </c>
      <c r="W3708" s="68">
        <f>IF(H3708="USD",S3708*SolCotizacion!$J$18,S3708)</f>
        <v>103600000</v>
      </c>
      <c r="X3708" s="3">
        <f>ROUND(W3708/(1-VLOOKUP("Total porcentaje:",ResumenCotizacion!$F:$H,3,0)),2)</f>
        <v>112608695.65000001</v>
      </c>
      <c r="Y3708" s="3">
        <f t="shared" si="231"/>
        <v>0</v>
      </c>
    </row>
    <row r="3709" spans="1:25" ht="14.25" x14ac:dyDescent="0.2">
      <c r="A3709" t="str">
        <f t="shared" si="228"/>
        <v>Servicios fabricante- Microsoft Soporte PremierMicrosoft Soporte PremierEWAF7</v>
      </c>
      <c r="B3709" t="str">
        <f t="shared" si="229"/>
        <v>EWAF7Microsoft Soporte Premier</v>
      </c>
      <c r="C3709"/>
      <c r="D3709" t="s">
        <v>5156</v>
      </c>
      <c r="E3709" t="s">
        <v>7072</v>
      </c>
      <c r="F3709" s="37" t="s">
        <v>7648</v>
      </c>
      <c r="G3709" s="18" t="str">
        <f t="shared" si="230"/>
        <v>Servicios fabricante- Microsoft Soporte Premier</v>
      </c>
      <c r="H3709" s="18" t="s">
        <v>119</v>
      </c>
      <c r="I3709" s="37" t="s">
        <v>67</v>
      </c>
      <c r="J3709" t="s">
        <v>7073</v>
      </c>
      <c r="K3709" t="s">
        <v>65</v>
      </c>
      <c r="L3709" t="s">
        <v>3940</v>
      </c>
      <c r="M3709" t="s">
        <v>65</v>
      </c>
      <c r="N3709" s="37" t="s">
        <v>5159</v>
      </c>
      <c r="O3709" s="37" t="s">
        <v>66</v>
      </c>
      <c r="P3709" s="37" t="s">
        <v>1308</v>
      </c>
      <c r="Q3709" t="s">
        <v>7072</v>
      </c>
      <c r="R3709" t="s">
        <v>5160</v>
      </c>
      <c r="S3709" s="38">
        <v>103600000</v>
      </c>
      <c r="T3709" s="37">
        <v>1</v>
      </c>
      <c r="U3709" s="37">
        <v>1</v>
      </c>
      <c r="V3709" s="43">
        <f>SUMIF(ResumenCotizacion!$C:$C,E3709,ResumenCotizacion!$P:$P)</f>
        <v>0</v>
      </c>
      <c r="W3709" s="68">
        <f>IF(H3709="USD",S3709*SolCotizacion!$J$18,S3709)</f>
        <v>103600000</v>
      </c>
      <c r="X3709" s="3">
        <f>ROUND(W3709/(1-VLOOKUP("Total porcentaje:",ResumenCotizacion!$F:$H,3,0)),2)</f>
        <v>112608695.65000001</v>
      </c>
      <c r="Y3709" s="3">
        <f t="shared" si="231"/>
        <v>0</v>
      </c>
    </row>
    <row r="3710" spans="1:25" ht="14.25" x14ac:dyDescent="0.2">
      <c r="A3710" t="str">
        <f t="shared" si="228"/>
        <v>Servicios fabricante- Microsoft Soporte PremierMicrosoft Soporte PremierEWAF6</v>
      </c>
      <c r="B3710" t="str">
        <f t="shared" si="229"/>
        <v>EWAF6Microsoft Soporte Premier</v>
      </c>
      <c r="C3710"/>
      <c r="D3710" t="s">
        <v>5156</v>
      </c>
      <c r="E3710" t="s">
        <v>7074</v>
      </c>
      <c r="F3710" s="37" t="s">
        <v>7648</v>
      </c>
      <c r="G3710" s="18" t="str">
        <f t="shared" si="230"/>
        <v>Servicios fabricante- Microsoft Soporte Premier</v>
      </c>
      <c r="H3710" s="18" t="s">
        <v>119</v>
      </c>
      <c r="I3710" s="37" t="s">
        <v>67</v>
      </c>
      <c r="J3710" t="s">
        <v>7075</v>
      </c>
      <c r="K3710" t="s">
        <v>65</v>
      </c>
      <c r="L3710" t="s">
        <v>3940</v>
      </c>
      <c r="M3710" t="s">
        <v>65</v>
      </c>
      <c r="N3710" s="37" t="s">
        <v>5159</v>
      </c>
      <c r="O3710" s="37" t="s">
        <v>66</v>
      </c>
      <c r="P3710" s="37" t="s">
        <v>1308</v>
      </c>
      <c r="Q3710" t="s">
        <v>7074</v>
      </c>
      <c r="R3710" t="s">
        <v>5160</v>
      </c>
      <c r="S3710" s="38">
        <v>103600000</v>
      </c>
      <c r="T3710" s="37">
        <v>1</v>
      </c>
      <c r="U3710" s="37">
        <v>1</v>
      </c>
      <c r="V3710" s="43">
        <f>SUMIF(ResumenCotizacion!$C:$C,E3710,ResumenCotizacion!$P:$P)</f>
        <v>0</v>
      </c>
      <c r="W3710" s="68">
        <f>IF(H3710="USD",S3710*SolCotizacion!$J$18,S3710)</f>
        <v>103600000</v>
      </c>
      <c r="X3710" s="3">
        <f>ROUND(W3710/(1-VLOOKUP("Total porcentaje:",ResumenCotizacion!$F:$H,3,0)),2)</f>
        <v>112608695.65000001</v>
      </c>
      <c r="Y3710" s="3">
        <f t="shared" si="231"/>
        <v>0</v>
      </c>
    </row>
    <row r="3711" spans="1:25" ht="14.25" x14ac:dyDescent="0.2">
      <c r="A3711" t="str">
        <f t="shared" si="228"/>
        <v>Servicios fabricante- Microsoft Soporte PremierMicrosoft Soporte PremierEWAF5</v>
      </c>
      <c r="B3711" t="str">
        <f t="shared" si="229"/>
        <v>EWAF5Microsoft Soporte Premier</v>
      </c>
      <c r="C3711"/>
      <c r="D3711" t="s">
        <v>5156</v>
      </c>
      <c r="E3711" t="s">
        <v>7076</v>
      </c>
      <c r="F3711" s="37" t="s">
        <v>7648</v>
      </c>
      <c r="G3711" s="18" t="str">
        <f t="shared" si="230"/>
        <v>Servicios fabricante- Microsoft Soporte Premier</v>
      </c>
      <c r="H3711" s="18" t="s">
        <v>119</v>
      </c>
      <c r="I3711" s="37" t="s">
        <v>67</v>
      </c>
      <c r="J3711" t="s">
        <v>7077</v>
      </c>
      <c r="K3711" t="s">
        <v>65</v>
      </c>
      <c r="L3711" t="s">
        <v>3940</v>
      </c>
      <c r="M3711" t="s">
        <v>65</v>
      </c>
      <c r="N3711" s="37" t="s">
        <v>5159</v>
      </c>
      <c r="O3711" s="37" t="s">
        <v>66</v>
      </c>
      <c r="P3711" s="37" t="s">
        <v>1308</v>
      </c>
      <c r="Q3711" t="s">
        <v>7076</v>
      </c>
      <c r="R3711" t="s">
        <v>5160</v>
      </c>
      <c r="S3711" s="38">
        <v>103600000</v>
      </c>
      <c r="T3711" s="37">
        <v>1</v>
      </c>
      <c r="U3711" s="37">
        <v>1</v>
      </c>
      <c r="V3711" s="43">
        <f>SUMIF(ResumenCotizacion!$C:$C,E3711,ResumenCotizacion!$P:$P)</f>
        <v>0</v>
      </c>
      <c r="W3711" s="68">
        <f>IF(H3711="USD",S3711*SolCotizacion!$J$18,S3711)</f>
        <v>103600000</v>
      </c>
      <c r="X3711" s="3">
        <f>ROUND(W3711/(1-VLOOKUP("Total porcentaje:",ResumenCotizacion!$F:$H,3,0)),2)</f>
        <v>112608695.65000001</v>
      </c>
      <c r="Y3711" s="3">
        <f t="shared" si="231"/>
        <v>0</v>
      </c>
    </row>
    <row r="3712" spans="1:25" ht="14.25" x14ac:dyDescent="0.2">
      <c r="A3712" t="str">
        <f t="shared" si="228"/>
        <v>Servicios fabricante- Microsoft Soporte PremierMicrosoft Soporte PremierEWAF4</v>
      </c>
      <c r="B3712" t="str">
        <f t="shared" si="229"/>
        <v>EWAF4Microsoft Soporte Premier</v>
      </c>
      <c r="C3712"/>
      <c r="D3712" t="s">
        <v>5156</v>
      </c>
      <c r="E3712" t="s">
        <v>7078</v>
      </c>
      <c r="F3712" s="37" t="s">
        <v>7648</v>
      </c>
      <c r="G3712" s="18" t="str">
        <f t="shared" si="230"/>
        <v>Servicios fabricante- Microsoft Soporte Premier</v>
      </c>
      <c r="H3712" s="18" t="s">
        <v>119</v>
      </c>
      <c r="I3712" s="37" t="s">
        <v>67</v>
      </c>
      <c r="J3712" t="s">
        <v>7079</v>
      </c>
      <c r="K3712" t="s">
        <v>65</v>
      </c>
      <c r="L3712" t="s">
        <v>3940</v>
      </c>
      <c r="M3712" t="s">
        <v>65</v>
      </c>
      <c r="N3712" s="37" t="s">
        <v>5159</v>
      </c>
      <c r="O3712" s="37" t="s">
        <v>66</v>
      </c>
      <c r="P3712" s="37" t="s">
        <v>1308</v>
      </c>
      <c r="Q3712" t="s">
        <v>7078</v>
      </c>
      <c r="R3712" t="s">
        <v>5160</v>
      </c>
      <c r="S3712" s="38">
        <v>103600000</v>
      </c>
      <c r="T3712" s="37">
        <v>1</v>
      </c>
      <c r="U3712" s="37">
        <v>1</v>
      </c>
      <c r="V3712" s="43">
        <f>SUMIF(ResumenCotizacion!$C:$C,E3712,ResumenCotizacion!$P:$P)</f>
        <v>0</v>
      </c>
      <c r="W3712" s="68">
        <f>IF(H3712="USD",S3712*SolCotizacion!$J$18,S3712)</f>
        <v>103600000</v>
      </c>
      <c r="X3712" s="3">
        <f>ROUND(W3712/(1-VLOOKUP("Total porcentaje:",ResumenCotizacion!$F:$H,3,0)),2)</f>
        <v>112608695.65000001</v>
      </c>
      <c r="Y3712" s="3">
        <f t="shared" si="231"/>
        <v>0</v>
      </c>
    </row>
    <row r="3713" spans="1:25" ht="14.25" x14ac:dyDescent="0.2">
      <c r="A3713" t="str">
        <f t="shared" si="228"/>
        <v>Servicios fabricante- Microsoft Soporte PremierMicrosoft Soporte PremierEWAF3</v>
      </c>
      <c r="B3713" t="str">
        <f t="shared" si="229"/>
        <v>EWAF3Microsoft Soporte Premier</v>
      </c>
      <c r="C3713"/>
      <c r="D3713" t="s">
        <v>5156</v>
      </c>
      <c r="E3713" t="s">
        <v>7080</v>
      </c>
      <c r="F3713" s="37" t="s">
        <v>7648</v>
      </c>
      <c r="G3713" s="18" t="str">
        <f t="shared" si="230"/>
        <v>Servicios fabricante- Microsoft Soporte Premier</v>
      </c>
      <c r="H3713" s="18" t="s">
        <v>119</v>
      </c>
      <c r="I3713" s="37" t="s">
        <v>67</v>
      </c>
      <c r="J3713" t="s">
        <v>7081</v>
      </c>
      <c r="K3713" t="s">
        <v>65</v>
      </c>
      <c r="L3713" t="s">
        <v>3940</v>
      </c>
      <c r="M3713" t="s">
        <v>65</v>
      </c>
      <c r="N3713" s="37" t="s">
        <v>5159</v>
      </c>
      <c r="O3713" s="37" t="s">
        <v>66</v>
      </c>
      <c r="P3713" s="37" t="s">
        <v>1308</v>
      </c>
      <c r="Q3713" t="s">
        <v>7080</v>
      </c>
      <c r="R3713" t="s">
        <v>5160</v>
      </c>
      <c r="S3713" s="38">
        <v>103600000</v>
      </c>
      <c r="T3713" s="37">
        <v>1</v>
      </c>
      <c r="U3713" s="37">
        <v>1</v>
      </c>
      <c r="V3713" s="43">
        <f>SUMIF(ResumenCotizacion!$C:$C,E3713,ResumenCotizacion!$P:$P)</f>
        <v>0</v>
      </c>
      <c r="W3713" s="68">
        <f>IF(H3713="USD",S3713*SolCotizacion!$J$18,S3713)</f>
        <v>103600000</v>
      </c>
      <c r="X3713" s="3">
        <f>ROUND(W3713/(1-VLOOKUP("Total porcentaje:",ResumenCotizacion!$F:$H,3,0)),2)</f>
        <v>112608695.65000001</v>
      </c>
      <c r="Y3713" s="3">
        <f t="shared" si="231"/>
        <v>0</v>
      </c>
    </row>
    <row r="3714" spans="1:25" ht="14.25" x14ac:dyDescent="0.2">
      <c r="A3714" t="str">
        <f t="shared" si="228"/>
        <v>Servicios fabricante- Microsoft Soporte PremierMicrosoft Soporte PremierEWAF2</v>
      </c>
      <c r="B3714" t="str">
        <f t="shared" si="229"/>
        <v>EWAF2Microsoft Soporte Premier</v>
      </c>
      <c r="C3714"/>
      <c r="D3714" t="s">
        <v>5156</v>
      </c>
      <c r="E3714" t="s">
        <v>7082</v>
      </c>
      <c r="F3714" s="37" t="s">
        <v>7648</v>
      </c>
      <c r="G3714" s="18" t="str">
        <f t="shared" si="230"/>
        <v>Servicios fabricante- Microsoft Soporte Premier</v>
      </c>
      <c r="H3714" s="18" t="s">
        <v>119</v>
      </c>
      <c r="I3714" s="37" t="s">
        <v>67</v>
      </c>
      <c r="J3714" t="s">
        <v>7083</v>
      </c>
      <c r="K3714" t="s">
        <v>65</v>
      </c>
      <c r="L3714" t="s">
        <v>3940</v>
      </c>
      <c r="M3714" t="s">
        <v>65</v>
      </c>
      <c r="N3714" s="37" t="s">
        <v>5159</v>
      </c>
      <c r="O3714" s="37" t="s">
        <v>66</v>
      </c>
      <c r="P3714" s="37" t="s">
        <v>1308</v>
      </c>
      <c r="Q3714" t="s">
        <v>7082</v>
      </c>
      <c r="R3714" t="s">
        <v>5160</v>
      </c>
      <c r="S3714" s="38">
        <v>103600000</v>
      </c>
      <c r="T3714" s="37">
        <v>1</v>
      </c>
      <c r="U3714" s="37">
        <v>1</v>
      </c>
      <c r="V3714" s="43">
        <f>SUMIF(ResumenCotizacion!$C:$C,E3714,ResumenCotizacion!$P:$P)</f>
        <v>0</v>
      </c>
      <c r="W3714" s="68">
        <f>IF(H3714="USD",S3714*SolCotizacion!$J$18,S3714)</f>
        <v>103600000</v>
      </c>
      <c r="X3714" s="3">
        <f>ROUND(W3714/(1-VLOOKUP("Total porcentaje:",ResumenCotizacion!$F:$H,3,0)),2)</f>
        <v>112608695.65000001</v>
      </c>
      <c r="Y3714" s="3">
        <f t="shared" si="231"/>
        <v>0</v>
      </c>
    </row>
    <row r="3715" spans="1:25" ht="14.25" x14ac:dyDescent="0.2">
      <c r="A3715" t="str">
        <f t="shared" ref="A3715:A3778" si="232">D3715&amp;F3715&amp;E3715</f>
        <v>Servicios fabricante- Microsoft Soporte PremierMicrosoft Soporte PremierEWAF10</v>
      </c>
      <c r="B3715" t="str">
        <f t="shared" ref="B3715:B3778" si="233">E3715&amp;F3715</f>
        <v>EWAF10Microsoft Soporte Premier</v>
      </c>
      <c r="C3715"/>
      <c r="D3715" t="s">
        <v>5156</v>
      </c>
      <c r="E3715" t="s">
        <v>7084</v>
      </c>
      <c r="F3715" s="37" t="s">
        <v>7648</v>
      </c>
      <c r="G3715" s="18" t="str">
        <f t="shared" ref="G3715:G3778" si="234">D3715</f>
        <v>Servicios fabricante- Microsoft Soporte Premier</v>
      </c>
      <c r="H3715" s="18" t="s">
        <v>119</v>
      </c>
      <c r="I3715" s="37" t="s">
        <v>67</v>
      </c>
      <c r="J3715" t="s">
        <v>7085</v>
      </c>
      <c r="K3715" t="s">
        <v>65</v>
      </c>
      <c r="L3715" t="s">
        <v>3940</v>
      </c>
      <c r="M3715" t="s">
        <v>65</v>
      </c>
      <c r="N3715" s="37" t="s">
        <v>5159</v>
      </c>
      <c r="O3715" s="37" t="s">
        <v>66</v>
      </c>
      <c r="P3715" s="37" t="s">
        <v>1308</v>
      </c>
      <c r="Q3715" t="s">
        <v>7084</v>
      </c>
      <c r="R3715" t="s">
        <v>5160</v>
      </c>
      <c r="S3715" s="38">
        <v>103600000</v>
      </c>
      <c r="T3715" s="37">
        <v>1</v>
      </c>
      <c r="U3715" s="37">
        <v>1</v>
      </c>
      <c r="V3715" s="43">
        <f>SUMIF(ResumenCotizacion!$C:$C,E3715,ResumenCotizacion!$P:$P)</f>
        <v>0</v>
      </c>
      <c r="W3715" s="68">
        <f>IF(H3715="USD",S3715*SolCotizacion!$J$18,S3715)</f>
        <v>103600000</v>
      </c>
      <c r="X3715" s="3">
        <f>ROUND(W3715/(1-VLOOKUP("Total porcentaje:",ResumenCotizacion!$F:$H,3,0)),2)</f>
        <v>112608695.65000001</v>
      </c>
      <c r="Y3715" s="3">
        <f t="shared" ref="Y3715:Y3778" si="235">V3715*X3715</f>
        <v>0</v>
      </c>
    </row>
    <row r="3716" spans="1:25" ht="14.25" x14ac:dyDescent="0.2">
      <c r="A3716" t="str">
        <f t="shared" si="232"/>
        <v>Servicios fabricante- Microsoft Soporte PremierMicrosoft Soporte PremierEWAF1</v>
      </c>
      <c r="B3716" t="str">
        <f t="shared" si="233"/>
        <v>EWAF1Microsoft Soporte Premier</v>
      </c>
      <c r="C3716"/>
      <c r="D3716" t="s">
        <v>5156</v>
      </c>
      <c r="E3716" t="s">
        <v>7086</v>
      </c>
      <c r="F3716" s="37" t="s">
        <v>7648</v>
      </c>
      <c r="G3716" s="18" t="str">
        <f t="shared" si="234"/>
        <v>Servicios fabricante- Microsoft Soporte Premier</v>
      </c>
      <c r="H3716" s="18" t="s">
        <v>119</v>
      </c>
      <c r="I3716" s="37" t="s">
        <v>67</v>
      </c>
      <c r="J3716" t="s">
        <v>7087</v>
      </c>
      <c r="K3716" t="s">
        <v>65</v>
      </c>
      <c r="L3716" t="s">
        <v>3940</v>
      </c>
      <c r="M3716" t="s">
        <v>65</v>
      </c>
      <c r="N3716" s="37" t="s">
        <v>5159</v>
      </c>
      <c r="O3716" s="37" t="s">
        <v>66</v>
      </c>
      <c r="P3716" s="37" t="s">
        <v>1308</v>
      </c>
      <c r="Q3716" t="s">
        <v>7086</v>
      </c>
      <c r="R3716" t="s">
        <v>5160</v>
      </c>
      <c r="S3716" s="38">
        <v>103600000</v>
      </c>
      <c r="T3716" s="37">
        <v>1</v>
      </c>
      <c r="U3716" s="37">
        <v>1</v>
      </c>
      <c r="V3716" s="43">
        <f>SUMIF(ResumenCotizacion!$C:$C,E3716,ResumenCotizacion!$P:$P)</f>
        <v>0</v>
      </c>
      <c r="W3716" s="68">
        <f>IF(H3716="USD",S3716*SolCotizacion!$J$18,S3716)</f>
        <v>103600000</v>
      </c>
      <c r="X3716" s="3">
        <f>ROUND(W3716/(1-VLOOKUP("Total porcentaje:",ResumenCotizacion!$F:$H,3,0)),2)</f>
        <v>112608695.65000001</v>
      </c>
      <c r="Y3716" s="3">
        <f t="shared" si="235"/>
        <v>0</v>
      </c>
    </row>
    <row r="3717" spans="1:25" ht="14.25" x14ac:dyDescent="0.2">
      <c r="A3717" t="str">
        <f t="shared" si="232"/>
        <v>Servicios fabricante- Microsoft Soporte PremierMicrosoft Soporte PremierEU1</v>
      </c>
      <c r="B3717" t="str">
        <f t="shared" si="233"/>
        <v>EU1Microsoft Soporte Premier</v>
      </c>
      <c r="C3717"/>
      <c r="D3717" t="s">
        <v>5156</v>
      </c>
      <c r="E3717" t="s">
        <v>7088</v>
      </c>
      <c r="F3717" s="37" t="s">
        <v>7648</v>
      </c>
      <c r="G3717" s="18" t="str">
        <f t="shared" si="234"/>
        <v>Servicios fabricante- Microsoft Soporte Premier</v>
      </c>
      <c r="H3717" s="18" t="s">
        <v>119</v>
      </c>
      <c r="I3717" s="37" t="s">
        <v>67</v>
      </c>
      <c r="J3717" t="s">
        <v>7089</v>
      </c>
      <c r="K3717" t="s">
        <v>65</v>
      </c>
      <c r="L3717" t="s">
        <v>3940</v>
      </c>
      <c r="M3717" t="s">
        <v>65</v>
      </c>
      <c r="N3717" s="37" t="s">
        <v>5159</v>
      </c>
      <c r="O3717" s="37" t="s">
        <v>66</v>
      </c>
      <c r="P3717" s="37" t="s">
        <v>1308</v>
      </c>
      <c r="Q3717" t="s">
        <v>7088</v>
      </c>
      <c r="R3717" t="s">
        <v>5160</v>
      </c>
      <c r="S3717" s="38">
        <v>25600000</v>
      </c>
      <c r="T3717" s="37">
        <v>1</v>
      </c>
      <c r="U3717" s="37">
        <v>1</v>
      </c>
      <c r="V3717" s="43">
        <f>SUMIF(ResumenCotizacion!$C:$C,E3717,ResumenCotizacion!$P:$P)</f>
        <v>0</v>
      </c>
      <c r="W3717" s="68">
        <f>IF(H3717="USD",S3717*SolCotizacion!$J$18,S3717)</f>
        <v>25600000</v>
      </c>
      <c r="X3717" s="3">
        <f>ROUND(W3717/(1-VLOOKUP("Total porcentaje:",ResumenCotizacion!$F:$H,3,0)),2)</f>
        <v>27826086.960000001</v>
      </c>
      <c r="Y3717" s="3">
        <f t="shared" si="235"/>
        <v>0</v>
      </c>
    </row>
    <row r="3718" spans="1:25" ht="14.25" x14ac:dyDescent="0.2">
      <c r="A3718" t="str">
        <f t="shared" si="232"/>
        <v>Servicios fabricante- Microsoft Soporte PremierMicrosoft Soporte PremierEPPM</v>
      </c>
      <c r="B3718" t="str">
        <f t="shared" si="233"/>
        <v>EPPMMicrosoft Soporte Premier</v>
      </c>
      <c r="C3718"/>
      <c r="D3718" t="s">
        <v>5156</v>
      </c>
      <c r="E3718" t="s">
        <v>7090</v>
      </c>
      <c r="F3718" s="37" t="s">
        <v>7648</v>
      </c>
      <c r="G3718" s="18" t="str">
        <f t="shared" si="234"/>
        <v>Servicios fabricante- Microsoft Soporte Premier</v>
      </c>
      <c r="H3718" s="18" t="s">
        <v>119</v>
      </c>
      <c r="I3718" s="37" t="s">
        <v>67</v>
      </c>
      <c r="J3718" t="s">
        <v>7091</v>
      </c>
      <c r="K3718" t="s">
        <v>65</v>
      </c>
      <c r="L3718" t="s">
        <v>3940</v>
      </c>
      <c r="M3718" t="s">
        <v>65</v>
      </c>
      <c r="N3718" s="37" t="s">
        <v>5159</v>
      </c>
      <c r="O3718" s="37" t="s">
        <v>66</v>
      </c>
      <c r="P3718" s="37" t="s">
        <v>1308</v>
      </c>
      <c r="Q3718" t="s">
        <v>7090</v>
      </c>
      <c r="R3718" t="s">
        <v>5160</v>
      </c>
      <c r="S3718" s="38">
        <v>38000000</v>
      </c>
      <c r="T3718" s="37">
        <v>1</v>
      </c>
      <c r="U3718" s="37">
        <v>1</v>
      </c>
      <c r="V3718" s="43">
        <f>SUMIF(ResumenCotizacion!$C:$C,E3718,ResumenCotizacion!$P:$P)</f>
        <v>0</v>
      </c>
      <c r="W3718" s="68">
        <f>IF(H3718="USD",S3718*SolCotizacion!$J$18,S3718)</f>
        <v>38000000</v>
      </c>
      <c r="X3718" s="3">
        <f>ROUND(W3718/(1-VLOOKUP("Total porcentaje:",ResumenCotizacion!$F:$H,3,0)),2)</f>
        <v>41304347.829999998</v>
      </c>
      <c r="Y3718" s="3">
        <f t="shared" si="235"/>
        <v>0</v>
      </c>
    </row>
    <row r="3719" spans="1:25" ht="14.25" x14ac:dyDescent="0.2">
      <c r="A3719" t="str">
        <f t="shared" si="232"/>
        <v>Servicios fabricante- Microsoft Soporte PremierMicrosoft Soporte PremierE</v>
      </c>
      <c r="B3719" t="str">
        <f t="shared" si="233"/>
        <v>EMicrosoft Soporte Premier</v>
      </c>
      <c r="C3719"/>
      <c r="D3719" t="s">
        <v>5156</v>
      </c>
      <c r="E3719" t="s">
        <v>7092</v>
      </c>
      <c r="F3719" s="37" t="s">
        <v>7648</v>
      </c>
      <c r="G3719" s="18" t="str">
        <f t="shared" si="234"/>
        <v>Servicios fabricante- Microsoft Soporte Premier</v>
      </c>
      <c r="H3719" s="18" t="s">
        <v>119</v>
      </c>
      <c r="I3719" s="37" t="s">
        <v>67</v>
      </c>
      <c r="J3719" t="s">
        <v>7093</v>
      </c>
      <c r="K3719" t="s">
        <v>7094</v>
      </c>
      <c r="L3719" t="s">
        <v>3940</v>
      </c>
      <c r="M3719" t="s">
        <v>65</v>
      </c>
      <c r="N3719" s="37" t="s">
        <v>5159</v>
      </c>
      <c r="O3719" s="37" t="s">
        <v>5171</v>
      </c>
      <c r="P3719" s="37" t="s">
        <v>1308</v>
      </c>
      <c r="Q3719" t="s">
        <v>7092</v>
      </c>
      <c r="R3719" t="s">
        <v>5160</v>
      </c>
      <c r="S3719" s="38">
        <v>0</v>
      </c>
      <c r="T3719" s="37">
        <v>1</v>
      </c>
      <c r="U3719" s="37">
        <v>1</v>
      </c>
      <c r="V3719" s="43">
        <f>SUMIF(ResumenCotizacion!$C:$C,E3719,ResumenCotizacion!$P:$P)</f>
        <v>0</v>
      </c>
      <c r="W3719" s="68">
        <f>IF(H3719="USD",S3719*SolCotizacion!$J$18,S3719)</f>
        <v>0</v>
      </c>
      <c r="X3719" s="3">
        <f>ROUND(W3719/(1-VLOOKUP("Total porcentaje:",ResumenCotizacion!$F:$H,3,0)),2)</f>
        <v>0</v>
      </c>
      <c r="Y3719" s="3">
        <f t="shared" si="235"/>
        <v>0</v>
      </c>
    </row>
    <row r="3720" spans="1:25" ht="14.25" x14ac:dyDescent="0.2">
      <c r="A3720" t="str">
        <f t="shared" si="232"/>
        <v>Servicios fabricante- Microsoft Soporte PremierMicrosoft Soporte PremierDVASS1</v>
      </c>
      <c r="B3720" t="str">
        <f t="shared" si="233"/>
        <v>DVASS1Microsoft Soporte Premier</v>
      </c>
      <c r="C3720"/>
      <c r="D3720" t="s">
        <v>5156</v>
      </c>
      <c r="E3720" t="s">
        <v>7095</v>
      </c>
      <c r="F3720" s="37" t="s">
        <v>7648</v>
      </c>
      <c r="G3720" s="18" t="str">
        <f t="shared" si="234"/>
        <v>Servicios fabricante- Microsoft Soporte Premier</v>
      </c>
      <c r="H3720" s="18" t="s">
        <v>119</v>
      </c>
      <c r="I3720" s="37" t="s">
        <v>67</v>
      </c>
      <c r="J3720" t="s">
        <v>7096</v>
      </c>
      <c r="K3720" t="s">
        <v>65</v>
      </c>
      <c r="L3720" t="s">
        <v>3940</v>
      </c>
      <c r="M3720" t="s">
        <v>65</v>
      </c>
      <c r="N3720" s="37" t="s">
        <v>5159</v>
      </c>
      <c r="O3720" s="37" t="s">
        <v>5171</v>
      </c>
      <c r="P3720" s="37" t="s">
        <v>1308</v>
      </c>
      <c r="Q3720" t="s">
        <v>7095</v>
      </c>
      <c r="R3720" t="s">
        <v>5160</v>
      </c>
      <c r="S3720" s="38">
        <v>20800000</v>
      </c>
      <c r="T3720" s="37">
        <v>1</v>
      </c>
      <c r="U3720" s="37">
        <v>1</v>
      </c>
      <c r="V3720" s="43">
        <f>SUMIF(ResumenCotizacion!$C:$C,E3720,ResumenCotizacion!$P:$P)</f>
        <v>0</v>
      </c>
      <c r="W3720" s="68">
        <f>IF(H3720="USD",S3720*SolCotizacion!$J$18,S3720)</f>
        <v>20800000</v>
      </c>
      <c r="X3720" s="3">
        <f>ROUND(W3720/(1-VLOOKUP("Total porcentaje:",ResumenCotizacion!$F:$H,3,0)),2)</f>
        <v>22608695.649999999</v>
      </c>
      <c r="Y3720" s="3">
        <f t="shared" si="235"/>
        <v>0</v>
      </c>
    </row>
    <row r="3721" spans="1:25" ht="14.25" x14ac:dyDescent="0.2">
      <c r="A3721" t="str">
        <f t="shared" si="232"/>
        <v>Servicios fabricante- Microsoft Soporte PremierMicrosoft Soporte PremierDVAA</v>
      </c>
      <c r="B3721" t="str">
        <f t="shared" si="233"/>
        <v>DVAAMicrosoft Soporte Premier</v>
      </c>
      <c r="C3721"/>
      <c r="D3721" t="s">
        <v>5156</v>
      </c>
      <c r="E3721" t="s">
        <v>7097</v>
      </c>
      <c r="F3721" s="37" t="s">
        <v>7648</v>
      </c>
      <c r="G3721" s="18" t="str">
        <f t="shared" si="234"/>
        <v>Servicios fabricante- Microsoft Soporte Premier</v>
      </c>
      <c r="H3721" s="18" t="s">
        <v>119</v>
      </c>
      <c r="I3721" s="37" t="s">
        <v>67</v>
      </c>
      <c r="J3721" t="s">
        <v>7098</v>
      </c>
      <c r="K3721" t="s">
        <v>65</v>
      </c>
      <c r="L3721" t="s">
        <v>3940</v>
      </c>
      <c r="M3721" t="s">
        <v>65</v>
      </c>
      <c r="N3721" s="37" t="s">
        <v>5159</v>
      </c>
      <c r="O3721" s="37" t="s">
        <v>5171</v>
      </c>
      <c r="P3721" s="37" t="s">
        <v>1308</v>
      </c>
      <c r="Q3721" t="s">
        <v>7097</v>
      </c>
      <c r="R3721" t="s">
        <v>5160</v>
      </c>
      <c r="S3721" s="38">
        <v>41600000</v>
      </c>
      <c r="T3721" s="37">
        <v>1</v>
      </c>
      <c r="U3721" s="37">
        <v>1</v>
      </c>
      <c r="V3721" s="43">
        <f>SUMIF(ResumenCotizacion!$C:$C,E3721,ResumenCotizacion!$P:$P)</f>
        <v>0</v>
      </c>
      <c r="W3721" s="68">
        <f>IF(H3721="USD",S3721*SolCotizacion!$J$18,S3721)</f>
        <v>41600000</v>
      </c>
      <c r="X3721" s="3">
        <f>ROUND(W3721/(1-VLOOKUP("Total porcentaje:",ResumenCotizacion!$F:$H,3,0)),2)</f>
        <v>45217391.299999997</v>
      </c>
      <c r="Y3721" s="3">
        <f t="shared" si="235"/>
        <v>0</v>
      </c>
    </row>
    <row r="3722" spans="1:25" ht="14.25" x14ac:dyDescent="0.2">
      <c r="A3722" t="str">
        <f t="shared" si="232"/>
        <v>Servicios fabricante- Microsoft Soporte PremierMicrosoft Soporte PremierDVA2</v>
      </c>
      <c r="B3722" t="str">
        <f t="shared" si="233"/>
        <v>DVA2Microsoft Soporte Premier</v>
      </c>
      <c r="C3722"/>
      <c r="D3722" t="s">
        <v>5156</v>
      </c>
      <c r="E3722" t="s">
        <v>7099</v>
      </c>
      <c r="F3722" s="37" t="s">
        <v>7648</v>
      </c>
      <c r="G3722" s="18" t="str">
        <f t="shared" si="234"/>
        <v>Servicios fabricante- Microsoft Soporte Premier</v>
      </c>
      <c r="H3722" s="18" t="s">
        <v>119</v>
      </c>
      <c r="I3722" s="37" t="s">
        <v>67</v>
      </c>
      <c r="J3722" t="s">
        <v>7098</v>
      </c>
      <c r="K3722" t="s">
        <v>65</v>
      </c>
      <c r="L3722" t="s">
        <v>3940</v>
      </c>
      <c r="M3722" t="s">
        <v>65</v>
      </c>
      <c r="N3722" s="37" t="s">
        <v>5159</v>
      </c>
      <c r="O3722" s="37" t="s">
        <v>5171</v>
      </c>
      <c r="P3722" s="37" t="s">
        <v>1308</v>
      </c>
      <c r="Q3722" t="s">
        <v>7099</v>
      </c>
      <c r="R3722" t="s">
        <v>5160</v>
      </c>
      <c r="S3722" s="38">
        <v>41600000</v>
      </c>
      <c r="T3722" s="37">
        <v>1</v>
      </c>
      <c r="U3722" s="37">
        <v>1</v>
      </c>
      <c r="V3722" s="43">
        <f>SUMIF(ResumenCotizacion!$C:$C,E3722,ResumenCotizacion!$P:$P)</f>
        <v>0</v>
      </c>
      <c r="W3722" s="68">
        <f>IF(H3722="USD",S3722*SolCotizacion!$J$18,S3722)</f>
        <v>41600000</v>
      </c>
      <c r="X3722" s="3">
        <f>ROUND(W3722/(1-VLOOKUP("Total porcentaje:",ResumenCotizacion!$F:$H,3,0)),2)</f>
        <v>45217391.299999997</v>
      </c>
      <c r="Y3722" s="3">
        <f t="shared" si="235"/>
        <v>0</v>
      </c>
    </row>
    <row r="3723" spans="1:25" ht="14.25" x14ac:dyDescent="0.2">
      <c r="A3723" t="str">
        <f t="shared" si="232"/>
        <v>Servicios fabricante- Microsoft Soporte PremierMicrosoft Soporte PremierDOAFD</v>
      </c>
      <c r="B3723" t="str">
        <f t="shared" si="233"/>
        <v>DOAFDMicrosoft Soporte Premier</v>
      </c>
      <c r="C3723"/>
      <c r="D3723" t="s">
        <v>5156</v>
      </c>
      <c r="E3723" t="s">
        <v>7100</v>
      </c>
      <c r="F3723" s="37" t="s">
        <v>7648</v>
      </c>
      <c r="G3723" s="18" t="str">
        <f t="shared" si="234"/>
        <v>Servicios fabricante- Microsoft Soporte Premier</v>
      </c>
      <c r="H3723" s="18" t="s">
        <v>119</v>
      </c>
      <c r="I3723" s="37" t="s">
        <v>67</v>
      </c>
      <c r="J3723" t="s">
        <v>7101</v>
      </c>
      <c r="K3723" t="s">
        <v>65</v>
      </c>
      <c r="L3723" t="s">
        <v>3940</v>
      </c>
      <c r="M3723" t="s">
        <v>65</v>
      </c>
      <c r="N3723" s="37" t="s">
        <v>5159</v>
      </c>
      <c r="O3723" s="37" t="s">
        <v>5171</v>
      </c>
      <c r="P3723" s="37" t="s">
        <v>1308</v>
      </c>
      <c r="Q3723" t="s">
        <v>7100</v>
      </c>
      <c r="R3723" t="s">
        <v>5160</v>
      </c>
      <c r="S3723" s="38">
        <v>74800000</v>
      </c>
      <c r="T3723" s="37">
        <v>1</v>
      </c>
      <c r="U3723" s="37">
        <v>1</v>
      </c>
      <c r="V3723" s="43">
        <f>SUMIF(ResumenCotizacion!$C:$C,E3723,ResumenCotizacion!$P:$P)</f>
        <v>0</v>
      </c>
      <c r="W3723" s="68">
        <f>IF(H3723="USD",S3723*SolCotizacion!$J$18,S3723)</f>
        <v>74800000</v>
      </c>
      <c r="X3723" s="3">
        <f>ROUND(W3723/(1-VLOOKUP("Total porcentaje:",ResumenCotizacion!$F:$H,3,0)),2)</f>
        <v>81304347.829999998</v>
      </c>
      <c r="Y3723" s="3">
        <f t="shared" si="235"/>
        <v>0</v>
      </c>
    </row>
    <row r="3724" spans="1:25" ht="14.25" x14ac:dyDescent="0.2">
      <c r="A3724" t="str">
        <f t="shared" si="232"/>
        <v>Servicios fabricante- Microsoft Soporte PremierMicrosoft Soporte PremierDLEDC</v>
      </c>
      <c r="B3724" t="str">
        <f t="shared" si="233"/>
        <v>DLEDCMicrosoft Soporte Premier</v>
      </c>
      <c r="C3724"/>
      <c r="D3724" t="s">
        <v>5156</v>
      </c>
      <c r="E3724" t="s">
        <v>7102</v>
      </c>
      <c r="F3724" s="37" t="s">
        <v>7648</v>
      </c>
      <c r="G3724" s="18" t="str">
        <f t="shared" si="234"/>
        <v>Servicios fabricante- Microsoft Soporte Premier</v>
      </c>
      <c r="H3724" s="18" t="s">
        <v>119</v>
      </c>
      <c r="I3724" s="37" t="s">
        <v>67</v>
      </c>
      <c r="J3724" t="s">
        <v>7103</v>
      </c>
      <c r="K3724" t="s">
        <v>65</v>
      </c>
      <c r="L3724" t="s">
        <v>3940</v>
      </c>
      <c r="M3724" t="s">
        <v>65</v>
      </c>
      <c r="N3724" s="37" t="s">
        <v>5159</v>
      </c>
      <c r="O3724" s="37" t="s">
        <v>66</v>
      </c>
      <c r="P3724" s="37" t="s">
        <v>1308</v>
      </c>
      <c r="Q3724" t="s">
        <v>7102</v>
      </c>
      <c r="R3724" t="s">
        <v>5160</v>
      </c>
      <c r="S3724" s="38">
        <v>111600000</v>
      </c>
      <c r="T3724" s="37">
        <v>1</v>
      </c>
      <c r="U3724" s="37">
        <v>1</v>
      </c>
      <c r="V3724" s="43">
        <f>SUMIF(ResumenCotizacion!$C:$C,E3724,ResumenCotizacion!$P:$P)</f>
        <v>0</v>
      </c>
      <c r="W3724" s="68">
        <f>IF(H3724="USD",S3724*SolCotizacion!$J$18,S3724)</f>
        <v>111600000</v>
      </c>
      <c r="X3724" s="3">
        <f>ROUND(W3724/(1-VLOOKUP("Total porcentaje:",ResumenCotizacion!$F:$H,3,0)),2)</f>
        <v>121304347.83</v>
      </c>
      <c r="Y3724" s="3">
        <f t="shared" si="235"/>
        <v>0</v>
      </c>
    </row>
    <row r="3725" spans="1:25" ht="14.25" x14ac:dyDescent="0.2">
      <c r="A3725" t="str">
        <f t="shared" si="232"/>
        <v>Servicios fabricante- Microsoft Soporte PremierMicrosoft Soporte PremierDFODO</v>
      </c>
      <c r="B3725" t="str">
        <f t="shared" si="233"/>
        <v>DFODOMicrosoft Soporte Premier</v>
      </c>
      <c r="C3725"/>
      <c r="D3725" t="s">
        <v>5156</v>
      </c>
      <c r="E3725" t="s">
        <v>7104</v>
      </c>
      <c r="F3725" s="37" t="s">
        <v>7648</v>
      </c>
      <c r="G3725" s="18" t="str">
        <f t="shared" si="234"/>
        <v>Servicios fabricante- Microsoft Soporte Premier</v>
      </c>
      <c r="H3725" s="18" t="s">
        <v>119</v>
      </c>
      <c r="I3725" s="37" t="s">
        <v>67</v>
      </c>
      <c r="J3725" t="s">
        <v>7105</v>
      </c>
      <c r="K3725" t="s">
        <v>65</v>
      </c>
      <c r="L3725" t="s">
        <v>3940</v>
      </c>
      <c r="M3725" t="s">
        <v>65</v>
      </c>
      <c r="N3725" s="37" t="s">
        <v>5159</v>
      </c>
      <c r="O3725" s="37" t="s">
        <v>66</v>
      </c>
      <c r="P3725" s="37" t="s">
        <v>1308</v>
      </c>
      <c r="Q3725" t="s">
        <v>7104</v>
      </c>
      <c r="R3725" t="s">
        <v>5160</v>
      </c>
      <c r="S3725" s="38">
        <v>39600000</v>
      </c>
      <c r="T3725" s="37">
        <v>1</v>
      </c>
      <c r="U3725" s="37">
        <v>1</v>
      </c>
      <c r="V3725" s="43">
        <f>SUMIF(ResumenCotizacion!$C:$C,E3725,ResumenCotizacion!$P:$P)</f>
        <v>0</v>
      </c>
      <c r="W3725" s="68">
        <f>IF(H3725="USD",S3725*SolCotizacion!$J$18,S3725)</f>
        <v>39600000</v>
      </c>
      <c r="X3725" s="3">
        <f>ROUND(W3725/(1-VLOOKUP("Total porcentaje:",ResumenCotizacion!$F:$H,3,0)),2)</f>
        <v>43043478.259999998</v>
      </c>
      <c r="Y3725" s="3">
        <f t="shared" si="235"/>
        <v>0</v>
      </c>
    </row>
    <row r="3726" spans="1:25" ht="14.25" x14ac:dyDescent="0.2">
      <c r="A3726" t="str">
        <f t="shared" si="232"/>
        <v>Servicios fabricante- Microsoft Soporte PremierMicrosoft Soporte PremierDFOA</v>
      </c>
      <c r="B3726" t="str">
        <f t="shared" si="233"/>
        <v>DFOAMicrosoft Soporte Premier</v>
      </c>
      <c r="C3726"/>
      <c r="D3726" t="s">
        <v>5156</v>
      </c>
      <c r="E3726" t="s">
        <v>7106</v>
      </c>
      <c r="F3726" s="37" t="s">
        <v>7648</v>
      </c>
      <c r="G3726" s="18" t="str">
        <f t="shared" si="234"/>
        <v>Servicios fabricante- Microsoft Soporte Premier</v>
      </c>
      <c r="H3726" s="18" t="s">
        <v>119</v>
      </c>
      <c r="I3726" s="37" t="s">
        <v>67</v>
      </c>
      <c r="J3726" t="s">
        <v>7107</v>
      </c>
      <c r="K3726" t="s">
        <v>65</v>
      </c>
      <c r="L3726" t="s">
        <v>3940</v>
      </c>
      <c r="M3726" t="s">
        <v>65</v>
      </c>
      <c r="N3726" s="37" t="s">
        <v>5159</v>
      </c>
      <c r="O3726" s="37" t="s">
        <v>5171</v>
      </c>
      <c r="P3726" s="37" t="s">
        <v>1308</v>
      </c>
      <c r="Q3726" t="s">
        <v>7106</v>
      </c>
      <c r="R3726" t="s">
        <v>5160</v>
      </c>
      <c r="S3726" s="38">
        <v>39600000</v>
      </c>
      <c r="T3726" s="37">
        <v>1</v>
      </c>
      <c r="U3726" s="37">
        <v>1</v>
      </c>
      <c r="V3726" s="43">
        <f>SUMIF(ResumenCotizacion!$C:$C,E3726,ResumenCotizacion!$P:$P)</f>
        <v>0</v>
      </c>
      <c r="W3726" s="68">
        <f>IF(H3726="USD",S3726*SolCotizacion!$J$18,S3726)</f>
        <v>39600000</v>
      </c>
      <c r="X3726" s="3">
        <f>ROUND(W3726/(1-VLOOKUP("Total porcentaje:",ResumenCotizacion!$F:$H,3,0)),2)</f>
        <v>43043478.259999998</v>
      </c>
      <c r="Y3726" s="3">
        <f t="shared" si="235"/>
        <v>0</v>
      </c>
    </row>
    <row r="3727" spans="1:25" ht="14.25" x14ac:dyDescent="0.2">
      <c r="A3727" t="str">
        <f t="shared" si="232"/>
        <v>Servicios fabricante- Microsoft Soporte PremierMicrosoft Soporte PremierDETWC</v>
      </c>
      <c r="B3727" t="str">
        <f t="shared" si="233"/>
        <v>DETWCMicrosoft Soporte Premier</v>
      </c>
      <c r="C3727"/>
      <c r="D3727" t="s">
        <v>5156</v>
      </c>
      <c r="E3727" t="s">
        <v>7108</v>
      </c>
      <c r="F3727" s="37" t="s">
        <v>7648</v>
      </c>
      <c r="G3727" s="18" t="str">
        <f t="shared" si="234"/>
        <v>Servicios fabricante- Microsoft Soporte Premier</v>
      </c>
      <c r="H3727" s="18" t="s">
        <v>119</v>
      </c>
      <c r="I3727" s="37" t="s">
        <v>67</v>
      </c>
      <c r="J3727" t="s">
        <v>7109</v>
      </c>
      <c r="K3727" t="s">
        <v>210</v>
      </c>
      <c r="L3727" t="s">
        <v>3940</v>
      </c>
      <c r="M3727" t="s">
        <v>65</v>
      </c>
      <c r="N3727" s="37" t="s">
        <v>5159</v>
      </c>
      <c r="O3727" s="37" t="s">
        <v>5171</v>
      </c>
      <c r="P3727" s="37" t="s">
        <v>1308</v>
      </c>
      <c r="Q3727" t="s">
        <v>7108</v>
      </c>
      <c r="R3727" t="s">
        <v>5160</v>
      </c>
      <c r="S3727" s="38">
        <v>0</v>
      </c>
      <c r="T3727" s="37">
        <v>1</v>
      </c>
      <c r="U3727" s="37">
        <v>1</v>
      </c>
      <c r="V3727" s="43">
        <f>SUMIF(ResumenCotizacion!$C:$C,E3727,ResumenCotizacion!$P:$P)</f>
        <v>0</v>
      </c>
      <c r="W3727" s="68">
        <f>IF(H3727="USD",S3727*SolCotizacion!$J$18,S3727)</f>
        <v>0</v>
      </c>
      <c r="X3727" s="3">
        <f>ROUND(W3727/(1-VLOOKUP("Total porcentaje:",ResumenCotizacion!$F:$H,3,0)),2)</f>
        <v>0</v>
      </c>
      <c r="Y3727" s="3">
        <f t="shared" si="235"/>
        <v>0</v>
      </c>
    </row>
    <row r="3728" spans="1:25" ht="14.25" x14ac:dyDescent="0.2">
      <c r="A3728" t="str">
        <f t="shared" si="232"/>
        <v>Servicios fabricante- Microsoft Soporte PremierMicrosoft Soporte PremierDETTP</v>
      </c>
      <c r="B3728" t="str">
        <f t="shared" si="233"/>
        <v>DETTPMicrosoft Soporte Premier</v>
      </c>
      <c r="C3728"/>
      <c r="D3728" t="s">
        <v>5156</v>
      </c>
      <c r="E3728" t="s">
        <v>7110</v>
      </c>
      <c r="F3728" s="37" t="s">
        <v>7648</v>
      </c>
      <c r="G3728" s="18" t="str">
        <f t="shared" si="234"/>
        <v>Servicios fabricante- Microsoft Soporte Premier</v>
      </c>
      <c r="H3728" s="18" t="s">
        <v>119</v>
      </c>
      <c r="I3728" s="37" t="s">
        <v>67</v>
      </c>
      <c r="J3728" t="s">
        <v>7111</v>
      </c>
      <c r="K3728" t="s">
        <v>210</v>
      </c>
      <c r="L3728" t="s">
        <v>3940</v>
      </c>
      <c r="M3728" t="s">
        <v>65</v>
      </c>
      <c r="N3728" s="37" t="s">
        <v>5159</v>
      </c>
      <c r="O3728" s="37" t="s">
        <v>5171</v>
      </c>
      <c r="P3728" s="37" t="s">
        <v>1308</v>
      </c>
      <c r="Q3728" t="s">
        <v>7110</v>
      </c>
      <c r="R3728" t="s">
        <v>5160</v>
      </c>
      <c r="S3728" s="38">
        <v>0</v>
      </c>
      <c r="T3728" s="37">
        <v>1</v>
      </c>
      <c r="U3728" s="37">
        <v>1</v>
      </c>
      <c r="V3728" s="43">
        <f>SUMIF(ResumenCotizacion!$C:$C,E3728,ResumenCotizacion!$P:$P)</f>
        <v>0</v>
      </c>
      <c r="W3728" s="68">
        <f>IF(H3728="USD",S3728*SolCotizacion!$J$18,S3728)</f>
        <v>0</v>
      </c>
      <c r="X3728" s="3">
        <f>ROUND(W3728/(1-VLOOKUP("Total porcentaje:",ResumenCotizacion!$F:$H,3,0)),2)</f>
        <v>0</v>
      </c>
      <c r="Y3728" s="3">
        <f t="shared" si="235"/>
        <v>0</v>
      </c>
    </row>
    <row r="3729" spans="1:25" ht="14.25" x14ac:dyDescent="0.2">
      <c r="A3729" t="str">
        <f t="shared" si="232"/>
        <v>Servicios fabricante- Microsoft Soporte PremierMicrosoft Soporte PremierDETSQ</v>
      </c>
      <c r="B3729" t="str">
        <f t="shared" si="233"/>
        <v>DETSQMicrosoft Soporte Premier</v>
      </c>
      <c r="C3729"/>
      <c r="D3729" t="s">
        <v>5156</v>
      </c>
      <c r="E3729" t="s">
        <v>7112</v>
      </c>
      <c r="F3729" s="37" t="s">
        <v>7648</v>
      </c>
      <c r="G3729" s="18" t="str">
        <f t="shared" si="234"/>
        <v>Servicios fabricante- Microsoft Soporte Premier</v>
      </c>
      <c r="H3729" s="18" t="s">
        <v>119</v>
      </c>
      <c r="I3729" s="37" t="s">
        <v>67</v>
      </c>
      <c r="J3729" t="s">
        <v>7113</v>
      </c>
      <c r="K3729" t="s">
        <v>210</v>
      </c>
      <c r="L3729" t="s">
        <v>3940</v>
      </c>
      <c r="M3729" t="s">
        <v>65</v>
      </c>
      <c r="N3729" s="37" t="s">
        <v>5159</v>
      </c>
      <c r="O3729" s="37" t="s">
        <v>5171</v>
      </c>
      <c r="P3729" s="37" t="s">
        <v>1308</v>
      </c>
      <c r="Q3729" t="s">
        <v>7112</v>
      </c>
      <c r="R3729" t="s">
        <v>5160</v>
      </c>
      <c r="S3729" s="38">
        <v>0</v>
      </c>
      <c r="T3729" s="37">
        <v>1</v>
      </c>
      <c r="U3729" s="37">
        <v>1</v>
      </c>
      <c r="V3729" s="43">
        <f>SUMIF(ResumenCotizacion!$C:$C,E3729,ResumenCotizacion!$P:$P)</f>
        <v>0</v>
      </c>
      <c r="W3729" s="68">
        <f>IF(H3729="USD",S3729*SolCotizacion!$J$18,S3729)</f>
        <v>0</v>
      </c>
      <c r="X3729" s="3">
        <f>ROUND(W3729/(1-VLOOKUP("Total porcentaje:",ResumenCotizacion!$F:$H,3,0)),2)</f>
        <v>0</v>
      </c>
      <c r="Y3729" s="3">
        <f t="shared" si="235"/>
        <v>0</v>
      </c>
    </row>
    <row r="3730" spans="1:25" ht="14.25" x14ac:dyDescent="0.2">
      <c r="A3730" t="str">
        <f t="shared" si="232"/>
        <v>Servicios fabricante- Microsoft Soporte PremierMicrosoft Soporte PremierDETSO</v>
      </c>
      <c r="B3730" t="str">
        <f t="shared" si="233"/>
        <v>DETSOMicrosoft Soporte Premier</v>
      </c>
      <c r="C3730"/>
      <c r="D3730" t="s">
        <v>5156</v>
      </c>
      <c r="E3730" t="s">
        <v>7114</v>
      </c>
      <c r="F3730" s="37" t="s">
        <v>7648</v>
      </c>
      <c r="G3730" s="18" t="str">
        <f t="shared" si="234"/>
        <v>Servicios fabricante- Microsoft Soporte Premier</v>
      </c>
      <c r="H3730" s="18" t="s">
        <v>119</v>
      </c>
      <c r="I3730" s="37" t="s">
        <v>67</v>
      </c>
      <c r="J3730" t="s">
        <v>7115</v>
      </c>
      <c r="K3730" t="s">
        <v>210</v>
      </c>
      <c r="L3730" t="s">
        <v>3940</v>
      </c>
      <c r="M3730" t="s">
        <v>65</v>
      </c>
      <c r="N3730" s="37" t="s">
        <v>5159</v>
      </c>
      <c r="O3730" s="37" t="s">
        <v>5171</v>
      </c>
      <c r="P3730" s="37" t="s">
        <v>1308</v>
      </c>
      <c r="Q3730" t="s">
        <v>7114</v>
      </c>
      <c r="R3730" t="s">
        <v>5160</v>
      </c>
      <c r="S3730" s="38">
        <v>0</v>
      </c>
      <c r="T3730" s="37">
        <v>1</v>
      </c>
      <c r="U3730" s="37">
        <v>1</v>
      </c>
      <c r="V3730" s="43">
        <f>SUMIF(ResumenCotizacion!$C:$C,E3730,ResumenCotizacion!$P:$P)</f>
        <v>0</v>
      </c>
      <c r="W3730" s="68">
        <f>IF(H3730="USD",S3730*SolCotizacion!$J$18,S3730)</f>
        <v>0</v>
      </c>
      <c r="X3730" s="3">
        <f>ROUND(W3730/(1-VLOOKUP("Total porcentaje:",ResumenCotizacion!$F:$H,3,0)),2)</f>
        <v>0</v>
      </c>
      <c r="Y3730" s="3">
        <f t="shared" si="235"/>
        <v>0</v>
      </c>
    </row>
    <row r="3731" spans="1:25" ht="14.25" x14ac:dyDescent="0.2">
      <c r="A3731" t="str">
        <f t="shared" si="232"/>
        <v>Servicios fabricante- Microsoft Soporte PremierMicrosoft Soporte PremierDETSC</v>
      </c>
      <c r="B3731" t="str">
        <f t="shared" si="233"/>
        <v>DETSCMicrosoft Soporte Premier</v>
      </c>
      <c r="C3731"/>
      <c r="D3731" t="s">
        <v>5156</v>
      </c>
      <c r="E3731" t="s">
        <v>7116</v>
      </c>
      <c r="F3731" s="37" t="s">
        <v>7648</v>
      </c>
      <c r="G3731" s="18" t="str">
        <f t="shared" si="234"/>
        <v>Servicios fabricante- Microsoft Soporte Premier</v>
      </c>
      <c r="H3731" s="18" t="s">
        <v>119</v>
      </c>
      <c r="I3731" s="37" t="s">
        <v>67</v>
      </c>
      <c r="J3731" t="s">
        <v>7117</v>
      </c>
      <c r="K3731" t="s">
        <v>210</v>
      </c>
      <c r="L3731" t="s">
        <v>3940</v>
      </c>
      <c r="M3731" t="s">
        <v>65</v>
      </c>
      <c r="N3731" s="37" t="s">
        <v>5159</v>
      </c>
      <c r="O3731" s="37" t="s">
        <v>5171</v>
      </c>
      <c r="P3731" s="37" t="s">
        <v>1308</v>
      </c>
      <c r="Q3731" t="s">
        <v>7116</v>
      </c>
      <c r="R3731" t="s">
        <v>5160</v>
      </c>
      <c r="S3731" s="38">
        <v>0</v>
      </c>
      <c r="T3731" s="37">
        <v>1</v>
      </c>
      <c r="U3731" s="37">
        <v>1</v>
      </c>
      <c r="V3731" s="43">
        <f>SUMIF(ResumenCotizacion!$C:$C,E3731,ResumenCotizacion!$P:$P)</f>
        <v>0</v>
      </c>
      <c r="W3731" s="68">
        <f>IF(H3731="USD",S3731*SolCotizacion!$J$18,S3731)</f>
        <v>0</v>
      </c>
      <c r="X3731" s="3">
        <f>ROUND(W3731/(1-VLOOKUP("Total porcentaje:",ResumenCotizacion!$F:$H,3,0)),2)</f>
        <v>0</v>
      </c>
      <c r="Y3731" s="3">
        <f t="shared" si="235"/>
        <v>0</v>
      </c>
    </row>
    <row r="3732" spans="1:25" ht="14.25" x14ac:dyDescent="0.2">
      <c r="A3732" t="str">
        <f t="shared" si="232"/>
        <v>Servicios fabricante- Microsoft Soporte PremierMicrosoft Soporte PremierDETPP</v>
      </c>
      <c r="B3732" t="str">
        <f t="shared" si="233"/>
        <v>DETPPMicrosoft Soporte Premier</v>
      </c>
      <c r="C3732"/>
      <c r="D3732" t="s">
        <v>5156</v>
      </c>
      <c r="E3732" t="s">
        <v>7118</v>
      </c>
      <c r="F3732" s="37" t="s">
        <v>7648</v>
      </c>
      <c r="G3732" s="18" t="str">
        <f t="shared" si="234"/>
        <v>Servicios fabricante- Microsoft Soporte Premier</v>
      </c>
      <c r="H3732" s="18" t="s">
        <v>119</v>
      </c>
      <c r="I3732" s="37" t="s">
        <v>67</v>
      </c>
      <c r="J3732" t="s">
        <v>7119</v>
      </c>
      <c r="K3732" t="s">
        <v>210</v>
      </c>
      <c r="L3732" t="s">
        <v>3940</v>
      </c>
      <c r="M3732" t="s">
        <v>65</v>
      </c>
      <c r="N3732" s="37" t="s">
        <v>5159</v>
      </c>
      <c r="O3732" s="37" t="s">
        <v>5171</v>
      </c>
      <c r="P3732" s="37" t="s">
        <v>1308</v>
      </c>
      <c r="Q3732" t="s">
        <v>7118</v>
      </c>
      <c r="R3732" t="s">
        <v>5160</v>
      </c>
      <c r="S3732" s="38">
        <v>0</v>
      </c>
      <c r="T3732" s="37">
        <v>1</v>
      </c>
      <c r="U3732" s="37">
        <v>1</v>
      </c>
      <c r="V3732" s="43">
        <f>SUMIF(ResumenCotizacion!$C:$C,E3732,ResumenCotizacion!$P:$P)</f>
        <v>0</v>
      </c>
      <c r="W3732" s="68">
        <f>IF(H3732="USD",S3732*SolCotizacion!$J$18,S3732)</f>
        <v>0</v>
      </c>
      <c r="X3732" s="3">
        <f>ROUND(W3732/(1-VLOOKUP("Total porcentaje:",ResumenCotizacion!$F:$H,3,0)),2)</f>
        <v>0</v>
      </c>
      <c r="Y3732" s="3">
        <f t="shared" si="235"/>
        <v>0</v>
      </c>
    </row>
    <row r="3733" spans="1:25" ht="14.25" x14ac:dyDescent="0.2">
      <c r="A3733" t="str">
        <f t="shared" si="232"/>
        <v>Servicios fabricante- Microsoft Soporte PremierMicrosoft Soporte PremierDETPGS</v>
      </c>
      <c r="B3733" t="str">
        <f t="shared" si="233"/>
        <v>DETPGSMicrosoft Soporte Premier</v>
      </c>
      <c r="C3733"/>
      <c r="D3733" t="s">
        <v>5156</v>
      </c>
      <c r="E3733" t="s">
        <v>7120</v>
      </c>
      <c r="F3733" s="37" t="s">
        <v>7648</v>
      </c>
      <c r="G3733" s="18" t="str">
        <f t="shared" si="234"/>
        <v>Servicios fabricante- Microsoft Soporte Premier</v>
      </c>
      <c r="H3733" s="18" t="s">
        <v>119</v>
      </c>
      <c r="I3733" s="37" t="s">
        <v>67</v>
      </c>
      <c r="J3733" t="s">
        <v>7121</v>
      </c>
      <c r="K3733" t="s">
        <v>210</v>
      </c>
      <c r="L3733" t="s">
        <v>3940</v>
      </c>
      <c r="M3733" t="s">
        <v>65</v>
      </c>
      <c r="N3733" s="37" t="s">
        <v>5159</v>
      </c>
      <c r="O3733" s="37" t="s">
        <v>5171</v>
      </c>
      <c r="P3733" s="37" t="s">
        <v>1308</v>
      </c>
      <c r="Q3733" t="s">
        <v>7120</v>
      </c>
      <c r="R3733" t="s">
        <v>5160</v>
      </c>
      <c r="S3733" s="38">
        <v>0</v>
      </c>
      <c r="T3733" s="37">
        <v>1</v>
      </c>
      <c r="U3733" s="37">
        <v>1</v>
      </c>
      <c r="V3733" s="43">
        <f>SUMIF(ResumenCotizacion!$C:$C,E3733,ResumenCotizacion!$P:$P)</f>
        <v>0</v>
      </c>
      <c r="W3733" s="68">
        <f>IF(H3733="USD",S3733*SolCotizacion!$J$18,S3733)</f>
        <v>0</v>
      </c>
      <c r="X3733" s="3">
        <f>ROUND(W3733/(1-VLOOKUP("Total porcentaje:",ResumenCotizacion!$F:$H,3,0)),2)</f>
        <v>0</v>
      </c>
      <c r="Y3733" s="3">
        <f t="shared" si="235"/>
        <v>0</v>
      </c>
    </row>
    <row r="3734" spans="1:25" ht="14.25" x14ac:dyDescent="0.2">
      <c r="A3734" t="str">
        <f t="shared" si="232"/>
        <v>Servicios fabricante- Microsoft Soporte PremierMicrosoft Soporte PremierDETMT</v>
      </c>
      <c r="B3734" t="str">
        <f t="shared" si="233"/>
        <v>DETMTMicrosoft Soporte Premier</v>
      </c>
      <c r="C3734"/>
      <c r="D3734" t="s">
        <v>5156</v>
      </c>
      <c r="E3734" t="s">
        <v>7122</v>
      </c>
      <c r="F3734" s="37" t="s">
        <v>7648</v>
      </c>
      <c r="G3734" s="18" t="str">
        <f t="shared" si="234"/>
        <v>Servicios fabricante- Microsoft Soporte Premier</v>
      </c>
      <c r="H3734" s="18" t="s">
        <v>119</v>
      </c>
      <c r="I3734" s="37" t="s">
        <v>67</v>
      </c>
      <c r="J3734" t="s">
        <v>7123</v>
      </c>
      <c r="K3734" t="s">
        <v>210</v>
      </c>
      <c r="L3734" t="s">
        <v>3940</v>
      </c>
      <c r="M3734" t="s">
        <v>65</v>
      </c>
      <c r="N3734" s="37" t="s">
        <v>5159</v>
      </c>
      <c r="O3734" s="37" t="s">
        <v>5171</v>
      </c>
      <c r="P3734" s="37" t="s">
        <v>1308</v>
      </c>
      <c r="Q3734" t="s">
        <v>7122</v>
      </c>
      <c r="R3734" t="s">
        <v>5160</v>
      </c>
      <c r="S3734" s="38">
        <v>0</v>
      </c>
      <c r="T3734" s="37">
        <v>1</v>
      </c>
      <c r="U3734" s="37">
        <v>1</v>
      </c>
      <c r="V3734" s="43">
        <f>SUMIF(ResumenCotizacion!$C:$C,E3734,ResumenCotizacion!$P:$P)</f>
        <v>0</v>
      </c>
      <c r="W3734" s="68">
        <f>IF(H3734="USD",S3734*SolCotizacion!$J$18,S3734)</f>
        <v>0</v>
      </c>
      <c r="X3734" s="3">
        <f>ROUND(W3734/(1-VLOOKUP("Total porcentaje:",ResumenCotizacion!$F:$H,3,0)),2)</f>
        <v>0</v>
      </c>
      <c r="Y3734" s="3">
        <f t="shared" si="235"/>
        <v>0</v>
      </c>
    </row>
    <row r="3735" spans="1:25" ht="14.25" x14ac:dyDescent="0.2">
      <c r="A3735" t="str">
        <f t="shared" si="232"/>
        <v>Servicios fabricante- Microsoft Soporte PremierMicrosoft Soporte PremierDETMM</v>
      </c>
      <c r="B3735" t="str">
        <f t="shared" si="233"/>
        <v>DETMMMicrosoft Soporte Premier</v>
      </c>
      <c r="C3735"/>
      <c r="D3735" t="s">
        <v>5156</v>
      </c>
      <c r="E3735" t="s">
        <v>7124</v>
      </c>
      <c r="F3735" s="37" t="s">
        <v>7648</v>
      </c>
      <c r="G3735" s="18" t="str">
        <f t="shared" si="234"/>
        <v>Servicios fabricante- Microsoft Soporte Premier</v>
      </c>
      <c r="H3735" s="18" t="s">
        <v>119</v>
      </c>
      <c r="I3735" s="37" t="s">
        <v>67</v>
      </c>
      <c r="J3735" t="s">
        <v>7125</v>
      </c>
      <c r="K3735" t="s">
        <v>210</v>
      </c>
      <c r="L3735" t="s">
        <v>3940</v>
      </c>
      <c r="M3735" t="s">
        <v>65</v>
      </c>
      <c r="N3735" s="37" t="s">
        <v>5159</v>
      </c>
      <c r="O3735" s="37" t="s">
        <v>5171</v>
      </c>
      <c r="P3735" s="37" t="s">
        <v>1308</v>
      </c>
      <c r="Q3735" t="s">
        <v>7124</v>
      </c>
      <c r="R3735" t="s">
        <v>5160</v>
      </c>
      <c r="S3735" s="38">
        <v>0</v>
      </c>
      <c r="T3735" s="37">
        <v>1</v>
      </c>
      <c r="U3735" s="37">
        <v>1</v>
      </c>
      <c r="V3735" s="43">
        <f>SUMIF(ResumenCotizacion!$C:$C,E3735,ResumenCotizacion!$P:$P)</f>
        <v>0</v>
      </c>
      <c r="W3735" s="68">
        <f>IF(H3735="USD",S3735*SolCotizacion!$J$18,S3735)</f>
        <v>0</v>
      </c>
      <c r="X3735" s="3">
        <f>ROUND(W3735/(1-VLOOKUP("Total porcentaje:",ResumenCotizacion!$F:$H,3,0)),2)</f>
        <v>0</v>
      </c>
      <c r="Y3735" s="3">
        <f t="shared" si="235"/>
        <v>0</v>
      </c>
    </row>
    <row r="3736" spans="1:25" ht="14.25" x14ac:dyDescent="0.2">
      <c r="A3736" t="str">
        <f t="shared" si="232"/>
        <v>Servicios fabricante- Microsoft Soporte PremierMicrosoft Soporte PremierDETEAD</v>
      </c>
      <c r="B3736" t="str">
        <f t="shared" si="233"/>
        <v>DETEADMicrosoft Soporte Premier</v>
      </c>
      <c r="C3736"/>
      <c r="D3736" t="s">
        <v>5156</v>
      </c>
      <c r="E3736" t="s">
        <v>7126</v>
      </c>
      <c r="F3736" s="37" t="s">
        <v>7648</v>
      </c>
      <c r="G3736" s="18" t="str">
        <f t="shared" si="234"/>
        <v>Servicios fabricante- Microsoft Soporte Premier</v>
      </c>
      <c r="H3736" s="18" t="s">
        <v>119</v>
      </c>
      <c r="I3736" s="37" t="s">
        <v>67</v>
      </c>
      <c r="J3736" t="s">
        <v>7127</v>
      </c>
      <c r="K3736" t="s">
        <v>210</v>
      </c>
      <c r="L3736" t="s">
        <v>3940</v>
      </c>
      <c r="M3736" t="s">
        <v>65</v>
      </c>
      <c r="N3736" s="37" t="s">
        <v>5159</v>
      </c>
      <c r="O3736" s="37" t="s">
        <v>5171</v>
      </c>
      <c r="P3736" s="37" t="s">
        <v>1308</v>
      </c>
      <c r="Q3736" t="s">
        <v>7126</v>
      </c>
      <c r="R3736" t="s">
        <v>5160</v>
      </c>
      <c r="S3736" s="38">
        <v>0</v>
      </c>
      <c r="T3736" s="37">
        <v>1</v>
      </c>
      <c r="U3736" s="37">
        <v>1</v>
      </c>
      <c r="V3736" s="43">
        <f>SUMIF(ResumenCotizacion!$C:$C,E3736,ResumenCotizacion!$P:$P)</f>
        <v>0</v>
      </c>
      <c r="W3736" s="68">
        <f>IF(H3736="USD",S3736*SolCotizacion!$J$18,S3736)</f>
        <v>0</v>
      </c>
      <c r="X3736" s="3">
        <f>ROUND(W3736/(1-VLOOKUP("Total porcentaje:",ResumenCotizacion!$F:$H,3,0)),2)</f>
        <v>0</v>
      </c>
      <c r="Y3736" s="3">
        <f t="shared" si="235"/>
        <v>0</v>
      </c>
    </row>
    <row r="3737" spans="1:25" ht="14.25" x14ac:dyDescent="0.2">
      <c r="A3737" t="str">
        <f t="shared" si="232"/>
        <v>Servicios fabricante- Microsoft Soporte PremierMicrosoft Soporte PremierDETDFO</v>
      </c>
      <c r="B3737" t="str">
        <f t="shared" si="233"/>
        <v>DETDFOMicrosoft Soporte Premier</v>
      </c>
      <c r="C3737"/>
      <c r="D3737" t="s">
        <v>5156</v>
      </c>
      <c r="E3737" t="s">
        <v>7128</v>
      </c>
      <c r="F3737" s="37" t="s">
        <v>7648</v>
      </c>
      <c r="G3737" s="18" t="str">
        <f t="shared" si="234"/>
        <v>Servicios fabricante- Microsoft Soporte Premier</v>
      </c>
      <c r="H3737" s="18" t="s">
        <v>119</v>
      </c>
      <c r="I3737" s="37" t="s">
        <v>67</v>
      </c>
      <c r="J3737" t="s">
        <v>7129</v>
      </c>
      <c r="K3737" t="s">
        <v>210</v>
      </c>
      <c r="L3737" t="s">
        <v>3940</v>
      </c>
      <c r="M3737" t="s">
        <v>65</v>
      </c>
      <c r="N3737" s="37" t="s">
        <v>5159</v>
      </c>
      <c r="O3737" s="37" t="s">
        <v>5171</v>
      </c>
      <c r="P3737" s="37" t="s">
        <v>1308</v>
      </c>
      <c r="Q3737" t="s">
        <v>7128</v>
      </c>
      <c r="R3737" t="s">
        <v>5160</v>
      </c>
      <c r="S3737" s="38">
        <v>0</v>
      </c>
      <c r="T3737" s="37">
        <v>1</v>
      </c>
      <c r="U3737" s="37">
        <v>1</v>
      </c>
      <c r="V3737" s="43">
        <f>SUMIF(ResumenCotizacion!$C:$C,E3737,ResumenCotizacion!$P:$P)</f>
        <v>0</v>
      </c>
      <c r="W3737" s="68">
        <f>IF(H3737="USD",S3737*SolCotizacion!$J$18,S3737)</f>
        <v>0</v>
      </c>
      <c r="X3737" s="3">
        <f>ROUND(W3737/(1-VLOOKUP("Total porcentaje:",ResumenCotizacion!$F:$H,3,0)),2)</f>
        <v>0</v>
      </c>
      <c r="Y3737" s="3">
        <f t="shared" si="235"/>
        <v>0</v>
      </c>
    </row>
    <row r="3738" spans="1:25" ht="14.25" x14ac:dyDescent="0.2">
      <c r="A3738" t="str">
        <f t="shared" si="232"/>
        <v>Servicios fabricante- Microsoft Soporte PremierMicrosoft Soporte PremierDET7</v>
      </c>
      <c r="B3738" t="str">
        <f t="shared" si="233"/>
        <v>DET7Microsoft Soporte Premier</v>
      </c>
      <c r="C3738"/>
      <c r="D3738" t="s">
        <v>5156</v>
      </c>
      <c r="E3738" t="s">
        <v>7130</v>
      </c>
      <c r="F3738" s="37" t="s">
        <v>7648</v>
      </c>
      <c r="G3738" s="18" t="str">
        <f t="shared" si="234"/>
        <v>Servicios fabricante- Microsoft Soporte Premier</v>
      </c>
      <c r="H3738" s="18" t="s">
        <v>119</v>
      </c>
      <c r="I3738" s="37" t="s">
        <v>67</v>
      </c>
      <c r="J3738" t="s">
        <v>7131</v>
      </c>
      <c r="K3738" t="s">
        <v>210</v>
      </c>
      <c r="L3738" t="s">
        <v>3940</v>
      </c>
      <c r="M3738" t="s">
        <v>65</v>
      </c>
      <c r="N3738" s="37" t="s">
        <v>5159</v>
      </c>
      <c r="O3738" s="37" t="s">
        <v>5171</v>
      </c>
      <c r="P3738" s="37" t="s">
        <v>1308</v>
      </c>
      <c r="Q3738" t="s">
        <v>7130</v>
      </c>
      <c r="R3738" t="s">
        <v>5160</v>
      </c>
      <c r="S3738" s="38">
        <v>0</v>
      </c>
      <c r="T3738" s="37">
        <v>1</v>
      </c>
      <c r="U3738" s="37">
        <v>1</v>
      </c>
      <c r="V3738" s="43">
        <f>SUMIF(ResumenCotizacion!$C:$C,E3738,ResumenCotizacion!$P:$P)</f>
        <v>0</v>
      </c>
      <c r="W3738" s="68">
        <f>IF(H3738="USD",S3738*SolCotizacion!$J$18,S3738)</f>
        <v>0</v>
      </c>
      <c r="X3738" s="3">
        <f>ROUND(W3738/(1-VLOOKUP("Total porcentaje:",ResumenCotizacion!$F:$H,3,0)),2)</f>
        <v>0</v>
      </c>
      <c r="Y3738" s="3">
        <f t="shared" si="235"/>
        <v>0</v>
      </c>
    </row>
    <row r="3739" spans="1:25" ht="14.25" x14ac:dyDescent="0.2">
      <c r="A3739" t="str">
        <f t="shared" si="232"/>
        <v>Servicios fabricante- Microsoft Soporte PremierMicrosoft Soporte PremierDET6</v>
      </c>
      <c r="B3739" t="str">
        <f t="shared" si="233"/>
        <v>DET6Microsoft Soporte Premier</v>
      </c>
      <c r="C3739"/>
      <c r="D3739" t="s">
        <v>5156</v>
      </c>
      <c r="E3739" t="s">
        <v>7132</v>
      </c>
      <c r="F3739" s="37" t="s">
        <v>7648</v>
      </c>
      <c r="G3739" s="18" t="str">
        <f t="shared" si="234"/>
        <v>Servicios fabricante- Microsoft Soporte Premier</v>
      </c>
      <c r="H3739" s="18" t="s">
        <v>119</v>
      </c>
      <c r="I3739" s="37" t="s">
        <v>67</v>
      </c>
      <c r="J3739" t="s">
        <v>7133</v>
      </c>
      <c r="K3739" t="s">
        <v>210</v>
      </c>
      <c r="L3739" t="s">
        <v>3940</v>
      </c>
      <c r="M3739" t="s">
        <v>65</v>
      </c>
      <c r="N3739" s="37" t="s">
        <v>5159</v>
      </c>
      <c r="O3739" s="37" t="s">
        <v>5171</v>
      </c>
      <c r="P3739" s="37" t="s">
        <v>1308</v>
      </c>
      <c r="Q3739" t="s">
        <v>7132</v>
      </c>
      <c r="R3739" t="s">
        <v>5160</v>
      </c>
      <c r="S3739" s="38">
        <v>0</v>
      </c>
      <c r="T3739" s="37">
        <v>1</v>
      </c>
      <c r="U3739" s="37">
        <v>1</v>
      </c>
      <c r="V3739" s="43">
        <f>SUMIF(ResumenCotizacion!$C:$C,E3739,ResumenCotizacion!$P:$P)</f>
        <v>0</v>
      </c>
      <c r="W3739" s="68">
        <f>IF(H3739="USD",S3739*SolCotizacion!$J$18,S3739)</f>
        <v>0</v>
      </c>
      <c r="X3739" s="3">
        <f>ROUND(W3739/(1-VLOOKUP("Total porcentaje:",ResumenCotizacion!$F:$H,3,0)),2)</f>
        <v>0</v>
      </c>
      <c r="Y3739" s="3">
        <f t="shared" si="235"/>
        <v>0</v>
      </c>
    </row>
    <row r="3740" spans="1:25" ht="14.25" x14ac:dyDescent="0.2">
      <c r="A3740" t="str">
        <f t="shared" si="232"/>
        <v>Servicios fabricante- Microsoft Soporte PremierMicrosoft Soporte PremierDET5</v>
      </c>
      <c r="B3740" t="str">
        <f t="shared" si="233"/>
        <v>DET5Microsoft Soporte Premier</v>
      </c>
      <c r="C3740"/>
      <c r="D3740" t="s">
        <v>5156</v>
      </c>
      <c r="E3740" t="s">
        <v>7134</v>
      </c>
      <c r="F3740" s="37" t="s">
        <v>7648</v>
      </c>
      <c r="G3740" s="18" t="str">
        <f t="shared" si="234"/>
        <v>Servicios fabricante- Microsoft Soporte Premier</v>
      </c>
      <c r="H3740" s="18" t="s">
        <v>119</v>
      </c>
      <c r="I3740" s="37" t="s">
        <v>67</v>
      </c>
      <c r="J3740" t="s">
        <v>7135</v>
      </c>
      <c r="K3740" t="s">
        <v>210</v>
      </c>
      <c r="L3740" t="s">
        <v>3940</v>
      </c>
      <c r="M3740" t="s">
        <v>65</v>
      </c>
      <c r="N3740" s="37" t="s">
        <v>5159</v>
      </c>
      <c r="O3740" s="37" t="s">
        <v>5171</v>
      </c>
      <c r="P3740" s="37" t="s">
        <v>1308</v>
      </c>
      <c r="Q3740" t="s">
        <v>7134</v>
      </c>
      <c r="R3740" t="s">
        <v>5160</v>
      </c>
      <c r="S3740" s="38">
        <v>0</v>
      </c>
      <c r="T3740" s="37">
        <v>1</v>
      </c>
      <c r="U3740" s="37">
        <v>1</v>
      </c>
      <c r="V3740" s="43">
        <f>SUMIF(ResumenCotizacion!$C:$C,E3740,ResumenCotizacion!$P:$P)</f>
        <v>0</v>
      </c>
      <c r="W3740" s="68">
        <f>IF(H3740="USD",S3740*SolCotizacion!$J$18,S3740)</f>
        <v>0</v>
      </c>
      <c r="X3740" s="3">
        <f>ROUND(W3740/(1-VLOOKUP("Total porcentaje:",ResumenCotizacion!$F:$H,3,0)),2)</f>
        <v>0</v>
      </c>
      <c r="Y3740" s="3">
        <f t="shared" si="235"/>
        <v>0</v>
      </c>
    </row>
    <row r="3741" spans="1:25" ht="14.25" x14ac:dyDescent="0.2">
      <c r="A3741" t="str">
        <f t="shared" si="232"/>
        <v>Servicios fabricante- Microsoft Soporte PremierMicrosoft Soporte PremierDET4</v>
      </c>
      <c r="B3741" t="str">
        <f t="shared" si="233"/>
        <v>DET4Microsoft Soporte Premier</v>
      </c>
      <c r="C3741"/>
      <c r="D3741" t="s">
        <v>5156</v>
      </c>
      <c r="E3741" t="s">
        <v>7136</v>
      </c>
      <c r="F3741" s="37" t="s">
        <v>7648</v>
      </c>
      <c r="G3741" s="18" t="str">
        <f t="shared" si="234"/>
        <v>Servicios fabricante- Microsoft Soporte Premier</v>
      </c>
      <c r="H3741" s="18" t="s">
        <v>119</v>
      </c>
      <c r="I3741" s="37" t="s">
        <v>67</v>
      </c>
      <c r="J3741" t="s">
        <v>7137</v>
      </c>
      <c r="K3741" t="s">
        <v>210</v>
      </c>
      <c r="L3741" t="s">
        <v>3940</v>
      </c>
      <c r="M3741" t="s">
        <v>65</v>
      </c>
      <c r="N3741" s="37" t="s">
        <v>5159</v>
      </c>
      <c r="O3741" s="37" t="s">
        <v>5171</v>
      </c>
      <c r="P3741" s="37" t="s">
        <v>1308</v>
      </c>
      <c r="Q3741" t="s">
        <v>7136</v>
      </c>
      <c r="R3741" t="s">
        <v>5160</v>
      </c>
      <c r="S3741" s="38">
        <v>0</v>
      </c>
      <c r="T3741" s="37">
        <v>1</v>
      </c>
      <c r="U3741" s="37">
        <v>1</v>
      </c>
      <c r="V3741" s="43">
        <f>SUMIF(ResumenCotizacion!$C:$C,E3741,ResumenCotizacion!$P:$P)</f>
        <v>0</v>
      </c>
      <c r="W3741" s="68">
        <f>IF(H3741="USD",S3741*SolCotizacion!$J$18,S3741)</f>
        <v>0</v>
      </c>
      <c r="X3741" s="3">
        <f>ROUND(W3741/(1-VLOOKUP("Total porcentaje:",ResumenCotizacion!$F:$H,3,0)),2)</f>
        <v>0</v>
      </c>
      <c r="Y3741" s="3">
        <f t="shared" si="235"/>
        <v>0</v>
      </c>
    </row>
    <row r="3742" spans="1:25" ht="14.25" x14ac:dyDescent="0.2">
      <c r="A3742" t="str">
        <f t="shared" si="232"/>
        <v>Servicios fabricante- Microsoft Soporte PremierMicrosoft Soporte PremierDET3</v>
      </c>
      <c r="B3742" t="str">
        <f t="shared" si="233"/>
        <v>DET3Microsoft Soporte Premier</v>
      </c>
      <c r="C3742"/>
      <c r="D3742" t="s">
        <v>5156</v>
      </c>
      <c r="E3742" t="s">
        <v>7138</v>
      </c>
      <c r="F3742" s="37" t="s">
        <v>7648</v>
      </c>
      <c r="G3742" s="18" t="str">
        <f t="shared" si="234"/>
        <v>Servicios fabricante- Microsoft Soporte Premier</v>
      </c>
      <c r="H3742" s="18" t="s">
        <v>119</v>
      </c>
      <c r="I3742" s="37" t="s">
        <v>67</v>
      </c>
      <c r="J3742" t="s">
        <v>7139</v>
      </c>
      <c r="K3742" t="s">
        <v>210</v>
      </c>
      <c r="L3742" t="s">
        <v>3940</v>
      </c>
      <c r="M3742" t="s">
        <v>65</v>
      </c>
      <c r="N3742" s="37" t="s">
        <v>5159</v>
      </c>
      <c r="O3742" s="37" t="s">
        <v>5171</v>
      </c>
      <c r="P3742" s="37" t="s">
        <v>1308</v>
      </c>
      <c r="Q3742" t="s">
        <v>7138</v>
      </c>
      <c r="R3742" t="s">
        <v>5160</v>
      </c>
      <c r="S3742" s="38">
        <v>0</v>
      </c>
      <c r="T3742" s="37">
        <v>1</v>
      </c>
      <c r="U3742" s="37">
        <v>1</v>
      </c>
      <c r="V3742" s="43">
        <f>SUMIF(ResumenCotizacion!$C:$C,E3742,ResumenCotizacion!$P:$P)</f>
        <v>0</v>
      </c>
      <c r="W3742" s="68">
        <f>IF(H3742="USD",S3742*SolCotizacion!$J$18,S3742)</f>
        <v>0</v>
      </c>
      <c r="X3742" s="3">
        <f>ROUND(W3742/(1-VLOOKUP("Total porcentaje:",ResumenCotizacion!$F:$H,3,0)),2)</f>
        <v>0</v>
      </c>
      <c r="Y3742" s="3">
        <f t="shared" si="235"/>
        <v>0</v>
      </c>
    </row>
    <row r="3743" spans="1:25" ht="14.25" x14ac:dyDescent="0.2">
      <c r="A3743" t="str">
        <f t="shared" si="232"/>
        <v>Servicios fabricante- Microsoft Soporte PremierMicrosoft Soporte PremierDET2</v>
      </c>
      <c r="B3743" t="str">
        <f t="shared" si="233"/>
        <v>DET2Microsoft Soporte Premier</v>
      </c>
      <c r="C3743"/>
      <c r="D3743" t="s">
        <v>5156</v>
      </c>
      <c r="E3743" t="s">
        <v>7140</v>
      </c>
      <c r="F3743" s="37" t="s">
        <v>7648</v>
      </c>
      <c r="G3743" s="18" t="str">
        <f t="shared" si="234"/>
        <v>Servicios fabricante- Microsoft Soporte Premier</v>
      </c>
      <c r="H3743" s="18" t="s">
        <v>119</v>
      </c>
      <c r="I3743" s="37" t="s">
        <v>67</v>
      </c>
      <c r="J3743" t="s">
        <v>7141</v>
      </c>
      <c r="K3743" t="s">
        <v>210</v>
      </c>
      <c r="L3743" t="s">
        <v>3940</v>
      </c>
      <c r="M3743" t="s">
        <v>65</v>
      </c>
      <c r="N3743" s="37" t="s">
        <v>5159</v>
      </c>
      <c r="O3743" s="37" t="s">
        <v>5171</v>
      </c>
      <c r="P3743" s="37" t="s">
        <v>1308</v>
      </c>
      <c r="Q3743" t="s">
        <v>7140</v>
      </c>
      <c r="R3743" t="s">
        <v>5160</v>
      </c>
      <c r="S3743" s="38">
        <v>0</v>
      </c>
      <c r="T3743" s="37">
        <v>1</v>
      </c>
      <c r="U3743" s="37">
        <v>1</v>
      </c>
      <c r="V3743" s="43">
        <f>SUMIF(ResumenCotizacion!$C:$C,E3743,ResumenCotizacion!$P:$P)</f>
        <v>0</v>
      </c>
      <c r="W3743" s="68">
        <f>IF(H3743="USD",S3743*SolCotizacion!$J$18,S3743)</f>
        <v>0</v>
      </c>
      <c r="X3743" s="3">
        <f>ROUND(W3743/(1-VLOOKUP("Total porcentaje:",ResumenCotizacion!$F:$H,3,0)),2)</f>
        <v>0</v>
      </c>
      <c r="Y3743" s="3">
        <f t="shared" si="235"/>
        <v>0</v>
      </c>
    </row>
    <row r="3744" spans="1:25" ht="14.25" x14ac:dyDescent="0.2">
      <c r="A3744" t="str">
        <f t="shared" si="232"/>
        <v>Servicios fabricante- Microsoft Soporte PremierMicrosoft Soporte PremierDET1</v>
      </c>
      <c r="B3744" t="str">
        <f t="shared" si="233"/>
        <v>DET1Microsoft Soporte Premier</v>
      </c>
      <c r="C3744"/>
      <c r="D3744" t="s">
        <v>5156</v>
      </c>
      <c r="E3744" t="s">
        <v>7142</v>
      </c>
      <c r="F3744" s="37" t="s">
        <v>7648</v>
      </c>
      <c r="G3744" s="18" t="str">
        <f t="shared" si="234"/>
        <v>Servicios fabricante- Microsoft Soporte Premier</v>
      </c>
      <c r="H3744" s="18" t="s">
        <v>119</v>
      </c>
      <c r="I3744" s="37" t="s">
        <v>67</v>
      </c>
      <c r="J3744" t="s">
        <v>7143</v>
      </c>
      <c r="K3744" t="s">
        <v>210</v>
      </c>
      <c r="L3744" t="s">
        <v>3940</v>
      </c>
      <c r="M3744" t="s">
        <v>65</v>
      </c>
      <c r="N3744" s="37" t="s">
        <v>5159</v>
      </c>
      <c r="O3744" s="37" t="s">
        <v>5171</v>
      </c>
      <c r="P3744" s="37" t="s">
        <v>1308</v>
      </c>
      <c r="Q3744" t="s">
        <v>7142</v>
      </c>
      <c r="R3744" t="s">
        <v>5160</v>
      </c>
      <c r="S3744" s="38">
        <v>0</v>
      </c>
      <c r="T3744" s="37">
        <v>1</v>
      </c>
      <c r="U3744" s="37">
        <v>1</v>
      </c>
      <c r="V3744" s="43">
        <f>SUMIF(ResumenCotizacion!$C:$C,E3744,ResumenCotizacion!$P:$P)</f>
        <v>0</v>
      </c>
      <c r="W3744" s="68">
        <f>IF(H3744="USD",S3744*SolCotizacion!$J$18,S3744)</f>
        <v>0</v>
      </c>
      <c r="X3744" s="3">
        <f>ROUND(W3744/(1-VLOOKUP("Total porcentaje:",ResumenCotizacion!$F:$H,3,0)),2)</f>
        <v>0</v>
      </c>
      <c r="Y3744" s="3">
        <f t="shared" si="235"/>
        <v>0</v>
      </c>
    </row>
    <row r="3745" spans="1:25" ht="14.25" x14ac:dyDescent="0.2">
      <c r="A3745" t="str">
        <f t="shared" si="232"/>
        <v>Servicios fabricante- Microsoft Soporte PremierMicrosoft Soporte PremierDEP9</v>
      </c>
      <c r="B3745" t="str">
        <f t="shared" si="233"/>
        <v>DEP9Microsoft Soporte Premier</v>
      </c>
      <c r="C3745"/>
      <c r="D3745" t="s">
        <v>5156</v>
      </c>
      <c r="E3745" t="s">
        <v>7144</v>
      </c>
      <c r="F3745" s="37" t="s">
        <v>7648</v>
      </c>
      <c r="G3745" s="18" t="str">
        <f t="shared" si="234"/>
        <v>Servicios fabricante- Microsoft Soporte Premier</v>
      </c>
      <c r="H3745" s="18" t="s">
        <v>119</v>
      </c>
      <c r="I3745" s="37" t="s">
        <v>67</v>
      </c>
      <c r="J3745" t="s">
        <v>7145</v>
      </c>
      <c r="K3745" t="s">
        <v>65</v>
      </c>
      <c r="L3745" t="s">
        <v>3940</v>
      </c>
      <c r="M3745" t="s">
        <v>65</v>
      </c>
      <c r="N3745" s="37" t="s">
        <v>5159</v>
      </c>
      <c r="O3745" s="37" t="s">
        <v>5171</v>
      </c>
      <c r="P3745" s="37" t="s">
        <v>1308</v>
      </c>
      <c r="Q3745" t="s">
        <v>7144</v>
      </c>
      <c r="R3745" t="s">
        <v>5160</v>
      </c>
      <c r="S3745" s="38">
        <v>41041305.600000001</v>
      </c>
      <c r="T3745" s="37">
        <v>1</v>
      </c>
      <c r="U3745" s="37">
        <v>1</v>
      </c>
      <c r="V3745" s="43">
        <f>SUMIF(ResumenCotizacion!$C:$C,E3745,ResumenCotizacion!$P:$P)</f>
        <v>0</v>
      </c>
      <c r="W3745" s="68">
        <f>IF(H3745="USD",S3745*SolCotizacion!$J$18,S3745)</f>
        <v>41041305.600000001</v>
      </c>
      <c r="X3745" s="3">
        <f>ROUND(W3745/(1-VLOOKUP("Total porcentaje:",ResumenCotizacion!$F:$H,3,0)),2)</f>
        <v>44610114.780000001</v>
      </c>
      <c r="Y3745" s="3">
        <f t="shared" si="235"/>
        <v>0</v>
      </c>
    </row>
    <row r="3746" spans="1:25" ht="14.25" x14ac:dyDescent="0.2">
      <c r="A3746" t="str">
        <f t="shared" si="232"/>
        <v>Servicios fabricante- Microsoft Soporte PremierMicrosoft Soporte PremierDEP8</v>
      </c>
      <c r="B3746" t="str">
        <f t="shared" si="233"/>
        <v>DEP8Microsoft Soporte Premier</v>
      </c>
      <c r="C3746"/>
      <c r="D3746" t="s">
        <v>5156</v>
      </c>
      <c r="E3746" t="s">
        <v>7146</v>
      </c>
      <c r="F3746" s="37" t="s">
        <v>7648</v>
      </c>
      <c r="G3746" s="18" t="str">
        <f t="shared" si="234"/>
        <v>Servicios fabricante- Microsoft Soporte Premier</v>
      </c>
      <c r="H3746" s="18" t="s">
        <v>119</v>
      </c>
      <c r="I3746" s="37" t="s">
        <v>67</v>
      </c>
      <c r="J3746" t="s">
        <v>7147</v>
      </c>
      <c r="K3746" t="s">
        <v>65</v>
      </c>
      <c r="L3746" t="s">
        <v>3940</v>
      </c>
      <c r="M3746" t="s">
        <v>65</v>
      </c>
      <c r="N3746" s="37" t="s">
        <v>5159</v>
      </c>
      <c r="O3746" s="37" t="s">
        <v>5171</v>
      </c>
      <c r="P3746" s="37" t="s">
        <v>1308</v>
      </c>
      <c r="Q3746" t="s">
        <v>7146</v>
      </c>
      <c r="R3746" t="s">
        <v>5160</v>
      </c>
      <c r="S3746" s="38">
        <v>41041305.600000001</v>
      </c>
      <c r="T3746" s="37">
        <v>1</v>
      </c>
      <c r="U3746" s="37">
        <v>1</v>
      </c>
      <c r="V3746" s="43">
        <f>SUMIF(ResumenCotizacion!$C:$C,E3746,ResumenCotizacion!$P:$P)</f>
        <v>0</v>
      </c>
      <c r="W3746" s="68">
        <f>IF(H3746="USD",S3746*SolCotizacion!$J$18,S3746)</f>
        <v>41041305.600000001</v>
      </c>
      <c r="X3746" s="3">
        <f>ROUND(W3746/(1-VLOOKUP("Total porcentaje:",ResumenCotizacion!$F:$H,3,0)),2)</f>
        <v>44610114.780000001</v>
      </c>
      <c r="Y3746" s="3">
        <f t="shared" si="235"/>
        <v>0</v>
      </c>
    </row>
    <row r="3747" spans="1:25" ht="14.25" x14ac:dyDescent="0.2">
      <c r="A3747" t="str">
        <f t="shared" si="232"/>
        <v>Servicios fabricante- Microsoft Soporte PremierMicrosoft Soporte PremierDEP7</v>
      </c>
      <c r="B3747" t="str">
        <f t="shared" si="233"/>
        <v>DEP7Microsoft Soporte Premier</v>
      </c>
      <c r="C3747"/>
      <c r="D3747" t="s">
        <v>5156</v>
      </c>
      <c r="E3747" t="s">
        <v>7148</v>
      </c>
      <c r="F3747" s="37" t="s">
        <v>7648</v>
      </c>
      <c r="G3747" s="18" t="str">
        <f t="shared" si="234"/>
        <v>Servicios fabricante- Microsoft Soporte Premier</v>
      </c>
      <c r="H3747" s="18" t="s">
        <v>119</v>
      </c>
      <c r="I3747" s="37" t="s">
        <v>67</v>
      </c>
      <c r="J3747" t="s">
        <v>7149</v>
      </c>
      <c r="K3747" t="s">
        <v>65</v>
      </c>
      <c r="L3747" t="s">
        <v>3940</v>
      </c>
      <c r="M3747" t="s">
        <v>65</v>
      </c>
      <c r="N3747" s="37" t="s">
        <v>5159</v>
      </c>
      <c r="O3747" s="37" t="s">
        <v>5171</v>
      </c>
      <c r="P3747" s="37" t="s">
        <v>1308</v>
      </c>
      <c r="Q3747" t="s">
        <v>7148</v>
      </c>
      <c r="R3747" t="s">
        <v>5160</v>
      </c>
      <c r="S3747" s="38">
        <v>41041305.600000001</v>
      </c>
      <c r="T3747" s="37">
        <v>1</v>
      </c>
      <c r="U3747" s="37">
        <v>1</v>
      </c>
      <c r="V3747" s="43">
        <f>SUMIF(ResumenCotizacion!$C:$C,E3747,ResumenCotizacion!$P:$P)</f>
        <v>0</v>
      </c>
      <c r="W3747" s="68">
        <f>IF(H3747="USD",S3747*SolCotizacion!$J$18,S3747)</f>
        <v>41041305.600000001</v>
      </c>
      <c r="X3747" s="3">
        <f>ROUND(W3747/(1-VLOOKUP("Total porcentaje:",ResumenCotizacion!$F:$H,3,0)),2)</f>
        <v>44610114.780000001</v>
      </c>
      <c r="Y3747" s="3">
        <f t="shared" si="235"/>
        <v>0</v>
      </c>
    </row>
    <row r="3748" spans="1:25" ht="14.25" x14ac:dyDescent="0.2">
      <c r="A3748" t="str">
        <f t="shared" si="232"/>
        <v>Servicios fabricante- Microsoft Soporte PremierMicrosoft Soporte PremierDEP6</v>
      </c>
      <c r="B3748" t="str">
        <f t="shared" si="233"/>
        <v>DEP6Microsoft Soporte Premier</v>
      </c>
      <c r="C3748"/>
      <c r="D3748" t="s">
        <v>5156</v>
      </c>
      <c r="E3748" t="s">
        <v>7150</v>
      </c>
      <c r="F3748" s="37" t="s">
        <v>7648</v>
      </c>
      <c r="G3748" s="18" t="str">
        <f t="shared" si="234"/>
        <v>Servicios fabricante- Microsoft Soporte Premier</v>
      </c>
      <c r="H3748" s="18" t="s">
        <v>119</v>
      </c>
      <c r="I3748" s="37" t="s">
        <v>67</v>
      </c>
      <c r="J3748" t="s">
        <v>7151</v>
      </c>
      <c r="K3748" t="s">
        <v>65</v>
      </c>
      <c r="L3748" t="s">
        <v>3940</v>
      </c>
      <c r="M3748" t="s">
        <v>65</v>
      </c>
      <c r="N3748" s="37" t="s">
        <v>5159</v>
      </c>
      <c r="O3748" s="37" t="s">
        <v>5171</v>
      </c>
      <c r="P3748" s="37" t="s">
        <v>1308</v>
      </c>
      <c r="Q3748" t="s">
        <v>7150</v>
      </c>
      <c r="R3748" t="s">
        <v>5160</v>
      </c>
      <c r="S3748" s="38">
        <v>41041305.600000001</v>
      </c>
      <c r="T3748" s="37">
        <v>1</v>
      </c>
      <c r="U3748" s="37">
        <v>1</v>
      </c>
      <c r="V3748" s="43">
        <f>SUMIF(ResumenCotizacion!$C:$C,E3748,ResumenCotizacion!$P:$P)</f>
        <v>0</v>
      </c>
      <c r="W3748" s="68">
        <f>IF(H3748="USD",S3748*SolCotizacion!$J$18,S3748)</f>
        <v>41041305.600000001</v>
      </c>
      <c r="X3748" s="3">
        <f>ROUND(W3748/(1-VLOOKUP("Total porcentaje:",ResumenCotizacion!$F:$H,3,0)),2)</f>
        <v>44610114.780000001</v>
      </c>
      <c r="Y3748" s="3">
        <f t="shared" si="235"/>
        <v>0</v>
      </c>
    </row>
    <row r="3749" spans="1:25" ht="14.25" x14ac:dyDescent="0.2">
      <c r="A3749" t="str">
        <f t="shared" si="232"/>
        <v>Servicios fabricante- Microsoft Soporte PremierMicrosoft Soporte PremierDEP5</v>
      </c>
      <c r="B3749" t="str">
        <f t="shared" si="233"/>
        <v>DEP5Microsoft Soporte Premier</v>
      </c>
      <c r="C3749"/>
      <c r="D3749" t="s">
        <v>5156</v>
      </c>
      <c r="E3749" t="s">
        <v>7152</v>
      </c>
      <c r="F3749" s="37" t="s">
        <v>7648</v>
      </c>
      <c r="G3749" s="18" t="str">
        <f t="shared" si="234"/>
        <v>Servicios fabricante- Microsoft Soporte Premier</v>
      </c>
      <c r="H3749" s="18" t="s">
        <v>119</v>
      </c>
      <c r="I3749" s="37" t="s">
        <v>67</v>
      </c>
      <c r="J3749" t="s">
        <v>7153</v>
      </c>
      <c r="K3749" t="s">
        <v>65</v>
      </c>
      <c r="L3749" t="s">
        <v>3940</v>
      </c>
      <c r="M3749" t="s">
        <v>65</v>
      </c>
      <c r="N3749" s="37" t="s">
        <v>5159</v>
      </c>
      <c r="O3749" s="37" t="s">
        <v>5171</v>
      </c>
      <c r="P3749" s="37" t="s">
        <v>1308</v>
      </c>
      <c r="Q3749" t="s">
        <v>7152</v>
      </c>
      <c r="R3749" t="s">
        <v>5160</v>
      </c>
      <c r="S3749" s="38">
        <v>41041305.600000001</v>
      </c>
      <c r="T3749" s="37">
        <v>1</v>
      </c>
      <c r="U3749" s="37">
        <v>1</v>
      </c>
      <c r="V3749" s="43">
        <f>SUMIF(ResumenCotizacion!$C:$C,E3749,ResumenCotizacion!$P:$P)</f>
        <v>0</v>
      </c>
      <c r="W3749" s="68">
        <f>IF(H3749="USD",S3749*SolCotizacion!$J$18,S3749)</f>
        <v>41041305.600000001</v>
      </c>
      <c r="X3749" s="3">
        <f>ROUND(W3749/(1-VLOOKUP("Total porcentaje:",ResumenCotizacion!$F:$H,3,0)),2)</f>
        <v>44610114.780000001</v>
      </c>
      <c r="Y3749" s="3">
        <f t="shared" si="235"/>
        <v>0</v>
      </c>
    </row>
    <row r="3750" spans="1:25" ht="14.25" x14ac:dyDescent="0.2">
      <c r="A3750" t="str">
        <f t="shared" si="232"/>
        <v>Servicios fabricante- Microsoft Soporte PremierMicrosoft Soporte PremierDEP42</v>
      </c>
      <c r="B3750" t="str">
        <f t="shared" si="233"/>
        <v>DEP42Microsoft Soporte Premier</v>
      </c>
      <c r="C3750"/>
      <c r="D3750" t="s">
        <v>5156</v>
      </c>
      <c r="E3750" t="s">
        <v>7154</v>
      </c>
      <c r="F3750" s="37" t="s">
        <v>7648</v>
      </c>
      <c r="G3750" s="18" t="str">
        <f t="shared" si="234"/>
        <v>Servicios fabricante- Microsoft Soporte Premier</v>
      </c>
      <c r="H3750" s="18" t="s">
        <v>119</v>
      </c>
      <c r="I3750" s="37" t="s">
        <v>67</v>
      </c>
      <c r="J3750" t="s">
        <v>7155</v>
      </c>
      <c r="K3750" t="s">
        <v>65</v>
      </c>
      <c r="L3750" t="s">
        <v>3940</v>
      </c>
      <c r="M3750" t="s">
        <v>65</v>
      </c>
      <c r="N3750" s="37" t="s">
        <v>5159</v>
      </c>
      <c r="O3750" s="37" t="s">
        <v>5171</v>
      </c>
      <c r="P3750" s="37" t="s">
        <v>1308</v>
      </c>
      <c r="Q3750" t="s">
        <v>7154</v>
      </c>
      <c r="R3750" t="s">
        <v>5160</v>
      </c>
      <c r="S3750" s="38">
        <v>41041305.600000001</v>
      </c>
      <c r="T3750" s="37">
        <v>1</v>
      </c>
      <c r="U3750" s="37">
        <v>1</v>
      </c>
      <c r="V3750" s="43">
        <f>SUMIF(ResumenCotizacion!$C:$C,E3750,ResumenCotizacion!$P:$P)</f>
        <v>0</v>
      </c>
      <c r="W3750" s="68">
        <f>IF(H3750="USD",S3750*SolCotizacion!$J$18,S3750)</f>
        <v>41041305.600000001</v>
      </c>
      <c r="X3750" s="3">
        <f>ROUND(W3750/(1-VLOOKUP("Total porcentaje:",ResumenCotizacion!$F:$H,3,0)),2)</f>
        <v>44610114.780000001</v>
      </c>
      <c r="Y3750" s="3">
        <f t="shared" si="235"/>
        <v>0</v>
      </c>
    </row>
    <row r="3751" spans="1:25" ht="14.25" x14ac:dyDescent="0.2">
      <c r="A3751" t="str">
        <f t="shared" si="232"/>
        <v>Servicios fabricante- Microsoft Soporte PremierMicrosoft Soporte PremierDEP41</v>
      </c>
      <c r="B3751" t="str">
        <f t="shared" si="233"/>
        <v>DEP41Microsoft Soporte Premier</v>
      </c>
      <c r="C3751"/>
      <c r="D3751" t="s">
        <v>5156</v>
      </c>
      <c r="E3751" t="s">
        <v>7156</v>
      </c>
      <c r="F3751" s="37" t="s">
        <v>7648</v>
      </c>
      <c r="G3751" s="18" t="str">
        <f t="shared" si="234"/>
        <v>Servicios fabricante- Microsoft Soporte Premier</v>
      </c>
      <c r="H3751" s="18" t="s">
        <v>119</v>
      </c>
      <c r="I3751" s="37" t="s">
        <v>67</v>
      </c>
      <c r="J3751" t="s">
        <v>7157</v>
      </c>
      <c r="K3751" t="s">
        <v>65</v>
      </c>
      <c r="L3751" t="s">
        <v>3940</v>
      </c>
      <c r="M3751" t="s">
        <v>65</v>
      </c>
      <c r="N3751" s="37" t="s">
        <v>5159</v>
      </c>
      <c r="O3751" s="37" t="s">
        <v>5171</v>
      </c>
      <c r="P3751" s="37" t="s">
        <v>1308</v>
      </c>
      <c r="Q3751" t="s">
        <v>7156</v>
      </c>
      <c r="R3751" t="s">
        <v>5160</v>
      </c>
      <c r="S3751" s="38">
        <v>41041305.600000001</v>
      </c>
      <c r="T3751" s="37">
        <v>1</v>
      </c>
      <c r="U3751" s="37">
        <v>1</v>
      </c>
      <c r="V3751" s="43">
        <f>SUMIF(ResumenCotizacion!$C:$C,E3751,ResumenCotizacion!$P:$P)</f>
        <v>0</v>
      </c>
      <c r="W3751" s="68">
        <f>IF(H3751="USD",S3751*SolCotizacion!$J$18,S3751)</f>
        <v>41041305.600000001</v>
      </c>
      <c r="X3751" s="3">
        <f>ROUND(W3751/(1-VLOOKUP("Total porcentaje:",ResumenCotizacion!$F:$H,3,0)),2)</f>
        <v>44610114.780000001</v>
      </c>
      <c r="Y3751" s="3">
        <f t="shared" si="235"/>
        <v>0</v>
      </c>
    </row>
    <row r="3752" spans="1:25" ht="14.25" x14ac:dyDescent="0.2">
      <c r="A3752" t="str">
        <f t="shared" si="232"/>
        <v>Servicios fabricante- Microsoft Soporte PremierMicrosoft Soporte PremierDEP40</v>
      </c>
      <c r="B3752" t="str">
        <f t="shared" si="233"/>
        <v>DEP40Microsoft Soporte Premier</v>
      </c>
      <c r="C3752"/>
      <c r="D3752" t="s">
        <v>5156</v>
      </c>
      <c r="E3752" t="s">
        <v>7158</v>
      </c>
      <c r="F3752" s="37" t="s">
        <v>7648</v>
      </c>
      <c r="G3752" s="18" t="str">
        <f t="shared" si="234"/>
        <v>Servicios fabricante- Microsoft Soporte Premier</v>
      </c>
      <c r="H3752" s="18" t="s">
        <v>119</v>
      </c>
      <c r="I3752" s="37" t="s">
        <v>67</v>
      </c>
      <c r="J3752" t="s">
        <v>7159</v>
      </c>
      <c r="K3752" t="s">
        <v>65</v>
      </c>
      <c r="L3752" t="s">
        <v>3940</v>
      </c>
      <c r="M3752" t="s">
        <v>65</v>
      </c>
      <c r="N3752" s="37" t="s">
        <v>5159</v>
      </c>
      <c r="O3752" s="37" t="s">
        <v>5171</v>
      </c>
      <c r="P3752" s="37" t="s">
        <v>1308</v>
      </c>
      <c r="Q3752" t="s">
        <v>7158</v>
      </c>
      <c r="R3752" t="s">
        <v>5160</v>
      </c>
      <c r="S3752" s="38">
        <v>41041305.600000001</v>
      </c>
      <c r="T3752" s="37">
        <v>1</v>
      </c>
      <c r="U3752" s="37">
        <v>1</v>
      </c>
      <c r="V3752" s="43">
        <f>SUMIF(ResumenCotizacion!$C:$C,E3752,ResumenCotizacion!$P:$P)</f>
        <v>0</v>
      </c>
      <c r="W3752" s="68">
        <f>IF(H3752="USD",S3752*SolCotizacion!$J$18,S3752)</f>
        <v>41041305.600000001</v>
      </c>
      <c r="X3752" s="3">
        <f>ROUND(W3752/(1-VLOOKUP("Total porcentaje:",ResumenCotizacion!$F:$H,3,0)),2)</f>
        <v>44610114.780000001</v>
      </c>
      <c r="Y3752" s="3">
        <f t="shared" si="235"/>
        <v>0</v>
      </c>
    </row>
    <row r="3753" spans="1:25" ht="14.25" x14ac:dyDescent="0.2">
      <c r="A3753" t="str">
        <f t="shared" si="232"/>
        <v>Servicios fabricante- Microsoft Soporte PremierMicrosoft Soporte PremierDEP4</v>
      </c>
      <c r="B3753" t="str">
        <f t="shared" si="233"/>
        <v>DEP4Microsoft Soporte Premier</v>
      </c>
      <c r="C3753"/>
      <c r="D3753" t="s">
        <v>5156</v>
      </c>
      <c r="E3753" t="s">
        <v>7160</v>
      </c>
      <c r="F3753" s="37" t="s">
        <v>7648</v>
      </c>
      <c r="G3753" s="18" t="str">
        <f t="shared" si="234"/>
        <v>Servicios fabricante- Microsoft Soporte Premier</v>
      </c>
      <c r="H3753" s="18" t="s">
        <v>119</v>
      </c>
      <c r="I3753" s="37" t="s">
        <v>67</v>
      </c>
      <c r="J3753" t="s">
        <v>7161</v>
      </c>
      <c r="K3753" t="s">
        <v>65</v>
      </c>
      <c r="L3753" t="s">
        <v>3940</v>
      </c>
      <c r="M3753" t="s">
        <v>65</v>
      </c>
      <c r="N3753" s="37" t="s">
        <v>5159</v>
      </c>
      <c r="O3753" s="37" t="s">
        <v>5171</v>
      </c>
      <c r="P3753" s="37" t="s">
        <v>1308</v>
      </c>
      <c r="Q3753" t="s">
        <v>7160</v>
      </c>
      <c r="R3753" t="s">
        <v>5160</v>
      </c>
      <c r="S3753" s="38">
        <v>41041305.600000001</v>
      </c>
      <c r="T3753" s="37">
        <v>1</v>
      </c>
      <c r="U3753" s="37">
        <v>1</v>
      </c>
      <c r="V3753" s="43">
        <f>SUMIF(ResumenCotizacion!$C:$C,E3753,ResumenCotizacion!$P:$P)</f>
        <v>0</v>
      </c>
      <c r="W3753" s="68">
        <f>IF(H3753="USD",S3753*SolCotizacion!$J$18,S3753)</f>
        <v>41041305.600000001</v>
      </c>
      <c r="X3753" s="3">
        <f>ROUND(W3753/(1-VLOOKUP("Total porcentaje:",ResumenCotizacion!$F:$H,3,0)),2)</f>
        <v>44610114.780000001</v>
      </c>
      <c r="Y3753" s="3">
        <f t="shared" si="235"/>
        <v>0</v>
      </c>
    </row>
    <row r="3754" spans="1:25" ht="14.25" x14ac:dyDescent="0.2">
      <c r="A3754" t="str">
        <f t="shared" si="232"/>
        <v>Servicios fabricante- Microsoft Soporte PremierMicrosoft Soporte PremierDEP39</v>
      </c>
      <c r="B3754" t="str">
        <f t="shared" si="233"/>
        <v>DEP39Microsoft Soporte Premier</v>
      </c>
      <c r="C3754"/>
      <c r="D3754" t="s">
        <v>5156</v>
      </c>
      <c r="E3754" t="s">
        <v>7162</v>
      </c>
      <c r="F3754" s="37" t="s">
        <v>7648</v>
      </c>
      <c r="G3754" s="18" t="str">
        <f t="shared" si="234"/>
        <v>Servicios fabricante- Microsoft Soporte Premier</v>
      </c>
      <c r="H3754" s="18" t="s">
        <v>119</v>
      </c>
      <c r="I3754" s="37" t="s">
        <v>67</v>
      </c>
      <c r="J3754" t="s">
        <v>7163</v>
      </c>
      <c r="K3754" t="s">
        <v>65</v>
      </c>
      <c r="L3754" t="s">
        <v>3940</v>
      </c>
      <c r="M3754" t="s">
        <v>65</v>
      </c>
      <c r="N3754" s="37" t="s">
        <v>5159</v>
      </c>
      <c r="O3754" s="37" t="s">
        <v>5171</v>
      </c>
      <c r="P3754" s="37" t="s">
        <v>1308</v>
      </c>
      <c r="Q3754" t="s">
        <v>7162</v>
      </c>
      <c r="R3754" t="s">
        <v>5160</v>
      </c>
      <c r="S3754" s="38">
        <v>41041305.600000001</v>
      </c>
      <c r="T3754" s="37">
        <v>1</v>
      </c>
      <c r="U3754" s="37">
        <v>1</v>
      </c>
      <c r="V3754" s="43">
        <f>SUMIF(ResumenCotizacion!$C:$C,E3754,ResumenCotizacion!$P:$P)</f>
        <v>0</v>
      </c>
      <c r="W3754" s="68">
        <f>IF(H3754="USD",S3754*SolCotizacion!$J$18,S3754)</f>
        <v>41041305.600000001</v>
      </c>
      <c r="X3754" s="3">
        <f>ROUND(W3754/(1-VLOOKUP("Total porcentaje:",ResumenCotizacion!$F:$H,3,0)),2)</f>
        <v>44610114.780000001</v>
      </c>
      <c r="Y3754" s="3">
        <f t="shared" si="235"/>
        <v>0</v>
      </c>
    </row>
    <row r="3755" spans="1:25" ht="14.25" x14ac:dyDescent="0.2">
      <c r="A3755" t="str">
        <f t="shared" si="232"/>
        <v>Servicios fabricante- Microsoft Soporte PremierMicrosoft Soporte PremierDEP38</v>
      </c>
      <c r="B3755" t="str">
        <f t="shared" si="233"/>
        <v>DEP38Microsoft Soporte Premier</v>
      </c>
      <c r="C3755"/>
      <c r="D3755" t="s">
        <v>5156</v>
      </c>
      <c r="E3755" t="s">
        <v>7164</v>
      </c>
      <c r="F3755" s="37" t="s">
        <v>7648</v>
      </c>
      <c r="G3755" s="18" t="str">
        <f t="shared" si="234"/>
        <v>Servicios fabricante- Microsoft Soporte Premier</v>
      </c>
      <c r="H3755" s="18" t="s">
        <v>119</v>
      </c>
      <c r="I3755" s="37" t="s">
        <v>67</v>
      </c>
      <c r="J3755" t="s">
        <v>7165</v>
      </c>
      <c r="K3755" t="s">
        <v>65</v>
      </c>
      <c r="L3755" t="s">
        <v>3940</v>
      </c>
      <c r="M3755" t="s">
        <v>65</v>
      </c>
      <c r="N3755" s="37" t="s">
        <v>5159</v>
      </c>
      <c r="O3755" s="37" t="s">
        <v>5171</v>
      </c>
      <c r="P3755" s="37" t="s">
        <v>1308</v>
      </c>
      <c r="Q3755" t="s">
        <v>7164</v>
      </c>
      <c r="R3755" t="s">
        <v>5160</v>
      </c>
      <c r="S3755" s="38">
        <v>41041305.600000001</v>
      </c>
      <c r="T3755" s="37">
        <v>1</v>
      </c>
      <c r="U3755" s="37">
        <v>1</v>
      </c>
      <c r="V3755" s="43">
        <f>SUMIF(ResumenCotizacion!$C:$C,E3755,ResumenCotizacion!$P:$P)</f>
        <v>0</v>
      </c>
      <c r="W3755" s="68">
        <f>IF(H3755="USD",S3755*SolCotizacion!$J$18,S3755)</f>
        <v>41041305.600000001</v>
      </c>
      <c r="X3755" s="3">
        <f>ROUND(W3755/(1-VLOOKUP("Total porcentaje:",ResumenCotizacion!$F:$H,3,0)),2)</f>
        <v>44610114.780000001</v>
      </c>
      <c r="Y3755" s="3">
        <f t="shared" si="235"/>
        <v>0</v>
      </c>
    </row>
    <row r="3756" spans="1:25" ht="14.25" x14ac:dyDescent="0.2">
      <c r="A3756" t="str">
        <f t="shared" si="232"/>
        <v>Servicios fabricante- Microsoft Soporte PremierMicrosoft Soporte PremierDEP37</v>
      </c>
      <c r="B3756" t="str">
        <f t="shared" si="233"/>
        <v>DEP37Microsoft Soporte Premier</v>
      </c>
      <c r="C3756"/>
      <c r="D3756" t="s">
        <v>5156</v>
      </c>
      <c r="E3756" t="s">
        <v>7166</v>
      </c>
      <c r="F3756" s="37" t="s">
        <v>7648</v>
      </c>
      <c r="G3756" s="18" t="str">
        <f t="shared" si="234"/>
        <v>Servicios fabricante- Microsoft Soporte Premier</v>
      </c>
      <c r="H3756" s="18" t="s">
        <v>119</v>
      </c>
      <c r="I3756" s="37" t="s">
        <v>67</v>
      </c>
      <c r="J3756" t="s">
        <v>7167</v>
      </c>
      <c r="K3756" t="s">
        <v>65</v>
      </c>
      <c r="L3756" t="s">
        <v>3940</v>
      </c>
      <c r="M3756" t="s">
        <v>65</v>
      </c>
      <c r="N3756" s="37" t="s">
        <v>5159</v>
      </c>
      <c r="O3756" s="37" t="s">
        <v>5171</v>
      </c>
      <c r="P3756" s="37" t="s">
        <v>1308</v>
      </c>
      <c r="Q3756" t="s">
        <v>7166</v>
      </c>
      <c r="R3756" t="s">
        <v>5160</v>
      </c>
      <c r="S3756" s="38">
        <v>41041305.600000001</v>
      </c>
      <c r="T3756" s="37">
        <v>1</v>
      </c>
      <c r="U3756" s="37">
        <v>1</v>
      </c>
      <c r="V3756" s="43">
        <f>SUMIF(ResumenCotizacion!$C:$C,E3756,ResumenCotizacion!$P:$P)</f>
        <v>0</v>
      </c>
      <c r="W3756" s="68">
        <f>IF(H3756="USD",S3756*SolCotizacion!$J$18,S3756)</f>
        <v>41041305.600000001</v>
      </c>
      <c r="X3756" s="3">
        <f>ROUND(W3756/(1-VLOOKUP("Total porcentaje:",ResumenCotizacion!$F:$H,3,0)),2)</f>
        <v>44610114.780000001</v>
      </c>
      <c r="Y3756" s="3">
        <f t="shared" si="235"/>
        <v>0</v>
      </c>
    </row>
    <row r="3757" spans="1:25" ht="14.25" x14ac:dyDescent="0.2">
      <c r="A3757" t="str">
        <f t="shared" si="232"/>
        <v>Servicios fabricante- Microsoft Soporte PremierMicrosoft Soporte PremierDEP36</v>
      </c>
      <c r="B3757" t="str">
        <f t="shared" si="233"/>
        <v>DEP36Microsoft Soporte Premier</v>
      </c>
      <c r="C3757"/>
      <c r="D3757" t="s">
        <v>5156</v>
      </c>
      <c r="E3757" t="s">
        <v>7168</v>
      </c>
      <c r="F3757" s="37" t="s">
        <v>7648</v>
      </c>
      <c r="G3757" s="18" t="str">
        <f t="shared" si="234"/>
        <v>Servicios fabricante- Microsoft Soporte Premier</v>
      </c>
      <c r="H3757" s="18" t="s">
        <v>119</v>
      </c>
      <c r="I3757" s="37" t="s">
        <v>67</v>
      </c>
      <c r="J3757" t="s">
        <v>7169</v>
      </c>
      <c r="K3757" t="s">
        <v>65</v>
      </c>
      <c r="L3757" t="s">
        <v>3940</v>
      </c>
      <c r="M3757" t="s">
        <v>65</v>
      </c>
      <c r="N3757" s="37" t="s">
        <v>5159</v>
      </c>
      <c r="O3757" s="37" t="s">
        <v>5171</v>
      </c>
      <c r="P3757" s="37" t="s">
        <v>1308</v>
      </c>
      <c r="Q3757" t="s">
        <v>7168</v>
      </c>
      <c r="R3757" t="s">
        <v>5160</v>
      </c>
      <c r="S3757" s="38">
        <v>41041305.600000001</v>
      </c>
      <c r="T3757" s="37">
        <v>1</v>
      </c>
      <c r="U3757" s="37">
        <v>1</v>
      </c>
      <c r="V3757" s="43">
        <f>SUMIF(ResumenCotizacion!$C:$C,E3757,ResumenCotizacion!$P:$P)</f>
        <v>0</v>
      </c>
      <c r="W3757" s="68">
        <f>IF(H3757="USD",S3757*SolCotizacion!$J$18,S3757)</f>
        <v>41041305.600000001</v>
      </c>
      <c r="X3757" s="3">
        <f>ROUND(W3757/(1-VLOOKUP("Total porcentaje:",ResumenCotizacion!$F:$H,3,0)),2)</f>
        <v>44610114.780000001</v>
      </c>
      <c r="Y3757" s="3">
        <f t="shared" si="235"/>
        <v>0</v>
      </c>
    </row>
    <row r="3758" spans="1:25" ht="14.25" x14ac:dyDescent="0.2">
      <c r="A3758" t="str">
        <f t="shared" si="232"/>
        <v>Servicios fabricante- Microsoft Soporte PremierMicrosoft Soporte PremierDEP35</v>
      </c>
      <c r="B3758" t="str">
        <f t="shared" si="233"/>
        <v>DEP35Microsoft Soporte Premier</v>
      </c>
      <c r="C3758"/>
      <c r="D3758" t="s">
        <v>5156</v>
      </c>
      <c r="E3758" t="s">
        <v>7170</v>
      </c>
      <c r="F3758" s="37" t="s">
        <v>7648</v>
      </c>
      <c r="G3758" s="18" t="str">
        <f t="shared" si="234"/>
        <v>Servicios fabricante- Microsoft Soporte Premier</v>
      </c>
      <c r="H3758" s="18" t="s">
        <v>119</v>
      </c>
      <c r="I3758" s="37" t="s">
        <v>67</v>
      </c>
      <c r="J3758" t="s">
        <v>7171</v>
      </c>
      <c r="K3758" t="s">
        <v>65</v>
      </c>
      <c r="L3758" t="s">
        <v>3940</v>
      </c>
      <c r="M3758" t="s">
        <v>65</v>
      </c>
      <c r="N3758" s="37" t="s">
        <v>5159</v>
      </c>
      <c r="O3758" s="37" t="s">
        <v>5171</v>
      </c>
      <c r="P3758" s="37" t="s">
        <v>1308</v>
      </c>
      <c r="Q3758" t="s">
        <v>7170</v>
      </c>
      <c r="R3758" t="s">
        <v>5160</v>
      </c>
      <c r="S3758" s="38">
        <v>41041305.600000001</v>
      </c>
      <c r="T3758" s="37">
        <v>1</v>
      </c>
      <c r="U3758" s="37">
        <v>1</v>
      </c>
      <c r="V3758" s="43">
        <f>SUMIF(ResumenCotizacion!$C:$C,E3758,ResumenCotizacion!$P:$P)</f>
        <v>0</v>
      </c>
      <c r="W3758" s="68">
        <f>IF(H3758="USD",S3758*SolCotizacion!$J$18,S3758)</f>
        <v>41041305.600000001</v>
      </c>
      <c r="X3758" s="3">
        <f>ROUND(W3758/(1-VLOOKUP("Total porcentaje:",ResumenCotizacion!$F:$H,3,0)),2)</f>
        <v>44610114.780000001</v>
      </c>
      <c r="Y3758" s="3">
        <f t="shared" si="235"/>
        <v>0</v>
      </c>
    </row>
    <row r="3759" spans="1:25" ht="14.25" x14ac:dyDescent="0.2">
      <c r="A3759" t="str">
        <f t="shared" si="232"/>
        <v>Servicios fabricante- Microsoft Soporte PremierMicrosoft Soporte PremierDEP34</v>
      </c>
      <c r="B3759" t="str">
        <f t="shared" si="233"/>
        <v>DEP34Microsoft Soporte Premier</v>
      </c>
      <c r="C3759"/>
      <c r="D3759" t="s">
        <v>5156</v>
      </c>
      <c r="E3759" t="s">
        <v>7172</v>
      </c>
      <c r="F3759" s="37" t="s">
        <v>7648</v>
      </c>
      <c r="G3759" s="18" t="str">
        <f t="shared" si="234"/>
        <v>Servicios fabricante- Microsoft Soporte Premier</v>
      </c>
      <c r="H3759" s="18" t="s">
        <v>119</v>
      </c>
      <c r="I3759" s="37" t="s">
        <v>67</v>
      </c>
      <c r="J3759" t="s">
        <v>7173</v>
      </c>
      <c r="K3759" t="s">
        <v>65</v>
      </c>
      <c r="L3759" t="s">
        <v>3940</v>
      </c>
      <c r="M3759" t="s">
        <v>65</v>
      </c>
      <c r="N3759" s="37" t="s">
        <v>5159</v>
      </c>
      <c r="O3759" s="37" t="s">
        <v>5171</v>
      </c>
      <c r="P3759" s="37" t="s">
        <v>1308</v>
      </c>
      <c r="Q3759" t="s">
        <v>7172</v>
      </c>
      <c r="R3759" t="s">
        <v>5160</v>
      </c>
      <c r="S3759" s="38">
        <v>41041305.600000001</v>
      </c>
      <c r="T3759" s="37">
        <v>1</v>
      </c>
      <c r="U3759" s="37">
        <v>1</v>
      </c>
      <c r="V3759" s="43">
        <f>SUMIF(ResumenCotizacion!$C:$C,E3759,ResumenCotizacion!$P:$P)</f>
        <v>0</v>
      </c>
      <c r="W3759" s="68">
        <f>IF(H3759="USD",S3759*SolCotizacion!$J$18,S3759)</f>
        <v>41041305.600000001</v>
      </c>
      <c r="X3759" s="3">
        <f>ROUND(W3759/(1-VLOOKUP("Total porcentaje:",ResumenCotizacion!$F:$H,3,0)),2)</f>
        <v>44610114.780000001</v>
      </c>
      <c r="Y3759" s="3">
        <f t="shared" si="235"/>
        <v>0</v>
      </c>
    </row>
    <row r="3760" spans="1:25" ht="14.25" x14ac:dyDescent="0.2">
      <c r="A3760" t="str">
        <f t="shared" si="232"/>
        <v>Servicios fabricante- Microsoft Soporte PremierMicrosoft Soporte PremierDEP33</v>
      </c>
      <c r="B3760" t="str">
        <f t="shared" si="233"/>
        <v>DEP33Microsoft Soporte Premier</v>
      </c>
      <c r="C3760"/>
      <c r="D3760" t="s">
        <v>5156</v>
      </c>
      <c r="E3760" t="s">
        <v>7174</v>
      </c>
      <c r="F3760" s="37" t="s">
        <v>7648</v>
      </c>
      <c r="G3760" s="18" t="str">
        <f t="shared" si="234"/>
        <v>Servicios fabricante- Microsoft Soporte Premier</v>
      </c>
      <c r="H3760" s="18" t="s">
        <v>119</v>
      </c>
      <c r="I3760" s="37" t="s">
        <v>67</v>
      </c>
      <c r="J3760" t="s">
        <v>7175</v>
      </c>
      <c r="K3760" t="s">
        <v>65</v>
      </c>
      <c r="L3760" t="s">
        <v>3940</v>
      </c>
      <c r="M3760" t="s">
        <v>65</v>
      </c>
      <c r="N3760" s="37" t="s">
        <v>5159</v>
      </c>
      <c r="O3760" s="37" t="s">
        <v>5171</v>
      </c>
      <c r="P3760" s="37" t="s">
        <v>1308</v>
      </c>
      <c r="Q3760" t="s">
        <v>7174</v>
      </c>
      <c r="R3760" t="s">
        <v>5160</v>
      </c>
      <c r="S3760" s="38">
        <v>41041305.600000001</v>
      </c>
      <c r="T3760" s="37">
        <v>1</v>
      </c>
      <c r="U3760" s="37">
        <v>1</v>
      </c>
      <c r="V3760" s="43">
        <f>SUMIF(ResumenCotizacion!$C:$C,E3760,ResumenCotizacion!$P:$P)</f>
        <v>0</v>
      </c>
      <c r="W3760" s="68">
        <f>IF(H3760="USD",S3760*SolCotizacion!$J$18,S3760)</f>
        <v>41041305.600000001</v>
      </c>
      <c r="X3760" s="3">
        <f>ROUND(W3760/(1-VLOOKUP("Total porcentaje:",ResumenCotizacion!$F:$H,3,0)),2)</f>
        <v>44610114.780000001</v>
      </c>
      <c r="Y3760" s="3">
        <f t="shared" si="235"/>
        <v>0</v>
      </c>
    </row>
    <row r="3761" spans="1:25" ht="14.25" x14ac:dyDescent="0.2">
      <c r="A3761" t="str">
        <f t="shared" si="232"/>
        <v>Servicios fabricante- Microsoft Soporte PremierMicrosoft Soporte PremierDEP32</v>
      </c>
      <c r="B3761" t="str">
        <f t="shared" si="233"/>
        <v>DEP32Microsoft Soporte Premier</v>
      </c>
      <c r="C3761"/>
      <c r="D3761" t="s">
        <v>5156</v>
      </c>
      <c r="E3761" t="s">
        <v>7176</v>
      </c>
      <c r="F3761" s="37" t="s">
        <v>7648</v>
      </c>
      <c r="G3761" s="18" t="str">
        <f t="shared" si="234"/>
        <v>Servicios fabricante- Microsoft Soporte Premier</v>
      </c>
      <c r="H3761" s="18" t="s">
        <v>119</v>
      </c>
      <c r="I3761" s="37" t="s">
        <v>67</v>
      </c>
      <c r="J3761" t="s">
        <v>7177</v>
      </c>
      <c r="K3761" t="s">
        <v>65</v>
      </c>
      <c r="L3761" t="s">
        <v>3940</v>
      </c>
      <c r="M3761" t="s">
        <v>65</v>
      </c>
      <c r="N3761" s="37" t="s">
        <v>5159</v>
      </c>
      <c r="O3761" s="37" t="s">
        <v>5171</v>
      </c>
      <c r="P3761" s="37" t="s">
        <v>1308</v>
      </c>
      <c r="Q3761" t="s">
        <v>7176</v>
      </c>
      <c r="R3761" t="s">
        <v>5160</v>
      </c>
      <c r="S3761" s="38">
        <v>41041305.600000001</v>
      </c>
      <c r="T3761" s="37">
        <v>1</v>
      </c>
      <c r="U3761" s="37">
        <v>1</v>
      </c>
      <c r="V3761" s="43">
        <f>SUMIF(ResumenCotizacion!$C:$C,E3761,ResumenCotizacion!$P:$P)</f>
        <v>0</v>
      </c>
      <c r="W3761" s="68">
        <f>IF(H3761="USD",S3761*SolCotizacion!$J$18,S3761)</f>
        <v>41041305.600000001</v>
      </c>
      <c r="X3761" s="3">
        <f>ROUND(W3761/(1-VLOOKUP("Total porcentaje:",ResumenCotizacion!$F:$H,3,0)),2)</f>
        <v>44610114.780000001</v>
      </c>
      <c r="Y3761" s="3">
        <f t="shared" si="235"/>
        <v>0</v>
      </c>
    </row>
    <row r="3762" spans="1:25" ht="14.25" x14ac:dyDescent="0.2">
      <c r="A3762" t="str">
        <f t="shared" si="232"/>
        <v>Servicios fabricante- Microsoft Soporte PremierMicrosoft Soporte PremierDEP31</v>
      </c>
      <c r="B3762" t="str">
        <f t="shared" si="233"/>
        <v>DEP31Microsoft Soporte Premier</v>
      </c>
      <c r="C3762"/>
      <c r="D3762" t="s">
        <v>5156</v>
      </c>
      <c r="E3762" t="s">
        <v>7178</v>
      </c>
      <c r="F3762" s="37" t="s">
        <v>7648</v>
      </c>
      <c r="G3762" s="18" t="str">
        <f t="shared" si="234"/>
        <v>Servicios fabricante- Microsoft Soporte Premier</v>
      </c>
      <c r="H3762" s="18" t="s">
        <v>119</v>
      </c>
      <c r="I3762" s="37" t="s">
        <v>67</v>
      </c>
      <c r="J3762" t="s">
        <v>7179</v>
      </c>
      <c r="K3762" t="s">
        <v>65</v>
      </c>
      <c r="L3762" t="s">
        <v>3940</v>
      </c>
      <c r="M3762" t="s">
        <v>65</v>
      </c>
      <c r="N3762" s="37" t="s">
        <v>5159</v>
      </c>
      <c r="O3762" s="37" t="s">
        <v>5171</v>
      </c>
      <c r="P3762" s="37" t="s">
        <v>1308</v>
      </c>
      <c r="Q3762" t="s">
        <v>7178</v>
      </c>
      <c r="R3762" t="s">
        <v>5160</v>
      </c>
      <c r="S3762" s="38">
        <v>41041305.600000001</v>
      </c>
      <c r="T3762" s="37">
        <v>1</v>
      </c>
      <c r="U3762" s="37">
        <v>1</v>
      </c>
      <c r="V3762" s="43">
        <f>SUMIF(ResumenCotizacion!$C:$C,E3762,ResumenCotizacion!$P:$P)</f>
        <v>0</v>
      </c>
      <c r="W3762" s="68">
        <f>IF(H3762="USD",S3762*SolCotizacion!$J$18,S3762)</f>
        <v>41041305.600000001</v>
      </c>
      <c r="X3762" s="3">
        <f>ROUND(W3762/(1-VLOOKUP("Total porcentaje:",ResumenCotizacion!$F:$H,3,0)),2)</f>
        <v>44610114.780000001</v>
      </c>
      <c r="Y3762" s="3">
        <f t="shared" si="235"/>
        <v>0</v>
      </c>
    </row>
    <row r="3763" spans="1:25" ht="14.25" x14ac:dyDescent="0.2">
      <c r="A3763" t="str">
        <f t="shared" si="232"/>
        <v>Servicios fabricante- Microsoft Soporte PremierMicrosoft Soporte PremierDEP30</v>
      </c>
      <c r="B3763" t="str">
        <f t="shared" si="233"/>
        <v>DEP30Microsoft Soporte Premier</v>
      </c>
      <c r="C3763"/>
      <c r="D3763" t="s">
        <v>5156</v>
      </c>
      <c r="E3763" t="s">
        <v>7180</v>
      </c>
      <c r="F3763" s="37" t="s">
        <v>7648</v>
      </c>
      <c r="G3763" s="18" t="str">
        <f t="shared" si="234"/>
        <v>Servicios fabricante- Microsoft Soporte Premier</v>
      </c>
      <c r="H3763" s="18" t="s">
        <v>119</v>
      </c>
      <c r="I3763" s="37" t="s">
        <v>67</v>
      </c>
      <c r="J3763" t="s">
        <v>7181</v>
      </c>
      <c r="K3763" t="s">
        <v>65</v>
      </c>
      <c r="L3763" t="s">
        <v>3940</v>
      </c>
      <c r="M3763" t="s">
        <v>65</v>
      </c>
      <c r="N3763" s="37" t="s">
        <v>5159</v>
      </c>
      <c r="O3763" s="37" t="s">
        <v>5171</v>
      </c>
      <c r="P3763" s="37" t="s">
        <v>1308</v>
      </c>
      <c r="Q3763" t="s">
        <v>7180</v>
      </c>
      <c r="R3763" t="s">
        <v>5160</v>
      </c>
      <c r="S3763" s="38">
        <v>41041305.600000001</v>
      </c>
      <c r="T3763" s="37">
        <v>1</v>
      </c>
      <c r="U3763" s="37">
        <v>1</v>
      </c>
      <c r="V3763" s="43">
        <f>SUMIF(ResumenCotizacion!$C:$C,E3763,ResumenCotizacion!$P:$P)</f>
        <v>0</v>
      </c>
      <c r="W3763" s="68">
        <f>IF(H3763="USD",S3763*SolCotizacion!$J$18,S3763)</f>
        <v>41041305.600000001</v>
      </c>
      <c r="X3763" s="3">
        <f>ROUND(W3763/(1-VLOOKUP("Total porcentaje:",ResumenCotizacion!$F:$H,3,0)),2)</f>
        <v>44610114.780000001</v>
      </c>
      <c r="Y3763" s="3">
        <f t="shared" si="235"/>
        <v>0</v>
      </c>
    </row>
    <row r="3764" spans="1:25" ht="14.25" x14ac:dyDescent="0.2">
      <c r="A3764" t="str">
        <f t="shared" si="232"/>
        <v>Servicios fabricante- Microsoft Soporte PremierMicrosoft Soporte PremierDEP3</v>
      </c>
      <c r="B3764" t="str">
        <f t="shared" si="233"/>
        <v>DEP3Microsoft Soporte Premier</v>
      </c>
      <c r="C3764"/>
      <c r="D3764" t="s">
        <v>5156</v>
      </c>
      <c r="E3764" t="s">
        <v>7182</v>
      </c>
      <c r="F3764" s="37" t="s">
        <v>7648</v>
      </c>
      <c r="G3764" s="18" t="str">
        <f t="shared" si="234"/>
        <v>Servicios fabricante- Microsoft Soporte Premier</v>
      </c>
      <c r="H3764" s="18" t="s">
        <v>119</v>
      </c>
      <c r="I3764" s="37" t="s">
        <v>67</v>
      </c>
      <c r="J3764" t="s">
        <v>7183</v>
      </c>
      <c r="K3764" t="s">
        <v>65</v>
      </c>
      <c r="L3764" t="s">
        <v>3940</v>
      </c>
      <c r="M3764" t="s">
        <v>65</v>
      </c>
      <c r="N3764" s="37" t="s">
        <v>5159</v>
      </c>
      <c r="O3764" s="37" t="s">
        <v>5171</v>
      </c>
      <c r="P3764" s="37" t="s">
        <v>1308</v>
      </c>
      <c r="Q3764" t="s">
        <v>7182</v>
      </c>
      <c r="R3764" t="s">
        <v>5160</v>
      </c>
      <c r="S3764" s="38">
        <v>41041305.600000001</v>
      </c>
      <c r="T3764" s="37">
        <v>1</v>
      </c>
      <c r="U3764" s="37">
        <v>1</v>
      </c>
      <c r="V3764" s="43">
        <f>SUMIF(ResumenCotizacion!$C:$C,E3764,ResumenCotizacion!$P:$P)</f>
        <v>0</v>
      </c>
      <c r="W3764" s="68">
        <f>IF(H3764="USD",S3764*SolCotizacion!$J$18,S3764)</f>
        <v>41041305.600000001</v>
      </c>
      <c r="X3764" s="3">
        <f>ROUND(W3764/(1-VLOOKUP("Total porcentaje:",ResumenCotizacion!$F:$H,3,0)),2)</f>
        <v>44610114.780000001</v>
      </c>
      <c r="Y3764" s="3">
        <f t="shared" si="235"/>
        <v>0</v>
      </c>
    </row>
    <row r="3765" spans="1:25" ht="14.25" x14ac:dyDescent="0.2">
      <c r="A3765" t="str">
        <f t="shared" si="232"/>
        <v>Servicios fabricante- Microsoft Soporte PremierMicrosoft Soporte PremierDEP29</v>
      </c>
      <c r="B3765" t="str">
        <f t="shared" si="233"/>
        <v>DEP29Microsoft Soporte Premier</v>
      </c>
      <c r="C3765"/>
      <c r="D3765" t="s">
        <v>5156</v>
      </c>
      <c r="E3765" t="s">
        <v>7184</v>
      </c>
      <c r="F3765" s="37" t="s">
        <v>7648</v>
      </c>
      <c r="G3765" s="18" t="str">
        <f t="shared" si="234"/>
        <v>Servicios fabricante- Microsoft Soporte Premier</v>
      </c>
      <c r="H3765" s="18" t="s">
        <v>119</v>
      </c>
      <c r="I3765" s="37" t="s">
        <v>67</v>
      </c>
      <c r="J3765" t="s">
        <v>7185</v>
      </c>
      <c r="K3765" t="s">
        <v>65</v>
      </c>
      <c r="L3765" t="s">
        <v>3940</v>
      </c>
      <c r="M3765" t="s">
        <v>65</v>
      </c>
      <c r="N3765" s="37" t="s">
        <v>5159</v>
      </c>
      <c r="O3765" s="37" t="s">
        <v>5171</v>
      </c>
      <c r="P3765" s="37" t="s">
        <v>1308</v>
      </c>
      <c r="Q3765" t="s">
        <v>7184</v>
      </c>
      <c r="R3765" t="s">
        <v>5160</v>
      </c>
      <c r="S3765" s="38">
        <v>41041305.600000001</v>
      </c>
      <c r="T3765" s="37">
        <v>1</v>
      </c>
      <c r="U3765" s="37">
        <v>1</v>
      </c>
      <c r="V3765" s="43">
        <f>SUMIF(ResumenCotizacion!$C:$C,E3765,ResumenCotizacion!$P:$P)</f>
        <v>0</v>
      </c>
      <c r="W3765" s="68">
        <f>IF(H3765="USD",S3765*SolCotizacion!$J$18,S3765)</f>
        <v>41041305.600000001</v>
      </c>
      <c r="X3765" s="3">
        <f>ROUND(W3765/(1-VLOOKUP("Total porcentaje:",ResumenCotizacion!$F:$H,3,0)),2)</f>
        <v>44610114.780000001</v>
      </c>
      <c r="Y3765" s="3">
        <f t="shared" si="235"/>
        <v>0</v>
      </c>
    </row>
    <row r="3766" spans="1:25" ht="14.25" x14ac:dyDescent="0.2">
      <c r="A3766" t="str">
        <f t="shared" si="232"/>
        <v>Servicios fabricante- Microsoft Soporte PremierMicrosoft Soporte PremierDEP28</v>
      </c>
      <c r="B3766" t="str">
        <f t="shared" si="233"/>
        <v>DEP28Microsoft Soporte Premier</v>
      </c>
      <c r="C3766"/>
      <c r="D3766" t="s">
        <v>5156</v>
      </c>
      <c r="E3766" t="s">
        <v>7186</v>
      </c>
      <c r="F3766" s="37" t="s">
        <v>7648</v>
      </c>
      <c r="G3766" s="18" t="str">
        <f t="shared" si="234"/>
        <v>Servicios fabricante- Microsoft Soporte Premier</v>
      </c>
      <c r="H3766" s="18" t="s">
        <v>119</v>
      </c>
      <c r="I3766" s="37" t="s">
        <v>67</v>
      </c>
      <c r="J3766" t="s">
        <v>7187</v>
      </c>
      <c r="K3766" t="s">
        <v>65</v>
      </c>
      <c r="L3766" t="s">
        <v>3940</v>
      </c>
      <c r="M3766" t="s">
        <v>65</v>
      </c>
      <c r="N3766" s="37" t="s">
        <v>5159</v>
      </c>
      <c r="O3766" s="37" t="s">
        <v>5171</v>
      </c>
      <c r="P3766" s="37" t="s">
        <v>1308</v>
      </c>
      <c r="Q3766" t="s">
        <v>7186</v>
      </c>
      <c r="R3766" t="s">
        <v>5160</v>
      </c>
      <c r="S3766" s="38">
        <v>41041305.600000001</v>
      </c>
      <c r="T3766" s="37">
        <v>1</v>
      </c>
      <c r="U3766" s="37">
        <v>1</v>
      </c>
      <c r="V3766" s="43">
        <f>SUMIF(ResumenCotizacion!$C:$C,E3766,ResumenCotizacion!$P:$P)</f>
        <v>0</v>
      </c>
      <c r="W3766" s="68">
        <f>IF(H3766="USD",S3766*SolCotizacion!$J$18,S3766)</f>
        <v>41041305.600000001</v>
      </c>
      <c r="X3766" s="3">
        <f>ROUND(W3766/(1-VLOOKUP("Total porcentaje:",ResumenCotizacion!$F:$H,3,0)),2)</f>
        <v>44610114.780000001</v>
      </c>
      <c r="Y3766" s="3">
        <f t="shared" si="235"/>
        <v>0</v>
      </c>
    </row>
    <row r="3767" spans="1:25" ht="14.25" x14ac:dyDescent="0.2">
      <c r="A3767" t="str">
        <f t="shared" si="232"/>
        <v>Servicios fabricante- Microsoft Soporte PremierMicrosoft Soporte PremierDEP27</v>
      </c>
      <c r="B3767" t="str">
        <f t="shared" si="233"/>
        <v>DEP27Microsoft Soporte Premier</v>
      </c>
      <c r="C3767"/>
      <c r="D3767" t="s">
        <v>5156</v>
      </c>
      <c r="E3767" t="s">
        <v>7188</v>
      </c>
      <c r="F3767" s="37" t="s">
        <v>7648</v>
      </c>
      <c r="G3767" s="18" t="str">
        <f t="shared" si="234"/>
        <v>Servicios fabricante- Microsoft Soporte Premier</v>
      </c>
      <c r="H3767" s="18" t="s">
        <v>119</v>
      </c>
      <c r="I3767" s="37" t="s">
        <v>67</v>
      </c>
      <c r="J3767" t="s">
        <v>7189</v>
      </c>
      <c r="K3767" t="s">
        <v>65</v>
      </c>
      <c r="L3767" t="s">
        <v>3940</v>
      </c>
      <c r="M3767" t="s">
        <v>65</v>
      </c>
      <c r="N3767" s="37" t="s">
        <v>5159</v>
      </c>
      <c r="O3767" s="37" t="s">
        <v>5171</v>
      </c>
      <c r="P3767" s="37" t="s">
        <v>1308</v>
      </c>
      <c r="Q3767" t="s">
        <v>7188</v>
      </c>
      <c r="R3767" t="s">
        <v>5160</v>
      </c>
      <c r="S3767" s="38">
        <v>41041305.600000001</v>
      </c>
      <c r="T3767" s="37">
        <v>1</v>
      </c>
      <c r="U3767" s="37">
        <v>1</v>
      </c>
      <c r="V3767" s="43">
        <f>SUMIF(ResumenCotizacion!$C:$C,E3767,ResumenCotizacion!$P:$P)</f>
        <v>0</v>
      </c>
      <c r="W3767" s="68">
        <f>IF(H3767="USD",S3767*SolCotizacion!$J$18,S3767)</f>
        <v>41041305.600000001</v>
      </c>
      <c r="X3767" s="3">
        <f>ROUND(W3767/(1-VLOOKUP("Total porcentaje:",ResumenCotizacion!$F:$H,3,0)),2)</f>
        <v>44610114.780000001</v>
      </c>
      <c r="Y3767" s="3">
        <f t="shared" si="235"/>
        <v>0</v>
      </c>
    </row>
    <row r="3768" spans="1:25" ht="14.25" x14ac:dyDescent="0.2">
      <c r="A3768" t="str">
        <f t="shared" si="232"/>
        <v>Servicios fabricante- Microsoft Soporte PremierMicrosoft Soporte PremierDEP26</v>
      </c>
      <c r="B3768" t="str">
        <f t="shared" si="233"/>
        <v>DEP26Microsoft Soporte Premier</v>
      </c>
      <c r="C3768"/>
      <c r="D3768" t="s">
        <v>5156</v>
      </c>
      <c r="E3768" t="s">
        <v>7190</v>
      </c>
      <c r="F3768" s="37" t="s">
        <v>7648</v>
      </c>
      <c r="G3768" s="18" t="str">
        <f t="shared" si="234"/>
        <v>Servicios fabricante- Microsoft Soporte Premier</v>
      </c>
      <c r="H3768" s="18" t="s">
        <v>119</v>
      </c>
      <c r="I3768" s="37" t="s">
        <v>67</v>
      </c>
      <c r="J3768" t="s">
        <v>7191</v>
      </c>
      <c r="K3768" t="s">
        <v>65</v>
      </c>
      <c r="L3768" t="s">
        <v>3940</v>
      </c>
      <c r="M3768" t="s">
        <v>65</v>
      </c>
      <c r="N3768" s="37" t="s">
        <v>5159</v>
      </c>
      <c r="O3768" s="37" t="s">
        <v>5171</v>
      </c>
      <c r="P3768" s="37" t="s">
        <v>1308</v>
      </c>
      <c r="Q3768" t="s">
        <v>7190</v>
      </c>
      <c r="R3768" t="s">
        <v>5160</v>
      </c>
      <c r="S3768" s="38">
        <v>41041305.600000001</v>
      </c>
      <c r="T3768" s="37">
        <v>1</v>
      </c>
      <c r="U3768" s="37">
        <v>1</v>
      </c>
      <c r="V3768" s="43">
        <f>SUMIF(ResumenCotizacion!$C:$C,E3768,ResumenCotizacion!$P:$P)</f>
        <v>0</v>
      </c>
      <c r="W3768" s="68">
        <f>IF(H3768="USD",S3768*SolCotizacion!$J$18,S3768)</f>
        <v>41041305.600000001</v>
      </c>
      <c r="X3768" s="3">
        <f>ROUND(W3768/(1-VLOOKUP("Total porcentaje:",ResumenCotizacion!$F:$H,3,0)),2)</f>
        <v>44610114.780000001</v>
      </c>
      <c r="Y3768" s="3">
        <f t="shared" si="235"/>
        <v>0</v>
      </c>
    </row>
    <row r="3769" spans="1:25" ht="14.25" x14ac:dyDescent="0.2">
      <c r="A3769" t="str">
        <f t="shared" si="232"/>
        <v>Servicios fabricante- Microsoft Soporte PremierMicrosoft Soporte PremierDEP25</v>
      </c>
      <c r="B3769" t="str">
        <f t="shared" si="233"/>
        <v>DEP25Microsoft Soporte Premier</v>
      </c>
      <c r="C3769"/>
      <c r="D3769" t="s">
        <v>5156</v>
      </c>
      <c r="E3769" t="s">
        <v>7192</v>
      </c>
      <c r="F3769" s="37" t="s">
        <v>7648</v>
      </c>
      <c r="G3769" s="18" t="str">
        <f t="shared" si="234"/>
        <v>Servicios fabricante- Microsoft Soporte Premier</v>
      </c>
      <c r="H3769" s="18" t="s">
        <v>119</v>
      </c>
      <c r="I3769" s="37" t="s">
        <v>67</v>
      </c>
      <c r="J3769" t="s">
        <v>7193</v>
      </c>
      <c r="K3769" t="s">
        <v>65</v>
      </c>
      <c r="L3769" t="s">
        <v>3940</v>
      </c>
      <c r="M3769" t="s">
        <v>65</v>
      </c>
      <c r="N3769" s="37" t="s">
        <v>5159</v>
      </c>
      <c r="O3769" s="37" t="s">
        <v>5171</v>
      </c>
      <c r="P3769" s="37" t="s">
        <v>1308</v>
      </c>
      <c r="Q3769" t="s">
        <v>7192</v>
      </c>
      <c r="R3769" t="s">
        <v>5160</v>
      </c>
      <c r="S3769" s="38">
        <v>41041305.600000001</v>
      </c>
      <c r="T3769" s="37">
        <v>1</v>
      </c>
      <c r="U3769" s="37">
        <v>1</v>
      </c>
      <c r="V3769" s="43">
        <f>SUMIF(ResumenCotizacion!$C:$C,E3769,ResumenCotizacion!$P:$P)</f>
        <v>0</v>
      </c>
      <c r="W3769" s="68">
        <f>IF(H3769="USD",S3769*SolCotizacion!$J$18,S3769)</f>
        <v>41041305.600000001</v>
      </c>
      <c r="X3769" s="3">
        <f>ROUND(W3769/(1-VLOOKUP("Total porcentaje:",ResumenCotizacion!$F:$H,3,0)),2)</f>
        <v>44610114.780000001</v>
      </c>
      <c r="Y3769" s="3">
        <f t="shared" si="235"/>
        <v>0</v>
      </c>
    </row>
    <row r="3770" spans="1:25" ht="14.25" x14ac:dyDescent="0.2">
      <c r="A3770" t="str">
        <f t="shared" si="232"/>
        <v>Servicios fabricante- Microsoft Soporte PremierMicrosoft Soporte PremierDEP24</v>
      </c>
      <c r="B3770" t="str">
        <f t="shared" si="233"/>
        <v>DEP24Microsoft Soporte Premier</v>
      </c>
      <c r="C3770"/>
      <c r="D3770" t="s">
        <v>5156</v>
      </c>
      <c r="E3770" t="s">
        <v>7194</v>
      </c>
      <c r="F3770" s="37" t="s">
        <v>7648</v>
      </c>
      <c r="G3770" s="18" t="str">
        <f t="shared" si="234"/>
        <v>Servicios fabricante- Microsoft Soporte Premier</v>
      </c>
      <c r="H3770" s="18" t="s">
        <v>119</v>
      </c>
      <c r="I3770" s="37" t="s">
        <v>67</v>
      </c>
      <c r="J3770" t="s">
        <v>7195</v>
      </c>
      <c r="K3770" t="s">
        <v>65</v>
      </c>
      <c r="L3770" t="s">
        <v>3940</v>
      </c>
      <c r="M3770" t="s">
        <v>65</v>
      </c>
      <c r="N3770" s="37" t="s">
        <v>5159</v>
      </c>
      <c r="O3770" s="37" t="s">
        <v>5171</v>
      </c>
      <c r="P3770" s="37" t="s">
        <v>1308</v>
      </c>
      <c r="Q3770" t="s">
        <v>7194</v>
      </c>
      <c r="R3770" t="s">
        <v>5160</v>
      </c>
      <c r="S3770" s="38">
        <v>41041305.600000001</v>
      </c>
      <c r="T3770" s="37">
        <v>1</v>
      </c>
      <c r="U3770" s="37">
        <v>1</v>
      </c>
      <c r="V3770" s="43">
        <f>SUMIF(ResumenCotizacion!$C:$C,E3770,ResumenCotizacion!$P:$P)</f>
        <v>0</v>
      </c>
      <c r="W3770" s="68">
        <f>IF(H3770="USD",S3770*SolCotizacion!$J$18,S3770)</f>
        <v>41041305.600000001</v>
      </c>
      <c r="X3770" s="3">
        <f>ROUND(W3770/(1-VLOOKUP("Total porcentaje:",ResumenCotizacion!$F:$H,3,0)),2)</f>
        <v>44610114.780000001</v>
      </c>
      <c r="Y3770" s="3">
        <f t="shared" si="235"/>
        <v>0</v>
      </c>
    </row>
    <row r="3771" spans="1:25" ht="14.25" x14ac:dyDescent="0.2">
      <c r="A3771" t="str">
        <f t="shared" si="232"/>
        <v>Servicios fabricante- Microsoft Soporte PremierMicrosoft Soporte PremierDEP23</v>
      </c>
      <c r="B3771" t="str">
        <f t="shared" si="233"/>
        <v>DEP23Microsoft Soporte Premier</v>
      </c>
      <c r="C3771"/>
      <c r="D3771" t="s">
        <v>5156</v>
      </c>
      <c r="E3771" t="s">
        <v>7196</v>
      </c>
      <c r="F3771" s="37" t="s">
        <v>7648</v>
      </c>
      <c r="G3771" s="18" t="str">
        <f t="shared" si="234"/>
        <v>Servicios fabricante- Microsoft Soporte Premier</v>
      </c>
      <c r="H3771" s="18" t="s">
        <v>119</v>
      </c>
      <c r="I3771" s="37" t="s">
        <v>67</v>
      </c>
      <c r="J3771" t="s">
        <v>7197</v>
      </c>
      <c r="K3771" t="s">
        <v>65</v>
      </c>
      <c r="L3771" t="s">
        <v>3940</v>
      </c>
      <c r="M3771" t="s">
        <v>65</v>
      </c>
      <c r="N3771" s="37" t="s">
        <v>5159</v>
      </c>
      <c r="O3771" s="37" t="s">
        <v>5171</v>
      </c>
      <c r="P3771" s="37" t="s">
        <v>1308</v>
      </c>
      <c r="Q3771" t="s">
        <v>7196</v>
      </c>
      <c r="R3771" t="s">
        <v>5160</v>
      </c>
      <c r="S3771" s="38">
        <v>41041305.600000001</v>
      </c>
      <c r="T3771" s="37">
        <v>1</v>
      </c>
      <c r="U3771" s="37">
        <v>1</v>
      </c>
      <c r="V3771" s="43">
        <f>SUMIF(ResumenCotizacion!$C:$C,E3771,ResumenCotizacion!$P:$P)</f>
        <v>0</v>
      </c>
      <c r="W3771" s="68">
        <f>IF(H3771="USD",S3771*SolCotizacion!$J$18,S3771)</f>
        <v>41041305.600000001</v>
      </c>
      <c r="X3771" s="3">
        <f>ROUND(W3771/(1-VLOOKUP("Total porcentaje:",ResumenCotizacion!$F:$H,3,0)),2)</f>
        <v>44610114.780000001</v>
      </c>
      <c r="Y3771" s="3">
        <f t="shared" si="235"/>
        <v>0</v>
      </c>
    </row>
    <row r="3772" spans="1:25" ht="14.25" x14ac:dyDescent="0.2">
      <c r="A3772" t="str">
        <f t="shared" si="232"/>
        <v>Servicios fabricante- Microsoft Soporte PremierMicrosoft Soporte PremierDEP22</v>
      </c>
      <c r="B3772" t="str">
        <f t="shared" si="233"/>
        <v>DEP22Microsoft Soporte Premier</v>
      </c>
      <c r="C3772"/>
      <c r="D3772" t="s">
        <v>5156</v>
      </c>
      <c r="E3772" t="s">
        <v>7198</v>
      </c>
      <c r="F3772" s="37" t="s">
        <v>7648</v>
      </c>
      <c r="G3772" s="18" t="str">
        <f t="shared" si="234"/>
        <v>Servicios fabricante- Microsoft Soporte Premier</v>
      </c>
      <c r="H3772" s="18" t="s">
        <v>119</v>
      </c>
      <c r="I3772" s="37" t="s">
        <v>67</v>
      </c>
      <c r="J3772" t="s">
        <v>7199</v>
      </c>
      <c r="K3772" t="s">
        <v>65</v>
      </c>
      <c r="L3772" t="s">
        <v>3940</v>
      </c>
      <c r="M3772" t="s">
        <v>65</v>
      </c>
      <c r="N3772" s="37" t="s">
        <v>5159</v>
      </c>
      <c r="O3772" s="37" t="s">
        <v>5171</v>
      </c>
      <c r="P3772" s="37" t="s">
        <v>1308</v>
      </c>
      <c r="Q3772" t="s">
        <v>7198</v>
      </c>
      <c r="R3772" t="s">
        <v>5160</v>
      </c>
      <c r="S3772" s="38">
        <v>41041305.600000001</v>
      </c>
      <c r="T3772" s="37">
        <v>1</v>
      </c>
      <c r="U3772" s="37">
        <v>1</v>
      </c>
      <c r="V3772" s="43">
        <f>SUMIF(ResumenCotizacion!$C:$C,E3772,ResumenCotizacion!$P:$P)</f>
        <v>0</v>
      </c>
      <c r="W3772" s="68">
        <f>IF(H3772="USD",S3772*SolCotizacion!$J$18,S3772)</f>
        <v>41041305.600000001</v>
      </c>
      <c r="X3772" s="3">
        <f>ROUND(W3772/(1-VLOOKUP("Total porcentaje:",ResumenCotizacion!$F:$H,3,0)),2)</f>
        <v>44610114.780000001</v>
      </c>
      <c r="Y3772" s="3">
        <f t="shared" si="235"/>
        <v>0</v>
      </c>
    </row>
    <row r="3773" spans="1:25" ht="14.25" x14ac:dyDescent="0.2">
      <c r="A3773" t="str">
        <f t="shared" si="232"/>
        <v>Servicios fabricante- Microsoft Soporte PremierMicrosoft Soporte PremierDEP21</v>
      </c>
      <c r="B3773" t="str">
        <f t="shared" si="233"/>
        <v>DEP21Microsoft Soporte Premier</v>
      </c>
      <c r="C3773"/>
      <c r="D3773" t="s">
        <v>5156</v>
      </c>
      <c r="E3773" t="s">
        <v>7200</v>
      </c>
      <c r="F3773" s="37" t="s">
        <v>7648</v>
      </c>
      <c r="G3773" s="18" t="str">
        <f t="shared" si="234"/>
        <v>Servicios fabricante- Microsoft Soporte Premier</v>
      </c>
      <c r="H3773" s="18" t="s">
        <v>119</v>
      </c>
      <c r="I3773" s="37" t="s">
        <v>67</v>
      </c>
      <c r="J3773" t="s">
        <v>7201</v>
      </c>
      <c r="K3773" t="s">
        <v>65</v>
      </c>
      <c r="L3773" t="s">
        <v>3940</v>
      </c>
      <c r="M3773" t="s">
        <v>65</v>
      </c>
      <c r="N3773" s="37" t="s">
        <v>5159</v>
      </c>
      <c r="O3773" s="37" t="s">
        <v>5171</v>
      </c>
      <c r="P3773" s="37" t="s">
        <v>1308</v>
      </c>
      <c r="Q3773" t="s">
        <v>7200</v>
      </c>
      <c r="R3773" t="s">
        <v>5160</v>
      </c>
      <c r="S3773" s="38">
        <v>41041305.600000001</v>
      </c>
      <c r="T3773" s="37">
        <v>1</v>
      </c>
      <c r="U3773" s="37">
        <v>1</v>
      </c>
      <c r="V3773" s="43">
        <f>SUMIF(ResumenCotizacion!$C:$C,E3773,ResumenCotizacion!$P:$P)</f>
        <v>0</v>
      </c>
      <c r="W3773" s="68">
        <f>IF(H3773="USD",S3773*SolCotizacion!$J$18,S3773)</f>
        <v>41041305.600000001</v>
      </c>
      <c r="X3773" s="3">
        <f>ROUND(W3773/(1-VLOOKUP("Total porcentaje:",ResumenCotizacion!$F:$H,3,0)),2)</f>
        <v>44610114.780000001</v>
      </c>
      <c r="Y3773" s="3">
        <f t="shared" si="235"/>
        <v>0</v>
      </c>
    </row>
    <row r="3774" spans="1:25" ht="14.25" x14ac:dyDescent="0.2">
      <c r="A3774" t="str">
        <f t="shared" si="232"/>
        <v>Servicios fabricante- Microsoft Soporte PremierMicrosoft Soporte PremierDEP20</v>
      </c>
      <c r="B3774" t="str">
        <f t="shared" si="233"/>
        <v>DEP20Microsoft Soporte Premier</v>
      </c>
      <c r="C3774"/>
      <c r="D3774" t="s">
        <v>5156</v>
      </c>
      <c r="E3774" t="s">
        <v>7202</v>
      </c>
      <c r="F3774" s="37" t="s">
        <v>7648</v>
      </c>
      <c r="G3774" s="18" t="str">
        <f t="shared" si="234"/>
        <v>Servicios fabricante- Microsoft Soporte Premier</v>
      </c>
      <c r="H3774" s="18" t="s">
        <v>119</v>
      </c>
      <c r="I3774" s="37" t="s">
        <v>67</v>
      </c>
      <c r="J3774" t="s">
        <v>7203</v>
      </c>
      <c r="K3774" t="s">
        <v>65</v>
      </c>
      <c r="L3774" t="s">
        <v>3940</v>
      </c>
      <c r="M3774" t="s">
        <v>65</v>
      </c>
      <c r="N3774" s="37" t="s">
        <v>5159</v>
      </c>
      <c r="O3774" s="37" t="s">
        <v>5171</v>
      </c>
      <c r="P3774" s="37" t="s">
        <v>1308</v>
      </c>
      <c r="Q3774" t="s">
        <v>7202</v>
      </c>
      <c r="R3774" t="s">
        <v>5160</v>
      </c>
      <c r="S3774" s="38">
        <v>41041305.600000001</v>
      </c>
      <c r="T3774" s="37">
        <v>1</v>
      </c>
      <c r="U3774" s="37">
        <v>1</v>
      </c>
      <c r="V3774" s="43">
        <f>SUMIF(ResumenCotizacion!$C:$C,E3774,ResumenCotizacion!$P:$P)</f>
        <v>0</v>
      </c>
      <c r="W3774" s="68">
        <f>IF(H3774="USD",S3774*SolCotizacion!$J$18,S3774)</f>
        <v>41041305.600000001</v>
      </c>
      <c r="X3774" s="3">
        <f>ROUND(W3774/(1-VLOOKUP("Total porcentaje:",ResumenCotizacion!$F:$H,3,0)),2)</f>
        <v>44610114.780000001</v>
      </c>
      <c r="Y3774" s="3">
        <f t="shared" si="235"/>
        <v>0</v>
      </c>
    </row>
    <row r="3775" spans="1:25" ht="14.25" x14ac:dyDescent="0.2">
      <c r="A3775" t="str">
        <f t="shared" si="232"/>
        <v>Servicios fabricante- Microsoft Soporte PremierMicrosoft Soporte PremierDEP2</v>
      </c>
      <c r="B3775" t="str">
        <f t="shared" si="233"/>
        <v>DEP2Microsoft Soporte Premier</v>
      </c>
      <c r="C3775"/>
      <c r="D3775" t="s">
        <v>5156</v>
      </c>
      <c r="E3775" t="s">
        <v>7204</v>
      </c>
      <c r="F3775" s="37" t="s">
        <v>7648</v>
      </c>
      <c r="G3775" s="18" t="str">
        <f t="shared" si="234"/>
        <v>Servicios fabricante- Microsoft Soporte Premier</v>
      </c>
      <c r="H3775" s="18" t="s">
        <v>119</v>
      </c>
      <c r="I3775" s="37" t="s">
        <v>67</v>
      </c>
      <c r="J3775" t="s">
        <v>7205</v>
      </c>
      <c r="K3775" t="s">
        <v>65</v>
      </c>
      <c r="L3775" t="s">
        <v>3940</v>
      </c>
      <c r="M3775" t="s">
        <v>65</v>
      </c>
      <c r="N3775" s="37" t="s">
        <v>5159</v>
      </c>
      <c r="O3775" s="37" t="s">
        <v>5171</v>
      </c>
      <c r="P3775" s="37" t="s">
        <v>1308</v>
      </c>
      <c r="Q3775" t="s">
        <v>7204</v>
      </c>
      <c r="R3775" t="s">
        <v>5160</v>
      </c>
      <c r="S3775" s="38">
        <v>41041305.600000001</v>
      </c>
      <c r="T3775" s="37">
        <v>1</v>
      </c>
      <c r="U3775" s="37">
        <v>1</v>
      </c>
      <c r="V3775" s="43">
        <f>SUMIF(ResumenCotizacion!$C:$C,E3775,ResumenCotizacion!$P:$P)</f>
        <v>0</v>
      </c>
      <c r="W3775" s="68">
        <f>IF(H3775="USD",S3775*SolCotizacion!$J$18,S3775)</f>
        <v>41041305.600000001</v>
      </c>
      <c r="X3775" s="3">
        <f>ROUND(W3775/(1-VLOOKUP("Total porcentaje:",ResumenCotizacion!$F:$H,3,0)),2)</f>
        <v>44610114.780000001</v>
      </c>
      <c r="Y3775" s="3">
        <f t="shared" si="235"/>
        <v>0</v>
      </c>
    </row>
    <row r="3776" spans="1:25" ht="14.25" x14ac:dyDescent="0.2">
      <c r="A3776" t="str">
        <f t="shared" si="232"/>
        <v>Servicios fabricante- Microsoft Soporte PremierMicrosoft Soporte PremierDEP19</v>
      </c>
      <c r="B3776" t="str">
        <f t="shared" si="233"/>
        <v>DEP19Microsoft Soporte Premier</v>
      </c>
      <c r="C3776"/>
      <c r="D3776" t="s">
        <v>5156</v>
      </c>
      <c r="E3776" t="s">
        <v>7206</v>
      </c>
      <c r="F3776" s="37" t="s">
        <v>7648</v>
      </c>
      <c r="G3776" s="18" t="str">
        <f t="shared" si="234"/>
        <v>Servicios fabricante- Microsoft Soporte Premier</v>
      </c>
      <c r="H3776" s="18" t="s">
        <v>119</v>
      </c>
      <c r="I3776" s="37" t="s">
        <v>67</v>
      </c>
      <c r="J3776" t="s">
        <v>7207</v>
      </c>
      <c r="K3776" t="s">
        <v>65</v>
      </c>
      <c r="L3776" t="s">
        <v>3940</v>
      </c>
      <c r="M3776" t="s">
        <v>65</v>
      </c>
      <c r="N3776" s="37" t="s">
        <v>5159</v>
      </c>
      <c r="O3776" s="37" t="s">
        <v>5171</v>
      </c>
      <c r="P3776" s="37" t="s">
        <v>1308</v>
      </c>
      <c r="Q3776" t="s">
        <v>7206</v>
      </c>
      <c r="R3776" t="s">
        <v>5160</v>
      </c>
      <c r="S3776" s="38">
        <v>41041305.600000001</v>
      </c>
      <c r="T3776" s="37">
        <v>1</v>
      </c>
      <c r="U3776" s="37">
        <v>1</v>
      </c>
      <c r="V3776" s="43">
        <f>SUMIF(ResumenCotizacion!$C:$C,E3776,ResumenCotizacion!$P:$P)</f>
        <v>0</v>
      </c>
      <c r="W3776" s="68">
        <f>IF(H3776="USD",S3776*SolCotizacion!$J$18,S3776)</f>
        <v>41041305.600000001</v>
      </c>
      <c r="X3776" s="3">
        <f>ROUND(W3776/(1-VLOOKUP("Total porcentaje:",ResumenCotizacion!$F:$H,3,0)),2)</f>
        <v>44610114.780000001</v>
      </c>
      <c r="Y3776" s="3">
        <f t="shared" si="235"/>
        <v>0</v>
      </c>
    </row>
    <row r="3777" spans="1:25" ht="14.25" x14ac:dyDescent="0.2">
      <c r="A3777" t="str">
        <f t="shared" si="232"/>
        <v>Servicios fabricante- Microsoft Soporte PremierMicrosoft Soporte PremierDEP18</v>
      </c>
      <c r="B3777" t="str">
        <f t="shared" si="233"/>
        <v>DEP18Microsoft Soporte Premier</v>
      </c>
      <c r="C3777"/>
      <c r="D3777" t="s">
        <v>5156</v>
      </c>
      <c r="E3777" t="s">
        <v>7208</v>
      </c>
      <c r="F3777" s="37" t="s">
        <v>7648</v>
      </c>
      <c r="G3777" s="18" t="str">
        <f t="shared" si="234"/>
        <v>Servicios fabricante- Microsoft Soporte Premier</v>
      </c>
      <c r="H3777" s="18" t="s">
        <v>119</v>
      </c>
      <c r="I3777" s="37" t="s">
        <v>67</v>
      </c>
      <c r="J3777" t="s">
        <v>7209</v>
      </c>
      <c r="K3777" t="s">
        <v>65</v>
      </c>
      <c r="L3777" t="s">
        <v>3940</v>
      </c>
      <c r="M3777" t="s">
        <v>65</v>
      </c>
      <c r="N3777" s="37" t="s">
        <v>5159</v>
      </c>
      <c r="O3777" s="37" t="s">
        <v>5171</v>
      </c>
      <c r="P3777" s="37" t="s">
        <v>1308</v>
      </c>
      <c r="Q3777" t="s">
        <v>7208</v>
      </c>
      <c r="R3777" t="s">
        <v>5160</v>
      </c>
      <c r="S3777" s="38">
        <v>41041305.600000001</v>
      </c>
      <c r="T3777" s="37">
        <v>1</v>
      </c>
      <c r="U3777" s="37">
        <v>1</v>
      </c>
      <c r="V3777" s="43">
        <f>SUMIF(ResumenCotizacion!$C:$C,E3777,ResumenCotizacion!$P:$P)</f>
        <v>0</v>
      </c>
      <c r="W3777" s="68">
        <f>IF(H3777="USD",S3777*SolCotizacion!$J$18,S3777)</f>
        <v>41041305.600000001</v>
      </c>
      <c r="X3777" s="3">
        <f>ROUND(W3777/(1-VLOOKUP("Total porcentaje:",ResumenCotizacion!$F:$H,3,0)),2)</f>
        <v>44610114.780000001</v>
      </c>
      <c r="Y3777" s="3">
        <f t="shared" si="235"/>
        <v>0</v>
      </c>
    </row>
    <row r="3778" spans="1:25" ht="14.25" x14ac:dyDescent="0.2">
      <c r="A3778" t="str">
        <f t="shared" si="232"/>
        <v>Servicios fabricante- Microsoft Soporte PremierMicrosoft Soporte PremierDEP17</v>
      </c>
      <c r="B3778" t="str">
        <f t="shared" si="233"/>
        <v>DEP17Microsoft Soporte Premier</v>
      </c>
      <c r="C3778"/>
      <c r="D3778" t="s">
        <v>5156</v>
      </c>
      <c r="E3778" t="s">
        <v>7210</v>
      </c>
      <c r="F3778" s="37" t="s">
        <v>7648</v>
      </c>
      <c r="G3778" s="18" t="str">
        <f t="shared" si="234"/>
        <v>Servicios fabricante- Microsoft Soporte Premier</v>
      </c>
      <c r="H3778" s="18" t="s">
        <v>119</v>
      </c>
      <c r="I3778" s="37" t="s">
        <v>67</v>
      </c>
      <c r="J3778" t="s">
        <v>7211</v>
      </c>
      <c r="K3778" t="s">
        <v>65</v>
      </c>
      <c r="L3778" t="s">
        <v>3940</v>
      </c>
      <c r="M3778" t="s">
        <v>65</v>
      </c>
      <c r="N3778" s="37" t="s">
        <v>5159</v>
      </c>
      <c r="O3778" s="37" t="s">
        <v>5171</v>
      </c>
      <c r="P3778" s="37" t="s">
        <v>1308</v>
      </c>
      <c r="Q3778" t="s">
        <v>7210</v>
      </c>
      <c r="R3778" t="s">
        <v>5160</v>
      </c>
      <c r="S3778" s="38">
        <v>41041305.600000001</v>
      </c>
      <c r="T3778" s="37">
        <v>1</v>
      </c>
      <c r="U3778" s="37">
        <v>1</v>
      </c>
      <c r="V3778" s="43">
        <f>SUMIF(ResumenCotizacion!$C:$C,E3778,ResumenCotizacion!$P:$P)</f>
        <v>0</v>
      </c>
      <c r="W3778" s="68">
        <f>IF(H3778="USD",S3778*SolCotizacion!$J$18,S3778)</f>
        <v>41041305.600000001</v>
      </c>
      <c r="X3778" s="3">
        <f>ROUND(W3778/(1-VLOOKUP("Total porcentaje:",ResumenCotizacion!$F:$H,3,0)),2)</f>
        <v>44610114.780000001</v>
      </c>
      <c r="Y3778" s="3">
        <f t="shared" si="235"/>
        <v>0</v>
      </c>
    </row>
    <row r="3779" spans="1:25" ht="14.25" x14ac:dyDescent="0.2">
      <c r="A3779" t="str">
        <f t="shared" ref="A3779:A3842" si="236">D3779&amp;F3779&amp;E3779</f>
        <v>Servicios fabricante- Microsoft Soporte PremierMicrosoft Soporte PremierDEP16</v>
      </c>
      <c r="B3779" t="str">
        <f t="shared" ref="B3779:B3842" si="237">E3779&amp;F3779</f>
        <v>DEP16Microsoft Soporte Premier</v>
      </c>
      <c r="C3779"/>
      <c r="D3779" t="s">
        <v>5156</v>
      </c>
      <c r="E3779" t="s">
        <v>7212</v>
      </c>
      <c r="F3779" s="37" t="s">
        <v>7648</v>
      </c>
      <c r="G3779" s="18" t="str">
        <f t="shared" ref="G3779:G3842" si="238">D3779</f>
        <v>Servicios fabricante- Microsoft Soporte Premier</v>
      </c>
      <c r="H3779" s="18" t="s">
        <v>119</v>
      </c>
      <c r="I3779" s="37" t="s">
        <v>67</v>
      </c>
      <c r="J3779" t="s">
        <v>7213</v>
      </c>
      <c r="K3779" t="s">
        <v>65</v>
      </c>
      <c r="L3779" t="s">
        <v>3940</v>
      </c>
      <c r="M3779" t="s">
        <v>65</v>
      </c>
      <c r="N3779" s="37" t="s">
        <v>5159</v>
      </c>
      <c r="O3779" s="37" t="s">
        <v>5171</v>
      </c>
      <c r="P3779" s="37" t="s">
        <v>1308</v>
      </c>
      <c r="Q3779" t="s">
        <v>7212</v>
      </c>
      <c r="R3779" t="s">
        <v>5160</v>
      </c>
      <c r="S3779" s="38">
        <v>41041305.600000001</v>
      </c>
      <c r="T3779" s="37">
        <v>1</v>
      </c>
      <c r="U3779" s="37">
        <v>1</v>
      </c>
      <c r="V3779" s="43">
        <f>SUMIF(ResumenCotizacion!$C:$C,E3779,ResumenCotizacion!$P:$P)</f>
        <v>0</v>
      </c>
      <c r="W3779" s="68">
        <f>IF(H3779="USD",S3779*SolCotizacion!$J$18,S3779)</f>
        <v>41041305.600000001</v>
      </c>
      <c r="X3779" s="3">
        <f>ROUND(W3779/(1-VLOOKUP("Total porcentaje:",ResumenCotizacion!$F:$H,3,0)),2)</f>
        <v>44610114.780000001</v>
      </c>
      <c r="Y3779" s="3">
        <f t="shared" ref="Y3779:Y3842" si="239">V3779*X3779</f>
        <v>0</v>
      </c>
    </row>
    <row r="3780" spans="1:25" ht="14.25" x14ac:dyDescent="0.2">
      <c r="A3780" t="str">
        <f t="shared" si="236"/>
        <v>Servicios fabricante- Microsoft Soporte PremierMicrosoft Soporte PremierDEP15</v>
      </c>
      <c r="B3780" t="str">
        <f t="shared" si="237"/>
        <v>DEP15Microsoft Soporte Premier</v>
      </c>
      <c r="C3780"/>
      <c r="D3780" t="s">
        <v>5156</v>
      </c>
      <c r="E3780" t="s">
        <v>7214</v>
      </c>
      <c r="F3780" s="37" t="s">
        <v>7648</v>
      </c>
      <c r="G3780" s="18" t="str">
        <f t="shared" si="238"/>
        <v>Servicios fabricante- Microsoft Soporte Premier</v>
      </c>
      <c r="H3780" s="18" t="s">
        <v>119</v>
      </c>
      <c r="I3780" s="37" t="s">
        <v>67</v>
      </c>
      <c r="J3780" t="s">
        <v>7215</v>
      </c>
      <c r="K3780" t="s">
        <v>65</v>
      </c>
      <c r="L3780" t="s">
        <v>3940</v>
      </c>
      <c r="M3780" t="s">
        <v>65</v>
      </c>
      <c r="N3780" s="37" t="s">
        <v>5159</v>
      </c>
      <c r="O3780" s="37" t="s">
        <v>5171</v>
      </c>
      <c r="P3780" s="37" t="s">
        <v>1308</v>
      </c>
      <c r="Q3780" t="s">
        <v>7214</v>
      </c>
      <c r="R3780" t="s">
        <v>5160</v>
      </c>
      <c r="S3780" s="38">
        <v>41041305.600000001</v>
      </c>
      <c r="T3780" s="37">
        <v>1</v>
      </c>
      <c r="U3780" s="37">
        <v>1</v>
      </c>
      <c r="V3780" s="43">
        <f>SUMIF(ResumenCotizacion!$C:$C,E3780,ResumenCotizacion!$P:$P)</f>
        <v>0</v>
      </c>
      <c r="W3780" s="68">
        <f>IF(H3780="USD",S3780*SolCotizacion!$J$18,S3780)</f>
        <v>41041305.600000001</v>
      </c>
      <c r="X3780" s="3">
        <f>ROUND(W3780/(1-VLOOKUP("Total porcentaje:",ResumenCotizacion!$F:$H,3,0)),2)</f>
        <v>44610114.780000001</v>
      </c>
      <c r="Y3780" s="3">
        <f t="shared" si="239"/>
        <v>0</v>
      </c>
    </row>
    <row r="3781" spans="1:25" ht="14.25" x14ac:dyDescent="0.2">
      <c r="A3781" t="str">
        <f t="shared" si="236"/>
        <v>Servicios fabricante- Microsoft Soporte PremierMicrosoft Soporte PremierDEP14</v>
      </c>
      <c r="B3781" t="str">
        <f t="shared" si="237"/>
        <v>DEP14Microsoft Soporte Premier</v>
      </c>
      <c r="C3781"/>
      <c r="D3781" t="s">
        <v>5156</v>
      </c>
      <c r="E3781" t="s">
        <v>7216</v>
      </c>
      <c r="F3781" s="37" t="s">
        <v>7648</v>
      </c>
      <c r="G3781" s="18" t="str">
        <f t="shared" si="238"/>
        <v>Servicios fabricante- Microsoft Soporte Premier</v>
      </c>
      <c r="H3781" s="18" t="s">
        <v>119</v>
      </c>
      <c r="I3781" s="37" t="s">
        <v>67</v>
      </c>
      <c r="J3781" t="s">
        <v>7217</v>
      </c>
      <c r="K3781" t="s">
        <v>65</v>
      </c>
      <c r="L3781" t="s">
        <v>3940</v>
      </c>
      <c r="M3781" t="s">
        <v>65</v>
      </c>
      <c r="N3781" s="37" t="s">
        <v>5159</v>
      </c>
      <c r="O3781" s="37" t="s">
        <v>5171</v>
      </c>
      <c r="P3781" s="37" t="s">
        <v>1308</v>
      </c>
      <c r="Q3781" t="s">
        <v>7216</v>
      </c>
      <c r="R3781" t="s">
        <v>5160</v>
      </c>
      <c r="S3781" s="38">
        <v>41041305.600000001</v>
      </c>
      <c r="T3781" s="37">
        <v>1</v>
      </c>
      <c r="U3781" s="37">
        <v>1</v>
      </c>
      <c r="V3781" s="43">
        <f>SUMIF(ResumenCotizacion!$C:$C,E3781,ResumenCotizacion!$P:$P)</f>
        <v>0</v>
      </c>
      <c r="W3781" s="68">
        <f>IF(H3781="USD",S3781*SolCotizacion!$J$18,S3781)</f>
        <v>41041305.600000001</v>
      </c>
      <c r="X3781" s="3">
        <f>ROUND(W3781/(1-VLOOKUP("Total porcentaje:",ResumenCotizacion!$F:$H,3,0)),2)</f>
        <v>44610114.780000001</v>
      </c>
      <c r="Y3781" s="3">
        <f t="shared" si="239"/>
        <v>0</v>
      </c>
    </row>
    <row r="3782" spans="1:25" ht="14.25" x14ac:dyDescent="0.2">
      <c r="A3782" t="str">
        <f t="shared" si="236"/>
        <v>Servicios fabricante- Microsoft Soporte PremierMicrosoft Soporte PremierDEP13</v>
      </c>
      <c r="B3782" t="str">
        <f t="shared" si="237"/>
        <v>DEP13Microsoft Soporte Premier</v>
      </c>
      <c r="C3782"/>
      <c r="D3782" t="s">
        <v>5156</v>
      </c>
      <c r="E3782" t="s">
        <v>7218</v>
      </c>
      <c r="F3782" s="37" t="s">
        <v>7648</v>
      </c>
      <c r="G3782" s="18" t="str">
        <f t="shared" si="238"/>
        <v>Servicios fabricante- Microsoft Soporte Premier</v>
      </c>
      <c r="H3782" s="18" t="s">
        <v>119</v>
      </c>
      <c r="I3782" s="37" t="s">
        <v>67</v>
      </c>
      <c r="J3782" t="s">
        <v>7219</v>
      </c>
      <c r="K3782" t="s">
        <v>65</v>
      </c>
      <c r="L3782" t="s">
        <v>3940</v>
      </c>
      <c r="M3782" t="s">
        <v>65</v>
      </c>
      <c r="N3782" s="37" t="s">
        <v>5159</v>
      </c>
      <c r="O3782" s="37" t="s">
        <v>5171</v>
      </c>
      <c r="P3782" s="37" t="s">
        <v>1308</v>
      </c>
      <c r="Q3782" t="s">
        <v>7218</v>
      </c>
      <c r="R3782" t="s">
        <v>5160</v>
      </c>
      <c r="S3782" s="38">
        <v>41041305.600000001</v>
      </c>
      <c r="T3782" s="37">
        <v>1</v>
      </c>
      <c r="U3782" s="37">
        <v>1</v>
      </c>
      <c r="V3782" s="43">
        <f>SUMIF(ResumenCotizacion!$C:$C,E3782,ResumenCotizacion!$P:$P)</f>
        <v>0</v>
      </c>
      <c r="W3782" s="68">
        <f>IF(H3782="USD",S3782*SolCotizacion!$J$18,S3782)</f>
        <v>41041305.600000001</v>
      </c>
      <c r="X3782" s="3">
        <f>ROUND(W3782/(1-VLOOKUP("Total porcentaje:",ResumenCotizacion!$F:$H,3,0)),2)</f>
        <v>44610114.780000001</v>
      </c>
      <c r="Y3782" s="3">
        <f t="shared" si="239"/>
        <v>0</v>
      </c>
    </row>
    <row r="3783" spans="1:25" ht="14.25" x14ac:dyDescent="0.2">
      <c r="A3783" t="str">
        <f t="shared" si="236"/>
        <v>Servicios fabricante- Microsoft Soporte PremierMicrosoft Soporte PremierDEP12</v>
      </c>
      <c r="B3783" t="str">
        <f t="shared" si="237"/>
        <v>DEP12Microsoft Soporte Premier</v>
      </c>
      <c r="C3783"/>
      <c r="D3783" t="s">
        <v>5156</v>
      </c>
      <c r="E3783" t="s">
        <v>7220</v>
      </c>
      <c r="F3783" s="37" t="s">
        <v>7648</v>
      </c>
      <c r="G3783" s="18" t="str">
        <f t="shared" si="238"/>
        <v>Servicios fabricante- Microsoft Soporte Premier</v>
      </c>
      <c r="H3783" s="18" t="s">
        <v>119</v>
      </c>
      <c r="I3783" s="37" t="s">
        <v>67</v>
      </c>
      <c r="J3783" t="s">
        <v>7221</v>
      </c>
      <c r="K3783" t="s">
        <v>65</v>
      </c>
      <c r="L3783" t="s">
        <v>3940</v>
      </c>
      <c r="M3783" t="s">
        <v>65</v>
      </c>
      <c r="N3783" s="37" t="s">
        <v>5159</v>
      </c>
      <c r="O3783" s="37" t="s">
        <v>5171</v>
      </c>
      <c r="P3783" s="37" t="s">
        <v>1308</v>
      </c>
      <c r="Q3783" t="s">
        <v>7220</v>
      </c>
      <c r="R3783" t="s">
        <v>5160</v>
      </c>
      <c r="S3783" s="38">
        <v>41041305.600000001</v>
      </c>
      <c r="T3783" s="37">
        <v>1</v>
      </c>
      <c r="U3783" s="37">
        <v>1</v>
      </c>
      <c r="V3783" s="43">
        <f>SUMIF(ResumenCotizacion!$C:$C,E3783,ResumenCotizacion!$P:$P)</f>
        <v>0</v>
      </c>
      <c r="W3783" s="68">
        <f>IF(H3783="USD",S3783*SolCotizacion!$J$18,S3783)</f>
        <v>41041305.600000001</v>
      </c>
      <c r="X3783" s="3">
        <f>ROUND(W3783/(1-VLOOKUP("Total porcentaje:",ResumenCotizacion!$F:$H,3,0)),2)</f>
        <v>44610114.780000001</v>
      </c>
      <c r="Y3783" s="3">
        <f t="shared" si="239"/>
        <v>0</v>
      </c>
    </row>
    <row r="3784" spans="1:25" ht="14.25" x14ac:dyDescent="0.2">
      <c r="A3784" t="str">
        <f t="shared" si="236"/>
        <v>Servicios fabricante- Microsoft Soporte PremierMicrosoft Soporte PremierDEP11</v>
      </c>
      <c r="B3784" t="str">
        <f t="shared" si="237"/>
        <v>DEP11Microsoft Soporte Premier</v>
      </c>
      <c r="C3784"/>
      <c r="D3784" t="s">
        <v>5156</v>
      </c>
      <c r="E3784" t="s">
        <v>7222</v>
      </c>
      <c r="F3784" s="37" t="s">
        <v>7648</v>
      </c>
      <c r="G3784" s="18" t="str">
        <f t="shared" si="238"/>
        <v>Servicios fabricante- Microsoft Soporte Premier</v>
      </c>
      <c r="H3784" s="18" t="s">
        <v>119</v>
      </c>
      <c r="I3784" s="37" t="s">
        <v>67</v>
      </c>
      <c r="J3784" t="s">
        <v>7223</v>
      </c>
      <c r="K3784" t="s">
        <v>65</v>
      </c>
      <c r="L3784" t="s">
        <v>3940</v>
      </c>
      <c r="M3784" t="s">
        <v>65</v>
      </c>
      <c r="N3784" s="37" t="s">
        <v>5159</v>
      </c>
      <c r="O3784" s="37" t="s">
        <v>5171</v>
      </c>
      <c r="P3784" s="37" t="s">
        <v>1308</v>
      </c>
      <c r="Q3784" t="s">
        <v>7222</v>
      </c>
      <c r="R3784" t="s">
        <v>5160</v>
      </c>
      <c r="S3784" s="38">
        <v>41041305.600000001</v>
      </c>
      <c r="T3784" s="37">
        <v>1</v>
      </c>
      <c r="U3784" s="37">
        <v>1</v>
      </c>
      <c r="V3784" s="43">
        <f>SUMIF(ResumenCotizacion!$C:$C,E3784,ResumenCotizacion!$P:$P)</f>
        <v>0</v>
      </c>
      <c r="W3784" s="68">
        <f>IF(H3784="USD",S3784*SolCotizacion!$J$18,S3784)</f>
        <v>41041305.600000001</v>
      </c>
      <c r="X3784" s="3">
        <f>ROUND(W3784/(1-VLOOKUP("Total porcentaje:",ResumenCotizacion!$F:$H,3,0)),2)</f>
        <v>44610114.780000001</v>
      </c>
      <c r="Y3784" s="3">
        <f t="shared" si="239"/>
        <v>0</v>
      </c>
    </row>
    <row r="3785" spans="1:25" ht="14.25" x14ac:dyDescent="0.2">
      <c r="A3785" t="str">
        <f t="shared" si="236"/>
        <v>Servicios fabricante- Microsoft Soporte PremierMicrosoft Soporte PremierDEP10</v>
      </c>
      <c r="B3785" t="str">
        <f t="shared" si="237"/>
        <v>DEP10Microsoft Soporte Premier</v>
      </c>
      <c r="C3785"/>
      <c r="D3785" t="s">
        <v>5156</v>
      </c>
      <c r="E3785" t="s">
        <v>7224</v>
      </c>
      <c r="F3785" s="37" t="s">
        <v>7648</v>
      </c>
      <c r="G3785" s="18" t="str">
        <f t="shared" si="238"/>
        <v>Servicios fabricante- Microsoft Soporte Premier</v>
      </c>
      <c r="H3785" s="18" t="s">
        <v>119</v>
      </c>
      <c r="I3785" s="37" t="s">
        <v>67</v>
      </c>
      <c r="J3785" t="s">
        <v>7225</v>
      </c>
      <c r="K3785" t="s">
        <v>65</v>
      </c>
      <c r="L3785" t="s">
        <v>3940</v>
      </c>
      <c r="M3785" t="s">
        <v>65</v>
      </c>
      <c r="N3785" s="37" t="s">
        <v>5159</v>
      </c>
      <c r="O3785" s="37" t="s">
        <v>5171</v>
      </c>
      <c r="P3785" s="37" t="s">
        <v>1308</v>
      </c>
      <c r="Q3785" t="s">
        <v>7224</v>
      </c>
      <c r="R3785" t="s">
        <v>5160</v>
      </c>
      <c r="S3785" s="38">
        <v>41041305.600000001</v>
      </c>
      <c r="T3785" s="37">
        <v>1</v>
      </c>
      <c r="U3785" s="37">
        <v>1</v>
      </c>
      <c r="V3785" s="43">
        <f>SUMIF(ResumenCotizacion!$C:$C,E3785,ResumenCotizacion!$P:$P)</f>
        <v>0</v>
      </c>
      <c r="W3785" s="68">
        <f>IF(H3785="USD",S3785*SolCotizacion!$J$18,S3785)</f>
        <v>41041305.600000001</v>
      </c>
      <c r="X3785" s="3">
        <f>ROUND(W3785/(1-VLOOKUP("Total porcentaje:",ResumenCotizacion!$F:$H,3,0)),2)</f>
        <v>44610114.780000001</v>
      </c>
      <c r="Y3785" s="3">
        <f t="shared" si="239"/>
        <v>0</v>
      </c>
    </row>
    <row r="3786" spans="1:25" ht="14.25" x14ac:dyDescent="0.2">
      <c r="A3786" t="str">
        <f t="shared" si="236"/>
        <v>Servicios fabricante- Microsoft Soporte PremierMicrosoft Soporte PremierDEP1</v>
      </c>
      <c r="B3786" t="str">
        <f t="shared" si="237"/>
        <v>DEP1Microsoft Soporte Premier</v>
      </c>
      <c r="C3786"/>
      <c r="D3786" t="s">
        <v>5156</v>
      </c>
      <c r="E3786" t="s">
        <v>7226</v>
      </c>
      <c r="F3786" s="37" t="s">
        <v>7648</v>
      </c>
      <c r="G3786" s="18" t="str">
        <f t="shared" si="238"/>
        <v>Servicios fabricante- Microsoft Soporte Premier</v>
      </c>
      <c r="H3786" s="18" t="s">
        <v>119</v>
      </c>
      <c r="I3786" s="37" t="s">
        <v>67</v>
      </c>
      <c r="J3786" t="s">
        <v>7227</v>
      </c>
      <c r="K3786" t="s">
        <v>65</v>
      </c>
      <c r="L3786" t="s">
        <v>3940</v>
      </c>
      <c r="M3786" t="s">
        <v>65</v>
      </c>
      <c r="N3786" s="37" t="s">
        <v>5159</v>
      </c>
      <c r="O3786" s="37" t="s">
        <v>5171</v>
      </c>
      <c r="P3786" s="37" t="s">
        <v>1308</v>
      </c>
      <c r="Q3786" t="s">
        <v>7226</v>
      </c>
      <c r="R3786" t="s">
        <v>5160</v>
      </c>
      <c r="S3786" s="38">
        <v>41041305.600000001</v>
      </c>
      <c r="T3786" s="37">
        <v>1</v>
      </c>
      <c r="U3786" s="37">
        <v>1</v>
      </c>
      <c r="V3786" s="43">
        <f>SUMIF(ResumenCotizacion!$C:$C,E3786,ResumenCotizacion!$P:$P)</f>
        <v>0</v>
      </c>
      <c r="W3786" s="68">
        <f>IF(H3786="USD",S3786*SolCotizacion!$J$18,S3786)</f>
        <v>41041305.600000001</v>
      </c>
      <c r="X3786" s="3">
        <f>ROUND(W3786/(1-VLOOKUP("Total porcentaje:",ResumenCotizacion!$F:$H,3,0)),2)</f>
        <v>44610114.780000001</v>
      </c>
      <c r="Y3786" s="3">
        <f t="shared" si="239"/>
        <v>0</v>
      </c>
    </row>
    <row r="3787" spans="1:25" ht="14.25" x14ac:dyDescent="0.2">
      <c r="A3787" t="str">
        <f t="shared" si="236"/>
        <v>Servicios fabricante- Microsoft Soporte PremierMicrosoft Soporte PremierDDCW</v>
      </c>
      <c r="B3787" t="str">
        <f t="shared" si="237"/>
        <v>DDCWMicrosoft Soporte Premier</v>
      </c>
      <c r="C3787"/>
      <c r="D3787" t="s">
        <v>5156</v>
      </c>
      <c r="E3787" t="s">
        <v>7228</v>
      </c>
      <c r="F3787" s="37" t="s">
        <v>7648</v>
      </c>
      <c r="G3787" s="18" t="str">
        <f t="shared" si="238"/>
        <v>Servicios fabricante- Microsoft Soporte Premier</v>
      </c>
      <c r="H3787" s="18" t="s">
        <v>119</v>
      </c>
      <c r="I3787" s="37" t="s">
        <v>67</v>
      </c>
      <c r="J3787" t="s">
        <v>7229</v>
      </c>
      <c r="K3787" t="s">
        <v>65</v>
      </c>
      <c r="L3787" t="s">
        <v>3940</v>
      </c>
      <c r="M3787" t="s">
        <v>65</v>
      </c>
      <c r="N3787" s="37" t="s">
        <v>5159</v>
      </c>
      <c r="O3787" s="37" t="s">
        <v>66</v>
      </c>
      <c r="P3787" s="37" t="s">
        <v>1308</v>
      </c>
      <c r="Q3787" t="s">
        <v>7228</v>
      </c>
      <c r="R3787" t="s">
        <v>5160</v>
      </c>
      <c r="S3787" s="38">
        <v>25600000</v>
      </c>
      <c r="T3787" s="37">
        <v>1</v>
      </c>
      <c r="U3787" s="37">
        <v>1</v>
      </c>
      <c r="V3787" s="43">
        <f>SUMIF(ResumenCotizacion!$C:$C,E3787,ResumenCotizacion!$P:$P)</f>
        <v>0</v>
      </c>
      <c r="W3787" s="68">
        <f>IF(H3787="USD",S3787*SolCotizacion!$J$18,S3787)</f>
        <v>25600000</v>
      </c>
      <c r="X3787" s="3">
        <f>ROUND(W3787/(1-VLOOKUP("Total porcentaje:",ResumenCotizacion!$F:$H,3,0)),2)</f>
        <v>27826086.960000001</v>
      </c>
      <c r="Y3787" s="3">
        <f t="shared" si="239"/>
        <v>0</v>
      </c>
    </row>
    <row r="3788" spans="1:25" ht="14.25" x14ac:dyDescent="0.2">
      <c r="A3788" t="str">
        <f t="shared" si="236"/>
        <v>Servicios fabricante- Microsoft Soporte PremierMicrosoft Soporte PremierDCASS</v>
      </c>
      <c r="B3788" t="str">
        <f t="shared" si="237"/>
        <v>DCASSMicrosoft Soporte Premier</v>
      </c>
      <c r="C3788"/>
      <c r="D3788" t="s">
        <v>5156</v>
      </c>
      <c r="E3788" t="s">
        <v>7230</v>
      </c>
      <c r="F3788" s="37" t="s">
        <v>7648</v>
      </c>
      <c r="G3788" s="18" t="str">
        <f t="shared" si="238"/>
        <v>Servicios fabricante- Microsoft Soporte Premier</v>
      </c>
      <c r="H3788" s="18" t="s">
        <v>119</v>
      </c>
      <c r="I3788" s="37" t="s">
        <v>67</v>
      </c>
      <c r="J3788" t="s">
        <v>7231</v>
      </c>
      <c r="K3788" t="s">
        <v>65</v>
      </c>
      <c r="L3788" t="s">
        <v>3940</v>
      </c>
      <c r="M3788" t="s">
        <v>65</v>
      </c>
      <c r="N3788" s="37" t="s">
        <v>5159</v>
      </c>
      <c r="O3788" s="37" t="s">
        <v>5171</v>
      </c>
      <c r="P3788" s="37" t="s">
        <v>1308</v>
      </c>
      <c r="Q3788" t="s">
        <v>7230</v>
      </c>
      <c r="R3788" t="s">
        <v>5160</v>
      </c>
      <c r="S3788" s="38">
        <v>17600000</v>
      </c>
      <c r="T3788" s="37">
        <v>1</v>
      </c>
      <c r="U3788" s="37">
        <v>1</v>
      </c>
      <c r="V3788" s="43">
        <f>SUMIF(ResumenCotizacion!$C:$C,E3788,ResumenCotizacion!$P:$P)</f>
        <v>0</v>
      </c>
      <c r="W3788" s="68">
        <f>IF(H3788="USD",S3788*SolCotizacion!$J$18,S3788)</f>
        <v>17600000</v>
      </c>
      <c r="X3788" s="3">
        <f>ROUND(W3788/(1-VLOOKUP("Total porcentaje:",ResumenCotizacion!$F:$H,3,0)),2)</f>
        <v>19130434.780000001</v>
      </c>
      <c r="Y3788" s="3">
        <f t="shared" si="239"/>
        <v>0</v>
      </c>
    </row>
    <row r="3789" spans="1:25" ht="14.25" x14ac:dyDescent="0.2">
      <c r="A3789" t="str">
        <f t="shared" si="236"/>
        <v>Servicios fabricante- Microsoft Soporte PremierMicrosoft Soporte PremierD365C</v>
      </c>
      <c r="B3789" t="str">
        <f t="shared" si="237"/>
        <v>D365CMicrosoft Soporte Premier</v>
      </c>
      <c r="C3789"/>
      <c r="D3789" t="s">
        <v>5156</v>
      </c>
      <c r="E3789" t="s">
        <v>7232</v>
      </c>
      <c r="F3789" s="37" t="s">
        <v>7648</v>
      </c>
      <c r="G3789" s="18" t="str">
        <f t="shared" si="238"/>
        <v>Servicios fabricante- Microsoft Soporte Premier</v>
      </c>
      <c r="H3789" s="18" t="s">
        <v>119</v>
      </c>
      <c r="I3789" s="37" t="s">
        <v>67</v>
      </c>
      <c r="J3789" t="s">
        <v>7233</v>
      </c>
      <c r="K3789" t="s">
        <v>65</v>
      </c>
      <c r="L3789" t="s">
        <v>3940</v>
      </c>
      <c r="M3789" t="s">
        <v>65</v>
      </c>
      <c r="N3789" s="37" t="s">
        <v>5159</v>
      </c>
      <c r="O3789" s="37" t="s">
        <v>66</v>
      </c>
      <c r="P3789" s="37" t="s">
        <v>1308</v>
      </c>
      <c r="Q3789" t="s">
        <v>7232</v>
      </c>
      <c r="R3789" t="s">
        <v>5160</v>
      </c>
      <c r="S3789" s="38">
        <v>39600000</v>
      </c>
      <c r="T3789" s="37">
        <v>1</v>
      </c>
      <c r="U3789" s="37">
        <v>1</v>
      </c>
      <c r="V3789" s="43">
        <f>SUMIF(ResumenCotizacion!$C:$C,E3789,ResumenCotizacion!$P:$P)</f>
        <v>0</v>
      </c>
      <c r="W3789" s="68">
        <f>IF(H3789="USD",S3789*SolCotizacion!$J$18,S3789)</f>
        <v>39600000</v>
      </c>
      <c r="X3789" s="3">
        <f>ROUND(W3789/(1-VLOOKUP("Total porcentaje:",ResumenCotizacion!$F:$H,3,0)),2)</f>
        <v>43043478.259999998</v>
      </c>
      <c r="Y3789" s="3">
        <f t="shared" si="239"/>
        <v>0</v>
      </c>
    </row>
    <row r="3790" spans="1:25" ht="171" x14ac:dyDescent="0.2">
      <c r="A3790" t="str">
        <f t="shared" si="236"/>
        <v>Servicios fabricante- Microsoft Soporte PremierMicrosoft Soporte PremierD</v>
      </c>
      <c r="B3790" t="str">
        <f t="shared" si="237"/>
        <v>DMicrosoft Soporte Premier</v>
      </c>
      <c r="C3790"/>
      <c r="D3790" t="s">
        <v>5156</v>
      </c>
      <c r="E3790" t="s">
        <v>7234</v>
      </c>
      <c r="F3790" s="37" t="s">
        <v>7648</v>
      </c>
      <c r="G3790" s="18" t="str">
        <f t="shared" si="238"/>
        <v>Servicios fabricante- Microsoft Soporte Premier</v>
      </c>
      <c r="H3790" s="18" t="s">
        <v>119</v>
      </c>
      <c r="I3790" s="37" t="s">
        <v>67</v>
      </c>
      <c r="J3790" s="86" t="s">
        <v>7235</v>
      </c>
      <c r="K3790" t="s">
        <v>7094</v>
      </c>
      <c r="L3790" t="s">
        <v>3940</v>
      </c>
      <c r="M3790" t="s">
        <v>65</v>
      </c>
      <c r="N3790" s="37" t="s">
        <v>5159</v>
      </c>
      <c r="O3790" s="37" t="s">
        <v>5171</v>
      </c>
      <c r="P3790" s="37" t="s">
        <v>1308</v>
      </c>
      <c r="Q3790" t="s">
        <v>7234</v>
      </c>
      <c r="R3790" t="s">
        <v>5160</v>
      </c>
      <c r="S3790" s="38">
        <v>96940037.450000003</v>
      </c>
      <c r="T3790" s="37">
        <v>1</v>
      </c>
      <c r="U3790" s="37">
        <v>1</v>
      </c>
      <c r="V3790" s="43">
        <f>SUMIF(ResumenCotizacion!$C:$C,E3790,ResumenCotizacion!$P:$P)</f>
        <v>0</v>
      </c>
      <c r="W3790" s="68">
        <f>IF(H3790="USD",S3790*SolCotizacion!$J$18,S3790)</f>
        <v>96940037.450000003</v>
      </c>
      <c r="X3790" s="3">
        <f>ROUND(W3790/(1-VLOOKUP("Total porcentaje:",ResumenCotizacion!$F:$H,3,0)),2)</f>
        <v>105369605.92</v>
      </c>
      <c r="Y3790" s="3">
        <f t="shared" si="239"/>
        <v>0</v>
      </c>
    </row>
    <row r="3791" spans="1:25" ht="14.25" x14ac:dyDescent="0.2">
      <c r="A3791" t="str">
        <f t="shared" si="236"/>
        <v>Servicios fabricante- Microsoft Soporte PremierMicrosoft Soporte PremierCWSA</v>
      </c>
      <c r="B3791" t="str">
        <f t="shared" si="237"/>
        <v>CWSAMicrosoft Soporte Premier</v>
      </c>
      <c r="C3791"/>
      <c r="D3791" t="s">
        <v>5156</v>
      </c>
      <c r="E3791" t="s">
        <v>7236</v>
      </c>
      <c r="F3791" s="37" t="s">
        <v>7648</v>
      </c>
      <c r="G3791" s="18" t="str">
        <f t="shared" si="238"/>
        <v>Servicios fabricante- Microsoft Soporte Premier</v>
      </c>
      <c r="H3791" s="18" t="s">
        <v>119</v>
      </c>
      <c r="I3791" s="37" t="s">
        <v>67</v>
      </c>
      <c r="J3791" t="s">
        <v>7237</v>
      </c>
      <c r="K3791" t="s">
        <v>65</v>
      </c>
      <c r="L3791" t="s">
        <v>3940</v>
      </c>
      <c r="M3791" t="s">
        <v>65</v>
      </c>
      <c r="N3791" s="37" t="s">
        <v>5159</v>
      </c>
      <c r="O3791" s="37" t="s">
        <v>5171</v>
      </c>
      <c r="P3791" s="37" t="s">
        <v>1308</v>
      </c>
      <c r="Q3791" t="s">
        <v>7236</v>
      </c>
      <c r="R3791" t="s">
        <v>5160</v>
      </c>
      <c r="S3791" s="38">
        <v>111600000</v>
      </c>
      <c r="T3791" s="37">
        <v>1</v>
      </c>
      <c r="U3791" s="37">
        <v>1</v>
      </c>
      <c r="V3791" s="43">
        <f>SUMIF(ResumenCotizacion!$C:$C,E3791,ResumenCotizacion!$P:$P)</f>
        <v>0</v>
      </c>
      <c r="W3791" s="68">
        <f>IF(H3791="USD",S3791*SolCotizacion!$J$18,S3791)</f>
        <v>111600000</v>
      </c>
      <c r="X3791" s="3">
        <f>ROUND(W3791/(1-VLOOKUP("Total porcentaje:",ResumenCotizacion!$F:$H,3,0)),2)</f>
        <v>121304347.83</v>
      </c>
      <c r="Y3791" s="3">
        <f t="shared" si="239"/>
        <v>0</v>
      </c>
    </row>
    <row r="3792" spans="1:25" ht="14.25" x14ac:dyDescent="0.2">
      <c r="A3792" t="str">
        <f t="shared" si="236"/>
        <v>Servicios fabricante- Microsoft Soporte PremierMicrosoft Soporte PremierCWPD</v>
      </c>
      <c r="B3792" t="str">
        <f t="shared" si="237"/>
        <v>CWPDMicrosoft Soporte Premier</v>
      </c>
      <c r="C3792"/>
      <c r="D3792" t="s">
        <v>5156</v>
      </c>
      <c r="E3792" t="s">
        <v>7238</v>
      </c>
      <c r="F3792" s="37" t="s">
        <v>7648</v>
      </c>
      <c r="G3792" s="18" t="str">
        <f t="shared" si="238"/>
        <v>Servicios fabricante- Microsoft Soporte Premier</v>
      </c>
      <c r="H3792" s="18" t="s">
        <v>119</v>
      </c>
      <c r="I3792" s="37" t="s">
        <v>67</v>
      </c>
      <c r="J3792" t="s">
        <v>7239</v>
      </c>
      <c r="K3792" t="s">
        <v>65</v>
      </c>
      <c r="L3792" t="s">
        <v>3940</v>
      </c>
      <c r="M3792" t="s">
        <v>65</v>
      </c>
      <c r="N3792" s="37" t="s">
        <v>5159</v>
      </c>
      <c r="O3792" s="37" t="s">
        <v>5171</v>
      </c>
      <c r="P3792" s="37" t="s">
        <v>1308</v>
      </c>
      <c r="Q3792" t="s">
        <v>7238</v>
      </c>
      <c r="R3792" t="s">
        <v>5160</v>
      </c>
      <c r="S3792" s="38">
        <v>127600000</v>
      </c>
      <c r="T3792" s="37">
        <v>1</v>
      </c>
      <c r="U3792" s="37">
        <v>1</v>
      </c>
      <c r="V3792" s="43">
        <f>SUMIF(ResumenCotizacion!$C:$C,E3792,ResumenCotizacion!$P:$P)</f>
        <v>0</v>
      </c>
      <c r="W3792" s="68">
        <f>IF(H3792="USD",S3792*SolCotizacion!$J$18,S3792)</f>
        <v>127600000</v>
      </c>
      <c r="X3792" s="3">
        <f>ROUND(W3792/(1-VLOOKUP("Total porcentaje:",ResumenCotizacion!$F:$H,3,0)),2)</f>
        <v>138695652.16999999</v>
      </c>
      <c r="Y3792" s="3">
        <f t="shared" si="239"/>
        <v>0</v>
      </c>
    </row>
    <row r="3793" spans="1:25" ht="14.25" x14ac:dyDescent="0.2">
      <c r="A3793" t="str">
        <f t="shared" si="236"/>
        <v>Servicios fabricante- Microsoft Soporte PremierMicrosoft Soporte PremierCWOA</v>
      </c>
      <c r="B3793" t="str">
        <f t="shared" si="237"/>
        <v>CWOAMicrosoft Soporte Premier</v>
      </c>
      <c r="C3793"/>
      <c r="D3793" t="s">
        <v>5156</v>
      </c>
      <c r="E3793" t="s">
        <v>7240</v>
      </c>
      <c r="F3793" s="37" t="s">
        <v>7648</v>
      </c>
      <c r="G3793" s="18" t="str">
        <f t="shared" si="238"/>
        <v>Servicios fabricante- Microsoft Soporte Premier</v>
      </c>
      <c r="H3793" s="18" t="s">
        <v>119</v>
      </c>
      <c r="I3793" s="37" t="s">
        <v>67</v>
      </c>
      <c r="J3793" t="s">
        <v>7241</v>
      </c>
      <c r="K3793" t="s">
        <v>65</v>
      </c>
      <c r="L3793" t="s">
        <v>3940</v>
      </c>
      <c r="M3793" t="s">
        <v>65</v>
      </c>
      <c r="N3793" s="37" t="s">
        <v>5159</v>
      </c>
      <c r="O3793" s="37" t="s">
        <v>5171</v>
      </c>
      <c r="P3793" s="37" t="s">
        <v>1308</v>
      </c>
      <c r="Q3793" t="s">
        <v>7240</v>
      </c>
      <c r="R3793" t="s">
        <v>5160</v>
      </c>
      <c r="S3793" s="38">
        <v>111600000</v>
      </c>
      <c r="T3793" s="37">
        <v>1</v>
      </c>
      <c r="U3793" s="37">
        <v>1</v>
      </c>
      <c r="V3793" s="43">
        <f>SUMIF(ResumenCotizacion!$C:$C,E3793,ResumenCotizacion!$P:$P)</f>
        <v>0</v>
      </c>
      <c r="W3793" s="68">
        <f>IF(H3793="USD",S3793*SolCotizacion!$J$18,S3793)</f>
        <v>111600000</v>
      </c>
      <c r="X3793" s="3">
        <f>ROUND(W3793/(1-VLOOKUP("Total porcentaje:",ResumenCotizacion!$F:$H,3,0)),2)</f>
        <v>121304347.83</v>
      </c>
      <c r="Y3793" s="3">
        <f t="shared" si="239"/>
        <v>0</v>
      </c>
    </row>
    <row r="3794" spans="1:25" ht="14.25" x14ac:dyDescent="0.2">
      <c r="A3794" t="str">
        <f t="shared" si="236"/>
        <v>Servicios fabricante- Microsoft Soporte PremierMicrosoft Soporte PremierCWF7</v>
      </c>
      <c r="B3794" t="str">
        <f t="shared" si="237"/>
        <v>CWF7Microsoft Soporte Premier</v>
      </c>
      <c r="C3794"/>
      <c r="D3794" t="s">
        <v>5156</v>
      </c>
      <c r="E3794" t="s">
        <v>7242</v>
      </c>
      <c r="F3794" s="37" t="s">
        <v>7648</v>
      </c>
      <c r="G3794" s="18" t="str">
        <f t="shared" si="238"/>
        <v>Servicios fabricante- Microsoft Soporte Premier</v>
      </c>
      <c r="H3794" s="18" t="s">
        <v>119</v>
      </c>
      <c r="I3794" s="37" t="s">
        <v>67</v>
      </c>
      <c r="J3794" t="s">
        <v>7243</v>
      </c>
      <c r="K3794" t="s">
        <v>65</v>
      </c>
      <c r="L3794" t="s">
        <v>3940</v>
      </c>
      <c r="M3794" t="s">
        <v>65</v>
      </c>
      <c r="N3794" s="37" t="s">
        <v>5159</v>
      </c>
      <c r="O3794" s="37" t="s">
        <v>66</v>
      </c>
      <c r="P3794" s="37" t="s">
        <v>1308</v>
      </c>
      <c r="Q3794" t="s">
        <v>7242</v>
      </c>
      <c r="R3794" t="s">
        <v>5160</v>
      </c>
      <c r="S3794" s="38">
        <v>111600000</v>
      </c>
      <c r="T3794" s="37">
        <v>1</v>
      </c>
      <c r="U3794" s="37">
        <v>1</v>
      </c>
      <c r="V3794" s="43">
        <f>SUMIF(ResumenCotizacion!$C:$C,E3794,ResumenCotizacion!$P:$P)</f>
        <v>0</v>
      </c>
      <c r="W3794" s="68">
        <f>IF(H3794="USD",S3794*SolCotizacion!$J$18,S3794)</f>
        <v>111600000</v>
      </c>
      <c r="X3794" s="3">
        <f>ROUND(W3794/(1-VLOOKUP("Total porcentaje:",ResumenCotizacion!$F:$H,3,0)),2)</f>
        <v>121304347.83</v>
      </c>
      <c r="Y3794" s="3">
        <f t="shared" si="239"/>
        <v>0</v>
      </c>
    </row>
    <row r="3795" spans="1:25" ht="14.25" x14ac:dyDescent="0.2">
      <c r="A3795" t="str">
        <f t="shared" si="236"/>
        <v>Servicios fabricante- Microsoft Soporte PremierMicrosoft Soporte PremierCWF6</v>
      </c>
      <c r="B3795" t="str">
        <f t="shared" si="237"/>
        <v>CWF6Microsoft Soporte Premier</v>
      </c>
      <c r="C3795"/>
      <c r="D3795" t="s">
        <v>5156</v>
      </c>
      <c r="E3795" t="s">
        <v>7244</v>
      </c>
      <c r="F3795" s="37" t="s">
        <v>7648</v>
      </c>
      <c r="G3795" s="18" t="str">
        <f t="shared" si="238"/>
        <v>Servicios fabricante- Microsoft Soporte Premier</v>
      </c>
      <c r="H3795" s="18" t="s">
        <v>119</v>
      </c>
      <c r="I3795" s="37" t="s">
        <v>67</v>
      </c>
      <c r="J3795" t="s">
        <v>7245</v>
      </c>
      <c r="K3795" t="s">
        <v>65</v>
      </c>
      <c r="L3795" t="s">
        <v>3940</v>
      </c>
      <c r="M3795" t="s">
        <v>65</v>
      </c>
      <c r="N3795" s="37" t="s">
        <v>5159</v>
      </c>
      <c r="O3795" s="37" t="s">
        <v>66</v>
      </c>
      <c r="P3795" s="37" t="s">
        <v>1308</v>
      </c>
      <c r="Q3795" t="s">
        <v>7244</v>
      </c>
      <c r="R3795" t="s">
        <v>5160</v>
      </c>
      <c r="S3795" s="38">
        <v>111600000</v>
      </c>
      <c r="T3795" s="37">
        <v>1</v>
      </c>
      <c r="U3795" s="37">
        <v>1</v>
      </c>
      <c r="V3795" s="43">
        <f>SUMIF(ResumenCotizacion!$C:$C,E3795,ResumenCotizacion!$P:$P)</f>
        <v>0</v>
      </c>
      <c r="W3795" s="68">
        <f>IF(H3795="USD",S3795*SolCotizacion!$J$18,S3795)</f>
        <v>111600000</v>
      </c>
      <c r="X3795" s="3">
        <f>ROUND(W3795/(1-VLOOKUP("Total porcentaje:",ResumenCotizacion!$F:$H,3,0)),2)</f>
        <v>121304347.83</v>
      </c>
      <c r="Y3795" s="3">
        <f t="shared" si="239"/>
        <v>0</v>
      </c>
    </row>
    <row r="3796" spans="1:25" ht="14.25" x14ac:dyDescent="0.2">
      <c r="A3796" t="str">
        <f t="shared" si="236"/>
        <v>Servicios fabricante- Microsoft Soporte PremierMicrosoft Soporte PremierCWF5</v>
      </c>
      <c r="B3796" t="str">
        <f t="shared" si="237"/>
        <v>CWF5Microsoft Soporte Premier</v>
      </c>
      <c r="C3796"/>
      <c r="D3796" t="s">
        <v>5156</v>
      </c>
      <c r="E3796" t="s">
        <v>7246</v>
      </c>
      <c r="F3796" s="37" t="s">
        <v>7648</v>
      </c>
      <c r="G3796" s="18" t="str">
        <f t="shared" si="238"/>
        <v>Servicios fabricante- Microsoft Soporte Premier</v>
      </c>
      <c r="H3796" s="18" t="s">
        <v>119</v>
      </c>
      <c r="I3796" s="37" t="s">
        <v>67</v>
      </c>
      <c r="J3796" t="s">
        <v>7247</v>
      </c>
      <c r="K3796" t="s">
        <v>65</v>
      </c>
      <c r="L3796" t="s">
        <v>3940</v>
      </c>
      <c r="M3796" t="s">
        <v>65</v>
      </c>
      <c r="N3796" s="37" t="s">
        <v>5159</v>
      </c>
      <c r="O3796" s="37" t="s">
        <v>66</v>
      </c>
      <c r="P3796" s="37" t="s">
        <v>1308</v>
      </c>
      <c r="Q3796" t="s">
        <v>7246</v>
      </c>
      <c r="R3796" t="s">
        <v>5160</v>
      </c>
      <c r="S3796" s="38">
        <v>111600000</v>
      </c>
      <c r="T3796" s="37">
        <v>1</v>
      </c>
      <c r="U3796" s="37">
        <v>1</v>
      </c>
      <c r="V3796" s="43">
        <f>SUMIF(ResumenCotizacion!$C:$C,E3796,ResumenCotizacion!$P:$P)</f>
        <v>0</v>
      </c>
      <c r="W3796" s="68">
        <f>IF(H3796="USD",S3796*SolCotizacion!$J$18,S3796)</f>
        <v>111600000</v>
      </c>
      <c r="X3796" s="3">
        <f>ROUND(W3796/(1-VLOOKUP("Total porcentaje:",ResumenCotizacion!$F:$H,3,0)),2)</f>
        <v>121304347.83</v>
      </c>
      <c r="Y3796" s="3">
        <f t="shared" si="239"/>
        <v>0</v>
      </c>
    </row>
    <row r="3797" spans="1:25" ht="14.25" x14ac:dyDescent="0.2">
      <c r="A3797" t="str">
        <f t="shared" si="236"/>
        <v>Servicios fabricante- Microsoft Soporte PremierMicrosoft Soporte PremierCWF16</v>
      </c>
      <c r="B3797" t="str">
        <f t="shared" si="237"/>
        <v>CWF16Microsoft Soporte Premier</v>
      </c>
      <c r="C3797"/>
      <c r="D3797" t="s">
        <v>5156</v>
      </c>
      <c r="E3797" t="s">
        <v>7248</v>
      </c>
      <c r="F3797" s="37" t="s">
        <v>7648</v>
      </c>
      <c r="G3797" s="18" t="str">
        <f t="shared" si="238"/>
        <v>Servicios fabricante- Microsoft Soporte Premier</v>
      </c>
      <c r="H3797" s="18" t="s">
        <v>119</v>
      </c>
      <c r="I3797" s="37" t="s">
        <v>67</v>
      </c>
      <c r="J3797" t="s">
        <v>7249</v>
      </c>
      <c r="K3797" t="s">
        <v>65</v>
      </c>
      <c r="L3797" t="s">
        <v>3940</v>
      </c>
      <c r="M3797" t="s">
        <v>65</v>
      </c>
      <c r="N3797" s="37" t="s">
        <v>5159</v>
      </c>
      <c r="O3797" s="37" t="s">
        <v>66</v>
      </c>
      <c r="P3797" s="37" t="s">
        <v>1308</v>
      </c>
      <c r="Q3797" t="s">
        <v>7248</v>
      </c>
      <c r="R3797" t="s">
        <v>5160</v>
      </c>
      <c r="S3797" s="38">
        <v>111600000</v>
      </c>
      <c r="T3797" s="37">
        <v>1</v>
      </c>
      <c r="U3797" s="37">
        <v>1</v>
      </c>
      <c r="V3797" s="43">
        <f>SUMIF(ResumenCotizacion!$C:$C,E3797,ResumenCotizacion!$P:$P)</f>
        <v>0</v>
      </c>
      <c r="W3797" s="68">
        <f>IF(H3797="USD",S3797*SolCotizacion!$J$18,S3797)</f>
        <v>111600000</v>
      </c>
      <c r="X3797" s="3">
        <f>ROUND(W3797/(1-VLOOKUP("Total porcentaje:",ResumenCotizacion!$F:$H,3,0)),2)</f>
        <v>121304347.83</v>
      </c>
      <c r="Y3797" s="3">
        <f t="shared" si="239"/>
        <v>0</v>
      </c>
    </row>
    <row r="3798" spans="1:25" ht="14.25" x14ac:dyDescent="0.2">
      <c r="A3798" t="str">
        <f t="shared" si="236"/>
        <v>Servicios fabricante- Microsoft Soporte PremierMicrosoft Soporte PremierCWF15</v>
      </c>
      <c r="B3798" t="str">
        <f t="shared" si="237"/>
        <v>CWF15Microsoft Soporte Premier</v>
      </c>
      <c r="C3798"/>
      <c r="D3798" t="s">
        <v>5156</v>
      </c>
      <c r="E3798" t="s">
        <v>7250</v>
      </c>
      <c r="F3798" s="37" t="s">
        <v>7648</v>
      </c>
      <c r="G3798" s="18" t="str">
        <f t="shared" si="238"/>
        <v>Servicios fabricante- Microsoft Soporte Premier</v>
      </c>
      <c r="H3798" s="18" t="s">
        <v>119</v>
      </c>
      <c r="I3798" s="37" t="s">
        <v>67</v>
      </c>
      <c r="J3798" t="s">
        <v>7251</v>
      </c>
      <c r="K3798" t="s">
        <v>65</v>
      </c>
      <c r="L3798" t="s">
        <v>3940</v>
      </c>
      <c r="M3798" t="s">
        <v>65</v>
      </c>
      <c r="N3798" s="37" t="s">
        <v>5159</v>
      </c>
      <c r="O3798" s="37" t="s">
        <v>66</v>
      </c>
      <c r="P3798" s="37" t="s">
        <v>1308</v>
      </c>
      <c r="Q3798" t="s">
        <v>7250</v>
      </c>
      <c r="R3798" t="s">
        <v>5160</v>
      </c>
      <c r="S3798" s="38">
        <v>111600000</v>
      </c>
      <c r="T3798" s="37">
        <v>1</v>
      </c>
      <c r="U3798" s="37">
        <v>1</v>
      </c>
      <c r="V3798" s="43">
        <f>SUMIF(ResumenCotizacion!$C:$C,E3798,ResumenCotizacion!$P:$P)</f>
        <v>0</v>
      </c>
      <c r="W3798" s="68">
        <f>IF(H3798="USD",S3798*SolCotizacion!$J$18,S3798)</f>
        <v>111600000</v>
      </c>
      <c r="X3798" s="3">
        <f>ROUND(W3798/(1-VLOOKUP("Total porcentaje:",ResumenCotizacion!$F:$H,3,0)),2)</f>
        <v>121304347.83</v>
      </c>
      <c r="Y3798" s="3">
        <f t="shared" si="239"/>
        <v>0</v>
      </c>
    </row>
    <row r="3799" spans="1:25" ht="14.25" x14ac:dyDescent="0.2">
      <c r="A3799" t="str">
        <f t="shared" si="236"/>
        <v>Servicios fabricante- Microsoft Soporte PremierMicrosoft Soporte PremierCWF14</v>
      </c>
      <c r="B3799" t="str">
        <f t="shared" si="237"/>
        <v>CWF14Microsoft Soporte Premier</v>
      </c>
      <c r="C3799"/>
      <c r="D3799" t="s">
        <v>5156</v>
      </c>
      <c r="E3799" t="s">
        <v>7252</v>
      </c>
      <c r="F3799" s="37" t="s">
        <v>7648</v>
      </c>
      <c r="G3799" s="18" t="str">
        <f t="shared" si="238"/>
        <v>Servicios fabricante- Microsoft Soporte Premier</v>
      </c>
      <c r="H3799" s="18" t="s">
        <v>119</v>
      </c>
      <c r="I3799" s="37" t="s">
        <v>67</v>
      </c>
      <c r="J3799" t="s">
        <v>7253</v>
      </c>
      <c r="K3799" t="s">
        <v>65</v>
      </c>
      <c r="L3799" t="s">
        <v>3940</v>
      </c>
      <c r="M3799" t="s">
        <v>65</v>
      </c>
      <c r="N3799" s="37" t="s">
        <v>5159</v>
      </c>
      <c r="O3799" s="37" t="s">
        <v>66</v>
      </c>
      <c r="P3799" s="37" t="s">
        <v>1308</v>
      </c>
      <c r="Q3799" t="s">
        <v>7252</v>
      </c>
      <c r="R3799" t="s">
        <v>5160</v>
      </c>
      <c r="S3799" s="38">
        <v>111600000</v>
      </c>
      <c r="T3799" s="37">
        <v>1</v>
      </c>
      <c r="U3799" s="37">
        <v>1</v>
      </c>
      <c r="V3799" s="43">
        <f>SUMIF(ResumenCotizacion!$C:$C,E3799,ResumenCotizacion!$P:$P)</f>
        <v>0</v>
      </c>
      <c r="W3799" s="68">
        <f>IF(H3799="USD",S3799*SolCotizacion!$J$18,S3799)</f>
        <v>111600000</v>
      </c>
      <c r="X3799" s="3">
        <f>ROUND(W3799/(1-VLOOKUP("Total porcentaje:",ResumenCotizacion!$F:$H,3,0)),2)</f>
        <v>121304347.83</v>
      </c>
      <c r="Y3799" s="3">
        <f t="shared" si="239"/>
        <v>0</v>
      </c>
    </row>
    <row r="3800" spans="1:25" ht="14.25" x14ac:dyDescent="0.2">
      <c r="A3800" t="str">
        <f t="shared" si="236"/>
        <v>Servicios fabricante- Microsoft Soporte PremierMicrosoft Soporte PremierCWF13</v>
      </c>
      <c r="B3800" t="str">
        <f t="shared" si="237"/>
        <v>CWF13Microsoft Soporte Premier</v>
      </c>
      <c r="C3800"/>
      <c r="D3800" t="s">
        <v>5156</v>
      </c>
      <c r="E3800" t="s">
        <v>7254</v>
      </c>
      <c r="F3800" s="37" t="s">
        <v>7648</v>
      </c>
      <c r="G3800" s="18" t="str">
        <f t="shared" si="238"/>
        <v>Servicios fabricante- Microsoft Soporte Premier</v>
      </c>
      <c r="H3800" s="18" t="s">
        <v>119</v>
      </c>
      <c r="I3800" s="37" t="s">
        <v>67</v>
      </c>
      <c r="J3800" t="s">
        <v>7255</v>
      </c>
      <c r="K3800" t="s">
        <v>65</v>
      </c>
      <c r="L3800" t="s">
        <v>3940</v>
      </c>
      <c r="M3800" t="s">
        <v>65</v>
      </c>
      <c r="N3800" s="37" t="s">
        <v>5159</v>
      </c>
      <c r="O3800" s="37" t="s">
        <v>66</v>
      </c>
      <c r="P3800" s="37" t="s">
        <v>1308</v>
      </c>
      <c r="Q3800" t="s">
        <v>7254</v>
      </c>
      <c r="R3800" t="s">
        <v>5160</v>
      </c>
      <c r="S3800" s="38">
        <v>111600000</v>
      </c>
      <c r="T3800" s="37">
        <v>1</v>
      </c>
      <c r="U3800" s="37">
        <v>1</v>
      </c>
      <c r="V3800" s="43">
        <f>SUMIF(ResumenCotizacion!$C:$C,E3800,ResumenCotizacion!$P:$P)</f>
        <v>0</v>
      </c>
      <c r="W3800" s="68">
        <f>IF(H3800="USD",S3800*SolCotizacion!$J$18,S3800)</f>
        <v>111600000</v>
      </c>
      <c r="X3800" s="3">
        <f>ROUND(W3800/(1-VLOOKUP("Total porcentaje:",ResumenCotizacion!$F:$H,3,0)),2)</f>
        <v>121304347.83</v>
      </c>
      <c r="Y3800" s="3">
        <f t="shared" si="239"/>
        <v>0</v>
      </c>
    </row>
    <row r="3801" spans="1:25" ht="14.25" x14ac:dyDescent="0.2">
      <c r="A3801" t="str">
        <f t="shared" si="236"/>
        <v>Servicios fabricante- Microsoft Soporte PremierMicrosoft Soporte PremierCWF12</v>
      </c>
      <c r="B3801" t="str">
        <f t="shared" si="237"/>
        <v>CWF12Microsoft Soporte Premier</v>
      </c>
      <c r="C3801"/>
      <c r="D3801" t="s">
        <v>5156</v>
      </c>
      <c r="E3801" t="s">
        <v>7256</v>
      </c>
      <c r="F3801" s="37" t="s">
        <v>7648</v>
      </c>
      <c r="G3801" s="18" t="str">
        <f t="shared" si="238"/>
        <v>Servicios fabricante- Microsoft Soporte Premier</v>
      </c>
      <c r="H3801" s="18" t="s">
        <v>119</v>
      </c>
      <c r="I3801" s="37" t="s">
        <v>67</v>
      </c>
      <c r="J3801" t="s">
        <v>7257</v>
      </c>
      <c r="K3801" t="s">
        <v>65</v>
      </c>
      <c r="L3801" t="s">
        <v>3940</v>
      </c>
      <c r="M3801" t="s">
        <v>65</v>
      </c>
      <c r="N3801" s="37" t="s">
        <v>5159</v>
      </c>
      <c r="O3801" s="37" t="s">
        <v>66</v>
      </c>
      <c r="P3801" s="37" t="s">
        <v>1308</v>
      </c>
      <c r="Q3801" t="s">
        <v>7256</v>
      </c>
      <c r="R3801" t="s">
        <v>5160</v>
      </c>
      <c r="S3801" s="38">
        <v>111600000</v>
      </c>
      <c r="T3801" s="37">
        <v>1</v>
      </c>
      <c r="U3801" s="37">
        <v>1</v>
      </c>
      <c r="V3801" s="43">
        <f>SUMIF(ResumenCotizacion!$C:$C,E3801,ResumenCotizacion!$P:$P)</f>
        <v>0</v>
      </c>
      <c r="W3801" s="68">
        <f>IF(H3801="USD",S3801*SolCotizacion!$J$18,S3801)</f>
        <v>111600000</v>
      </c>
      <c r="X3801" s="3">
        <f>ROUND(W3801/(1-VLOOKUP("Total porcentaje:",ResumenCotizacion!$F:$H,3,0)),2)</f>
        <v>121304347.83</v>
      </c>
      <c r="Y3801" s="3">
        <f t="shared" si="239"/>
        <v>0</v>
      </c>
    </row>
    <row r="3802" spans="1:25" ht="14.25" x14ac:dyDescent="0.2">
      <c r="A3802" t="str">
        <f t="shared" si="236"/>
        <v>Servicios fabricante- Microsoft Soporte PremierMicrosoft Soporte PremierCWF11</v>
      </c>
      <c r="B3802" t="str">
        <f t="shared" si="237"/>
        <v>CWF11Microsoft Soporte Premier</v>
      </c>
      <c r="C3802"/>
      <c r="D3802" t="s">
        <v>5156</v>
      </c>
      <c r="E3802" t="s">
        <v>7258</v>
      </c>
      <c r="F3802" s="37" t="s">
        <v>7648</v>
      </c>
      <c r="G3802" s="18" t="str">
        <f t="shared" si="238"/>
        <v>Servicios fabricante- Microsoft Soporte Premier</v>
      </c>
      <c r="H3802" s="18" t="s">
        <v>119</v>
      </c>
      <c r="I3802" s="37" t="s">
        <v>67</v>
      </c>
      <c r="J3802" t="s">
        <v>7259</v>
      </c>
      <c r="K3802" t="s">
        <v>65</v>
      </c>
      <c r="L3802" t="s">
        <v>3940</v>
      </c>
      <c r="M3802" t="s">
        <v>65</v>
      </c>
      <c r="N3802" s="37" t="s">
        <v>5159</v>
      </c>
      <c r="O3802" s="37" t="s">
        <v>66</v>
      </c>
      <c r="P3802" s="37" t="s">
        <v>1308</v>
      </c>
      <c r="Q3802" t="s">
        <v>7258</v>
      </c>
      <c r="R3802" t="s">
        <v>5160</v>
      </c>
      <c r="S3802" s="38">
        <v>111600000</v>
      </c>
      <c r="T3802" s="37">
        <v>1</v>
      </c>
      <c r="U3802" s="37">
        <v>1</v>
      </c>
      <c r="V3802" s="43">
        <f>SUMIF(ResumenCotizacion!$C:$C,E3802,ResumenCotizacion!$P:$P)</f>
        <v>0</v>
      </c>
      <c r="W3802" s="68">
        <f>IF(H3802="USD",S3802*SolCotizacion!$J$18,S3802)</f>
        <v>111600000</v>
      </c>
      <c r="X3802" s="3">
        <f>ROUND(W3802/(1-VLOOKUP("Total porcentaje:",ResumenCotizacion!$F:$H,3,0)),2)</f>
        <v>121304347.83</v>
      </c>
      <c r="Y3802" s="3">
        <f t="shared" si="239"/>
        <v>0</v>
      </c>
    </row>
    <row r="3803" spans="1:25" ht="14.25" x14ac:dyDescent="0.2">
      <c r="A3803" t="str">
        <f t="shared" si="236"/>
        <v>Servicios fabricante- Microsoft Soporte PremierMicrosoft Soporte PremierCWF1</v>
      </c>
      <c r="B3803" t="str">
        <f t="shared" si="237"/>
        <v>CWF1Microsoft Soporte Premier</v>
      </c>
      <c r="C3803"/>
      <c r="D3803" t="s">
        <v>5156</v>
      </c>
      <c r="E3803" t="s">
        <v>7260</v>
      </c>
      <c r="F3803" s="37" t="s">
        <v>7648</v>
      </c>
      <c r="G3803" s="18" t="str">
        <f t="shared" si="238"/>
        <v>Servicios fabricante- Microsoft Soporte Premier</v>
      </c>
      <c r="H3803" s="18" t="s">
        <v>119</v>
      </c>
      <c r="I3803" s="37" t="s">
        <v>67</v>
      </c>
      <c r="J3803" t="s">
        <v>7261</v>
      </c>
      <c r="K3803" t="s">
        <v>65</v>
      </c>
      <c r="L3803" t="s">
        <v>3940</v>
      </c>
      <c r="M3803" t="s">
        <v>65</v>
      </c>
      <c r="N3803" s="37" t="s">
        <v>5159</v>
      </c>
      <c r="O3803" s="37" t="s">
        <v>66</v>
      </c>
      <c r="P3803" s="37" t="s">
        <v>1308</v>
      </c>
      <c r="Q3803" t="s">
        <v>7260</v>
      </c>
      <c r="R3803" t="s">
        <v>5160</v>
      </c>
      <c r="S3803" s="38">
        <v>111600000</v>
      </c>
      <c r="T3803" s="37">
        <v>1</v>
      </c>
      <c r="U3803" s="37">
        <v>1</v>
      </c>
      <c r="V3803" s="43">
        <f>SUMIF(ResumenCotizacion!$C:$C,E3803,ResumenCotizacion!$P:$P)</f>
        <v>0</v>
      </c>
      <c r="W3803" s="68">
        <f>IF(H3803="USD",S3803*SolCotizacion!$J$18,S3803)</f>
        <v>111600000</v>
      </c>
      <c r="X3803" s="3">
        <f>ROUND(W3803/(1-VLOOKUP("Total porcentaje:",ResumenCotizacion!$F:$H,3,0)),2)</f>
        <v>121304347.83</v>
      </c>
      <c r="Y3803" s="3">
        <f t="shared" si="239"/>
        <v>0</v>
      </c>
    </row>
    <row r="3804" spans="1:25" ht="14.25" x14ac:dyDescent="0.2">
      <c r="A3804" t="str">
        <f t="shared" si="236"/>
        <v>Servicios fabricante- Microsoft Soporte PremierMicrosoft Soporte PremierCUWT</v>
      </c>
      <c r="B3804" t="str">
        <f t="shared" si="237"/>
        <v>CUWTMicrosoft Soporte Premier</v>
      </c>
      <c r="C3804"/>
      <c r="D3804" t="s">
        <v>5156</v>
      </c>
      <c r="E3804" t="s">
        <v>7262</v>
      </c>
      <c r="F3804" s="37" t="s">
        <v>7648</v>
      </c>
      <c r="G3804" s="18" t="str">
        <f t="shared" si="238"/>
        <v>Servicios fabricante- Microsoft Soporte Premier</v>
      </c>
      <c r="H3804" s="18" t="s">
        <v>119</v>
      </c>
      <c r="I3804" s="37" t="s">
        <v>67</v>
      </c>
      <c r="J3804" t="s">
        <v>7263</v>
      </c>
      <c r="K3804" t="s">
        <v>65</v>
      </c>
      <c r="L3804" t="s">
        <v>3940</v>
      </c>
      <c r="M3804" t="s">
        <v>65</v>
      </c>
      <c r="N3804" s="37" t="s">
        <v>5159</v>
      </c>
      <c r="O3804" s="37" t="s">
        <v>5171</v>
      </c>
      <c r="P3804" s="37" t="s">
        <v>1308</v>
      </c>
      <c r="Q3804" t="s">
        <v>7262</v>
      </c>
      <c r="R3804" t="s">
        <v>5160</v>
      </c>
      <c r="S3804" s="38">
        <v>111600000</v>
      </c>
      <c r="T3804" s="37">
        <v>1</v>
      </c>
      <c r="U3804" s="37">
        <v>1</v>
      </c>
      <c r="V3804" s="43">
        <f>SUMIF(ResumenCotizacion!$C:$C,E3804,ResumenCotizacion!$P:$P)</f>
        <v>0</v>
      </c>
      <c r="W3804" s="68">
        <f>IF(H3804="USD",S3804*SolCotizacion!$J$18,S3804)</f>
        <v>111600000</v>
      </c>
      <c r="X3804" s="3">
        <f>ROUND(W3804/(1-VLOOKUP("Total porcentaje:",ResumenCotizacion!$F:$H,3,0)),2)</f>
        <v>121304347.83</v>
      </c>
      <c r="Y3804" s="3">
        <f t="shared" si="239"/>
        <v>0</v>
      </c>
    </row>
    <row r="3805" spans="1:25" ht="14.25" x14ac:dyDescent="0.2">
      <c r="A3805" t="str">
        <f t="shared" si="236"/>
        <v>Servicios fabricante- Microsoft Soporte PremierMicrosoft Soporte PremierCUPT</v>
      </c>
      <c r="B3805" t="str">
        <f t="shared" si="237"/>
        <v>CUPTMicrosoft Soporte Premier</v>
      </c>
      <c r="C3805"/>
      <c r="D3805" t="s">
        <v>5156</v>
      </c>
      <c r="E3805" t="s">
        <v>7264</v>
      </c>
      <c r="F3805" s="37" t="s">
        <v>7648</v>
      </c>
      <c r="G3805" s="18" t="str">
        <f t="shared" si="238"/>
        <v>Servicios fabricante- Microsoft Soporte Premier</v>
      </c>
      <c r="H3805" s="18" t="s">
        <v>119</v>
      </c>
      <c r="I3805" s="37" t="s">
        <v>67</v>
      </c>
      <c r="J3805" t="s">
        <v>7265</v>
      </c>
      <c r="K3805" t="s">
        <v>65</v>
      </c>
      <c r="L3805" t="s">
        <v>3940</v>
      </c>
      <c r="M3805" t="s">
        <v>65</v>
      </c>
      <c r="N3805" s="37" t="s">
        <v>5159</v>
      </c>
      <c r="O3805" s="37" t="s">
        <v>5171</v>
      </c>
      <c r="P3805" s="37" t="s">
        <v>1308</v>
      </c>
      <c r="Q3805" t="s">
        <v>7264</v>
      </c>
      <c r="R3805" t="s">
        <v>5160</v>
      </c>
      <c r="S3805" s="38">
        <v>116400000</v>
      </c>
      <c r="T3805" s="37">
        <v>1</v>
      </c>
      <c r="U3805" s="37">
        <v>1</v>
      </c>
      <c r="V3805" s="43">
        <f>SUMIF(ResumenCotizacion!$C:$C,E3805,ResumenCotizacion!$P:$P)</f>
        <v>0</v>
      </c>
      <c r="W3805" s="68">
        <f>IF(H3805="USD",S3805*SolCotizacion!$J$18,S3805)</f>
        <v>116400000</v>
      </c>
      <c r="X3805" s="3">
        <f>ROUND(W3805/(1-VLOOKUP("Total porcentaje:",ResumenCotizacion!$F:$H,3,0)),2)</f>
        <v>126521739.13</v>
      </c>
      <c r="Y3805" s="3">
        <f t="shared" si="239"/>
        <v>0</v>
      </c>
    </row>
    <row r="3806" spans="1:25" ht="14.25" x14ac:dyDescent="0.2">
      <c r="A3806" t="str">
        <f t="shared" si="236"/>
        <v>Servicios fabricante- Microsoft Soporte PremierMicrosoft Soporte PremierCUPDEV</v>
      </c>
      <c r="B3806" t="str">
        <f t="shared" si="237"/>
        <v>CUPDEVMicrosoft Soporte Premier</v>
      </c>
      <c r="C3806"/>
      <c r="D3806" t="s">
        <v>5156</v>
      </c>
      <c r="E3806" t="s">
        <v>7266</v>
      </c>
      <c r="F3806" s="37" t="s">
        <v>7648</v>
      </c>
      <c r="G3806" s="18" t="str">
        <f t="shared" si="238"/>
        <v>Servicios fabricante- Microsoft Soporte Premier</v>
      </c>
      <c r="H3806" s="18" t="s">
        <v>119</v>
      </c>
      <c r="I3806" s="37" t="s">
        <v>67</v>
      </c>
      <c r="J3806" t="s">
        <v>7267</v>
      </c>
      <c r="K3806" t="s">
        <v>65</v>
      </c>
      <c r="L3806" t="s">
        <v>3940</v>
      </c>
      <c r="M3806" t="s">
        <v>65</v>
      </c>
      <c r="N3806" s="37" t="s">
        <v>5159</v>
      </c>
      <c r="O3806" s="37" t="s">
        <v>5171</v>
      </c>
      <c r="P3806" s="37" t="s">
        <v>1308</v>
      </c>
      <c r="Q3806" t="s">
        <v>7266</v>
      </c>
      <c r="R3806" t="s">
        <v>5160</v>
      </c>
      <c r="S3806" s="38">
        <v>17200000</v>
      </c>
      <c r="T3806" s="37">
        <v>1</v>
      </c>
      <c r="U3806" s="37">
        <v>1</v>
      </c>
      <c r="V3806" s="43">
        <f>SUMIF(ResumenCotizacion!$C:$C,E3806,ResumenCotizacion!$P:$P)</f>
        <v>0</v>
      </c>
      <c r="W3806" s="68">
        <f>IF(H3806="USD",S3806*SolCotizacion!$J$18,S3806)</f>
        <v>17200000</v>
      </c>
      <c r="X3806" s="3">
        <f>ROUND(W3806/(1-VLOOKUP("Total porcentaje:",ResumenCotizacion!$F:$H,3,0)),2)</f>
        <v>18695652.170000002</v>
      </c>
      <c r="Y3806" s="3">
        <f t="shared" si="239"/>
        <v>0</v>
      </c>
    </row>
    <row r="3807" spans="1:25" ht="14.25" x14ac:dyDescent="0.2">
      <c r="A3807" t="str">
        <f t="shared" si="236"/>
        <v>Servicios fabricante- Microsoft Soporte PremierMicrosoft Soporte PremierCUPAPM</v>
      </c>
      <c r="B3807" t="str">
        <f t="shared" si="237"/>
        <v>CUPAPMMicrosoft Soporte Premier</v>
      </c>
      <c r="C3807"/>
      <c r="D3807" t="s">
        <v>5156</v>
      </c>
      <c r="E3807" t="s">
        <v>7268</v>
      </c>
      <c r="F3807" s="37" t="s">
        <v>7648</v>
      </c>
      <c r="G3807" s="18" t="str">
        <f t="shared" si="238"/>
        <v>Servicios fabricante- Microsoft Soporte Premier</v>
      </c>
      <c r="H3807" s="18" t="s">
        <v>119</v>
      </c>
      <c r="I3807" s="37" t="s">
        <v>67</v>
      </c>
      <c r="J3807" t="s">
        <v>7269</v>
      </c>
      <c r="K3807" t="s">
        <v>65</v>
      </c>
      <c r="L3807" t="s">
        <v>3940</v>
      </c>
      <c r="M3807" t="s">
        <v>65</v>
      </c>
      <c r="N3807" s="37" t="s">
        <v>5159</v>
      </c>
      <c r="O3807" s="37" t="s">
        <v>5171</v>
      </c>
      <c r="P3807" s="37" t="s">
        <v>1308</v>
      </c>
      <c r="Q3807" t="s">
        <v>7268</v>
      </c>
      <c r="R3807" t="s">
        <v>5160</v>
      </c>
      <c r="S3807" s="38">
        <v>111600000</v>
      </c>
      <c r="T3807" s="37">
        <v>1</v>
      </c>
      <c r="U3807" s="37">
        <v>1</v>
      </c>
      <c r="V3807" s="43">
        <f>SUMIF(ResumenCotizacion!$C:$C,E3807,ResumenCotizacion!$P:$P)</f>
        <v>0</v>
      </c>
      <c r="W3807" s="68">
        <f>IF(H3807="USD",S3807*SolCotizacion!$J$18,S3807)</f>
        <v>111600000</v>
      </c>
      <c r="X3807" s="3">
        <f>ROUND(W3807/(1-VLOOKUP("Total porcentaje:",ResumenCotizacion!$F:$H,3,0)),2)</f>
        <v>121304347.83</v>
      </c>
      <c r="Y3807" s="3">
        <f t="shared" si="239"/>
        <v>0</v>
      </c>
    </row>
    <row r="3808" spans="1:25" ht="14.25" x14ac:dyDescent="0.2">
      <c r="A3808" t="str">
        <f t="shared" si="236"/>
        <v>Servicios fabricante- Microsoft Soporte PremierMicrosoft Soporte PremierCUPAPJ</v>
      </c>
      <c r="B3808" t="str">
        <f t="shared" si="237"/>
        <v>CUPAPJMicrosoft Soporte Premier</v>
      </c>
      <c r="C3808"/>
      <c r="D3808" t="s">
        <v>5156</v>
      </c>
      <c r="E3808" t="s">
        <v>7270</v>
      </c>
      <c r="F3808" s="37" t="s">
        <v>7648</v>
      </c>
      <c r="G3808" s="18" t="str">
        <f t="shared" si="238"/>
        <v>Servicios fabricante- Microsoft Soporte Premier</v>
      </c>
      <c r="H3808" s="18" t="s">
        <v>119</v>
      </c>
      <c r="I3808" s="37" t="s">
        <v>67</v>
      </c>
      <c r="J3808" t="s">
        <v>7271</v>
      </c>
      <c r="K3808" t="s">
        <v>65</v>
      </c>
      <c r="L3808" t="s">
        <v>3940</v>
      </c>
      <c r="M3808" t="s">
        <v>65</v>
      </c>
      <c r="N3808" s="37" t="s">
        <v>5159</v>
      </c>
      <c r="O3808" s="37" t="s">
        <v>5171</v>
      </c>
      <c r="P3808" s="37" t="s">
        <v>1308</v>
      </c>
      <c r="Q3808" t="s">
        <v>7270</v>
      </c>
      <c r="R3808" t="s">
        <v>5160</v>
      </c>
      <c r="S3808" s="38">
        <v>111600000</v>
      </c>
      <c r="T3808" s="37">
        <v>1</v>
      </c>
      <c r="U3808" s="37">
        <v>1</v>
      </c>
      <c r="V3808" s="43">
        <f>SUMIF(ResumenCotizacion!$C:$C,E3808,ResumenCotizacion!$P:$P)</f>
        <v>0</v>
      </c>
      <c r="W3808" s="68">
        <f>IF(H3808="USD",S3808*SolCotizacion!$J$18,S3808)</f>
        <v>111600000</v>
      </c>
      <c r="X3808" s="3">
        <f>ROUND(W3808/(1-VLOOKUP("Total porcentaje:",ResumenCotizacion!$F:$H,3,0)),2)</f>
        <v>121304347.83</v>
      </c>
      <c r="Y3808" s="3">
        <f t="shared" si="239"/>
        <v>0</v>
      </c>
    </row>
    <row r="3809" spans="1:25" ht="14.25" x14ac:dyDescent="0.2">
      <c r="A3809" t="str">
        <f t="shared" si="236"/>
        <v>Servicios fabricante- Microsoft Soporte PremierMicrosoft Soporte PremierCUPAKS</v>
      </c>
      <c r="B3809" t="str">
        <f t="shared" si="237"/>
        <v>CUPAKSMicrosoft Soporte Premier</v>
      </c>
      <c r="C3809"/>
      <c r="D3809" t="s">
        <v>5156</v>
      </c>
      <c r="E3809" t="s">
        <v>7272</v>
      </c>
      <c r="F3809" s="37" t="s">
        <v>7648</v>
      </c>
      <c r="G3809" s="18" t="str">
        <f t="shared" si="238"/>
        <v>Servicios fabricante- Microsoft Soporte Premier</v>
      </c>
      <c r="H3809" s="18" t="s">
        <v>119</v>
      </c>
      <c r="I3809" s="37" t="s">
        <v>67</v>
      </c>
      <c r="J3809" t="s">
        <v>7273</v>
      </c>
      <c r="K3809" t="s">
        <v>65</v>
      </c>
      <c r="L3809" t="s">
        <v>3940</v>
      </c>
      <c r="M3809" t="s">
        <v>65</v>
      </c>
      <c r="N3809" s="37" t="s">
        <v>5159</v>
      </c>
      <c r="O3809" s="37" t="s">
        <v>5171</v>
      </c>
      <c r="P3809" s="37" t="s">
        <v>1308</v>
      </c>
      <c r="Q3809" t="s">
        <v>7272</v>
      </c>
      <c r="R3809" t="s">
        <v>5160</v>
      </c>
      <c r="S3809" s="38">
        <v>17200000</v>
      </c>
      <c r="T3809" s="37">
        <v>1</v>
      </c>
      <c r="U3809" s="37">
        <v>1</v>
      </c>
      <c r="V3809" s="43">
        <f>SUMIF(ResumenCotizacion!$C:$C,E3809,ResumenCotizacion!$P:$P)</f>
        <v>0</v>
      </c>
      <c r="W3809" s="68">
        <f>IF(H3809="USD",S3809*SolCotizacion!$J$18,S3809)</f>
        <v>17200000</v>
      </c>
      <c r="X3809" s="3">
        <f>ROUND(W3809/(1-VLOOKUP("Total porcentaje:",ResumenCotizacion!$F:$H,3,0)),2)</f>
        <v>18695652.170000002</v>
      </c>
      <c r="Y3809" s="3">
        <f t="shared" si="239"/>
        <v>0</v>
      </c>
    </row>
    <row r="3810" spans="1:25" ht="14.25" x14ac:dyDescent="0.2">
      <c r="A3810" t="str">
        <f t="shared" si="236"/>
        <v>Servicios fabricante- Microsoft Soporte PremierMicrosoft Soporte PremierCUOT</v>
      </c>
      <c r="B3810" t="str">
        <f t="shared" si="237"/>
        <v>CUOTMicrosoft Soporte Premier</v>
      </c>
      <c r="C3810"/>
      <c r="D3810" t="s">
        <v>5156</v>
      </c>
      <c r="E3810" t="s">
        <v>7274</v>
      </c>
      <c r="F3810" s="37" t="s">
        <v>7648</v>
      </c>
      <c r="G3810" s="18" t="str">
        <f t="shared" si="238"/>
        <v>Servicios fabricante- Microsoft Soporte Premier</v>
      </c>
      <c r="H3810" s="18" t="s">
        <v>119</v>
      </c>
      <c r="I3810" s="37" t="s">
        <v>67</v>
      </c>
      <c r="J3810" t="s">
        <v>7275</v>
      </c>
      <c r="K3810" t="s">
        <v>65</v>
      </c>
      <c r="L3810" t="s">
        <v>3940</v>
      </c>
      <c r="M3810" t="s">
        <v>65</v>
      </c>
      <c r="N3810" s="37" t="s">
        <v>5159</v>
      </c>
      <c r="O3810" s="37" t="s">
        <v>5171</v>
      </c>
      <c r="P3810" s="37" t="s">
        <v>1308</v>
      </c>
      <c r="Q3810" t="s">
        <v>7274</v>
      </c>
      <c r="R3810" t="s">
        <v>5160</v>
      </c>
      <c r="S3810" s="38">
        <v>111600000</v>
      </c>
      <c r="T3810" s="37">
        <v>1</v>
      </c>
      <c r="U3810" s="37">
        <v>1</v>
      </c>
      <c r="V3810" s="43">
        <f>SUMIF(ResumenCotizacion!$C:$C,E3810,ResumenCotizacion!$P:$P)</f>
        <v>0</v>
      </c>
      <c r="W3810" s="68">
        <f>IF(H3810="USD",S3810*SolCotizacion!$J$18,S3810)</f>
        <v>111600000</v>
      </c>
      <c r="X3810" s="3">
        <f>ROUND(W3810/(1-VLOOKUP("Total porcentaje:",ResumenCotizacion!$F:$H,3,0)),2)</f>
        <v>121304347.83</v>
      </c>
      <c r="Y3810" s="3">
        <f t="shared" si="239"/>
        <v>0</v>
      </c>
    </row>
    <row r="3811" spans="1:25" ht="14.25" x14ac:dyDescent="0.2">
      <c r="A3811" t="str">
        <f t="shared" si="236"/>
        <v>Servicios fabricante- Microsoft Soporte PremierMicrosoft Soporte PremierCUEPB</v>
      </c>
      <c r="B3811" t="str">
        <f t="shared" si="237"/>
        <v>CUEPBMicrosoft Soporte Premier</v>
      </c>
      <c r="C3811"/>
      <c r="D3811" t="s">
        <v>5156</v>
      </c>
      <c r="E3811" t="s">
        <v>7276</v>
      </c>
      <c r="F3811" s="37" t="s">
        <v>7648</v>
      </c>
      <c r="G3811" s="18" t="str">
        <f t="shared" si="238"/>
        <v>Servicios fabricante- Microsoft Soporte Premier</v>
      </c>
      <c r="H3811" s="18" t="s">
        <v>119</v>
      </c>
      <c r="I3811" s="37" t="s">
        <v>67</v>
      </c>
      <c r="J3811" t="s">
        <v>7277</v>
      </c>
      <c r="K3811" t="s">
        <v>65</v>
      </c>
      <c r="L3811" t="s">
        <v>3940</v>
      </c>
      <c r="M3811" t="s">
        <v>65</v>
      </c>
      <c r="N3811" s="37" t="s">
        <v>5159</v>
      </c>
      <c r="O3811" s="37" t="s">
        <v>66</v>
      </c>
      <c r="P3811" s="37" t="s">
        <v>1308</v>
      </c>
      <c r="Q3811" t="s">
        <v>7276</v>
      </c>
      <c r="R3811" t="s">
        <v>5160</v>
      </c>
      <c r="S3811" s="38">
        <v>181200000</v>
      </c>
      <c r="T3811" s="37">
        <v>1</v>
      </c>
      <c r="U3811" s="37">
        <v>1</v>
      </c>
      <c r="V3811" s="43">
        <f>SUMIF(ResumenCotizacion!$C:$C,E3811,ResumenCotizacion!$P:$P)</f>
        <v>0</v>
      </c>
      <c r="W3811" s="68">
        <f>IF(H3811="USD",S3811*SolCotizacion!$J$18,S3811)</f>
        <v>181200000</v>
      </c>
      <c r="X3811" s="3">
        <f>ROUND(W3811/(1-VLOOKUP("Total porcentaje:",ResumenCotizacion!$F:$H,3,0)),2)</f>
        <v>196956521.74000001</v>
      </c>
      <c r="Y3811" s="3">
        <f t="shared" si="239"/>
        <v>0</v>
      </c>
    </row>
    <row r="3812" spans="1:25" ht="14.25" x14ac:dyDescent="0.2">
      <c r="A3812" t="str">
        <f t="shared" si="236"/>
        <v>Servicios fabricante- Microsoft Soporte PremierMicrosoft Soporte PremierCUEPA</v>
      </c>
      <c r="B3812" t="str">
        <f t="shared" si="237"/>
        <v>CUEPAMicrosoft Soporte Premier</v>
      </c>
      <c r="C3812"/>
      <c r="D3812" t="s">
        <v>5156</v>
      </c>
      <c r="E3812" t="s">
        <v>7278</v>
      </c>
      <c r="F3812" s="37" t="s">
        <v>7648</v>
      </c>
      <c r="G3812" s="18" t="str">
        <f t="shared" si="238"/>
        <v>Servicios fabricante- Microsoft Soporte Premier</v>
      </c>
      <c r="H3812" s="18" t="s">
        <v>119</v>
      </c>
      <c r="I3812" s="37" t="s">
        <v>67</v>
      </c>
      <c r="J3812" t="s">
        <v>7279</v>
      </c>
      <c r="K3812" t="s">
        <v>65</v>
      </c>
      <c r="L3812" t="s">
        <v>3940</v>
      </c>
      <c r="M3812" t="s">
        <v>65</v>
      </c>
      <c r="N3812" s="37" t="s">
        <v>5159</v>
      </c>
      <c r="O3812" s="37" t="s">
        <v>66</v>
      </c>
      <c r="P3812" s="37" t="s">
        <v>1308</v>
      </c>
      <c r="Q3812" t="s">
        <v>7278</v>
      </c>
      <c r="R3812" t="s">
        <v>5160</v>
      </c>
      <c r="S3812" s="38">
        <v>111600000</v>
      </c>
      <c r="T3812" s="37">
        <v>1</v>
      </c>
      <c r="U3812" s="37">
        <v>1</v>
      </c>
      <c r="V3812" s="43">
        <f>SUMIF(ResumenCotizacion!$C:$C,E3812,ResumenCotizacion!$P:$P)</f>
        <v>0</v>
      </c>
      <c r="W3812" s="68">
        <f>IF(H3812="USD",S3812*SolCotizacion!$J$18,S3812)</f>
        <v>111600000</v>
      </c>
      <c r="X3812" s="3">
        <f>ROUND(W3812/(1-VLOOKUP("Total porcentaje:",ResumenCotizacion!$F:$H,3,0)),2)</f>
        <v>121304347.83</v>
      </c>
      <c r="Y3812" s="3">
        <f t="shared" si="239"/>
        <v>0</v>
      </c>
    </row>
    <row r="3813" spans="1:25" ht="14.25" x14ac:dyDescent="0.2">
      <c r="A3813" t="str">
        <f t="shared" si="236"/>
        <v>Servicios fabricante- Microsoft Soporte PremierMicrosoft Soporte PremierCUAEP</v>
      </c>
      <c r="B3813" t="str">
        <f t="shared" si="237"/>
        <v>CUAEPMicrosoft Soporte Premier</v>
      </c>
      <c r="C3813"/>
      <c r="D3813" t="s">
        <v>5156</v>
      </c>
      <c r="E3813" t="s">
        <v>7280</v>
      </c>
      <c r="F3813" s="37" t="s">
        <v>7648</v>
      </c>
      <c r="G3813" s="18" t="str">
        <f t="shared" si="238"/>
        <v>Servicios fabricante- Microsoft Soporte Premier</v>
      </c>
      <c r="H3813" s="18" t="s">
        <v>119</v>
      </c>
      <c r="I3813" s="37" t="s">
        <v>67</v>
      </c>
      <c r="J3813" t="s">
        <v>7281</v>
      </c>
      <c r="K3813" t="s">
        <v>65</v>
      </c>
      <c r="L3813" t="s">
        <v>3940</v>
      </c>
      <c r="M3813" t="s">
        <v>65</v>
      </c>
      <c r="N3813" s="37" t="s">
        <v>5159</v>
      </c>
      <c r="O3813" s="37" t="s">
        <v>5171</v>
      </c>
      <c r="P3813" s="37" t="s">
        <v>1308</v>
      </c>
      <c r="Q3813" t="s">
        <v>7280</v>
      </c>
      <c r="R3813" t="s">
        <v>5160</v>
      </c>
      <c r="S3813" s="38">
        <v>111600000</v>
      </c>
      <c r="T3813" s="37">
        <v>1</v>
      </c>
      <c r="U3813" s="37">
        <v>1</v>
      </c>
      <c r="V3813" s="43">
        <f>SUMIF(ResumenCotizacion!$C:$C,E3813,ResumenCotizacion!$P:$P)</f>
        <v>0</v>
      </c>
      <c r="W3813" s="68">
        <f>IF(H3813="USD",S3813*SolCotizacion!$J$18,S3813)</f>
        <v>111600000</v>
      </c>
      <c r="X3813" s="3">
        <f>ROUND(W3813/(1-VLOOKUP("Total porcentaje:",ResumenCotizacion!$F:$H,3,0)),2)</f>
        <v>121304347.83</v>
      </c>
      <c r="Y3813" s="3">
        <f t="shared" si="239"/>
        <v>0</v>
      </c>
    </row>
    <row r="3814" spans="1:25" ht="14.25" x14ac:dyDescent="0.2">
      <c r="A3814" t="str">
        <f t="shared" si="236"/>
        <v>Servicios fabricante- Microsoft Soporte PremierMicrosoft Soporte PremierCSUT</v>
      </c>
      <c r="B3814" t="str">
        <f t="shared" si="237"/>
        <v>CSUTMicrosoft Soporte Premier</v>
      </c>
      <c r="C3814"/>
      <c r="D3814" t="s">
        <v>5156</v>
      </c>
      <c r="E3814" t="s">
        <v>7282</v>
      </c>
      <c r="F3814" s="37" t="s">
        <v>7648</v>
      </c>
      <c r="G3814" s="18" t="str">
        <f t="shared" si="238"/>
        <v>Servicios fabricante- Microsoft Soporte Premier</v>
      </c>
      <c r="H3814" s="18" t="s">
        <v>119</v>
      </c>
      <c r="I3814" s="37" t="s">
        <v>67</v>
      </c>
      <c r="J3814" t="s">
        <v>7283</v>
      </c>
      <c r="K3814" t="s">
        <v>65</v>
      </c>
      <c r="L3814" t="s">
        <v>3940</v>
      </c>
      <c r="M3814" t="s">
        <v>65</v>
      </c>
      <c r="N3814" s="37" t="s">
        <v>5159</v>
      </c>
      <c r="O3814" s="37" t="s">
        <v>66</v>
      </c>
      <c r="P3814" s="37" t="s">
        <v>1308</v>
      </c>
      <c r="Q3814" t="s">
        <v>7282</v>
      </c>
      <c r="R3814" t="s">
        <v>5160</v>
      </c>
      <c r="S3814" s="38">
        <v>25600000</v>
      </c>
      <c r="T3814" s="37">
        <v>1</v>
      </c>
      <c r="U3814" s="37">
        <v>1</v>
      </c>
      <c r="V3814" s="43">
        <f>SUMIF(ResumenCotizacion!$C:$C,E3814,ResumenCotizacion!$P:$P)</f>
        <v>0</v>
      </c>
      <c r="W3814" s="68">
        <f>IF(H3814="USD",S3814*SolCotizacion!$J$18,S3814)</f>
        <v>25600000</v>
      </c>
      <c r="X3814" s="3">
        <f>ROUND(W3814/(1-VLOOKUP("Total porcentaje:",ResumenCotizacion!$F:$H,3,0)),2)</f>
        <v>27826086.960000001</v>
      </c>
      <c r="Y3814" s="3">
        <f t="shared" si="239"/>
        <v>0</v>
      </c>
    </row>
    <row r="3815" spans="1:25" ht="14.25" x14ac:dyDescent="0.2">
      <c r="A3815" t="str">
        <f t="shared" si="236"/>
        <v>Servicios fabricante- Microsoft Soporte PremierMicrosoft Soporte PremierCSSM</v>
      </c>
      <c r="B3815" t="str">
        <f t="shared" si="237"/>
        <v>CSSMMicrosoft Soporte Premier</v>
      </c>
      <c r="C3815"/>
      <c r="D3815" t="s">
        <v>5156</v>
      </c>
      <c r="E3815" t="s">
        <v>7284</v>
      </c>
      <c r="F3815" s="37" t="s">
        <v>7648</v>
      </c>
      <c r="G3815" s="18" t="str">
        <f t="shared" si="238"/>
        <v>Servicios fabricante- Microsoft Soporte Premier</v>
      </c>
      <c r="H3815" s="18" t="s">
        <v>119</v>
      </c>
      <c r="I3815" s="37" t="s">
        <v>67</v>
      </c>
      <c r="J3815" t="s">
        <v>7285</v>
      </c>
      <c r="K3815" t="s">
        <v>65</v>
      </c>
      <c r="L3815" t="s">
        <v>3940</v>
      </c>
      <c r="M3815" t="s">
        <v>65</v>
      </c>
      <c r="N3815" s="37" t="s">
        <v>5159</v>
      </c>
      <c r="O3815" s="37" t="s">
        <v>66</v>
      </c>
      <c r="P3815" s="37" t="s">
        <v>1308</v>
      </c>
      <c r="Q3815" t="s">
        <v>7284</v>
      </c>
      <c r="R3815" t="s">
        <v>5160</v>
      </c>
      <c r="S3815" s="38">
        <v>101600000</v>
      </c>
      <c r="T3815" s="37">
        <v>1</v>
      </c>
      <c r="U3815" s="37">
        <v>1</v>
      </c>
      <c r="V3815" s="43">
        <f>SUMIF(ResumenCotizacion!$C:$C,E3815,ResumenCotizacion!$P:$P)</f>
        <v>0</v>
      </c>
      <c r="W3815" s="68">
        <f>IF(H3815="USD",S3815*SolCotizacion!$J$18,S3815)</f>
        <v>101600000</v>
      </c>
      <c r="X3815" s="3">
        <f>ROUND(W3815/(1-VLOOKUP("Total porcentaje:",ResumenCotizacion!$F:$H,3,0)),2)</f>
        <v>110434782.61</v>
      </c>
      <c r="Y3815" s="3">
        <f t="shared" si="239"/>
        <v>0</v>
      </c>
    </row>
    <row r="3816" spans="1:25" ht="14.25" x14ac:dyDescent="0.2">
      <c r="A3816" t="str">
        <f t="shared" si="236"/>
        <v>Servicios fabricante- Microsoft Soporte PremierMicrosoft Soporte PremierCSPT</v>
      </c>
      <c r="B3816" t="str">
        <f t="shared" si="237"/>
        <v>CSPTMicrosoft Soporte Premier</v>
      </c>
      <c r="C3816"/>
      <c r="D3816" t="s">
        <v>5156</v>
      </c>
      <c r="E3816" t="s">
        <v>7286</v>
      </c>
      <c r="F3816" s="37" t="s">
        <v>7648</v>
      </c>
      <c r="G3816" s="18" t="str">
        <f t="shared" si="238"/>
        <v>Servicios fabricante- Microsoft Soporte Premier</v>
      </c>
      <c r="H3816" s="18" t="s">
        <v>119</v>
      </c>
      <c r="I3816" s="37" t="s">
        <v>67</v>
      </c>
      <c r="J3816" t="s">
        <v>7287</v>
      </c>
      <c r="K3816" t="s">
        <v>65</v>
      </c>
      <c r="L3816" t="s">
        <v>3940</v>
      </c>
      <c r="M3816" t="s">
        <v>65</v>
      </c>
      <c r="N3816" s="37" t="s">
        <v>5159</v>
      </c>
      <c r="O3816" s="37" t="s">
        <v>66</v>
      </c>
      <c r="P3816" s="37" t="s">
        <v>1308</v>
      </c>
      <c r="Q3816" t="s">
        <v>7286</v>
      </c>
      <c r="R3816" t="s">
        <v>5160</v>
      </c>
      <c r="S3816" s="38">
        <v>101600000</v>
      </c>
      <c r="T3816" s="37">
        <v>1</v>
      </c>
      <c r="U3816" s="37">
        <v>1</v>
      </c>
      <c r="V3816" s="43">
        <f>SUMIF(ResumenCotizacion!$C:$C,E3816,ResumenCotizacion!$P:$P)</f>
        <v>0</v>
      </c>
      <c r="W3816" s="68">
        <f>IF(H3816="USD",S3816*SolCotizacion!$J$18,S3816)</f>
        <v>101600000</v>
      </c>
      <c r="X3816" s="3">
        <f>ROUND(W3816/(1-VLOOKUP("Total porcentaje:",ResumenCotizacion!$F:$H,3,0)),2)</f>
        <v>110434782.61</v>
      </c>
      <c r="Y3816" s="3">
        <f t="shared" si="239"/>
        <v>0</v>
      </c>
    </row>
    <row r="3817" spans="1:25" ht="14.25" x14ac:dyDescent="0.2">
      <c r="A3817" t="str">
        <f t="shared" si="236"/>
        <v>Servicios fabricante- Microsoft Soporte PremierMicrosoft Soporte PremierCSPM</v>
      </c>
      <c r="B3817" t="str">
        <f t="shared" si="237"/>
        <v>CSPMMicrosoft Soporte Premier</v>
      </c>
      <c r="C3817"/>
      <c r="D3817" t="s">
        <v>5156</v>
      </c>
      <c r="E3817" t="s">
        <v>7288</v>
      </c>
      <c r="F3817" s="37" t="s">
        <v>7648</v>
      </c>
      <c r="G3817" s="18" t="str">
        <f t="shared" si="238"/>
        <v>Servicios fabricante- Microsoft Soporte Premier</v>
      </c>
      <c r="H3817" s="18" t="s">
        <v>119</v>
      </c>
      <c r="I3817" s="37" t="s">
        <v>67</v>
      </c>
      <c r="J3817" t="s">
        <v>7289</v>
      </c>
      <c r="K3817" t="s">
        <v>65</v>
      </c>
      <c r="L3817" t="s">
        <v>3940</v>
      </c>
      <c r="M3817" t="s">
        <v>65</v>
      </c>
      <c r="N3817" s="37" t="s">
        <v>5159</v>
      </c>
      <c r="O3817" s="37" t="s">
        <v>66</v>
      </c>
      <c r="P3817" s="37" t="s">
        <v>1308</v>
      </c>
      <c r="Q3817" t="s">
        <v>7288</v>
      </c>
      <c r="R3817" t="s">
        <v>5160</v>
      </c>
      <c r="S3817" s="38">
        <v>101600000</v>
      </c>
      <c r="T3817" s="37">
        <v>1</v>
      </c>
      <c r="U3817" s="37">
        <v>1</v>
      </c>
      <c r="V3817" s="43">
        <f>SUMIF(ResumenCotizacion!$C:$C,E3817,ResumenCotizacion!$P:$P)</f>
        <v>0</v>
      </c>
      <c r="W3817" s="68">
        <f>IF(H3817="USD",S3817*SolCotizacion!$J$18,S3817)</f>
        <v>101600000</v>
      </c>
      <c r="X3817" s="3">
        <f>ROUND(W3817/(1-VLOOKUP("Total porcentaje:",ResumenCotizacion!$F:$H,3,0)),2)</f>
        <v>110434782.61</v>
      </c>
      <c r="Y3817" s="3">
        <f t="shared" si="239"/>
        <v>0</v>
      </c>
    </row>
    <row r="3818" spans="1:25" ht="14.25" x14ac:dyDescent="0.2">
      <c r="A3818" t="str">
        <f t="shared" si="236"/>
        <v>Servicios fabricante- Microsoft Soporte PremierMicrosoft Soporte PremierCSLO</v>
      </c>
      <c r="B3818" t="str">
        <f t="shared" si="237"/>
        <v>CSLOMicrosoft Soporte Premier</v>
      </c>
      <c r="C3818"/>
      <c r="D3818" t="s">
        <v>5156</v>
      </c>
      <c r="E3818" t="s">
        <v>7290</v>
      </c>
      <c r="F3818" s="37" t="s">
        <v>7648</v>
      </c>
      <c r="G3818" s="18" t="str">
        <f t="shared" si="238"/>
        <v>Servicios fabricante- Microsoft Soporte Premier</v>
      </c>
      <c r="H3818" s="18" t="s">
        <v>119</v>
      </c>
      <c r="I3818" s="37" t="s">
        <v>67</v>
      </c>
      <c r="J3818" t="s">
        <v>7291</v>
      </c>
      <c r="K3818" t="s">
        <v>65</v>
      </c>
      <c r="L3818" t="s">
        <v>3940</v>
      </c>
      <c r="M3818" t="s">
        <v>65</v>
      </c>
      <c r="N3818" s="37" t="s">
        <v>5159</v>
      </c>
      <c r="O3818" s="37" t="s">
        <v>5171</v>
      </c>
      <c r="P3818" s="37" t="s">
        <v>1308</v>
      </c>
      <c r="Q3818" t="s">
        <v>7290</v>
      </c>
      <c r="R3818" t="s">
        <v>5160</v>
      </c>
      <c r="S3818" s="38">
        <v>17200000</v>
      </c>
      <c r="T3818" s="37">
        <v>1</v>
      </c>
      <c r="U3818" s="37">
        <v>1</v>
      </c>
      <c r="V3818" s="43">
        <f>SUMIF(ResumenCotizacion!$C:$C,E3818,ResumenCotizacion!$P:$P)</f>
        <v>0</v>
      </c>
      <c r="W3818" s="68">
        <f>IF(H3818="USD",S3818*SolCotizacion!$J$18,S3818)</f>
        <v>17200000</v>
      </c>
      <c r="X3818" s="3">
        <f>ROUND(W3818/(1-VLOOKUP("Total porcentaje:",ResumenCotizacion!$F:$H,3,0)),2)</f>
        <v>18695652.170000002</v>
      </c>
      <c r="Y3818" s="3">
        <f t="shared" si="239"/>
        <v>0</v>
      </c>
    </row>
    <row r="3819" spans="1:25" ht="14.25" x14ac:dyDescent="0.2">
      <c r="A3819" t="str">
        <f t="shared" si="236"/>
        <v>Servicios fabricante- Microsoft Soporte PremierMicrosoft Soporte PremierCSKM</v>
      </c>
      <c r="B3819" t="str">
        <f t="shared" si="237"/>
        <v>CSKMMicrosoft Soporte Premier</v>
      </c>
      <c r="C3819"/>
      <c r="D3819" t="s">
        <v>5156</v>
      </c>
      <c r="E3819" t="s">
        <v>7292</v>
      </c>
      <c r="F3819" s="37" t="s">
        <v>7648</v>
      </c>
      <c r="G3819" s="18" t="str">
        <f t="shared" si="238"/>
        <v>Servicios fabricante- Microsoft Soporte Premier</v>
      </c>
      <c r="H3819" s="18" t="s">
        <v>119</v>
      </c>
      <c r="I3819" s="37" t="s">
        <v>67</v>
      </c>
      <c r="J3819" t="s">
        <v>7293</v>
      </c>
      <c r="K3819" t="s">
        <v>65</v>
      </c>
      <c r="L3819" t="s">
        <v>3940</v>
      </c>
      <c r="M3819" t="s">
        <v>65</v>
      </c>
      <c r="N3819" s="37" t="s">
        <v>5159</v>
      </c>
      <c r="O3819" s="37" t="s">
        <v>66</v>
      </c>
      <c r="P3819" s="37" t="s">
        <v>1308</v>
      </c>
      <c r="Q3819" t="s">
        <v>7292</v>
      </c>
      <c r="R3819" t="s">
        <v>5160</v>
      </c>
      <c r="S3819" s="38">
        <v>99600000</v>
      </c>
      <c r="T3819" s="37">
        <v>1</v>
      </c>
      <c r="U3819" s="37">
        <v>1</v>
      </c>
      <c r="V3819" s="43">
        <f>SUMIF(ResumenCotizacion!$C:$C,E3819,ResumenCotizacion!$P:$P)</f>
        <v>0</v>
      </c>
      <c r="W3819" s="68">
        <f>IF(H3819="USD",S3819*SolCotizacion!$J$18,S3819)</f>
        <v>99600000</v>
      </c>
      <c r="X3819" s="3">
        <f>ROUND(W3819/(1-VLOOKUP("Total porcentaje:",ResumenCotizacion!$F:$H,3,0)),2)</f>
        <v>108260869.56999999</v>
      </c>
      <c r="Y3819" s="3">
        <f t="shared" si="239"/>
        <v>0</v>
      </c>
    </row>
    <row r="3820" spans="1:25" ht="14.25" x14ac:dyDescent="0.2">
      <c r="A3820" t="str">
        <f t="shared" si="236"/>
        <v>Servicios fabricante- Microsoft Soporte PremierMicrosoft Soporte PremierCSKE</v>
      </c>
      <c r="B3820" t="str">
        <f t="shared" si="237"/>
        <v>CSKEMicrosoft Soporte Premier</v>
      </c>
      <c r="C3820"/>
      <c r="D3820" t="s">
        <v>5156</v>
      </c>
      <c r="E3820" t="s">
        <v>7294</v>
      </c>
      <c r="F3820" s="37" t="s">
        <v>7648</v>
      </c>
      <c r="G3820" s="18" t="str">
        <f t="shared" si="238"/>
        <v>Servicios fabricante- Microsoft Soporte Premier</v>
      </c>
      <c r="H3820" s="18" t="s">
        <v>119</v>
      </c>
      <c r="I3820" s="37" t="s">
        <v>67</v>
      </c>
      <c r="J3820" t="s">
        <v>7295</v>
      </c>
      <c r="K3820" t="s">
        <v>65</v>
      </c>
      <c r="L3820" t="s">
        <v>3940</v>
      </c>
      <c r="M3820" t="s">
        <v>65</v>
      </c>
      <c r="N3820" s="37" t="s">
        <v>5159</v>
      </c>
      <c r="O3820" s="37" t="s">
        <v>66</v>
      </c>
      <c r="P3820" s="37" t="s">
        <v>1308</v>
      </c>
      <c r="Q3820" t="s">
        <v>7294</v>
      </c>
      <c r="R3820" t="s">
        <v>5160</v>
      </c>
      <c r="S3820" s="38">
        <v>101600000</v>
      </c>
      <c r="T3820" s="37">
        <v>1</v>
      </c>
      <c r="U3820" s="37">
        <v>1</v>
      </c>
      <c r="V3820" s="43">
        <f>SUMIF(ResumenCotizacion!$C:$C,E3820,ResumenCotizacion!$P:$P)</f>
        <v>0</v>
      </c>
      <c r="W3820" s="68">
        <f>IF(H3820="USD",S3820*SolCotizacion!$J$18,S3820)</f>
        <v>101600000</v>
      </c>
      <c r="X3820" s="3">
        <f>ROUND(W3820/(1-VLOOKUP("Total porcentaje:",ResumenCotizacion!$F:$H,3,0)),2)</f>
        <v>110434782.61</v>
      </c>
      <c r="Y3820" s="3">
        <f t="shared" si="239"/>
        <v>0</v>
      </c>
    </row>
    <row r="3821" spans="1:25" ht="14.25" x14ac:dyDescent="0.2">
      <c r="A3821" t="str">
        <f t="shared" si="236"/>
        <v>Servicios fabricante- Microsoft Soporte PremierMicrosoft Soporte PremierCSHM</v>
      </c>
      <c r="B3821" t="str">
        <f t="shared" si="237"/>
        <v>CSHMMicrosoft Soporte Premier</v>
      </c>
      <c r="C3821"/>
      <c r="D3821" t="s">
        <v>5156</v>
      </c>
      <c r="E3821" t="s">
        <v>7296</v>
      </c>
      <c r="F3821" s="37" t="s">
        <v>7648</v>
      </c>
      <c r="G3821" s="18" t="str">
        <f t="shared" si="238"/>
        <v>Servicios fabricante- Microsoft Soporte Premier</v>
      </c>
      <c r="H3821" s="18" t="s">
        <v>119</v>
      </c>
      <c r="I3821" s="37" t="s">
        <v>67</v>
      </c>
      <c r="J3821" t="s">
        <v>7297</v>
      </c>
      <c r="K3821" t="s">
        <v>65</v>
      </c>
      <c r="L3821" t="s">
        <v>3940</v>
      </c>
      <c r="M3821" t="s">
        <v>65</v>
      </c>
      <c r="N3821" s="37" t="s">
        <v>5159</v>
      </c>
      <c r="O3821" s="37" t="s">
        <v>66</v>
      </c>
      <c r="P3821" s="37" t="s">
        <v>1308</v>
      </c>
      <c r="Q3821" t="s">
        <v>7296</v>
      </c>
      <c r="R3821" t="s">
        <v>5160</v>
      </c>
      <c r="S3821" s="38">
        <v>101600000</v>
      </c>
      <c r="T3821" s="37">
        <v>1</v>
      </c>
      <c r="U3821" s="37">
        <v>1</v>
      </c>
      <c r="V3821" s="43">
        <f>SUMIF(ResumenCotizacion!$C:$C,E3821,ResumenCotizacion!$P:$P)</f>
        <v>0</v>
      </c>
      <c r="W3821" s="68">
        <f>IF(H3821="USD",S3821*SolCotizacion!$J$18,S3821)</f>
        <v>101600000</v>
      </c>
      <c r="X3821" s="3">
        <f>ROUND(W3821/(1-VLOOKUP("Total porcentaje:",ResumenCotizacion!$F:$H,3,0)),2)</f>
        <v>110434782.61</v>
      </c>
      <c r="Y3821" s="3">
        <f t="shared" si="239"/>
        <v>0</v>
      </c>
    </row>
    <row r="3822" spans="1:25" ht="14.25" x14ac:dyDescent="0.2">
      <c r="A3822" t="str">
        <f t="shared" si="236"/>
        <v>Servicios fabricante- Microsoft Soporte PremierMicrosoft Soporte PremierCSHF</v>
      </c>
      <c r="B3822" t="str">
        <f t="shared" si="237"/>
        <v>CSHFMicrosoft Soporte Premier</v>
      </c>
      <c r="C3822"/>
      <c r="D3822" t="s">
        <v>5156</v>
      </c>
      <c r="E3822" t="s">
        <v>7298</v>
      </c>
      <c r="F3822" s="37" t="s">
        <v>7648</v>
      </c>
      <c r="G3822" s="18" t="str">
        <f t="shared" si="238"/>
        <v>Servicios fabricante- Microsoft Soporte Premier</v>
      </c>
      <c r="H3822" s="18" t="s">
        <v>119</v>
      </c>
      <c r="I3822" s="37" t="s">
        <v>67</v>
      </c>
      <c r="J3822" t="s">
        <v>7299</v>
      </c>
      <c r="K3822" t="s">
        <v>65</v>
      </c>
      <c r="L3822" t="s">
        <v>3940</v>
      </c>
      <c r="M3822" t="s">
        <v>65</v>
      </c>
      <c r="N3822" s="37" t="s">
        <v>5159</v>
      </c>
      <c r="O3822" s="37" t="s">
        <v>5171</v>
      </c>
      <c r="P3822" s="37" t="s">
        <v>1308</v>
      </c>
      <c r="Q3822" t="s">
        <v>7298</v>
      </c>
      <c r="R3822" t="s">
        <v>5160</v>
      </c>
      <c r="S3822" s="38">
        <v>127600000</v>
      </c>
      <c r="T3822" s="37">
        <v>1</v>
      </c>
      <c r="U3822" s="37">
        <v>1</v>
      </c>
      <c r="V3822" s="43">
        <f>SUMIF(ResumenCotizacion!$C:$C,E3822,ResumenCotizacion!$P:$P)</f>
        <v>0</v>
      </c>
      <c r="W3822" s="68">
        <f>IF(H3822="USD",S3822*SolCotizacion!$J$18,S3822)</f>
        <v>127600000</v>
      </c>
      <c r="X3822" s="3">
        <f>ROUND(W3822/(1-VLOOKUP("Total porcentaje:",ResumenCotizacion!$F:$H,3,0)),2)</f>
        <v>138695652.16999999</v>
      </c>
      <c r="Y3822" s="3">
        <f t="shared" si="239"/>
        <v>0</v>
      </c>
    </row>
    <row r="3823" spans="1:25" ht="14.25" x14ac:dyDescent="0.2">
      <c r="A3823" t="str">
        <f t="shared" si="236"/>
        <v>Servicios fabricante- Microsoft Soporte PremierMicrosoft Soporte PremierCSHE</v>
      </c>
      <c r="B3823" t="str">
        <f t="shared" si="237"/>
        <v>CSHEMicrosoft Soporte Premier</v>
      </c>
      <c r="C3823"/>
      <c r="D3823" t="s">
        <v>5156</v>
      </c>
      <c r="E3823" t="s">
        <v>7300</v>
      </c>
      <c r="F3823" s="37" t="s">
        <v>7648</v>
      </c>
      <c r="G3823" s="18" t="str">
        <f t="shared" si="238"/>
        <v>Servicios fabricante- Microsoft Soporte Premier</v>
      </c>
      <c r="H3823" s="18" t="s">
        <v>119</v>
      </c>
      <c r="I3823" s="37" t="s">
        <v>67</v>
      </c>
      <c r="J3823" t="s">
        <v>7301</v>
      </c>
      <c r="K3823" t="s">
        <v>65</v>
      </c>
      <c r="L3823" t="s">
        <v>3940</v>
      </c>
      <c r="M3823" t="s">
        <v>65</v>
      </c>
      <c r="N3823" s="37" t="s">
        <v>5159</v>
      </c>
      <c r="O3823" s="37" t="s">
        <v>66</v>
      </c>
      <c r="P3823" s="37" t="s">
        <v>1308</v>
      </c>
      <c r="Q3823" t="s">
        <v>7300</v>
      </c>
      <c r="R3823" t="s">
        <v>5160</v>
      </c>
      <c r="S3823" s="38">
        <v>111600000</v>
      </c>
      <c r="T3823" s="37">
        <v>1</v>
      </c>
      <c r="U3823" s="37">
        <v>1</v>
      </c>
      <c r="V3823" s="43">
        <f>SUMIF(ResumenCotizacion!$C:$C,E3823,ResumenCotizacion!$P:$P)</f>
        <v>0</v>
      </c>
      <c r="W3823" s="68">
        <f>IF(H3823="USD",S3823*SolCotizacion!$J$18,S3823)</f>
        <v>111600000</v>
      </c>
      <c r="X3823" s="3">
        <f>ROUND(W3823/(1-VLOOKUP("Total porcentaje:",ResumenCotizacion!$F:$H,3,0)),2)</f>
        <v>121304347.83</v>
      </c>
      <c r="Y3823" s="3">
        <f t="shared" si="239"/>
        <v>0</v>
      </c>
    </row>
    <row r="3824" spans="1:25" ht="14.25" x14ac:dyDescent="0.2">
      <c r="A3824" t="str">
        <f t="shared" si="236"/>
        <v>Servicios fabricante- Microsoft Soporte PremierMicrosoft Soporte PremierCSC2</v>
      </c>
      <c r="B3824" t="str">
        <f t="shared" si="237"/>
        <v>CSC2Microsoft Soporte Premier</v>
      </c>
      <c r="C3824"/>
      <c r="D3824" t="s">
        <v>5156</v>
      </c>
      <c r="E3824" t="s">
        <v>7302</v>
      </c>
      <c r="F3824" s="37" t="s">
        <v>7648</v>
      </c>
      <c r="G3824" s="18" t="str">
        <f t="shared" si="238"/>
        <v>Servicios fabricante- Microsoft Soporte Premier</v>
      </c>
      <c r="H3824" s="18" t="s">
        <v>119</v>
      </c>
      <c r="I3824" s="37" t="s">
        <v>67</v>
      </c>
      <c r="J3824" t="s">
        <v>7303</v>
      </c>
      <c r="K3824" t="s">
        <v>65</v>
      </c>
      <c r="L3824" t="s">
        <v>3940</v>
      </c>
      <c r="M3824" t="s">
        <v>65</v>
      </c>
      <c r="N3824" s="37" t="s">
        <v>5159</v>
      </c>
      <c r="O3824" s="37" t="s">
        <v>66</v>
      </c>
      <c r="P3824" s="37" t="s">
        <v>1308</v>
      </c>
      <c r="Q3824" t="s">
        <v>7302</v>
      </c>
      <c r="R3824" t="s">
        <v>5160</v>
      </c>
      <c r="S3824" s="38">
        <v>103600000</v>
      </c>
      <c r="T3824" s="37">
        <v>1</v>
      </c>
      <c r="U3824" s="37">
        <v>1</v>
      </c>
      <c r="V3824" s="43">
        <f>SUMIF(ResumenCotizacion!$C:$C,E3824,ResumenCotizacion!$P:$P)</f>
        <v>0</v>
      </c>
      <c r="W3824" s="68">
        <f>IF(H3824="USD",S3824*SolCotizacion!$J$18,S3824)</f>
        <v>103600000</v>
      </c>
      <c r="X3824" s="3">
        <f>ROUND(W3824/(1-VLOOKUP("Total porcentaje:",ResumenCotizacion!$F:$H,3,0)),2)</f>
        <v>112608695.65000001</v>
      </c>
      <c r="Y3824" s="3">
        <f t="shared" si="239"/>
        <v>0</v>
      </c>
    </row>
    <row r="3825" spans="1:25" ht="14.25" x14ac:dyDescent="0.2">
      <c r="A3825" t="str">
        <f t="shared" si="236"/>
        <v>Servicios fabricante- Microsoft Soporte PremierMicrosoft Soporte PremierCSC1</v>
      </c>
      <c r="B3825" t="str">
        <f t="shared" si="237"/>
        <v>CSC1Microsoft Soporte Premier</v>
      </c>
      <c r="C3825"/>
      <c r="D3825" t="s">
        <v>5156</v>
      </c>
      <c r="E3825" t="s">
        <v>7304</v>
      </c>
      <c r="F3825" s="37" t="s">
        <v>7648</v>
      </c>
      <c r="G3825" s="18" t="str">
        <f t="shared" si="238"/>
        <v>Servicios fabricante- Microsoft Soporte Premier</v>
      </c>
      <c r="H3825" s="18" t="s">
        <v>119</v>
      </c>
      <c r="I3825" s="37" t="s">
        <v>67</v>
      </c>
      <c r="J3825" t="s">
        <v>7305</v>
      </c>
      <c r="K3825" t="s">
        <v>65</v>
      </c>
      <c r="L3825" t="s">
        <v>3940</v>
      </c>
      <c r="M3825" t="s">
        <v>65</v>
      </c>
      <c r="N3825" s="37" t="s">
        <v>5159</v>
      </c>
      <c r="O3825" s="37" t="s">
        <v>66</v>
      </c>
      <c r="P3825" s="37" t="s">
        <v>1308</v>
      </c>
      <c r="Q3825" t="s">
        <v>7304</v>
      </c>
      <c r="R3825" t="s">
        <v>5160</v>
      </c>
      <c r="S3825" s="38">
        <v>62400000</v>
      </c>
      <c r="T3825" s="37">
        <v>1</v>
      </c>
      <c r="U3825" s="37">
        <v>1</v>
      </c>
      <c r="V3825" s="43">
        <f>SUMIF(ResumenCotizacion!$C:$C,E3825,ResumenCotizacion!$P:$P)</f>
        <v>0</v>
      </c>
      <c r="W3825" s="68">
        <f>IF(H3825="USD",S3825*SolCotizacion!$J$18,S3825)</f>
        <v>62400000</v>
      </c>
      <c r="X3825" s="3">
        <f>ROUND(W3825/(1-VLOOKUP("Total porcentaje:",ResumenCotizacion!$F:$H,3,0)),2)</f>
        <v>67826086.959999993</v>
      </c>
      <c r="Y3825" s="3">
        <f t="shared" si="239"/>
        <v>0</v>
      </c>
    </row>
    <row r="3826" spans="1:25" ht="14.25" x14ac:dyDescent="0.2">
      <c r="A3826" t="str">
        <f t="shared" si="236"/>
        <v>Servicios fabricante- Microsoft Soporte PremierMicrosoft Soporte PremierCPUS</v>
      </c>
      <c r="B3826" t="str">
        <f t="shared" si="237"/>
        <v>CPUSMicrosoft Soporte Premier</v>
      </c>
      <c r="C3826"/>
      <c r="D3826" t="s">
        <v>5156</v>
      </c>
      <c r="E3826" t="s">
        <v>7306</v>
      </c>
      <c r="F3826" s="37" t="s">
        <v>7648</v>
      </c>
      <c r="G3826" s="18" t="str">
        <f t="shared" si="238"/>
        <v>Servicios fabricante- Microsoft Soporte Premier</v>
      </c>
      <c r="H3826" s="18" t="s">
        <v>119</v>
      </c>
      <c r="I3826" s="37" t="s">
        <v>67</v>
      </c>
      <c r="J3826" t="s">
        <v>7307</v>
      </c>
      <c r="K3826" t="s">
        <v>65</v>
      </c>
      <c r="L3826" t="s">
        <v>3940</v>
      </c>
      <c r="M3826" t="s">
        <v>65</v>
      </c>
      <c r="N3826" s="37" t="s">
        <v>5159</v>
      </c>
      <c r="O3826" s="37" t="s">
        <v>5171</v>
      </c>
      <c r="P3826" s="37" t="s">
        <v>1308</v>
      </c>
      <c r="Q3826" t="s">
        <v>7306</v>
      </c>
      <c r="R3826" t="s">
        <v>5160</v>
      </c>
      <c r="S3826" s="38">
        <v>87600000</v>
      </c>
      <c r="T3826" s="37">
        <v>1</v>
      </c>
      <c r="U3826" s="37">
        <v>1</v>
      </c>
      <c r="V3826" s="43">
        <f>SUMIF(ResumenCotizacion!$C:$C,E3826,ResumenCotizacion!$P:$P)</f>
        <v>0</v>
      </c>
      <c r="W3826" s="68">
        <f>IF(H3826="USD",S3826*SolCotizacion!$J$18,S3826)</f>
        <v>87600000</v>
      </c>
      <c r="X3826" s="3">
        <f>ROUND(W3826/(1-VLOOKUP("Total porcentaje:",ResumenCotizacion!$F:$H,3,0)),2)</f>
        <v>95217391.299999997</v>
      </c>
      <c r="Y3826" s="3">
        <f t="shared" si="239"/>
        <v>0</v>
      </c>
    </row>
    <row r="3827" spans="1:25" ht="14.25" x14ac:dyDescent="0.2">
      <c r="A3827" t="str">
        <f t="shared" si="236"/>
        <v>Servicios fabricante- Microsoft Soporte PremierMicrosoft Soporte PremierCPSO</v>
      </c>
      <c r="B3827" t="str">
        <f t="shared" si="237"/>
        <v>CPSOMicrosoft Soporte Premier</v>
      </c>
      <c r="C3827"/>
      <c r="D3827" t="s">
        <v>5156</v>
      </c>
      <c r="E3827" t="s">
        <v>7308</v>
      </c>
      <c r="F3827" s="37" t="s">
        <v>7648</v>
      </c>
      <c r="G3827" s="18" t="str">
        <f t="shared" si="238"/>
        <v>Servicios fabricante- Microsoft Soporte Premier</v>
      </c>
      <c r="H3827" s="18" t="s">
        <v>119</v>
      </c>
      <c r="I3827" s="37" t="s">
        <v>67</v>
      </c>
      <c r="J3827" t="s">
        <v>7309</v>
      </c>
      <c r="K3827" t="s">
        <v>65</v>
      </c>
      <c r="L3827" t="s">
        <v>3940</v>
      </c>
      <c r="M3827" t="s">
        <v>65</v>
      </c>
      <c r="N3827" s="37" t="s">
        <v>5159</v>
      </c>
      <c r="O3827" s="37" t="s">
        <v>5171</v>
      </c>
      <c r="P3827" s="37" t="s">
        <v>1308</v>
      </c>
      <c r="Q3827" t="s">
        <v>7308</v>
      </c>
      <c r="R3827" t="s">
        <v>5160</v>
      </c>
      <c r="S3827" s="38">
        <v>17200000</v>
      </c>
      <c r="T3827" s="37">
        <v>1</v>
      </c>
      <c r="U3827" s="37">
        <v>1</v>
      </c>
      <c r="V3827" s="43">
        <f>SUMIF(ResumenCotizacion!$C:$C,E3827,ResumenCotizacion!$P:$P)</f>
        <v>0</v>
      </c>
      <c r="W3827" s="68">
        <f>IF(H3827="USD",S3827*SolCotizacion!$J$18,S3827)</f>
        <v>17200000</v>
      </c>
      <c r="X3827" s="3">
        <f>ROUND(W3827/(1-VLOOKUP("Total porcentaje:",ResumenCotizacion!$F:$H,3,0)),2)</f>
        <v>18695652.170000002</v>
      </c>
      <c r="Y3827" s="3">
        <f t="shared" si="239"/>
        <v>0</v>
      </c>
    </row>
    <row r="3828" spans="1:25" ht="14.25" x14ac:dyDescent="0.2">
      <c r="A3828" t="str">
        <f t="shared" si="236"/>
        <v>Servicios fabricante- Microsoft Soporte PremierMicrosoft Soporte PremierCPSN</v>
      </c>
      <c r="B3828" t="str">
        <f t="shared" si="237"/>
        <v>CPSNMicrosoft Soporte Premier</v>
      </c>
      <c r="C3828"/>
      <c r="D3828" t="s">
        <v>5156</v>
      </c>
      <c r="E3828" t="s">
        <v>7310</v>
      </c>
      <c r="F3828" s="37" t="s">
        <v>7648</v>
      </c>
      <c r="G3828" s="18" t="str">
        <f t="shared" si="238"/>
        <v>Servicios fabricante- Microsoft Soporte Premier</v>
      </c>
      <c r="H3828" s="18" t="s">
        <v>119</v>
      </c>
      <c r="I3828" s="37" t="s">
        <v>67</v>
      </c>
      <c r="J3828" t="s">
        <v>7311</v>
      </c>
      <c r="K3828" t="s">
        <v>65</v>
      </c>
      <c r="L3828" t="s">
        <v>3940</v>
      </c>
      <c r="M3828" t="s">
        <v>65</v>
      </c>
      <c r="N3828" s="37" t="s">
        <v>5159</v>
      </c>
      <c r="O3828" s="37" t="s">
        <v>5171</v>
      </c>
      <c r="P3828" s="37" t="s">
        <v>1308</v>
      </c>
      <c r="Q3828" t="s">
        <v>7310</v>
      </c>
      <c r="R3828" t="s">
        <v>5160</v>
      </c>
      <c r="S3828" s="38">
        <v>25600000</v>
      </c>
      <c r="T3828" s="37">
        <v>1</v>
      </c>
      <c r="U3828" s="37">
        <v>1</v>
      </c>
      <c r="V3828" s="43">
        <f>SUMIF(ResumenCotizacion!$C:$C,E3828,ResumenCotizacion!$P:$P)</f>
        <v>0</v>
      </c>
      <c r="W3828" s="68">
        <f>IF(H3828="USD",S3828*SolCotizacion!$J$18,S3828)</f>
        <v>25600000</v>
      </c>
      <c r="X3828" s="3">
        <f>ROUND(W3828/(1-VLOOKUP("Total porcentaje:",ResumenCotizacion!$F:$H,3,0)),2)</f>
        <v>27826086.960000001</v>
      </c>
      <c r="Y3828" s="3">
        <f t="shared" si="239"/>
        <v>0</v>
      </c>
    </row>
    <row r="3829" spans="1:25" ht="14.25" x14ac:dyDescent="0.2">
      <c r="A3829" t="str">
        <f t="shared" si="236"/>
        <v>Servicios fabricante- Microsoft Soporte PremierMicrosoft Soporte PremierCPSI</v>
      </c>
      <c r="B3829" t="str">
        <f t="shared" si="237"/>
        <v>CPSIMicrosoft Soporte Premier</v>
      </c>
      <c r="C3829"/>
      <c r="D3829" t="s">
        <v>5156</v>
      </c>
      <c r="E3829" t="s">
        <v>7312</v>
      </c>
      <c r="F3829" s="37" t="s">
        <v>7648</v>
      </c>
      <c r="G3829" s="18" t="str">
        <f t="shared" si="238"/>
        <v>Servicios fabricante- Microsoft Soporte Premier</v>
      </c>
      <c r="H3829" s="18" t="s">
        <v>119</v>
      </c>
      <c r="I3829" s="37" t="s">
        <v>67</v>
      </c>
      <c r="J3829" t="s">
        <v>7313</v>
      </c>
      <c r="K3829" t="s">
        <v>65</v>
      </c>
      <c r="L3829" t="s">
        <v>3940</v>
      </c>
      <c r="M3829" t="s">
        <v>65</v>
      </c>
      <c r="N3829" s="37" t="s">
        <v>5159</v>
      </c>
      <c r="O3829" s="37" t="s">
        <v>5171</v>
      </c>
      <c r="P3829" s="37" t="s">
        <v>1308</v>
      </c>
      <c r="Q3829" t="s">
        <v>7312</v>
      </c>
      <c r="R3829" t="s">
        <v>5160</v>
      </c>
      <c r="S3829" s="38">
        <v>17200000</v>
      </c>
      <c r="T3829" s="37">
        <v>1</v>
      </c>
      <c r="U3829" s="37">
        <v>1</v>
      </c>
      <c r="V3829" s="43">
        <f>SUMIF(ResumenCotizacion!$C:$C,E3829,ResumenCotizacion!$P:$P)</f>
        <v>0</v>
      </c>
      <c r="W3829" s="68">
        <f>IF(H3829="USD",S3829*SolCotizacion!$J$18,S3829)</f>
        <v>17200000</v>
      </c>
      <c r="X3829" s="3">
        <f>ROUND(W3829/(1-VLOOKUP("Total porcentaje:",ResumenCotizacion!$F:$H,3,0)),2)</f>
        <v>18695652.170000002</v>
      </c>
      <c r="Y3829" s="3">
        <f t="shared" si="239"/>
        <v>0</v>
      </c>
    </row>
    <row r="3830" spans="1:25" ht="14.25" x14ac:dyDescent="0.2">
      <c r="A3830" t="str">
        <f t="shared" si="236"/>
        <v>Servicios fabricante- Microsoft Soporte PremierMicrosoft Soporte PremierCPPT</v>
      </c>
      <c r="B3830" t="str">
        <f t="shared" si="237"/>
        <v>CPPTMicrosoft Soporte Premier</v>
      </c>
      <c r="C3830"/>
      <c r="D3830" t="s">
        <v>5156</v>
      </c>
      <c r="E3830" t="s">
        <v>7314</v>
      </c>
      <c r="F3830" s="37" t="s">
        <v>7648</v>
      </c>
      <c r="G3830" s="18" t="str">
        <f t="shared" si="238"/>
        <v>Servicios fabricante- Microsoft Soporte Premier</v>
      </c>
      <c r="H3830" s="18" t="s">
        <v>119</v>
      </c>
      <c r="I3830" s="37" t="s">
        <v>67</v>
      </c>
      <c r="J3830" t="s">
        <v>7315</v>
      </c>
      <c r="K3830" t="s">
        <v>65</v>
      </c>
      <c r="L3830" t="s">
        <v>3940</v>
      </c>
      <c r="M3830" t="s">
        <v>65</v>
      </c>
      <c r="N3830" s="37" t="s">
        <v>5159</v>
      </c>
      <c r="O3830" s="37" t="s">
        <v>5171</v>
      </c>
      <c r="P3830" s="37" t="s">
        <v>1308</v>
      </c>
      <c r="Q3830" t="s">
        <v>7314</v>
      </c>
      <c r="R3830" t="s">
        <v>5160</v>
      </c>
      <c r="S3830" s="38">
        <v>127600000</v>
      </c>
      <c r="T3830" s="37">
        <v>1</v>
      </c>
      <c r="U3830" s="37">
        <v>1</v>
      </c>
      <c r="V3830" s="43">
        <f>SUMIF(ResumenCotizacion!$C:$C,E3830,ResumenCotizacion!$P:$P)</f>
        <v>0</v>
      </c>
      <c r="W3830" s="68">
        <f>IF(H3830="USD",S3830*SolCotizacion!$J$18,S3830)</f>
        <v>127600000</v>
      </c>
      <c r="X3830" s="3">
        <f>ROUND(W3830/(1-VLOOKUP("Total porcentaje:",ResumenCotizacion!$F:$H,3,0)),2)</f>
        <v>138695652.16999999</v>
      </c>
      <c r="Y3830" s="3">
        <f t="shared" si="239"/>
        <v>0</v>
      </c>
    </row>
    <row r="3831" spans="1:25" ht="14.25" x14ac:dyDescent="0.2">
      <c r="A3831" t="str">
        <f t="shared" si="236"/>
        <v>Servicios fabricante- Microsoft Soporte PremierMicrosoft Soporte PremierCPPO</v>
      </c>
      <c r="B3831" t="str">
        <f t="shared" si="237"/>
        <v>CPPOMicrosoft Soporte Premier</v>
      </c>
      <c r="C3831"/>
      <c r="D3831" t="s">
        <v>5156</v>
      </c>
      <c r="E3831" t="s">
        <v>7316</v>
      </c>
      <c r="F3831" s="37" t="s">
        <v>7648</v>
      </c>
      <c r="G3831" s="18" t="str">
        <f t="shared" si="238"/>
        <v>Servicios fabricante- Microsoft Soporte Premier</v>
      </c>
      <c r="H3831" s="18" t="s">
        <v>119</v>
      </c>
      <c r="I3831" s="37" t="s">
        <v>67</v>
      </c>
      <c r="J3831" t="s">
        <v>7317</v>
      </c>
      <c r="K3831" t="s">
        <v>65</v>
      </c>
      <c r="L3831" t="s">
        <v>3940</v>
      </c>
      <c r="M3831" t="s">
        <v>65</v>
      </c>
      <c r="N3831" s="37" t="s">
        <v>5159</v>
      </c>
      <c r="O3831" s="37" t="s">
        <v>5171</v>
      </c>
      <c r="P3831" s="37" t="s">
        <v>1308</v>
      </c>
      <c r="Q3831" t="s">
        <v>7316</v>
      </c>
      <c r="R3831" t="s">
        <v>5160</v>
      </c>
      <c r="S3831" s="38">
        <v>141600000</v>
      </c>
      <c r="T3831" s="37">
        <v>1</v>
      </c>
      <c r="U3831" s="37">
        <v>1</v>
      </c>
      <c r="V3831" s="43">
        <f>SUMIF(ResumenCotizacion!$C:$C,E3831,ResumenCotizacion!$P:$P)</f>
        <v>0</v>
      </c>
      <c r="W3831" s="68">
        <f>IF(H3831="USD",S3831*SolCotizacion!$J$18,S3831)</f>
        <v>141600000</v>
      </c>
      <c r="X3831" s="3">
        <f>ROUND(W3831/(1-VLOOKUP("Total porcentaje:",ResumenCotizacion!$F:$H,3,0)),2)</f>
        <v>153913043.47999999</v>
      </c>
      <c r="Y3831" s="3">
        <f t="shared" si="239"/>
        <v>0</v>
      </c>
    </row>
    <row r="3832" spans="1:25" ht="14.25" x14ac:dyDescent="0.2">
      <c r="A3832" t="str">
        <f t="shared" si="236"/>
        <v>Servicios fabricante- Microsoft Soporte PremierMicrosoft Soporte PremierCPPA</v>
      </c>
      <c r="B3832" t="str">
        <f t="shared" si="237"/>
        <v>CPPAMicrosoft Soporte Premier</v>
      </c>
      <c r="C3832"/>
      <c r="D3832" t="s">
        <v>5156</v>
      </c>
      <c r="E3832" t="s">
        <v>7318</v>
      </c>
      <c r="F3832" s="37" t="s">
        <v>7648</v>
      </c>
      <c r="G3832" s="18" t="str">
        <f t="shared" si="238"/>
        <v>Servicios fabricante- Microsoft Soporte Premier</v>
      </c>
      <c r="H3832" s="18" t="s">
        <v>119</v>
      </c>
      <c r="I3832" s="37" t="s">
        <v>67</v>
      </c>
      <c r="J3832" t="s">
        <v>7319</v>
      </c>
      <c r="K3832" t="s">
        <v>65</v>
      </c>
      <c r="L3832" t="s">
        <v>3940</v>
      </c>
      <c r="M3832" t="s">
        <v>65</v>
      </c>
      <c r="N3832" s="37" t="s">
        <v>5159</v>
      </c>
      <c r="O3832" s="37" t="s">
        <v>5171</v>
      </c>
      <c r="P3832" s="37" t="s">
        <v>1308</v>
      </c>
      <c r="Q3832" t="s">
        <v>7318</v>
      </c>
      <c r="R3832" t="s">
        <v>5160</v>
      </c>
      <c r="S3832" s="38">
        <v>116400000</v>
      </c>
      <c r="T3832" s="37">
        <v>1</v>
      </c>
      <c r="U3832" s="37">
        <v>1</v>
      </c>
      <c r="V3832" s="43">
        <f>SUMIF(ResumenCotizacion!$C:$C,E3832,ResumenCotizacion!$P:$P)</f>
        <v>0</v>
      </c>
      <c r="W3832" s="68">
        <f>IF(H3832="USD",S3832*SolCotizacion!$J$18,S3832)</f>
        <v>116400000</v>
      </c>
      <c r="X3832" s="3">
        <f>ROUND(W3832/(1-VLOOKUP("Total porcentaje:",ResumenCotizacion!$F:$H,3,0)),2)</f>
        <v>126521739.13</v>
      </c>
      <c r="Y3832" s="3">
        <f t="shared" si="239"/>
        <v>0</v>
      </c>
    </row>
    <row r="3833" spans="1:25" ht="14.25" x14ac:dyDescent="0.2">
      <c r="A3833" t="str">
        <f t="shared" si="236"/>
        <v>Servicios fabricante- Microsoft Soporte PremierMicrosoft Soporte PremierCPLC</v>
      </c>
      <c r="B3833" t="str">
        <f t="shared" si="237"/>
        <v>CPLCMicrosoft Soporte Premier</v>
      </c>
      <c r="C3833"/>
      <c r="D3833" t="s">
        <v>5156</v>
      </c>
      <c r="E3833" t="s">
        <v>7320</v>
      </c>
      <c r="F3833" s="37" t="s">
        <v>7648</v>
      </c>
      <c r="G3833" s="18" t="str">
        <f t="shared" si="238"/>
        <v>Servicios fabricante- Microsoft Soporte Premier</v>
      </c>
      <c r="H3833" s="18" t="s">
        <v>119</v>
      </c>
      <c r="I3833" s="37" t="s">
        <v>67</v>
      </c>
      <c r="J3833" t="s">
        <v>7321</v>
      </c>
      <c r="K3833" t="s">
        <v>65</v>
      </c>
      <c r="L3833" t="s">
        <v>3940</v>
      </c>
      <c r="M3833" t="s">
        <v>65</v>
      </c>
      <c r="N3833" s="37" t="s">
        <v>5159</v>
      </c>
      <c r="O3833" s="37" t="s">
        <v>5171</v>
      </c>
      <c r="P3833" s="37" t="s">
        <v>1308</v>
      </c>
      <c r="Q3833" t="s">
        <v>7320</v>
      </c>
      <c r="R3833" t="s">
        <v>5160</v>
      </c>
      <c r="S3833" s="38">
        <v>111600000</v>
      </c>
      <c r="T3833" s="37">
        <v>1</v>
      </c>
      <c r="U3833" s="37">
        <v>1</v>
      </c>
      <c r="V3833" s="43">
        <f>SUMIF(ResumenCotizacion!$C:$C,E3833,ResumenCotizacion!$P:$P)</f>
        <v>0</v>
      </c>
      <c r="W3833" s="68">
        <f>IF(H3833="USD",S3833*SolCotizacion!$J$18,S3833)</f>
        <v>111600000</v>
      </c>
      <c r="X3833" s="3">
        <f>ROUND(W3833/(1-VLOOKUP("Total porcentaje:",ResumenCotizacion!$F:$H,3,0)),2)</f>
        <v>121304347.83</v>
      </c>
      <c r="Y3833" s="3">
        <f t="shared" si="239"/>
        <v>0</v>
      </c>
    </row>
    <row r="3834" spans="1:25" ht="14.25" x14ac:dyDescent="0.2">
      <c r="A3834" t="str">
        <f t="shared" si="236"/>
        <v>Servicios fabricante- Microsoft Soporte PremierMicrosoft Soporte PremierCPHY</v>
      </c>
      <c r="B3834" t="str">
        <f t="shared" si="237"/>
        <v>CPHYMicrosoft Soporte Premier</v>
      </c>
      <c r="C3834"/>
      <c r="D3834" t="s">
        <v>5156</v>
      </c>
      <c r="E3834" t="s">
        <v>7322</v>
      </c>
      <c r="F3834" s="37" t="s">
        <v>7648</v>
      </c>
      <c r="G3834" s="18" t="str">
        <f t="shared" si="238"/>
        <v>Servicios fabricante- Microsoft Soporte Premier</v>
      </c>
      <c r="H3834" s="18" t="s">
        <v>119</v>
      </c>
      <c r="I3834" s="37" t="s">
        <v>67</v>
      </c>
      <c r="J3834" t="s">
        <v>7323</v>
      </c>
      <c r="K3834" t="s">
        <v>65</v>
      </c>
      <c r="L3834" t="s">
        <v>3940</v>
      </c>
      <c r="M3834" t="s">
        <v>65</v>
      </c>
      <c r="N3834" s="37" t="s">
        <v>5159</v>
      </c>
      <c r="O3834" s="37" t="s">
        <v>5171</v>
      </c>
      <c r="P3834" s="37" t="s">
        <v>1308</v>
      </c>
      <c r="Q3834" t="s">
        <v>7322</v>
      </c>
      <c r="R3834" t="s">
        <v>5160</v>
      </c>
      <c r="S3834" s="38">
        <v>25600000</v>
      </c>
      <c r="T3834" s="37">
        <v>1</v>
      </c>
      <c r="U3834" s="37">
        <v>1</v>
      </c>
      <c r="V3834" s="43">
        <f>SUMIF(ResumenCotizacion!$C:$C,E3834,ResumenCotizacion!$P:$P)</f>
        <v>0</v>
      </c>
      <c r="W3834" s="68">
        <f>IF(H3834="USD",S3834*SolCotizacion!$J$18,S3834)</f>
        <v>25600000</v>
      </c>
      <c r="X3834" s="3">
        <f>ROUND(W3834/(1-VLOOKUP("Total porcentaje:",ResumenCotizacion!$F:$H,3,0)),2)</f>
        <v>27826086.960000001</v>
      </c>
      <c r="Y3834" s="3">
        <f t="shared" si="239"/>
        <v>0</v>
      </c>
    </row>
    <row r="3835" spans="1:25" ht="14.25" x14ac:dyDescent="0.2">
      <c r="A3835" t="str">
        <f t="shared" si="236"/>
        <v>Servicios fabricante- Microsoft Soporte PremierMicrosoft Soporte PremierCOWO</v>
      </c>
      <c r="B3835" t="str">
        <f t="shared" si="237"/>
        <v>COWOMicrosoft Soporte Premier</v>
      </c>
      <c r="C3835"/>
      <c r="D3835" t="s">
        <v>5156</v>
      </c>
      <c r="E3835" t="s">
        <v>7324</v>
      </c>
      <c r="F3835" s="37" t="s">
        <v>7648</v>
      </c>
      <c r="G3835" s="18" t="str">
        <f t="shared" si="238"/>
        <v>Servicios fabricante- Microsoft Soporte Premier</v>
      </c>
      <c r="H3835" s="18" t="s">
        <v>119</v>
      </c>
      <c r="I3835" s="37" t="s">
        <v>67</v>
      </c>
      <c r="J3835" t="s">
        <v>7325</v>
      </c>
      <c r="K3835" t="s">
        <v>65</v>
      </c>
      <c r="L3835" t="s">
        <v>3940</v>
      </c>
      <c r="M3835" t="s">
        <v>65</v>
      </c>
      <c r="N3835" s="37" t="s">
        <v>5159</v>
      </c>
      <c r="O3835" s="37" t="s">
        <v>5171</v>
      </c>
      <c r="P3835" s="37" t="s">
        <v>1308</v>
      </c>
      <c r="Q3835" t="s">
        <v>7324</v>
      </c>
      <c r="R3835" t="s">
        <v>5160</v>
      </c>
      <c r="S3835" s="38">
        <v>28800000</v>
      </c>
      <c r="T3835" s="37">
        <v>1</v>
      </c>
      <c r="U3835" s="37">
        <v>1</v>
      </c>
      <c r="V3835" s="43">
        <f>SUMIF(ResumenCotizacion!$C:$C,E3835,ResumenCotizacion!$P:$P)</f>
        <v>0</v>
      </c>
      <c r="W3835" s="68">
        <f>IF(H3835="USD",S3835*SolCotizacion!$J$18,S3835)</f>
        <v>28800000</v>
      </c>
      <c r="X3835" s="3">
        <f>ROUND(W3835/(1-VLOOKUP("Total porcentaje:",ResumenCotizacion!$F:$H,3,0)),2)</f>
        <v>31304347.829999998</v>
      </c>
      <c r="Y3835" s="3">
        <f t="shared" si="239"/>
        <v>0</v>
      </c>
    </row>
    <row r="3836" spans="1:25" ht="14.25" x14ac:dyDescent="0.2">
      <c r="A3836" t="str">
        <f t="shared" si="236"/>
        <v>Servicios fabricante- Microsoft Soporte PremierMicrosoft Soporte PremierCOWN</v>
      </c>
      <c r="B3836" t="str">
        <f t="shared" si="237"/>
        <v>COWNMicrosoft Soporte Premier</v>
      </c>
      <c r="C3836"/>
      <c r="D3836" t="s">
        <v>5156</v>
      </c>
      <c r="E3836" t="s">
        <v>7326</v>
      </c>
      <c r="F3836" s="37" t="s">
        <v>7648</v>
      </c>
      <c r="G3836" s="18" t="str">
        <f t="shared" si="238"/>
        <v>Servicios fabricante- Microsoft Soporte Premier</v>
      </c>
      <c r="H3836" s="18" t="s">
        <v>119</v>
      </c>
      <c r="I3836" s="37" t="s">
        <v>67</v>
      </c>
      <c r="J3836" t="s">
        <v>7327</v>
      </c>
      <c r="K3836" t="s">
        <v>65</v>
      </c>
      <c r="L3836" t="s">
        <v>3940</v>
      </c>
      <c r="M3836" t="s">
        <v>65</v>
      </c>
      <c r="N3836" s="37" t="s">
        <v>5159</v>
      </c>
      <c r="O3836" s="37" t="s">
        <v>5171</v>
      </c>
      <c r="P3836" s="37" t="s">
        <v>1308</v>
      </c>
      <c r="Q3836" t="s">
        <v>7326</v>
      </c>
      <c r="R3836" t="s">
        <v>5160</v>
      </c>
      <c r="S3836" s="38">
        <v>111600000</v>
      </c>
      <c r="T3836" s="37">
        <v>1</v>
      </c>
      <c r="U3836" s="37">
        <v>1</v>
      </c>
      <c r="V3836" s="43">
        <f>SUMIF(ResumenCotizacion!$C:$C,E3836,ResumenCotizacion!$P:$P)</f>
        <v>0</v>
      </c>
      <c r="W3836" s="68">
        <f>IF(H3836="USD",S3836*SolCotizacion!$J$18,S3836)</f>
        <v>111600000</v>
      </c>
      <c r="X3836" s="3">
        <f>ROUND(W3836/(1-VLOOKUP("Total porcentaje:",ResumenCotizacion!$F:$H,3,0)),2)</f>
        <v>121304347.83</v>
      </c>
      <c r="Y3836" s="3">
        <f t="shared" si="239"/>
        <v>0</v>
      </c>
    </row>
    <row r="3837" spans="1:25" ht="14.25" x14ac:dyDescent="0.2">
      <c r="A3837" t="str">
        <f t="shared" si="236"/>
        <v>Servicios fabricante- Microsoft Soporte PremierMicrosoft Soporte PremierCOWC</v>
      </c>
      <c r="B3837" t="str">
        <f t="shared" si="237"/>
        <v>COWCMicrosoft Soporte Premier</v>
      </c>
      <c r="C3837"/>
      <c r="D3837" t="s">
        <v>5156</v>
      </c>
      <c r="E3837" t="s">
        <v>7328</v>
      </c>
      <c r="F3837" s="37" t="s">
        <v>7648</v>
      </c>
      <c r="G3837" s="18" t="str">
        <f t="shared" si="238"/>
        <v>Servicios fabricante- Microsoft Soporte Premier</v>
      </c>
      <c r="H3837" s="18" t="s">
        <v>119</v>
      </c>
      <c r="I3837" s="37" t="s">
        <v>67</v>
      </c>
      <c r="J3837" t="s">
        <v>7329</v>
      </c>
      <c r="K3837" t="s">
        <v>65</v>
      </c>
      <c r="L3837" t="s">
        <v>3940</v>
      </c>
      <c r="M3837" t="s">
        <v>65</v>
      </c>
      <c r="N3837" s="37" t="s">
        <v>5159</v>
      </c>
      <c r="O3837" s="37" t="s">
        <v>5171</v>
      </c>
      <c r="P3837" s="37" t="s">
        <v>1308</v>
      </c>
      <c r="Q3837" t="s">
        <v>7328</v>
      </c>
      <c r="R3837" t="s">
        <v>5160</v>
      </c>
      <c r="S3837" s="38">
        <v>127600000</v>
      </c>
      <c r="T3837" s="37">
        <v>1</v>
      </c>
      <c r="U3837" s="37">
        <v>1</v>
      </c>
      <c r="V3837" s="43">
        <f>SUMIF(ResumenCotizacion!$C:$C,E3837,ResumenCotizacion!$P:$P)</f>
        <v>0</v>
      </c>
      <c r="W3837" s="68">
        <f>IF(H3837="USD",S3837*SolCotizacion!$J$18,S3837)</f>
        <v>127600000</v>
      </c>
      <c r="X3837" s="3">
        <f>ROUND(W3837/(1-VLOOKUP("Total porcentaje:",ResumenCotizacion!$F:$H,3,0)),2)</f>
        <v>138695652.16999999</v>
      </c>
      <c r="Y3837" s="3">
        <f t="shared" si="239"/>
        <v>0</v>
      </c>
    </row>
    <row r="3838" spans="1:25" ht="14.25" x14ac:dyDescent="0.2">
      <c r="A3838" t="str">
        <f t="shared" si="236"/>
        <v>Servicios fabricante- Microsoft Soporte PremierMicrosoft Soporte PremierCOSA</v>
      </c>
      <c r="B3838" t="str">
        <f t="shared" si="237"/>
        <v>COSAMicrosoft Soporte Premier</v>
      </c>
      <c r="C3838"/>
      <c r="D3838" t="s">
        <v>5156</v>
      </c>
      <c r="E3838" t="s">
        <v>7330</v>
      </c>
      <c r="F3838" s="37" t="s">
        <v>7648</v>
      </c>
      <c r="G3838" s="18" t="str">
        <f t="shared" si="238"/>
        <v>Servicios fabricante- Microsoft Soporte Premier</v>
      </c>
      <c r="H3838" s="18" t="s">
        <v>119</v>
      </c>
      <c r="I3838" s="37" t="s">
        <v>67</v>
      </c>
      <c r="J3838" t="s">
        <v>7331</v>
      </c>
      <c r="K3838" t="s">
        <v>65</v>
      </c>
      <c r="L3838" t="s">
        <v>3940</v>
      </c>
      <c r="M3838" t="s">
        <v>65</v>
      </c>
      <c r="N3838" s="37" t="s">
        <v>5159</v>
      </c>
      <c r="O3838" s="37" t="s">
        <v>5171</v>
      </c>
      <c r="P3838" s="37" t="s">
        <v>1308</v>
      </c>
      <c r="Q3838" t="s">
        <v>7330</v>
      </c>
      <c r="R3838" t="s">
        <v>5160</v>
      </c>
      <c r="S3838" s="38">
        <v>111600000</v>
      </c>
      <c r="T3838" s="37">
        <v>1</v>
      </c>
      <c r="U3838" s="37">
        <v>1</v>
      </c>
      <c r="V3838" s="43">
        <f>SUMIF(ResumenCotizacion!$C:$C,E3838,ResumenCotizacion!$P:$P)</f>
        <v>0</v>
      </c>
      <c r="W3838" s="68">
        <f>IF(H3838="USD",S3838*SolCotizacion!$J$18,S3838)</f>
        <v>111600000</v>
      </c>
      <c r="X3838" s="3">
        <f>ROUND(W3838/(1-VLOOKUP("Total porcentaje:",ResumenCotizacion!$F:$H,3,0)),2)</f>
        <v>121304347.83</v>
      </c>
      <c r="Y3838" s="3">
        <f t="shared" si="239"/>
        <v>0</v>
      </c>
    </row>
    <row r="3839" spans="1:25" ht="14.25" x14ac:dyDescent="0.2">
      <c r="A3839" t="str">
        <f t="shared" si="236"/>
        <v>Servicios fabricante- Microsoft Soporte PremierMicrosoft Soporte PremierCORY</v>
      </c>
      <c r="B3839" t="str">
        <f t="shared" si="237"/>
        <v>CORYMicrosoft Soporte Premier</v>
      </c>
      <c r="C3839"/>
      <c r="D3839" t="s">
        <v>5156</v>
      </c>
      <c r="E3839" t="s">
        <v>7332</v>
      </c>
      <c r="F3839" s="37" t="s">
        <v>7648</v>
      </c>
      <c r="G3839" s="18" t="str">
        <f t="shared" si="238"/>
        <v>Servicios fabricante- Microsoft Soporte Premier</v>
      </c>
      <c r="H3839" s="18" t="s">
        <v>119</v>
      </c>
      <c r="I3839" s="37" t="s">
        <v>67</v>
      </c>
      <c r="J3839" t="s">
        <v>7333</v>
      </c>
      <c r="K3839" t="s">
        <v>65</v>
      </c>
      <c r="L3839" t="s">
        <v>3940</v>
      </c>
      <c r="M3839" t="s">
        <v>65</v>
      </c>
      <c r="N3839" s="37" t="s">
        <v>5159</v>
      </c>
      <c r="O3839" s="37" t="s">
        <v>5171</v>
      </c>
      <c r="P3839" s="37" t="s">
        <v>1308</v>
      </c>
      <c r="Q3839" t="s">
        <v>7332</v>
      </c>
      <c r="R3839" t="s">
        <v>5160</v>
      </c>
      <c r="S3839" s="38">
        <v>12800000</v>
      </c>
      <c r="T3839" s="37">
        <v>1</v>
      </c>
      <c r="U3839" s="37">
        <v>1</v>
      </c>
      <c r="V3839" s="43">
        <f>SUMIF(ResumenCotizacion!$C:$C,E3839,ResumenCotizacion!$P:$P)</f>
        <v>0</v>
      </c>
      <c r="W3839" s="68">
        <f>IF(H3839="USD",S3839*SolCotizacion!$J$18,S3839)</f>
        <v>12800000</v>
      </c>
      <c r="X3839" s="3">
        <f>ROUND(W3839/(1-VLOOKUP("Total porcentaje:",ResumenCotizacion!$F:$H,3,0)),2)</f>
        <v>13913043.48</v>
      </c>
      <c r="Y3839" s="3">
        <f t="shared" si="239"/>
        <v>0</v>
      </c>
    </row>
    <row r="3840" spans="1:25" ht="14.25" x14ac:dyDescent="0.2">
      <c r="A3840" t="str">
        <f t="shared" si="236"/>
        <v>Servicios fabricante- Microsoft Soporte PremierMicrosoft Soporte PremierCORR</v>
      </c>
      <c r="B3840" t="str">
        <f t="shared" si="237"/>
        <v>CORRMicrosoft Soporte Premier</v>
      </c>
      <c r="C3840"/>
      <c r="D3840" t="s">
        <v>5156</v>
      </c>
      <c r="E3840" t="s">
        <v>7334</v>
      </c>
      <c r="F3840" s="37" t="s">
        <v>7648</v>
      </c>
      <c r="G3840" s="18" t="str">
        <f t="shared" si="238"/>
        <v>Servicios fabricante- Microsoft Soporte Premier</v>
      </c>
      <c r="H3840" s="18" t="s">
        <v>119</v>
      </c>
      <c r="I3840" s="37" t="s">
        <v>67</v>
      </c>
      <c r="J3840" t="s">
        <v>7335</v>
      </c>
      <c r="K3840" t="s">
        <v>65</v>
      </c>
      <c r="L3840" t="s">
        <v>3940</v>
      </c>
      <c r="M3840" t="s">
        <v>65</v>
      </c>
      <c r="N3840" s="37" t="s">
        <v>5159</v>
      </c>
      <c r="O3840" s="37" t="s">
        <v>5171</v>
      </c>
      <c r="P3840" s="37" t="s">
        <v>1308</v>
      </c>
      <c r="Q3840" t="s">
        <v>7334</v>
      </c>
      <c r="R3840" t="s">
        <v>5160</v>
      </c>
      <c r="S3840" s="38">
        <v>28800000</v>
      </c>
      <c r="T3840" s="37">
        <v>1</v>
      </c>
      <c r="U3840" s="37">
        <v>1</v>
      </c>
      <c r="V3840" s="43">
        <f>SUMIF(ResumenCotizacion!$C:$C,E3840,ResumenCotizacion!$P:$P)</f>
        <v>0</v>
      </c>
      <c r="W3840" s="68">
        <f>IF(H3840="USD",S3840*SolCotizacion!$J$18,S3840)</f>
        <v>28800000</v>
      </c>
      <c r="X3840" s="3">
        <f>ROUND(W3840/(1-VLOOKUP("Total porcentaje:",ResumenCotizacion!$F:$H,3,0)),2)</f>
        <v>31304347.829999998</v>
      </c>
      <c r="Y3840" s="3">
        <f t="shared" si="239"/>
        <v>0</v>
      </c>
    </row>
    <row r="3841" spans="1:25" ht="14.25" x14ac:dyDescent="0.2">
      <c r="A3841" t="str">
        <f t="shared" si="236"/>
        <v>Servicios fabricante- Microsoft Soporte PremierMicrosoft Soporte PremierCOOO</v>
      </c>
      <c r="B3841" t="str">
        <f t="shared" si="237"/>
        <v>COOOMicrosoft Soporte Premier</v>
      </c>
      <c r="C3841"/>
      <c r="D3841" t="s">
        <v>5156</v>
      </c>
      <c r="E3841" t="s">
        <v>7336</v>
      </c>
      <c r="F3841" s="37" t="s">
        <v>7648</v>
      </c>
      <c r="G3841" s="18" t="str">
        <f t="shared" si="238"/>
        <v>Servicios fabricante- Microsoft Soporte Premier</v>
      </c>
      <c r="H3841" s="18" t="s">
        <v>119</v>
      </c>
      <c r="I3841" s="37" t="s">
        <v>67</v>
      </c>
      <c r="J3841" t="s">
        <v>7337</v>
      </c>
      <c r="K3841" t="s">
        <v>65</v>
      </c>
      <c r="L3841" t="s">
        <v>3940</v>
      </c>
      <c r="M3841" t="s">
        <v>65</v>
      </c>
      <c r="N3841" s="37" t="s">
        <v>5159</v>
      </c>
      <c r="O3841" s="37" t="s">
        <v>5171</v>
      </c>
      <c r="P3841" s="37" t="s">
        <v>1308</v>
      </c>
      <c r="Q3841" t="s">
        <v>7336</v>
      </c>
      <c r="R3841" t="s">
        <v>5160</v>
      </c>
      <c r="S3841" s="38">
        <v>126400000</v>
      </c>
      <c r="T3841" s="37">
        <v>1</v>
      </c>
      <c r="U3841" s="37">
        <v>1</v>
      </c>
      <c r="V3841" s="43">
        <f>SUMIF(ResumenCotizacion!$C:$C,E3841,ResumenCotizacion!$P:$P)</f>
        <v>0</v>
      </c>
      <c r="W3841" s="68">
        <f>IF(H3841="USD",S3841*SolCotizacion!$J$18,S3841)</f>
        <v>126400000</v>
      </c>
      <c r="X3841" s="3">
        <f>ROUND(W3841/(1-VLOOKUP("Total porcentaje:",ResumenCotizacion!$F:$H,3,0)),2)</f>
        <v>137391304.34999999</v>
      </c>
      <c r="Y3841" s="3">
        <f t="shared" si="239"/>
        <v>0</v>
      </c>
    </row>
    <row r="3842" spans="1:25" ht="14.25" x14ac:dyDescent="0.2">
      <c r="A3842" t="str">
        <f t="shared" si="236"/>
        <v>Servicios fabricante- Microsoft Soporte PremierMicrosoft Soporte PremierCOKS</v>
      </c>
      <c r="B3842" t="str">
        <f t="shared" si="237"/>
        <v>COKSMicrosoft Soporte Premier</v>
      </c>
      <c r="C3842"/>
      <c r="D3842" t="s">
        <v>5156</v>
      </c>
      <c r="E3842" t="s">
        <v>7338</v>
      </c>
      <c r="F3842" s="37" t="s">
        <v>7648</v>
      </c>
      <c r="G3842" s="18" t="str">
        <f t="shared" si="238"/>
        <v>Servicios fabricante- Microsoft Soporte Premier</v>
      </c>
      <c r="H3842" s="18" t="s">
        <v>119</v>
      </c>
      <c r="I3842" s="37" t="s">
        <v>67</v>
      </c>
      <c r="J3842" t="s">
        <v>7339</v>
      </c>
      <c r="K3842" t="s">
        <v>65</v>
      </c>
      <c r="L3842" t="s">
        <v>3940</v>
      </c>
      <c r="M3842" t="s">
        <v>65</v>
      </c>
      <c r="N3842" s="37" t="s">
        <v>5159</v>
      </c>
      <c r="O3842" s="37" t="s">
        <v>5171</v>
      </c>
      <c r="P3842" s="37" t="s">
        <v>1308</v>
      </c>
      <c r="Q3842" t="s">
        <v>7338</v>
      </c>
      <c r="R3842" t="s">
        <v>5160</v>
      </c>
      <c r="S3842" s="38">
        <v>17200000</v>
      </c>
      <c r="T3842" s="37">
        <v>1</v>
      </c>
      <c r="U3842" s="37">
        <v>1</v>
      </c>
      <c r="V3842" s="43">
        <f>SUMIF(ResumenCotizacion!$C:$C,E3842,ResumenCotizacion!$P:$P)</f>
        <v>0</v>
      </c>
      <c r="W3842" s="68">
        <f>IF(H3842="USD",S3842*SolCotizacion!$J$18,S3842)</f>
        <v>17200000</v>
      </c>
      <c r="X3842" s="3">
        <f>ROUND(W3842/(1-VLOOKUP("Total porcentaje:",ResumenCotizacion!$F:$H,3,0)),2)</f>
        <v>18695652.170000002</v>
      </c>
      <c r="Y3842" s="3">
        <f t="shared" si="239"/>
        <v>0</v>
      </c>
    </row>
    <row r="3843" spans="1:25" ht="14.25" x14ac:dyDescent="0.2">
      <c r="A3843" t="str">
        <f t="shared" ref="A3843:A3906" si="240">D3843&amp;F3843&amp;E3843</f>
        <v>Servicios fabricante- Microsoft Soporte PremierMicrosoft Soporte PremierCOKR</v>
      </c>
      <c r="B3843" t="str">
        <f t="shared" ref="B3843:B3906" si="241">E3843&amp;F3843</f>
        <v>COKRMicrosoft Soporte Premier</v>
      </c>
      <c r="C3843"/>
      <c r="D3843" t="s">
        <v>5156</v>
      </c>
      <c r="E3843" t="s">
        <v>7340</v>
      </c>
      <c r="F3843" s="37" t="s">
        <v>7648</v>
      </c>
      <c r="G3843" s="18" t="str">
        <f t="shared" ref="G3843:G3906" si="242">D3843</f>
        <v>Servicios fabricante- Microsoft Soporte Premier</v>
      </c>
      <c r="H3843" s="18" t="s">
        <v>119</v>
      </c>
      <c r="I3843" s="37" t="s">
        <v>67</v>
      </c>
      <c r="J3843" t="s">
        <v>7341</v>
      </c>
      <c r="K3843" t="s">
        <v>65</v>
      </c>
      <c r="L3843" t="s">
        <v>3940</v>
      </c>
      <c r="M3843" t="s">
        <v>65</v>
      </c>
      <c r="N3843" s="37" t="s">
        <v>5159</v>
      </c>
      <c r="O3843" s="37" t="s">
        <v>5171</v>
      </c>
      <c r="P3843" s="37" t="s">
        <v>1308</v>
      </c>
      <c r="Q3843" t="s">
        <v>7340</v>
      </c>
      <c r="R3843" t="s">
        <v>5160</v>
      </c>
      <c r="S3843" s="38">
        <v>111600000</v>
      </c>
      <c r="T3843" s="37">
        <v>1</v>
      </c>
      <c r="U3843" s="37">
        <v>1</v>
      </c>
      <c r="V3843" s="43">
        <f>SUMIF(ResumenCotizacion!$C:$C,E3843,ResumenCotizacion!$P:$P)</f>
        <v>0</v>
      </c>
      <c r="W3843" s="68">
        <f>IF(H3843="USD",S3843*SolCotizacion!$J$18,S3843)</f>
        <v>111600000</v>
      </c>
      <c r="X3843" s="3">
        <f>ROUND(W3843/(1-VLOOKUP("Total porcentaje:",ResumenCotizacion!$F:$H,3,0)),2)</f>
        <v>121304347.83</v>
      </c>
      <c r="Y3843" s="3">
        <f t="shared" ref="Y3843:Y3906" si="243">V3843*X3843</f>
        <v>0</v>
      </c>
    </row>
    <row r="3844" spans="1:25" ht="14.25" x14ac:dyDescent="0.2">
      <c r="A3844" t="str">
        <f t="shared" si="240"/>
        <v>Servicios fabricante- Microsoft Soporte PremierMicrosoft Soporte PremierCOKM</v>
      </c>
      <c r="B3844" t="str">
        <f t="shared" si="241"/>
        <v>COKMMicrosoft Soporte Premier</v>
      </c>
      <c r="C3844"/>
      <c r="D3844" t="s">
        <v>5156</v>
      </c>
      <c r="E3844" t="s">
        <v>7342</v>
      </c>
      <c r="F3844" s="37" t="s">
        <v>7648</v>
      </c>
      <c r="G3844" s="18" t="str">
        <f t="shared" si="242"/>
        <v>Servicios fabricante- Microsoft Soporte Premier</v>
      </c>
      <c r="H3844" s="18" t="s">
        <v>119</v>
      </c>
      <c r="I3844" s="37" t="s">
        <v>67</v>
      </c>
      <c r="J3844" t="s">
        <v>7343</v>
      </c>
      <c r="K3844" t="s">
        <v>65</v>
      </c>
      <c r="L3844" t="s">
        <v>3940</v>
      </c>
      <c r="M3844" t="s">
        <v>65</v>
      </c>
      <c r="N3844" s="37" t="s">
        <v>5159</v>
      </c>
      <c r="O3844" s="37" t="s">
        <v>5171</v>
      </c>
      <c r="P3844" s="37" t="s">
        <v>1308</v>
      </c>
      <c r="Q3844" t="s">
        <v>7342</v>
      </c>
      <c r="R3844" t="s">
        <v>5160</v>
      </c>
      <c r="S3844" s="38">
        <v>141600000</v>
      </c>
      <c r="T3844" s="37">
        <v>1</v>
      </c>
      <c r="U3844" s="37">
        <v>1</v>
      </c>
      <c r="V3844" s="43">
        <f>SUMIF(ResumenCotizacion!$C:$C,E3844,ResumenCotizacion!$P:$P)</f>
        <v>0</v>
      </c>
      <c r="W3844" s="68">
        <f>IF(H3844="USD",S3844*SolCotizacion!$J$18,S3844)</f>
        <v>141600000</v>
      </c>
      <c r="X3844" s="3">
        <f>ROUND(W3844/(1-VLOOKUP("Total porcentaje:",ResumenCotizacion!$F:$H,3,0)),2)</f>
        <v>153913043.47999999</v>
      </c>
      <c r="Y3844" s="3">
        <f t="shared" si="243"/>
        <v>0</v>
      </c>
    </row>
    <row r="3845" spans="1:25" ht="14.25" x14ac:dyDescent="0.2">
      <c r="A3845" t="str">
        <f t="shared" si="240"/>
        <v>Servicios fabricante- Microsoft Soporte PremierMicrosoft Soporte PremierCOKA</v>
      </c>
      <c r="B3845" t="str">
        <f t="shared" si="241"/>
        <v>COKAMicrosoft Soporte Premier</v>
      </c>
      <c r="C3845"/>
      <c r="D3845" t="s">
        <v>5156</v>
      </c>
      <c r="E3845" t="s">
        <v>7344</v>
      </c>
      <c r="F3845" s="37" t="s">
        <v>7648</v>
      </c>
      <c r="G3845" s="18" t="str">
        <f t="shared" si="242"/>
        <v>Servicios fabricante- Microsoft Soporte Premier</v>
      </c>
      <c r="H3845" s="18" t="s">
        <v>119</v>
      </c>
      <c r="I3845" s="37" t="s">
        <v>67</v>
      </c>
      <c r="J3845" t="s">
        <v>7345</v>
      </c>
      <c r="K3845" t="s">
        <v>65</v>
      </c>
      <c r="L3845" t="s">
        <v>3940</v>
      </c>
      <c r="M3845" t="s">
        <v>65</v>
      </c>
      <c r="N3845" s="37" t="s">
        <v>5159</v>
      </c>
      <c r="O3845" s="37" t="s">
        <v>5171</v>
      </c>
      <c r="P3845" s="37" t="s">
        <v>1308</v>
      </c>
      <c r="Q3845" t="s">
        <v>7344</v>
      </c>
      <c r="R3845" t="s">
        <v>5160</v>
      </c>
      <c r="S3845" s="38">
        <v>111600000</v>
      </c>
      <c r="T3845" s="37">
        <v>1</v>
      </c>
      <c r="U3845" s="37">
        <v>1</v>
      </c>
      <c r="V3845" s="43">
        <f>SUMIF(ResumenCotizacion!$C:$C,E3845,ResumenCotizacion!$P:$P)</f>
        <v>0</v>
      </c>
      <c r="W3845" s="68">
        <f>IF(H3845="USD",S3845*SolCotizacion!$J$18,S3845)</f>
        <v>111600000</v>
      </c>
      <c r="X3845" s="3">
        <f>ROUND(W3845/(1-VLOOKUP("Total porcentaje:",ResumenCotizacion!$F:$H,3,0)),2)</f>
        <v>121304347.83</v>
      </c>
      <c r="Y3845" s="3">
        <f t="shared" si="243"/>
        <v>0</v>
      </c>
    </row>
    <row r="3846" spans="1:25" ht="14.25" x14ac:dyDescent="0.2">
      <c r="A3846" t="str">
        <f t="shared" si="240"/>
        <v>Servicios fabricante- Microsoft Soporte PremierMicrosoft Soporte PremierCOEG</v>
      </c>
      <c r="B3846" t="str">
        <f t="shared" si="241"/>
        <v>COEGMicrosoft Soporte Premier</v>
      </c>
      <c r="C3846"/>
      <c r="D3846" t="s">
        <v>5156</v>
      </c>
      <c r="E3846" t="s">
        <v>7346</v>
      </c>
      <c r="F3846" s="37" t="s">
        <v>7648</v>
      </c>
      <c r="G3846" s="18" t="str">
        <f t="shared" si="242"/>
        <v>Servicios fabricante- Microsoft Soporte Premier</v>
      </c>
      <c r="H3846" s="18" t="s">
        <v>119</v>
      </c>
      <c r="I3846" s="37" t="s">
        <v>67</v>
      </c>
      <c r="J3846" t="s">
        <v>7347</v>
      </c>
      <c r="K3846" t="s">
        <v>65</v>
      </c>
      <c r="L3846" t="s">
        <v>3940</v>
      </c>
      <c r="M3846" t="s">
        <v>65</v>
      </c>
      <c r="N3846" s="37" t="s">
        <v>5159</v>
      </c>
      <c r="O3846" s="37" t="s">
        <v>5171</v>
      </c>
      <c r="P3846" s="37" t="s">
        <v>1308</v>
      </c>
      <c r="Q3846" t="s">
        <v>7346</v>
      </c>
      <c r="R3846" t="s">
        <v>5160</v>
      </c>
      <c r="S3846" s="38">
        <v>158400000</v>
      </c>
      <c r="T3846" s="37">
        <v>1</v>
      </c>
      <c r="U3846" s="37">
        <v>1</v>
      </c>
      <c r="V3846" s="43">
        <f>SUMIF(ResumenCotizacion!$C:$C,E3846,ResumenCotizacion!$P:$P)</f>
        <v>0</v>
      </c>
      <c r="W3846" s="68">
        <f>IF(H3846="USD",S3846*SolCotizacion!$J$18,S3846)</f>
        <v>158400000</v>
      </c>
      <c r="X3846" s="3">
        <f>ROUND(W3846/(1-VLOOKUP("Total porcentaje:",ResumenCotizacion!$F:$H,3,0)),2)</f>
        <v>172173913.03999999</v>
      </c>
      <c r="Y3846" s="3">
        <f t="shared" si="243"/>
        <v>0</v>
      </c>
    </row>
    <row r="3847" spans="1:25" ht="14.25" x14ac:dyDescent="0.2">
      <c r="A3847" t="str">
        <f t="shared" si="240"/>
        <v>Servicios fabricante- Microsoft Soporte PremierMicrosoft Soporte PremierCLWT</v>
      </c>
      <c r="B3847" t="str">
        <f t="shared" si="241"/>
        <v>CLWTMicrosoft Soporte Premier</v>
      </c>
      <c r="C3847"/>
      <c r="D3847" t="s">
        <v>5156</v>
      </c>
      <c r="E3847" t="s">
        <v>7348</v>
      </c>
      <c r="F3847" s="37" t="s">
        <v>7648</v>
      </c>
      <c r="G3847" s="18" t="str">
        <f t="shared" si="242"/>
        <v>Servicios fabricante- Microsoft Soporte Premier</v>
      </c>
      <c r="H3847" s="18" t="s">
        <v>119</v>
      </c>
      <c r="I3847" s="37" t="s">
        <v>67</v>
      </c>
      <c r="J3847" t="s">
        <v>7349</v>
      </c>
      <c r="K3847" t="s">
        <v>65</v>
      </c>
      <c r="L3847" t="s">
        <v>3940</v>
      </c>
      <c r="M3847" t="s">
        <v>65</v>
      </c>
      <c r="N3847" s="37" t="s">
        <v>5159</v>
      </c>
      <c r="O3847" s="37" t="s">
        <v>5171</v>
      </c>
      <c r="P3847" s="37" t="s">
        <v>1308</v>
      </c>
      <c r="Q3847" t="s">
        <v>7348</v>
      </c>
      <c r="R3847" t="s">
        <v>5160</v>
      </c>
      <c r="S3847" s="38">
        <v>87600000</v>
      </c>
      <c r="T3847" s="37">
        <v>1</v>
      </c>
      <c r="U3847" s="37">
        <v>1</v>
      </c>
      <c r="V3847" s="43">
        <f>SUMIF(ResumenCotizacion!$C:$C,E3847,ResumenCotizacion!$P:$P)</f>
        <v>0</v>
      </c>
      <c r="W3847" s="68">
        <f>IF(H3847="USD",S3847*SolCotizacion!$J$18,S3847)</f>
        <v>87600000</v>
      </c>
      <c r="X3847" s="3">
        <f>ROUND(W3847/(1-VLOOKUP("Total porcentaje:",ResumenCotizacion!$F:$H,3,0)),2)</f>
        <v>95217391.299999997</v>
      </c>
      <c r="Y3847" s="3">
        <f t="shared" si="243"/>
        <v>0</v>
      </c>
    </row>
    <row r="3848" spans="1:25" ht="14.25" x14ac:dyDescent="0.2">
      <c r="A3848" t="str">
        <f t="shared" si="240"/>
        <v>Servicios fabricante- Microsoft Soporte PremierMicrosoft Soporte PremierCLWP</v>
      </c>
      <c r="B3848" t="str">
        <f t="shared" si="241"/>
        <v>CLWPMicrosoft Soporte Premier</v>
      </c>
      <c r="C3848"/>
      <c r="D3848" t="s">
        <v>5156</v>
      </c>
      <c r="E3848" t="s">
        <v>7350</v>
      </c>
      <c r="F3848" s="37" t="s">
        <v>7648</v>
      </c>
      <c r="G3848" s="18" t="str">
        <f t="shared" si="242"/>
        <v>Servicios fabricante- Microsoft Soporte Premier</v>
      </c>
      <c r="H3848" s="18" t="s">
        <v>119</v>
      </c>
      <c r="I3848" s="37" t="s">
        <v>67</v>
      </c>
      <c r="J3848" t="s">
        <v>7351</v>
      </c>
      <c r="K3848" t="s">
        <v>65</v>
      </c>
      <c r="L3848" t="s">
        <v>3940</v>
      </c>
      <c r="M3848" t="s">
        <v>65</v>
      </c>
      <c r="N3848" s="37" t="s">
        <v>5159</v>
      </c>
      <c r="O3848" s="37" t="s">
        <v>5171</v>
      </c>
      <c r="P3848" s="37" t="s">
        <v>1308</v>
      </c>
      <c r="Q3848" t="s">
        <v>7350</v>
      </c>
      <c r="R3848" t="s">
        <v>5160</v>
      </c>
      <c r="S3848" s="38">
        <v>13600000</v>
      </c>
      <c r="T3848" s="37">
        <v>1</v>
      </c>
      <c r="U3848" s="37">
        <v>1</v>
      </c>
      <c r="V3848" s="43">
        <f>SUMIF(ResumenCotizacion!$C:$C,E3848,ResumenCotizacion!$P:$P)</f>
        <v>0</v>
      </c>
      <c r="W3848" s="68">
        <f>IF(H3848="USD",S3848*SolCotizacion!$J$18,S3848)</f>
        <v>13600000</v>
      </c>
      <c r="X3848" s="3">
        <f>ROUND(W3848/(1-VLOOKUP("Total porcentaje:",ResumenCotizacion!$F:$H,3,0)),2)</f>
        <v>14782608.699999999</v>
      </c>
      <c r="Y3848" s="3">
        <f t="shared" si="243"/>
        <v>0</v>
      </c>
    </row>
    <row r="3849" spans="1:25" ht="14.25" x14ac:dyDescent="0.2">
      <c r="A3849" t="str">
        <f t="shared" si="240"/>
        <v>Servicios fabricante- Microsoft Soporte PremierMicrosoft Soporte PremierCLOI</v>
      </c>
      <c r="B3849" t="str">
        <f t="shared" si="241"/>
        <v>CLOIMicrosoft Soporte Premier</v>
      </c>
      <c r="C3849"/>
      <c r="D3849" t="s">
        <v>5156</v>
      </c>
      <c r="E3849" t="s">
        <v>7352</v>
      </c>
      <c r="F3849" s="37" t="s">
        <v>7648</v>
      </c>
      <c r="G3849" s="18" t="str">
        <f t="shared" si="242"/>
        <v>Servicios fabricante- Microsoft Soporte Premier</v>
      </c>
      <c r="H3849" s="18" t="s">
        <v>119</v>
      </c>
      <c r="I3849" s="37" t="s">
        <v>67</v>
      </c>
      <c r="J3849" t="s">
        <v>7353</v>
      </c>
      <c r="K3849" t="s">
        <v>65</v>
      </c>
      <c r="L3849" t="s">
        <v>3940</v>
      </c>
      <c r="M3849" t="s">
        <v>65</v>
      </c>
      <c r="N3849" s="37" t="s">
        <v>5159</v>
      </c>
      <c r="O3849" s="37" t="s">
        <v>5171</v>
      </c>
      <c r="P3849" s="37" t="s">
        <v>1308</v>
      </c>
      <c r="Q3849" t="s">
        <v>7352</v>
      </c>
      <c r="R3849" t="s">
        <v>5160</v>
      </c>
      <c r="S3849" s="38">
        <v>111600000</v>
      </c>
      <c r="T3849" s="37">
        <v>1</v>
      </c>
      <c r="U3849" s="37">
        <v>1</v>
      </c>
      <c r="V3849" s="43">
        <f>SUMIF(ResumenCotizacion!$C:$C,E3849,ResumenCotizacion!$P:$P)</f>
        <v>0</v>
      </c>
      <c r="W3849" s="68">
        <f>IF(H3849="USD",S3849*SolCotizacion!$J$18,S3849)</f>
        <v>111600000</v>
      </c>
      <c r="X3849" s="3">
        <f>ROUND(W3849/(1-VLOOKUP("Total porcentaje:",ResumenCotizacion!$F:$H,3,0)),2)</f>
        <v>121304347.83</v>
      </c>
      <c r="Y3849" s="3">
        <f t="shared" si="243"/>
        <v>0</v>
      </c>
    </row>
    <row r="3850" spans="1:25" ht="14.25" x14ac:dyDescent="0.2">
      <c r="A3850" t="str">
        <f t="shared" si="240"/>
        <v>Servicios fabricante- Microsoft Soporte PremierMicrosoft Soporte PremierCIROS2</v>
      </c>
      <c r="B3850" t="str">
        <f t="shared" si="241"/>
        <v>CIROS2Microsoft Soporte Premier</v>
      </c>
      <c r="C3850"/>
      <c r="D3850" t="s">
        <v>5156</v>
      </c>
      <c r="E3850" t="s">
        <v>7354</v>
      </c>
      <c r="F3850" s="37" t="s">
        <v>7648</v>
      </c>
      <c r="G3850" s="18" t="str">
        <f t="shared" si="242"/>
        <v>Servicios fabricante- Microsoft Soporte Premier</v>
      </c>
      <c r="H3850" s="18" t="s">
        <v>119</v>
      </c>
      <c r="I3850" s="37" t="s">
        <v>67</v>
      </c>
      <c r="J3850" t="s">
        <v>7355</v>
      </c>
      <c r="K3850" t="s">
        <v>65</v>
      </c>
      <c r="L3850" t="s">
        <v>3940</v>
      </c>
      <c r="M3850" t="s">
        <v>65</v>
      </c>
      <c r="N3850" s="37" t="s">
        <v>5159</v>
      </c>
      <c r="O3850" s="37" t="s">
        <v>66</v>
      </c>
      <c r="P3850" s="37" t="s">
        <v>1308</v>
      </c>
      <c r="Q3850" t="s">
        <v>7354</v>
      </c>
      <c r="R3850" t="s">
        <v>5160</v>
      </c>
      <c r="S3850" s="38">
        <v>978800000</v>
      </c>
      <c r="T3850" s="37">
        <v>1</v>
      </c>
      <c r="U3850" s="37">
        <v>1</v>
      </c>
      <c r="V3850" s="43">
        <f>SUMIF(ResumenCotizacion!$C:$C,E3850,ResumenCotizacion!$P:$P)</f>
        <v>0</v>
      </c>
      <c r="W3850" s="68">
        <f>IF(H3850="USD",S3850*SolCotizacion!$J$18,S3850)</f>
        <v>978800000</v>
      </c>
      <c r="X3850" s="3">
        <f>ROUND(W3850/(1-VLOOKUP("Total porcentaje:",ResumenCotizacion!$F:$H,3,0)),2)</f>
        <v>1063913043.48</v>
      </c>
      <c r="Y3850" s="3">
        <f t="shared" si="243"/>
        <v>0</v>
      </c>
    </row>
    <row r="3851" spans="1:25" ht="14.25" x14ac:dyDescent="0.2">
      <c r="A3851" t="str">
        <f t="shared" si="240"/>
        <v>Servicios fabricante- Microsoft Soporte PremierMicrosoft Soporte PremierCIROS</v>
      </c>
      <c r="B3851" t="str">
        <f t="shared" si="241"/>
        <v>CIROSMicrosoft Soporte Premier</v>
      </c>
      <c r="C3851"/>
      <c r="D3851" t="s">
        <v>5156</v>
      </c>
      <c r="E3851" t="s">
        <v>7356</v>
      </c>
      <c r="F3851" s="37" t="s">
        <v>7648</v>
      </c>
      <c r="G3851" s="18" t="str">
        <f t="shared" si="242"/>
        <v>Servicios fabricante- Microsoft Soporte Premier</v>
      </c>
      <c r="H3851" s="18" t="s">
        <v>119</v>
      </c>
      <c r="I3851" s="37" t="s">
        <v>67</v>
      </c>
      <c r="J3851" t="s">
        <v>7357</v>
      </c>
      <c r="K3851" t="s">
        <v>65</v>
      </c>
      <c r="L3851" t="s">
        <v>3940</v>
      </c>
      <c r="M3851" t="s">
        <v>65</v>
      </c>
      <c r="N3851" s="37" t="s">
        <v>5159</v>
      </c>
      <c r="O3851" s="37" t="s">
        <v>66</v>
      </c>
      <c r="P3851" s="37" t="s">
        <v>1308</v>
      </c>
      <c r="Q3851" t="s">
        <v>7356</v>
      </c>
      <c r="R3851" t="s">
        <v>5160</v>
      </c>
      <c r="S3851" s="38">
        <v>1103600000</v>
      </c>
      <c r="T3851" s="37">
        <v>1</v>
      </c>
      <c r="U3851" s="37">
        <v>1</v>
      </c>
      <c r="V3851" s="43">
        <f>SUMIF(ResumenCotizacion!$C:$C,E3851,ResumenCotizacion!$P:$P)</f>
        <v>0</v>
      </c>
      <c r="W3851" s="68">
        <f>IF(H3851="USD",S3851*SolCotizacion!$J$18,S3851)</f>
        <v>1103600000</v>
      </c>
      <c r="X3851" s="3">
        <f>ROUND(W3851/(1-VLOOKUP("Total porcentaje:",ResumenCotizacion!$F:$H,3,0)),2)</f>
        <v>1199565217.3900001</v>
      </c>
      <c r="Y3851" s="3">
        <f t="shared" si="243"/>
        <v>0</v>
      </c>
    </row>
    <row r="3852" spans="1:25" ht="14.25" x14ac:dyDescent="0.2">
      <c r="A3852" t="str">
        <f t="shared" si="240"/>
        <v>Servicios fabricante- Microsoft Soporte PremierMicrosoft Soporte PremierCIA1</v>
      </c>
      <c r="B3852" t="str">
        <f t="shared" si="241"/>
        <v>CIA1Microsoft Soporte Premier</v>
      </c>
      <c r="C3852"/>
      <c r="D3852" t="s">
        <v>5156</v>
      </c>
      <c r="E3852" t="s">
        <v>7358</v>
      </c>
      <c r="F3852" s="37" t="s">
        <v>7648</v>
      </c>
      <c r="G3852" s="18" t="str">
        <f t="shared" si="242"/>
        <v>Servicios fabricante- Microsoft Soporte Premier</v>
      </c>
      <c r="H3852" s="18" t="s">
        <v>119</v>
      </c>
      <c r="I3852" s="37" t="s">
        <v>67</v>
      </c>
      <c r="J3852" t="s">
        <v>7359</v>
      </c>
      <c r="K3852" t="s">
        <v>65</v>
      </c>
      <c r="L3852" t="s">
        <v>3940</v>
      </c>
      <c r="M3852" t="s">
        <v>65</v>
      </c>
      <c r="N3852" s="37" t="s">
        <v>5159</v>
      </c>
      <c r="O3852" s="37" t="s">
        <v>66</v>
      </c>
      <c r="P3852" s="37" t="s">
        <v>1308</v>
      </c>
      <c r="Q3852" t="s">
        <v>7358</v>
      </c>
      <c r="R3852" t="s">
        <v>5160</v>
      </c>
      <c r="S3852" s="38">
        <v>20800000</v>
      </c>
      <c r="T3852" s="37">
        <v>1</v>
      </c>
      <c r="U3852" s="37">
        <v>1</v>
      </c>
      <c r="V3852" s="43">
        <f>SUMIF(ResumenCotizacion!$C:$C,E3852,ResumenCotizacion!$P:$P)</f>
        <v>0</v>
      </c>
      <c r="W3852" s="68">
        <f>IF(H3852="USD",S3852*SolCotizacion!$J$18,S3852)</f>
        <v>20800000</v>
      </c>
      <c r="X3852" s="3">
        <f>ROUND(W3852/(1-VLOOKUP("Total porcentaje:",ResumenCotizacion!$F:$H,3,0)),2)</f>
        <v>22608695.649999999</v>
      </c>
      <c r="Y3852" s="3">
        <f t="shared" si="243"/>
        <v>0</v>
      </c>
    </row>
    <row r="3853" spans="1:25" ht="14.25" x14ac:dyDescent="0.2">
      <c r="A3853" t="str">
        <f t="shared" si="240"/>
        <v>Servicios fabricante- Microsoft Soporte PremierMicrosoft Soporte PremierCHWO</v>
      </c>
      <c r="B3853" t="str">
        <f t="shared" si="241"/>
        <v>CHWOMicrosoft Soporte Premier</v>
      </c>
      <c r="C3853"/>
      <c r="D3853" t="s">
        <v>5156</v>
      </c>
      <c r="E3853" t="s">
        <v>7360</v>
      </c>
      <c r="F3853" s="37" t="s">
        <v>7648</v>
      </c>
      <c r="G3853" s="18" t="str">
        <f t="shared" si="242"/>
        <v>Servicios fabricante- Microsoft Soporte Premier</v>
      </c>
      <c r="H3853" s="18" t="s">
        <v>119</v>
      </c>
      <c r="I3853" s="37" t="s">
        <v>67</v>
      </c>
      <c r="J3853" t="s">
        <v>7361</v>
      </c>
      <c r="K3853" t="s">
        <v>65</v>
      </c>
      <c r="L3853" t="s">
        <v>3940</v>
      </c>
      <c r="M3853" t="s">
        <v>65</v>
      </c>
      <c r="N3853" s="37" t="s">
        <v>5159</v>
      </c>
      <c r="O3853" s="37" t="s">
        <v>66</v>
      </c>
      <c r="P3853" s="37" t="s">
        <v>1308</v>
      </c>
      <c r="Q3853" t="s">
        <v>7360</v>
      </c>
      <c r="R3853" t="s">
        <v>5160</v>
      </c>
      <c r="S3853" s="38">
        <v>14400000</v>
      </c>
      <c r="T3853" s="37">
        <v>1</v>
      </c>
      <c r="U3853" s="37">
        <v>1</v>
      </c>
      <c r="V3853" s="43">
        <f>SUMIF(ResumenCotizacion!$C:$C,E3853,ResumenCotizacion!$P:$P)</f>
        <v>0</v>
      </c>
      <c r="W3853" s="68">
        <f>IF(H3853="USD",S3853*SolCotizacion!$J$18,S3853)</f>
        <v>14400000</v>
      </c>
      <c r="X3853" s="3">
        <f>ROUND(W3853/(1-VLOOKUP("Total porcentaje:",ResumenCotizacion!$F:$H,3,0)),2)</f>
        <v>15652173.91</v>
      </c>
      <c r="Y3853" s="3">
        <f t="shared" si="243"/>
        <v>0</v>
      </c>
    </row>
    <row r="3854" spans="1:25" ht="14.25" x14ac:dyDescent="0.2">
      <c r="A3854" t="str">
        <f t="shared" si="240"/>
        <v>Servicios fabricante- Microsoft Soporte PremierMicrosoft Soporte PremierCHWE</v>
      </c>
      <c r="B3854" t="str">
        <f t="shared" si="241"/>
        <v>CHWEMicrosoft Soporte Premier</v>
      </c>
      <c r="C3854"/>
      <c r="D3854" t="s">
        <v>5156</v>
      </c>
      <c r="E3854" t="s">
        <v>7362</v>
      </c>
      <c r="F3854" s="37" t="s">
        <v>7648</v>
      </c>
      <c r="G3854" s="18" t="str">
        <f t="shared" si="242"/>
        <v>Servicios fabricante- Microsoft Soporte Premier</v>
      </c>
      <c r="H3854" s="18" t="s">
        <v>119</v>
      </c>
      <c r="I3854" s="37" t="s">
        <v>67</v>
      </c>
      <c r="J3854" t="s">
        <v>7363</v>
      </c>
      <c r="K3854" t="s">
        <v>65</v>
      </c>
      <c r="L3854" t="s">
        <v>3940</v>
      </c>
      <c r="M3854" t="s">
        <v>65</v>
      </c>
      <c r="N3854" s="37" t="s">
        <v>5159</v>
      </c>
      <c r="O3854" s="37" t="s">
        <v>66</v>
      </c>
      <c r="P3854" s="37" t="s">
        <v>1308</v>
      </c>
      <c r="Q3854" t="s">
        <v>7362</v>
      </c>
      <c r="R3854" t="s">
        <v>5160</v>
      </c>
      <c r="S3854" s="38">
        <v>25600000</v>
      </c>
      <c r="T3854" s="37">
        <v>1</v>
      </c>
      <c r="U3854" s="37">
        <v>1</v>
      </c>
      <c r="V3854" s="43">
        <f>SUMIF(ResumenCotizacion!$C:$C,E3854,ResumenCotizacion!$P:$P)</f>
        <v>0</v>
      </c>
      <c r="W3854" s="68">
        <f>IF(H3854="USD",S3854*SolCotizacion!$J$18,S3854)</f>
        <v>25600000</v>
      </c>
      <c r="X3854" s="3">
        <f>ROUND(W3854/(1-VLOOKUP("Total porcentaje:",ResumenCotizacion!$F:$H,3,0)),2)</f>
        <v>27826086.960000001</v>
      </c>
      <c r="Y3854" s="3">
        <f t="shared" si="243"/>
        <v>0</v>
      </c>
    </row>
    <row r="3855" spans="1:25" ht="14.25" x14ac:dyDescent="0.2">
      <c r="A3855" t="str">
        <f t="shared" si="240"/>
        <v>Servicios fabricante- Microsoft Soporte PremierMicrosoft Soporte PremierCHRU</v>
      </c>
      <c r="B3855" t="str">
        <f t="shared" si="241"/>
        <v>CHRUMicrosoft Soporte Premier</v>
      </c>
      <c r="C3855"/>
      <c r="D3855" t="s">
        <v>5156</v>
      </c>
      <c r="E3855" t="s">
        <v>7364</v>
      </c>
      <c r="F3855" s="37" t="s">
        <v>7648</v>
      </c>
      <c r="G3855" s="18" t="str">
        <f t="shared" si="242"/>
        <v>Servicios fabricante- Microsoft Soporte Premier</v>
      </c>
      <c r="H3855" s="18" t="s">
        <v>119</v>
      </c>
      <c r="I3855" s="37" t="s">
        <v>67</v>
      </c>
      <c r="J3855" t="s">
        <v>7365</v>
      </c>
      <c r="K3855" t="s">
        <v>65</v>
      </c>
      <c r="L3855" t="s">
        <v>3940</v>
      </c>
      <c r="M3855" t="s">
        <v>65</v>
      </c>
      <c r="N3855" s="37" t="s">
        <v>5159</v>
      </c>
      <c r="O3855" s="37" t="s">
        <v>5171</v>
      </c>
      <c r="P3855" s="37" t="s">
        <v>1308</v>
      </c>
      <c r="Q3855" t="s">
        <v>7364</v>
      </c>
      <c r="R3855" t="s">
        <v>5160</v>
      </c>
      <c r="S3855" s="38">
        <v>111600000</v>
      </c>
      <c r="T3855" s="37">
        <v>1</v>
      </c>
      <c r="U3855" s="37">
        <v>1</v>
      </c>
      <c r="V3855" s="43">
        <f>SUMIF(ResumenCotizacion!$C:$C,E3855,ResumenCotizacion!$P:$P)</f>
        <v>0</v>
      </c>
      <c r="W3855" s="68">
        <f>IF(H3855="USD",S3855*SolCotizacion!$J$18,S3855)</f>
        <v>111600000</v>
      </c>
      <c r="X3855" s="3">
        <f>ROUND(W3855/(1-VLOOKUP("Total porcentaje:",ResumenCotizacion!$F:$H,3,0)),2)</f>
        <v>121304347.83</v>
      </c>
      <c r="Y3855" s="3">
        <f t="shared" si="243"/>
        <v>0</v>
      </c>
    </row>
    <row r="3856" spans="1:25" ht="14.25" x14ac:dyDescent="0.2">
      <c r="A3856" t="str">
        <f t="shared" si="240"/>
        <v>Servicios fabricante- Microsoft Soporte PremierMicrosoft Soporte PremierCHRO</v>
      </c>
      <c r="B3856" t="str">
        <f t="shared" si="241"/>
        <v>CHROMicrosoft Soporte Premier</v>
      </c>
      <c r="C3856"/>
      <c r="D3856" t="s">
        <v>5156</v>
      </c>
      <c r="E3856" t="s">
        <v>7366</v>
      </c>
      <c r="F3856" s="37" t="s">
        <v>7648</v>
      </c>
      <c r="G3856" s="18" t="str">
        <f t="shared" si="242"/>
        <v>Servicios fabricante- Microsoft Soporte Premier</v>
      </c>
      <c r="H3856" s="18" t="s">
        <v>119</v>
      </c>
      <c r="I3856" s="37" t="s">
        <v>67</v>
      </c>
      <c r="J3856" t="s">
        <v>7367</v>
      </c>
      <c r="K3856" t="s">
        <v>65</v>
      </c>
      <c r="L3856" t="s">
        <v>3940</v>
      </c>
      <c r="M3856" t="s">
        <v>65</v>
      </c>
      <c r="N3856" s="37" t="s">
        <v>5159</v>
      </c>
      <c r="O3856" s="37" t="s">
        <v>66</v>
      </c>
      <c r="P3856" s="37" t="s">
        <v>1308</v>
      </c>
      <c r="Q3856" t="s">
        <v>7366</v>
      </c>
      <c r="R3856" t="s">
        <v>5160</v>
      </c>
      <c r="S3856" s="38">
        <v>14400000</v>
      </c>
      <c r="T3856" s="37">
        <v>1</v>
      </c>
      <c r="U3856" s="37">
        <v>1</v>
      </c>
      <c r="V3856" s="43">
        <f>SUMIF(ResumenCotizacion!$C:$C,E3856,ResumenCotizacion!$P:$P)</f>
        <v>0</v>
      </c>
      <c r="W3856" s="68">
        <f>IF(H3856="USD",S3856*SolCotizacion!$J$18,S3856)</f>
        <v>14400000</v>
      </c>
      <c r="X3856" s="3">
        <f>ROUND(W3856/(1-VLOOKUP("Total porcentaje:",ResumenCotizacion!$F:$H,3,0)),2)</f>
        <v>15652173.91</v>
      </c>
      <c r="Y3856" s="3">
        <f t="shared" si="243"/>
        <v>0</v>
      </c>
    </row>
    <row r="3857" spans="1:25" ht="14.25" x14ac:dyDescent="0.2">
      <c r="A3857" t="str">
        <f t="shared" si="240"/>
        <v>Servicios fabricante- Microsoft Soporte PremierMicrosoft Soporte PremierCHRE</v>
      </c>
      <c r="B3857" t="str">
        <f t="shared" si="241"/>
        <v>CHREMicrosoft Soporte Premier</v>
      </c>
      <c r="C3857"/>
      <c r="D3857" t="s">
        <v>5156</v>
      </c>
      <c r="E3857" t="s">
        <v>7368</v>
      </c>
      <c r="F3857" s="37" t="s">
        <v>7648</v>
      </c>
      <c r="G3857" s="18" t="str">
        <f t="shared" si="242"/>
        <v>Servicios fabricante- Microsoft Soporte Premier</v>
      </c>
      <c r="H3857" s="18" t="s">
        <v>119</v>
      </c>
      <c r="I3857" s="37" t="s">
        <v>67</v>
      </c>
      <c r="J3857" t="s">
        <v>7369</v>
      </c>
      <c r="K3857" t="s">
        <v>65</v>
      </c>
      <c r="L3857" t="s">
        <v>3940</v>
      </c>
      <c r="M3857" t="s">
        <v>65</v>
      </c>
      <c r="N3857" s="37" t="s">
        <v>5159</v>
      </c>
      <c r="O3857" s="37" t="s">
        <v>66</v>
      </c>
      <c r="P3857" s="37" t="s">
        <v>1308</v>
      </c>
      <c r="Q3857" t="s">
        <v>7368</v>
      </c>
      <c r="R3857" t="s">
        <v>5160</v>
      </c>
      <c r="S3857" s="38">
        <v>25600000</v>
      </c>
      <c r="T3857" s="37">
        <v>1</v>
      </c>
      <c r="U3857" s="37">
        <v>1</v>
      </c>
      <c r="V3857" s="43">
        <f>SUMIF(ResumenCotizacion!$C:$C,E3857,ResumenCotizacion!$P:$P)</f>
        <v>0</v>
      </c>
      <c r="W3857" s="68">
        <f>IF(H3857="USD",S3857*SolCotizacion!$J$18,S3857)</f>
        <v>25600000</v>
      </c>
      <c r="X3857" s="3">
        <f>ROUND(W3857/(1-VLOOKUP("Total porcentaje:",ResumenCotizacion!$F:$H,3,0)),2)</f>
        <v>27826086.960000001</v>
      </c>
      <c r="Y3857" s="3">
        <f t="shared" si="243"/>
        <v>0</v>
      </c>
    </row>
    <row r="3858" spans="1:25" ht="14.25" x14ac:dyDescent="0.2">
      <c r="A3858" t="str">
        <f t="shared" si="240"/>
        <v>Servicios fabricante- Microsoft Soporte PremierMicrosoft Soporte PremierCHOT</v>
      </c>
      <c r="B3858" t="str">
        <f t="shared" si="241"/>
        <v>CHOTMicrosoft Soporte Premier</v>
      </c>
      <c r="C3858"/>
      <c r="D3858" t="s">
        <v>5156</v>
      </c>
      <c r="E3858" t="s">
        <v>7370</v>
      </c>
      <c r="F3858" s="37" t="s">
        <v>7648</v>
      </c>
      <c r="G3858" s="18" t="str">
        <f t="shared" si="242"/>
        <v>Servicios fabricante- Microsoft Soporte Premier</v>
      </c>
      <c r="H3858" s="18" t="s">
        <v>119</v>
      </c>
      <c r="I3858" s="37" t="s">
        <v>67</v>
      </c>
      <c r="J3858" t="s">
        <v>7371</v>
      </c>
      <c r="K3858" t="s">
        <v>65</v>
      </c>
      <c r="L3858" t="s">
        <v>3940</v>
      </c>
      <c r="M3858" t="s">
        <v>65</v>
      </c>
      <c r="N3858" s="37" t="s">
        <v>5159</v>
      </c>
      <c r="O3858" s="37" t="s">
        <v>66</v>
      </c>
      <c r="P3858" s="37" t="s">
        <v>1308</v>
      </c>
      <c r="Q3858" t="s">
        <v>7370</v>
      </c>
      <c r="R3858" t="s">
        <v>5160</v>
      </c>
      <c r="S3858" s="38">
        <v>25600000</v>
      </c>
      <c r="T3858" s="37">
        <v>1</v>
      </c>
      <c r="U3858" s="37">
        <v>1</v>
      </c>
      <c r="V3858" s="43">
        <f>SUMIF(ResumenCotizacion!$C:$C,E3858,ResumenCotizacion!$P:$P)</f>
        <v>0</v>
      </c>
      <c r="W3858" s="68">
        <f>IF(H3858="USD",S3858*SolCotizacion!$J$18,S3858)</f>
        <v>25600000</v>
      </c>
      <c r="X3858" s="3">
        <f>ROUND(W3858/(1-VLOOKUP("Total porcentaje:",ResumenCotizacion!$F:$H,3,0)),2)</f>
        <v>27826086.960000001</v>
      </c>
      <c r="Y3858" s="3">
        <f t="shared" si="243"/>
        <v>0</v>
      </c>
    </row>
    <row r="3859" spans="1:25" ht="14.25" x14ac:dyDescent="0.2">
      <c r="A3859" t="str">
        <f t="shared" si="240"/>
        <v>Servicios fabricante- Microsoft Soporte PremierMicrosoft Soporte PremierCHOR</v>
      </c>
      <c r="B3859" t="str">
        <f t="shared" si="241"/>
        <v>CHORMicrosoft Soporte Premier</v>
      </c>
      <c r="C3859"/>
      <c r="D3859" t="s">
        <v>5156</v>
      </c>
      <c r="E3859" t="s">
        <v>7372</v>
      </c>
      <c r="F3859" s="37" t="s">
        <v>7648</v>
      </c>
      <c r="G3859" s="18" t="str">
        <f t="shared" si="242"/>
        <v>Servicios fabricante- Microsoft Soporte Premier</v>
      </c>
      <c r="H3859" s="18" t="s">
        <v>119</v>
      </c>
      <c r="I3859" s="37" t="s">
        <v>67</v>
      </c>
      <c r="J3859" t="s">
        <v>7373</v>
      </c>
      <c r="K3859" t="s">
        <v>65</v>
      </c>
      <c r="L3859" t="s">
        <v>3940</v>
      </c>
      <c r="M3859" t="s">
        <v>65</v>
      </c>
      <c r="N3859" s="37" t="s">
        <v>5159</v>
      </c>
      <c r="O3859" s="37" t="s">
        <v>66</v>
      </c>
      <c r="P3859" s="37" t="s">
        <v>1308</v>
      </c>
      <c r="Q3859" t="s">
        <v>7372</v>
      </c>
      <c r="R3859" t="s">
        <v>5160</v>
      </c>
      <c r="S3859" s="38">
        <v>25600000</v>
      </c>
      <c r="T3859" s="37">
        <v>1</v>
      </c>
      <c r="U3859" s="37">
        <v>1</v>
      </c>
      <c r="V3859" s="43">
        <f>SUMIF(ResumenCotizacion!$C:$C,E3859,ResumenCotizacion!$P:$P)</f>
        <v>0</v>
      </c>
      <c r="W3859" s="68">
        <f>IF(H3859="USD",S3859*SolCotizacion!$J$18,S3859)</f>
        <v>25600000</v>
      </c>
      <c r="X3859" s="3">
        <f>ROUND(W3859/(1-VLOOKUP("Total porcentaje:",ResumenCotizacion!$F:$H,3,0)),2)</f>
        <v>27826086.960000001</v>
      </c>
      <c r="Y3859" s="3">
        <f t="shared" si="243"/>
        <v>0</v>
      </c>
    </row>
    <row r="3860" spans="1:25" ht="14.25" x14ac:dyDescent="0.2">
      <c r="A3860" t="str">
        <f t="shared" si="240"/>
        <v>Servicios fabricante- Microsoft Soporte PremierMicrosoft Soporte PremierCHOM</v>
      </c>
      <c r="B3860" t="str">
        <f t="shared" si="241"/>
        <v>CHOMMicrosoft Soporte Premier</v>
      </c>
      <c r="C3860"/>
      <c r="D3860" t="s">
        <v>5156</v>
      </c>
      <c r="E3860" t="s">
        <v>7374</v>
      </c>
      <c r="F3860" s="37" t="s">
        <v>7648</v>
      </c>
      <c r="G3860" s="18" t="str">
        <f t="shared" si="242"/>
        <v>Servicios fabricante- Microsoft Soporte Premier</v>
      </c>
      <c r="H3860" s="18" t="s">
        <v>119</v>
      </c>
      <c r="I3860" s="37" t="s">
        <v>67</v>
      </c>
      <c r="J3860" t="s">
        <v>7375</v>
      </c>
      <c r="K3860" t="s">
        <v>65</v>
      </c>
      <c r="L3860" t="s">
        <v>3940</v>
      </c>
      <c r="M3860" t="s">
        <v>65</v>
      </c>
      <c r="N3860" s="37" t="s">
        <v>5159</v>
      </c>
      <c r="O3860" s="37" t="s">
        <v>66</v>
      </c>
      <c r="P3860" s="37" t="s">
        <v>1308</v>
      </c>
      <c r="Q3860" t="s">
        <v>7374</v>
      </c>
      <c r="R3860" t="s">
        <v>5160</v>
      </c>
      <c r="S3860" s="38">
        <v>25600000</v>
      </c>
      <c r="T3860" s="37">
        <v>1</v>
      </c>
      <c r="U3860" s="37">
        <v>1</v>
      </c>
      <c r="V3860" s="43">
        <f>SUMIF(ResumenCotizacion!$C:$C,E3860,ResumenCotizacion!$P:$P)</f>
        <v>0</v>
      </c>
      <c r="W3860" s="68">
        <f>IF(H3860="USD",S3860*SolCotizacion!$J$18,S3860)</f>
        <v>25600000</v>
      </c>
      <c r="X3860" s="3">
        <f>ROUND(W3860/(1-VLOOKUP("Total porcentaje:",ResumenCotizacion!$F:$H,3,0)),2)</f>
        <v>27826086.960000001</v>
      </c>
      <c r="Y3860" s="3">
        <f t="shared" si="243"/>
        <v>0</v>
      </c>
    </row>
    <row r="3861" spans="1:25" ht="14.25" x14ac:dyDescent="0.2">
      <c r="A3861" t="str">
        <f t="shared" si="240"/>
        <v>Servicios fabricante- Microsoft Soporte PremierMicrosoft Soporte PremierCHKR</v>
      </c>
      <c r="B3861" t="str">
        <f t="shared" si="241"/>
        <v>CHKRMicrosoft Soporte Premier</v>
      </c>
      <c r="C3861"/>
      <c r="D3861" t="s">
        <v>5156</v>
      </c>
      <c r="E3861" t="s">
        <v>7376</v>
      </c>
      <c r="F3861" s="37" t="s">
        <v>7648</v>
      </c>
      <c r="G3861" s="18" t="str">
        <f t="shared" si="242"/>
        <v>Servicios fabricante- Microsoft Soporte Premier</v>
      </c>
      <c r="H3861" s="18" t="s">
        <v>119</v>
      </c>
      <c r="I3861" s="37" t="s">
        <v>67</v>
      </c>
      <c r="J3861" t="s">
        <v>7377</v>
      </c>
      <c r="K3861" t="s">
        <v>65</v>
      </c>
      <c r="L3861" t="s">
        <v>3940</v>
      </c>
      <c r="M3861" t="s">
        <v>65</v>
      </c>
      <c r="N3861" s="37" t="s">
        <v>5159</v>
      </c>
      <c r="O3861" s="37" t="s">
        <v>66</v>
      </c>
      <c r="P3861" s="37" t="s">
        <v>1308</v>
      </c>
      <c r="Q3861" t="s">
        <v>7376</v>
      </c>
      <c r="R3861" t="s">
        <v>5160</v>
      </c>
      <c r="S3861" s="38">
        <v>25600000</v>
      </c>
      <c r="T3861" s="37">
        <v>1</v>
      </c>
      <c r="U3861" s="37">
        <v>1</v>
      </c>
      <c r="V3861" s="43">
        <f>SUMIF(ResumenCotizacion!$C:$C,E3861,ResumenCotizacion!$P:$P)</f>
        <v>0</v>
      </c>
      <c r="W3861" s="68">
        <f>IF(H3861="USD",S3861*SolCotizacion!$J$18,S3861)</f>
        <v>25600000</v>
      </c>
      <c r="X3861" s="3">
        <f>ROUND(W3861/(1-VLOOKUP("Total porcentaje:",ResumenCotizacion!$F:$H,3,0)),2)</f>
        <v>27826086.960000001</v>
      </c>
      <c r="Y3861" s="3">
        <f t="shared" si="243"/>
        <v>0</v>
      </c>
    </row>
    <row r="3862" spans="1:25" ht="14.25" x14ac:dyDescent="0.2">
      <c r="A3862" t="str">
        <f t="shared" si="240"/>
        <v>Servicios fabricante- Microsoft Soporte PremierMicrosoft Soporte PremierCHKM</v>
      </c>
      <c r="B3862" t="str">
        <f t="shared" si="241"/>
        <v>CHKMMicrosoft Soporte Premier</v>
      </c>
      <c r="C3862"/>
      <c r="D3862" t="s">
        <v>5156</v>
      </c>
      <c r="E3862" t="s">
        <v>7378</v>
      </c>
      <c r="F3862" s="37" t="s">
        <v>7648</v>
      </c>
      <c r="G3862" s="18" t="str">
        <f t="shared" si="242"/>
        <v>Servicios fabricante- Microsoft Soporte Premier</v>
      </c>
      <c r="H3862" s="18" t="s">
        <v>119</v>
      </c>
      <c r="I3862" s="37" t="s">
        <v>67</v>
      </c>
      <c r="J3862" t="s">
        <v>7379</v>
      </c>
      <c r="K3862" t="s">
        <v>65</v>
      </c>
      <c r="L3862" t="s">
        <v>3940</v>
      </c>
      <c r="M3862" t="s">
        <v>65</v>
      </c>
      <c r="N3862" s="37" t="s">
        <v>5159</v>
      </c>
      <c r="O3862" s="37" t="s">
        <v>66</v>
      </c>
      <c r="P3862" s="37" t="s">
        <v>1308</v>
      </c>
      <c r="Q3862" t="s">
        <v>7378</v>
      </c>
      <c r="R3862" t="s">
        <v>5160</v>
      </c>
      <c r="S3862" s="38">
        <v>14400000</v>
      </c>
      <c r="T3862" s="37">
        <v>1</v>
      </c>
      <c r="U3862" s="37">
        <v>1</v>
      </c>
      <c r="V3862" s="43">
        <f>SUMIF(ResumenCotizacion!$C:$C,E3862,ResumenCotizacion!$P:$P)</f>
        <v>0</v>
      </c>
      <c r="W3862" s="68">
        <f>IF(H3862="USD",S3862*SolCotizacion!$J$18,S3862)</f>
        <v>14400000</v>
      </c>
      <c r="X3862" s="3">
        <f>ROUND(W3862/(1-VLOOKUP("Total porcentaje:",ResumenCotizacion!$F:$H,3,0)),2)</f>
        <v>15652173.91</v>
      </c>
      <c r="Y3862" s="3">
        <f t="shared" si="243"/>
        <v>0</v>
      </c>
    </row>
    <row r="3863" spans="1:25" ht="14.25" x14ac:dyDescent="0.2">
      <c r="A3863" t="str">
        <f t="shared" si="240"/>
        <v>Servicios fabricante- Microsoft Soporte PremierMicrosoft Soporte PremierCFMI</v>
      </c>
      <c r="B3863" t="str">
        <f t="shared" si="241"/>
        <v>CFMIMicrosoft Soporte Premier</v>
      </c>
      <c r="C3863"/>
      <c r="D3863" t="s">
        <v>5156</v>
      </c>
      <c r="E3863" t="s">
        <v>7380</v>
      </c>
      <c r="F3863" s="37" t="s">
        <v>7648</v>
      </c>
      <c r="G3863" s="18" t="str">
        <f t="shared" si="242"/>
        <v>Servicios fabricante- Microsoft Soporte Premier</v>
      </c>
      <c r="H3863" s="18" t="s">
        <v>119</v>
      </c>
      <c r="I3863" s="37" t="s">
        <v>67</v>
      </c>
      <c r="J3863" t="s">
        <v>7381</v>
      </c>
      <c r="K3863" t="s">
        <v>65</v>
      </c>
      <c r="L3863" t="s">
        <v>3940</v>
      </c>
      <c r="M3863" t="s">
        <v>65</v>
      </c>
      <c r="N3863" s="37" t="s">
        <v>5159</v>
      </c>
      <c r="O3863" s="37" t="s">
        <v>5171</v>
      </c>
      <c r="P3863" s="37" t="s">
        <v>1308</v>
      </c>
      <c r="Q3863" t="s">
        <v>7380</v>
      </c>
      <c r="R3863" t="s">
        <v>5160</v>
      </c>
      <c r="S3863" s="38">
        <v>51600000</v>
      </c>
      <c r="T3863" s="37">
        <v>1</v>
      </c>
      <c r="U3863" s="37">
        <v>1</v>
      </c>
      <c r="V3863" s="43">
        <f>SUMIF(ResumenCotizacion!$C:$C,E3863,ResumenCotizacion!$P:$P)</f>
        <v>0</v>
      </c>
      <c r="W3863" s="68">
        <f>IF(H3863="USD",S3863*SolCotizacion!$J$18,S3863)</f>
        <v>51600000</v>
      </c>
      <c r="X3863" s="3">
        <f>ROUND(W3863/(1-VLOOKUP("Total porcentaje:",ResumenCotizacion!$F:$H,3,0)),2)</f>
        <v>56086956.520000003</v>
      </c>
      <c r="Y3863" s="3">
        <f t="shared" si="243"/>
        <v>0</v>
      </c>
    </row>
    <row r="3864" spans="1:25" ht="14.25" x14ac:dyDescent="0.2">
      <c r="A3864" t="str">
        <f t="shared" si="240"/>
        <v>Servicios fabricante- Microsoft Soporte PremierMicrosoft Soporte PremierCCHT</v>
      </c>
      <c r="B3864" t="str">
        <f t="shared" si="241"/>
        <v>CCHTMicrosoft Soporte Premier</v>
      </c>
      <c r="C3864"/>
      <c r="D3864" t="s">
        <v>5156</v>
      </c>
      <c r="E3864" t="s">
        <v>7382</v>
      </c>
      <c r="F3864" s="37" t="s">
        <v>7648</v>
      </c>
      <c r="G3864" s="18" t="str">
        <f t="shared" si="242"/>
        <v>Servicios fabricante- Microsoft Soporte Premier</v>
      </c>
      <c r="H3864" s="18" t="s">
        <v>119</v>
      </c>
      <c r="I3864" s="37" t="s">
        <v>67</v>
      </c>
      <c r="J3864" t="s">
        <v>7383</v>
      </c>
      <c r="K3864" t="s">
        <v>65</v>
      </c>
      <c r="L3864" t="s">
        <v>3940</v>
      </c>
      <c r="M3864" t="s">
        <v>65</v>
      </c>
      <c r="N3864" s="37" t="s">
        <v>5159</v>
      </c>
      <c r="O3864" s="37" t="s">
        <v>5171</v>
      </c>
      <c r="P3864" s="37" t="s">
        <v>1308</v>
      </c>
      <c r="Q3864" t="s">
        <v>7382</v>
      </c>
      <c r="R3864" t="s">
        <v>5160</v>
      </c>
      <c r="S3864" s="38">
        <v>28800000</v>
      </c>
      <c r="T3864" s="37">
        <v>1</v>
      </c>
      <c r="U3864" s="37">
        <v>1</v>
      </c>
      <c r="V3864" s="43">
        <f>SUMIF(ResumenCotizacion!$C:$C,E3864,ResumenCotizacion!$P:$P)</f>
        <v>0</v>
      </c>
      <c r="W3864" s="68">
        <f>IF(H3864="USD",S3864*SolCotizacion!$J$18,S3864)</f>
        <v>28800000</v>
      </c>
      <c r="X3864" s="3">
        <f>ROUND(W3864/(1-VLOOKUP("Total porcentaje:",ResumenCotizacion!$F:$H,3,0)),2)</f>
        <v>31304347.829999998</v>
      </c>
      <c r="Y3864" s="3">
        <f t="shared" si="243"/>
        <v>0</v>
      </c>
    </row>
    <row r="3865" spans="1:25" ht="14.25" x14ac:dyDescent="0.2">
      <c r="A3865" t="str">
        <f t="shared" si="240"/>
        <v>Servicios fabricante- Microsoft Soporte PremierMicrosoft Soporte PremierCARS</v>
      </c>
      <c r="B3865" t="str">
        <f t="shared" si="241"/>
        <v>CARSMicrosoft Soporte Premier</v>
      </c>
      <c r="C3865"/>
      <c r="D3865" t="s">
        <v>5156</v>
      </c>
      <c r="E3865" t="s">
        <v>7384</v>
      </c>
      <c r="F3865" s="37" t="s">
        <v>7648</v>
      </c>
      <c r="G3865" s="18" t="str">
        <f t="shared" si="242"/>
        <v>Servicios fabricante- Microsoft Soporte Premier</v>
      </c>
      <c r="H3865" s="18" t="s">
        <v>119</v>
      </c>
      <c r="I3865" s="37" t="s">
        <v>67</v>
      </c>
      <c r="J3865" t="s">
        <v>7385</v>
      </c>
      <c r="K3865" t="s">
        <v>65</v>
      </c>
      <c r="L3865" t="s">
        <v>3940</v>
      </c>
      <c r="M3865" t="s">
        <v>65</v>
      </c>
      <c r="N3865" s="37" t="s">
        <v>5159</v>
      </c>
      <c r="O3865" s="37" t="s">
        <v>66</v>
      </c>
      <c r="P3865" s="37" t="s">
        <v>1308</v>
      </c>
      <c r="Q3865" t="s">
        <v>7384</v>
      </c>
      <c r="R3865" t="s">
        <v>5160</v>
      </c>
      <c r="S3865" s="38">
        <v>48400000</v>
      </c>
      <c r="T3865" s="37">
        <v>1</v>
      </c>
      <c r="U3865" s="37">
        <v>1</v>
      </c>
      <c r="V3865" s="43">
        <f>SUMIF(ResumenCotizacion!$C:$C,E3865,ResumenCotizacion!$P:$P)</f>
        <v>0</v>
      </c>
      <c r="W3865" s="68">
        <f>IF(H3865="USD",S3865*SolCotizacion!$J$18,S3865)</f>
        <v>48400000</v>
      </c>
      <c r="X3865" s="3">
        <f>ROUND(W3865/(1-VLOOKUP("Total porcentaje:",ResumenCotizacion!$F:$H,3,0)),2)</f>
        <v>52608695.649999999</v>
      </c>
      <c r="Y3865" s="3">
        <f t="shared" si="243"/>
        <v>0</v>
      </c>
    </row>
    <row r="3866" spans="1:25" ht="14.25" x14ac:dyDescent="0.2">
      <c r="A3866" t="str">
        <f t="shared" si="240"/>
        <v>Servicios fabricante- Microsoft Soporte PremierMicrosoft Soporte PremierCARA</v>
      </c>
      <c r="B3866" t="str">
        <f t="shared" si="241"/>
        <v>CARAMicrosoft Soporte Premier</v>
      </c>
      <c r="C3866"/>
      <c r="D3866" t="s">
        <v>5156</v>
      </c>
      <c r="E3866" t="s">
        <v>7386</v>
      </c>
      <c r="F3866" s="37" t="s">
        <v>7648</v>
      </c>
      <c r="G3866" s="18" t="str">
        <f t="shared" si="242"/>
        <v>Servicios fabricante- Microsoft Soporte Premier</v>
      </c>
      <c r="H3866" s="18" t="s">
        <v>119</v>
      </c>
      <c r="I3866" s="37" t="s">
        <v>67</v>
      </c>
      <c r="J3866" t="s">
        <v>7387</v>
      </c>
      <c r="K3866" t="s">
        <v>65</v>
      </c>
      <c r="L3866" t="s">
        <v>3940</v>
      </c>
      <c r="M3866" t="s">
        <v>65</v>
      </c>
      <c r="N3866" s="37" t="s">
        <v>5159</v>
      </c>
      <c r="O3866" s="37" t="s">
        <v>66</v>
      </c>
      <c r="P3866" s="37" t="s">
        <v>1308</v>
      </c>
      <c r="Q3866" t="s">
        <v>7386</v>
      </c>
      <c r="R3866" t="s">
        <v>5160</v>
      </c>
      <c r="S3866" s="38">
        <v>48400000</v>
      </c>
      <c r="T3866" s="37">
        <v>1</v>
      </c>
      <c r="U3866" s="37">
        <v>1</v>
      </c>
      <c r="V3866" s="43">
        <f>SUMIF(ResumenCotizacion!$C:$C,E3866,ResumenCotizacion!$P:$P)</f>
        <v>0</v>
      </c>
      <c r="W3866" s="68">
        <f>IF(H3866="USD",S3866*SolCotizacion!$J$18,S3866)</f>
        <v>48400000</v>
      </c>
      <c r="X3866" s="3">
        <f>ROUND(W3866/(1-VLOOKUP("Total porcentaje:",ResumenCotizacion!$F:$H,3,0)),2)</f>
        <v>52608695.649999999</v>
      </c>
      <c r="Y3866" s="3">
        <f t="shared" si="243"/>
        <v>0</v>
      </c>
    </row>
    <row r="3867" spans="1:25" ht="14.25" x14ac:dyDescent="0.2">
      <c r="A3867" t="str">
        <f t="shared" si="240"/>
        <v>Servicios fabricante- Microsoft Soporte PremierMicrosoft Soporte PremierCAPA</v>
      </c>
      <c r="B3867" t="str">
        <f t="shared" si="241"/>
        <v>CAPAMicrosoft Soporte Premier</v>
      </c>
      <c r="C3867"/>
      <c r="D3867" t="s">
        <v>5156</v>
      </c>
      <c r="E3867" t="s">
        <v>7388</v>
      </c>
      <c r="F3867" s="37" t="s">
        <v>7648</v>
      </c>
      <c r="G3867" s="18" t="str">
        <f t="shared" si="242"/>
        <v>Servicios fabricante- Microsoft Soporte Premier</v>
      </c>
      <c r="H3867" s="18" t="s">
        <v>119</v>
      </c>
      <c r="I3867" s="37" t="s">
        <v>67</v>
      </c>
      <c r="J3867" t="s">
        <v>7389</v>
      </c>
      <c r="K3867" t="s">
        <v>65</v>
      </c>
      <c r="L3867" t="s">
        <v>3940</v>
      </c>
      <c r="M3867" t="s">
        <v>65</v>
      </c>
      <c r="N3867" s="37" t="s">
        <v>5159</v>
      </c>
      <c r="O3867" s="37" t="s">
        <v>66</v>
      </c>
      <c r="P3867" s="37" t="s">
        <v>1308</v>
      </c>
      <c r="Q3867" t="s">
        <v>7388</v>
      </c>
      <c r="R3867" t="s">
        <v>5160</v>
      </c>
      <c r="S3867" s="38">
        <v>48400000</v>
      </c>
      <c r="T3867" s="37">
        <v>1</v>
      </c>
      <c r="U3867" s="37">
        <v>1</v>
      </c>
      <c r="V3867" s="43">
        <f>SUMIF(ResumenCotizacion!$C:$C,E3867,ResumenCotizacion!$P:$P)</f>
        <v>0</v>
      </c>
      <c r="W3867" s="68">
        <f>IF(H3867="USD",S3867*SolCotizacion!$J$18,S3867)</f>
        <v>48400000</v>
      </c>
      <c r="X3867" s="3">
        <f>ROUND(W3867/(1-VLOOKUP("Total porcentaje:",ResumenCotizacion!$F:$H,3,0)),2)</f>
        <v>52608695.649999999</v>
      </c>
      <c r="Y3867" s="3">
        <f t="shared" si="243"/>
        <v>0</v>
      </c>
    </row>
    <row r="3868" spans="1:25" ht="14.25" x14ac:dyDescent="0.2">
      <c r="A3868" t="str">
        <f t="shared" si="240"/>
        <v>Servicios fabricante- Microsoft Soporte PremierMicrosoft Soporte PremierCAF3</v>
      </c>
      <c r="B3868" t="str">
        <f t="shared" si="241"/>
        <v>CAF3Microsoft Soporte Premier</v>
      </c>
      <c r="C3868"/>
      <c r="D3868" t="s">
        <v>5156</v>
      </c>
      <c r="E3868" t="s">
        <v>7390</v>
      </c>
      <c r="F3868" s="37" t="s">
        <v>7648</v>
      </c>
      <c r="G3868" s="18" t="str">
        <f t="shared" si="242"/>
        <v>Servicios fabricante- Microsoft Soporte Premier</v>
      </c>
      <c r="H3868" s="18" t="s">
        <v>119</v>
      </c>
      <c r="I3868" s="37" t="s">
        <v>67</v>
      </c>
      <c r="J3868" t="s">
        <v>7391</v>
      </c>
      <c r="K3868" t="s">
        <v>65</v>
      </c>
      <c r="L3868" t="s">
        <v>3940</v>
      </c>
      <c r="M3868" t="s">
        <v>65</v>
      </c>
      <c r="N3868" s="37" t="s">
        <v>5159</v>
      </c>
      <c r="O3868" s="37" t="s">
        <v>66</v>
      </c>
      <c r="P3868" s="37" t="s">
        <v>1308</v>
      </c>
      <c r="Q3868" t="s">
        <v>7390</v>
      </c>
      <c r="R3868" t="s">
        <v>5160</v>
      </c>
      <c r="S3868" s="38">
        <v>69200000</v>
      </c>
      <c r="T3868" s="37">
        <v>1</v>
      </c>
      <c r="U3868" s="37">
        <v>1</v>
      </c>
      <c r="V3868" s="43">
        <f>SUMIF(ResumenCotizacion!$C:$C,E3868,ResumenCotizacion!$P:$P)</f>
        <v>0</v>
      </c>
      <c r="W3868" s="68">
        <f>IF(H3868="USD",S3868*SolCotizacion!$J$18,S3868)</f>
        <v>69200000</v>
      </c>
      <c r="X3868" s="3">
        <f>ROUND(W3868/(1-VLOOKUP("Total porcentaje:",ResumenCotizacion!$F:$H,3,0)),2)</f>
        <v>75217391.299999997</v>
      </c>
      <c r="Y3868" s="3">
        <f t="shared" si="243"/>
        <v>0</v>
      </c>
    </row>
    <row r="3869" spans="1:25" ht="14.25" x14ac:dyDescent="0.2">
      <c r="A3869" t="str">
        <f t="shared" si="240"/>
        <v>Servicios fabricante- Microsoft Soporte PremierMicrosoft Soporte PremierCAF2</v>
      </c>
      <c r="B3869" t="str">
        <f t="shared" si="241"/>
        <v>CAF2Microsoft Soporte Premier</v>
      </c>
      <c r="C3869"/>
      <c r="D3869" t="s">
        <v>5156</v>
      </c>
      <c r="E3869" t="s">
        <v>7392</v>
      </c>
      <c r="F3869" s="37" t="s">
        <v>7648</v>
      </c>
      <c r="G3869" s="18" t="str">
        <f t="shared" si="242"/>
        <v>Servicios fabricante- Microsoft Soporte Premier</v>
      </c>
      <c r="H3869" s="18" t="s">
        <v>119</v>
      </c>
      <c r="I3869" s="37" t="s">
        <v>67</v>
      </c>
      <c r="J3869" t="s">
        <v>7393</v>
      </c>
      <c r="K3869" t="s">
        <v>65</v>
      </c>
      <c r="L3869" t="s">
        <v>3940</v>
      </c>
      <c r="M3869" t="s">
        <v>65</v>
      </c>
      <c r="N3869" s="37" t="s">
        <v>5159</v>
      </c>
      <c r="O3869" s="37" t="s">
        <v>66</v>
      </c>
      <c r="P3869" s="37" t="s">
        <v>1308</v>
      </c>
      <c r="Q3869" t="s">
        <v>7392</v>
      </c>
      <c r="R3869" t="s">
        <v>5160</v>
      </c>
      <c r="S3869" s="38">
        <v>69200000</v>
      </c>
      <c r="T3869" s="37">
        <v>1</v>
      </c>
      <c r="U3869" s="37">
        <v>1</v>
      </c>
      <c r="V3869" s="43">
        <f>SUMIF(ResumenCotizacion!$C:$C,E3869,ResumenCotizacion!$P:$P)</f>
        <v>0</v>
      </c>
      <c r="W3869" s="68">
        <f>IF(H3869="USD",S3869*SolCotizacion!$J$18,S3869)</f>
        <v>69200000</v>
      </c>
      <c r="X3869" s="3">
        <f>ROUND(W3869/(1-VLOOKUP("Total porcentaje:",ResumenCotizacion!$F:$H,3,0)),2)</f>
        <v>75217391.299999997</v>
      </c>
      <c r="Y3869" s="3">
        <f t="shared" si="243"/>
        <v>0</v>
      </c>
    </row>
    <row r="3870" spans="1:25" ht="14.25" x14ac:dyDescent="0.2">
      <c r="A3870" t="str">
        <f t="shared" si="240"/>
        <v>Servicios fabricante- Microsoft Soporte PremierMicrosoft Soporte PremierCAF1</v>
      </c>
      <c r="B3870" t="str">
        <f t="shared" si="241"/>
        <v>CAF1Microsoft Soporte Premier</v>
      </c>
      <c r="C3870"/>
      <c r="D3870" t="s">
        <v>5156</v>
      </c>
      <c r="E3870" t="s">
        <v>7394</v>
      </c>
      <c r="F3870" s="37" t="s">
        <v>7648</v>
      </c>
      <c r="G3870" s="18" t="str">
        <f t="shared" si="242"/>
        <v>Servicios fabricante- Microsoft Soporte Premier</v>
      </c>
      <c r="H3870" s="18" t="s">
        <v>119</v>
      </c>
      <c r="I3870" s="37" t="s">
        <v>67</v>
      </c>
      <c r="J3870" t="s">
        <v>7395</v>
      </c>
      <c r="K3870" t="s">
        <v>65</v>
      </c>
      <c r="L3870" t="s">
        <v>3940</v>
      </c>
      <c r="M3870" t="s">
        <v>65</v>
      </c>
      <c r="N3870" s="37" t="s">
        <v>5159</v>
      </c>
      <c r="O3870" s="37" t="s">
        <v>66</v>
      </c>
      <c r="P3870" s="37" t="s">
        <v>1308</v>
      </c>
      <c r="Q3870" t="s">
        <v>7394</v>
      </c>
      <c r="R3870" t="s">
        <v>5160</v>
      </c>
      <c r="S3870" s="38">
        <v>52000000</v>
      </c>
      <c r="T3870" s="37">
        <v>1</v>
      </c>
      <c r="U3870" s="37">
        <v>1</v>
      </c>
      <c r="V3870" s="43">
        <f>SUMIF(ResumenCotizacion!$C:$C,E3870,ResumenCotizacion!$P:$P)</f>
        <v>0</v>
      </c>
      <c r="W3870" s="68">
        <f>IF(H3870="USD",S3870*SolCotizacion!$J$18,S3870)</f>
        <v>52000000</v>
      </c>
      <c r="X3870" s="3">
        <f>ROUND(W3870/(1-VLOOKUP("Total porcentaje:",ResumenCotizacion!$F:$H,3,0)),2)</f>
        <v>56521739.130000003</v>
      </c>
      <c r="Y3870" s="3">
        <f t="shared" si="243"/>
        <v>0</v>
      </c>
    </row>
    <row r="3871" spans="1:25" ht="14.25" x14ac:dyDescent="0.2">
      <c r="A3871" t="str">
        <f t="shared" si="240"/>
        <v>Servicios fabricante- Microsoft Soporte PremierMicrosoft Soporte PremierCAAS</v>
      </c>
      <c r="B3871" t="str">
        <f t="shared" si="241"/>
        <v>CAASMicrosoft Soporte Premier</v>
      </c>
      <c r="C3871"/>
      <c r="D3871" t="s">
        <v>5156</v>
      </c>
      <c r="E3871" t="s">
        <v>7396</v>
      </c>
      <c r="F3871" s="37" t="s">
        <v>7648</v>
      </c>
      <c r="G3871" s="18" t="str">
        <f t="shared" si="242"/>
        <v>Servicios fabricante- Microsoft Soporte Premier</v>
      </c>
      <c r="H3871" s="18" t="s">
        <v>119</v>
      </c>
      <c r="I3871" s="37" t="s">
        <v>67</v>
      </c>
      <c r="J3871" t="s">
        <v>7397</v>
      </c>
      <c r="K3871" t="s">
        <v>65</v>
      </c>
      <c r="L3871" t="s">
        <v>3940</v>
      </c>
      <c r="M3871" t="s">
        <v>65</v>
      </c>
      <c r="N3871" s="37" t="s">
        <v>5159</v>
      </c>
      <c r="O3871" s="37" t="s">
        <v>66</v>
      </c>
      <c r="P3871" s="37" t="s">
        <v>1308</v>
      </c>
      <c r="Q3871" t="s">
        <v>7396</v>
      </c>
      <c r="R3871" t="s">
        <v>5160</v>
      </c>
      <c r="S3871" s="38">
        <v>48400000</v>
      </c>
      <c r="T3871" s="37">
        <v>1</v>
      </c>
      <c r="U3871" s="37">
        <v>1</v>
      </c>
      <c r="V3871" s="43">
        <f>SUMIF(ResumenCotizacion!$C:$C,E3871,ResumenCotizacion!$P:$P)</f>
        <v>0</v>
      </c>
      <c r="W3871" s="68">
        <f>IF(H3871="USD",S3871*SolCotizacion!$J$18,S3871)</f>
        <v>48400000</v>
      </c>
      <c r="X3871" s="3">
        <f>ROUND(W3871/(1-VLOOKUP("Total porcentaje:",ResumenCotizacion!$F:$H,3,0)),2)</f>
        <v>52608695.649999999</v>
      </c>
      <c r="Y3871" s="3">
        <f t="shared" si="243"/>
        <v>0</v>
      </c>
    </row>
    <row r="3872" spans="1:25" ht="171" x14ac:dyDescent="0.2">
      <c r="A3872" t="str">
        <f t="shared" si="240"/>
        <v>Servicios fabricante- Microsoft Soporte PremierMicrosoft Soporte PremierC</v>
      </c>
      <c r="B3872" t="str">
        <f t="shared" si="241"/>
        <v>CMicrosoft Soporte Premier</v>
      </c>
      <c r="C3872"/>
      <c r="D3872" t="s">
        <v>5156</v>
      </c>
      <c r="E3872" t="s">
        <v>7398</v>
      </c>
      <c r="F3872" s="37" t="s">
        <v>7648</v>
      </c>
      <c r="G3872" s="18" t="str">
        <f t="shared" si="242"/>
        <v>Servicios fabricante- Microsoft Soporte Premier</v>
      </c>
      <c r="H3872" s="18" t="s">
        <v>119</v>
      </c>
      <c r="I3872" s="37" t="s">
        <v>67</v>
      </c>
      <c r="J3872" s="86" t="s">
        <v>7399</v>
      </c>
      <c r="K3872" t="s">
        <v>7094</v>
      </c>
      <c r="L3872" t="s">
        <v>3940</v>
      </c>
      <c r="M3872" t="s">
        <v>65</v>
      </c>
      <c r="N3872" s="37" t="s">
        <v>5159</v>
      </c>
      <c r="O3872" s="37" t="s">
        <v>5171</v>
      </c>
      <c r="P3872" s="37" t="s">
        <v>1308</v>
      </c>
      <c r="Q3872" t="s">
        <v>7398</v>
      </c>
      <c r="R3872" t="s">
        <v>5160</v>
      </c>
      <c r="S3872" s="38">
        <v>538348626.79999995</v>
      </c>
      <c r="T3872" s="37">
        <v>1</v>
      </c>
      <c r="U3872" s="37">
        <v>1</v>
      </c>
      <c r="V3872" s="43">
        <f>SUMIF(ResumenCotizacion!$C:$C,E3872,ResumenCotizacion!$P:$P)</f>
        <v>0</v>
      </c>
      <c r="W3872" s="68">
        <f>IF(H3872="USD",S3872*SolCotizacion!$J$18,S3872)</f>
        <v>538348626.79999995</v>
      </c>
      <c r="X3872" s="3">
        <f>ROUND(W3872/(1-VLOOKUP("Total porcentaje:",ResumenCotizacion!$F:$H,3,0)),2)</f>
        <v>585161550.87</v>
      </c>
      <c r="Y3872" s="3">
        <f t="shared" si="243"/>
        <v>0</v>
      </c>
    </row>
    <row r="3873" spans="1:25" ht="14.25" x14ac:dyDescent="0.2">
      <c r="A3873" t="str">
        <f t="shared" si="240"/>
        <v>Servicios fabricante- Microsoft Soporte PremierMicrosoft Soporte PremierBDMV2</v>
      </c>
      <c r="B3873" t="str">
        <f t="shared" si="241"/>
        <v>BDMV2Microsoft Soporte Premier</v>
      </c>
      <c r="C3873"/>
      <c r="D3873" t="s">
        <v>5156</v>
      </c>
      <c r="E3873" t="s">
        <v>7400</v>
      </c>
      <c r="F3873" s="37" t="s">
        <v>7648</v>
      </c>
      <c r="G3873" s="18" t="str">
        <f t="shared" si="242"/>
        <v>Servicios fabricante- Microsoft Soporte Premier</v>
      </c>
      <c r="H3873" s="18" t="s">
        <v>119</v>
      </c>
      <c r="I3873" s="37" t="s">
        <v>67</v>
      </c>
      <c r="J3873" t="s">
        <v>7401</v>
      </c>
      <c r="K3873" t="s">
        <v>65</v>
      </c>
      <c r="L3873" t="s">
        <v>3940</v>
      </c>
      <c r="M3873" t="s">
        <v>65</v>
      </c>
      <c r="N3873" s="37" t="s">
        <v>5159</v>
      </c>
      <c r="O3873" s="37" t="s">
        <v>66</v>
      </c>
      <c r="P3873" s="37" t="s">
        <v>1308</v>
      </c>
      <c r="Q3873" t="s">
        <v>7400</v>
      </c>
      <c r="R3873" t="s">
        <v>5160</v>
      </c>
      <c r="S3873" s="38">
        <v>32400000</v>
      </c>
      <c r="T3873" s="37">
        <v>1</v>
      </c>
      <c r="U3873" s="37">
        <v>1</v>
      </c>
      <c r="V3873" s="43">
        <f>SUMIF(ResumenCotizacion!$C:$C,E3873,ResumenCotizacion!$P:$P)</f>
        <v>0</v>
      </c>
      <c r="W3873" s="68">
        <f>IF(H3873="USD",S3873*SolCotizacion!$J$18,S3873)</f>
        <v>32400000</v>
      </c>
      <c r="X3873" s="3">
        <f>ROUND(W3873/(1-VLOOKUP("Total porcentaje:",ResumenCotizacion!$F:$H,3,0)),2)</f>
        <v>35217391.299999997</v>
      </c>
      <c r="Y3873" s="3">
        <f t="shared" si="243"/>
        <v>0</v>
      </c>
    </row>
    <row r="3874" spans="1:25" ht="14.25" x14ac:dyDescent="0.2">
      <c r="A3874" t="str">
        <f t="shared" si="240"/>
        <v>Servicios fabricante- Microsoft Soporte PremierMicrosoft Soporte PremierBAVY</v>
      </c>
      <c r="B3874" t="str">
        <f t="shared" si="241"/>
        <v>BAVYMicrosoft Soporte Premier</v>
      </c>
      <c r="C3874"/>
      <c r="D3874" t="s">
        <v>5156</v>
      </c>
      <c r="E3874" t="s">
        <v>7402</v>
      </c>
      <c r="F3874" s="37" t="s">
        <v>7648</v>
      </c>
      <c r="G3874" s="18" t="str">
        <f t="shared" si="242"/>
        <v>Servicios fabricante- Microsoft Soporte Premier</v>
      </c>
      <c r="H3874" s="18" t="s">
        <v>119</v>
      </c>
      <c r="I3874" s="37" t="s">
        <v>67</v>
      </c>
      <c r="J3874" t="s">
        <v>7403</v>
      </c>
      <c r="K3874" t="s">
        <v>65</v>
      </c>
      <c r="L3874" t="s">
        <v>3940</v>
      </c>
      <c r="M3874" t="s">
        <v>65</v>
      </c>
      <c r="N3874" s="37" t="s">
        <v>5159</v>
      </c>
      <c r="O3874" s="37" t="s">
        <v>66</v>
      </c>
      <c r="P3874" s="37" t="s">
        <v>1308</v>
      </c>
      <c r="Q3874" t="s">
        <v>7402</v>
      </c>
      <c r="R3874" t="s">
        <v>5160</v>
      </c>
      <c r="S3874" s="38">
        <v>50000000</v>
      </c>
      <c r="T3874" s="37">
        <v>1</v>
      </c>
      <c r="U3874" s="37">
        <v>1</v>
      </c>
      <c r="V3874" s="43">
        <f>SUMIF(ResumenCotizacion!$C:$C,E3874,ResumenCotizacion!$P:$P)</f>
        <v>0</v>
      </c>
      <c r="W3874" s="68">
        <f>IF(H3874="USD",S3874*SolCotizacion!$J$18,S3874)</f>
        <v>50000000</v>
      </c>
      <c r="X3874" s="3">
        <f>ROUND(W3874/(1-VLOOKUP("Total porcentaje:",ResumenCotizacion!$F:$H,3,0)),2)</f>
        <v>54347826.090000004</v>
      </c>
      <c r="Y3874" s="3">
        <f t="shared" si="243"/>
        <v>0</v>
      </c>
    </row>
    <row r="3875" spans="1:25" ht="171" x14ac:dyDescent="0.2">
      <c r="A3875" t="str">
        <f t="shared" si="240"/>
        <v>Servicios fabricante- Microsoft Soporte PremierMicrosoft Soporte PremierB</v>
      </c>
      <c r="B3875" t="str">
        <f t="shared" si="241"/>
        <v>BMicrosoft Soporte Premier</v>
      </c>
      <c r="C3875"/>
      <c r="D3875" t="s">
        <v>5156</v>
      </c>
      <c r="E3875" t="s">
        <v>7404</v>
      </c>
      <c r="F3875" s="37" t="s">
        <v>7648</v>
      </c>
      <c r="G3875" s="18" t="str">
        <f t="shared" si="242"/>
        <v>Servicios fabricante- Microsoft Soporte Premier</v>
      </c>
      <c r="H3875" s="18" t="s">
        <v>119</v>
      </c>
      <c r="I3875" s="37" t="s">
        <v>67</v>
      </c>
      <c r="J3875" s="86" t="s">
        <v>7405</v>
      </c>
      <c r="K3875" t="s">
        <v>7094</v>
      </c>
      <c r="L3875" t="s">
        <v>3940</v>
      </c>
      <c r="M3875" t="s">
        <v>65</v>
      </c>
      <c r="N3875" s="37" t="s">
        <v>5159</v>
      </c>
      <c r="O3875" s="37" t="s">
        <v>5171</v>
      </c>
      <c r="P3875" s="37" t="s">
        <v>1308</v>
      </c>
      <c r="Q3875" t="s">
        <v>7404</v>
      </c>
      <c r="R3875" t="s">
        <v>5160</v>
      </c>
      <c r="S3875" s="38">
        <v>334443020.86000001</v>
      </c>
      <c r="T3875" s="37">
        <v>1</v>
      </c>
      <c r="U3875" s="37">
        <v>1</v>
      </c>
      <c r="V3875" s="43">
        <f>SUMIF(ResumenCotizacion!$C:$C,E3875,ResumenCotizacion!$P:$P)</f>
        <v>0</v>
      </c>
      <c r="W3875" s="68">
        <f>IF(H3875="USD",S3875*SolCotizacion!$J$18,S3875)</f>
        <v>334443020.86000001</v>
      </c>
      <c r="X3875" s="3">
        <f>ROUND(W3875/(1-VLOOKUP("Total porcentaje:",ResumenCotizacion!$F:$H,3,0)),2)</f>
        <v>363525022.67000002</v>
      </c>
      <c r="Y3875" s="3">
        <f t="shared" si="243"/>
        <v>0</v>
      </c>
    </row>
    <row r="3876" spans="1:25" ht="14.25" x14ac:dyDescent="0.2">
      <c r="A3876" t="str">
        <f t="shared" si="240"/>
        <v>Servicios fabricante- Microsoft Soporte PremierMicrosoft Soporte PremierAZSAA</v>
      </c>
      <c r="B3876" t="str">
        <f t="shared" si="241"/>
        <v>AZSAAMicrosoft Soporte Premier</v>
      </c>
      <c r="C3876"/>
      <c r="D3876" t="s">
        <v>5156</v>
      </c>
      <c r="E3876" t="s">
        <v>7406</v>
      </c>
      <c r="F3876" s="37" t="s">
        <v>7648</v>
      </c>
      <c r="G3876" s="18" t="str">
        <f t="shared" si="242"/>
        <v>Servicios fabricante- Microsoft Soporte Premier</v>
      </c>
      <c r="H3876" s="18" t="s">
        <v>119</v>
      </c>
      <c r="I3876" s="37" t="s">
        <v>67</v>
      </c>
      <c r="J3876" t="s">
        <v>7407</v>
      </c>
      <c r="K3876" t="s">
        <v>65</v>
      </c>
      <c r="L3876" t="s">
        <v>3940</v>
      </c>
      <c r="M3876" t="s">
        <v>65</v>
      </c>
      <c r="N3876" s="37" t="s">
        <v>5159</v>
      </c>
      <c r="O3876" s="37" t="s">
        <v>66</v>
      </c>
      <c r="P3876" s="37" t="s">
        <v>1308</v>
      </c>
      <c r="Q3876" t="s">
        <v>7406</v>
      </c>
      <c r="R3876" t="s">
        <v>5160</v>
      </c>
      <c r="S3876" s="38">
        <v>23200000</v>
      </c>
      <c r="T3876" s="37">
        <v>1</v>
      </c>
      <c r="U3876" s="37">
        <v>1</v>
      </c>
      <c r="V3876" s="43">
        <f>SUMIF(ResumenCotizacion!$C:$C,E3876,ResumenCotizacion!$P:$P)</f>
        <v>0</v>
      </c>
      <c r="W3876" s="68">
        <f>IF(H3876="USD",S3876*SolCotizacion!$J$18,S3876)</f>
        <v>23200000</v>
      </c>
      <c r="X3876" s="3">
        <f>ROUND(W3876/(1-VLOOKUP("Total porcentaje:",ResumenCotizacion!$F:$H,3,0)),2)</f>
        <v>25217391.300000001</v>
      </c>
      <c r="Y3876" s="3">
        <f t="shared" si="243"/>
        <v>0</v>
      </c>
    </row>
    <row r="3877" spans="1:25" ht="14.25" x14ac:dyDescent="0.2">
      <c r="A3877" t="str">
        <f t="shared" si="240"/>
        <v>Servicios fabricante- Microsoft Soporte PremierMicrosoft Soporte PremierAVSD</v>
      </c>
      <c r="B3877" t="str">
        <f t="shared" si="241"/>
        <v>AVSDMicrosoft Soporte Premier</v>
      </c>
      <c r="C3877"/>
      <c r="D3877" t="s">
        <v>5156</v>
      </c>
      <c r="E3877" t="s">
        <v>7408</v>
      </c>
      <c r="F3877" s="37" t="s">
        <v>7648</v>
      </c>
      <c r="G3877" s="18" t="str">
        <f t="shared" si="242"/>
        <v>Servicios fabricante- Microsoft Soporte Premier</v>
      </c>
      <c r="H3877" s="18" t="s">
        <v>119</v>
      </c>
      <c r="I3877" s="37" t="s">
        <v>67</v>
      </c>
      <c r="J3877" t="s">
        <v>7409</v>
      </c>
      <c r="K3877" t="s">
        <v>65</v>
      </c>
      <c r="L3877" t="s">
        <v>3940</v>
      </c>
      <c r="M3877" t="s">
        <v>65</v>
      </c>
      <c r="N3877" s="37" t="s">
        <v>5159</v>
      </c>
      <c r="O3877" s="37" t="s">
        <v>5171</v>
      </c>
      <c r="P3877" s="37" t="s">
        <v>1308</v>
      </c>
      <c r="Q3877" t="s">
        <v>7408</v>
      </c>
      <c r="R3877" t="s">
        <v>5160</v>
      </c>
      <c r="S3877" s="38">
        <v>15600000</v>
      </c>
      <c r="T3877" s="37">
        <v>1</v>
      </c>
      <c r="U3877" s="37">
        <v>1</v>
      </c>
      <c r="V3877" s="43">
        <f>SUMIF(ResumenCotizacion!$C:$C,E3877,ResumenCotizacion!$P:$P)</f>
        <v>0</v>
      </c>
      <c r="W3877" s="68">
        <f>IF(H3877="USD",S3877*SolCotizacion!$J$18,S3877)</f>
        <v>15600000</v>
      </c>
      <c r="X3877" s="3">
        <f>ROUND(W3877/(1-VLOOKUP("Total porcentaje:",ResumenCotizacion!$F:$H,3,0)),2)</f>
        <v>16956521.739999998</v>
      </c>
      <c r="Y3877" s="3">
        <f t="shared" si="243"/>
        <v>0</v>
      </c>
    </row>
    <row r="3878" spans="1:25" ht="14.25" x14ac:dyDescent="0.2">
      <c r="A3878" t="str">
        <f t="shared" si="240"/>
        <v>Servicios fabricante- Microsoft Soporte PremierMicrosoft Soporte PremierASDASD</v>
      </c>
      <c r="B3878" t="str">
        <f t="shared" si="241"/>
        <v>ASDASDMicrosoft Soporte Premier</v>
      </c>
      <c r="C3878"/>
      <c r="D3878" t="s">
        <v>5156</v>
      </c>
      <c r="E3878" t="s">
        <v>7410</v>
      </c>
      <c r="F3878" s="37" t="s">
        <v>7648</v>
      </c>
      <c r="G3878" s="18" t="str">
        <f t="shared" si="242"/>
        <v>Servicios fabricante- Microsoft Soporte Premier</v>
      </c>
      <c r="H3878" s="18" t="s">
        <v>119</v>
      </c>
      <c r="I3878" s="37" t="s">
        <v>67</v>
      </c>
      <c r="J3878" t="s">
        <v>7411</v>
      </c>
      <c r="K3878" t="s">
        <v>65</v>
      </c>
      <c r="L3878" t="s">
        <v>3940</v>
      </c>
      <c r="M3878" t="s">
        <v>65</v>
      </c>
      <c r="N3878" s="37" t="s">
        <v>5159</v>
      </c>
      <c r="O3878" s="37" t="s">
        <v>66</v>
      </c>
      <c r="P3878" s="37" t="s">
        <v>1308</v>
      </c>
      <c r="Q3878" t="s">
        <v>7410</v>
      </c>
      <c r="R3878" t="s">
        <v>5160</v>
      </c>
      <c r="S3878" s="38">
        <v>16400000</v>
      </c>
      <c r="T3878" s="37">
        <v>1</v>
      </c>
      <c r="U3878" s="37">
        <v>1</v>
      </c>
      <c r="V3878" s="43">
        <f>SUMIF(ResumenCotizacion!$C:$C,E3878,ResumenCotizacion!$P:$P)</f>
        <v>0</v>
      </c>
      <c r="W3878" s="68">
        <f>IF(H3878="USD",S3878*SolCotizacion!$J$18,S3878)</f>
        <v>16400000</v>
      </c>
      <c r="X3878" s="3">
        <f>ROUND(W3878/(1-VLOOKUP("Total porcentaje:",ResumenCotizacion!$F:$H,3,0)),2)</f>
        <v>17826086.960000001</v>
      </c>
      <c r="Y3878" s="3">
        <f t="shared" si="243"/>
        <v>0</v>
      </c>
    </row>
    <row r="3879" spans="1:25" ht="14.25" x14ac:dyDescent="0.2">
      <c r="A3879" t="str">
        <f t="shared" si="240"/>
        <v>Servicios fabricante- Microsoft Soporte PremierMicrosoft Soporte PremierARSZT</v>
      </c>
      <c r="B3879" t="str">
        <f t="shared" si="241"/>
        <v>ARSZTMicrosoft Soporte Premier</v>
      </c>
      <c r="C3879"/>
      <c r="D3879" t="s">
        <v>5156</v>
      </c>
      <c r="E3879" t="s">
        <v>7412</v>
      </c>
      <c r="F3879" s="37" t="s">
        <v>7648</v>
      </c>
      <c r="G3879" s="18" t="str">
        <f t="shared" si="242"/>
        <v>Servicios fabricante- Microsoft Soporte Premier</v>
      </c>
      <c r="H3879" s="18" t="s">
        <v>119</v>
      </c>
      <c r="I3879" s="37" t="s">
        <v>67</v>
      </c>
      <c r="J3879" t="s">
        <v>7413</v>
      </c>
      <c r="K3879" t="s">
        <v>65</v>
      </c>
      <c r="L3879" t="s">
        <v>3940</v>
      </c>
      <c r="M3879" t="s">
        <v>65</v>
      </c>
      <c r="N3879" s="37" t="s">
        <v>5159</v>
      </c>
      <c r="O3879" s="37" t="s">
        <v>66</v>
      </c>
      <c r="P3879" s="37" t="s">
        <v>1308</v>
      </c>
      <c r="Q3879" t="s">
        <v>7412</v>
      </c>
      <c r="R3879" t="s">
        <v>5160</v>
      </c>
      <c r="S3879" s="38">
        <v>16400000</v>
      </c>
      <c r="T3879" s="37">
        <v>1</v>
      </c>
      <c r="U3879" s="37">
        <v>1</v>
      </c>
      <c r="V3879" s="43">
        <f>SUMIF(ResumenCotizacion!$C:$C,E3879,ResumenCotizacion!$P:$P)</f>
        <v>0</v>
      </c>
      <c r="W3879" s="68">
        <f>IF(H3879="USD",S3879*SolCotizacion!$J$18,S3879)</f>
        <v>16400000</v>
      </c>
      <c r="X3879" s="3">
        <f>ROUND(W3879/(1-VLOOKUP("Total porcentaje:",ResumenCotizacion!$F:$H,3,0)),2)</f>
        <v>17826086.960000001</v>
      </c>
      <c r="Y3879" s="3">
        <f t="shared" si="243"/>
        <v>0</v>
      </c>
    </row>
    <row r="3880" spans="1:25" ht="14.25" x14ac:dyDescent="0.2">
      <c r="A3880" t="str">
        <f t="shared" si="240"/>
        <v>Servicios fabricante- Microsoft Soporte PremierMicrosoft Soporte PremierARSSWO</v>
      </c>
      <c r="B3880" t="str">
        <f t="shared" si="241"/>
        <v>ARSSWOMicrosoft Soporte Premier</v>
      </c>
      <c r="C3880"/>
      <c r="D3880" t="s">
        <v>5156</v>
      </c>
      <c r="E3880" t="s">
        <v>7414</v>
      </c>
      <c r="F3880" s="37" t="s">
        <v>7648</v>
      </c>
      <c r="G3880" s="18" t="str">
        <f t="shared" si="242"/>
        <v>Servicios fabricante- Microsoft Soporte Premier</v>
      </c>
      <c r="H3880" s="18" t="s">
        <v>119</v>
      </c>
      <c r="I3880" s="37" t="s">
        <v>67</v>
      </c>
      <c r="J3880" t="s">
        <v>7415</v>
      </c>
      <c r="K3880" t="s">
        <v>65</v>
      </c>
      <c r="L3880" t="s">
        <v>3940</v>
      </c>
      <c r="M3880" t="s">
        <v>65</v>
      </c>
      <c r="N3880" s="37" t="s">
        <v>5159</v>
      </c>
      <c r="O3880" s="37" t="s">
        <v>66</v>
      </c>
      <c r="P3880" s="37" t="s">
        <v>1308</v>
      </c>
      <c r="Q3880" t="s">
        <v>7414</v>
      </c>
      <c r="R3880" t="s">
        <v>5160</v>
      </c>
      <c r="S3880" s="38">
        <v>16400000</v>
      </c>
      <c r="T3880" s="37">
        <v>1</v>
      </c>
      <c r="U3880" s="37">
        <v>1</v>
      </c>
      <c r="V3880" s="43">
        <f>SUMIF(ResumenCotizacion!$C:$C,E3880,ResumenCotizacion!$P:$P)</f>
        <v>0</v>
      </c>
      <c r="W3880" s="68">
        <f>IF(H3880="USD",S3880*SolCotizacion!$J$18,S3880)</f>
        <v>16400000</v>
      </c>
      <c r="X3880" s="3">
        <f>ROUND(W3880/(1-VLOOKUP("Total porcentaje:",ResumenCotizacion!$F:$H,3,0)),2)</f>
        <v>17826086.960000001</v>
      </c>
      <c r="Y3880" s="3">
        <f t="shared" si="243"/>
        <v>0</v>
      </c>
    </row>
    <row r="3881" spans="1:25" ht="14.25" x14ac:dyDescent="0.2">
      <c r="A3881" t="str">
        <f t="shared" si="240"/>
        <v>Servicios fabricante- Microsoft Soporte PremierMicrosoft Soporte PremierARSSG</v>
      </c>
      <c r="B3881" t="str">
        <f t="shared" si="241"/>
        <v>ARSSGMicrosoft Soporte Premier</v>
      </c>
      <c r="C3881"/>
      <c r="D3881" t="s">
        <v>5156</v>
      </c>
      <c r="E3881" t="s">
        <v>7416</v>
      </c>
      <c r="F3881" s="37" t="s">
        <v>7648</v>
      </c>
      <c r="G3881" s="18" t="str">
        <f t="shared" si="242"/>
        <v>Servicios fabricante- Microsoft Soporte Premier</v>
      </c>
      <c r="H3881" s="18" t="s">
        <v>119</v>
      </c>
      <c r="I3881" s="37" t="s">
        <v>67</v>
      </c>
      <c r="J3881" t="s">
        <v>7417</v>
      </c>
      <c r="K3881" t="s">
        <v>65</v>
      </c>
      <c r="L3881" t="s">
        <v>3940</v>
      </c>
      <c r="M3881" t="s">
        <v>65</v>
      </c>
      <c r="N3881" s="37" t="s">
        <v>5159</v>
      </c>
      <c r="O3881" s="37" t="s">
        <v>66</v>
      </c>
      <c r="P3881" s="37" t="s">
        <v>1308</v>
      </c>
      <c r="Q3881" t="s">
        <v>7416</v>
      </c>
      <c r="R3881" t="s">
        <v>5160</v>
      </c>
      <c r="S3881" s="38">
        <v>16400000</v>
      </c>
      <c r="T3881" s="37">
        <v>1</v>
      </c>
      <c r="U3881" s="37">
        <v>1</v>
      </c>
      <c r="V3881" s="43">
        <f>SUMIF(ResumenCotizacion!$C:$C,E3881,ResumenCotizacion!$P:$P)</f>
        <v>0</v>
      </c>
      <c r="W3881" s="68">
        <f>IF(H3881="USD",S3881*SolCotizacion!$J$18,S3881)</f>
        <v>16400000</v>
      </c>
      <c r="X3881" s="3">
        <f>ROUND(W3881/(1-VLOOKUP("Total porcentaje:",ResumenCotizacion!$F:$H,3,0)),2)</f>
        <v>17826086.960000001</v>
      </c>
      <c r="Y3881" s="3">
        <f t="shared" si="243"/>
        <v>0</v>
      </c>
    </row>
    <row r="3882" spans="1:25" ht="14.25" x14ac:dyDescent="0.2">
      <c r="A3882" t="str">
        <f t="shared" si="240"/>
        <v>Servicios fabricante- Microsoft Soporte PremierMicrosoft Soporte PremierARSOC</v>
      </c>
      <c r="B3882" t="str">
        <f t="shared" si="241"/>
        <v>ARSOCMicrosoft Soporte Premier</v>
      </c>
      <c r="C3882"/>
      <c r="D3882" t="s">
        <v>5156</v>
      </c>
      <c r="E3882" t="s">
        <v>7418</v>
      </c>
      <c r="F3882" s="37" t="s">
        <v>7648</v>
      </c>
      <c r="G3882" s="18" t="str">
        <f t="shared" si="242"/>
        <v>Servicios fabricante- Microsoft Soporte Premier</v>
      </c>
      <c r="H3882" s="18" t="s">
        <v>119</v>
      </c>
      <c r="I3882" s="37" t="s">
        <v>67</v>
      </c>
      <c r="J3882" t="s">
        <v>7419</v>
      </c>
      <c r="K3882" t="s">
        <v>65</v>
      </c>
      <c r="L3882" t="s">
        <v>3940</v>
      </c>
      <c r="M3882" t="s">
        <v>65</v>
      </c>
      <c r="N3882" s="37" t="s">
        <v>5159</v>
      </c>
      <c r="O3882" s="37" t="s">
        <v>66</v>
      </c>
      <c r="P3882" s="37" t="s">
        <v>1308</v>
      </c>
      <c r="Q3882" t="s">
        <v>7418</v>
      </c>
      <c r="R3882" t="s">
        <v>5160</v>
      </c>
      <c r="S3882" s="38">
        <v>16400000</v>
      </c>
      <c r="T3882" s="37">
        <v>1</v>
      </c>
      <c r="U3882" s="37">
        <v>1</v>
      </c>
      <c r="V3882" s="43">
        <f>SUMIF(ResumenCotizacion!$C:$C,E3882,ResumenCotizacion!$P:$P)</f>
        <v>0</v>
      </c>
      <c r="W3882" s="68">
        <f>IF(H3882="USD",S3882*SolCotizacion!$J$18,S3882)</f>
        <v>16400000</v>
      </c>
      <c r="X3882" s="3">
        <f>ROUND(W3882/(1-VLOOKUP("Total porcentaje:",ResumenCotizacion!$F:$H,3,0)),2)</f>
        <v>17826086.960000001</v>
      </c>
      <c r="Y3882" s="3">
        <f t="shared" si="243"/>
        <v>0</v>
      </c>
    </row>
    <row r="3883" spans="1:25" ht="14.25" x14ac:dyDescent="0.2">
      <c r="A3883" t="str">
        <f t="shared" si="240"/>
        <v>Servicios fabricante- Microsoft Soporte PremierMicrosoft Soporte PremierARSMW</v>
      </c>
      <c r="B3883" t="str">
        <f t="shared" si="241"/>
        <v>ARSMWMicrosoft Soporte Premier</v>
      </c>
      <c r="C3883"/>
      <c r="D3883" t="s">
        <v>5156</v>
      </c>
      <c r="E3883" t="s">
        <v>7420</v>
      </c>
      <c r="F3883" s="37" t="s">
        <v>7648</v>
      </c>
      <c r="G3883" s="18" t="str">
        <f t="shared" si="242"/>
        <v>Servicios fabricante- Microsoft Soporte Premier</v>
      </c>
      <c r="H3883" s="18" t="s">
        <v>119</v>
      </c>
      <c r="I3883" s="37" t="s">
        <v>67</v>
      </c>
      <c r="J3883" t="s">
        <v>7421</v>
      </c>
      <c r="K3883" t="s">
        <v>65</v>
      </c>
      <c r="L3883" t="s">
        <v>3940</v>
      </c>
      <c r="M3883" t="s">
        <v>65</v>
      </c>
      <c r="N3883" s="37" t="s">
        <v>5159</v>
      </c>
      <c r="O3883" s="37" t="s">
        <v>66</v>
      </c>
      <c r="P3883" s="37" t="s">
        <v>1308</v>
      </c>
      <c r="Q3883" t="s">
        <v>7420</v>
      </c>
      <c r="R3883" t="s">
        <v>5160</v>
      </c>
      <c r="S3883" s="38">
        <v>16400000</v>
      </c>
      <c r="T3883" s="37">
        <v>1</v>
      </c>
      <c r="U3883" s="37">
        <v>1</v>
      </c>
      <c r="V3883" s="43">
        <f>SUMIF(ResumenCotizacion!$C:$C,E3883,ResumenCotizacion!$P:$P)</f>
        <v>0</v>
      </c>
      <c r="W3883" s="68">
        <f>IF(H3883="USD",S3883*SolCotizacion!$J$18,S3883)</f>
        <v>16400000</v>
      </c>
      <c r="X3883" s="3">
        <f>ROUND(W3883/(1-VLOOKUP("Total porcentaje:",ResumenCotizacion!$F:$H,3,0)),2)</f>
        <v>17826086.960000001</v>
      </c>
      <c r="Y3883" s="3">
        <f t="shared" si="243"/>
        <v>0</v>
      </c>
    </row>
    <row r="3884" spans="1:25" ht="14.25" x14ac:dyDescent="0.2">
      <c r="A3884" t="str">
        <f t="shared" si="240"/>
        <v>Servicios fabricante- Microsoft Soporte PremierMicrosoft Soporte PremierARSMDE</v>
      </c>
      <c r="B3884" t="str">
        <f t="shared" si="241"/>
        <v>ARSMDEMicrosoft Soporte Premier</v>
      </c>
      <c r="C3884"/>
      <c r="D3884" t="s">
        <v>5156</v>
      </c>
      <c r="E3884" t="s">
        <v>7422</v>
      </c>
      <c r="F3884" s="37" t="s">
        <v>7648</v>
      </c>
      <c r="G3884" s="18" t="str">
        <f t="shared" si="242"/>
        <v>Servicios fabricante- Microsoft Soporte Premier</v>
      </c>
      <c r="H3884" s="18" t="s">
        <v>119</v>
      </c>
      <c r="I3884" s="37" t="s">
        <v>67</v>
      </c>
      <c r="J3884" t="s">
        <v>7423</v>
      </c>
      <c r="K3884" t="s">
        <v>65</v>
      </c>
      <c r="L3884" t="s">
        <v>3940</v>
      </c>
      <c r="M3884" t="s">
        <v>65</v>
      </c>
      <c r="N3884" s="37" t="s">
        <v>5159</v>
      </c>
      <c r="O3884" s="37" t="s">
        <v>66</v>
      </c>
      <c r="P3884" s="37" t="s">
        <v>1308</v>
      </c>
      <c r="Q3884" t="s">
        <v>7422</v>
      </c>
      <c r="R3884" t="s">
        <v>5160</v>
      </c>
      <c r="S3884" s="38">
        <v>16400000</v>
      </c>
      <c r="T3884" s="37">
        <v>1</v>
      </c>
      <c r="U3884" s="37">
        <v>1</v>
      </c>
      <c r="V3884" s="43">
        <f>SUMIF(ResumenCotizacion!$C:$C,E3884,ResumenCotizacion!$P:$P)</f>
        <v>0</v>
      </c>
      <c r="W3884" s="68">
        <f>IF(H3884="USD",S3884*SolCotizacion!$J$18,S3884)</f>
        <v>16400000</v>
      </c>
      <c r="X3884" s="3">
        <f>ROUND(W3884/(1-VLOOKUP("Total porcentaje:",ResumenCotizacion!$F:$H,3,0)),2)</f>
        <v>17826086.960000001</v>
      </c>
      <c r="Y3884" s="3">
        <f t="shared" si="243"/>
        <v>0</v>
      </c>
    </row>
    <row r="3885" spans="1:25" ht="14.25" x14ac:dyDescent="0.2">
      <c r="A3885" t="str">
        <f t="shared" si="240"/>
        <v>Servicios fabricante- Microsoft Soporte PremierMicrosoft Soporte PremierARSM</v>
      </c>
      <c r="B3885" t="str">
        <f t="shared" si="241"/>
        <v>ARSMMicrosoft Soporte Premier</v>
      </c>
      <c r="C3885"/>
      <c r="D3885" t="s">
        <v>5156</v>
      </c>
      <c r="E3885" t="s">
        <v>7424</v>
      </c>
      <c r="F3885" s="37" t="s">
        <v>7648</v>
      </c>
      <c r="G3885" s="18" t="str">
        <f t="shared" si="242"/>
        <v>Servicios fabricante- Microsoft Soporte Premier</v>
      </c>
      <c r="H3885" s="18" t="s">
        <v>119</v>
      </c>
      <c r="I3885" s="37" t="s">
        <v>67</v>
      </c>
      <c r="J3885" t="s">
        <v>7425</v>
      </c>
      <c r="K3885" t="s">
        <v>65</v>
      </c>
      <c r="L3885" t="s">
        <v>3940</v>
      </c>
      <c r="M3885" t="s">
        <v>65</v>
      </c>
      <c r="N3885" s="37" t="s">
        <v>5159</v>
      </c>
      <c r="O3885" s="37" t="s">
        <v>5171</v>
      </c>
      <c r="P3885" s="37" t="s">
        <v>1308</v>
      </c>
      <c r="Q3885" t="s">
        <v>7424</v>
      </c>
      <c r="R3885" t="s">
        <v>5160</v>
      </c>
      <c r="S3885" s="38">
        <v>32000000</v>
      </c>
      <c r="T3885" s="37">
        <v>1</v>
      </c>
      <c r="U3885" s="37">
        <v>1</v>
      </c>
      <c r="V3885" s="43">
        <f>SUMIF(ResumenCotizacion!$C:$C,E3885,ResumenCotizacion!$P:$P)</f>
        <v>0</v>
      </c>
      <c r="W3885" s="68">
        <f>IF(H3885="USD",S3885*SolCotizacion!$J$18,S3885)</f>
        <v>32000000</v>
      </c>
      <c r="X3885" s="3">
        <f>ROUND(W3885/(1-VLOOKUP("Total porcentaje:",ResumenCotizacion!$F:$H,3,0)),2)</f>
        <v>34782608.700000003</v>
      </c>
      <c r="Y3885" s="3">
        <f t="shared" si="243"/>
        <v>0</v>
      </c>
    </row>
    <row r="3886" spans="1:25" ht="14.25" x14ac:dyDescent="0.2">
      <c r="A3886" t="str">
        <f t="shared" si="240"/>
        <v>Servicios fabricante- Microsoft Soporte PremierMicrosoft Soporte PremierARSJ</v>
      </c>
      <c r="B3886" t="str">
        <f t="shared" si="241"/>
        <v>ARSJMicrosoft Soporte Premier</v>
      </c>
      <c r="C3886"/>
      <c r="D3886" t="s">
        <v>5156</v>
      </c>
      <c r="E3886" t="s">
        <v>7426</v>
      </c>
      <c r="F3886" s="37" t="s">
        <v>7648</v>
      </c>
      <c r="G3886" s="18" t="str">
        <f t="shared" si="242"/>
        <v>Servicios fabricante- Microsoft Soporte Premier</v>
      </c>
      <c r="H3886" s="18" t="s">
        <v>119</v>
      </c>
      <c r="I3886" s="37" t="s">
        <v>67</v>
      </c>
      <c r="J3886" t="s">
        <v>7427</v>
      </c>
      <c r="K3886" t="s">
        <v>65</v>
      </c>
      <c r="L3886" t="s">
        <v>3940</v>
      </c>
      <c r="M3886" t="s">
        <v>65</v>
      </c>
      <c r="N3886" s="37" t="s">
        <v>5159</v>
      </c>
      <c r="O3886" s="37" t="s">
        <v>5171</v>
      </c>
      <c r="P3886" s="37" t="s">
        <v>1308</v>
      </c>
      <c r="Q3886" t="s">
        <v>7426</v>
      </c>
      <c r="R3886" t="s">
        <v>5160</v>
      </c>
      <c r="S3886" s="38">
        <v>32000000</v>
      </c>
      <c r="T3886" s="37">
        <v>1</v>
      </c>
      <c r="U3886" s="37">
        <v>1</v>
      </c>
      <c r="V3886" s="43">
        <f>SUMIF(ResumenCotizacion!$C:$C,E3886,ResumenCotizacion!$P:$P)</f>
        <v>0</v>
      </c>
      <c r="W3886" s="68">
        <f>IF(H3886="USD",S3886*SolCotizacion!$J$18,S3886)</f>
        <v>32000000</v>
      </c>
      <c r="X3886" s="3">
        <f>ROUND(W3886/(1-VLOOKUP("Total porcentaje:",ResumenCotizacion!$F:$H,3,0)),2)</f>
        <v>34782608.700000003</v>
      </c>
      <c r="Y3886" s="3">
        <f t="shared" si="243"/>
        <v>0</v>
      </c>
    </row>
    <row r="3887" spans="1:25" ht="14.25" x14ac:dyDescent="0.2">
      <c r="A3887" t="str">
        <f t="shared" si="240"/>
        <v>Servicios fabricante- Microsoft Soporte PremierMicrosoft Soporte PremierARSE</v>
      </c>
      <c r="B3887" t="str">
        <f t="shared" si="241"/>
        <v>ARSEMicrosoft Soporte Premier</v>
      </c>
      <c r="C3887"/>
      <c r="D3887" t="s">
        <v>5156</v>
      </c>
      <c r="E3887" t="s">
        <v>7428</v>
      </c>
      <c r="F3887" s="37" t="s">
        <v>7648</v>
      </c>
      <c r="G3887" s="18" t="str">
        <f t="shared" si="242"/>
        <v>Servicios fabricante- Microsoft Soporte Premier</v>
      </c>
      <c r="H3887" s="18" t="s">
        <v>119</v>
      </c>
      <c r="I3887" s="37" t="s">
        <v>67</v>
      </c>
      <c r="J3887" t="s">
        <v>7429</v>
      </c>
      <c r="K3887" t="s">
        <v>65</v>
      </c>
      <c r="L3887" t="s">
        <v>3940</v>
      </c>
      <c r="M3887" t="s">
        <v>65</v>
      </c>
      <c r="N3887" s="37" t="s">
        <v>5159</v>
      </c>
      <c r="O3887" s="37" t="s">
        <v>5171</v>
      </c>
      <c r="P3887" s="37" t="s">
        <v>1308</v>
      </c>
      <c r="Q3887" t="s">
        <v>7428</v>
      </c>
      <c r="R3887" t="s">
        <v>5160</v>
      </c>
      <c r="S3887" s="38">
        <v>32000000</v>
      </c>
      <c r="T3887" s="37">
        <v>1</v>
      </c>
      <c r="U3887" s="37">
        <v>1</v>
      </c>
      <c r="V3887" s="43">
        <f>SUMIF(ResumenCotizacion!$C:$C,E3887,ResumenCotizacion!$P:$P)</f>
        <v>0</v>
      </c>
      <c r="W3887" s="68">
        <f>IF(H3887="USD",S3887*SolCotizacion!$J$18,S3887)</f>
        <v>32000000</v>
      </c>
      <c r="X3887" s="3">
        <f>ROUND(W3887/(1-VLOOKUP("Total porcentaje:",ResumenCotizacion!$F:$H,3,0)),2)</f>
        <v>34782608.700000003</v>
      </c>
      <c r="Y3887" s="3">
        <f t="shared" si="243"/>
        <v>0</v>
      </c>
    </row>
    <row r="3888" spans="1:25" ht="14.25" x14ac:dyDescent="0.2">
      <c r="A3888" t="str">
        <f t="shared" si="240"/>
        <v>Servicios fabricante- Microsoft Soporte PremierMicrosoft Soporte PremierARSASD</v>
      </c>
      <c r="B3888" t="str">
        <f t="shared" si="241"/>
        <v>ARSASDMicrosoft Soporte Premier</v>
      </c>
      <c r="C3888"/>
      <c r="D3888" t="s">
        <v>5156</v>
      </c>
      <c r="E3888" t="s">
        <v>7430</v>
      </c>
      <c r="F3888" s="37" t="s">
        <v>7648</v>
      </c>
      <c r="G3888" s="18" t="str">
        <f t="shared" si="242"/>
        <v>Servicios fabricante- Microsoft Soporte Premier</v>
      </c>
      <c r="H3888" s="18" t="s">
        <v>119</v>
      </c>
      <c r="I3888" s="37" t="s">
        <v>67</v>
      </c>
      <c r="J3888" t="s">
        <v>7431</v>
      </c>
      <c r="K3888" t="s">
        <v>65</v>
      </c>
      <c r="L3888" t="s">
        <v>3940</v>
      </c>
      <c r="M3888" t="s">
        <v>65</v>
      </c>
      <c r="N3888" s="37" t="s">
        <v>5159</v>
      </c>
      <c r="O3888" s="37" t="s">
        <v>66</v>
      </c>
      <c r="P3888" s="37" t="s">
        <v>1308</v>
      </c>
      <c r="Q3888" t="s">
        <v>7430</v>
      </c>
      <c r="R3888" t="s">
        <v>5160</v>
      </c>
      <c r="S3888" s="38">
        <v>16400000</v>
      </c>
      <c r="T3888" s="37">
        <v>1</v>
      </c>
      <c r="U3888" s="37">
        <v>1</v>
      </c>
      <c r="V3888" s="43">
        <f>SUMIF(ResumenCotizacion!$C:$C,E3888,ResumenCotizacion!$P:$P)</f>
        <v>0</v>
      </c>
      <c r="W3888" s="68">
        <f>IF(H3888="USD",S3888*SolCotizacion!$J$18,S3888)</f>
        <v>16400000</v>
      </c>
      <c r="X3888" s="3">
        <f>ROUND(W3888/(1-VLOOKUP("Total porcentaje:",ResumenCotizacion!$F:$H,3,0)),2)</f>
        <v>17826086.960000001</v>
      </c>
      <c r="Y3888" s="3">
        <f t="shared" si="243"/>
        <v>0</v>
      </c>
    </row>
    <row r="3889" spans="1:25" ht="14.25" x14ac:dyDescent="0.2">
      <c r="A3889" t="str">
        <f t="shared" si="240"/>
        <v>Servicios fabricante- Microsoft Soporte PremierMicrosoft Soporte PremierARS9</v>
      </c>
      <c r="B3889" t="str">
        <f t="shared" si="241"/>
        <v>ARS9Microsoft Soporte Premier</v>
      </c>
      <c r="C3889"/>
      <c r="D3889" t="s">
        <v>5156</v>
      </c>
      <c r="E3889" t="s">
        <v>7432</v>
      </c>
      <c r="F3889" s="37" t="s">
        <v>7648</v>
      </c>
      <c r="G3889" s="18" t="str">
        <f t="shared" si="242"/>
        <v>Servicios fabricante- Microsoft Soporte Premier</v>
      </c>
      <c r="H3889" s="18" t="s">
        <v>119</v>
      </c>
      <c r="I3889" s="37" t="s">
        <v>67</v>
      </c>
      <c r="J3889" t="s">
        <v>7433</v>
      </c>
      <c r="K3889" t="s">
        <v>65</v>
      </c>
      <c r="L3889" t="s">
        <v>3940</v>
      </c>
      <c r="M3889" t="s">
        <v>65</v>
      </c>
      <c r="N3889" s="37" t="s">
        <v>5159</v>
      </c>
      <c r="O3889" s="37" t="s">
        <v>66</v>
      </c>
      <c r="P3889" s="37" t="s">
        <v>1308</v>
      </c>
      <c r="Q3889" t="s">
        <v>7432</v>
      </c>
      <c r="R3889" t="s">
        <v>5160</v>
      </c>
      <c r="S3889" s="38">
        <v>16400000</v>
      </c>
      <c r="T3889" s="37">
        <v>1</v>
      </c>
      <c r="U3889" s="37">
        <v>1</v>
      </c>
      <c r="V3889" s="43">
        <f>SUMIF(ResumenCotizacion!$C:$C,E3889,ResumenCotizacion!$P:$P)</f>
        <v>0</v>
      </c>
      <c r="W3889" s="68">
        <f>IF(H3889="USD",S3889*SolCotizacion!$J$18,S3889)</f>
        <v>16400000</v>
      </c>
      <c r="X3889" s="3">
        <f>ROUND(W3889/(1-VLOOKUP("Total porcentaje:",ResumenCotizacion!$F:$H,3,0)),2)</f>
        <v>17826086.960000001</v>
      </c>
      <c r="Y3889" s="3">
        <f t="shared" si="243"/>
        <v>0</v>
      </c>
    </row>
    <row r="3890" spans="1:25" ht="14.25" x14ac:dyDescent="0.2">
      <c r="A3890" t="str">
        <f t="shared" si="240"/>
        <v>Servicios fabricante- Microsoft Soporte PremierMicrosoft Soporte PremierARS8</v>
      </c>
      <c r="B3890" t="str">
        <f t="shared" si="241"/>
        <v>ARS8Microsoft Soporte Premier</v>
      </c>
      <c r="C3890"/>
      <c r="D3890" t="s">
        <v>5156</v>
      </c>
      <c r="E3890" t="s">
        <v>7434</v>
      </c>
      <c r="F3890" s="37" t="s">
        <v>7648</v>
      </c>
      <c r="G3890" s="18" t="str">
        <f t="shared" si="242"/>
        <v>Servicios fabricante- Microsoft Soporte Premier</v>
      </c>
      <c r="H3890" s="18" t="s">
        <v>119</v>
      </c>
      <c r="I3890" s="37" t="s">
        <v>67</v>
      </c>
      <c r="J3890" t="s">
        <v>7435</v>
      </c>
      <c r="K3890" t="s">
        <v>65</v>
      </c>
      <c r="L3890" t="s">
        <v>3940</v>
      </c>
      <c r="M3890" t="s">
        <v>65</v>
      </c>
      <c r="N3890" s="37" t="s">
        <v>5159</v>
      </c>
      <c r="O3890" s="37" t="s">
        <v>66</v>
      </c>
      <c r="P3890" s="37" t="s">
        <v>1308</v>
      </c>
      <c r="Q3890" t="s">
        <v>7434</v>
      </c>
      <c r="R3890" t="s">
        <v>5160</v>
      </c>
      <c r="S3890" s="38">
        <v>16400000</v>
      </c>
      <c r="T3890" s="37">
        <v>1</v>
      </c>
      <c r="U3890" s="37">
        <v>1</v>
      </c>
      <c r="V3890" s="43">
        <f>SUMIF(ResumenCotizacion!$C:$C,E3890,ResumenCotizacion!$P:$P)</f>
        <v>0</v>
      </c>
      <c r="W3890" s="68">
        <f>IF(H3890="USD",S3890*SolCotizacion!$J$18,S3890)</f>
        <v>16400000</v>
      </c>
      <c r="X3890" s="3">
        <f>ROUND(W3890/(1-VLOOKUP("Total porcentaje:",ResumenCotizacion!$F:$H,3,0)),2)</f>
        <v>17826086.960000001</v>
      </c>
      <c r="Y3890" s="3">
        <f t="shared" si="243"/>
        <v>0</v>
      </c>
    </row>
    <row r="3891" spans="1:25" ht="14.25" x14ac:dyDescent="0.2">
      <c r="A3891" t="str">
        <f t="shared" si="240"/>
        <v>Servicios fabricante- Microsoft Soporte PremierMicrosoft Soporte PremierARS7</v>
      </c>
      <c r="B3891" t="str">
        <f t="shared" si="241"/>
        <v>ARS7Microsoft Soporte Premier</v>
      </c>
      <c r="C3891"/>
      <c r="D3891" t="s">
        <v>5156</v>
      </c>
      <c r="E3891" t="s">
        <v>7436</v>
      </c>
      <c r="F3891" s="37" t="s">
        <v>7648</v>
      </c>
      <c r="G3891" s="18" t="str">
        <f t="shared" si="242"/>
        <v>Servicios fabricante- Microsoft Soporte Premier</v>
      </c>
      <c r="H3891" s="18" t="s">
        <v>119</v>
      </c>
      <c r="I3891" s="37" t="s">
        <v>67</v>
      </c>
      <c r="J3891" t="s">
        <v>7437</v>
      </c>
      <c r="K3891" t="s">
        <v>65</v>
      </c>
      <c r="L3891" t="s">
        <v>3940</v>
      </c>
      <c r="M3891" t="s">
        <v>65</v>
      </c>
      <c r="N3891" s="37" t="s">
        <v>5159</v>
      </c>
      <c r="O3891" s="37" t="s">
        <v>66</v>
      </c>
      <c r="P3891" s="37" t="s">
        <v>1308</v>
      </c>
      <c r="Q3891" t="s">
        <v>7436</v>
      </c>
      <c r="R3891" t="s">
        <v>5160</v>
      </c>
      <c r="S3891" s="38">
        <v>32000000</v>
      </c>
      <c r="T3891" s="37">
        <v>1</v>
      </c>
      <c r="U3891" s="37">
        <v>1</v>
      </c>
      <c r="V3891" s="43">
        <f>SUMIF(ResumenCotizacion!$C:$C,E3891,ResumenCotizacion!$P:$P)</f>
        <v>0</v>
      </c>
      <c r="W3891" s="68">
        <f>IF(H3891="USD",S3891*SolCotizacion!$J$18,S3891)</f>
        <v>32000000</v>
      </c>
      <c r="X3891" s="3">
        <f>ROUND(W3891/(1-VLOOKUP("Total porcentaje:",ResumenCotizacion!$F:$H,3,0)),2)</f>
        <v>34782608.700000003</v>
      </c>
      <c r="Y3891" s="3">
        <f t="shared" si="243"/>
        <v>0</v>
      </c>
    </row>
    <row r="3892" spans="1:25" ht="14.25" x14ac:dyDescent="0.2">
      <c r="A3892" t="str">
        <f t="shared" si="240"/>
        <v>Servicios fabricante- Microsoft Soporte PremierMicrosoft Soporte PremierARS6</v>
      </c>
      <c r="B3892" t="str">
        <f t="shared" si="241"/>
        <v>ARS6Microsoft Soporte Premier</v>
      </c>
      <c r="C3892"/>
      <c r="D3892" t="s">
        <v>5156</v>
      </c>
      <c r="E3892" t="s">
        <v>7438</v>
      </c>
      <c r="F3892" s="37" t="s">
        <v>7648</v>
      </c>
      <c r="G3892" s="18" t="str">
        <f t="shared" si="242"/>
        <v>Servicios fabricante- Microsoft Soporte Premier</v>
      </c>
      <c r="H3892" s="18" t="s">
        <v>119</v>
      </c>
      <c r="I3892" s="37" t="s">
        <v>67</v>
      </c>
      <c r="J3892" t="s">
        <v>7439</v>
      </c>
      <c r="K3892" t="s">
        <v>65</v>
      </c>
      <c r="L3892" t="s">
        <v>3940</v>
      </c>
      <c r="M3892" t="s">
        <v>65</v>
      </c>
      <c r="N3892" s="37" t="s">
        <v>5159</v>
      </c>
      <c r="O3892" s="37" t="s">
        <v>66</v>
      </c>
      <c r="P3892" s="37" t="s">
        <v>1308</v>
      </c>
      <c r="Q3892" t="s">
        <v>7438</v>
      </c>
      <c r="R3892" t="s">
        <v>5160</v>
      </c>
      <c r="S3892" s="38">
        <v>32000000</v>
      </c>
      <c r="T3892" s="37">
        <v>1</v>
      </c>
      <c r="U3892" s="37">
        <v>1</v>
      </c>
      <c r="V3892" s="43">
        <f>SUMIF(ResumenCotizacion!$C:$C,E3892,ResumenCotizacion!$P:$P)</f>
        <v>0</v>
      </c>
      <c r="W3892" s="68">
        <f>IF(H3892="USD",S3892*SolCotizacion!$J$18,S3892)</f>
        <v>32000000</v>
      </c>
      <c r="X3892" s="3">
        <f>ROUND(W3892/(1-VLOOKUP("Total porcentaje:",ResumenCotizacion!$F:$H,3,0)),2)</f>
        <v>34782608.700000003</v>
      </c>
      <c r="Y3892" s="3">
        <f t="shared" si="243"/>
        <v>0</v>
      </c>
    </row>
    <row r="3893" spans="1:25" ht="14.25" x14ac:dyDescent="0.2">
      <c r="A3893" t="str">
        <f t="shared" si="240"/>
        <v>Servicios fabricante- Microsoft Soporte PremierMicrosoft Soporte PremierARS5</v>
      </c>
      <c r="B3893" t="str">
        <f t="shared" si="241"/>
        <v>ARS5Microsoft Soporte Premier</v>
      </c>
      <c r="C3893"/>
      <c r="D3893" t="s">
        <v>5156</v>
      </c>
      <c r="E3893" t="s">
        <v>7440</v>
      </c>
      <c r="F3893" s="37" t="s">
        <v>7648</v>
      </c>
      <c r="G3893" s="18" t="str">
        <f t="shared" si="242"/>
        <v>Servicios fabricante- Microsoft Soporte Premier</v>
      </c>
      <c r="H3893" s="18" t="s">
        <v>119</v>
      </c>
      <c r="I3893" s="37" t="s">
        <v>67</v>
      </c>
      <c r="J3893" t="s">
        <v>7441</v>
      </c>
      <c r="K3893" t="s">
        <v>65</v>
      </c>
      <c r="L3893" t="s">
        <v>3940</v>
      </c>
      <c r="M3893" t="s">
        <v>65</v>
      </c>
      <c r="N3893" s="37" t="s">
        <v>5159</v>
      </c>
      <c r="O3893" s="37" t="s">
        <v>66</v>
      </c>
      <c r="P3893" s="37" t="s">
        <v>1308</v>
      </c>
      <c r="Q3893" t="s">
        <v>7440</v>
      </c>
      <c r="R3893" t="s">
        <v>5160</v>
      </c>
      <c r="S3893" s="38">
        <v>32000000</v>
      </c>
      <c r="T3893" s="37">
        <v>1</v>
      </c>
      <c r="U3893" s="37">
        <v>1</v>
      </c>
      <c r="V3893" s="43">
        <f>SUMIF(ResumenCotizacion!$C:$C,E3893,ResumenCotizacion!$P:$P)</f>
        <v>0</v>
      </c>
      <c r="W3893" s="68">
        <f>IF(H3893="USD",S3893*SolCotizacion!$J$18,S3893)</f>
        <v>32000000</v>
      </c>
      <c r="X3893" s="3">
        <f>ROUND(W3893/(1-VLOOKUP("Total porcentaje:",ResumenCotizacion!$F:$H,3,0)),2)</f>
        <v>34782608.700000003</v>
      </c>
      <c r="Y3893" s="3">
        <f t="shared" si="243"/>
        <v>0</v>
      </c>
    </row>
    <row r="3894" spans="1:25" ht="14.25" x14ac:dyDescent="0.2">
      <c r="A3894" t="str">
        <f t="shared" si="240"/>
        <v>Servicios fabricante- Microsoft Soporte PremierMicrosoft Soporte PremierARS4</v>
      </c>
      <c r="B3894" t="str">
        <f t="shared" si="241"/>
        <v>ARS4Microsoft Soporte Premier</v>
      </c>
      <c r="C3894"/>
      <c r="D3894" t="s">
        <v>5156</v>
      </c>
      <c r="E3894" t="s">
        <v>7442</v>
      </c>
      <c r="F3894" s="37" t="s">
        <v>7648</v>
      </c>
      <c r="G3894" s="18" t="str">
        <f t="shared" si="242"/>
        <v>Servicios fabricante- Microsoft Soporte Premier</v>
      </c>
      <c r="H3894" s="18" t="s">
        <v>119</v>
      </c>
      <c r="I3894" s="37" t="s">
        <v>67</v>
      </c>
      <c r="J3894" t="s">
        <v>7443</v>
      </c>
      <c r="K3894" t="s">
        <v>65</v>
      </c>
      <c r="L3894" t="s">
        <v>3940</v>
      </c>
      <c r="M3894" t="s">
        <v>65</v>
      </c>
      <c r="N3894" s="37" t="s">
        <v>5159</v>
      </c>
      <c r="O3894" s="37" t="s">
        <v>66</v>
      </c>
      <c r="P3894" s="37" t="s">
        <v>1308</v>
      </c>
      <c r="Q3894" t="s">
        <v>7442</v>
      </c>
      <c r="R3894" t="s">
        <v>5160</v>
      </c>
      <c r="S3894" s="38">
        <v>16400000</v>
      </c>
      <c r="T3894" s="37">
        <v>1</v>
      </c>
      <c r="U3894" s="37">
        <v>1</v>
      </c>
      <c r="V3894" s="43">
        <f>SUMIF(ResumenCotizacion!$C:$C,E3894,ResumenCotizacion!$P:$P)</f>
        <v>0</v>
      </c>
      <c r="W3894" s="68">
        <f>IF(H3894="USD",S3894*SolCotizacion!$J$18,S3894)</f>
        <v>16400000</v>
      </c>
      <c r="X3894" s="3">
        <f>ROUND(W3894/(1-VLOOKUP("Total porcentaje:",ResumenCotizacion!$F:$H,3,0)),2)</f>
        <v>17826086.960000001</v>
      </c>
      <c r="Y3894" s="3">
        <f t="shared" si="243"/>
        <v>0</v>
      </c>
    </row>
    <row r="3895" spans="1:25" ht="14.25" x14ac:dyDescent="0.2">
      <c r="A3895" t="str">
        <f t="shared" si="240"/>
        <v>Servicios fabricante- Microsoft Soporte PremierMicrosoft Soporte PremierARS3</v>
      </c>
      <c r="B3895" t="str">
        <f t="shared" si="241"/>
        <v>ARS3Microsoft Soporte Premier</v>
      </c>
      <c r="C3895"/>
      <c r="D3895" t="s">
        <v>5156</v>
      </c>
      <c r="E3895" t="s">
        <v>7444</v>
      </c>
      <c r="F3895" s="37" t="s">
        <v>7648</v>
      </c>
      <c r="G3895" s="18" t="str">
        <f t="shared" si="242"/>
        <v>Servicios fabricante- Microsoft Soporte Premier</v>
      </c>
      <c r="H3895" s="18" t="s">
        <v>119</v>
      </c>
      <c r="I3895" s="37" t="s">
        <v>67</v>
      </c>
      <c r="J3895" t="s">
        <v>7445</v>
      </c>
      <c r="K3895" t="s">
        <v>65</v>
      </c>
      <c r="L3895" t="s">
        <v>3940</v>
      </c>
      <c r="M3895" t="s">
        <v>65</v>
      </c>
      <c r="N3895" s="37" t="s">
        <v>5159</v>
      </c>
      <c r="O3895" s="37" t="s">
        <v>66</v>
      </c>
      <c r="P3895" s="37" t="s">
        <v>1308</v>
      </c>
      <c r="Q3895" t="s">
        <v>7444</v>
      </c>
      <c r="R3895" t="s">
        <v>5160</v>
      </c>
      <c r="S3895" s="38">
        <v>16400000</v>
      </c>
      <c r="T3895" s="37">
        <v>1</v>
      </c>
      <c r="U3895" s="37">
        <v>1</v>
      </c>
      <c r="V3895" s="43">
        <f>SUMIF(ResumenCotizacion!$C:$C,E3895,ResumenCotizacion!$P:$P)</f>
        <v>0</v>
      </c>
      <c r="W3895" s="68">
        <f>IF(H3895="USD",S3895*SolCotizacion!$J$18,S3895)</f>
        <v>16400000</v>
      </c>
      <c r="X3895" s="3">
        <f>ROUND(W3895/(1-VLOOKUP("Total porcentaje:",ResumenCotizacion!$F:$H,3,0)),2)</f>
        <v>17826086.960000001</v>
      </c>
      <c r="Y3895" s="3">
        <f t="shared" si="243"/>
        <v>0</v>
      </c>
    </row>
    <row r="3896" spans="1:25" ht="14.25" x14ac:dyDescent="0.2">
      <c r="A3896" t="str">
        <f t="shared" si="240"/>
        <v>Servicios fabricante- Microsoft Soporte PremierMicrosoft Soporte PremierARS20</v>
      </c>
      <c r="B3896" t="str">
        <f t="shared" si="241"/>
        <v>ARS20Microsoft Soporte Premier</v>
      </c>
      <c r="C3896"/>
      <c r="D3896" t="s">
        <v>5156</v>
      </c>
      <c r="E3896" t="s">
        <v>7446</v>
      </c>
      <c r="F3896" s="37" t="s">
        <v>7648</v>
      </c>
      <c r="G3896" s="18" t="str">
        <f t="shared" si="242"/>
        <v>Servicios fabricante- Microsoft Soporte Premier</v>
      </c>
      <c r="H3896" s="18" t="s">
        <v>119</v>
      </c>
      <c r="I3896" s="37" t="s">
        <v>67</v>
      </c>
      <c r="J3896" t="s">
        <v>7447</v>
      </c>
      <c r="K3896" t="s">
        <v>65</v>
      </c>
      <c r="L3896" t="s">
        <v>3940</v>
      </c>
      <c r="M3896" t="s">
        <v>65</v>
      </c>
      <c r="N3896" s="37" t="s">
        <v>5159</v>
      </c>
      <c r="O3896" s="37" t="s">
        <v>66</v>
      </c>
      <c r="P3896" s="37" t="s">
        <v>1308</v>
      </c>
      <c r="Q3896" t="s">
        <v>7446</v>
      </c>
      <c r="R3896" t="s">
        <v>5160</v>
      </c>
      <c r="S3896" s="38">
        <v>32000000</v>
      </c>
      <c r="T3896" s="37">
        <v>1</v>
      </c>
      <c r="U3896" s="37">
        <v>1</v>
      </c>
      <c r="V3896" s="43">
        <f>SUMIF(ResumenCotizacion!$C:$C,E3896,ResumenCotizacion!$P:$P)</f>
        <v>0</v>
      </c>
      <c r="W3896" s="68">
        <f>IF(H3896="USD",S3896*SolCotizacion!$J$18,S3896)</f>
        <v>32000000</v>
      </c>
      <c r="X3896" s="3">
        <f>ROUND(W3896/(1-VLOOKUP("Total porcentaje:",ResumenCotizacion!$F:$H,3,0)),2)</f>
        <v>34782608.700000003</v>
      </c>
      <c r="Y3896" s="3">
        <f t="shared" si="243"/>
        <v>0</v>
      </c>
    </row>
    <row r="3897" spans="1:25" ht="14.25" x14ac:dyDescent="0.2">
      <c r="A3897" t="str">
        <f t="shared" si="240"/>
        <v>Servicios fabricante- Microsoft Soporte PremierMicrosoft Soporte PremierARS2</v>
      </c>
      <c r="B3897" t="str">
        <f t="shared" si="241"/>
        <v>ARS2Microsoft Soporte Premier</v>
      </c>
      <c r="C3897"/>
      <c r="D3897" t="s">
        <v>5156</v>
      </c>
      <c r="E3897" t="s">
        <v>7448</v>
      </c>
      <c r="F3897" s="37" t="s">
        <v>7648</v>
      </c>
      <c r="G3897" s="18" t="str">
        <f t="shared" si="242"/>
        <v>Servicios fabricante- Microsoft Soporte Premier</v>
      </c>
      <c r="H3897" s="18" t="s">
        <v>119</v>
      </c>
      <c r="I3897" s="37" t="s">
        <v>67</v>
      </c>
      <c r="J3897" t="s">
        <v>7449</v>
      </c>
      <c r="K3897" t="s">
        <v>65</v>
      </c>
      <c r="L3897" t="s">
        <v>3940</v>
      </c>
      <c r="M3897" t="s">
        <v>65</v>
      </c>
      <c r="N3897" s="37" t="s">
        <v>5159</v>
      </c>
      <c r="O3897" s="37" t="s">
        <v>66</v>
      </c>
      <c r="P3897" s="37" t="s">
        <v>1308</v>
      </c>
      <c r="Q3897" t="s">
        <v>7448</v>
      </c>
      <c r="R3897" t="s">
        <v>5160</v>
      </c>
      <c r="S3897" s="38">
        <v>16400000</v>
      </c>
      <c r="T3897" s="37">
        <v>1</v>
      </c>
      <c r="U3897" s="37">
        <v>1</v>
      </c>
      <c r="V3897" s="43">
        <f>SUMIF(ResumenCotizacion!$C:$C,E3897,ResumenCotizacion!$P:$P)</f>
        <v>0</v>
      </c>
      <c r="W3897" s="68">
        <f>IF(H3897="USD",S3897*SolCotizacion!$J$18,S3897)</f>
        <v>16400000</v>
      </c>
      <c r="X3897" s="3">
        <f>ROUND(W3897/(1-VLOOKUP("Total porcentaje:",ResumenCotizacion!$F:$H,3,0)),2)</f>
        <v>17826086.960000001</v>
      </c>
      <c r="Y3897" s="3">
        <f t="shared" si="243"/>
        <v>0</v>
      </c>
    </row>
    <row r="3898" spans="1:25" ht="14.25" x14ac:dyDescent="0.2">
      <c r="A3898" t="str">
        <f t="shared" si="240"/>
        <v>Servicios fabricante- Microsoft Soporte PremierMicrosoft Soporte PremierARS19</v>
      </c>
      <c r="B3898" t="str">
        <f t="shared" si="241"/>
        <v>ARS19Microsoft Soporte Premier</v>
      </c>
      <c r="C3898"/>
      <c r="D3898" t="s">
        <v>5156</v>
      </c>
      <c r="E3898" t="s">
        <v>7450</v>
      </c>
      <c r="F3898" s="37" t="s">
        <v>7648</v>
      </c>
      <c r="G3898" s="18" t="str">
        <f t="shared" si="242"/>
        <v>Servicios fabricante- Microsoft Soporte Premier</v>
      </c>
      <c r="H3898" s="18" t="s">
        <v>119</v>
      </c>
      <c r="I3898" s="37" t="s">
        <v>67</v>
      </c>
      <c r="J3898" t="s">
        <v>7451</v>
      </c>
      <c r="K3898" t="s">
        <v>65</v>
      </c>
      <c r="L3898" t="s">
        <v>3940</v>
      </c>
      <c r="M3898" t="s">
        <v>65</v>
      </c>
      <c r="N3898" s="37" t="s">
        <v>5159</v>
      </c>
      <c r="O3898" s="37" t="s">
        <v>66</v>
      </c>
      <c r="P3898" s="37" t="s">
        <v>1308</v>
      </c>
      <c r="Q3898" t="s">
        <v>7450</v>
      </c>
      <c r="R3898" t="s">
        <v>5160</v>
      </c>
      <c r="S3898" s="38">
        <v>13600000</v>
      </c>
      <c r="T3898" s="37">
        <v>1</v>
      </c>
      <c r="U3898" s="37">
        <v>1</v>
      </c>
      <c r="V3898" s="43">
        <f>SUMIF(ResumenCotizacion!$C:$C,E3898,ResumenCotizacion!$P:$P)</f>
        <v>0</v>
      </c>
      <c r="W3898" s="68">
        <f>IF(H3898="USD",S3898*SolCotizacion!$J$18,S3898)</f>
        <v>13600000</v>
      </c>
      <c r="X3898" s="3">
        <f>ROUND(W3898/(1-VLOOKUP("Total porcentaje:",ResumenCotizacion!$F:$H,3,0)),2)</f>
        <v>14782608.699999999</v>
      </c>
      <c r="Y3898" s="3">
        <f t="shared" si="243"/>
        <v>0</v>
      </c>
    </row>
    <row r="3899" spans="1:25" ht="14.25" x14ac:dyDescent="0.2">
      <c r="A3899" t="str">
        <f t="shared" si="240"/>
        <v>Servicios fabricante- Microsoft Soporte PremierMicrosoft Soporte PremierARS18</v>
      </c>
      <c r="B3899" t="str">
        <f t="shared" si="241"/>
        <v>ARS18Microsoft Soporte Premier</v>
      </c>
      <c r="C3899"/>
      <c r="D3899" t="s">
        <v>5156</v>
      </c>
      <c r="E3899" t="s">
        <v>7452</v>
      </c>
      <c r="F3899" s="37" t="s">
        <v>7648</v>
      </c>
      <c r="G3899" s="18" t="str">
        <f t="shared" si="242"/>
        <v>Servicios fabricante- Microsoft Soporte Premier</v>
      </c>
      <c r="H3899" s="18" t="s">
        <v>119</v>
      </c>
      <c r="I3899" s="37" t="s">
        <v>67</v>
      </c>
      <c r="J3899" t="s">
        <v>7453</v>
      </c>
      <c r="K3899" t="s">
        <v>65</v>
      </c>
      <c r="L3899" t="s">
        <v>3940</v>
      </c>
      <c r="M3899" t="s">
        <v>65</v>
      </c>
      <c r="N3899" s="37" t="s">
        <v>5159</v>
      </c>
      <c r="O3899" s="37" t="s">
        <v>66</v>
      </c>
      <c r="P3899" s="37" t="s">
        <v>1308</v>
      </c>
      <c r="Q3899" t="s">
        <v>7452</v>
      </c>
      <c r="R3899" t="s">
        <v>5160</v>
      </c>
      <c r="S3899" s="38">
        <v>48000000</v>
      </c>
      <c r="T3899" s="37">
        <v>1</v>
      </c>
      <c r="U3899" s="37">
        <v>1</v>
      </c>
      <c r="V3899" s="43">
        <f>SUMIF(ResumenCotizacion!$C:$C,E3899,ResumenCotizacion!$P:$P)</f>
        <v>0</v>
      </c>
      <c r="W3899" s="68">
        <f>IF(H3899="USD",S3899*SolCotizacion!$J$18,S3899)</f>
        <v>48000000</v>
      </c>
      <c r="X3899" s="3">
        <f>ROUND(W3899/(1-VLOOKUP("Total porcentaje:",ResumenCotizacion!$F:$H,3,0)),2)</f>
        <v>52173913.039999999</v>
      </c>
      <c r="Y3899" s="3">
        <f t="shared" si="243"/>
        <v>0</v>
      </c>
    </row>
    <row r="3900" spans="1:25" ht="14.25" x14ac:dyDescent="0.2">
      <c r="A3900" t="str">
        <f t="shared" si="240"/>
        <v>Servicios fabricante- Microsoft Soporte PremierMicrosoft Soporte PremierARS17</v>
      </c>
      <c r="B3900" t="str">
        <f t="shared" si="241"/>
        <v>ARS17Microsoft Soporte Premier</v>
      </c>
      <c r="C3900"/>
      <c r="D3900" t="s">
        <v>5156</v>
      </c>
      <c r="E3900" t="s">
        <v>7454</v>
      </c>
      <c r="F3900" s="37" t="s">
        <v>7648</v>
      </c>
      <c r="G3900" s="18" t="str">
        <f t="shared" si="242"/>
        <v>Servicios fabricante- Microsoft Soporte Premier</v>
      </c>
      <c r="H3900" s="18" t="s">
        <v>119</v>
      </c>
      <c r="I3900" s="37" t="s">
        <v>67</v>
      </c>
      <c r="J3900" t="s">
        <v>7455</v>
      </c>
      <c r="K3900" t="s">
        <v>65</v>
      </c>
      <c r="L3900" t="s">
        <v>3940</v>
      </c>
      <c r="M3900" t="s">
        <v>65</v>
      </c>
      <c r="N3900" s="37" t="s">
        <v>5159</v>
      </c>
      <c r="O3900" s="37" t="s">
        <v>66</v>
      </c>
      <c r="P3900" s="37" t="s">
        <v>1308</v>
      </c>
      <c r="Q3900" t="s">
        <v>7454</v>
      </c>
      <c r="R3900" t="s">
        <v>5160</v>
      </c>
      <c r="S3900" s="38">
        <v>32000000</v>
      </c>
      <c r="T3900" s="37">
        <v>1</v>
      </c>
      <c r="U3900" s="37">
        <v>1</v>
      </c>
      <c r="V3900" s="43">
        <f>SUMIF(ResumenCotizacion!$C:$C,E3900,ResumenCotizacion!$P:$P)</f>
        <v>0</v>
      </c>
      <c r="W3900" s="68">
        <f>IF(H3900="USD",S3900*SolCotizacion!$J$18,S3900)</f>
        <v>32000000</v>
      </c>
      <c r="X3900" s="3">
        <f>ROUND(W3900/(1-VLOOKUP("Total porcentaje:",ResumenCotizacion!$F:$H,3,0)),2)</f>
        <v>34782608.700000003</v>
      </c>
      <c r="Y3900" s="3">
        <f t="shared" si="243"/>
        <v>0</v>
      </c>
    </row>
    <row r="3901" spans="1:25" ht="14.25" x14ac:dyDescent="0.2">
      <c r="A3901" t="str">
        <f t="shared" si="240"/>
        <v>Servicios fabricante- Microsoft Soporte PremierMicrosoft Soporte PremierARS16</v>
      </c>
      <c r="B3901" t="str">
        <f t="shared" si="241"/>
        <v>ARS16Microsoft Soporte Premier</v>
      </c>
      <c r="C3901"/>
      <c r="D3901" t="s">
        <v>5156</v>
      </c>
      <c r="E3901" t="s">
        <v>7456</v>
      </c>
      <c r="F3901" s="37" t="s">
        <v>7648</v>
      </c>
      <c r="G3901" s="18" t="str">
        <f t="shared" si="242"/>
        <v>Servicios fabricante- Microsoft Soporte Premier</v>
      </c>
      <c r="H3901" s="18" t="s">
        <v>119</v>
      </c>
      <c r="I3901" s="37" t="s">
        <v>67</v>
      </c>
      <c r="J3901" t="s">
        <v>7457</v>
      </c>
      <c r="K3901" t="s">
        <v>65</v>
      </c>
      <c r="L3901" t="s">
        <v>3940</v>
      </c>
      <c r="M3901" t="s">
        <v>65</v>
      </c>
      <c r="N3901" s="37" t="s">
        <v>5159</v>
      </c>
      <c r="O3901" s="37" t="s">
        <v>66</v>
      </c>
      <c r="P3901" s="37" t="s">
        <v>1308</v>
      </c>
      <c r="Q3901" t="s">
        <v>7456</v>
      </c>
      <c r="R3901" t="s">
        <v>5160</v>
      </c>
      <c r="S3901" s="38">
        <v>32000000</v>
      </c>
      <c r="T3901" s="37">
        <v>1</v>
      </c>
      <c r="U3901" s="37">
        <v>1</v>
      </c>
      <c r="V3901" s="43">
        <f>SUMIF(ResumenCotizacion!$C:$C,E3901,ResumenCotizacion!$P:$P)</f>
        <v>0</v>
      </c>
      <c r="W3901" s="68">
        <f>IF(H3901="USD",S3901*SolCotizacion!$J$18,S3901)</f>
        <v>32000000</v>
      </c>
      <c r="X3901" s="3">
        <f>ROUND(W3901/(1-VLOOKUP("Total porcentaje:",ResumenCotizacion!$F:$H,3,0)),2)</f>
        <v>34782608.700000003</v>
      </c>
      <c r="Y3901" s="3">
        <f t="shared" si="243"/>
        <v>0</v>
      </c>
    </row>
    <row r="3902" spans="1:25" ht="14.25" x14ac:dyDescent="0.2">
      <c r="A3902" t="str">
        <f t="shared" si="240"/>
        <v>Servicios fabricante- Microsoft Soporte PremierMicrosoft Soporte PremierARS15</v>
      </c>
      <c r="B3902" t="str">
        <f t="shared" si="241"/>
        <v>ARS15Microsoft Soporte Premier</v>
      </c>
      <c r="C3902"/>
      <c r="D3902" t="s">
        <v>5156</v>
      </c>
      <c r="E3902" t="s">
        <v>7458</v>
      </c>
      <c r="F3902" s="37" t="s">
        <v>7648</v>
      </c>
      <c r="G3902" s="18" t="str">
        <f t="shared" si="242"/>
        <v>Servicios fabricante- Microsoft Soporte Premier</v>
      </c>
      <c r="H3902" s="18" t="s">
        <v>119</v>
      </c>
      <c r="I3902" s="37" t="s">
        <v>67</v>
      </c>
      <c r="J3902" t="s">
        <v>7459</v>
      </c>
      <c r="K3902" t="s">
        <v>65</v>
      </c>
      <c r="L3902" t="s">
        <v>3940</v>
      </c>
      <c r="M3902" t="s">
        <v>65</v>
      </c>
      <c r="N3902" s="37" t="s">
        <v>5159</v>
      </c>
      <c r="O3902" s="37" t="s">
        <v>66</v>
      </c>
      <c r="P3902" s="37" t="s">
        <v>1308</v>
      </c>
      <c r="Q3902" t="s">
        <v>7458</v>
      </c>
      <c r="R3902" t="s">
        <v>5160</v>
      </c>
      <c r="S3902" s="38">
        <v>13600000</v>
      </c>
      <c r="T3902" s="37">
        <v>1</v>
      </c>
      <c r="U3902" s="37">
        <v>1</v>
      </c>
      <c r="V3902" s="43">
        <f>SUMIF(ResumenCotizacion!$C:$C,E3902,ResumenCotizacion!$P:$P)</f>
        <v>0</v>
      </c>
      <c r="W3902" s="68">
        <f>IF(H3902="USD",S3902*SolCotizacion!$J$18,S3902)</f>
        <v>13600000</v>
      </c>
      <c r="X3902" s="3">
        <f>ROUND(W3902/(1-VLOOKUP("Total porcentaje:",ResumenCotizacion!$F:$H,3,0)),2)</f>
        <v>14782608.699999999</v>
      </c>
      <c r="Y3902" s="3">
        <f t="shared" si="243"/>
        <v>0</v>
      </c>
    </row>
    <row r="3903" spans="1:25" ht="14.25" x14ac:dyDescent="0.2">
      <c r="A3903" t="str">
        <f t="shared" si="240"/>
        <v>Servicios fabricante- Microsoft Soporte PremierMicrosoft Soporte PremierARS14</v>
      </c>
      <c r="B3903" t="str">
        <f t="shared" si="241"/>
        <v>ARS14Microsoft Soporte Premier</v>
      </c>
      <c r="C3903"/>
      <c r="D3903" t="s">
        <v>5156</v>
      </c>
      <c r="E3903" t="s">
        <v>7460</v>
      </c>
      <c r="F3903" s="37" t="s">
        <v>7648</v>
      </c>
      <c r="G3903" s="18" t="str">
        <f t="shared" si="242"/>
        <v>Servicios fabricante- Microsoft Soporte Premier</v>
      </c>
      <c r="H3903" s="18" t="s">
        <v>119</v>
      </c>
      <c r="I3903" s="37" t="s">
        <v>67</v>
      </c>
      <c r="J3903" t="s">
        <v>7461</v>
      </c>
      <c r="K3903" t="s">
        <v>65</v>
      </c>
      <c r="L3903" t="s">
        <v>3940</v>
      </c>
      <c r="M3903" t="s">
        <v>65</v>
      </c>
      <c r="N3903" s="37" t="s">
        <v>5159</v>
      </c>
      <c r="O3903" s="37" t="s">
        <v>66</v>
      </c>
      <c r="P3903" s="37" t="s">
        <v>1308</v>
      </c>
      <c r="Q3903" t="s">
        <v>7460</v>
      </c>
      <c r="R3903" t="s">
        <v>5160</v>
      </c>
      <c r="S3903" s="38">
        <v>32000000</v>
      </c>
      <c r="T3903" s="37">
        <v>1</v>
      </c>
      <c r="U3903" s="37">
        <v>1</v>
      </c>
      <c r="V3903" s="43">
        <f>SUMIF(ResumenCotizacion!$C:$C,E3903,ResumenCotizacion!$P:$P)</f>
        <v>0</v>
      </c>
      <c r="W3903" s="68">
        <f>IF(H3903="USD",S3903*SolCotizacion!$J$18,S3903)</f>
        <v>32000000</v>
      </c>
      <c r="X3903" s="3">
        <f>ROUND(W3903/(1-VLOOKUP("Total porcentaje:",ResumenCotizacion!$F:$H,3,0)),2)</f>
        <v>34782608.700000003</v>
      </c>
      <c r="Y3903" s="3">
        <f t="shared" si="243"/>
        <v>0</v>
      </c>
    </row>
    <row r="3904" spans="1:25" ht="14.25" x14ac:dyDescent="0.2">
      <c r="A3904" t="str">
        <f t="shared" si="240"/>
        <v>Servicios fabricante- Microsoft Soporte PremierMicrosoft Soporte PremierARS13</v>
      </c>
      <c r="B3904" t="str">
        <f t="shared" si="241"/>
        <v>ARS13Microsoft Soporte Premier</v>
      </c>
      <c r="C3904"/>
      <c r="D3904" t="s">
        <v>5156</v>
      </c>
      <c r="E3904" t="s">
        <v>7462</v>
      </c>
      <c r="F3904" s="37" t="s">
        <v>7648</v>
      </c>
      <c r="G3904" s="18" t="str">
        <f t="shared" si="242"/>
        <v>Servicios fabricante- Microsoft Soporte Premier</v>
      </c>
      <c r="H3904" s="18" t="s">
        <v>119</v>
      </c>
      <c r="I3904" s="37" t="s">
        <v>67</v>
      </c>
      <c r="J3904" t="s">
        <v>7463</v>
      </c>
      <c r="K3904" t="s">
        <v>65</v>
      </c>
      <c r="L3904" t="s">
        <v>3940</v>
      </c>
      <c r="M3904" t="s">
        <v>65</v>
      </c>
      <c r="N3904" s="37" t="s">
        <v>5159</v>
      </c>
      <c r="O3904" s="37" t="s">
        <v>66</v>
      </c>
      <c r="P3904" s="37" t="s">
        <v>1308</v>
      </c>
      <c r="Q3904" t="s">
        <v>7462</v>
      </c>
      <c r="R3904" t="s">
        <v>5160</v>
      </c>
      <c r="S3904" s="38">
        <v>48000000</v>
      </c>
      <c r="T3904" s="37">
        <v>1</v>
      </c>
      <c r="U3904" s="37">
        <v>1</v>
      </c>
      <c r="V3904" s="43">
        <f>SUMIF(ResumenCotizacion!$C:$C,E3904,ResumenCotizacion!$P:$P)</f>
        <v>0</v>
      </c>
      <c r="W3904" s="68">
        <f>IF(H3904="USD",S3904*SolCotizacion!$J$18,S3904)</f>
        <v>48000000</v>
      </c>
      <c r="X3904" s="3">
        <f>ROUND(W3904/(1-VLOOKUP("Total porcentaje:",ResumenCotizacion!$F:$H,3,0)),2)</f>
        <v>52173913.039999999</v>
      </c>
      <c r="Y3904" s="3">
        <f t="shared" si="243"/>
        <v>0</v>
      </c>
    </row>
    <row r="3905" spans="1:25" ht="14.25" x14ac:dyDescent="0.2">
      <c r="A3905" t="str">
        <f t="shared" si="240"/>
        <v>Servicios fabricante- Microsoft Soporte PremierMicrosoft Soporte PremierARS12</v>
      </c>
      <c r="B3905" t="str">
        <f t="shared" si="241"/>
        <v>ARS12Microsoft Soporte Premier</v>
      </c>
      <c r="C3905"/>
      <c r="D3905" t="s">
        <v>5156</v>
      </c>
      <c r="E3905" t="s">
        <v>7464</v>
      </c>
      <c r="F3905" s="37" t="s">
        <v>7648</v>
      </c>
      <c r="G3905" s="18" t="str">
        <f t="shared" si="242"/>
        <v>Servicios fabricante- Microsoft Soporte Premier</v>
      </c>
      <c r="H3905" s="18" t="s">
        <v>119</v>
      </c>
      <c r="I3905" s="37" t="s">
        <v>67</v>
      </c>
      <c r="J3905" t="s">
        <v>7465</v>
      </c>
      <c r="K3905" t="s">
        <v>65</v>
      </c>
      <c r="L3905" t="s">
        <v>3940</v>
      </c>
      <c r="M3905" t="s">
        <v>65</v>
      </c>
      <c r="N3905" s="37" t="s">
        <v>5159</v>
      </c>
      <c r="O3905" s="37" t="s">
        <v>66</v>
      </c>
      <c r="P3905" s="37" t="s">
        <v>1308</v>
      </c>
      <c r="Q3905" t="s">
        <v>7464</v>
      </c>
      <c r="R3905" t="s">
        <v>5160</v>
      </c>
      <c r="S3905" s="38">
        <v>32000000</v>
      </c>
      <c r="T3905" s="37">
        <v>1</v>
      </c>
      <c r="U3905" s="37">
        <v>1</v>
      </c>
      <c r="V3905" s="43">
        <f>SUMIF(ResumenCotizacion!$C:$C,E3905,ResumenCotizacion!$P:$P)</f>
        <v>0</v>
      </c>
      <c r="W3905" s="68">
        <f>IF(H3905="USD",S3905*SolCotizacion!$J$18,S3905)</f>
        <v>32000000</v>
      </c>
      <c r="X3905" s="3">
        <f>ROUND(W3905/(1-VLOOKUP("Total porcentaje:",ResumenCotizacion!$F:$H,3,0)),2)</f>
        <v>34782608.700000003</v>
      </c>
      <c r="Y3905" s="3">
        <f t="shared" si="243"/>
        <v>0</v>
      </c>
    </row>
    <row r="3906" spans="1:25" ht="14.25" x14ac:dyDescent="0.2">
      <c r="A3906" t="str">
        <f t="shared" si="240"/>
        <v>Servicios fabricante- Microsoft Soporte PremierMicrosoft Soporte PremierARS11</v>
      </c>
      <c r="B3906" t="str">
        <f t="shared" si="241"/>
        <v>ARS11Microsoft Soporte Premier</v>
      </c>
      <c r="C3906"/>
      <c r="D3906" t="s">
        <v>5156</v>
      </c>
      <c r="E3906" t="s">
        <v>7466</v>
      </c>
      <c r="F3906" s="37" t="s">
        <v>7648</v>
      </c>
      <c r="G3906" s="18" t="str">
        <f t="shared" si="242"/>
        <v>Servicios fabricante- Microsoft Soporte Premier</v>
      </c>
      <c r="H3906" s="18" t="s">
        <v>119</v>
      </c>
      <c r="I3906" s="37" t="s">
        <v>67</v>
      </c>
      <c r="J3906" t="s">
        <v>7467</v>
      </c>
      <c r="K3906" t="s">
        <v>65</v>
      </c>
      <c r="L3906" t="s">
        <v>3940</v>
      </c>
      <c r="M3906" t="s">
        <v>65</v>
      </c>
      <c r="N3906" s="37" t="s">
        <v>5159</v>
      </c>
      <c r="O3906" s="37" t="s">
        <v>66</v>
      </c>
      <c r="P3906" s="37" t="s">
        <v>1308</v>
      </c>
      <c r="Q3906" t="s">
        <v>7466</v>
      </c>
      <c r="R3906" t="s">
        <v>5160</v>
      </c>
      <c r="S3906" s="38">
        <v>32000000</v>
      </c>
      <c r="T3906" s="37">
        <v>1</v>
      </c>
      <c r="U3906" s="37">
        <v>1</v>
      </c>
      <c r="V3906" s="43">
        <f>SUMIF(ResumenCotizacion!$C:$C,E3906,ResumenCotizacion!$P:$P)</f>
        <v>0</v>
      </c>
      <c r="W3906" s="68">
        <f>IF(H3906="USD",S3906*SolCotizacion!$J$18,S3906)</f>
        <v>32000000</v>
      </c>
      <c r="X3906" s="3">
        <f>ROUND(W3906/(1-VLOOKUP("Total porcentaje:",ResumenCotizacion!$F:$H,3,0)),2)</f>
        <v>34782608.700000003</v>
      </c>
      <c r="Y3906" s="3">
        <f t="shared" si="243"/>
        <v>0</v>
      </c>
    </row>
    <row r="3907" spans="1:25" ht="14.25" x14ac:dyDescent="0.2">
      <c r="A3907" t="str">
        <f t="shared" ref="A3907:A3970" si="244">D3907&amp;F3907&amp;E3907</f>
        <v>Servicios fabricante- Microsoft Soporte PremierMicrosoft Soporte PremierARS10</v>
      </c>
      <c r="B3907" t="str">
        <f t="shared" ref="B3907:B3970" si="245">E3907&amp;F3907</f>
        <v>ARS10Microsoft Soporte Premier</v>
      </c>
      <c r="C3907"/>
      <c r="D3907" t="s">
        <v>5156</v>
      </c>
      <c r="E3907" t="s">
        <v>7468</v>
      </c>
      <c r="F3907" s="37" t="s">
        <v>7648</v>
      </c>
      <c r="G3907" s="18" t="str">
        <f t="shared" ref="G3907:G3970" si="246">D3907</f>
        <v>Servicios fabricante- Microsoft Soporte Premier</v>
      </c>
      <c r="H3907" s="18" t="s">
        <v>119</v>
      </c>
      <c r="I3907" s="37" t="s">
        <v>67</v>
      </c>
      <c r="J3907" t="s">
        <v>7469</v>
      </c>
      <c r="K3907" t="s">
        <v>65</v>
      </c>
      <c r="L3907" t="s">
        <v>3940</v>
      </c>
      <c r="M3907" t="s">
        <v>65</v>
      </c>
      <c r="N3907" s="37" t="s">
        <v>5159</v>
      </c>
      <c r="O3907" s="37" t="s">
        <v>66</v>
      </c>
      <c r="P3907" s="37" t="s">
        <v>1308</v>
      </c>
      <c r="Q3907" t="s">
        <v>7468</v>
      </c>
      <c r="R3907" t="s">
        <v>5160</v>
      </c>
      <c r="S3907" s="38">
        <v>16400000</v>
      </c>
      <c r="T3907" s="37">
        <v>1</v>
      </c>
      <c r="U3907" s="37">
        <v>1</v>
      </c>
      <c r="V3907" s="43">
        <f>SUMIF(ResumenCotizacion!$C:$C,E3907,ResumenCotizacion!$P:$P)</f>
        <v>0</v>
      </c>
      <c r="W3907" s="68">
        <f>IF(H3907="USD",S3907*SolCotizacion!$J$18,S3907)</f>
        <v>16400000</v>
      </c>
      <c r="X3907" s="3">
        <f>ROUND(W3907/(1-VLOOKUP("Total porcentaje:",ResumenCotizacion!$F:$H,3,0)),2)</f>
        <v>17826086.960000001</v>
      </c>
      <c r="Y3907" s="3">
        <f t="shared" ref="Y3907:Y3970" si="247">V3907*X3907</f>
        <v>0</v>
      </c>
    </row>
    <row r="3908" spans="1:25" ht="14.25" x14ac:dyDescent="0.2">
      <c r="A3908" t="str">
        <f t="shared" si="244"/>
        <v>Servicios fabricante- Microsoft Soporte PremierMicrosoft Soporte PremierARS1</v>
      </c>
      <c r="B3908" t="str">
        <f t="shared" si="245"/>
        <v>ARS1Microsoft Soporte Premier</v>
      </c>
      <c r="C3908"/>
      <c r="D3908" t="s">
        <v>5156</v>
      </c>
      <c r="E3908" t="s">
        <v>7470</v>
      </c>
      <c r="F3908" s="37" t="s">
        <v>7648</v>
      </c>
      <c r="G3908" s="18" t="str">
        <f t="shared" si="246"/>
        <v>Servicios fabricante- Microsoft Soporte Premier</v>
      </c>
      <c r="H3908" s="18" t="s">
        <v>119</v>
      </c>
      <c r="I3908" s="37" t="s">
        <v>67</v>
      </c>
      <c r="J3908" t="s">
        <v>7471</v>
      </c>
      <c r="K3908" t="s">
        <v>65</v>
      </c>
      <c r="L3908" t="s">
        <v>3940</v>
      </c>
      <c r="M3908" t="s">
        <v>65</v>
      </c>
      <c r="N3908" s="37" t="s">
        <v>5159</v>
      </c>
      <c r="O3908" s="37" t="s">
        <v>66</v>
      </c>
      <c r="P3908" s="37" t="s">
        <v>1308</v>
      </c>
      <c r="Q3908" t="s">
        <v>7470</v>
      </c>
      <c r="R3908" t="s">
        <v>5160</v>
      </c>
      <c r="S3908" s="38">
        <v>32000000</v>
      </c>
      <c r="T3908" s="37">
        <v>1</v>
      </c>
      <c r="U3908" s="37">
        <v>1</v>
      </c>
      <c r="V3908" s="43">
        <f>SUMIF(ResumenCotizacion!$C:$C,E3908,ResumenCotizacion!$P:$P)</f>
        <v>0</v>
      </c>
      <c r="W3908" s="68">
        <f>IF(H3908="USD",S3908*SolCotizacion!$J$18,S3908)</f>
        <v>32000000</v>
      </c>
      <c r="X3908" s="3">
        <f>ROUND(W3908/(1-VLOOKUP("Total porcentaje:",ResumenCotizacion!$F:$H,3,0)),2)</f>
        <v>34782608.700000003</v>
      </c>
      <c r="Y3908" s="3">
        <f t="shared" si="247"/>
        <v>0</v>
      </c>
    </row>
    <row r="3909" spans="1:25" ht="14.25" x14ac:dyDescent="0.2">
      <c r="A3909" t="str">
        <f t="shared" si="244"/>
        <v>Servicios fabricante- Microsoft Soporte PremierMicrosoft Soporte PremierARAWV</v>
      </c>
      <c r="B3909" t="str">
        <f t="shared" si="245"/>
        <v>ARAWVMicrosoft Soporte Premier</v>
      </c>
      <c r="C3909"/>
      <c r="D3909" t="s">
        <v>5156</v>
      </c>
      <c r="E3909" t="s">
        <v>7472</v>
      </c>
      <c r="F3909" s="37" t="s">
        <v>7648</v>
      </c>
      <c r="G3909" s="18" t="str">
        <f t="shared" si="246"/>
        <v>Servicios fabricante- Microsoft Soporte Premier</v>
      </c>
      <c r="H3909" s="18" t="s">
        <v>119</v>
      </c>
      <c r="I3909" s="37" t="s">
        <v>67</v>
      </c>
      <c r="J3909" t="s">
        <v>7473</v>
      </c>
      <c r="K3909" t="s">
        <v>65</v>
      </c>
      <c r="L3909" t="s">
        <v>3940</v>
      </c>
      <c r="M3909" t="s">
        <v>65</v>
      </c>
      <c r="N3909" s="37" t="s">
        <v>5159</v>
      </c>
      <c r="O3909" s="37" t="s">
        <v>66</v>
      </c>
      <c r="P3909" s="37" t="s">
        <v>1308</v>
      </c>
      <c r="Q3909" t="s">
        <v>7472</v>
      </c>
      <c r="R3909" t="s">
        <v>5160</v>
      </c>
      <c r="S3909" s="38">
        <v>16400000</v>
      </c>
      <c r="T3909" s="37">
        <v>1</v>
      </c>
      <c r="U3909" s="37">
        <v>1</v>
      </c>
      <c r="V3909" s="43">
        <f>SUMIF(ResumenCotizacion!$C:$C,E3909,ResumenCotizacion!$P:$P)</f>
        <v>0</v>
      </c>
      <c r="W3909" s="68">
        <f>IF(H3909="USD",S3909*SolCotizacion!$J$18,S3909)</f>
        <v>16400000</v>
      </c>
      <c r="X3909" s="3">
        <f>ROUND(W3909/(1-VLOOKUP("Total porcentaje:",ResumenCotizacion!$F:$H,3,0)),2)</f>
        <v>17826086.960000001</v>
      </c>
      <c r="Y3909" s="3">
        <f t="shared" si="247"/>
        <v>0</v>
      </c>
    </row>
    <row r="3910" spans="1:25" ht="14.25" x14ac:dyDescent="0.2">
      <c r="A3910" t="str">
        <f t="shared" si="244"/>
        <v>Servicios fabricante- Microsoft Soporte PremierMicrosoft Soporte PremierAPPD</v>
      </c>
      <c r="B3910" t="str">
        <f t="shared" si="245"/>
        <v>APPDMicrosoft Soporte Premier</v>
      </c>
      <c r="C3910"/>
      <c r="D3910" t="s">
        <v>5156</v>
      </c>
      <c r="E3910" t="s">
        <v>7474</v>
      </c>
      <c r="F3910" s="37" t="s">
        <v>7648</v>
      </c>
      <c r="G3910" s="18" t="str">
        <f t="shared" si="246"/>
        <v>Servicios fabricante- Microsoft Soporte Premier</v>
      </c>
      <c r="H3910" s="18" t="s">
        <v>119</v>
      </c>
      <c r="I3910" s="37" t="s">
        <v>67</v>
      </c>
      <c r="J3910" t="s">
        <v>7475</v>
      </c>
      <c r="K3910" t="s">
        <v>65</v>
      </c>
      <c r="L3910" t="s">
        <v>3940</v>
      </c>
      <c r="M3910" t="s">
        <v>65</v>
      </c>
      <c r="N3910" s="37" t="s">
        <v>5159</v>
      </c>
      <c r="O3910" s="37" t="s">
        <v>5171</v>
      </c>
      <c r="P3910" s="37" t="s">
        <v>1308</v>
      </c>
      <c r="Q3910" t="s">
        <v>7474</v>
      </c>
      <c r="R3910" t="s">
        <v>5160</v>
      </c>
      <c r="S3910" s="38">
        <v>26400000</v>
      </c>
      <c r="T3910" s="37">
        <v>1</v>
      </c>
      <c r="U3910" s="37">
        <v>1</v>
      </c>
      <c r="V3910" s="43">
        <f>SUMIF(ResumenCotizacion!$C:$C,E3910,ResumenCotizacion!$P:$P)</f>
        <v>0</v>
      </c>
      <c r="W3910" s="68">
        <f>IF(H3910="USD",S3910*SolCotizacion!$J$18,S3910)</f>
        <v>26400000</v>
      </c>
      <c r="X3910" s="3">
        <f>ROUND(W3910/(1-VLOOKUP("Total porcentaje:",ResumenCotizacion!$F:$H,3,0)),2)</f>
        <v>28695652.170000002</v>
      </c>
      <c r="Y3910" s="3">
        <f t="shared" si="247"/>
        <v>0</v>
      </c>
    </row>
    <row r="3911" spans="1:25" ht="14.25" x14ac:dyDescent="0.2">
      <c r="A3911" t="str">
        <f t="shared" si="244"/>
        <v>Servicios fabricante- Microsoft Soporte PremierMicrosoft Soporte PremierAPPBU</v>
      </c>
      <c r="B3911" t="str">
        <f t="shared" si="245"/>
        <v>APPBUMicrosoft Soporte Premier</v>
      </c>
      <c r="C3911"/>
      <c r="D3911" t="s">
        <v>5156</v>
      </c>
      <c r="E3911" t="s">
        <v>7476</v>
      </c>
      <c r="F3911" s="37" t="s">
        <v>7648</v>
      </c>
      <c r="G3911" s="18" t="str">
        <f t="shared" si="246"/>
        <v>Servicios fabricante- Microsoft Soporte Premier</v>
      </c>
      <c r="H3911" s="18" t="s">
        <v>119</v>
      </c>
      <c r="I3911" s="37" t="s">
        <v>67</v>
      </c>
      <c r="J3911" t="s">
        <v>7477</v>
      </c>
      <c r="K3911" t="s">
        <v>65</v>
      </c>
      <c r="L3911" t="s">
        <v>3940</v>
      </c>
      <c r="M3911" t="s">
        <v>65</v>
      </c>
      <c r="N3911" s="37" t="s">
        <v>5159</v>
      </c>
      <c r="O3911" s="37" t="s">
        <v>5171</v>
      </c>
      <c r="P3911" s="37" t="s">
        <v>1308</v>
      </c>
      <c r="Q3911" t="s">
        <v>7476</v>
      </c>
      <c r="R3911" t="s">
        <v>5160</v>
      </c>
      <c r="S3911" s="38">
        <v>32400000</v>
      </c>
      <c r="T3911" s="37">
        <v>1</v>
      </c>
      <c r="U3911" s="37">
        <v>1</v>
      </c>
      <c r="V3911" s="43">
        <f>SUMIF(ResumenCotizacion!$C:$C,E3911,ResumenCotizacion!$P:$P)</f>
        <v>0</v>
      </c>
      <c r="W3911" s="68">
        <f>IF(H3911="USD",S3911*SolCotizacion!$J$18,S3911)</f>
        <v>32400000</v>
      </c>
      <c r="X3911" s="3">
        <f>ROUND(W3911/(1-VLOOKUP("Total porcentaje:",ResumenCotizacion!$F:$H,3,0)),2)</f>
        <v>35217391.299999997</v>
      </c>
      <c r="Y3911" s="3">
        <f t="shared" si="247"/>
        <v>0</v>
      </c>
    </row>
    <row r="3912" spans="1:25" ht="14.25" x14ac:dyDescent="0.2">
      <c r="A3912" t="str">
        <f t="shared" si="244"/>
        <v>Servicios fabricante- Microsoft Soporte PremierMicrosoft Soporte PremierAMVL</v>
      </c>
      <c r="B3912" t="str">
        <f t="shared" si="245"/>
        <v>AMVLMicrosoft Soporte Premier</v>
      </c>
      <c r="C3912"/>
      <c r="D3912" t="s">
        <v>5156</v>
      </c>
      <c r="E3912" t="s">
        <v>7478</v>
      </c>
      <c r="F3912" s="37" t="s">
        <v>7648</v>
      </c>
      <c r="G3912" s="18" t="str">
        <f t="shared" si="246"/>
        <v>Servicios fabricante- Microsoft Soporte Premier</v>
      </c>
      <c r="H3912" s="18" t="s">
        <v>119</v>
      </c>
      <c r="I3912" s="37" t="s">
        <v>67</v>
      </c>
      <c r="J3912" t="s">
        <v>7479</v>
      </c>
      <c r="K3912" t="s">
        <v>65</v>
      </c>
      <c r="L3912" t="s">
        <v>3940</v>
      </c>
      <c r="M3912" t="s">
        <v>65</v>
      </c>
      <c r="N3912" s="37" t="s">
        <v>5159</v>
      </c>
      <c r="O3912" s="37" t="s">
        <v>5171</v>
      </c>
      <c r="P3912" s="37" t="s">
        <v>1308</v>
      </c>
      <c r="Q3912" t="s">
        <v>7478</v>
      </c>
      <c r="R3912" t="s">
        <v>5160</v>
      </c>
      <c r="S3912" s="38">
        <v>32400000</v>
      </c>
      <c r="T3912" s="37">
        <v>1</v>
      </c>
      <c r="U3912" s="37">
        <v>1</v>
      </c>
      <c r="V3912" s="43">
        <f>SUMIF(ResumenCotizacion!$C:$C,E3912,ResumenCotizacion!$P:$P)</f>
        <v>0</v>
      </c>
      <c r="W3912" s="68">
        <f>IF(H3912="USD",S3912*SolCotizacion!$J$18,S3912)</f>
        <v>32400000</v>
      </c>
      <c r="X3912" s="3">
        <f>ROUND(W3912/(1-VLOOKUP("Total porcentaje:",ResumenCotizacion!$F:$H,3,0)),2)</f>
        <v>35217391.299999997</v>
      </c>
      <c r="Y3912" s="3">
        <f t="shared" si="247"/>
        <v>0</v>
      </c>
    </row>
    <row r="3913" spans="1:25" ht="14.25" x14ac:dyDescent="0.2">
      <c r="A3913" t="str">
        <f t="shared" si="244"/>
        <v>Servicios fabricante- Microsoft Soporte PremierMicrosoft Soporte PremierAMTC</v>
      </c>
      <c r="B3913" t="str">
        <f t="shared" si="245"/>
        <v>AMTCMicrosoft Soporte Premier</v>
      </c>
      <c r="C3913"/>
      <c r="D3913" t="s">
        <v>5156</v>
      </c>
      <c r="E3913" t="s">
        <v>7480</v>
      </c>
      <c r="F3913" s="37" t="s">
        <v>7648</v>
      </c>
      <c r="G3913" s="18" t="str">
        <f t="shared" si="246"/>
        <v>Servicios fabricante- Microsoft Soporte Premier</v>
      </c>
      <c r="H3913" s="18" t="s">
        <v>119</v>
      </c>
      <c r="I3913" s="37" t="s">
        <v>67</v>
      </c>
      <c r="J3913" t="s">
        <v>7481</v>
      </c>
      <c r="K3913" t="s">
        <v>65</v>
      </c>
      <c r="L3913" t="s">
        <v>3940</v>
      </c>
      <c r="M3913" t="s">
        <v>65</v>
      </c>
      <c r="N3913" s="37" t="s">
        <v>5159</v>
      </c>
      <c r="O3913" s="37" t="s">
        <v>5171</v>
      </c>
      <c r="P3913" s="37" t="s">
        <v>1308</v>
      </c>
      <c r="Q3913" t="s">
        <v>7480</v>
      </c>
      <c r="R3913" t="s">
        <v>5160</v>
      </c>
      <c r="S3913" s="38">
        <v>38000000</v>
      </c>
      <c r="T3913" s="37">
        <v>1</v>
      </c>
      <c r="U3913" s="37">
        <v>1</v>
      </c>
      <c r="V3913" s="43">
        <f>SUMIF(ResumenCotizacion!$C:$C,E3913,ResumenCotizacion!$P:$P)</f>
        <v>0</v>
      </c>
      <c r="W3913" s="68">
        <f>IF(H3913="USD",S3913*SolCotizacion!$J$18,S3913)</f>
        <v>38000000</v>
      </c>
      <c r="X3913" s="3">
        <f>ROUND(W3913/(1-VLOOKUP("Total porcentaje:",ResumenCotizacion!$F:$H,3,0)),2)</f>
        <v>41304347.829999998</v>
      </c>
      <c r="Y3913" s="3">
        <f t="shared" si="247"/>
        <v>0</v>
      </c>
    </row>
    <row r="3914" spans="1:25" ht="14.25" x14ac:dyDescent="0.2">
      <c r="A3914" t="str">
        <f t="shared" si="244"/>
        <v>Servicios fabricante- Microsoft Soporte PremierMicrosoft Soporte PremierAMSS</v>
      </c>
      <c r="B3914" t="str">
        <f t="shared" si="245"/>
        <v>AMSSMicrosoft Soporte Premier</v>
      </c>
      <c r="C3914"/>
      <c r="D3914" t="s">
        <v>5156</v>
      </c>
      <c r="E3914" t="s">
        <v>7482</v>
      </c>
      <c r="F3914" s="37" t="s">
        <v>7648</v>
      </c>
      <c r="G3914" s="18" t="str">
        <f t="shared" si="246"/>
        <v>Servicios fabricante- Microsoft Soporte Premier</v>
      </c>
      <c r="H3914" s="18" t="s">
        <v>119</v>
      </c>
      <c r="I3914" s="37" t="s">
        <v>67</v>
      </c>
      <c r="J3914" t="s">
        <v>7483</v>
      </c>
      <c r="K3914" t="s">
        <v>65</v>
      </c>
      <c r="L3914" t="s">
        <v>3940</v>
      </c>
      <c r="M3914" t="s">
        <v>65</v>
      </c>
      <c r="N3914" s="37" t="s">
        <v>5159</v>
      </c>
      <c r="O3914" s="37" t="s">
        <v>5171</v>
      </c>
      <c r="P3914" s="37" t="s">
        <v>1308</v>
      </c>
      <c r="Q3914" t="s">
        <v>7482</v>
      </c>
      <c r="R3914" t="s">
        <v>5160</v>
      </c>
      <c r="S3914" s="38">
        <v>34400000</v>
      </c>
      <c r="T3914" s="37">
        <v>1</v>
      </c>
      <c r="U3914" s="37">
        <v>1</v>
      </c>
      <c r="V3914" s="43">
        <f>SUMIF(ResumenCotizacion!$C:$C,E3914,ResumenCotizacion!$P:$P)</f>
        <v>0</v>
      </c>
      <c r="W3914" s="68">
        <f>IF(H3914="USD",S3914*SolCotizacion!$J$18,S3914)</f>
        <v>34400000</v>
      </c>
      <c r="X3914" s="3">
        <f>ROUND(W3914/(1-VLOOKUP("Total porcentaje:",ResumenCotizacion!$F:$H,3,0)),2)</f>
        <v>37391304.350000001</v>
      </c>
      <c r="Y3914" s="3">
        <f t="shared" si="247"/>
        <v>0</v>
      </c>
    </row>
    <row r="3915" spans="1:25" ht="14.25" x14ac:dyDescent="0.2">
      <c r="A3915" t="str">
        <f t="shared" si="244"/>
        <v>Servicios fabricante- Microsoft Soporte PremierMicrosoft Soporte PremierAMSCMP</v>
      </c>
      <c r="B3915" t="str">
        <f t="shared" si="245"/>
        <v>AMSCMPMicrosoft Soporte Premier</v>
      </c>
      <c r="C3915"/>
      <c r="D3915" t="s">
        <v>5156</v>
      </c>
      <c r="E3915" t="s">
        <v>7484</v>
      </c>
      <c r="F3915" s="37" t="s">
        <v>7648</v>
      </c>
      <c r="G3915" s="18" t="str">
        <f t="shared" si="246"/>
        <v>Servicios fabricante- Microsoft Soporte Premier</v>
      </c>
      <c r="H3915" s="18" t="s">
        <v>119</v>
      </c>
      <c r="I3915" s="37" t="s">
        <v>67</v>
      </c>
      <c r="J3915" t="s">
        <v>7485</v>
      </c>
      <c r="K3915" t="s">
        <v>65</v>
      </c>
      <c r="L3915" t="s">
        <v>3940</v>
      </c>
      <c r="M3915" t="s">
        <v>65</v>
      </c>
      <c r="N3915" s="37" t="s">
        <v>5159</v>
      </c>
      <c r="O3915" s="37" t="s">
        <v>5171</v>
      </c>
      <c r="P3915" s="37" t="s">
        <v>1308</v>
      </c>
      <c r="Q3915" t="s">
        <v>7484</v>
      </c>
      <c r="R3915" t="s">
        <v>5160</v>
      </c>
      <c r="S3915" s="38">
        <v>32400000</v>
      </c>
      <c r="T3915" s="37">
        <v>1</v>
      </c>
      <c r="U3915" s="37">
        <v>1</v>
      </c>
      <c r="V3915" s="43">
        <f>SUMIF(ResumenCotizacion!$C:$C,E3915,ResumenCotizacion!$P:$P)</f>
        <v>0</v>
      </c>
      <c r="W3915" s="68">
        <f>IF(H3915="USD",S3915*SolCotizacion!$J$18,S3915)</f>
        <v>32400000</v>
      </c>
      <c r="X3915" s="3">
        <f>ROUND(W3915/(1-VLOOKUP("Total porcentaje:",ResumenCotizacion!$F:$H,3,0)),2)</f>
        <v>35217391.299999997</v>
      </c>
      <c r="Y3915" s="3">
        <f t="shared" si="247"/>
        <v>0</v>
      </c>
    </row>
    <row r="3916" spans="1:25" ht="14.25" x14ac:dyDescent="0.2">
      <c r="A3916" t="str">
        <f t="shared" si="244"/>
        <v>Servicios fabricante- Microsoft Soporte PremierMicrosoft Soporte PremierAMSCM</v>
      </c>
      <c r="B3916" t="str">
        <f t="shared" si="245"/>
        <v>AMSCMMicrosoft Soporte Premier</v>
      </c>
      <c r="C3916"/>
      <c r="D3916" t="s">
        <v>5156</v>
      </c>
      <c r="E3916" t="s">
        <v>7486</v>
      </c>
      <c r="F3916" s="37" t="s">
        <v>7648</v>
      </c>
      <c r="G3916" s="18" t="str">
        <f t="shared" si="246"/>
        <v>Servicios fabricante- Microsoft Soporte Premier</v>
      </c>
      <c r="H3916" s="18" t="s">
        <v>119</v>
      </c>
      <c r="I3916" s="37" t="s">
        <v>67</v>
      </c>
      <c r="J3916" t="s">
        <v>7487</v>
      </c>
      <c r="K3916" t="s">
        <v>65</v>
      </c>
      <c r="L3916" t="s">
        <v>3940</v>
      </c>
      <c r="M3916" t="s">
        <v>65</v>
      </c>
      <c r="N3916" s="37" t="s">
        <v>5159</v>
      </c>
      <c r="O3916" s="37" t="s">
        <v>5171</v>
      </c>
      <c r="P3916" s="37" t="s">
        <v>1308</v>
      </c>
      <c r="Q3916" t="s">
        <v>7486</v>
      </c>
      <c r="R3916" t="s">
        <v>5160</v>
      </c>
      <c r="S3916" s="38">
        <v>28800000</v>
      </c>
      <c r="T3916" s="37">
        <v>1</v>
      </c>
      <c r="U3916" s="37">
        <v>1</v>
      </c>
      <c r="V3916" s="43">
        <f>SUMIF(ResumenCotizacion!$C:$C,E3916,ResumenCotizacion!$P:$P)</f>
        <v>0</v>
      </c>
      <c r="W3916" s="68">
        <f>IF(H3916="USD",S3916*SolCotizacion!$J$18,S3916)</f>
        <v>28800000</v>
      </c>
      <c r="X3916" s="3">
        <f>ROUND(W3916/(1-VLOOKUP("Total porcentaje:",ResumenCotizacion!$F:$H,3,0)),2)</f>
        <v>31304347.829999998</v>
      </c>
      <c r="Y3916" s="3">
        <f t="shared" si="247"/>
        <v>0</v>
      </c>
    </row>
    <row r="3917" spans="1:25" ht="14.25" x14ac:dyDescent="0.2">
      <c r="A3917" t="str">
        <f t="shared" si="244"/>
        <v>Servicios fabricante- Microsoft Soporte PremierMicrosoft Soporte PremierAMSC</v>
      </c>
      <c r="B3917" t="str">
        <f t="shared" si="245"/>
        <v>AMSCMicrosoft Soporte Premier</v>
      </c>
      <c r="C3917"/>
      <c r="D3917" t="s">
        <v>5156</v>
      </c>
      <c r="E3917" t="s">
        <v>7488</v>
      </c>
      <c r="F3917" s="37" t="s">
        <v>7648</v>
      </c>
      <c r="G3917" s="18" t="str">
        <f t="shared" si="246"/>
        <v>Servicios fabricante- Microsoft Soporte Premier</v>
      </c>
      <c r="H3917" s="18" t="s">
        <v>119</v>
      </c>
      <c r="I3917" s="37" t="s">
        <v>67</v>
      </c>
      <c r="J3917" t="s">
        <v>7489</v>
      </c>
      <c r="K3917" t="s">
        <v>65</v>
      </c>
      <c r="L3917" t="s">
        <v>3940</v>
      </c>
      <c r="M3917" t="s">
        <v>65</v>
      </c>
      <c r="N3917" s="37" t="s">
        <v>5159</v>
      </c>
      <c r="O3917" s="37" t="s">
        <v>5171</v>
      </c>
      <c r="P3917" s="37" t="s">
        <v>1308</v>
      </c>
      <c r="Q3917" t="s">
        <v>7488</v>
      </c>
      <c r="R3917" t="s">
        <v>5160</v>
      </c>
      <c r="S3917" s="38">
        <v>28800000</v>
      </c>
      <c r="T3917" s="37">
        <v>1</v>
      </c>
      <c r="U3917" s="37">
        <v>1</v>
      </c>
      <c r="V3917" s="43">
        <f>SUMIF(ResumenCotizacion!$C:$C,E3917,ResumenCotizacion!$P:$P)</f>
        <v>0</v>
      </c>
      <c r="W3917" s="68">
        <f>IF(H3917="USD",S3917*SolCotizacion!$J$18,S3917)</f>
        <v>28800000</v>
      </c>
      <c r="X3917" s="3">
        <f>ROUND(W3917/(1-VLOOKUP("Total porcentaje:",ResumenCotizacion!$F:$H,3,0)),2)</f>
        <v>31304347.829999998</v>
      </c>
      <c r="Y3917" s="3">
        <f t="shared" si="247"/>
        <v>0</v>
      </c>
    </row>
    <row r="3918" spans="1:25" ht="14.25" x14ac:dyDescent="0.2">
      <c r="A3918" t="str">
        <f t="shared" si="244"/>
        <v>Servicios fabricante- Microsoft Soporte PremierMicrosoft Soporte PremierAM36IR</v>
      </c>
      <c r="B3918" t="str">
        <f t="shared" si="245"/>
        <v>AM36IRMicrosoft Soporte Premier</v>
      </c>
      <c r="C3918"/>
      <c r="D3918" t="s">
        <v>5156</v>
      </c>
      <c r="E3918" t="s">
        <v>7490</v>
      </c>
      <c r="F3918" s="37" t="s">
        <v>7648</v>
      </c>
      <c r="G3918" s="18" t="str">
        <f t="shared" si="246"/>
        <v>Servicios fabricante- Microsoft Soporte Premier</v>
      </c>
      <c r="H3918" s="18" t="s">
        <v>119</v>
      </c>
      <c r="I3918" s="37" t="s">
        <v>67</v>
      </c>
      <c r="J3918" t="s">
        <v>7491</v>
      </c>
      <c r="K3918" t="s">
        <v>65</v>
      </c>
      <c r="L3918" t="s">
        <v>3940</v>
      </c>
      <c r="M3918" t="s">
        <v>65</v>
      </c>
      <c r="N3918" s="37" t="s">
        <v>5159</v>
      </c>
      <c r="O3918" s="37" t="s">
        <v>66</v>
      </c>
      <c r="P3918" s="37" t="s">
        <v>1308</v>
      </c>
      <c r="Q3918" t="s">
        <v>7490</v>
      </c>
      <c r="R3918" t="s">
        <v>5160</v>
      </c>
      <c r="S3918" s="38">
        <v>32400000</v>
      </c>
      <c r="T3918" s="37">
        <v>1</v>
      </c>
      <c r="U3918" s="37">
        <v>1</v>
      </c>
      <c r="V3918" s="43">
        <f>SUMIF(ResumenCotizacion!$C:$C,E3918,ResumenCotizacion!$P:$P)</f>
        <v>0</v>
      </c>
      <c r="W3918" s="68">
        <f>IF(H3918="USD",S3918*SolCotizacion!$J$18,S3918)</f>
        <v>32400000</v>
      </c>
      <c r="X3918" s="3">
        <f>ROUND(W3918/(1-VLOOKUP("Total porcentaje:",ResumenCotizacion!$F:$H,3,0)),2)</f>
        <v>35217391.299999997</v>
      </c>
      <c r="Y3918" s="3">
        <f t="shared" si="247"/>
        <v>0</v>
      </c>
    </row>
    <row r="3919" spans="1:25" ht="14.25" x14ac:dyDescent="0.2">
      <c r="A3919" t="str">
        <f t="shared" si="244"/>
        <v>Servicios fabricante- Microsoft Soporte PremierMicrosoft Soporte PremierAM365RM</v>
      </c>
      <c r="B3919" t="str">
        <f t="shared" si="245"/>
        <v>AM365RMMicrosoft Soporte Premier</v>
      </c>
      <c r="C3919"/>
      <c r="D3919" t="s">
        <v>5156</v>
      </c>
      <c r="E3919" t="s">
        <v>7492</v>
      </c>
      <c r="F3919" s="37" t="s">
        <v>7648</v>
      </c>
      <c r="G3919" s="18" t="str">
        <f t="shared" si="246"/>
        <v>Servicios fabricante- Microsoft Soporte Premier</v>
      </c>
      <c r="H3919" s="18" t="s">
        <v>119</v>
      </c>
      <c r="I3919" s="37" t="s">
        <v>67</v>
      </c>
      <c r="J3919" t="s">
        <v>7493</v>
      </c>
      <c r="K3919" t="s">
        <v>65</v>
      </c>
      <c r="L3919" t="s">
        <v>3940</v>
      </c>
      <c r="M3919" t="s">
        <v>65</v>
      </c>
      <c r="N3919" s="37" t="s">
        <v>5159</v>
      </c>
      <c r="O3919" s="37" t="s">
        <v>66</v>
      </c>
      <c r="P3919" s="37" t="s">
        <v>1308</v>
      </c>
      <c r="Q3919" t="s">
        <v>7492</v>
      </c>
      <c r="R3919" t="s">
        <v>5160</v>
      </c>
      <c r="S3919" s="38">
        <v>32400000</v>
      </c>
      <c r="T3919" s="37">
        <v>1</v>
      </c>
      <c r="U3919" s="37">
        <v>1</v>
      </c>
      <c r="V3919" s="43">
        <f>SUMIF(ResumenCotizacion!$C:$C,E3919,ResumenCotizacion!$P:$P)</f>
        <v>0</v>
      </c>
      <c r="W3919" s="68">
        <f>IF(H3919="USD",S3919*SolCotizacion!$J$18,S3919)</f>
        <v>32400000</v>
      </c>
      <c r="X3919" s="3">
        <f>ROUND(W3919/(1-VLOOKUP("Total porcentaje:",ResumenCotizacion!$F:$H,3,0)),2)</f>
        <v>35217391.299999997</v>
      </c>
      <c r="Y3919" s="3">
        <f t="shared" si="247"/>
        <v>0</v>
      </c>
    </row>
    <row r="3920" spans="1:25" ht="14.25" x14ac:dyDescent="0.2">
      <c r="A3920" t="str">
        <f t="shared" si="244"/>
        <v>Servicios fabricante- Microsoft Soporte PremierMicrosoft Soporte PremierAM365P</v>
      </c>
      <c r="B3920" t="str">
        <f t="shared" si="245"/>
        <v>AM365PMicrosoft Soporte Premier</v>
      </c>
      <c r="C3920"/>
      <c r="D3920" t="s">
        <v>5156</v>
      </c>
      <c r="E3920" t="s">
        <v>7494</v>
      </c>
      <c r="F3920" s="37" t="s">
        <v>7648</v>
      </c>
      <c r="G3920" s="18" t="str">
        <f t="shared" si="246"/>
        <v>Servicios fabricante- Microsoft Soporte Premier</v>
      </c>
      <c r="H3920" s="18" t="s">
        <v>119</v>
      </c>
      <c r="I3920" s="37" t="s">
        <v>67</v>
      </c>
      <c r="J3920" t="s">
        <v>7495</v>
      </c>
      <c r="K3920" t="s">
        <v>65</v>
      </c>
      <c r="L3920" t="s">
        <v>3940</v>
      </c>
      <c r="M3920" t="s">
        <v>65</v>
      </c>
      <c r="N3920" s="37" t="s">
        <v>5159</v>
      </c>
      <c r="O3920" s="37" t="s">
        <v>66</v>
      </c>
      <c r="P3920" s="37" t="s">
        <v>1308</v>
      </c>
      <c r="Q3920" t="s">
        <v>7494</v>
      </c>
      <c r="R3920" t="s">
        <v>5160</v>
      </c>
      <c r="S3920" s="38">
        <v>32400000</v>
      </c>
      <c r="T3920" s="37">
        <v>1</v>
      </c>
      <c r="U3920" s="37">
        <v>1</v>
      </c>
      <c r="V3920" s="43">
        <f>SUMIF(ResumenCotizacion!$C:$C,E3920,ResumenCotizacion!$P:$P)</f>
        <v>0</v>
      </c>
      <c r="W3920" s="68">
        <f>IF(H3920="USD",S3920*SolCotizacion!$J$18,S3920)</f>
        <v>32400000</v>
      </c>
      <c r="X3920" s="3">
        <f>ROUND(W3920/(1-VLOOKUP("Total porcentaje:",ResumenCotizacion!$F:$H,3,0)),2)</f>
        <v>35217391.299999997</v>
      </c>
      <c r="Y3920" s="3">
        <f t="shared" si="247"/>
        <v>0</v>
      </c>
    </row>
    <row r="3921" spans="1:25" ht="14.25" x14ac:dyDescent="0.2">
      <c r="A3921" t="str">
        <f t="shared" si="244"/>
        <v>Servicios fabricante- Microsoft Soporte PremierMicrosoft Soporte PremierAM365LP</v>
      </c>
      <c r="B3921" t="str">
        <f t="shared" si="245"/>
        <v>AM365LPMicrosoft Soporte Premier</v>
      </c>
      <c r="C3921"/>
      <c r="D3921" t="s">
        <v>5156</v>
      </c>
      <c r="E3921" t="s">
        <v>7496</v>
      </c>
      <c r="F3921" s="37" t="s">
        <v>7648</v>
      </c>
      <c r="G3921" s="18" t="str">
        <f t="shared" si="246"/>
        <v>Servicios fabricante- Microsoft Soporte Premier</v>
      </c>
      <c r="H3921" s="18" t="s">
        <v>119</v>
      </c>
      <c r="I3921" s="37" t="s">
        <v>67</v>
      </c>
      <c r="J3921" t="s">
        <v>7497</v>
      </c>
      <c r="K3921" t="s">
        <v>65</v>
      </c>
      <c r="L3921" t="s">
        <v>3940</v>
      </c>
      <c r="M3921" t="s">
        <v>65</v>
      </c>
      <c r="N3921" s="37" t="s">
        <v>5159</v>
      </c>
      <c r="O3921" s="37" t="s">
        <v>66</v>
      </c>
      <c r="P3921" s="37" t="s">
        <v>1308</v>
      </c>
      <c r="Q3921" t="s">
        <v>7496</v>
      </c>
      <c r="R3921" t="s">
        <v>5160</v>
      </c>
      <c r="S3921" s="38">
        <v>32400000</v>
      </c>
      <c r="T3921" s="37">
        <v>1</v>
      </c>
      <c r="U3921" s="37">
        <v>1</v>
      </c>
      <c r="V3921" s="43">
        <f>SUMIF(ResumenCotizacion!$C:$C,E3921,ResumenCotizacion!$P:$P)</f>
        <v>0</v>
      </c>
      <c r="W3921" s="68">
        <f>IF(H3921="USD",S3921*SolCotizacion!$J$18,S3921)</f>
        <v>32400000</v>
      </c>
      <c r="X3921" s="3">
        <f>ROUND(W3921/(1-VLOOKUP("Total porcentaje:",ResumenCotizacion!$F:$H,3,0)),2)</f>
        <v>35217391.299999997</v>
      </c>
      <c r="Y3921" s="3">
        <f t="shared" si="247"/>
        <v>0</v>
      </c>
    </row>
    <row r="3922" spans="1:25" ht="14.25" x14ac:dyDescent="0.2">
      <c r="A3922" t="str">
        <f t="shared" si="244"/>
        <v>Servicios fabricante- Microsoft Soporte PremierMicrosoft Soporte PremierALZ9</v>
      </c>
      <c r="B3922" t="str">
        <f t="shared" si="245"/>
        <v>ALZ9Microsoft Soporte Premier</v>
      </c>
      <c r="C3922"/>
      <c r="D3922" t="s">
        <v>5156</v>
      </c>
      <c r="E3922" t="s">
        <v>7498</v>
      </c>
      <c r="F3922" s="37" t="s">
        <v>7648</v>
      </c>
      <c r="G3922" s="18" t="str">
        <f t="shared" si="246"/>
        <v>Servicios fabricante- Microsoft Soporte Premier</v>
      </c>
      <c r="H3922" s="18" t="s">
        <v>119</v>
      </c>
      <c r="I3922" s="37" t="s">
        <v>67</v>
      </c>
      <c r="J3922" t="s">
        <v>7499</v>
      </c>
      <c r="K3922" t="s">
        <v>65</v>
      </c>
      <c r="L3922" t="s">
        <v>3940</v>
      </c>
      <c r="M3922" t="s">
        <v>65</v>
      </c>
      <c r="N3922" s="37" t="s">
        <v>5159</v>
      </c>
      <c r="O3922" s="37" t="s">
        <v>66</v>
      </c>
      <c r="P3922" s="37" t="s">
        <v>1308</v>
      </c>
      <c r="Q3922" t="s">
        <v>7498</v>
      </c>
      <c r="R3922" t="s">
        <v>5160</v>
      </c>
      <c r="S3922" s="38">
        <v>103200000</v>
      </c>
      <c r="T3922" s="37">
        <v>1</v>
      </c>
      <c r="U3922" s="37">
        <v>1</v>
      </c>
      <c r="V3922" s="43">
        <f>SUMIF(ResumenCotizacion!$C:$C,E3922,ResumenCotizacion!$P:$P)</f>
        <v>0</v>
      </c>
      <c r="W3922" s="68">
        <f>IF(H3922="USD",S3922*SolCotizacion!$J$18,S3922)</f>
        <v>103200000</v>
      </c>
      <c r="X3922" s="3">
        <f>ROUND(W3922/(1-VLOOKUP("Total porcentaje:",ResumenCotizacion!$F:$H,3,0)),2)</f>
        <v>112173913.04000001</v>
      </c>
      <c r="Y3922" s="3">
        <f t="shared" si="247"/>
        <v>0</v>
      </c>
    </row>
    <row r="3923" spans="1:25" ht="14.25" x14ac:dyDescent="0.2">
      <c r="A3923" t="str">
        <f t="shared" si="244"/>
        <v>Servicios fabricante- Microsoft Soporte PremierMicrosoft Soporte PremierALZ8</v>
      </c>
      <c r="B3923" t="str">
        <f t="shared" si="245"/>
        <v>ALZ8Microsoft Soporte Premier</v>
      </c>
      <c r="C3923"/>
      <c r="D3923" t="s">
        <v>5156</v>
      </c>
      <c r="E3923" t="s">
        <v>7500</v>
      </c>
      <c r="F3923" s="37" t="s">
        <v>7648</v>
      </c>
      <c r="G3923" s="18" t="str">
        <f t="shared" si="246"/>
        <v>Servicios fabricante- Microsoft Soporte Premier</v>
      </c>
      <c r="H3923" s="18" t="s">
        <v>119</v>
      </c>
      <c r="I3923" s="37" t="s">
        <v>67</v>
      </c>
      <c r="J3923" t="s">
        <v>7501</v>
      </c>
      <c r="K3923" t="s">
        <v>65</v>
      </c>
      <c r="L3923" t="s">
        <v>3940</v>
      </c>
      <c r="M3923" t="s">
        <v>65</v>
      </c>
      <c r="N3923" s="37" t="s">
        <v>5159</v>
      </c>
      <c r="O3923" s="37" t="s">
        <v>66</v>
      </c>
      <c r="P3923" s="37" t="s">
        <v>1308</v>
      </c>
      <c r="Q3923" t="s">
        <v>7500</v>
      </c>
      <c r="R3923" t="s">
        <v>5160</v>
      </c>
      <c r="S3923" s="38">
        <v>103200000</v>
      </c>
      <c r="T3923" s="37">
        <v>1</v>
      </c>
      <c r="U3923" s="37">
        <v>1</v>
      </c>
      <c r="V3923" s="43">
        <f>SUMIF(ResumenCotizacion!$C:$C,E3923,ResumenCotizacion!$P:$P)</f>
        <v>0</v>
      </c>
      <c r="W3923" s="68">
        <f>IF(H3923="USD",S3923*SolCotizacion!$J$18,S3923)</f>
        <v>103200000</v>
      </c>
      <c r="X3923" s="3">
        <f>ROUND(W3923/(1-VLOOKUP("Total porcentaje:",ResumenCotizacion!$F:$H,3,0)),2)</f>
        <v>112173913.04000001</v>
      </c>
      <c r="Y3923" s="3">
        <f t="shared" si="247"/>
        <v>0</v>
      </c>
    </row>
    <row r="3924" spans="1:25" ht="14.25" x14ac:dyDescent="0.2">
      <c r="A3924" t="str">
        <f t="shared" si="244"/>
        <v>Servicios fabricante- Microsoft Soporte PremierMicrosoft Soporte PremierALZ7</v>
      </c>
      <c r="B3924" t="str">
        <f t="shared" si="245"/>
        <v>ALZ7Microsoft Soporte Premier</v>
      </c>
      <c r="C3924"/>
      <c r="D3924" t="s">
        <v>5156</v>
      </c>
      <c r="E3924" t="s">
        <v>7502</v>
      </c>
      <c r="F3924" s="37" t="s">
        <v>7648</v>
      </c>
      <c r="G3924" s="18" t="str">
        <f t="shared" si="246"/>
        <v>Servicios fabricante- Microsoft Soporte Premier</v>
      </c>
      <c r="H3924" s="18" t="s">
        <v>119</v>
      </c>
      <c r="I3924" s="37" t="s">
        <v>67</v>
      </c>
      <c r="J3924" t="s">
        <v>7503</v>
      </c>
      <c r="K3924" t="s">
        <v>65</v>
      </c>
      <c r="L3924" t="s">
        <v>3940</v>
      </c>
      <c r="M3924" t="s">
        <v>65</v>
      </c>
      <c r="N3924" s="37" t="s">
        <v>5159</v>
      </c>
      <c r="O3924" s="37" t="s">
        <v>66</v>
      </c>
      <c r="P3924" s="37" t="s">
        <v>1308</v>
      </c>
      <c r="Q3924" t="s">
        <v>7502</v>
      </c>
      <c r="R3924" t="s">
        <v>5160</v>
      </c>
      <c r="S3924" s="38">
        <v>103200000</v>
      </c>
      <c r="T3924" s="37">
        <v>1</v>
      </c>
      <c r="U3924" s="37">
        <v>1</v>
      </c>
      <c r="V3924" s="43">
        <f>SUMIF(ResumenCotizacion!$C:$C,E3924,ResumenCotizacion!$P:$P)</f>
        <v>0</v>
      </c>
      <c r="W3924" s="68">
        <f>IF(H3924="USD",S3924*SolCotizacion!$J$18,S3924)</f>
        <v>103200000</v>
      </c>
      <c r="X3924" s="3">
        <f>ROUND(W3924/(1-VLOOKUP("Total porcentaje:",ResumenCotizacion!$F:$H,3,0)),2)</f>
        <v>112173913.04000001</v>
      </c>
      <c r="Y3924" s="3">
        <f t="shared" si="247"/>
        <v>0</v>
      </c>
    </row>
    <row r="3925" spans="1:25" ht="14.25" x14ac:dyDescent="0.2">
      <c r="A3925" t="str">
        <f t="shared" si="244"/>
        <v>Servicios fabricante- Microsoft Soporte PremierMicrosoft Soporte PremierALZ6</v>
      </c>
      <c r="B3925" t="str">
        <f t="shared" si="245"/>
        <v>ALZ6Microsoft Soporte Premier</v>
      </c>
      <c r="C3925"/>
      <c r="D3925" t="s">
        <v>5156</v>
      </c>
      <c r="E3925" t="s">
        <v>7504</v>
      </c>
      <c r="F3925" s="37" t="s">
        <v>7648</v>
      </c>
      <c r="G3925" s="18" t="str">
        <f t="shared" si="246"/>
        <v>Servicios fabricante- Microsoft Soporte Premier</v>
      </c>
      <c r="H3925" s="18" t="s">
        <v>119</v>
      </c>
      <c r="I3925" s="37" t="s">
        <v>67</v>
      </c>
      <c r="J3925" t="s">
        <v>7505</v>
      </c>
      <c r="K3925" t="s">
        <v>65</v>
      </c>
      <c r="L3925" t="s">
        <v>3940</v>
      </c>
      <c r="M3925" t="s">
        <v>65</v>
      </c>
      <c r="N3925" s="37" t="s">
        <v>5159</v>
      </c>
      <c r="O3925" s="37" t="s">
        <v>66</v>
      </c>
      <c r="P3925" s="37" t="s">
        <v>1308</v>
      </c>
      <c r="Q3925" t="s">
        <v>7504</v>
      </c>
      <c r="R3925" t="s">
        <v>5160</v>
      </c>
      <c r="S3925" s="38">
        <v>103200000</v>
      </c>
      <c r="T3925" s="37">
        <v>1</v>
      </c>
      <c r="U3925" s="37">
        <v>1</v>
      </c>
      <c r="V3925" s="43">
        <f>SUMIF(ResumenCotizacion!$C:$C,E3925,ResumenCotizacion!$P:$P)</f>
        <v>0</v>
      </c>
      <c r="W3925" s="68">
        <f>IF(H3925="USD",S3925*SolCotizacion!$J$18,S3925)</f>
        <v>103200000</v>
      </c>
      <c r="X3925" s="3">
        <f>ROUND(W3925/(1-VLOOKUP("Total porcentaje:",ResumenCotizacion!$F:$H,3,0)),2)</f>
        <v>112173913.04000001</v>
      </c>
      <c r="Y3925" s="3">
        <f t="shared" si="247"/>
        <v>0</v>
      </c>
    </row>
    <row r="3926" spans="1:25" ht="14.25" x14ac:dyDescent="0.2">
      <c r="A3926" t="str">
        <f t="shared" si="244"/>
        <v>Servicios fabricante- Microsoft Soporte PremierMicrosoft Soporte PremierALZ5</v>
      </c>
      <c r="B3926" t="str">
        <f t="shared" si="245"/>
        <v>ALZ5Microsoft Soporte Premier</v>
      </c>
      <c r="C3926"/>
      <c r="D3926" t="s">
        <v>5156</v>
      </c>
      <c r="E3926" t="s">
        <v>7506</v>
      </c>
      <c r="F3926" s="37" t="s">
        <v>7648</v>
      </c>
      <c r="G3926" s="18" t="str">
        <f t="shared" si="246"/>
        <v>Servicios fabricante- Microsoft Soporte Premier</v>
      </c>
      <c r="H3926" s="18" t="s">
        <v>119</v>
      </c>
      <c r="I3926" s="37" t="s">
        <v>67</v>
      </c>
      <c r="J3926" t="s">
        <v>7507</v>
      </c>
      <c r="K3926" t="s">
        <v>65</v>
      </c>
      <c r="L3926" t="s">
        <v>3940</v>
      </c>
      <c r="M3926" t="s">
        <v>65</v>
      </c>
      <c r="N3926" s="37" t="s">
        <v>5159</v>
      </c>
      <c r="O3926" s="37" t="s">
        <v>66</v>
      </c>
      <c r="P3926" s="37" t="s">
        <v>1308</v>
      </c>
      <c r="Q3926" t="s">
        <v>7506</v>
      </c>
      <c r="R3926" t="s">
        <v>5160</v>
      </c>
      <c r="S3926" s="38">
        <v>103200000</v>
      </c>
      <c r="T3926" s="37">
        <v>1</v>
      </c>
      <c r="U3926" s="37">
        <v>1</v>
      </c>
      <c r="V3926" s="43">
        <f>SUMIF(ResumenCotizacion!$C:$C,E3926,ResumenCotizacion!$P:$P)</f>
        <v>0</v>
      </c>
      <c r="W3926" s="68">
        <f>IF(H3926="USD",S3926*SolCotizacion!$J$18,S3926)</f>
        <v>103200000</v>
      </c>
      <c r="X3926" s="3">
        <f>ROUND(W3926/(1-VLOOKUP("Total porcentaje:",ResumenCotizacion!$F:$H,3,0)),2)</f>
        <v>112173913.04000001</v>
      </c>
      <c r="Y3926" s="3">
        <f t="shared" si="247"/>
        <v>0</v>
      </c>
    </row>
    <row r="3927" spans="1:25" ht="14.25" x14ac:dyDescent="0.2">
      <c r="A3927" t="str">
        <f t="shared" si="244"/>
        <v>Servicios fabricante- Microsoft Soporte PremierMicrosoft Soporte PremierALZ4</v>
      </c>
      <c r="B3927" t="str">
        <f t="shared" si="245"/>
        <v>ALZ4Microsoft Soporte Premier</v>
      </c>
      <c r="C3927"/>
      <c r="D3927" t="s">
        <v>5156</v>
      </c>
      <c r="E3927" t="s">
        <v>7508</v>
      </c>
      <c r="F3927" s="37" t="s">
        <v>7648</v>
      </c>
      <c r="G3927" s="18" t="str">
        <f t="shared" si="246"/>
        <v>Servicios fabricante- Microsoft Soporte Premier</v>
      </c>
      <c r="H3927" s="18" t="s">
        <v>119</v>
      </c>
      <c r="I3927" s="37" t="s">
        <v>67</v>
      </c>
      <c r="J3927" t="s">
        <v>7509</v>
      </c>
      <c r="K3927" t="s">
        <v>65</v>
      </c>
      <c r="L3927" t="s">
        <v>3940</v>
      </c>
      <c r="M3927" t="s">
        <v>65</v>
      </c>
      <c r="N3927" s="37" t="s">
        <v>5159</v>
      </c>
      <c r="O3927" s="37" t="s">
        <v>66</v>
      </c>
      <c r="P3927" s="37" t="s">
        <v>1308</v>
      </c>
      <c r="Q3927" t="s">
        <v>7508</v>
      </c>
      <c r="R3927" t="s">
        <v>5160</v>
      </c>
      <c r="S3927" s="38">
        <v>103200000</v>
      </c>
      <c r="T3927" s="37">
        <v>1</v>
      </c>
      <c r="U3927" s="37">
        <v>1</v>
      </c>
      <c r="V3927" s="43">
        <f>SUMIF(ResumenCotizacion!$C:$C,E3927,ResumenCotizacion!$P:$P)</f>
        <v>0</v>
      </c>
      <c r="W3927" s="68">
        <f>IF(H3927="USD",S3927*SolCotizacion!$J$18,S3927)</f>
        <v>103200000</v>
      </c>
      <c r="X3927" s="3">
        <f>ROUND(W3927/(1-VLOOKUP("Total porcentaje:",ResumenCotizacion!$F:$H,3,0)),2)</f>
        <v>112173913.04000001</v>
      </c>
      <c r="Y3927" s="3">
        <f t="shared" si="247"/>
        <v>0</v>
      </c>
    </row>
    <row r="3928" spans="1:25" ht="14.25" x14ac:dyDescent="0.2">
      <c r="A3928" t="str">
        <f t="shared" si="244"/>
        <v>Servicios fabricante- Microsoft Soporte PremierMicrosoft Soporte PremierALZ3</v>
      </c>
      <c r="B3928" t="str">
        <f t="shared" si="245"/>
        <v>ALZ3Microsoft Soporte Premier</v>
      </c>
      <c r="C3928"/>
      <c r="D3928" t="s">
        <v>5156</v>
      </c>
      <c r="E3928" t="s">
        <v>7510</v>
      </c>
      <c r="F3928" s="37" t="s">
        <v>7648</v>
      </c>
      <c r="G3928" s="18" t="str">
        <f t="shared" si="246"/>
        <v>Servicios fabricante- Microsoft Soporte Premier</v>
      </c>
      <c r="H3928" s="18" t="s">
        <v>119</v>
      </c>
      <c r="I3928" s="37" t="s">
        <v>67</v>
      </c>
      <c r="J3928" t="s">
        <v>7511</v>
      </c>
      <c r="K3928" t="s">
        <v>65</v>
      </c>
      <c r="L3928" t="s">
        <v>3940</v>
      </c>
      <c r="M3928" t="s">
        <v>65</v>
      </c>
      <c r="N3928" s="37" t="s">
        <v>5159</v>
      </c>
      <c r="O3928" s="37" t="s">
        <v>66</v>
      </c>
      <c r="P3928" s="37" t="s">
        <v>1308</v>
      </c>
      <c r="Q3928" t="s">
        <v>7510</v>
      </c>
      <c r="R3928" t="s">
        <v>5160</v>
      </c>
      <c r="S3928" s="38">
        <v>103200000</v>
      </c>
      <c r="T3928" s="37">
        <v>1</v>
      </c>
      <c r="U3928" s="37">
        <v>1</v>
      </c>
      <c r="V3928" s="43">
        <f>SUMIF(ResumenCotizacion!$C:$C,E3928,ResumenCotizacion!$P:$P)</f>
        <v>0</v>
      </c>
      <c r="W3928" s="68">
        <f>IF(H3928="USD",S3928*SolCotizacion!$J$18,S3928)</f>
        <v>103200000</v>
      </c>
      <c r="X3928" s="3">
        <f>ROUND(W3928/(1-VLOOKUP("Total porcentaje:",ResumenCotizacion!$F:$H,3,0)),2)</f>
        <v>112173913.04000001</v>
      </c>
      <c r="Y3928" s="3">
        <f t="shared" si="247"/>
        <v>0</v>
      </c>
    </row>
    <row r="3929" spans="1:25" ht="14.25" x14ac:dyDescent="0.2">
      <c r="A3929" t="str">
        <f t="shared" si="244"/>
        <v>Servicios fabricante- Microsoft Soporte PremierMicrosoft Soporte PremierALZ2</v>
      </c>
      <c r="B3929" t="str">
        <f t="shared" si="245"/>
        <v>ALZ2Microsoft Soporte Premier</v>
      </c>
      <c r="C3929"/>
      <c r="D3929" t="s">
        <v>5156</v>
      </c>
      <c r="E3929" t="s">
        <v>7512</v>
      </c>
      <c r="F3929" s="37" t="s">
        <v>7648</v>
      </c>
      <c r="G3929" s="18" t="str">
        <f t="shared" si="246"/>
        <v>Servicios fabricante- Microsoft Soporte Premier</v>
      </c>
      <c r="H3929" s="18" t="s">
        <v>119</v>
      </c>
      <c r="I3929" s="37" t="s">
        <v>67</v>
      </c>
      <c r="J3929" t="s">
        <v>7513</v>
      </c>
      <c r="K3929" t="s">
        <v>65</v>
      </c>
      <c r="L3929" t="s">
        <v>3940</v>
      </c>
      <c r="M3929" t="s">
        <v>65</v>
      </c>
      <c r="N3929" s="37" t="s">
        <v>5159</v>
      </c>
      <c r="O3929" s="37" t="s">
        <v>66</v>
      </c>
      <c r="P3929" s="37" t="s">
        <v>1308</v>
      </c>
      <c r="Q3929" t="s">
        <v>7512</v>
      </c>
      <c r="R3929" t="s">
        <v>5160</v>
      </c>
      <c r="S3929" s="38">
        <v>137200000</v>
      </c>
      <c r="T3929" s="37">
        <v>1</v>
      </c>
      <c r="U3929" s="37">
        <v>1</v>
      </c>
      <c r="V3929" s="43">
        <f>SUMIF(ResumenCotizacion!$C:$C,E3929,ResumenCotizacion!$P:$P)</f>
        <v>0</v>
      </c>
      <c r="W3929" s="68">
        <f>IF(H3929="USD",S3929*SolCotizacion!$J$18,S3929)</f>
        <v>137200000</v>
      </c>
      <c r="X3929" s="3">
        <f>ROUND(W3929/(1-VLOOKUP("Total porcentaje:",ResumenCotizacion!$F:$H,3,0)),2)</f>
        <v>149130434.78</v>
      </c>
      <c r="Y3929" s="3">
        <f t="shared" si="247"/>
        <v>0</v>
      </c>
    </row>
    <row r="3930" spans="1:25" ht="14.25" x14ac:dyDescent="0.2">
      <c r="A3930" t="str">
        <f t="shared" si="244"/>
        <v>Servicios fabricante- Microsoft Soporte PremierMicrosoft Soporte PremierALZ11</v>
      </c>
      <c r="B3930" t="str">
        <f t="shared" si="245"/>
        <v>ALZ11Microsoft Soporte Premier</v>
      </c>
      <c r="C3930"/>
      <c r="D3930" t="s">
        <v>5156</v>
      </c>
      <c r="E3930" t="s">
        <v>7514</v>
      </c>
      <c r="F3930" s="37" t="s">
        <v>7648</v>
      </c>
      <c r="G3930" s="18" t="str">
        <f t="shared" si="246"/>
        <v>Servicios fabricante- Microsoft Soporte Premier</v>
      </c>
      <c r="H3930" s="18" t="s">
        <v>119</v>
      </c>
      <c r="I3930" s="37" t="s">
        <v>67</v>
      </c>
      <c r="J3930" t="s">
        <v>7515</v>
      </c>
      <c r="K3930" t="s">
        <v>65</v>
      </c>
      <c r="L3930" t="s">
        <v>3940</v>
      </c>
      <c r="M3930" t="s">
        <v>65</v>
      </c>
      <c r="N3930" s="37" t="s">
        <v>5159</v>
      </c>
      <c r="O3930" s="37" t="s">
        <v>66</v>
      </c>
      <c r="P3930" s="37" t="s">
        <v>1308</v>
      </c>
      <c r="Q3930" t="s">
        <v>7514</v>
      </c>
      <c r="R3930" t="s">
        <v>5160</v>
      </c>
      <c r="S3930" s="38">
        <v>103200000</v>
      </c>
      <c r="T3930" s="37">
        <v>1</v>
      </c>
      <c r="U3930" s="37">
        <v>1</v>
      </c>
      <c r="V3930" s="43">
        <f>SUMIF(ResumenCotizacion!$C:$C,E3930,ResumenCotizacion!$P:$P)</f>
        <v>0</v>
      </c>
      <c r="W3930" s="68">
        <f>IF(H3930="USD",S3930*SolCotizacion!$J$18,S3930)</f>
        <v>103200000</v>
      </c>
      <c r="X3930" s="3">
        <f>ROUND(W3930/(1-VLOOKUP("Total porcentaje:",ResumenCotizacion!$F:$H,3,0)),2)</f>
        <v>112173913.04000001</v>
      </c>
      <c r="Y3930" s="3">
        <f t="shared" si="247"/>
        <v>0</v>
      </c>
    </row>
    <row r="3931" spans="1:25" ht="14.25" x14ac:dyDescent="0.2">
      <c r="A3931" t="str">
        <f t="shared" si="244"/>
        <v>Servicios fabricante- Microsoft Soporte PremierMicrosoft Soporte PremierALZ10</v>
      </c>
      <c r="B3931" t="str">
        <f t="shared" si="245"/>
        <v>ALZ10Microsoft Soporte Premier</v>
      </c>
      <c r="C3931"/>
      <c r="D3931" t="s">
        <v>5156</v>
      </c>
      <c r="E3931" t="s">
        <v>7516</v>
      </c>
      <c r="F3931" s="37" t="s">
        <v>7648</v>
      </c>
      <c r="G3931" s="18" t="str">
        <f t="shared" si="246"/>
        <v>Servicios fabricante- Microsoft Soporte Premier</v>
      </c>
      <c r="H3931" s="18" t="s">
        <v>119</v>
      </c>
      <c r="I3931" s="37" t="s">
        <v>67</v>
      </c>
      <c r="J3931" t="s">
        <v>7517</v>
      </c>
      <c r="K3931" t="s">
        <v>65</v>
      </c>
      <c r="L3931" t="s">
        <v>3940</v>
      </c>
      <c r="M3931" t="s">
        <v>65</v>
      </c>
      <c r="N3931" s="37" t="s">
        <v>5159</v>
      </c>
      <c r="O3931" s="37" t="s">
        <v>66</v>
      </c>
      <c r="P3931" s="37" t="s">
        <v>1308</v>
      </c>
      <c r="Q3931" t="s">
        <v>7516</v>
      </c>
      <c r="R3931" t="s">
        <v>5160</v>
      </c>
      <c r="S3931" s="38">
        <v>103200000</v>
      </c>
      <c r="T3931" s="37">
        <v>1</v>
      </c>
      <c r="U3931" s="37">
        <v>1</v>
      </c>
      <c r="V3931" s="43">
        <f>SUMIF(ResumenCotizacion!$C:$C,E3931,ResumenCotizacion!$P:$P)</f>
        <v>0</v>
      </c>
      <c r="W3931" s="68">
        <f>IF(H3931="USD",S3931*SolCotizacion!$J$18,S3931)</f>
        <v>103200000</v>
      </c>
      <c r="X3931" s="3">
        <f>ROUND(W3931/(1-VLOOKUP("Total porcentaje:",ResumenCotizacion!$F:$H,3,0)),2)</f>
        <v>112173913.04000001</v>
      </c>
      <c r="Y3931" s="3">
        <f t="shared" si="247"/>
        <v>0</v>
      </c>
    </row>
    <row r="3932" spans="1:25" ht="14.25" x14ac:dyDescent="0.2">
      <c r="A3932" t="str">
        <f t="shared" si="244"/>
        <v>Servicios fabricante- Microsoft Soporte PremierMicrosoft Soporte PremierALZ1</v>
      </c>
      <c r="B3932" t="str">
        <f t="shared" si="245"/>
        <v>ALZ1Microsoft Soporte Premier</v>
      </c>
      <c r="C3932"/>
      <c r="D3932" t="s">
        <v>5156</v>
      </c>
      <c r="E3932" t="s">
        <v>7518</v>
      </c>
      <c r="F3932" s="37" t="s">
        <v>7648</v>
      </c>
      <c r="G3932" s="18" t="str">
        <f t="shared" si="246"/>
        <v>Servicios fabricante- Microsoft Soporte Premier</v>
      </c>
      <c r="H3932" s="18" t="s">
        <v>119</v>
      </c>
      <c r="I3932" s="37" t="s">
        <v>67</v>
      </c>
      <c r="J3932" t="s">
        <v>7519</v>
      </c>
      <c r="K3932" t="s">
        <v>65</v>
      </c>
      <c r="L3932" t="s">
        <v>3940</v>
      </c>
      <c r="M3932" t="s">
        <v>65</v>
      </c>
      <c r="N3932" s="37" t="s">
        <v>5159</v>
      </c>
      <c r="O3932" s="37" t="s">
        <v>66</v>
      </c>
      <c r="P3932" s="37" t="s">
        <v>1308</v>
      </c>
      <c r="Q3932" t="s">
        <v>7518</v>
      </c>
      <c r="R3932" t="s">
        <v>5160</v>
      </c>
      <c r="S3932" s="38">
        <v>103200000</v>
      </c>
      <c r="T3932" s="37">
        <v>1</v>
      </c>
      <c r="U3932" s="37">
        <v>1</v>
      </c>
      <c r="V3932" s="43">
        <f>SUMIF(ResumenCotizacion!$C:$C,E3932,ResumenCotizacion!$P:$P)</f>
        <v>0</v>
      </c>
      <c r="W3932" s="68">
        <f>IF(H3932="USD",S3932*SolCotizacion!$J$18,S3932)</f>
        <v>103200000</v>
      </c>
      <c r="X3932" s="3">
        <f>ROUND(W3932/(1-VLOOKUP("Total porcentaje:",ResumenCotizacion!$F:$H,3,0)),2)</f>
        <v>112173913.04000001</v>
      </c>
      <c r="Y3932" s="3">
        <f t="shared" si="247"/>
        <v>0</v>
      </c>
    </row>
    <row r="3933" spans="1:25" ht="14.25" x14ac:dyDescent="0.2">
      <c r="A3933" t="str">
        <f t="shared" si="244"/>
        <v>Servicios fabricante- Microsoft Soporte PremierMicrosoft Soporte PremierALMPP</v>
      </c>
      <c r="B3933" t="str">
        <f t="shared" si="245"/>
        <v>ALMPPMicrosoft Soporte Premier</v>
      </c>
      <c r="C3933"/>
      <c r="D3933" t="s">
        <v>5156</v>
      </c>
      <c r="E3933" t="s">
        <v>7520</v>
      </c>
      <c r="F3933" s="37" t="s">
        <v>7648</v>
      </c>
      <c r="G3933" s="18" t="str">
        <f t="shared" si="246"/>
        <v>Servicios fabricante- Microsoft Soporte Premier</v>
      </c>
      <c r="H3933" s="18" t="s">
        <v>119</v>
      </c>
      <c r="I3933" s="37" t="s">
        <v>67</v>
      </c>
      <c r="J3933" t="s">
        <v>7521</v>
      </c>
      <c r="K3933" t="s">
        <v>65</v>
      </c>
      <c r="L3933" t="s">
        <v>3940</v>
      </c>
      <c r="M3933" t="s">
        <v>65</v>
      </c>
      <c r="N3933" s="37" t="s">
        <v>5159</v>
      </c>
      <c r="O3933" s="37" t="s">
        <v>66</v>
      </c>
      <c r="P3933" s="37" t="s">
        <v>1308</v>
      </c>
      <c r="Q3933" t="s">
        <v>7520</v>
      </c>
      <c r="R3933" t="s">
        <v>5160</v>
      </c>
      <c r="S3933" s="38">
        <v>48000000</v>
      </c>
      <c r="T3933" s="37">
        <v>1</v>
      </c>
      <c r="U3933" s="37">
        <v>1</v>
      </c>
      <c r="V3933" s="43">
        <f>SUMIF(ResumenCotizacion!$C:$C,E3933,ResumenCotizacion!$P:$P)</f>
        <v>0</v>
      </c>
      <c r="W3933" s="68">
        <f>IF(H3933="USD",S3933*SolCotizacion!$J$18,S3933)</f>
        <v>48000000</v>
      </c>
      <c r="X3933" s="3">
        <f>ROUND(W3933/(1-VLOOKUP("Total porcentaje:",ResumenCotizacion!$F:$H,3,0)),2)</f>
        <v>52173913.039999999</v>
      </c>
      <c r="Y3933" s="3">
        <f t="shared" si="247"/>
        <v>0</v>
      </c>
    </row>
    <row r="3934" spans="1:25" ht="14.25" x14ac:dyDescent="0.2">
      <c r="A3934" t="str">
        <f t="shared" si="244"/>
        <v>Servicios fabricante- Microsoft Soporte PremierMicrosoft Soporte PremierALM1</v>
      </c>
      <c r="B3934" t="str">
        <f t="shared" si="245"/>
        <v>ALM1Microsoft Soporte Premier</v>
      </c>
      <c r="C3934"/>
      <c r="D3934" t="s">
        <v>5156</v>
      </c>
      <c r="E3934" t="s">
        <v>7522</v>
      </c>
      <c r="F3934" s="37" t="s">
        <v>7648</v>
      </c>
      <c r="G3934" s="18" t="str">
        <f t="shared" si="246"/>
        <v>Servicios fabricante- Microsoft Soporte Premier</v>
      </c>
      <c r="H3934" s="18" t="s">
        <v>119</v>
      </c>
      <c r="I3934" s="37" t="s">
        <v>67</v>
      </c>
      <c r="J3934" t="s">
        <v>7523</v>
      </c>
      <c r="K3934" t="s">
        <v>65</v>
      </c>
      <c r="L3934" t="s">
        <v>3940</v>
      </c>
      <c r="M3934" t="s">
        <v>65</v>
      </c>
      <c r="N3934" s="37" t="s">
        <v>5159</v>
      </c>
      <c r="O3934" s="37" t="s">
        <v>66</v>
      </c>
      <c r="P3934" s="37" t="s">
        <v>1308</v>
      </c>
      <c r="Q3934" t="s">
        <v>7522</v>
      </c>
      <c r="R3934" t="s">
        <v>5160</v>
      </c>
      <c r="S3934" s="38">
        <v>28800000</v>
      </c>
      <c r="T3934" s="37">
        <v>1</v>
      </c>
      <c r="U3934" s="37">
        <v>1</v>
      </c>
      <c r="V3934" s="43">
        <f>SUMIF(ResumenCotizacion!$C:$C,E3934,ResumenCotizacion!$P:$P)</f>
        <v>0</v>
      </c>
      <c r="W3934" s="68">
        <f>IF(H3934="USD",S3934*SolCotizacion!$J$18,S3934)</f>
        <v>28800000</v>
      </c>
      <c r="X3934" s="3">
        <f>ROUND(W3934/(1-VLOOKUP("Total porcentaje:",ResumenCotizacion!$F:$H,3,0)),2)</f>
        <v>31304347.829999998</v>
      </c>
      <c r="Y3934" s="3">
        <f t="shared" si="247"/>
        <v>0</v>
      </c>
    </row>
    <row r="3935" spans="1:25" ht="14.25" x14ac:dyDescent="0.2">
      <c r="A3935" t="str">
        <f t="shared" si="244"/>
        <v>Servicios fabricante- Microsoft Soporte PremierMicrosoft Soporte PremierAHTPPB</v>
      </c>
      <c r="B3935" t="str">
        <f t="shared" si="245"/>
        <v>AHTPPBMicrosoft Soporte Premier</v>
      </c>
      <c r="C3935"/>
      <c r="D3935" t="s">
        <v>5156</v>
      </c>
      <c r="E3935" t="s">
        <v>7524</v>
      </c>
      <c r="F3935" s="37" t="s">
        <v>7648</v>
      </c>
      <c r="G3935" s="18" t="str">
        <f t="shared" si="246"/>
        <v>Servicios fabricante- Microsoft Soporte Premier</v>
      </c>
      <c r="H3935" s="18" t="s">
        <v>119</v>
      </c>
      <c r="I3935" s="37" t="s">
        <v>67</v>
      </c>
      <c r="J3935" t="s">
        <v>7525</v>
      </c>
      <c r="K3935" t="s">
        <v>65</v>
      </c>
      <c r="L3935" t="s">
        <v>3940</v>
      </c>
      <c r="M3935" t="s">
        <v>65</v>
      </c>
      <c r="N3935" s="37" t="s">
        <v>5159</v>
      </c>
      <c r="O3935" s="37" t="s">
        <v>226</v>
      </c>
      <c r="P3935" s="37" t="s">
        <v>1308</v>
      </c>
      <c r="Q3935" t="s">
        <v>7524</v>
      </c>
      <c r="R3935" t="s">
        <v>5160</v>
      </c>
      <c r="S3935" s="38">
        <v>48000000</v>
      </c>
      <c r="T3935" s="37">
        <v>1</v>
      </c>
      <c r="U3935" s="37">
        <v>1</v>
      </c>
      <c r="V3935" s="43">
        <f>SUMIF(ResumenCotizacion!$C:$C,E3935,ResumenCotizacion!$P:$P)</f>
        <v>0</v>
      </c>
      <c r="W3935" s="68">
        <f>IF(H3935="USD",S3935*SolCotizacion!$J$18,S3935)</f>
        <v>48000000</v>
      </c>
      <c r="X3935" s="3">
        <f>ROUND(W3935/(1-VLOOKUP("Total porcentaje:",ResumenCotizacion!$F:$H,3,0)),2)</f>
        <v>52173913.039999999</v>
      </c>
      <c r="Y3935" s="3">
        <f t="shared" si="247"/>
        <v>0</v>
      </c>
    </row>
    <row r="3936" spans="1:25" ht="14.25" x14ac:dyDescent="0.2">
      <c r="A3936" t="str">
        <f t="shared" si="244"/>
        <v>Servicios fabricante- Microsoft Soporte PremierMicrosoft Soporte PremierAHTPP</v>
      </c>
      <c r="B3936" t="str">
        <f t="shared" si="245"/>
        <v>AHTPPMicrosoft Soporte Premier</v>
      </c>
      <c r="C3936"/>
      <c r="D3936" t="s">
        <v>5156</v>
      </c>
      <c r="E3936" t="s">
        <v>7526</v>
      </c>
      <c r="F3936" s="37" t="s">
        <v>7648</v>
      </c>
      <c r="G3936" s="18" t="str">
        <f t="shared" si="246"/>
        <v>Servicios fabricante- Microsoft Soporte Premier</v>
      </c>
      <c r="H3936" s="18" t="s">
        <v>119</v>
      </c>
      <c r="I3936" s="37" t="s">
        <v>67</v>
      </c>
      <c r="J3936" t="s">
        <v>7527</v>
      </c>
      <c r="K3936" t="s">
        <v>65</v>
      </c>
      <c r="L3936" t="s">
        <v>3940</v>
      </c>
      <c r="M3936" t="s">
        <v>65</v>
      </c>
      <c r="N3936" s="37" t="s">
        <v>5159</v>
      </c>
      <c r="O3936" s="37" t="s">
        <v>5171</v>
      </c>
      <c r="P3936" s="37" t="s">
        <v>1308</v>
      </c>
      <c r="Q3936" t="s">
        <v>7526</v>
      </c>
      <c r="R3936" t="s">
        <v>5160</v>
      </c>
      <c r="S3936" s="38">
        <v>63600000</v>
      </c>
      <c r="T3936" s="37">
        <v>1</v>
      </c>
      <c r="U3936" s="37">
        <v>1</v>
      </c>
      <c r="V3936" s="43">
        <f>SUMIF(ResumenCotizacion!$C:$C,E3936,ResumenCotizacion!$P:$P)</f>
        <v>0</v>
      </c>
      <c r="W3936" s="68">
        <f>IF(H3936="USD",S3936*SolCotizacion!$J$18,S3936)</f>
        <v>63600000</v>
      </c>
      <c r="X3936" s="3">
        <f>ROUND(W3936/(1-VLOOKUP("Total porcentaje:",ResumenCotizacion!$F:$H,3,0)),2)</f>
        <v>69130434.780000001</v>
      </c>
      <c r="Y3936" s="3">
        <f t="shared" si="247"/>
        <v>0</v>
      </c>
    </row>
    <row r="3937" spans="1:25" ht="14.25" x14ac:dyDescent="0.2">
      <c r="A3937" t="str">
        <f t="shared" si="244"/>
        <v>Servicios fabricante- Microsoft Soporte PremierMicrosoft Soporte PremierAHCA</v>
      </c>
      <c r="B3937" t="str">
        <f t="shared" si="245"/>
        <v>AHCAMicrosoft Soporte Premier</v>
      </c>
      <c r="C3937"/>
      <c r="D3937" t="s">
        <v>5156</v>
      </c>
      <c r="E3937" t="s">
        <v>7528</v>
      </c>
      <c r="F3937" s="37" t="s">
        <v>7648</v>
      </c>
      <c r="G3937" s="18" t="str">
        <f t="shared" si="246"/>
        <v>Servicios fabricante- Microsoft Soporte Premier</v>
      </c>
      <c r="H3937" s="18" t="s">
        <v>119</v>
      </c>
      <c r="I3937" s="37" t="s">
        <v>67</v>
      </c>
      <c r="J3937" t="s">
        <v>7529</v>
      </c>
      <c r="K3937" t="s">
        <v>65</v>
      </c>
      <c r="L3937" t="s">
        <v>3940</v>
      </c>
      <c r="M3937" t="s">
        <v>65</v>
      </c>
      <c r="N3937" s="37" t="s">
        <v>5159</v>
      </c>
      <c r="O3937" s="37" t="s">
        <v>5171</v>
      </c>
      <c r="P3937" s="37" t="s">
        <v>1308</v>
      </c>
      <c r="Q3937" t="s">
        <v>7528</v>
      </c>
      <c r="R3937" t="s">
        <v>5160</v>
      </c>
      <c r="S3937" s="38">
        <v>34400000</v>
      </c>
      <c r="T3937" s="37">
        <v>1</v>
      </c>
      <c r="U3937" s="37">
        <v>1</v>
      </c>
      <c r="V3937" s="43">
        <f>SUMIF(ResumenCotizacion!$C:$C,E3937,ResumenCotizacion!$P:$P)</f>
        <v>0</v>
      </c>
      <c r="W3937" s="68">
        <f>IF(H3937="USD",S3937*SolCotizacion!$J$18,S3937)</f>
        <v>34400000</v>
      </c>
      <c r="X3937" s="3">
        <f>ROUND(W3937/(1-VLOOKUP("Total porcentaje:",ResumenCotizacion!$F:$H,3,0)),2)</f>
        <v>37391304.350000001</v>
      </c>
      <c r="Y3937" s="3">
        <f t="shared" si="247"/>
        <v>0</v>
      </c>
    </row>
    <row r="3938" spans="1:25" ht="14.25" x14ac:dyDescent="0.2">
      <c r="A3938" t="str">
        <f t="shared" si="244"/>
        <v>Servicios fabricante- Microsoft Soporte PremierMicrosoft Soporte PremierAGPP</v>
      </c>
      <c r="B3938" t="str">
        <f t="shared" si="245"/>
        <v>AGPPMicrosoft Soporte Premier</v>
      </c>
      <c r="C3938"/>
      <c r="D3938" t="s">
        <v>5156</v>
      </c>
      <c r="E3938" t="s">
        <v>7530</v>
      </c>
      <c r="F3938" s="37" t="s">
        <v>7648</v>
      </c>
      <c r="G3938" s="18" t="str">
        <f t="shared" si="246"/>
        <v>Servicios fabricante- Microsoft Soporte Premier</v>
      </c>
      <c r="H3938" s="18" t="s">
        <v>119</v>
      </c>
      <c r="I3938" s="37" t="s">
        <v>67</v>
      </c>
      <c r="J3938" t="s">
        <v>7531</v>
      </c>
      <c r="K3938" t="s">
        <v>65</v>
      </c>
      <c r="L3938" t="s">
        <v>3940</v>
      </c>
      <c r="M3938" t="s">
        <v>65</v>
      </c>
      <c r="N3938" s="37" t="s">
        <v>5159</v>
      </c>
      <c r="O3938" s="37" t="s">
        <v>5171</v>
      </c>
      <c r="P3938" s="37" t="s">
        <v>1308</v>
      </c>
      <c r="Q3938" t="s">
        <v>7530</v>
      </c>
      <c r="R3938" t="s">
        <v>5160</v>
      </c>
      <c r="S3938" s="38">
        <v>86000000</v>
      </c>
      <c r="T3938" s="37">
        <v>1</v>
      </c>
      <c r="U3938" s="37">
        <v>1</v>
      </c>
      <c r="V3938" s="43">
        <f>SUMIF(ResumenCotizacion!$C:$C,E3938,ResumenCotizacion!$P:$P)</f>
        <v>0</v>
      </c>
      <c r="W3938" s="68">
        <f>IF(H3938="USD",S3938*SolCotizacion!$J$18,S3938)</f>
        <v>86000000</v>
      </c>
      <c r="X3938" s="3">
        <f>ROUND(W3938/(1-VLOOKUP("Total porcentaje:",ResumenCotizacion!$F:$H,3,0)),2)</f>
        <v>93478260.870000005</v>
      </c>
      <c r="Y3938" s="3">
        <f t="shared" si="247"/>
        <v>0</v>
      </c>
    </row>
    <row r="3939" spans="1:25" ht="14.25" x14ac:dyDescent="0.2">
      <c r="A3939" t="str">
        <f t="shared" si="244"/>
        <v>Servicios fabricante- Microsoft Soporte PremierMicrosoft Soporte PremierAGMO</v>
      </c>
      <c r="B3939" t="str">
        <f t="shared" si="245"/>
        <v>AGMOMicrosoft Soporte Premier</v>
      </c>
      <c r="C3939"/>
      <c r="D3939" t="s">
        <v>5156</v>
      </c>
      <c r="E3939" t="s">
        <v>7532</v>
      </c>
      <c r="F3939" s="37" t="s">
        <v>7648</v>
      </c>
      <c r="G3939" s="18" t="str">
        <f t="shared" si="246"/>
        <v>Servicios fabricante- Microsoft Soporte Premier</v>
      </c>
      <c r="H3939" s="18" t="s">
        <v>119</v>
      </c>
      <c r="I3939" s="37" t="s">
        <v>67</v>
      </c>
      <c r="J3939" t="s">
        <v>7533</v>
      </c>
      <c r="K3939" t="s">
        <v>65</v>
      </c>
      <c r="L3939" t="s">
        <v>3940</v>
      </c>
      <c r="M3939" t="s">
        <v>65</v>
      </c>
      <c r="N3939" s="37" t="s">
        <v>5159</v>
      </c>
      <c r="O3939" s="37" t="s">
        <v>5171</v>
      </c>
      <c r="P3939" s="37" t="s">
        <v>1308</v>
      </c>
      <c r="Q3939" t="s">
        <v>7532</v>
      </c>
      <c r="R3939" t="s">
        <v>5160</v>
      </c>
      <c r="S3939" s="38">
        <v>86000000</v>
      </c>
      <c r="T3939" s="37">
        <v>1</v>
      </c>
      <c r="U3939" s="37">
        <v>1</v>
      </c>
      <c r="V3939" s="43">
        <f>SUMIF(ResumenCotizacion!$C:$C,E3939,ResumenCotizacion!$P:$P)</f>
        <v>0</v>
      </c>
      <c r="W3939" s="68">
        <f>IF(H3939="USD",S3939*SolCotizacion!$J$18,S3939)</f>
        <v>86000000</v>
      </c>
      <c r="X3939" s="3">
        <f>ROUND(W3939/(1-VLOOKUP("Total porcentaje:",ResumenCotizacion!$F:$H,3,0)),2)</f>
        <v>93478260.870000005</v>
      </c>
      <c r="Y3939" s="3">
        <f t="shared" si="247"/>
        <v>0</v>
      </c>
    </row>
    <row r="3940" spans="1:25" ht="14.25" x14ac:dyDescent="0.2">
      <c r="A3940" t="str">
        <f t="shared" si="244"/>
        <v>Servicios fabricante- Microsoft Soporte PremierMicrosoft Soporte PremierAFNT</v>
      </c>
      <c r="B3940" t="str">
        <f t="shared" si="245"/>
        <v>AFNTMicrosoft Soporte Premier</v>
      </c>
      <c r="C3940"/>
      <c r="D3940" t="s">
        <v>5156</v>
      </c>
      <c r="E3940" t="s">
        <v>7534</v>
      </c>
      <c r="F3940" s="37" t="s">
        <v>7648</v>
      </c>
      <c r="G3940" s="18" t="str">
        <f t="shared" si="246"/>
        <v>Servicios fabricante- Microsoft Soporte Premier</v>
      </c>
      <c r="H3940" s="18" t="s">
        <v>119</v>
      </c>
      <c r="I3940" s="37" t="s">
        <v>67</v>
      </c>
      <c r="J3940" t="s">
        <v>7535</v>
      </c>
      <c r="K3940" t="s">
        <v>65</v>
      </c>
      <c r="L3940" t="s">
        <v>3940</v>
      </c>
      <c r="M3940" t="s">
        <v>65</v>
      </c>
      <c r="N3940" s="37" t="s">
        <v>5159</v>
      </c>
      <c r="O3940" s="37" t="s">
        <v>5171</v>
      </c>
      <c r="P3940" s="37" t="s">
        <v>1308</v>
      </c>
      <c r="Q3940" t="s">
        <v>7534</v>
      </c>
      <c r="R3940" t="s">
        <v>5160</v>
      </c>
      <c r="S3940" s="38">
        <v>50000000</v>
      </c>
      <c r="T3940" s="37">
        <v>1</v>
      </c>
      <c r="U3940" s="37">
        <v>1</v>
      </c>
      <c r="V3940" s="43">
        <f>SUMIF(ResumenCotizacion!$C:$C,E3940,ResumenCotizacion!$P:$P)</f>
        <v>0</v>
      </c>
      <c r="W3940" s="68">
        <f>IF(H3940="USD",S3940*SolCotizacion!$J$18,S3940)</f>
        <v>50000000</v>
      </c>
      <c r="X3940" s="3">
        <f>ROUND(W3940/(1-VLOOKUP("Total porcentaje:",ResumenCotizacion!$F:$H,3,0)),2)</f>
        <v>54347826.090000004</v>
      </c>
      <c r="Y3940" s="3">
        <f t="shared" si="247"/>
        <v>0</v>
      </c>
    </row>
    <row r="3941" spans="1:25" ht="14.25" x14ac:dyDescent="0.2">
      <c r="A3941" t="str">
        <f t="shared" si="244"/>
        <v>Servicios fabricante- Microsoft Soporte PremierMicrosoft Soporte PremierADSSP</v>
      </c>
      <c r="B3941" t="str">
        <f t="shared" si="245"/>
        <v>ADSSPMicrosoft Soporte Premier</v>
      </c>
      <c r="C3941"/>
      <c r="D3941" t="s">
        <v>5156</v>
      </c>
      <c r="E3941" t="s">
        <v>7536</v>
      </c>
      <c r="F3941" s="37" t="s">
        <v>7648</v>
      </c>
      <c r="G3941" s="18" t="str">
        <f t="shared" si="246"/>
        <v>Servicios fabricante- Microsoft Soporte Premier</v>
      </c>
      <c r="H3941" s="18" t="s">
        <v>119</v>
      </c>
      <c r="I3941" s="37" t="s">
        <v>67</v>
      </c>
      <c r="J3941" t="s">
        <v>7537</v>
      </c>
      <c r="K3941" t="s">
        <v>65</v>
      </c>
      <c r="L3941" t="s">
        <v>3940</v>
      </c>
      <c r="M3941" t="s">
        <v>65</v>
      </c>
      <c r="N3941" s="37" t="s">
        <v>5159</v>
      </c>
      <c r="O3941" s="37" t="s">
        <v>5171</v>
      </c>
      <c r="P3941" s="37" t="s">
        <v>1308</v>
      </c>
      <c r="Q3941" t="s">
        <v>7536</v>
      </c>
      <c r="R3941" t="s">
        <v>5160</v>
      </c>
      <c r="S3941" s="38">
        <v>32000000</v>
      </c>
      <c r="T3941" s="37">
        <v>1</v>
      </c>
      <c r="U3941" s="37">
        <v>1</v>
      </c>
      <c r="V3941" s="43">
        <f>SUMIF(ResumenCotizacion!$C:$C,E3941,ResumenCotizacion!$P:$P)</f>
        <v>0</v>
      </c>
      <c r="W3941" s="68">
        <f>IF(H3941="USD",S3941*SolCotizacion!$J$18,S3941)</f>
        <v>32000000</v>
      </c>
      <c r="X3941" s="3">
        <f>ROUND(W3941/(1-VLOOKUP("Total porcentaje:",ResumenCotizacion!$F:$H,3,0)),2)</f>
        <v>34782608.700000003</v>
      </c>
      <c r="Y3941" s="3">
        <f t="shared" si="247"/>
        <v>0</v>
      </c>
    </row>
    <row r="3942" spans="1:25" ht="14.25" x14ac:dyDescent="0.2">
      <c r="A3942" t="str">
        <f t="shared" si="244"/>
        <v>Servicios fabricante- Microsoft Soporte PremierMicrosoft Soporte PremierADSSC</v>
      </c>
      <c r="B3942" t="str">
        <f t="shared" si="245"/>
        <v>ADSSCMicrosoft Soporte Premier</v>
      </c>
      <c r="C3942"/>
      <c r="D3942" t="s">
        <v>5156</v>
      </c>
      <c r="E3942" t="s">
        <v>7538</v>
      </c>
      <c r="F3942" s="37" t="s">
        <v>7648</v>
      </c>
      <c r="G3942" s="18" t="str">
        <f t="shared" si="246"/>
        <v>Servicios fabricante- Microsoft Soporte Premier</v>
      </c>
      <c r="H3942" s="18" t="s">
        <v>119</v>
      </c>
      <c r="I3942" s="37" t="s">
        <v>67</v>
      </c>
      <c r="J3942" t="s">
        <v>7539</v>
      </c>
      <c r="K3942" t="s">
        <v>65</v>
      </c>
      <c r="L3942" t="s">
        <v>3940</v>
      </c>
      <c r="M3942" t="s">
        <v>65</v>
      </c>
      <c r="N3942" s="37" t="s">
        <v>5159</v>
      </c>
      <c r="O3942" s="37" t="s">
        <v>66</v>
      </c>
      <c r="P3942" s="37" t="s">
        <v>1308</v>
      </c>
      <c r="Q3942" t="s">
        <v>7538</v>
      </c>
      <c r="R3942" t="s">
        <v>5160</v>
      </c>
      <c r="S3942" s="38">
        <v>16400000</v>
      </c>
      <c r="T3942" s="37">
        <v>1</v>
      </c>
      <c r="U3942" s="37">
        <v>1</v>
      </c>
      <c r="V3942" s="43">
        <f>SUMIF(ResumenCotizacion!$C:$C,E3942,ResumenCotizacion!$P:$P)</f>
        <v>0</v>
      </c>
      <c r="W3942" s="68">
        <f>IF(H3942="USD",S3942*SolCotizacion!$J$18,S3942)</f>
        <v>16400000</v>
      </c>
      <c r="X3942" s="3">
        <f>ROUND(W3942/(1-VLOOKUP("Total porcentaje:",ResumenCotizacion!$F:$H,3,0)),2)</f>
        <v>17826086.960000001</v>
      </c>
      <c r="Y3942" s="3">
        <f t="shared" si="247"/>
        <v>0</v>
      </c>
    </row>
    <row r="3943" spans="1:25" ht="14.25" x14ac:dyDescent="0.2">
      <c r="A3943" t="str">
        <f t="shared" si="244"/>
        <v>Servicios fabricante- Microsoft Soporte PremierMicrosoft Soporte PremierADSMDE</v>
      </c>
      <c r="B3943" t="str">
        <f t="shared" si="245"/>
        <v>ADSMDEMicrosoft Soporte Premier</v>
      </c>
      <c r="C3943"/>
      <c r="D3943" t="s">
        <v>5156</v>
      </c>
      <c r="E3943" t="s">
        <v>7540</v>
      </c>
      <c r="F3943" s="37" t="s">
        <v>7648</v>
      </c>
      <c r="G3943" s="18" t="str">
        <f t="shared" si="246"/>
        <v>Servicios fabricante- Microsoft Soporte Premier</v>
      </c>
      <c r="H3943" s="18" t="s">
        <v>119</v>
      </c>
      <c r="I3943" s="37" t="s">
        <v>67</v>
      </c>
      <c r="J3943" t="s">
        <v>7541</v>
      </c>
      <c r="K3943" t="s">
        <v>65</v>
      </c>
      <c r="L3943" t="s">
        <v>3940</v>
      </c>
      <c r="M3943" t="s">
        <v>65</v>
      </c>
      <c r="N3943" s="37" t="s">
        <v>5159</v>
      </c>
      <c r="O3943" s="37" t="s">
        <v>66</v>
      </c>
      <c r="P3943" s="37" t="s">
        <v>1308</v>
      </c>
      <c r="Q3943" t="s">
        <v>7540</v>
      </c>
      <c r="R3943" t="s">
        <v>5160</v>
      </c>
      <c r="S3943" s="38">
        <v>16400000</v>
      </c>
      <c r="T3943" s="37">
        <v>1</v>
      </c>
      <c r="U3943" s="37">
        <v>1</v>
      </c>
      <c r="V3943" s="43">
        <f>SUMIF(ResumenCotizacion!$C:$C,E3943,ResumenCotizacion!$P:$P)</f>
        <v>0</v>
      </c>
      <c r="W3943" s="68">
        <f>IF(H3943="USD",S3943*SolCotizacion!$J$18,S3943)</f>
        <v>16400000</v>
      </c>
      <c r="X3943" s="3">
        <f>ROUND(W3943/(1-VLOOKUP("Total porcentaje:",ResumenCotizacion!$F:$H,3,0)),2)</f>
        <v>17826086.960000001</v>
      </c>
      <c r="Y3943" s="3">
        <f t="shared" si="247"/>
        <v>0</v>
      </c>
    </row>
    <row r="3944" spans="1:25" ht="14.25" x14ac:dyDescent="0.2">
      <c r="A3944" t="str">
        <f t="shared" si="244"/>
        <v>Servicios fabricante- Microsoft Soporte PremierMicrosoft Soporte PremierADSF9</v>
      </c>
      <c r="B3944" t="str">
        <f t="shared" si="245"/>
        <v>ADSF9Microsoft Soporte Premier</v>
      </c>
      <c r="C3944"/>
      <c r="D3944" t="s">
        <v>5156</v>
      </c>
      <c r="E3944" t="s">
        <v>7542</v>
      </c>
      <c r="F3944" s="37" t="s">
        <v>7648</v>
      </c>
      <c r="G3944" s="18" t="str">
        <f t="shared" si="246"/>
        <v>Servicios fabricante- Microsoft Soporte Premier</v>
      </c>
      <c r="H3944" s="18" t="s">
        <v>119</v>
      </c>
      <c r="I3944" s="37" t="s">
        <v>67</v>
      </c>
      <c r="J3944" t="s">
        <v>7543</v>
      </c>
      <c r="K3944" t="s">
        <v>65</v>
      </c>
      <c r="L3944" t="s">
        <v>3940</v>
      </c>
      <c r="M3944" t="s">
        <v>65</v>
      </c>
      <c r="N3944" s="37" t="s">
        <v>5159</v>
      </c>
      <c r="O3944" s="37" t="s">
        <v>5171</v>
      </c>
      <c r="P3944" s="37" t="s">
        <v>1308</v>
      </c>
      <c r="Q3944" t="s">
        <v>7542</v>
      </c>
      <c r="R3944" t="s">
        <v>5160</v>
      </c>
      <c r="S3944" s="38">
        <v>48000000</v>
      </c>
      <c r="T3944" s="37">
        <v>1</v>
      </c>
      <c r="U3944" s="37">
        <v>1</v>
      </c>
      <c r="V3944" s="43">
        <f>SUMIF(ResumenCotizacion!$C:$C,E3944,ResumenCotizacion!$P:$P)</f>
        <v>0</v>
      </c>
      <c r="W3944" s="68">
        <f>IF(H3944="USD",S3944*SolCotizacion!$J$18,S3944)</f>
        <v>48000000</v>
      </c>
      <c r="X3944" s="3">
        <f>ROUND(W3944/(1-VLOOKUP("Total porcentaje:",ResumenCotizacion!$F:$H,3,0)),2)</f>
        <v>52173913.039999999</v>
      </c>
      <c r="Y3944" s="3">
        <f t="shared" si="247"/>
        <v>0</v>
      </c>
    </row>
    <row r="3945" spans="1:25" ht="14.25" x14ac:dyDescent="0.2">
      <c r="A3945" t="str">
        <f t="shared" si="244"/>
        <v>Servicios fabricante- Microsoft Soporte PremierMicrosoft Soporte PremierADSF8</v>
      </c>
      <c r="B3945" t="str">
        <f t="shared" si="245"/>
        <v>ADSF8Microsoft Soporte Premier</v>
      </c>
      <c r="C3945"/>
      <c r="D3945" t="s">
        <v>5156</v>
      </c>
      <c r="E3945" t="s">
        <v>7544</v>
      </c>
      <c r="F3945" s="37" t="s">
        <v>7648</v>
      </c>
      <c r="G3945" s="18" t="str">
        <f t="shared" si="246"/>
        <v>Servicios fabricante- Microsoft Soporte Premier</v>
      </c>
      <c r="H3945" s="18" t="s">
        <v>119</v>
      </c>
      <c r="I3945" s="37" t="s">
        <v>67</v>
      </c>
      <c r="J3945" t="s">
        <v>7545</v>
      </c>
      <c r="K3945" t="s">
        <v>65</v>
      </c>
      <c r="L3945" t="s">
        <v>3940</v>
      </c>
      <c r="M3945" t="s">
        <v>65</v>
      </c>
      <c r="N3945" s="37" t="s">
        <v>5159</v>
      </c>
      <c r="O3945" s="37" t="s">
        <v>5171</v>
      </c>
      <c r="P3945" s="37" t="s">
        <v>1308</v>
      </c>
      <c r="Q3945" t="s">
        <v>7544</v>
      </c>
      <c r="R3945" t="s">
        <v>5160</v>
      </c>
      <c r="S3945" s="38">
        <v>48000000</v>
      </c>
      <c r="T3945" s="37">
        <v>1</v>
      </c>
      <c r="U3945" s="37">
        <v>1</v>
      </c>
      <c r="V3945" s="43">
        <f>SUMIF(ResumenCotizacion!$C:$C,E3945,ResumenCotizacion!$P:$P)</f>
        <v>0</v>
      </c>
      <c r="W3945" s="68">
        <f>IF(H3945="USD",S3945*SolCotizacion!$J$18,S3945)</f>
        <v>48000000</v>
      </c>
      <c r="X3945" s="3">
        <f>ROUND(W3945/(1-VLOOKUP("Total porcentaje:",ResumenCotizacion!$F:$H,3,0)),2)</f>
        <v>52173913.039999999</v>
      </c>
      <c r="Y3945" s="3">
        <f t="shared" si="247"/>
        <v>0</v>
      </c>
    </row>
    <row r="3946" spans="1:25" ht="14.25" x14ac:dyDescent="0.2">
      <c r="A3946" t="str">
        <f t="shared" si="244"/>
        <v>Servicios fabricante- Microsoft Soporte PremierMicrosoft Soporte PremierADSF7</v>
      </c>
      <c r="B3946" t="str">
        <f t="shared" si="245"/>
        <v>ADSF7Microsoft Soporte Premier</v>
      </c>
      <c r="C3946"/>
      <c r="D3946" t="s">
        <v>5156</v>
      </c>
      <c r="E3946" t="s">
        <v>7546</v>
      </c>
      <c r="F3946" s="37" t="s">
        <v>7648</v>
      </c>
      <c r="G3946" s="18" t="str">
        <f t="shared" si="246"/>
        <v>Servicios fabricante- Microsoft Soporte Premier</v>
      </c>
      <c r="H3946" s="18" t="s">
        <v>119</v>
      </c>
      <c r="I3946" s="37" t="s">
        <v>67</v>
      </c>
      <c r="J3946" t="s">
        <v>7547</v>
      </c>
      <c r="K3946" t="s">
        <v>65</v>
      </c>
      <c r="L3946" t="s">
        <v>3940</v>
      </c>
      <c r="M3946" t="s">
        <v>65</v>
      </c>
      <c r="N3946" s="37" t="s">
        <v>5159</v>
      </c>
      <c r="O3946" s="37" t="s">
        <v>5171</v>
      </c>
      <c r="P3946" s="37" t="s">
        <v>1308</v>
      </c>
      <c r="Q3946" t="s">
        <v>7546</v>
      </c>
      <c r="R3946" t="s">
        <v>5160</v>
      </c>
      <c r="S3946" s="38">
        <v>48000000</v>
      </c>
      <c r="T3946" s="37">
        <v>1</v>
      </c>
      <c r="U3946" s="37">
        <v>1</v>
      </c>
      <c r="V3946" s="43">
        <f>SUMIF(ResumenCotizacion!$C:$C,E3946,ResumenCotizacion!$P:$P)</f>
        <v>0</v>
      </c>
      <c r="W3946" s="68">
        <f>IF(H3946="USD",S3946*SolCotizacion!$J$18,S3946)</f>
        <v>48000000</v>
      </c>
      <c r="X3946" s="3">
        <f>ROUND(W3946/(1-VLOOKUP("Total porcentaje:",ResumenCotizacion!$F:$H,3,0)),2)</f>
        <v>52173913.039999999</v>
      </c>
      <c r="Y3946" s="3">
        <f t="shared" si="247"/>
        <v>0</v>
      </c>
    </row>
    <row r="3947" spans="1:25" ht="14.25" x14ac:dyDescent="0.2">
      <c r="A3947" t="str">
        <f t="shared" si="244"/>
        <v>Servicios fabricante- Microsoft Soporte PremierMicrosoft Soporte PremierADSF6</v>
      </c>
      <c r="B3947" t="str">
        <f t="shared" si="245"/>
        <v>ADSF6Microsoft Soporte Premier</v>
      </c>
      <c r="C3947"/>
      <c r="D3947" t="s">
        <v>5156</v>
      </c>
      <c r="E3947" t="s">
        <v>7548</v>
      </c>
      <c r="F3947" s="37" t="s">
        <v>7648</v>
      </c>
      <c r="G3947" s="18" t="str">
        <f t="shared" si="246"/>
        <v>Servicios fabricante- Microsoft Soporte Premier</v>
      </c>
      <c r="H3947" s="18" t="s">
        <v>119</v>
      </c>
      <c r="I3947" s="37" t="s">
        <v>67</v>
      </c>
      <c r="J3947" t="s">
        <v>7549</v>
      </c>
      <c r="K3947" t="s">
        <v>65</v>
      </c>
      <c r="L3947" t="s">
        <v>3940</v>
      </c>
      <c r="M3947" t="s">
        <v>65</v>
      </c>
      <c r="N3947" s="37" t="s">
        <v>5159</v>
      </c>
      <c r="O3947" s="37" t="s">
        <v>5171</v>
      </c>
      <c r="P3947" s="37" t="s">
        <v>1308</v>
      </c>
      <c r="Q3947" t="s">
        <v>7548</v>
      </c>
      <c r="R3947" t="s">
        <v>5160</v>
      </c>
      <c r="S3947" s="38">
        <v>48000000</v>
      </c>
      <c r="T3947" s="37">
        <v>1</v>
      </c>
      <c r="U3947" s="37">
        <v>1</v>
      </c>
      <c r="V3947" s="43">
        <f>SUMIF(ResumenCotizacion!$C:$C,E3947,ResumenCotizacion!$P:$P)</f>
        <v>0</v>
      </c>
      <c r="W3947" s="68">
        <f>IF(H3947="USD",S3947*SolCotizacion!$J$18,S3947)</f>
        <v>48000000</v>
      </c>
      <c r="X3947" s="3">
        <f>ROUND(W3947/(1-VLOOKUP("Total porcentaje:",ResumenCotizacion!$F:$H,3,0)),2)</f>
        <v>52173913.039999999</v>
      </c>
      <c r="Y3947" s="3">
        <f t="shared" si="247"/>
        <v>0</v>
      </c>
    </row>
    <row r="3948" spans="1:25" ht="14.25" x14ac:dyDescent="0.2">
      <c r="A3948" t="str">
        <f t="shared" si="244"/>
        <v>Servicios fabricante- Microsoft Soporte PremierMicrosoft Soporte PremierADSF5</v>
      </c>
      <c r="B3948" t="str">
        <f t="shared" si="245"/>
        <v>ADSF5Microsoft Soporte Premier</v>
      </c>
      <c r="C3948"/>
      <c r="D3948" t="s">
        <v>5156</v>
      </c>
      <c r="E3948" t="s">
        <v>7550</v>
      </c>
      <c r="F3948" s="37" t="s">
        <v>7648</v>
      </c>
      <c r="G3948" s="18" t="str">
        <f t="shared" si="246"/>
        <v>Servicios fabricante- Microsoft Soporte Premier</v>
      </c>
      <c r="H3948" s="18" t="s">
        <v>119</v>
      </c>
      <c r="I3948" s="37" t="s">
        <v>67</v>
      </c>
      <c r="J3948" t="s">
        <v>7551</v>
      </c>
      <c r="K3948" t="s">
        <v>65</v>
      </c>
      <c r="L3948" t="s">
        <v>3940</v>
      </c>
      <c r="M3948" t="s">
        <v>65</v>
      </c>
      <c r="N3948" s="37" t="s">
        <v>5159</v>
      </c>
      <c r="O3948" s="37" t="s">
        <v>5171</v>
      </c>
      <c r="P3948" s="37" t="s">
        <v>1308</v>
      </c>
      <c r="Q3948" t="s">
        <v>7550</v>
      </c>
      <c r="R3948" t="s">
        <v>5160</v>
      </c>
      <c r="S3948" s="38">
        <v>48000000</v>
      </c>
      <c r="T3948" s="37">
        <v>1</v>
      </c>
      <c r="U3948" s="37">
        <v>1</v>
      </c>
      <c r="V3948" s="43">
        <f>SUMIF(ResumenCotizacion!$C:$C,E3948,ResumenCotizacion!$P:$P)</f>
        <v>0</v>
      </c>
      <c r="W3948" s="68">
        <f>IF(H3948="USD",S3948*SolCotizacion!$J$18,S3948)</f>
        <v>48000000</v>
      </c>
      <c r="X3948" s="3">
        <f>ROUND(W3948/(1-VLOOKUP("Total porcentaje:",ResumenCotizacion!$F:$H,3,0)),2)</f>
        <v>52173913.039999999</v>
      </c>
      <c r="Y3948" s="3">
        <f t="shared" si="247"/>
        <v>0</v>
      </c>
    </row>
    <row r="3949" spans="1:25" ht="14.25" x14ac:dyDescent="0.2">
      <c r="A3949" t="str">
        <f t="shared" si="244"/>
        <v>Servicios fabricante- Microsoft Soporte PremierMicrosoft Soporte PremierADSF4</v>
      </c>
      <c r="B3949" t="str">
        <f t="shared" si="245"/>
        <v>ADSF4Microsoft Soporte Premier</v>
      </c>
      <c r="C3949"/>
      <c r="D3949" t="s">
        <v>5156</v>
      </c>
      <c r="E3949" t="s">
        <v>7552</v>
      </c>
      <c r="F3949" s="37" t="s">
        <v>7648</v>
      </c>
      <c r="G3949" s="18" t="str">
        <f t="shared" si="246"/>
        <v>Servicios fabricante- Microsoft Soporte Premier</v>
      </c>
      <c r="H3949" s="18" t="s">
        <v>119</v>
      </c>
      <c r="I3949" s="37" t="s">
        <v>67</v>
      </c>
      <c r="J3949" t="s">
        <v>7553</v>
      </c>
      <c r="K3949" t="s">
        <v>65</v>
      </c>
      <c r="L3949" t="s">
        <v>3940</v>
      </c>
      <c r="M3949" t="s">
        <v>65</v>
      </c>
      <c r="N3949" s="37" t="s">
        <v>5159</v>
      </c>
      <c r="O3949" s="37" t="s">
        <v>5171</v>
      </c>
      <c r="P3949" s="37" t="s">
        <v>1308</v>
      </c>
      <c r="Q3949" t="s">
        <v>7552</v>
      </c>
      <c r="R3949" t="s">
        <v>5160</v>
      </c>
      <c r="S3949" s="38">
        <v>48000000</v>
      </c>
      <c r="T3949" s="37">
        <v>1</v>
      </c>
      <c r="U3949" s="37">
        <v>1</v>
      </c>
      <c r="V3949" s="43">
        <f>SUMIF(ResumenCotizacion!$C:$C,E3949,ResumenCotizacion!$P:$P)</f>
        <v>0</v>
      </c>
      <c r="W3949" s="68">
        <f>IF(H3949="USD",S3949*SolCotizacion!$J$18,S3949)</f>
        <v>48000000</v>
      </c>
      <c r="X3949" s="3">
        <f>ROUND(W3949/(1-VLOOKUP("Total porcentaje:",ResumenCotizacion!$F:$H,3,0)),2)</f>
        <v>52173913.039999999</v>
      </c>
      <c r="Y3949" s="3">
        <f t="shared" si="247"/>
        <v>0</v>
      </c>
    </row>
    <row r="3950" spans="1:25" ht="14.25" x14ac:dyDescent="0.2">
      <c r="A3950" t="str">
        <f t="shared" si="244"/>
        <v>Servicios fabricante- Microsoft Soporte PremierMicrosoft Soporte PremierADSF3</v>
      </c>
      <c r="B3950" t="str">
        <f t="shared" si="245"/>
        <v>ADSF3Microsoft Soporte Premier</v>
      </c>
      <c r="C3950"/>
      <c r="D3950" t="s">
        <v>5156</v>
      </c>
      <c r="E3950" t="s">
        <v>7554</v>
      </c>
      <c r="F3950" s="37" t="s">
        <v>7648</v>
      </c>
      <c r="G3950" s="18" t="str">
        <f t="shared" si="246"/>
        <v>Servicios fabricante- Microsoft Soporte Premier</v>
      </c>
      <c r="H3950" s="18" t="s">
        <v>119</v>
      </c>
      <c r="I3950" s="37" t="s">
        <v>67</v>
      </c>
      <c r="J3950" t="s">
        <v>7555</v>
      </c>
      <c r="K3950" t="s">
        <v>65</v>
      </c>
      <c r="L3950" t="s">
        <v>3940</v>
      </c>
      <c r="M3950" t="s">
        <v>65</v>
      </c>
      <c r="N3950" s="37" t="s">
        <v>5159</v>
      </c>
      <c r="O3950" s="37" t="s">
        <v>5171</v>
      </c>
      <c r="P3950" s="37" t="s">
        <v>1308</v>
      </c>
      <c r="Q3950" t="s">
        <v>7554</v>
      </c>
      <c r="R3950" t="s">
        <v>5160</v>
      </c>
      <c r="S3950" s="38">
        <v>48000000</v>
      </c>
      <c r="T3950" s="37">
        <v>1</v>
      </c>
      <c r="U3950" s="37">
        <v>1</v>
      </c>
      <c r="V3950" s="43">
        <f>SUMIF(ResumenCotizacion!$C:$C,E3950,ResumenCotizacion!$P:$P)</f>
        <v>0</v>
      </c>
      <c r="W3950" s="68">
        <f>IF(H3950="USD",S3950*SolCotizacion!$J$18,S3950)</f>
        <v>48000000</v>
      </c>
      <c r="X3950" s="3">
        <f>ROUND(W3950/(1-VLOOKUP("Total porcentaje:",ResumenCotizacion!$F:$H,3,0)),2)</f>
        <v>52173913.039999999</v>
      </c>
      <c r="Y3950" s="3">
        <f t="shared" si="247"/>
        <v>0</v>
      </c>
    </row>
    <row r="3951" spans="1:25" ht="14.25" x14ac:dyDescent="0.2">
      <c r="A3951" t="str">
        <f t="shared" si="244"/>
        <v>Servicios fabricante- Microsoft Soporte PremierMicrosoft Soporte PremierADSF2</v>
      </c>
      <c r="B3951" t="str">
        <f t="shared" si="245"/>
        <v>ADSF2Microsoft Soporte Premier</v>
      </c>
      <c r="C3951"/>
      <c r="D3951" t="s">
        <v>5156</v>
      </c>
      <c r="E3951" t="s">
        <v>7556</v>
      </c>
      <c r="F3951" s="37" t="s">
        <v>7648</v>
      </c>
      <c r="G3951" s="18" t="str">
        <f t="shared" si="246"/>
        <v>Servicios fabricante- Microsoft Soporte Premier</v>
      </c>
      <c r="H3951" s="18" t="s">
        <v>119</v>
      </c>
      <c r="I3951" s="37" t="s">
        <v>67</v>
      </c>
      <c r="J3951" t="s">
        <v>7557</v>
      </c>
      <c r="K3951" t="s">
        <v>65</v>
      </c>
      <c r="L3951" t="s">
        <v>3940</v>
      </c>
      <c r="M3951" t="s">
        <v>65</v>
      </c>
      <c r="N3951" s="37" t="s">
        <v>5159</v>
      </c>
      <c r="O3951" s="37" t="s">
        <v>5171</v>
      </c>
      <c r="P3951" s="37" t="s">
        <v>1308</v>
      </c>
      <c r="Q3951" t="s">
        <v>7556</v>
      </c>
      <c r="R3951" t="s">
        <v>5160</v>
      </c>
      <c r="S3951" s="38">
        <v>48000000</v>
      </c>
      <c r="T3951" s="37">
        <v>1</v>
      </c>
      <c r="U3951" s="37">
        <v>1</v>
      </c>
      <c r="V3951" s="43">
        <f>SUMIF(ResumenCotizacion!$C:$C,E3951,ResumenCotizacion!$P:$P)</f>
        <v>0</v>
      </c>
      <c r="W3951" s="68">
        <f>IF(H3951="USD",S3951*SolCotizacion!$J$18,S3951)</f>
        <v>48000000</v>
      </c>
      <c r="X3951" s="3">
        <f>ROUND(W3951/(1-VLOOKUP("Total porcentaje:",ResumenCotizacion!$F:$H,3,0)),2)</f>
        <v>52173913.039999999</v>
      </c>
      <c r="Y3951" s="3">
        <f t="shared" si="247"/>
        <v>0</v>
      </c>
    </row>
    <row r="3952" spans="1:25" ht="14.25" x14ac:dyDescent="0.2">
      <c r="A3952" t="str">
        <f t="shared" si="244"/>
        <v>Servicios fabricante- Microsoft Soporte PremierMicrosoft Soporte PremierADSF14</v>
      </c>
      <c r="B3952" t="str">
        <f t="shared" si="245"/>
        <v>ADSF14Microsoft Soporte Premier</v>
      </c>
      <c r="C3952"/>
      <c r="D3952" t="s">
        <v>5156</v>
      </c>
      <c r="E3952" t="s">
        <v>7558</v>
      </c>
      <c r="F3952" s="37" t="s">
        <v>7648</v>
      </c>
      <c r="G3952" s="18" t="str">
        <f t="shared" si="246"/>
        <v>Servicios fabricante- Microsoft Soporte Premier</v>
      </c>
      <c r="H3952" s="18" t="s">
        <v>119</v>
      </c>
      <c r="I3952" s="37" t="s">
        <v>67</v>
      </c>
      <c r="J3952" t="s">
        <v>7559</v>
      </c>
      <c r="K3952" t="s">
        <v>65</v>
      </c>
      <c r="L3952" t="s">
        <v>3940</v>
      </c>
      <c r="M3952" t="s">
        <v>65</v>
      </c>
      <c r="N3952" s="37" t="s">
        <v>5159</v>
      </c>
      <c r="O3952" s="37" t="s">
        <v>5171</v>
      </c>
      <c r="P3952" s="37" t="s">
        <v>1308</v>
      </c>
      <c r="Q3952" t="s">
        <v>7558</v>
      </c>
      <c r="R3952" t="s">
        <v>5160</v>
      </c>
      <c r="S3952" s="38">
        <v>48000000</v>
      </c>
      <c r="T3952" s="37">
        <v>1</v>
      </c>
      <c r="U3952" s="37">
        <v>1</v>
      </c>
      <c r="V3952" s="43">
        <f>SUMIF(ResumenCotizacion!$C:$C,E3952,ResumenCotizacion!$P:$P)</f>
        <v>0</v>
      </c>
      <c r="W3952" s="68">
        <f>IF(H3952="USD",S3952*SolCotizacion!$J$18,S3952)</f>
        <v>48000000</v>
      </c>
      <c r="X3952" s="3">
        <f>ROUND(W3952/(1-VLOOKUP("Total porcentaje:",ResumenCotizacion!$F:$H,3,0)),2)</f>
        <v>52173913.039999999</v>
      </c>
      <c r="Y3952" s="3">
        <f t="shared" si="247"/>
        <v>0</v>
      </c>
    </row>
    <row r="3953" spans="1:25" ht="14.25" x14ac:dyDescent="0.2">
      <c r="A3953" t="str">
        <f t="shared" si="244"/>
        <v>Servicios fabricante- Microsoft Soporte PremierMicrosoft Soporte PremierADSF13</v>
      </c>
      <c r="B3953" t="str">
        <f t="shared" si="245"/>
        <v>ADSF13Microsoft Soporte Premier</v>
      </c>
      <c r="C3953"/>
      <c r="D3953" t="s">
        <v>5156</v>
      </c>
      <c r="E3953" t="s">
        <v>7560</v>
      </c>
      <c r="F3953" s="37" t="s">
        <v>7648</v>
      </c>
      <c r="G3953" s="18" t="str">
        <f t="shared" si="246"/>
        <v>Servicios fabricante- Microsoft Soporte Premier</v>
      </c>
      <c r="H3953" s="18" t="s">
        <v>119</v>
      </c>
      <c r="I3953" s="37" t="s">
        <v>67</v>
      </c>
      <c r="J3953" t="s">
        <v>7561</v>
      </c>
      <c r="K3953" t="s">
        <v>65</v>
      </c>
      <c r="L3953" t="s">
        <v>3940</v>
      </c>
      <c r="M3953" t="s">
        <v>65</v>
      </c>
      <c r="N3953" s="37" t="s">
        <v>5159</v>
      </c>
      <c r="O3953" s="37" t="s">
        <v>5171</v>
      </c>
      <c r="P3953" s="37" t="s">
        <v>1308</v>
      </c>
      <c r="Q3953" t="s">
        <v>7560</v>
      </c>
      <c r="R3953" t="s">
        <v>5160</v>
      </c>
      <c r="S3953" s="38">
        <v>48000000</v>
      </c>
      <c r="T3953" s="37">
        <v>1</v>
      </c>
      <c r="U3953" s="37">
        <v>1</v>
      </c>
      <c r="V3953" s="43">
        <f>SUMIF(ResumenCotizacion!$C:$C,E3953,ResumenCotizacion!$P:$P)</f>
        <v>0</v>
      </c>
      <c r="W3953" s="68">
        <f>IF(H3953="USD",S3953*SolCotizacion!$J$18,S3953)</f>
        <v>48000000</v>
      </c>
      <c r="X3953" s="3">
        <f>ROUND(W3953/(1-VLOOKUP("Total porcentaje:",ResumenCotizacion!$F:$H,3,0)),2)</f>
        <v>52173913.039999999</v>
      </c>
      <c r="Y3953" s="3">
        <f t="shared" si="247"/>
        <v>0</v>
      </c>
    </row>
    <row r="3954" spans="1:25" ht="14.25" x14ac:dyDescent="0.2">
      <c r="A3954" t="str">
        <f t="shared" si="244"/>
        <v>Servicios fabricante- Microsoft Soporte PremierMicrosoft Soporte PremierADSF12</v>
      </c>
      <c r="B3954" t="str">
        <f t="shared" si="245"/>
        <v>ADSF12Microsoft Soporte Premier</v>
      </c>
      <c r="C3954"/>
      <c r="D3954" t="s">
        <v>5156</v>
      </c>
      <c r="E3954" t="s">
        <v>7562</v>
      </c>
      <c r="F3954" s="37" t="s">
        <v>7648</v>
      </c>
      <c r="G3954" s="18" t="str">
        <f t="shared" si="246"/>
        <v>Servicios fabricante- Microsoft Soporte Premier</v>
      </c>
      <c r="H3954" s="18" t="s">
        <v>119</v>
      </c>
      <c r="I3954" s="37" t="s">
        <v>67</v>
      </c>
      <c r="J3954" t="s">
        <v>7563</v>
      </c>
      <c r="K3954" t="s">
        <v>65</v>
      </c>
      <c r="L3954" t="s">
        <v>3940</v>
      </c>
      <c r="M3954" t="s">
        <v>65</v>
      </c>
      <c r="N3954" s="37" t="s">
        <v>5159</v>
      </c>
      <c r="O3954" s="37" t="s">
        <v>5171</v>
      </c>
      <c r="P3954" s="37" t="s">
        <v>1308</v>
      </c>
      <c r="Q3954" t="s">
        <v>7562</v>
      </c>
      <c r="R3954" t="s">
        <v>5160</v>
      </c>
      <c r="S3954" s="38">
        <v>48000000</v>
      </c>
      <c r="T3954" s="37">
        <v>1</v>
      </c>
      <c r="U3954" s="37">
        <v>1</v>
      </c>
      <c r="V3954" s="43">
        <f>SUMIF(ResumenCotizacion!$C:$C,E3954,ResumenCotizacion!$P:$P)</f>
        <v>0</v>
      </c>
      <c r="W3954" s="68">
        <f>IF(H3954="USD",S3954*SolCotizacion!$J$18,S3954)</f>
        <v>48000000</v>
      </c>
      <c r="X3954" s="3">
        <f>ROUND(W3954/(1-VLOOKUP("Total porcentaje:",ResumenCotizacion!$F:$H,3,0)),2)</f>
        <v>52173913.039999999</v>
      </c>
      <c r="Y3954" s="3">
        <f t="shared" si="247"/>
        <v>0</v>
      </c>
    </row>
    <row r="3955" spans="1:25" ht="14.25" x14ac:dyDescent="0.2">
      <c r="A3955" t="str">
        <f t="shared" si="244"/>
        <v>Servicios fabricante- Microsoft Soporte PremierMicrosoft Soporte PremierADSF11</v>
      </c>
      <c r="B3955" t="str">
        <f t="shared" si="245"/>
        <v>ADSF11Microsoft Soporte Premier</v>
      </c>
      <c r="C3955"/>
      <c r="D3955" t="s">
        <v>5156</v>
      </c>
      <c r="E3955" t="s">
        <v>7564</v>
      </c>
      <c r="F3955" s="37" t="s">
        <v>7648</v>
      </c>
      <c r="G3955" s="18" t="str">
        <f t="shared" si="246"/>
        <v>Servicios fabricante- Microsoft Soporte Premier</v>
      </c>
      <c r="H3955" s="18" t="s">
        <v>119</v>
      </c>
      <c r="I3955" s="37" t="s">
        <v>67</v>
      </c>
      <c r="J3955" t="s">
        <v>7565</v>
      </c>
      <c r="K3955" t="s">
        <v>65</v>
      </c>
      <c r="L3955" t="s">
        <v>3940</v>
      </c>
      <c r="M3955" t="s">
        <v>65</v>
      </c>
      <c r="N3955" s="37" t="s">
        <v>5159</v>
      </c>
      <c r="O3955" s="37" t="s">
        <v>5171</v>
      </c>
      <c r="P3955" s="37" t="s">
        <v>1308</v>
      </c>
      <c r="Q3955" t="s">
        <v>7564</v>
      </c>
      <c r="R3955" t="s">
        <v>5160</v>
      </c>
      <c r="S3955" s="38">
        <v>48000000</v>
      </c>
      <c r="T3955" s="37">
        <v>1</v>
      </c>
      <c r="U3955" s="37">
        <v>1</v>
      </c>
      <c r="V3955" s="43">
        <f>SUMIF(ResumenCotizacion!$C:$C,E3955,ResumenCotizacion!$P:$P)</f>
        <v>0</v>
      </c>
      <c r="W3955" s="68">
        <f>IF(H3955="USD",S3955*SolCotizacion!$J$18,S3955)</f>
        <v>48000000</v>
      </c>
      <c r="X3955" s="3">
        <f>ROUND(W3955/(1-VLOOKUP("Total porcentaje:",ResumenCotizacion!$F:$H,3,0)),2)</f>
        <v>52173913.039999999</v>
      </c>
      <c r="Y3955" s="3">
        <f t="shared" si="247"/>
        <v>0</v>
      </c>
    </row>
    <row r="3956" spans="1:25" ht="14.25" x14ac:dyDescent="0.2">
      <c r="A3956" t="str">
        <f t="shared" si="244"/>
        <v>Servicios fabricante- Microsoft Soporte PremierMicrosoft Soporte PremierADSF10</v>
      </c>
      <c r="B3956" t="str">
        <f t="shared" si="245"/>
        <v>ADSF10Microsoft Soporte Premier</v>
      </c>
      <c r="C3956"/>
      <c r="D3956" t="s">
        <v>5156</v>
      </c>
      <c r="E3956" t="s">
        <v>7566</v>
      </c>
      <c r="F3956" s="37" t="s">
        <v>7648</v>
      </c>
      <c r="G3956" s="18" t="str">
        <f t="shared" si="246"/>
        <v>Servicios fabricante- Microsoft Soporte Premier</v>
      </c>
      <c r="H3956" s="18" t="s">
        <v>119</v>
      </c>
      <c r="I3956" s="37" t="s">
        <v>67</v>
      </c>
      <c r="J3956" t="s">
        <v>7567</v>
      </c>
      <c r="K3956" t="s">
        <v>65</v>
      </c>
      <c r="L3956" t="s">
        <v>3940</v>
      </c>
      <c r="M3956" t="s">
        <v>65</v>
      </c>
      <c r="N3956" s="37" t="s">
        <v>5159</v>
      </c>
      <c r="O3956" s="37" t="s">
        <v>5171</v>
      </c>
      <c r="P3956" s="37" t="s">
        <v>1308</v>
      </c>
      <c r="Q3956" t="s">
        <v>7566</v>
      </c>
      <c r="R3956" t="s">
        <v>5160</v>
      </c>
      <c r="S3956" s="38">
        <v>48000000</v>
      </c>
      <c r="T3956" s="37">
        <v>1</v>
      </c>
      <c r="U3956" s="37">
        <v>1</v>
      </c>
      <c r="V3956" s="43">
        <f>SUMIF(ResumenCotizacion!$C:$C,E3956,ResumenCotizacion!$P:$P)</f>
        <v>0</v>
      </c>
      <c r="W3956" s="68">
        <f>IF(H3956="USD",S3956*SolCotizacion!$J$18,S3956)</f>
        <v>48000000</v>
      </c>
      <c r="X3956" s="3">
        <f>ROUND(W3956/(1-VLOOKUP("Total porcentaje:",ResumenCotizacion!$F:$H,3,0)),2)</f>
        <v>52173913.039999999</v>
      </c>
      <c r="Y3956" s="3">
        <f t="shared" si="247"/>
        <v>0</v>
      </c>
    </row>
    <row r="3957" spans="1:25" ht="14.25" x14ac:dyDescent="0.2">
      <c r="A3957" t="str">
        <f t="shared" si="244"/>
        <v>Servicios fabricante- Microsoft Soporte PremierMicrosoft Soporte PremierADSF1</v>
      </c>
      <c r="B3957" t="str">
        <f t="shared" si="245"/>
        <v>ADSF1Microsoft Soporte Premier</v>
      </c>
      <c r="C3957"/>
      <c r="D3957" t="s">
        <v>5156</v>
      </c>
      <c r="E3957" t="s">
        <v>7568</v>
      </c>
      <c r="F3957" s="37" t="s">
        <v>7648</v>
      </c>
      <c r="G3957" s="18" t="str">
        <f t="shared" si="246"/>
        <v>Servicios fabricante- Microsoft Soporte Premier</v>
      </c>
      <c r="H3957" s="18" t="s">
        <v>119</v>
      </c>
      <c r="I3957" s="37" t="s">
        <v>67</v>
      </c>
      <c r="J3957" t="s">
        <v>7569</v>
      </c>
      <c r="K3957" t="s">
        <v>65</v>
      </c>
      <c r="L3957" t="s">
        <v>3940</v>
      </c>
      <c r="M3957" t="s">
        <v>65</v>
      </c>
      <c r="N3957" s="37" t="s">
        <v>5159</v>
      </c>
      <c r="O3957" s="37" t="s">
        <v>5171</v>
      </c>
      <c r="P3957" s="37" t="s">
        <v>1308</v>
      </c>
      <c r="Q3957" t="s">
        <v>7568</v>
      </c>
      <c r="R3957" t="s">
        <v>5160</v>
      </c>
      <c r="S3957" s="38">
        <v>48000000</v>
      </c>
      <c r="T3957" s="37">
        <v>1</v>
      </c>
      <c r="U3957" s="37">
        <v>1</v>
      </c>
      <c r="V3957" s="43">
        <f>SUMIF(ResumenCotizacion!$C:$C,E3957,ResumenCotizacion!$P:$P)</f>
        <v>0</v>
      </c>
      <c r="W3957" s="68">
        <f>IF(H3957="USD",S3957*SolCotizacion!$J$18,S3957)</f>
        <v>48000000</v>
      </c>
      <c r="X3957" s="3">
        <f>ROUND(W3957/(1-VLOOKUP("Total porcentaje:",ResumenCotizacion!$F:$H,3,0)),2)</f>
        <v>52173913.039999999</v>
      </c>
      <c r="Y3957" s="3">
        <f t="shared" si="247"/>
        <v>0</v>
      </c>
    </row>
    <row r="3958" spans="1:25" ht="14.25" x14ac:dyDescent="0.2">
      <c r="A3958" t="str">
        <f t="shared" si="244"/>
        <v>Servicios fabricante- Microsoft Soporte PremierMicrosoft Soporte PremierADSBCN</v>
      </c>
      <c r="B3958" t="str">
        <f t="shared" si="245"/>
        <v>ADSBCNMicrosoft Soporte Premier</v>
      </c>
      <c r="C3958"/>
      <c r="D3958" t="s">
        <v>5156</v>
      </c>
      <c r="E3958" t="s">
        <v>7570</v>
      </c>
      <c r="F3958" s="37" t="s">
        <v>7648</v>
      </c>
      <c r="G3958" s="18" t="str">
        <f t="shared" si="246"/>
        <v>Servicios fabricante- Microsoft Soporte Premier</v>
      </c>
      <c r="H3958" s="18" t="s">
        <v>119</v>
      </c>
      <c r="I3958" s="37" t="s">
        <v>67</v>
      </c>
      <c r="J3958" t="s">
        <v>7571</v>
      </c>
      <c r="K3958" t="s">
        <v>65</v>
      </c>
      <c r="L3958" t="s">
        <v>3940</v>
      </c>
      <c r="M3958" t="s">
        <v>65</v>
      </c>
      <c r="N3958" s="37" t="s">
        <v>5159</v>
      </c>
      <c r="O3958" s="37" t="s">
        <v>66</v>
      </c>
      <c r="P3958" s="37" t="s">
        <v>1308</v>
      </c>
      <c r="Q3958" t="s">
        <v>7570</v>
      </c>
      <c r="R3958" t="s">
        <v>5160</v>
      </c>
      <c r="S3958" s="38">
        <v>16400000</v>
      </c>
      <c r="T3958" s="37">
        <v>1</v>
      </c>
      <c r="U3958" s="37">
        <v>1</v>
      </c>
      <c r="V3958" s="43">
        <f>SUMIF(ResumenCotizacion!$C:$C,E3958,ResumenCotizacion!$P:$P)</f>
        <v>0</v>
      </c>
      <c r="W3958" s="68">
        <f>IF(H3958="USD",S3958*SolCotizacion!$J$18,S3958)</f>
        <v>16400000</v>
      </c>
      <c r="X3958" s="3">
        <f>ROUND(W3958/(1-VLOOKUP("Total porcentaje:",ResumenCotizacion!$F:$H,3,0)),2)</f>
        <v>17826086.960000001</v>
      </c>
      <c r="Y3958" s="3">
        <f t="shared" si="247"/>
        <v>0</v>
      </c>
    </row>
    <row r="3959" spans="1:25" ht="14.25" x14ac:dyDescent="0.2">
      <c r="A3959" t="str">
        <f t="shared" si="244"/>
        <v>Servicios fabricante- Microsoft Soporte PremierMicrosoft Soporte PremierADS9</v>
      </c>
      <c r="B3959" t="str">
        <f t="shared" si="245"/>
        <v>ADS9Microsoft Soporte Premier</v>
      </c>
      <c r="C3959"/>
      <c r="D3959" t="s">
        <v>5156</v>
      </c>
      <c r="E3959" t="s">
        <v>7572</v>
      </c>
      <c r="F3959" s="37" t="s">
        <v>7648</v>
      </c>
      <c r="G3959" s="18" t="str">
        <f t="shared" si="246"/>
        <v>Servicios fabricante- Microsoft Soporte Premier</v>
      </c>
      <c r="H3959" s="18" t="s">
        <v>119</v>
      </c>
      <c r="I3959" s="37" t="s">
        <v>67</v>
      </c>
      <c r="J3959" t="s">
        <v>7573</v>
      </c>
      <c r="K3959" t="s">
        <v>65</v>
      </c>
      <c r="L3959" t="s">
        <v>3940</v>
      </c>
      <c r="M3959" t="s">
        <v>65</v>
      </c>
      <c r="N3959" s="37" t="s">
        <v>5159</v>
      </c>
      <c r="O3959" s="37" t="s">
        <v>66</v>
      </c>
      <c r="P3959" s="37" t="s">
        <v>1308</v>
      </c>
      <c r="Q3959" t="s">
        <v>7572</v>
      </c>
      <c r="R3959" t="s">
        <v>5160</v>
      </c>
      <c r="S3959" s="38">
        <v>39600000</v>
      </c>
      <c r="T3959" s="37">
        <v>1</v>
      </c>
      <c r="U3959" s="37">
        <v>1</v>
      </c>
      <c r="V3959" s="43">
        <f>SUMIF(ResumenCotizacion!$C:$C,E3959,ResumenCotizacion!$P:$P)</f>
        <v>0</v>
      </c>
      <c r="W3959" s="68">
        <f>IF(H3959="USD",S3959*SolCotizacion!$J$18,S3959)</f>
        <v>39600000</v>
      </c>
      <c r="X3959" s="3">
        <f>ROUND(W3959/(1-VLOOKUP("Total porcentaje:",ResumenCotizacion!$F:$H,3,0)),2)</f>
        <v>43043478.259999998</v>
      </c>
      <c r="Y3959" s="3">
        <f t="shared" si="247"/>
        <v>0</v>
      </c>
    </row>
    <row r="3960" spans="1:25" ht="14.25" x14ac:dyDescent="0.2">
      <c r="A3960" t="str">
        <f t="shared" si="244"/>
        <v>Servicios fabricante- Microsoft Soporte PremierMicrosoft Soporte PremierADS8</v>
      </c>
      <c r="B3960" t="str">
        <f t="shared" si="245"/>
        <v>ADS8Microsoft Soporte Premier</v>
      </c>
      <c r="C3960"/>
      <c r="D3960" t="s">
        <v>5156</v>
      </c>
      <c r="E3960" t="s">
        <v>7574</v>
      </c>
      <c r="F3960" s="37" t="s">
        <v>7648</v>
      </c>
      <c r="G3960" s="18" t="str">
        <f t="shared" si="246"/>
        <v>Servicios fabricante- Microsoft Soporte Premier</v>
      </c>
      <c r="H3960" s="18" t="s">
        <v>119</v>
      </c>
      <c r="I3960" s="37" t="s">
        <v>67</v>
      </c>
      <c r="J3960" t="s">
        <v>7575</v>
      </c>
      <c r="K3960" t="s">
        <v>65</v>
      </c>
      <c r="L3960" t="s">
        <v>3940</v>
      </c>
      <c r="M3960" t="s">
        <v>65</v>
      </c>
      <c r="N3960" s="37" t="s">
        <v>5159</v>
      </c>
      <c r="O3960" s="37" t="s">
        <v>66</v>
      </c>
      <c r="P3960" s="37" t="s">
        <v>1308</v>
      </c>
      <c r="Q3960" t="s">
        <v>7574</v>
      </c>
      <c r="R3960" t="s">
        <v>5160</v>
      </c>
      <c r="S3960" s="38">
        <v>48000000</v>
      </c>
      <c r="T3960" s="37">
        <v>1</v>
      </c>
      <c r="U3960" s="37">
        <v>1</v>
      </c>
      <c r="V3960" s="43">
        <f>SUMIF(ResumenCotizacion!$C:$C,E3960,ResumenCotizacion!$P:$P)</f>
        <v>0</v>
      </c>
      <c r="W3960" s="68">
        <f>IF(H3960="USD",S3960*SolCotizacion!$J$18,S3960)</f>
        <v>48000000</v>
      </c>
      <c r="X3960" s="3">
        <f>ROUND(W3960/(1-VLOOKUP("Total porcentaje:",ResumenCotizacion!$F:$H,3,0)),2)</f>
        <v>52173913.039999999</v>
      </c>
      <c r="Y3960" s="3">
        <f t="shared" si="247"/>
        <v>0</v>
      </c>
    </row>
    <row r="3961" spans="1:25" ht="14.25" x14ac:dyDescent="0.2">
      <c r="A3961" t="str">
        <f t="shared" si="244"/>
        <v>Servicios fabricante- Microsoft Soporte PremierMicrosoft Soporte PremierADS7</v>
      </c>
      <c r="B3961" t="str">
        <f t="shared" si="245"/>
        <v>ADS7Microsoft Soporte Premier</v>
      </c>
      <c r="C3961"/>
      <c r="D3961" t="s">
        <v>5156</v>
      </c>
      <c r="E3961" t="s">
        <v>7576</v>
      </c>
      <c r="F3961" s="37" t="s">
        <v>7648</v>
      </c>
      <c r="G3961" s="18" t="str">
        <f t="shared" si="246"/>
        <v>Servicios fabricante- Microsoft Soporte Premier</v>
      </c>
      <c r="H3961" s="18" t="s">
        <v>119</v>
      </c>
      <c r="I3961" s="37" t="s">
        <v>67</v>
      </c>
      <c r="J3961" t="s">
        <v>7577</v>
      </c>
      <c r="K3961" t="s">
        <v>65</v>
      </c>
      <c r="L3961" t="s">
        <v>3940</v>
      </c>
      <c r="M3961" t="s">
        <v>65</v>
      </c>
      <c r="N3961" s="37" t="s">
        <v>5159</v>
      </c>
      <c r="O3961" s="37" t="s">
        <v>66</v>
      </c>
      <c r="P3961" s="37" t="s">
        <v>1308</v>
      </c>
      <c r="Q3961" t="s">
        <v>7576</v>
      </c>
      <c r="R3961" t="s">
        <v>5160</v>
      </c>
      <c r="S3961" s="38">
        <v>48000000</v>
      </c>
      <c r="T3961" s="37">
        <v>1</v>
      </c>
      <c r="U3961" s="37">
        <v>1</v>
      </c>
      <c r="V3961" s="43">
        <f>SUMIF(ResumenCotizacion!$C:$C,E3961,ResumenCotizacion!$P:$P)</f>
        <v>0</v>
      </c>
      <c r="W3961" s="68">
        <f>IF(H3961="USD",S3961*SolCotizacion!$J$18,S3961)</f>
        <v>48000000</v>
      </c>
      <c r="X3961" s="3">
        <f>ROUND(W3961/(1-VLOOKUP("Total porcentaje:",ResumenCotizacion!$F:$H,3,0)),2)</f>
        <v>52173913.039999999</v>
      </c>
      <c r="Y3961" s="3">
        <f t="shared" si="247"/>
        <v>0</v>
      </c>
    </row>
    <row r="3962" spans="1:25" ht="14.25" x14ac:dyDescent="0.2">
      <c r="A3962" t="str">
        <f t="shared" si="244"/>
        <v>Servicios fabricante- Microsoft Soporte PremierMicrosoft Soporte PremierADS6</v>
      </c>
      <c r="B3962" t="str">
        <f t="shared" si="245"/>
        <v>ADS6Microsoft Soporte Premier</v>
      </c>
      <c r="C3962"/>
      <c r="D3962" t="s">
        <v>5156</v>
      </c>
      <c r="E3962" t="s">
        <v>7578</v>
      </c>
      <c r="F3962" s="37" t="s">
        <v>7648</v>
      </c>
      <c r="G3962" s="18" t="str">
        <f t="shared" si="246"/>
        <v>Servicios fabricante- Microsoft Soporte Premier</v>
      </c>
      <c r="H3962" s="18" t="s">
        <v>119</v>
      </c>
      <c r="I3962" s="37" t="s">
        <v>67</v>
      </c>
      <c r="J3962" t="s">
        <v>7579</v>
      </c>
      <c r="K3962" t="s">
        <v>65</v>
      </c>
      <c r="L3962" t="s">
        <v>3940</v>
      </c>
      <c r="M3962" t="s">
        <v>65</v>
      </c>
      <c r="N3962" s="37" t="s">
        <v>5159</v>
      </c>
      <c r="O3962" s="37" t="s">
        <v>66</v>
      </c>
      <c r="P3962" s="37" t="s">
        <v>1308</v>
      </c>
      <c r="Q3962" t="s">
        <v>7578</v>
      </c>
      <c r="R3962" t="s">
        <v>5160</v>
      </c>
      <c r="S3962" s="38">
        <v>48000000</v>
      </c>
      <c r="T3962" s="37">
        <v>1</v>
      </c>
      <c r="U3962" s="37">
        <v>1</v>
      </c>
      <c r="V3962" s="43">
        <f>SUMIF(ResumenCotizacion!$C:$C,E3962,ResumenCotizacion!$P:$P)</f>
        <v>0</v>
      </c>
      <c r="W3962" s="68">
        <f>IF(H3962="USD",S3962*SolCotizacion!$J$18,S3962)</f>
        <v>48000000</v>
      </c>
      <c r="X3962" s="3">
        <f>ROUND(W3962/(1-VLOOKUP("Total porcentaje:",ResumenCotizacion!$F:$H,3,0)),2)</f>
        <v>52173913.039999999</v>
      </c>
      <c r="Y3962" s="3">
        <f t="shared" si="247"/>
        <v>0</v>
      </c>
    </row>
    <row r="3963" spans="1:25" ht="14.25" x14ac:dyDescent="0.2">
      <c r="A3963" t="str">
        <f t="shared" si="244"/>
        <v>Servicios fabricante- Microsoft Soporte PremierMicrosoft Soporte PremierADS5</v>
      </c>
      <c r="B3963" t="str">
        <f t="shared" si="245"/>
        <v>ADS5Microsoft Soporte Premier</v>
      </c>
      <c r="C3963"/>
      <c r="D3963" t="s">
        <v>5156</v>
      </c>
      <c r="E3963" t="s">
        <v>7580</v>
      </c>
      <c r="F3963" s="37" t="s">
        <v>7648</v>
      </c>
      <c r="G3963" s="18" t="str">
        <f t="shared" si="246"/>
        <v>Servicios fabricante- Microsoft Soporte Premier</v>
      </c>
      <c r="H3963" s="18" t="s">
        <v>119</v>
      </c>
      <c r="I3963" s="37" t="s">
        <v>67</v>
      </c>
      <c r="J3963" t="s">
        <v>7581</v>
      </c>
      <c r="K3963" t="s">
        <v>65</v>
      </c>
      <c r="L3963" t="s">
        <v>3940</v>
      </c>
      <c r="M3963" t="s">
        <v>65</v>
      </c>
      <c r="N3963" s="37" t="s">
        <v>5159</v>
      </c>
      <c r="O3963" s="37" t="s">
        <v>66</v>
      </c>
      <c r="P3963" s="37" t="s">
        <v>1308</v>
      </c>
      <c r="Q3963" t="s">
        <v>7580</v>
      </c>
      <c r="R3963" t="s">
        <v>5160</v>
      </c>
      <c r="S3963" s="38">
        <v>48000000</v>
      </c>
      <c r="T3963" s="37">
        <v>1</v>
      </c>
      <c r="U3963" s="37">
        <v>1</v>
      </c>
      <c r="V3963" s="43">
        <f>SUMIF(ResumenCotizacion!$C:$C,E3963,ResumenCotizacion!$P:$P)</f>
        <v>0</v>
      </c>
      <c r="W3963" s="68">
        <f>IF(H3963="USD",S3963*SolCotizacion!$J$18,S3963)</f>
        <v>48000000</v>
      </c>
      <c r="X3963" s="3">
        <f>ROUND(W3963/(1-VLOOKUP("Total porcentaje:",ResumenCotizacion!$F:$H,3,0)),2)</f>
        <v>52173913.039999999</v>
      </c>
      <c r="Y3963" s="3">
        <f t="shared" si="247"/>
        <v>0</v>
      </c>
    </row>
    <row r="3964" spans="1:25" ht="14.25" x14ac:dyDescent="0.2">
      <c r="A3964" t="str">
        <f t="shared" si="244"/>
        <v>Servicios fabricante- Microsoft Soporte PremierMicrosoft Soporte PremierADS4</v>
      </c>
      <c r="B3964" t="str">
        <f t="shared" si="245"/>
        <v>ADS4Microsoft Soporte Premier</v>
      </c>
      <c r="C3964"/>
      <c r="D3964" t="s">
        <v>5156</v>
      </c>
      <c r="E3964" t="s">
        <v>7582</v>
      </c>
      <c r="F3964" s="37" t="s">
        <v>7648</v>
      </c>
      <c r="G3964" s="18" t="str">
        <f t="shared" si="246"/>
        <v>Servicios fabricante- Microsoft Soporte Premier</v>
      </c>
      <c r="H3964" s="18" t="s">
        <v>119</v>
      </c>
      <c r="I3964" s="37" t="s">
        <v>67</v>
      </c>
      <c r="J3964" t="s">
        <v>7583</v>
      </c>
      <c r="K3964" t="s">
        <v>65</v>
      </c>
      <c r="L3964" t="s">
        <v>3940</v>
      </c>
      <c r="M3964" t="s">
        <v>65</v>
      </c>
      <c r="N3964" s="37" t="s">
        <v>5159</v>
      </c>
      <c r="O3964" s="37" t="s">
        <v>66</v>
      </c>
      <c r="P3964" s="37" t="s">
        <v>1308</v>
      </c>
      <c r="Q3964" t="s">
        <v>7582</v>
      </c>
      <c r="R3964" t="s">
        <v>5160</v>
      </c>
      <c r="S3964" s="38">
        <v>48000000</v>
      </c>
      <c r="T3964" s="37">
        <v>1</v>
      </c>
      <c r="U3964" s="37">
        <v>1</v>
      </c>
      <c r="V3964" s="43">
        <f>SUMIF(ResumenCotizacion!$C:$C,E3964,ResumenCotizacion!$P:$P)</f>
        <v>0</v>
      </c>
      <c r="W3964" s="68">
        <f>IF(H3964="USD",S3964*SolCotizacion!$J$18,S3964)</f>
        <v>48000000</v>
      </c>
      <c r="X3964" s="3">
        <f>ROUND(W3964/(1-VLOOKUP("Total porcentaje:",ResumenCotizacion!$F:$H,3,0)),2)</f>
        <v>52173913.039999999</v>
      </c>
      <c r="Y3964" s="3">
        <f t="shared" si="247"/>
        <v>0</v>
      </c>
    </row>
    <row r="3965" spans="1:25" ht="14.25" x14ac:dyDescent="0.2">
      <c r="A3965" t="str">
        <f t="shared" si="244"/>
        <v>Servicios fabricante- Microsoft Soporte PremierMicrosoft Soporte PremierADS3</v>
      </c>
      <c r="B3965" t="str">
        <f t="shared" si="245"/>
        <v>ADS3Microsoft Soporte Premier</v>
      </c>
      <c r="C3965"/>
      <c r="D3965" t="s">
        <v>5156</v>
      </c>
      <c r="E3965" t="s">
        <v>7584</v>
      </c>
      <c r="F3965" s="37" t="s">
        <v>7648</v>
      </c>
      <c r="G3965" s="18" t="str">
        <f t="shared" si="246"/>
        <v>Servicios fabricante- Microsoft Soporte Premier</v>
      </c>
      <c r="H3965" s="18" t="s">
        <v>119</v>
      </c>
      <c r="I3965" s="37" t="s">
        <v>67</v>
      </c>
      <c r="J3965" t="s">
        <v>7585</v>
      </c>
      <c r="K3965" t="s">
        <v>65</v>
      </c>
      <c r="L3965" t="s">
        <v>3940</v>
      </c>
      <c r="M3965" t="s">
        <v>65</v>
      </c>
      <c r="N3965" s="37" t="s">
        <v>5159</v>
      </c>
      <c r="O3965" s="37" t="s">
        <v>66</v>
      </c>
      <c r="P3965" s="37" t="s">
        <v>1308</v>
      </c>
      <c r="Q3965" t="s">
        <v>7584</v>
      </c>
      <c r="R3965" t="s">
        <v>5160</v>
      </c>
      <c r="S3965" s="38">
        <v>48000000</v>
      </c>
      <c r="T3965" s="37">
        <v>1</v>
      </c>
      <c r="U3965" s="37">
        <v>1</v>
      </c>
      <c r="V3965" s="43">
        <f>SUMIF(ResumenCotizacion!$C:$C,E3965,ResumenCotizacion!$P:$P)</f>
        <v>0</v>
      </c>
      <c r="W3965" s="68">
        <f>IF(H3965="USD",S3965*SolCotizacion!$J$18,S3965)</f>
        <v>48000000</v>
      </c>
      <c r="X3965" s="3">
        <f>ROUND(W3965/(1-VLOOKUP("Total porcentaje:",ResumenCotizacion!$F:$H,3,0)),2)</f>
        <v>52173913.039999999</v>
      </c>
      <c r="Y3965" s="3">
        <f t="shared" si="247"/>
        <v>0</v>
      </c>
    </row>
    <row r="3966" spans="1:25" ht="14.25" x14ac:dyDescent="0.2">
      <c r="A3966" t="str">
        <f t="shared" si="244"/>
        <v>Servicios fabricante- Microsoft Soporte PremierMicrosoft Soporte PremierADS23</v>
      </c>
      <c r="B3966" t="str">
        <f t="shared" si="245"/>
        <v>ADS23Microsoft Soporte Premier</v>
      </c>
      <c r="C3966"/>
      <c r="D3966" t="s">
        <v>5156</v>
      </c>
      <c r="E3966" t="s">
        <v>7586</v>
      </c>
      <c r="F3966" s="37" t="s">
        <v>7648</v>
      </c>
      <c r="G3966" s="18" t="str">
        <f t="shared" si="246"/>
        <v>Servicios fabricante- Microsoft Soporte Premier</v>
      </c>
      <c r="H3966" s="18" t="s">
        <v>119</v>
      </c>
      <c r="I3966" s="37" t="s">
        <v>67</v>
      </c>
      <c r="J3966" t="s">
        <v>7587</v>
      </c>
      <c r="K3966" t="s">
        <v>65</v>
      </c>
      <c r="L3966" t="s">
        <v>3940</v>
      </c>
      <c r="M3966" t="s">
        <v>65</v>
      </c>
      <c r="N3966" s="37" t="s">
        <v>5159</v>
      </c>
      <c r="O3966" s="37" t="s">
        <v>66</v>
      </c>
      <c r="P3966" s="37" t="s">
        <v>1308</v>
      </c>
      <c r="Q3966" t="s">
        <v>7586</v>
      </c>
      <c r="R3966" t="s">
        <v>5160</v>
      </c>
      <c r="S3966" s="38">
        <v>48000000</v>
      </c>
      <c r="T3966" s="37">
        <v>1</v>
      </c>
      <c r="U3966" s="37">
        <v>1</v>
      </c>
      <c r="V3966" s="43">
        <f>SUMIF(ResumenCotizacion!$C:$C,E3966,ResumenCotizacion!$P:$P)</f>
        <v>0</v>
      </c>
      <c r="W3966" s="68">
        <f>IF(H3966="USD",S3966*SolCotizacion!$J$18,S3966)</f>
        <v>48000000</v>
      </c>
      <c r="X3966" s="3">
        <f>ROUND(W3966/(1-VLOOKUP("Total porcentaje:",ResumenCotizacion!$F:$H,3,0)),2)</f>
        <v>52173913.039999999</v>
      </c>
      <c r="Y3966" s="3">
        <f t="shared" si="247"/>
        <v>0</v>
      </c>
    </row>
    <row r="3967" spans="1:25" ht="14.25" x14ac:dyDescent="0.2">
      <c r="A3967" t="str">
        <f t="shared" si="244"/>
        <v>Servicios fabricante- Microsoft Soporte PremierMicrosoft Soporte PremierADS22</v>
      </c>
      <c r="B3967" t="str">
        <f t="shared" si="245"/>
        <v>ADS22Microsoft Soporte Premier</v>
      </c>
      <c r="C3967"/>
      <c r="D3967" t="s">
        <v>5156</v>
      </c>
      <c r="E3967" t="s">
        <v>7588</v>
      </c>
      <c r="F3967" s="37" t="s">
        <v>7648</v>
      </c>
      <c r="G3967" s="18" t="str">
        <f t="shared" si="246"/>
        <v>Servicios fabricante- Microsoft Soporte Premier</v>
      </c>
      <c r="H3967" s="18" t="s">
        <v>119</v>
      </c>
      <c r="I3967" s="37" t="s">
        <v>67</v>
      </c>
      <c r="J3967" t="s">
        <v>7589</v>
      </c>
      <c r="K3967" t="s">
        <v>65</v>
      </c>
      <c r="L3967" t="s">
        <v>3940</v>
      </c>
      <c r="M3967" t="s">
        <v>65</v>
      </c>
      <c r="N3967" s="37" t="s">
        <v>5159</v>
      </c>
      <c r="O3967" s="37" t="s">
        <v>66</v>
      </c>
      <c r="P3967" s="37" t="s">
        <v>1308</v>
      </c>
      <c r="Q3967" t="s">
        <v>7588</v>
      </c>
      <c r="R3967" t="s">
        <v>5160</v>
      </c>
      <c r="S3967" s="38">
        <v>48000000</v>
      </c>
      <c r="T3967" s="37">
        <v>1</v>
      </c>
      <c r="U3967" s="37">
        <v>1</v>
      </c>
      <c r="V3967" s="43">
        <f>SUMIF(ResumenCotizacion!$C:$C,E3967,ResumenCotizacion!$P:$P)</f>
        <v>0</v>
      </c>
      <c r="W3967" s="68">
        <f>IF(H3967="USD",S3967*SolCotizacion!$J$18,S3967)</f>
        <v>48000000</v>
      </c>
      <c r="X3967" s="3">
        <f>ROUND(W3967/(1-VLOOKUP("Total porcentaje:",ResumenCotizacion!$F:$H,3,0)),2)</f>
        <v>52173913.039999999</v>
      </c>
      <c r="Y3967" s="3">
        <f t="shared" si="247"/>
        <v>0</v>
      </c>
    </row>
    <row r="3968" spans="1:25" ht="14.25" x14ac:dyDescent="0.2">
      <c r="A3968" t="str">
        <f t="shared" si="244"/>
        <v>Servicios fabricante- Microsoft Soporte PremierMicrosoft Soporte PremierADS21</v>
      </c>
      <c r="B3968" t="str">
        <f t="shared" si="245"/>
        <v>ADS21Microsoft Soporte Premier</v>
      </c>
      <c r="C3968"/>
      <c r="D3968" t="s">
        <v>5156</v>
      </c>
      <c r="E3968" t="s">
        <v>7590</v>
      </c>
      <c r="F3968" s="37" t="s">
        <v>7648</v>
      </c>
      <c r="G3968" s="18" t="str">
        <f t="shared" si="246"/>
        <v>Servicios fabricante- Microsoft Soporte Premier</v>
      </c>
      <c r="H3968" s="18" t="s">
        <v>119</v>
      </c>
      <c r="I3968" s="37" t="s">
        <v>67</v>
      </c>
      <c r="J3968" t="s">
        <v>7591</v>
      </c>
      <c r="K3968" t="s">
        <v>65</v>
      </c>
      <c r="L3968" t="s">
        <v>3940</v>
      </c>
      <c r="M3968" t="s">
        <v>65</v>
      </c>
      <c r="N3968" s="37" t="s">
        <v>5159</v>
      </c>
      <c r="O3968" s="37" t="s">
        <v>66</v>
      </c>
      <c r="P3968" s="37" t="s">
        <v>1308</v>
      </c>
      <c r="Q3968" t="s">
        <v>7590</v>
      </c>
      <c r="R3968" t="s">
        <v>5160</v>
      </c>
      <c r="S3968" s="38">
        <v>48000000</v>
      </c>
      <c r="T3968" s="37">
        <v>1</v>
      </c>
      <c r="U3968" s="37">
        <v>1</v>
      </c>
      <c r="V3968" s="43">
        <f>SUMIF(ResumenCotizacion!$C:$C,E3968,ResumenCotizacion!$P:$P)</f>
        <v>0</v>
      </c>
      <c r="W3968" s="68">
        <f>IF(H3968="USD",S3968*SolCotizacion!$J$18,S3968)</f>
        <v>48000000</v>
      </c>
      <c r="X3968" s="3">
        <f>ROUND(W3968/(1-VLOOKUP("Total porcentaje:",ResumenCotizacion!$F:$H,3,0)),2)</f>
        <v>52173913.039999999</v>
      </c>
      <c r="Y3968" s="3">
        <f t="shared" si="247"/>
        <v>0</v>
      </c>
    </row>
    <row r="3969" spans="1:25" ht="14.25" x14ac:dyDescent="0.2">
      <c r="A3969" t="str">
        <f t="shared" si="244"/>
        <v>Servicios fabricante- Microsoft Soporte PremierMicrosoft Soporte PremierADS20</v>
      </c>
      <c r="B3969" t="str">
        <f t="shared" si="245"/>
        <v>ADS20Microsoft Soporte Premier</v>
      </c>
      <c r="C3969"/>
      <c r="D3969" t="s">
        <v>5156</v>
      </c>
      <c r="E3969" t="s">
        <v>7592</v>
      </c>
      <c r="F3969" s="37" t="s">
        <v>7648</v>
      </c>
      <c r="G3969" s="18" t="str">
        <f t="shared" si="246"/>
        <v>Servicios fabricante- Microsoft Soporte Premier</v>
      </c>
      <c r="H3969" s="18" t="s">
        <v>119</v>
      </c>
      <c r="I3969" s="37" t="s">
        <v>67</v>
      </c>
      <c r="J3969" t="s">
        <v>7593</v>
      </c>
      <c r="K3969" t="s">
        <v>65</v>
      </c>
      <c r="L3969" t="s">
        <v>3940</v>
      </c>
      <c r="M3969" t="s">
        <v>65</v>
      </c>
      <c r="N3969" s="37" t="s">
        <v>5159</v>
      </c>
      <c r="O3969" s="37" t="s">
        <v>66</v>
      </c>
      <c r="P3969" s="37" t="s">
        <v>1308</v>
      </c>
      <c r="Q3969" t="s">
        <v>7592</v>
      </c>
      <c r="R3969" t="s">
        <v>5160</v>
      </c>
      <c r="S3969" s="38">
        <v>13600000</v>
      </c>
      <c r="T3969" s="37">
        <v>1</v>
      </c>
      <c r="U3969" s="37">
        <v>1</v>
      </c>
      <c r="V3969" s="43">
        <f>SUMIF(ResumenCotizacion!$C:$C,E3969,ResumenCotizacion!$P:$P)</f>
        <v>0</v>
      </c>
      <c r="W3969" s="68">
        <f>IF(H3969="USD",S3969*SolCotizacion!$J$18,S3969)</f>
        <v>13600000</v>
      </c>
      <c r="X3969" s="3">
        <f>ROUND(W3969/(1-VLOOKUP("Total porcentaje:",ResumenCotizacion!$F:$H,3,0)),2)</f>
        <v>14782608.699999999</v>
      </c>
      <c r="Y3969" s="3">
        <f t="shared" si="247"/>
        <v>0</v>
      </c>
    </row>
    <row r="3970" spans="1:25" ht="14.25" x14ac:dyDescent="0.2">
      <c r="A3970" t="str">
        <f t="shared" si="244"/>
        <v>Servicios fabricante- Microsoft Soporte PremierMicrosoft Soporte PremierADS2</v>
      </c>
      <c r="B3970" t="str">
        <f t="shared" si="245"/>
        <v>ADS2Microsoft Soporte Premier</v>
      </c>
      <c r="C3970"/>
      <c r="D3970" t="s">
        <v>5156</v>
      </c>
      <c r="E3970" t="s">
        <v>7594</v>
      </c>
      <c r="F3970" s="37" t="s">
        <v>7648</v>
      </c>
      <c r="G3970" s="18" t="str">
        <f t="shared" si="246"/>
        <v>Servicios fabricante- Microsoft Soporte Premier</v>
      </c>
      <c r="H3970" s="18" t="s">
        <v>119</v>
      </c>
      <c r="I3970" s="37" t="s">
        <v>67</v>
      </c>
      <c r="J3970" t="s">
        <v>7595</v>
      </c>
      <c r="K3970" t="s">
        <v>65</v>
      </c>
      <c r="L3970" t="s">
        <v>3940</v>
      </c>
      <c r="M3970" t="s">
        <v>65</v>
      </c>
      <c r="N3970" s="37" t="s">
        <v>5159</v>
      </c>
      <c r="O3970" s="37" t="s">
        <v>66</v>
      </c>
      <c r="P3970" s="37" t="s">
        <v>1308</v>
      </c>
      <c r="Q3970" t="s">
        <v>7594</v>
      </c>
      <c r="R3970" t="s">
        <v>5160</v>
      </c>
      <c r="S3970" s="38">
        <v>48000000</v>
      </c>
      <c r="T3970" s="37">
        <v>1</v>
      </c>
      <c r="U3970" s="37">
        <v>1</v>
      </c>
      <c r="V3970" s="43">
        <f>SUMIF(ResumenCotizacion!$C:$C,E3970,ResumenCotizacion!$P:$P)</f>
        <v>0</v>
      </c>
      <c r="W3970" s="68">
        <f>IF(H3970="USD",S3970*SolCotizacion!$J$18,S3970)</f>
        <v>48000000</v>
      </c>
      <c r="X3970" s="3">
        <f>ROUND(W3970/(1-VLOOKUP("Total porcentaje:",ResumenCotizacion!$F:$H,3,0)),2)</f>
        <v>52173913.039999999</v>
      </c>
      <c r="Y3970" s="3">
        <f t="shared" si="247"/>
        <v>0</v>
      </c>
    </row>
    <row r="3971" spans="1:25" ht="14.25" x14ac:dyDescent="0.2">
      <c r="A3971" t="str">
        <f t="shared" ref="A3971:A4034" si="248">D3971&amp;F3971&amp;E3971</f>
        <v>Servicios fabricante- Microsoft Soporte PremierMicrosoft Soporte PremierADS19</v>
      </c>
      <c r="B3971" t="str">
        <f t="shared" ref="B3971:B4034" si="249">E3971&amp;F3971</f>
        <v>ADS19Microsoft Soporte Premier</v>
      </c>
      <c r="C3971"/>
      <c r="D3971" t="s">
        <v>5156</v>
      </c>
      <c r="E3971" t="s">
        <v>7596</v>
      </c>
      <c r="F3971" s="37" t="s">
        <v>7648</v>
      </c>
      <c r="G3971" s="18" t="str">
        <f t="shared" ref="G3971:G4034" si="250">D3971</f>
        <v>Servicios fabricante- Microsoft Soporte Premier</v>
      </c>
      <c r="H3971" s="18" t="s">
        <v>119</v>
      </c>
      <c r="I3971" s="37" t="s">
        <v>67</v>
      </c>
      <c r="J3971" t="s">
        <v>7597</v>
      </c>
      <c r="K3971" t="s">
        <v>65</v>
      </c>
      <c r="L3971" t="s">
        <v>3940</v>
      </c>
      <c r="M3971" t="s">
        <v>65</v>
      </c>
      <c r="N3971" s="37" t="s">
        <v>5159</v>
      </c>
      <c r="O3971" s="37" t="s">
        <v>66</v>
      </c>
      <c r="P3971" s="37" t="s">
        <v>1308</v>
      </c>
      <c r="Q3971" t="s">
        <v>7596</v>
      </c>
      <c r="R3971" t="s">
        <v>5160</v>
      </c>
      <c r="S3971" s="38">
        <v>48000000</v>
      </c>
      <c r="T3971" s="37">
        <v>1</v>
      </c>
      <c r="U3971" s="37">
        <v>1</v>
      </c>
      <c r="V3971" s="43">
        <f>SUMIF(ResumenCotizacion!$C:$C,E3971,ResumenCotizacion!$P:$P)</f>
        <v>0</v>
      </c>
      <c r="W3971" s="68">
        <f>IF(H3971="USD",S3971*SolCotizacion!$J$18,S3971)</f>
        <v>48000000</v>
      </c>
      <c r="X3971" s="3">
        <f>ROUND(W3971/(1-VLOOKUP("Total porcentaje:",ResumenCotizacion!$F:$H,3,0)),2)</f>
        <v>52173913.039999999</v>
      </c>
      <c r="Y3971" s="3">
        <f t="shared" ref="Y3971:Y4034" si="251">V3971*X3971</f>
        <v>0</v>
      </c>
    </row>
    <row r="3972" spans="1:25" ht="14.25" x14ac:dyDescent="0.2">
      <c r="A3972" t="str">
        <f t="shared" si="248"/>
        <v>Servicios fabricante- Microsoft Soporte PremierMicrosoft Soporte PremierADS18</v>
      </c>
      <c r="B3972" t="str">
        <f t="shared" si="249"/>
        <v>ADS18Microsoft Soporte Premier</v>
      </c>
      <c r="C3972"/>
      <c r="D3972" t="s">
        <v>5156</v>
      </c>
      <c r="E3972" t="s">
        <v>7598</v>
      </c>
      <c r="F3972" s="37" t="s">
        <v>7648</v>
      </c>
      <c r="G3972" s="18" t="str">
        <f t="shared" si="250"/>
        <v>Servicios fabricante- Microsoft Soporte Premier</v>
      </c>
      <c r="H3972" s="18" t="s">
        <v>119</v>
      </c>
      <c r="I3972" s="37" t="s">
        <v>67</v>
      </c>
      <c r="J3972" t="s">
        <v>7599</v>
      </c>
      <c r="K3972" t="s">
        <v>65</v>
      </c>
      <c r="L3972" t="s">
        <v>3940</v>
      </c>
      <c r="M3972" t="s">
        <v>65</v>
      </c>
      <c r="N3972" s="37" t="s">
        <v>5159</v>
      </c>
      <c r="O3972" s="37" t="s">
        <v>66</v>
      </c>
      <c r="P3972" s="37" t="s">
        <v>1308</v>
      </c>
      <c r="Q3972" t="s">
        <v>7598</v>
      </c>
      <c r="R3972" t="s">
        <v>5160</v>
      </c>
      <c r="S3972" s="38">
        <v>39600000</v>
      </c>
      <c r="T3972" s="37">
        <v>1</v>
      </c>
      <c r="U3972" s="37">
        <v>1</v>
      </c>
      <c r="V3972" s="43">
        <f>SUMIF(ResumenCotizacion!$C:$C,E3972,ResumenCotizacion!$P:$P)</f>
        <v>0</v>
      </c>
      <c r="W3972" s="68">
        <f>IF(H3972="USD",S3972*SolCotizacion!$J$18,S3972)</f>
        <v>39600000</v>
      </c>
      <c r="X3972" s="3">
        <f>ROUND(W3972/(1-VLOOKUP("Total porcentaje:",ResumenCotizacion!$F:$H,3,0)),2)</f>
        <v>43043478.259999998</v>
      </c>
      <c r="Y3972" s="3">
        <f t="shared" si="251"/>
        <v>0</v>
      </c>
    </row>
    <row r="3973" spans="1:25" ht="14.25" x14ac:dyDescent="0.2">
      <c r="A3973" t="str">
        <f t="shared" si="248"/>
        <v>Servicios fabricante- Microsoft Soporte PremierMicrosoft Soporte PremierADS17</v>
      </c>
      <c r="B3973" t="str">
        <f t="shared" si="249"/>
        <v>ADS17Microsoft Soporte Premier</v>
      </c>
      <c r="C3973"/>
      <c r="D3973" t="s">
        <v>5156</v>
      </c>
      <c r="E3973" t="s">
        <v>7600</v>
      </c>
      <c r="F3973" s="37" t="s">
        <v>7648</v>
      </c>
      <c r="G3973" s="18" t="str">
        <f t="shared" si="250"/>
        <v>Servicios fabricante- Microsoft Soporte Premier</v>
      </c>
      <c r="H3973" s="18" t="s">
        <v>119</v>
      </c>
      <c r="I3973" s="37" t="s">
        <v>67</v>
      </c>
      <c r="J3973" t="s">
        <v>7601</v>
      </c>
      <c r="K3973" t="s">
        <v>65</v>
      </c>
      <c r="L3973" t="s">
        <v>3940</v>
      </c>
      <c r="M3973" t="s">
        <v>65</v>
      </c>
      <c r="N3973" s="37" t="s">
        <v>5159</v>
      </c>
      <c r="O3973" s="37" t="s">
        <v>66</v>
      </c>
      <c r="P3973" s="37" t="s">
        <v>1308</v>
      </c>
      <c r="Q3973" t="s">
        <v>7600</v>
      </c>
      <c r="R3973" t="s">
        <v>5160</v>
      </c>
      <c r="S3973" s="38">
        <v>48000000</v>
      </c>
      <c r="T3973" s="37">
        <v>1</v>
      </c>
      <c r="U3973" s="37">
        <v>1</v>
      </c>
      <c r="V3973" s="43">
        <f>SUMIF(ResumenCotizacion!$C:$C,E3973,ResumenCotizacion!$P:$P)</f>
        <v>0</v>
      </c>
      <c r="W3973" s="68">
        <f>IF(H3973="USD",S3973*SolCotizacion!$J$18,S3973)</f>
        <v>48000000</v>
      </c>
      <c r="X3973" s="3">
        <f>ROUND(W3973/(1-VLOOKUP("Total porcentaje:",ResumenCotizacion!$F:$H,3,0)),2)</f>
        <v>52173913.039999999</v>
      </c>
      <c r="Y3973" s="3">
        <f t="shared" si="251"/>
        <v>0</v>
      </c>
    </row>
    <row r="3974" spans="1:25" ht="14.25" x14ac:dyDescent="0.2">
      <c r="A3974" t="str">
        <f t="shared" si="248"/>
        <v>Servicios fabricante- Microsoft Soporte PremierMicrosoft Soporte PremierADS16</v>
      </c>
      <c r="B3974" t="str">
        <f t="shared" si="249"/>
        <v>ADS16Microsoft Soporte Premier</v>
      </c>
      <c r="C3974"/>
      <c r="D3974" t="s">
        <v>5156</v>
      </c>
      <c r="E3974" t="s">
        <v>7602</v>
      </c>
      <c r="F3974" s="37" t="s">
        <v>7648</v>
      </c>
      <c r="G3974" s="18" t="str">
        <f t="shared" si="250"/>
        <v>Servicios fabricante- Microsoft Soporte Premier</v>
      </c>
      <c r="H3974" s="18" t="s">
        <v>119</v>
      </c>
      <c r="I3974" s="37" t="s">
        <v>67</v>
      </c>
      <c r="J3974" t="s">
        <v>7603</v>
      </c>
      <c r="K3974" t="s">
        <v>65</v>
      </c>
      <c r="L3974" t="s">
        <v>3940</v>
      </c>
      <c r="M3974" t="s">
        <v>65</v>
      </c>
      <c r="N3974" s="37" t="s">
        <v>5159</v>
      </c>
      <c r="O3974" s="37" t="s">
        <v>66</v>
      </c>
      <c r="P3974" s="37" t="s">
        <v>1308</v>
      </c>
      <c r="Q3974" t="s">
        <v>7602</v>
      </c>
      <c r="R3974" t="s">
        <v>5160</v>
      </c>
      <c r="S3974" s="38">
        <v>48000000</v>
      </c>
      <c r="T3974" s="37">
        <v>1</v>
      </c>
      <c r="U3974" s="37">
        <v>1</v>
      </c>
      <c r="V3974" s="43">
        <f>SUMIF(ResumenCotizacion!$C:$C,E3974,ResumenCotizacion!$P:$P)</f>
        <v>0</v>
      </c>
      <c r="W3974" s="68">
        <f>IF(H3974="USD",S3974*SolCotizacion!$J$18,S3974)</f>
        <v>48000000</v>
      </c>
      <c r="X3974" s="3">
        <f>ROUND(W3974/(1-VLOOKUP("Total porcentaje:",ResumenCotizacion!$F:$H,3,0)),2)</f>
        <v>52173913.039999999</v>
      </c>
      <c r="Y3974" s="3">
        <f t="shared" si="251"/>
        <v>0</v>
      </c>
    </row>
    <row r="3975" spans="1:25" ht="14.25" x14ac:dyDescent="0.2">
      <c r="A3975" t="str">
        <f t="shared" si="248"/>
        <v>Servicios fabricante- Microsoft Soporte PremierMicrosoft Soporte PremierADS15</v>
      </c>
      <c r="B3975" t="str">
        <f t="shared" si="249"/>
        <v>ADS15Microsoft Soporte Premier</v>
      </c>
      <c r="C3975"/>
      <c r="D3975" t="s">
        <v>5156</v>
      </c>
      <c r="E3975" t="s">
        <v>7604</v>
      </c>
      <c r="F3975" s="37" t="s">
        <v>7648</v>
      </c>
      <c r="G3975" s="18" t="str">
        <f t="shared" si="250"/>
        <v>Servicios fabricante- Microsoft Soporte Premier</v>
      </c>
      <c r="H3975" s="18" t="s">
        <v>119</v>
      </c>
      <c r="I3975" s="37" t="s">
        <v>67</v>
      </c>
      <c r="J3975" t="s">
        <v>7605</v>
      </c>
      <c r="K3975" t="s">
        <v>65</v>
      </c>
      <c r="L3975" t="s">
        <v>3940</v>
      </c>
      <c r="M3975" t="s">
        <v>65</v>
      </c>
      <c r="N3975" s="37" t="s">
        <v>5159</v>
      </c>
      <c r="O3975" s="37" t="s">
        <v>66</v>
      </c>
      <c r="P3975" s="37" t="s">
        <v>1308</v>
      </c>
      <c r="Q3975" t="s">
        <v>7604</v>
      </c>
      <c r="R3975" t="s">
        <v>5160</v>
      </c>
      <c r="S3975" s="38">
        <v>48000000</v>
      </c>
      <c r="T3975" s="37">
        <v>1</v>
      </c>
      <c r="U3975" s="37">
        <v>1</v>
      </c>
      <c r="V3975" s="43">
        <f>SUMIF(ResumenCotizacion!$C:$C,E3975,ResumenCotizacion!$P:$P)</f>
        <v>0</v>
      </c>
      <c r="W3975" s="68">
        <f>IF(H3975="USD",S3975*SolCotizacion!$J$18,S3975)</f>
        <v>48000000</v>
      </c>
      <c r="X3975" s="3">
        <f>ROUND(W3975/(1-VLOOKUP("Total porcentaje:",ResumenCotizacion!$F:$H,3,0)),2)</f>
        <v>52173913.039999999</v>
      </c>
      <c r="Y3975" s="3">
        <f t="shared" si="251"/>
        <v>0</v>
      </c>
    </row>
    <row r="3976" spans="1:25" ht="14.25" x14ac:dyDescent="0.2">
      <c r="A3976" t="str">
        <f t="shared" si="248"/>
        <v>Servicios fabricante- Microsoft Soporte PremierMicrosoft Soporte PremierADS14</v>
      </c>
      <c r="B3976" t="str">
        <f t="shared" si="249"/>
        <v>ADS14Microsoft Soporte Premier</v>
      </c>
      <c r="C3976"/>
      <c r="D3976" t="s">
        <v>5156</v>
      </c>
      <c r="E3976" t="s">
        <v>7606</v>
      </c>
      <c r="F3976" s="37" t="s">
        <v>7648</v>
      </c>
      <c r="G3976" s="18" t="str">
        <f t="shared" si="250"/>
        <v>Servicios fabricante- Microsoft Soporte Premier</v>
      </c>
      <c r="H3976" s="18" t="s">
        <v>119</v>
      </c>
      <c r="I3976" s="37" t="s">
        <v>67</v>
      </c>
      <c r="J3976" t="s">
        <v>7607</v>
      </c>
      <c r="K3976" t="s">
        <v>65</v>
      </c>
      <c r="L3976" t="s">
        <v>3940</v>
      </c>
      <c r="M3976" t="s">
        <v>65</v>
      </c>
      <c r="N3976" s="37" t="s">
        <v>5159</v>
      </c>
      <c r="O3976" s="37" t="s">
        <v>66</v>
      </c>
      <c r="P3976" s="37" t="s">
        <v>1308</v>
      </c>
      <c r="Q3976" t="s">
        <v>7606</v>
      </c>
      <c r="R3976" t="s">
        <v>5160</v>
      </c>
      <c r="S3976" s="38">
        <v>48000000</v>
      </c>
      <c r="T3976" s="37">
        <v>1</v>
      </c>
      <c r="U3976" s="37">
        <v>1</v>
      </c>
      <c r="V3976" s="43">
        <f>SUMIF(ResumenCotizacion!$C:$C,E3976,ResumenCotizacion!$P:$P)</f>
        <v>0</v>
      </c>
      <c r="W3976" s="68">
        <f>IF(H3976="USD",S3976*SolCotizacion!$J$18,S3976)</f>
        <v>48000000</v>
      </c>
      <c r="X3976" s="3">
        <f>ROUND(W3976/(1-VLOOKUP("Total porcentaje:",ResumenCotizacion!$F:$H,3,0)),2)</f>
        <v>52173913.039999999</v>
      </c>
      <c r="Y3976" s="3">
        <f t="shared" si="251"/>
        <v>0</v>
      </c>
    </row>
    <row r="3977" spans="1:25" ht="14.25" x14ac:dyDescent="0.2">
      <c r="A3977" t="str">
        <f t="shared" si="248"/>
        <v>Servicios fabricante- Microsoft Soporte PremierMicrosoft Soporte PremierADS13</v>
      </c>
      <c r="B3977" t="str">
        <f t="shared" si="249"/>
        <v>ADS13Microsoft Soporte Premier</v>
      </c>
      <c r="C3977"/>
      <c r="D3977" t="s">
        <v>5156</v>
      </c>
      <c r="E3977" t="s">
        <v>7608</v>
      </c>
      <c r="F3977" s="37" t="s">
        <v>7648</v>
      </c>
      <c r="G3977" s="18" t="str">
        <f t="shared" si="250"/>
        <v>Servicios fabricante- Microsoft Soporte Premier</v>
      </c>
      <c r="H3977" s="18" t="s">
        <v>119</v>
      </c>
      <c r="I3977" s="37" t="s">
        <v>67</v>
      </c>
      <c r="J3977" t="s">
        <v>7609</v>
      </c>
      <c r="K3977" t="s">
        <v>65</v>
      </c>
      <c r="L3977" t="s">
        <v>3940</v>
      </c>
      <c r="M3977" t="s">
        <v>65</v>
      </c>
      <c r="N3977" s="37" t="s">
        <v>5159</v>
      </c>
      <c r="O3977" s="37" t="s">
        <v>66</v>
      </c>
      <c r="P3977" s="37" t="s">
        <v>1308</v>
      </c>
      <c r="Q3977" t="s">
        <v>7608</v>
      </c>
      <c r="R3977" t="s">
        <v>5160</v>
      </c>
      <c r="S3977" s="38">
        <v>16400000</v>
      </c>
      <c r="T3977" s="37">
        <v>1</v>
      </c>
      <c r="U3977" s="37">
        <v>1</v>
      </c>
      <c r="V3977" s="43">
        <f>SUMIF(ResumenCotizacion!$C:$C,E3977,ResumenCotizacion!$P:$P)</f>
        <v>0</v>
      </c>
      <c r="W3977" s="68">
        <f>IF(H3977="USD",S3977*SolCotizacion!$J$18,S3977)</f>
        <v>16400000</v>
      </c>
      <c r="X3977" s="3">
        <f>ROUND(W3977/(1-VLOOKUP("Total porcentaje:",ResumenCotizacion!$F:$H,3,0)),2)</f>
        <v>17826086.960000001</v>
      </c>
      <c r="Y3977" s="3">
        <f t="shared" si="251"/>
        <v>0</v>
      </c>
    </row>
    <row r="3978" spans="1:25" ht="14.25" x14ac:dyDescent="0.2">
      <c r="A3978" t="str">
        <f t="shared" si="248"/>
        <v>Servicios fabricante- Microsoft Soporte PremierMicrosoft Soporte PremierADS12</v>
      </c>
      <c r="B3978" t="str">
        <f t="shared" si="249"/>
        <v>ADS12Microsoft Soporte Premier</v>
      </c>
      <c r="C3978"/>
      <c r="D3978" t="s">
        <v>5156</v>
      </c>
      <c r="E3978" t="s">
        <v>7610</v>
      </c>
      <c r="F3978" s="37" t="s">
        <v>7648</v>
      </c>
      <c r="G3978" s="18" t="str">
        <f t="shared" si="250"/>
        <v>Servicios fabricante- Microsoft Soporte Premier</v>
      </c>
      <c r="H3978" s="18" t="s">
        <v>119</v>
      </c>
      <c r="I3978" s="37" t="s">
        <v>67</v>
      </c>
      <c r="J3978" t="s">
        <v>7611</v>
      </c>
      <c r="K3978" t="s">
        <v>65</v>
      </c>
      <c r="L3978" t="s">
        <v>3940</v>
      </c>
      <c r="M3978" t="s">
        <v>65</v>
      </c>
      <c r="N3978" s="37" t="s">
        <v>5159</v>
      </c>
      <c r="O3978" s="37" t="s">
        <v>66</v>
      </c>
      <c r="P3978" s="37" t="s">
        <v>1308</v>
      </c>
      <c r="Q3978" t="s">
        <v>7610</v>
      </c>
      <c r="R3978" t="s">
        <v>5160</v>
      </c>
      <c r="S3978" s="38">
        <v>48000000</v>
      </c>
      <c r="T3978" s="37">
        <v>1</v>
      </c>
      <c r="U3978" s="37">
        <v>1</v>
      </c>
      <c r="V3978" s="43">
        <f>SUMIF(ResumenCotizacion!$C:$C,E3978,ResumenCotizacion!$P:$P)</f>
        <v>0</v>
      </c>
      <c r="W3978" s="68">
        <f>IF(H3978="USD",S3978*SolCotizacion!$J$18,S3978)</f>
        <v>48000000</v>
      </c>
      <c r="X3978" s="3">
        <f>ROUND(W3978/(1-VLOOKUP("Total porcentaje:",ResumenCotizacion!$F:$H,3,0)),2)</f>
        <v>52173913.039999999</v>
      </c>
      <c r="Y3978" s="3">
        <f t="shared" si="251"/>
        <v>0</v>
      </c>
    </row>
    <row r="3979" spans="1:25" ht="14.25" x14ac:dyDescent="0.2">
      <c r="A3979" t="str">
        <f t="shared" si="248"/>
        <v>Servicios fabricante- Microsoft Soporte PremierMicrosoft Soporte PremierADS10</v>
      </c>
      <c r="B3979" t="str">
        <f t="shared" si="249"/>
        <v>ADS10Microsoft Soporte Premier</v>
      </c>
      <c r="C3979"/>
      <c r="D3979" t="s">
        <v>5156</v>
      </c>
      <c r="E3979" t="s">
        <v>7612</v>
      </c>
      <c r="F3979" s="37" t="s">
        <v>7648</v>
      </c>
      <c r="G3979" s="18" t="str">
        <f t="shared" si="250"/>
        <v>Servicios fabricante- Microsoft Soporte Premier</v>
      </c>
      <c r="H3979" s="18" t="s">
        <v>119</v>
      </c>
      <c r="I3979" s="37" t="s">
        <v>67</v>
      </c>
      <c r="J3979" t="s">
        <v>7613</v>
      </c>
      <c r="K3979" t="s">
        <v>65</v>
      </c>
      <c r="L3979" t="s">
        <v>3940</v>
      </c>
      <c r="M3979" t="s">
        <v>65</v>
      </c>
      <c r="N3979" s="37" t="s">
        <v>5159</v>
      </c>
      <c r="O3979" s="37" t="s">
        <v>66</v>
      </c>
      <c r="P3979" s="37" t="s">
        <v>1308</v>
      </c>
      <c r="Q3979" t="s">
        <v>7612</v>
      </c>
      <c r="R3979" t="s">
        <v>5160</v>
      </c>
      <c r="S3979" s="38">
        <v>48000000</v>
      </c>
      <c r="T3979" s="37">
        <v>1</v>
      </c>
      <c r="U3979" s="37">
        <v>1</v>
      </c>
      <c r="V3979" s="43">
        <f>SUMIF(ResumenCotizacion!$C:$C,E3979,ResumenCotizacion!$P:$P)</f>
        <v>0</v>
      </c>
      <c r="W3979" s="68">
        <f>IF(H3979="USD",S3979*SolCotizacion!$J$18,S3979)</f>
        <v>48000000</v>
      </c>
      <c r="X3979" s="3">
        <f>ROUND(W3979/(1-VLOOKUP("Total porcentaje:",ResumenCotizacion!$F:$H,3,0)),2)</f>
        <v>52173913.039999999</v>
      </c>
      <c r="Y3979" s="3">
        <f t="shared" si="251"/>
        <v>0</v>
      </c>
    </row>
    <row r="3980" spans="1:25" ht="14.25" x14ac:dyDescent="0.2">
      <c r="A3980" t="str">
        <f t="shared" si="248"/>
        <v>Servicios fabricante- Microsoft Soporte PremierMicrosoft Soporte PremierADS1</v>
      </c>
      <c r="B3980" t="str">
        <f t="shared" si="249"/>
        <v>ADS1Microsoft Soporte Premier</v>
      </c>
      <c r="C3980"/>
      <c r="D3980" t="s">
        <v>5156</v>
      </c>
      <c r="E3980" t="s">
        <v>7614</v>
      </c>
      <c r="F3980" s="37" t="s">
        <v>7648</v>
      </c>
      <c r="G3980" s="18" t="str">
        <f t="shared" si="250"/>
        <v>Servicios fabricante- Microsoft Soporte Premier</v>
      </c>
      <c r="H3980" s="18" t="s">
        <v>119</v>
      </c>
      <c r="I3980" s="37" t="s">
        <v>67</v>
      </c>
      <c r="J3980" t="s">
        <v>7615</v>
      </c>
      <c r="K3980" t="s">
        <v>65</v>
      </c>
      <c r="L3980" t="s">
        <v>3940</v>
      </c>
      <c r="M3980" t="s">
        <v>65</v>
      </c>
      <c r="N3980" s="37" t="s">
        <v>5159</v>
      </c>
      <c r="O3980" s="37" t="s">
        <v>66</v>
      </c>
      <c r="P3980" s="37" t="s">
        <v>1308</v>
      </c>
      <c r="Q3980" t="s">
        <v>7614</v>
      </c>
      <c r="R3980" t="s">
        <v>5160</v>
      </c>
      <c r="S3980" s="38">
        <v>48000000</v>
      </c>
      <c r="T3980" s="37">
        <v>1</v>
      </c>
      <c r="U3980" s="37">
        <v>1</v>
      </c>
      <c r="V3980" s="43">
        <f>SUMIF(ResumenCotizacion!$C:$C,E3980,ResumenCotizacion!$P:$P)</f>
        <v>0</v>
      </c>
      <c r="W3980" s="68">
        <f>IF(H3980="USD",S3980*SolCotizacion!$J$18,S3980)</f>
        <v>48000000</v>
      </c>
      <c r="X3980" s="3">
        <f>ROUND(W3980/(1-VLOOKUP("Total porcentaje:",ResumenCotizacion!$F:$H,3,0)),2)</f>
        <v>52173913.039999999</v>
      </c>
      <c r="Y3980" s="3">
        <f t="shared" si="251"/>
        <v>0</v>
      </c>
    </row>
    <row r="3981" spans="1:25" ht="14.25" x14ac:dyDescent="0.2">
      <c r="A3981" t="str">
        <f t="shared" si="248"/>
        <v>Servicios fabricante- Microsoft Soporte PremierMicrosoft Soporte PremierADRES2</v>
      </c>
      <c r="B3981" t="str">
        <f t="shared" si="249"/>
        <v>ADRES2Microsoft Soporte Premier</v>
      </c>
      <c r="C3981"/>
      <c r="D3981" t="s">
        <v>5156</v>
      </c>
      <c r="E3981" t="s">
        <v>7616</v>
      </c>
      <c r="F3981" s="37" t="s">
        <v>7648</v>
      </c>
      <c r="G3981" s="18" t="str">
        <f t="shared" si="250"/>
        <v>Servicios fabricante- Microsoft Soporte Premier</v>
      </c>
      <c r="H3981" s="18" t="s">
        <v>119</v>
      </c>
      <c r="I3981" s="37" t="s">
        <v>67</v>
      </c>
      <c r="J3981" t="s">
        <v>7617</v>
      </c>
      <c r="K3981" t="s">
        <v>65</v>
      </c>
      <c r="L3981" t="s">
        <v>3940</v>
      </c>
      <c r="M3981" t="s">
        <v>65</v>
      </c>
      <c r="N3981" s="37" t="s">
        <v>5159</v>
      </c>
      <c r="O3981" s="37" t="s">
        <v>66</v>
      </c>
      <c r="P3981" s="37" t="s">
        <v>1308</v>
      </c>
      <c r="Q3981" t="s">
        <v>7616</v>
      </c>
      <c r="R3981" t="s">
        <v>5160</v>
      </c>
      <c r="S3981" s="38">
        <v>63600000</v>
      </c>
      <c r="T3981" s="37">
        <v>1</v>
      </c>
      <c r="U3981" s="37">
        <v>1</v>
      </c>
      <c r="V3981" s="43">
        <f>SUMIF(ResumenCotizacion!$C:$C,E3981,ResumenCotizacion!$P:$P)</f>
        <v>0</v>
      </c>
      <c r="W3981" s="68">
        <f>IF(H3981="USD",S3981*SolCotizacion!$J$18,S3981)</f>
        <v>63600000</v>
      </c>
      <c r="X3981" s="3">
        <f>ROUND(W3981/(1-VLOOKUP("Total porcentaje:",ResumenCotizacion!$F:$H,3,0)),2)</f>
        <v>69130434.780000001</v>
      </c>
      <c r="Y3981" s="3">
        <f t="shared" si="251"/>
        <v>0</v>
      </c>
    </row>
    <row r="3982" spans="1:25" ht="14.25" x14ac:dyDescent="0.2">
      <c r="A3982" t="str">
        <f t="shared" si="248"/>
        <v>Servicios fabricante- Microsoft Soporte PremierMicrosoft Soporte PremierACWC</v>
      </c>
      <c r="B3982" t="str">
        <f t="shared" si="249"/>
        <v>ACWCMicrosoft Soporte Premier</v>
      </c>
      <c r="C3982"/>
      <c r="D3982" t="s">
        <v>5156</v>
      </c>
      <c r="E3982" t="s">
        <v>7618</v>
      </c>
      <c r="F3982" s="37" t="s">
        <v>7648</v>
      </c>
      <c r="G3982" s="18" t="str">
        <f t="shared" si="250"/>
        <v>Servicios fabricante- Microsoft Soporte Premier</v>
      </c>
      <c r="H3982" s="18" t="s">
        <v>119</v>
      </c>
      <c r="I3982" s="37" t="s">
        <v>67</v>
      </c>
      <c r="J3982" t="s">
        <v>7619</v>
      </c>
      <c r="K3982" t="s">
        <v>65</v>
      </c>
      <c r="L3982" t="s">
        <v>3940</v>
      </c>
      <c r="M3982" t="s">
        <v>65</v>
      </c>
      <c r="N3982" s="37" t="s">
        <v>5159</v>
      </c>
      <c r="O3982" s="37" t="s">
        <v>5171</v>
      </c>
      <c r="P3982" s="37" t="s">
        <v>1308</v>
      </c>
      <c r="Q3982" t="s">
        <v>7618</v>
      </c>
      <c r="R3982" t="s">
        <v>5160</v>
      </c>
      <c r="S3982" s="38">
        <v>52000000</v>
      </c>
      <c r="T3982" s="37">
        <v>1</v>
      </c>
      <c r="U3982" s="37">
        <v>1</v>
      </c>
      <c r="V3982" s="43">
        <f>SUMIF(ResumenCotizacion!$C:$C,E3982,ResumenCotizacion!$P:$P)</f>
        <v>0</v>
      </c>
      <c r="W3982" s="68">
        <f>IF(H3982="USD",S3982*SolCotizacion!$J$18,S3982)</f>
        <v>52000000</v>
      </c>
      <c r="X3982" s="3">
        <f>ROUND(W3982/(1-VLOOKUP("Total porcentaje:",ResumenCotizacion!$F:$H,3,0)),2)</f>
        <v>56521739.130000003</v>
      </c>
      <c r="Y3982" s="3">
        <f t="shared" si="251"/>
        <v>0</v>
      </c>
    </row>
    <row r="3983" spans="1:25" ht="14.25" x14ac:dyDescent="0.2">
      <c r="A3983" t="str">
        <f t="shared" si="248"/>
        <v>Servicios fabricante- Microsoft Soporte PremierMicrosoft Soporte PremierACMTP</v>
      </c>
      <c r="B3983" t="str">
        <f t="shared" si="249"/>
        <v>ACMTPMicrosoft Soporte Premier</v>
      </c>
      <c r="C3983"/>
      <c r="D3983" t="s">
        <v>5156</v>
      </c>
      <c r="E3983" t="s">
        <v>7620</v>
      </c>
      <c r="F3983" s="37" t="s">
        <v>7648</v>
      </c>
      <c r="G3983" s="18" t="str">
        <f t="shared" si="250"/>
        <v>Servicios fabricante- Microsoft Soporte Premier</v>
      </c>
      <c r="H3983" s="18" t="s">
        <v>119</v>
      </c>
      <c r="I3983" s="37" t="s">
        <v>67</v>
      </c>
      <c r="J3983" t="s">
        <v>7621</v>
      </c>
      <c r="K3983" t="s">
        <v>65</v>
      </c>
      <c r="L3983" t="s">
        <v>3940</v>
      </c>
      <c r="M3983" t="s">
        <v>65</v>
      </c>
      <c r="N3983" s="37" t="s">
        <v>5159</v>
      </c>
      <c r="O3983" s="37" t="s">
        <v>66</v>
      </c>
      <c r="P3983" s="37" t="s">
        <v>1308</v>
      </c>
      <c r="Q3983" t="s">
        <v>7620</v>
      </c>
      <c r="R3983" t="s">
        <v>5160</v>
      </c>
      <c r="S3983" s="38">
        <v>16800000</v>
      </c>
      <c r="T3983" s="37">
        <v>1</v>
      </c>
      <c r="U3983" s="37">
        <v>1</v>
      </c>
      <c r="V3983" s="43">
        <f>SUMIF(ResumenCotizacion!$C:$C,E3983,ResumenCotizacion!$P:$P)</f>
        <v>0</v>
      </c>
      <c r="W3983" s="68">
        <f>IF(H3983="USD",S3983*SolCotizacion!$J$18,S3983)</f>
        <v>16800000</v>
      </c>
      <c r="X3983" s="3">
        <f>ROUND(W3983/(1-VLOOKUP("Total porcentaje:",ResumenCotizacion!$F:$H,3,0)),2)</f>
        <v>18260869.57</v>
      </c>
      <c r="Y3983" s="3">
        <f t="shared" si="251"/>
        <v>0</v>
      </c>
    </row>
    <row r="3984" spans="1:25" ht="14.25" x14ac:dyDescent="0.2">
      <c r="A3984" t="str">
        <f t="shared" si="248"/>
        <v>Servicios fabricante- Microsoft Soporte PremierMicrosoft Soporte PremierACMP</v>
      </c>
      <c r="B3984" t="str">
        <f t="shared" si="249"/>
        <v>ACMPMicrosoft Soporte Premier</v>
      </c>
      <c r="C3984"/>
      <c r="D3984" t="s">
        <v>5156</v>
      </c>
      <c r="E3984" t="s">
        <v>7622</v>
      </c>
      <c r="F3984" s="37" t="s">
        <v>7648</v>
      </c>
      <c r="G3984" s="18" t="str">
        <f t="shared" si="250"/>
        <v>Servicios fabricante- Microsoft Soporte Premier</v>
      </c>
      <c r="H3984" s="18" t="s">
        <v>119</v>
      </c>
      <c r="I3984" s="37" t="s">
        <v>67</v>
      </c>
      <c r="J3984" t="s">
        <v>7623</v>
      </c>
      <c r="K3984" t="s">
        <v>65</v>
      </c>
      <c r="L3984" t="s">
        <v>3940</v>
      </c>
      <c r="M3984" t="s">
        <v>65</v>
      </c>
      <c r="N3984" s="37" t="s">
        <v>5159</v>
      </c>
      <c r="O3984" s="37" t="s">
        <v>5171</v>
      </c>
      <c r="P3984" s="37" t="s">
        <v>1308</v>
      </c>
      <c r="Q3984" t="s">
        <v>7622</v>
      </c>
      <c r="R3984" t="s">
        <v>5160</v>
      </c>
      <c r="S3984" s="38">
        <v>86000000</v>
      </c>
      <c r="T3984" s="37">
        <v>1</v>
      </c>
      <c r="U3984" s="37">
        <v>1</v>
      </c>
      <c r="V3984" s="43">
        <f>SUMIF(ResumenCotizacion!$C:$C,E3984,ResumenCotizacion!$P:$P)</f>
        <v>0</v>
      </c>
      <c r="W3984" s="68">
        <f>IF(H3984="USD",S3984*SolCotizacion!$J$18,S3984)</f>
        <v>86000000</v>
      </c>
      <c r="X3984" s="3">
        <f>ROUND(W3984/(1-VLOOKUP("Total porcentaje:",ResumenCotizacion!$F:$H,3,0)),2)</f>
        <v>93478260.870000005</v>
      </c>
      <c r="Y3984" s="3">
        <f t="shared" si="251"/>
        <v>0</v>
      </c>
    </row>
    <row r="3985" spans="1:25" ht="14.25" x14ac:dyDescent="0.2">
      <c r="A3985" t="str">
        <f t="shared" si="248"/>
        <v>Servicios fabricante- Microsoft Soporte PremierMicrosoft Soporte PremierABSMCB</v>
      </c>
      <c r="B3985" t="str">
        <f t="shared" si="249"/>
        <v>ABSMCBMicrosoft Soporte Premier</v>
      </c>
      <c r="C3985"/>
      <c r="D3985" t="s">
        <v>5156</v>
      </c>
      <c r="E3985" t="s">
        <v>7624</v>
      </c>
      <c r="F3985" s="37" t="s">
        <v>7648</v>
      </c>
      <c r="G3985" s="18" t="str">
        <f t="shared" si="250"/>
        <v>Servicios fabricante- Microsoft Soporte Premier</v>
      </c>
      <c r="H3985" s="18" t="s">
        <v>119</v>
      </c>
      <c r="I3985" s="37" t="s">
        <v>67</v>
      </c>
      <c r="J3985" t="s">
        <v>7625</v>
      </c>
      <c r="K3985" t="s">
        <v>65</v>
      </c>
      <c r="L3985" t="s">
        <v>3940</v>
      </c>
      <c r="M3985" t="s">
        <v>65</v>
      </c>
      <c r="N3985" s="37" t="s">
        <v>5159</v>
      </c>
      <c r="O3985" s="37" t="s">
        <v>5171</v>
      </c>
      <c r="P3985" s="37" t="s">
        <v>1308</v>
      </c>
      <c r="Q3985" t="s">
        <v>7624</v>
      </c>
      <c r="R3985" t="s">
        <v>5160</v>
      </c>
      <c r="S3985" s="38">
        <v>41600000</v>
      </c>
      <c r="T3985" s="37">
        <v>1</v>
      </c>
      <c r="U3985" s="37">
        <v>1</v>
      </c>
      <c r="V3985" s="43">
        <f>SUMIF(ResumenCotizacion!$C:$C,E3985,ResumenCotizacion!$P:$P)</f>
        <v>0</v>
      </c>
      <c r="W3985" s="68">
        <f>IF(H3985="USD",S3985*SolCotizacion!$J$18,S3985)</f>
        <v>41600000</v>
      </c>
      <c r="X3985" s="3">
        <f>ROUND(W3985/(1-VLOOKUP("Total porcentaje:",ResumenCotizacion!$F:$H,3,0)),2)</f>
        <v>45217391.299999997</v>
      </c>
      <c r="Y3985" s="3">
        <f t="shared" si="251"/>
        <v>0</v>
      </c>
    </row>
    <row r="3986" spans="1:25" ht="14.25" x14ac:dyDescent="0.2">
      <c r="A3986" t="str">
        <f t="shared" si="248"/>
        <v>Servicios fabricante- Microsoft Soporte PremierMicrosoft Soporte PremierAAWD</v>
      </c>
      <c r="B3986" t="str">
        <f t="shared" si="249"/>
        <v>AAWDMicrosoft Soporte Premier</v>
      </c>
      <c r="C3986"/>
      <c r="D3986" t="s">
        <v>5156</v>
      </c>
      <c r="E3986" t="s">
        <v>7626</v>
      </c>
      <c r="F3986" s="37" t="s">
        <v>7648</v>
      </c>
      <c r="G3986" s="18" t="str">
        <f t="shared" si="250"/>
        <v>Servicios fabricante- Microsoft Soporte Premier</v>
      </c>
      <c r="H3986" s="18" t="s">
        <v>119</v>
      </c>
      <c r="I3986" s="37" t="s">
        <v>67</v>
      </c>
      <c r="J3986" t="s">
        <v>7627</v>
      </c>
      <c r="K3986" t="s">
        <v>65</v>
      </c>
      <c r="L3986" t="s">
        <v>3940</v>
      </c>
      <c r="M3986" t="s">
        <v>65</v>
      </c>
      <c r="N3986" s="37" t="s">
        <v>5159</v>
      </c>
      <c r="O3986" s="37" t="s">
        <v>5171</v>
      </c>
      <c r="P3986" s="37" t="s">
        <v>1308</v>
      </c>
      <c r="Q3986" t="s">
        <v>7626</v>
      </c>
      <c r="R3986" t="s">
        <v>5160</v>
      </c>
      <c r="S3986" s="38">
        <v>15600000</v>
      </c>
      <c r="T3986" s="37">
        <v>1</v>
      </c>
      <c r="U3986" s="37">
        <v>1</v>
      </c>
      <c r="V3986" s="43">
        <f>SUMIF(ResumenCotizacion!$C:$C,E3986,ResumenCotizacion!$P:$P)</f>
        <v>0</v>
      </c>
      <c r="W3986" s="68">
        <f>IF(H3986="USD",S3986*SolCotizacion!$J$18,S3986)</f>
        <v>15600000</v>
      </c>
      <c r="X3986" s="3">
        <f>ROUND(W3986/(1-VLOOKUP("Total porcentaje:",ResumenCotizacion!$F:$H,3,0)),2)</f>
        <v>16956521.739999998</v>
      </c>
      <c r="Y3986" s="3">
        <f t="shared" si="251"/>
        <v>0</v>
      </c>
    </row>
    <row r="3987" spans="1:25" ht="14.25" x14ac:dyDescent="0.2">
      <c r="A3987" t="str">
        <f t="shared" si="248"/>
        <v>Servicios fabricante- Microsoft Soporte PremierMicrosoft Soporte PremierAAOP</v>
      </c>
      <c r="B3987" t="str">
        <f t="shared" si="249"/>
        <v>AAOPMicrosoft Soporte Premier</v>
      </c>
      <c r="C3987"/>
      <c r="D3987" t="s">
        <v>5156</v>
      </c>
      <c r="E3987" t="s">
        <v>7628</v>
      </c>
      <c r="F3987" s="37" t="s">
        <v>7648</v>
      </c>
      <c r="G3987" s="18" t="str">
        <f t="shared" si="250"/>
        <v>Servicios fabricante- Microsoft Soporte Premier</v>
      </c>
      <c r="H3987" s="18" t="s">
        <v>119</v>
      </c>
      <c r="I3987" s="37" t="s">
        <v>67</v>
      </c>
      <c r="J3987" t="s">
        <v>7629</v>
      </c>
      <c r="K3987" t="s">
        <v>65</v>
      </c>
      <c r="L3987" t="s">
        <v>3940</v>
      </c>
      <c r="M3987" t="s">
        <v>65</v>
      </c>
      <c r="N3987" s="37" t="s">
        <v>5159</v>
      </c>
      <c r="O3987" s="37" t="s">
        <v>5171</v>
      </c>
      <c r="P3987" s="37" t="s">
        <v>1308</v>
      </c>
      <c r="Q3987" t="s">
        <v>7628</v>
      </c>
      <c r="R3987" t="s">
        <v>5160</v>
      </c>
      <c r="S3987" s="38">
        <v>32400000</v>
      </c>
      <c r="T3987" s="37">
        <v>1</v>
      </c>
      <c r="U3987" s="37">
        <v>1</v>
      </c>
      <c r="V3987" s="43">
        <f>SUMIF(ResumenCotizacion!$C:$C,E3987,ResumenCotizacion!$P:$P)</f>
        <v>0</v>
      </c>
      <c r="W3987" s="68">
        <f>IF(H3987="USD",S3987*SolCotizacion!$J$18,S3987)</f>
        <v>32400000</v>
      </c>
      <c r="X3987" s="3">
        <f>ROUND(W3987/(1-VLOOKUP("Total porcentaje:",ResumenCotizacion!$F:$H,3,0)),2)</f>
        <v>35217391.299999997</v>
      </c>
      <c r="Y3987" s="3">
        <f t="shared" si="251"/>
        <v>0</v>
      </c>
    </row>
    <row r="3988" spans="1:25" ht="14.25" x14ac:dyDescent="0.2">
      <c r="A3988" t="str">
        <f t="shared" si="248"/>
        <v>Servicios fabricante- Microsoft Soporte PremierMicrosoft Soporte PremierAAOE</v>
      </c>
      <c r="B3988" t="str">
        <f t="shared" si="249"/>
        <v>AAOEMicrosoft Soporte Premier</v>
      </c>
      <c r="C3988"/>
      <c r="D3988" t="s">
        <v>5156</v>
      </c>
      <c r="E3988" t="s">
        <v>7630</v>
      </c>
      <c r="F3988" s="37" t="s">
        <v>7648</v>
      </c>
      <c r="G3988" s="18" t="str">
        <f t="shared" si="250"/>
        <v>Servicios fabricante- Microsoft Soporte Premier</v>
      </c>
      <c r="H3988" s="18" t="s">
        <v>119</v>
      </c>
      <c r="I3988" s="37" t="s">
        <v>67</v>
      </c>
      <c r="J3988" t="s">
        <v>7631</v>
      </c>
      <c r="K3988" t="s">
        <v>65</v>
      </c>
      <c r="L3988" t="s">
        <v>3940</v>
      </c>
      <c r="M3988" t="s">
        <v>65</v>
      </c>
      <c r="N3988" s="37" t="s">
        <v>5159</v>
      </c>
      <c r="O3988" s="37" t="s">
        <v>5171</v>
      </c>
      <c r="P3988" s="37" t="s">
        <v>1308</v>
      </c>
      <c r="Q3988" t="s">
        <v>7630</v>
      </c>
      <c r="R3988" t="s">
        <v>5160</v>
      </c>
      <c r="S3988" s="38">
        <v>32400000</v>
      </c>
      <c r="T3988" s="37">
        <v>1</v>
      </c>
      <c r="U3988" s="37">
        <v>1</v>
      </c>
      <c r="V3988" s="43">
        <f>SUMIF(ResumenCotizacion!$C:$C,E3988,ResumenCotizacion!$P:$P)</f>
        <v>0</v>
      </c>
      <c r="W3988" s="68">
        <f>IF(H3988="USD",S3988*SolCotizacion!$J$18,S3988)</f>
        <v>32400000</v>
      </c>
      <c r="X3988" s="3">
        <f>ROUND(W3988/(1-VLOOKUP("Total porcentaje:",ResumenCotizacion!$F:$H,3,0)),2)</f>
        <v>35217391.299999997</v>
      </c>
      <c r="Y3988" s="3">
        <f t="shared" si="251"/>
        <v>0</v>
      </c>
    </row>
    <row r="3989" spans="1:25" ht="14.25" x14ac:dyDescent="0.2">
      <c r="A3989" t="str">
        <f t="shared" si="248"/>
        <v>Servicios fabricante- Microsoft Soporte PremierMicrosoft Soporte PremierAAAM</v>
      </c>
      <c r="B3989" t="str">
        <f t="shared" si="249"/>
        <v>AAAMMicrosoft Soporte Premier</v>
      </c>
      <c r="C3989"/>
      <c r="D3989" t="s">
        <v>5156</v>
      </c>
      <c r="E3989" t="s">
        <v>7632</v>
      </c>
      <c r="F3989" s="37" t="s">
        <v>7648</v>
      </c>
      <c r="G3989" s="18" t="str">
        <f t="shared" si="250"/>
        <v>Servicios fabricante- Microsoft Soporte Premier</v>
      </c>
      <c r="H3989" s="18" t="s">
        <v>119</v>
      </c>
      <c r="I3989" s="37" t="s">
        <v>67</v>
      </c>
      <c r="J3989" t="s">
        <v>7633</v>
      </c>
      <c r="K3989" t="s">
        <v>65</v>
      </c>
      <c r="L3989" t="s">
        <v>3940</v>
      </c>
      <c r="M3989" t="s">
        <v>65</v>
      </c>
      <c r="N3989" s="37" t="s">
        <v>5159</v>
      </c>
      <c r="O3989" s="37" t="s">
        <v>5171</v>
      </c>
      <c r="P3989" s="37" t="s">
        <v>1308</v>
      </c>
      <c r="Q3989" t="s">
        <v>7632</v>
      </c>
      <c r="R3989" t="s">
        <v>5160</v>
      </c>
      <c r="S3989" s="38">
        <v>34400000</v>
      </c>
      <c r="T3989" s="37">
        <v>1</v>
      </c>
      <c r="U3989" s="37">
        <v>1</v>
      </c>
      <c r="V3989" s="43">
        <f>SUMIF(ResumenCotizacion!$C:$C,E3989,ResumenCotizacion!$P:$P)</f>
        <v>0</v>
      </c>
      <c r="W3989" s="68">
        <f>IF(H3989="USD",S3989*SolCotizacion!$J$18,S3989)</f>
        <v>34400000</v>
      </c>
      <c r="X3989" s="3">
        <f>ROUND(W3989/(1-VLOOKUP("Total porcentaje:",ResumenCotizacion!$F:$H,3,0)),2)</f>
        <v>37391304.350000001</v>
      </c>
      <c r="Y3989" s="3">
        <f t="shared" si="251"/>
        <v>0</v>
      </c>
    </row>
    <row r="3990" spans="1:25" ht="14.25" x14ac:dyDescent="0.2">
      <c r="A3990" t="str">
        <f t="shared" si="248"/>
        <v>Servicios fabricante- Microsoft Soporte PremierMicrosoft Soporte PremierAAAE</v>
      </c>
      <c r="B3990" t="str">
        <f t="shared" si="249"/>
        <v>AAAEMicrosoft Soporte Premier</v>
      </c>
      <c r="C3990"/>
      <c r="D3990" t="s">
        <v>5156</v>
      </c>
      <c r="E3990" t="s">
        <v>7634</v>
      </c>
      <c r="F3990" s="37" t="s">
        <v>7648</v>
      </c>
      <c r="G3990" s="18" t="str">
        <f t="shared" si="250"/>
        <v>Servicios fabricante- Microsoft Soporte Premier</v>
      </c>
      <c r="H3990" s="18" t="s">
        <v>119</v>
      </c>
      <c r="I3990" s="37" t="s">
        <v>67</v>
      </c>
      <c r="J3990" t="s">
        <v>7635</v>
      </c>
      <c r="K3990" t="s">
        <v>65</v>
      </c>
      <c r="L3990" t="s">
        <v>3940</v>
      </c>
      <c r="M3990" t="s">
        <v>65</v>
      </c>
      <c r="N3990" s="37" t="s">
        <v>5159</v>
      </c>
      <c r="O3990" s="37" t="s">
        <v>66</v>
      </c>
      <c r="P3990" s="37" t="s">
        <v>1308</v>
      </c>
      <c r="Q3990" t="s">
        <v>7634</v>
      </c>
      <c r="R3990" t="s">
        <v>5160</v>
      </c>
      <c r="S3990" s="38">
        <v>34400000</v>
      </c>
      <c r="T3990" s="37">
        <v>1</v>
      </c>
      <c r="U3990" s="37">
        <v>1</v>
      </c>
      <c r="V3990" s="43">
        <f>SUMIF(ResumenCotizacion!$C:$C,E3990,ResumenCotizacion!$P:$P)</f>
        <v>0</v>
      </c>
      <c r="W3990" s="68">
        <f>IF(H3990="USD",S3990*SolCotizacion!$J$18,S3990)</f>
        <v>34400000</v>
      </c>
      <c r="X3990" s="3">
        <f>ROUND(W3990/(1-VLOOKUP("Total porcentaje:",ResumenCotizacion!$F:$H,3,0)),2)</f>
        <v>37391304.350000001</v>
      </c>
      <c r="Y3990" s="3">
        <f t="shared" si="251"/>
        <v>0</v>
      </c>
    </row>
    <row r="3991" spans="1:25" ht="14.25" x14ac:dyDescent="0.2">
      <c r="A3991" t="str">
        <f t="shared" si="248"/>
        <v>Servicios fabricante- Microsoft Soporte PremierMicrosoft Soporte PremierA356TO</v>
      </c>
      <c r="B3991" t="str">
        <f t="shared" si="249"/>
        <v>A356TOMicrosoft Soporte Premier</v>
      </c>
      <c r="C3991"/>
      <c r="D3991" t="s">
        <v>5156</v>
      </c>
      <c r="E3991" t="s">
        <v>7636</v>
      </c>
      <c r="F3991" s="37" t="s">
        <v>7648</v>
      </c>
      <c r="G3991" s="18" t="str">
        <f t="shared" si="250"/>
        <v>Servicios fabricante- Microsoft Soporte Premier</v>
      </c>
      <c r="H3991" s="18" t="s">
        <v>119</v>
      </c>
      <c r="I3991" s="37" t="s">
        <v>67</v>
      </c>
      <c r="J3991" t="s">
        <v>7637</v>
      </c>
      <c r="K3991" t="s">
        <v>65</v>
      </c>
      <c r="L3991" t="s">
        <v>3940</v>
      </c>
      <c r="M3991" t="s">
        <v>65</v>
      </c>
      <c r="N3991" s="37" t="s">
        <v>5159</v>
      </c>
      <c r="O3991" s="37" t="s">
        <v>66</v>
      </c>
      <c r="P3991" s="37" t="s">
        <v>1308</v>
      </c>
      <c r="Q3991" t="s">
        <v>7636</v>
      </c>
      <c r="R3991" t="s">
        <v>5160</v>
      </c>
      <c r="S3991" s="38">
        <v>32400000</v>
      </c>
      <c r="T3991" s="37">
        <v>1</v>
      </c>
      <c r="U3991" s="37">
        <v>1</v>
      </c>
      <c r="V3991" s="43">
        <f>SUMIF(ResumenCotizacion!$C:$C,E3991,ResumenCotizacion!$P:$P)</f>
        <v>0</v>
      </c>
      <c r="W3991" s="68">
        <f>IF(H3991="USD",S3991*SolCotizacion!$J$18,S3991)</f>
        <v>32400000</v>
      </c>
      <c r="X3991" s="3">
        <f>ROUND(W3991/(1-VLOOKUP("Total porcentaje:",ResumenCotizacion!$F:$H,3,0)),2)</f>
        <v>35217391.299999997</v>
      </c>
      <c r="Y3991" s="3">
        <f t="shared" si="251"/>
        <v>0</v>
      </c>
    </row>
    <row r="3992" spans="1:25" ht="14.25" x14ac:dyDescent="0.2">
      <c r="A3992" t="str">
        <f t="shared" si="248"/>
        <v>Servicios fabricante- Microsoft Soporte PremierMicrosoft Soporte PremierA356SI</v>
      </c>
      <c r="B3992" t="str">
        <f t="shared" si="249"/>
        <v>A356SIMicrosoft Soporte Premier</v>
      </c>
      <c r="C3992"/>
      <c r="D3992" t="s">
        <v>5156</v>
      </c>
      <c r="E3992" t="s">
        <v>7638</v>
      </c>
      <c r="F3992" s="37" t="s">
        <v>7648</v>
      </c>
      <c r="G3992" s="18" t="str">
        <f t="shared" si="250"/>
        <v>Servicios fabricante- Microsoft Soporte Premier</v>
      </c>
      <c r="H3992" s="18" t="s">
        <v>119</v>
      </c>
      <c r="I3992" s="37" t="s">
        <v>67</v>
      </c>
      <c r="J3992" t="s">
        <v>7639</v>
      </c>
      <c r="K3992" t="s">
        <v>65</v>
      </c>
      <c r="L3992" t="s">
        <v>3940</v>
      </c>
      <c r="M3992" t="s">
        <v>65</v>
      </c>
      <c r="N3992" s="37" t="s">
        <v>5159</v>
      </c>
      <c r="O3992" s="37" t="s">
        <v>66</v>
      </c>
      <c r="P3992" s="37" t="s">
        <v>1308</v>
      </c>
      <c r="Q3992" t="s">
        <v>7638</v>
      </c>
      <c r="R3992" t="s">
        <v>5160</v>
      </c>
      <c r="S3992" s="38">
        <v>26400000</v>
      </c>
      <c r="T3992" s="37">
        <v>1</v>
      </c>
      <c r="U3992" s="37">
        <v>1</v>
      </c>
      <c r="V3992" s="43">
        <f>SUMIF(ResumenCotizacion!$C:$C,E3992,ResumenCotizacion!$P:$P)</f>
        <v>0</v>
      </c>
      <c r="W3992" s="68">
        <f>IF(H3992="USD",S3992*SolCotizacion!$J$18,S3992)</f>
        <v>26400000</v>
      </c>
      <c r="X3992" s="3">
        <f>ROUND(W3992/(1-VLOOKUP("Total porcentaje:",ResumenCotizacion!$F:$H,3,0)),2)</f>
        <v>28695652.170000002</v>
      </c>
      <c r="Y3992" s="3">
        <f t="shared" si="251"/>
        <v>0</v>
      </c>
    </row>
    <row r="3993" spans="1:25" ht="14.25" x14ac:dyDescent="0.2">
      <c r="A3993" t="str">
        <f t="shared" si="248"/>
        <v>Servicios fabricante- Microsoft Soporte PremierMicrosoft Soporte PremierA356OM</v>
      </c>
      <c r="B3993" t="str">
        <f t="shared" si="249"/>
        <v>A356OMMicrosoft Soporte Premier</v>
      </c>
      <c r="C3993"/>
      <c r="D3993" t="s">
        <v>5156</v>
      </c>
      <c r="E3993" t="s">
        <v>7640</v>
      </c>
      <c r="F3993" s="37" t="s">
        <v>7648</v>
      </c>
      <c r="G3993" s="18" t="str">
        <f t="shared" si="250"/>
        <v>Servicios fabricante- Microsoft Soporte Premier</v>
      </c>
      <c r="H3993" s="18" t="s">
        <v>119</v>
      </c>
      <c r="I3993" s="37" t="s">
        <v>67</v>
      </c>
      <c r="J3993" t="s">
        <v>7641</v>
      </c>
      <c r="K3993" t="s">
        <v>65</v>
      </c>
      <c r="L3993" t="s">
        <v>3940</v>
      </c>
      <c r="M3993" t="s">
        <v>65</v>
      </c>
      <c r="N3993" s="37" t="s">
        <v>5159</v>
      </c>
      <c r="O3993" s="37" t="s">
        <v>66</v>
      </c>
      <c r="P3993" s="37" t="s">
        <v>1308</v>
      </c>
      <c r="Q3993" t="s">
        <v>7640</v>
      </c>
      <c r="R3993" t="s">
        <v>5160</v>
      </c>
      <c r="S3993" s="38">
        <v>34400000</v>
      </c>
      <c r="T3993" s="37">
        <v>1</v>
      </c>
      <c r="U3993" s="37">
        <v>1</v>
      </c>
      <c r="V3993" s="43">
        <f>SUMIF(ResumenCotizacion!$C:$C,E3993,ResumenCotizacion!$P:$P)</f>
        <v>0</v>
      </c>
      <c r="W3993" s="68">
        <f>IF(H3993="USD",S3993*SolCotizacion!$J$18,S3993)</f>
        <v>34400000</v>
      </c>
      <c r="X3993" s="3">
        <f>ROUND(W3993/(1-VLOOKUP("Total porcentaje:",ResumenCotizacion!$F:$H,3,0)),2)</f>
        <v>37391304.350000001</v>
      </c>
      <c r="Y3993" s="3">
        <f t="shared" si="251"/>
        <v>0</v>
      </c>
    </row>
    <row r="3994" spans="1:25" ht="14.25" x14ac:dyDescent="0.2">
      <c r="A3994" t="str">
        <f t="shared" si="248"/>
        <v>Servicios fabricante- Microsoft Soporte PremierMicrosoft Soporte PremierA356DM</v>
      </c>
      <c r="B3994" t="str">
        <f t="shared" si="249"/>
        <v>A356DMMicrosoft Soporte Premier</v>
      </c>
      <c r="C3994"/>
      <c r="D3994" t="s">
        <v>5156</v>
      </c>
      <c r="E3994" t="s">
        <v>7642</v>
      </c>
      <c r="F3994" s="37" t="s">
        <v>7648</v>
      </c>
      <c r="G3994" s="18" t="str">
        <f t="shared" si="250"/>
        <v>Servicios fabricante- Microsoft Soporte Premier</v>
      </c>
      <c r="H3994" s="18" t="s">
        <v>119</v>
      </c>
      <c r="I3994" s="37" t="s">
        <v>67</v>
      </c>
      <c r="J3994" t="s">
        <v>7643</v>
      </c>
      <c r="K3994" t="s">
        <v>65</v>
      </c>
      <c r="L3994" t="s">
        <v>3940</v>
      </c>
      <c r="M3994" t="s">
        <v>65</v>
      </c>
      <c r="N3994" s="37" t="s">
        <v>5159</v>
      </c>
      <c r="O3994" s="37" t="s">
        <v>66</v>
      </c>
      <c r="P3994" s="37" t="s">
        <v>1308</v>
      </c>
      <c r="Q3994" t="s">
        <v>7642</v>
      </c>
      <c r="R3994" t="s">
        <v>5160</v>
      </c>
      <c r="S3994" s="38">
        <v>13600000</v>
      </c>
      <c r="T3994" s="37">
        <v>1</v>
      </c>
      <c r="U3994" s="37">
        <v>1</v>
      </c>
      <c r="V3994" s="43">
        <f>SUMIF(ResumenCotizacion!$C:$C,E3994,ResumenCotizacion!$P:$P)</f>
        <v>0</v>
      </c>
      <c r="W3994" s="68">
        <f>IF(H3994="USD",S3994*SolCotizacion!$J$18,S3994)</f>
        <v>13600000</v>
      </c>
      <c r="X3994" s="3">
        <f>ROUND(W3994/(1-VLOOKUP("Total porcentaje:",ResumenCotizacion!$F:$H,3,0)),2)</f>
        <v>14782608.699999999</v>
      </c>
      <c r="Y3994" s="3">
        <f t="shared" si="251"/>
        <v>0</v>
      </c>
    </row>
    <row r="3995" spans="1:25" ht="171" x14ac:dyDescent="0.2">
      <c r="A3995" t="str">
        <f t="shared" si="248"/>
        <v>Servicios fabricante- Microsoft Soporte PremierMicrosoft Soporte PremierA</v>
      </c>
      <c r="B3995" t="str">
        <f t="shared" si="249"/>
        <v>AMicrosoft Soporte Premier</v>
      </c>
      <c r="C3995"/>
      <c r="D3995" t="s">
        <v>5156</v>
      </c>
      <c r="E3995" t="s">
        <v>7644</v>
      </c>
      <c r="F3995" s="37" t="s">
        <v>7648</v>
      </c>
      <c r="G3995" s="18" t="str">
        <f t="shared" si="250"/>
        <v>Servicios fabricante- Microsoft Soporte Premier</v>
      </c>
      <c r="H3995" s="18" t="s">
        <v>119</v>
      </c>
      <c r="I3995" s="37" t="s">
        <v>67</v>
      </c>
      <c r="J3995" s="86" t="s">
        <v>7645</v>
      </c>
      <c r="K3995" t="s">
        <v>7094</v>
      </c>
      <c r="L3995" t="s">
        <v>3940</v>
      </c>
      <c r="M3995" t="s">
        <v>65</v>
      </c>
      <c r="N3995" s="37" t="s">
        <v>5159</v>
      </c>
      <c r="O3995" s="37" t="s">
        <v>5171</v>
      </c>
      <c r="P3995" s="37" t="s">
        <v>1308</v>
      </c>
      <c r="Q3995" t="s">
        <v>7644</v>
      </c>
      <c r="R3995" t="s">
        <v>5160</v>
      </c>
      <c r="S3995" s="38">
        <v>144132712.38</v>
      </c>
      <c r="T3995" s="37">
        <v>1</v>
      </c>
      <c r="U3995" s="37">
        <v>1</v>
      </c>
      <c r="V3995" s="43">
        <f>SUMIF(ResumenCotizacion!$C:$C,E3995,ResumenCotizacion!$P:$P)</f>
        <v>0</v>
      </c>
      <c r="W3995" s="68">
        <f>IF(H3995="USD",S3995*SolCotizacion!$J$18,S3995)</f>
        <v>144132712.38</v>
      </c>
      <c r="X3995" s="3">
        <f>ROUND(W3995/(1-VLOOKUP("Total porcentaje:",ResumenCotizacion!$F:$H,3,0)),2)</f>
        <v>156665991.72</v>
      </c>
      <c r="Y3995" s="3">
        <f t="shared" si="251"/>
        <v>0</v>
      </c>
    </row>
    <row r="3996" spans="1:25" ht="14.25" x14ac:dyDescent="0.2">
      <c r="A3996" t="str">
        <f t="shared" si="248"/>
        <v>Servicios fabricante- Microsoft Soporte PremierMicrosoft Soporte Premier793O</v>
      </c>
      <c r="B3996" t="str">
        <f t="shared" si="249"/>
        <v>793OMicrosoft Soporte Premier</v>
      </c>
      <c r="C3996"/>
      <c r="D3996" t="s">
        <v>5156</v>
      </c>
      <c r="E3996" t="s">
        <v>7646</v>
      </c>
      <c r="F3996" s="37" t="s">
        <v>7648</v>
      </c>
      <c r="G3996" s="18" t="str">
        <f t="shared" si="250"/>
        <v>Servicios fabricante- Microsoft Soporte Premier</v>
      </c>
      <c r="H3996" s="18" t="s">
        <v>119</v>
      </c>
      <c r="I3996" s="37" t="s">
        <v>67</v>
      </c>
      <c r="J3996" t="s">
        <v>7647</v>
      </c>
      <c r="K3996" t="s">
        <v>65</v>
      </c>
      <c r="L3996" t="s">
        <v>3940</v>
      </c>
      <c r="M3996" t="s">
        <v>65</v>
      </c>
      <c r="N3996" s="37" t="s">
        <v>5159</v>
      </c>
      <c r="O3996" s="37" t="s">
        <v>66</v>
      </c>
      <c r="P3996" s="37" t="s">
        <v>1308</v>
      </c>
      <c r="Q3996" t="s">
        <v>7646</v>
      </c>
      <c r="R3996" t="s">
        <v>5160</v>
      </c>
      <c r="S3996" s="38">
        <v>101600000</v>
      </c>
      <c r="T3996" s="37">
        <v>1</v>
      </c>
      <c r="U3996" s="37">
        <v>1</v>
      </c>
      <c r="V3996" s="43">
        <f>SUMIF(ResumenCotizacion!$C:$C,E3996,ResumenCotizacion!$P:$P)</f>
        <v>0</v>
      </c>
      <c r="W3996" s="68">
        <f>IF(H3996="USD",S3996*SolCotizacion!$J$18,S3996)</f>
        <v>101600000</v>
      </c>
      <c r="X3996" s="3">
        <f>ROUND(W3996/(1-VLOOKUP("Total porcentaje:",ResumenCotizacion!$F:$H,3,0)),2)</f>
        <v>110434782.61</v>
      </c>
      <c r="Y3996" s="3">
        <f t="shared" si="251"/>
        <v>0</v>
      </c>
    </row>
    <row r="3997" spans="1:25" ht="14.25" x14ac:dyDescent="0.2">
      <c r="A3997" t="str">
        <f t="shared" si="248"/>
        <v>AlfapeopleCANALIT-SW-01-01</v>
      </c>
      <c r="B3997" t="str">
        <f t="shared" si="249"/>
        <v>IT-SW-01-01CANAL</v>
      </c>
      <c r="C3997"/>
      <c r="D3997" t="s">
        <v>7649</v>
      </c>
      <c r="E3997" t="s">
        <v>123</v>
      </c>
      <c r="F3997" s="37" t="s">
        <v>3938</v>
      </c>
      <c r="G3997" s="18" t="str">
        <f t="shared" si="250"/>
        <v>Alfapeople</v>
      </c>
      <c r="H3997" s="18" t="s">
        <v>119</v>
      </c>
      <c r="I3997" s="37" t="s">
        <v>67</v>
      </c>
      <c r="J3997" t="s">
        <v>213</v>
      </c>
      <c r="K3997" t="s">
        <v>209</v>
      </c>
      <c r="L3997" t="s">
        <v>3940</v>
      </c>
      <c r="M3997" t="s">
        <v>65</v>
      </c>
      <c r="N3997" s="37" t="s">
        <v>224</v>
      </c>
      <c r="O3997" s="37" t="s">
        <v>66</v>
      </c>
      <c r="P3997" s="37" t="s">
        <v>1304</v>
      </c>
      <c r="Q3997" t="s">
        <v>123</v>
      </c>
      <c r="R3997" t="s">
        <v>7650</v>
      </c>
      <c r="S3997" s="38">
        <v>1270000</v>
      </c>
      <c r="T3997" s="37">
        <v>1</v>
      </c>
      <c r="U3997" s="37">
        <v>1</v>
      </c>
      <c r="V3997" s="43">
        <f>SUMIF(ResumenCotizacion!$C:$C,E3997,ResumenCotizacion!$P:$P)</f>
        <v>0</v>
      </c>
      <c r="W3997" s="68">
        <f>IF(H3997="USD",S3997*SolCotizacion!$J$18,S3997)</f>
        <v>1270000</v>
      </c>
      <c r="X3997" s="3">
        <f>ROUND(W3997/(1-VLOOKUP("Total porcentaje:",ResumenCotizacion!$F:$H,3,0)),2)</f>
        <v>1380434.78</v>
      </c>
      <c r="Y3997" s="3">
        <f t="shared" si="251"/>
        <v>0</v>
      </c>
    </row>
    <row r="3998" spans="1:25" ht="14.25" x14ac:dyDescent="0.2">
      <c r="A3998" t="str">
        <f t="shared" si="248"/>
        <v>AlfapeopleCANALIT-SW-01-02</v>
      </c>
      <c r="B3998" t="str">
        <f t="shared" si="249"/>
        <v>IT-SW-01-02CANAL</v>
      </c>
      <c r="C3998"/>
      <c r="D3998" t="s">
        <v>7649</v>
      </c>
      <c r="E3998" t="s">
        <v>124</v>
      </c>
      <c r="F3998" s="37" t="s">
        <v>3938</v>
      </c>
      <c r="G3998" s="18" t="str">
        <f t="shared" si="250"/>
        <v>Alfapeople</v>
      </c>
      <c r="H3998" s="18" t="s">
        <v>119</v>
      </c>
      <c r="I3998" s="37" t="s">
        <v>67</v>
      </c>
      <c r="J3998" t="s">
        <v>213</v>
      </c>
      <c r="K3998" t="s">
        <v>209</v>
      </c>
      <c r="L3998" t="s">
        <v>3940</v>
      </c>
      <c r="M3998" t="s">
        <v>65</v>
      </c>
      <c r="N3998" s="37" t="s">
        <v>224</v>
      </c>
      <c r="O3998" s="37" t="s">
        <v>226</v>
      </c>
      <c r="P3998" s="37" t="s">
        <v>1304</v>
      </c>
      <c r="Q3998" t="s">
        <v>124</v>
      </c>
      <c r="R3998" t="s">
        <v>7650</v>
      </c>
      <c r="S3998" s="38">
        <v>2070000</v>
      </c>
      <c r="T3998" s="37">
        <v>1</v>
      </c>
      <c r="U3998" s="37">
        <v>1</v>
      </c>
      <c r="V3998" s="43">
        <f>SUMIF(ResumenCotizacion!$C:$C,E3998,ResumenCotizacion!$P:$P)</f>
        <v>0</v>
      </c>
      <c r="W3998" s="68">
        <f>IF(H3998="USD",S3998*SolCotizacion!$J$18,S3998)</f>
        <v>2070000</v>
      </c>
      <c r="X3998" s="3">
        <f>ROUND(W3998/(1-VLOOKUP("Total porcentaje:",ResumenCotizacion!$F:$H,3,0)),2)</f>
        <v>2250000</v>
      </c>
      <c r="Y3998" s="3">
        <f t="shared" si="251"/>
        <v>0</v>
      </c>
    </row>
    <row r="3999" spans="1:25" ht="14.25" x14ac:dyDescent="0.2">
      <c r="A3999" t="str">
        <f t="shared" si="248"/>
        <v>AlfapeopleCANALIT-SW-01-03</v>
      </c>
      <c r="B3999" t="str">
        <f t="shared" si="249"/>
        <v>IT-SW-01-03CANAL</v>
      </c>
      <c r="C3999"/>
      <c r="D3999" t="s">
        <v>7649</v>
      </c>
      <c r="E3999" t="s">
        <v>125</v>
      </c>
      <c r="F3999" s="37" t="s">
        <v>3938</v>
      </c>
      <c r="G3999" s="18" t="str">
        <f t="shared" si="250"/>
        <v>Alfapeople</v>
      </c>
      <c r="H3999" s="18" t="s">
        <v>119</v>
      </c>
      <c r="I3999" s="37" t="s">
        <v>67</v>
      </c>
      <c r="J3999" t="s">
        <v>213</v>
      </c>
      <c r="K3999" t="s">
        <v>209</v>
      </c>
      <c r="L3999" t="s">
        <v>3940</v>
      </c>
      <c r="M3999" t="s">
        <v>65</v>
      </c>
      <c r="N3999" s="37" t="s">
        <v>225</v>
      </c>
      <c r="O3999" s="37" t="s">
        <v>66</v>
      </c>
      <c r="P3999" s="37" t="s">
        <v>1304</v>
      </c>
      <c r="Q3999" t="s">
        <v>125</v>
      </c>
      <c r="R3999" t="s">
        <v>7650</v>
      </c>
      <c r="S3999" s="38">
        <v>1270000</v>
      </c>
      <c r="T3999" s="37">
        <v>1</v>
      </c>
      <c r="U3999" s="37">
        <v>1</v>
      </c>
      <c r="V3999" s="43">
        <f>SUMIF(ResumenCotizacion!$C:$C,E3999,ResumenCotizacion!$P:$P)</f>
        <v>0</v>
      </c>
      <c r="W3999" s="68">
        <f>IF(H3999="USD",S3999*SolCotizacion!$J$18,S3999)</f>
        <v>1270000</v>
      </c>
      <c r="X3999" s="3">
        <f>ROUND(W3999/(1-VLOOKUP("Total porcentaje:",ResumenCotizacion!$F:$H,3,0)),2)</f>
        <v>1380434.78</v>
      </c>
      <c r="Y3999" s="3">
        <f t="shared" si="251"/>
        <v>0</v>
      </c>
    </row>
    <row r="4000" spans="1:25" ht="14.25" x14ac:dyDescent="0.2">
      <c r="A4000" t="str">
        <f t="shared" si="248"/>
        <v>AlfapeopleCANALIT-SW-01-04</v>
      </c>
      <c r="B4000" t="str">
        <f t="shared" si="249"/>
        <v>IT-SW-01-04CANAL</v>
      </c>
      <c r="C4000"/>
      <c r="D4000" t="s">
        <v>7649</v>
      </c>
      <c r="E4000" t="s">
        <v>126</v>
      </c>
      <c r="F4000" s="37" t="s">
        <v>3938</v>
      </c>
      <c r="G4000" s="18" t="str">
        <f t="shared" si="250"/>
        <v>Alfapeople</v>
      </c>
      <c r="H4000" s="18" t="s">
        <v>119</v>
      </c>
      <c r="I4000" s="37" t="s">
        <v>67</v>
      </c>
      <c r="J4000" t="s">
        <v>213</v>
      </c>
      <c r="K4000" t="s">
        <v>209</v>
      </c>
      <c r="L4000" t="s">
        <v>3940</v>
      </c>
      <c r="M4000" t="s">
        <v>65</v>
      </c>
      <c r="N4000" s="37" t="s">
        <v>225</v>
      </c>
      <c r="O4000" s="37" t="s">
        <v>226</v>
      </c>
      <c r="P4000" s="37" t="s">
        <v>1304</v>
      </c>
      <c r="Q4000" t="s">
        <v>126</v>
      </c>
      <c r="R4000" t="s">
        <v>7650</v>
      </c>
      <c r="S4000" s="38">
        <v>2300000</v>
      </c>
      <c r="T4000" s="37">
        <v>1</v>
      </c>
      <c r="U4000" s="37">
        <v>1</v>
      </c>
      <c r="V4000" s="43">
        <f>SUMIF(ResumenCotizacion!$C:$C,E4000,ResumenCotizacion!$P:$P)</f>
        <v>0</v>
      </c>
      <c r="W4000" s="68">
        <f>IF(H4000="USD",S4000*SolCotizacion!$J$18,S4000)</f>
        <v>2300000</v>
      </c>
      <c r="X4000" s="3">
        <f>ROUND(W4000/(1-VLOOKUP("Total porcentaje:",ResumenCotizacion!$F:$H,3,0)),2)</f>
        <v>2500000</v>
      </c>
      <c r="Y4000" s="3">
        <f t="shared" si="251"/>
        <v>0</v>
      </c>
    </row>
    <row r="4001" spans="1:25" ht="14.25" x14ac:dyDescent="0.2">
      <c r="A4001" t="str">
        <f t="shared" si="248"/>
        <v>AlfapeopleCANALIT-SW-01-05</v>
      </c>
      <c r="B4001" t="str">
        <f t="shared" si="249"/>
        <v>IT-SW-01-05CANAL</v>
      </c>
      <c r="C4001"/>
      <c r="D4001" t="s">
        <v>7649</v>
      </c>
      <c r="E4001" t="s">
        <v>127</v>
      </c>
      <c r="F4001" s="37" t="s">
        <v>3938</v>
      </c>
      <c r="G4001" s="18" t="str">
        <f t="shared" si="250"/>
        <v>Alfapeople</v>
      </c>
      <c r="H4001" s="18" t="s">
        <v>119</v>
      </c>
      <c r="I4001" s="37" t="s">
        <v>67</v>
      </c>
      <c r="J4001" t="s">
        <v>213</v>
      </c>
      <c r="K4001" t="s">
        <v>209</v>
      </c>
      <c r="L4001" t="s">
        <v>3940</v>
      </c>
      <c r="M4001" t="s">
        <v>65</v>
      </c>
      <c r="N4001" s="37" t="s">
        <v>172</v>
      </c>
      <c r="O4001" s="37" t="s">
        <v>66</v>
      </c>
      <c r="P4001" s="37" t="s">
        <v>1304</v>
      </c>
      <c r="Q4001" t="s">
        <v>127</v>
      </c>
      <c r="R4001" t="s">
        <v>7650</v>
      </c>
      <c r="S4001" s="38">
        <v>1270000</v>
      </c>
      <c r="T4001" s="37">
        <v>1</v>
      </c>
      <c r="U4001" s="37">
        <v>1</v>
      </c>
      <c r="V4001" s="43">
        <f>SUMIF(ResumenCotizacion!$C:$C,E4001,ResumenCotizacion!$P:$P)</f>
        <v>0</v>
      </c>
      <c r="W4001" s="68">
        <f>IF(H4001="USD",S4001*SolCotizacion!$J$18,S4001)</f>
        <v>1270000</v>
      </c>
      <c r="X4001" s="3">
        <f>ROUND(W4001/(1-VLOOKUP("Total porcentaje:",ResumenCotizacion!$F:$H,3,0)),2)</f>
        <v>1380434.78</v>
      </c>
      <c r="Y4001" s="3">
        <f t="shared" si="251"/>
        <v>0</v>
      </c>
    </row>
    <row r="4002" spans="1:25" ht="14.25" x14ac:dyDescent="0.2">
      <c r="A4002" t="str">
        <f t="shared" si="248"/>
        <v>AlfapeopleCANALIT-SW-01-06</v>
      </c>
      <c r="B4002" t="str">
        <f t="shared" si="249"/>
        <v>IT-SW-01-06CANAL</v>
      </c>
      <c r="C4002"/>
      <c r="D4002" t="s">
        <v>7649</v>
      </c>
      <c r="E4002" t="s">
        <v>128</v>
      </c>
      <c r="F4002" s="37" t="s">
        <v>3938</v>
      </c>
      <c r="G4002" s="18" t="str">
        <f t="shared" si="250"/>
        <v>Alfapeople</v>
      </c>
      <c r="H4002" s="18" t="s">
        <v>119</v>
      </c>
      <c r="I4002" s="37" t="s">
        <v>67</v>
      </c>
      <c r="J4002" t="s">
        <v>213</v>
      </c>
      <c r="K4002" t="s">
        <v>209</v>
      </c>
      <c r="L4002" t="s">
        <v>3940</v>
      </c>
      <c r="M4002" t="s">
        <v>65</v>
      </c>
      <c r="N4002" s="37" t="s">
        <v>172</v>
      </c>
      <c r="O4002" s="37" t="s">
        <v>226</v>
      </c>
      <c r="P4002" s="37" t="s">
        <v>1304</v>
      </c>
      <c r="Q4002" t="s">
        <v>128</v>
      </c>
      <c r="R4002" t="s">
        <v>7650</v>
      </c>
      <c r="S4002" s="38">
        <v>2540000</v>
      </c>
      <c r="T4002" s="37">
        <v>1</v>
      </c>
      <c r="U4002" s="37">
        <v>1</v>
      </c>
      <c r="V4002" s="43">
        <f>SUMIF(ResumenCotizacion!$C:$C,E4002,ResumenCotizacion!$P:$P)</f>
        <v>0</v>
      </c>
      <c r="W4002" s="68">
        <f>IF(H4002="USD",S4002*SolCotizacion!$J$18,S4002)</f>
        <v>2540000</v>
      </c>
      <c r="X4002" s="3">
        <f>ROUND(W4002/(1-VLOOKUP("Total porcentaje:",ResumenCotizacion!$F:$H,3,0)),2)</f>
        <v>2760869.57</v>
      </c>
      <c r="Y4002" s="3">
        <f t="shared" si="251"/>
        <v>0</v>
      </c>
    </row>
    <row r="4003" spans="1:25" ht="14.25" x14ac:dyDescent="0.2">
      <c r="A4003" t="str">
        <f t="shared" si="248"/>
        <v>AlfapeopleCANALIT-SW-02-01</v>
      </c>
      <c r="B4003" t="str">
        <f t="shared" si="249"/>
        <v>IT-SW-02-01CANAL</v>
      </c>
      <c r="C4003"/>
      <c r="D4003" t="s">
        <v>7649</v>
      </c>
      <c r="E4003" t="s">
        <v>129</v>
      </c>
      <c r="F4003" s="37" t="s">
        <v>3938</v>
      </c>
      <c r="G4003" s="18" t="str">
        <f t="shared" si="250"/>
        <v>Alfapeople</v>
      </c>
      <c r="H4003" s="18" t="s">
        <v>119</v>
      </c>
      <c r="I4003" s="37" t="s">
        <v>67</v>
      </c>
      <c r="J4003" t="s">
        <v>214</v>
      </c>
      <c r="K4003" t="s">
        <v>171</v>
      </c>
      <c r="L4003" t="s">
        <v>3940</v>
      </c>
      <c r="M4003" t="s">
        <v>65</v>
      </c>
      <c r="N4003" s="37" t="s">
        <v>224</v>
      </c>
      <c r="O4003" s="37" t="s">
        <v>66</v>
      </c>
      <c r="P4003" s="37" t="s">
        <v>1304</v>
      </c>
      <c r="Q4003" t="s">
        <v>129</v>
      </c>
      <c r="R4003" t="s">
        <v>7650</v>
      </c>
      <c r="S4003" s="38">
        <v>1510000</v>
      </c>
      <c r="T4003" s="37">
        <v>1</v>
      </c>
      <c r="U4003" s="37">
        <v>1</v>
      </c>
      <c r="V4003" s="43">
        <f>SUMIF(ResumenCotizacion!$C:$C,E4003,ResumenCotizacion!$P:$P)</f>
        <v>0</v>
      </c>
      <c r="W4003" s="68">
        <f>IF(H4003="USD",S4003*SolCotizacion!$J$18,S4003)</f>
        <v>1510000</v>
      </c>
      <c r="X4003" s="3">
        <f>ROUND(W4003/(1-VLOOKUP("Total porcentaje:",ResumenCotizacion!$F:$H,3,0)),2)</f>
        <v>1641304.35</v>
      </c>
      <c r="Y4003" s="3">
        <f t="shared" si="251"/>
        <v>0</v>
      </c>
    </row>
    <row r="4004" spans="1:25" ht="14.25" x14ac:dyDescent="0.2">
      <c r="A4004" t="str">
        <f t="shared" si="248"/>
        <v>AlfapeopleCANALIT-SW-02-02</v>
      </c>
      <c r="B4004" t="str">
        <f t="shared" si="249"/>
        <v>IT-SW-02-02CANAL</v>
      </c>
      <c r="C4004"/>
      <c r="D4004" t="s">
        <v>7649</v>
      </c>
      <c r="E4004" t="s">
        <v>130</v>
      </c>
      <c r="F4004" s="37" t="s">
        <v>3938</v>
      </c>
      <c r="G4004" s="18" t="str">
        <f t="shared" si="250"/>
        <v>Alfapeople</v>
      </c>
      <c r="H4004" s="18" t="s">
        <v>119</v>
      </c>
      <c r="I4004" s="37" t="s">
        <v>67</v>
      </c>
      <c r="J4004" t="s">
        <v>214</v>
      </c>
      <c r="K4004" t="s">
        <v>171</v>
      </c>
      <c r="L4004" t="s">
        <v>3940</v>
      </c>
      <c r="M4004" t="s">
        <v>65</v>
      </c>
      <c r="N4004" s="37" t="s">
        <v>224</v>
      </c>
      <c r="O4004" s="37" t="s">
        <v>226</v>
      </c>
      <c r="P4004" s="37" t="s">
        <v>1304</v>
      </c>
      <c r="Q4004" t="s">
        <v>130</v>
      </c>
      <c r="R4004" t="s">
        <v>7650</v>
      </c>
      <c r="S4004" s="38">
        <v>2300000</v>
      </c>
      <c r="T4004" s="37">
        <v>1</v>
      </c>
      <c r="U4004" s="37">
        <v>1</v>
      </c>
      <c r="V4004" s="43">
        <f>SUMIF(ResumenCotizacion!$C:$C,E4004,ResumenCotizacion!$P:$P)</f>
        <v>0</v>
      </c>
      <c r="W4004" s="68">
        <f>IF(H4004="USD",S4004*SolCotizacion!$J$18,S4004)</f>
        <v>2300000</v>
      </c>
      <c r="X4004" s="3">
        <f>ROUND(W4004/(1-VLOOKUP("Total porcentaje:",ResumenCotizacion!$F:$H,3,0)),2)</f>
        <v>2500000</v>
      </c>
      <c r="Y4004" s="3">
        <f t="shared" si="251"/>
        <v>0</v>
      </c>
    </row>
    <row r="4005" spans="1:25" ht="14.25" x14ac:dyDescent="0.2">
      <c r="A4005" t="str">
        <f t="shared" si="248"/>
        <v>AlfapeopleCANALIT-SW-02-03</v>
      </c>
      <c r="B4005" t="str">
        <f t="shared" si="249"/>
        <v>IT-SW-02-03CANAL</v>
      </c>
      <c r="C4005"/>
      <c r="D4005" t="s">
        <v>7649</v>
      </c>
      <c r="E4005" t="s">
        <v>131</v>
      </c>
      <c r="F4005" s="37" t="s">
        <v>3938</v>
      </c>
      <c r="G4005" s="18" t="str">
        <f t="shared" si="250"/>
        <v>Alfapeople</v>
      </c>
      <c r="H4005" s="18" t="s">
        <v>119</v>
      </c>
      <c r="I4005" s="37" t="s">
        <v>67</v>
      </c>
      <c r="J4005" t="s">
        <v>214</v>
      </c>
      <c r="K4005" t="s">
        <v>171</v>
      </c>
      <c r="L4005" t="s">
        <v>3940</v>
      </c>
      <c r="M4005" t="s">
        <v>65</v>
      </c>
      <c r="N4005" s="37" t="s">
        <v>225</v>
      </c>
      <c r="O4005" s="37" t="s">
        <v>66</v>
      </c>
      <c r="P4005" s="37" t="s">
        <v>1304</v>
      </c>
      <c r="Q4005" t="s">
        <v>131</v>
      </c>
      <c r="R4005" t="s">
        <v>7650</v>
      </c>
      <c r="S4005" s="38">
        <v>1510000</v>
      </c>
      <c r="T4005" s="37">
        <v>1</v>
      </c>
      <c r="U4005" s="37">
        <v>1</v>
      </c>
      <c r="V4005" s="43">
        <f>SUMIF(ResumenCotizacion!$C:$C,E4005,ResumenCotizacion!$P:$P)</f>
        <v>0</v>
      </c>
      <c r="W4005" s="68">
        <f>IF(H4005="USD",S4005*SolCotizacion!$J$18,S4005)</f>
        <v>1510000</v>
      </c>
      <c r="X4005" s="3">
        <f>ROUND(W4005/(1-VLOOKUP("Total porcentaje:",ResumenCotizacion!$F:$H,3,0)),2)</f>
        <v>1641304.35</v>
      </c>
      <c r="Y4005" s="3">
        <f t="shared" si="251"/>
        <v>0</v>
      </c>
    </row>
    <row r="4006" spans="1:25" ht="14.25" x14ac:dyDescent="0.2">
      <c r="A4006" t="str">
        <f t="shared" si="248"/>
        <v>AlfapeopleCANALIT-SW-02-04</v>
      </c>
      <c r="B4006" t="str">
        <f t="shared" si="249"/>
        <v>IT-SW-02-04CANAL</v>
      </c>
      <c r="C4006"/>
      <c r="D4006" t="s">
        <v>7649</v>
      </c>
      <c r="E4006" t="s">
        <v>132</v>
      </c>
      <c r="F4006" s="37" t="s">
        <v>3938</v>
      </c>
      <c r="G4006" s="18" t="str">
        <f t="shared" si="250"/>
        <v>Alfapeople</v>
      </c>
      <c r="H4006" s="18" t="s">
        <v>119</v>
      </c>
      <c r="I4006" s="37" t="s">
        <v>67</v>
      </c>
      <c r="J4006" t="s">
        <v>214</v>
      </c>
      <c r="K4006" t="s">
        <v>171</v>
      </c>
      <c r="L4006" t="s">
        <v>3940</v>
      </c>
      <c r="M4006" t="s">
        <v>65</v>
      </c>
      <c r="N4006" s="37" t="s">
        <v>225</v>
      </c>
      <c r="O4006" s="37" t="s">
        <v>226</v>
      </c>
      <c r="P4006" s="37" t="s">
        <v>1304</v>
      </c>
      <c r="Q4006" t="s">
        <v>132</v>
      </c>
      <c r="R4006" t="s">
        <v>7650</v>
      </c>
      <c r="S4006" s="38">
        <v>2630000</v>
      </c>
      <c r="T4006" s="37">
        <v>1</v>
      </c>
      <c r="U4006" s="37">
        <v>1</v>
      </c>
      <c r="V4006" s="43">
        <f>SUMIF(ResumenCotizacion!$C:$C,E4006,ResumenCotizacion!$P:$P)</f>
        <v>0</v>
      </c>
      <c r="W4006" s="68">
        <f>IF(H4006="USD",S4006*SolCotizacion!$J$18,S4006)</f>
        <v>2630000</v>
      </c>
      <c r="X4006" s="3">
        <f>ROUND(W4006/(1-VLOOKUP("Total porcentaje:",ResumenCotizacion!$F:$H,3,0)),2)</f>
        <v>2858695.65</v>
      </c>
      <c r="Y4006" s="3">
        <f t="shared" si="251"/>
        <v>0</v>
      </c>
    </row>
    <row r="4007" spans="1:25" ht="14.25" x14ac:dyDescent="0.2">
      <c r="A4007" t="str">
        <f t="shared" si="248"/>
        <v>AlfapeopleCANALIT-SW-02-05</v>
      </c>
      <c r="B4007" t="str">
        <f t="shared" si="249"/>
        <v>IT-SW-02-05CANAL</v>
      </c>
      <c r="C4007"/>
      <c r="D4007" t="s">
        <v>7649</v>
      </c>
      <c r="E4007" t="s">
        <v>133</v>
      </c>
      <c r="F4007" s="37" t="s">
        <v>3938</v>
      </c>
      <c r="G4007" s="18" t="str">
        <f t="shared" si="250"/>
        <v>Alfapeople</v>
      </c>
      <c r="H4007" s="18" t="s">
        <v>119</v>
      </c>
      <c r="I4007" s="37" t="s">
        <v>67</v>
      </c>
      <c r="J4007" t="s">
        <v>214</v>
      </c>
      <c r="K4007" t="s">
        <v>171</v>
      </c>
      <c r="L4007" t="s">
        <v>3940</v>
      </c>
      <c r="M4007" t="s">
        <v>65</v>
      </c>
      <c r="N4007" s="37" t="s">
        <v>172</v>
      </c>
      <c r="O4007" s="37" t="s">
        <v>66</v>
      </c>
      <c r="P4007" s="37" t="s">
        <v>1304</v>
      </c>
      <c r="Q4007" t="s">
        <v>133</v>
      </c>
      <c r="R4007" t="s">
        <v>7650</v>
      </c>
      <c r="S4007" s="38">
        <v>1510000</v>
      </c>
      <c r="T4007" s="37">
        <v>1</v>
      </c>
      <c r="U4007" s="37">
        <v>1</v>
      </c>
      <c r="V4007" s="43">
        <f>SUMIF(ResumenCotizacion!$C:$C,E4007,ResumenCotizacion!$P:$P)</f>
        <v>0</v>
      </c>
      <c r="W4007" s="68">
        <f>IF(H4007="USD",S4007*SolCotizacion!$J$18,S4007)</f>
        <v>1510000</v>
      </c>
      <c r="X4007" s="3">
        <f>ROUND(W4007/(1-VLOOKUP("Total porcentaje:",ResumenCotizacion!$F:$H,3,0)),2)</f>
        <v>1641304.35</v>
      </c>
      <c r="Y4007" s="3">
        <f t="shared" si="251"/>
        <v>0</v>
      </c>
    </row>
    <row r="4008" spans="1:25" ht="14.25" x14ac:dyDescent="0.2">
      <c r="A4008" t="str">
        <f t="shared" si="248"/>
        <v>AlfapeopleCANALIT-SW-02-06</v>
      </c>
      <c r="B4008" t="str">
        <f t="shared" si="249"/>
        <v>IT-SW-02-06CANAL</v>
      </c>
      <c r="C4008"/>
      <c r="D4008" t="s">
        <v>7649</v>
      </c>
      <c r="E4008" t="s">
        <v>134</v>
      </c>
      <c r="F4008" s="37" t="s">
        <v>3938</v>
      </c>
      <c r="G4008" s="18" t="str">
        <f t="shared" si="250"/>
        <v>Alfapeople</v>
      </c>
      <c r="H4008" s="18" t="s">
        <v>119</v>
      </c>
      <c r="I4008" s="37" t="s">
        <v>67</v>
      </c>
      <c r="J4008" t="s">
        <v>214</v>
      </c>
      <c r="K4008" t="s">
        <v>171</v>
      </c>
      <c r="L4008" t="s">
        <v>3940</v>
      </c>
      <c r="M4008" t="s">
        <v>65</v>
      </c>
      <c r="N4008" s="37" t="s">
        <v>172</v>
      </c>
      <c r="O4008" s="37" t="s">
        <v>226</v>
      </c>
      <c r="P4008" s="37" t="s">
        <v>1304</v>
      </c>
      <c r="Q4008" t="s">
        <v>134</v>
      </c>
      <c r="R4008" t="s">
        <v>7650</v>
      </c>
      <c r="S4008" s="38">
        <v>2870000</v>
      </c>
      <c r="T4008" s="37">
        <v>1</v>
      </c>
      <c r="U4008" s="37">
        <v>1</v>
      </c>
      <c r="V4008" s="43">
        <f>SUMIF(ResumenCotizacion!$C:$C,E4008,ResumenCotizacion!$P:$P)</f>
        <v>0</v>
      </c>
      <c r="W4008" s="68">
        <f>IF(H4008="USD",S4008*SolCotizacion!$J$18,S4008)</f>
        <v>2870000</v>
      </c>
      <c r="X4008" s="3">
        <f>ROUND(W4008/(1-VLOOKUP("Total porcentaje:",ResumenCotizacion!$F:$H,3,0)),2)</f>
        <v>3119565.22</v>
      </c>
      <c r="Y4008" s="3">
        <f t="shared" si="251"/>
        <v>0</v>
      </c>
    </row>
    <row r="4009" spans="1:25" ht="14.25" x14ac:dyDescent="0.2">
      <c r="A4009" t="str">
        <f t="shared" si="248"/>
        <v>AlfapeopleCANALIT-SW-03-01</v>
      </c>
      <c r="B4009" t="str">
        <f t="shared" si="249"/>
        <v>IT-SW-03-01CANAL</v>
      </c>
      <c r="C4009"/>
      <c r="D4009" t="s">
        <v>7649</v>
      </c>
      <c r="E4009" t="s">
        <v>135</v>
      </c>
      <c r="F4009" s="37" t="s">
        <v>3938</v>
      </c>
      <c r="G4009" s="18" t="str">
        <f t="shared" si="250"/>
        <v>Alfapeople</v>
      </c>
      <c r="H4009" s="18" t="s">
        <v>119</v>
      </c>
      <c r="I4009" s="37" t="s">
        <v>67</v>
      </c>
      <c r="J4009" t="s">
        <v>215</v>
      </c>
      <c r="K4009" t="s">
        <v>209</v>
      </c>
      <c r="L4009" t="s">
        <v>3940</v>
      </c>
      <c r="M4009" t="s">
        <v>65</v>
      </c>
      <c r="N4009" s="37" t="s">
        <v>224</v>
      </c>
      <c r="O4009" s="37" t="s">
        <v>66</v>
      </c>
      <c r="P4009" s="37" t="s">
        <v>1304</v>
      </c>
      <c r="Q4009" t="s">
        <v>135</v>
      </c>
      <c r="R4009" t="s">
        <v>7650</v>
      </c>
      <c r="S4009" s="38">
        <v>1270000</v>
      </c>
      <c r="T4009" s="37">
        <v>1</v>
      </c>
      <c r="U4009" s="37">
        <v>1</v>
      </c>
      <c r="V4009" s="43">
        <f>SUMIF(ResumenCotizacion!$C:$C,E4009,ResumenCotizacion!$P:$P)</f>
        <v>0</v>
      </c>
      <c r="W4009" s="68">
        <f>IF(H4009="USD",S4009*SolCotizacion!$J$18,S4009)</f>
        <v>1270000</v>
      </c>
      <c r="X4009" s="3">
        <f>ROUND(W4009/(1-VLOOKUP("Total porcentaje:",ResumenCotizacion!$F:$H,3,0)),2)</f>
        <v>1380434.78</v>
      </c>
      <c r="Y4009" s="3">
        <f t="shared" si="251"/>
        <v>0</v>
      </c>
    </row>
    <row r="4010" spans="1:25" ht="14.25" x14ac:dyDescent="0.2">
      <c r="A4010" t="str">
        <f t="shared" si="248"/>
        <v>AlfapeopleCANALIT-SW-03-02</v>
      </c>
      <c r="B4010" t="str">
        <f t="shared" si="249"/>
        <v>IT-SW-03-02CANAL</v>
      </c>
      <c r="C4010"/>
      <c r="D4010" t="s">
        <v>7649</v>
      </c>
      <c r="E4010" t="s">
        <v>136</v>
      </c>
      <c r="F4010" s="37" t="s">
        <v>3938</v>
      </c>
      <c r="G4010" s="18" t="str">
        <f t="shared" si="250"/>
        <v>Alfapeople</v>
      </c>
      <c r="H4010" s="18" t="s">
        <v>119</v>
      </c>
      <c r="I4010" s="37" t="s">
        <v>67</v>
      </c>
      <c r="J4010" t="s">
        <v>215</v>
      </c>
      <c r="K4010" t="s">
        <v>209</v>
      </c>
      <c r="L4010" t="s">
        <v>3940</v>
      </c>
      <c r="M4010" t="s">
        <v>65</v>
      </c>
      <c r="N4010" s="37" t="s">
        <v>224</v>
      </c>
      <c r="O4010" s="37" t="s">
        <v>226</v>
      </c>
      <c r="P4010" s="37" t="s">
        <v>1304</v>
      </c>
      <c r="Q4010" t="s">
        <v>136</v>
      </c>
      <c r="R4010" t="s">
        <v>7650</v>
      </c>
      <c r="S4010" s="38">
        <v>2070000</v>
      </c>
      <c r="T4010" s="37">
        <v>1</v>
      </c>
      <c r="U4010" s="37">
        <v>1</v>
      </c>
      <c r="V4010" s="43">
        <f>SUMIF(ResumenCotizacion!$C:$C,E4010,ResumenCotizacion!$P:$P)</f>
        <v>0</v>
      </c>
      <c r="W4010" s="68">
        <f>IF(H4010="USD",S4010*SolCotizacion!$J$18,S4010)</f>
        <v>2070000</v>
      </c>
      <c r="X4010" s="3">
        <f>ROUND(W4010/(1-VLOOKUP("Total porcentaje:",ResumenCotizacion!$F:$H,3,0)),2)</f>
        <v>2250000</v>
      </c>
      <c r="Y4010" s="3">
        <f t="shared" si="251"/>
        <v>0</v>
      </c>
    </row>
    <row r="4011" spans="1:25" ht="14.25" x14ac:dyDescent="0.2">
      <c r="A4011" t="str">
        <f t="shared" si="248"/>
        <v>AlfapeopleCANALIT-SW-03-03</v>
      </c>
      <c r="B4011" t="str">
        <f t="shared" si="249"/>
        <v>IT-SW-03-03CANAL</v>
      </c>
      <c r="C4011"/>
      <c r="D4011" t="s">
        <v>7649</v>
      </c>
      <c r="E4011" t="s">
        <v>137</v>
      </c>
      <c r="F4011" s="37" t="s">
        <v>3938</v>
      </c>
      <c r="G4011" s="18" t="str">
        <f t="shared" si="250"/>
        <v>Alfapeople</v>
      </c>
      <c r="H4011" s="18" t="s">
        <v>119</v>
      </c>
      <c r="I4011" s="37" t="s">
        <v>67</v>
      </c>
      <c r="J4011" t="s">
        <v>215</v>
      </c>
      <c r="K4011" t="s">
        <v>209</v>
      </c>
      <c r="L4011" t="s">
        <v>3940</v>
      </c>
      <c r="M4011" t="s">
        <v>65</v>
      </c>
      <c r="N4011" s="37" t="s">
        <v>225</v>
      </c>
      <c r="O4011" s="37" t="s">
        <v>66</v>
      </c>
      <c r="P4011" s="37" t="s">
        <v>1304</v>
      </c>
      <c r="Q4011" t="s">
        <v>137</v>
      </c>
      <c r="R4011" t="s">
        <v>7650</v>
      </c>
      <c r="S4011" s="38">
        <v>1270000</v>
      </c>
      <c r="T4011" s="37">
        <v>1</v>
      </c>
      <c r="U4011" s="37">
        <v>1</v>
      </c>
      <c r="V4011" s="43">
        <f>SUMIF(ResumenCotizacion!$C:$C,E4011,ResumenCotizacion!$P:$P)</f>
        <v>0</v>
      </c>
      <c r="W4011" s="68">
        <f>IF(H4011="USD",S4011*SolCotizacion!$J$18,S4011)</f>
        <v>1270000</v>
      </c>
      <c r="X4011" s="3">
        <f>ROUND(W4011/(1-VLOOKUP("Total porcentaje:",ResumenCotizacion!$F:$H,3,0)),2)</f>
        <v>1380434.78</v>
      </c>
      <c r="Y4011" s="3">
        <f t="shared" si="251"/>
        <v>0</v>
      </c>
    </row>
    <row r="4012" spans="1:25" ht="14.25" x14ac:dyDescent="0.2">
      <c r="A4012" t="str">
        <f t="shared" si="248"/>
        <v>AlfapeopleCANALIT-SW-03-04</v>
      </c>
      <c r="B4012" t="str">
        <f t="shared" si="249"/>
        <v>IT-SW-03-04CANAL</v>
      </c>
      <c r="C4012"/>
      <c r="D4012" t="s">
        <v>7649</v>
      </c>
      <c r="E4012" t="s">
        <v>138</v>
      </c>
      <c r="F4012" s="37" t="s">
        <v>3938</v>
      </c>
      <c r="G4012" s="18" t="str">
        <f t="shared" si="250"/>
        <v>Alfapeople</v>
      </c>
      <c r="H4012" s="18" t="s">
        <v>119</v>
      </c>
      <c r="I4012" s="37" t="s">
        <v>67</v>
      </c>
      <c r="J4012" t="s">
        <v>215</v>
      </c>
      <c r="K4012" t="s">
        <v>209</v>
      </c>
      <c r="L4012" t="s">
        <v>3940</v>
      </c>
      <c r="M4012" t="s">
        <v>65</v>
      </c>
      <c r="N4012" s="37" t="s">
        <v>225</v>
      </c>
      <c r="O4012" s="37" t="s">
        <v>226</v>
      </c>
      <c r="P4012" s="37" t="s">
        <v>1304</v>
      </c>
      <c r="Q4012" t="s">
        <v>138</v>
      </c>
      <c r="R4012" t="s">
        <v>7650</v>
      </c>
      <c r="S4012" s="38">
        <v>2300000</v>
      </c>
      <c r="T4012" s="37">
        <v>1</v>
      </c>
      <c r="U4012" s="37">
        <v>1</v>
      </c>
      <c r="V4012" s="43">
        <f>SUMIF(ResumenCotizacion!$C:$C,E4012,ResumenCotizacion!$P:$P)</f>
        <v>0</v>
      </c>
      <c r="W4012" s="68">
        <f>IF(H4012="USD",S4012*SolCotizacion!$J$18,S4012)</f>
        <v>2300000</v>
      </c>
      <c r="X4012" s="3">
        <f>ROUND(W4012/(1-VLOOKUP("Total porcentaje:",ResumenCotizacion!$F:$H,3,0)),2)</f>
        <v>2500000</v>
      </c>
      <c r="Y4012" s="3">
        <f t="shared" si="251"/>
        <v>0</v>
      </c>
    </row>
    <row r="4013" spans="1:25" ht="14.25" x14ac:dyDescent="0.2">
      <c r="A4013" t="str">
        <f t="shared" si="248"/>
        <v>AlfapeopleCANALIT-SW-03-05</v>
      </c>
      <c r="B4013" t="str">
        <f t="shared" si="249"/>
        <v>IT-SW-03-05CANAL</v>
      </c>
      <c r="C4013"/>
      <c r="D4013" t="s">
        <v>7649</v>
      </c>
      <c r="E4013" t="s">
        <v>139</v>
      </c>
      <c r="F4013" s="37" t="s">
        <v>3938</v>
      </c>
      <c r="G4013" s="18" t="str">
        <f t="shared" si="250"/>
        <v>Alfapeople</v>
      </c>
      <c r="H4013" s="18" t="s">
        <v>119</v>
      </c>
      <c r="I4013" s="37" t="s">
        <v>67</v>
      </c>
      <c r="J4013" t="s">
        <v>215</v>
      </c>
      <c r="K4013" t="s">
        <v>209</v>
      </c>
      <c r="L4013" t="s">
        <v>3940</v>
      </c>
      <c r="M4013" t="s">
        <v>65</v>
      </c>
      <c r="N4013" s="37" t="s">
        <v>172</v>
      </c>
      <c r="O4013" s="37" t="s">
        <v>66</v>
      </c>
      <c r="P4013" s="37" t="s">
        <v>1304</v>
      </c>
      <c r="Q4013" t="s">
        <v>139</v>
      </c>
      <c r="R4013" t="s">
        <v>7650</v>
      </c>
      <c r="S4013" s="38">
        <v>1280000</v>
      </c>
      <c r="T4013" s="37">
        <v>1</v>
      </c>
      <c r="U4013" s="37">
        <v>1</v>
      </c>
      <c r="V4013" s="43">
        <f>SUMIF(ResumenCotizacion!$C:$C,E4013,ResumenCotizacion!$P:$P)</f>
        <v>0</v>
      </c>
      <c r="W4013" s="68">
        <f>IF(H4013="USD",S4013*SolCotizacion!$J$18,S4013)</f>
        <v>1280000</v>
      </c>
      <c r="X4013" s="3">
        <f>ROUND(W4013/(1-VLOOKUP("Total porcentaje:",ResumenCotizacion!$F:$H,3,0)),2)</f>
        <v>1391304.35</v>
      </c>
      <c r="Y4013" s="3">
        <f t="shared" si="251"/>
        <v>0</v>
      </c>
    </row>
    <row r="4014" spans="1:25" ht="14.25" x14ac:dyDescent="0.2">
      <c r="A4014" t="str">
        <f t="shared" si="248"/>
        <v>AlfapeopleCANALIT-SW-03-06</v>
      </c>
      <c r="B4014" t="str">
        <f t="shared" si="249"/>
        <v>IT-SW-03-06CANAL</v>
      </c>
      <c r="C4014"/>
      <c r="D4014" t="s">
        <v>7649</v>
      </c>
      <c r="E4014" t="s">
        <v>140</v>
      </c>
      <c r="F4014" s="37" t="s">
        <v>3938</v>
      </c>
      <c r="G4014" s="18" t="str">
        <f t="shared" si="250"/>
        <v>Alfapeople</v>
      </c>
      <c r="H4014" s="18" t="s">
        <v>119</v>
      </c>
      <c r="I4014" s="37" t="s">
        <v>67</v>
      </c>
      <c r="J4014" t="s">
        <v>215</v>
      </c>
      <c r="K4014" t="s">
        <v>209</v>
      </c>
      <c r="L4014" t="s">
        <v>3940</v>
      </c>
      <c r="M4014" t="s">
        <v>65</v>
      </c>
      <c r="N4014" s="37" t="s">
        <v>172</v>
      </c>
      <c r="O4014" s="37" t="s">
        <v>226</v>
      </c>
      <c r="P4014" s="37" t="s">
        <v>1304</v>
      </c>
      <c r="Q4014" t="s">
        <v>140</v>
      </c>
      <c r="R4014" t="s">
        <v>7650</v>
      </c>
      <c r="S4014" s="38">
        <v>2540000</v>
      </c>
      <c r="T4014" s="37">
        <v>1</v>
      </c>
      <c r="U4014" s="37">
        <v>1</v>
      </c>
      <c r="V4014" s="43">
        <f>SUMIF(ResumenCotizacion!$C:$C,E4014,ResumenCotizacion!$P:$P)</f>
        <v>0</v>
      </c>
      <c r="W4014" s="68">
        <f>IF(H4014="USD",S4014*SolCotizacion!$J$18,S4014)</f>
        <v>2540000</v>
      </c>
      <c r="X4014" s="3">
        <f>ROUND(W4014/(1-VLOOKUP("Total porcentaje:",ResumenCotizacion!$F:$H,3,0)),2)</f>
        <v>2760869.57</v>
      </c>
      <c r="Y4014" s="3">
        <f t="shared" si="251"/>
        <v>0</v>
      </c>
    </row>
    <row r="4015" spans="1:25" ht="14.25" x14ac:dyDescent="0.2">
      <c r="A4015" t="str">
        <f t="shared" si="248"/>
        <v>AlfapeopleCANALIT-SW-04-01</v>
      </c>
      <c r="B4015" t="str">
        <f t="shared" si="249"/>
        <v>IT-SW-04-01CANAL</v>
      </c>
      <c r="C4015"/>
      <c r="D4015" t="s">
        <v>7649</v>
      </c>
      <c r="E4015" t="s">
        <v>141</v>
      </c>
      <c r="F4015" s="37" t="s">
        <v>3938</v>
      </c>
      <c r="G4015" s="18" t="str">
        <f t="shared" si="250"/>
        <v>Alfapeople</v>
      </c>
      <c r="H4015" s="18" t="s">
        <v>119</v>
      </c>
      <c r="I4015" s="37" t="s">
        <v>67</v>
      </c>
      <c r="J4015" t="s">
        <v>216</v>
      </c>
      <c r="K4015" t="s">
        <v>171</v>
      </c>
      <c r="L4015" t="s">
        <v>3940</v>
      </c>
      <c r="M4015" t="s">
        <v>65</v>
      </c>
      <c r="N4015" s="37" t="s">
        <v>224</v>
      </c>
      <c r="O4015" s="37" t="s">
        <v>66</v>
      </c>
      <c r="P4015" s="37" t="s">
        <v>1304</v>
      </c>
      <c r="Q4015" t="s">
        <v>141</v>
      </c>
      <c r="R4015" t="s">
        <v>7650</v>
      </c>
      <c r="S4015" s="38">
        <v>1510000</v>
      </c>
      <c r="T4015" s="37">
        <v>1</v>
      </c>
      <c r="U4015" s="37">
        <v>1</v>
      </c>
      <c r="V4015" s="43">
        <f>SUMIF(ResumenCotizacion!$C:$C,E4015,ResumenCotizacion!$P:$P)</f>
        <v>0</v>
      </c>
      <c r="W4015" s="68">
        <f>IF(H4015="USD",S4015*SolCotizacion!$J$18,S4015)</f>
        <v>1510000</v>
      </c>
      <c r="X4015" s="3">
        <f>ROUND(W4015/(1-VLOOKUP("Total porcentaje:",ResumenCotizacion!$F:$H,3,0)),2)</f>
        <v>1641304.35</v>
      </c>
      <c r="Y4015" s="3">
        <f t="shared" si="251"/>
        <v>0</v>
      </c>
    </row>
    <row r="4016" spans="1:25" ht="14.25" x14ac:dyDescent="0.2">
      <c r="A4016" t="str">
        <f t="shared" si="248"/>
        <v>AlfapeopleCANALIT-SW-04-02</v>
      </c>
      <c r="B4016" t="str">
        <f t="shared" si="249"/>
        <v>IT-SW-04-02CANAL</v>
      </c>
      <c r="C4016"/>
      <c r="D4016" t="s">
        <v>7649</v>
      </c>
      <c r="E4016" t="s">
        <v>142</v>
      </c>
      <c r="F4016" s="37" t="s">
        <v>3938</v>
      </c>
      <c r="G4016" s="18" t="str">
        <f t="shared" si="250"/>
        <v>Alfapeople</v>
      </c>
      <c r="H4016" s="18" t="s">
        <v>119</v>
      </c>
      <c r="I4016" s="37" t="s">
        <v>67</v>
      </c>
      <c r="J4016" t="s">
        <v>216</v>
      </c>
      <c r="K4016" t="s">
        <v>171</v>
      </c>
      <c r="L4016" t="s">
        <v>3940</v>
      </c>
      <c r="M4016" t="s">
        <v>65</v>
      </c>
      <c r="N4016" s="37" t="s">
        <v>224</v>
      </c>
      <c r="O4016" s="37" t="s">
        <v>226</v>
      </c>
      <c r="P4016" s="37" t="s">
        <v>1304</v>
      </c>
      <c r="Q4016" t="s">
        <v>142</v>
      </c>
      <c r="R4016" t="s">
        <v>7650</v>
      </c>
      <c r="S4016" s="38">
        <v>2400000</v>
      </c>
      <c r="T4016" s="37">
        <v>1</v>
      </c>
      <c r="U4016" s="37">
        <v>1</v>
      </c>
      <c r="V4016" s="43">
        <f>SUMIF(ResumenCotizacion!$C:$C,E4016,ResumenCotizacion!$P:$P)</f>
        <v>0</v>
      </c>
      <c r="W4016" s="68">
        <f>IF(H4016="USD",S4016*SolCotizacion!$J$18,S4016)</f>
        <v>2400000</v>
      </c>
      <c r="X4016" s="3">
        <f>ROUND(W4016/(1-VLOOKUP("Total porcentaje:",ResumenCotizacion!$F:$H,3,0)),2)</f>
        <v>2608695.65</v>
      </c>
      <c r="Y4016" s="3">
        <f t="shared" si="251"/>
        <v>0</v>
      </c>
    </row>
    <row r="4017" spans="1:25" ht="14.25" x14ac:dyDescent="0.2">
      <c r="A4017" t="str">
        <f t="shared" si="248"/>
        <v>AlfapeopleCANALIT-SW-04-03</v>
      </c>
      <c r="B4017" t="str">
        <f t="shared" si="249"/>
        <v>IT-SW-04-03CANAL</v>
      </c>
      <c r="C4017"/>
      <c r="D4017" t="s">
        <v>7649</v>
      </c>
      <c r="E4017" t="s">
        <v>143</v>
      </c>
      <c r="F4017" s="37" t="s">
        <v>3938</v>
      </c>
      <c r="G4017" s="18" t="str">
        <f t="shared" si="250"/>
        <v>Alfapeople</v>
      </c>
      <c r="H4017" s="18" t="s">
        <v>119</v>
      </c>
      <c r="I4017" s="37" t="s">
        <v>67</v>
      </c>
      <c r="J4017" t="s">
        <v>216</v>
      </c>
      <c r="K4017" t="s">
        <v>171</v>
      </c>
      <c r="L4017" t="s">
        <v>3940</v>
      </c>
      <c r="M4017" t="s">
        <v>65</v>
      </c>
      <c r="N4017" s="37" t="s">
        <v>225</v>
      </c>
      <c r="O4017" s="37" t="s">
        <v>66</v>
      </c>
      <c r="P4017" s="37" t="s">
        <v>1304</v>
      </c>
      <c r="Q4017" t="s">
        <v>143</v>
      </c>
      <c r="R4017" t="s">
        <v>7650</v>
      </c>
      <c r="S4017" s="38">
        <v>1510000</v>
      </c>
      <c r="T4017" s="37">
        <v>1</v>
      </c>
      <c r="U4017" s="37">
        <v>1</v>
      </c>
      <c r="V4017" s="43">
        <f>SUMIF(ResumenCotizacion!$C:$C,E4017,ResumenCotizacion!$P:$P)</f>
        <v>0</v>
      </c>
      <c r="W4017" s="68">
        <f>IF(H4017="USD",S4017*SolCotizacion!$J$18,S4017)</f>
        <v>1510000</v>
      </c>
      <c r="X4017" s="3">
        <f>ROUND(W4017/(1-VLOOKUP("Total porcentaje:",ResumenCotizacion!$F:$H,3,0)),2)</f>
        <v>1641304.35</v>
      </c>
      <c r="Y4017" s="3">
        <f t="shared" si="251"/>
        <v>0</v>
      </c>
    </row>
    <row r="4018" spans="1:25" ht="14.25" x14ac:dyDescent="0.2">
      <c r="A4018" t="str">
        <f t="shared" si="248"/>
        <v>AlfapeopleCANALIT-SW-04-04</v>
      </c>
      <c r="B4018" t="str">
        <f t="shared" si="249"/>
        <v>IT-SW-04-04CANAL</v>
      </c>
      <c r="C4018"/>
      <c r="D4018" t="s">
        <v>7649</v>
      </c>
      <c r="E4018" t="s">
        <v>144</v>
      </c>
      <c r="F4018" s="37" t="s">
        <v>3938</v>
      </c>
      <c r="G4018" s="18" t="str">
        <f t="shared" si="250"/>
        <v>Alfapeople</v>
      </c>
      <c r="H4018" s="18" t="s">
        <v>119</v>
      </c>
      <c r="I4018" s="37" t="s">
        <v>67</v>
      </c>
      <c r="J4018" t="s">
        <v>216</v>
      </c>
      <c r="K4018" t="s">
        <v>171</v>
      </c>
      <c r="L4018" t="s">
        <v>3940</v>
      </c>
      <c r="M4018" t="s">
        <v>65</v>
      </c>
      <c r="N4018" s="37" t="s">
        <v>225</v>
      </c>
      <c r="O4018" s="37" t="s">
        <v>226</v>
      </c>
      <c r="P4018" s="37" t="s">
        <v>1304</v>
      </c>
      <c r="Q4018" t="s">
        <v>144</v>
      </c>
      <c r="R4018" t="s">
        <v>7650</v>
      </c>
      <c r="S4018" s="38">
        <v>2630000</v>
      </c>
      <c r="T4018" s="37">
        <v>1</v>
      </c>
      <c r="U4018" s="37">
        <v>1</v>
      </c>
      <c r="V4018" s="43">
        <f>SUMIF(ResumenCotizacion!$C:$C,E4018,ResumenCotizacion!$P:$P)</f>
        <v>0</v>
      </c>
      <c r="W4018" s="68">
        <f>IF(H4018="USD",S4018*SolCotizacion!$J$18,S4018)</f>
        <v>2630000</v>
      </c>
      <c r="X4018" s="3">
        <f>ROUND(W4018/(1-VLOOKUP("Total porcentaje:",ResumenCotizacion!$F:$H,3,0)),2)</f>
        <v>2858695.65</v>
      </c>
      <c r="Y4018" s="3">
        <f t="shared" si="251"/>
        <v>0</v>
      </c>
    </row>
    <row r="4019" spans="1:25" ht="14.25" x14ac:dyDescent="0.2">
      <c r="A4019" t="str">
        <f t="shared" si="248"/>
        <v>AlfapeopleCANALIT-SW-04-05</v>
      </c>
      <c r="B4019" t="str">
        <f t="shared" si="249"/>
        <v>IT-SW-04-05CANAL</v>
      </c>
      <c r="C4019"/>
      <c r="D4019" t="s">
        <v>7649</v>
      </c>
      <c r="E4019" t="s">
        <v>145</v>
      </c>
      <c r="F4019" s="37" t="s">
        <v>3938</v>
      </c>
      <c r="G4019" s="18" t="str">
        <f t="shared" si="250"/>
        <v>Alfapeople</v>
      </c>
      <c r="H4019" s="18" t="s">
        <v>119</v>
      </c>
      <c r="I4019" s="37" t="s">
        <v>67</v>
      </c>
      <c r="J4019" t="s">
        <v>216</v>
      </c>
      <c r="K4019" t="s">
        <v>171</v>
      </c>
      <c r="L4019" t="s">
        <v>3940</v>
      </c>
      <c r="M4019" t="s">
        <v>65</v>
      </c>
      <c r="N4019" s="37" t="s">
        <v>172</v>
      </c>
      <c r="O4019" s="37" t="s">
        <v>66</v>
      </c>
      <c r="P4019" s="37" t="s">
        <v>1304</v>
      </c>
      <c r="Q4019" t="s">
        <v>145</v>
      </c>
      <c r="R4019" t="s">
        <v>7650</v>
      </c>
      <c r="S4019" s="38">
        <v>1510000</v>
      </c>
      <c r="T4019" s="37">
        <v>1</v>
      </c>
      <c r="U4019" s="37">
        <v>1</v>
      </c>
      <c r="V4019" s="43">
        <f>SUMIF(ResumenCotizacion!$C:$C,E4019,ResumenCotizacion!$P:$P)</f>
        <v>0</v>
      </c>
      <c r="W4019" s="68">
        <f>IF(H4019="USD",S4019*SolCotizacion!$J$18,S4019)</f>
        <v>1510000</v>
      </c>
      <c r="X4019" s="3">
        <f>ROUND(W4019/(1-VLOOKUP("Total porcentaje:",ResumenCotizacion!$F:$H,3,0)),2)</f>
        <v>1641304.35</v>
      </c>
      <c r="Y4019" s="3">
        <f t="shared" si="251"/>
        <v>0</v>
      </c>
    </row>
    <row r="4020" spans="1:25" ht="14.25" x14ac:dyDescent="0.2">
      <c r="A4020" t="str">
        <f t="shared" si="248"/>
        <v>AlfapeopleCANALIT-SW-04-06</v>
      </c>
      <c r="B4020" t="str">
        <f t="shared" si="249"/>
        <v>IT-SW-04-06CANAL</v>
      </c>
      <c r="C4020"/>
      <c r="D4020" t="s">
        <v>7649</v>
      </c>
      <c r="E4020" t="s">
        <v>146</v>
      </c>
      <c r="F4020" s="37" t="s">
        <v>3938</v>
      </c>
      <c r="G4020" s="18" t="str">
        <f t="shared" si="250"/>
        <v>Alfapeople</v>
      </c>
      <c r="H4020" s="18" t="s">
        <v>119</v>
      </c>
      <c r="I4020" s="37" t="s">
        <v>67</v>
      </c>
      <c r="J4020" t="s">
        <v>216</v>
      </c>
      <c r="K4020" t="s">
        <v>171</v>
      </c>
      <c r="L4020" t="s">
        <v>3940</v>
      </c>
      <c r="M4020" t="s">
        <v>65</v>
      </c>
      <c r="N4020" s="37" t="s">
        <v>172</v>
      </c>
      <c r="O4020" s="37" t="s">
        <v>226</v>
      </c>
      <c r="P4020" s="37" t="s">
        <v>1304</v>
      </c>
      <c r="Q4020" t="s">
        <v>146</v>
      </c>
      <c r="R4020" t="s">
        <v>7650</v>
      </c>
      <c r="S4020" s="38">
        <v>2870000</v>
      </c>
      <c r="T4020" s="37">
        <v>1</v>
      </c>
      <c r="U4020" s="37">
        <v>1</v>
      </c>
      <c r="V4020" s="43">
        <f>SUMIF(ResumenCotizacion!$C:$C,E4020,ResumenCotizacion!$P:$P)</f>
        <v>0</v>
      </c>
      <c r="W4020" s="68">
        <f>IF(H4020="USD",S4020*SolCotizacion!$J$18,S4020)</f>
        <v>2870000</v>
      </c>
      <c r="X4020" s="3">
        <f>ROUND(W4020/(1-VLOOKUP("Total porcentaje:",ResumenCotizacion!$F:$H,3,0)),2)</f>
        <v>3119565.22</v>
      </c>
      <c r="Y4020" s="3">
        <f t="shared" si="251"/>
        <v>0</v>
      </c>
    </row>
    <row r="4021" spans="1:25" ht="14.25" x14ac:dyDescent="0.2">
      <c r="A4021" t="str">
        <f t="shared" si="248"/>
        <v>AlfapeopleCANALIT-SW-05-01</v>
      </c>
      <c r="B4021" t="str">
        <f t="shared" si="249"/>
        <v>IT-SW-05-01CANAL</v>
      </c>
      <c r="C4021"/>
      <c r="D4021" t="s">
        <v>7649</v>
      </c>
      <c r="E4021" t="s">
        <v>147</v>
      </c>
      <c r="F4021" s="37" t="s">
        <v>3938</v>
      </c>
      <c r="G4021" s="18" t="str">
        <f t="shared" si="250"/>
        <v>Alfapeople</v>
      </c>
      <c r="H4021" s="18" t="s">
        <v>119</v>
      </c>
      <c r="I4021" s="37" t="s">
        <v>67</v>
      </c>
      <c r="J4021" t="s">
        <v>217</v>
      </c>
      <c r="K4021" t="s">
        <v>210</v>
      </c>
      <c r="L4021" t="s">
        <v>3940</v>
      </c>
      <c r="M4021" t="s">
        <v>65</v>
      </c>
      <c r="N4021" s="37" t="s">
        <v>224</v>
      </c>
      <c r="O4021" s="37" t="s">
        <v>66</v>
      </c>
      <c r="P4021" s="37" t="s">
        <v>1308</v>
      </c>
      <c r="Q4021" t="s">
        <v>147</v>
      </c>
      <c r="R4021" t="s">
        <v>7650</v>
      </c>
      <c r="S4021" s="38">
        <v>265000</v>
      </c>
      <c r="T4021" s="37">
        <v>1</v>
      </c>
      <c r="U4021" s="37">
        <v>1</v>
      </c>
      <c r="V4021" s="43">
        <f>SUMIF(ResumenCotizacion!$C:$C,E4021,ResumenCotizacion!$P:$P)</f>
        <v>0</v>
      </c>
      <c r="W4021" s="68">
        <f>IF(H4021="USD",S4021*SolCotizacion!$J$18,S4021)</f>
        <v>265000</v>
      </c>
      <c r="X4021" s="3">
        <f>ROUND(W4021/(1-VLOOKUP("Total porcentaje:",ResumenCotizacion!$F:$H,3,0)),2)</f>
        <v>288043.48</v>
      </c>
      <c r="Y4021" s="3">
        <f t="shared" si="251"/>
        <v>0</v>
      </c>
    </row>
    <row r="4022" spans="1:25" ht="14.25" x14ac:dyDescent="0.2">
      <c r="A4022" t="str">
        <f t="shared" si="248"/>
        <v>AlfapeopleCANALIT-SW-05-02</v>
      </c>
      <c r="B4022" t="str">
        <f t="shared" si="249"/>
        <v>IT-SW-05-02CANAL</v>
      </c>
      <c r="C4022"/>
      <c r="D4022" t="s">
        <v>7649</v>
      </c>
      <c r="E4022" t="s">
        <v>148</v>
      </c>
      <c r="F4022" s="37" t="s">
        <v>3938</v>
      </c>
      <c r="G4022" s="18" t="str">
        <f t="shared" si="250"/>
        <v>Alfapeople</v>
      </c>
      <c r="H4022" s="18" t="s">
        <v>119</v>
      </c>
      <c r="I4022" s="37" t="s">
        <v>67</v>
      </c>
      <c r="J4022" t="s">
        <v>217</v>
      </c>
      <c r="K4022" t="s">
        <v>210</v>
      </c>
      <c r="L4022" t="s">
        <v>3940</v>
      </c>
      <c r="M4022" t="s">
        <v>65</v>
      </c>
      <c r="N4022" s="37" t="s">
        <v>224</v>
      </c>
      <c r="O4022" s="37" t="s">
        <v>226</v>
      </c>
      <c r="P4022" s="37" t="s">
        <v>1308</v>
      </c>
      <c r="Q4022" t="s">
        <v>148</v>
      </c>
      <c r="R4022" t="s">
        <v>7650</v>
      </c>
      <c r="S4022" s="38">
        <v>310000</v>
      </c>
      <c r="T4022" s="37">
        <v>1</v>
      </c>
      <c r="U4022" s="37">
        <v>1</v>
      </c>
      <c r="V4022" s="43">
        <f>SUMIF(ResumenCotizacion!$C:$C,E4022,ResumenCotizacion!$P:$P)</f>
        <v>0</v>
      </c>
      <c r="W4022" s="68">
        <f>IF(H4022="USD",S4022*SolCotizacion!$J$18,S4022)</f>
        <v>310000</v>
      </c>
      <c r="X4022" s="3">
        <f>ROUND(W4022/(1-VLOOKUP("Total porcentaje:",ResumenCotizacion!$F:$H,3,0)),2)</f>
        <v>336956.52</v>
      </c>
      <c r="Y4022" s="3">
        <f t="shared" si="251"/>
        <v>0</v>
      </c>
    </row>
    <row r="4023" spans="1:25" ht="14.25" x14ac:dyDescent="0.2">
      <c r="A4023" t="str">
        <f t="shared" si="248"/>
        <v>AlfapeopleCANALIT-SW-05-03</v>
      </c>
      <c r="B4023" t="str">
        <f t="shared" si="249"/>
        <v>IT-SW-05-03CANAL</v>
      </c>
      <c r="C4023"/>
      <c r="D4023" t="s">
        <v>7649</v>
      </c>
      <c r="E4023" t="s">
        <v>149</v>
      </c>
      <c r="F4023" s="37" t="s">
        <v>3938</v>
      </c>
      <c r="G4023" s="18" t="str">
        <f t="shared" si="250"/>
        <v>Alfapeople</v>
      </c>
      <c r="H4023" s="18" t="s">
        <v>119</v>
      </c>
      <c r="I4023" s="37" t="s">
        <v>67</v>
      </c>
      <c r="J4023" t="s">
        <v>217</v>
      </c>
      <c r="K4023" t="s">
        <v>210</v>
      </c>
      <c r="L4023" t="s">
        <v>3940</v>
      </c>
      <c r="M4023" t="s">
        <v>65</v>
      </c>
      <c r="N4023" s="37" t="s">
        <v>225</v>
      </c>
      <c r="O4023" s="37" t="s">
        <v>66</v>
      </c>
      <c r="P4023" s="37" t="s">
        <v>1308</v>
      </c>
      <c r="Q4023" t="s">
        <v>149</v>
      </c>
      <c r="R4023" t="s">
        <v>7650</v>
      </c>
      <c r="S4023" s="38">
        <v>265000</v>
      </c>
      <c r="T4023" s="37">
        <v>1</v>
      </c>
      <c r="U4023" s="37">
        <v>1</v>
      </c>
      <c r="V4023" s="43">
        <f>SUMIF(ResumenCotizacion!$C:$C,E4023,ResumenCotizacion!$P:$P)</f>
        <v>0</v>
      </c>
      <c r="W4023" s="68">
        <f>IF(H4023="USD",S4023*SolCotizacion!$J$18,S4023)</f>
        <v>265000</v>
      </c>
      <c r="X4023" s="3">
        <f>ROUND(W4023/(1-VLOOKUP("Total porcentaje:",ResumenCotizacion!$F:$H,3,0)),2)</f>
        <v>288043.48</v>
      </c>
      <c r="Y4023" s="3">
        <f t="shared" si="251"/>
        <v>0</v>
      </c>
    </row>
    <row r="4024" spans="1:25" ht="14.25" x14ac:dyDescent="0.2">
      <c r="A4024" t="str">
        <f t="shared" si="248"/>
        <v>AlfapeopleCANALIT-SW-05-04</v>
      </c>
      <c r="B4024" t="str">
        <f t="shared" si="249"/>
        <v>IT-SW-05-04CANAL</v>
      </c>
      <c r="C4024"/>
      <c r="D4024" t="s">
        <v>7649</v>
      </c>
      <c r="E4024" t="s">
        <v>177</v>
      </c>
      <c r="F4024" s="37" t="s">
        <v>3938</v>
      </c>
      <c r="G4024" s="18" t="str">
        <f t="shared" si="250"/>
        <v>Alfapeople</v>
      </c>
      <c r="H4024" s="18" t="s">
        <v>119</v>
      </c>
      <c r="I4024" s="37" t="s">
        <v>67</v>
      </c>
      <c r="J4024" t="s">
        <v>217</v>
      </c>
      <c r="K4024" t="s">
        <v>210</v>
      </c>
      <c r="L4024" t="s">
        <v>3940</v>
      </c>
      <c r="M4024" t="s">
        <v>65</v>
      </c>
      <c r="N4024" s="37" t="s">
        <v>225</v>
      </c>
      <c r="O4024" s="37" t="s">
        <v>226</v>
      </c>
      <c r="P4024" s="37" t="s">
        <v>1308</v>
      </c>
      <c r="Q4024" t="s">
        <v>177</v>
      </c>
      <c r="R4024" t="s">
        <v>7650</v>
      </c>
      <c r="S4024" s="38">
        <v>310000</v>
      </c>
      <c r="T4024" s="37">
        <v>1</v>
      </c>
      <c r="U4024" s="37">
        <v>1</v>
      </c>
      <c r="V4024" s="43">
        <f>SUMIF(ResumenCotizacion!$C:$C,E4024,ResumenCotizacion!$P:$P)</f>
        <v>0</v>
      </c>
      <c r="W4024" s="68">
        <f>IF(H4024="USD",S4024*SolCotizacion!$J$18,S4024)</f>
        <v>310000</v>
      </c>
      <c r="X4024" s="3">
        <f>ROUND(W4024/(1-VLOOKUP("Total porcentaje:",ResumenCotizacion!$F:$H,3,0)),2)</f>
        <v>336956.52</v>
      </c>
      <c r="Y4024" s="3">
        <f t="shared" si="251"/>
        <v>0</v>
      </c>
    </row>
    <row r="4025" spans="1:25" ht="14.25" x14ac:dyDescent="0.2">
      <c r="A4025" t="str">
        <f t="shared" si="248"/>
        <v>AlfapeopleCANALIT-SW-05-05</v>
      </c>
      <c r="B4025" t="str">
        <f t="shared" si="249"/>
        <v>IT-SW-05-05CANAL</v>
      </c>
      <c r="C4025"/>
      <c r="D4025" t="s">
        <v>7649</v>
      </c>
      <c r="E4025" t="s">
        <v>178</v>
      </c>
      <c r="F4025" s="37" t="s">
        <v>3938</v>
      </c>
      <c r="G4025" s="18" t="str">
        <f t="shared" si="250"/>
        <v>Alfapeople</v>
      </c>
      <c r="H4025" s="18" t="s">
        <v>119</v>
      </c>
      <c r="I4025" s="37" t="s">
        <v>67</v>
      </c>
      <c r="J4025" t="s">
        <v>217</v>
      </c>
      <c r="K4025" t="s">
        <v>210</v>
      </c>
      <c r="L4025" t="s">
        <v>3940</v>
      </c>
      <c r="M4025" t="s">
        <v>65</v>
      </c>
      <c r="N4025" s="37" t="s">
        <v>172</v>
      </c>
      <c r="O4025" s="37" t="s">
        <v>66</v>
      </c>
      <c r="P4025" s="37" t="s">
        <v>1308</v>
      </c>
      <c r="Q4025" t="s">
        <v>178</v>
      </c>
      <c r="R4025" t="s">
        <v>7650</v>
      </c>
      <c r="S4025" s="38">
        <v>265000</v>
      </c>
      <c r="T4025" s="37">
        <v>1</v>
      </c>
      <c r="U4025" s="37">
        <v>1</v>
      </c>
      <c r="V4025" s="43">
        <f>SUMIF(ResumenCotizacion!$C:$C,E4025,ResumenCotizacion!$P:$P)</f>
        <v>0</v>
      </c>
      <c r="W4025" s="68">
        <f>IF(H4025="USD",S4025*SolCotizacion!$J$18,S4025)</f>
        <v>265000</v>
      </c>
      <c r="X4025" s="3">
        <f>ROUND(W4025/(1-VLOOKUP("Total porcentaje:",ResumenCotizacion!$F:$H,3,0)),2)</f>
        <v>288043.48</v>
      </c>
      <c r="Y4025" s="3">
        <f t="shared" si="251"/>
        <v>0</v>
      </c>
    </row>
    <row r="4026" spans="1:25" ht="14.25" x14ac:dyDescent="0.2">
      <c r="A4026" t="str">
        <f t="shared" si="248"/>
        <v>AlfapeopleCANALIT-SW-05-06</v>
      </c>
      <c r="B4026" t="str">
        <f t="shared" si="249"/>
        <v>IT-SW-05-06CANAL</v>
      </c>
      <c r="C4026"/>
      <c r="D4026" t="s">
        <v>7649</v>
      </c>
      <c r="E4026" t="s">
        <v>179</v>
      </c>
      <c r="F4026" s="37" t="s">
        <v>3938</v>
      </c>
      <c r="G4026" s="18" t="str">
        <f t="shared" si="250"/>
        <v>Alfapeople</v>
      </c>
      <c r="H4026" s="18" t="s">
        <v>119</v>
      </c>
      <c r="I4026" s="37" t="s">
        <v>67</v>
      </c>
      <c r="J4026" t="s">
        <v>217</v>
      </c>
      <c r="K4026" t="s">
        <v>210</v>
      </c>
      <c r="L4026" t="s">
        <v>3940</v>
      </c>
      <c r="M4026" t="s">
        <v>65</v>
      </c>
      <c r="N4026" s="37" t="s">
        <v>172</v>
      </c>
      <c r="O4026" s="37" t="s">
        <v>226</v>
      </c>
      <c r="P4026" s="37" t="s">
        <v>1308</v>
      </c>
      <c r="Q4026" t="s">
        <v>179</v>
      </c>
      <c r="R4026" t="s">
        <v>7650</v>
      </c>
      <c r="S4026" s="38">
        <v>320000</v>
      </c>
      <c r="T4026" s="37">
        <v>1</v>
      </c>
      <c r="U4026" s="37">
        <v>1</v>
      </c>
      <c r="V4026" s="43">
        <f>SUMIF(ResumenCotizacion!$C:$C,E4026,ResumenCotizacion!$P:$P)</f>
        <v>0</v>
      </c>
      <c r="W4026" s="68">
        <f>IF(H4026="USD",S4026*SolCotizacion!$J$18,S4026)</f>
        <v>320000</v>
      </c>
      <c r="X4026" s="3">
        <f>ROUND(W4026/(1-VLOOKUP("Total porcentaje:",ResumenCotizacion!$F:$H,3,0)),2)</f>
        <v>347826.09</v>
      </c>
      <c r="Y4026" s="3">
        <f t="shared" si="251"/>
        <v>0</v>
      </c>
    </row>
    <row r="4027" spans="1:25" ht="14.25" x14ac:dyDescent="0.2">
      <c r="A4027" t="str">
        <f t="shared" si="248"/>
        <v>AlfapeopleCANALIT-SW-06-01</v>
      </c>
      <c r="B4027" t="str">
        <f t="shared" si="249"/>
        <v>IT-SW-06-01CANAL</v>
      </c>
      <c r="C4027"/>
      <c r="D4027" t="s">
        <v>7649</v>
      </c>
      <c r="E4027" t="s">
        <v>150</v>
      </c>
      <c r="F4027" s="37" t="s">
        <v>3938</v>
      </c>
      <c r="G4027" s="18" t="str">
        <f t="shared" si="250"/>
        <v>Alfapeople</v>
      </c>
      <c r="H4027" s="18" t="s">
        <v>119</v>
      </c>
      <c r="I4027" s="37" t="s">
        <v>67</v>
      </c>
      <c r="J4027" t="s">
        <v>218</v>
      </c>
      <c r="K4027" t="s">
        <v>211</v>
      </c>
      <c r="L4027" t="s">
        <v>3940</v>
      </c>
      <c r="M4027" t="s">
        <v>65</v>
      </c>
      <c r="N4027" s="37" t="s">
        <v>224</v>
      </c>
      <c r="O4027" s="37" t="s">
        <v>226</v>
      </c>
      <c r="P4027" s="37" t="s">
        <v>1308</v>
      </c>
      <c r="Q4027" t="s">
        <v>150</v>
      </c>
      <c r="R4027" t="s">
        <v>7650</v>
      </c>
      <c r="S4027" s="38">
        <v>45900000</v>
      </c>
      <c r="T4027" s="37">
        <v>1</v>
      </c>
      <c r="U4027" s="37">
        <v>1</v>
      </c>
      <c r="V4027" s="43">
        <f>SUMIF(ResumenCotizacion!$C:$C,E4027,ResumenCotizacion!$P:$P)</f>
        <v>0</v>
      </c>
      <c r="W4027" s="68">
        <f>IF(H4027="USD",S4027*SolCotizacion!$J$18,S4027)</f>
        <v>45900000</v>
      </c>
      <c r="X4027" s="3">
        <f>ROUND(W4027/(1-VLOOKUP("Total porcentaje:",ResumenCotizacion!$F:$H,3,0)),2)</f>
        <v>49891304.350000001</v>
      </c>
      <c r="Y4027" s="3">
        <f t="shared" si="251"/>
        <v>0</v>
      </c>
    </row>
    <row r="4028" spans="1:25" ht="14.25" x14ac:dyDescent="0.2">
      <c r="A4028" t="str">
        <f t="shared" si="248"/>
        <v>AlfapeopleCANALIT-SW-06-02</v>
      </c>
      <c r="B4028" t="str">
        <f t="shared" si="249"/>
        <v>IT-SW-06-02CANAL</v>
      </c>
      <c r="C4028"/>
      <c r="D4028" t="s">
        <v>7649</v>
      </c>
      <c r="E4028" t="s">
        <v>151</v>
      </c>
      <c r="F4028" s="37" t="s">
        <v>3938</v>
      </c>
      <c r="G4028" s="18" t="str">
        <f t="shared" si="250"/>
        <v>Alfapeople</v>
      </c>
      <c r="H4028" s="18" t="s">
        <v>119</v>
      </c>
      <c r="I4028" s="37" t="s">
        <v>67</v>
      </c>
      <c r="J4028" t="s">
        <v>218</v>
      </c>
      <c r="K4028" t="s">
        <v>211</v>
      </c>
      <c r="L4028" t="s">
        <v>3940</v>
      </c>
      <c r="M4028" t="s">
        <v>65</v>
      </c>
      <c r="N4028" s="37" t="s">
        <v>225</v>
      </c>
      <c r="O4028" s="37" t="s">
        <v>226</v>
      </c>
      <c r="P4028" s="37" t="s">
        <v>1308</v>
      </c>
      <c r="Q4028" t="s">
        <v>151</v>
      </c>
      <c r="R4028" t="s">
        <v>7650</v>
      </c>
      <c r="S4028" s="38">
        <v>46500000</v>
      </c>
      <c r="T4028" s="37">
        <v>1</v>
      </c>
      <c r="U4028" s="37">
        <v>1</v>
      </c>
      <c r="V4028" s="43">
        <f>SUMIF(ResumenCotizacion!$C:$C,E4028,ResumenCotizacion!$P:$P)</f>
        <v>0</v>
      </c>
      <c r="W4028" s="68">
        <f>IF(H4028="USD",S4028*SolCotizacion!$J$18,S4028)</f>
        <v>46500000</v>
      </c>
      <c r="X4028" s="3">
        <f>ROUND(W4028/(1-VLOOKUP("Total porcentaje:",ResumenCotizacion!$F:$H,3,0)),2)</f>
        <v>50543478.259999998</v>
      </c>
      <c r="Y4028" s="3">
        <f t="shared" si="251"/>
        <v>0</v>
      </c>
    </row>
    <row r="4029" spans="1:25" ht="14.25" x14ac:dyDescent="0.2">
      <c r="A4029" t="str">
        <f t="shared" si="248"/>
        <v>AlfapeopleCANALIT-SW-06-03</v>
      </c>
      <c r="B4029" t="str">
        <f t="shared" si="249"/>
        <v>IT-SW-06-03CANAL</v>
      </c>
      <c r="C4029"/>
      <c r="D4029" t="s">
        <v>7649</v>
      </c>
      <c r="E4029" t="s">
        <v>152</v>
      </c>
      <c r="F4029" s="37" t="s">
        <v>3938</v>
      </c>
      <c r="G4029" s="18" t="str">
        <f t="shared" si="250"/>
        <v>Alfapeople</v>
      </c>
      <c r="H4029" s="18" t="s">
        <v>119</v>
      </c>
      <c r="I4029" s="37" t="s">
        <v>67</v>
      </c>
      <c r="J4029" t="s">
        <v>218</v>
      </c>
      <c r="K4029" t="s">
        <v>211</v>
      </c>
      <c r="L4029" t="s">
        <v>3940</v>
      </c>
      <c r="M4029" t="s">
        <v>65</v>
      </c>
      <c r="N4029" s="37" t="s">
        <v>172</v>
      </c>
      <c r="O4029" s="37" t="s">
        <v>226</v>
      </c>
      <c r="P4029" s="37" t="s">
        <v>1308</v>
      </c>
      <c r="Q4029" t="s">
        <v>152</v>
      </c>
      <c r="R4029" t="s">
        <v>7650</v>
      </c>
      <c r="S4029" s="38">
        <v>47000000</v>
      </c>
      <c r="T4029" s="37">
        <v>1</v>
      </c>
      <c r="U4029" s="37">
        <v>1</v>
      </c>
      <c r="V4029" s="43">
        <f>SUMIF(ResumenCotizacion!$C:$C,E4029,ResumenCotizacion!$P:$P)</f>
        <v>0</v>
      </c>
      <c r="W4029" s="68">
        <f>IF(H4029="USD",S4029*SolCotizacion!$J$18,S4029)</f>
        <v>47000000</v>
      </c>
      <c r="X4029" s="3">
        <f>ROUND(W4029/(1-VLOOKUP("Total porcentaje:",ResumenCotizacion!$F:$H,3,0)),2)</f>
        <v>51086956.520000003</v>
      </c>
      <c r="Y4029" s="3">
        <f t="shared" si="251"/>
        <v>0</v>
      </c>
    </row>
    <row r="4030" spans="1:25" ht="14.25" x14ac:dyDescent="0.2">
      <c r="A4030" t="str">
        <f t="shared" si="248"/>
        <v>AlfapeopleCANALIT-SW-07-01</v>
      </c>
      <c r="B4030" t="str">
        <f t="shared" si="249"/>
        <v>IT-SW-07-01CANAL</v>
      </c>
      <c r="C4030"/>
      <c r="D4030" t="s">
        <v>7649</v>
      </c>
      <c r="E4030" t="s">
        <v>153</v>
      </c>
      <c r="F4030" s="37" t="s">
        <v>3938</v>
      </c>
      <c r="G4030" s="18" t="str">
        <f t="shared" si="250"/>
        <v>Alfapeople</v>
      </c>
      <c r="H4030" s="18" t="s">
        <v>119</v>
      </c>
      <c r="I4030" s="37" t="s">
        <v>67</v>
      </c>
      <c r="J4030" t="s">
        <v>219</v>
      </c>
      <c r="K4030" t="s">
        <v>40</v>
      </c>
      <c r="L4030" t="s">
        <v>21</v>
      </c>
      <c r="M4030" t="s">
        <v>65</v>
      </c>
      <c r="N4030" s="37" t="s">
        <v>224</v>
      </c>
      <c r="O4030" s="37" t="s">
        <v>66</v>
      </c>
      <c r="P4030" s="37" t="s">
        <v>1305</v>
      </c>
      <c r="Q4030" t="s">
        <v>153</v>
      </c>
      <c r="R4030" t="s">
        <v>7650</v>
      </c>
      <c r="S4030" s="38">
        <v>3200000</v>
      </c>
      <c r="T4030" s="37">
        <v>1</v>
      </c>
      <c r="U4030" s="37">
        <v>1</v>
      </c>
      <c r="V4030" s="43">
        <f>SUMIF(ResumenCotizacion!$C:$C,E4030,ResumenCotizacion!$P:$P)</f>
        <v>0</v>
      </c>
      <c r="W4030" s="68">
        <f>IF(H4030="USD",S4030*SolCotizacion!$J$18,S4030)</f>
        <v>3200000</v>
      </c>
      <c r="X4030" s="3">
        <f>ROUND(W4030/(1-VLOOKUP("Total porcentaje:",ResumenCotizacion!$F:$H,3,0)),2)</f>
        <v>3478260.87</v>
      </c>
      <c r="Y4030" s="3">
        <f t="shared" si="251"/>
        <v>0</v>
      </c>
    </row>
    <row r="4031" spans="1:25" ht="14.25" x14ac:dyDescent="0.2">
      <c r="A4031" t="str">
        <f t="shared" si="248"/>
        <v>AlfapeopleCANALIT-SW-07-02</v>
      </c>
      <c r="B4031" t="str">
        <f t="shared" si="249"/>
        <v>IT-SW-07-02CANAL</v>
      </c>
      <c r="C4031"/>
      <c r="D4031" t="s">
        <v>7649</v>
      </c>
      <c r="E4031" t="s">
        <v>154</v>
      </c>
      <c r="F4031" s="37" t="s">
        <v>3938</v>
      </c>
      <c r="G4031" s="18" t="str">
        <f t="shared" si="250"/>
        <v>Alfapeople</v>
      </c>
      <c r="H4031" s="18" t="s">
        <v>119</v>
      </c>
      <c r="I4031" s="37" t="s">
        <v>67</v>
      </c>
      <c r="J4031" t="s">
        <v>219</v>
      </c>
      <c r="K4031" t="s">
        <v>40</v>
      </c>
      <c r="L4031" t="s">
        <v>21</v>
      </c>
      <c r="M4031" t="s">
        <v>65</v>
      </c>
      <c r="N4031" s="37" t="s">
        <v>224</v>
      </c>
      <c r="O4031" s="37" t="s">
        <v>226</v>
      </c>
      <c r="P4031" s="37" t="s">
        <v>1305</v>
      </c>
      <c r="Q4031" t="s">
        <v>154</v>
      </c>
      <c r="R4031" t="s">
        <v>7650</v>
      </c>
      <c r="S4031" s="38">
        <v>2700000</v>
      </c>
      <c r="T4031" s="37">
        <v>1</v>
      </c>
      <c r="U4031" s="37">
        <v>1</v>
      </c>
      <c r="V4031" s="43">
        <f>SUMIF(ResumenCotizacion!$C:$C,E4031,ResumenCotizacion!$P:$P)</f>
        <v>0</v>
      </c>
      <c r="W4031" s="68">
        <f>IF(H4031="USD",S4031*SolCotizacion!$J$18,S4031)</f>
        <v>2700000</v>
      </c>
      <c r="X4031" s="3">
        <f>ROUND(W4031/(1-VLOOKUP("Total porcentaje:",ResumenCotizacion!$F:$H,3,0)),2)</f>
        <v>2934782.61</v>
      </c>
      <c r="Y4031" s="3">
        <f t="shared" si="251"/>
        <v>0</v>
      </c>
    </row>
    <row r="4032" spans="1:25" ht="14.25" x14ac:dyDescent="0.2">
      <c r="A4032" t="str">
        <f t="shared" si="248"/>
        <v>AlfapeopleCANALIT-SW-07-03</v>
      </c>
      <c r="B4032" t="str">
        <f t="shared" si="249"/>
        <v>IT-SW-07-03CANAL</v>
      </c>
      <c r="C4032"/>
      <c r="D4032" t="s">
        <v>7649</v>
      </c>
      <c r="E4032" t="s">
        <v>155</v>
      </c>
      <c r="F4032" s="37" t="s">
        <v>3938</v>
      </c>
      <c r="G4032" s="18" t="str">
        <f t="shared" si="250"/>
        <v>Alfapeople</v>
      </c>
      <c r="H4032" s="18" t="s">
        <v>119</v>
      </c>
      <c r="I4032" s="37" t="s">
        <v>67</v>
      </c>
      <c r="J4032" t="s">
        <v>219</v>
      </c>
      <c r="K4032" t="s">
        <v>40</v>
      </c>
      <c r="L4032" t="s">
        <v>21</v>
      </c>
      <c r="M4032" t="s">
        <v>65</v>
      </c>
      <c r="N4032" s="37" t="s">
        <v>225</v>
      </c>
      <c r="O4032" s="37" t="s">
        <v>66</v>
      </c>
      <c r="P4032" s="37" t="s">
        <v>1305</v>
      </c>
      <c r="Q4032" t="s">
        <v>155</v>
      </c>
      <c r="R4032" t="s">
        <v>7650</v>
      </c>
      <c r="S4032" s="38">
        <v>3200000</v>
      </c>
      <c r="T4032" s="37">
        <v>1</v>
      </c>
      <c r="U4032" s="37">
        <v>1</v>
      </c>
      <c r="V4032" s="43">
        <f>SUMIF(ResumenCotizacion!$C:$C,E4032,ResumenCotizacion!$P:$P)</f>
        <v>0</v>
      </c>
      <c r="W4032" s="68">
        <f>IF(H4032="USD",S4032*SolCotizacion!$J$18,S4032)</f>
        <v>3200000</v>
      </c>
      <c r="X4032" s="3">
        <f>ROUND(W4032/(1-VLOOKUP("Total porcentaje:",ResumenCotizacion!$F:$H,3,0)),2)</f>
        <v>3478260.87</v>
      </c>
      <c r="Y4032" s="3">
        <f t="shared" si="251"/>
        <v>0</v>
      </c>
    </row>
    <row r="4033" spans="1:25" ht="14.25" x14ac:dyDescent="0.2">
      <c r="A4033" t="str">
        <f t="shared" si="248"/>
        <v>AlfapeopleCANALIT-SW-07-04</v>
      </c>
      <c r="B4033" t="str">
        <f t="shared" si="249"/>
        <v>IT-SW-07-04CANAL</v>
      </c>
      <c r="C4033"/>
      <c r="D4033" t="s">
        <v>7649</v>
      </c>
      <c r="E4033" t="s">
        <v>156</v>
      </c>
      <c r="F4033" s="37" t="s">
        <v>3938</v>
      </c>
      <c r="G4033" s="18" t="str">
        <f t="shared" si="250"/>
        <v>Alfapeople</v>
      </c>
      <c r="H4033" s="18" t="s">
        <v>119</v>
      </c>
      <c r="I4033" s="37" t="s">
        <v>67</v>
      </c>
      <c r="J4033" t="s">
        <v>219</v>
      </c>
      <c r="K4033" t="s">
        <v>40</v>
      </c>
      <c r="L4033" t="s">
        <v>21</v>
      </c>
      <c r="M4033" t="s">
        <v>65</v>
      </c>
      <c r="N4033" s="37" t="s">
        <v>225</v>
      </c>
      <c r="O4033" s="37" t="s">
        <v>226</v>
      </c>
      <c r="P4033" s="37" t="s">
        <v>1305</v>
      </c>
      <c r="Q4033" t="s">
        <v>156</v>
      </c>
      <c r="R4033" t="s">
        <v>7650</v>
      </c>
      <c r="S4033" s="38">
        <v>3900000</v>
      </c>
      <c r="T4033" s="37">
        <v>1</v>
      </c>
      <c r="U4033" s="37">
        <v>1</v>
      </c>
      <c r="V4033" s="43">
        <f>SUMIF(ResumenCotizacion!$C:$C,E4033,ResumenCotizacion!$P:$P)</f>
        <v>0</v>
      </c>
      <c r="W4033" s="68">
        <f>IF(H4033="USD",S4033*SolCotizacion!$J$18,S4033)</f>
        <v>3900000</v>
      </c>
      <c r="X4033" s="3">
        <f>ROUND(W4033/(1-VLOOKUP("Total porcentaje:",ResumenCotizacion!$F:$H,3,0)),2)</f>
        <v>4239130.43</v>
      </c>
      <c r="Y4033" s="3">
        <f t="shared" si="251"/>
        <v>0</v>
      </c>
    </row>
    <row r="4034" spans="1:25" ht="14.25" x14ac:dyDescent="0.2">
      <c r="A4034" t="str">
        <f t="shared" si="248"/>
        <v>AlfapeopleCANALIT-SW-07-05</v>
      </c>
      <c r="B4034" t="str">
        <f t="shared" si="249"/>
        <v>IT-SW-07-05CANAL</v>
      </c>
      <c r="C4034"/>
      <c r="D4034" t="s">
        <v>7649</v>
      </c>
      <c r="E4034" t="s">
        <v>157</v>
      </c>
      <c r="F4034" s="37" t="s">
        <v>3938</v>
      </c>
      <c r="G4034" s="18" t="str">
        <f t="shared" si="250"/>
        <v>Alfapeople</v>
      </c>
      <c r="H4034" s="18" t="s">
        <v>119</v>
      </c>
      <c r="I4034" s="37" t="s">
        <v>67</v>
      </c>
      <c r="J4034" t="s">
        <v>219</v>
      </c>
      <c r="K4034" t="s">
        <v>40</v>
      </c>
      <c r="L4034" t="s">
        <v>21</v>
      </c>
      <c r="M4034" t="s">
        <v>65</v>
      </c>
      <c r="N4034" s="37" t="s">
        <v>172</v>
      </c>
      <c r="O4034" s="37" t="s">
        <v>66</v>
      </c>
      <c r="P4034" s="37" t="s">
        <v>1305</v>
      </c>
      <c r="Q4034" t="s">
        <v>157</v>
      </c>
      <c r="R4034" t="s">
        <v>7650</v>
      </c>
      <c r="S4034" s="38">
        <v>3200000</v>
      </c>
      <c r="T4034" s="37">
        <v>1</v>
      </c>
      <c r="U4034" s="37">
        <v>1</v>
      </c>
      <c r="V4034" s="43">
        <f>SUMIF(ResumenCotizacion!$C:$C,E4034,ResumenCotizacion!$P:$P)</f>
        <v>0</v>
      </c>
      <c r="W4034" s="68">
        <f>IF(H4034="USD",S4034*SolCotizacion!$J$18,S4034)</f>
        <v>3200000</v>
      </c>
      <c r="X4034" s="3">
        <f>ROUND(W4034/(1-VLOOKUP("Total porcentaje:",ResumenCotizacion!$F:$H,3,0)),2)</f>
        <v>3478260.87</v>
      </c>
      <c r="Y4034" s="3">
        <f t="shared" si="251"/>
        <v>0</v>
      </c>
    </row>
    <row r="4035" spans="1:25" ht="14.25" x14ac:dyDescent="0.2">
      <c r="A4035" t="str">
        <f t="shared" ref="A4035:A4098" si="252">D4035&amp;F4035&amp;E4035</f>
        <v>AlfapeopleCANALIT-SW-07-06</v>
      </c>
      <c r="B4035" t="str">
        <f t="shared" ref="B4035:B4098" si="253">E4035&amp;F4035</f>
        <v>IT-SW-07-06CANAL</v>
      </c>
      <c r="C4035"/>
      <c r="D4035" t="s">
        <v>7649</v>
      </c>
      <c r="E4035" t="s">
        <v>158</v>
      </c>
      <c r="F4035" s="37" t="s">
        <v>3938</v>
      </c>
      <c r="G4035" s="18" t="str">
        <f t="shared" ref="G4035:G4098" si="254">D4035</f>
        <v>Alfapeople</v>
      </c>
      <c r="H4035" s="18" t="s">
        <v>119</v>
      </c>
      <c r="I4035" s="37" t="s">
        <v>67</v>
      </c>
      <c r="J4035" t="s">
        <v>219</v>
      </c>
      <c r="K4035" t="s">
        <v>40</v>
      </c>
      <c r="L4035" t="s">
        <v>21</v>
      </c>
      <c r="M4035" t="s">
        <v>65</v>
      </c>
      <c r="N4035" s="37" t="s">
        <v>172</v>
      </c>
      <c r="O4035" s="37" t="s">
        <v>226</v>
      </c>
      <c r="P4035" s="37" t="s">
        <v>1305</v>
      </c>
      <c r="Q4035" t="s">
        <v>158</v>
      </c>
      <c r="R4035" t="s">
        <v>7650</v>
      </c>
      <c r="S4035" s="38">
        <v>4100000</v>
      </c>
      <c r="T4035" s="37">
        <v>1</v>
      </c>
      <c r="U4035" s="37">
        <v>1</v>
      </c>
      <c r="V4035" s="43">
        <f>SUMIF(ResumenCotizacion!$C:$C,E4035,ResumenCotizacion!$P:$P)</f>
        <v>0</v>
      </c>
      <c r="W4035" s="68">
        <f>IF(H4035="USD",S4035*SolCotizacion!$J$18,S4035)</f>
        <v>4100000</v>
      </c>
      <c r="X4035" s="3">
        <f>ROUND(W4035/(1-VLOOKUP("Total porcentaje:",ResumenCotizacion!$F:$H,3,0)),2)</f>
        <v>4456521.74</v>
      </c>
      <c r="Y4035" s="3">
        <f t="shared" ref="Y4035:Y4098" si="255">V4035*X4035</f>
        <v>0</v>
      </c>
    </row>
    <row r="4036" spans="1:25" ht="14.25" x14ac:dyDescent="0.2">
      <c r="A4036" t="str">
        <f t="shared" si="252"/>
        <v>AlfapeopleCANALIT-SW-08-01</v>
      </c>
      <c r="B4036" t="str">
        <f t="shared" si="253"/>
        <v>IT-SW-08-01CANAL</v>
      </c>
      <c r="C4036"/>
      <c r="D4036" t="s">
        <v>7649</v>
      </c>
      <c r="E4036" t="s">
        <v>159</v>
      </c>
      <c r="F4036" s="37" t="s">
        <v>3938</v>
      </c>
      <c r="G4036" s="18" t="str">
        <f t="shared" si="254"/>
        <v>Alfapeople</v>
      </c>
      <c r="H4036" s="18" t="s">
        <v>119</v>
      </c>
      <c r="I4036" s="37" t="s">
        <v>67</v>
      </c>
      <c r="J4036" t="s">
        <v>220</v>
      </c>
      <c r="K4036" t="s">
        <v>212</v>
      </c>
      <c r="L4036" t="s">
        <v>3940</v>
      </c>
      <c r="M4036" t="s">
        <v>65</v>
      </c>
      <c r="N4036" s="37" t="s">
        <v>224</v>
      </c>
      <c r="O4036" s="37" t="s">
        <v>66</v>
      </c>
      <c r="P4036" s="37" t="s">
        <v>1308</v>
      </c>
      <c r="Q4036" t="s">
        <v>159</v>
      </c>
      <c r="R4036" t="s">
        <v>7650</v>
      </c>
      <c r="S4036" s="38">
        <v>265000</v>
      </c>
      <c r="T4036" s="37">
        <v>1</v>
      </c>
      <c r="U4036" s="37">
        <v>1</v>
      </c>
      <c r="V4036" s="43">
        <f>SUMIF(ResumenCotizacion!$C:$C,E4036,ResumenCotizacion!$P:$P)</f>
        <v>0</v>
      </c>
      <c r="W4036" s="68">
        <f>IF(H4036="USD",S4036*SolCotizacion!$J$18,S4036)</f>
        <v>265000</v>
      </c>
      <c r="X4036" s="3">
        <f>ROUND(W4036/(1-VLOOKUP("Total porcentaje:",ResumenCotizacion!$F:$H,3,0)),2)</f>
        <v>288043.48</v>
      </c>
      <c r="Y4036" s="3">
        <f t="shared" si="255"/>
        <v>0</v>
      </c>
    </row>
    <row r="4037" spans="1:25" ht="14.25" x14ac:dyDescent="0.2">
      <c r="A4037" t="str">
        <f t="shared" si="252"/>
        <v>AlfapeopleCANALIT-SW-08-02</v>
      </c>
      <c r="B4037" t="str">
        <f t="shared" si="253"/>
        <v>IT-SW-08-02CANAL</v>
      </c>
      <c r="C4037"/>
      <c r="D4037" t="s">
        <v>7649</v>
      </c>
      <c r="E4037" t="s">
        <v>160</v>
      </c>
      <c r="F4037" s="37" t="s">
        <v>3938</v>
      </c>
      <c r="G4037" s="18" t="str">
        <f t="shared" si="254"/>
        <v>Alfapeople</v>
      </c>
      <c r="H4037" s="18" t="s">
        <v>119</v>
      </c>
      <c r="I4037" s="37" t="s">
        <v>67</v>
      </c>
      <c r="J4037" t="s">
        <v>220</v>
      </c>
      <c r="K4037" t="s">
        <v>212</v>
      </c>
      <c r="L4037" t="s">
        <v>3940</v>
      </c>
      <c r="M4037" t="s">
        <v>65</v>
      </c>
      <c r="N4037" s="37" t="s">
        <v>224</v>
      </c>
      <c r="O4037" s="37" t="s">
        <v>226</v>
      </c>
      <c r="P4037" s="37" t="s">
        <v>1308</v>
      </c>
      <c r="Q4037" t="s">
        <v>160</v>
      </c>
      <c r="R4037" t="s">
        <v>7650</v>
      </c>
      <c r="S4037" s="38">
        <v>290000</v>
      </c>
      <c r="T4037" s="37">
        <v>1</v>
      </c>
      <c r="U4037" s="37">
        <v>1</v>
      </c>
      <c r="V4037" s="43">
        <f>SUMIF(ResumenCotizacion!$C:$C,E4037,ResumenCotizacion!$P:$P)</f>
        <v>0</v>
      </c>
      <c r="W4037" s="68">
        <f>IF(H4037="USD",S4037*SolCotizacion!$J$18,S4037)</f>
        <v>290000</v>
      </c>
      <c r="X4037" s="3">
        <f>ROUND(W4037/(1-VLOOKUP("Total porcentaje:",ResumenCotizacion!$F:$H,3,0)),2)</f>
        <v>315217.39</v>
      </c>
      <c r="Y4037" s="3">
        <f t="shared" si="255"/>
        <v>0</v>
      </c>
    </row>
    <row r="4038" spans="1:25" ht="14.25" x14ac:dyDescent="0.2">
      <c r="A4038" t="str">
        <f t="shared" si="252"/>
        <v>AlfapeopleCANALIT-SW-08-03</v>
      </c>
      <c r="B4038" t="str">
        <f t="shared" si="253"/>
        <v>IT-SW-08-03CANAL</v>
      </c>
      <c r="C4038"/>
      <c r="D4038" t="s">
        <v>7649</v>
      </c>
      <c r="E4038" t="s">
        <v>161</v>
      </c>
      <c r="F4038" s="37" t="s">
        <v>3938</v>
      </c>
      <c r="G4038" s="18" t="str">
        <f t="shared" si="254"/>
        <v>Alfapeople</v>
      </c>
      <c r="H4038" s="18" t="s">
        <v>119</v>
      </c>
      <c r="I4038" s="37" t="s">
        <v>67</v>
      </c>
      <c r="J4038" t="s">
        <v>220</v>
      </c>
      <c r="K4038" t="s">
        <v>212</v>
      </c>
      <c r="L4038" t="s">
        <v>3940</v>
      </c>
      <c r="M4038" t="s">
        <v>65</v>
      </c>
      <c r="N4038" s="37" t="s">
        <v>225</v>
      </c>
      <c r="O4038" s="37" t="s">
        <v>66</v>
      </c>
      <c r="P4038" s="37" t="s">
        <v>1308</v>
      </c>
      <c r="Q4038" t="s">
        <v>161</v>
      </c>
      <c r="R4038" t="s">
        <v>7650</v>
      </c>
      <c r="S4038" s="38">
        <v>265000</v>
      </c>
      <c r="T4038" s="37">
        <v>1</v>
      </c>
      <c r="U4038" s="37">
        <v>1</v>
      </c>
      <c r="V4038" s="43">
        <f>SUMIF(ResumenCotizacion!$C:$C,E4038,ResumenCotizacion!$P:$P)</f>
        <v>0</v>
      </c>
      <c r="W4038" s="68">
        <f>IF(H4038="USD",S4038*SolCotizacion!$J$18,S4038)</f>
        <v>265000</v>
      </c>
      <c r="X4038" s="3">
        <f>ROUND(W4038/(1-VLOOKUP("Total porcentaje:",ResumenCotizacion!$F:$H,3,0)),2)</f>
        <v>288043.48</v>
      </c>
      <c r="Y4038" s="3">
        <f t="shared" si="255"/>
        <v>0</v>
      </c>
    </row>
    <row r="4039" spans="1:25" ht="14.25" x14ac:dyDescent="0.2">
      <c r="A4039" t="str">
        <f t="shared" si="252"/>
        <v>AlfapeopleCANALIT-SW-08-04</v>
      </c>
      <c r="B4039" t="str">
        <f t="shared" si="253"/>
        <v>IT-SW-08-04CANAL</v>
      </c>
      <c r="C4039"/>
      <c r="D4039" t="s">
        <v>7649</v>
      </c>
      <c r="E4039" t="s">
        <v>180</v>
      </c>
      <c r="F4039" s="37" t="s">
        <v>3938</v>
      </c>
      <c r="G4039" s="18" t="str">
        <f t="shared" si="254"/>
        <v>Alfapeople</v>
      </c>
      <c r="H4039" s="18" t="s">
        <v>119</v>
      </c>
      <c r="I4039" s="37" t="s">
        <v>67</v>
      </c>
      <c r="J4039" t="s">
        <v>220</v>
      </c>
      <c r="K4039" t="s">
        <v>212</v>
      </c>
      <c r="L4039" t="s">
        <v>3940</v>
      </c>
      <c r="M4039" t="s">
        <v>65</v>
      </c>
      <c r="N4039" s="37" t="s">
        <v>225</v>
      </c>
      <c r="O4039" s="37" t="s">
        <v>226</v>
      </c>
      <c r="P4039" s="37" t="s">
        <v>1308</v>
      </c>
      <c r="Q4039" t="s">
        <v>180</v>
      </c>
      <c r="R4039" t="s">
        <v>7650</v>
      </c>
      <c r="S4039" s="38">
        <v>340000</v>
      </c>
      <c r="T4039" s="37">
        <v>1</v>
      </c>
      <c r="U4039" s="37">
        <v>1</v>
      </c>
      <c r="V4039" s="43">
        <f>SUMIF(ResumenCotizacion!$C:$C,E4039,ResumenCotizacion!$P:$P)</f>
        <v>0</v>
      </c>
      <c r="W4039" s="68">
        <f>IF(H4039="USD",S4039*SolCotizacion!$J$18,S4039)</f>
        <v>340000</v>
      </c>
      <c r="X4039" s="3">
        <f>ROUND(W4039/(1-VLOOKUP("Total porcentaje:",ResumenCotizacion!$F:$H,3,0)),2)</f>
        <v>369565.22</v>
      </c>
      <c r="Y4039" s="3">
        <f t="shared" si="255"/>
        <v>0</v>
      </c>
    </row>
    <row r="4040" spans="1:25" ht="14.25" x14ac:dyDescent="0.2">
      <c r="A4040" t="str">
        <f t="shared" si="252"/>
        <v>AlfapeopleCANALIT-SW-08-05</v>
      </c>
      <c r="B4040" t="str">
        <f t="shared" si="253"/>
        <v>IT-SW-08-05CANAL</v>
      </c>
      <c r="C4040"/>
      <c r="D4040" t="s">
        <v>7649</v>
      </c>
      <c r="E4040" t="s">
        <v>181</v>
      </c>
      <c r="F4040" s="37" t="s">
        <v>3938</v>
      </c>
      <c r="G4040" s="18" t="str">
        <f t="shared" si="254"/>
        <v>Alfapeople</v>
      </c>
      <c r="H4040" s="18" t="s">
        <v>119</v>
      </c>
      <c r="I4040" s="37" t="s">
        <v>67</v>
      </c>
      <c r="J4040" t="s">
        <v>220</v>
      </c>
      <c r="K4040" t="s">
        <v>212</v>
      </c>
      <c r="L4040" t="s">
        <v>3940</v>
      </c>
      <c r="M4040" t="s">
        <v>65</v>
      </c>
      <c r="N4040" s="37" t="s">
        <v>172</v>
      </c>
      <c r="O4040" s="37" t="s">
        <v>66</v>
      </c>
      <c r="P4040" s="37" t="s">
        <v>1308</v>
      </c>
      <c r="Q4040" t="s">
        <v>181</v>
      </c>
      <c r="R4040" t="s">
        <v>7650</v>
      </c>
      <c r="S4040" s="38">
        <v>265000</v>
      </c>
      <c r="T4040" s="37">
        <v>1</v>
      </c>
      <c r="U4040" s="37">
        <v>1</v>
      </c>
      <c r="V4040" s="43">
        <f>SUMIF(ResumenCotizacion!$C:$C,E4040,ResumenCotizacion!$P:$P)</f>
        <v>0</v>
      </c>
      <c r="W4040" s="68">
        <f>IF(H4040="USD",S4040*SolCotizacion!$J$18,S4040)</f>
        <v>265000</v>
      </c>
      <c r="X4040" s="3">
        <f>ROUND(W4040/(1-VLOOKUP("Total porcentaje:",ResumenCotizacion!$F:$H,3,0)),2)</f>
        <v>288043.48</v>
      </c>
      <c r="Y4040" s="3">
        <f t="shared" si="255"/>
        <v>0</v>
      </c>
    </row>
    <row r="4041" spans="1:25" ht="14.25" x14ac:dyDescent="0.2">
      <c r="A4041" t="str">
        <f t="shared" si="252"/>
        <v>AlfapeopleCANALIT-SW-08-06</v>
      </c>
      <c r="B4041" t="str">
        <f t="shared" si="253"/>
        <v>IT-SW-08-06CANAL</v>
      </c>
      <c r="C4041"/>
      <c r="D4041" t="s">
        <v>7649</v>
      </c>
      <c r="E4041" t="s">
        <v>182</v>
      </c>
      <c r="F4041" s="37" t="s">
        <v>3938</v>
      </c>
      <c r="G4041" s="18" t="str">
        <f t="shared" si="254"/>
        <v>Alfapeople</v>
      </c>
      <c r="H4041" s="18" t="s">
        <v>119</v>
      </c>
      <c r="I4041" s="37" t="s">
        <v>67</v>
      </c>
      <c r="J4041" t="s">
        <v>220</v>
      </c>
      <c r="K4041" t="s">
        <v>212</v>
      </c>
      <c r="L4041" t="s">
        <v>3940</v>
      </c>
      <c r="M4041" t="s">
        <v>65</v>
      </c>
      <c r="N4041" s="37" t="s">
        <v>172</v>
      </c>
      <c r="O4041" s="37" t="s">
        <v>226</v>
      </c>
      <c r="P4041" s="37" t="s">
        <v>1308</v>
      </c>
      <c r="Q4041" t="s">
        <v>182</v>
      </c>
      <c r="R4041" t="s">
        <v>7650</v>
      </c>
      <c r="S4041" s="38">
        <v>385000</v>
      </c>
      <c r="T4041" s="37">
        <v>1</v>
      </c>
      <c r="U4041" s="37">
        <v>1</v>
      </c>
      <c r="V4041" s="43">
        <f>SUMIF(ResumenCotizacion!$C:$C,E4041,ResumenCotizacion!$P:$P)</f>
        <v>0</v>
      </c>
      <c r="W4041" s="68">
        <f>IF(H4041="USD",S4041*SolCotizacion!$J$18,S4041)</f>
        <v>385000</v>
      </c>
      <c r="X4041" s="3">
        <f>ROUND(W4041/(1-VLOOKUP("Total porcentaje:",ResumenCotizacion!$F:$H,3,0)),2)</f>
        <v>418478.26</v>
      </c>
      <c r="Y4041" s="3">
        <f t="shared" si="255"/>
        <v>0</v>
      </c>
    </row>
    <row r="4042" spans="1:25" ht="14.25" x14ac:dyDescent="0.2">
      <c r="A4042" t="str">
        <f t="shared" si="252"/>
        <v>AlfapeopleCANALIT-SW-09-01</v>
      </c>
      <c r="B4042" t="str">
        <f t="shared" si="253"/>
        <v>IT-SW-09-01CANAL</v>
      </c>
      <c r="C4042"/>
      <c r="D4042" t="s">
        <v>7649</v>
      </c>
      <c r="E4042" t="s">
        <v>162</v>
      </c>
      <c r="F4042" s="37" t="s">
        <v>3938</v>
      </c>
      <c r="G4042" s="18" t="str">
        <f t="shared" si="254"/>
        <v>Alfapeople</v>
      </c>
      <c r="H4042" s="18" t="s">
        <v>119</v>
      </c>
      <c r="I4042" s="37" t="s">
        <v>67</v>
      </c>
      <c r="J4042" t="s">
        <v>221</v>
      </c>
      <c r="K4042" t="s">
        <v>211</v>
      </c>
      <c r="L4042" t="s">
        <v>3940</v>
      </c>
      <c r="M4042" t="s">
        <v>65</v>
      </c>
      <c r="N4042" s="37" t="s">
        <v>224</v>
      </c>
      <c r="O4042" s="37" t="s">
        <v>226</v>
      </c>
      <c r="P4042" s="37" t="s">
        <v>1305</v>
      </c>
      <c r="Q4042" t="s">
        <v>162</v>
      </c>
      <c r="R4042" t="s">
        <v>7650</v>
      </c>
      <c r="S4042" s="38">
        <v>52000000</v>
      </c>
      <c r="T4042" s="37">
        <v>1</v>
      </c>
      <c r="U4042" s="37">
        <v>1</v>
      </c>
      <c r="V4042" s="43">
        <f>SUMIF(ResumenCotizacion!$C:$C,E4042,ResumenCotizacion!$P:$P)</f>
        <v>0</v>
      </c>
      <c r="W4042" s="68">
        <f>IF(H4042="USD",S4042*SolCotizacion!$J$18,S4042)</f>
        <v>52000000</v>
      </c>
      <c r="X4042" s="3">
        <f>ROUND(W4042/(1-VLOOKUP("Total porcentaje:",ResumenCotizacion!$F:$H,3,0)),2)</f>
        <v>56521739.130000003</v>
      </c>
      <c r="Y4042" s="3">
        <f t="shared" si="255"/>
        <v>0</v>
      </c>
    </row>
    <row r="4043" spans="1:25" ht="14.25" x14ac:dyDescent="0.2">
      <c r="A4043" t="str">
        <f t="shared" si="252"/>
        <v>AlfapeopleCANALIT-SW-09-02</v>
      </c>
      <c r="B4043" t="str">
        <f t="shared" si="253"/>
        <v>IT-SW-09-02CANAL</v>
      </c>
      <c r="C4043"/>
      <c r="D4043" t="s">
        <v>7649</v>
      </c>
      <c r="E4043" t="s">
        <v>163</v>
      </c>
      <c r="F4043" s="37" t="s">
        <v>3938</v>
      </c>
      <c r="G4043" s="18" t="str">
        <f t="shared" si="254"/>
        <v>Alfapeople</v>
      </c>
      <c r="H4043" s="18" t="s">
        <v>119</v>
      </c>
      <c r="I4043" s="37" t="s">
        <v>67</v>
      </c>
      <c r="J4043" t="s">
        <v>221</v>
      </c>
      <c r="K4043" t="s">
        <v>211</v>
      </c>
      <c r="L4043" t="s">
        <v>3940</v>
      </c>
      <c r="M4043" t="s">
        <v>65</v>
      </c>
      <c r="N4043" s="37" t="s">
        <v>225</v>
      </c>
      <c r="O4043" s="37" t="s">
        <v>226</v>
      </c>
      <c r="P4043" s="37" t="s">
        <v>1305</v>
      </c>
      <c r="Q4043" t="s">
        <v>163</v>
      </c>
      <c r="R4043" t="s">
        <v>7650</v>
      </c>
      <c r="S4043" s="38">
        <v>52000000</v>
      </c>
      <c r="T4043" s="37">
        <v>1</v>
      </c>
      <c r="U4043" s="37">
        <v>1</v>
      </c>
      <c r="V4043" s="43">
        <f>SUMIF(ResumenCotizacion!$C:$C,E4043,ResumenCotizacion!$P:$P)</f>
        <v>0</v>
      </c>
      <c r="W4043" s="68">
        <f>IF(H4043="USD",S4043*SolCotizacion!$J$18,S4043)</f>
        <v>52000000</v>
      </c>
      <c r="X4043" s="3">
        <f>ROUND(W4043/(1-VLOOKUP("Total porcentaje:",ResumenCotizacion!$F:$H,3,0)),2)</f>
        <v>56521739.130000003</v>
      </c>
      <c r="Y4043" s="3">
        <f t="shared" si="255"/>
        <v>0</v>
      </c>
    </row>
    <row r="4044" spans="1:25" ht="14.25" x14ac:dyDescent="0.2">
      <c r="A4044" t="str">
        <f t="shared" si="252"/>
        <v>AlfapeopleCANALIT-SW-09-03</v>
      </c>
      <c r="B4044" t="str">
        <f t="shared" si="253"/>
        <v>IT-SW-09-03CANAL</v>
      </c>
      <c r="C4044"/>
      <c r="D4044" t="s">
        <v>7649</v>
      </c>
      <c r="E4044" t="s">
        <v>164</v>
      </c>
      <c r="F4044" s="37" t="s">
        <v>3938</v>
      </c>
      <c r="G4044" s="18" t="str">
        <f t="shared" si="254"/>
        <v>Alfapeople</v>
      </c>
      <c r="H4044" s="18" t="s">
        <v>119</v>
      </c>
      <c r="I4044" s="37" t="s">
        <v>67</v>
      </c>
      <c r="J4044" t="s">
        <v>221</v>
      </c>
      <c r="K4044" t="s">
        <v>211</v>
      </c>
      <c r="L4044" t="s">
        <v>3940</v>
      </c>
      <c r="M4044" t="s">
        <v>65</v>
      </c>
      <c r="N4044" s="37" t="s">
        <v>172</v>
      </c>
      <c r="O4044" s="37" t="s">
        <v>226</v>
      </c>
      <c r="P4044" s="37" t="s">
        <v>1305</v>
      </c>
      <c r="Q4044" t="s">
        <v>164</v>
      </c>
      <c r="R4044" t="s">
        <v>7650</v>
      </c>
      <c r="S4044" s="38">
        <v>52000000</v>
      </c>
      <c r="T4044" s="37">
        <v>1</v>
      </c>
      <c r="U4044" s="37">
        <v>1</v>
      </c>
      <c r="V4044" s="43">
        <f>SUMIF(ResumenCotizacion!$C:$C,E4044,ResumenCotizacion!$P:$P)</f>
        <v>0</v>
      </c>
      <c r="W4044" s="68">
        <f>IF(H4044="USD",S4044*SolCotizacion!$J$18,S4044)</f>
        <v>52000000</v>
      </c>
      <c r="X4044" s="3">
        <f>ROUND(W4044/(1-VLOOKUP("Total porcentaje:",ResumenCotizacion!$F:$H,3,0)),2)</f>
        <v>56521739.130000003</v>
      </c>
      <c r="Y4044" s="3">
        <f t="shared" si="255"/>
        <v>0</v>
      </c>
    </row>
    <row r="4045" spans="1:25" ht="14.25" x14ac:dyDescent="0.2">
      <c r="A4045" t="str">
        <f t="shared" si="252"/>
        <v>AlfapeopleCANALIT-SW-10-01</v>
      </c>
      <c r="B4045" t="str">
        <f t="shared" si="253"/>
        <v>IT-SW-10-01CANAL</v>
      </c>
      <c r="C4045"/>
      <c r="D4045" t="s">
        <v>7649</v>
      </c>
      <c r="E4045" t="s">
        <v>165</v>
      </c>
      <c r="F4045" s="37" t="s">
        <v>3938</v>
      </c>
      <c r="G4045" s="18" t="str">
        <f t="shared" si="254"/>
        <v>Alfapeople</v>
      </c>
      <c r="H4045" s="18" t="s">
        <v>119</v>
      </c>
      <c r="I4045" s="37" t="s">
        <v>67</v>
      </c>
      <c r="J4045" t="s">
        <v>222</v>
      </c>
      <c r="K4045" t="s">
        <v>210</v>
      </c>
      <c r="L4045" t="s">
        <v>3940</v>
      </c>
      <c r="M4045" t="s">
        <v>65</v>
      </c>
      <c r="N4045" s="37" t="s">
        <v>225</v>
      </c>
      <c r="O4045" s="37" t="s">
        <v>66</v>
      </c>
      <c r="P4045" s="37" t="s">
        <v>1305</v>
      </c>
      <c r="Q4045" t="s">
        <v>165</v>
      </c>
      <c r="R4045" t="s">
        <v>7650</v>
      </c>
      <c r="S4045" s="38">
        <v>265000</v>
      </c>
      <c r="T4045" s="37">
        <v>1</v>
      </c>
      <c r="U4045" s="37">
        <v>1</v>
      </c>
      <c r="V4045" s="43">
        <f>SUMIF(ResumenCotizacion!$C:$C,E4045,ResumenCotizacion!$P:$P)</f>
        <v>0</v>
      </c>
      <c r="W4045" s="68">
        <f>IF(H4045="USD",S4045*SolCotizacion!$J$18,S4045)</f>
        <v>265000</v>
      </c>
      <c r="X4045" s="3">
        <f>ROUND(W4045/(1-VLOOKUP("Total porcentaje:",ResumenCotizacion!$F:$H,3,0)),2)</f>
        <v>288043.48</v>
      </c>
      <c r="Y4045" s="3">
        <f t="shared" si="255"/>
        <v>0</v>
      </c>
    </row>
    <row r="4046" spans="1:25" ht="14.25" x14ac:dyDescent="0.2">
      <c r="A4046" t="str">
        <f t="shared" si="252"/>
        <v>AlfapeopleCANALIT-SW-10-02</v>
      </c>
      <c r="B4046" t="str">
        <f t="shared" si="253"/>
        <v>IT-SW-10-02CANAL</v>
      </c>
      <c r="C4046"/>
      <c r="D4046" t="s">
        <v>7649</v>
      </c>
      <c r="E4046" t="s">
        <v>166</v>
      </c>
      <c r="F4046" s="37" t="s">
        <v>3938</v>
      </c>
      <c r="G4046" s="18" t="str">
        <f t="shared" si="254"/>
        <v>Alfapeople</v>
      </c>
      <c r="H4046" s="18" t="s">
        <v>119</v>
      </c>
      <c r="I4046" s="37" t="s">
        <v>67</v>
      </c>
      <c r="J4046" t="s">
        <v>222</v>
      </c>
      <c r="K4046" t="s">
        <v>210</v>
      </c>
      <c r="L4046" t="s">
        <v>3940</v>
      </c>
      <c r="M4046" t="s">
        <v>65</v>
      </c>
      <c r="N4046" s="37" t="s">
        <v>225</v>
      </c>
      <c r="O4046" s="37" t="s">
        <v>226</v>
      </c>
      <c r="P4046" s="37" t="s">
        <v>1305</v>
      </c>
      <c r="Q4046" t="s">
        <v>166</v>
      </c>
      <c r="R4046" t="s">
        <v>7650</v>
      </c>
      <c r="S4046" s="38">
        <v>310000</v>
      </c>
      <c r="T4046" s="37">
        <v>1</v>
      </c>
      <c r="U4046" s="37">
        <v>1</v>
      </c>
      <c r="V4046" s="43">
        <f>SUMIF(ResumenCotizacion!$C:$C,E4046,ResumenCotizacion!$P:$P)</f>
        <v>0</v>
      </c>
      <c r="W4046" s="68">
        <f>IF(H4046="USD",S4046*SolCotizacion!$J$18,S4046)</f>
        <v>310000</v>
      </c>
      <c r="X4046" s="3">
        <f>ROUND(W4046/(1-VLOOKUP("Total porcentaje:",ResumenCotizacion!$F:$H,3,0)),2)</f>
        <v>336956.52</v>
      </c>
      <c r="Y4046" s="3">
        <f t="shared" si="255"/>
        <v>0</v>
      </c>
    </row>
    <row r="4047" spans="1:25" ht="14.25" x14ac:dyDescent="0.2">
      <c r="A4047" t="str">
        <f t="shared" si="252"/>
        <v>AlfapeopleCANALIT-SW-10-03</v>
      </c>
      <c r="B4047" t="str">
        <f t="shared" si="253"/>
        <v>IT-SW-10-03CANAL</v>
      </c>
      <c r="C4047"/>
      <c r="D4047" t="s">
        <v>7649</v>
      </c>
      <c r="E4047" t="s">
        <v>167</v>
      </c>
      <c r="F4047" s="37" t="s">
        <v>3938</v>
      </c>
      <c r="G4047" s="18" t="str">
        <f t="shared" si="254"/>
        <v>Alfapeople</v>
      </c>
      <c r="H4047" s="18" t="s">
        <v>119</v>
      </c>
      <c r="I4047" s="37" t="s">
        <v>67</v>
      </c>
      <c r="J4047" t="s">
        <v>222</v>
      </c>
      <c r="K4047" t="s">
        <v>210</v>
      </c>
      <c r="L4047" t="s">
        <v>3940</v>
      </c>
      <c r="M4047" t="s">
        <v>65</v>
      </c>
      <c r="N4047" s="37" t="s">
        <v>224</v>
      </c>
      <c r="O4047" s="37" t="s">
        <v>66</v>
      </c>
      <c r="P4047" s="37" t="s">
        <v>1305</v>
      </c>
      <c r="Q4047" t="s">
        <v>167</v>
      </c>
      <c r="R4047" t="s">
        <v>7650</v>
      </c>
      <c r="S4047" s="38">
        <v>265000</v>
      </c>
      <c r="T4047" s="37">
        <v>1</v>
      </c>
      <c r="U4047" s="37">
        <v>1</v>
      </c>
      <c r="V4047" s="43">
        <f>SUMIF(ResumenCotizacion!$C:$C,E4047,ResumenCotizacion!$P:$P)</f>
        <v>0</v>
      </c>
      <c r="W4047" s="68">
        <f>IF(H4047="USD",S4047*SolCotizacion!$J$18,S4047)</f>
        <v>265000</v>
      </c>
      <c r="X4047" s="3">
        <f>ROUND(W4047/(1-VLOOKUP("Total porcentaje:",ResumenCotizacion!$F:$H,3,0)),2)</f>
        <v>288043.48</v>
      </c>
      <c r="Y4047" s="3">
        <f t="shared" si="255"/>
        <v>0</v>
      </c>
    </row>
    <row r="4048" spans="1:25" ht="14.25" x14ac:dyDescent="0.2">
      <c r="A4048" t="str">
        <f t="shared" si="252"/>
        <v>AlfapeopleCANALIT-SW-10-04</v>
      </c>
      <c r="B4048" t="str">
        <f t="shared" si="253"/>
        <v>IT-SW-10-04CANAL</v>
      </c>
      <c r="C4048"/>
      <c r="D4048" t="s">
        <v>7649</v>
      </c>
      <c r="E4048" t="s">
        <v>168</v>
      </c>
      <c r="F4048" s="37" t="s">
        <v>3938</v>
      </c>
      <c r="G4048" s="18" t="str">
        <f t="shared" si="254"/>
        <v>Alfapeople</v>
      </c>
      <c r="H4048" s="18" t="s">
        <v>119</v>
      </c>
      <c r="I4048" s="37" t="s">
        <v>67</v>
      </c>
      <c r="J4048" t="s">
        <v>222</v>
      </c>
      <c r="K4048" t="s">
        <v>210</v>
      </c>
      <c r="L4048" t="s">
        <v>3940</v>
      </c>
      <c r="M4048" t="s">
        <v>65</v>
      </c>
      <c r="N4048" s="37" t="s">
        <v>172</v>
      </c>
      <c r="O4048" s="37" t="s">
        <v>66</v>
      </c>
      <c r="P4048" s="37" t="s">
        <v>1305</v>
      </c>
      <c r="Q4048" t="s">
        <v>168</v>
      </c>
      <c r="R4048" t="s">
        <v>7650</v>
      </c>
      <c r="S4048" s="38">
        <v>265000</v>
      </c>
      <c r="T4048" s="37">
        <v>1</v>
      </c>
      <c r="U4048" s="37">
        <v>1</v>
      </c>
      <c r="V4048" s="43">
        <f>SUMIF(ResumenCotizacion!$C:$C,E4048,ResumenCotizacion!$P:$P)</f>
        <v>0</v>
      </c>
      <c r="W4048" s="68">
        <f>IF(H4048="USD",S4048*SolCotizacion!$J$18,S4048)</f>
        <v>265000</v>
      </c>
      <c r="X4048" s="3">
        <f>ROUND(W4048/(1-VLOOKUP("Total porcentaje:",ResumenCotizacion!$F:$H,3,0)),2)</f>
        <v>288043.48</v>
      </c>
      <c r="Y4048" s="3">
        <f t="shared" si="255"/>
        <v>0</v>
      </c>
    </row>
    <row r="4049" spans="1:25" ht="14.25" x14ac:dyDescent="0.2">
      <c r="A4049" t="str">
        <f t="shared" si="252"/>
        <v>AlfapeopleCANALIT-SW-10-05</v>
      </c>
      <c r="B4049" t="str">
        <f t="shared" si="253"/>
        <v>IT-SW-10-05CANAL</v>
      </c>
      <c r="C4049"/>
      <c r="D4049" t="s">
        <v>7649</v>
      </c>
      <c r="E4049" t="s">
        <v>169</v>
      </c>
      <c r="F4049" s="37" t="s">
        <v>3938</v>
      </c>
      <c r="G4049" s="18" t="str">
        <f t="shared" si="254"/>
        <v>Alfapeople</v>
      </c>
      <c r="H4049" s="18" t="s">
        <v>119</v>
      </c>
      <c r="I4049" s="37" t="s">
        <v>67</v>
      </c>
      <c r="J4049" t="s">
        <v>222</v>
      </c>
      <c r="K4049" t="s">
        <v>210</v>
      </c>
      <c r="L4049" t="s">
        <v>3940</v>
      </c>
      <c r="M4049" t="s">
        <v>65</v>
      </c>
      <c r="N4049" s="37" t="s">
        <v>172</v>
      </c>
      <c r="O4049" s="37" t="s">
        <v>226</v>
      </c>
      <c r="P4049" s="37" t="s">
        <v>1305</v>
      </c>
      <c r="Q4049" t="s">
        <v>169</v>
      </c>
      <c r="R4049" t="s">
        <v>7650</v>
      </c>
      <c r="S4049" s="38">
        <v>335000</v>
      </c>
      <c r="T4049" s="37">
        <v>1</v>
      </c>
      <c r="U4049" s="37">
        <v>1</v>
      </c>
      <c r="V4049" s="43">
        <f>SUMIF(ResumenCotizacion!$C:$C,E4049,ResumenCotizacion!$P:$P)</f>
        <v>0</v>
      </c>
      <c r="W4049" s="68">
        <f>IF(H4049="USD",S4049*SolCotizacion!$J$18,S4049)</f>
        <v>335000</v>
      </c>
      <c r="X4049" s="3">
        <f>ROUND(W4049/(1-VLOOKUP("Total porcentaje:",ResumenCotizacion!$F:$H,3,0)),2)</f>
        <v>364130.43</v>
      </c>
      <c r="Y4049" s="3">
        <f t="shared" si="255"/>
        <v>0</v>
      </c>
    </row>
    <row r="4050" spans="1:25" ht="14.25" x14ac:dyDescent="0.2">
      <c r="A4050" t="str">
        <f t="shared" si="252"/>
        <v>AlfapeopleCANALIT-SW-10-06</v>
      </c>
      <c r="B4050" t="str">
        <f t="shared" si="253"/>
        <v>IT-SW-10-06CANAL</v>
      </c>
      <c r="C4050"/>
      <c r="D4050" t="s">
        <v>7649</v>
      </c>
      <c r="E4050" t="s">
        <v>170</v>
      </c>
      <c r="F4050" s="37" t="s">
        <v>3938</v>
      </c>
      <c r="G4050" s="18" t="str">
        <f t="shared" si="254"/>
        <v>Alfapeople</v>
      </c>
      <c r="H4050" s="18" t="s">
        <v>119</v>
      </c>
      <c r="I4050" s="37" t="s">
        <v>67</v>
      </c>
      <c r="J4050" t="s">
        <v>222</v>
      </c>
      <c r="K4050" t="s">
        <v>210</v>
      </c>
      <c r="L4050" t="s">
        <v>3940</v>
      </c>
      <c r="M4050" t="s">
        <v>65</v>
      </c>
      <c r="N4050" s="37" t="s">
        <v>224</v>
      </c>
      <c r="O4050" s="37" t="s">
        <v>226</v>
      </c>
      <c r="P4050" s="37" t="s">
        <v>1305</v>
      </c>
      <c r="Q4050" t="s">
        <v>170</v>
      </c>
      <c r="R4050" t="s">
        <v>7650</v>
      </c>
      <c r="S4050" s="38">
        <v>285000</v>
      </c>
      <c r="T4050" s="37">
        <v>1</v>
      </c>
      <c r="U4050" s="37">
        <v>1</v>
      </c>
      <c r="V4050" s="43">
        <f>SUMIF(ResumenCotizacion!$C:$C,E4050,ResumenCotizacion!$P:$P)</f>
        <v>0</v>
      </c>
      <c r="W4050" s="68">
        <f>IF(H4050="USD",S4050*SolCotizacion!$J$18,S4050)</f>
        <v>285000</v>
      </c>
      <c r="X4050" s="3">
        <f>ROUND(W4050/(1-VLOOKUP("Total porcentaje:",ResumenCotizacion!$F:$H,3,0)),2)</f>
        <v>309782.61</v>
      </c>
      <c r="Y4050" s="3">
        <f t="shared" si="255"/>
        <v>0</v>
      </c>
    </row>
    <row r="4051" spans="1:25" ht="14.25" x14ac:dyDescent="0.2">
      <c r="A4051" t="str">
        <f t="shared" si="252"/>
        <v>AlfapeopleCANALIT-SW-11-01</v>
      </c>
      <c r="B4051" t="str">
        <f t="shared" si="253"/>
        <v>IT-SW-11-01CANAL</v>
      </c>
      <c r="C4051"/>
      <c r="D4051" t="s">
        <v>7649</v>
      </c>
      <c r="E4051" t="s">
        <v>183</v>
      </c>
      <c r="F4051" s="37" t="s">
        <v>3938</v>
      </c>
      <c r="G4051" s="18" t="str">
        <f t="shared" si="254"/>
        <v>Alfapeople</v>
      </c>
      <c r="H4051" s="18" t="s">
        <v>119</v>
      </c>
      <c r="I4051" s="37" t="s">
        <v>67</v>
      </c>
      <c r="J4051" t="s">
        <v>223</v>
      </c>
      <c r="K4051" t="s">
        <v>210</v>
      </c>
      <c r="L4051" t="s">
        <v>3940</v>
      </c>
      <c r="M4051" t="s">
        <v>65</v>
      </c>
      <c r="N4051" s="37" t="s">
        <v>224</v>
      </c>
      <c r="O4051" s="37" t="s">
        <v>226</v>
      </c>
      <c r="P4051" s="37" t="s">
        <v>1305</v>
      </c>
      <c r="Q4051" t="s">
        <v>183</v>
      </c>
      <c r="R4051" t="s">
        <v>7650</v>
      </c>
      <c r="S4051" s="38">
        <v>285000</v>
      </c>
      <c r="T4051" s="37">
        <v>1</v>
      </c>
      <c r="U4051" s="37">
        <v>1</v>
      </c>
      <c r="V4051" s="43">
        <f>SUMIF(ResumenCotizacion!$C:$C,E4051,ResumenCotizacion!$P:$P)</f>
        <v>0</v>
      </c>
      <c r="W4051" s="68">
        <f>IF(H4051="USD",S4051*SolCotizacion!$J$18,S4051)</f>
        <v>285000</v>
      </c>
      <c r="X4051" s="3">
        <f>ROUND(W4051/(1-VLOOKUP("Total porcentaje:",ResumenCotizacion!$F:$H,3,0)),2)</f>
        <v>309782.61</v>
      </c>
      <c r="Y4051" s="3">
        <f t="shared" si="255"/>
        <v>0</v>
      </c>
    </row>
    <row r="4052" spans="1:25" ht="14.25" x14ac:dyDescent="0.2">
      <c r="A4052" t="str">
        <f t="shared" si="252"/>
        <v>AlfapeopleCANALIT-SW-11-02</v>
      </c>
      <c r="B4052" t="str">
        <f t="shared" si="253"/>
        <v>IT-SW-11-02CANAL</v>
      </c>
      <c r="C4052"/>
      <c r="D4052" t="s">
        <v>7649</v>
      </c>
      <c r="E4052" t="s">
        <v>184</v>
      </c>
      <c r="F4052" s="37" t="s">
        <v>3938</v>
      </c>
      <c r="G4052" s="18" t="str">
        <f t="shared" si="254"/>
        <v>Alfapeople</v>
      </c>
      <c r="H4052" s="18" t="s">
        <v>119</v>
      </c>
      <c r="I4052" s="37" t="s">
        <v>67</v>
      </c>
      <c r="J4052" t="s">
        <v>223</v>
      </c>
      <c r="K4052" t="s">
        <v>210</v>
      </c>
      <c r="L4052" t="s">
        <v>3940</v>
      </c>
      <c r="M4052" t="s">
        <v>65</v>
      </c>
      <c r="N4052" s="37" t="s">
        <v>225</v>
      </c>
      <c r="O4052" s="37" t="s">
        <v>66</v>
      </c>
      <c r="P4052" s="37" t="s">
        <v>1305</v>
      </c>
      <c r="Q4052" t="s">
        <v>184</v>
      </c>
      <c r="R4052" t="s">
        <v>7650</v>
      </c>
      <c r="S4052" s="38">
        <v>270000</v>
      </c>
      <c r="T4052" s="37">
        <v>1</v>
      </c>
      <c r="U4052" s="37">
        <v>1</v>
      </c>
      <c r="V4052" s="43">
        <f>SUMIF(ResumenCotizacion!$C:$C,E4052,ResumenCotizacion!$P:$P)</f>
        <v>0</v>
      </c>
      <c r="W4052" s="68">
        <f>IF(H4052="USD",S4052*SolCotizacion!$J$18,S4052)</f>
        <v>270000</v>
      </c>
      <c r="X4052" s="3">
        <f>ROUND(W4052/(1-VLOOKUP("Total porcentaje:",ResumenCotizacion!$F:$H,3,0)),2)</f>
        <v>293478.26</v>
      </c>
      <c r="Y4052" s="3">
        <f t="shared" si="255"/>
        <v>0</v>
      </c>
    </row>
    <row r="4053" spans="1:25" ht="14.25" x14ac:dyDescent="0.2">
      <c r="A4053" t="str">
        <f t="shared" si="252"/>
        <v>AlfapeopleCANALIT-SW-11-03</v>
      </c>
      <c r="B4053" t="str">
        <f t="shared" si="253"/>
        <v>IT-SW-11-03CANAL</v>
      </c>
      <c r="C4053"/>
      <c r="D4053" t="s">
        <v>7649</v>
      </c>
      <c r="E4053" t="s">
        <v>185</v>
      </c>
      <c r="F4053" s="37" t="s">
        <v>3938</v>
      </c>
      <c r="G4053" s="18" t="str">
        <f t="shared" si="254"/>
        <v>Alfapeople</v>
      </c>
      <c r="H4053" s="18" t="s">
        <v>119</v>
      </c>
      <c r="I4053" s="37" t="s">
        <v>67</v>
      </c>
      <c r="J4053" t="s">
        <v>223</v>
      </c>
      <c r="K4053" t="s">
        <v>210</v>
      </c>
      <c r="L4053" t="s">
        <v>3940</v>
      </c>
      <c r="M4053" t="s">
        <v>65</v>
      </c>
      <c r="N4053" s="37" t="s">
        <v>225</v>
      </c>
      <c r="O4053" s="37" t="s">
        <v>226</v>
      </c>
      <c r="P4053" s="37" t="s">
        <v>1305</v>
      </c>
      <c r="Q4053" t="s">
        <v>185</v>
      </c>
      <c r="R4053" t="s">
        <v>7650</v>
      </c>
      <c r="S4053" s="38">
        <v>335000</v>
      </c>
      <c r="T4053" s="37">
        <v>1</v>
      </c>
      <c r="U4053" s="37">
        <v>1</v>
      </c>
      <c r="V4053" s="43">
        <f>SUMIF(ResumenCotizacion!$C:$C,E4053,ResumenCotizacion!$P:$P)</f>
        <v>0</v>
      </c>
      <c r="W4053" s="68">
        <f>IF(H4053="USD",S4053*SolCotizacion!$J$18,S4053)</f>
        <v>335000</v>
      </c>
      <c r="X4053" s="3">
        <f>ROUND(W4053/(1-VLOOKUP("Total porcentaje:",ResumenCotizacion!$F:$H,3,0)),2)</f>
        <v>364130.43</v>
      </c>
      <c r="Y4053" s="3">
        <f t="shared" si="255"/>
        <v>0</v>
      </c>
    </row>
    <row r="4054" spans="1:25" ht="14.25" x14ac:dyDescent="0.2">
      <c r="A4054" t="str">
        <f t="shared" si="252"/>
        <v>AlfapeopleCANALIT-SW-11-04</v>
      </c>
      <c r="B4054" t="str">
        <f t="shared" si="253"/>
        <v>IT-SW-11-04CANAL</v>
      </c>
      <c r="C4054"/>
      <c r="D4054" t="s">
        <v>7649</v>
      </c>
      <c r="E4054" t="s">
        <v>186</v>
      </c>
      <c r="F4054" s="37" t="s">
        <v>3938</v>
      </c>
      <c r="G4054" s="18" t="str">
        <f t="shared" si="254"/>
        <v>Alfapeople</v>
      </c>
      <c r="H4054" s="18" t="s">
        <v>119</v>
      </c>
      <c r="I4054" s="37" t="s">
        <v>67</v>
      </c>
      <c r="J4054" t="s">
        <v>223</v>
      </c>
      <c r="K4054" t="s">
        <v>210</v>
      </c>
      <c r="L4054" t="s">
        <v>3940</v>
      </c>
      <c r="M4054" t="s">
        <v>65</v>
      </c>
      <c r="N4054" s="37" t="s">
        <v>172</v>
      </c>
      <c r="O4054" s="37" t="s">
        <v>66</v>
      </c>
      <c r="P4054" s="37" t="s">
        <v>1305</v>
      </c>
      <c r="Q4054" t="s">
        <v>186</v>
      </c>
      <c r="R4054" t="s">
        <v>7650</v>
      </c>
      <c r="S4054" s="38">
        <v>265000</v>
      </c>
      <c r="T4054" s="37">
        <v>1</v>
      </c>
      <c r="U4054" s="37">
        <v>1</v>
      </c>
      <c r="V4054" s="43">
        <f>SUMIF(ResumenCotizacion!$C:$C,E4054,ResumenCotizacion!$P:$P)</f>
        <v>0</v>
      </c>
      <c r="W4054" s="68">
        <f>IF(H4054="USD",S4054*SolCotizacion!$J$18,S4054)</f>
        <v>265000</v>
      </c>
      <c r="X4054" s="3">
        <f>ROUND(W4054/(1-VLOOKUP("Total porcentaje:",ResumenCotizacion!$F:$H,3,0)),2)</f>
        <v>288043.48</v>
      </c>
      <c r="Y4054" s="3">
        <f t="shared" si="255"/>
        <v>0</v>
      </c>
    </row>
    <row r="4055" spans="1:25" ht="14.25" x14ac:dyDescent="0.2">
      <c r="A4055" t="str">
        <f t="shared" si="252"/>
        <v>AlfapeopleCANALIT-SW-11-05</v>
      </c>
      <c r="B4055" t="str">
        <f t="shared" si="253"/>
        <v>IT-SW-11-05CANAL</v>
      </c>
      <c r="C4055"/>
      <c r="D4055" t="s">
        <v>7649</v>
      </c>
      <c r="E4055" t="s">
        <v>187</v>
      </c>
      <c r="F4055" s="37" t="s">
        <v>3938</v>
      </c>
      <c r="G4055" s="18" t="str">
        <f t="shared" si="254"/>
        <v>Alfapeople</v>
      </c>
      <c r="H4055" s="18" t="s">
        <v>119</v>
      </c>
      <c r="I4055" s="37" t="s">
        <v>67</v>
      </c>
      <c r="J4055" t="s">
        <v>223</v>
      </c>
      <c r="K4055" t="s">
        <v>210</v>
      </c>
      <c r="L4055" t="s">
        <v>3940</v>
      </c>
      <c r="M4055" t="s">
        <v>65</v>
      </c>
      <c r="N4055" s="37" t="s">
        <v>172</v>
      </c>
      <c r="O4055" s="37" t="s">
        <v>226</v>
      </c>
      <c r="P4055" s="37" t="s">
        <v>1305</v>
      </c>
      <c r="Q4055" t="s">
        <v>187</v>
      </c>
      <c r="R4055" t="s">
        <v>7650</v>
      </c>
      <c r="S4055" s="38">
        <v>310000</v>
      </c>
      <c r="T4055" s="37">
        <v>1</v>
      </c>
      <c r="U4055" s="37">
        <v>1</v>
      </c>
      <c r="V4055" s="43">
        <f>SUMIF(ResumenCotizacion!$C:$C,E4055,ResumenCotizacion!$P:$P)</f>
        <v>0</v>
      </c>
      <c r="W4055" s="68">
        <f>IF(H4055="USD",S4055*SolCotizacion!$J$18,S4055)</f>
        <v>310000</v>
      </c>
      <c r="X4055" s="3">
        <f>ROUND(W4055/(1-VLOOKUP("Total porcentaje:",ResumenCotizacion!$F:$H,3,0)),2)</f>
        <v>336956.52</v>
      </c>
      <c r="Y4055" s="3">
        <f t="shared" si="255"/>
        <v>0</v>
      </c>
    </row>
    <row r="4056" spans="1:25" ht="14.25" x14ac:dyDescent="0.2">
      <c r="A4056" t="str">
        <f t="shared" si="252"/>
        <v>AlfapeopleCANALIT-SW-11-06</v>
      </c>
      <c r="B4056" t="str">
        <f t="shared" si="253"/>
        <v>IT-SW-11-06CANAL</v>
      </c>
      <c r="C4056"/>
      <c r="D4056" t="s">
        <v>7649</v>
      </c>
      <c r="E4056" t="s">
        <v>188</v>
      </c>
      <c r="F4056" s="37" t="s">
        <v>3938</v>
      </c>
      <c r="G4056" s="18" t="str">
        <f t="shared" si="254"/>
        <v>Alfapeople</v>
      </c>
      <c r="H4056" s="18" t="s">
        <v>119</v>
      </c>
      <c r="I4056" s="37" t="s">
        <v>67</v>
      </c>
      <c r="J4056" t="s">
        <v>223</v>
      </c>
      <c r="K4056" t="s">
        <v>210</v>
      </c>
      <c r="L4056" t="s">
        <v>3940</v>
      </c>
      <c r="M4056" t="s">
        <v>65</v>
      </c>
      <c r="N4056" s="37" t="s">
        <v>224</v>
      </c>
      <c r="O4056" s="37" t="s">
        <v>66</v>
      </c>
      <c r="P4056" s="37" t="s">
        <v>1305</v>
      </c>
      <c r="Q4056" t="s">
        <v>188</v>
      </c>
      <c r="R4056" t="s">
        <v>7650</v>
      </c>
      <c r="S4056" s="38">
        <v>265000</v>
      </c>
      <c r="T4056" s="37">
        <v>1</v>
      </c>
      <c r="U4056" s="37">
        <v>1</v>
      </c>
      <c r="V4056" s="43">
        <f>SUMIF(ResumenCotizacion!$C:$C,E4056,ResumenCotizacion!$P:$P)</f>
        <v>0</v>
      </c>
      <c r="W4056" s="68">
        <f>IF(H4056="USD",S4056*SolCotizacion!$J$18,S4056)</f>
        <v>265000</v>
      </c>
      <c r="X4056" s="3">
        <f>ROUND(W4056/(1-VLOOKUP("Total porcentaje:",ResumenCotizacion!$F:$H,3,0)),2)</f>
        <v>288043.48</v>
      </c>
      <c r="Y4056" s="3">
        <f t="shared" si="255"/>
        <v>0</v>
      </c>
    </row>
    <row r="4057" spans="1:25" ht="14.25" x14ac:dyDescent="0.2">
      <c r="A4057" t="str">
        <f t="shared" si="252"/>
        <v>NimbutechCANALIT-SW-01-01</v>
      </c>
      <c r="B4057" t="str">
        <f t="shared" si="253"/>
        <v>IT-SW-01-01CANAL</v>
      </c>
      <c r="C4057"/>
      <c r="D4057" t="s">
        <v>7651</v>
      </c>
      <c r="E4057" t="s">
        <v>123</v>
      </c>
      <c r="F4057" s="37" t="s">
        <v>3938</v>
      </c>
      <c r="G4057" s="18" t="str">
        <f t="shared" si="254"/>
        <v>Nimbutech</v>
      </c>
      <c r="H4057" s="18" t="s">
        <v>119</v>
      </c>
      <c r="I4057" s="37" t="s">
        <v>67</v>
      </c>
      <c r="J4057" t="s">
        <v>213</v>
      </c>
      <c r="K4057" t="s">
        <v>209</v>
      </c>
      <c r="L4057" t="s">
        <v>3940</v>
      </c>
      <c r="M4057" t="s">
        <v>65</v>
      </c>
      <c r="N4057" s="37" t="s">
        <v>224</v>
      </c>
      <c r="O4057" s="37" t="s">
        <v>66</v>
      </c>
      <c r="P4057" s="37" t="s">
        <v>1304</v>
      </c>
      <c r="Q4057" t="s">
        <v>123</v>
      </c>
      <c r="R4057" t="s">
        <v>227</v>
      </c>
      <c r="S4057" s="38">
        <v>770000</v>
      </c>
      <c r="T4057" s="37">
        <v>1</v>
      </c>
      <c r="U4057" s="37">
        <v>1</v>
      </c>
      <c r="V4057" s="43">
        <f>SUMIF(ResumenCotizacion!$C:$C,E4057,ResumenCotizacion!$P:$P)</f>
        <v>0</v>
      </c>
      <c r="W4057" s="68">
        <f>IF(H4057="USD",S4057*SolCotizacion!$J$18,S4057)</f>
        <v>770000</v>
      </c>
      <c r="X4057" s="3">
        <f>ROUND(W4057/(1-VLOOKUP("Total porcentaje:",ResumenCotizacion!$F:$H,3,0)),2)</f>
        <v>836956.52</v>
      </c>
      <c r="Y4057" s="3">
        <f t="shared" si="255"/>
        <v>0</v>
      </c>
    </row>
    <row r="4058" spans="1:25" ht="14.25" x14ac:dyDescent="0.2">
      <c r="A4058" t="str">
        <f t="shared" si="252"/>
        <v>NimbutechCANALIT-SW-01-02</v>
      </c>
      <c r="B4058" t="str">
        <f t="shared" si="253"/>
        <v>IT-SW-01-02CANAL</v>
      </c>
      <c r="C4058"/>
      <c r="D4058" t="s">
        <v>7651</v>
      </c>
      <c r="E4058" t="s">
        <v>124</v>
      </c>
      <c r="F4058" s="37" t="s">
        <v>3938</v>
      </c>
      <c r="G4058" s="18" t="str">
        <f t="shared" si="254"/>
        <v>Nimbutech</v>
      </c>
      <c r="H4058" s="18" t="s">
        <v>119</v>
      </c>
      <c r="I4058" s="37" t="s">
        <v>67</v>
      </c>
      <c r="J4058" t="s">
        <v>213</v>
      </c>
      <c r="K4058" t="s">
        <v>209</v>
      </c>
      <c r="L4058" t="s">
        <v>3940</v>
      </c>
      <c r="M4058" t="s">
        <v>65</v>
      </c>
      <c r="N4058" s="37" t="s">
        <v>224</v>
      </c>
      <c r="O4058" s="37" t="s">
        <v>226</v>
      </c>
      <c r="P4058" s="37" t="s">
        <v>1304</v>
      </c>
      <c r="Q4058" t="s">
        <v>124</v>
      </c>
      <c r="R4058" t="s">
        <v>227</v>
      </c>
      <c r="S4058" s="38">
        <v>1035000</v>
      </c>
      <c r="T4058" s="37">
        <v>1</v>
      </c>
      <c r="U4058" s="37">
        <v>1</v>
      </c>
      <c r="V4058" s="43">
        <f>SUMIF(ResumenCotizacion!$C:$C,E4058,ResumenCotizacion!$P:$P)</f>
        <v>0</v>
      </c>
      <c r="W4058" s="68">
        <f>IF(H4058="USD",S4058*SolCotizacion!$J$18,S4058)</f>
        <v>1035000</v>
      </c>
      <c r="X4058" s="3">
        <f>ROUND(W4058/(1-VLOOKUP("Total porcentaje:",ResumenCotizacion!$F:$H,3,0)),2)</f>
        <v>1125000</v>
      </c>
      <c r="Y4058" s="3">
        <f t="shared" si="255"/>
        <v>0</v>
      </c>
    </row>
    <row r="4059" spans="1:25" ht="14.25" x14ac:dyDescent="0.2">
      <c r="A4059" t="str">
        <f t="shared" si="252"/>
        <v>NimbutechCANALIT-SW-01-03</v>
      </c>
      <c r="B4059" t="str">
        <f t="shared" si="253"/>
        <v>IT-SW-01-03CANAL</v>
      </c>
      <c r="C4059"/>
      <c r="D4059" t="s">
        <v>7651</v>
      </c>
      <c r="E4059" t="s">
        <v>125</v>
      </c>
      <c r="F4059" s="37" t="s">
        <v>3938</v>
      </c>
      <c r="G4059" s="18" t="str">
        <f t="shared" si="254"/>
        <v>Nimbutech</v>
      </c>
      <c r="H4059" s="18" t="s">
        <v>119</v>
      </c>
      <c r="I4059" s="37" t="s">
        <v>67</v>
      </c>
      <c r="J4059" t="s">
        <v>213</v>
      </c>
      <c r="K4059" t="s">
        <v>209</v>
      </c>
      <c r="L4059" t="s">
        <v>3940</v>
      </c>
      <c r="M4059" t="s">
        <v>65</v>
      </c>
      <c r="N4059" s="37" t="s">
        <v>225</v>
      </c>
      <c r="O4059" s="37" t="s">
        <v>66</v>
      </c>
      <c r="P4059" s="37" t="s">
        <v>1304</v>
      </c>
      <c r="Q4059" t="s">
        <v>125</v>
      </c>
      <c r="R4059" t="s">
        <v>227</v>
      </c>
      <c r="S4059" s="38">
        <v>865000</v>
      </c>
      <c r="T4059" s="37">
        <v>1</v>
      </c>
      <c r="U4059" s="37">
        <v>1</v>
      </c>
      <c r="V4059" s="43">
        <f>SUMIF(ResumenCotizacion!$C:$C,E4059,ResumenCotizacion!$P:$P)</f>
        <v>0</v>
      </c>
      <c r="W4059" s="68">
        <f>IF(H4059="USD",S4059*SolCotizacion!$J$18,S4059)</f>
        <v>865000</v>
      </c>
      <c r="X4059" s="3">
        <f>ROUND(W4059/(1-VLOOKUP("Total porcentaje:",ResumenCotizacion!$F:$H,3,0)),2)</f>
        <v>940217.39</v>
      </c>
      <c r="Y4059" s="3">
        <f t="shared" si="255"/>
        <v>0</v>
      </c>
    </row>
    <row r="4060" spans="1:25" ht="14.25" x14ac:dyDescent="0.2">
      <c r="A4060" t="str">
        <f t="shared" si="252"/>
        <v>NimbutechCANALIT-SW-01-04</v>
      </c>
      <c r="B4060" t="str">
        <f t="shared" si="253"/>
        <v>IT-SW-01-04CANAL</v>
      </c>
      <c r="C4060"/>
      <c r="D4060" t="s">
        <v>7651</v>
      </c>
      <c r="E4060" t="s">
        <v>126</v>
      </c>
      <c r="F4060" s="37" t="s">
        <v>3938</v>
      </c>
      <c r="G4060" s="18" t="str">
        <f t="shared" si="254"/>
        <v>Nimbutech</v>
      </c>
      <c r="H4060" s="18" t="s">
        <v>119</v>
      </c>
      <c r="I4060" s="37" t="s">
        <v>67</v>
      </c>
      <c r="J4060" t="s">
        <v>213</v>
      </c>
      <c r="K4060" t="s">
        <v>209</v>
      </c>
      <c r="L4060" t="s">
        <v>3940</v>
      </c>
      <c r="M4060" t="s">
        <v>65</v>
      </c>
      <c r="N4060" s="37" t="s">
        <v>225</v>
      </c>
      <c r="O4060" s="37" t="s">
        <v>226</v>
      </c>
      <c r="P4060" s="37" t="s">
        <v>1304</v>
      </c>
      <c r="Q4060" t="s">
        <v>126</v>
      </c>
      <c r="R4060" t="s">
        <v>227</v>
      </c>
      <c r="S4060" s="38">
        <v>1242000</v>
      </c>
      <c r="T4060" s="37">
        <v>1</v>
      </c>
      <c r="U4060" s="37">
        <v>1</v>
      </c>
      <c r="V4060" s="43">
        <f>SUMIF(ResumenCotizacion!$C:$C,E4060,ResumenCotizacion!$P:$P)</f>
        <v>0</v>
      </c>
      <c r="W4060" s="68">
        <f>IF(H4060="USD",S4060*SolCotizacion!$J$18,S4060)</f>
        <v>1242000</v>
      </c>
      <c r="X4060" s="3">
        <f>ROUND(W4060/(1-VLOOKUP("Total porcentaje:",ResumenCotizacion!$F:$H,3,0)),2)</f>
        <v>1350000</v>
      </c>
      <c r="Y4060" s="3">
        <f t="shared" si="255"/>
        <v>0</v>
      </c>
    </row>
    <row r="4061" spans="1:25" ht="14.25" x14ac:dyDescent="0.2">
      <c r="A4061" t="str">
        <f t="shared" si="252"/>
        <v>NimbutechCANALIT-SW-01-05</v>
      </c>
      <c r="B4061" t="str">
        <f t="shared" si="253"/>
        <v>IT-SW-01-05CANAL</v>
      </c>
      <c r="C4061"/>
      <c r="D4061" t="s">
        <v>7651</v>
      </c>
      <c r="E4061" t="s">
        <v>127</v>
      </c>
      <c r="F4061" s="37" t="s">
        <v>3938</v>
      </c>
      <c r="G4061" s="18" t="str">
        <f t="shared" si="254"/>
        <v>Nimbutech</v>
      </c>
      <c r="H4061" s="18" t="s">
        <v>119</v>
      </c>
      <c r="I4061" s="37" t="s">
        <v>67</v>
      </c>
      <c r="J4061" t="s">
        <v>213</v>
      </c>
      <c r="K4061" t="s">
        <v>209</v>
      </c>
      <c r="L4061" t="s">
        <v>3940</v>
      </c>
      <c r="M4061" t="s">
        <v>65</v>
      </c>
      <c r="N4061" s="37" t="s">
        <v>172</v>
      </c>
      <c r="O4061" s="37" t="s">
        <v>66</v>
      </c>
      <c r="P4061" s="37" t="s">
        <v>1304</v>
      </c>
      <c r="Q4061" t="s">
        <v>127</v>
      </c>
      <c r="R4061" t="s">
        <v>227</v>
      </c>
      <c r="S4061" s="38">
        <v>983000</v>
      </c>
      <c r="T4061" s="37">
        <v>1</v>
      </c>
      <c r="U4061" s="37">
        <v>1</v>
      </c>
      <c r="V4061" s="43">
        <f>SUMIF(ResumenCotizacion!$C:$C,E4061,ResumenCotizacion!$P:$P)</f>
        <v>0</v>
      </c>
      <c r="W4061" s="68">
        <f>IF(H4061="USD",S4061*SolCotizacion!$J$18,S4061)</f>
        <v>983000</v>
      </c>
      <c r="X4061" s="3">
        <f>ROUND(W4061/(1-VLOOKUP("Total porcentaje:",ResumenCotizacion!$F:$H,3,0)),2)</f>
        <v>1068478.26</v>
      </c>
      <c r="Y4061" s="3">
        <f t="shared" si="255"/>
        <v>0</v>
      </c>
    </row>
    <row r="4062" spans="1:25" ht="14.25" x14ac:dyDescent="0.2">
      <c r="A4062" t="str">
        <f t="shared" si="252"/>
        <v>NimbutechCANALIT-SW-01-06</v>
      </c>
      <c r="B4062" t="str">
        <f t="shared" si="253"/>
        <v>IT-SW-01-06CANAL</v>
      </c>
      <c r="C4062"/>
      <c r="D4062" t="s">
        <v>7651</v>
      </c>
      <c r="E4062" t="s">
        <v>128</v>
      </c>
      <c r="F4062" s="37" t="s">
        <v>3938</v>
      </c>
      <c r="G4062" s="18" t="str">
        <f t="shared" si="254"/>
        <v>Nimbutech</v>
      </c>
      <c r="H4062" s="18" t="s">
        <v>119</v>
      </c>
      <c r="I4062" s="37" t="s">
        <v>67</v>
      </c>
      <c r="J4062" t="s">
        <v>213</v>
      </c>
      <c r="K4062" t="s">
        <v>209</v>
      </c>
      <c r="L4062" t="s">
        <v>3940</v>
      </c>
      <c r="M4062" t="s">
        <v>65</v>
      </c>
      <c r="N4062" s="37" t="s">
        <v>172</v>
      </c>
      <c r="O4062" s="37" t="s">
        <v>226</v>
      </c>
      <c r="P4062" s="37" t="s">
        <v>1304</v>
      </c>
      <c r="Q4062" t="s">
        <v>128</v>
      </c>
      <c r="R4062" t="s">
        <v>227</v>
      </c>
      <c r="S4062" s="38">
        <v>1533000</v>
      </c>
      <c r="T4062" s="37">
        <v>1</v>
      </c>
      <c r="U4062" s="37">
        <v>1</v>
      </c>
      <c r="V4062" s="43">
        <f>SUMIF(ResumenCotizacion!$C:$C,E4062,ResumenCotizacion!$P:$P)</f>
        <v>0</v>
      </c>
      <c r="W4062" s="68">
        <f>IF(H4062="USD",S4062*SolCotizacion!$J$18,S4062)</f>
        <v>1533000</v>
      </c>
      <c r="X4062" s="3">
        <f>ROUND(W4062/(1-VLOOKUP("Total porcentaje:",ResumenCotizacion!$F:$H,3,0)),2)</f>
        <v>1666304.35</v>
      </c>
      <c r="Y4062" s="3">
        <f t="shared" si="255"/>
        <v>0</v>
      </c>
    </row>
    <row r="4063" spans="1:25" ht="14.25" x14ac:dyDescent="0.2">
      <c r="A4063" t="str">
        <f t="shared" si="252"/>
        <v>NimbutechCANALIT-SW-02-01</v>
      </c>
      <c r="B4063" t="str">
        <f t="shared" si="253"/>
        <v>IT-SW-02-01CANAL</v>
      </c>
      <c r="C4063"/>
      <c r="D4063" t="s">
        <v>7651</v>
      </c>
      <c r="E4063" t="s">
        <v>129</v>
      </c>
      <c r="F4063" s="37" t="s">
        <v>3938</v>
      </c>
      <c r="G4063" s="18" t="str">
        <f t="shared" si="254"/>
        <v>Nimbutech</v>
      </c>
      <c r="H4063" s="18" t="s">
        <v>119</v>
      </c>
      <c r="I4063" s="37" t="s">
        <v>67</v>
      </c>
      <c r="J4063" t="s">
        <v>214</v>
      </c>
      <c r="K4063" t="s">
        <v>171</v>
      </c>
      <c r="L4063" t="s">
        <v>3940</v>
      </c>
      <c r="M4063" t="s">
        <v>65</v>
      </c>
      <c r="N4063" s="37" t="s">
        <v>224</v>
      </c>
      <c r="O4063" s="37" t="s">
        <v>66</v>
      </c>
      <c r="P4063" s="37" t="s">
        <v>1304</v>
      </c>
      <c r="Q4063" t="s">
        <v>129</v>
      </c>
      <c r="R4063" t="s">
        <v>227</v>
      </c>
      <c r="S4063" s="38">
        <v>839000</v>
      </c>
      <c r="T4063" s="37">
        <v>1</v>
      </c>
      <c r="U4063" s="37">
        <v>1</v>
      </c>
      <c r="V4063" s="43">
        <f>SUMIF(ResumenCotizacion!$C:$C,E4063,ResumenCotizacion!$P:$P)</f>
        <v>0</v>
      </c>
      <c r="W4063" s="68">
        <f>IF(H4063="USD",S4063*SolCotizacion!$J$18,S4063)</f>
        <v>839000</v>
      </c>
      <c r="X4063" s="3">
        <f>ROUND(W4063/(1-VLOOKUP("Total porcentaje:",ResumenCotizacion!$F:$H,3,0)),2)</f>
        <v>911956.52</v>
      </c>
      <c r="Y4063" s="3">
        <f t="shared" si="255"/>
        <v>0</v>
      </c>
    </row>
    <row r="4064" spans="1:25" ht="14.25" x14ac:dyDescent="0.2">
      <c r="A4064" t="str">
        <f t="shared" si="252"/>
        <v>NimbutechCANALIT-SW-02-02</v>
      </c>
      <c r="B4064" t="str">
        <f t="shared" si="253"/>
        <v>IT-SW-02-02CANAL</v>
      </c>
      <c r="C4064"/>
      <c r="D4064" t="s">
        <v>7651</v>
      </c>
      <c r="E4064" t="s">
        <v>130</v>
      </c>
      <c r="F4064" s="37" t="s">
        <v>3938</v>
      </c>
      <c r="G4064" s="18" t="str">
        <f t="shared" si="254"/>
        <v>Nimbutech</v>
      </c>
      <c r="H4064" s="18" t="s">
        <v>119</v>
      </c>
      <c r="I4064" s="37" t="s">
        <v>67</v>
      </c>
      <c r="J4064" t="s">
        <v>214</v>
      </c>
      <c r="K4064" t="s">
        <v>171</v>
      </c>
      <c r="L4064" t="s">
        <v>3940</v>
      </c>
      <c r="M4064" t="s">
        <v>65</v>
      </c>
      <c r="N4064" s="37" t="s">
        <v>224</v>
      </c>
      <c r="O4064" s="37" t="s">
        <v>226</v>
      </c>
      <c r="P4064" s="37" t="s">
        <v>1304</v>
      </c>
      <c r="Q4064" t="s">
        <v>130</v>
      </c>
      <c r="R4064" t="s">
        <v>227</v>
      </c>
      <c r="S4064" s="38">
        <v>1343000</v>
      </c>
      <c r="T4064" s="37">
        <v>1</v>
      </c>
      <c r="U4064" s="37">
        <v>1</v>
      </c>
      <c r="V4064" s="43">
        <f>SUMIF(ResumenCotizacion!$C:$C,E4064,ResumenCotizacion!$P:$P)</f>
        <v>0</v>
      </c>
      <c r="W4064" s="68">
        <f>IF(H4064="USD",S4064*SolCotizacion!$J$18,S4064)</f>
        <v>1343000</v>
      </c>
      <c r="X4064" s="3">
        <f>ROUND(W4064/(1-VLOOKUP("Total porcentaje:",ResumenCotizacion!$F:$H,3,0)),2)</f>
        <v>1459782.61</v>
      </c>
      <c r="Y4064" s="3">
        <f t="shared" si="255"/>
        <v>0</v>
      </c>
    </row>
    <row r="4065" spans="1:25" ht="14.25" x14ac:dyDescent="0.2">
      <c r="A4065" t="str">
        <f t="shared" si="252"/>
        <v>NimbutechCANALIT-SW-02-03</v>
      </c>
      <c r="B4065" t="str">
        <f t="shared" si="253"/>
        <v>IT-SW-02-03CANAL</v>
      </c>
      <c r="C4065"/>
      <c r="D4065" t="s">
        <v>7651</v>
      </c>
      <c r="E4065" t="s">
        <v>131</v>
      </c>
      <c r="F4065" s="37" t="s">
        <v>3938</v>
      </c>
      <c r="G4065" s="18" t="str">
        <f t="shared" si="254"/>
        <v>Nimbutech</v>
      </c>
      <c r="H4065" s="18" t="s">
        <v>119</v>
      </c>
      <c r="I4065" s="37" t="s">
        <v>67</v>
      </c>
      <c r="J4065" t="s">
        <v>214</v>
      </c>
      <c r="K4065" t="s">
        <v>171</v>
      </c>
      <c r="L4065" t="s">
        <v>3940</v>
      </c>
      <c r="M4065" t="s">
        <v>65</v>
      </c>
      <c r="N4065" s="37" t="s">
        <v>225</v>
      </c>
      <c r="O4065" s="37" t="s">
        <v>66</v>
      </c>
      <c r="P4065" s="37" t="s">
        <v>1304</v>
      </c>
      <c r="Q4065" t="s">
        <v>131</v>
      </c>
      <c r="R4065" t="s">
        <v>227</v>
      </c>
      <c r="S4065" s="38">
        <v>953000</v>
      </c>
      <c r="T4065" s="37">
        <v>1</v>
      </c>
      <c r="U4065" s="37">
        <v>1</v>
      </c>
      <c r="V4065" s="43">
        <f>SUMIF(ResumenCotizacion!$C:$C,E4065,ResumenCotizacion!$P:$P)</f>
        <v>0</v>
      </c>
      <c r="W4065" s="68">
        <f>IF(H4065="USD",S4065*SolCotizacion!$J$18,S4065)</f>
        <v>953000</v>
      </c>
      <c r="X4065" s="3">
        <f>ROUND(W4065/(1-VLOOKUP("Total porcentaje:",ResumenCotizacion!$F:$H,3,0)),2)</f>
        <v>1035869.57</v>
      </c>
      <c r="Y4065" s="3">
        <f t="shared" si="255"/>
        <v>0</v>
      </c>
    </row>
    <row r="4066" spans="1:25" ht="14.25" x14ac:dyDescent="0.2">
      <c r="A4066" t="str">
        <f t="shared" si="252"/>
        <v>NimbutechCANALIT-SW-02-04</v>
      </c>
      <c r="B4066" t="str">
        <f t="shared" si="253"/>
        <v>IT-SW-02-04CANAL</v>
      </c>
      <c r="C4066"/>
      <c r="D4066" t="s">
        <v>7651</v>
      </c>
      <c r="E4066" t="s">
        <v>132</v>
      </c>
      <c r="F4066" s="37" t="s">
        <v>3938</v>
      </c>
      <c r="G4066" s="18" t="str">
        <f t="shared" si="254"/>
        <v>Nimbutech</v>
      </c>
      <c r="H4066" s="18" t="s">
        <v>119</v>
      </c>
      <c r="I4066" s="37" t="s">
        <v>67</v>
      </c>
      <c r="J4066" t="s">
        <v>214</v>
      </c>
      <c r="K4066" t="s">
        <v>171</v>
      </c>
      <c r="L4066" t="s">
        <v>3940</v>
      </c>
      <c r="M4066" t="s">
        <v>65</v>
      </c>
      <c r="N4066" s="37" t="s">
        <v>225</v>
      </c>
      <c r="O4066" s="37" t="s">
        <v>226</v>
      </c>
      <c r="P4066" s="37" t="s">
        <v>1304</v>
      </c>
      <c r="Q4066" t="s">
        <v>132</v>
      </c>
      <c r="R4066" t="s">
        <v>227</v>
      </c>
      <c r="S4066" s="38">
        <v>1603000</v>
      </c>
      <c r="T4066" s="37">
        <v>1</v>
      </c>
      <c r="U4066" s="37">
        <v>1</v>
      </c>
      <c r="V4066" s="43">
        <f>SUMIF(ResumenCotizacion!$C:$C,E4066,ResumenCotizacion!$P:$P)</f>
        <v>0</v>
      </c>
      <c r="W4066" s="68">
        <f>IF(H4066="USD",S4066*SolCotizacion!$J$18,S4066)</f>
        <v>1603000</v>
      </c>
      <c r="X4066" s="3">
        <f>ROUND(W4066/(1-VLOOKUP("Total porcentaje:",ResumenCotizacion!$F:$H,3,0)),2)</f>
        <v>1742391.3</v>
      </c>
      <c r="Y4066" s="3">
        <f t="shared" si="255"/>
        <v>0</v>
      </c>
    </row>
    <row r="4067" spans="1:25" ht="14.25" x14ac:dyDescent="0.2">
      <c r="A4067" t="str">
        <f t="shared" si="252"/>
        <v>NimbutechCANALIT-SW-02-05</v>
      </c>
      <c r="B4067" t="str">
        <f t="shared" si="253"/>
        <v>IT-SW-02-05CANAL</v>
      </c>
      <c r="C4067"/>
      <c r="D4067" t="s">
        <v>7651</v>
      </c>
      <c r="E4067" t="s">
        <v>133</v>
      </c>
      <c r="F4067" s="37" t="s">
        <v>3938</v>
      </c>
      <c r="G4067" s="18" t="str">
        <f t="shared" si="254"/>
        <v>Nimbutech</v>
      </c>
      <c r="H4067" s="18" t="s">
        <v>119</v>
      </c>
      <c r="I4067" s="37" t="s">
        <v>67</v>
      </c>
      <c r="J4067" t="s">
        <v>214</v>
      </c>
      <c r="K4067" t="s">
        <v>171</v>
      </c>
      <c r="L4067" t="s">
        <v>3940</v>
      </c>
      <c r="M4067" t="s">
        <v>65</v>
      </c>
      <c r="N4067" s="37" t="s">
        <v>172</v>
      </c>
      <c r="O4067" s="37" t="s">
        <v>66</v>
      </c>
      <c r="P4067" s="37" t="s">
        <v>1304</v>
      </c>
      <c r="Q4067" t="s">
        <v>133</v>
      </c>
      <c r="R4067" t="s">
        <v>227</v>
      </c>
      <c r="S4067" s="38">
        <v>1096000</v>
      </c>
      <c r="T4067" s="37">
        <v>1</v>
      </c>
      <c r="U4067" s="37">
        <v>1</v>
      </c>
      <c r="V4067" s="43">
        <f>SUMIF(ResumenCotizacion!$C:$C,E4067,ResumenCotizacion!$P:$P)</f>
        <v>0</v>
      </c>
      <c r="W4067" s="68">
        <f>IF(H4067="USD",S4067*SolCotizacion!$J$18,S4067)</f>
        <v>1096000</v>
      </c>
      <c r="X4067" s="3">
        <f>ROUND(W4067/(1-VLOOKUP("Total porcentaje:",ResumenCotizacion!$F:$H,3,0)),2)</f>
        <v>1191304.3500000001</v>
      </c>
      <c r="Y4067" s="3">
        <f t="shared" si="255"/>
        <v>0</v>
      </c>
    </row>
    <row r="4068" spans="1:25" ht="14.25" x14ac:dyDescent="0.2">
      <c r="A4068" t="str">
        <f t="shared" si="252"/>
        <v>NimbutechCANALIT-SW-02-06</v>
      </c>
      <c r="B4068" t="str">
        <f t="shared" si="253"/>
        <v>IT-SW-02-06CANAL</v>
      </c>
      <c r="C4068"/>
      <c r="D4068" t="s">
        <v>7651</v>
      </c>
      <c r="E4068" t="s">
        <v>134</v>
      </c>
      <c r="F4068" s="37" t="s">
        <v>3938</v>
      </c>
      <c r="G4068" s="18" t="str">
        <f t="shared" si="254"/>
        <v>Nimbutech</v>
      </c>
      <c r="H4068" s="18" t="s">
        <v>119</v>
      </c>
      <c r="I4068" s="37" t="s">
        <v>67</v>
      </c>
      <c r="J4068" t="s">
        <v>214</v>
      </c>
      <c r="K4068" t="s">
        <v>171</v>
      </c>
      <c r="L4068" t="s">
        <v>3940</v>
      </c>
      <c r="M4068" t="s">
        <v>65</v>
      </c>
      <c r="N4068" s="37" t="s">
        <v>172</v>
      </c>
      <c r="O4068" s="37" t="s">
        <v>226</v>
      </c>
      <c r="P4068" s="37" t="s">
        <v>1304</v>
      </c>
      <c r="Q4068" t="s">
        <v>134</v>
      </c>
      <c r="R4068" t="s">
        <v>227</v>
      </c>
      <c r="S4068" s="38">
        <v>1941000</v>
      </c>
      <c r="T4068" s="37">
        <v>1</v>
      </c>
      <c r="U4068" s="37">
        <v>1</v>
      </c>
      <c r="V4068" s="43">
        <f>SUMIF(ResumenCotizacion!$C:$C,E4068,ResumenCotizacion!$P:$P)</f>
        <v>0</v>
      </c>
      <c r="W4068" s="68">
        <f>IF(H4068="USD",S4068*SolCotizacion!$J$18,S4068)</f>
        <v>1941000</v>
      </c>
      <c r="X4068" s="3">
        <f>ROUND(W4068/(1-VLOOKUP("Total porcentaje:",ResumenCotizacion!$F:$H,3,0)),2)</f>
        <v>2109782.61</v>
      </c>
      <c r="Y4068" s="3">
        <f t="shared" si="255"/>
        <v>0</v>
      </c>
    </row>
    <row r="4069" spans="1:25" ht="14.25" x14ac:dyDescent="0.2">
      <c r="A4069" t="str">
        <f t="shared" si="252"/>
        <v>NimbutechCANALIT-SW-03-01</v>
      </c>
      <c r="B4069" t="str">
        <f t="shared" si="253"/>
        <v>IT-SW-03-01CANAL</v>
      </c>
      <c r="C4069"/>
      <c r="D4069" t="s">
        <v>7651</v>
      </c>
      <c r="E4069" t="s">
        <v>135</v>
      </c>
      <c r="F4069" s="37" t="s">
        <v>3938</v>
      </c>
      <c r="G4069" s="18" t="str">
        <f t="shared" si="254"/>
        <v>Nimbutech</v>
      </c>
      <c r="H4069" s="18" t="s">
        <v>119</v>
      </c>
      <c r="I4069" s="37" t="s">
        <v>67</v>
      </c>
      <c r="J4069" t="s">
        <v>215</v>
      </c>
      <c r="K4069" t="s">
        <v>209</v>
      </c>
      <c r="L4069" t="s">
        <v>3940</v>
      </c>
      <c r="M4069" t="s">
        <v>65</v>
      </c>
      <c r="N4069" s="37" t="s">
        <v>224</v>
      </c>
      <c r="O4069" s="37" t="s">
        <v>66</v>
      </c>
      <c r="P4069" s="37" t="s">
        <v>1304</v>
      </c>
      <c r="Q4069" t="s">
        <v>135</v>
      </c>
      <c r="R4069" t="s">
        <v>227</v>
      </c>
      <c r="S4069" s="38">
        <v>923000</v>
      </c>
      <c r="T4069" s="37">
        <v>1</v>
      </c>
      <c r="U4069" s="37">
        <v>1</v>
      </c>
      <c r="V4069" s="43">
        <f>SUMIF(ResumenCotizacion!$C:$C,E4069,ResumenCotizacion!$P:$P)</f>
        <v>0</v>
      </c>
      <c r="W4069" s="68">
        <f>IF(H4069="USD",S4069*SolCotizacion!$J$18,S4069)</f>
        <v>923000</v>
      </c>
      <c r="X4069" s="3">
        <f>ROUND(W4069/(1-VLOOKUP("Total porcentaje:",ResumenCotizacion!$F:$H,3,0)),2)</f>
        <v>1003260.87</v>
      </c>
      <c r="Y4069" s="3">
        <f t="shared" si="255"/>
        <v>0</v>
      </c>
    </row>
    <row r="4070" spans="1:25" ht="14.25" x14ac:dyDescent="0.2">
      <c r="A4070" t="str">
        <f t="shared" si="252"/>
        <v>NimbutechCANALIT-SW-03-02</v>
      </c>
      <c r="B4070" t="str">
        <f t="shared" si="253"/>
        <v>IT-SW-03-02CANAL</v>
      </c>
      <c r="C4070"/>
      <c r="D4070" t="s">
        <v>7651</v>
      </c>
      <c r="E4070" t="s">
        <v>136</v>
      </c>
      <c r="F4070" s="37" t="s">
        <v>3938</v>
      </c>
      <c r="G4070" s="18" t="str">
        <f t="shared" si="254"/>
        <v>Nimbutech</v>
      </c>
      <c r="H4070" s="18" t="s">
        <v>119</v>
      </c>
      <c r="I4070" s="37" t="s">
        <v>67</v>
      </c>
      <c r="J4070" t="s">
        <v>215</v>
      </c>
      <c r="K4070" t="s">
        <v>209</v>
      </c>
      <c r="L4070" t="s">
        <v>3940</v>
      </c>
      <c r="M4070" t="s">
        <v>65</v>
      </c>
      <c r="N4070" s="37" t="s">
        <v>224</v>
      </c>
      <c r="O4070" s="37" t="s">
        <v>226</v>
      </c>
      <c r="P4070" s="37" t="s">
        <v>1304</v>
      </c>
      <c r="Q4070" t="s">
        <v>136</v>
      </c>
      <c r="R4070" t="s">
        <v>227</v>
      </c>
      <c r="S4070" s="38">
        <v>1287000</v>
      </c>
      <c r="T4070" s="37">
        <v>1</v>
      </c>
      <c r="U4070" s="37">
        <v>1</v>
      </c>
      <c r="V4070" s="43">
        <f>SUMIF(ResumenCotizacion!$C:$C,E4070,ResumenCotizacion!$P:$P)</f>
        <v>0</v>
      </c>
      <c r="W4070" s="68">
        <f>IF(H4070="USD",S4070*SolCotizacion!$J$18,S4070)</f>
        <v>1287000</v>
      </c>
      <c r="X4070" s="3">
        <f>ROUND(W4070/(1-VLOOKUP("Total porcentaje:",ResumenCotizacion!$F:$H,3,0)),2)</f>
        <v>1398913.04</v>
      </c>
      <c r="Y4070" s="3">
        <f t="shared" si="255"/>
        <v>0</v>
      </c>
    </row>
    <row r="4071" spans="1:25" ht="14.25" x14ac:dyDescent="0.2">
      <c r="A4071" t="str">
        <f t="shared" si="252"/>
        <v>NimbutechCANALIT-SW-03-03</v>
      </c>
      <c r="B4071" t="str">
        <f t="shared" si="253"/>
        <v>IT-SW-03-03CANAL</v>
      </c>
      <c r="C4071"/>
      <c r="D4071" t="s">
        <v>7651</v>
      </c>
      <c r="E4071" t="s">
        <v>137</v>
      </c>
      <c r="F4071" s="37" t="s">
        <v>3938</v>
      </c>
      <c r="G4071" s="18" t="str">
        <f t="shared" si="254"/>
        <v>Nimbutech</v>
      </c>
      <c r="H4071" s="18" t="s">
        <v>119</v>
      </c>
      <c r="I4071" s="37" t="s">
        <v>67</v>
      </c>
      <c r="J4071" t="s">
        <v>215</v>
      </c>
      <c r="K4071" t="s">
        <v>209</v>
      </c>
      <c r="L4071" t="s">
        <v>3940</v>
      </c>
      <c r="M4071" t="s">
        <v>65</v>
      </c>
      <c r="N4071" s="37" t="s">
        <v>225</v>
      </c>
      <c r="O4071" s="37" t="s">
        <v>66</v>
      </c>
      <c r="P4071" s="37" t="s">
        <v>1304</v>
      </c>
      <c r="Q4071" t="s">
        <v>137</v>
      </c>
      <c r="R4071" t="s">
        <v>227</v>
      </c>
      <c r="S4071" s="38">
        <v>1043000</v>
      </c>
      <c r="T4071" s="37">
        <v>1</v>
      </c>
      <c r="U4071" s="37">
        <v>1</v>
      </c>
      <c r="V4071" s="43">
        <f>SUMIF(ResumenCotizacion!$C:$C,E4071,ResumenCotizacion!$P:$P)</f>
        <v>0</v>
      </c>
      <c r="W4071" s="68">
        <f>IF(H4071="USD",S4071*SolCotizacion!$J$18,S4071)</f>
        <v>1043000</v>
      </c>
      <c r="X4071" s="3">
        <f>ROUND(W4071/(1-VLOOKUP("Total porcentaje:",ResumenCotizacion!$F:$H,3,0)),2)</f>
        <v>1133695.6499999999</v>
      </c>
      <c r="Y4071" s="3">
        <f t="shared" si="255"/>
        <v>0</v>
      </c>
    </row>
    <row r="4072" spans="1:25" ht="14.25" x14ac:dyDescent="0.2">
      <c r="A4072" t="str">
        <f t="shared" si="252"/>
        <v>NimbutechCANALIT-SW-03-04</v>
      </c>
      <c r="B4072" t="str">
        <f t="shared" si="253"/>
        <v>IT-SW-03-04CANAL</v>
      </c>
      <c r="C4072"/>
      <c r="D4072" t="s">
        <v>7651</v>
      </c>
      <c r="E4072" t="s">
        <v>138</v>
      </c>
      <c r="F4072" s="37" t="s">
        <v>3938</v>
      </c>
      <c r="G4072" s="18" t="str">
        <f t="shared" si="254"/>
        <v>Nimbutech</v>
      </c>
      <c r="H4072" s="18" t="s">
        <v>119</v>
      </c>
      <c r="I4072" s="37" t="s">
        <v>67</v>
      </c>
      <c r="J4072" t="s">
        <v>215</v>
      </c>
      <c r="K4072" t="s">
        <v>209</v>
      </c>
      <c r="L4072" t="s">
        <v>3940</v>
      </c>
      <c r="M4072" t="s">
        <v>65</v>
      </c>
      <c r="N4072" s="37" t="s">
        <v>225</v>
      </c>
      <c r="O4072" s="37" t="s">
        <v>226</v>
      </c>
      <c r="P4072" s="37" t="s">
        <v>1304</v>
      </c>
      <c r="Q4072" t="s">
        <v>138</v>
      </c>
      <c r="R4072" t="s">
        <v>227</v>
      </c>
      <c r="S4072" s="38">
        <v>1526000</v>
      </c>
      <c r="T4072" s="37">
        <v>1</v>
      </c>
      <c r="U4072" s="37">
        <v>1</v>
      </c>
      <c r="V4072" s="43">
        <f>SUMIF(ResumenCotizacion!$C:$C,E4072,ResumenCotizacion!$P:$P)</f>
        <v>0</v>
      </c>
      <c r="W4072" s="68">
        <f>IF(H4072="USD",S4072*SolCotizacion!$J$18,S4072)</f>
        <v>1526000</v>
      </c>
      <c r="X4072" s="3">
        <f>ROUND(W4072/(1-VLOOKUP("Total porcentaje:",ResumenCotizacion!$F:$H,3,0)),2)</f>
        <v>1658695.65</v>
      </c>
      <c r="Y4072" s="3">
        <f t="shared" si="255"/>
        <v>0</v>
      </c>
    </row>
    <row r="4073" spans="1:25" ht="14.25" x14ac:dyDescent="0.2">
      <c r="A4073" t="str">
        <f t="shared" si="252"/>
        <v>NimbutechCANALIT-SW-03-05</v>
      </c>
      <c r="B4073" t="str">
        <f t="shared" si="253"/>
        <v>IT-SW-03-05CANAL</v>
      </c>
      <c r="C4073"/>
      <c r="D4073" t="s">
        <v>7651</v>
      </c>
      <c r="E4073" t="s">
        <v>139</v>
      </c>
      <c r="F4073" s="37" t="s">
        <v>3938</v>
      </c>
      <c r="G4073" s="18" t="str">
        <f t="shared" si="254"/>
        <v>Nimbutech</v>
      </c>
      <c r="H4073" s="18" t="s">
        <v>119</v>
      </c>
      <c r="I4073" s="37" t="s">
        <v>67</v>
      </c>
      <c r="J4073" t="s">
        <v>215</v>
      </c>
      <c r="K4073" t="s">
        <v>209</v>
      </c>
      <c r="L4073" t="s">
        <v>3940</v>
      </c>
      <c r="M4073" t="s">
        <v>65</v>
      </c>
      <c r="N4073" s="37" t="s">
        <v>172</v>
      </c>
      <c r="O4073" s="37" t="s">
        <v>66</v>
      </c>
      <c r="P4073" s="37" t="s">
        <v>1304</v>
      </c>
      <c r="Q4073" t="s">
        <v>139</v>
      </c>
      <c r="R4073" t="s">
        <v>227</v>
      </c>
      <c r="S4073" s="38">
        <v>1193000</v>
      </c>
      <c r="T4073" s="37">
        <v>1</v>
      </c>
      <c r="U4073" s="37">
        <v>1</v>
      </c>
      <c r="V4073" s="43">
        <f>SUMIF(ResumenCotizacion!$C:$C,E4073,ResumenCotizacion!$P:$P)</f>
        <v>0</v>
      </c>
      <c r="W4073" s="68">
        <f>IF(H4073="USD",S4073*SolCotizacion!$J$18,S4073)</f>
        <v>1193000</v>
      </c>
      <c r="X4073" s="3">
        <f>ROUND(W4073/(1-VLOOKUP("Total porcentaje:",ResumenCotizacion!$F:$H,3,0)),2)</f>
        <v>1296739.1299999999</v>
      </c>
      <c r="Y4073" s="3">
        <f t="shared" si="255"/>
        <v>0</v>
      </c>
    </row>
    <row r="4074" spans="1:25" ht="14.25" x14ac:dyDescent="0.2">
      <c r="A4074" t="str">
        <f t="shared" si="252"/>
        <v>NimbutechCANALIT-SW-03-06</v>
      </c>
      <c r="B4074" t="str">
        <f t="shared" si="253"/>
        <v>IT-SW-03-06CANAL</v>
      </c>
      <c r="C4074"/>
      <c r="D4074" t="s">
        <v>7651</v>
      </c>
      <c r="E4074" t="s">
        <v>140</v>
      </c>
      <c r="F4074" s="37" t="s">
        <v>3938</v>
      </c>
      <c r="G4074" s="18" t="str">
        <f t="shared" si="254"/>
        <v>Nimbutech</v>
      </c>
      <c r="H4074" s="18" t="s">
        <v>119</v>
      </c>
      <c r="I4074" s="37" t="s">
        <v>67</v>
      </c>
      <c r="J4074" t="s">
        <v>215</v>
      </c>
      <c r="K4074" t="s">
        <v>209</v>
      </c>
      <c r="L4074" t="s">
        <v>3940</v>
      </c>
      <c r="M4074" t="s">
        <v>65</v>
      </c>
      <c r="N4074" s="37" t="s">
        <v>172</v>
      </c>
      <c r="O4074" s="37" t="s">
        <v>226</v>
      </c>
      <c r="P4074" s="37" t="s">
        <v>1304</v>
      </c>
      <c r="Q4074" t="s">
        <v>140</v>
      </c>
      <c r="R4074" t="s">
        <v>227</v>
      </c>
      <c r="S4074" s="38">
        <v>1872000</v>
      </c>
      <c r="T4074" s="37">
        <v>1</v>
      </c>
      <c r="U4074" s="37">
        <v>1</v>
      </c>
      <c r="V4074" s="43">
        <f>SUMIF(ResumenCotizacion!$C:$C,E4074,ResumenCotizacion!$P:$P)</f>
        <v>0</v>
      </c>
      <c r="W4074" s="68">
        <f>IF(H4074="USD",S4074*SolCotizacion!$J$18,S4074)</f>
        <v>1872000</v>
      </c>
      <c r="X4074" s="3">
        <f>ROUND(W4074/(1-VLOOKUP("Total porcentaje:",ResumenCotizacion!$F:$H,3,0)),2)</f>
        <v>2034782.61</v>
      </c>
      <c r="Y4074" s="3">
        <f t="shared" si="255"/>
        <v>0</v>
      </c>
    </row>
    <row r="4075" spans="1:25" ht="14.25" x14ac:dyDescent="0.2">
      <c r="A4075" t="str">
        <f t="shared" si="252"/>
        <v>NimbutechCANALIT-SW-04-01</v>
      </c>
      <c r="B4075" t="str">
        <f t="shared" si="253"/>
        <v>IT-SW-04-01CANAL</v>
      </c>
      <c r="C4075"/>
      <c r="D4075" t="s">
        <v>7651</v>
      </c>
      <c r="E4075" t="s">
        <v>141</v>
      </c>
      <c r="F4075" s="37" t="s">
        <v>3938</v>
      </c>
      <c r="G4075" s="18" t="str">
        <f t="shared" si="254"/>
        <v>Nimbutech</v>
      </c>
      <c r="H4075" s="18" t="s">
        <v>119</v>
      </c>
      <c r="I4075" s="37" t="s">
        <v>67</v>
      </c>
      <c r="J4075" t="s">
        <v>216</v>
      </c>
      <c r="K4075" t="s">
        <v>171</v>
      </c>
      <c r="L4075" t="s">
        <v>3940</v>
      </c>
      <c r="M4075" t="s">
        <v>65</v>
      </c>
      <c r="N4075" s="37" t="s">
        <v>224</v>
      </c>
      <c r="O4075" s="37" t="s">
        <v>66</v>
      </c>
      <c r="P4075" s="37" t="s">
        <v>1304</v>
      </c>
      <c r="Q4075" t="s">
        <v>141</v>
      </c>
      <c r="R4075" t="s">
        <v>227</v>
      </c>
      <c r="S4075" s="38">
        <v>1010000</v>
      </c>
      <c r="T4075" s="37">
        <v>1</v>
      </c>
      <c r="U4075" s="37">
        <v>1</v>
      </c>
      <c r="V4075" s="43">
        <f>SUMIF(ResumenCotizacion!$C:$C,E4075,ResumenCotizacion!$P:$P)</f>
        <v>0</v>
      </c>
      <c r="W4075" s="68">
        <f>IF(H4075="USD",S4075*SolCotizacion!$J$18,S4075)</f>
        <v>1010000</v>
      </c>
      <c r="X4075" s="3">
        <f>ROUND(W4075/(1-VLOOKUP("Total porcentaje:",ResumenCotizacion!$F:$H,3,0)),2)</f>
        <v>1097826.0900000001</v>
      </c>
      <c r="Y4075" s="3">
        <f t="shared" si="255"/>
        <v>0</v>
      </c>
    </row>
    <row r="4076" spans="1:25" ht="14.25" x14ac:dyDescent="0.2">
      <c r="A4076" t="str">
        <f t="shared" si="252"/>
        <v>NimbutechCANALIT-SW-04-02</v>
      </c>
      <c r="B4076" t="str">
        <f t="shared" si="253"/>
        <v>IT-SW-04-02CANAL</v>
      </c>
      <c r="C4076"/>
      <c r="D4076" t="s">
        <v>7651</v>
      </c>
      <c r="E4076" t="s">
        <v>142</v>
      </c>
      <c r="F4076" s="37" t="s">
        <v>3938</v>
      </c>
      <c r="G4076" s="18" t="str">
        <f t="shared" si="254"/>
        <v>Nimbutech</v>
      </c>
      <c r="H4076" s="18" t="s">
        <v>119</v>
      </c>
      <c r="I4076" s="37" t="s">
        <v>67</v>
      </c>
      <c r="J4076" t="s">
        <v>216</v>
      </c>
      <c r="K4076" t="s">
        <v>171</v>
      </c>
      <c r="L4076" t="s">
        <v>3940</v>
      </c>
      <c r="M4076" t="s">
        <v>65</v>
      </c>
      <c r="N4076" s="37" t="s">
        <v>224</v>
      </c>
      <c r="O4076" s="37" t="s">
        <v>226</v>
      </c>
      <c r="P4076" s="37" t="s">
        <v>1304</v>
      </c>
      <c r="Q4076" t="s">
        <v>142</v>
      </c>
      <c r="R4076" t="s">
        <v>227</v>
      </c>
      <c r="S4076" s="38">
        <v>1710000</v>
      </c>
      <c r="T4076" s="37">
        <v>1</v>
      </c>
      <c r="U4076" s="37">
        <v>1</v>
      </c>
      <c r="V4076" s="43">
        <f>SUMIF(ResumenCotizacion!$C:$C,E4076,ResumenCotizacion!$P:$P)</f>
        <v>0</v>
      </c>
      <c r="W4076" s="68">
        <f>IF(H4076="USD",S4076*SolCotizacion!$J$18,S4076)</f>
        <v>1710000</v>
      </c>
      <c r="X4076" s="3">
        <f>ROUND(W4076/(1-VLOOKUP("Total porcentaje:",ResumenCotizacion!$F:$H,3,0)),2)</f>
        <v>1858695.65</v>
      </c>
      <c r="Y4076" s="3">
        <f t="shared" si="255"/>
        <v>0</v>
      </c>
    </row>
    <row r="4077" spans="1:25" ht="14.25" x14ac:dyDescent="0.2">
      <c r="A4077" t="str">
        <f t="shared" si="252"/>
        <v>NimbutechCANALIT-SW-04-03</v>
      </c>
      <c r="B4077" t="str">
        <f t="shared" si="253"/>
        <v>IT-SW-04-03CANAL</v>
      </c>
      <c r="C4077"/>
      <c r="D4077" t="s">
        <v>7651</v>
      </c>
      <c r="E4077" t="s">
        <v>143</v>
      </c>
      <c r="F4077" s="37" t="s">
        <v>3938</v>
      </c>
      <c r="G4077" s="18" t="str">
        <f t="shared" si="254"/>
        <v>Nimbutech</v>
      </c>
      <c r="H4077" s="18" t="s">
        <v>119</v>
      </c>
      <c r="I4077" s="37" t="s">
        <v>67</v>
      </c>
      <c r="J4077" t="s">
        <v>216</v>
      </c>
      <c r="K4077" t="s">
        <v>171</v>
      </c>
      <c r="L4077" t="s">
        <v>3940</v>
      </c>
      <c r="M4077" t="s">
        <v>65</v>
      </c>
      <c r="N4077" s="37" t="s">
        <v>225</v>
      </c>
      <c r="O4077" s="37" t="s">
        <v>66</v>
      </c>
      <c r="P4077" s="37" t="s">
        <v>1304</v>
      </c>
      <c r="Q4077" t="s">
        <v>143</v>
      </c>
      <c r="R4077" t="s">
        <v>227</v>
      </c>
      <c r="S4077" s="38">
        <v>1155000</v>
      </c>
      <c r="T4077" s="37">
        <v>1</v>
      </c>
      <c r="U4077" s="37">
        <v>1</v>
      </c>
      <c r="V4077" s="43">
        <f>SUMIF(ResumenCotizacion!$C:$C,E4077,ResumenCotizacion!$P:$P)</f>
        <v>0</v>
      </c>
      <c r="W4077" s="68">
        <f>IF(H4077="USD",S4077*SolCotizacion!$J$18,S4077)</f>
        <v>1155000</v>
      </c>
      <c r="X4077" s="3">
        <f>ROUND(W4077/(1-VLOOKUP("Total porcentaje:",ResumenCotizacion!$F:$H,3,0)),2)</f>
        <v>1255434.78</v>
      </c>
      <c r="Y4077" s="3">
        <f t="shared" si="255"/>
        <v>0</v>
      </c>
    </row>
    <row r="4078" spans="1:25" ht="14.25" x14ac:dyDescent="0.2">
      <c r="A4078" t="str">
        <f t="shared" si="252"/>
        <v>NimbutechCANALIT-SW-04-04</v>
      </c>
      <c r="B4078" t="str">
        <f t="shared" si="253"/>
        <v>IT-SW-04-04CANAL</v>
      </c>
      <c r="C4078"/>
      <c r="D4078" t="s">
        <v>7651</v>
      </c>
      <c r="E4078" t="s">
        <v>144</v>
      </c>
      <c r="F4078" s="37" t="s">
        <v>3938</v>
      </c>
      <c r="G4078" s="18" t="str">
        <f t="shared" si="254"/>
        <v>Nimbutech</v>
      </c>
      <c r="H4078" s="18" t="s">
        <v>119</v>
      </c>
      <c r="I4078" s="37" t="s">
        <v>67</v>
      </c>
      <c r="J4078" t="s">
        <v>216</v>
      </c>
      <c r="K4078" t="s">
        <v>171</v>
      </c>
      <c r="L4078" t="s">
        <v>3940</v>
      </c>
      <c r="M4078" t="s">
        <v>65</v>
      </c>
      <c r="N4078" s="37" t="s">
        <v>225</v>
      </c>
      <c r="O4078" s="37" t="s">
        <v>226</v>
      </c>
      <c r="P4078" s="37" t="s">
        <v>1304</v>
      </c>
      <c r="Q4078" t="s">
        <v>144</v>
      </c>
      <c r="R4078" t="s">
        <v>227</v>
      </c>
      <c r="S4078" s="38">
        <v>2007000</v>
      </c>
      <c r="T4078" s="37">
        <v>1</v>
      </c>
      <c r="U4078" s="37">
        <v>1</v>
      </c>
      <c r="V4078" s="43">
        <f>SUMIF(ResumenCotizacion!$C:$C,E4078,ResumenCotizacion!$P:$P)</f>
        <v>0</v>
      </c>
      <c r="W4078" s="68">
        <f>IF(H4078="USD",S4078*SolCotizacion!$J$18,S4078)</f>
        <v>2007000</v>
      </c>
      <c r="X4078" s="3">
        <f>ROUND(W4078/(1-VLOOKUP("Total porcentaje:",ResumenCotizacion!$F:$H,3,0)),2)</f>
        <v>2181521.7400000002</v>
      </c>
      <c r="Y4078" s="3">
        <f t="shared" si="255"/>
        <v>0</v>
      </c>
    </row>
    <row r="4079" spans="1:25" ht="14.25" x14ac:dyDescent="0.2">
      <c r="A4079" t="str">
        <f t="shared" si="252"/>
        <v>NimbutechCANALIT-SW-04-05</v>
      </c>
      <c r="B4079" t="str">
        <f t="shared" si="253"/>
        <v>IT-SW-04-05CANAL</v>
      </c>
      <c r="C4079"/>
      <c r="D4079" t="s">
        <v>7651</v>
      </c>
      <c r="E4079" t="s">
        <v>145</v>
      </c>
      <c r="F4079" s="37" t="s">
        <v>3938</v>
      </c>
      <c r="G4079" s="18" t="str">
        <f t="shared" si="254"/>
        <v>Nimbutech</v>
      </c>
      <c r="H4079" s="18" t="s">
        <v>119</v>
      </c>
      <c r="I4079" s="37" t="s">
        <v>67</v>
      </c>
      <c r="J4079" t="s">
        <v>216</v>
      </c>
      <c r="K4079" t="s">
        <v>171</v>
      </c>
      <c r="L4079" t="s">
        <v>3940</v>
      </c>
      <c r="M4079" t="s">
        <v>65</v>
      </c>
      <c r="N4079" s="37" t="s">
        <v>172</v>
      </c>
      <c r="O4079" s="37" t="s">
        <v>66</v>
      </c>
      <c r="P4079" s="37" t="s">
        <v>1304</v>
      </c>
      <c r="Q4079" t="s">
        <v>145</v>
      </c>
      <c r="R4079" t="s">
        <v>227</v>
      </c>
      <c r="S4079" s="38">
        <v>1337000</v>
      </c>
      <c r="T4079" s="37">
        <v>1</v>
      </c>
      <c r="U4079" s="37">
        <v>1</v>
      </c>
      <c r="V4079" s="43">
        <f>SUMIF(ResumenCotizacion!$C:$C,E4079,ResumenCotizacion!$P:$P)</f>
        <v>0</v>
      </c>
      <c r="W4079" s="68">
        <f>IF(H4079="USD",S4079*SolCotizacion!$J$18,S4079)</f>
        <v>1337000</v>
      </c>
      <c r="X4079" s="3">
        <f>ROUND(W4079/(1-VLOOKUP("Total porcentaje:",ResumenCotizacion!$F:$H,3,0)),2)</f>
        <v>1453260.87</v>
      </c>
      <c r="Y4079" s="3">
        <f t="shared" si="255"/>
        <v>0</v>
      </c>
    </row>
    <row r="4080" spans="1:25" ht="14.25" x14ac:dyDescent="0.2">
      <c r="A4080" t="str">
        <f t="shared" si="252"/>
        <v>NimbutechCANALIT-SW-04-06</v>
      </c>
      <c r="B4080" t="str">
        <f t="shared" si="253"/>
        <v>IT-SW-04-06CANAL</v>
      </c>
      <c r="C4080"/>
      <c r="D4080" t="s">
        <v>7651</v>
      </c>
      <c r="E4080" t="s">
        <v>146</v>
      </c>
      <c r="F4080" s="37" t="s">
        <v>3938</v>
      </c>
      <c r="G4080" s="18" t="str">
        <f t="shared" si="254"/>
        <v>Nimbutech</v>
      </c>
      <c r="H4080" s="18" t="s">
        <v>119</v>
      </c>
      <c r="I4080" s="37" t="s">
        <v>67</v>
      </c>
      <c r="J4080" t="s">
        <v>216</v>
      </c>
      <c r="K4080" t="s">
        <v>171</v>
      </c>
      <c r="L4080" t="s">
        <v>3940</v>
      </c>
      <c r="M4080" t="s">
        <v>65</v>
      </c>
      <c r="N4080" s="37" t="s">
        <v>172</v>
      </c>
      <c r="O4080" s="37" t="s">
        <v>226</v>
      </c>
      <c r="P4080" s="37" t="s">
        <v>1304</v>
      </c>
      <c r="Q4080" t="s">
        <v>146</v>
      </c>
      <c r="R4080" t="s">
        <v>227</v>
      </c>
      <c r="S4080" s="38">
        <v>2434000</v>
      </c>
      <c r="T4080" s="37">
        <v>1</v>
      </c>
      <c r="U4080" s="37">
        <v>1</v>
      </c>
      <c r="V4080" s="43">
        <f>SUMIF(ResumenCotizacion!$C:$C,E4080,ResumenCotizacion!$P:$P)</f>
        <v>0</v>
      </c>
      <c r="W4080" s="68">
        <f>IF(H4080="USD",S4080*SolCotizacion!$J$18,S4080)</f>
        <v>2434000</v>
      </c>
      <c r="X4080" s="3">
        <f>ROUND(W4080/(1-VLOOKUP("Total porcentaje:",ResumenCotizacion!$F:$H,3,0)),2)</f>
        <v>2645652.17</v>
      </c>
      <c r="Y4080" s="3">
        <f t="shared" si="255"/>
        <v>0</v>
      </c>
    </row>
    <row r="4081" spans="1:25" ht="14.25" x14ac:dyDescent="0.2">
      <c r="A4081" t="str">
        <f t="shared" si="252"/>
        <v>NimbutechCANALIT-SW-05-01</v>
      </c>
      <c r="B4081" t="str">
        <f t="shared" si="253"/>
        <v>IT-SW-05-01CANAL</v>
      </c>
      <c r="C4081"/>
      <c r="D4081" t="s">
        <v>7651</v>
      </c>
      <c r="E4081" t="s">
        <v>147</v>
      </c>
      <c r="F4081" s="37" t="s">
        <v>3938</v>
      </c>
      <c r="G4081" s="18" t="str">
        <f t="shared" si="254"/>
        <v>Nimbutech</v>
      </c>
      <c r="H4081" s="18" t="s">
        <v>119</v>
      </c>
      <c r="I4081" s="37" t="s">
        <v>67</v>
      </c>
      <c r="J4081" t="s">
        <v>217</v>
      </c>
      <c r="K4081" t="s">
        <v>210</v>
      </c>
      <c r="L4081" t="s">
        <v>3940</v>
      </c>
      <c r="M4081" t="s">
        <v>65</v>
      </c>
      <c r="N4081" s="37" t="s">
        <v>224</v>
      </c>
      <c r="O4081" s="37" t="s">
        <v>66</v>
      </c>
      <c r="P4081" s="37" t="s">
        <v>1308</v>
      </c>
      <c r="Q4081" t="s">
        <v>147</v>
      </c>
      <c r="R4081" t="s">
        <v>227</v>
      </c>
      <c r="S4081" s="38">
        <v>196000</v>
      </c>
      <c r="T4081" s="37">
        <v>1</v>
      </c>
      <c r="U4081" s="37">
        <v>1</v>
      </c>
      <c r="V4081" s="43">
        <f>SUMIF(ResumenCotizacion!$C:$C,E4081,ResumenCotizacion!$P:$P)</f>
        <v>0</v>
      </c>
      <c r="W4081" s="68">
        <f>IF(H4081="USD",S4081*SolCotizacion!$J$18,S4081)</f>
        <v>196000</v>
      </c>
      <c r="X4081" s="3">
        <f>ROUND(W4081/(1-VLOOKUP("Total porcentaje:",ResumenCotizacion!$F:$H,3,0)),2)</f>
        <v>213043.48</v>
      </c>
      <c r="Y4081" s="3">
        <f t="shared" si="255"/>
        <v>0</v>
      </c>
    </row>
    <row r="4082" spans="1:25" ht="14.25" x14ac:dyDescent="0.2">
      <c r="A4082" t="str">
        <f t="shared" si="252"/>
        <v>NimbutechCANALIT-SW-05-02</v>
      </c>
      <c r="B4082" t="str">
        <f t="shared" si="253"/>
        <v>IT-SW-05-02CANAL</v>
      </c>
      <c r="C4082"/>
      <c r="D4082" t="s">
        <v>7651</v>
      </c>
      <c r="E4082" t="s">
        <v>148</v>
      </c>
      <c r="F4082" s="37" t="s">
        <v>3938</v>
      </c>
      <c r="G4082" s="18" t="str">
        <f t="shared" si="254"/>
        <v>Nimbutech</v>
      </c>
      <c r="H4082" s="18" t="s">
        <v>119</v>
      </c>
      <c r="I4082" s="37" t="s">
        <v>67</v>
      </c>
      <c r="J4082" t="s">
        <v>217</v>
      </c>
      <c r="K4082" t="s">
        <v>210</v>
      </c>
      <c r="L4082" t="s">
        <v>3940</v>
      </c>
      <c r="M4082" t="s">
        <v>65</v>
      </c>
      <c r="N4082" s="37" t="s">
        <v>224</v>
      </c>
      <c r="O4082" s="37" t="s">
        <v>226</v>
      </c>
      <c r="P4082" s="37" t="s">
        <v>1308</v>
      </c>
      <c r="Q4082" t="s">
        <v>148</v>
      </c>
      <c r="R4082" t="s">
        <v>227</v>
      </c>
      <c r="S4082" s="38">
        <v>298000</v>
      </c>
      <c r="T4082" s="37">
        <v>1</v>
      </c>
      <c r="U4082" s="37">
        <v>1</v>
      </c>
      <c r="V4082" s="43">
        <f>SUMIF(ResumenCotizacion!$C:$C,E4082,ResumenCotizacion!$P:$P)</f>
        <v>0</v>
      </c>
      <c r="W4082" s="68">
        <f>IF(H4082="USD",S4082*SolCotizacion!$J$18,S4082)</f>
        <v>298000</v>
      </c>
      <c r="X4082" s="3">
        <f>ROUND(W4082/(1-VLOOKUP("Total porcentaje:",ResumenCotizacion!$F:$H,3,0)),2)</f>
        <v>323913.03999999998</v>
      </c>
      <c r="Y4082" s="3">
        <f t="shared" si="255"/>
        <v>0</v>
      </c>
    </row>
    <row r="4083" spans="1:25" ht="14.25" x14ac:dyDescent="0.2">
      <c r="A4083" t="str">
        <f t="shared" si="252"/>
        <v>NimbutechCANALIT-SW-05-03</v>
      </c>
      <c r="B4083" t="str">
        <f t="shared" si="253"/>
        <v>IT-SW-05-03CANAL</v>
      </c>
      <c r="C4083"/>
      <c r="D4083" t="s">
        <v>7651</v>
      </c>
      <c r="E4083" t="s">
        <v>149</v>
      </c>
      <c r="F4083" s="37" t="s">
        <v>3938</v>
      </c>
      <c r="G4083" s="18" t="str">
        <f t="shared" si="254"/>
        <v>Nimbutech</v>
      </c>
      <c r="H4083" s="18" t="s">
        <v>119</v>
      </c>
      <c r="I4083" s="37" t="s">
        <v>67</v>
      </c>
      <c r="J4083" t="s">
        <v>217</v>
      </c>
      <c r="K4083" t="s">
        <v>210</v>
      </c>
      <c r="L4083" t="s">
        <v>3940</v>
      </c>
      <c r="M4083" t="s">
        <v>65</v>
      </c>
      <c r="N4083" s="37" t="s">
        <v>225</v>
      </c>
      <c r="O4083" s="37" t="s">
        <v>66</v>
      </c>
      <c r="P4083" s="37" t="s">
        <v>1308</v>
      </c>
      <c r="Q4083" t="s">
        <v>149</v>
      </c>
      <c r="R4083" t="s">
        <v>227</v>
      </c>
      <c r="S4083" s="38">
        <v>214000</v>
      </c>
      <c r="T4083" s="37">
        <v>1</v>
      </c>
      <c r="U4083" s="37">
        <v>1</v>
      </c>
      <c r="V4083" s="43">
        <f>SUMIF(ResumenCotizacion!$C:$C,E4083,ResumenCotizacion!$P:$P)</f>
        <v>0</v>
      </c>
      <c r="W4083" s="68">
        <f>IF(H4083="USD",S4083*SolCotizacion!$J$18,S4083)</f>
        <v>214000</v>
      </c>
      <c r="X4083" s="3">
        <f>ROUND(W4083/(1-VLOOKUP("Total porcentaje:",ResumenCotizacion!$F:$H,3,0)),2)</f>
        <v>232608.7</v>
      </c>
      <c r="Y4083" s="3">
        <f t="shared" si="255"/>
        <v>0</v>
      </c>
    </row>
    <row r="4084" spans="1:25" ht="14.25" x14ac:dyDescent="0.2">
      <c r="A4084" t="str">
        <f t="shared" si="252"/>
        <v>NimbutechCANALIT-SW-05-04</v>
      </c>
      <c r="B4084" t="str">
        <f t="shared" si="253"/>
        <v>IT-SW-05-04CANAL</v>
      </c>
      <c r="C4084"/>
      <c r="D4084" t="s">
        <v>7651</v>
      </c>
      <c r="E4084" t="s">
        <v>177</v>
      </c>
      <c r="F4084" s="37" t="s">
        <v>3938</v>
      </c>
      <c r="G4084" s="18" t="str">
        <f t="shared" si="254"/>
        <v>Nimbutech</v>
      </c>
      <c r="H4084" s="18" t="s">
        <v>119</v>
      </c>
      <c r="I4084" s="37" t="s">
        <v>67</v>
      </c>
      <c r="J4084" t="s">
        <v>217</v>
      </c>
      <c r="K4084" t="s">
        <v>210</v>
      </c>
      <c r="L4084" t="s">
        <v>3940</v>
      </c>
      <c r="M4084" t="s">
        <v>65</v>
      </c>
      <c r="N4084" s="37" t="s">
        <v>225</v>
      </c>
      <c r="O4084" s="37" t="s">
        <v>226</v>
      </c>
      <c r="P4084" s="37" t="s">
        <v>1308</v>
      </c>
      <c r="Q4084" t="s">
        <v>177</v>
      </c>
      <c r="R4084" t="s">
        <v>227</v>
      </c>
      <c r="S4084" s="38">
        <v>350000</v>
      </c>
      <c r="T4084" s="37">
        <v>1</v>
      </c>
      <c r="U4084" s="37">
        <v>1</v>
      </c>
      <c r="V4084" s="43">
        <f>SUMIF(ResumenCotizacion!$C:$C,E4084,ResumenCotizacion!$P:$P)</f>
        <v>0</v>
      </c>
      <c r="W4084" s="68">
        <f>IF(H4084="USD",S4084*SolCotizacion!$J$18,S4084)</f>
        <v>350000</v>
      </c>
      <c r="X4084" s="3">
        <f>ROUND(W4084/(1-VLOOKUP("Total porcentaje:",ResumenCotizacion!$F:$H,3,0)),2)</f>
        <v>380434.78</v>
      </c>
      <c r="Y4084" s="3">
        <f t="shared" si="255"/>
        <v>0</v>
      </c>
    </row>
    <row r="4085" spans="1:25" ht="14.25" x14ac:dyDescent="0.2">
      <c r="A4085" t="str">
        <f t="shared" si="252"/>
        <v>NimbutechCANALIT-SW-05-05</v>
      </c>
      <c r="B4085" t="str">
        <f t="shared" si="253"/>
        <v>IT-SW-05-05CANAL</v>
      </c>
      <c r="C4085"/>
      <c r="D4085" t="s">
        <v>7651</v>
      </c>
      <c r="E4085" t="s">
        <v>178</v>
      </c>
      <c r="F4085" s="37" t="s">
        <v>3938</v>
      </c>
      <c r="G4085" s="18" t="str">
        <f t="shared" si="254"/>
        <v>Nimbutech</v>
      </c>
      <c r="H4085" s="18" t="s">
        <v>119</v>
      </c>
      <c r="I4085" s="37" t="s">
        <v>67</v>
      </c>
      <c r="J4085" t="s">
        <v>217</v>
      </c>
      <c r="K4085" t="s">
        <v>210</v>
      </c>
      <c r="L4085" t="s">
        <v>3940</v>
      </c>
      <c r="M4085" t="s">
        <v>65</v>
      </c>
      <c r="N4085" s="37" t="s">
        <v>172</v>
      </c>
      <c r="O4085" s="37" t="s">
        <v>66</v>
      </c>
      <c r="P4085" s="37" t="s">
        <v>1308</v>
      </c>
      <c r="Q4085" t="s">
        <v>178</v>
      </c>
      <c r="R4085" t="s">
        <v>227</v>
      </c>
      <c r="S4085" s="38">
        <v>227000</v>
      </c>
      <c r="T4085" s="37">
        <v>1</v>
      </c>
      <c r="U4085" s="37">
        <v>1</v>
      </c>
      <c r="V4085" s="43">
        <f>SUMIF(ResumenCotizacion!$C:$C,E4085,ResumenCotizacion!$P:$P)</f>
        <v>0</v>
      </c>
      <c r="W4085" s="68">
        <f>IF(H4085="USD",S4085*SolCotizacion!$J$18,S4085)</f>
        <v>227000</v>
      </c>
      <c r="X4085" s="3">
        <f>ROUND(W4085/(1-VLOOKUP("Total porcentaje:",ResumenCotizacion!$F:$H,3,0)),2)</f>
        <v>246739.13</v>
      </c>
      <c r="Y4085" s="3">
        <f t="shared" si="255"/>
        <v>0</v>
      </c>
    </row>
    <row r="4086" spans="1:25" ht="14.25" x14ac:dyDescent="0.2">
      <c r="A4086" t="str">
        <f t="shared" si="252"/>
        <v>NimbutechCANALIT-SW-05-06</v>
      </c>
      <c r="B4086" t="str">
        <f t="shared" si="253"/>
        <v>IT-SW-05-06CANAL</v>
      </c>
      <c r="C4086"/>
      <c r="D4086" t="s">
        <v>7651</v>
      </c>
      <c r="E4086" t="s">
        <v>179</v>
      </c>
      <c r="F4086" s="37" t="s">
        <v>3938</v>
      </c>
      <c r="G4086" s="18" t="str">
        <f t="shared" si="254"/>
        <v>Nimbutech</v>
      </c>
      <c r="H4086" s="18" t="s">
        <v>119</v>
      </c>
      <c r="I4086" s="37" t="s">
        <v>67</v>
      </c>
      <c r="J4086" t="s">
        <v>217</v>
      </c>
      <c r="K4086" t="s">
        <v>210</v>
      </c>
      <c r="L4086" t="s">
        <v>3940</v>
      </c>
      <c r="M4086" t="s">
        <v>65</v>
      </c>
      <c r="N4086" s="37" t="s">
        <v>172</v>
      </c>
      <c r="O4086" s="37" t="s">
        <v>226</v>
      </c>
      <c r="P4086" s="37" t="s">
        <v>1308</v>
      </c>
      <c r="Q4086" t="s">
        <v>179</v>
      </c>
      <c r="R4086" t="s">
        <v>227</v>
      </c>
      <c r="S4086" s="38">
        <v>394000</v>
      </c>
      <c r="T4086" s="37">
        <v>1</v>
      </c>
      <c r="U4086" s="37">
        <v>1</v>
      </c>
      <c r="V4086" s="43">
        <f>SUMIF(ResumenCotizacion!$C:$C,E4086,ResumenCotizacion!$P:$P)</f>
        <v>0</v>
      </c>
      <c r="W4086" s="68">
        <f>IF(H4086="USD",S4086*SolCotizacion!$J$18,S4086)</f>
        <v>394000</v>
      </c>
      <c r="X4086" s="3">
        <f>ROUND(W4086/(1-VLOOKUP("Total porcentaje:",ResumenCotizacion!$F:$H,3,0)),2)</f>
        <v>428260.87</v>
      </c>
      <c r="Y4086" s="3">
        <f t="shared" si="255"/>
        <v>0</v>
      </c>
    </row>
    <row r="4087" spans="1:25" ht="14.25" x14ac:dyDescent="0.2">
      <c r="A4087" t="str">
        <f t="shared" si="252"/>
        <v>NimbutechCANALIT-SW-06-01</v>
      </c>
      <c r="B4087" t="str">
        <f t="shared" si="253"/>
        <v>IT-SW-06-01CANAL</v>
      </c>
      <c r="C4087"/>
      <c r="D4087" t="s">
        <v>7651</v>
      </c>
      <c r="E4087" t="s">
        <v>150</v>
      </c>
      <c r="F4087" s="37" t="s">
        <v>3938</v>
      </c>
      <c r="G4087" s="18" t="str">
        <f t="shared" si="254"/>
        <v>Nimbutech</v>
      </c>
      <c r="H4087" s="18" t="s">
        <v>119</v>
      </c>
      <c r="I4087" s="37" t="s">
        <v>67</v>
      </c>
      <c r="J4087" t="s">
        <v>218</v>
      </c>
      <c r="K4087" t="s">
        <v>211</v>
      </c>
      <c r="L4087" t="s">
        <v>3940</v>
      </c>
      <c r="M4087" t="s">
        <v>65</v>
      </c>
      <c r="N4087" s="37" t="s">
        <v>224</v>
      </c>
      <c r="O4087" s="37" t="s">
        <v>226</v>
      </c>
      <c r="P4087" s="37" t="s">
        <v>1308</v>
      </c>
      <c r="Q4087" t="s">
        <v>150</v>
      </c>
      <c r="R4087" t="s">
        <v>227</v>
      </c>
      <c r="S4087" s="38">
        <v>16595000</v>
      </c>
      <c r="T4087" s="37">
        <v>1</v>
      </c>
      <c r="U4087" s="37">
        <v>1</v>
      </c>
      <c r="V4087" s="43">
        <f>SUMIF(ResumenCotizacion!$C:$C,E4087,ResumenCotizacion!$P:$P)</f>
        <v>0</v>
      </c>
      <c r="W4087" s="68">
        <f>IF(H4087="USD",S4087*SolCotizacion!$J$18,S4087)</f>
        <v>16595000</v>
      </c>
      <c r="X4087" s="3">
        <f>ROUND(W4087/(1-VLOOKUP("Total porcentaje:",ResumenCotizacion!$F:$H,3,0)),2)</f>
        <v>18038043.48</v>
      </c>
      <c r="Y4087" s="3">
        <f t="shared" si="255"/>
        <v>0</v>
      </c>
    </row>
    <row r="4088" spans="1:25" ht="14.25" x14ac:dyDescent="0.2">
      <c r="A4088" t="str">
        <f t="shared" si="252"/>
        <v>NimbutechCANALIT-SW-06-02</v>
      </c>
      <c r="B4088" t="str">
        <f t="shared" si="253"/>
        <v>IT-SW-06-02CANAL</v>
      </c>
      <c r="C4088"/>
      <c r="D4088" t="s">
        <v>7651</v>
      </c>
      <c r="E4088" t="s">
        <v>151</v>
      </c>
      <c r="F4088" s="37" t="s">
        <v>3938</v>
      </c>
      <c r="G4088" s="18" t="str">
        <f t="shared" si="254"/>
        <v>Nimbutech</v>
      </c>
      <c r="H4088" s="18" t="s">
        <v>119</v>
      </c>
      <c r="I4088" s="37" t="s">
        <v>67</v>
      </c>
      <c r="J4088" t="s">
        <v>218</v>
      </c>
      <c r="K4088" t="s">
        <v>211</v>
      </c>
      <c r="L4088" t="s">
        <v>3940</v>
      </c>
      <c r="M4088" t="s">
        <v>65</v>
      </c>
      <c r="N4088" s="37" t="s">
        <v>225</v>
      </c>
      <c r="O4088" s="37" t="s">
        <v>226</v>
      </c>
      <c r="P4088" s="37" t="s">
        <v>1308</v>
      </c>
      <c r="Q4088" t="s">
        <v>151</v>
      </c>
      <c r="R4088" t="s">
        <v>227</v>
      </c>
      <c r="S4088" s="38">
        <v>19735000</v>
      </c>
      <c r="T4088" s="37">
        <v>1</v>
      </c>
      <c r="U4088" s="37">
        <v>1</v>
      </c>
      <c r="V4088" s="43">
        <f>SUMIF(ResumenCotizacion!$C:$C,E4088,ResumenCotizacion!$P:$P)</f>
        <v>0</v>
      </c>
      <c r="W4088" s="68">
        <f>IF(H4088="USD",S4088*SolCotizacion!$J$18,S4088)</f>
        <v>19735000</v>
      </c>
      <c r="X4088" s="3">
        <f>ROUND(W4088/(1-VLOOKUP("Total porcentaje:",ResumenCotizacion!$F:$H,3,0)),2)</f>
        <v>21451086.960000001</v>
      </c>
      <c r="Y4088" s="3">
        <f t="shared" si="255"/>
        <v>0</v>
      </c>
    </row>
    <row r="4089" spans="1:25" ht="14.25" x14ac:dyDescent="0.2">
      <c r="A4089" t="str">
        <f t="shared" si="252"/>
        <v>NimbutechCANALIT-SW-06-03</v>
      </c>
      <c r="B4089" t="str">
        <f t="shared" si="253"/>
        <v>IT-SW-06-03CANAL</v>
      </c>
      <c r="C4089"/>
      <c r="D4089" t="s">
        <v>7651</v>
      </c>
      <c r="E4089" t="s">
        <v>152</v>
      </c>
      <c r="F4089" s="37" t="s">
        <v>3938</v>
      </c>
      <c r="G4089" s="18" t="str">
        <f t="shared" si="254"/>
        <v>Nimbutech</v>
      </c>
      <c r="H4089" s="18" t="s">
        <v>119</v>
      </c>
      <c r="I4089" s="37" t="s">
        <v>67</v>
      </c>
      <c r="J4089" t="s">
        <v>218</v>
      </c>
      <c r="K4089" t="s">
        <v>211</v>
      </c>
      <c r="L4089" t="s">
        <v>3940</v>
      </c>
      <c r="M4089" t="s">
        <v>65</v>
      </c>
      <c r="N4089" s="37" t="s">
        <v>172</v>
      </c>
      <c r="O4089" s="37" t="s">
        <v>226</v>
      </c>
      <c r="P4089" s="37" t="s">
        <v>1308</v>
      </c>
      <c r="Q4089" t="s">
        <v>152</v>
      </c>
      <c r="R4089" t="s">
        <v>227</v>
      </c>
      <c r="S4089" s="38">
        <v>23529000</v>
      </c>
      <c r="T4089" s="37">
        <v>1</v>
      </c>
      <c r="U4089" s="37">
        <v>1</v>
      </c>
      <c r="V4089" s="43">
        <f>SUMIF(ResumenCotizacion!$C:$C,E4089,ResumenCotizacion!$P:$P)</f>
        <v>0</v>
      </c>
      <c r="W4089" s="68">
        <f>IF(H4089="USD",S4089*SolCotizacion!$J$18,S4089)</f>
        <v>23529000</v>
      </c>
      <c r="X4089" s="3">
        <f>ROUND(W4089/(1-VLOOKUP("Total porcentaje:",ResumenCotizacion!$F:$H,3,0)),2)</f>
        <v>25575000</v>
      </c>
      <c r="Y4089" s="3">
        <f t="shared" si="255"/>
        <v>0</v>
      </c>
    </row>
    <row r="4090" spans="1:25" ht="14.25" x14ac:dyDescent="0.2">
      <c r="A4090" t="str">
        <f t="shared" si="252"/>
        <v>NimbutechCANALIT-SW-07-01</v>
      </c>
      <c r="B4090" t="str">
        <f t="shared" si="253"/>
        <v>IT-SW-07-01CANAL</v>
      </c>
      <c r="C4090"/>
      <c r="D4090" t="s">
        <v>7651</v>
      </c>
      <c r="E4090" t="s">
        <v>153</v>
      </c>
      <c r="F4090" s="37" t="s">
        <v>3938</v>
      </c>
      <c r="G4090" s="18" t="str">
        <f t="shared" si="254"/>
        <v>Nimbutech</v>
      </c>
      <c r="H4090" s="18" t="s">
        <v>119</v>
      </c>
      <c r="I4090" s="37" t="s">
        <v>67</v>
      </c>
      <c r="J4090" t="s">
        <v>219</v>
      </c>
      <c r="K4090" t="s">
        <v>40</v>
      </c>
      <c r="L4090" t="s">
        <v>21</v>
      </c>
      <c r="M4090" t="s">
        <v>65</v>
      </c>
      <c r="N4090" s="37" t="s">
        <v>224</v>
      </c>
      <c r="O4090" s="37" t="s">
        <v>66</v>
      </c>
      <c r="P4090" s="37" t="s">
        <v>1305</v>
      </c>
      <c r="Q4090" t="s">
        <v>153</v>
      </c>
      <c r="R4090" t="s">
        <v>227</v>
      </c>
      <c r="S4090" s="38">
        <v>382000</v>
      </c>
      <c r="T4090" s="37">
        <v>1</v>
      </c>
      <c r="U4090" s="37">
        <v>1</v>
      </c>
      <c r="V4090" s="43">
        <f>SUMIF(ResumenCotizacion!$C:$C,E4090,ResumenCotizacion!$P:$P)</f>
        <v>0</v>
      </c>
      <c r="W4090" s="68">
        <f>IF(H4090="USD",S4090*SolCotizacion!$J$18,S4090)</f>
        <v>382000</v>
      </c>
      <c r="X4090" s="3">
        <f>ROUND(W4090/(1-VLOOKUP("Total porcentaje:",ResumenCotizacion!$F:$H,3,0)),2)</f>
        <v>415217.39</v>
      </c>
      <c r="Y4090" s="3">
        <f t="shared" si="255"/>
        <v>0</v>
      </c>
    </row>
    <row r="4091" spans="1:25" ht="14.25" x14ac:dyDescent="0.2">
      <c r="A4091" t="str">
        <f t="shared" si="252"/>
        <v>NimbutechCANALIT-SW-07-02</v>
      </c>
      <c r="B4091" t="str">
        <f t="shared" si="253"/>
        <v>IT-SW-07-02CANAL</v>
      </c>
      <c r="C4091"/>
      <c r="D4091" t="s">
        <v>7651</v>
      </c>
      <c r="E4091" t="s">
        <v>154</v>
      </c>
      <c r="F4091" s="37" t="s">
        <v>3938</v>
      </c>
      <c r="G4091" s="18" t="str">
        <f t="shared" si="254"/>
        <v>Nimbutech</v>
      </c>
      <c r="H4091" s="18" t="s">
        <v>119</v>
      </c>
      <c r="I4091" s="37" t="s">
        <v>67</v>
      </c>
      <c r="J4091" t="s">
        <v>219</v>
      </c>
      <c r="K4091" t="s">
        <v>40</v>
      </c>
      <c r="L4091" t="s">
        <v>21</v>
      </c>
      <c r="M4091" t="s">
        <v>65</v>
      </c>
      <c r="N4091" s="37" t="s">
        <v>224</v>
      </c>
      <c r="O4091" s="37" t="s">
        <v>226</v>
      </c>
      <c r="P4091" s="37" t="s">
        <v>1305</v>
      </c>
      <c r="Q4091" t="s">
        <v>154</v>
      </c>
      <c r="R4091" t="s">
        <v>227</v>
      </c>
      <c r="S4091" s="38">
        <v>493000</v>
      </c>
      <c r="T4091" s="37">
        <v>1</v>
      </c>
      <c r="U4091" s="37">
        <v>1</v>
      </c>
      <c r="V4091" s="43">
        <f>SUMIF(ResumenCotizacion!$C:$C,E4091,ResumenCotizacion!$P:$P)</f>
        <v>0</v>
      </c>
      <c r="W4091" s="68">
        <f>IF(H4091="USD",S4091*SolCotizacion!$J$18,S4091)</f>
        <v>493000</v>
      </c>
      <c r="X4091" s="3">
        <f>ROUND(W4091/(1-VLOOKUP("Total porcentaje:",ResumenCotizacion!$F:$H,3,0)),2)</f>
        <v>535869.56999999995</v>
      </c>
      <c r="Y4091" s="3">
        <f t="shared" si="255"/>
        <v>0</v>
      </c>
    </row>
    <row r="4092" spans="1:25" ht="14.25" x14ac:dyDescent="0.2">
      <c r="A4092" t="str">
        <f t="shared" si="252"/>
        <v>NimbutechCANALIT-SW-07-03</v>
      </c>
      <c r="B4092" t="str">
        <f t="shared" si="253"/>
        <v>IT-SW-07-03CANAL</v>
      </c>
      <c r="C4092"/>
      <c r="D4092" t="s">
        <v>7651</v>
      </c>
      <c r="E4092" t="s">
        <v>155</v>
      </c>
      <c r="F4092" s="37" t="s">
        <v>3938</v>
      </c>
      <c r="G4092" s="18" t="str">
        <f t="shared" si="254"/>
        <v>Nimbutech</v>
      </c>
      <c r="H4092" s="18" t="s">
        <v>119</v>
      </c>
      <c r="I4092" s="37" t="s">
        <v>67</v>
      </c>
      <c r="J4092" t="s">
        <v>219</v>
      </c>
      <c r="K4092" t="s">
        <v>40</v>
      </c>
      <c r="L4092" t="s">
        <v>21</v>
      </c>
      <c r="M4092" t="s">
        <v>65</v>
      </c>
      <c r="N4092" s="37" t="s">
        <v>225</v>
      </c>
      <c r="O4092" s="37" t="s">
        <v>66</v>
      </c>
      <c r="P4092" s="37" t="s">
        <v>1305</v>
      </c>
      <c r="Q4092" t="s">
        <v>155</v>
      </c>
      <c r="R4092" t="s">
        <v>227</v>
      </c>
      <c r="S4092" s="38">
        <v>412000</v>
      </c>
      <c r="T4092" s="37">
        <v>1</v>
      </c>
      <c r="U4092" s="37">
        <v>1</v>
      </c>
      <c r="V4092" s="43">
        <f>SUMIF(ResumenCotizacion!$C:$C,E4092,ResumenCotizacion!$P:$P)</f>
        <v>0</v>
      </c>
      <c r="W4092" s="68">
        <f>IF(H4092="USD",S4092*SolCotizacion!$J$18,S4092)</f>
        <v>412000</v>
      </c>
      <c r="X4092" s="3">
        <f>ROUND(W4092/(1-VLOOKUP("Total porcentaje:",ResumenCotizacion!$F:$H,3,0)),2)</f>
        <v>447826.09</v>
      </c>
      <c r="Y4092" s="3">
        <f t="shared" si="255"/>
        <v>0</v>
      </c>
    </row>
    <row r="4093" spans="1:25" ht="14.25" x14ac:dyDescent="0.2">
      <c r="A4093" t="str">
        <f t="shared" si="252"/>
        <v>NimbutechCANALIT-SW-07-04</v>
      </c>
      <c r="B4093" t="str">
        <f t="shared" si="253"/>
        <v>IT-SW-07-04CANAL</v>
      </c>
      <c r="C4093"/>
      <c r="D4093" t="s">
        <v>7651</v>
      </c>
      <c r="E4093" t="s">
        <v>156</v>
      </c>
      <c r="F4093" s="37" t="s">
        <v>3938</v>
      </c>
      <c r="G4093" s="18" t="str">
        <f t="shared" si="254"/>
        <v>Nimbutech</v>
      </c>
      <c r="H4093" s="18" t="s">
        <v>119</v>
      </c>
      <c r="I4093" s="37" t="s">
        <v>67</v>
      </c>
      <c r="J4093" t="s">
        <v>219</v>
      </c>
      <c r="K4093" t="s">
        <v>40</v>
      </c>
      <c r="L4093" t="s">
        <v>21</v>
      </c>
      <c r="M4093" t="s">
        <v>65</v>
      </c>
      <c r="N4093" s="37" t="s">
        <v>225</v>
      </c>
      <c r="O4093" s="37" t="s">
        <v>226</v>
      </c>
      <c r="P4093" s="37" t="s">
        <v>1305</v>
      </c>
      <c r="Q4093" t="s">
        <v>156</v>
      </c>
      <c r="R4093" t="s">
        <v>227</v>
      </c>
      <c r="S4093" s="38">
        <v>571000</v>
      </c>
      <c r="T4093" s="37">
        <v>1</v>
      </c>
      <c r="U4093" s="37">
        <v>1</v>
      </c>
      <c r="V4093" s="43">
        <f>SUMIF(ResumenCotizacion!$C:$C,E4093,ResumenCotizacion!$P:$P)</f>
        <v>0</v>
      </c>
      <c r="W4093" s="68">
        <f>IF(H4093="USD",S4093*SolCotizacion!$J$18,S4093)</f>
        <v>571000</v>
      </c>
      <c r="X4093" s="3">
        <f>ROUND(W4093/(1-VLOOKUP("Total porcentaje:",ResumenCotizacion!$F:$H,3,0)),2)</f>
        <v>620652.17000000004</v>
      </c>
      <c r="Y4093" s="3">
        <f t="shared" si="255"/>
        <v>0</v>
      </c>
    </row>
    <row r="4094" spans="1:25" ht="14.25" x14ac:dyDescent="0.2">
      <c r="A4094" t="str">
        <f t="shared" si="252"/>
        <v>NimbutechCANALIT-SW-07-05</v>
      </c>
      <c r="B4094" t="str">
        <f t="shared" si="253"/>
        <v>IT-SW-07-05CANAL</v>
      </c>
      <c r="C4094"/>
      <c r="D4094" t="s">
        <v>7651</v>
      </c>
      <c r="E4094" t="s">
        <v>157</v>
      </c>
      <c r="F4094" s="37" t="s">
        <v>3938</v>
      </c>
      <c r="G4094" s="18" t="str">
        <f t="shared" si="254"/>
        <v>Nimbutech</v>
      </c>
      <c r="H4094" s="18" t="s">
        <v>119</v>
      </c>
      <c r="I4094" s="37" t="s">
        <v>67</v>
      </c>
      <c r="J4094" t="s">
        <v>219</v>
      </c>
      <c r="K4094" t="s">
        <v>40</v>
      </c>
      <c r="L4094" t="s">
        <v>21</v>
      </c>
      <c r="M4094" t="s">
        <v>65</v>
      </c>
      <c r="N4094" s="37" t="s">
        <v>172</v>
      </c>
      <c r="O4094" s="37" t="s">
        <v>66</v>
      </c>
      <c r="P4094" s="37" t="s">
        <v>1305</v>
      </c>
      <c r="Q4094" t="s">
        <v>157</v>
      </c>
      <c r="R4094" t="s">
        <v>227</v>
      </c>
      <c r="S4094" s="38">
        <v>476000</v>
      </c>
      <c r="T4094" s="37">
        <v>1</v>
      </c>
      <c r="U4094" s="37">
        <v>1</v>
      </c>
      <c r="V4094" s="43">
        <f>SUMIF(ResumenCotizacion!$C:$C,E4094,ResumenCotizacion!$P:$P)</f>
        <v>0</v>
      </c>
      <c r="W4094" s="68">
        <f>IF(H4094="USD",S4094*SolCotizacion!$J$18,S4094)</f>
        <v>476000</v>
      </c>
      <c r="X4094" s="3">
        <f>ROUND(W4094/(1-VLOOKUP("Total porcentaje:",ResumenCotizacion!$F:$H,3,0)),2)</f>
        <v>517391.3</v>
      </c>
      <c r="Y4094" s="3">
        <f t="shared" si="255"/>
        <v>0</v>
      </c>
    </row>
    <row r="4095" spans="1:25" ht="14.25" x14ac:dyDescent="0.2">
      <c r="A4095" t="str">
        <f t="shared" si="252"/>
        <v>NimbutechCANALIT-SW-07-06</v>
      </c>
      <c r="B4095" t="str">
        <f t="shared" si="253"/>
        <v>IT-SW-07-06CANAL</v>
      </c>
      <c r="C4095"/>
      <c r="D4095" t="s">
        <v>7651</v>
      </c>
      <c r="E4095" t="s">
        <v>158</v>
      </c>
      <c r="F4095" s="37" t="s">
        <v>3938</v>
      </c>
      <c r="G4095" s="18" t="str">
        <f t="shared" si="254"/>
        <v>Nimbutech</v>
      </c>
      <c r="H4095" s="18" t="s">
        <v>119</v>
      </c>
      <c r="I4095" s="37" t="s">
        <v>67</v>
      </c>
      <c r="J4095" t="s">
        <v>219</v>
      </c>
      <c r="K4095" t="s">
        <v>40</v>
      </c>
      <c r="L4095" t="s">
        <v>21</v>
      </c>
      <c r="M4095" t="s">
        <v>65</v>
      </c>
      <c r="N4095" s="37" t="s">
        <v>172</v>
      </c>
      <c r="O4095" s="37" t="s">
        <v>226</v>
      </c>
      <c r="P4095" s="37" t="s">
        <v>1305</v>
      </c>
      <c r="Q4095" t="s">
        <v>158</v>
      </c>
      <c r="R4095" t="s">
        <v>227</v>
      </c>
      <c r="S4095" s="38">
        <v>740000</v>
      </c>
      <c r="T4095" s="37">
        <v>1</v>
      </c>
      <c r="U4095" s="37">
        <v>1</v>
      </c>
      <c r="V4095" s="43">
        <f>SUMIF(ResumenCotizacion!$C:$C,E4095,ResumenCotizacion!$P:$P)</f>
        <v>0</v>
      </c>
      <c r="W4095" s="68">
        <f>IF(H4095="USD",S4095*SolCotizacion!$J$18,S4095)</f>
        <v>740000</v>
      </c>
      <c r="X4095" s="3">
        <f>ROUND(W4095/(1-VLOOKUP("Total porcentaje:",ResumenCotizacion!$F:$H,3,0)),2)</f>
        <v>804347.83</v>
      </c>
      <c r="Y4095" s="3">
        <f t="shared" si="255"/>
        <v>0</v>
      </c>
    </row>
    <row r="4096" spans="1:25" ht="14.25" x14ac:dyDescent="0.2">
      <c r="A4096" t="str">
        <f t="shared" si="252"/>
        <v>NimbutechCANALIT-SW-08-01</v>
      </c>
      <c r="B4096" t="str">
        <f t="shared" si="253"/>
        <v>IT-SW-08-01CANAL</v>
      </c>
      <c r="C4096"/>
      <c r="D4096" t="s">
        <v>7651</v>
      </c>
      <c r="E4096" t="s">
        <v>159</v>
      </c>
      <c r="F4096" s="37" t="s">
        <v>3938</v>
      </c>
      <c r="G4096" s="18" t="str">
        <f t="shared" si="254"/>
        <v>Nimbutech</v>
      </c>
      <c r="H4096" s="18" t="s">
        <v>119</v>
      </c>
      <c r="I4096" s="37" t="s">
        <v>67</v>
      </c>
      <c r="J4096" t="s">
        <v>220</v>
      </c>
      <c r="K4096" t="s">
        <v>212</v>
      </c>
      <c r="L4096" t="s">
        <v>3940</v>
      </c>
      <c r="M4096" t="s">
        <v>65</v>
      </c>
      <c r="N4096" s="37" t="s">
        <v>224</v>
      </c>
      <c r="O4096" s="37" t="s">
        <v>66</v>
      </c>
      <c r="P4096" s="37" t="s">
        <v>1308</v>
      </c>
      <c r="Q4096" t="s">
        <v>159</v>
      </c>
      <c r="R4096" t="s">
        <v>227</v>
      </c>
      <c r="S4096" s="38">
        <v>79000</v>
      </c>
      <c r="T4096" s="37">
        <v>1</v>
      </c>
      <c r="U4096" s="37">
        <v>1</v>
      </c>
      <c r="V4096" s="43">
        <f>SUMIF(ResumenCotizacion!$C:$C,E4096,ResumenCotizacion!$P:$P)</f>
        <v>0</v>
      </c>
      <c r="W4096" s="68">
        <f>IF(H4096="USD",S4096*SolCotizacion!$J$18,S4096)</f>
        <v>79000</v>
      </c>
      <c r="X4096" s="3">
        <f>ROUND(W4096/(1-VLOOKUP("Total porcentaje:",ResumenCotizacion!$F:$H,3,0)),2)</f>
        <v>85869.57</v>
      </c>
      <c r="Y4096" s="3">
        <f t="shared" si="255"/>
        <v>0</v>
      </c>
    </row>
    <row r="4097" spans="1:25" ht="14.25" x14ac:dyDescent="0.2">
      <c r="A4097" t="str">
        <f t="shared" si="252"/>
        <v>NimbutechCANALIT-SW-08-02</v>
      </c>
      <c r="B4097" t="str">
        <f t="shared" si="253"/>
        <v>IT-SW-08-02CANAL</v>
      </c>
      <c r="C4097"/>
      <c r="D4097" t="s">
        <v>7651</v>
      </c>
      <c r="E4097" t="s">
        <v>160</v>
      </c>
      <c r="F4097" s="37" t="s">
        <v>3938</v>
      </c>
      <c r="G4097" s="18" t="str">
        <f t="shared" si="254"/>
        <v>Nimbutech</v>
      </c>
      <c r="H4097" s="18" t="s">
        <v>119</v>
      </c>
      <c r="I4097" s="37" t="s">
        <v>67</v>
      </c>
      <c r="J4097" t="s">
        <v>220</v>
      </c>
      <c r="K4097" t="s">
        <v>212</v>
      </c>
      <c r="L4097" t="s">
        <v>3940</v>
      </c>
      <c r="M4097" t="s">
        <v>65</v>
      </c>
      <c r="N4097" s="37" t="s">
        <v>224</v>
      </c>
      <c r="O4097" s="37" t="s">
        <v>226</v>
      </c>
      <c r="P4097" s="37" t="s">
        <v>1308</v>
      </c>
      <c r="Q4097" t="s">
        <v>160</v>
      </c>
      <c r="R4097" t="s">
        <v>227</v>
      </c>
      <c r="S4097" s="38">
        <v>94000</v>
      </c>
      <c r="T4097" s="37">
        <v>1</v>
      </c>
      <c r="U4097" s="37">
        <v>1</v>
      </c>
      <c r="V4097" s="43">
        <f>SUMIF(ResumenCotizacion!$C:$C,E4097,ResumenCotizacion!$P:$P)</f>
        <v>0</v>
      </c>
      <c r="W4097" s="68">
        <f>IF(H4097="USD",S4097*SolCotizacion!$J$18,S4097)</f>
        <v>94000</v>
      </c>
      <c r="X4097" s="3">
        <f>ROUND(W4097/(1-VLOOKUP("Total porcentaje:",ResumenCotizacion!$F:$H,3,0)),2)</f>
        <v>102173.91</v>
      </c>
      <c r="Y4097" s="3">
        <f t="shared" si="255"/>
        <v>0</v>
      </c>
    </row>
    <row r="4098" spans="1:25" ht="14.25" x14ac:dyDescent="0.2">
      <c r="A4098" t="str">
        <f t="shared" si="252"/>
        <v>NimbutechCANALIT-SW-08-03</v>
      </c>
      <c r="B4098" t="str">
        <f t="shared" si="253"/>
        <v>IT-SW-08-03CANAL</v>
      </c>
      <c r="C4098"/>
      <c r="D4098" t="s">
        <v>7651</v>
      </c>
      <c r="E4098" t="s">
        <v>161</v>
      </c>
      <c r="F4098" s="37" t="s">
        <v>3938</v>
      </c>
      <c r="G4098" s="18" t="str">
        <f t="shared" si="254"/>
        <v>Nimbutech</v>
      </c>
      <c r="H4098" s="18" t="s">
        <v>119</v>
      </c>
      <c r="I4098" s="37" t="s">
        <v>67</v>
      </c>
      <c r="J4098" t="s">
        <v>220</v>
      </c>
      <c r="K4098" t="s">
        <v>212</v>
      </c>
      <c r="L4098" t="s">
        <v>3940</v>
      </c>
      <c r="M4098" t="s">
        <v>65</v>
      </c>
      <c r="N4098" s="37" t="s">
        <v>225</v>
      </c>
      <c r="O4098" s="37" t="s">
        <v>66</v>
      </c>
      <c r="P4098" s="37" t="s">
        <v>1308</v>
      </c>
      <c r="Q4098" t="s">
        <v>161</v>
      </c>
      <c r="R4098" t="s">
        <v>227</v>
      </c>
      <c r="S4098" s="38">
        <v>91000</v>
      </c>
      <c r="T4098" s="37">
        <v>1</v>
      </c>
      <c r="U4098" s="37">
        <v>1</v>
      </c>
      <c r="V4098" s="43">
        <f>SUMIF(ResumenCotizacion!$C:$C,E4098,ResumenCotizacion!$P:$P)</f>
        <v>0</v>
      </c>
      <c r="W4098" s="68">
        <f>IF(H4098="USD",S4098*SolCotizacion!$J$18,S4098)</f>
        <v>91000</v>
      </c>
      <c r="X4098" s="3">
        <f>ROUND(W4098/(1-VLOOKUP("Total porcentaje:",ResumenCotizacion!$F:$H,3,0)),2)</f>
        <v>98913.04</v>
      </c>
      <c r="Y4098" s="3">
        <f t="shared" si="255"/>
        <v>0</v>
      </c>
    </row>
    <row r="4099" spans="1:25" ht="14.25" x14ac:dyDescent="0.2">
      <c r="A4099" t="str">
        <f t="shared" ref="A4099:A4116" si="256">D4099&amp;F4099&amp;E4099</f>
        <v>NimbutechCANALIT-SW-08-04</v>
      </c>
      <c r="B4099" t="str">
        <f t="shared" ref="B4099:B4116" si="257">E4099&amp;F4099</f>
        <v>IT-SW-08-04CANAL</v>
      </c>
      <c r="C4099"/>
      <c r="D4099" t="s">
        <v>7651</v>
      </c>
      <c r="E4099" t="s">
        <v>180</v>
      </c>
      <c r="F4099" s="37" t="s">
        <v>3938</v>
      </c>
      <c r="G4099" s="18" t="str">
        <f t="shared" ref="G4099:G4116" si="258">D4099</f>
        <v>Nimbutech</v>
      </c>
      <c r="H4099" s="18" t="s">
        <v>119</v>
      </c>
      <c r="I4099" s="37" t="s">
        <v>67</v>
      </c>
      <c r="J4099" t="s">
        <v>220</v>
      </c>
      <c r="K4099" t="s">
        <v>212</v>
      </c>
      <c r="L4099" t="s">
        <v>3940</v>
      </c>
      <c r="M4099" t="s">
        <v>65</v>
      </c>
      <c r="N4099" s="37" t="s">
        <v>225</v>
      </c>
      <c r="O4099" s="37" t="s">
        <v>226</v>
      </c>
      <c r="P4099" s="37" t="s">
        <v>1308</v>
      </c>
      <c r="Q4099" t="s">
        <v>180</v>
      </c>
      <c r="R4099" t="s">
        <v>227</v>
      </c>
      <c r="S4099" s="38">
        <v>125000</v>
      </c>
      <c r="T4099" s="37">
        <v>1</v>
      </c>
      <c r="U4099" s="37">
        <v>1</v>
      </c>
      <c r="V4099" s="43">
        <f>SUMIF(ResumenCotizacion!$C:$C,E4099,ResumenCotizacion!$P:$P)</f>
        <v>0</v>
      </c>
      <c r="W4099" s="68">
        <f>IF(H4099="USD",S4099*SolCotizacion!$J$18,S4099)</f>
        <v>125000</v>
      </c>
      <c r="X4099" s="3">
        <f>ROUND(W4099/(1-VLOOKUP("Total porcentaje:",ResumenCotizacion!$F:$H,3,0)),2)</f>
        <v>135869.57</v>
      </c>
      <c r="Y4099" s="3">
        <f t="shared" ref="Y4099:Y4116" si="259">V4099*X4099</f>
        <v>0</v>
      </c>
    </row>
    <row r="4100" spans="1:25" ht="14.25" x14ac:dyDescent="0.2">
      <c r="A4100" t="str">
        <f t="shared" si="256"/>
        <v>NimbutechCANALIT-SW-08-05</v>
      </c>
      <c r="B4100" t="str">
        <f t="shared" si="257"/>
        <v>IT-SW-08-05CANAL</v>
      </c>
      <c r="C4100"/>
      <c r="D4100" t="s">
        <v>7651</v>
      </c>
      <c r="E4100" t="s">
        <v>181</v>
      </c>
      <c r="F4100" s="37" t="s">
        <v>3938</v>
      </c>
      <c r="G4100" s="18" t="str">
        <f t="shared" si="258"/>
        <v>Nimbutech</v>
      </c>
      <c r="H4100" s="18" t="s">
        <v>119</v>
      </c>
      <c r="I4100" s="37" t="s">
        <v>67</v>
      </c>
      <c r="J4100" t="s">
        <v>220</v>
      </c>
      <c r="K4100" t="s">
        <v>212</v>
      </c>
      <c r="L4100" t="s">
        <v>3940</v>
      </c>
      <c r="M4100" t="s">
        <v>65</v>
      </c>
      <c r="N4100" s="37" t="s">
        <v>172</v>
      </c>
      <c r="O4100" s="37" t="s">
        <v>66</v>
      </c>
      <c r="P4100" s="37" t="s">
        <v>1308</v>
      </c>
      <c r="Q4100" t="s">
        <v>181</v>
      </c>
      <c r="R4100" t="s">
        <v>227</v>
      </c>
      <c r="S4100" s="38">
        <v>101000</v>
      </c>
      <c r="T4100" s="37">
        <v>1</v>
      </c>
      <c r="U4100" s="37">
        <v>1</v>
      </c>
      <c r="V4100" s="43">
        <f>SUMIF(ResumenCotizacion!$C:$C,E4100,ResumenCotizacion!$P:$P)</f>
        <v>0</v>
      </c>
      <c r="W4100" s="68">
        <f>IF(H4100="USD",S4100*SolCotizacion!$J$18,S4100)</f>
        <v>101000</v>
      </c>
      <c r="X4100" s="3">
        <f>ROUND(W4100/(1-VLOOKUP("Total porcentaje:",ResumenCotizacion!$F:$H,3,0)),2)</f>
        <v>109782.61</v>
      </c>
      <c r="Y4100" s="3">
        <f t="shared" si="259"/>
        <v>0</v>
      </c>
    </row>
    <row r="4101" spans="1:25" ht="14.25" x14ac:dyDescent="0.2">
      <c r="A4101" t="str">
        <f t="shared" si="256"/>
        <v>NimbutechCANALIT-SW-08-06</v>
      </c>
      <c r="B4101" t="str">
        <f t="shared" si="257"/>
        <v>IT-SW-08-06CANAL</v>
      </c>
      <c r="C4101"/>
      <c r="D4101" t="s">
        <v>7651</v>
      </c>
      <c r="E4101" t="s">
        <v>182</v>
      </c>
      <c r="F4101" s="37" t="s">
        <v>3938</v>
      </c>
      <c r="G4101" s="18" t="str">
        <f t="shared" si="258"/>
        <v>Nimbutech</v>
      </c>
      <c r="H4101" s="18" t="s">
        <v>119</v>
      </c>
      <c r="I4101" s="37" t="s">
        <v>67</v>
      </c>
      <c r="J4101" t="s">
        <v>220</v>
      </c>
      <c r="K4101" t="s">
        <v>212</v>
      </c>
      <c r="L4101" t="s">
        <v>3940</v>
      </c>
      <c r="M4101" t="s">
        <v>65</v>
      </c>
      <c r="N4101" s="37" t="s">
        <v>172</v>
      </c>
      <c r="O4101" s="37" t="s">
        <v>226</v>
      </c>
      <c r="P4101" s="37" t="s">
        <v>1308</v>
      </c>
      <c r="Q4101" t="s">
        <v>182</v>
      </c>
      <c r="R4101" t="s">
        <v>227</v>
      </c>
      <c r="S4101" s="38">
        <v>168000</v>
      </c>
      <c r="T4101" s="37">
        <v>1</v>
      </c>
      <c r="U4101" s="37">
        <v>1</v>
      </c>
      <c r="V4101" s="43">
        <f>SUMIF(ResumenCotizacion!$C:$C,E4101,ResumenCotizacion!$P:$P)</f>
        <v>0</v>
      </c>
      <c r="W4101" s="68">
        <f>IF(H4101="USD",S4101*SolCotizacion!$J$18,S4101)</f>
        <v>168000</v>
      </c>
      <c r="X4101" s="3">
        <f>ROUND(W4101/(1-VLOOKUP("Total porcentaje:",ResumenCotizacion!$F:$H,3,0)),2)</f>
        <v>182608.7</v>
      </c>
      <c r="Y4101" s="3">
        <f t="shared" si="259"/>
        <v>0</v>
      </c>
    </row>
    <row r="4102" spans="1:25" ht="14.25" x14ac:dyDescent="0.2">
      <c r="A4102" t="str">
        <f t="shared" si="256"/>
        <v>NimbutechCANALIT-SW-09-01</v>
      </c>
      <c r="B4102" t="str">
        <f t="shared" si="257"/>
        <v>IT-SW-09-01CANAL</v>
      </c>
      <c r="C4102"/>
      <c r="D4102" t="s">
        <v>7651</v>
      </c>
      <c r="E4102" t="s">
        <v>162</v>
      </c>
      <c r="F4102" s="37" t="s">
        <v>3938</v>
      </c>
      <c r="G4102" s="18" t="str">
        <f t="shared" si="258"/>
        <v>Nimbutech</v>
      </c>
      <c r="H4102" s="18" t="s">
        <v>119</v>
      </c>
      <c r="I4102" s="37" t="s">
        <v>67</v>
      </c>
      <c r="J4102" t="s">
        <v>221</v>
      </c>
      <c r="K4102" t="s">
        <v>211</v>
      </c>
      <c r="L4102" t="s">
        <v>3940</v>
      </c>
      <c r="M4102" t="s">
        <v>65</v>
      </c>
      <c r="N4102" s="37" t="s">
        <v>224</v>
      </c>
      <c r="O4102" s="37" t="s">
        <v>226</v>
      </c>
      <c r="P4102" s="37" t="s">
        <v>1305</v>
      </c>
      <c r="Q4102" t="s">
        <v>162</v>
      </c>
      <c r="R4102" t="s">
        <v>227</v>
      </c>
      <c r="S4102" s="38">
        <v>16464000</v>
      </c>
      <c r="T4102" s="37">
        <v>1</v>
      </c>
      <c r="U4102" s="37">
        <v>1</v>
      </c>
      <c r="V4102" s="43">
        <f>SUMIF(ResumenCotizacion!$C:$C,E4102,ResumenCotizacion!$P:$P)</f>
        <v>0</v>
      </c>
      <c r="W4102" s="68">
        <f>IF(H4102="USD",S4102*SolCotizacion!$J$18,S4102)</f>
        <v>16464000</v>
      </c>
      <c r="X4102" s="3">
        <f>ROUND(W4102/(1-VLOOKUP("Total porcentaje:",ResumenCotizacion!$F:$H,3,0)),2)</f>
        <v>17895652.170000002</v>
      </c>
      <c r="Y4102" s="3">
        <f t="shared" si="259"/>
        <v>0</v>
      </c>
    </row>
    <row r="4103" spans="1:25" ht="14.25" x14ac:dyDescent="0.2">
      <c r="A4103" t="str">
        <f t="shared" si="256"/>
        <v>NimbutechCANALIT-SW-09-02</v>
      </c>
      <c r="B4103" t="str">
        <f t="shared" si="257"/>
        <v>IT-SW-09-02CANAL</v>
      </c>
      <c r="C4103"/>
      <c r="D4103" t="s">
        <v>7651</v>
      </c>
      <c r="E4103" t="s">
        <v>163</v>
      </c>
      <c r="F4103" s="37" t="s">
        <v>3938</v>
      </c>
      <c r="G4103" s="18" t="str">
        <f t="shared" si="258"/>
        <v>Nimbutech</v>
      </c>
      <c r="H4103" s="18" t="s">
        <v>119</v>
      </c>
      <c r="I4103" s="37" t="s">
        <v>67</v>
      </c>
      <c r="J4103" t="s">
        <v>221</v>
      </c>
      <c r="K4103" t="s">
        <v>211</v>
      </c>
      <c r="L4103" t="s">
        <v>3940</v>
      </c>
      <c r="M4103" t="s">
        <v>65</v>
      </c>
      <c r="N4103" s="37" t="s">
        <v>225</v>
      </c>
      <c r="O4103" s="37" t="s">
        <v>226</v>
      </c>
      <c r="P4103" s="37" t="s">
        <v>1305</v>
      </c>
      <c r="Q4103" t="s">
        <v>163</v>
      </c>
      <c r="R4103" t="s">
        <v>227</v>
      </c>
      <c r="S4103" s="38">
        <v>19341000</v>
      </c>
      <c r="T4103" s="37">
        <v>1</v>
      </c>
      <c r="U4103" s="37">
        <v>1</v>
      </c>
      <c r="V4103" s="43">
        <f>SUMIF(ResumenCotizacion!$C:$C,E4103,ResumenCotizacion!$P:$P)</f>
        <v>0</v>
      </c>
      <c r="W4103" s="68">
        <f>IF(H4103="USD",S4103*SolCotizacion!$J$18,S4103)</f>
        <v>19341000</v>
      </c>
      <c r="X4103" s="3">
        <f>ROUND(W4103/(1-VLOOKUP("Total porcentaje:",ResumenCotizacion!$F:$H,3,0)),2)</f>
        <v>21022826.09</v>
      </c>
      <c r="Y4103" s="3">
        <f t="shared" si="259"/>
        <v>0</v>
      </c>
    </row>
    <row r="4104" spans="1:25" ht="14.25" x14ac:dyDescent="0.2">
      <c r="A4104" t="str">
        <f t="shared" si="256"/>
        <v>NimbutechCANALIT-SW-09-03</v>
      </c>
      <c r="B4104" t="str">
        <f t="shared" si="257"/>
        <v>IT-SW-09-03CANAL</v>
      </c>
      <c r="C4104"/>
      <c r="D4104" t="s">
        <v>7651</v>
      </c>
      <c r="E4104" t="s">
        <v>164</v>
      </c>
      <c r="F4104" s="37" t="s">
        <v>3938</v>
      </c>
      <c r="G4104" s="18" t="str">
        <f t="shared" si="258"/>
        <v>Nimbutech</v>
      </c>
      <c r="H4104" s="18" t="s">
        <v>119</v>
      </c>
      <c r="I4104" s="37" t="s">
        <v>67</v>
      </c>
      <c r="J4104" t="s">
        <v>221</v>
      </c>
      <c r="K4104" t="s">
        <v>211</v>
      </c>
      <c r="L4104" t="s">
        <v>3940</v>
      </c>
      <c r="M4104" t="s">
        <v>65</v>
      </c>
      <c r="N4104" s="37" t="s">
        <v>172</v>
      </c>
      <c r="O4104" s="37" t="s">
        <v>226</v>
      </c>
      <c r="P4104" s="37" t="s">
        <v>1305</v>
      </c>
      <c r="Q4104" t="s">
        <v>164</v>
      </c>
      <c r="R4104" t="s">
        <v>227</v>
      </c>
      <c r="S4104" s="38">
        <v>21801000</v>
      </c>
      <c r="T4104" s="37">
        <v>1</v>
      </c>
      <c r="U4104" s="37">
        <v>1</v>
      </c>
      <c r="V4104" s="43">
        <f>SUMIF(ResumenCotizacion!$C:$C,E4104,ResumenCotizacion!$P:$P)</f>
        <v>0</v>
      </c>
      <c r="W4104" s="68">
        <f>IF(H4104="USD",S4104*SolCotizacion!$J$18,S4104)</f>
        <v>21801000</v>
      </c>
      <c r="X4104" s="3">
        <f>ROUND(W4104/(1-VLOOKUP("Total porcentaje:",ResumenCotizacion!$F:$H,3,0)),2)</f>
        <v>23696739.129999999</v>
      </c>
      <c r="Y4104" s="3">
        <f t="shared" si="259"/>
        <v>0</v>
      </c>
    </row>
    <row r="4105" spans="1:25" ht="14.25" x14ac:dyDescent="0.2">
      <c r="A4105" t="str">
        <f t="shared" si="256"/>
        <v>NimbutechCANALIT-SW-10-01</v>
      </c>
      <c r="B4105" t="str">
        <f t="shared" si="257"/>
        <v>IT-SW-10-01CANAL</v>
      </c>
      <c r="C4105"/>
      <c r="D4105" t="s">
        <v>7651</v>
      </c>
      <c r="E4105" t="s">
        <v>165</v>
      </c>
      <c r="F4105" s="37" t="s">
        <v>3938</v>
      </c>
      <c r="G4105" s="18" t="str">
        <f t="shared" si="258"/>
        <v>Nimbutech</v>
      </c>
      <c r="H4105" s="18" t="s">
        <v>119</v>
      </c>
      <c r="I4105" s="37" t="s">
        <v>67</v>
      </c>
      <c r="J4105" t="s">
        <v>222</v>
      </c>
      <c r="K4105" t="s">
        <v>210</v>
      </c>
      <c r="L4105" t="s">
        <v>3940</v>
      </c>
      <c r="M4105" t="s">
        <v>65</v>
      </c>
      <c r="N4105" s="37" t="s">
        <v>225</v>
      </c>
      <c r="O4105" s="37" t="s">
        <v>66</v>
      </c>
      <c r="P4105" s="37" t="s">
        <v>1305</v>
      </c>
      <c r="Q4105" t="s">
        <v>165</v>
      </c>
      <c r="R4105" t="s">
        <v>227</v>
      </c>
      <c r="S4105" s="38">
        <v>250000</v>
      </c>
      <c r="T4105" s="37">
        <v>1</v>
      </c>
      <c r="U4105" s="37">
        <v>1</v>
      </c>
      <c r="V4105" s="43">
        <f>SUMIF(ResumenCotizacion!$C:$C,E4105,ResumenCotizacion!$P:$P)</f>
        <v>0</v>
      </c>
      <c r="W4105" s="68">
        <f>IF(H4105="USD",S4105*SolCotizacion!$J$18,S4105)</f>
        <v>250000</v>
      </c>
      <c r="X4105" s="3">
        <f>ROUND(W4105/(1-VLOOKUP("Total porcentaje:",ResumenCotizacion!$F:$H,3,0)),2)</f>
        <v>271739.13</v>
      </c>
      <c r="Y4105" s="3">
        <f t="shared" si="259"/>
        <v>0</v>
      </c>
    </row>
    <row r="4106" spans="1:25" ht="14.25" x14ac:dyDescent="0.2">
      <c r="A4106" t="str">
        <f t="shared" si="256"/>
        <v>NimbutechCANALIT-SW-10-02</v>
      </c>
      <c r="B4106" t="str">
        <f t="shared" si="257"/>
        <v>IT-SW-10-02CANAL</v>
      </c>
      <c r="C4106"/>
      <c r="D4106" t="s">
        <v>7651</v>
      </c>
      <c r="E4106" t="s">
        <v>166</v>
      </c>
      <c r="F4106" s="37" t="s">
        <v>3938</v>
      </c>
      <c r="G4106" s="18" t="str">
        <f t="shared" si="258"/>
        <v>Nimbutech</v>
      </c>
      <c r="H4106" s="18" t="s">
        <v>119</v>
      </c>
      <c r="I4106" s="37" t="s">
        <v>67</v>
      </c>
      <c r="J4106" t="s">
        <v>222</v>
      </c>
      <c r="K4106" t="s">
        <v>210</v>
      </c>
      <c r="L4106" t="s">
        <v>3940</v>
      </c>
      <c r="M4106" t="s">
        <v>65</v>
      </c>
      <c r="N4106" s="37" t="s">
        <v>225</v>
      </c>
      <c r="O4106" s="37" t="s">
        <v>226</v>
      </c>
      <c r="P4106" s="37" t="s">
        <v>1305</v>
      </c>
      <c r="Q4106" t="s">
        <v>166</v>
      </c>
      <c r="R4106" t="s">
        <v>227</v>
      </c>
      <c r="S4106" s="38">
        <v>359000</v>
      </c>
      <c r="T4106" s="37">
        <v>1</v>
      </c>
      <c r="U4106" s="37">
        <v>1</v>
      </c>
      <c r="V4106" s="43">
        <f>SUMIF(ResumenCotizacion!$C:$C,E4106,ResumenCotizacion!$P:$P)</f>
        <v>0</v>
      </c>
      <c r="W4106" s="68">
        <f>IF(H4106="USD",S4106*SolCotizacion!$J$18,S4106)</f>
        <v>359000</v>
      </c>
      <c r="X4106" s="3">
        <f>ROUND(W4106/(1-VLOOKUP("Total porcentaje:",ResumenCotizacion!$F:$H,3,0)),2)</f>
        <v>390217.39</v>
      </c>
      <c r="Y4106" s="3">
        <f t="shared" si="259"/>
        <v>0</v>
      </c>
    </row>
    <row r="4107" spans="1:25" ht="14.25" x14ac:dyDescent="0.2">
      <c r="A4107" t="str">
        <f t="shared" si="256"/>
        <v>NimbutechCANALIT-SW-10-03</v>
      </c>
      <c r="B4107" t="str">
        <f t="shared" si="257"/>
        <v>IT-SW-10-03CANAL</v>
      </c>
      <c r="C4107"/>
      <c r="D4107" t="s">
        <v>7651</v>
      </c>
      <c r="E4107" t="s">
        <v>167</v>
      </c>
      <c r="F4107" s="37" t="s">
        <v>3938</v>
      </c>
      <c r="G4107" s="18" t="str">
        <f t="shared" si="258"/>
        <v>Nimbutech</v>
      </c>
      <c r="H4107" s="18" t="s">
        <v>119</v>
      </c>
      <c r="I4107" s="37" t="s">
        <v>67</v>
      </c>
      <c r="J4107" t="s">
        <v>222</v>
      </c>
      <c r="K4107" t="s">
        <v>210</v>
      </c>
      <c r="L4107" t="s">
        <v>3940</v>
      </c>
      <c r="M4107" t="s">
        <v>65</v>
      </c>
      <c r="N4107" s="37" t="s">
        <v>224</v>
      </c>
      <c r="O4107" s="37" t="s">
        <v>66</v>
      </c>
      <c r="P4107" s="37" t="s">
        <v>1305</v>
      </c>
      <c r="Q4107" t="s">
        <v>167</v>
      </c>
      <c r="R4107" t="s">
        <v>227</v>
      </c>
      <c r="S4107" s="38">
        <v>245000</v>
      </c>
      <c r="T4107" s="37">
        <v>1</v>
      </c>
      <c r="U4107" s="37">
        <v>1</v>
      </c>
      <c r="V4107" s="43">
        <f>SUMIF(ResumenCotizacion!$C:$C,E4107,ResumenCotizacion!$P:$P)</f>
        <v>0</v>
      </c>
      <c r="W4107" s="68">
        <f>IF(H4107="USD",S4107*SolCotizacion!$J$18,S4107)</f>
        <v>245000</v>
      </c>
      <c r="X4107" s="3">
        <f>ROUND(W4107/(1-VLOOKUP("Total porcentaje:",ResumenCotizacion!$F:$H,3,0)),2)</f>
        <v>266304.34999999998</v>
      </c>
      <c r="Y4107" s="3">
        <f t="shared" si="259"/>
        <v>0</v>
      </c>
    </row>
    <row r="4108" spans="1:25" ht="14.25" x14ac:dyDescent="0.2">
      <c r="A4108" t="str">
        <f t="shared" si="256"/>
        <v>NimbutechCANALIT-SW-10-04</v>
      </c>
      <c r="B4108" t="str">
        <f t="shared" si="257"/>
        <v>IT-SW-10-04CANAL</v>
      </c>
      <c r="C4108"/>
      <c r="D4108" t="s">
        <v>7651</v>
      </c>
      <c r="E4108" t="s">
        <v>168</v>
      </c>
      <c r="F4108" s="37" t="s">
        <v>3938</v>
      </c>
      <c r="G4108" s="18" t="str">
        <f t="shared" si="258"/>
        <v>Nimbutech</v>
      </c>
      <c r="H4108" s="18" t="s">
        <v>119</v>
      </c>
      <c r="I4108" s="37" t="s">
        <v>67</v>
      </c>
      <c r="J4108" t="s">
        <v>222</v>
      </c>
      <c r="K4108" t="s">
        <v>210</v>
      </c>
      <c r="L4108" t="s">
        <v>3940</v>
      </c>
      <c r="M4108" t="s">
        <v>65</v>
      </c>
      <c r="N4108" s="37" t="s">
        <v>172</v>
      </c>
      <c r="O4108" s="37" t="s">
        <v>66</v>
      </c>
      <c r="P4108" s="37" t="s">
        <v>1305</v>
      </c>
      <c r="Q4108" t="s">
        <v>168</v>
      </c>
      <c r="R4108" t="s">
        <v>227</v>
      </c>
      <c r="S4108" s="38">
        <v>297000</v>
      </c>
      <c r="T4108" s="37">
        <v>1</v>
      </c>
      <c r="U4108" s="37">
        <v>1</v>
      </c>
      <c r="V4108" s="43">
        <f>SUMIF(ResumenCotizacion!$C:$C,E4108,ResumenCotizacion!$P:$P)</f>
        <v>0</v>
      </c>
      <c r="W4108" s="68">
        <f>IF(H4108="USD",S4108*SolCotizacion!$J$18,S4108)</f>
        <v>297000</v>
      </c>
      <c r="X4108" s="3">
        <f>ROUND(W4108/(1-VLOOKUP("Total porcentaje:",ResumenCotizacion!$F:$H,3,0)),2)</f>
        <v>322826.09000000003</v>
      </c>
      <c r="Y4108" s="3">
        <f t="shared" si="259"/>
        <v>0</v>
      </c>
    </row>
    <row r="4109" spans="1:25" ht="14.25" x14ac:dyDescent="0.2">
      <c r="A4109" t="str">
        <f t="shared" si="256"/>
        <v>NimbutechCANALIT-SW-10-05</v>
      </c>
      <c r="B4109" t="str">
        <f t="shared" si="257"/>
        <v>IT-SW-10-05CANAL</v>
      </c>
      <c r="C4109"/>
      <c r="D4109" t="s">
        <v>7651</v>
      </c>
      <c r="E4109" t="s">
        <v>169</v>
      </c>
      <c r="F4109" s="37" t="s">
        <v>3938</v>
      </c>
      <c r="G4109" s="18" t="str">
        <f t="shared" si="258"/>
        <v>Nimbutech</v>
      </c>
      <c r="H4109" s="18" t="s">
        <v>119</v>
      </c>
      <c r="I4109" s="37" t="s">
        <v>67</v>
      </c>
      <c r="J4109" t="s">
        <v>222</v>
      </c>
      <c r="K4109" t="s">
        <v>210</v>
      </c>
      <c r="L4109" t="s">
        <v>3940</v>
      </c>
      <c r="M4109" t="s">
        <v>65</v>
      </c>
      <c r="N4109" s="37" t="s">
        <v>172</v>
      </c>
      <c r="O4109" s="37" t="s">
        <v>226</v>
      </c>
      <c r="P4109" s="37" t="s">
        <v>1305</v>
      </c>
      <c r="Q4109" t="s">
        <v>169</v>
      </c>
      <c r="R4109" t="s">
        <v>227</v>
      </c>
      <c r="S4109" s="38">
        <v>373000</v>
      </c>
      <c r="T4109" s="37">
        <v>1</v>
      </c>
      <c r="U4109" s="37">
        <v>1</v>
      </c>
      <c r="V4109" s="43">
        <f>SUMIF(ResumenCotizacion!$C:$C,E4109,ResumenCotizacion!$P:$P)</f>
        <v>0</v>
      </c>
      <c r="W4109" s="68">
        <f>IF(H4109="USD",S4109*SolCotizacion!$J$18,S4109)</f>
        <v>373000</v>
      </c>
      <c r="X4109" s="3">
        <f>ROUND(W4109/(1-VLOOKUP("Total porcentaje:",ResumenCotizacion!$F:$H,3,0)),2)</f>
        <v>405434.78</v>
      </c>
      <c r="Y4109" s="3">
        <f t="shared" si="259"/>
        <v>0</v>
      </c>
    </row>
    <row r="4110" spans="1:25" ht="14.25" x14ac:dyDescent="0.2">
      <c r="A4110" t="str">
        <f t="shared" si="256"/>
        <v>NimbutechCANALIT-SW-10-06</v>
      </c>
      <c r="B4110" t="str">
        <f t="shared" si="257"/>
        <v>IT-SW-10-06CANAL</v>
      </c>
      <c r="C4110"/>
      <c r="D4110" t="s">
        <v>7651</v>
      </c>
      <c r="E4110" t="s">
        <v>170</v>
      </c>
      <c r="F4110" s="37" t="s">
        <v>3938</v>
      </c>
      <c r="G4110" s="18" t="str">
        <f t="shared" si="258"/>
        <v>Nimbutech</v>
      </c>
      <c r="H4110" s="18" t="s">
        <v>119</v>
      </c>
      <c r="I4110" s="37" t="s">
        <v>67</v>
      </c>
      <c r="J4110" t="s">
        <v>222</v>
      </c>
      <c r="K4110" t="s">
        <v>210</v>
      </c>
      <c r="L4110" t="s">
        <v>3940</v>
      </c>
      <c r="M4110" t="s">
        <v>65</v>
      </c>
      <c r="N4110" s="37" t="s">
        <v>224</v>
      </c>
      <c r="O4110" s="37" t="s">
        <v>226</v>
      </c>
      <c r="P4110" s="37" t="s">
        <v>1305</v>
      </c>
      <c r="Q4110" t="s">
        <v>170</v>
      </c>
      <c r="R4110" t="s">
        <v>227</v>
      </c>
      <c r="S4110" s="38">
        <v>390000</v>
      </c>
      <c r="T4110" s="37">
        <v>1</v>
      </c>
      <c r="U4110" s="37">
        <v>1</v>
      </c>
      <c r="V4110" s="43">
        <f>SUMIF(ResumenCotizacion!$C:$C,E4110,ResumenCotizacion!$P:$P)</f>
        <v>0</v>
      </c>
      <c r="W4110" s="68">
        <f>IF(H4110="USD",S4110*SolCotizacion!$J$18,S4110)</f>
        <v>390000</v>
      </c>
      <c r="X4110" s="3">
        <f>ROUND(W4110/(1-VLOOKUP("Total porcentaje:",ResumenCotizacion!$F:$H,3,0)),2)</f>
        <v>423913.04</v>
      </c>
      <c r="Y4110" s="3">
        <f t="shared" si="259"/>
        <v>0</v>
      </c>
    </row>
    <row r="4111" spans="1:25" ht="14.25" x14ac:dyDescent="0.2">
      <c r="A4111" t="str">
        <f t="shared" si="256"/>
        <v>NimbutechCANALIT-SW-11-01</v>
      </c>
      <c r="B4111" t="str">
        <f t="shared" si="257"/>
        <v>IT-SW-11-01CANAL</v>
      </c>
      <c r="C4111"/>
      <c r="D4111" t="s">
        <v>7651</v>
      </c>
      <c r="E4111" t="s">
        <v>183</v>
      </c>
      <c r="F4111" s="37" t="s">
        <v>3938</v>
      </c>
      <c r="G4111" s="18" t="str">
        <f t="shared" si="258"/>
        <v>Nimbutech</v>
      </c>
      <c r="H4111" s="18" t="s">
        <v>119</v>
      </c>
      <c r="I4111" s="37" t="s">
        <v>67</v>
      </c>
      <c r="J4111" t="s">
        <v>223</v>
      </c>
      <c r="K4111" t="s">
        <v>210</v>
      </c>
      <c r="L4111" t="s">
        <v>3940</v>
      </c>
      <c r="M4111" t="s">
        <v>65</v>
      </c>
      <c r="N4111" s="37" t="s">
        <v>224</v>
      </c>
      <c r="O4111" s="37" t="s">
        <v>226</v>
      </c>
      <c r="P4111" s="37" t="s">
        <v>1305</v>
      </c>
      <c r="Q4111" t="s">
        <v>183</v>
      </c>
      <c r="R4111" t="s">
        <v>227</v>
      </c>
      <c r="S4111" s="38">
        <v>351000</v>
      </c>
      <c r="T4111" s="37">
        <v>1</v>
      </c>
      <c r="U4111" s="37">
        <v>1</v>
      </c>
      <c r="V4111" s="43">
        <f>SUMIF(ResumenCotizacion!$C:$C,E4111,ResumenCotizacion!$P:$P)</f>
        <v>0</v>
      </c>
      <c r="W4111" s="68">
        <f>IF(H4111="USD",S4111*SolCotizacion!$J$18,S4111)</f>
        <v>351000</v>
      </c>
      <c r="X4111" s="3">
        <f>ROUND(W4111/(1-VLOOKUP("Total porcentaje:",ResumenCotizacion!$F:$H,3,0)),2)</f>
        <v>381521.74</v>
      </c>
      <c r="Y4111" s="3">
        <f t="shared" si="259"/>
        <v>0</v>
      </c>
    </row>
    <row r="4112" spans="1:25" ht="14.25" x14ac:dyDescent="0.2">
      <c r="A4112" t="str">
        <f t="shared" si="256"/>
        <v>NimbutechCANALIT-SW-11-02</v>
      </c>
      <c r="B4112" t="str">
        <f t="shared" si="257"/>
        <v>IT-SW-11-02CANAL</v>
      </c>
      <c r="C4112"/>
      <c r="D4112" t="s">
        <v>7651</v>
      </c>
      <c r="E4112" t="s">
        <v>184</v>
      </c>
      <c r="F4112" s="37" t="s">
        <v>3938</v>
      </c>
      <c r="G4112" s="18" t="str">
        <f t="shared" si="258"/>
        <v>Nimbutech</v>
      </c>
      <c r="H4112" s="18" t="s">
        <v>119</v>
      </c>
      <c r="I4112" s="37" t="s">
        <v>67</v>
      </c>
      <c r="J4112" t="s">
        <v>223</v>
      </c>
      <c r="K4112" t="s">
        <v>210</v>
      </c>
      <c r="L4112" t="s">
        <v>3940</v>
      </c>
      <c r="M4112" t="s">
        <v>65</v>
      </c>
      <c r="N4112" s="37" t="s">
        <v>225</v>
      </c>
      <c r="O4112" s="37" t="s">
        <v>66</v>
      </c>
      <c r="P4112" s="37" t="s">
        <v>1305</v>
      </c>
      <c r="Q4112" t="s">
        <v>184</v>
      </c>
      <c r="R4112" t="s">
        <v>227</v>
      </c>
      <c r="S4112" s="38">
        <v>279000</v>
      </c>
      <c r="T4112" s="37">
        <v>1</v>
      </c>
      <c r="U4112" s="37">
        <v>1</v>
      </c>
      <c r="V4112" s="43">
        <f>SUMIF(ResumenCotizacion!$C:$C,E4112,ResumenCotizacion!$P:$P)</f>
        <v>0</v>
      </c>
      <c r="W4112" s="68">
        <f>IF(H4112="USD",S4112*SolCotizacion!$J$18,S4112)</f>
        <v>279000</v>
      </c>
      <c r="X4112" s="3">
        <f>ROUND(W4112/(1-VLOOKUP("Total porcentaje:",ResumenCotizacion!$F:$H,3,0)),2)</f>
        <v>303260.87</v>
      </c>
      <c r="Y4112" s="3">
        <f t="shared" si="259"/>
        <v>0</v>
      </c>
    </row>
    <row r="4113" spans="1:25" ht="14.25" x14ac:dyDescent="0.2">
      <c r="A4113" t="str">
        <f t="shared" si="256"/>
        <v>NimbutechCANALIT-SW-11-03</v>
      </c>
      <c r="B4113" t="str">
        <f t="shared" si="257"/>
        <v>IT-SW-11-03CANAL</v>
      </c>
      <c r="C4113"/>
      <c r="D4113" t="s">
        <v>7651</v>
      </c>
      <c r="E4113" t="s">
        <v>185</v>
      </c>
      <c r="F4113" s="37" t="s">
        <v>3938</v>
      </c>
      <c r="G4113" s="18" t="str">
        <f t="shared" si="258"/>
        <v>Nimbutech</v>
      </c>
      <c r="H4113" s="18" t="s">
        <v>119</v>
      </c>
      <c r="I4113" s="37" t="s">
        <v>67</v>
      </c>
      <c r="J4113" t="s">
        <v>223</v>
      </c>
      <c r="K4113" t="s">
        <v>210</v>
      </c>
      <c r="L4113" t="s">
        <v>3940</v>
      </c>
      <c r="M4113" t="s">
        <v>65</v>
      </c>
      <c r="N4113" s="37" t="s">
        <v>225</v>
      </c>
      <c r="O4113" s="37" t="s">
        <v>226</v>
      </c>
      <c r="P4113" s="37" t="s">
        <v>1305</v>
      </c>
      <c r="Q4113" t="s">
        <v>185</v>
      </c>
      <c r="R4113" t="s">
        <v>227</v>
      </c>
      <c r="S4113" s="38">
        <v>413000</v>
      </c>
      <c r="T4113" s="37">
        <v>1</v>
      </c>
      <c r="U4113" s="37">
        <v>1</v>
      </c>
      <c r="V4113" s="43">
        <f>SUMIF(ResumenCotizacion!$C:$C,E4113,ResumenCotizacion!$P:$P)</f>
        <v>0</v>
      </c>
      <c r="W4113" s="68">
        <f>IF(H4113="USD",S4113*SolCotizacion!$J$18,S4113)</f>
        <v>413000</v>
      </c>
      <c r="X4113" s="3">
        <f>ROUND(W4113/(1-VLOOKUP("Total porcentaje:",ResumenCotizacion!$F:$H,3,0)),2)</f>
        <v>448913.04</v>
      </c>
      <c r="Y4113" s="3">
        <f t="shared" si="259"/>
        <v>0</v>
      </c>
    </row>
    <row r="4114" spans="1:25" ht="14.25" x14ac:dyDescent="0.2">
      <c r="A4114" t="str">
        <f t="shared" si="256"/>
        <v>NimbutechCANALIT-SW-11-04</v>
      </c>
      <c r="B4114" t="str">
        <f t="shared" si="257"/>
        <v>IT-SW-11-04CANAL</v>
      </c>
      <c r="C4114"/>
      <c r="D4114" t="s">
        <v>7651</v>
      </c>
      <c r="E4114" t="s">
        <v>186</v>
      </c>
      <c r="F4114" s="37" t="s">
        <v>3938</v>
      </c>
      <c r="G4114" s="18" t="str">
        <f t="shared" si="258"/>
        <v>Nimbutech</v>
      </c>
      <c r="H4114" s="18" t="s">
        <v>119</v>
      </c>
      <c r="I4114" s="37" t="s">
        <v>67</v>
      </c>
      <c r="J4114" t="s">
        <v>223</v>
      </c>
      <c r="K4114" t="s">
        <v>210</v>
      </c>
      <c r="L4114" t="s">
        <v>3940</v>
      </c>
      <c r="M4114" t="s">
        <v>65</v>
      </c>
      <c r="N4114" s="37" t="s">
        <v>172</v>
      </c>
      <c r="O4114" s="37" t="s">
        <v>66</v>
      </c>
      <c r="P4114" s="37" t="s">
        <v>1305</v>
      </c>
      <c r="Q4114" t="s">
        <v>186</v>
      </c>
      <c r="R4114" t="s">
        <v>227</v>
      </c>
      <c r="S4114" s="38">
        <v>308000</v>
      </c>
      <c r="T4114" s="37">
        <v>1</v>
      </c>
      <c r="U4114" s="37">
        <v>1</v>
      </c>
      <c r="V4114" s="43">
        <f>SUMIF(ResumenCotizacion!$C:$C,E4114,ResumenCotizacion!$P:$P)</f>
        <v>0</v>
      </c>
      <c r="W4114" s="68">
        <f>IF(H4114="USD",S4114*SolCotizacion!$J$18,S4114)</f>
        <v>308000</v>
      </c>
      <c r="X4114" s="3">
        <f>ROUND(W4114/(1-VLOOKUP("Total porcentaje:",ResumenCotizacion!$F:$H,3,0)),2)</f>
        <v>334782.61</v>
      </c>
      <c r="Y4114" s="3">
        <f t="shared" si="259"/>
        <v>0</v>
      </c>
    </row>
    <row r="4115" spans="1:25" ht="14.25" x14ac:dyDescent="0.2">
      <c r="A4115" t="str">
        <f t="shared" si="256"/>
        <v>NimbutechCANALIT-SW-11-05</v>
      </c>
      <c r="B4115" t="str">
        <f t="shared" si="257"/>
        <v>IT-SW-11-05CANAL</v>
      </c>
      <c r="C4115"/>
      <c r="D4115" t="s">
        <v>7651</v>
      </c>
      <c r="E4115" t="s">
        <v>187</v>
      </c>
      <c r="F4115" s="37" t="s">
        <v>3938</v>
      </c>
      <c r="G4115" s="18" t="str">
        <f t="shared" si="258"/>
        <v>Nimbutech</v>
      </c>
      <c r="H4115" s="18" t="s">
        <v>119</v>
      </c>
      <c r="I4115" s="37" t="s">
        <v>67</v>
      </c>
      <c r="J4115" t="s">
        <v>223</v>
      </c>
      <c r="K4115" t="s">
        <v>210</v>
      </c>
      <c r="L4115" t="s">
        <v>3940</v>
      </c>
      <c r="M4115" t="s">
        <v>65</v>
      </c>
      <c r="N4115" s="37" t="s">
        <v>172</v>
      </c>
      <c r="O4115" s="37" t="s">
        <v>226</v>
      </c>
      <c r="P4115" s="37" t="s">
        <v>1305</v>
      </c>
      <c r="Q4115" t="s">
        <v>187</v>
      </c>
      <c r="R4115" t="s">
        <v>227</v>
      </c>
      <c r="S4115" s="38">
        <v>471000</v>
      </c>
      <c r="T4115" s="37">
        <v>1</v>
      </c>
      <c r="U4115" s="37">
        <v>1</v>
      </c>
      <c r="V4115" s="43">
        <f>SUMIF(ResumenCotizacion!$C:$C,E4115,ResumenCotizacion!$P:$P)</f>
        <v>0</v>
      </c>
      <c r="W4115" s="68">
        <f>IF(H4115="USD",S4115*SolCotizacion!$J$18,S4115)</f>
        <v>471000</v>
      </c>
      <c r="X4115" s="3">
        <f>ROUND(W4115/(1-VLOOKUP("Total porcentaje:",ResumenCotizacion!$F:$H,3,0)),2)</f>
        <v>511956.52</v>
      </c>
      <c r="Y4115" s="3">
        <f t="shared" si="259"/>
        <v>0</v>
      </c>
    </row>
    <row r="4116" spans="1:25" ht="14.25" x14ac:dyDescent="0.2">
      <c r="A4116" t="str">
        <f t="shared" si="256"/>
        <v>NimbutechCANALIT-SW-11-06</v>
      </c>
      <c r="B4116" t="str">
        <f t="shared" si="257"/>
        <v>IT-SW-11-06CANAL</v>
      </c>
      <c r="C4116"/>
      <c r="D4116" t="s">
        <v>7651</v>
      </c>
      <c r="E4116" t="s">
        <v>188</v>
      </c>
      <c r="F4116" s="37" t="s">
        <v>3938</v>
      </c>
      <c r="G4116" s="18" t="str">
        <f t="shared" si="258"/>
        <v>Nimbutech</v>
      </c>
      <c r="H4116" s="18" t="s">
        <v>119</v>
      </c>
      <c r="I4116" s="37" t="s">
        <v>67</v>
      </c>
      <c r="J4116" t="s">
        <v>223</v>
      </c>
      <c r="K4116" t="s">
        <v>210</v>
      </c>
      <c r="L4116" t="s">
        <v>3940</v>
      </c>
      <c r="M4116" t="s">
        <v>65</v>
      </c>
      <c r="N4116" s="37" t="s">
        <v>224</v>
      </c>
      <c r="O4116" s="37" t="s">
        <v>66</v>
      </c>
      <c r="P4116" s="37" t="s">
        <v>1305</v>
      </c>
      <c r="Q4116" t="s">
        <v>188</v>
      </c>
      <c r="R4116" t="s">
        <v>227</v>
      </c>
      <c r="S4116" s="38">
        <v>251000</v>
      </c>
      <c r="T4116" s="37">
        <v>1</v>
      </c>
      <c r="U4116" s="37">
        <v>1</v>
      </c>
      <c r="V4116" s="43">
        <f>SUMIF(ResumenCotizacion!$C:$C,E4116,ResumenCotizacion!$P:$P)</f>
        <v>0</v>
      </c>
      <c r="W4116" s="68">
        <f>IF(H4116="USD",S4116*SolCotizacion!$J$18,S4116)</f>
        <v>251000</v>
      </c>
      <c r="X4116" s="3">
        <f>ROUND(W4116/(1-VLOOKUP("Total porcentaje:",ResumenCotizacion!$F:$H,3,0)),2)</f>
        <v>272826.09000000003</v>
      </c>
      <c r="Y4116" s="3">
        <f t="shared" si="259"/>
        <v>0</v>
      </c>
    </row>
  </sheetData>
  <conditionalFormatting sqref="E2:E61">
    <cfRule type="duplicateValues" dxfId="14" priority="1"/>
  </conditionalFormatting>
  <conditionalFormatting sqref="E2:E61">
    <cfRule type="duplicateValues" dxfId="13" priority="2"/>
    <cfRule type="duplicateValues" dxfId="12" priority="3"/>
  </conditionalFormatting>
  <conditionalFormatting sqref="E62:E121">
    <cfRule type="duplicateValues" dxfId="11" priority="4"/>
  </conditionalFormatting>
  <conditionalFormatting sqref="E62:E121">
    <cfRule type="duplicateValues" dxfId="10" priority="5"/>
    <cfRule type="duplicateValues" dxfId="9" priority="6"/>
  </conditionalFormatting>
  <conditionalFormatting sqref="E122:E181">
    <cfRule type="duplicateValues" dxfId="8" priority="7"/>
  </conditionalFormatting>
  <conditionalFormatting sqref="E122:E181">
    <cfRule type="duplicateValues" dxfId="7" priority="8"/>
    <cfRule type="duplicateValues" dxfId="6" priority="9"/>
  </conditionalFormatting>
  <conditionalFormatting sqref="E182:E241">
    <cfRule type="duplicateValues" dxfId="5" priority="10"/>
  </conditionalFormatting>
  <conditionalFormatting sqref="E182:E241">
    <cfRule type="duplicateValues" dxfId="4" priority="11"/>
    <cfRule type="duplicateValues" dxfId="3" priority="12"/>
  </conditionalFormatting>
  <conditionalFormatting sqref="E2596:E4116 E1">
    <cfRule type="duplicateValues" dxfId="2" priority="13"/>
  </conditionalFormatting>
  <conditionalFormatting sqref="E2596:E4116 E1">
    <cfRule type="duplicateValues" dxfId="1" priority="14"/>
    <cfRule type="duplicateValues" dxfId="0" priority="15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3"/>
  <dimension ref="A1:A8"/>
  <sheetViews>
    <sheetView workbookViewId="0">
      <selection activeCell="A2" sqref="A2:A8"/>
    </sheetView>
  </sheetViews>
  <sheetFormatPr baseColWidth="10" defaultColWidth="11" defaultRowHeight="14.25" x14ac:dyDescent="0.2"/>
  <cols>
    <col min="1" max="1" width="31" customWidth="1"/>
  </cols>
  <sheetData>
    <row r="1" spans="1:1" x14ac:dyDescent="0.2">
      <c r="A1" t="s">
        <v>54</v>
      </c>
    </row>
    <row r="2" spans="1:1" x14ac:dyDescent="0.2">
      <c r="A2" t="s">
        <v>3938</v>
      </c>
    </row>
    <row r="3" spans="1:1" x14ac:dyDescent="0.2">
      <c r="A3" t="s">
        <v>230</v>
      </c>
    </row>
    <row r="4" spans="1:1" x14ac:dyDescent="0.2">
      <c r="A4" t="s">
        <v>1976</v>
      </c>
    </row>
    <row r="5" spans="1:1" x14ac:dyDescent="0.2">
      <c r="A5" t="s">
        <v>2769</v>
      </c>
    </row>
    <row r="6" spans="1:1" x14ac:dyDescent="0.2">
      <c r="A6" t="s">
        <v>2546</v>
      </c>
    </row>
    <row r="7" spans="1:1" x14ac:dyDescent="0.2">
      <c r="A7" t="s">
        <v>2547</v>
      </c>
    </row>
    <row r="8" spans="1:1" x14ac:dyDescent="0.2">
      <c r="A8" t="s">
        <v>7648</v>
      </c>
    </row>
  </sheetData>
  <sortState xmlns:xlrd2="http://schemas.microsoft.com/office/spreadsheetml/2017/richdata2" ref="A2:A4116">
    <sortCondition ref="A1:A1048576"/>
  </sortState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"/>
  <dimension ref="A1:A2"/>
  <sheetViews>
    <sheetView workbookViewId="0">
      <selection activeCell="A2" sqref="A2"/>
    </sheetView>
  </sheetViews>
  <sheetFormatPr baseColWidth="10" defaultRowHeight="14.25" x14ac:dyDescent="0.2"/>
  <cols>
    <col min="1" max="1" width="34.625" customWidth="1"/>
  </cols>
  <sheetData>
    <row r="1" spans="1:1" x14ac:dyDescent="0.2">
      <c r="A1" t="s">
        <v>1185</v>
      </c>
    </row>
    <row r="2" spans="1:1" ht="15" x14ac:dyDescent="0.25">
      <c r="A2" s="71" t="s">
        <v>1186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theme="0" tint="-0.499984740745262"/>
  </sheetPr>
  <dimension ref="A1:D16"/>
  <sheetViews>
    <sheetView showGridLines="0" showRowColHeaders="0" topLeftCell="A10" workbookViewId="0">
      <selection activeCell="D6" sqref="D6"/>
    </sheetView>
  </sheetViews>
  <sheetFormatPr baseColWidth="10" defaultColWidth="10" defaultRowHeight="14.25" x14ac:dyDescent="0.2"/>
  <cols>
    <col min="1" max="1" width="3.375" customWidth="1"/>
    <col min="2" max="2" width="44.75" customWidth="1"/>
    <col min="3" max="3" width="11.5" customWidth="1"/>
    <col min="4" max="4" width="47.5" customWidth="1"/>
  </cols>
  <sheetData>
    <row r="1" spans="1:4" ht="28.5" customHeight="1" thickBot="1" x14ac:dyDescent="0.25">
      <c r="B1" s="122" t="s">
        <v>79</v>
      </c>
      <c r="C1" s="123"/>
      <c r="D1" s="123"/>
    </row>
    <row r="2" spans="1:4" ht="15" thickBot="1" x14ac:dyDescent="0.25">
      <c r="B2" s="124"/>
      <c r="C2" s="124"/>
      <c r="D2" s="124"/>
    </row>
    <row r="3" spans="1:4" ht="36" customHeight="1" x14ac:dyDescent="0.2">
      <c r="B3" s="125" t="s">
        <v>80</v>
      </c>
      <c r="C3" s="126"/>
      <c r="D3" s="126"/>
    </row>
    <row r="4" spans="1:4" ht="30.75" thickBot="1" x14ac:dyDescent="0.25">
      <c r="A4" s="21" t="s">
        <v>1</v>
      </c>
      <c r="B4" s="21" t="s">
        <v>81</v>
      </c>
      <c r="C4" s="21" t="s">
        <v>82</v>
      </c>
      <c r="D4" s="21" t="s">
        <v>83</v>
      </c>
    </row>
    <row r="5" spans="1:4" ht="23.25" thickBot="1" x14ac:dyDescent="0.25">
      <c r="A5" s="22"/>
      <c r="B5" s="23" t="s">
        <v>84</v>
      </c>
      <c r="C5" s="23"/>
      <c r="D5" s="23" t="s">
        <v>7666</v>
      </c>
    </row>
    <row r="6" spans="1:4" ht="37.5" customHeight="1" thickBot="1" x14ac:dyDescent="0.25">
      <c r="A6" s="22">
        <v>1</v>
      </c>
      <c r="B6" s="23" t="s">
        <v>85</v>
      </c>
      <c r="C6" s="23"/>
      <c r="D6" s="23" t="s">
        <v>7667</v>
      </c>
    </row>
    <row r="7" spans="1:4" ht="37.5" customHeight="1" thickBot="1" x14ac:dyDescent="0.25">
      <c r="A7" s="22">
        <v>2</v>
      </c>
      <c r="B7" s="23" t="s">
        <v>86</v>
      </c>
      <c r="C7" s="23"/>
      <c r="D7" s="23" t="s">
        <v>7669</v>
      </c>
    </row>
    <row r="8" spans="1:4" ht="37.5" customHeight="1" thickBot="1" x14ac:dyDescent="0.25">
      <c r="A8" s="22">
        <v>3</v>
      </c>
      <c r="B8" s="23" t="s">
        <v>87</v>
      </c>
      <c r="C8" s="23"/>
      <c r="D8" s="23" t="s">
        <v>7668</v>
      </c>
    </row>
    <row r="9" spans="1:4" ht="37.5" customHeight="1" thickBot="1" x14ac:dyDescent="0.25">
      <c r="A9" s="22">
        <v>4</v>
      </c>
      <c r="B9" s="23" t="s">
        <v>1309</v>
      </c>
      <c r="C9" s="23"/>
      <c r="D9" s="23" t="s">
        <v>7668</v>
      </c>
    </row>
    <row r="10" spans="1:4" ht="37.5" customHeight="1" thickBot="1" x14ac:dyDescent="0.25">
      <c r="A10" s="22">
        <v>5</v>
      </c>
      <c r="B10" s="23" t="s">
        <v>1310</v>
      </c>
      <c r="C10" s="23"/>
      <c r="D10" s="23" t="s">
        <v>7668</v>
      </c>
    </row>
    <row r="11" spans="1:4" ht="37.5" customHeight="1" thickBot="1" x14ac:dyDescent="0.25">
      <c r="A11" s="22">
        <v>6</v>
      </c>
      <c r="B11" s="23" t="s">
        <v>88</v>
      </c>
      <c r="C11" s="23"/>
      <c r="D11" s="23" t="s">
        <v>7668</v>
      </c>
    </row>
    <row r="12" spans="1:4" ht="37.5" customHeight="1" thickBot="1" x14ac:dyDescent="0.25">
      <c r="A12" s="22">
        <v>7</v>
      </c>
      <c r="B12" s="23" t="s">
        <v>89</v>
      </c>
      <c r="C12" s="23"/>
      <c r="D12" s="23" t="s">
        <v>7668</v>
      </c>
    </row>
    <row r="13" spans="1:4" ht="37.5" customHeight="1" thickBot="1" x14ac:dyDescent="0.25">
      <c r="A13" s="22">
        <v>8</v>
      </c>
      <c r="B13" s="23" t="s">
        <v>90</v>
      </c>
      <c r="C13" s="23"/>
      <c r="D13" s="23" t="s">
        <v>7668</v>
      </c>
    </row>
    <row r="14" spans="1:4" ht="37.5" customHeight="1" thickBot="1" x14ac:dyDescent="0.25">
      <c r="A14" s="22">
        <v>9</v>
      </c>
      <c r="B14" s="23" t="s">
        <v>91</v>
      </c>
      <c r="C14" s="23"/>
      <c r="D14" s="23" t="s">
        <v>7668</v>
      </c>
    </row>
    <row r="15" spans="1:4" ht="37.5" customHeight="1" thickBot="1" x14ac:dyDescent="0.25">
      <c r="A15" s="22">
        <v>10</v>
      </c>
      <c r="B15" s="23" t="s">
        <v>92</v>
      </c>
      <c r="C15" s="23"/>
      <c r="D15" s="23" t="s">
        <v>7668</v>
      </c>
    </row>
    <row r="16" spans="1:4" ht="37.5" customHeight="1" thickBot="1" x14ac:dyDescent="0.25">
      <c r="A16" s="22">
        <v>12</v>
      </c>
      <c r="B16" s="23" t="s">
        <v>93</v>
      </c>
      <c r="C16" s="23"/>
      <c r="D16" s="23" t="s">
        <v>7668</v>
      </c>
    </row>
  </sheetData>
  <mergeCells count="3">
    <mergeCell ref="B1:D1"/>
    <mergeCell ref="B2:D2"/>
    <mergeCell ref="B3:D3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tabColor rgb="FF7030A0"/>
  </sheetPr>
  <dimension ref="A1:W846271"/>
  <sheetViews>
    <sheetView showGridLines="0" topLeftCell="J1" zoomScale="63" zoomScaleNormal="63" workbookViewId="0">
      <selection activeCell="E6" sqref="E6:I6"/>
    </sheetView>
  </sheetViews>
  <sheetFormatPr baseColWidth="10" defaultColWidth="11.375" defaultRowHeight="18" customHeight="1" x14ac:dyDescent="0.2"/>
  <cols>
    <col min="1" max="1" width="5.125" style="1" customWidth="1"/>
    <col min="2" max="2" width="17.125" style="29" customWidth="1"/>
    <col min="3" max="3" width="16.375" style="29" customWidth="1"/>
    <col min="4" max="4" width="15.375" style="29" customWidth="1"/>
    <col min="5" max="5" width="16.75" style="29" customWidth="1"/>
    <col min="6" max="6" width="16.25" style="29" customWidth="1"/>
    <col min="7" max="7" width="20.25" style="29" customWidth="1"/>
    <col min="8" max="8" width="21.75" style="29" customWidth="1"/>
    <col min="9" max="9" width="16.625" style="29" customWidth="1"/>
    <col min="10" max="10" width="25.5" style="29" customWidth="1"/>
    <col min="11" max="11" width="13.875" style="29" customWidth="1"/>
    <col min="12" max="13" width="27.625" style="29" customWidth="1"/>
    <col min="14" max="14" width="42.5" style="29" customWidth="1"/>
    <col min="15" max="15" width="27.625" style="29" customWidth="1"/>
    <col min="16" max="16" width="19.625" style="29" customWidth="1"/>
    <col min="17" max="21" width="20.625" style="1" customWidth="1"/>
    <col min="22" max="23" width="20.625" style="11" hidden="1" customWidth="1"/>
    <col min="24" max="24" width="14.125" style="1" bestFit="1" customWidth="1"/>
    <col min="25" max="16384" width="11.375" style="1"/>
  </cols>
  <sheetData>
    <row r="1" spans="2:16" ht="18" customHeight="1" x14ac:dyDescent="0.2">
      <c r="B1" s="146" t="s">
        <v>1184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2:16" ht="18" customHeight="1" x14ac:dyDescent="0.2"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</row>
    <row r="3" spans="2:16" ht="18" customHeight="1" x14ac:dyDescent="0.2">
      <c r="B3" s="30" t="str">
        <f>SolCotizacion!B3</f>
        <v>Versión: 36</v>
      </c>
      <c r="C3" s="13">
        <f>+SolCotizacion!C3</f>
        <v>45091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2:16" ht="18" customHeight="1" x14ac:dyDescent="0.2">
      <c r="B4" s="147" t="s">
        <v>4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9"/>
    </row>
    <row r="5" spans="2:16" ht="6" customHeight="1" x14ac:dyDescent="0.2"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2:16" ht="15" customHeight="1" x14ac:dyDescent="0.25">
      <c r="B6" s="150" t="s">
        <v>5</v>
      </c>
      <c r="C6" s="150"/>
      <c r="D6" s="150"/>
      <c r="E6" s="151" t="s">
        <v>7658</v>
      </c>
      <c r="F6" s="152"/>
      <c r="G6" s="152"/>
      <c r="H6" s="152"/>
      <c r="I6" s="153"/>
      <c r="J6" s="30"/>
      <c r="K6" s="154" t="s">
        <v>6</v>
      </c>
      <c r="L6" s="154"/>
      <c r="M6" s="151" t="s">
        <v>7663</v>
      </c>
      <c r="N6" s="152"/>
      <c r="O6" s="152"/>
      <c r="P6" s="153"/>
    </row>
    <row r="7" spans="2:16" ht="6" customHeight="1" x14ac:dyDescent="0.25">
      <c r="B7" s="79"/>
      <c r="C7" s="79"/>
      <c r="D7" s="79"/>
      <c r="E7" s="30"/>
      <c r="F7" s="30"/>
      <c r="G7" s="30"/>
      <c r="H7" s="30"/>
      <c r="I7" s="30"/>
      <c r="J7" s="30"/>
      <c r="K7" s="31"/>
      <c r="L7" s="32"/>
      <c r="M7" s="30"/>
      <c r="N7" s="30"/>
      <c r="O7" s="30"/>
      <c r="P7" s="30"/>
    </row>
    <row r="8" spans="2:16" ht="18" customHeight="1" x14ac:dyDescent="0.25">
      <c r="B8" s="150" t="s">
        <v>7</v>
      </c>
      <c r="C8" s="150"/>
      <c r="D8" s="150"/>
      <c r="E8" s="151" t="s">
        <v>7659</v>
      </c>
      <c r="F8" s="152"/>
      <c r="G8" s="152"/>
      <c r="H8" s="152"/>
      <c r="I8" s="153"/>
      <c r="J8" s="30"/>
      <c r="K8" s="154" t="s">
        <v>8</v>
      </c>
      <c r="L8" s="154"/>
      <c r="M8" s="151" t="s">
        <v>7662</v>
      </c>
      <c r="N8" s="152"/>
      <c r="O8" s="152"/>
      <c r="P8" s="153"/>
    </row>
    <row r="9" spans="2:16" ht="6" customHeight="1" x14ac:dyDescent="0.25">
      <c r="B9" s="79"/>
      <c r="C9" s="79"/>
      <c r="D9" s="79"/>
      <c r="E9" s="30"/>
      <c r="F9" s="30"/>
      <c r="G9" s="30"/>
      <c r="H9" s="30"/>
      <c r="I9" s="30"/>
      <c r="J9" s="30"/>
      <c r="K9" s="31"/>
      <c r="L9" s="32"/>
      <c r="M9" s="30"/>
      <c r="N9" s="30"/>
      <c r="O9" s="30"/>
      <c r="P9" s="30"/>
    </row>
    <row r="10" spans="2:16" ht="18" customHeight="1" x14ac:dyDescent="0.25">
      <c r="B10" s="150" t="s">
        <v>9</v>
      </c>
      <c r="C10" s="150"/>
      <c r="D10" s="150"/>
      <c r="E10" s="151" t="s">
        <v>7660</v>
      </c>
      <c r="F10" s="152"/>
      <c r="G10" s="152"/>
      <c r="H10" s="152"/>
      <c r="I10" s="153"/>
      <c r="J10" s="30"/>
      <c r="K10" s="154" t="s">
        <v>10</v>
      </c>
      <c r="L10" s="154"/>
      <c r="M10" s="151">
        <v>3132050527</v>
      </c>
      <c r="N10" s="152"/>
      <c r="O10" s="152"/>
      <c r="P10" s="153"/>
    </row>
    <row r="11" spans="2:16" ht="6" customHeight="1" x14ac:dyDescent="0.2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</row>
    <row r="12" spans="2:16" ht="18" customHeight="1" x14ac:dyDescent="0.2">
      <c r="B12" s="150" t="s">
        <v>11</v>
      </c>
      <c r="C12" s="150"/>
      <c r="D12" s="150"/>
      <c r="E12" s="151" t="s">
        <v>7661</v>
      </c>
      <c r="F12" s="152"/>
      <c r="G12" s="152"/>
      <c r="H12" s="152"/>
      <c r="I12" s="153"/>
      <c r="J12" s="30"/>
      <c r="K12" s="30"/>
      <c r="L12" s="30"/>
      <c r="M12" s="30"/>
      <c r="N12" s="30"/>
      <c r="O12" s="30"/>
      <c r="P12" s="30"/>
    </row>
    <row r="13" spans="2:16" ht="4.5" customHeight="1" x14ac:dyDescent="0.2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</row>
    <row r="14" spans="2:16" ht="4.5" customHeight="1" x14ac:dyDescent="0.2">
      <c r="B14" s="155"/>
      <c r="C14" s="155"/>
      <c r="D14" s="155"/>
      <c r="E14" s="156"/>
      <c r="F14" s="156"/>
      <c r="G14" s="156"/>
      <c r="H14" s="156"/>
      <c r="I14" s="156"/>
      <c r="J14" s="30"/>
      <c r="K14" s="30"/>
      <c r="L14" s="30"/>
      <c r="M14" s="30"/>
      <c r="N14" s="30"/>
      <c r="O14" s="30"/>
      <c r="P14" s="30"/>
    </row>
    <row r="15" spans="2:16" ht="4.5" customHeight="1" x14ac:dyDescent="0.2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</row>
    <row r="16" spans="2:16" ht="30.75" customHeight="1" x14ac:dyDescent="0.2">
      <c r="B16" s="147" t="s">
        <v>12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9"/>
    </row>
    <row r="17" spans="1:23" ht="6" customHeight="1" x14ac:dyDescent="0.2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</row>
    <row r="18" spans="1:23" ht="32.25" customHeight="1" x14ac:dyDescent="0.2">
      <c r="B18" s="140" t="s">
        <v>47</v>
      </c>
      <c r="C18" s="140"/>
      <c r="D18" s="140"/>
      <c r="E18" s="139" t="s">
        <v>2769</v>
      </c>
      <c r="F18" s="139"/>
      <c r="G18" s="139"/>
      <c r="H18" s="30"/>
      <c r="I18" s="33" t="s">
        <v>103</v>
      </c>
      <c r="J18" s="139">
        <f>SolCotizacion!J18</f>
        <v>3923.49</v>
      </c>
      <c r="K18" s="139"/>
      <c r="L18" s="30"/>
      <c r="M18" s="33" t="s">
        <v>104</v>
      </c>
      <c r="N18" s="26">
        <f>SolCotizacion!N18</f>
        <v>45142</v>
      </c>
      <c r="O18" s="30"/>
      <c r="P18" s="30"/>
    </row>
    <row r="19" spans="1:23" ht="6" customHeight="1" x14ac:dyDescent="0.2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</row>
    <row r="20" spans="1:23" ht="29.25" customHeight="1" x14ac:dyDescent="0.2">
      <c r="B20" s="143" t="s">
        <v>2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4"/>
    </row>
    <row r="21" spans="1:23" ht="9" customHeight="1" x14ac:dyDescent="0.2">
      <c r="A21" s="11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</row>
    <row r="22" spans="1:23" ht="33.75" customHeight="1" x14ac:dyDescent="0.2">
      <c r="A22" s="11" t="s">
        <v>22</v>
      </c>
      <c r="B22" s="34" t="str">
        <f>SolCotizacion!B22</f>
        <v>OPEN VALUE - CSP GOBIERNO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2"/>
    </row>
    <row r="23" spans="1:23" ht="5.25" customHeight="1" x14ac:dyDescent="0.2">
      <c r="A23" s="11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</row>
    <row r="24" spans="1:23" ht="23.25" customHeight="1" x14ac:dyDescent="0.25">
      <c r="A24" s="11"/>
      <c r="B24" s="35" t="s">
        <v>24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</row>
    <row r="25" spans="1:23" ht="25.5" customHeight="1" x14ac:dyDescent="0.2">
      <c r="A25" s="11"/>
      <c r="B25" s="36">
        <v>1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</row>
    <row r="26" spans="1:23" ht="9" customHeight="1" x14ac:dyDescent="0.2">
      <c r="A26" s="11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</row>
    <row r="27" spans="1:23" ht="33.75" customHeight="1" x14ac:dyDescent="0.2">
      <c r="A27" s="11"/>
      <c r="B27" s="78" t="s">
        <v>26</v>
      </c>
      <c r="C27" s="143" t="s">
        <v>41</v>
      </c>
      <c r="D27" s="144"/>
      <c r="E27" s="143" t="s">
        <v>94</v>
      </c>
      <c r="F27" s="145"/>
      <c r="G27" s="145"/>
      <c r="H27" s="145"/>
      <c r="I27" s="78" t="s">
        <v>58</v>
      </c>
      <c r="J27" s="78" t="s">
        <v>40</v>
      </c>
      <c r="K27" s="78" t="s">
        <v>48</v>
      </c>
      <c r="L27" s="78" t="s">
        <v>59</v>
      </c>
      <c r="M27" s="78" t="s">
        <v>60</v>
      </c>
      <c r="N27" s="78" t="s">
        <v>61</v>
      </c>
      <c r="O27" s="78" t="s">
        <v>62</v>
      </c>
      <c r="P27" s="78" t="s">
        <v>42</v>
      </c>
      <c r="Q27" s="19" t="s">
        <v>29</v>
      </c>
      <c r="R27" s="19" t="s">
        <v>30</v>
      </c>
      <c r="S27" s="19" t="s">
        <v>45</v>
      </c>
      <c r="T27" s="19" t="s">
        <v>3</v>
      </c>
      <c r="U27" s="19" t="s">
        <v>0</v>
      </c>
    </row>
    <row r="28" spans="1:23" s="47" customFormat="1" ht="33.75" customHeight="1" x14ac:dyDescent="0.2">
      <c r="A28" s="11" t="s">
        <v>7664</v>
      </c>
      <c r="B28" s="87">
        <v>1</v>
      </c>
      <c r="C28" s="136" t="s">
        <v>1949</v>
      </c>
      <c r="D28" s="138"/>
      <c r="E28" s="136" t="s">
        <v>1958</v>
      </c>
      <c r="F28" s="137"/>
      <c r="G28" s="137"/>
      <c r="H28" s="138"/>
      <c r="I28" s="88" t="s">
        <v>4257</v>
      </c>
      <c r="J28" s="88" t="s">
        <v>40</v>
      </c>
      <c r="K28" s="88" t="s">
        <v>67</v>
      </c>
      <c r="L28" s="88" t="s">
        <v>67</v>
      </c>
      <c r="M28" s="88" t="s">
        <v>3756</v>
      </c>
      <c r="N28" s="88" t="s">
        <v>1949</v>
      </c>
      <c r="O28" s="88" t="s">
        <v>207</v>
      </c>
      <c r="P28" s="88">
        <v>9</v>
      </c>
      <c r="Q28" s="10">
        <f>IFERROR(VLOOKUP("Nimbutech"&amp;$V28&amp;$C28,temp!$A:$Y,19,0)*$J$18,VLOOKUP("Catalogo principal"&amp;$V28&amp;$C28,temp!$A:$Y,19,0)*$J$18)</f>
        <v>2032367.8199999998</v>
      </c>
      <c r="R28" s="10">
        <f>ROUND(Q28/(1-(VLOOKUP("Total porcentaje:",$F:$H,3))),2)</f>
        <v>2209095.46</v>
      </c>
      <c r="S28" s="10">
        <f>ROUND(P28*R28,2)</f>
        <v>19881859.140000001</v>
      </c>
      <c r="T28" s="10">
        <f>IFERROR(ROUND(S28*IF(VLOOKUP("Nimbutech"&amp;$V28&amp;$C28,Consolidado!$A:$U,21,0)=1,19%,0),2),ROUND(S28*IF(VLOOKUP("Catalogo principal"&amp;$V28&amp;$C28,Consolidado!$A:$U,21,0)=1,19%,0),2))</f>
        <v>0</v>
      </c>
      <c r="U28" s="10">
        <f>S28+T28</f>
        <v>19881859.140000001</v>
      </c>
      <c r="V28" s="47" t="str">
        <f>IFERROR(VLOOKUP($C28&amp;$E$18,Consolidado!$B:$U,5,0),VLOOKUP($C28&amp;"Canal",Consolidado!$B:$U,5,0))</f>
        <v>OPEN VALUE - CSP GOBIERNO</v>
      </c>
      <c r="W28" s="47" t="str">
        <f>VLOOKUP($C28,Consolidado!$E:$G,3,0)</f>
        <v>Catalogo principal</v>
      </c>
    </row>
    <row r="29" spans="1:23" s="47" customFormat="1" ht="18" customHeight="1" x14ac:dyDescent="0.2">
      <c r="A29" s="11"/>
      <c r="B29" s="1" t="s">
        <v>25</v>
      </c>
      <c r="C29" s="16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2"/>
      <c r="R29" s="1"/>
      <c r="S29" s="1"/>
      <c r="T29" s="19" t="s">
        <v>19</v>
      </c>
      <c r="U29" s="9">
        <f>ROUND(SUM($U$28:$U$28),2)</f>
        <v>19881859.140000001</v>
      </c>
    </row>
    <row r="30" spans="1:23" s="47" customFormat="1" ht="18" customHeight="1" x14ac:dyDescent="0.2">
      <c r="A30" s="1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23" s="47" customFormat="1" ht="18" customHeight="1" x14ac:dyDescent="0.2">
      <c r="A31" s="1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23" s="47" customFormat="1" ht="18" customHeight="1" x14ac:dyDescent="0.2">
      <c r="A32" s="1"/>
      <c r="B32" s="130" t="s">
        <v>13</v>
      </c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2"/>
    </row>
    <row r="33" spans="1:16" s="47" customFormat="1" ht="60" customHeight="1" x14ac:dyDescent="0.2">
      <c r="A33" s="11"/>
      <c r="B33" s="133" t="s">
        <v>38</v>
      </c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</row>
    <row r="34" spans="1:16" s="47" customFormat="1" ht="18" customHeight="1" x14ac:dyDescent="0.2">
      <c r="A34" s="1"/>
      <c r="B34" s="134" t="s">
        <v>14</v>
      </c>
      <c r="C34" s="134"/>
      <c r="D34" s="134"/>
      <c r="E34" s="134"/>
      <c r="F34" s="134"/>
      <c r="G34" s="134"/>
      <c r="H34" s="134"/>
      <c r="I34" s="1"/>
      <c r="J34" s="1"/>
      <c r="K34" s="1"/>
      <c r="L34" s="1"/>
      <c r="M34" s="1"/>
      <c r="N34" s="1"/>
      <c r="O34" s="1"/>
      <c r="P34" s="1"/>
    </row>
    <row r="35" spans="1:16" s="47" customFormat="1" ht="18" customHeight="1" x14ac:dyDescent="0.2">
      <c r="A35" s="1"/>
      <c r="B35" s="80" t="s">
        <v>1</v>
      </c>
      <c r="C35" s="135" t="s">
        <v>15</v>
      </c>
      <c r="D35" s="135"/>
      <c r="E35" s="135"/>
      <c r="F35" s="135"/>
      <c r="G35" s="135"/>
      <c r="H35" s="80" t="s">
        <v>16</v>
      </c>
      <c r="I35" s="1"/>
      <c r="J35" s="1"/>
      <c r="K35" s="1"/>
      <c r="L35" s="1"/>
      <c r="M35" s="1"/>
      <c r="N35" s="1"/>
      <c r="O35" s="1"/>
      <c r="P35" s="1"/>
    </row>
    <row r="36" spans="1:16" s="47" customFormat="1" ht="18" customHeight="1" x14ac:dyDescent="0.2">
      <c r="A36" s="1"/>
      <c r="B36" s="89">
        <v>1</v>
      </c>
      <c r="C36" s="127" t="s">
        <v>7653</v>
      </c>
      <c r="D36" s="127"/>
      <c r="E36" s="127"/>
      <c r="F36" s="128"/>
      <c r="G36" s="128">
        <v>0.02</v>
      </c>
      <c r="H36" s="40">
        <v>0.02</v>
      </c>
      <c r="I36" s="1" t="s">
        <v>39</v>
      </c>
      <c r="J36" s="1" t="s">
        <v>39</v>
      </c>
      <c r="K36" s="1" t="s">
        <v>39</v>
      </c>
      <c r="L36" s="1" t="s">
        <v>39</v>
      </c>
      <c r="M36" s="1" t="s">
        <v>39</v>
      </c>
      <c r="N36" s="1" t="s">
        <v>39</v>
      </c>
      <c r="O36" s="1" t="s">
        <v>39</v>
      </c>
      <c r="P36" s="1" t="s">
        <v>39</v>
      </c>
    </row>
    <row r="37" spans="1:16" s="47" customFormat="1" ht="18" customHeight="1" x14ac:dyDescent="0.2">
      <c r="A37" s="1"/>
      <c r="B37" s="89">
        <v>2</v>
      </c>
      <c r="C37" s="127" t="s">
        <v>7654</v>
      </c>
      <c r="D37" s="127"/>
      <c r="E37" s="127"/>
      <c r="F37" s="128"/>
      <c r="G37" s="128">
        <v>0.01</v>
      </c>
      <c r="H37" s="40">
        <v>0.01</v>
      </c>
      <c r="I37" s="1"/>
      <c r="J37" s="1"/>
      <c r="K37" s="1"/>
      <c r="L37" s="1"/>
      <c r="M37" s="1"/>
      <c r="N37" s="1"/>
      <c r="O37" s="1"/>
      <c r="P37" s="1"/>
    </row>
    <row r="38" spans="1:16" s="47" customFormat="1" ht="18" customHeight="1" x14ac:dyDescent="0.2">
      <c r="A38" s="1"/>
      <c r="B38" s="89">
        <v>3</v>
      </c>
      <c r="C38" s="127" t="s">
        <v>7655</v>
      </c>
      <c r="D38" s="127"/>
      <c r="E38" s="127"/>
      <c r="F38" s="128"/>
      <c r="G38" s="128">
        <v>0.02</v>
      </c>
      <c r="H38" s="40">
        <v>0.02</v>
      </c>
      <c r="I38" s="1"/>
      <c r="J38" s="1"/>
      <c r="K38" s="1"/>
      <c r="L38" s="1"/>
      <c r="M38" s="1"/>
      <c r="N38" s="1"/>
      <c r="O38" s="1"/>
      <c r="P38" s="1"/>
    </row>
    <row r="39" spans="1:16" s="47" customFormat="1" ht="18" customHeight="1" x14ac:dyDescent="0.2">
      <c r="A39" s="1"/>
      <c r="B39" s="89">
        <v>4</v>
      </c>
      <c r="C39" s="127" t="s">
        <v>7656</v>
      </c>
      <c r="D39" s="127"/>
      <c r="E39" s="127"/>
      <c r="F39" s="128"/>
      <c r="G39" s="128">
        <v>0.01</v>
      </c>
      <c r="H39" s="40">
        <v>0.01</v>
      </c>
      <c r="I39" s="1"/>
      <c r="J39" s="1"/>
      <c r="K39" s="1"/>
      <c r="L39" s="1"/>
      <c r="M39" s="1"/>
      <c r="N39" s="1"/>
      <c r="O39" s="1"/>
      <c r="P39" s="1"/>
    </row>
    <row r="40" spans="1:16" s="47" customFormat="1" ht="18" customHeight="1" x14ac:dyDescent="0.2">
      <c r="A40" s="1"/>
      <c r="B40" s="89">
        <v>5</v>
      </c>
      <c r="C40" s="127" t="s">
        <v>7657</v>
      </c>
      <c r="D40" s="127"/>
      <c r="E40" s="127"/>
      <c r="F40" s="128"/>
      <c r="G40" s="128">
        <v>0.02</v>
      </c>
      <c r="H40" s="40">
        <v>0.02</v>
      </c>
      <c r="I40" s="1"/>
      <c r="J40" s="1"/>
      <c r="K40" s="1"/>
      <c r="L40" s="1"/>
      <c r="M40" s="1"/>
      <c r="N40" s="1"/>
      <c r="O40" s="1"/>
      <c r="P40" s="1"/>
    </row>
    <row r="41" spans="1:16" s="47" customFormat="1" ht="18" customHeight="1" x14ac:dyDescent="0.25">
      <c r="A41" s="1"/>
      <c r="B41" s="1"/>
      <c r="C41" s="1"/>
      <c r="D41" s="1"/>
      <c r="E41" s="1"/>
      <c r="F41" s="129" t="s">
        <v>17</v>
      </c>
      <c r="G41" s="129"/>
      <c r="H41" s="41">
        <f>SUM(H36:H40)</f>
        <v>0.08</v>
      </c>
      <c r="I41" s="1"/>
      <c r="J41" s="1"/>
      <c r="K41" s="1"/>
      <c r="L41" s="1"/>
      <c r="M41" s="1"/>
      <c r="N41" s="1"/>
      <c r="O41" s="1"/>
      <c r="P41" s="1"/>
    </row>
    <row r="42" spans="1:16" s="47" customFormat="1" ht="18" customHeight="1" x14ac:dyDescent="0.2">
      <c r="A42" s="1"/>
      <c r="B42" s="1"/>
      <c r="C42" s="1"/>
      <c r="D42" s="90" t="s">
        <v>18</v>
      </c>
      <c r="E42" s="1"/>
      <c r="F42" s="1"/>
      <c r="G42" s="1"/>
      <c r="H42" s="8"/>
      <c r="I42" s="1"/>
      <c r="J42" s="1"/>
      <c r="K42" s="1"/>
      <c r="L42" s="1"/>
      <c r="M42" s="1"/>
      <c r="N42" s="1"/>
      <c r="O42" s="1"/>
      <c r="P42" s="1"/>
    </row>
    <row r="43" spans="1:16" s="47" customFormat="1" ht="18" customHeight="1" x14ac:dyDescent="0.2">
      <c r="A43" s="1"/>
      <c r="B43" s="1"/>
      <c r="C43" s="1"/>
      <c r="D43" s="14">
        <v>4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 s="47" customFormat="1" ht="18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 s="47" customFormat="1" ht="18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 s="47" customFormat="1" ht="18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s="47" customFormat="1" ht="18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s="47" customFormat="1" ht="18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 s="47" customFormat="1" ht="18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 s="47" customFormat="1" ht="18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s="47" customFormat="1" ht="18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 s="47" customFormat="1" ht="18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 s="47" customFormat="1" ht="18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 s="47" customFormat="1" ht="18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 s="47" customFormat="1" ht="18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 s="47" customFormat="1" ht="18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 s="47" customFormat="1" ht="18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 s="47" customFormat="1" ht="18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s="47" customFormat="1" ht="18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 s="47" customFormat="1" ht="18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 s="47" customFormat="1" ht="18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 s="47" customFormat="1" ht="18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s="47" customFormat="1" ht="18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 s="47" customFormat="1" ht="18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 s="47" customFormat="1" ht="18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 s="47" customFormat="1" ht="18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 s="47" customFormat="1" ht="18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 s="47" customFormat="1" ht="18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 s="47" customFormat="1" ht="18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s="47" customFormat="1" ht="18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s="47" customFormat="1" ht="18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 s="47" customFormat="1" ht="18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 s="47" customFormat="1" ht="18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 s="47" customFormat="1" ht="18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 s="47" customFormat="1" ht="18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 s="47" customFormat="1" ht="18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 s="47" customFormat="1" ht="18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 s="47" customFormat="1" ht="18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 s="47" customFormat="1" ht="18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 s="47" customFormat="1" ht="18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 s="47" customFormat="1" ht="18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 s="47" customFormat="1" ht="18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 s="47" customFormat="1" ht="18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 s="47" customFormat="1" ht="18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 s="47" customFormat="1" ht="18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 s="47" customFormat="1" ht="18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 s="47" customFormat="1" ht="18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 s="47" customFormat="1" ht="18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 s="47" customFormat="1" ht="18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 s="47" customFormat="1" ht="18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 s="47" customFormat="1" ht="18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 s="47" customFormat="1" ht="18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 s="47" customFormat="1" ht="18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 s="47" customFormat="1" ht="18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 s="47" customFormat="1" ht="18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 s="47" customFormat="1" ht="18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 s="47" customFormat="1" ht="18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 s="47" customFormat="1" ht="18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 s="47" customFormat="1" ht="18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 s="47" customFormat="1" ht="18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 s="47" customFormat="1" ht="18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 s="47" customFormat="1" ht="18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 s="47" customFormat="1" ht="18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 s="47" customFormat="1" ht="18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 s="47" customFormat="1" ht="18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 s="47" customFormat="1" ht="18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 s="47" customFormat="1" ht="18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 s="47" customFormat="1" ht="18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 s="47" customFormat="1" ht="18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 s="47" customFormat="1" ht="18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 s="47" customFormat="1" ht="18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 s="47" customFormat="1" ht="18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 s="47" customFormat="1" ht="18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 s="47" customFormat="1" ht="18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 s="47" customFormat="1" ht="18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 s="47" customFormat="1" ht="18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 s="47" customFormat="1" ht="18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 s="47" customFormat="1" ht="18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 s="47" customFormat="1" ht="18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 s="47" customFormat="1" ht="18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 s="47" customFormat="1" ht="18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 s="47" customFormat="1" ht="18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 s="47" customFormat="1" ht="18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 s="47" customFormat="1" ht="18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 s="47" customFormat="1" ht="18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 s="47" customFormat="1" ht="18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 s="47" customFormat="1" ht="18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 s="47" customFormat="1" ht="18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 s="47" customFormat="1" ht="18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 s="47" customFormat="1" ht="18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 s="47" customFormat="1" ht="18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 s="47" customFormat="1" ht="18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 s="47" customFormat="1" ht="18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 s="47" customFormat="1" ht="18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 s="47" customFormat="1" ht="18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 s="47" customFormat="1" ht="18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 s="47" customFormat="1" ht="18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 s="47" customFormat="1" ht="18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 s="47" customFormat="1" ht="18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 s="47" customFormat="1" ht="18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 s="47" customFormat="1" ht="18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 s="47" customFormat="1" ht="18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 s="47" customFormat="1" ht="18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 s="47" customFormat="1" ht="18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 s="47" customFormat="1" ht="18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 s="47" customFormat="1" ht="18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 s="47" customFormat="1" ht="18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 s="47" customFormat="1" ht="18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7" customFormat="1" ht="18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7" customFormat="1" ht="18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7" customFormat="1" ht="18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 s="47" customFormat="1" ht="18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 s="47" customFormat="1" ht="18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 s="47" customFormat="1" ht="18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 s="47" customFormat="1" ht="18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 s="47" customFormat="1" ht="18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 s="47" customFormat="1" ht="18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 s="47" customFormat="1" ht="18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 s="47" customFormat="1" ht="18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 s="47" customFormat="1" ht="18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 s="47" customFormat="1" ht="18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 s="47" customFormat="1" ht="18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 s="47" customFormat="1" ht="18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 s="47" customFormat="1" ht="18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 s="47" customFormat="1" ht="18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 s="47" customFormat="1" ht="18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 s="47" customFormat="1" ht="18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 s="47" customFormat="1" ht="18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 s="47" customFormat="1" ht="18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 s="47" customFormat="1" ht="18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 s="47" customFormat="1" ht="18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 s="47" customFormat="1" ht="18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 s="47" customFormat="1" ht="18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 s="47" customFormat="1" ht="18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 s="47" customFormat="1" ht="18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 s="47" customFormat="1" ht="18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 s="47" customFormat="1" ht="18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 s="47" customFormat="1" ht="18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 s="47" customFormat="1" ht="18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 s="47" customFormat="1" ht="18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 s="47" customFormat="1" ht="18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 s="47" customFormat="1" ht="18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 s="47" customFormat="1" ht="18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 s="47" customFormat="1" ht="18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 s="47" customFormat="1" ht="18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 s="47" customFormat="1" ht="18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 s="47" customFormat="1" ht="18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 s="47" customFormat="1" ht="18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 s="47" customFormat="1" ht="18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 s="47" customFormat="1" ht="18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 s="47" customFormat="1" ht="18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 s="47" customFormat="1" ht="18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 s="47" customFormat="1" ht="18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 s="47" customFormat="1" ht="18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 s="47" customFormat="1" ht="18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 s="47" customFormat="1" ht="18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 s="47" customFormat="1" ht="18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 s="47" customFormat="1" ht="18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 s="47" customFormat="1" ht="18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 s="47" customFormat="1" ht="18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 s="47" customFormat="1" ht="18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 s="47" customFormat="1" ht="18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 s="47" customFormat="1" ht="18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 s="47" customFormat="1" ht="18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 s="47" customFormat="1" ht="18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 s="47" customFormat="1" ht="18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 s="47" customFormat="1" ht="18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 s="47" customFormat="1" ht="18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 s="47" customFormat="1" ht="18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 s="47" customFormat="1" ht="18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 s="47" customFormat="1" ht="18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 s="47" customFormat="1" ht="18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 s="47" customFormat="1" ht="18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 s="47" customFormat="1" ht="18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 s="47" customFormat="1" ht="18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 s="47" customFormat="1" ht="18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 s="47" customFormat="1" ht="18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 s="47" customFormat="1" ht="18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 s="47" customFormat="1" ht="18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 s="47" customFormat="1" ht="18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 s="47" customFormat="1" ht="18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 s="47" customFormat="1" ht="18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 s="47" customFormat="1" ht="18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 s="47" customFormat="1" ht="18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 s="47" customFormat="1" ht="18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 s="47" customFormat="1" ht="18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 s="47" customFormat="1" ht="18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 s="47" customFormat="1" ht="18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 s="47" customFormat="1" ht="18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 s="47" customFormat="1" ht="18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 s="47" customFormat="1" ht="18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 s="47" customFormat="1" ht="18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 s="47" customFormat="1" ht="18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 s="47" customFormat="1" ht="18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 s="47" customFormat="1" ht="18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 s="47" customFormat="1" ht="18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 s="47" customFormat="1" ht="18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 s="47" customFormat="1" ht="18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 s="47" customFormat="1" ht="18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 s="47" customFormat="1" ht="18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 s="47" customFormat="1" ht="18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 s="47" customFormat="1" ht="18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 s="47" customFormat="1" ht="18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 s="47" customFormat="1" ht="18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 s="47" customFormat="1" ht="18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 s="47" customFormat="1" ht="18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 s="47" customFormat="1" ht="18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 s="47" customFormat="1" ht="18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 s="47" customFormat="1" ht="18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 s="47" customFormat="1" ht="18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 s="47" customFormat="1" ht="18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 s="47" customFormat="1" ht="18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 s="47" customFormat="1" ht="18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 s="47" customFormat="1" ht="18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 s="47" customFormat="1" ht="18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 s="47" customFormat="1" ht="18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 s="47" customFormat="1" ht="18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 s="47" customFormat="1" ht="18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 s="47" customFormat="1" ht="18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 s="47" customFormat="1" ht="18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 s="47" customFormat="1" ht="18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 s="47" customFormat="1" ht="18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 s="47" customFormat="1" ht="18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 s="47" customFormat="1" ht="18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 s="47" customFormat="1" ht="18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 s="47" customFormat="1" ht="18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 s="47" customFormat="1" ht="18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 s="47" customFormat="1" ht="18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 s="47" customFormat="1" ht="18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 s="47" customFormat="1" ht="18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 s="47" customFormat="1" ht="18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 s="47" customFormat="1" ht="18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 s="47" customFormat="1" ht="18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 s="47" customFormat="1" ht="18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 s="47" customFormat="1" ht="18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 s="47" customFormat="1" ht="18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 s="47" customFormat="1" ht="18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 s="47" customFormat="1" ht="18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 s="47" customFormat="1" ht="18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 s="47" customFormat="1" ht="18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 s="47" customFormat="1" ht="18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 s="47" customFormat="1" ht="18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 s="47" customFormat="1" ht="18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 s="47" customFormat="1" ht="18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 s="47" customFormat="1" ht="18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 s="47" customFormat="1" ht="18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 s="47" customFormat="1" ht="18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 s="47" customFormat="1" ht="18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 s="47" customFormat="1" ht="18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 s="47" customFormat="1" ht="18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 s="47" customFormat="1" ht="18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 s="47" customFormat="1" ht="18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 s="47" customFormat="1" ht="18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 s="47" customFormat="1" ht="18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 s="47" customFormat="1" ht="18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 s="47" customFormat="1" ht="18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 s="47" customFormat="1" ht="18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 s="47" customFormat="1" ht="18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 s="47" customFormat="1" ht="18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 s="47" customFormat="1" ht="18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 s="47" customFormat="1" ht="18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 s="47" customFormat="1" ht="18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 s="47" customFormat="1" ht="18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 s="47" customFormat="1" ht="18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 s="47" customFormat="1" ht="18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 s="47" customFormat="1" ht="18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 s="47" customFormat="1" ht="18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 s="47" customFormat="1" ht="18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 s="47" customFormat="1" ht="18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 s="47" customFormat="1" ht="18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 s="47" customFormat="1" ht="18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 s="47" customFormat="1" ht="18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 s="47" customFormat="1" ht="18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 s="47" customFormat="1" ht="18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 s="47" customFormat="1" ht="18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 s="47" customFormat="1" ht="18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 s="47" customFormat="1" ht="18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 s="47" customFormat="1" ht="18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 s="47" customFormat="1" ht="18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 s="47" customFormat="1" ht="18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 s="47" customFormat="1" ht="18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 s="47" customFormat="1" ht="18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 s="47" customFormat="1" ht="18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 s="47" customFormat="1" ht="18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 s="47" customFormat="1" ht="18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 s="47" customFormat="1" ht="18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 s="47" customFormat="1" ht="18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 s="47" customFormat="1" ht="18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 s="47" customFormat="1" ht="18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 s="47" customFormat="1" ht="18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 s="47" customFormat="1" ht="18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 s="47" customFormat="1" ht="18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 s="47" customFormat="1" ht="18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 s="47" customFormat="1" ht="18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 s="47" customFormat="1" ht="18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 s="47" customFormat="1" ht="18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 s="47" customFormat="1" ht="18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 s="47" customFormat="1" ht="18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 s="47" customFormat="1" ht="18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 s="47" customFormat="1" ht="18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 s="47" customFormat="1" ht="18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 s="47" customFormat="1" ht="18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 s="47" customFormat="1" ht="18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 s="47" customFormat="1" ht="18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 s="47" customFormat="1" ht="18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 s="47" customFormat="1" ht="18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 s="47" customFormat="1" ht="18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 s="47" customFormat="1" ht="18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 s="47" customFormat="1" ht="18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 s="47" customFormat="1" ht="18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 s="47" customFormat="1" ht="18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 s="47" customFormat="1" ht="18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 s="47" customFormat="1" ht="18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 s="47" customFormat="1" ht="18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 s="47" customFormat="1" ht="18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 s="47" customFormat="1" ht="18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 s="47" customFormat="1" ht="18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 s="47" customFormat="1" ht="18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 s="47" customFormat="1" ht="18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 s="47" customFormat="1" ht="18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 s="47" customFormat="1" ht="18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 s="47" customFormat="1" ht="18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 s="47" customFormat="1" ht="18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 s="47" customFormat="1" ht="18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 s="47" customFormat="1" ht="18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 s="47" customFormat="1" ht="18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 s="47" customFormat="1" ht="18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 s="47" customFormat="1" ht="18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 s="47" customFormat="1" ht="18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 s="47" customFormat="1" ht="18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 s="47" customFormat="1" ht="18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 s="47" customFormat="1" ht="18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 s="47" customFormat="1" ht="18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 s="47" customFormat="1" ht="18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 s="47" customFormat="1" ht="18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 s="47" customFormat="1" ht="18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 s="47" customFormat="1" ht="18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 s="47" customFormat="1" ht="18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 s="47" customFormat="1" ht="18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 s="47" customFormat="1" ht="18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 s="47" customFormat="1" ht="18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 s="47" customFormat="1" ht="18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 s="47" customFormat="1" ht="18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 s="47" customFormat="1" ht="18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 s="47" customFormat="1" ht="18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 s="47" customFormat="1" ht="18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 s="47" customFormat="1" ht="18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 s="47" customFormat="1" ht="18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 s="47" customFormat="1" ht="18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 s="47" customFormat="1" ht="18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 s="47" customFormat="1" ht="18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 s="47" customFormat="1" ht="18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 s="47" customFormat="1" ht="18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 s="47" customFormat="1" ht="18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 s="47" customFormat="1" ht="18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 s="47" customFormat="1" ht="18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 s="47" customFormat="1" ht="18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 s="47" customFormat="1" ht="18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 s="47" customFormat="1" ht="18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 s="47" customFormat="1" ht="18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 s="47" customFormat="1" ht="18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 s="47" customFormat="1" ht="18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 s="47" customFormat="1" ht="18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 s="47" customFormat="1" ht="18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 s="47" customFormat="1" ht="18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 s="47" customFormat="1" ht="18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 s="47" customFormat="1" ht="18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 s="47" customFormat="1" ht="18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 s="47" customFormat="1" ht="18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 s="47" customFormat="1" ht="18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 s="47" customFormat="1" ht="18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 s="47" customFormat="1" ht="18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 s="47" customFormat="1" ht="18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 s="47" customFormat="1" ht="18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 s="47" customFormat="1" ht="18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 s="47" customFormat="1" ht="18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 s="47" customFormat="1" ht="18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 s="47" customFormat="1" ht="18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 s="47" customFormat="1" ht="18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 s="47" customFormat="1" ht="18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 s="47" customFormat="1" ht="18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 s="47" customFormat="1" ht="18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 s="47" customFormat="1" ht="18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 s="47" customFormat="1" ht="18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 s="47" customFormat="1" ht="18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 s="47" customFormat="1" ht="18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 s="47" customFormat="1" ht="18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 s="47" customFormat="1" ht="18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 s="47" customFormat="1" ht="18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 s="47" customFormat="1" ht="18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 s="47" customFormat="1" ht="18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 s="47" customFormat="1" ht="18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 s="47" customFormat="1" ht="18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 s="47" customFormat="1" ht="18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 s="47" customFormat="1" ht="18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 s="47" customFormat="1" ht="18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 s="47" customFormat="1" ht="18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 s="47" customFormat="1" ht="18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 s="47" customFormat="1" ht="18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 s="47" customFormat="1" ht="18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 s="47" customFormat="1" ht="18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 s="47" customFormat="1" ht="18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 s="47" customFormat="1" ht="18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 s="47" customFormat="1" ht="18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 s="47" customFormat="1" ht="18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 s="47" customFormat="1" ht="18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 s="47" customFormat="1" ht="18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 s="47" customFormat="1" ht="18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 s="47" customFormat="1" ht="18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 s="47" customFormat="1" ht="18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 s="47" customFormat="1" ht="18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 s="47" customFormat="1" ht="18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 s="47" customFormat="1" ht="18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 s="47" customFormat="1" ht="18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 s="47" customFormat="1" ht="18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 s="47" customFormat="1" ht="18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 s="47" customFormat="1" ht="18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 s="47" customFormat="1" ht="18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 s="47" customFormat="1" ht="18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 s="47" customFormat="1" ht="18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 s="47" customFormat="1" ht="18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 s="47" customFormat="1" ht="18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 s="47" customFormat="1" ht="18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 s="47" customFormat="1" ht="18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 s="47" customFormat="1" ht="18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 s="47" customFormat="1" ht="18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 s="47" customFormat="1" ht="18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 s="47" customFormat="1" ht="18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 s="47" customFormat="1" ht="18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 s="47" customFormat="1" ht="18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 s="47" customFormat="1" ht="18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 s="47" customFormat="1" ht="18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 s="47" customFormat="1" ht="18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 s="47" customFormat="1" ht="18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 s="47" customFormat="1" ht="18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 s="47" customFormat="1" ht="18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 s="47" customFormat="1" ht="18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 s="47" customFormat="1" ht="18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 s="47" customFormat="1" ht="18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 s="47" customFormat="1" ht="18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 s="47" customFormat="1" ht="18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 s="47" customFormat="1" ht="18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 s="47" customFormat="1" ht="18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 s="47" customFormat="1" ht="18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 s="47" customFormat="1" ht="18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 s="47" customFormat="1" ht="18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 s="47" customFormat="1" ht="18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 s="47" customFormat="1" ht="18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 s="47" customFormat="1" ht="18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 s="47" customFormat="1" ht="18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 s="47" customFormat="1" ht="18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 s="47" customFormat="1" ht="18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 s="47" customFormat="1" ht="18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 s="47" customFormat="1" ht="18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 s="47" customFormat="1" ht="18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 s="47" customFormat="1" ht="18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 s="47" customFormat="1" ht="18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 s="47" customFormat="1" ht="18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 s="47" customFormat="1" ht="18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 s="47" customFormat="1" ht="18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 s="47" customFormat="1" ht="18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 s="47" customFormat="1" ht="18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 s="47" customFormat="1" ht="18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 s="47" customFormat="1" ht="18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 s="47" customFormat="1" ht="18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 s="47" customFormat="1" ht="18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 s="47" customFormat="1" ht="18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 s="47" customFormat="1" ht="18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 s="47" customFormat="1" ht="18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 s="47" customFormat="1" ht="18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 s="47" customFormat="1" ht="18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 s="47" customFormat="1" ht="18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 s="47" customFormat="1" ht="18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 s="47" customFormat="1" ht="18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 s="47" customFormat="1" ht="18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 s="47" customFormat="1" ht="18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 s="47" customFormat="1" ht="18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 s="47" customFormat="1" ht="18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 s="47" customFormat="1" ht="18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 s="47" customFormat="1" ht="18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 s="47" customFormat="1" ht="18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 s="47" customFormat="1" ht="18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 s="47" customFormat="1" ht="18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 s="47" customFormat="1" ht="18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 s="47" customFormat="1" ht="18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 s="47" customFormat="1" ht="18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 s="47" customFormat="1" ht="18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 s="47" customFormat="1" ht="18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 s="47" customFormat="1" ht="18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 s="47" customFormat="1" ht="18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 s="47" customFormat="1" ht="18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 s="47" customFormat="1" ht="18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 s="47" customFormat="1" ht="18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 s="47" customFormat="1" ht="18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 s="47" customFormat="1" ht="18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 s="47" customFormat="1" ht="18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 s="47" customFormat="1" ht="18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 s="47" customFormat="1" ht="18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 s="47" customFormat="1" ht="18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 s="47" customFormat="1" ht="18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 s="47" customFormat="1" ht="18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 s="47" customFormat="1" ht="18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 s="47" customFormat="1" ht="18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 s="47" customFormat="1" ht="18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 s="47" customFormat="1" ht="18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 s="47" customFormat="1" ht="18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 s="47" customFormat="1" ht="18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 s="47" customFormat="1" ht="18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 s="47" customFormat="1" ht="18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 s="47" customFormat="1" ht="18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 s="47" customFormat="1" ht="18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 s="47" customFormat="1" ht="18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 s="47" customFormat="1" ht="18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 s="47" customFormat="1" ht="18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 s="47" customFormat="1" ht="18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 s="47" customFormat="1" ht="18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 s="47" customFormat="1" ht="18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 s="47" customFormat="1" ht="18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 s="47" customFormat="1" ht="18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 s="47" customFormat="1" ht="18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 s="47" customFormat="1" ht="18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 s="47" customFormat="1" ht="18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 s="47" customFormat="1" ht="18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 s="47" customFormat="1" ht="18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 s="47" customFormat="1" ht="18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 s="47" customFormat="1" ht="18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 s="47" customFormat="1" ht="18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 s="47" customFormat="1" ht="18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 s="47" customFormat="1" ht="18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 s="47" customFormat="1" ht="18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 s="47" customFormat="1" ht="18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 s="47" customFormat="1" ht="18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 s="47" customFormat="1" ht="18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 s="47" customFormat="1" ht="18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 s="47" customFormat="1" ht="18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 s="47" customFormat="1" ht="18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 s="47" customFormat="1" ht="18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 s="47" customFormat="1" ht="18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 s="47" customFormat="1" ht="18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 s="47" customFormat="1" ht="18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 s="47" customFormat="1" ht="18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 s="47" customFormat="1" ht="18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 s="47" customFormat="1" ht="18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 s="47" customFormat="1" ht="18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 s="47" customFormat="1" ht="18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 s="47" customFormat="1" ht="18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 s="47" customFormat="1" ht="18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 s="47" customFormat="1" ht="18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 s="47" customFormat="1" ht="18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 s="47" customFormat="1" ht="18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 s="47" customFormat="1" ht="18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 s="47" customFormat="1" ht="18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 s="47" customFormat="1" ht="18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 s="47" customFormat="1" ht="18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 s="47" customFormat="1" ht="18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 s="47" customFormat="1" ht="18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 s="47" customFormat="1" ht="18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 s="47" customFormat="1" ht="18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 s="47" customFormat="1" ht="18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 s="47" customFormat="1" ht="18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 s="47" customFormat="1" ht="18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 s="47" customFormat="1" ht="18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 s="47" customFormat="1" ht="18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 s="47" customFormat="1" ht="18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 s="47" customFormat="1" ht="18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 s="47" customFormat="1" ht="18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 s="47" customFormat="1" ht="18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 s="47" customFormat="1" ht="18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 s="47" customFormat="1" ht="18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 s="47" customFormat="1" ht="18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 s="47" customFormat="1" ht="18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 s="47" customFormat="1" ht="18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 s="47" customFormat="1" ht="18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 s="47" customFormat="1" ht="18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 s="47" customFormat="1" ht="18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 s="47" customFormat="1" ht="18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 s="47" customFormat="1" ht="18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 s="47" customFormat="1" ht="18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 s="47" customFormat="1" ht="18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 s="47" customFormat="1" ht="18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 s="47" customFormat="1" ht="18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 s="47" customFormat="1" ht="18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 s="47" customFormat="1" ht="18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 s="47" customFormat="1" ht="18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 s="47" customFormat="1" ht="18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 s="47" customFormat="1" ht="18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 s="47" customFormat="1" ht="18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 s="47" customFormat="1" ht="18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 s="47" customFormat="1" ht="18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 s="47" customFormat="1" ht="18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 s="47" customFormat="1" ht="18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 s="47" customFormat="1" ht="18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 s="47" customFormat="1" ht="18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 s="47" customFormat="1" ht="18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 s="47" customFormat="1" ht="18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 s="47" customFormat="1" ht="18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 s="47" customFormat="1" ht="18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 s="47" customFormat="1" ht="18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 s="47" customFormat="1" ht="18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 s="47" customFormat="1" ht="18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 s="47" customFormat="1" ht="18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 s="47" customFormat="1" ht="18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 s="47" customFormat="1" ht="18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 s="47" customFormat="1" ht="18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 s="47" customFormat="1" ht="18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 s="47" customFormat="1" ht="18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 s="47" customFormat="1" ht="18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 s="47" customFormat="1" ht="18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 s="47" customFormat="1" ht="18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 s="47" customFormat="1" ht="18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 s="47" customFormat="1" ht="18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 s="47" customFormat="1" ht="18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 s="47" customFormat="1" ht="18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 s="47" customFormat="1" ht="18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 s="47" customFormat="1" ht="18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 s="47" customFormat="1" ht="18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 s="47" customFormat="1" ht="18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 s="47" customFormat="1" ht="18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 s="47" customFormat="1" ht="18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 s="47" customFormat="1" ht="18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 s="47" customFormat="1" ht="18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 s="47" customFormat="1" ht="18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 s="47" customFormat="1" ht="18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 s="47" customFormat="1" ht="18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 s="47" customFormat="1" ht="18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 s="47" customFormat="1" ht="18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 s="47" customFormat="1" ht="18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 s="47" customFormat="1" ht="18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 s="47" customFormat="1" ht="18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 s="47" customFormat="1" ht="18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 s="47" customFormat="1" ht="18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 s="47" customFormat="1" ht="18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 s="47" customFormat="1" ht="18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 s="47" customFormat="1" ht="18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 s="47" customFormat="1" ht="18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 s="47" customFormat="1" ht="18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 s="47" customFormat="1" ht="18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 s="47" customFormat="1" ht="18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 s="47" customFormat="1" ht="18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 s="47" customFormat="1" ht="18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 s="47" customFormat="1" ht="18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 s="47" customFormat="1" ht="18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 s="47" customFormat="1" ht="18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 s="47" customFormat="1" ht="18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 s="47" customFormat="1" ht="18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 s="47" customFormat="1" ht="18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 s="47" customFormat="1" ht="18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 s="47" customFormat="1" ht="18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 s="47" customFormat="1" ht="18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 s="47" customFormat="1" ht="18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 s="47" customFormat="1" ht="18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 s="47" customFormat="1" ht="18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 s="47" customFormat="1" ht="18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 s="47" customFormat="1" ht="18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 s="47" customFormat="1" ht="18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 s="47" customFormat="1" ht="18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 s="47" customFormat="1" ht="18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 s="47" customFormat="1" ht="18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 s="47" customFormat="1" ht="18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 s="47" customFormat="1" ht="18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 s="47" customFormat="1" ht="18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 s="47" customFormat="1" ht="18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 s="47" customFormat="1" ht="18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 s="47" customFormat="1" ht="18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 s="47" customFormat="1" ht="18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 s="47" customFormat="1" ht="18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 s="47" customFormat="1" ht="18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 s="47" customFormat="1" ht="18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 s="47" customFormat="1" ht="18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 s="47" customFormat="1" ht="18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 s="47" customFormat="1" ht="18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 s="47" customFormat="1" ht="18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 s="47" customFormat="1" ht="18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 s="47" customFormat="1" ht="18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 s="47" customFormat="1" ht="18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 s="47" customFormat="1" ht="18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 s="47" customFormat="1" ht="18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 s="47" customFormat="1" ht="18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 s="47" customFormat="1" ht="18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 s="47" customFormat="1" ht="18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 s="47" customFormat="1" ht="18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 s="47" customFormat="1" ht="18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 s="47" customFormat="1" ht="18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 s="47" customFormat="1" ht="18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 s="47" customFormat="1" ht="18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 s="47" customFormat="1" ht="18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 s="47" customFormat="1" ht="18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 s="47" customFormat="1" ht="18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 s="47" customFormat="1" ht="18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 s="47" customFormat="1" ht="18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 s="47" customFormat="1" ht="18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 s="47" customFormat="1" ht="18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 s="47" customFormat="1" ht="18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 s="47" customFormat="1" ht="18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 s="47" customFormat="1" ht="18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 s="47" customFormat="1" ht="18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 s="47" customFormat="1" ht="18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 s="47" customFormat="1" ht="18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 s="47" customFormat="1" ht="18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 s="47" customFormat="1" ht="18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 s="47" customFormat="1" ht="18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 s="47" customFormat="1" ht="18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 s="47" customFormat="1" ht="18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 s="47" customFormat="1" ht="18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 s="47" customFormat="1" ht="18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 s="47" customFormat="1" ht="18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 s="47" customFormat="1" ht="18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 s="47" customFormat="1" ht="18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 s="47" customFormat="1" ht="18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 s="47" customFormat="1" ht="18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 s="47" customFormat="1" ht="18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 s="47" customFormat="1" ht="18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 s="47" customFormat="1" ht="18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 s="47" customFormat="1" ht="18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 s="47" customFormat="1" ht="18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 s="47" customFormat="1" ht="18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 s="47" customFormat="1" ht="18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 s="47" customFormat="1" ht="18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 s="47" customFormat="1" ht="18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 s="47" customFormat="1" ht="18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 s="47" customFormat="1" ht="18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 s="47" customFormat="1" ht="18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 s="47" customFormat="1" ht="18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 s="47" customFormat="1" ht="18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 s="47" customFormat="1" ht="18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 s="47" customFormat="1" ht="18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 s="47" customFormat="1" ht="18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 s="47" customFormat="1" ht="18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 s="47" customFormat="1" ht="18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 s="47" customFormat="1" ht="18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 s="47" customFormat="1" ht="18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 s="47" customFormat="1" ht="18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 s="47" customFormat="1" ht="18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 s="47" customFormat="1" ht="18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 s="47" customFormat="1" ht="18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 s="47" customFormat="1" ht="18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 s="47" customFormat="1" ht="18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 s="47" customFormat="1" ht="18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 s="47" customFormat="1" ht="18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 s="47" customFormat="1" ht="18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 s="47" customFormat="1" ht="18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 s="47" customFormat="1" ht="18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 s="47" customFormat="1" ht="18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 s="47" customFormat="1" ht="18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 s="47" customFormat="1" ht="18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 s="47" customFormat="1" ht="18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 s="47" customFormat="1" ht="18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 s="47" customFormat="1" ht="18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 s="47" customFormat="1" ht="18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 s="47" customFormat="1" ht="18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 s="47" customFormat="1" ht="18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 s="47" customFormat="1" ht="18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 s="47" customFormat="1" ht="18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 s="47" customFormat="1" ht="18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 s="47" customFormat="1" ht="18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 s="47" customFormat="1" ht="18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 s="47" customFormat="1" ht="18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 s="47" customFormat="1" ht="18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 s="47" customFormat="1" ht="18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 s="47" customFormat="1" ht="18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 s="47" customFormat="1" ht="18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 s="47" customFormat="1" ht="18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 s="47" customFormat="1" ht="18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 s="47" customFormat="1" ht="18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 s="47" customFormat="1" ht="18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 s="47" customFormat="1" ht="18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 s="47" customFormat="1" ht="18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 s="47" customFormat="1" ht="18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 s="47" customFormat="1" ht="18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 s="47" customFormat="1" ht="18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 s="47" customFormat="1" ht="18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 s="47" customFormat="1" ht="18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 s="47" customFormat="1" ht="18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 s="47" customFormat="1" ht="18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 s="47" customFormat="1" ht="18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 s="47" customFormat="1" ht="18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 s="47" customFormat="1" ht="18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 s="47" customFormat="1" ht="18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 s="47" customFormat="1" ht="18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 s="47" customFormat="1" ht="18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 s="47" customFormat="1" ht="18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 s="47" customFormat="1" ht="18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 s="47" customFormat="1" ht="18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 s="47" customFormat="1" ht="18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 s="47" customFormat="1" ht="18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 s="47" customFormat="1" ht="18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 s="47" customFormat="1" ht="18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 s="47" customFormat="1" ht="18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 s="47" customFormat="1" ht="18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 s="47" customFormat="1" ht="18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 s="47" customFormat="1" ht="18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 s="47" customFormat="1" ht="18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 s="47" customFormat="1" ht="18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 s="47" customFormat="1" ht="18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 s="47" customFormat="1" ht="18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 s="47" customFormat="1" ht="18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 s="47" customFormat="1" ht="18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 s="47" customFormat="1" ht="18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 s="47" customFormat="1" ht="18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 s="47" customFormat="1" ht="18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 s="47" customFormat="1" ht="18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 s="47" customFormat="1" ht="18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 s="47" customFormat="1" ht="18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 s="47" customFormat="1" ht="18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 s="47" customFormat="1" ht="18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 s="47" customFormat="1" ht="18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 s="47" customFormat="1" ht="18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 s="47" customFormat="1" ht="18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 s="47" customFormat="1" ht="18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 s="47" customFormat="1" ht="18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 s="47" customFormat="1" ht="18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 s="47" customFormat="1" ht="18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 s="47" customFormat="1" ht="18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 s="47" customFormat="1" ht="18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 s="47" customFormat="1" ht="18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 s="47" customFormat="1" ht="18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 s="47" customFormat="1" ht="18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 s="47" customFormat="1" ht="18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 s="47" customFormat="1" ht="18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 s="47" customFormat="1" ht="18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 s="47" customFormat="1" ht="18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 s="47" customFormat="1" ht="18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 s="47" customFormat="1" ht="18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 s="47" customFormat="1" ht="18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 s="47" customFormat="1" ht="18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 s="47" customFormat="1" ht="18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 s="47" customFormat="1" ht="18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 s="47" customFormat="1" ht="18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 s="47" customFormat="1" ht="18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 s="47" customFormat="1" ht="18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 s="47" customFormat="1" ht="18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 s="47" customFormat="1" ht="18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 s="47" customFormat="1" ht="18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 s="47" customFormat="1" ht="18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 s="47" customFormat="1" ht="18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 s="47" customFormat="1" ht="18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 s="47" customFormat="1" ht="18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 s="47" customFormat="1" ht="18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 s="47" customFormat="1" ht="18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 s="47" customFormat="1" ht="18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 s="47" customFormat="1" ht="18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 s="47" customFormat="1" ht="18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 s="47" customFormat="1" ht="18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 s="47" customFormat="1" ht="18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 s="47" customFormat="1" ht="18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 s="47" customFormat="1" ht="18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 s="47" customFormat="1" ht="18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 s="47" customFormat="1" ht="18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 s="47" customFormat="1" ht="18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 s="47" customFormat="1" ht="18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 s="47" customFormat="1" ht="18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 s="47" customFormat="1" ht="18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 s="47" customFormat="1" ht="18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 s="47" customFormat="1" ht="18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 s="47" customFormat="1" ht="18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 s="47" customFormat="1" ht="18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 s="47" customFormat="1" ht="18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 s="47" customFormat="1" ht="18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 s="47" customFormat="1" ht="18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 s="47" customFormat="1" ht="18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 s="47" customFormat="1" ht="18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 s="47" customFormat="1" ht="18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 s="47" customFormat="1" ht="18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 s="47" customFormat="1" ht="18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 s="47" customFormat="1" ht="18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 s="47" customFormat="1" ht="18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 s="47" customFormat="1" ht="18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 s="47" customFormat="1" ht="18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 s="47" customFormat="1" ht="18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 s="47" customFormat="1" ht="18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 s="47" customFormat="1" ht="18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 s="47" customFormat="1" ht="18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 s="47" customFormat="1" ht="18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 s="47" customFormat="1" ht="18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 s="47" customFormat="1" ht="18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 s="47" customFormat="1" ht="18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 s="47" customFormat="1" ht="18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 s="47" customFormat="1" ht="18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 s="47" customFormat="1" ht="18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 s="47" customFormat="1" ht="18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 s="47" customFormat="1" ht="18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 s="47" customFormat="1" ht="18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 s="47" customFormat="1" ht="18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 s="47" customFormat="1" ht="18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 s="47" customFormat="1" ht="18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 s="47" customFormat="1" ht="18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 s="47" customFormat="1" ht="18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 s="47" customFormat="1" ht="18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 s="47" customFormat="1" ht="18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 s="47" customFormat="1" ht="18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 s="47" customFormat="1" ht="18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 s="47" customFormat="1" ht="18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 s="47" customFormat="1" ht="18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 s="47" customFormat="1" ht="18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 s="47" customFormat="1" ht="18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 s="47" customFormat="1" ht="18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 s="47" customFormat="1" ht="18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 s="47" customFormat="1" ht="18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 s="47" customFormat="1" ht="18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 s="47" customFormat="1" ht="18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 s="47" customFormat="1" ht="18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 s="47" customFormat="1" ht="18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 s="47" customFormat="1" ht="18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 s="47" customFormat="1" ht="18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 s="47" customFormat="1" ht="18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 s="47" customFormat="1" ht="18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 s="47" customFormat="1" ht="18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 s="47" customFormat="1" ht="18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 s="47" customFormat="1" ht="18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 s="47" customFormat="1" ht="18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 s="47" customFormat="1" ht="18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 s="47" customFormat="1" ht="18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 s="47" customFormat="1" ht="18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 s="47" customFormat="1" ht="18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 s="47" customFormat="1" ht="18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 s="47" customFormat="1" ht="18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 s="47" customFormat="1" ht="18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 s="47" customFormat="1" ht="18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 s="47" customFormat="1" ht="18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 s="47" customFormat="1" ht="18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 s="47" customFormat="1" ht="18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 s="47" customFormat="1" ht="18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 s="47" customFormat="1" ht="18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 s="47" customFormat="1" ht="18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 s="47" customFormat="1" ht="18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 s="47" customFormat="1" ht="18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 s="47" customFormat="1" ht="18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 s="47" customFormat="1" ht="18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 s="47" customFormat="1" ht="18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 s="47" customFormat="1" ht="18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 s="47" customFormat="1" ht="18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 s="47" customFormat="1" ht="18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 s="47" customFormat="1" ht="18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 s="47" customFormat="1" ht="18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 s="47" customFormat="1" ht="18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 s="47" customFormat="1" ht="18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 s="47" customFormat="1" ht="18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 s="47" customFormat="1" ht="18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 s="47" customFormat="1" ht="18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 s="47" customFormat="1" ht="18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 s="47" customFormat="1" ht="18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 s="47" customFormat="1" ht="18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 s="47" customFormat="1" ht="18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 s="47" customFormat="1" ht="18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 s="47" customFormat="1" ht="18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 s="47" customFormat="1" ht="18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 s="47" customFormat="1" ht="18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 s="47" customFormat="1" ht="18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 s="47" customFormat="1" ht="18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 s="47" customFormat="1" ht="18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 s="47" customFormat="1" ht="18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 s="47" customFormat="1" ht="18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 s="47" customFormat="1" ht="18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 s="47" customFormat="1" ht="18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 s="47" customFormat="1" ht="18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 s="47" customFormat="1" ht="18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 s="47" customFormat="1" ht="18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 s="47" customFormat="1" ht="18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 s="47" customFormat="1" ht="18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 s="47" customFormat="1" ht="18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 s="47" customFormat="1" ht="18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 s="47" customFormat="1" ht="18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 s="47" customFormat="1" ht="18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 s="47" customFormat="1" ht="18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 s="47" customFormat="1" ht="18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 s="47" customFormat="1" ht="18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 s="47" customFormat="1" ht="18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 s="47" customFormat="1" ht="18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 s="47" customFormat="1" ht="18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 s="47" customFormat="1" ht="18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 s="47" customFormat="1" ht="18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 s="47" customFormat="1" ht="18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 s="47" customFormat="1" ht="18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 s="47" customFormat="1" ht="18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 s="47" customFormat="1" ht="18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 s="47" customFormat="1" ht="18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 s="47" customFormat="1" ht="18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 s="47" customFormat="1" ht="18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s="47" customFormat="1" ht="18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s="47" customFormat="1" ht="18" customHeight="1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s="47" customFormat="1" ht="18" customHeight="1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s="47" customFormat="1" ht="18" customHeight="1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 s="47" customFormat="1" ht="18" customHeight="1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 s="47" customFormat="1" ht="18" customHeight="1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 s="47" customFormat="1" ht="18" customHeight="1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 s="47" customFormat="1" ht="18" customHeight="1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 s="47" customFormat="1" ht="18" customHeight="1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 s="47" customFormat="1" ht="18" customHeight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 s="47" customFormat="1" ht="18" customHeight="1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 s="47" customFormat="1" ht="18" customHeight="1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 s="47" customFormat="1" ht="18" customHeight="1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 s="47" customFormat="1" ht="18" customHeight="1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s="47" customFormat="1" ht="18" customHeight="1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s="47" customFormat="1" ht="18" customHeight="1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 s="47" customFormat="1" ht="18" customHeight="1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 s="47" customFormat="1" ht="18" customHeight="1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846271" spans="22:22" ht="18" customHeight="1" x14ac:dyDescent="0.2">
      <c r="V846271" s="11" t="e">
        <f>ROUND(SUM(#REF!),2)</f>
        <v>#REF!</v>
      </c>
    </row>
  </sheetData>
  <sheetProtection algorithmName="SHA-512" hashValue="K57hzpPssiSfpkRJsJJBWnneJZY7bYd2WmEYxVwYPBYPwDHMPrFyt5D33n/+v4OMGEujlMG279hNx44OE6ovCg==" saltValue="p98hn5x4iSoUgDEgxxWAOg==" spinCount="100000" sheet="1" objects="1" scenarios="1"/>
  <mergeCells count="38">
    <mergeCell ref="B12:D12"/>
    <mergeCell ref="E12:I12"/>
    <mergeCell ref="B14:D14"/>
    <mergeCell ref="E14:I14"/>
    <mergeCell ref="B16:P16"/>
    <mergeCell ref="M10:P10"/>
    <mergeCell ref="B10:D10"/>
    <mergeCell ref="E10:I10"/>
    <mergeCell ref="K8:L8"/>
    <mergeCell ref="M8:P8"/>
    <mergeCell ref="B8:D8"/>
    <mergeCell ref="E8:I8"/>
    <mergeCell ref="K10:L10"/>
    <mergeCell ref="B1:P2"/>
    <mergeCell ref="B4:P4"/>
    <mergeCell ref="B6:D6"/>
    <mergeCell ref="E6:I6"/>
    <mergeCell ref="K6:L6"/>
    <mergeCell ref="M6:P6"/>
    <mergeCell ref="E18:G18"/>
    <mergeCell ref="B18:D18"/>
    <mergeCell ref="C22:P22"/>
    <mergeCell ref="C27:D27"/>
    <mergeCell ref="J18:K18"/>
    <mergeCell ref="E27:H27"/>
    <mergeCell ref="B20:P20"/>
    <mergeCell ref="B32:P32"/>
    <mergeCell ref="B33:P33"/>
    <mergeCell ref="B34:H34"/>
    <mergeCell ref="C35:G35"/>
    <mergeCell ref="E28:H28"/>
    <mergeCell ref="C28:D28"/>
    <mergeCell ref="C39:G39"/>
    <mergeCell ref="C40:G40"/>
    <mergeCell ref="F41:G41"/>
    <mergeCell ref="C36:G36"/>
    <mergeCell ref="C37:G37"/>
    <mergeCell ref="C38:G38"/>
  </mergeCells>
  <conditionalFormatting sqref="J18:K18">
    <cfRule type="expression" dxfId="55" priority="1032">
      <formula>$J$18=0</formula>
    </cfRule>
  </conditionalFormatting>
  <conditionalFormatting sqref="N18">
    <cfRule type="expression" dxfId="54" priority="896">
      <formula>$N$18=0</formula>
    </cfRule>
  </conditionalFormatting>
  <conditionalFormatting sqref="E28 J28:O28">
    <cfRule type="expression" dxfId="53" priority="5">
      <formula>ISERROR(E28)</formula>
    </cfRule>
  </conditionalFormatting>
  <conditionalFormatting sqref="J28">
    <cfRule type="expression" dxfId="52" priority="4">
      <formula>ISERROR(J28)</formula>
    </cfRule>
  </conditionalFormatting>
  <conditionalFormatting sqref="K28">
    <cfRule type="expression" dxfId="51" priority="3">
      <formula>ISERROR(K28)</formula>
    </cfRule>
  </conditionalFormatting>
  <conditionalFormatting sqref="I28">
    <cfRule type="expression" dxfId="50" priority="2">
      <formula>ISERROR(I28)</formula>
    </cfRule>
  </conditionalFormatting>
  <conditionalFormatting sqref="I28">
    <cfRule type="expression" dxfId="49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200-000000000000}">
      <formula1>WORKDAY(TODAY(),10)</formula1>
    </dataValidation>
    <dataValidation type="list" allowBlank="1" showInputMessage="1" showErrorMessage="1" sqref="E18:G18" xr:uid="{00000000-0002-0000-0200-000001000000}">
      <formula1>Segmento</formula1>
    </dataValidation>
    <dataValidation allowBlank="1" showInputMessage="1" showErrorMessage="1" sqref="L28:O28 L36:M40" xr:uid="{31376432-AE9A-451C-8188-7D8EE18DA090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6" r:id="rId4" name="Button 4">
              <controlPr defaultSize="0" print="0" autoFill="0" autoPict="0" macro="[0]!resumenCSV">
                <anchor moveWithCells="1" sizeWithCells="1">
                  <from>
                    <xdr:col>14</xdr:col>
                    <xdr:colOff>238125</xdr:colOff>
                    <xdr:row>16</xdr:row>
                    <xdr:rowOff>47625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76" id="{DC5AE23C-FEFE-440D-A823-FDA1CC45E6E6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3000000}">
          <x14:formula1>
            <xm:f>Listas!$F$2:$F$2</xm:f>
          </x14:formula1>
          <xm:sqref>D25</xm:sqref>
        </x14:dataValidation>
        <x14:dataValidation type="list" allowBlank="1" showInputMessage="1" showErrorMessage="1" xr:uid="{59F70AD6-FFE1-48BA-9129-377D08D509B1}">
          <x14:formula1>
            <xm:f>Listas!$D$2:$D$759</xm:f>
          </x14:formula1>
          <xm:sqref>C28:D28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92D050"/>
  </sheetPr>
  <dimension ref="A1:Z1036"/>
  <sheetViews>
    <sheetView showGridLines="0" tabSelected="1" topLeftCell="A6" zoomScaleNormal="100" workbookViewId="0">
      <selection activeCell="A12" sqref="A12"/>
    </sheetView>
  </sheetViews>
  <sheetFormatPr baseColWidth="10" defaultColWidth="11.625" defaultRowHeight="18" customHeight="1" x14ac:dyDescent="0.2"/>
  <cols>
    <col min="1" max="1" width="3.75" style="1" customWidth="1"/>
    <col min="2" max="2" width="16.125" style="1" customWidth="1"/>
    <col min="3" max="3" width="16.75" style="1" customWidth="1"/>
    <col min="4" max="4" width="14" style="1" customWidth="1"/>
    <col min="5" max="8" width="23.5" style="1" customWidth="1"/>
    <col min="9" max="9" width="15.75" style="1" customWidth="1"/>
    <col min="10" max="10" width="29.625" style="1" customWidth="1"/>
    <col min="11" max="11" width="13.875" style="1" customWidth="1"/>
    <col min="12" max="15" width="30.875" style="1" customWidth="1"/>
    <col min="16" max="16" width="19.625" style="1" customWidth="1"/>
    <col min="17" max="23" width="20.625" style="1" customWidth="1"/>
    <col min="24" max="24" width="20.625" style="11" customWidth="1"/>
    <col min="25" max="25" width="20.625" style="11" hidden="1" customWidth="1"/>
    <col min="26" max="26" width="11.625" style="1" hidden="1" customWidth="1"/>
    <col min="27" max="16384" width="11.625" style="1"/>
  </cols>
  <sheetData>
    <row r="1" spans="2:16" ht="18" customHeight="1" x14ac:dyDescent="0.2">
      <c r="B1" s="146" t="s">
        <v>1184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2:16" ht="18" customHeight="1" x14ac:dyDescent="0.2"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</row>
    <row r="3" spans="2:16" ht="18" customHeight="1" x14ac:dyDescent="0.2">
      <c r="B3" s="1" t="str">
        <f>SolCotizacion!B3</f>
        <v>Versión: 36</v>
      </c>
      <c r="C3" s="13">
        <f>SolCotizacion!C3</f>
        <v>45091</v>
      </c>
    </row>
    <row r="4" spans="2:16" ht="18" customHeight="1" x14ac:dyDescent="0.2">
      <c r="B4" s="163" t="s">
        <v>4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5"/>
    </row>
    <row r="5" spans="2:16" ht="6" customHeight="1" x14ac:dyDescent="0.2"/>
    <row r="6" spans="2:16" ht="15" customHeight="1" x14ac:dyDescent="0.25">
      <c r="B6" s="157" t="s">
        <v>5</v>
      </c>
      <c r="C6" s="157"/>
      <c r="D6" s="157"/>
      <c r="E6" s="158" t="s">
        <v>7658</v>
      </c>
      <c r="F6" s="159"/>
      <c r="G6" s="159"/>
      <c r="H6" s="159"/>
      <c r="I6" s="160"/>
      <c r="K6" s="171" t="s">
        <v>6</v>
      </c>
      <c r="L6" s="171"/>
      <c r="M6" s="158" t="s">
        <v>7663</v>
      </c>
      <c r="N6" s="159"/>
      <c r="O6" s="159"/>
      <c r="P6" s="160"/>
    </row>
    <row r="7" spans="2:16" ht="6" customHeight="1" x14ac:dyDescent="0.25">
      <c r="B7" s="82"/>
      <c r="C7" s="82"/>
      <c r="D7" s="82"/>
      <c r="K7" s="5"/>
      <c r="L7" s="6"/>
    </row>
    <row r="8" spans="2:16" ht="18" customHeight="1" x14ac:dyDescent="0.25">
      <c r="B8" s="157" t="s">
        <v>7</v>
      </c>
      <c r="C8" s="157"/>
      <c r="D8" s="157"/>
      <c r="E8" s="158" t="s">
        <v>7659</v>
      </c>
      <c r="F8" s="159"/>
      <c r="G8" s="159"/>
      <c r="H8" s="159"/>
      <c r="I8" s="160"/>
      <c r="K8" s="171" t="s">
        <v>8</v>
      </c>
      <c r="L8" s="171"/>
      <c r="M8" s="158" t="s">
        <v>7662</v>
      </c>
      <c r="N8" s="159"/>
      <c r="O8" s="159"/>
      <c r="P8" s="160"/>
    </row>
    <row r="9" spans="2:16" ht="6" customHeight="1" x14ac:dyDescent="0.25">
      <c r="B9" s="82"/>
      <c r="C9" s="82"/>
      <c r="D9" s="82"/>
      <c r="K9" s="5"/>
      <c r="L9" s="6"/>
    </row>
    <row r="10" spans="2:16" ht="18" customHeight="1" x14ac:dyDescent="0.25">
      <c r="B10" s="157" t="s">
        <v>9</v>
      </c>
      <c r="C10" s="157"/>
      <c r="D10" s="157"/>
      <c r="E10" s="158" t="s">
        <v>7660</v>
      </c>
      <c r="F10" s="159"/>
      <c r="G10" s="159"/>
      <c r="H10" s="159"/>
      <c r="I10" s="160"/>
      <c r="K10" s="171" t="s">
        <v>10</v>
      </c>
      <c r="L10" s="171"/>
      <c r="M10" s="158">
        <v>3132050527</v>
      </c>
      <c r="N10" s="159"/>
      <c r="O10" s="159"/>
      <c r="P10" s="160"/>
    </row>
    <row r="11" spans="2:16" ht="6" customHeight="1" x14ac:dyDescent="0.2"/>
    <row r="12" spans="2:16" ht="18" customHeight="1" x14ac:dyDescent="0.2">
      <c r="B12" s="157" t="s">
        <v>11</v>
      </c>
      <c r="C12" s="157"/>
      <c r="D12" s="157"/>
      <c r="E12" s="158" t="s">
        <v>7661</v>
      </c>
      <c r="F12" s="159"/>
      <c r="G12" s="159"/>
      <c r="H12" s="159"/>
      <c r="I12" s="160"/>
    </row>
    <row r="13" spans="2:16" ht="4.5" customHeight="1" x14ac:dyDescent="0.2"/>
    <row r="14" spans="2:16" ht="4.5" customHeight="1" x14ac:dyDescent="0.2">
      <c r="B14" s="161"/>
      <c r="C14" s="161"/>
      <c r="D14" s="161"/>
      <c r="E14" s="162"/>
      <c r="F14" s="162"/>
      <c r="G14" s="162"/>
      <c r="H14" s="162"/>
      <c r="I14" s="162"/>
      <c r="L14" s="7"/>
      <c r="M14" s="7"/>
    </row>
    <row r="15" spans="2:16" ht="4.5" customHeight="1" x14ac:dyDescent="0.2"/>
    <row r="16" spans="2:16" ht="30.75" customHeight="1" x14ac:dyDescent="0.2">
      <c r="B16" s="163" t="s">
        <v>12</v>
      </c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5"/>
    </row>
    <row r="17" spans="1:26" ht="6" customHeight="1" x14ac:dyDescent="0.2"/>
    <row r="18" spans="1:26" ht="37.5" customHeight="1" x14ac:dyDescent="0.2">
      <c r="B18" s="135" t="s">
        <v>47</v>
      </c>
      <c r="C18" s="135"/>
      <c r="D18" s="135"/>
      <c r="E18" s="166" t="s">
        <v>2769</v>
      </c>
      <c r="F18" s="166"/>
      <c r="G18" s="166"/>
      <c r="I18" s="25" t="s">
        <v>103</v>
      </c>
      <c r="J18" s="166">
        <f>SolCotizacion!J18</f>
        <v>3923.49</v>
      </c>
      <c r="K18" s="166"/>
      <c r="M18" s="25" t="s">
        <v>104</v>
      </c>
      <c r="N18" s="26">
        <f>SolCotizacion!N18</f>
        <v>45142</v>
      </c>
    </row>
    <row r="19" spans="1:26" ht="6" customHeight="1" x14ac:dyDescent="0.2"/>
    <row r="20" spans="1:26" ht="29.25" customHeight="1" x14ac:dyDescent="0.2">
      <c r="B20" s="167" t="s">
        <v>2</v>
      </c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9"/>
    </row>
    <row r="21" spans="1:26" ht="9" customHeight="1" x14ac:dyDescent="0.2">
      <c r="A21" s="11"/>
    </row>
    <row r="22" spans="1:26" ht="33.75" customHeight="1" x14ac:dyDescent="0.2">
      <c r="A22" s="11" t="s">
        <v>22</v>
      </c>
      <c r="B22" s="81" t="str">
        <f>SolCotizacion!B22</f>
        <v>OPEN VALUE - CSP GOBIERNO</v>
      </c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2"/>
    </row>
    <row r="23" spans="1:26" ht="5.25" customHeight="1" x14ac:dyDescent="0.2">
      <c r="A23" s="11"/>
    </row>
    <row r="24" spans="1:26" ht="23.25" customHeight="1" x14ac:dyDescent="0.25">
      <c r="A24" s="11"/>
      <c r="B24" s="15" t="s">
        <v>24</v>
      </c>
      <c r="F24" s="8"/>
    </row>
    <row r="25" spans="1:26" ht="25.5" customHeight="1" x14ac:dyDescent="0.2">
      <c r="A25" s="11"/>
      <c r="B25" s="14">
        <v>1</v>
      </c>
      <c r="L25" s="167" t="s">
        <v>20</v>
      </c>
      <c r="M25" s="169"/>
      <c r="N25" s="170" t="s">
        <v>7651</v>
      </c>
      <c r="O25" s="170"/>
      <c r="P25" s="170"/>
    </row>
    <row r="26" spans="1:26" ht="9" customHeight="1" x14ac:dyDescent="0.2">
      <c r="A26" s="11"/>
    </row>
    <row r="27" spans="1:26" ht="33.75" customHeight="1" x14ac:dyDescent="0.2">
      <c r="A27" s="11"/>
      <c r="B27" s="80" t="s">
        <v>26</v>
      </c>
      <c r="C27" s="167" t="s">
        <v>41</v>
      </c>
      <c r="D27" s="169"/>
      <c r="E27" s="167" t="s">
        <v>94</v>
      </c>
      <c r="F27" s="168"/>
      <c r="G27" s="168"/>
      <c r="H27" s="168"/>
      <c r="I27" s="80" t="s">
        <v>58</v>
      </c>
      <c r="J27" s="80" t="s">
        <v>40</v>
      </c>
      <c r="K27" s="80" t="s">
        <v>48</v>
      </c>
      <c r="L27" s="80" t="s">
        <v>59</v>
      </c>
      <c r="M27" s="80" t="s">
        <v>60</v>
      </c>
      <c r="N27" s="80" t="s">
        <v>61</v>
      </c>
      <c r="O27" s="80" t="s">
        <v>62</v>
      </c>
      <c r="P27" s="80" t="s">
        <v>42</v>
      </c>
      <c r="Q27" s="19" t="s">
        <v>29</v>
      </c>
      <c r="R27" s="19" t="s">
        <v>30</v>
      </c>
      <c r="S27" s="19" t="s">
        <v>31</v>
      </c>
      <c r="T27" s="19" t="s">
        <v>32</v>
      </c>
      <c r="U27" s="19" t="s">
        <v>45</v>
      </c>
      <c r="V27" s="19" t="s">
        <v>3</v>
      </c>
      <c r="W27" s="19" t="s">
        <v>228</v>
      </c>
      <c r="X27" s="19" t="s">
        <v>0</v>
      </c>
    </row>
    <row r="28" spans="1:26" s="47" customFormat="1" ht="33.75" customHeight="1" x14ac:dyDescent="0.2">
      <c r="A28" s="11" t="s">
        <v>7664</v>
      </c>
      <c r="B28" s="87">
        <v>1</v>
      </c>
      <c r="C28" s="136" t="s">
        <v>1949</v>
      </c>
      <c r="D28" s="138"/>
      <c r="E28" s="136" t="s">
        <v>1958</v>
      </c>
      <c r="F28" s="137"/>
      <c r="G28" s="137"/>
      <c r="H28" s="138"/>
      <c r="I28" s="88" t="s">
        <v>4257</v>
      </c>
      <c r="J28" s="88" t="s">
        <v>40</v>
      </c>
      <c r="K28" s="88" t="s">
        <v>67</v>
      </c>
      <c r="L28" s="88" t="s">
        <v>67</v>
      </c>
      <c r="M28" s="88" t="s">
        <v>3756</v>
      </c>
      <c r="N28" s="88" t="s">
        <v>1949</v>
      </c>
      <c r="O28" s="88" t="s">
        <v>207</v>
      </c>
      <c r="P28" s="88">
        <v>9</v>
      </c>
      <c r="Q28" s="10">
        <f>IFERROR(VLOOKUP($N$25&amp;$Y28&amp;$C28,temp!$A:$Y,19,0)*$J$18,VLOOKUP("Catalogo principal"&amp;$Y28&amp;$C28,temp!$A:$Y,19,0)*$J$18)</f>
        <v>2032367.8199999998</v>
      </c>
      <c r="R28" s="10">
        <f>ROUND(Q28/(1-(VLOOKUP("Total porcentaje:",$F:$H,3))),2)</f>
        <v>2209095.46</v>
      </c>
      <c r="S28" s="12">
        <v>6.2105717499703089E-2</v>
      </c>
      <c r="T28" s="10">
        <f>ROUND(R28*(1-S28),2)</f>
        <v>2071898</v>
      </c>
      <c r="U28" s="10">
        <f>ROUND(P28*T28,2)</f>
        <v>18647082</v>
      </c>
      <c r="V28" s="12" t="s">
        <v>7671</v>
      </c>
      <c r="W28" s="10">
        <f>IF(V28="Si",U28*19%,0)</f>
        <v>3542945.58</v>
      </c>
      <c r="X28" s="10">
        <f>U28+W28</f>
        <v>22190027.579999998</v>
      </c>
      <c r="Y28" s="47" t="str">
        <f>IFERROR(VLOOKUP($C28&amp;$E$18,Consolidado!$B:$U,5,0),VLOOKUP($C28&amp;"Canal",Consolidado!$B:$U,5,0))</f>
        <v>OPEN VALUE - CSP GOBIERNO</v>
      </c>
      <c r="Z28" s="47" t="str">
        <f>VLOOKUP($C28,Consolidado!$E:$G,3,0)</f>
        <v>Catalogo principal</v>
      </c>
    </row>
    <row r="29" spans="1:26" s="47" customFormat="1" ht="18" customHeight="1" x14ac:dyDescent="0.2">
      <c r="A29" s="11"/>
      <c r="B29" s="1" t="s">
        <v>25</v>
      </c>
      <c r="C29" s="16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/>
      <c r="U29"/>
      <c r="V29"/>
      <c r="W29" s="19" t="s">
        <v>19</v>
      </c>
      <c r="X29" s="9">
        <f>ROUND(SUM($X$28:$X$28),2)</f>
        <v>22190027.579999998</v>
      </c>
    </row>
    <row r="30" spans="1:26" s="47" customFormat="1" ht="18" customHeight="1" x14ac:dyDescent="0.2">
      <c r="A30" s="1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26" s="47" customFormat="1" ht="18" customHeight="1" x14ac:dyDescent="0.2">
      <c r="A31" s="1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26" s="47" customFormat="1" ht="18" customHeight="1" x14ac:dyDescent="0.2">
      <c r="A32" s="1"/>
      <c r="B32" s="130" t="s">
        <v>13</v>
      </c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2"/>
    </row>
    <row r="33" spans="1:16" s="47" customFormat="1" ht="60" customHeight="1" x14ac:dyDescent="0.2">
      <c r="A33" s="11"/>
      <c r="B33" s="133" t="s">
        <v>38</v>
      </c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</row>
    <row r="34" spans="1:16" s="47" customFormat="1" ht="18" customHeight="1" x14ac:dyDescent="0.2">
      <c r="A34" s="1"/>
      <c r="B34" s="134" t="s">
        <v>14</v>
      </c>
      <c r="C34" s="134"/>
      <c r="D34" s="134"/>
      <c r="E34" s="134"/>
      <c r="F34" s="134"/>
      <c r="G34" s="134"/>
      <c r="H34" s="134"/>
      <c r="I34" s="1"/>
      <c r="J34" s="1"/>
      <c r="K34" s="1"/>
      <c r="L34" s="1"/>
      <c r="M34" s="1"/>
      <c r="N34" s="1"/>
      <c r="O34" s="1"/>
      <c r="P34" s="1"/>
    </row>
    <row r="35" spans="1:16" s="47" customFormat="1" ht="18" customHeight="1" x14ac:dyDescent="0.2">
      <c r="A35" s="1"/>
      <c r="B35" s="80" t="s">
        <v>1</v>
      </c>
      <c r="C35" s="135" t="s">
        <v>15</v>
      </c>
      <c r="D35" s="135"/>
      <c r="E35" s="135"/>
      <c r="F35" s="135"/>
      <c r="G35" s="135"/>
      <c r="H35" s="80" t="s">
        <v>16</v>
      </c>
      <c r="I35" s="1"/>
      <c r="J35" s="1"/>
      <c r="K35" s="1"/>
      <c r="L35" s="1"/>
      <c r="M35" s="1"/>
      <c r="N35" s="1"/>
      <c r="O35" s="1"/>
      <c r="P35" s="1"/>
    </row>
    <row r="36" spans="1:16" s="47" customFormat="1" ht="18" customHeight="1" x14ac:dyDescent="0.2">
      <c r="A36" s="1"/>
      <c r="B36" s="89">
        <v>1</v>
      </c>
      <c r="C36" s="127" t="s">
        <v>7653</v>
      </c>
      <c r="D36" s="127"/>
      <c r="E36" s="127"/>
      <c r="F36" s="128"/>
      <c r="G36" s="128">
        <v>0.02</v>
      </c>
      <c r="H36" s="40">
        <v>0.02</v>
      </c>
      <c r="I36" s="1" t="s">
        <v>39</v>
      </c>
      <c r="J36" s="1" t="s">
        <v>39</v>
      </c>
      <c r="K36" s="1" t="s">
        <v>39</v>
      </c>
      <c r="L36" s="1" t="s">
        <v>39</v>
      </c>
      <c r="M36" s="1" t="s">
        <v>39</v>
      </c>
      <c r="N36" s="1" t="s">
        <v>39</v>
      </c>
      <c r="O36" s="1" t="s">
        <v>39</v>
      </c>
      <c r="P36" s="1" t="s">
        <v>39</v>
      </c>
    </row>
    <row r="37" spans="1:16" s="47" customFormat="1" ht="18" customHeight="1" x14ac:dyDescent="0.2">
      <c r="A37" s="1"/>
      <c r="B37" s="89">
        <v>2</v>
      </c>
      <c r="C37" s="127" t="s">
        <v>7654</v>
      </c>
      <c r="D37" s="127"/>
      <c r="E37" s="127"/>
      <c r="F37" s="128"/>
      <c r="G37" s="128">
        <v>0.01</v>
      </c>
      <c r="H37" s="40">
        <v>0.01</v>
      </c>
      <c r="I37" s="1"/>
      <c r="J37" s="1"/>
      <c r="K37" s="1"/>
      <c r="L37" s="1"/>
      <c r="M37" s="1"/>
      <c r="N37" s="1"/>
      <c r="O37" s="1"/>
      <c r="P37" s="1"/>
    </row>
    <row r="38" spans="1:16" s="47" customFormat="1" ht="18" customHeight="1" x14ac:dyDescent="0.2">
      <c r="A38" s="1"/>
      <c r="B38" s="89">
        <v>3</v>
      </c>
      <c r="C38" s="127" t="s">
        <v>7655</v>
      </c>
      <c r="D38" s="127"/>
      <c r="E38" s="127"/>
      <c r="F38" s="128"/>
      <c r="G38" s="128">
        <v>0.02</v>
      </c>
      <c r="H38" s="40">
        <v>0.02</v>
      </c>
      <c r="I38" s="1"/>
      <c r="J38" s="1"/>
      <c r="K38" s="1"/>
      <c r="L38" s="1"/>
      <c r="M38" s="1"/>
      <c r="N38" s="1"/>
      <c r="O38" s="1"/>
      <c r="P38" s="1"/>
    </row>
    <row r="39" spans="1:16" s="47" customFormat="1" ht="18" customHeight="1" x14ac:dyDescent="0.2">
      <c r="A39" s="1"/>
      <c r="B39" s="89">
        <v>4</v>
      </c>
      <c r="C39" s="127" t="s">
        <v>7656</v>
      </c>
      <c r="D39" s="127"/>
      <c r="E39" s="127"/>
      <c r="F39" s="128"/>
      <c r="G39" s="128">
        <v>0.01</v>
      </c>
      <c r="H39" s="40">
        <v>0.01</v>
      </c>
      <c r="I39" s="1"/>
      <c r="J39" s="1"/>
      <c r="K39" s="1"/>
      <c r="L39" s="1"/>
      <c r="M39" s="1"/>
      <c r="N39" s="1"/>
      <c r="O39" s="1"/>
      <c r="P39" s="1"/>
    </row>
    <row r="40" spans="1:16" s="47" customFormat="1" ht="18" customHeight="1" x14ac:dyDescent="0.2">
      <c r="A40" s="1"/>
      <c r="B40" s="89">
        <v>5</v>
      </c>
      <c r="C40" s="127" t="s">
        <v>7657</v>
      </c>
      <c r="D40" s="127"/>
      <c r="E40" s="127"/>
      <c r="F40" s="128"/>
      <c r="G40" s="128">
        <v>0.02</v>
      </c>
      <c r="H40" s="40">
        <v>0.02</v>
      </c>
      <c r="I40" s="1"/>
      <c r="J40" s="1"/>
      <c r="K40" s="1"/>
      <c r="L40" s="1"/>
      <c r="M40" s="1"/>
      <c r="N40" s="1"/>
      <c r="O40" s="1"/>
      <c r="P40" s="1"/>
    </row>
    <row r="41" spans="1:16" s="47" customFormat="1" ht="18" customHeight="1" x14ac:dyDescent="0.25">
      <c r="A41" s="1"/>
      <c r="B41" s="1"/>
      <c r="C41" s="1"/>
      <c r="D41" s="1"/>
      <c r="E41" s="1"/>
      <c r="F41" s="129" t="s">
        <v>17</v>
      </c>
      <c r="G41" s="129"/>
      <c r="H41" s="41">
        <f>SUM(H36:H40)</f>
        <v>0.08</v>
      </c>
      <c r="I41" s="1"/>
      <c r="J41" s="1"/>
      <c r="K41" s="1"/>
      <c r="L41" s="1"/>
      <c r="M41" s="1"/>
      <c r="N41" s="1"/>
      <c r="O41" s="1"/>
      <c r="P41" s="1"/>
    </row>
    <row r="42" spans="1:16" s="47" customFormat="1" ht="18" customHeight="1" x14ac:dyDescent="0.2">
      <c r="A42" s="1"/>
      <c r="B42" s="1"/>
      <c r="C42" s="1"/>
      <c r="D42" s="90" t="s">
        <v>18</v>
      </c>
      <c r="E42" s="1"/>
      <c r="F42" s="1"/>
      <c r="G42" s="1"/>
      <c r="H42" s="8"/>
      <c r="I42" s="1"/>
      <c r="J42" s="1"/>
      <c r="K42" s="1"/>
      <c r="L42" s="1"/>
      <c r="M42" s="1"/>
      <c r="N42" s="1"/>
      <c r="O42" s="1"/>
      <c r="P42" s="1"/>
    </row>
    <row r="43" spans="1:16" s="47" customFormat="1" ht="18" customHeight="1" x14ac:dyDescent="0.2">
      <c r="A43" s="1"/>
      <c r="B43" s="1"/>
      <c r="C43" s="1"/>
      <c r="D43" s="14">
        <v>4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 s="47" customFormat="1" ht="18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 s="47" customFormat="1" ht="18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 s="47" customFormat="1" ht="18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s="47" customFormat="1" ht="18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s="47" customFormat="1" ht="18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 s="47" customFormat="1" ht="18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 s="47" customFormat="1" ht="18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s="47" customFormat="1" ht="18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 s="47" customFormat="1" ht="18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 s="47" customFormat="1" ht="18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 s="47" customFormat="1" ht="18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 s="47" customFormat="1" ht="18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 s="47" customFormat="1" ht="18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 s="47" customFormat="1" ht="18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 s="47" customFormat="1" ht="18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s="47" customFormat="1" ht="18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 s="47" customFormat="1" ht="18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 s="47" customFormat="1" ht="18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 s="47" customFormat="1" ht="18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s="47" customFormat="1" ht="18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 s="47" customFormat="1" ht="18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 s="47" customFormat="1" ht="18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 s="47" customFormat="1" ht="18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 s="47" customFormat="1" ht="18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 s="47" customFormat="1" ht="18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 s="47" customFormat="1" ht="18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s="47" customFormat="1" ht="18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s="47" customFormat="1" ht="18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 s="47" customFormat="1" ht="18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 s="47" customFormat="1" ht="18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 s="47" customFormat="1" ht="18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 s="47" customFormat="1" ht="18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 s="47" customFormat="1" ht="18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 s="47" customFormat="1" ht="18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 s="47" customFormat="1" ht="18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 s="47" customFormat="1" ht="18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 s="47" customFormat="1" ht="18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 s="47" customFormat="1" ht="18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 s="47" customFormat="1" ht="18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 s="47" customFormat="1" ht="18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 s="47" customFormat="1" ht="18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 s="47" customFormat="1" ht="18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 s="47" customFormat="1" ht="18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 s="47" customFormat="1" ht="18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 s="47" customFormat="1" ht="18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 s="47" customFormat="1" ht="18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 s="47" customFormat="1" ht="18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 s="47" customFormat="1" ht="18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 s="47" customFormat="1" ht="18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 s="47" customFormat="1" ht="18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 s="47" customFormat="1" ht="18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 s="47" customFormat="1" ht="18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 s="47" customFormat="1" ht="18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 s="47" customFormat="1" ht="18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 s="47" customFormat="1" ht="18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 s="47" customFormat="1" ht="18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 s="47" customFormat="1" ht="18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 s="47" customFormat="1" ht="18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 s="47" customFormat="1" ht="18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 s="47" customFormat="1" ht="18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 s="47" customFormat="1" ht="18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 s="47" customFormat="1" ht="18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 s="47" customFormat="1" ht="18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 s="47" customFormat="1" ht="18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 s="47" customFormat="1" ht="18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 s="47" customFormat="1" ht="18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 s="47" customFormat="1" ht="18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 s="47" customFormat="1" ht="18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 s="47" customFormat="1" ht="18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 s="47" customFormat="1" ht="18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 s="47" customFormat="1" ht="18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 s="47" customFormat="1" ht="18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 s="47" customFormat="1" ht="18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 s="47" customFormat="1" ht="18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 s="47" customFormat="1" ht="18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 s="47" customFormat="1" ht="18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 s="47" customFormat="1" ht="18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 s="47" customFormat="1" ht="18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 s="47" customFormat="1" ht="18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 s="47" customFormat="1" ht="18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 s="47" customFormat="1" ht="18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 s="47" customFormat="1" ht="18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 s="47" customFormat="1" ht="18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 s="47" customFormat="1" ht="18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 s="47" customFormat="1" ht="18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 s="47" customFormat="1" ht="18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 s="47" customFormat="1" ht="18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 s="47" customFormat="1" ht="18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 s="47" customFormat="1" ht="18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 s="47" customFormat="1" ht="18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 s="47" customFormat="1" ht="18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 s="47" customFormat="1" ht="18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 s="47" customFormat="1" ht="18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 s="47" customFormat="1" ht="18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 s="47" customFormat="1" ht="18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 s="47" customFormat="1" ht="18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 s="47" customFormat="1" ht="18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 s="47" customFormat="1" ht="18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 s="47" customFormat="1" ht="18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 s="47" customFormat="1" ht="18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 s="47" customFormat="1" ht="18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 s="47" customFormat="1" ht="18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 s="47" customFormat="1" ht="18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 s="47" customFormat="1" ht="18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 s="47" customFormat="1" ht="18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7" customFormat="1" ht="18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7" customFormat="1" ht="18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7" customFormat="1" ht="18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 s="47" customFormat="1" ht="18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 s="47" customFormat="1" ht="18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 s="47" customFormat="1" ht="18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 s="47" customFormat="1" ht="18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 s="47" customFormat="1" ht="18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 s="47" customFormat="1" ht="18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 s="47" customFormat="1" ht="18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 s="47" customFormat="1" ht="18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 s="47" customFormat="1" ht="18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 s="47" customFormat="1" ht="18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 s="47" customFormat="1" ht="18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 s="47" customFormat="1" ht="18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 s="47" customFormat="1" ht="18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 s="47" customFormat="1" ht="18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 s="47" customFormat="1" ht="18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 s="47" customFormat="1" ht="18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 s="47" customFormat="1" ht="18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 s="47" customFormat="1" ht="18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 s="47" customFormat="1" ht="18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 s="47" customFormat="1" ht="18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 s="47" customFormat="1" ht="18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 s="47" customFormat="1" ht="18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 s="47" customFormat="1" ht="18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 s="47" customFormat="1" ht="18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 s="47" customFormat="1" ht="18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 s="47" customFormat="1" ht="18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 s="47" customFormat="1" ht="18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 s="47" customFormat="1" ht="18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 s="47" customFormat="1" ht="18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 s="47" customFormat="1" ht="18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 s="47" customFormat="1" ht="18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 s="47" customFormat="1" ht="18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 s="47" customFormat="1" ht="18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 s="47" customFormat="1" ht="18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 s="47" customFormat="1" ht="18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 s="47" customFormat="1" ht="18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 s="47" customFormat="1" ht="18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 s="47" customFormat="1" ht="18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 s="47" customFormat="1" ht="18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 s="47" customFormat="1" ht="18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 s="47" customFormat="1" ht="18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 s="47" customFormat="1" ht="18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 s="47" customFormat="1" ht="18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 s="47" customFormat="1" ht="18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 s="47" customFormat="1" ht="18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 s="47" customFormat="1" ht="18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 s="47" customFormat="1" ht="18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 s="47" customFormat="1" ht="18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 s="47" customFormat="1" ht="18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 s="47" customFormat="1" ht="18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 s="47" customFormat="1" ht="18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 s="47" customFormat="1" ht="18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 s="47" customFormat="1" ht="18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 s="47" customFormat="1" ht="18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 s="47" customFormat="1" ht="18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 s="47" customFormat="1" ht="18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 s="47" customFormat="1" ht="18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 s="47" customFormat="1" ht="18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 s="47" customFormat="1" ht="18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 s="47" customFormat="1" ht="18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 s="47" customFormat="1" ht="18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 s="47" customFormat="1" ht="18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 s="47" customFormat="1" ht="18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 s="47" customFormat="1" ht="18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 s="47" customFormat="1" ht="18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 s="47" customFormat="1" ht="18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 s="47" customFormat="1" ht="18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 s="47" customFormat="1" ht="18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 s="47" customFormat="1" ht="18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 s="47" customFormat="1" ht="18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 s="47" customFormat="1" ht="18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 s="47" customFormat="1" ht="18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 s="47" customFormat="1" ht="18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 s="47" customFormat="1" ht="18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 s="47" customFormat="1" ht="18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 s="47" customFormat="1" ht="18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 s="47" customFormat="1" ht="18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 s="47" customFormat="1" ht="18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 s="47" customFormat="1" ht="18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 s="47" customFormat="1" ht="18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 s="47" customFormat="1" ht="18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 s="47" customFormat="1" ht="18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 s="47" customFormat="1" ht="18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 s="47" customFormat="1" ht="18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 s="47" customFormat="1" ht="18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 s="47" customFormat="1" ht="18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 s="47" customFormat="1" ht="18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 s="47" customFormat="1" ht="18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 s="47" customFormat="1" ht="18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 s="47" customFormat="1" ht="18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 s="47" customFormat="1" ht="18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 s="47" customFormat="1" ht="18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 s="47" customFormat="1" ht="18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 s="47" customFormat="1" ht="18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 s="47" customFormat="1" ht="18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 s="47" customFormat="1" ht="18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 s="47" customFormat="1" ht="18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 s="47" customFormat="1" ht="18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 s="47" customFormat="1" ht="18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 s="47" customFormat="1" ht="18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 s="47" customFormat="1" ht="18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 s="47" customFormat="1" ht="18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 s="47" customFormat="1" ht="18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 s="47" customFormat="1" ht="18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 s="47" customFormat="1" ht="18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 s="47" customFormat="1" ht="18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 s="47" customFormat="1" ht="18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 s="47" customFormat="1" ht="18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 s="47" customFormat="1" ht="18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 s="47" customFormat="1" ht="18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 s="47" customFormat="1" ht="18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 s="47" customFormat="1" ht="18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 s="47" customFormat="1" ht="18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 s="47" customFormat="1" ht="18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 s="47" customFormat="1" ht="18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 s="47" customFormat="1" ht="18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 s="47" customFormat="1" ht="18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 s="47" customFormat="1" ht="18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 s="47" customFormat="1" ht="18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 s="47" customFormat="1" ht="18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 s="47" customFormat="1" ht="18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 s="47" customFormat="1" ht="18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 s="47" customFormat="1" ht="18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 s="47" customFormat="1" ht="18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 s="47" customFormat="1" ht="18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 s="47" customFormat="1" ht="18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 s="47" customFormat="1" ht="18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 s="47" customFormat="1" ht="18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 s="47" customFormat="1" ht="18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 s="47" customFormat="1" ht="18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 s="47" customFormat="1" ht="18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 s="47" customFormat="1" ht="18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 s="47" customFormat="1" ht="18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 s="47" customFormat="1" ht="18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 s="47" customFormat="1" ht="18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 s="47" customFormat="1" ht="18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 s="47" customFormat="1" ht="18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 s="47" customFormat="1" ht="18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 s="47" customFormat="1" ht="18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 s="47" customFormat="1" ht="18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 s="47" customFormat="1" ht="18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 s="47" customFormat="1" ht="18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 s="47" customFormat="1" ht="18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 s="47" customFormat="1" ht="18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 s="47" customFormat="1" ht="18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 s="47" customFormat="1" ht="18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 s="47" customFormat="1" ht="18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 s="47" customFormat="1" ht="18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 s="47" customFormat="1" ht="18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 s="47" customFormat="1" ht="18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 s="47" customFormat="1" ht="18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 s="47" customFormat="1" ht="18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 s="47" customFormat="1" ht="18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 s="47" customFormat="1" ht="18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 s="47" customFormat="1" ht="18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 s="47" customFormat="1" ht="18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 s="47" customFormat="1" ht="18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 s="47" customFormat="1" ht="18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 s="47" customFormat="1" ht="18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 s="47" customFormat="1" ht="18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 s="47" customFormat="1" ht="18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 s="47" customFormat="1" ht="18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 s="47" customFormat="1" ht="18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 s="47" customFormat="1" ht="18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 s="47" customFormat="1" ht="18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 s="47" customFormat="1" ht="18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 s="47" customFormat="1" ht="18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 s="47" customFormat="1" ht="18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 s="47" customFormat="1" ht="18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 s="47" customFormat="1" ht="18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 s="47" customFormat="1" ht="18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 s="47" customFormat="1" ht="18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 s="47" customFormat="1" ht="18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 s="47" customFormat="1" ht="18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 s="47" customFormat="1" ht="18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 s="47" customFormat="1" ht="18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 s="47" customFormat="1" ht="18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 s="47" customFormat="1" ht="18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 s="47" customFormat="1" ht="18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 s="47" customFormat="1" ht="18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 s="47" customFormat="1" ht="18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 s="47" customFormat="1" ht="18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 s="47" customFormat="1" ht="18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 s="47" customFormat="1" ht="18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 s="47" customFormat="1" ht="18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 s="47" customFormat="1" ht="18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 s="47" customFormat="1" ht="18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 s="47" customFormat="1" ht="18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 s="47" customFormat="1" ht="18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 s="47" customFormat="1" ht="18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 s="47" customFormat="1" ht="18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 s="47" customFormat="1" ht="18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 s="47" customFormat="1" ht="18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 s="47" customFormat="1" ht="18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 s="47" customFormat="1" ht="18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 s="47" customFormat="1" ht="18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 s="47" customFormat="1" ht="18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 s="47" customFormat="1" ht="18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 s="47" customFormat="1" ht="18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 s="47" customFormat="1" ht="18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 s="47" customFormat="1" ht="18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 s="47" customFormat="1" ht="18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 s="47" customFormat="1" ht="18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 s="47" customFormat="1" ht="18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 s="47" customFormat="1" ht="18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 s="47" customFormat="1" ht="18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 s="47" customFormat="1" ht="18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 s="47" customFormat="1" ht="18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 s="47" customFormat="1" ht="18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 s="47" customFormat="1" ht="18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 s="47" customFormat="1" ht="18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 s="47" customFormat="1" ht="18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 s="47" customFormat="1" ht="18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 s="47" customFormat="1" ht="18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 s="47" customFormat="1" ht="18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 s="47" customFormat="1" ht="18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 s="47" customFormat="1" ht="18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 s="47" customFormat="1" ht="18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 s="47" customFormat="1" ht="18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 s="47" customFormat="1" ht="18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 s="47" customFormat="1" ht="18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 s="47" customFormat="1" ht="18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 s="47" customFormat="1" ht="18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 s="47" customFormat="1" ht="18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 s="47" customFormat="1" ht="18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 s="47" customFormat="1" ht="18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 s="47" customFormat="1" ht="18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 s="47" customFormat="1" ht="18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 s="47" customFormat="1" ht="18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 s="47" customFormat="1" ht="18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 s="47" customFormat="1" ht="18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 s="47" customFormat="1" ht="18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 s="47" customFormat="1" ht="18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 s="47" customFormat="1" ht="18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 s="47" customFormat="1" ht="18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 s="47" customFormat="1" ht="18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 s="47" customFormat="1" ht="18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 s="47" customFormat="1" ht="18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 s="47" customFormat="1" ht="18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 s="47" customFormat="1" ht="18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 s="47" customFormat="1" ht="18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 s="47" customFormat="1" ht="18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 s="47" customFormat="1" ht="18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 s="47" customFormat="1" ht="18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 s="47" customFormat="1" ht="18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 s="47" customFormat="1" ht="18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 s="47" customFormat="1" ht="18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 s="47" customFormat="1" ht="18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 s="47" customFormat="1" ht="18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 s="47" customFormat="1" ht="18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 s="47" customFormat="1" ht="18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 s="47" customFormat="1" ht="18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 s="47" customFormat="1" ht="18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 s="47" customFormat="1" ht="18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 s="47" customFormat="1" ht="18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 s="47" customFormat="1" ht="18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 s="47" customFormat="1" ht="18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 s="47" customFormat="1" ht="18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 s="47" customFormat="1" ht="18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 s="47" customFormat="1" ht="18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 s="47" customFormat="1" ht="18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 s="47" customFormat="1" ht="18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 s="47" customFormat="1" ht="18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 s="47" customFormat="1" ht="18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 s="47" customFormat="1" ht="18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 s="47" customFormat="1" ht="18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 s="47" customFormat="1" ht="18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 s="47" customFormat="1" ht="18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 s="47" customFormat="1" ht="18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 s="47" customFormat="1" ht="18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 s="47" customFormat="1" ht="18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 s="47" customFormat="1" ht="18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 s="47" customFormat="1" ht="18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 s="47" customFormat="1" ht="18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 s="47" customFormat="1" ht="18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 s="47" customFormat="1" ht="18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 s="47" customFormat="1" ht="18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 s="47" customFormat="1" ht="18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 s="47" customFormat="1" ht="18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 s="47" customFormat="1" ht="18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 s="47" customFormat="1" ht="18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 s="47" customFormat="1" ht="18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 s="47" customFormat="1" ht="18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 s="47" customFormat="1" ht="18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 s="47" customFormat="1" ht="18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 s="47" customFormat="1" ht="18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 s="47" customFormat="1" ht="18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 s="47" customFormat="1" ht="18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 s="47" customFormat="1" ht="18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 s="47" customFormat="1" ht="18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 s="47" customFormat="1" ht="18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 s="47" customFormat="1" ht="18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 s="47" customFormat="1" ht="18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 s="47" customFormat="1" ht="18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 s="47" customFormat="1" ht="18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 s="47" customFormat="1" ht="18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 s="47" customFormat="1" ht="18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 s="47" customFormat="1" ht="18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 s="47" customFormat="1" ht="18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 s="47" customFormat="1" ht="18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 s="47" customFormat="1" ht="18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 s="47" customFormat="1" ht="18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 s="47" customFormat="1" ht="18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 s="47" customFormat="1" ht="18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 s="47" customFormat="1" ht="18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 s="47" customFormat="1" ht="18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 s="47" customFormat="1" ht="18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 s="47" customFormat="1" ht="18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 s="47" customFormat="1" ht="18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 s="47" customFormat="1" ht="18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 s="47" customFormat="1" ht="18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 s="47" customFormat="1" ht="18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 s="47" customFormat="1" ht="18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 s="47" customFormat="1" ht="18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 s="47" customFormat="1" ht="18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 s="47" customFormat="1" ht="18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 s="47" customFormat="1" ht="18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 s="47" customFormat="1" ht="18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 s="47" customFormat="1" ht="18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 s="47" customFormat="1" ht="18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 s="47" customFormat="1" ht="18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 s="47" customFormat="1" ht="18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 s="47" customFormat="1" ht="18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 s="47" customFormat="1" ht="18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 s="47" customFormat="1" ht="18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 s="47" customFormat="1" ht="18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 s="47" customFormat="1" ht="18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 s="47" customFormat="1" ht="18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 s="47" customFormat="1" ht="18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 s="47" customFormat="1" ht="18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 s="47" customFormat="1" ht="18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 s="47" customFormat="1" ht="18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 s="47" customFormat="1" ht="18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 s="47" customFormat="1" ht="18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 s="47" customFormat="1" ht="18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 s="47" customFormat="1" ht="18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 s="47" customFormat="1" ht="18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 s="47" customFormat="1" ht="18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 s="47" customFormat="1" ht="18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 s="47" customFormat="1" ht="18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 s="47" customFormat="1" ht="18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 s="47" customFormat="1" ht="18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 s="47" customFormat="1" ht="18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 s="47" customFormat="1" ht="18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 s="47" customFormat="1" ht="18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 s="47" customFormat="1" ht="18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 s="47" customFormat="1" ht="18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 s="47" customFormat="1" ht="18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 s="47" customFormat="1" ht="18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 s="47" customFormat="1" ht="18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 s="47" customFormat="1" ht="18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 s="47" customFormat="1" ht="18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 s="47" customFormat="1" ht="18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 s="47" customFormat="1" ht="18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 s="47" customFormat="1" ht="18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 s="47" customFormat="1" ht="18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 s="47" customFormat="1" ht="18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 s="47" customFormat="1" ht="18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 s="47" customFormat="1" ht="18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 s="47" customFormat="1" ht="18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 s="47" customFormat="1" ht="18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 s="47" customFormat="1" ht="18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 s="47" customFormat="1" ht="18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 s="47" customFormat="1" ht="18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 s="47" customFormat="1" ht="18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 s="47" customFormat="1" ht="18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 s="47" customFormat="1" ht="18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 s="47" customFormat="1" ht="18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 s="47" customFormat="1" ht="18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 s="47" customFormat="1" ht="18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 s="47" customFormat="1" ht="18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 s="47" customFormat="1" ht="18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 s="47" customFormat="1" ht="18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 s="47" customFormat="1" ht="18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 s="47" customFormat="1" ht="18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 s="47" customFormat="1" ht="18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 s="47" customFormat="1" ht="18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 s="47" customFormat="1" ht="18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 s="47" customFormat="1" ht="18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 s="47" customFormat="1" ht="18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 s="47" customFormat="1" ht="18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 s="47" customFormat="1" ht="18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 s="47" customFormat="1" ht="18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 s="47" customFormat="1" ht="18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 s="47" customFormat="1" ht="18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 s="47" customFormat="1" ht="18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 s="47" customFormat="1" ht="18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 s="47" customFormat="1" ht="18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 s="47" customFormat="1" ht="18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 s="47" customFormat="1" ht="18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 s="47" customFormat="1" ht="18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 s="47" customFormat="1" ht="18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 s="47" customFormat="1" ht="18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 s="47" customFormat="1" ht="18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 s="47" customFormat="1" ht="18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 s="47" customFormat="1" ht="18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 s="47" customFormat="1" ht="18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 s="47" customFormat="1" ht="18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 s="47" customFormat="1" ht="18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 s="47" customFormat="1" ht="18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 s="47" customFormat="1" ht="18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 s="47" customFormat="1" ht="18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 s="47" customFormat="1" ht="18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 s="47" customFormat="1" ht="18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 s="47" customFormat="1" ht="18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 s="47" customFormat="1" ht="18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 s="47" customFormat="1" ht="18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 s="47" customFormat="1" ht="18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 s="47" customFormat="1" ht="18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 s="47" customFormat="1" ht="18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 s="47" customFormat="1" ht="18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 s="47" customFormat="1" ht="18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 s="47" customFormat="1" ht="18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 s="47" customFormat="1" ht="18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 s="47" customFormat="1" ht="18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 s="47" customFormat="1" ht="18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 s="47" customFormat="1" ht="18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 s="47" customFormat="1" ht="18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 s="47" customFormat="1" ht="18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 s="47" customFormat="1" ht="18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 s="47" customFormat="1" ht="18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 s="47" customFormat="1" ht="18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 s="47" customFormat="1" ht="18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 s="47" customFormat="1" ht="18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 s="47" customFormat="1" ht="18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 s="47" customFormat="1" ht="18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 s="47" customFormat="1" ht="18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 s="47" customFormat="1" ht="18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 s="47" customFormat="1" ht="18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 s="47" customFormat="1" ht="18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 s="47" customFormat="1" ht="18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 s="47" customFormat="1" ht="18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 s="47" customFormat="1" ht="18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 s="47" customFormat="1" ht="18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 s="47" customFormat="1" ht="18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 s="47" customFormat="1" ht="18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 s="47" customFormat="1" ht="18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 s="47" customFormat="1" ht="18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 s="47" customFormat="1" ht="18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 s="47" customFormat="1" ht="18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 s="47" customFormat="1" ht="18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 s="47" customFormat="1" ht="18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 s="47" customFormat="1" ht="18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 s="47" customFormat="1" ht="18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 s="47" customFormat="1" ht="18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 s="47" customFormat="1" ht="18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 s="47" customFormat="1" ht="18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 s="47" customFormat="1" ht="18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 s="47" customFormat="1" ht="18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 s="47" customFormat="1" ht="18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 s="47" customFormat="1" ht="18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 s="47" customFormat="1" ht="18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 s="47" customFormat="1" ht="18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 s="47" customFormat="1" ht="18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 s="47" customFormat="1" ht="18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 s="47" customFormat="1" ht="18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 s="47" customFormat="1" ht="18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 s="47" customFormat="1" ht="18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 s="47" customFormat="1" ht="18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 s="47" customFormat="1" ht="18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 s="47" customFormat="1" ht="18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 s="47" customFormat="1" ht="18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 s="47" customFormat="1" ht="18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 s="47" customFormat="1" ht="18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 s="47" customFormat="1" ht="18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 s="47" customFormat="1" ht="18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 s="47" customFormat="1" ht="18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 s="47" customFormat="1" ht="18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 s="47" customFormat="1" ht="18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 s="47" customFormat="1" ht="18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 s="47" customFormat="1" ht="18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 s="47" customFormat="1" ht="18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 s="47" customFormat="1" ht="18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 s="47" customFormat="1" ht="18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 s="47" customFormat="1" ht="18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 s="47" customFormat="1" ht="18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 s="47" customFormat="1" ht="18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 s="47" customFormat="1" ht="18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 s="47" customFormat="1" ht="18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 s="47" customFormat="1" ht="18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 s="47" customFormat="1" ht="18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 s="47" customFormat="1" ht="18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 s="47" customFormat="1" ht="18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 s="47" customFormat="1" ht="18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 s="47" customFormat="1" ht="18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 s="47" customFormat="1" ht="18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 s="47" customFormat="1" ht="18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 s="47" customFormat="1" ht="18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 s="47" customFormat="1" ht="18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 s="47" customFormat="1" ht="18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 s="47" customFormat="1" ht="18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 s="47" customFormat="1" ht="18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 s="47" customFormat="1" ht="18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 s="47" customFormat="1" ht="18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 s="47" customFormat="1" ht="18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 s="47" customFormat="1" ht="18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 s="47" customFormat="1" ht="18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 s="47" customFormat="1" ht="18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 s="47" customFormat="1" ht="18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 s="47" customFormat="1" ht="18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 s="47" customFormat="1" ht="18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 s="47" customFormat="1" ht="18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 s="47" customFormat="1" ht="18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 s="47" customFormat="1" ht="18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 s="47" customFormat="1" ht="18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 s="47" customFormat="1" ht="18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 s="47" customFormat="1" ht="18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 s="47" customFormat="1" ht="18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 s="47" customFormat="1" ht="18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 s="47" customFormat="1" ht="18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 s="47" customFormat="1" ht="18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 s="47" customFormat="1" ht="18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 s="47" customFormat="1" ht="18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 s="47" customFormat="1" ht="18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 s="47" customFormat="1" ht="18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 s="47" customFormat="1" ht="18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 s="47" customFormat="1" ht="18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 s="47" customFormat="1" ht="18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 s="47" customFormat="1" ht="18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 s="47" customFormat="1" ht="18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 s="47" customFormat="1" ht="18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 s="47" customFormat="1" ht="18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 s="47" customFormat="1" ht="18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 s="47" customFormat="1" ht="18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 s="47" customFormat="1" ht="18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 s="47" customFormat="1" ht="18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 s="47" customFormat="1" ht="18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 s="47" customFormat="1" ht="18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 s="47" customFormat="1" ht="18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 s="47" customFormat="1" ht="18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 s="47" customFormat="1" ht="18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 s="47" customFormat="1" ht="18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 s="47" customFormat="1" ht="18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 s="47" customFormat="1" ht="18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 s="47" customFormat="1" ht="18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 s="47" customFormat="1" ht="18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 s="47" customFormat="1" ht="18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 s="47" customFormat="1" ht="18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 s="47" customFormat="1" ht="18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 s="47" customFormat="1" ht="18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 s="47" customFormat="1" ht="18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 s="47" customFormat="1" ht="18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 s="47" customFormat="1" ht="18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 s="47" customFormat="1" ht="18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 s="47" customFormat="1" ht="18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 s="47" customFormat="1" ht="18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 s="47" customFormat="1" ht="18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 s="47" customFormat="1" ht="18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 s="47" customFormat="1" ht="18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 s="47" customFormat="1" ht="18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 s="47" customFormat="1" ht="18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 s="47" customFormat="1" ht="18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 s="47" customFormat="1" ht="18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 s="47" customFormat="1" ht="18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 s="47" customFormat="1" ht="18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 s="47" customFormat="1" ht="18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 s="47" customFormat="1" ht="18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 s="47" customFormat="1" ht="18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 s="47" customFormat="1" ht="18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 s="47" customFormat="1" ht="18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 s="47" customFormat="1" ht="18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 s="47" customFormat="1" ht="18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 s="47" customFormat="1" ht="18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 s="47" customFormat="1" ht="18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 s="47" customFormat="1" ht="18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 s="47" customFormat="1" ht="18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 s="47" customFormat="1" ht="18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 s="47" customFormat="1" ht="18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 s="47" customFormat="1" ht="18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 s="47" customFormat="1" ht="18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 s="47" customFormat="1" ht="18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 s="47" customFormat="1" ht="18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 s="47" customFormat="1" ht="18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 s="47" customFormat="1" ht="18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 s="47" customFormat="1" ht="18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 s="47" customFormat="1" ht="18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 s="47" customFormat="1" ht="18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 s="47" customFormat="1" ht="18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 s="47" customFormat="1" ht="18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 s="47" customFormat="1" ht="18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 s="47" customFormat="1" ht="18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 s="47" customFormat="1" ht="18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 s="47" customFormat="1" ht="18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 s="47" customFormat="1" ht="18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 s="47" customFormat="1" ht="18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 s="47" customFormat="1" ht="18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 s="47" customFormat="1" ht="18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 s="47" customFormat="1" ht="18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 s="47" customFormat="1" ht="18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 s="47" customFormat="1" ht="18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 s="47" customFormat="1" ht="18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 s="47" customFormat="1" ht="18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 s="47" customFormat="1" ht="18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 s="47" customFormat="1" ht="18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 s="47" customFormat="1" ht="18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 s="47" customFormat="1" ht="18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 s="47" customFormat="1" ht="18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 s="47" customFormat="1" ht="18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 s="47" customFormat="1" ht="18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 s="47" customFormat="1" ht="18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 s="47" customFormat="1" ht="18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 s="47" customFormat="1" ht="18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 s="47" customFormat="1" ht="18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 s="47" customFormat="1" ht="18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 s="47" customFormat="1" ht="18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 s="47" customFormat="1" ht="18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 s="47" customFormat="1" ht="18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 s="47" customFormat="1" ht="18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 s="47" customFormat="1" ht="18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 s="47" customFormat="1" ht="18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 s="47" customFormat="1" ht="18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 s="47" customFormat="1" ht="18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 s="47" customFormat="1" ht="18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 s="47" customFormat="1" ht="18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 s="47" customFormat="1" ht="18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 s="47" customFormat="1" ht="18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 s="47" customFormat="1" ht="18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 s="47" customFormat="1" ht="18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 s="47" customFormat="1" ht="18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 s="47" customFormat="1" ht="18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 s="47" customFormat="1" ht="18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 s="47" customFormat="1" ht="18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 s="47" customFormat="1" ht="18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 s="47" customFormat="1" ht="18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 s="47" customFormat="1" ht="18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 s="47" customFormat="1" ht="18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 s="47" customFormat="1" ht="18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 s="47" customFormat="1" ht="18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 s="47" customFormat="1" ht="18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 s="47" customFormat="1" ht="18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 s="47" customFormat="1" ht="18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 s="47" customFormat="1" ht="18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 s="47" customFormat="1" ht="18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 s="47" customFormat="1" ht="18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 s="47" customFormat="1" ht="18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 s="47" customFormat="1" ht="18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 s="47" customFormat="1" ht="18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 s="47" customFormat="1" ht="18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 s="47" customFormat="1" ht="18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 s="47" customFormat="1" ht="18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 s="47" customFormat="1" ht="18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 s="47" customFormat="1" ht="18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 s="47" customFormat="1" ht="18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 s="47" customFormat="1" ht="18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 s="47" customFormat="1" ht="18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 s="47" customFormat="1" ht="18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 s="47" customFormat="1" ht="18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 s="47" customFormat="1" ht="18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 s="47" customFormat="1" ht="18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 s="47" customFormat="1" ht="18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 s="47" customFormat="1" ht="18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 s="47" customFormat="1" ht="18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 s="47" customFormat="1" ht="18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 s="47" customFormat="1" ht="18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 s="47" customFormat="1" ht="18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 s="47" customFormat="1" ht="18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 s="47" customFormat="1" ht="18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 s="47" customFormat="1" ht="18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 s="47" customFormat="1" ht="18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 s="47" customFormat="1" ht="18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 s="47" customFormat="1" ht="18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 s="47" customFormat="1" ht="18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 s="47" customFormat="1" ht="18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 s="47" customFormat="1" ht="18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 s="47" customFormat="1" ht="18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 s="47" customFormat="1" ht="18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 s="47" customFormat="1" ht="18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 s="47" customFormat="1" ht="18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 s="47" customFormat="1" ht="18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 s="47" customFormat="1" ht="18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 s="47" customFormat="1" ht="18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 s="47" customFormat="1" ht="18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 s="47" customFormat="1" ht="18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 s="47" customFormat="1" ht="18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 s="47" customFormat="1" ht="18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 s="47" customFormat="1" ht="18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 s="47" customFormat="1" ht="18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 s="47" customFormat="1" ht="18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 s="47" customFormat="1" ht="18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 s="47" customFormat="1" ht="18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 s="47" customFormat="1" ht="18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 s="47" customFormat="1" ht="18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 s="47" customFormat="1" ht="18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 s="47" customFormat="1" ht="18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 s="47" customFormat="1" ht="18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 s="47" customFormat="1" ht="18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 s="47" customFormat="1" ht="18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 s="47" customFormat="1" ht="18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 s="47" customFormat="1" ht="18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 s="47" customFormat="1" ht="18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 s="47" customFormat="1" ht="18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 s="47" customFormat="1" ht="18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 s="47" customFormat="1" ht="18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 s="47" customFormat="1" ht="18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 s="47" customFormat="1" ht="18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 s="47" customFormat="1" ht="18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 s="47" customFormat="1" ht="18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 s="47" customFormat="1" ht="18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 s="47" customFormat="1" ht="18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 s="47" customFormat="1" ht="18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 s="47" customFormat="1" ht="18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 s="47" customFormat="1" ht="18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 s="47" customFormat="1" ht="18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 s="47" customFormat="1" ht="18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 s="47" customFormat="1" ht="18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 s="47" customFormat="1" ht="18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 s="47" customFormat="1" ht="18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 s="47" customFormat="1" ht="18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 s="47" customFormat="1" ht="18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 s="47" customFormat="1" ht="18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 s="47" customFormat="1" ht="18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 s="47" customFormat="1" ht="18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 s="47" customFormat="1" ht="18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 s="47" customFormat="1" ht="18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 s="47" customFormat="1" ht="18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 s="47" customFormat="1" ht="18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 s="47" customFormat="1" ht="18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 s="47" customFormat="1" ht="18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 s="47" customFormat="1" ht="18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 s="47" customFormat="1" ht="18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 s="47" customFormat="1" ht="18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 s="47" customFormat="1" ht="18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 s="47" customFormat="1" ht="18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 s="47" customFormat="1" ht="18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 s="47" customFormat="1" ht="18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 s="47" customFormat="1" ht="18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 s="47" customFormat="1" ht="18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 s="47" customFormat="1" ht="18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 s="47" customFormat="1" ht="18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 s="47" customFormat="1" ht="18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 s="47" customFormat="1" ht="18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 s="47" customFormat="1" ht="18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 s="47" customFormat="1" ht="18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 s="47" customFormat="1" ht="18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 s="47" customFormat="1" ht="18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 s="47" customFormat="1" ht="18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 s="47" customFormat="1" ht="18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 s="47" customFormat="1" ht="18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 s="47" customFormat="1" ht="18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 s="47" customFormat="1" ht="18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 s="47" customFormat="1" ht="18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 s="47" customFormat="1" ht="18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 s="47" customFormat="1" ht="18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 s="47" customFormat="1" ht="18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 s="47" customFormat="1" ht="18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 s="47" customFormat="1" ht="18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 s="47" customFormat="1" ht="18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 s="47" customFormat="1" ht="18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 s="47" customFormat="1" ht="18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 s="47" customFormat="1" ht="18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 s="47" customFormat="1" ht="18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 s="47" customFormat="1" ht="18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 s="47" customFormat="1" ht="18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 s="47" customFormat="1" ht="18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 s="47" customFormat="1" ht="18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 s="47" customFormat="1" ht="18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 s="47" customFormat="1" ht="18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 s="47" customFormat="1" ht="18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 s="47" customFormat="1" ht="18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 s="47" customFormat="1" ht="18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 s="47" customFormat="1" ht="18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 s="47" customFormat="1" ht="18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 s="47" customFormat="1" ht="18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 s="47" customFormat="1" ht="18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 s="47" customFormat="1" ht="18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 s="47" customFormat="1" ht="18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 s="47" customFormat="1" ht="18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 s="47" customFormat="1" ht="18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 s="47" customFormat="1" ht="18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 s="47" customFormat="1" ht="18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 s="47" customFormat="1" ht="18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 s="47" customFormat="1" ht="18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 s="47" customFormat="1" ht="18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 s="47" customFormat="1" ht="18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 s="47" customFormat="1" ht="18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 s="47" customFormat="1" ht="18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 s="47" customFormat="1" ht="18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 s="47" customFormat="1" ht="18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 s="47" customFormat="1" ht="18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 s="47" customFormat="1" ht="18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 s="47" customFormat="1" ht="18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 s="47" customFormat="1" ht="18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 s="47" customFormat="1" ht="18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 s="47" customFormat="1" ht="18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 s="47" customFormat="1" ht="18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 s="47" customFormat="1" ht="18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 s="47" customFormat="1" ht="18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 s="47" customFormat="1" ht="18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 s="47" customFormat="1" ht="18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 s="47" customFormat="1" ht="18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 s="47" customFormat="1" ht="18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 s="47" customFormat="1" ht="18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 s="47" customFormat="1" ht="18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 s="47" customFormat="1" ht="18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 s="47" customFormat="1" ht="18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 s="47" customFormat="1" ht="18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 s="47" customFormat="1" ht="18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 s="47" customFormat="1" ht="18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 s="47" customFormat="1" ht="18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 s="47" customFormat="1" ht="18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 s="47" customFormat="1" ht="18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 s="47" customFormat="1" ht="18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 s="47" customFormat="1" ht="18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 s="47" customFormat="1" ht="18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 s="47" customFormat="1" ht="18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 s="47" customFormat="1" ht="18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 s="47" customFormat="1" ht="18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 s="47" customFormat="1" ht="18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 s="47" customFormat="1" ht="18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 s="47" customFormat="1" ht="18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 s="47" customFormat="1" ht="18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 s="47" customFormat="1" ht="18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 s="47" customFormat="1" ht="18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 s="47" customFormat="1" ht="18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 s="47" customFormat="1" ht="18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 s="47" customFormat="1" ht="18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 s="47" customFormat="1" ht="18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 s="47" customFormat="1" ht="18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 s="47" customFormat="1" ht="18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 s="47" customFormat="1" ht="18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 s="47" customFormat="1" ht="18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 s="47" customFormat="1" ht="18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 s="47" customFormat="1" ht="18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 s="47" customFormat="1" ht="18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 s="47" customFormat="1" ht="18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 s="47" customFormat="1" ht="18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 s="47" customFormat="1" ht="18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 s="47" customFormat="1" ht="18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 s="47" customFormat="1" ht="18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 s="47" customFormat="1" ht="18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 s="47" customFormat="1" ht="18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 s="47" customFormat="1" ht="18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 s="47" customFormat="1" ht="18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 s="47" customFormat="1" ht="18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 s="47" customFormat="1" ht="18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 s="47" customFormat="1" ht="18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 s="47" customFormat="1" ht="18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 s="47" customFormat="1" ht="18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 s="47" customFormat="1" ht="18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 s="47" customFormat="1" ht="18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 s="47" customFormat="1" ht="18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 s="47" customFormat="1" ht="18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 s="47" customFormat="1" ht="18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 s="47" customFormat="1" ht="18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 s="47" customFormat="1" ht="18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 s="47" customFormat="1" ht="18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 s="47" customFormat="1" ht="18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 s="47" customFormat="1" ht="18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 s="47" customFormat="1" ht="18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 s="47" customFormat="1" ht="18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 s="47" customFormat="1" ht="18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 s="47" customFormat="1" ht="18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 s="47" customFormat="1" ht="18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 s="47" customFormat="1" ht="18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 s="47" customFormat="1" ht="18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 s="47" customFormat="1" ht="18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 s="47" customFormat="1" ht="18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 s="47" customFormat="1" ht="18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 s="47" customFormat="1" ht="18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 s="47" customFormat="1" ht="18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 s="47" customFormat="1" ht="18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 s="47" customFormat="1" ht="18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 s="47" customFormat="1" ht="18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 s="47" customFormat="1" ht="18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 s="47" customFormat="1" ht="18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 s="47" customFormat="1" ht="18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 s="47" customFormat="1" ht="18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s="47" customFormat="1" ht="18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s="47" customFormat="1" ht="18" customHeight="1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s="47" customFormat="1" ht="18" customHeight="1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s="47" customFormat="1" ht="18" customHeight="1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 s="47" customFormat="1" ht="18" customHeight="1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 s="47" customFormat="1" ht="18" customHeight="1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 s="47" customFormat="1" ht="18" customHeight="1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 s="47" customFormat="1" ht="18" customHeight="1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 s="47" customFormat="1" ht="18" customHeight="1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 s="47" customFormat="1" ht="18" customHeight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 s="47" customFormat="1" ht="18" customHeight="1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 s="47" customFormat="1" ht="18" customHeight="1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 s="47" customFormat="1" ht="18" customHeight="1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 s="47" customFormat="1" ht="18" customHeight="1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s="47" customFormat="1" ht="18" customHeight="1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s="47" customFormat="1" ht="18" customHeight="1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 s="47" customFormat="1" ht="18" customHeight="1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 s="47" customFormat="1" ht="18" customHeight="1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</sheetData>
  <sheetProtection algorithmName="SHA-512" hashValue="0yEQtOxseexlp4AJ3NXSKdSdZYaBsDDCTpEACD1ynp4xozMbUlXAJQh/i2dNBpmuu6FcEgcZHg7J3bFW7qPsvQ==" saltValue="vIV+rAOdqdGvEDKQOtHAXw==" spinCount="100000" sheet="1" objects="1" scenarios="1"/>
  <mergeCells count="40">
    <mergeCell ref="B1:P2"/>
    <mergeCell ref="B4:P4"/>
    <mergeCell ref="B6:D6"/>
    <mergeCell ref="E6:I6"/>
    <mergeCell ref="K6:L6"/>
    <mergeCell ref="M6:P6"/>
    <mergeCell ref="M8:P8"/>
    <mergeCell ref="K10:L10"/>
    <mergeCell ref="M10:P10"/>
    <mergeCell ref="B10:D10"/>
    <mergeCell ref="E10:I10"/>
    <mergeCell ref="E8:I8"/>
    <mergeCell ref="B8:D8"/>
    <mergeCell ref="K8:L8"/>
    <mergeCell ref="B20:P20"/>
    <mergeCell ref="N25:P25"/>
    <mergeCell ref="L25:M25"/>
    <mergeCell ref="E27:H27"/>
    <mergeCell ref="C27:D27"/>
    <mergeCell ref="C22:P22"/>
    <mergeCell ref="B12:D12"/>
    <mergeCell ref="E12:I12"/>
    <mergeCell ref="B14:D14"/>
    <mergeCell ref="E14:I14"/>
    <mergeCell ref="B18:D18"/>
    <mergeCell ref="B16:P16"/>
    <mergeCell ref="E18:G18"/>
    <mergeCell ref="J18:K18"/>
    <mergeCell ref="B32:P32"/>
    <mergeCell ref="B33:P33"/>
    <mergeCell ref="B34:H34"/>
    <mergeCell ref="C35:G35"/>
    <mergeCell ref="C28:D28"/>
    <mergeCell ref="E28:H28"/>
    <mergeCell ref="C39:G39"/>
    <mergeCell ref="C40:G40"/>
    <mergeCell ref="F41:G41"/>
    <mergeCell ref="C36:G36"/>
    <mergeCell ref="C37:G37"/>
    <mergeCell ref="C38:G38"/>
  </mergeCells>
  <conditionalFormatting sqref="J18:K18">
    <cfRule type="expression" dxfId="47" priority="2052">
      <formula>$J$18=0</formula>
    </cfRule>
  </conditionalFormatting>
  <conditionalFormatting sqref="N18">
    <cfRule type="expression" dxfId="46" priority="2051">
      <formula>$N$18=0</formula>
    </cfRule>
  </conditionalFormatting>
  <conditionalFormatting sqref="E28 J28:O28">
    <cfRule type="expression" dxfId="45" priority="10">
      <formula>ISERROR(E28)</formula>
    </cfRule>
  </conditionalFormatting>
  <conditionalFormatting sqref="J28">
    <cfRule type="expression" dxfId="44" priority="9">
      <formula>ISERROR(J28)</formula>
    </cfRule>
  </conditionalFormatting>
  <conditionalFormatting sqref="K28">
    <cfRule type="expression" dxfId="43" priority="8">
      <formula>ISERROR(K28)</formula>
    </cfRule>
  </conditionalFormatting>
  <conditionalFormatting sqref="I28">
    <cfRule type="expression" dxfId="42" priority="7">
      <formula>ISERROR(I28)</formula>
    </cfRule>
  </conditionalFormatting>
  <conditionalFormatting sqref="I28">
    <cfRule type="expression" dxfId="41" priority="6">
      <formula>ISERROR(I28)</formula>
    </cfRule>
  </conditionalFormatting>
  <conditionalFormatting sqref="Q28 U28 W28">
    <cfRule type="expression" dxfId="40" priority="5">
      <formula>ISERROR(Q28)</formula>
    </cfRule>
  </conditionalFormatting>
  <conditionalFormatting sqref="R28">
    <cfRule type="expression" dxfId="39" priority="4">
      <formula>ISERROR(R28)</formula>
    </cfRule>
  </conditionalFormatting>
  <conditionalFormatting sqref="T28">
    <cfRule type="expression" dxfId="38" priority="3">
      <formula>ISERROR(T28)</formula>
    </cfRule>
  </conditionalFormatting>
  <conditionalFormatting sqref="X28">
    <cfRule type="expression" dxfId="37" priority="2">
      <formula>ISERROR(X28)</formula>
    </cfRule>
  </conditionalFormatting>
  <conditionalFormatting sqref="X29">
    <cfRule type="expression" dxfId="36" priority="1">
      <formula>ISERROR(X29)</formula>
    </cfRule>
  </conditionalFormatting>
  <dataValidations disablePrompts="1" count="4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300-000000000000}">
      <formula1>WORKDAY(TODAY(),10)</formula1>
    </dataValidation>
    <dataValidation type="list" allowBlank="1" showInputMessage="1" showErrorMessage="1" sqref="E18:G18" xr:uid="{00000000-0002-0000-0300-000001000000}">
      <formula1>Segmento</formula1>
    </dataValidation>
    <dataValidation allowBlank="1" showInputMessage="1" showErrorMessage="1" sqref="L28:O28 L36:M40" xr:uid="{D16830DF-39A4-4789-860C-C9820B705DBC}"/>
    <dataValidation type="list" allowBlank="1" showInputMessage="1" showErrorMessage="1" sqref="V28" xr:uid="{FD9A1608-DE58-45CB-8C73-1FDC91857C8C}">
      <formula1>"No,Si"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23" id="{209758DA-20D9-4FF0-845C-5092D4AF4152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19AA0D06-1727-4A21-970E-E5F3B4B5884C}">
          <x14:formula1>
            <xm:f>Listas!$F$2:$F$10</xm:f>
          </x14:formula1>
          <xm:sqref>N25:P25</xm:sqref>
        </x14:dataValidation>
        <x14:dataValidation type="list" allowBlank="1" showInputMessage="1" showErrorMessage="1" xr:uid="{D863A031-A7FD-4A92-A682-3C4CFCB9B49A}">
          <x14:formula1>
            <xm:f>Listas!$D$2:$D$759</xm:f>
          </x14:formula1>
          <xm:sqref>C28:D28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DABCC-8DE9-4449-8B31-C29013566F05}">
  <sheetPr codeName="Hoja1"/>
  <dimension ref="A1:X4116"/>
  <sheetViews>
    <sheetView zoomScale="90" zoomScaleNormal="90" workbookViewId="0">
      <pane ySplit="1" topLeftCell="A2" activePane="bottomLeft" state="frozen"/>
      <selection activeCell="B16" sqref="B16:P16"/>
      <selection pane="bottomLeft" activeCell="F1" sqref="F1:F4116"/>
    </sheetView>
  </sheetViews>
  <sheetFormatPr baseColWidth="10" defaultColWidth="11" defaultRowHeight="14.25" x14ac:dyDescent="0.2"/>
  <cols>
    <col min="1" max="1" width="26.75" customWidth="1"/>
    <col min="2" max="2" width="23.875" customWidth="1"/>
    <col min="3" max="3" width="11" customWidth="1"/>
    <col min="4" max="4" width="25.125" customWidth="1"/>
    <col min="5" max="5" width="25.75" customWidth="1"/>
    <col min="6" max="6" width="41" style="37" bestFit="1" customWidth="1"/>
    <col min="7" max="7" width="33.75" style="18" customWidth="1"/>
    <col min="8" max="8" width="15.125" style="18" customWidth="1"/>
    <col min="9" max="9" width="20.125" style="37" customWidth="1"/>
    <col min="10" max="10" width="44.875" customWidth="1"/>
    <col min="11" max="11" width="25" customWidth="1"/>
    <col min="12" max="12" width="11.875" bestFit="1" customWidth="1"/>
    <col min="13" max="13" width="8.25" bestFit="1" customWidth="1"/>
    <col min="14" max="14" width="6.375" style="37" bestFit="1" customWidth="1"/>
    <col min="15" max="15" width="9.375" style="37" bestFit="1" customWidth="1"/>
    <col min="16" max="16" width="27.875" style="37" bestFit="1" customWidth="1"/>
    <col min="17" max="17" width="18.125" customWidth="1"/>
    <col min="18" max="18" width="15.875" customWidth="1"/>
    <col min="19" max="19" width="16.75" style="42" bestFit="1" customWidth="1"/>
    <col min="20" max="20" width="5.875" style="37" bestFit="1" customWidth="1"/>
    <col min="21" max="21" width="3.875" style="37" bestFit="1" customWidth="1"/>
    <col min="24" max="24" width="73.25" bestFit="1" customWidth="1"/>
  </cols>
  <sheetData>
    <row r="1" spans="1:24" ht="28.5" x14ac:dyDescent="0.2">
      <c r="A1" s="73" t="s">
        <v>49</v>
      </c>
      <c r="B1" s="73" t="s">
        <v>50</v>
      </c>
      <c r="C1" s="73" t="s">
        <v>51</v>
      </c>
      <c r="D1" s="44" t="s">
        <v>52</v>
      </c>
      <c r="E1" s="77" t="s">
        <v>53</v>
      </c>
      <c r="F1" s="44" t="s">
        <v>54</v>
      </c>
      <c r="G1" s="73" t="s">
        <v>189</v>
      </c>
      <c r="H1" s="45" t="s">
        <v>120</v>
      </c>
      <c r="I1" s="77" t="s">
        <v>55</v>
      </c>
      <c r="J1" s="44" t="s">
        <v>56</v>
      </c>
      <c r="K1" s="44" t="s">
        <v>57</v>
      </c>
      <c r="L1" s="44" t="s">
        <v>102</v>
      </c>
      <c r="M1" s="44" t="s">
        <v>58</v>
      </c>
      <c r="N1" s="69" t="s">
        <v>48</v>
      </c>
      <c r="O1" s="69" t="s">
        <v>59</v>
      </c>
      <c r="P1" s="69" t="s">
        <v>60</v>
      </c>
      <c r="Q1" s="44" t="s">
        <v>61</v>
      </c>
      <c r="R1" s="44" t="s">
        <v>62</v>
      </c>
      <c r="S1" s="44" t="s">
        <v>63</v>
      </c>
      <c r="T1" s="69" t="s">
        <v>27</v>
      </c>
      <c r="U1" s="72" t="s">
        <v>3</v>
      </c>
      <c r="V1" s="74" t="s">
        <v>120</v>
      </c>
      <c r="X1" t="s">
        <v>229</v>
      </c>
    </row>
    <row r="2" spans="1:24" x14ac:dyDescent="0.2">
      <c r="A2" s="18" t="str">
        <f>D2&amp;F2&amp;E2</f>
        <v>Controles EmpresarialesCANALIT-SW-01-01</v>
      </c>
      <c r="B2" s="18" t="str">
        <f>E2&amp;F2</f>
        <v>IT-SW-01-01CANAL</v>
      </c>
      <c r="C2" s="18"/>
      <c r="D2" s="18" t="s">
        <v>208</v>
      </c>
      <c r="E2" t="s">
        <v>123</v>
      </c>
      <c r="F2" t="s">
        <v>3938</v>
      </c>
      <c r="G2" s="18" t="str">
        <f>D2</f>
        <v>Controles Empresariales</v>
      </c>
      <c r="H2" s="18" t="s">
        <v>119</v>
      </c>
      <c r="I2" s="18" t="s">
        <v>67</v>
      </c>
      <c r="J2" t="s">
        <v>213</v>
      </c>
      <c r="K2" t="s">
        <v>209</v>
      </c>
      <c r="L2" s="70" t="s">
        <v>21</v>
      </c>
      <c r="M2" s="70" t="s">
        <v>65</v>
      </c>
      <c r="N2" s="37" t="s">
        <v>224</v>
      </c>
      <c r="O2" s="37" t="s">
        <v>66</v>
      </c>
      <c r="P2" s="37" t="s">
        <v>1304</v>
      </c>
      <c r="Q2" s="75" t="s">
        <v>123</v>
      </c>
      <c r="R2" t="s">
        <v>227</v>
      </c>
      <c r="S2" s="38">
        <v>650000</v>
      </c>
      <c r="T2">
        <v>1</v>
      </c>
      <c r="U2">
        <v>1</v>
      </c>
      <c r="V2" s="43" t="str">
        <f>H2</f>
        <v>COP</v>
      </c>
    </row>
    <row r="3" spans="1:24" x14ac:dyDescent="0.2">
      <c r="A3" s="18" t="str">
        <f t="shared" ref="A3:A66" si="0">D3&amp;F3&amp;E3</f>
        <v>Controles EmpresarialesCANALIT-SW-01-02</v>
      </c>
      <c r="B3" s="18" t="str">
        <f t="shared" ref="B3:B66" si="1">E3&amp;F3</f>
        <v>IT-SW-01-02CANAL</v>
      </c>
      <c r="C3" s="18"/>
      <c r="D3" s="18" t="s">
        <v>208</v>
      </c>
      <c r="E3" t="s">
        <v>124</v>
      </c>
      <c r="F3" t="s">
        <v>3938</v>
      </c>
      <c r="G3" s="18" t="str">
        <f t="shared" ref="G3:G66" si="2">D3</f>
        <v>Controles Empresariales</v>
      </c>
      <c r="H3" s="18" t="s">
        <v>119</v>
      </c>
      <c r="I3" s="18" t="s">
        <v>67</v>
      </c>
      <c r="J3" t="s">
        <v>213</v>
      </c>
      <c r="K3" t="s">
        <v>209</v>
      </c>
      <c r="L3" s="70" t="s">
        <v>21</v>
      </c>
      <c r="M3" s="70" t="s">
        <v>65</v>
      </c>
      <c r="N3" s="37" t="s">
        <v>224</v>
      </c>
      <c r="O3" s="37" t="s">
        <v>226</v>
      </c>
      <c r="P3" s="37" t="s">
        <v>1304</v>
      </c>
      <c r="Q3" s="75" t="s">
        <v>124</v>
      </c>
      <c r="R3" t="s">
        <v>227</v>
      </c>
      <c r="S3" s="38">
        <v>670000</v>
      </c>
      <c r="T3">
        <v>1</v>
      </c>
      <c r="U3">
        <v>1</v>
      </c>
      <c r="V3" s="43" t="str">
        <f t="shared" ref="V3:V66" si="3">H3</f>
        <v>COP</v>
      </c>
    </row>
    <row r="4" spans="1:24" x14ac:dyDescent="0.2">
      <c r="A4" s="18" t="str">
        <f t="shared" si="0"/>
        <v>Controles EmpresarialesCANALIT-SW-01-03</v>
      </c>
      <c r="B4" s="18" t="str">
        <f t="shared" si="1"/>
        <v>IT-SW-01-03CANAL</v>
      </c>
      <c r="C4" s="18"/>
      <c r="D4" s="18" t="s">
        <v>208</v>
      </c>
      <c r="E4" t="s">
        <v>125</v>
      </c>
      <c r="F4" t="s">
        <v>3938</v>
      </c>
      <c r="G4" s="18" t="str">
        <f t="shared" si="2"/>
        <v>Controles Empresariales</v>
      </c>
      <c r="H4" s="18" t="s">
        <v>119</v>
      </c>
      <c r="I4" s="18" t="s">
        <v>67</v>
      </c>
      <c r="J4" t="s">
        <v>213</v>
      </c>
      <c r="K4" t="s">
        <v>209</v>
      </c>
      <c r="L4" s="70" t="s">
        <v>21</v>
      </c>
      <c r="M4" s="70" t="s">
        <v>65</v>
      </c>
      <c r="N4" s="37" t="s">
        <v>225</v>
      </c>
      <c r="O4" s="37" t="s">
        <v>66</v>
      </c>
      <c r="P4" s="37" t="s">
        <v>1304</v>
      </c>
      <c r="Q4" s="75" t="s">
        <v>125</v>
      </c>
      <c r="R4" t="s">
        <v>227</v>
      </c>
      <c r="S4" s="38">
        <v>650000</v>
      </c>
      <c r="T4">
        <v>1</v>
      </c>
      <c r="U4">
        <v>1</v>
      </c>
      <c r="V4" s="43" t="str">
        <f t="shared" si="3"/>
        <v>COP</v>
      </c>
    </row>
    <row r="5" spans="1:24" x14ac:dyDescent="0.2">
      <c r="A5" s="18" t="str">
        <f t="shared" si="0"/>
        <v>Controles EmpresarialesCANALIT-SW-01-04</v>
      </c>
      <c r="B5" s="18" t="str">
        <f t="shared" si="1"/>
        <v>IT-SW-01-04CANAL</v>
      </c>
      <c r="C5" s="18"/>
      <c r="D5" s="18" t="s">
        <v>208</v>
      </c>
      <c r="E5" t="s">
        <v>126</v>
      </c>
      <c r="F5" t="s">
        <v>3938</v>
      </c>
      <c r="G5" s="18" t="str">
        <f t="shared" si="2"/>
        <v>Controles Empresariales</v>
      </c>
      <c r="H5" s="18" t="s">
        <v>119</v>
      </c>
      <c r="I5" s="18" t="s">
        <v>67</v>
      </c>
      <c r="J5" t="s">
        <v>213</v>
      </c>
      <c r="K5" t="s">
        <v>209</v>
      </c>
      <c r="L5" s="70" t="s">
        <v>21</v>
      </c>
      <c r="M5" s="70" t="s">
        <v>65</v>
      </c>
      <c r="N5" s="37" t="s">
        <v>225</v>
      </c>
      <c r="O5" s="37" t="s">
        <v>226</v>
      </c>
      <c r="P5" s="37" t="s">
        <v>1304</v>
      </c>
      <c r="Q5" s="75" t="s">
        <v>126</v>
      </c>
      <c r="R5" t="s">
        <v>227</v>
      </c>
      <c r="S5" s="38">
        <v>700000</v>
      </c>
      <c r="T5">
        <v>1</v>
      </c>
      <c r="U5">
        <v>1</v>
      </c>
      <c r="V5" s="43" t="str">
        <f t="shared" si="3"/>
        <v>COP</v>
      </c>
    </row>
    <row r="6" spans="1:24" x14ac:dyDescent="0.2">
      <c r="A6" s="18" t="str">
        <f t="shared" si="0"/>
        <v>Controles EmpresarialesCANALIT-SW-01-05</v>
      </c>
      <c r="B6" s="18" t="str">
        <f t="shared" si="1"/>
        <v>IT-SW-01-05CANAL</v>
      </c>
      <c r="C6" s="18"/>
      <c r="D6" s="18" t="s">
        <v>208</v>
      </c>
      <c r="E6" t="s">
        <v>127</v>
      </c>
      <c r="F6" t="s">
        <v>3938</v>
      </c>
      <c r="G6" s="18" t="str">
        <f t="shared" si="2"/>
        <v>Controles Empresariales</v>
      </c>
      <c r="H6" s="18" t="s">
        <v>119</v>
      </c>
      <c r="I6" s="18" t="s">
        <v>67</v>
      </c>
      <c r="J6" t="s">
        <v>213</v>
      </c>
      <c r="K6" t="s">
        <v>209</v>
      </c>
      <c r="L6" s="70" t="s">
        <v>21</v>
      </c>
      <c r="M6" s="70" t="s">
        <v>65</v>
      </c>
      <c r="N6" s="37" t="s">
        <v>172</v>
      </c>
      <c r="O6" s="37" t="s">
        <v>66</v>
      </c>
      <c r="P6" s="37" t="s">
        <v>1304</v>
      </c>
      <c r="Q6" s="75" t="s">
        <v>127</v>
      </c>
      <c r="R6" t="s">
        <v>227</v>
      </c>
      <c r="S6" s="38">
        <v>650000</v>
      </c>
      <c r="T6">
        <v>1</v>
      </c>
      <c r="U6">
        <v>1</v>
      </c>
      <c r="V6" s="43" t="str">
        <f t="shared" si="3"/>
        <v>COP</v>
      </c>
    </row>
    <row r="7" spans="1:24" x14ac:dyDescent="0.2">
      <c r="A7" s="18" t="str">
        <f t="shared" si="0"/>
        <v>Controles EmpresarialesCANALIT-SW-01-06</v>
      </c>
      <c r="B7" s="18" t="str">
        <f t="shared" si="1"/>
        <v>IT-SW-01-06CANAL</v>
      </c>
      <c r="C7" s="18"/>
      <c r="D7" s="18" t="s">
        <v>208</v>
      </c>
      <c r="E7" t="s">
        <v>128</v>
      </c>
      <c r="F7" t="s">
        <v>3938</v>
      </c>
      <c r="G7" s="18" t="str">
        <f t="shared" si="2"/>
        <v>Controles Empresariales</v>
      </c>
      <c r="H7" s="18" t="s">
        <v>119</v>
      </c>
      <c r="I7" s="18" t="s">
        <v>67</v>
      </c>
      <c r="J7" t="s">
        <v>213</v>
      </c>
      <c r="K7" t="s">
        <v>209</v>
      </c>
      <c r="L7" s="70" t="s">
        <v>21</v>
      </c>
      <c r="M7" s="70" t="s">
        <v>65</v>
      </c>
      <c r="N7" s="37" t="s">
        <v>172</v>
      </c>
      <c r="O7" s="37" t="s">
        <v>226</v>
      </c>
      <c r="P7" s="37" t="s">
        <v>1304</v>
      </c>
      <c r="Q7" s="75" t="s">
        <v>128</v>
      </c>
      <c r="R7" t="s">
        <v>227</v>
      </c>
      <c r="S7" s="38">
        <v>750000</v>
      </c>
      <c r="T7">
        <v>1</v>
      </c>
      <c r="U7">
        <v>1</v>
      </c>
      <c r="V7" s="43" t="str">
        <f t="shared" si="3"/>
        <v>COP</v>
      </c>
    </row>
    <row r="8" spans="1:24" x14ac:dyDescent="0.2">
      <c r="A8" s="18" t="str">
        <f t="shared" si="0"/>
        <v>Controles EmpresarialesCANALIT-SW-02-01</v>
      </c>
      <c r="B8" s="18" t="str">
        <f t="shared" si="1"/>
        <v>IT-SW-02-01CANAL</v>
      </c>
      <c r="C8" s="18"/>
      <c r="D8" s="18" t="s">
        <v>208</v>
      </c>
      <c r="E8" t="s">
        <v>129</v>
      </c>
      <c r="F8" t="s">
        <v>3938</v>
      </c>
      <c r="G8" s="18" t="str">
        <f t="shared" si="2"/>
        <v>Controles Empresariales</v>
      </c>
      <c r="H8" s="18" t="s">
        <v>119</v>
      </c>
      <c r="I8" s="18" t="s">
        <v>67</v>
      </c>
      <c r="J8" t="s">
        <v>214</v>
      </c>
      <c r="K8" t="s">
        <v>171</v>
      </c>
      <c r="L8" s="70" t="s">
        <v>21</v>
      </c>
      <c r="M8" s="70" t="s">
        <v>65</v>
      </c>
      <c r="N8" s="37" t="s">
        <v>224</v>
      </c>
      <c r="O8" s="37" t="s">
        <v>66</v>
      </c>
      <c r="P8" s="37" t="s">
        <v>1304</v>
      </c>
      <c r="Q8" s="75" t="s">
        <v>129</v>
      </c>
      <c r="R8" t="s">
        <v>227</v>
      </c>
      <c r="S8" s="38">
        <v>650000</v>
      </c>
      <c r="T8">
        <v>1</v>
      </c>
      <c r="U8">
        <v>1</v>
      </c>
      <c r="V8" s="43" t="str">
        <f t="shared" si="3"/>
        <v>COP</v>
      </c>
    </row>
    <row r="9" spans="1:24" x14ac:dyDescent="0.2">
      <c r="A9" s="18" t="str">
        <f t="shared" si="0"/>
        <v>Controles EmpresarialesCANALIT-SW-02-02</v>
      </c>
      <c r="B9" s="18" t="str">
        <f t="shared" si="1"/>
        <v>IT-SW-02-02CANAL</v>
      </c>
      <c r="C9" s="18"/>
      <c r="D9" s="18" t="s">
        <v>208</v>
      </c>
      <c r="E9" t="s">
        <v>130</v>
      </c>
      <c r="F9" t="s">
        <v>3938</v>
      </c>
      <c r="G9" s="18" t="str">
        <f t="shared" si="2"/>
        <v>Controles Empresariales</v>
      </c>
      <c r="H9" s="18" t="s">
        <v>119</v>
      </c>
      <c r="I9" s="18" t="s">
        <v>67</v>
      </c>
      <c r="J9" t="s">
        <v>214</v>
      </c>
      <c r="K9" t="s">
        <v>171</v>
      </c>
      <c r="L9" s="70" t="s">
        <v>21</v>
      </c>
      <c r="M9" s="70" t="s">
        <v>65</v>
      </c>
      <c r="N9" s="37" t="s">
        <v>224</v>
      </c>
      <c r="O9" s="37" t="s">
        <v>226</v>
      </c>
      <c r="P9" s="37" t="s">
        <v>1304</v>
      </c>
      <c r="Q9" s="75" t="s">
        <v>130</v>
      </c>
      <c r="R9" t="s">
        <v>227</v>
      </c>
      <c r="S9" s="38">
        <v>670000</v>
      </c>
      <c r="T9">
        <v>1</v>
      </c>
      <c r="U9">
        <v>1</v>
      </c>
      <c r="V9" s="43" t="str">
        <f t="shared" si="3"/>
        <v>COP</v>
      </c>
    </row>
    <row r="10" spans="1:24" x14ac:dyDescent="0.2">
      <c r="A10" s="18" t="str">
        <f t="shared" si="0"/>
        <v>Controles EmpresarialesCANALIT-SW-02-03</v>
      </c>
      <c r="B10" s="18" t="str">
        <f t="shared" si="1"/>
        <v>IT-SW-02-03CANAL</v>
      </c>
      <c r="C10" s="18"/>
      <c r="D10" s="18" t="s">
        <v>208</v>
      </c>
      <c r="E10" t="s">
        <v>131</v>
      </c>
      <c r="F10" t="s">
        <v>3938</v>
      </c>
      <c r="G10" s="18" t="str">
        <f t="shared" si="2"/>
        <v>Controles Empresariales</v>
      </c>
      <c r="H10" s="18" t="s">
        <v>119</v>
      </c>
      <c r="I10" s="18" t="s">
        <v>67</v>
      </c>
      <c r="J10" t="s">
        <v>214</v>
      </c>
      <c r="K10" t="s">
        <v>171</v>
      </c>
      <c r="L10" s="70" t="s">
        <v>21</v>
      </c>
      <c r="M10" s="70" t="s">
        <v>65</v>
      </c>
      <c r="N10" s="37" t="s">
        <v>225</v>
      </c>
      <c r="O10" s="37" t="s">
        <v>66</v>
      </c>
      <c r="P10" s="37" t="s">
        <v>1304</v>
      </c>
      <c r="Q10" s="75" t="s">
        <v>131</v>
      </c>
      <c r="R10" t="s">
        <v>227</v>
      </c>
      <c r="S10" s="38">
        <v>650000</v>
      </c>
      <c r="T10">
        <v>1</v>
      </c>
      <c r="U10">
        <v>1</v>
      </c>
      <c r="V10" s="43" t="str">
        <f t="shared" si="3"/>
        <v>COP</v>
      </c>
    </row>
    <row r="11" spans="1:24" x14ac:dyDescent="0.2">
      <c r="A11" s="18" t="str">
        <f t="shared" si="0"/>
        <v>Controles EmpresarialesCANALIT-SW-02-04</v>
      </c>
      <c r="B11" s="18" t="str">
        <f t="shared" si="1"/>
        <v>IT-SW-02-04CANAL</v>
      </c>
      <c r="C11" s="18"/>
      <c r="D11" s="18" t="s">
        <v>208</v>
      </c>
      <c r="E11" t="s">
        <v>132</v>
      </c>
      <c r="F11" t="s">
        <v>3938</v>
      </c>
      <c r="G11" s="18" t="str">
        <f t="shared" si="2"/>
        <v>Controles Empresariales</v>
      </c>
      <c r="H11" s="18" t="s">
        <v>119</v>
      </c>
      <c r="I11" s="18" t="s">
        <v>67</v>
      </c>
      <c r="J11" t="s">
        <v>214</v>
      </c>
      <c r="K11" t="s">
        <v>171</v>
      </c>
      <c r="L11" s="70" t="s">
        <v>21</v>
      </c>
      <c r="M11" s="70" t="s">
        <v>65</v>
      </c>
      <c r="N11" s="37" t="s">
        <v>225</v>
      </c>
      <c r="O11" s="37" t="s">
        <v>226</v>
      </c>
      <c r="P11" s="37" t="s">
        <v>1304</v>
      </c>
      <c r="Q11" s="75" t="s">
        <v>132</v>
      </c>
      <c r="R11" t="s">
        <v>227</v>
      </c>
      <c r="S11" s="38">
        <v>700000</v>
      </c>
      <c r="T11">
        <v>1</v>
      </c>
      <c r="U11">
        <v>1</v>
      </c>
      <c r="V11" s="43" t="str">
        <f t="shared" si="3"/>
        <v>COP</v>
      </c>
    </row>
    <row r="12" spans="1:24" x14ac:dyDescent="0.2">
      <c r="A12" s="18" t="str">
        <f t="shared" si="0"/>
        <v>Controles EmpresarialesCANALIT-SW-02-05</v>
      </c>
      <c r="B12" s="18" t="str">
        <f t="shared" si="1"/>
        <v>IT-SW-02-05CANAL</v>
      </c>
      <c r="C12" s="18"/>
      <c r="D12" s="18" t="s">
        <v>208</v>
      </c>
      <c r="E12" t="s">
        <v>133</v>
      </c>
      <c r="F12" t="s">
        <v>3938</v>
      </c>
      <c r="G12" s="18" t="str">
        <f t="shared" si="2"/>
        <v>Controles Empresariales</v>
      </c>
      <c r="H12" s="18" t="s">
        <v>119</v>
      </c>
      <c r="I12" s="18" t="s">
        <v>67</v>
      </c>
      <c r="J12" t="s">
        <v>214</v>
      </c>
      <c r="K12" t="s">
        <v>171</v>
      </c>
      <c r="L12" s="70" t="s">
        <v>21</v>
      </c>
      <c r="M12" s="70" t="s">
        <v>65</v>
      </c>
      <c r="N12" s="37" t="s">
        <v>172</v>
      </c>
      <c r="O12" s="37" t="s">
        <v>66</v>
      </c>
      <c r="P12" s="37" t="s">
        <v>1304</v>
      </c>
      <c r="Q12" s="75" t="s">
        <v>133</v>
      </c>
      <c r="R12" t="s">
        <v>227</v>
      </c>
      <c r="S12" s="38">
        <v>650000</v>
      </c>
      <c r="T12">
        <v>1</v>
      </c>
      <c r="U12">
        <v>1</v>
      </c>
      <c r="V12" s="43" t="str">
        <f t="shared" si="3"/>
        <v>COP</v>
      </c>
    </row>
    <row r="13" spans="1:24" x14ac:dyDescent="0.2">
      <c r="A13" s="18" t="str">
        <f t="shared" si="0"/>
        <v>Controles EmpresarialesCANALIT-SW-02-06</v>
      </c>
      <c r="B13" s="18" t="str">
        <f t="shared" si="1"/>
        <v>IT-SW-02-06CANAL</v>
      </c>
      <c r="C13" s="18"/>
      <c r="D13" s="18" t="s">
        <v>208</v>
      </c>
      <c r="E13" t="s">
        <v>134</v>
      </c>
      <c r="F13" t="s">
        <v>3938</v>
      </c>
      <c r="G13" s="18" t="str">
        <f t="shared" si="2"/>
        <v>Controles Empresariales</v>
      </c>
      <c r="H13" s="18" t="s">
        <v>119</v>
      </c>
      <c r="I13" s="18" t="s">
        <v>67</v>
      </c>
      <c r="J13" t="s">
        <v>214</v>
      </c>
      <c r="K13" t="s">
        <v>171</v>
      </c>
      <c r="L13" s="70" t="s">
        <v>21</v>
      </c>
      <c r="M13" s="70" t="s">
        <v>65</v>
      </c>
      <c r="N13" s="37" t="s">
        <v>172</v>
      </c>
      <c r="O13" s="37" t="s">
        <v>226</v>
      </c>
      <c r="P13" s="37" t="s">
        <v>1304</v>
      </c>
      <c r="Q13" s="75" t="s">
        <v>134</v>
      </c>
      <c r="R13" t="s">
        <v>227</v>
      </c>
      <c r="S13" s="38">
        <v>750000</v>
      </c>
      <c r="T13">
        <v>1</v>
      </c>
      <c r="U13">
        <v>1</v>
      </c>
      <c r="V13" s="43" t="str">
        <f t="shared" si="3"/>
        <v>COP</v>
      </c>
    </row>
    <row r="14" spans="1:24" x14ac:dyDescent="0.2">
      <c r="A14" s="18" t="str">
        <f t="shared" si="0"/>
        <v>Controles EmpresarialesCANALIT-SW-03-01</v>
      </c>
      <c r="B14" s="18" t="str">
        <f t="shared" si="1"/>
        <v>IT-SW-03-01CANAL</v>
      </c>
      <c r="C14" s="18"/>
      <c r="D14" s="18" t="s">
        <v>208</v>
      </c>
      <c r="E14" t="s">
        <v>135</v>
      </c>
      <c r="F14" t="s">
        <v>3938</v>
      </c>
      <c r="G14" s="18" t="str">
        <f t="shared" si="2"/>
        <v>Controles Empresariales</v>
      </c>
      <c r="H14" s="18" t="s">
        <v>119</v>
      </c>
      <c r="I14" s="18" t="s">
        <v>67</v>
      </c>
      <c r="J14" t="s">
        <v>215</v>
      </c>
      <c r="K14" t="s">
        <v>209</v>
      </c>
      <c r="L14" s="70" t="s">
        <v>21</v>
      </c>
      <c r="M14" s="70" t="s">
        <v>65</v>
      </c>
      <c r="N14" s="37" t="s">
        <v>224</v>
      </c>
      <c r="O14" s="37" t="s">
        <v>66</v>
      </c>
      <c r="P14" s="37" t="s">
        <v>1304</v>
      </c>
      <c r="Q14" s="75" t="s">
        <v>135</v>
      </c>
      <c r="R14" t="s">
        <v>227</v>
      </c>
      <c r="S14" s="38">
        <v>727800</v>
      </c>
      <c r="T14">
        <v>1</v>
      </c>
      <c r="U14">
        <v>1</v>
      </c>
      <c r="V14" s="43" t="str">
        <f t="shared" si="3"/>
        <v>COP</v>
      </c>
    </row>
    <row r="15" spans="1:24" x14ac:dyDescent="0.2">
      <c r="A15" s="18" t="str">
        <f t="shared" si="0"/>
        <v>Controles EmpresarialesCANALIT-SW-03-02</v>
      </c>
      <c r="B15" s="18" t="str">
        <f t="shared" si="1"/>
        <v>IT-SW-03-02CANAL</v>
      </c>
      <c r="C15" s="18"/>
      <c r="D15" s="18" t="s">
        <v>208</v>
      </c>
      <c r="E15" t="s">
        <v>136</v>
      </c>
      <c r="F15" t="s">
        <v>3938</v>
      </c>
      <c r="G15" s="18" t="str">
        <f t="shared" si="2"/>
        <v>Controles Empresariales</v>
      </c>
      <c r="H15" s="18" t="s">
        <v>119</v>
      </c>
      <c r="I15" s="18" t="s">
        <v>67</v>
      </c>
      <c r="J15" t="s">
        <v>215</v>
      </c>
      <c r="K15" t="s">
        <v>209</v>
      </c>
      <c r="L15" s="70" t="s">
        <v>21</v>
      </c>
      <c r="M15" s="70" t="s">
        <v>65</v>
      </c>
      <c r="N15" s="37" t="s">
        <v>224</v>
      </c>
      <c r="O15" s="37" t="s">
        <v>226</v>
      </c>
      <c r="P15" s="37" t="s">
        <v>1304</v>
      </c>
      <c r="Q15" s="75" t="s">
        <v>136</v>
      </c>
      <c r="R15" t="s">
        <v>227</v>
      </c>
      <c r="S15" s="38">
        <v>737800</v>
      </c>
      <c r="T15">
        <v>1</v>
      </c>
      <c r="U15">
        <v>1</v>
      </c>
      <c r="V15" s="43" t="str">
        <f t="shared" si="3"/>
        <v>COP</v>
      </c>
    </row>
    <row r="16" spans="1:24" x14ac:dyDescent="0.2">
      <c r="A16" s="18" t="str">
        <f t="shared" si="0"/>
        <v>Controles EmpresarialesCANALIT-SW-03-03</v>
      </c>
      <c r="B16" s="18" t="str">
        <f t="shared" si="1"/>
        <v>IT-SW-03-03CANAL</v>
      </c>
      <c r="C16" s="18"/>
      <c r="D16" s="18" t="s">
        <v>208</v>
      </c>
      <c r="E16" t="s">
        <v>137</v>
      </c>
      <c r="F16" t="s">
        <v>3938</v>
      </c>
      <c r="G16" s="18" t="str">
        <f t="shared" si="2"/>
        <v>Controles Empresariales</v>
      </c>
      <c r="H16" s="18" t="s">
        <v>119</v>
      </c>
      <c r="I16" s="18" t="s">
        <v>67</v>
      </c>
      <c r="J16" t="s">
        <v>215</v>
      </c>
      <c r="K16" t="s">
        <v>209</v>
      </c>
      <c r="L16" s="70" t="s">
        <v>21</v>
      </c>
      <c r="M16" s="70" t="s">
        <v>65</v>
      </c>
      <c r="N16" s="37" t="s">
        <v>225</v>
      </c>
      <c r="O16" s="37" t="s">
        <v>66</v>
      </c>
      <c r="P16" s="37" t="s">
        <v>1304</v>
      </c>
      <c r="Q16" s="75" t="s">
        <v>137</v>
      </c>
      <c r="R16" t="s">
        <v>227</v>
      </c>
      <c r="S16" s="38">
        <v>727800</v>
      </c>
      <c r="T16">
        <v>1</v>
      </c>
      <c r="U16">
        <v>1</v>
      </c>
      <c r="V16" s="43" t="str">
        <f t="shared" si="3"/>
        <v>COP</v>
      </c>
    </row>
    <row r="17" spans="1:22" x14ac:dyDescent="0.2">
      <c r="A17" s="18" t="str">
        <f t="shared" si="0"/>
        <v>Controles EmpresarialesCANALIT-SW-03-04</v>
      </c>
      <c r="B17" s="18" t="str">
        <f t="shared" si="1"/>
        <v>IT-SW-03-04CANAL</v>
      </c>
      <c r="C17" s="18"/>
      <c r="D17" s="18" t="s">
        <v>208</v>
      </c>
      <c r="E17" t="s">
        <v>138</v>
      </c>
      <c r="F17" t="s">
        <v>3938</v>
      </c>
      <c r="G17" s="18" t="str">
        <f t="shared" si="2"/>
        <v>Controles Empresariales</v>
      </c>
      <c r="H17" s="18" t="s">
        <v>119</v>
      </c>
      <c r="I17" s="18" t="s">
        <v>67</v>
      </c>
      <c r="J17" t="s">
        <v>215</v>
      </c>
      <c r="K17" t="s">
        <v>209</v>
      </c>
      <c r="L17" s="70" t="s">
        <v>21</v>
      </c>
      <c r="M17" s="70" t="s">
        <v>65</v>
      </c>
      <c r="N17" s="37" t="s">
        <v>225</v>
      </c>
      <c r="O17" s="37" t="s">
        <v>226</v>
      </c>
      <c r="P17" s="37" t="s">
        <v>1304</v>
      </c>
      <c r="Q17" s="75" t="s">
        <v>138</v>
      </c>
      <c r="R17" t="s">
        <v>227</v>
      </c>
      <c r="S17" s="38">
        <v>767800</v>
      </c>
      <c r="T17">
        <v>1</v>
      </c>
      <c r="U17">
        <v>1</v>
      </c>
      <c r="V17" s="43" t="str">
        <f t="shared" si="3"/>
        <v>COP</v>
      </c>
    </row>
    <row r="18" spans="1:22" x14ac:dyDescent="0.2">
      <c r="A18" s="18" t="str">
        <f t="shared" si="0"/>
        <v>Controles EmpresarialesCANALIT-SW-03-05</v>
      </c>
      <c r="B18" s="18" t="str">
        <f t="shared" si="1"/>
        <v>IT-SW-03-05CANAL</v>
      </c>
      <c r="C18" s="18"/>
      <c r="D18" s="18" t="s">
        <v>208</v>
      </c>
      <c r="E18" t="s">
        <v>139</v>
      </c>
      <c r="F18" t="s">
        <v>3938</v>
      </c>
      <c r="G18" s="18" t="str">
        <f t="shared" si="2"/>
        <v>Controles Empresariales</v>
      </c>
      <c r="H18" s="18" t="s">
        <v>119</v>
      </c>
      <c r="I18" s="18" t="s">
        <v>67</v>
      </c>
      <c r="J18" t="s">
        <v>215</v>
      </c>
      <c r="K18" t="s">
        <v>209</v>
      </c>
      <c r="L18" s="70" t="s">
        <v>21</v>
      </c>
      <c r="M18" s="70" t="s">
        <v>65</v>
      </c>
      <c r="N18" s="37" t="s">
        <v>172</v>
      </c>
      <c r="O18" s="37" t="s">
        <v>66</v>
      </c>
      <c r="P18" s="37" t="s">
        <v>1304</v>
      </c>
      <c r="Q18" s="75" t="s">
        <v>139</v>
      </c>
      <c r="R18" t="s">
        <v>227</v>
      </c>
      <c r="S18" s="38">
        <v>727800</v>
      </c>
      <c r="T18">
        <v>1</v>
      </c>
      <c r="U18">
        <v>1</v>
      </c>
      <c r="V18" s="43" t="str">
        <f t="shared" si="3"/>
        <v>COP</v>
      </c>
    </row>
    <row r="19" spans="1:22" x14ac:dyDescent="0.2">
      <c r="A19" s="18" t="str">
        <f t="shared" si="0"/>
        <v>Controles EmpresarialesCANALIT-SW-03-06</v>
      </c>
      <c r="B19" s="18" t="str">
        <f t="shared" si="1"/>
        <v>IT-SW-03-06CANAL</v>
      </c>
      <c r="C19" s="18"/>
      <c r="D19" s="18" t="s">
        <v>208</v>
      </c>
      <c r="E19" t="s">
        <v>140</v>
      </c>
      <c r="F19" t="s">
        <v>3938</v>
      </c>
      <c r="G19" s="18" t="str">
        <f t="shared" si="2"/>
        <v>Controles Empresariales</v>
      </c>
      <c r="H19" s="18" t="s">
        <v>119</v>
      </c>
      <c r="I19" s="18" t="s">
        <v>67</v>
      </c>
      <c r="J19" t="s">
        <v>215</v>
      </c>
      <c r="K19" t="s">
        <v>209</v>
      </c>
      <c r="L19" s="70" t="s">
        <v>21</v>
      </c>
      <c r="M19" s="70" t="s">
        <v>65</v>
      </c>
      <c r="N19" s="37" t="s">
        <v>172</v>
      </c>
      <c r="O19" s="37" t="s">
        <v>226</v>
      </c>
      <c r="P19" s="37" t="s">
        <v>1304</v>
      </c>
      <c r="Q19" s="75" t="s">
        <v>140</v>
      </c>
      <c r="R19" t="s">
        <v>227</v>
      </c>
      <c r="S19" s="38">
        <v>862800</v>
      </c>
      <c r="T19">
        <v>1</v>
      </c>
      <c r="U19">
        <v>1</v>
      </c>
      <c r="V19" s="43" t="str">
        <f t="shared" si="3"/>
        <v>COP</v>
      </c>
    </row>
    <row r="20" spans="1:22" x14ac:dyDescent="0.2">
      <c r="A20" s="18" t="str">
        <f t="shared" si="0"/>
        <v>Controles EmpresarialesCANALIT-SW-04-01</v>
      </c>
      <c r="B20" s="18" t="str">
        <f t="shared" si="1"/>
        <v>IT-SW-04-01CANAL</v>
      </c>
      <c r="C20" s="18"/>
      <c r="D20" s="18" t="s">
        <v>208</v>
      </c>
      <c r="E20" t="s">
        <v>141</v>
      </c>
      <c r="F20" t="s">
        <v>3938</v>
      </c>
      <c r="G20" s="18" t="str">
        <f t="shared" si="2"/>
        <v>Controles Empresariales</v>
      </c>
      <c r="H20" s="18" t="s">
        <v>119</v>
      </c>
      <c r="I20" s="18" t="s">
        <v>67</v>
      </c>
      <c r="J20" t="s">
        <v>216</v>
      </c>
      <c r="K20" t="s">
        <v>171</v>
      </c>
      <c r="L20" s="70" t="s">
        <v>21</v>
      </c>
      <c r="M20" s="70" t="s">
        <v>65</v>
      </c>
      <c r="N20" s="37" t="s">
        <v>224</v>
      </c>
      <c r="O20" s="37" t="s">
        <v>66</v>
      </c>
      <c r="P20" s="37" t="s">
        <v>1304</v>
      </c>
      <c r="Q20" s="75" t="s">
        <v>141</v>
      </c>
      <c r="R20" t="s">
        <v>227</v>
      </c>
      <c r="S20" s="38">
        <v>727800</v>
      </c>
      <c r="T20">
        <v>1</v>
      </c>
      <c r="U20">
        <v>1</v>
      </c>
      <c r="V20" s="43" t="str">
        <f t="shared" si="3"/>
        <v>COP</v>
      </c>
    </row>
    <row r="21" spans="1:22" x14ac:dyDescent="0.2">
      <c r="A21" s="18" t="str">
        <f t="shared" si="0"/>
        <v>Controles EmpresarialesCANALIT-SW-04-02</v>
      </c>
      <c r="B21" s="18" t="str">
        <f t="shared" si="1"/>
        <v>IT-SW-04-02CANAL</v>
      </c>
      <c r="C21" s="18"/>
      <c r="D21" s="18" t="s">
        <v>208</v>
      </c>
      <c r="E21" t="s">
        <v>142</v>
      </c>
      <c r="F21" t="s">
        <v>3938</v>
      </c>
      <c r="G21" s="18" t="str">
        <f t="shared" si="2"/>
        <v>Controles Empresariales</v>
      </c>
      <c r="H21" s="18" t="s">
        <v>119</v>
      </c>
      <c r="I21" s="18" t="s">
        <v>67</v>
      </c>
      <c r="J21" t="s">
        <v>216</v>
      </c>
      <c r="K21" t="s">
        <v>171</v>
      </c>
      <c r="L21" s="70" t="s">
        <v>21</v>
      </c>
      <c r="M21" s="70" t="s">
        <v>65</v>
      </c>
      <c r="N21" s="37" t="s">
        <v>224</v>
      </c>
      <c r="O21" s="37" t="s">
        <v>226</v>
      </c>
      <c r="P21" s="37" t="s">
        <v>1304</v>
      </c>
      <c r="Q21" s="75" t="s">
        <v>142</v>
      </c>
      <c r="R21" t="s">
        <v>227</v>
      </c>
      <c r="S21" s="38">
        <v>737800</v>
      </c>
      <c r="T21">
        <v>1</v>
      </c>
      <c r="U21">
        <v>1</v>
      </c>
      <c r="V21" s="43" t="str">
        <f t="shared" si="3"/>
        <v>COP</v>
      </c>
    </row>
    <row r="22" spans="1:22" x14ac:dyDescent="0.2">
      <c r="A22" s="18" t="str">
        <f t="shared" si="0"/>
        <v>Controles EmpresarialesCANALIT-SW-04-03</v>
      </c>
      <c r="B22" s="18" t="str">
        <f t="shared" si="1"/>
        <v>IT-SW-04-03CANAL</v>
      </c>
      <c r="C22" s="18"/>
      <c r="D22" s="18" t="s">
        <v>208</v>
      </c>
      <c r="E22" t="s">
        <v>143</v>
      </c>
      <c r="F22" t="s">
        <v>3938</v>
      </c>
      <c r="G22" s="18" t="str">
        <f t="shared" si="2"/>
        <v>Controles Empresariales</v>
      </c>
      <c r="H22" s="18" t="s">
        <v>119</v>
      </c>
      <c r="I22" s="18" t="s">
        <v>67</v>
      </c>
      <c r="J22" t="s">
        <v>216</v>
      </c>
      <c r="K22" t="s">
        <v>171</v>
      </c>
      <c r="L22" s="70" t="s">
        <v>21</v>
      </c>
      <c r="M22" s="70" t="s">
        <v>65</v>
      </c>
      <c r="N22" s="37" t="s">
        <v>225</v>
      </c>
      <c r="O22" s="37" t="s">
        <v>66</v>
      </c>
      <c r="P22" s="37" t="s">
        <v>1304</v>
      </c>
      <c r="Q22" s="75" t="s">
        <v>143</v>
      </c>
      <c r="R22" t="s">
        <v>227</v>
      </c>
      <c r="S22" s="38">
        <v>727800</v>
      </c>
      <c r="T22">
        <v>1</v>
      </c>
      <c r="U22">
        <v>1</v>
      </c>
      <c r="V22" s="43" t="str">
        <f t="shared" si="3"/>
        <v>COP</v>
      </c>
    </row>
    <row r="23" spans="1:22" x14ac:dyDescent="0.2">
      <c r="A23" s="18" t="str">
        <f t="shared" si="0"/>
        <v>Controles EmpresarialesCANALIT-SW-04-04</v>
      </c>
      <c r="B23" s="18" t="str">
        <f t="shared" si="1"/>
        <v>IT-SW-04-04CANAL</v>
      </c>
      <c r="C23" s="18"/>
      <c r="D23" s="18" t="s">
        <v>208</v>
      </c>
      <c r="E23" t="s">
        <v>144</v>
      </c>
      <c r="F23" t="s">
        <v>3938</v>
      </c>
      <c r="G23" s="18" t="str">
        <f t="shared" si="2"/>
        <v>Controles Empresariales</v>
      </c>
      <c r="H23" s="18" t="s">
        <v>119</v>
      </c>
      <c r="I23" s="18" t="s">
        <v>67</v>
      </c>
      <c r="J23" t="s">
        <v>216</v>
      </c>
      <c r="K23" t="s">
        <v>171</v>
      </c>
      <c r="L23" s="70" t="s">
        <v>21</v>
      </c>
      <c r="M23" s="70" t="s">
        <v>65</v>
      </c>
      <c r="N23" s="37" t="s">
        <v>225</v>
      </c>
      <c r="O23" s="37" t="s">
        <v>226</v>
      </c>
      <c r="P23" s="37" t="s">
        <v>1304</v>
      </c>
      <c r="Q23" s="75" t="s">
        <v>144</v>
      </c>
      <c r="R23" t="s">
        <v>227</v>
      </c>
      <c r="S23" s="38">
        <v>767800</v>
      </c>
      <c r="T23">
        <v>1</v>
      </c>
      <c r="U23">
        <v>1</v>
      </c>
      <c r="V23" s="43" t="str">
        <f t="shared" si="3"/>
        <v>COP</v>
      </c>
    </row>
    <row r="24" spans="1:22" x14ac:dyDescent="0.2">
      <c r="A24" s="18" t="str">
        <f t="shared" si="0"/>
        <v>Controles EmpresarialesCANALIT-SW-04-05</v>
      </c>
      <c r="B24" s="18" t="str">
        <f t="shared" si="1"/>
        <v>IT-SW-04-05CANAL</v>
      </c>
      <c r="C24" s="18"/>
      <c r="D24" s="18" t="s">
        <v>208</v>
      </c>
      <c r="E24" t="s">
        <v>145</v>
      </c>
      <c r="F24" t="s">
        <v>3938</v>
      </c>
      <c r="G24" s="18" t="str">
        <f t="shared" si="2"/>
        <v>Controles Empresariales</v>
      </c>
      <c r="H24" s="18" t="s">
        <v>119</v>
      </c>
      <c r="I24" s="18" t="s">
        <v>67</v>
      </c>
      <c r="J24" t="s">
        <v>216</v>
      </c>
      <c r="K24" t="s">
        <v>171</v>
      </c>
      <c r="L24" s="70" t="s">
        <v>21</v>
      </c>
      <c r="M24" s="70" t="s">
        <v>65</v>
      </c>
      <c r="N24" s="37" t="s">
        <v>172</v>
      </c>
      <c r="O24" s="37" t="s">
        <v>66</v>
      </c>
      <c r="P24" s="37" t="s">
        <v>1304</v>
      </c>
      <c r="Q24" s="75" t="s">
        <v>145</v>
      </c>
      <c r="R24" t="s">
        <v>227</v>
      </c>
      <c r="S24" s="38">
        <v>727800</v>
      </c>
      <c r="T24">
        <v>1</v>
      </c>
      <c r="U24">
        <v>1</v>
      </c>
      <c r="V24" s="43" t="str">
        <f t="shared" si="3"/>
        <v>COP</v>
      </c>
    </row>
    <row r="25" spans="1:22" x14ac:dyDescent="0.2">
      <c r="A25" s="18" t="str">
        <f t="shared" si="0"/>
        <v>Controles EmpresarialesCANALIT-SW-04-06</v>
      </c>
      <c r="B25" s="18" t="str">
        <f t="shared" si="1"/>
        <v>IT-SW-04-06CANAL</v>
      </c>
      <c r="C25" s="18"/>
      <c r="D25" s="18" t="s">
        <v>208</v>
      </c>
      <c r="E25" t="s">
        <v>146</v>
      </c>
      <c r="F25" t="s">
        <v>3938</v>
      </c>
      <c r="G25" s="18" t="str">
        <f t="shared" si="2"/>
        <v>Controles Empresariales</v>
      </c>
      <c r="H25" s="18" t="s">
        <v>119</v>
      </c>
      <c r="I25" s="18" t="s">
        <v>67</v>
      </c>
      <c r="J25" t="s">
        <v>216</v>
      </c>
      <c r="K25" t="s">
        <v>171</v>
      </c>
      <c r="L25" s="70" t="s">
        <v>21</v>
      </c>
      <c r="M25" s="70" t="s">
        <v>65</v>
      </c>
      <c r="N25" s="37" t="s">
        <v>172</v>
      </c>
      <c r="O25" s="37" t="s">
        <v>226</v>
      </c>
      <c r="P25" s="37" t="s">
        <v>1304</v>
      </c>
      <c r="Q25" s="75" t="s">
        <v>146</v>
      </c>
      <c r="R25" t="s">
        <v>227</v>
      </c>
      <c r="S25" s="38">
        <v>862800</v>
      </c>
      <c r="T25">
        <v>1</v>
      </c>
      <c r="U25">
        <v>1</v>
      </c>
      <c r="V25" s="43" t="str">
        <f t="shared" si="3"/>
        <v>COP</v>
      </c>
    </row>
    <row r="26" spans="1:22" x14ac:dyDescent="0.2">
      <c r="A26" s="18" t="str">
        <f t="shared" si="0"/>
        <v>Controles EmpresarialesCANALIT-SW-05-01</v>
      </c>
      <c r="B26" s="18" t="str">
        <f t="shared" si="1"/>
        <v>IT-SW-05-01CANAL</v>
      </c>
      <c r="C26" s="18"/>
      <c r="D26" s="18" t="s">
        <v>208</v>
      </c>
      <c r="E26" t="s">
        <v>147</v>
      </c>
      <c r="F26" t="s">
        <v>3938</v>
      </c>
      <c r="G26" s="18" t="str">
        <f t="shared" si="2"/>
        <v>Controles Empresariales</v>
      </c>
      <c r="H26" s="18" t="s">
        <v>119</v>
      </c>
      <c r="I26" s="18" t="s">
        <v>67</v>
      </c>
      <c r="J26" t="s">
        <v>217</v>
      </c>
      <c r="K26" t="s">
        <v>210</v>
      </c>
      <c r="L26" s="70" t="s">
        <v>21</v>
      </c>
      <c r="M26" s="70" t="s">
        <v>65</v>
      </c>
      <c r="N26" s="37" t="s">
        <v>224</v>
      </c>
      <c r="O26" s="37" t="s">
        <v>66</v>
      </c>
      <c r="P26" s="37" t="s">
        <v>1308</v>
      </c>
      <c r="Q26" s="75" t="s">
        <v>147</v>
      </c>
      <c r="R26" t="s">
        <v>227</v>
      </c>
      <c r="S26" s="38">
        <v>181950</v>
      </c>
      <c r="T26">
        <v>1</v>
      </c>
      <c r="U26">
        <v>1</v>
      </c>
      <c r="V26" s="43" t="str">
        <f t="shared" si="3"/>
        <v>COP</v>
      </c>
    </row>
    <row r="27" spans="1:22" x14ac:dyDescent="0.2">
      <c r="A27" s="18" t="str">
        <f t="shared" si="0"/>
        <v>Controles EmpresarialesCANALIT-SW-05-02</v>
      </c>
      <c r="B27" s="18" t="str">
        <f t="shared" si="1"/>
        <v>IT-SW-05-02CANAL</v>
      </c>
      <c r="C27" s="18"/>
      <c r="D27" s="18" t="s">
        <v>208</v>
      </c>
      <c r="E27" t="s">
        <v>148</v>
      </c>
      <c r="F27" t="s">
        <v>3938</v>
      </c>
      <c r="G27" s="18" t="str">
        <f t="shared" si="2"/>
        <v>Controles Empresariales</v>
      </c>
      <c r="H27" s="18" t="s">
        <v>119</v>
      </c>
      <c r="I27" s="18" t="s">
        <v>67</v>
      </c>
      <c r="J27" t="s">
        <v>217</v>
      </c>
      <c r="K27" t="s">
        <v>210</v>
      </c>
      <c r="L27" s="70" t="s">
        <v>21</v>
      </c>
      <c r="M27" s="70" t="s">
        <v>65</v>
      </c>
      <c r="N27" s="37" t="s">
        <v>224</v>
      </c>
      <c r="O27" s="37" t="s">
        <v>226</v>
      </c>
      <c r="P27" s="37" t="s">
        <v>1308</v>
      </c>
      <c r="Q27" s="75" t="s">
        <v>148</v>
      </c>
      <c r="R27" t="s">
        <v>227</v>
      </c>
      <c r="S27" s="38">
        <v>186950</v>
      </c>
      <c r="T27">
        <v>1</v>
      </c>
      <c r="U27">
        <v>1</v>
      </c>
      <c r="V27" s="43" t="str">
        <f t="shared" si="3"/>
        <v>COP</v>
      </c>
    </row>
    <row r="28" spans="1:22" x14ac:dyDescent="0.2">
      <c r="A28" s="18" t="str">
        <f t="shared" si="0"/>
        <v>Controles EmpresarialesCANALIT-SW-05-03</v>
      </c>
      <c r="B28" s="18" t="str">
        <f t="shared" si="1"/>
        <v>IT-SW-05-03CANAL</v>
      </c>
      <c r="C28" s="18"/>
      <c r="D28" s="18" t="s">
        <v>208</v>
      </c>
      <c r="E28" t="s">
        <v>149</v>
      </c>
      <c r="F28" t="s">
        <v>3938</v>
      </c>
      <c r="G28" s="18" t="str">
        <f t="shared" si="2"/>
        <v>Controles Empresariales</v>
      </c>
      <c r="H28" s="18" t="s">
        <v>119</v>
      </c>
      <c r="I28" s="18" t="s">
        <v>67</v>
      </c>
      <c r="J28" t="s">
        <v>217</v>
      </c>
      <c r="K28" t="s">
        <v>210</v>
      </c>
      <c r="L28" s="70" t="s">
        <v>21</v>
      </c>
      <c r="M28" s="70" t="s">
        <v>65</v>
      </c>
      <c r="N28" s="37" t="s">
        <v>225</v>
      </c>
      <c r="O28" s="37" t="s">
        <v>66</v>
      </c>
      <c r="P28" s="37" t="s">
        <v>1308</v>
      </c>
      <c r="Q28" s="75" t="s">
        <v>149</v>
      </c>
      <c r="R28" t="s">
        <v>227</v>
      </c>
      <c r="S28" s="38">
        <v>181950</v>
      </c>
      <c r="T28">
        <v>1</v>
      </c>
      <c r="U28">
        <v>1</v>
      </c>
      <c r="V28" s="43" t="str">
        <f t="shared" si="3"/>
        <v>COP</v>
      </c>
    </row>
    <row r="29" spans="1:22" x14ac:dyDescent="0.2">
      <c r="A29" s="18" t="str">
        <f t="shared" si="0"/>
        <v>Controles EmpresarialesCANALIT-SW-05-04</v>
      </c>
      <c r="B29" s="18" t="str">
        <f t="shared" si="1"/>
        <v>IT-SW-05-04CANAL</v>
      </c>
      <c r="C29" s="18"/>
      <c r="D29" s="18" t="s">
        <v>208</v>
      </c>
      <c r="E29" t="s">
        <v>177</v>
      </c>
      <c r="F29" t="s">
        <v>3938</v>
      </c>
      <c r="G29" s="18" t="str">
        <f t="shared" si="2"/>
        <v>Controles Empresariales</v>
      </c>
      <c r="H29" s="18" t="s">
        <v>119</v>
      </c>
      <c r="I29" s="18" t="s">
        <v>67</v>
      </c>
      <c r="J29" t="s">
        <v>217</v>
      </c>
      <c r="K29" t="s">
        <v>210</v>
      </c>
      <c r="L29" s="70" t="s">
        <v>21</v>
      </c>
      <c r="M29" s="70" t="s">
        <v>65</v>
      </c>
      <c r="N29" s="37" t="s">
        <v>225</v>
      </c>
      <c r="O29" s="37" t="s">
        <v>226</v>
      </c>
      <c r="P29" s="37" t="s">
        <v>1308</v>
      </c>
      <c r="Q29" s="75" t="s">
        <v>177</v>
      </c>
      <c r="R29" t="s">
        <v>227</v>
      </c>
      <c r="S29" s="38">
        <v>194450</v>
      </c>
      <c r="T29">
        <v>1</v>
      </c>
      <c r="U29">
        <v>1</v>
      </c>
      <c r="V29" s="43" t="str">
        <f t="shared" si="3"/>
        <v>COP</v>
      </c>
    </row>
    <row r="30" spans="1:22" x14ac:dyDescent="0.2">
      <c r="A30" s="18" t="str">
        <f t="shared" si="0"/>
        <v>Controles EmpresarialesCANALIT-SW-05-05</v>
      </c>
      <c r="B30" s="18" t="str">
        <f t="shared" si="1"/>
        <v>IT-SW-05-05CANAL</v>
      </c>
      <c r="C30" s="18"/>
      <c r="D30" s="18" t="s">
        <v>208</v>
      </c>
      <c r="E30" t="s">
        <v>178</v>
      </c>
      <c r="F30" t="s">
        <v>3938</v>
      </c>
      <c r="G30" s="18" t="str">
        <f t="shared" si="2"/>
        <v>Controles Empresariales</v>
      </c>
      <c r="H30" s="18" t="s">
        <v>119</v>
      </c>
      <c r="I30" s="18" t="s">
        <v>67</v>
      </c>
      <c r="J30" t="s">
        <v>217</v>
      </c>
      <c r="K30" t="s">
        <v>210</v>
      </c>
      <c r="L30" s="70" t="s">
        <v>21</v>
      </c>
      <c r="M30" s="70" t="s">
        <v>65</v>
      </c>
      <c r="N30" s="37" t="s">
        <v>172</v>
      </c>
      <c r="O30" s="37" t="s">
        <v>66</v>
      </c>
      <c r="P30" s="37" t="s">
        <v>1308</v>
      </c>
      <c r="Q30" s="75" t="s">
        <v>178</v>
      </c>
      <c r="R30" t="s">
        <v>227</v>
      </c>
      <c r="S30" s="38">
        <v>181950</v>
      </c>
      <c r="T30">
        <v>1</v>
      </c>
      <c r="U30">
        <v>1</v>
      </c>
      <c r="V30" s="43" t="str">
        <f t="shared" si="3"/>
        <v>COP</v>
      </c>
    </row>
    <row r="31" spans="1:22" x14ac:dyDescent="0.2">
      <c r="A31" s="18" t="str">
        <f t="shared" si="0"/>
        <v>Controles EmpresarialesCANALIT-SW-05-06</v>
      </c>
      <c r="B31" s="18" t="str">
        <f t="shared" si="1"/>
        <v>IT-SW-05-06CANAL</v>
      </c>
      <c r="C31" s="18"/>
      <c r="D31" s="18" t="s">
        <v>208</v>
      </c>
      <c r="E31" t="s">
        <v>179</v>
      </c>
      <c r="F31" t="s">
        <v>3938</v>
      </c>
      <c r="G31" s="18" t="str">
        <f t="shared" si="2"/>
        <v>Controles Empresariales</v>
      </c>
      <c r="H31" s="18" t="s">
        <v>119</v>
      </c>
      <c r="I31" s="18" t="s">
        <v>67</v>
      </c>
      <c r="J31" t="s">
        <v>217</v>
      </c>
      <c r="K31" t="s">
        <v>210</v>
      </c>
      <c r="L31" s="70" t="s">
        <v>21</v>
      </c>
      <c r="M31" s="70" t="s">
        <v>65</v>
      </c>
      <c r="N31" s="37" t="s">
        <v>172</v>
      </c>
      <c r="O31" s="37" t="s">
        <v>226</v>
      </c>
      <c r="P31" s="37" t="s">
        <v>1308</v>
      </c>
      <c r="Q31" s="75" t="s">
        <v>179</v>
      </c>
      <c r="R31" t="s">
        <v>227</v>
      </c>
      <c r="S31" s="38">
        <v>206950</v>
      </c>
      <c r="T31">
        <v>1</v>
      </c>
      <c r="U31">
        <v>1</v>
      </c>
      <c r="V31" s="43" t="str">
        <f t="shared" si="3"/>
        <v>COP</v>
      </c>
    </row>
    <row r="32" spans="1:22" x14ac:dyDescent="0.2">
      <c r="A32" s="18" t="str">
        <f t="shared" si="0"/>
        <v>Controles EmpresarialesCANALIT-SW-06-01</v>
      </c>
      <c r="B32" s="18" t="str">
        <f t="shared" si="1"/>
        <v>IT-SW-06-01CANAL</v>
      </c>
      <c r="C32" s="18"/>
      <c r="D32" s="18" t="s">
        <v>208</v>
      </c>
      <c r="E32" t="s">
        <v>150</v>
      </c>
      <c r="F32" t="s">
        <v>3938</v>
      </c>
      <c r="G32" s="18" t="str">
        <f t="shared" si="2"/>
        <v>Controles Empresariales</v>
      </c>
      <c r="H32" s="18" t="s">
        <v>119</v>
      </c>
      <c r="I32" s="18" t="s">
        <v>67</v>
      </c>
      <c r="J32" t="s">
        <v>218</v>
      </c>
      <c r="K32" t="s">
        <v>211</v>
      </c>
      <c r="L32" s="70" t="s">
        <v>21</v>
      </c>
      <c r="M32" s="70" t="s">
        <v>65</v>
      </c>
      <c r="N32" s="37" t="s">
        <v>224</v>
      </c>
      <c r="O32" s="37" t="s">
        <v>226</v>
      </c>
      <c r="P32" s="37" t="s">
        <v>1308</v>
      </c>
      <c r="Q32" s="75" t="s">
        <v>150</v>
      </c>
      <c r="R32" t="s">
        <v>227</v>
      </c>
      <c r="S32" s="38">
        <v>17948571</v>
      </c>
      <c r="T32">
        <v>1</v>
      </c>
      <c r="U32">
        <v>1</v>
      </c>
      <c r="V32" s="43" t="str">
        <f t="shared" si="3"/>
        <v>COP</v>
      </c>
    </row>
    <row r="33" spans="1:22" x14ac:dyDescent="0.2">
      <c r="A33" s="18" t="str">
        <f t="shared" si="0"/>
        <v>Controles EmpresarialesCANALIT-SW-06-02</v>
      </c>
      <c r="B33" s="18" t="str">
        <f t="shared" si="1"/>
        <v>IT-SW-06-02CANAL</v>
      </c>
      <c r="C33" s="18"/>
      <c r="D33" s="18" t="s">
        <v>208</v>
      </c>
      <c r="E33" t="s">
        <v>151</v>
      </c>
      <c r="F33" t="s">
        <v>3938</v>
      </c>
      <c r="G33" s="18" t="str">
        <f t="shared" si="2"/>
        <v>Controles Empresariales</v>
      </c>
      <c r="H33" s="18" t="s">
        <v>119</v>
      </c>
      <c r="I33" s="18" t="s">
        <v>67</v>
      </c>
      <c r="J33" t="s">
        <v>218</v>
      </c>
      <c r="K33" t="s">
        <v>211</v>
      </c>
      <c r="L33" s="70" t="s">
        <v>21</v>
      </c>
      <c r="M33" s="70" t="s">
        <v>65</v>
      </c>
      <c r="N33" s="37" t="s">
        <v>225</v>
      </c>
      <c r="O33" s="37" t="s">
        <v>226</v>
      </c>
      <c r="P33" s="37" t="s">
        <v>1308</v>
      </c>
      <c r="Q33" s="75" t="s">
        <v>151</v>
      </c>
      <c r="R33" t="s">
        <v>227</v>
      </c>
      <c r="S33" s="38">
        <v>18848571</v>
      </c>
      <c r="T33">
        <v>1</v>
      </c>
      <c r="U33">
        <v>1</v>
      </c>
      <c r="V33" s="43" t="str">
        <f t="shared" si="3"/>
        <v>COP</v>
      </c>
    </row>
    <row r="34" spans="1:22" x14ac:dyDescent="0.2">
      <c r="A34" s="18" t="str">
        <f t="shared" si="0"/>
        <v>Controles EmpresarialesCANALIT-SW-06-03</v>
      </c>
      <c r="B34" s="18" t="str">
        <f t="shared" si="1"/>
        <v>IT-SW-06-03CANAL</v>
      </c>
      <c r="C34" s="18"/>
      <c r="D34" s="18" t="s">
        <v>208</v>
      </c>
      <c r="E34" t="s">
        <v>152</v>
      </c>
      <c r="F34" t="s">
        <v>3938</v>
      </c>
      <c r="G34" s="18" t="str">
        <f t="shared" si="2"/>
        <v>Controles Empresariales</v>
      </c>
      <c r="H34" s="18" t="s">
        <v>119</v>
      </c>
      <c r="I34" s="18" t="s">
        <v>67</v>
      </c>
      <c r="J34" t="s">
        <v>218</v>
      </c>
      <c r="K34" t="s">
        <v>211</v>
      </c>
      <c r="L34" s="70" t="s">
        <v>21</v>
      </c>
      <c r="M34" s="70" t="s">
        <v>65</v>
      </c>
      <c r="N34" s="37" t="s">
        <v>172</v>
      </c>
      <c r="O34" s="37" t="s">
        <v>226</v>
      </c>
      <c r="P34" s="37" t="s">
        <v>1308</v>
      </c>
      <c r="Q34" s="75" t="s">
        <v>152</v>
      </c>
      <c r="R34" t="s">
        <v>227</v>
      </c>
      <c r="S34" s="38">
        <v>19748571</v>
      </c>
      <c r="T34">
        <v>1</v>
      </c>
      <c r="U34">
        <v>1</v>
      </c>
      <c r="V34" s="43" t="str">
        <f t="shared" si="3"/>
        <v>COP</v>
      </c>
    </row>
    <row r="35" spans="1:22" x14ac:dyDescent="0.2">
      <c r="A35" s="18" t="str">
        <f t="shared" si="0"/>
        <v>Controles EmpresarialesCANALIT-SW-07-01</v>
      </c>
      <c r="B35" s="18" t="str">
        <f t="shared" si="1"/>
        <v>IT-SW-07-01CANAL</v>
      </c>
      <c r="C35" s="18"/>
      <c r="D35" s="18" t="s">
        <v>208</v>
      </c>
      <c r="E35" t="s">
        <v>153</v>
      </c>
      <c r="F35" t="s">
        <v>3938</v>
      </c>
      <c r="G35" s="18" t="str">
        <f t="shared" si="2"/>
        <v>Controles Empresariales</v>
      </c>
      <c r="H35" s="18" t="s">
        <v>119</v>
      </c>
      <c r="I35" s="18" t="s">
        <v>67</v>
      </c>
      <c r="J35" t="s">
        <v>219</v>
      </c>
      <c r="K35" s="76" t="s">
        <v>40</v>
      </c>
      <c r="L35" s="70" t="s">
        <v>21</v>
      </c>
      <c r="M35" s="70" t="s">
        <v>65</v>
      </c>
      <c r="N35" s="37" t="s">
        <v>224</v>
      </c>
      <c r="O35" s="37" t="s">
        <v>66</v>
      </c>
      <c r="P35" s="37" t="s">
        <v>1305</v>
      </c>
      <c r="Q35" s="75" t="s">
        <v>153</v>
      </c>
      <c r="R35" t="s">
        <v>227</v>
      </c>
      <c r="S35" s="38">
        <v>363900</v>
      </c>
      <c r="T35">
        <v>1</v>
      </c>
      <c r="U35">
        <v>1</v>
      </c>
      <c r="V35" s="43" t="str">
        <f t="shared" si="3"/>
        <v>COP</v>
      </c>
    </row>
    <row r="36" spans="1:22" x14ac:dyDescent="0.2">
      <c r="A36" s="18" t="str">
        <f t="shared" si="0"/>
        <v>Controles EmpresarialesCANALIT-SW-07-02</v>
      </c>
      <c r="B36" s="18" t="str">
        <f t="shared" si="1"/>
        <v>IT-SW-07-02CANAL</v>
      </c>
      <c r="C36" s="18"/>
      <c r="D36" s="18" t="s">
        <v>208</v>
      </c>
      <c r="E36" t="s">
        <v>154</v>
      </c>
      <c r="F36" t="s">
        <v>3938</v>
      </c>
      <c r="G36" s="18" t="str">
        <f t="shared" si="2"/>
        <v>Controles Empresariales</v>
      </c>
      <c r="H36" s="18" t="s">
        <v>119</v>
      </c>
      <c r="I36" s="18" t="s">
        <v>67</v>
      </c>
      <c r="J36" t="s">
        <v>219</v>
      </c>
      <c r="K36" s="76" t="s">
        <v>40</v>
      </c>
      <c r="L36" s="70" t="s">
        <v>21</v>
      </c>
      <c r="M36" s="70" t="s">
        <v>65</v>
      </c>
      <c r="N36" s="37" t="s">
        <v>224</v>
      </c>
      <c r="O36" s="37" t="s">
        <v>226</v>
      </c>
      <c r="P36" s="37" t="s">
        <v>1305</v>
      </c>
      <c r="Q36" s="75" t="s">
        <v>154</v>
      </c>
      <c r="R36" t="s">
        <v>227</v>
      </c>
      <c r="S36" s="38">
        <v>368900</v>
      </c>
      <c r="T36">
        <v>1</v>
      </c>
      <c r="U36">
        <v>1</v>
      </c>
      <c r="V36" s="43" t="str">
        <f t="shared" si="3"/>
        <v>COP</v>
      </c>
    </row>
    <row r="37" spans="1:22" x14ac:dyDescent="0.2">
      <c r="A37" s="18" t="str">
        <f t="shared" si="0"/>
        <v>Controles EmpresarialesCANALIT-SW-07-03</v>
      </c>
      <c r="B37" s="18" t="str">
        <f t="shared" si="1"/>
        <v>IT-SW-07-03CANAL</v>
      </c>
      <c r="C37" s="18"/>
      <c r="D37" s="18" t="s">
        <v>208</v>
      </c>
      <c r="E37" t="s">
        <v>155</v>
      </c>
      <c r="F37" t="s">
        <v>3938</v>
      </c>
      <c r="G37" s="18" t="str">
        <f t="shared" si="2"/>
        <v>Controles Empresariales</v>
      </c>
      <c r="H37" s="18" t="s">
        <v>119</v>
      </c>
      <c r="I37" s="18" t="s">
        <v>67</v>
      </c>
      <c r="J37" t="s">
        <v>219</v>
      </c>
      <c r="K37" s="76" t="s">
        <v>40</v>
      </c>
      <c r="L37" s="70" t="s">
        <v>21</v>
      </c>
      <c r="M37" s="70" t="s">
        <v>65</v>
      </c>
      <c r="N37" s="37" t="s">
        <v>225</v>
      </c>
      <c r="O37" s="37" t="s">
        <v>66</v>
      </c>
      <c r="P37" s="37" t="s">
        <v>1305</v>
      </c>
      <c r="Q37" s="75" t="s">
        <v>155</v>
      </c>
      <c r="R37" t="s">
        <v>227</v>
      </c>
      <c r="S37" s="38">
        <v>363900</v>
      </c>
      <c r="T37">
        <v>1</v>
      </c>
      <c r="U37">
        <v>1</v>
      </c>
      <c r="V37" s="43" t="str">
        <f t="shared" si="3"/>
        <v>COP</v>
      </c>
    </row>
    <row r="38" spans="1:22" x14ac:dyDescent="0.2">
      <c r="A38" s="18" t="str">
        <f t="shared" si="0"/>
        <v>Controles EmpresarialesCANALIT-SW-07-04</v>
      </c>
      <c r="B38" s="18" t="str">
        <f t="shared" si="1"/>
        <v>IT-SW-07-04CANAL</v>
      </c>
      <c r="C38" s="18"/>
      <c r="D38" s="18" t="s">
        <v>208</v>
      </c>
      <c r="E38" t="s">
        <v>156</v>
      </c>
      <c r="F38" t="s">
        <v>3938</v>
      </c>
      <c r="G38" s="18" t="str">
        <f t="shared" si="2"/>
        <v>Controles Empresariales</v>
      </c>
      <c r="H38" s="18" t="s">
        <v>119</v>
      </c>
      <c r="I38" s="18" t="s">
        <v>67</v>
      </c>
      <c r="J38" t="s">
        <v>219</v>
      </c>
      <c r="K38" s="76" t="s">
        <v>40</v>
      </c>
      <c r="L38" s="70" t="s">
        <v>21</v>
      </c>
      <c r="M38" s="70" t="s">
        <v>65</v>
      </c>
      <c r="N38" s="37" t="s">
        <v>225</v>
      </c>
      <c r="O38" s="37" t="s">
        <v>226</v>
      </c>
      <c r="P38" s="37" t="s">
        <v>1305</v>
      </c>
      <c r="Q38" s="75" t="s">
        <v>156</v>
      </c>
      <c r="R38" t="s">
        <v>227</v>
      </c>
      <c r="S38" s="38">
        <v>383900</v>
      </c>
      <c r="T38">
        <v>1</v>
      </c>
      <c r="U38">
        <v>1</v>
      </c>
      <c r="V38" s="43" t="str">
        <f t="shared" si="3"/>
        <v>COP</v>
      </c>
    </row>
    <row r="39" spans="1:22" x14ac:dyDescent="0.2">
      <c r="A39" s="18" t="str">
        <f t="shared" si="0"/>
        <v>Controles EmpresarialesCANALIT-SW-07-05</v>
      </c>
      <c r="B39" s="18" t="str">
        <f t="shared" si="1"/>
        <v>IT-SW-07-05CANAL</v>
      </c>
      <c r="C39" s="18"/>
      <c r="D39" s="18" t="s">
        <v>208</v>
      </c>
      <c r="E39" t="s">
        <v>157</v>
      </c>
      <c r="F39" t="s">
        <v>3938</v>
      </c>
      <c r="G39" s="18" t="str">
        <f t="shared" si="2"/>
        <v>Controles Empresariales</v>
      </c>
      <c r="H39" s="18" t="s">
        <v>119</v>
      </c>
      <c r="I39" s="18" t="s">
        <v>67</v>
      </c>
      <c r="J39" t="s">
        <v>219</v>
      </c>
      <c r="K39" s="76" t="s">
        <v>40</v>
      </c>
      <c r="L39" s="70" t="s">
        <v>21</v>
      </c>
      <c r="M39" s="70" t="s">
        <v>65</v>
      </c>
      <c r="N39" s="37" t="s">
        <v>172</v>
      </c>
      <c r="O39" s="37" t="s">
        <v>66</v>
      </c>
      <c r="P39" s="37" t="s">
        <v>1305</v>
      </c>
      <c r="Q39" s="75" t="s">
        <v>157</v>
      </c>
      <c r="R39" t="s">
        <v>227</v>
      </c>
      <c r="S39" s="38">
        <v>363900</v>
      </c>
      <c r="T39">
        <v>1</v>
      </c>
      <c r="U39">
        <v>1</v>
      </c>
      <c r="V39" s="43" t="str">
        <f t="shared" si="3"/>
        <v>COP</v>
      </c>
    </row>
    <row r="40" spans="1:22" x14ac:dyDescent="0.2">
      <c r="A40" s="18" t="str">
        <f t="shared" si="0"/>
        <v>Controles EmpresarialesCANALIT-SW-07-06</v>
      </c>
      <c r="B40" s="18" t="str">
        <f t="shared" si="1"/>
        <v>IT-SW-07-06CANAL</v>
      </c>
      <c r="C40" s="18"/>
      <c r="D40" s="18" t="s">
        <v>208</v>
      </c>
      <c r="E40" t="s">
        <v>158</v>
      </c>
      <c r="F40" t="s">
        <v>3938</v>
      </c>
      <c r="G40" s="18" t="str">
        <f t="shared" si="2"/>
        <v>Controles Empresariales</v>
      </c>
      <c r="H40" s="18" t="s">
        <v>119</v>
      </c>
      <c r="I40" s="18" t="s">
        <v>67</v>
      </c>
      <c r="J40" t="s">
        <v>219</v>
      </c>
      <c r="K40" s="76" t="s">
        <v>40</v>
      </c>
      <c r="L40" s="70" t="s">
        <v>21</v>
      </c>
      <c r="M40" s="70" t="s">
        <v>65</v>
      </c>
      <c r="N40" s="37" t="s">
        <v>172</v>
      </c>
      <c r="O40" s="37" t="s">
        <v>226</v>
      </c>
      <c r="P40" s="37" t="s">
        <v>1305</v>
      </c>
      <c r="Q40" s="75" t="s">
        <v>158</v>
      </c>
      <c r="R40" t="s">
        <v>227</v>
      </c>
      <c r="S40" s="38">
        <v>431400</v>
      </c>
      <c r="T40">
        <v>1</v>
      </c>
      <c r="U40">
        <v>1</v>
      </c>
      <c r="V40" s="43" t="str">
        <f t="shared" si="3"/>
        <v>COP</v>
      </c>
    </row>
    <row r="41" spans="1:22" x14ac:dyDescent="0.2">
      <c r="A41" s="18" t="str">
        <f t="shared" si="0"/>
        <v>Controles EmpresarialesCANALIT-SW-08-01</v>
      </c>
      <c r="B41" s="18" t="str">
        <f t="shared" si="1"/>
        <v>IT-SW-08-01CANAL</v>
      </c>
      <c r="C41" s="18"/>
      <c r="D41" s="18" t="s">
        <v>208</v>
      </c>
      <c r="E41" t="s">
        <v>159</v>
      </c>
      <c r="F41" t="s">
        <v>3938</v>
      </c>
      <c r="G41" s="18" t="str">
        <f t="shared" si="2"/>
        <v>Controles Empresariales</v>
      </c>
      <c r="H41" s="18" t="s">
        <v>119</v>
      </c>
      <c r="I41" s="18" t="s">
        <v>67</v>
      </c>
      <c r="J41" t="s">
        <v>220</v>
      </c>
      <c r="K41" t="s">
        <v>212</v>
      </c>
      <c r="L41" s="70" t="s">
        <v>21</v>
      </c>
      <c r="M41" s="70" t="s">
        <v>65</v>
      </c>
      <c r="N41" s="37" t="s">
        <v>224</v>
      </c>
      <c r="O41" s="37" t="s">
        <v>66</v>
      </c>
      <c r="P41" s="37" t="s">
        <v>1308</v>
      </c>
      <c r="Q41" s="75" t="s">
        <v>159</v>
      </c>
      <c r="R41" t="s">
        <v>227</v>
      </c>
      <c r="S41" s="38">
        <v>100000</v>
      </c>
      <c r="T41">
        <v>1</v>
      </c>
      <c r="U41">
        <v>1</v>
      </c>
      <c r="V41" s="43" t="str">
        <f t="shared" si="3"/>
        <v>COP</v>
      </c>
    </row>
    <row r="42" spans="1:22" x14ac:dyDescent="0.2">
      <c r="A42" s="18" t="str">
        <f t="shared" si="0"/>
        <v>Controles EmpresarialesCANALIT-SW-08-02</v>
      </c>
      <c r="B42" s="18" t="str">
        <f t="shared" si="1"/>
        <v>IT-SW-08-02CANAL</v>
      </c>
      <c r="C42" s="18"/>
      <c r="D42" s="18" t="s">
        <v>208</v>
      </c>
      <c r="E42" t="s">
        <v>160</v>
      </c>
      <c r="F42" t="s">
        <v>3938</v>
      </c>
      <c r="G42" s="18" t="str">
        <f t="shared" si="2"/>
        <v>Controles Empresariales</v>
      </c>
      <c r="H42" s="18" t="s">
        <v>119</v>
      </c>
      <c r="I42" s="18" t="s">
        <v>67</v>
      </c>
      <c r="J42" t="s">
        <v>220</v>
      </c>
      <c r="K42" t="s">
        <v>212</v>
      </c>
      <c r="L42" s="70" t="s">
        <v>21</v>
      </c>
      <c r="M42" s="70" t="s">
        <v>65</v>
      </c>
      <c r="N42" s="37" t="s">
        <v>224</v>
      </c>
      <c r="O42" s="37" t="s">
        <v>226</v>
      </c>
      <c r="P42" s="37" t="s">
        <v>1308</v>
      </c>
      <c r="Q42" s="75" t="s">
        <v>160</v>
      </c>
      <c r="R42" t="s">
        <v>227</v>
      </c>
      <c r="S42" s="38">
        <v>105000</v>
      </c>
      <c r="T42">
        <v>1</v>
      </c>
      <c r="U42">
        <v>1</v>
      </c>
      <c r="V42" s="43" t="str">
        <f t="shared" si="3"/>
        <v>COP</v>
      </c>
    </row>
    <row r="43" spans="1:22" x14ac:dyDescent="0.2">
      <c r="A43" s="18" t="str">
        <f t="shared" si="0"/>
        <v>Controles EmpresarialesCANALIT-SW-08-03</v>
      </c>
      <c r="B43" s="18" t="str">
        <f t="shared" si="1"/>
        <v>IT-SW-08-03CANAL</v>
      </c>
      <c r="C43" s="18"/>
      <c r="D43" s="18" t="s">
        <v>208</v>
      </c>
      <c r="E43" t="s">
        <v>161</v>
      </c>
      <c r="F43" t="s">
        <v>3938</v>
      </c>
      <c r="G43" s="18" t="str">
        <f t="shared" si="2"/>
        <v>Controles Empresariales</v>
      </c>
      <c r="H43" s="18" t="s">
        <v>119</v>
      </c>
      <c r="I43" s="18" t="s">
        <v>67</v>
      </c>
      <c r="J43" t="s">
        <v>220</v>
      </c>
      <c r="K43" t="s">
        <v>212</v>
      </c>
      <c r="L43" s="70" t="s">
        <v>21</v>
      </c>
      <c r="M43" s="70" t="s">
        <v>65</v>
      </c>
      <c r="N43" s="37" t="s">
        <v>225</v>
      </c>
      <c r="O43" s="37" t="s">
        <v>66</v>
      </c>
      <c r="P43" s="37" t="s">
        <v>1308</v>
      </c>
      <c r="Q43" s="75" t="s">
        <v>161</v>
      </c>
      <c r="R43" t="s">
        <v>227</v>
      </c>
      <c r="S43" s="38">
        <v>100000</v>
      </c>
      <c r="T43">
        <v>1</v>
      </c>
      <c r="U43">
        <v>1</v>
      </c>
      <c r="V43" s="43" t="str">
        <f t="shared" si="3"/>
        <v>COP</v>
      </c>
    </row>
    <row r="44" spans="1:22" x14ac:dyDescent="0.2">
      <c r="A44" s="18" t="str">
        <f t="shared" si="0"/>
        <v>Controles EmpresarialesCANALIT-SW-08-04</v>
      </c>
      <c r="B44" s="18" t="str">
        <f t="shared" si="1"/>
        <v>IT-SW-08-04CANAL</v>
      </c>
      <c r="C44" s="18"/>
      <c r="D44" s="18" t="s">
        <v>208</v>
      </c>
      <c r="E44" t="s">
        <v>180</v>
      </c>
      <c r="F44" t="s">
        <v>3938</v>
      </c>
      <c r="G44" s="18" t="str">
        <f t="shared" si="2"/>
        <v>Controles Empresariales</v>
      </c>
      <c r="H44" s="18" t="s">
        <v>119</v>
      </c>
      <c r="I44" s="18" t="s">
        <v>67</v>
      </c>
      <c r="J44" t="s">
        <v>220</v>
      </c>
      <c r="K44" t="s">
        <v>212</v>
      </c>
      <c r="L44" s="70" t="s">
        <v>21</v>
      </c>
      <c r="M44" s="70" t="s">
        <v>65</v>
      </c>
      <c r="N44" s="37" t="s">
        <v>225</v>
      </c>
      <c r="O44" s="37" t="s">
        <v>226</v>
      </c>
      <c r="P44" s="37" t="s">
        <v>1308</v>
      </c>
      <c r="Q44" s="75" t="s">
        <v>180</v>
      </c>
      <c r="R44" t="s">
        <v>227</v>
      </c>
      <c r="S44" s="38">
        <v>112500</v>
      </c>
      <c r="T44">
        <v>1</v>
      </c>
      <c r="U44">
        <v>1</v>
      </c>
      <c r="V44" s="43" t="str">
        <f t="shared" si="3"/>
        <v>COP</v>
      </c>
    </row>
    <row r="45" spans="1:22" x14ac:dyDescent="0.2">
      <c r="A45" s="18" t="str">
        <f t="shared" si="0"/>
        <v>Controles EmpresarialesCANALIT-SW-08-05</v>
      </c>
      <c r="B45" s="18" t="str">
        <f t="shared" si="1"/>
        <v>IT-SW-08-05CANAL</v>
      </c>
      <c r="C45" s="18"/>
      <c r="D45" s="18" t="s">
        <v>208</v>
      </c>
      <c r="E45" t="s">
        <v>181</v>
      </c>
      <c r="F45" t="s">
        <v>3938</v>
      </c>
      <c r="G45" s="18" t="str">
        <f t="shared" si="2"/>
        <v>Controles Empresariales</v>
      </c>
      <c r="H45" s="18" t="s">
        <v>119</v>
      </c>
      <c r="I45" s="18" t="s">
        <v>67</v>
      </c>
      <c r="J45" t="s">
        <v>220</v>
      </c>
      <c r="K45" t="s">
        <v>212</v>
      </c>
      <c r="L45" s="70" t="s">
        <v>21</v>
      </c>
      <c r="M45" s="70" t="s">
        <v>65</v>
      </c>
      <c r="N45" s="37" t="s">
        <v>172</v>
      </c>
      <c r="O45" s="37" t="s">
        <v>66</v>
      </c>
      <c r="P45" s="37" t="s">
        <v>1308</v>
      </c>
      <c r="Q45" s="75" t="s">
        <v>181</v>
      </c>
      <c r="R45" t="s">
        <v>227</v>
      </c>
      <c r="S45" s="38">
        <v>100000</v>
      </c>
      <c r="T45">
        <v>1</v>
      </c>
      <c r="U45">
        <v>1</v>
      </c>
      <c r="V45" s="43" t="str">
        <f t="shared" si="3"/>
        <v>COP</v>
      </c>
    </row>
    <row r="46" spans="1:22" x14ac:dyDescent="0.2">
      <c r="A46" s="18" t="str">
        <f t="shared" si="0"/>
        <v>Controles EmpresarialesCANALIT-SW-08-06</v>
      </c>
      <c r="B46" s="18" t="str">
        <f t="shared" si="1"/>
        <v>IT-SW-08-06CANAL</v>
      </c>
      <c r="C46" s="18"/>
      <c r="D46" s="18" t="s">
        <v>208</v>
      </c>
      <c r="E46" t="s">
        <v>182</v>
      </c>
      <c r="F46" t="s">
        <v>3938</v>
      </c>
      <c r="G46" s="18" t="str">
        <f t="shared" si="2"/>
        <v>Controles Empresariales</v>
      </c>
      <c r="H46" s="18" t="s">
        <v>119</v>
      </c>
      <c r="I46" s="18" t="s">
        <v>67</v>
      </c>
      <c r="J46" t="s">
        <v>220</v>
      </c>
      <c r="K46" t="s">
        <v>212</v>
      </c>
      <c r="L46" s="70" t="s">
        <v>21</v>
      </c>
      <c r="M46" s="70" t="s">
        <v>65</v>
      </c>
      <c r="N46" s="37" t="s">
        <v>172</v>
      </c>
      <c r="O46" s="37" t="s">
        <v>226</v>
      </c>
      <c r="P46" s="37" t="s">
        <v>1308</v>
      </c>
      <c r="Q46" s="75" t="s">
        <v>182</v>
      </c>
      <c r="R46" t="s">
        <v>227</v>
      </c>
      <c r="S46" s="38">
        <v>125000</v>
      </c>
      <c r="T46">
        <v>1</v>
      </c>
      <c r="U46">
        <v>1</v>
      </c>
      <c r="V46" s="43" t="str">
        <f t="shared" si="3"/>
        <v>COP</v>
      </c>
    </row>
    <row r="47" spans="1:22" x14ac:dyDescent="0.2">
      <c r="A47" s="18" t="str">
        <f t="shared" si="0"/>
        <v>Controles EmpresarialesCANALIT-SW-09-01</v>
      </c>
      <c r="B47" s="18" t="str">
        <f t="shared" si="1"/>
        <v>IT-SW-09-01CANAL</v>
      </c>
      <c r="C47" s="18"/>
      <c r="D47" s="18" t="s">
        <v>208</v>
      </c>
      <c r="E47" t="s">
        <v>162</v>
      </c>
      <c r="F47" t="s">
        <v>3938</v>
      </c>
      <c r="G47" s="18" t="str">
        <f t="shared" si="2"/>
        <v>Controles Empresariales</v>
      </c>
      <c r="H47" s="18" t="s">
        <v>119</v>
      </c>
      <c r="I47" s="18" t="s">
        <v>67</v>
      </c>
      <c r="J47" t="s">
        <v>221</v>
      </c>
      <c r="K47" t="s">
        <v>211</v>
      </c>
      <c r="L47" s="70" t="s">
        <v>21</v>
      </c>
      <c r="M47" s="70" t="s">
        <v>65</v>
      </c>
      <c r="N47" s="37" t="s">
        <v>224</v>
      </c>
      <c r="O47" s="37" t="s">
        <v>226</v>
      </c>
      <c r="P47" s="37" t="s">
        <v>1305</v>
      </c>
      <c r="Q47" s="75" t="s">
        <v>162</v>
      </c>
      <c r="R47" t="s">
        <v>227</v>
      </c>
      <c r="S47" s="38">
        <v>17948571</v>
      </c>
      <c r="T47">
        <v>1</v>
      </c>
      <c r="U47">
        <v>1</v>
      </c>
      <c r="V47" s="43" t="str">
        <f t="shared" si="3"/>
        <v>COP</v>
      </c>
    </row>
    <row r="48" spans="1:22" x14ac:dyDescent="0.2">
      <c r="A48" s="18" t="str">
        <f t="shared" si="0"/>
        <v>Controles EmpresarialesCANALIT-SW-09-02</v>
      </c>
      <c r="B48" s="18" t="str">
        <f t="shared" si="1"/>
        <v>IT-SW-09-02CANAL</v>
      </c>
      <c r="C48" s="18"/>
      <c r="D48" s="18" t="s">
        <v>208</v>
      </c>
      <c r="E48" t="s">
        <v>163</v>
      </c>
      <c r="F48" t="s">
        <v>3938</v>
      </c>
      <c r="G48" s="18" t="str">
        <f t="shared" si="2"/>
        <v>Controles Empresariales</v>
      </c>
      <c r="H48" s="18" t="s">
        <v>119</v>
      </c>
      <c r="I48" s="18" t="s">
        <v>67</v>
      </c>
      <c r="J48" t="s">
        <v>221</v>
      </c>
      <c r="K48" t="s">
        <v>211</v>
      </c>
      <c r="L48" s="70" t="s">
        <v>21</v>
      </c>
      <c r="M48" s="70" t="s">
        <v>65</v>
      </c>
      <c r="N48" s="37" t="s">
        <v>225</v>
      </c>
      <c r="O48" s="37" t="s">
        <v>226</v>
      </c>
      <c r="P48" s="37" t="s">
        <v>1305</v>
      </c>
      <c r="Q48" s="75" t="s">
        <v>163</v>
      </c>
      <c r="R48" t="s">
        <v>227</v>
      </c>
      <c r="S48" s="38">
        <v>18848571</v>
      </c>
      <c r="T48">
        <v>1</v>
      </c>
      <c r="U48">
        <v>1</v>
      </c>
      <c r="V48" s="43" t="str">
        <f t="shared" si="3"/>
        <v>COP</v>
      </c>
    </row>
    <row r="49" spans="1:22" x14ac:dyDescent="0.2">
      <c r="A49" s="18" t="str">
        <f t="shared" si="0"/>
        <v>Controles EmpresarialesCANALIT-SW-09-03</v>
      </c>
      <c r="B49" s="18" t="str">
        <f t="shared" si="1"/>
        <v>IT-SW-09-03CANAL</v>
      </c>
      <c r="C49" s="18"/>
      <c r="D49" s="18" t="s">
        <v>208</v>
      </c>
      <c r="E49" t="s">
        <v>164</v>
      </c>
      <c r="F49" t="s">
        <v>3938</v>
      </c>
      <c r="G49" s="18" t="str">
        <f t="shared" si="2"/>
        <v>Controles Empresariales</v>
      </c>
      <c r="H49" s="18" t="s">
        <v>119</v>
      </c>
      <c r="I49" s="18" t="s">
        <v>67</v>
      </c>
      <c r="J49" t="s">
        <v>221</v>
      </c>
      <c r="K49" t="s">
        <v>211</v>
      </c>
      <c r="L49" s="70" t="s">
        <v>21</v>
      </c>
      <c r="M49" s="70" t="s">
        <v>65</v>
      </c>
      <c r="N49" s="37" t="s">
        <v>172</v>
      </c>
      <c r="O49" s="37" t="s">
        <v>226</v>
      </c>
      <c r="P49" s="37" t="s">
        <v>1305</v>
      </c>
      <c r="Q49" s="75" t="s">
        <v>164</v>
      </c>
      <c r="R49" t="s">
        <v>227</v>
      </c>
      <c r="S49" s="38">
        <v>19748571</v>
      </c>
      <c r="T49">
        <v>1</v>
      </c>
      <c r="U49">
        <v>1</v>
      </c>
      <c r="V49" s="43" t="str">
        <f t="shared" si="3"/>
        <v>COP</v>
      </c>
    </row>
    <row r="50" spans="1:22" x14ac:dyDescent="0.2">
      <c r="A50" s="18" t="str">
        <f t="shared" si="0"/>
        <v>Controles EmpresarialesCANALIT-SW-10-01</v>
      </c>
      <c r="B50" s="18" t="str">
        <f t="shared" si="1"/>
        <v>IT-SW-10-01CANAL</v>
      </c>
      <c r="C50" s="18"/>
      <c r="D50" s="18" t="s">
        <v>208</v>
      </c>
      <c r="E50" t="s">
        <v>165</v>
      </c>
      <c r="F50" t="s">
        <v>3938</v>
      </c>
      <c r="G50" s="18" t="str">
        <f t="shared" si="2"/>
        <v>Controles Empresariales</v>
      </c>
      <c r="H50" s="18" t="s">
        <v>119</v>
      </c>
      <c r="I50" s="18" t="s">
        <v>67</v>
      </c>
      <c r="J50" t="s">
        <v>222</v>
      </c>
      <c r="K50" t="s">
        <v>210</v>
      </c>
      <c r="L50" s="70" t="s">
        <v>21</v>
      </c>
      <c r="M50" s="70" t="s">
        <v>65</v>
      </c>
      <c r="N50" s="37" t="s">
        <v>225</v>
      </c>
      <c r="O50" s="37" t="s">
        <v>66</v>
      </c>
      <c r="P50" s="37" t="s">
        <v>1305</v>
      </c>
      <c r="Q50" s="75" t="s">
        <v>165</v>
      </c>
      <c r="R50" t="s">
        <v>227</v>
      </c>
      <c r="S50" s="38">
        <v>181950</v>
      </c>
      <c r="T50">
        <v>1</v>
      </c>
      <c r="U50">
        <v>1</v>
      </c>
      <c r="V50" s="43" t="str">
        <f t="shared" si="3"/>
        <v>COP</v>
      </c>
    </row>
    <row r="51" spans="1:22" x14ac:dyDescent="0.2">
      <c r="A51" s="18" t="str">
        <f t="shared" si="0"/>
        <v>Controles EmpresarialesCANALIT-SW-10-02</v>
      </c>
      <c r="B51" s="18" t="str">
        <f t="shared" si="1"/>
        <v>IT-SW-10-02CANAL</v>
      </c>
      <c r="C51" s="18"/>
      <c r="D51" s="18" t="s">
        <v>208</v>
      </c>
      <c r="E51" t="s">
        <v>166</v>
      </c>
      <c r="F51" t="s">
        <v>3938</v>
      </c>
      <c r="G51" s="18" t="str">
        <f t="shared" si="2"/>
        <v>Controles Empresariales</v>
      </c>
      <c r="H51" s="18" t="s">
        <v>119</v>
      </c>
      <c r="I51" s="18" t="s">
        <v>67</v>
      </c>
      <c r="J51" t="s">
        <v>222</v>
      </c>
      <c r="K51" t="s">
        <v>210</v>
      </c>
      <c r="L51" s="70" t="s">
        <v>21</v>
      </c>
      <c r="M51" s="70" t="s">
        <v>65</v>
      </c>
      <c r="N51" s="37" t="s">
        <v>225</v>
      </c>
      <c r="O51" s="37" t="s">
        <v>226</v>
      </c>
      <c r="P51" s="37" t="s">
        <v>1305</v>
      </c>
      <c r="Q51" s="75" t="s">
        <v>166</v>
      </c>
      <c r="R51" t="s">
        <v>227</v>
      </c>
      <c r="S51" s="38">
        <v>194450</v>
      </c>
      <c r="T51">
        <v>1</v>
      </c>
      <c r="U51">
        <v>1</v>
      </c>
      <c r="V51" s="43" t="str">
        <f t="shared" si="3"/>
        <v>COP</v>
      </c>
    </row>
    <row r="52" spans="1:22" x14ac:dyDescent="0.2">
      <c r="A52" s="18" t="str">
        <f t="shared" si="0"/>
        <v>Controles EmpresarialesCANALIT-SW-10-03</v>
      </c>
      <c r="B52" s="18" t="str">
        <f t="shared" si="1"/>
        <v>IT-SW-10-03CANAL</v>
      </c>
      <c r="C52" s="18"/>
      <c r="D52" s="18" t="s">
        <v>208</v>
      </c>
      <c r="E52" t="s">
        <v>167</v>
      </c>
      <c r="F52" t="s">
        <v>3938</v>
      </c>
      <c r="G52" s="18" t="str">
        <f t="shared" si="2"/>
        <v>Controles Empresariales</v>
      </c>
      <c r="H52" s="18" t="s">
        <v>119</v>
      </c>
      <c r="I52" s="18" t="s">
        <v>67</v>
      </c>
      <c r="J52" t="s">
        <v>222</v>
      </c>
      <c r="K52" t="s">
        <v>210</v>
      </c>
      <c r="L52" s="70" t="s">
        <v>21</v>
      </c>
      <c r="M52" s="70" t="s">
        <v>65</v>
      </c>
      <c r="N52" s="37" t="s">
        <v>224</v>
      </c>
      <c r="O52" s="37" t="s">
        <v>66</v>
      </c>
      <c r="P52" s="37" t="s">
        <v>1305</v>
      </c>
      <c r="Q52" s="75" t="s">
        <v>167</v>
      </c>
      <c r="R52" t="s">
        <v>227</v>
      </c>
      <c r="S52" s="38">
        <v>181950</v>
      </c>
      <c r="T52">
        <v>1</v>
      </c>
      <c r="U52">
        <v>1</v>
      </c>
      <c r="V52" s="43" t="str">
        <f t="shared" si="3"/>
        <v>COP</v>
      </c>
    </row>
    <row r="53" spans="1:22" x14ac:dyDescent="0.2">
      <c r="A53" s="18" t="str">
        <f t="shared" si="0"/>
        <v>Controles EmpresarialesCANALIT-SW-10-04</v>
      </c>
      <c r="B53" s="18" t="str">
        <f t="shared" si="1"/>
        <v>IT-SW-10-04CANAL</v>
      </c>
      <c r="C53" s="18"/>
      <c r="D53" s="18" t="s">
        <v>208</v>
      </c>
      <c r="E53" t="s">
        <v>168</v>
      </c>
      <c r="F53" t="s">
        <v>3938</v>
      </c>
      <c r="G53" s="18" t="str">
        <f t="shared" si="2"/>
        <v>Controles Empresariales</v>
      </c>
      <c r="H53" s="18" t="s">
        <v>119</v>
      </c>
      <c r="I53" s="18" t="s">
        <v>67</v>
      </c>
      <c r="J53" t="s">
        <v>222</v>
      </c>
      <c r="K53" t="s">
        <v>210</v>
      </c>
      <c r="L53" s="70" t="s">
        <v>21</v>
      </c>
      <c r="M53" s="70" t="s">
        <v>65</v>
      </c>
      <c r="N53" s="37" t="s">
        <v>172</v>
      </c>
      <c r="O53" s="37" t="s">
        <v>66</v>
      </c>
      <c r="P53" s="37" t="s">
        <v>1305</v>
      </c>
      <c r="Q53" s="75" t="s">
        <v>168</v>
      </c>
      <c r="R53" t="s">
        <v>227</v>
      </c>
      <c r="S53" s="38">
        <v>181950</v>
      </c>
      <c r="T53">
        <v>1</v>
      </c>
      <c r="U53">
        <v>1</v>
      </c>
      <c r="V53" s="43" t="str">
        <f t="shared" si="3"/>
        <v>COP</v>
      </c>
    </row>
    <row r="54" spans="1:22" x14ac:dyDescent="0.2">
      <c r="A54" s="18" t="str">
        <f t="shared" si="0"/>
        <v>Controles EmpresarialesCANALIT-SW-10-05</v>
      </c>
      <c r="B54" s="18" t="str">
        <f t="shared" si="1"/>
        <v>IT-SW-10-05CANAL</v>
      </c>
      <c r="C54" s="18"/>
      <c r="D54" s="18" t="s">
        <v>208</v>
      </c>
      <c r="E54" t="s">
        <v>169</v>
      </c>
      <c r="F54" t="s">
        <v>3938</v>
      </c>
      <c r="G54" s="18" t="str">
        <f t="shared" si="2"/>
        <v>Controles Empresariales</v>
      </c>
      <c r="H54" s="18" t="s">
        <v>119</v>
      </c>
      <c r="I54" s="18" t="s">
        <v>67</v>
      </c>
      <c r="J54" t="s">
        <v>222</v>
      </c>
      <c r="K54" t="s">
        <v>210</v>
      </c>
      <c r="L54" s="70" t="s">
        <v>21</v>
      </c>
      <c r="M54" s="70" t="s">
        <v>65</v>
      </c>
      <c r="N54" s="37" t="s">
        <v>172</v>
      </c>
      <c r="O54" s="37" t="s">
        <v>226</v>
      </c>
      <c r="P54" s="37" t="s">
        <v>1305</v>
      </c>
      <c r="Q54" s="75" t="s">
        <v>169</v>
      </c>
      <c r="R54" t="s">
        <v>227</v>
      </c>
      <c r="S54" s="38">
        <v>206950</v>
      </c>
      <c r="T54">
        <v>1</v>
      </c>
      <c r="U54">
        <v>1</v>
      </c>
      <c r="V54" s="43" t="str">
        <f t="shared" si="3"/>
        <v>COP</v>
      </c>
    </row>
    <row r="55" spans="1:22" x14ac:dyDescent="0.2">
      <c r="A55" s="18" t="str">
        <f t="shared" si="0"/>
        <v>Controles EmpresarialesCANALIT-SW-10-06</v>
      </c>
      <c r="B55" s="18" t="str">
        <f t="shared" si="1"/>
        <v>IT-SW-10-06CANAL</v>
      </c>
      <c r="C55" s="18"/>
      <c r="D55" s="18" t="s">
        <v>208</v>
      </c>
      <c r="E55" t="s">
        <v>170</v>
      </c>
      <c r="F55" t="s">
        <v>3938</v>
      </c>
      <c r="G55" s="18" t="str">
        <f t="shared" si="2"/>
        <v>Controles Empresariales</v>
      </c>
      <c r="H55" s="18" t="s">
        <v>119</v>
      </c>
      <c r="I55" s="18" t="s">
        <v>67</v>
      </c>
      <c r="J55" t="s">
        <v>222</v>
      </c>
      <c r="K55" t="s">
        <v>210</v>
      </c>
      <c r="L55" s="70" t="s">
        <v>21</v>
      </c>
      <c r="M55" s="70" t="s">
        <v>65</v>
      </c>
      <c r="N55" s="37" t="s">
        <v>224</v>
      </c>
      <c r="O55" s="37" t="s">
        <v>226</v>
      </c>
      <c r="P55" s="37" t="s">
        <v>1305</v>
      </c>
      <c r="Q55" s="75" t="s">
        <v>170</v>
      </c>
      <c r="R55" t="s">
        <v>227</v>
      </c>
      <c r="S55" s="38">
        <v>186950</v>
      </c>
      <c r="T55">
        <v>1</v>
      </c>
      <c r="U55">
        <v>1</v>
      </c>
      <c r="V55" s="43" t="str">
        <f t="shared" si="3"/>
        <v>COP</v>
      </c>
    </row>
    <row r="56" spans="1:22" x14ac:dyDescent="0.2">
      <c r="A56" s="18" t="str">
        <f t="shared" si="0"/>
        <v>Controles EmpresarialesCANALIT-SW-11-01</v>
      </c>
      <c r="B56" s="18" t="str">
        <f t="shared" si="1"/>
        <v>IT-SW-11-01CANAL</v>
      </c>
      <c r="C56" s="18"/>
      <c r="D56" s="18" t="s">
        <v>208</v>
      </c>
      <c r="E56" t="s">
        <v>183</v>
      </c>
      <c r="F56" t="s">
        <v>3938</v>
      </c>
      <c r="G56" s="18" t="str">
        <f t="shared" si="2"/>
        <v>Controles Empresariales</v>
      </c>
      <c r="H56" s="18" t="s">
        <v>119</v>
      </c>
      <c r="I56" s="18" t="s">
        <v>67</v>
      </c>
      <c r="J56" t="s">
        <v>223</v>
      </c>
      <c r="K56" t="s">
        <v>210</v>
      </c>
      <c r="L56" s="70" t="s">
        <v>21</v>
      </c>
      <c r="M56" s="70" t="s">
        <v>65</v>
      </c>
      <c r="N56" s="37" t="s">
        <v>224</v>
      </c>
      <c r="O56" s="37" t="s">
        <v>226</v>
      </c>
      <c r="P56" s="37" t="s">
        <v>1305</v>
      </c>
      <c r="Q56" s="75" t="s">
        <v>183</v>
      </c>
      <c r="R56" t="s">
        <v>227</v>
      </c>
      <c r="S56" s="38">
        <v>186950</v>
      </c>
      <c r="T56">
        <v>1</v>
      </c>
      <c r="U56">
        <v>1</v>
      </c>
      <c r="V56" s="43" t="str">
        <f t="shared" si="3"/>
        <v>COP</v>
      </c>
    </row>
    <row r="57" spans="1:22" x14ac:dyDescent="0.2">
      <c r="A57" s="18" t="str">
        <f t="shared" si="0"/>
        <v>Controles EmpresarialesCANALIT-SW-11-02</v>
      </c>
      <c r="B57" s="18" t="str">
        <f t="shared" si="1"/>
        <v>IT-SW-11-02CANAL</v>
      </c>
      <c r="C57" s="18"/>
      <c r="D57" s="18" t="s">
        <v>208</v>
      </c>
      <c r="E57" t="s">
        <v>184</v>
      </c>
      <c r="F57" t="s">
        <v>3938</v>
      </c>
      <c r="G57" s="18" t="str">
        <f t="shared" si="2"/>
        <v>Controles Empresariales</v>
      </c>
      <c r="H57" s="18" t="s">
        <v>119</v>
      </c>
      <c r="I57" s="18" t="s">
        <v>67</v>
      </c>
      <c r="J57" t="s">
        <v>223</v>
      </c>
      <c r="K57" t="s">
        <v>210</v>
      </c>
      <c r="L57" s="70" t="s">
        <v>21</v>
      </c>
      <c r="M57" s="70" t="s">
        <v>65</v>
      </c>
      <c r="N57" s="37" t="s">
        <v>225</v>
      </c>
      <c r="O57" s="37" t="s">
        <v>66</v>
      </c>
      <c r="P57" s="37" t="s">
        <v>1305</v>
      </c>
      <c r="Q57" s="75" t="s">
        <v>184</v>
      </c>
      <c r="R57" t="s">
        <v>227</v>
      </c>
      <c r="S57" s="38">
        <v>181950</v>
      </c>
      <c r="T57">
        <v>1</v>
      </c>
      <c r="U57">
        <v>1</v>
      </c>
      <c r="V57" s="43" t="str">
        <f t="shared" si="3"/>
        <v>COP</v>
      </c>
    </row>
    <row r="58" spans="1:22" x14ac:dyDescent="0.2">
      <c r="A58" s="18" t="str">
        <f t="shared" si="0"/>
        <v>Controles EmpresarialesCANALIT-SW-11-03</v>
      </c>
      <c r="B58" s="18" t="str">
        <f t="shared" si="1"/>
        <v>IT-SW-11-03CANAL</v>
      </c>
      <c r="C58" s="18"/>
      <c r="D58" s="18" t="s">
        <v>208</v>
      </c>
      <c r="E58" t="s">
        <v>185</v>
      </c>
      <c r="F58" t="s">
        <v>3938</v>
      </c>
      <c r="G58" s="18" t="str">
        <f t="shared" si="2"/>
        <v>Controles Empresariales</v>
      </c>
      <c r="H58" s="18" t="s">
        <v>119</v>
      </c>
      <c r="I58" s="18" t="s">
        <v>67</v>
      </c>
      <c r="J58" t="s">
        <v>223</v>
      </c>
      <c r="K58" t="s">
        <v>210</v>
      </c>
      <c r="L58" s="70" t="s">
        <v>21</v>
      </c>
      <c r="M58" s="70" t="s">
        <v>65</v>
      </c>
      <c r="N58" s="37" t="s">
        <v>225</v>
      </c>
      <c r="O58" s="37" t="s">
        <v>226</v>
      </c>
      <c r="P58" s="37" t="s">
        <v>1305</v>
      </c>
      <c r="Q58" s="75" t="s">
        <v>185</v>
      </c>
      <c r="R58" t="s">
        <v>227</v>
      </c>
      <c r="S58" s="38">
        <v>194450</v>
      </c>
      <c r="T58">
        <v>1</v>
      </c>
      <c r="U58">
        <v>1</v>
      </c>
      <c r="V58" s="43" t="str">
        <f t="shared" si="3"/>
        <v>COP</v>
      </c>
    </row>
    <row r="59" spans="1:22" x14ac:dyDescent="0.2">
      <c r="A59" s="18" t="str">
        <f t="shared" si="0"/>
        <v>Controles EmpresarialesCANALIT-SW-11-04</v>
      </c>
      <c r="B59" s="18" t="str">
        <f t="shared" si="1"/>
        <v>IT-SW-11-04CANAL</v>
      </c>
      <c r="C59" s="18"/>
      <c r="D59" s="18" t="s">
        <v>208</v>
      </c>
      <c r="E59" t="s">
        <v>186</v>
      </c>
      <c r="F59" t="s">
        <v>3938</v>
      </c>
      <c r="G59" s="18" t="str">
        <f t="shared" si="2"/>
        <v>Controles Empresariales</v>
      </c>
      <c r="H59" s="18" t="s">
        <v>119</v>
      </c>
      <c r="I59" s="18" t="s">
        <v>67</v>
      </c>
      <c r="J59" t="s">
        <v>223</v>
      </c>
      <c r="K59" t="s">
        <v>210</v>
      </c>
      <c r="L59" s="70" t="s">
        <v>21</v>
      </c>
      <c r="M59" s="70" t="s">
        <v>65</v>
      </c>
      <c r="N59" s="37" t="s">
        <v>172</v>
      </c>
      <c r="O59" s="37" t="s">
        <v>66</v>
      </c>
      <c r="P59" s="37" t="s">
        <v>1305</v>
      </c>
      <c r="Q59" s="75" t="s">
        <v>186</v>
      </c>
      <c r="R59" t="s">
        <v>227</v>
      </c>
      <c r="S59" s="38">
        <v>181950</v>
      </c>
      <c r="T59">
        <v>1</v>
      </c>
      <c r="U59">
        <v>1</v>
      </c>
      <c r="V59" s="43" t="str">
        <f t="shared" si="3"/>
        <v>COP</v>
      </c>
    </row>
    <row r="60" spans="1:22" x14ac:dyDescent="0.2">
      <c r="A60" s="18" t="str">
        <f t="shared" si="0"/>
        <v>Controles EmpresarialesCANALIT-SW-11-05</v>
      </c>
      <c r="B60" s="18" t="str">
        <f t="shared" si="1"/>
        <v>IT-SW-11-05CANAL</v>
      </c>
      <c r="C60" s="18"/>
      <c r="D60" s="18" t="s">
        <v>208</v>
      </c>
      <c r="E60" t="s">
        <v>187</v>
      </c>
      <c r="F60" t="s">
        <v>3938</v>
      </c>
      <c r="G60" s="18" t="str">
        <f t="shared" si="2"/>
        <v>Controles Empresariales</v>
      </c>
      <c r="H60" s="18" t="s">
        <v>119</v>
      </c>
      <c r="I60" s="18" t="s">
        <v>67</v>
      </c>
      <c r="J60" t="s">
        <v>223</v>
      </c>
      <c r="K60" t="s">
        <v>210</v>
      </c>
      <c r="L60" s="70" t="s">
        <v>21</v>
      </c>
      <c r="M60" s="70" t="s">
        <v>65</v>
      </c>
      <c r="N60" s="37" t="s">
        <v>172</v>
      </c>
      <c r="O60" s="37" t="s">
        <v>226</v>
      </c>
      <c r="P60" s="37" t="s">
        <v>1305</v>
      </c>
      <c r="Q60" s="75" t="s">
        <v>187</v>
      </c>
      <c r="R60" t="s">
        <v>227</v>
      </c>
      <c r="S60" s="38">
        <v>206950</v>
      </c>
      <c r="T60">
        <v>1</v>
      </c>
      <c r="U60">
        <v>1</v>
      </c>
      <c r="V60" s="43" t="str">
        <f t="shared" si="3"/>
        <v>COP</v>
      </c>
    </row>
    <row r="61" spans="1:22" x14ac:dyDescent="0.2">
      <c r="A61" s="18" t="str">
        <f t="shared" si="0"/>
        <v>Controles EmpresarialesCANALIT-SW-11-06</v>
      </c>
      <c r="B61" s="18" t="str">
        <f t="shared" si="1"/>
        <v>IT-SW-11-06CANAL</v>
      </c>
      <c r="C61" s="18"/>
      <c r="D61" s="18" t="s">
        <v>208</v>
      </c>
      <c r="E61" t="s">
        <v>188</v>
      </c>
      <c r="F61" t="s">
        <v>3938</v>
      </c>
      <c r="G61" s="18" t="str">
        <f t="shared" si="2"/>
        <v>Controles Empresariales</v>
      </c>
      <c r="H61" s="18" t="s">
        <v>119</v>
      </c>
      <c r="I61" s="18" t="s">
        <v>67</v>
      </c>
      <c r="J61" t="s">
        <v>223</v>
      </c>
      <c r="K61" t="s">
        <v>210</v>
      </c>
      <c r="L61" s="70" t="s">
        <v>21</v>
      </c>
      <c r="M61" s="70" t="s">
        <v>65</v>
      </c>
      <c r="N61" s="37" t="s">
        <v>224</v>
      </c>
      <c r="O61" s="37" t="s">
        <v>66</v>
      </c>
      <c r="P61" s="37" t="s">
        <v>1305</v>
      </c>
      <c r="Q61" s="75" t="s">
        <v>188</v>
      </c>
      <c r="R61" t="s">
        <v>227</v>
      </c>
      <c r="S61" s="38">
        <v>181950</v>
      </c>
      <c r="T61">
        <v>1</v>
      </c>
      <c r="U61">
        <v>1</v>
      </c>
      <c r="V61" s="43" t="str">
        <f t="shared" si="3"/>
        <v>COP</v>
      </c>
    </row>
    <row r="62" spans="1:22" x14ac:dyDescent="0.2">
      <c r="A62" s="18" t="str">
        <f t="shared" si="0"/>
        <v>Soluciones OriónCANALIT-SW-01-01</v>
      </c>
      <c r="B62" s="18" t="str">
        <f t="shared" si="1"/>
        <v>IT-SW-01-01CANAL</v>
      </c>
      <c r="C62" s="18"/>
      <c r="D62" s="18" t="s">
        <v>1181</v>
      </c>
      <c r="E62" t="s">
        <v>123</v>
      </c>
      <c r="F62" t="s">
        <v>3938</v>
      </c>
      <c r="G62" s="18" t="str">
        <f t="shared" si="2"/>
        <v>Soluciones Orión</v>
      </c>
      <c r="H62" s="18" t="s">
        <v>119</v>
      </c>
      <c r="I62" s="18" t="s">
        <v>67</v>
      </c>
      <c r="J62" t="s">
        <v>213</v>
      </c>
      <c r="K62" t="s">
        <v>209</v>
      </c>
      <c r="L62" s="70" t="s">
        <v>21</v>
      </c>
      <c r="M62" s="70" t="s">
        <v>65</v>
      </c>
      <c r="N62" s="37" t="s">
        <v>224</v>
      </c>
      <c r="O62" s="37" t="s">
        <v>66</v>
      </c>
      <c r="P62" s="37" t="s">
        <v>1304</v>
      </c>
      <c r="Q62" s="75" t="s">
        <v>123</v>
      </c>
      <c r="R62" t="s">
        <v>227</v>
      </c>
      <c r="S62" s="38">
        <v>750000</v>
      </c>
      <c r="T62">
        <v>1</v>
      </c>
      <c r="U62">
        <v>1</v>
      </c>
      <c r="V62" s="43" t="str">
        <f t="shared" si="3"/>
        <v>COP</v>
      </c>
    </row>
    <row r="63" spans="1:22" x14ac:dyDescent="0.2">
      <c r="A63" s="18" t="str">
        <f t="shared" si="0"/>
        <v>Soluciones OriónCANALIT-SW-01-02</v>
      </c>
      <c r="B63" s="18" t="str">
        <f t="shared" si="1"/>
        <v>IT-SW-01-02CANAL</v>
      </c>
      <c r="C63" s="18"/>
      <c r="D63" s="18" t="s">
        <v>1181</v>
      </c>
      <c r="E63" t="s">
        <v>124</v>
      </c>
      <c r="F63" t="s">
        <v>3938</v>
      </c>
      <c r="G63" s="18" t="str">
        <f t="shared" si="2"/>
        <v>Soluciones Orión</v>
      </c>
      <c r="H63" s="18" t="s">
        <v>119</v>
      </c>
      <c r="I63" s="18" t="s">
        <v>67</v>
      </c>
      <c r="J63" t="s">
        <v>213</v>
      </c>
      <c r="K63" t="s">
        <v>209</v>
      </c>
      <c r="L63" s="70" t="s">
        <v>21</v>
      </c>
      <c r="M63" s="70" t="s">
        <v>65</v>
      </c>
      <c r="N63" s="37" t="s">
        <v>224</v>
      </c>
      <c r="O63" s="37" t="s">
        <v>226</v>
      </c>
      <c r="P63" s="37" t="s">
        <v>1304</v>
      </c>
      <c r="Q63" s="75" t="s">
        <v>124</v>
      </c>
      <c r="R63" t="s">
        <v>227</v>
      </c>
      <c r="S63" s="38">
        <v>1500000</v>
      </c>
      <c r="T63">
        <v>1</v>
      </c>
      <c r="U63">
        <v>1</v>
      </c>
      <c r="V63" s="43" t="str">
        <f t="shared" si="3"/>
        <v>COP</v>
      </c>
    </row>
    <row r="64" spans="1:22" x14ac:dyDescent="0.2">
      <c r="A64" s="18" t="str">
        <f t="shared" si="0"/>
        <v>Soluciones OriónCANALIT-SW-01-03</v>
      </c>
      <c r="B64" s="18" t="str">
        <f t="shared" si="1"/>
        <v>IT-SW-01-03CANAL</v>
      </c>
      <c r="C64" s="18"/>
      <c r="D64" s="18" t="s">
        <v>1181</v>
      </c>
      <c r="E64" t="s">
        <v>125</v>
      </c>
      <c r="F64" t="s">
        <v>3938</v>
      </c>
      <c r="G64" s="18" t="str">
        <f t="shared" si="2"/>
        <v>Soluciones Orión</v>
      </c>
      <c r="H64" s="18" t="s">
        <v>119</v>
      </c>
      <c r="I64" s="18" t="s">
        <v>67</v>
      </c>
      <c r="J64" t="s">
        <v>213</v>
      </c>
      <c r="K64" t="s">
        <v>209</v>
      </c>
      <c r="L64" s="70" t="s">
        <v>21</v>
      </c>
      <c r="M64" s="70" t="s">
        <v>65</v>
      </c>
      <c r="N64" s="37" t="s">
        <v>225</v>
      </c>
      <c r="O64" s="37" t="s">
        <v>66</v>
      </c>
      <c r="P64" s="37" t="s">
        <v>1304</v>
      </c>
      <c r="Q64" s="75" t="s">
        <v>125</v>
      </c>
      <c r="R64" t="s">
        <v>227</v>
      </c>
      <c r="S64" s="38">
        <v>900000</v>
      </c>
      <c r="T64">
        <v>1</v>
      </c>
      <c r="U64">
        <v>1</v>
      </c>
      <c r="V64" s="43" t="str">
        <f t="shared" si="3"/>
        <v>COP</v>
      </c>
    </row>
    <row r="65" spans="1:22" x14ac:dyDescent="0.2">
      <c r="A65" s="18" t="str">
        <f t="shared" si="0"/>
        <v>Soluciones OriónCANALIT-SW-01-04</v>
      </c>
      <c r="B65" s="18" t="str">
        <f t="shared" si="1"/>
        <v>IT-SW-01-04CANAL</v>
      </c>
      <c r="C65" s="18"/>
      <c r="D65" s="18" t="s">
        <v>1181</v>
      </c>
      <c r="E65" t="s">
        <v>126</v>
      </c>
      <c r="F65" t="s">
        <v>3938</v>
      </c>
      <c r="G65" s="18" t="str">
        <f t="shared" si="2"/>
        <v>Soluciones Orión</v>
      </c>
      <c r="H65" s="18" t="s">
        <v>119</v>
      </c>
      <c r="I65" s="18" t="s">
        <v>67</v>
      </c>
      <c r="J65" t="s">
        <v>213</v>
      </c>
      <c r="K65" t="s">
        <v>209</v>
      </c>
      <c r="L65" s="70" t="s">
        <v>21</v>
      </c>
      <c r="M65" s="70" t="s">
        <v>65</v>
      </c>
      <c r="N65" s="37" t="s">
        <v>225</v>
      </c>
      <c r="O65" s="37" t="s">
        <v>226</v>
      </c>
      <c r="P65" s="37" t="s">
        <v>1304</v>
      </c>
      <c r="Q65" s="75" t="s">
        <v>126</v>
      </c>
      <c r="R65" t="s">
        <v>227</v>
      </c>
      <c r="S65" s="38">
        <v>1800000</v>
      </c>
      <c r="T65">
        <v>1</v>
      </c>
      <c r="U65">
        <v>1</v>
      </c>
      <c r="V65" s="43" t="str">
        <f t="shared" si="3"/>
        <v>COP</v>
      </c>
    </row>
    <row r="66" spans="1:22" x14ac:dyDescent="0.2">
      <c r="A66" s="18" t="str">
        <f t="shared" si="0"/>
        <v>Soluciones OriónCANALIT-SW-01-05</v>
      </c>
      <c r="B66" s="18" t="str">
        <f t="shared" si="1"/>
        <v>IT-SW-01-05CANAL</v>
      </c>
      <c r="C66" s="18"/>
      <c r="D66" s="18" t="s">
        <v>1181</v>
      </c>
      <c r="E66" t="s">
        <v>127</v>
      </c>
      <c r="F66" t="s">
        <v>3938</v>
      </c>
      <c r="G66" s="18" t="str">
        <f t="shared" si="2"/>
        <v>Soluciones Orión</v>
      </c>
      <c r="H66" s="18" t="s">
        <v>119</v>
      </c>
      <c r="I66" s="18" t="s">
        <v>67</v>
      </c>
      <c r="J66" t="s">
        <v>213</v>
      </c>
      <c r="K66" t="s">
        <v>209</v>
      </c>
      <c r="L66" s="70" t="s">
        <v>21</v>
      </c>
      <c r="M66" s="70" t="s">
        <v>65</v>
      </c>
      <c r="N66" s="37" t="s">
        <v>172</v>
      </c>
      <c r="O66" s="37" t="s">
        <v>66</v>
      </c>
      <c r="P66" s="37" t="s">
        <v>1304</v>
      </c>
      <c r="Q66" s="75" t="s">
        <v>127</v>
      </c>
      <c r="R66" t="s">
        <v>227</v>
      </c>
      <c r="S66" s="38">
        <v>1080000</v>
      </c>
      <c r="T66">
        <v>1</v>
      </c>
      <c r="U66">
        <v>1</v>
      </c>
      <c r="V66" s="43" t="str">
        <f t="shared" si="3"/>
        <v>COP</v>
      </c>
    </row>
    <row r="67" spans="1:22" x14ac:dyDescent="0.2">
      <c r="A67" s="18" t="str">
        <f t="shared" ref="A67:A130" si="4">D67&amp;F67&amp;E67</f>
        <v>Soluciones OriónCANALIT-SW-01-06</v>
      </c>
      <c r="B67" s="18" t="str">
        <f t="shared" ref="B67:B130" si="5">E67&amp;F67</f>
        <v>IT-SW-01-06CANAL</v>
      </c>
      <c r="C67" s="18"/>
      <c r="D67" s="18" t="s">
        <v>1181</v>
      </c>
      <c r="E67" t="s">
        <v>128</v>
      </c>
      <c r="F67" t="s">
        <v>3938</v>
      </c>
      <c r="G67" s="18" t="str">
        <f t="shared" ref="G67:G130" si="6">D67</f>
        <v>Soluciones Orión</v>
      </c>
      <c r="H67" s="18" t="s">
        <v>119</v>
      </c>
      <c r="I67" s="18" t="s">
        <v>67</v>
      </c>
      <c r="J67" t="s">
        <v>213</v>
      </c>
      <c r="K67" t="s">
        <v>209</v>
      </c>
      <c r="L67" s="70" t="s">
        <v>21</v>
      </c>
      <c r="M67" s="70" t="s">
        <v>65</v>
      </c>
      <c r="N67" s="37" t="s">
        <v>172</v>
      </c>
      <c r="O67" s="37" t="s">
        <v>226</v>
      </c>
      <c r="P67" s="37" t="s">
        <v>1304</v>
      </c>
      <c r="Q67" s="75" t="s">
        <v>128</v>
      </c>
      <c r="R67" t="s">
        <v>227</v>
      </c>
      <c r="S67" s="38">
        <v>2160000</v>
      </c>
      <c r="T67">
        <v>1</v>
      </c>
      <c r="U67">
        <v>1</v>
      </c>
      <c r="V67" s="43" t="str">
        <f t="shared" ref="V67:V130" si="7">H67</f>
        <v>COP</v>
      </c>
    </row>
    <row r="68" spans="1:22" x14ac:dyDescent="0.2">
      <c r="A68" s="18" t="str">
        <f t="shared" si="4"/>
        <v>Soluciones OriónCANALIT-SW-02-01</v>
      </c>
      <c r="B68" s="18" t="str">
        <f t="shared" si="5"/>
        <v>IT-SW-02-01CANAL</v>
      </c>
      <c r="C68" s="18"/>
      <c r="D68" s="18" t="s">
        <v>1181</v>
      </c>
      <c r="E68" t="s">
        <v>129</v>
      </c>
      <c r="F68" t="s">
        <v>3938</v>
      </c>
      <c r="G68" s="18" t="str">
        <f t="shared" si="6"/>
        <v>Soluciones Orión</v>
      </c>
      <c r="H68" s="18" t="s">
        <v>119</v>
      </c>
      <c r="I68" s="18" t="s">
        <v>67</v>
      </c>
      <c r="J68" t="s">
        <v>214</v>
      </c>
      <c r="K68" t="s">
        <v>171</v>
      </c>
      <c r="L68" s="70" t="s">
        <v>21</v>
      </c>
      <c r="M68" s="70" t="s">
        <v>65</v>
      </c>
      <c r="N68" s="37" t="s">
        <v>224</v>
      </c>
      <c r="O68" s="37" t="s">
        <v>66</v>
      </c>
      <c r="P68" s="37" t="s">
        <v>1304</v>
      </c>
      <c r="Q68" s="75" t="s">
        <v>129</v>
      </c>
      <c r="R68" t="s">
        <v>227</v>
      </c>
      <c r="S68" s="38">
        <v>862500</v>
      </c>
      <c r="T68">
        <v>1</v>
      </c>
      <c r="U68">
        <v>1</v>
      </c>
      <c r="V68" s="43" t="str">
        <f t="shared" si="7"/>
        <v>COP</v>
      </c>
    </row>
    <row r="69" spans="1:22" x14ac:dyDescent="0.2">
      <c r="A69" s="18" t="str">
        <f t="shared" si="4"/>
        <v>Soluciones OriónCANALIT-SW-02-02</v>
      </c>
      <c r="B69" s="18" t="str">
        <f t="shared" si="5"/>
        <v>IT-SW-02-02CANAL</v>
      </c>
      <c r="C69" s="18"/>
      <c r="D69" s="18" t="s">
        <v>1181</v>
      </c>
      <c r="E69" t="s">
        <v>130</v>
      </c>
      <c r="F69" t="s">
        <v>3938</v>
      </c>
      <c r="G69" s="18" t="str">
        <f t="shared" si="6"/>
        <v>Soluciones Orión</v>
      </c>
      <c r="H69" s="18" t="s">
        <v>119</v>
      </c>
      <c r="I69" s="18" t="s">
        <v>67</v>
      </c>
      <c r="J69" t="s">
        <v>214</v>
      </c>
      <c r="K69" t="s">
        <v>171</v>
      </c>
      <c r="L69" s="70" t="s">
        <v>21</v>
      </c>
      <c r="M69" s="70" t="s">
        <v>65</v>
      </c>
      <c r="N69" s="37" t="s">
        <v>224</v>
      </c>
      <c r="O69" s="37" t="s">
        <v>226</v>
      </c>
      <c r="P69" s="37" t="s">
        <v>1304</v>
      </c>
      <c r="Q69" s="75" t="s">
        <v>130</v>
      </c>
      <c r="R69" t="s">
        <v>227</v>
      </c>
      <c r="S69" s="38">
        <v>1725000</v>
      </c>
      <c r="T69">
        <v>1</v>
      </c>
      <c r="U69">
        <v>1</v>
      </c>
      <c r="V69" s="43" t="str">
        <f t="shared" si="7"/>
        <v>COP</v>
      </c>
    </row>
    <row r="70" spans="1:22" x14ac:dyDescent="0.2">
      <c r="A70" s="18" t="str">
        <f t="shared" si="4"/>
        <v>Soluciones OriónCANALIT-SW-02-03</v>
      </c>
      <c r="B70" s="18" t="str">
        <f t="shared" si="5"/>
        <v>IT-SW-02-03CANAL</v>
      </c>
      <c r="C70" s="18"/>
      <c r="D70" s="18" t="s">
        <v>1181</v>
      </c>
      <c r="E70" t="s">
        <v>131</v>
      </c>
      <c r="F70" t="s">
        <v>3938</v>
      </c>
      <c r="G70" s="18" t="str">
        <f t="shared" si="6"/>
        <v>Soluciones Orión</v>
      </c>
      <c r="H70" s="18" t="s">
        <v>119</v>
      </c>
      <c r="I70" s="18" t="s">
        <v>67</v>
      </c>
      <c r="J70" t="s">
        <v>214</v>
      </c>
      <c r="K70" t="s">
        <v>171</v>
      </c>
      <c r="L70" s="70" t="s">
        <v>21</v>
      </c>
      <c r="M70" s="70" t="s">
        <v>65</v>
      </c>
      <c r="N70" s="37" t="s">
        <v>225</v>
      </c>
      <c r="O70" s="37" t="s">
        <v>66</v>
      </c>
      <c r="P70" s="37" t="s">
        <v>1304</v>
      </c>
      <c r="Q70" s="75" t="s">
        <v>131</v>
      </c>
      <c r="R70" t="s">
        <v>227</v>
      </c>
      <c r="S70" s="38">
        <v>1034999.9999999999</v>
      </c>
      <c r="T70">
        <v>1</v>
      </c>
      <c r="U70">
        <v>1</v>
      </c>
      <c r="V70" s="43" t="str">
        <f t="shared" si="7"/>
        <v>COP</v>
      </c>
    </row>
    <row r="71" spans="1:22" x14ac:dyDescent="0.2">
      <c r="A71" s="18" t="str">
        <f t="shared" si="4"/>
        <v>Soluciones OriónCANALIT-SW-02-04</v>
      </c>
      <c r="B71" s="18" t="str">
        <f t="shared" si="5"/>
        <v>IT-SW-02-04CANAL</v>
      </c>
      <c r="C71" s="18"/>
      <c r="D71" s="18" t="s">
        <v>1181</v>
      </c>
      <c r="E71" t="s">
        <v>132</v>
      </c>
      <c r="F71" t="s">
        <v>3938</v>
      </c>
      <c r="G71" s="18" t="str">
        <f t="shared" si="6"/>
        <v>Soluciones Orión</v>
      </c>
      <c r="H71" s="18" t="s">
        <v>119</v>
      </c>
      <c r="I71" s="18" t="s">
        <v>67</v>
      </c>
      <c r="J71" t="s">
        <v>214</v>
      </c>
      <c r="K71" t="s">
        <v>171</v>
      </c>
      <c r="L71" s="70" t="s">
        <v>21</v>
      </c>
      <c r="M71" s="70" t="s">
        <v>65</v>
      </c>
      <c r="N71" s="37" t="s">
        <v>225</v>
      </c>
      <c r="O71" s="37" t="s">
        <v>226</v>
      </c>
      <c r="P71" s="37" t="s">
        <v>1304</v>
      </c>
      <c r="Q71" s="75" t="s">
        <v>132</v>
      </c>
      <c r="R71" t="s">
        <v>227</v>
      </c>
      <c r="S71" s="38">
        <v>2069999.9999999998</v>
      </c>
      <c r="T71">
        <v>1</v>
      </c>
      <c r="U71">
        <v>1</v>
      </c>
      <c r="V71" s="43" t="str">
        <f t="shared" si="7"/>
        <v>COP</v>
      </c>
    </row>
    <row r="72" spans="1:22" x14ac:dyDescent="0.2">
      <c r="A72" s="18" t="str">
        <f t="shared" si="4"/>
        <v>Soluciones OriónCANALIT-SW-02-05</v>
      </c>
      <c r="B72" s="18" t="str">
        <f t="shared" si="5"/>
        <v>IT-SW-02-05CANAL</v>
      </c>
      <c r="C72" s="18"/>
      <c r="D72" s="18" t="s">
        <v>1181</v>
      </c>
      <c r="E72" t="s">
        <v>133</v>
      </c>
      <c r="F72" t="s">
        <v>3938</v>
      </c>
      <c r="G72" s="18" t="str">
        <f t="shared" si="6"/>
        <v>Soluciones Orión</v>
      </c>
      <c r="H72" s="18" t="s">
        <v>119</v>
      </c>
      <c r="I72" s="18" t="s">
        <v>67</v>
      </c>
      <c r="J72" t="s">
        <v>214</v>
      </c>
      <c r="K72" t="s">
        <v>171</v>
      </c>
      <c r="L72" s="70" t="s">
        <v>21</v>
      </c>
      <c r="M72" s="70" t="s">
        <v>65</v>
      </c>
      <c r="N72" s="37" t="s">
        <v>172</v>
      </c>
      <c r="O72" s="37" t="s">
        <v>66</v>
      </c>
      <c r="P72" s="37" t="s">
        <v>1304</v>
      </c>
      <c r="Q72" s="75" t="s">
        <v>133</v>
      </c>
      <c r="R72" t="s">
        <v>227</v>
      </c>
      <c r="S72" s="38">
        <v>1241999.9999999998</v>
      </c>
      <c r="T72">
        <v>1</v>
      </c>
      <c r="U72">
        <v>1</v>
      </c>
      <c r="V72" s="43" t="str">
        <f t="shared" si="7"/>
        <v>COP</v>
      </c>
    </row>
    <row r="73" spans="1:22" x14ac:dyDescent="0.2">
      <c r="A73" s="18" t="str">
        <f t="shared" si="4"/>
        <v>Soluciones OriónCANALIT-SW-02-06</v>
      </c>
      <c r="B73" s="18" t="str">
        <f t="shared" si="5"/>
        <v>IT-SW-02-06CANAL</v>
      </c>
      <c r="C73" s="18"/>
      <c r="D73" s="18" t="s">
        <v>1181</v>
      </c>
      <c r="E73" t="s">
        <v>134</v>
      </c>
      <c r="F73" t="s">
        <v>3938</v>
      </c>
      <c r="G73" s="18" t="str">
        <f t="shared" si="6"/>
        <v>Soluciones Orión</v>
      </c>
      <c r="H73" s="18" t="s">
        <v>119</v>
      </c>
      <c r="I73" s="18" t="s">
        <v>67</v>
      </c>
      <c r="J73" t="s">
        <v>214</v>
      </c>
      <c r="K73" t="s">
        <v>171</v>
      </c>
      <c r="L73" s="70" t="s">
        <v>21</v>
      </c>
      <c r="M73" s="70" t="s">
        <v>65</v>
      </c>
      <c r="N73" s="37" t="s">
        <v>172</v>
      </c>
      <c r="O73" s="37" t="s">
        <v>226</v>
      </c>
      <c r="P73" s="37" t="s">
        <v>1304</v>
      </c>
      <c r="Q73" s="75" t="s">
        <v>134</v>
      </c>
      <c r="R73" t="s">
        <v>227</v>
      </c>
      <c r="S73" s="38">
        <v>2483999.9999999995</v>
      </c>
      <c r="T73">
        <v>1</v>
      </c>
      <c r="U73">
        <v>1</v>
      </c>
      <c r="V73" s="43" t="str">
        <f t="shared" si="7"/>
        <v>COP</v>
      </c>
    </row>
    <row r="74" spans="1:22" x14ac:dyDescent="0.2">
      <c r="A74" s="18" t="str">
        <f t="shared" si="4"/>
        <v>Soluciones OriónCANALIT-SW-03-01</v>
      </c>
      <c r="B74" s="18" t="str">
        <f t="shared" si="5"/>
        <v>IT-SW-03-01CANAL</v>
      </c>
      <c r="C74" s="18"/>
      <c r="D74" s="18" t="s">
        <v>1181</v>
      </c>
      <c r="E74" t="s">
        <v>135</v>
      </c>
      <c r="F74" t="s">
        <v>3938</v>
      </c>
      <c r="G74" s="18" t="str">
        <f t="shared" si="6"/>
        <v>Soluciones Orión</v>
      </c>
      <c r="H74" s="18" t="s">
        <v>119</v>
      </c>
      <c r="I74" s="18" t="s">
        <v>67</v>
      </c>
      <c r="J74" t="s">
        <v>215</v>
      </c>
      <c r="K74" t="s">
        <v>209</v>
      </c>
      <c r="L74" s="70" t="s">
        <v>21</v>
      </c>
      <c r="M74" s="70" t="s">
        <v>65</v>
      </c>
      <c r="N74" s="37" t="s">
        <v>224</v>
      </c>
      <c r="O74" s="37" t="s">
        <v>66</v>
      </c>
      <c r="P74" s="37" t="s">
        <v>1304</v>
      </c>
      <c r="Q74" s="75" t="s">
        <v>135</v>
      </c>
      <c r="R74" t="s">
        <v>227</v>
      </c>
      <c r="S74" s="38">
        <v>862500</v>
      </c>
      <c r="T74">
        <v>1</v>
      </c>
      <c r="U74">
        <v>1</v>
      </c>
      <c r="V74" s="43" t="str">
        <f t="shared" si="7"/>
        <v>COP</v>
      </c>
    </row>
    <row r="75" spans="1:22" x14ac:dyDescent="0.2">
      <c r="A75" s="18" t="str">
        <f t="shared" si="4"/>
        <v>Soluciones OriónCANALIT-SW-03-02</v>
      </c>
      <c r="B75" s="18" t="str">
        <f t="shared" si="5"/>
        <v>IT-SW-03-02CANAL</v>
      </c>
      <c r="C75" s="18"/>
      <c r="D75" s="18" t="s">
        <v>1181</v>
      </c>
      <c r="E75" t="s">
        <v>136</v>
      </c>
      <c r="F75" t="s">
        <v>3938</v>
      </c>
      <c r="G75" s="18" t="str">
        <f t="shared" si="6"/>
        <v>Soluciones Orión</v>
      </c>
      <c r="H75" s="18" t="s">
        <v>119</v>
      </c>
      <c r="I75" s="18" t="s">
        <v>67</v>
      </c>
      <c r="J75" t="s">
        <v>215</v>
      </c>
      <c r="K75" t="s">
        <v>209</v>
      </c>
      <c r="L75" s="70" t="s">
        <v>21</v>
      </c>
      <c r="M75" s="70" t="s">
        <v>65</v>
      </c>
      <c r="N75" s="37" t="s">
        <v>224</v>
      </c>
      <c r="O75" s="37" t="s">
        <v>226</v>
      </c>
      <c r="P75" s="37" t="s">
        <v>1304</v>
      </c>
      <c r="Q75" s="75" t="s">
        <v>136</v>
      </c>
      <c r="R75" t="s">
        <v>227</v>
      </c>
      <c r="S75" s="38">
        <v>1725000</v>
      </c>
      <c r="T75">
        <v>1</v>
      </c>
      <c r="U75">
        <v>1</v>
      </c>
      <c r="V75" s="43" t="str">
        <f t="shared" si="7"/>
        <v>COP</v>
      </c>
    </row>
    <row r="76" spans="1:22" x14ac:dyDescent="0.2">
      <c r="A76" s="18" t="str">
        <f t="shared" si="4"/>
        <v>Soluciones OriónCANALIT-SW-03-03</v>
      </c>
      <c r="B76" s="18" t="str">
        <f t="shared" si="5"/>
        <v>IT-SW-03-03CANAL</v>
      </c>
      <c r="C76" s="18"/>
      <c r="D76" s="18" t="s">
        <v>1181</v>
      </c>
      <c r="E76" t="s">
        <v>137</v>
      </c>
      <c r="F76" t="s">
        <v>3938</v>
      </c>
      <c r="G76" s="18" t="str">
        <f t="shared" si="6"/>
        <v>Soluciones Orión</v>
      </c>
      <c r="H76" s="18" t="s">
        <v>119</v>
      </c>
      <c r="I76" s="18" t="s">
        <v>67</v>
      </c>
      <c r="J76" t="s">
        <v>215</v>
      </c>
      <c r="K76" t="s">
        <v>209</v>
      </c>
      <c r="L76" s="70" t="s">
        <v>21</v>
      </c>
      <c r="M76" s="70" t="s">
        <v>65</v>
      </c>
      <c r="N76" s="37" t="s">
        <v>225</v>
      </c>
      <c r="O76" s="37" t="s">
        <v>66</v>
      </c>
      <c r="P76" s="37" t="s">
        <v>1304</v>
      </c>
      <c r="Q76" s="75" t="s">
        <v>137</v>
      </c>
      <c r="R76" t="s">
        <v>227</v>
      </c>
      <c r="S76" s="38">
        <v>1034999.9999999999</v>
      </c>
      <c r="T76">
        <v>1</v>
      </c>
      <c r="U76">
        <v>1</v>
      </c>
      <c r="V76" s="43" t="str">
        <f t="shared" si="7"/>
        <v>COP</v>
      </c>
    </row>
    <row r="77" spans="1:22" x14ac:dyDescent="0.2">
      <c r="A77" s="18" t="str">
        <f t="shared" si="4"/>
        <v>Soluciones OriónCANALIT-SW-03-04</v>
      </c>
      <c r="B77" s="18" t="str">
        <f t="shared" si="5"/>
        <v>IT-SW-03-04CANAL</v>
      </c>
      <c r="C77" s="18"/>
      <c r="D77" s="18" t="s">
        <v>1181</v>
      </c>
      <c r="E77" t="s">
        <v>138</v>
      </c>
      <c r="F77" t="s">
        <v>3938</v>
      </c>
      <c r="G77" s="18" t="str">
        <f t="shared" si="6"/>
        <v>Soluciones Orión</v>
      </c>
      <c r="H77" s="18" t="s">
        <v>119</v>
      </c>
      <c r="I77" s="18" t="s">
        <v>67</v>
      </c>
      <c r="J77" t="s">
        <v>215</v>
      </c>
      <c r="K77" t="s">
        <v>209</v>
      </c>
      <c r="L77" s="70" t="s">
        <v>21</v>
      </c>
      <c r="M77" s="70" t="s">
        <v>65</v>
      </c>
      <c r="N77" s="37" t="s">
        <v>225</v>
      </c>
      <c r="O77" s="37" t="s">
        <v>226</v>
      </c>
      <c r="P77" s="37" t="s">
        <v>1304</v>
      </c>
      <c r="Q77" s="75" t="s">
        <v>138</v>
      </c>
      <c r="R77" t="s">
        <v>227</v>
      </c>
      <c r="S77" s="38">
        <v>2069999.9999999998</v>
      </c>
      <c r="T77">
        <v>1</v>
      </c>
      <c r="U77">
        <v>1</v>
      </c>
      <c r="V77" s="43" t="str">
        <f t="shared" si="7"/>
        <v>COP</v>
      </c>
    </row>
    <row r="78" spans="1:22" x14ac:dyDescent="0.2">
      <c r="A78" s="18" t="str">
        <f t="shared" si="4"/>
        <v>Soluciones OriónCANALIT-SW-03-05</v>
      </c>
      <c r="B78" s="18" t="str">
        <f t="shared" si="5"/>
        <v>IT-SW-03-05CANAL</v>
      </c>
      <c r="C78" s="18"/>
      <c r="D78" s="18" t="s">
        <v>1181</v>
      </c>
      <c r="E78" t="s">
        <v>139</v>
      </c>
      <c r="F78" t="s">
        <v>3938</v>
      </c>
      <c r="G78" s="18" t="str">
        <f t="shared" si="6"/>
        <v>Soluciones Orión</v>
      </c>
      <c r="H78" s="18" t="s">
        <v>119</v>
      </c>
      <c r="I78" s="18" t="s">
        <v>67</v>
      </c>
      <c r="J78" t="s">
        <v>215</v>
      </c>
      <c r="K78" t="s">
        <v>209</v>
      </c>
      <c r="L78" s="70" t="s">
        <v>21</v>
      </c>
      <c r="M78" s="70" t="s">
        <v>65</v>
      </c>
      <c r="N78" s="37" t="s">
        <v>172</v>
      </c>
      <c r="O78" s="37" t="s">
        <v>66</v>
      </c>
      <c r="P78" s="37" t="s">
        <v>1304</v>
      </c>
      <c r="Q78" s="75" t="s">
        <v>139</v>
      </c>
      <c r="R78" t="s">
        <v>227</v>
      </c>
      <c r="S78" s="38">
        <v>1241999.9999999998</v>
      </c>
      <c r="T78">
        <v>1</v>
      </c>
      <c r="U78">
        <v>1</v>
      </c>
      <c r="V78" s="43" t="str">
        <f t="shared" si="7"/>
        <v>COP</v>
      </c>
    </row>
    <row r="79" spans="1:22" x14ac:dyDescent="0.2">
      <c r="A79" s="18" t="str">
        <f t="shared" si="4"/>
        <v>Soluciones OriónCANALIT-SW-03-06</v>
      </c>
      <c r="B79" s="18" t="str">
        <f t="shared" si="5"/>
        <v>IT-SW-03-06CANAL</v>
      </c>
      <c r="C79" s="18"/>
      <c r="D79" s="18" t="s">
        <v>1181</v>
      </c>
      <c r="E79" t="s">
        <v>140</v>
      </c>
      <c r="F79" t="s">
        <v>3938</v>
      </c>
      <c r="G79" s="18" t="str">
        <f t="shared" si="6"/>
        <v>Soluciones Orión</v>
      </c>
      <c r="H79" s="18" t="s">
        <v>119</v>
      </c>
      <c r="I79" s="18" t="s">
        <v>67</v>
      </c>
      <c r="J79" t="s">
        <v>215</v>
      </c>
      <c r="K79" t="s">
        <v>209</v>
      </c>
      <c r="L79" s="70" t="s">
        <v>21</v>
      </c>
      <c r="M79" s="70" t="s">
        <v>65</v>
      </c>
      <c r="N79" s="37" t="s">
        <v>172</v>
      </c>
      <c r="O79" s="37" t="s">
        <v>226</v>
      </c>
      <c r="P79" s="37" t="s">
        <v>1304</v>
      </c>
      <c r="Q79" s="75" t="s">
        <v>140</v>
      </c>
      <c r="R79" t="s">
        <v>227</v>
      </c>
      <c r="S79" s="38">
        <v>2483999.9999999995</v>
      </c>
      <c r="T79">
        <v>1</v>
      </c>
      <c r="U79">
        <v>1</v>
      </c>
      <c r="V79" s="43" t="str">
        <f t="shared" si="7"/>
        <v>COP</v>
      </c>
    </row>
    <row r="80" spans="1:22" x14ac:dyDescent="0.2">
      <c r="A80" s="18" t="str">
        <f t="shared" si="4"/>
        <v>Soluciones OriónCANALIT-SW-04-01</v>
      </c>
      <c r="B80" s="18" t="str">
        <f t="shared" si="5"/>
        <v>IT-SW-04-01CANAL</v>
      </c>
      <c r="C80" s="18"/>
      <c r="D80" s="18" t="s">
        <v>1181</v>
      </c>
      <c r="E80" t="s">
        <v>141</v>
      </c>
      <c r="F80" t="s">
        <v>3938</v>
      </c>
      <c r="G80" s="18" t="str">
        <f t="shared" si="6"/>
        <v>Soluciones Orión</v>
      </c>
      <c r="H80" s="18" t="s">
        <v>119</v>
      </c>
      <c r="I80" s="18" t="s">
        <v>67</v>
      </c>
      <c r="J80" t="s">
        <v>216</v>
      </c>
      <c r="K80" t="s">
        <v>171</v>
      </c>
      <c r="L80" s="70" t="s">
        <v>21</v>
      </c>
      <c r="M80" s="70" t="s">
        <v>65</v>
      </c>
      <c r="N80" s="37" t="s">
        <v>224</v>
      </c>
      <c r="O80" s="37" t="s">
        <v>66</v>
      </c>
      <c r="P80" s="37" t="s">
        <v>1304</v>
      </c>
      <c r="Q80" s="75" t="s">
        <v>141</v>
      </c>
      <c r="R80" t="s">
        <v>227</v>
      </c>
      <c r="S80" s="38">
        <v>991874.99999999988</v>
      </c>
      <c r="T80">
        <v>1</v>
      </c>
      <c r="U80">
        <v>1</v>
      </c>
      <c r="V80" s="43" t="str">
        <f t="shared" si="7"/>
        <v>COP</v>
      </c>
    </row>
    <row r="81" spans="1:22" x14ac:dyDescent="0.2">
      <c r="A81" s="18" t="str">
        <f t="shared" si="4"/>
        <v>Soluciones OriónCANALIT-SW-04-02</v>
      </c>
      <c r="B81" s="18" t="str">
        <f t="shared" si="5"/>
        <v>IT-SW-04-02CANAL</v>
      </c>
      <c r="C81" s="18"/>
      <c r="D81" s="18" t="s">
        <v>1181</v>
      </c>
      <c r="E81" t="s">
        <v>142</v>
      </c>
      <c r="F81" t="s">
        <v>3938</v>
      </c>
      <c r="G81" s="18" t="str">
        <f t="shared" si="6"/>
        <v>Soluciones Orión</v>
      </c>
      <c r="H81" s="18" t="s">
        <v>119</v>
      </c>
      <c r="I81" s="18" t="s">
        <v>67</v>
      </c>
      <c r="J81" t="s">
        <v>216</v>
      </c>
      <c r="K81" t="s">
        <v>171</v>
      </c>
      <c r="L81" s="70" t="s">
        <v>21</v>
      </c>
      <c r="M81" s="70" t="s">
        <v>65</v>
      </c>
      <c r="N81" s="37" t="s">
        <v>224</v>
      </c>
      <c r="O81" s="37" t="s">
        <v>226</v>
      </c>
      <c r="P81" s="37" t="s">
        <v>1304</v>
      </c>
      <c r="Q81" s="75" t="s">
        <v>142</v>
      </c>
      <c r="R81" t="s">
        <v>227</v>
      </c>
      <c r="S81" s="38">
        <v>1983749.9999999998</v>
      </c>
      <c r="T81">
        <v>1</v>
      </c>
      <c r="U81">
        <v>1</v>
      </c>
      <c r="V81" s="43" t="str">
        <f t="shared" si="7"/>
        <v>COP</v>
      </c>
    </row>
    <row r="82" spans="1:22" x14ac:dyDescent="0.2">
      <c r="A82" s="18" t="str">
        <f t="shared" si="4"/>
        <v>Soluciones OriónCANALIT-SW-04-03</v>
      </c>
      <c r="B82" s="18" t="str">
        <f t="shared" si="5"/>
        <v>IT-SW-04-03CANAL</v>
      </c>
      <c r="C82" s="18"/>
      <c r="D82" s="18" t="s">
        <v>1181</v>
      </c>
      <c r="E82" t="s">
        <v>143</v>
      </c>
      <c r="F82" t="s">
        <v>3938</v>
      </c>
      <c r="G82" s="18" t="str">
        <f t="shared" si="6"/>
        <v>Soluciones Orión</v>
      </c>
      <c r="H82" s="18" t="s">
        <v>119</v>
      </c>
      <c r="I82" s="18" t="s">
        <v>67</v>
      </c>
      <c r="J82" t="s">
        <v>216</v>
      </c>
      <c r="K82" t="s">
        <v>171</v>
      </c>
      <c r="L82" s="70" t="s">
        <v>21</v>
      </c>
      <c r="M82" s="70" t="s">
        <v>65</v>
      </c>
      <c r="N82" s="37" t="s">
        <v>225</v>
      </c>
      <c r="O82" s="37" t="s">
        <v>66</v>
      </c>
      <c r="P82" s="37" t="s">
        <v>1304</v>
      </c>
      <c r="Q82" s="75" t="s">
        <v>143</v>
      </c>
      <c r="R82" t="s">
        <v>227</v>
      </c>
      <c r="S82" s="38">
        <v>1190249.9999999998</v>
      </c>
      <c r="T82">
        <v>1</v>
      </c>
      <c r="U82">
        <v>1</v>
      </c>
      <c r="V82" s="43" t="str">
        <f t="shared" si="7"/>
        <v>COP</v>
      </c>
    </row>
    <row r="83" spans="1:22" x14ac:dyDescent="0.2">
      <c r="A83" s="18" t="str">
        <f t="shared" si="4"/>
        <v>Soluciones OriónCANALIT-SW-04-04</v>
      </c>
      <c r="B83" s="18" t="str">
        <f t="shared" si="5"/>
        <v>IT-SW-04-04CANAL</v>
      </c>
      <c r="C83" s="18"/>
      <c r="D83" s="18" t="s">
        <v>1181</v>
      </c>
      <c r="E83" t="s">
        <v>144</v>
      </c>
      <c r="F83" t="s">
        <v>3938</v>
      </c>
      <c r="G83" s="18" t="str">
        <f t="shared" si="6"/>
        <v>Soluciones Orión</v>
      </c>
      <c r="H83" s="18" t="s">
        <v>119</v>
      </c>
      <c r="I83" s="18" t="s">
        <v>67</v>
      </c>
      <c r="J83" t="s">
        <v>216</v>
      </c>
      <c r="K83" t="s">
        <v>171</v>
      </c>
      <c r="L83" s="70" t="s">
        <v>21</v>
      </c>
      <c r="M83" s="70" t="s">
        <v>65</v>
      </c>
      <c r="N83" s="37" t="s">
        <v>225</v>
      </c>
      <c r="O83" s="37" t="s">
        <v>226</v>
      </c>
      <c r="P83" s="37" t="s">
        <v>1304</v>
      </c>
      <c r="Q83" s="75" t="s">
        <v>144</v>
      </c>
      <c r="R83" t="s">
        <v>227</v>
      </c>
      <c r="S83" s="38">
        <v>2380499.9999999995</v>
      </c>
      <c r="T83">
        <v>1</v>
      </c>
      <c r="U83">
        <v>1</v>
      </c>
      <c r="V83" s="43" t="str">
        <f t="shared" si="7"/>
        <v>COP</v>
      </c>
    </row>
    <row r="84" spans="1:22" x14ac:dyDescent="0.2">
      <c r="A84" s="18" t="str">
        <f t="shared" si="4"/>
        <v>Soluciones OriónCANALIT-SW-04-05</v>
      </c>
      <c r="B84" s="18" t="str">
        <f t="shared" si="5"/>
        <v>IT-SW-04-05CANAL</v>
      </c>
      <c r="C84" s="18"/>
      <c r="D84" s="18" t="s">
        <v>1181</v>
      </c>
      <c r="E84" t="s">
        <v>145</v>
      </c>
      <c r="F84" t="s">
        <v>3938</v>
      </c>
      <c r="G84" s="18" t="str">
        <f t="shared" si="6"/>
        <v>Soluciones Orión</v>
      </c>
      <c r="H84" s="18" t="s">
        <v>119</v>
      </c>
      <c r="I84" s="18" t="s">
        <v>67</v>
      </c>
      <c r="J84" t="s">
        <v>216</v>
      </c>
      <c r="K84" t="s">
        <v>171</v>
      </c>
      <c r="L84" s="70" t="s">
        <v>21</v>
      </c>
      <c r="M84" s="70" t="s">
        <v>65</v>
      </c>
      <c r="N84" s="37" t="s">
        <v>172</v>
      </c>
      <c r="O84" s="37" t="s">
        <v>66</v>
      </c>
      <c r="P84" s="37" t="s">
        <v>1304</v>
      </c>
      <c r="Q84" s="75" t="s">
        <v>145</v>
      </c>
      <c r="R84" t="s">
        <v>227</v>
      </c>
      <c r="S84" s="38">
        <v>1428299.9999999998</v>
      </c>
      <c r="T84">
        <v>1</v>
      </c>
      <c r="U84">
        <v>1</v>
      </c>
      <c r="V84" s="43" t="str">
        <f t="shared" si="7"/>
        <v>COP</v>
      </c>
    </row>
    <row r="85" spans="1:22" x14ac:dyDescent="0.2">
      <c r="A85" s="18" t="str">
        <f t="shared" si="4"/>
        <v>Soluciones OriónCANALIT-SW-04-06</v>
      </c>
      <c r="B85" s="18" t="str">
        <f t="shared" si="5"/>
        <v>IT-SW-04-06CANAL</v>
      </c>
      <c r="C85" s="18"/>
      <c r="D85" s="18" t="s">
        <v>1181</v>
      </c>
      <c r="E85" t="s">
        <v>146</v>
      </c>
      <c r="F85" t="s">
        <v>3938</v>
      </c>
      <c r="G85" s="18" t="str">
        <f t="shared" si="6"/>
        <v>Soluciones Orión</v>
      </c>
      <c r="H85" s="18" t="s">
        <v>119</v>
      </c>
      <c r="I85" s="18" t="s">
        <v>67</v>
      </c>
      <c r="J85" t="s">
        <v>216</v>
      </c>
      <c r="K85" t="s">
        <v>171</v>
      </c>
      <c r="L85" s="70" t="s">
        <v>21</v>
      </c>
      <c r="M85" s="70" t="s">
        <v>65</v>
      </c>
      <c r="N85" s="37" t="s">
        <v>172</v>
      </c>
      <c r="O85" s="37" t="s">
        <v>226</v>
      </c>
      <c r="P85" s="37" t="s">
        <v>1304</v>
      </c>
      <c r="Q85" s="75" t="s">
        <v>146</v>
      </c>
      <c r="R85" t="s">
        <v>227</v>
      </c>
      <c r="S85" s="38">
        <v>2856599.9999999995</v>
      </c>
      <c r="T85">
        <v>1</v>
      </c>
      <c r="U85">
        <v>1</v>
      </c>
      <c r="V85" s="43" t="str">
        <f t="shared" si="7"/>
        <v>COP</v>
      </c>
    </row>
    <row r="86" spans="1:22" x14ac:dyDescent="0.2">
      <c r="A86" s="18" t="str">
        <f t="shared" si="4"/>
        <v>Soluciones OriónCANALIT-SW-05-01</v>
      </c>
      <c r="B86" s="18" t="str">
        <f t="shared" si="5"/>
        <v>IT-SW-05-01CANAL</v>
      </c>
      <c r="C86" s="18"/>
      <c r="D86" s="18" t="s">
        <v>1181</v>
      </c>
      <c r="E86" t="s">
        <v>147</v>
      </c>
      <c r="F86" t="s">
        <v>3938</v>
      </c>
      <c r="G86" s="18" t="str">
        <f t="shared" si="6"/>
        <v>Soluciones Orión</v>
      </c>
      <c r="H86" s="18" t="s">
        <v>119</v>
      </c>
      <c r="I86" s="18" t="s">
        <v>67</v>
      </c>
      <c r="J86" t="s">
        <v>217</v>
      </c>
      <c r="K86" t="s">
        <v>210</v>
      </c>
      <c r="L86" s="70" t="s">
        <v>21</v>
      </c>
      <c r="M86" s="70" t="s">
        <v>65</v>
      </c>
      <c r="N86" s="37" t="s">
        <v>224</v>
      </c>
      <c r="O86" s="37" t="s">
        <v>66</v>
      </c>
      <c r="P86" s="37" t="s">
        <v>1308</v>
      </c>
      <c r="Q86" s="75" t="s">
        <v>147</v>
      </c>
      <c r="R86" t="s">
        <v>227</v>
      </c>
      <c r="S86" s="38">
        <v>250000</v>
      </c>
      <c r="T86">
        <v>1</v>
      </c>
      <c r="U86">
        <v>1</v>
      </c>
      <c r="V86" s="43" t="str">
        <f t="shared" si="7"/>
        <v>COP</v>
      </c>
    </row>
    <row r="87" spans="1:22" x14ac:dyDescent="0.2">
      <c r="A87" s="18" t="str">
        <f t="shared" si="4"/>
        <v>Soluciones OriónCANALIT-SW-05-02</v>
      </c>
      <c r="B87" s="18" t="str">
        <f t="shared" si="5"/>
        <v>IT-SW-05-02CANAL</v>
      </c>
      <c r="C87" s="18"/>
      <c r="D87" s="18" t="s">
        <v>1181</v>
      </c>
      <c r="E87" t="s">
        <v>148</v>
      </c>
      <c r="F87" t="s">
        <v>3938</v>
      </c>
      <c r="G87" s="18" t="str">
        <f t="shared" si="6"/>
        <v>Soluciones Orión</v>
      </c>
      <c r="H87" s="18" t="s">
        <v>119</v>
      </c>
      <c r="I87" s="18" t="s">
        <v>67</v>
      </c>
      <c r="J87" t="s">
        <v>217</v>
      </c>
      <c r="K87" t="s">
        <v>210</v>
      </c>
      <c r="L87" s="70" t="s">
        <v>21</v>
      </c>
      <c r="M87" s="70" t="s">
        <v>65</v>
      </c>
      <c r="N87" s="37" t="s">
        <v>224</v>
      </c>
      <c r="O87" s="37" t="s">
        <v>226</v>
      </c>
      <c r="P87" s="37" t="s">
        <v>1308</v>
      </c>
      <c r="Q87" s="75" t="s">
        <v>148</v>
      </c>
      <c r="R87" t="s">
        <v>227</v>
      </c>
      <c r="S87" s="38">
        <v>500000</v>
      </c>
      <c r="T87">
        <v>1</v>
      </c>
      <c r="U87">
        <v>1</v>
      </c>
      <c r="V87" s="43" t="str">
        <f t="shared" si="7"/>
        <v>COP</v>
      </c>
    </row>
    <row r="88" spans="1:22" x14ac:dyDescent="0.2">
      <c r="A88" s="18" t="str">
        <f t="shared" si="4"/>
        <v>Soluciones OriónCANALIT-SW-05-03</v>
      </c>
      <c r="B88" s="18" t="str">
        <f t="shared" si="5"/>
        <v>IT-SW-05-03CANAL</v>
      </c>
      <c r="C88" s="18"/>
      <c r="D88" s="18" t="s">
        <v>1181</v>
      </c>
      <c r="E88" t="s">
        <v>149</v>
      </c>
      <c r="F88" t="s">
        <v>3938</v>
      </c>
      <c r="G88" s="18" t="str">
        <f t="shared" si="6"/>
        <v>Soluciones Orión</v>
      </c>
      <c r="H88" s="18" t="s">
        <v>119</v>
      </c>
      <c r="I88" s="18" t="s">
        <v>67</v>
      </c>
      <c r="J88" t="s">
        <v>217</v>
      </c>
      <c r="K88" t="s">
        <v>210</v>
      </c>
      <c r="L88" s="70" t="s">
        <v>21</v>
      </c>
      <c r="M88" s="70" t="s">
        <v>65</v>
      </c>
      <c r="N88" s="37" t="s">
        <v>225</v>
      </c>
      <c r="O88" s="37" t="s">
        <v>66</v>
      </c>
      <c r="P88" s="37" t="s">
        <v>1308</v>
      </c>
      <c r="Q88" s="75" t="s">
        <v>149</v>
      </c>
      <c r="R88" t="s">
        <v>227</v>
      </c>
      <c r="S88" s="38">
        <v>300000</v>
      </c>
      <c r="T88">
        <v>1</v>
      </c>
      <c r="U88">
        <v>1</v>
      </c>
      <c r="V88" s="43" t="str">
        <f t="shared" si="7"/>
        <v>COP</v>
      </c>
    </row>
    <row r="89" spans="1:22" x14ac:dyDescent="0.2">
      <c r="A89" s="18" t="str">
        <f t="shared" si="4"/>
        <v>Soluciones OriónCANALIT-SW-05-04</v>
      </c>
      <c r="B89" s="18" t="str">
        <f t="shared" si="5"/>
        <v>IT-SW-05-04CANAL</v>
      </c>
      <c r="C89" s="18"/>
      <c r="D89" s="18" t="s">
        <v>1181</v>
      </c>
      <c r="E89" t="s">
        <v>177</v>
      </c>
      <c r="F89" t="s">
        <v>3938</v>
      </c>
      <c r="G89" s="18" t="str">
        <f t="shared" si="6"/>
        <v>Soluciones Orión</v>
      </c>
      <c r="H89" s="18" t="s">
        <v>119</v>
      </c>
      <c r="I89" s="18" t="s">
        <v>67</v>
      </c>
      <c r="J89" t="s">
        <v>217</v>
      </c>
      <c r="K89" t="s">
        <v>210</v>
      </c>
      <c r="L89" s="70" t="s">
        <v>21</v>
      </c>
      <c r="M89" s="70" t="s">
        <v>65</v>
      </c>
      <c r="N89" s="37" t="s">
        <v>225</v>
      </c>
      <c r="O89" s="37" t="s">
        <v>226</v>
      </c>
      <c r="P89" s="37" t="s">
        <v>1308</v>
      </c>
      <c r="Q89" s="75" t="s">
        <v>177</v>
      </c>
      <c r="R89" t="s">
        <v>227</v>
      </c>
      <c r="S89" s="38">
        <v>600000</v>
      </c>
      <c r="T89">
        <v>1</v>
      </c>
      <c r="U89">
        <v>1</v>
      </c>
      <c r="V89" s="43" t="str">
        <f t="shared" si="7"/>
        <v>COP</v>
      </c>
    </row>
    <row r="90" spans="1:22" x14ac:dyDescent="0.2">
      <c r="A90" s="18" t="str">
        <f t="shared" si="4"/>
        <v>Soluciones OriónCANALIT-SW-05-05</v>
      </c>
      <c r="B90" s="18" t="str">
        <f t="shared" si="5"/>
        <v>IT-SW-05-05CANAL</v>
      </c>
      <c r="C90" s="18"/>
      <c r="D90" s="18" t="s">
        <v>1181</v>
      </c>
      <c r="E90" t="s">
        <v>178</v>
      </c>
      <c r="F90" t="s">
        <v>3938</v>
      </c>
      <c r="G90" s="18" t="str">
        <f t="shared" si="6"/>
        <v>Soluciones Orión</v>
      </c>
      <c r="H90" s="18" t="s">
        <v>119</v>
      </c>
      <c r="I90" s="18" t="s">
        <v>67</v>
      </c>
      <c r="J90" t="s">
        <v>217</v>
      </c>
      <c r="K90" t="s">
        <v>210</v>
      </c>
      <c r="L90" s="70" t="s">
        <v>21</v>
      </c>
      <c r="M90" s="70" t="s">
        <v>65</v>
      </c>
      <c r="N90" s="37" t="s">
        <v>172</v>
      </c>
      <c r="O90" s="37" t="s">
        <v>66</v>
      </c>
      <c r="P90" s="37" t="s">
        <v>1308</v>
      </c>
      <c r="Q90" s="75" t="s">
        <v>178</v>
      </c>
      <c r="R90" t="s">
        <v>227</v>
      </c>
      <c r="S90" s="38">
        <v>300000</v>
      </c>
      <c r="T90">
        <v>1</v>
      </c>
      <c r="U90">
        <v>1</v>
      </c>
      <c r="V90" s="43" t="str">
        <f t="shared" si="7"/>
        <v>COP</v>
      </c>
    </row>
    <row r="91" spans="1:22" x14ac:dyDescent="0.2">
      <c r="A91" s="18" t="str">
        <f t="shared" si="4"/>
        <v>Soluciones OriónCANALIT-SW-05-06</v>
      </c>
      <c r="B91" s="18" t="str">
        <f t="shared" si="5"/>
        <v>IT-SW-05-06CANAL</v>
      </c>
      <c r="C91" s="18"/>
      <c r="D91" s="18" t="s">
        <v>1181</v>
      </c>
      <c r="E91" t="s">
        <v>179</v>
      </c>
      <c r="F91" t="s">
        <v>3938</v>
      </c>
      <c r="G91" s="18" t="str">
        <f t="shared" si="6"/>
        <v>Soluciones Orión</v>
      </c>
      <c r="H91" s="18" t="s">
        <v>119</v>
      </c>
      <c r="I91" s="18" t="s">
        <v>67</v>
      </c>
      <c r="J91" t="s">
        <v>217</v>
      </c>
      <c r="K91" t="s">
        <v>210</v>
      </c>
      <c r="L91" s="70" t="s">
        <v>21</v>
      </c>
      <c r="M91" s="70" t="s">
        <v>65</v>
      </c>
      <c r="N91" s="37" t="s">
        <v>172</v>
      </c>
      <c r="O91" s="37" t="s">
        <v>226</v>
      </c>
      <c r="P91" s="37" t="s">
        <v>1308</v>
      </c>
      <c r="Q91" s="75" t="s">
        <v>179</v>
      </c>
      <c r="R91" t="s">
        <v>227</v>
      </c>
      <c r="S91" s="38">
        <v>600000</v>
      </c>
      <c r="T91">
        <v>1</v>
      </c>
      <c r="U91">
        <v>1</v>
      </c>
      <c r="V91" s="43" t="str">
        <f t="shared" si="7"/>
        <v>COP</v>
      </c>
    </row>
    <row r="92" spans="1:22" x14ac:dyDescent="0.2">
      <c r="A92" s="18" t="str">
        <f t="shared" si="4"/>
        <v>Soluciones OriónCANALIT-SW-06-01</v>
      </c>
      <c r="B92" s="18" t="str">
        <f t="shared" si="5"/>
        <v>IT-SW-06-01CANAL</v>
      </c>
      <c r="C92" s="18"/>
      <c r="D92" s="18" t="s">
        <v>1181</v>
      </c>
      <c r="E92" t="s">
        <v>150</v>
      </c>
      <c r="F92" t="s">
        <v>3938</v>
      </c>
      <c r="G92" s="18" t="str">
        <f t="shared" si="6"/>
        <v>Soluciones Orión</v>
      </c>
      <c r="H92" s="18" t="s">
        <v>119</v>
      </c>
      <c r="I92" s="18" t="s">
        <v>67</v>
      </c>
      <c r="J92" t="s">
        <v>218</v>
      </c>
      <c r="K92" t="s">
        <v>211</v>
      </c>
      <c r="L92" s="70" t="s">
        <v>21</v>
      </c>
      <c r="M92" s="70" t="s">
        <v>65</v>
      </c>
      <c r="N92" s="37" t="s">
        <v>224</v>
      </c>
      <c r="O92" s="37" t="s">
        <v>226</v>
      </c>
      <c r="P92" s="37" t="s">
        <v>1308</v>
      </c>
      <c r="Q92" s="75" t="s">
        <v>150</v>
      </c>
      <c r="R92" t="s">
        <v>227</v>
      </c>
      <c r="S92" s="38">
        <v>11250000</v>
      </c>
      <c r="T92">
        <v>1</v>
      </c>
      <c r="U92">
        <v>1</v>
      </c>
      <c r="V92" s="43" t="str">
        <f t="shared" si="7"/>
        <v>COP</v>
      </c>
    </row>
    <row r="93" spans="1:22" x14ac:dyDescent="0.2">
      <c r="A93" s="18" t="str">
        <f t="shared" si="4"/>
        <v>Soluciones OriónCANALIT-SW-06-02</v>
      </c>
      <c r="B93" s="18" t="str">
        <f t="shared" si="5"/>
        <v>IT-SW-06-02CANAL</v>
      </c>
      <c r="C93" s="18"/>
      <c r="D93" s="18" t="s">
        <v>1181</v>
      </c>
      <c r="E93" t="s">
        <v>151</v>
      </c>
      <c r="F93" t="s">
        <v>3938</v>
      </c>
      <c r="G93" s="18" t="str">
        <f t="shared" si="6"/>
        <v>Soluciones Orión</v>
      </c>
      <c r="H93" s="18" t="s">
        <v>119</v>
      </c>
      <c r="I93" s="18" t="s">
        <v>67</v>
      </c>
      <c r="J93" t="s">
        <v>218</v>
      </c>
      <c r="K93" t="s">
        <v>211</v>
      </c>
      <c r="L93" s="70" t="s">
        <v>21</v>
      </c>
      <c r="M93" s="70" t="s">
        <v>65</v>
      </c>
      <c r="N93" s="37" t="s">
        <v>225</v>
      </c>
      <c r="O93" s="37" t="s">
        <v>226</v>
      </c>
      <c r="P93" s="37" t="s">
        <v>1308</v>
      </c>
      <c r="Q93" s="75" t="s">
        <v>151</v>
      </c>
      <c r="R93" t="s">
        <v>227</v>
      </c>
      <c r="S93" s="38">
        <v>14625000</v>
      </c>
      <c r="T93">
        <v>1</v>
      </c>
      <c r="U93">
        <v>1</v>
      </c>
      <c r="V93" s="43" t="str">
        <f t="shared" si="7"/>
        <v>COP</v>
      </c>
    </row>
    <row r="94" spans="1:22" x14ac:dyDescent="0.2">
      <c r="A94" s="18" t="str">
        <f t="shared" si="4"/>
        <v>Soluciones OriónCANALIT-SW-06-03</v>
      </c>
      <c r="B94" s="18" t="str">
        <f t="shared" si="5"/>
        <v>IT-SW-06-03CANAL</v>
      </c>
      <c r="C94" s="18"/>
      <c r="D94" s="18" t="s">
        <v>1181</v>
      </c>
      <c r="E94" t="s">
        <v>152</v>
      </c>
      <c r="F94" t="s">
        <v>3938</v>
      </c>
      <c r="G94" s="18" t="str">
        <f t="shared" si="6"/>
        <v>Soluciones Orión</v>
      </c>
      <c r="H94" s="18" t="s">
        <v>119</v>
      </c>
      <c r="I94" s="18" t="s">
        <v>67</v>
      </c>
      <c r="J94" t="s">
        <v>218</v>
      </c>
      <c r="K94" t="s">
        <v>211</v>
      </c>
      <c r="L94" s="70" t="s">
        <v>21</v>
      </c>
      <c r="M94" s="70" t="s">
        <v>65</v>
      </c>
      <c r="N94" s="37" t="s">
        <v>172</v>
      </c>
      <c r="O94" s="37" t="s">
        <v>226</v>
      </c>
      <c r="P94" s="37" t="s">
        <v>1308</v>
      </c>
      <c r="Q94" s="75" t="s">
        <v>152</v>
      </c>
      <c r="R94" t="s">
        <v>227</v>
      </c>
      <c r="S94" s="38">
        <v>19012500</v>
      </c>
      <c r="T94">
        <v>1</v>
      </c>
      <c r="U94">
        <v>1</v>
      </c>
      <c r="V94" s="43" t="str">
        <f t="shared" si="7"/>
        <v>COP</v>
      </c>
    </row>
    <row r="95" spans="1:22" x14ac:dyDescent="0.2">
      <c r="A95" s="18" t="str">
        <f t="shared" si="4"/>
        <v>Soluciones OriónCANALIT-SW-07-01</v>
      </c>
      <c r="B95" s="18" t="str">
        <f t="shared" si="5"/>
        <v>IT-SW-07-01CANAL</v>
      </c>
      <c r="C95" s="18"/>
      <c r="D95" s="18" t="s">
        <v>1181</v>
      </c>
      <c r="E95" t="s">
        <v>153</v>
      </c>
      <c r="F95" t="s">
        <v>3938</v>
      </c>
      <c r="G95" s="18" t="str">
        <f t="shared" si="6"/>
        <v>Soluciones Orión</v>
      </c>
      <c r="H95" s="18" t="s">
        <v>119</v>
      </c>
      <c r="I95" s="18" t="s">
        <v>67</v>
      </c>
      <c r="J95" t="s">
        <v>219</v>
      </c>
      <c r="K95" s="76" t="s">
        <v>40</v>
      </c>
      <c r="L95" s="70" t="s">
        <v>21</v>
      </c>
      <c r="M95" s="70" t="s">
        <v>65</v>
      </c>
      <c r="N95" s="37" t="s">
        <v>224</v>
      </c>
      <c r="O95" s="37" t="s">
        <v>66</v>
      </c>
      <c r="P95" s="37" t="s">
        <v>1305</v>
      </c>
      <c r="Q95" s="75" t="s">
        <v>153</v>
      </c>
      <c r="R95" t="s">
        <v>227</v>
      </c>
      <c r="S95" s="38">
        <v>250000</v>
      </c>
      <c r="T95">
        <v>1</v>
      </c>
      <c r="U95">
        <v>1</v>
      </c>
      <c r="V95" s="43" t="str">
        <f t="shared" si="7"/>
        <v>COP</v>
      </c>
    </row>
    <row r="96" spans="1:22" x14ac:dyDescent="0.2">
      <c r="A96" s="18" t="str">
        <f t="shared" si="4"/>
        <v>Soluciones OriónCANALIT-SW-07-02</v>
      </c>
      <c r="B96" s="18" t="str">
        <f t="shared" si="5"/>
        <v>IT-SW-07-02CANAL</v>
      </c>
      <c r="C96" s="18"/>
      <c r="D96" s="18" t="s">
        <v>1181</v>
      </c>
      <c r="E96" t="s">
        <v>154</v>
      </c>
      <c r="F96" t="s">
        <v>3938</v>
      </c>
      <c r="G96" s="18" t="str">
        <f t="shared" si="6"/>
        <v>Soluciones Orión</v>
      </c>
      <c r="H96" s="18" t="s">
        <v>119</v>
      </c>
      <c r="I96" s="18" t="s">
        <v>67</v>
      </c>
      <c r="J96" t="s">
        <v>219</v>
      </c>
      <c r="K96" s="76" t="s">
        <v>40</v>
      </c>
      <c r="L96" s="70" t="s">
        <v>21</v>
      </c>
      <c r="M96" s="70" t="s">
        <v>65</v>
      </c>
      <c r="N96" s="37" t="s">
        <v>224</v>
      </c>
      <c r="O96" s="37" t="s">
        <v>226</v>
      </c>
      <c r="P96" s="37" t="s">
        <v>1305</v>
      </c>
      <c r="Q96" s="75" t="s">
        <v>154</v>
      </c>
      <c r="R96" t="s">
        <v>227</v>
      </c>
      <c r="S96" s="38">
        <v>375000</v>
      </c>
      <c r="T96">
        <v>1</v>
      </c>
      <c r="U96">
        <v>1</v>
      </c>
      <c r="V96" s="43" t="str">
        <f t="shared" si="7"/>
        <v>COP</v>
      </c>
    </row>
    <row r="97" spans="1:22" x14ac:dyDescent="0.2">
      <c r="A97" s="18" t="str">
        <f t="shared" si="4"/>
        <v>Soluciones OriónCANALIT-SW-07-03</v>
      </c>
      <c r="B97" s="18" t="str">
        <f t="shared" si="5"/>
        <v>IT-SW-07-03CANAL</v>
      </c>
      <c r="C97" s="18"/>
      <c r="D97" s="18" t="s">
        <v>1181</v>
      </c>
      <c r="E97" t="s">
        <v>155</v>
      </c>
      <c r="F97" t="s">
        <v>3938</v>
      </c>
      <c r="G97" s="18" t="str">
        <f t="shared" si="6"/>
        <v>Soluciones Orión</v>
      </c>
      <c r="H97" s="18" t="s">
        <v>119</v>
      </c>
      <c r="I97" s="18" t="s">
        <v>67</v>
      </c>
      <c r="J97" t="s">
        <v>219</v>
      </c>
      <c r="K97" s="76" t="s">
        <v>40</v>
      </c>
      <c r="L97" s="70" t="s">
        <v>21</v>
      </c>
      <c r="M97" s="70" t="s">
        <v>65</v>
      </c>
      <c r="N97" s="37" t="s">
        <v>225</v>
      </c>
      <c r="O97" s="37" t="s">
        <v>66</v>
      </c>
      <c r="P97" s="37" t="s">
        <v>1305</v>
      </c>
      <c r="Q97" s="75" t="s">
        <v>155</v>
      </c>
      <c r="R97" t="s">
        <v>227</v>
      </c>
      <c r="S97" s="38">
        <v>287499.99999999994</v>
      </c>
      <c r="T97">
        <v>1</v>
      </c>
      <c r="U97">
        <v>1</v>
      </c>
      <c r="V97" s="43" t="str">
        <f t="shared" si="7"/>
        <v>COP</v>
      </c>
    </row>
    <row r="98" spans="1:22" x14ac:dyDescent="0.2">
      <c r="A98" s="18" t="str">
        <f t="shared" si="4"/>
        <v>Soluciones OriónCANALIT-SW-07-04</v>
      </c>
      <c r="B98" s="18" t="str">
        <f t="shared" si="5"/>
        <v>IT-SW-07-04CANAL</v>
      </c>
      <c r="C98" s="18"/>
      <c r="D98" s="18" t="s">
        <v>1181</v>
      </c>
      <c r="E98" t="s">
        <v>156</v>
      </c>
      <c r="F98" t="s">
        <v>3938</v>
      </c>
      <c r="G98" s="18" t="str">
        <f t="shared" si="6"/>
        <v>Soluciones Orión</v>
      </c>
      <c r="H98" s="18" t="s">
        <v>119</v>
      </c>
      <c r="I98" s="18" t="s">
        <v>67</v>
      </c>
      <c r="J98" t="s">
        <v>219</v>
      </c>
      <c r="K98" s="76" t="s">
        <v>40</v>
      </c>
      <c r="L98" s="70" t="s">
        <v>21</v>
      </c>
      <c r="M98" s="70" t="s">
        <v>65</v>
      </c>
      <c r="N98" s="37" t="s">
        <v>225</v>
      </c>
      <c r="O98" s="37" t="s">
        <v>226</v>
      </c>
      <c r="P98" s="37" t="s">
        <v>1305</v>
      </c>
      <c r="Q98" s="75" t="s">
        <v>156</v>
      </c>
      <c r="R98" t="s">
        <v>227</v>
      </c>
      <c r="S98" s="38">
        <v>431250</v>
      </c>
      <c r="T98">
        <v>1</v>
      </c>
      <c r="U98">
        <v>1</v>
      </c>
      <c r="V98" s="43" t="str">
        <f t="shared" si="7"/>
        <v>COP</v>
      </c>
    </row>
    <row r="99" spans="1:22" x14ac:dyDescent="0.2">
      <c r="A99" s="18" t="str">
        <f t="shared" si="4"/>
        <v>Soluciones OriónCANALIT-SW-07-05</v>
      </c>
      <c r="B99" s="18" t="str">
        <f t="shared" si="5"/>
        <v>IT-SW-07-05CANAL</v>
      </c>
      <c r="C99" s="18"/>
      <c r="D99" s="18" t="s">
        <v>1181</v>
      </c>
      <c r="E99" t="s">
        <v>157</v>
      </c>
      <c r="F99" t="s">
        <v>3938</v>
      </c>
      <c r="G99" s="18" t="str">
        <f t="shared" si="6"/>
        <v>Soluciones Orión</v>
      </c>
      <c r="H99" s="18" t="s">
        <v>119</v>
      </c>
      <c r="I99" s="18" t="s">
        <v>67</v>
      </c>
      <c r="J99" t="s">
        <v>219</v>
      </c>
      <c r="K99" s="76" t="s">
        <v>40</v>
      </c>
      <c r="L99" s="70" t="s">
        <v>21</v>
      </c>
      <c r="M99" s="70" t="s">
        <v>65</v>
      </c>
      <c r="N99" s="37" t="s">
        <v>172</v>
      </c>
      <c r="O99" s="37" t="s">
        <v>66</v>
      </c>
      <c r="P99" s="37" t="s">
        <v>1305</v>
      </c>
      <c r="Q99" s="75" t="s">
        <v>157</v>
      </c>
      <c r="R99" t="s">
        <v>227</v>
      </c>
      <c r="S99" s="38">
        <v>330624.99999999994</v>
      </c>
      <c r="T99">
        <v>1</v>
      </c>
      <c r="U99">
        <v>1</v>
      </c>
      <c r="V99" s="43" t="str">
        <f t="shared" si="7"/>
        <v>COP</v>
      </c>
    </row>
    <row r="100" spans="1:22" x14ac:dyDescent="0.2">
      <c r="A100" s="18" t="str">
        <f t="shared" si="4"/>
        <v>Soluciones OriónCANALIT-SW-07-06</v>
      </c>
      <c r="B100" s="18" t="str">
        <f t="shared" si="5"/>
        <v>IT-SW-07-06CANAL</v>
      </c>
      <c r="C100" s="18"/>
      <c r="D100" s="18" t="s">
        <v>1181</v>
      </c>
      <c r="E100" t="s">
        <v>158</v>
      </c>
      <c r="F100" t="s">
        <v>3938</v>
      </c>
      <c r="G100" s="18" t="str">
        <f t="shared" si="6"/>
        <v>Soluciones Orión</v>
      </c>
      <c r="H100" s="18" t="s">
        <v>119</v>
      </c>
      <c r="I100" s="18" t="s">
        <v>67</v>
      </c>
      <c r="J100" t="s">
        <v>219</v>
      </c>
      <c r="K100" s="76" t="s">
        <v>40</v>
      </c>
      <c r="L100" s="70" t="s">
        <v>21</v>
      </c>
      <c r="M100" s="70" t="s">
        <v>65</v>
      </c>
      <c r="N100" s="37" t="s">
        <v>172</v>
      </c>
      <c r="O100" s="37" t="s">
        <v>226</v>
      </c>
      <c r="P100" s="37" t="s">
        <v>1305</v>
      </c>
      <c r="Q100" s="75" t="s">
        <v>158</v>
      </c>
      <c r="R100" t="s">
        <v>227</v>
      </c>
      <c r="S100" s="38">
        <v>495937.49999999994</v>
      </c>
      <c r="T100">
        <v>1</v>
      </c>
      <c r="U100">
        <v>1</v>
      </c>
      <c r="V100" s="43" t="str">
        <f t="shared" si="7"/>
        <v>COP</v>
      </c>
    </row>
    <row r="101" spans="1:22" x14ac:dyDescent="0.2">
      <c r="A101" s="18" t="str">
        <f t="shared" si="4"/>
        <v>Soluciones OriónCANALIT-SW-08-01</v>
      </c>
      <c r="B101" s="18" t="str">
        <f t="shared" si="5"/>
        <v>IT-SW-08-01CANAL</v>
      </c>
      <c r="C101" s="18"/>
      <c r="D101" s="18" t="s">
        <v>1181</v>
      </c>
      <c r="E101" t="s">
        <v>159</v>
      </c>
      <c r="F101" t="s">
        <v>3938</v>
      </c>
      <c r="G101" s="18" t="str">
        <f t="shared" si="6"/>
        <v>Soluciones Orión</v>
      </c>
      <c r="H101" s="18" t="s">
        <v>119</v>
      </c>
      <c r="I101" s="18" t="s">
        <v>67</v>
      </c>
      <c r="J101" t="s">
        <v>220</v>
      </c>
      <c r="K101" t="s">
        <v>212</v>
      </c>
      <c r="L101" s="70" t="s">
        <v>21</v>
      </c>
      <c r="M101" s="70" t="s">
        <v>65</v>
      </c>
      <c r="N101" s="37" t="s">
        <v>224</v>
      </c>
      <c r="O101" s="37" t="s">
        <v>66</v>
      </c>
      <c r="P101" s="37" t="s">
        <v>1308</v>
      </c>
      <c r="Q101" s="75" t="s">
        <v>159</v>
      </c>
      <c r="R101" t="s">
        <v>227</v>
      </c>
      <c r="S101" s="38">
        <v>37500</v>
      </c>
      <c r="T101">
        <v>1</v>
      </c>
      <c r="U101">
        <v>1</v>
      </c>
      <c r="V101" s="43" t="str">
        <f t="shared" si="7"/>
        <v>COP</v>
      </c>
    </row>
    <row r="102" spans="1:22" x14ac:dyDescent="0.2">
      <c r="A102" s="18" t="str">
        <f t="shared" si="4"/>
        <v>Soluciones OriónCANALIT-SW-08-02</v>
      </c>
      <c r="B102" s="18" t="str">
        <f t="shared" si="5"/>
        <v>IT-SW-08-02CANAL</v>
      </c>
      <c r="C102" s="18"/>
      <c r="D102" s="18" t="s">
        <v>1181</v>
      </c>
      <c r="E102" t="s">
        <v>160</v>
      </c>
      <c r="F102" t="s">
        <v>3938</v>
      </c>
      <c r="G102" s="18" t="str">
        <f t="shared" si="6"/>
        <v>Soluciones Orión</v>
      </c>
      <c r="H102" s="18" t="s">
        <v>119</v>
      </c>
      <c r="I102" s="18" t="s">
        <v>67</v>
      </c>
      <c r="J102" t="s">
        <v>220</v>
      </c>
      <c r="K102" t="s">
        <v>212</v>
      </c>
      <c r="L102" s="70" t="s">
        <v>21</v>
      </c>
      <c r="M102" s="70" t="s">
        <v>65</v>
      </c>
      <c r="N102" s="37" t="s">
        <v>224</v>
      </c>
      <c r="O102" s="37" t="s">
        <v>226</v>
      </c>
      <c r="P102" s="37" t="s">
        <v>1308</v>
      </c>
      <c r="Q102" s="75" t="s">
        <v>160</v>
      </c>
      <c r="R102" t="s">
        <v>227</v>
      </c>
      <c r="S102" s="38">
        <v>56250</v>
      </c>
      <c r="T102">
        <v>1</v>
      </c>
      <c r="U102">
        <v>1</v>
      </c>
      <c r="V102" s="43" t="str">
        <f t="shared" si="7"/>
        <v>COP</v>
      </c>
    </row>
    <row r="103" spans="1:22" x14ac:dyDescent="0.2">
      <c r="A103" s="18" t="str">
        <f t="shared" si="4"/>
        <v>Soluciones OriónCANALIT-SW-08-03</v>
      </c>
      <c r="B103" s="18" t="str">
        <f t="shared" si="5"/>
        <v>IT-SW-08-03CANAL</v>
      </c>
      <c r="C103" s="18"/>
      <c r="D103" s="18" t="s">
        <v>1181</v>
      </c>
      <c r="E103" t="s">
        <v>161</v>
      </c>
      <c r="F103" t="s">
        <v>3938</v>
      </c>
      <c r="G103" s="18" t="str">
        <f t="shared" si="6"/>
        <v>Soluciones Orión</v>
      </c>
      <c r="H103" s="18" t="s">
        <v>119</v>
      </c>
      <c r="I103" s="18" t="s">
        <v>67</v>
      </c>
      <c r="J103" t="s">
        <v>220</v>
      </c>
      <c r="K103" t="s">
        <v>212</v>
      </c>
      <c r="L103" s="70" t="s">
        <v>21</v>
      </c>
      <c r="M103" s="70" t="s">
        <v>65</v>
      </c>
      <c r="N103" s="37" t="s">
        <v>225</v>
      </c>
      <c r="O103" s="37" t="s">
        <v>66</v>
      </c>
      <c r="P103" s="37" t="s">
        <v>1308</v>
      </c>
      <c r="Q103" s="75" t="s">
        <v>161</v>
      </c>
      <c r="R103" t="s">
        <v>227</v>
      </c>
      <c r="S103" s="38">
        <v>64687.499999999993</v>
      </c>
      <c r="T103">
        <v>1</v>
      </c>
      <c r="U103">
        <v>1</v>
      </c>
      <c r="V103" s="43" t="str">
        <f t="shared" si="7"/>
        <v>COP</v>
      </c>
    </row>
    <row r="104" spans="1:22" x14ac:dyDescent="0.2">
      <c r="A104" s="18" t="str">
        <f t="shared" si="4"/>
        <v>Soluciones OriónCANALIT-SW-08-04</v>
      </c>
      <c r="B104" s="18" t="str">
        <f t="shared" si="5"/>
        <v>IT-SW-08-04CANAL</v>
      </c>
      <c r="C104" s="18"/>
      <c r="D104" s="18" t="s">
        <v>1181</v>
      </c>
      <c r="E104" t="s">
        <v>180</v>
      </c>
      <c r="F104" t="s">
        <v>3938</v>
      </c>
      <c r="G104" s="18" t="str">
        <f t="shared" si="6"/>
        <v>Soluciones Orión</v>
      </c>
      <c r="H104" s="18" t="s">
        <v>119</v>
      </c>
      <c r="I104" s="18" t="s">
        <v>67</v>
      </c>
      <c r="J104" t="s">
        <v>220</v>
      </c>
      <c r="K104" t="s">
        <v>212</v>
      </c>
      <c r="L104" s="70" t="s">
        <v>21</v>
      </c>
      <c r="M104" s="70" t="s">
        <v>65</v>
      </c>
      <c r="N104" s="37" t="s">
        <v>225</v>
      </c>
      <c r="O104" s="37" t="s">
        <v>226</v>
      </c>
      <c r="P104" s="37" t="s">
        <v>1308</v>
      </c>
      <c r="Q104" s="75" t="s">
        <v>180</v>
      </c>
      <c r="R104" t="s">
        <v>227</v>
      </c>
      <c r="S104" s="38">
        <v>74390.624999999985</v>
      </c>
      <c r="T104">
        <v>1</v>
      </c>
      <c r="U104">
        <v>1</v>
      </c>
      <c r="V104" s="43" t="str">
        <f t="shared" si="7"/>
        <v>COP</v>
      </c>
    </row>
    <row r="105" spans="1:22" x14ac:dyDescent="0.2">
      <c r="A105" s="18" t="str">
        <f t="shared" si="4"/>
        <v>Soluciones OriónCANALIT-SW-08-05</v>
      </c>
      <c r="B105" s="18" t="str">
        <f t="shared" si="5"/>
        <v>IT-SW-08-05CANAL</v>
      </c>
      <c r="C105" s="18"/>
      <c r="D105" s="18" t="s">
        <v>1181</v>
      </c>
      <c r="E105" t="s">
        <v>181</v>
      </c>
      <c r="F105" t="s">
        <v>3938</v>
      </c>
      <c r="G105" s="18" t="str">
        <f t="shared" si="6"/>
        <v>Soluciones Orión</v>
      </c>
      <c r="H105" s="18" t="s">
        <v>119</v>
      </c>
      <c r="I105" s="18" t="s">
        <v>67</v>
      </c>
      <c r="J105" t="s">
        <v>220</v>
      </c>
      <c r="K105" t="s">
        <v>212</v>
      </c>
      <c r="L105" s="70" t="s">
        <v>21</v>
      </c>
      <c r="M105" s="70" t="s">
        <v>65</v>
      </c>
      <c r="N105" s="37" t="s">
        <v>172</v>
      </c>
      <c r="O105" s="37" t="s">
        <v>66</v>
      </c>
      <c r="P105" s="37" t="s">
        <v>1308</v>
      </c>
      <c r="Q105" s="75" t="s">
        <v>181</v>
      </c>
      <c r="R105" t="s">
        <v>227</v>
      </c>
      <c r="S105" s="38">
        <v>85549.218749999971</v>
      </c>
      <c r="T105">
        <v>1</v>
      </c>
      <c r="U105">
        <v>1</v>
      </c>
      <c r="V105" s="43" t="str">
        <f t="shared" si="7"/>
        <v>COP</v>
      </c>
    </row>
    <row r="106" spans="1:22" x14ac:dyDescent="0.2">
      <c r="A106" s="18" t="str">
        <f t="shared" si="4"/>
        <v>Soluciones OriónCANALIT-SW-08-06</v>
      </c>
      <c r="B106" s="18" t="str">
        <f t="shared" si="5"/>
        <v>IT-SW-08-06CANAL</v>
      </c>
      <c r="C106" s="18"/>
      <c r="D106" s="18" t="s">
        <v>1181</v>
      </c>
      <c r="E106" t="s">
        <v>182</v>
      </c>
      <c r="F106" t="s">
        <v>3938</v>
      </c>
      <c r="G106" s="18" t="str">
        <f t="shared" si="6"/>
        <v>Soluciones Orión</v>
      </c>
      <c r="H106" s="18" t="s">
        <v>119</v>
      </c>
      <c r="I106" s="18" t="s">
        <v>67</v>
      </c>
      <c r="J106" t="s">
        <v>220</v>
      </c>
      <c r="K106" t="s">
        <v>212</v>
      </c>
      <c r="L106" s="70" t="s">
        <v>21</v>
      </c>
      <c r="M106" s="70" t="s">
        <v>65</v>
      </c>
      <c r="N106" s="37" t="s">
        <v>172</v>
      </c>
      <c r="O106" s="37" t="s">
        <v>226</v>
      </c>
      <c r="P106" s="37" t="s">
        <v>1308</v>
      </c>
      <c r="Q106" s="75" t="s">
        <v>182</v>
      </c>
      <c r="R106" t="s">
        <v>227</v>
      </c>
      <c r="S106" s="38">
        <v>98381.601562499942</v>
      </c>
      <c r="T106">
        <v>1</v>
      </c>
      <c r="U106">
        <v>1</v>
      </c>
      <c r="V106" s="43" t="str">
        <f t="shared" si="7"/>
        <v>COP</v>
      </c>
    </row>
    <row r="107" spans="1:22" x14ac:dyDescent="0.2">
      <c r="A107" s="18" t="str">
        <f t="shared" si="4"/>
        <v>Soluciones OriónCANALIT-SW-09-01</v>
      </c>
      <c r="B107" s="18" t="str">
        <f t="shared" si="5"/>
        <v>IT-SW-09-01CANAL</v>
      </c>
      <c r="C107" s="18"/>
      <c r="D107" s="18" t="s">
        <v>1181</v>
      </c>
      <c r="E107" t="s">
        <v>162</v>
      </c>
      <c r="F107" t="s">
        <v>3938</v>
      </c>
      <c r="G107" s="18" t="str">
        <f t="shared" si="6"/>
        <v>Soluciones Orión</v>
      </c>
      <c r="H107" s="18" t="s">
        <v>119</v>
      </c>
      <c r="I107" s="18" t="s">
        <v>67</v>
      </c>
      <c r="J107" t="s">
        <v>221</v>
      </c>
      <c r="K107" t="s">
        <v>211</v>
      </c>
      <c r="L107" s="70" t="s">
        <v>21</v>
      </c>
      <c r="M107" s="70" t="s">
        <v>65</v>
      </c>
      <c r="N107" s="37" t="s">
        <v>224</v>
      </c>
      <c r="O107" s="37" t="s">
        <v>226</v>
      </c>
      <c r="P107" s="37" t="s">
        <v>1305</v>
      </c>
      <c r="Q107" s="75" t="s">
        <v>162</v>
      </c>
      <c r="R107" t="s">
        <v>227</v>
      </c>
      <c r="S107" s="38">
        <v>8750000</v>
      </c>
      <c r="T107">
        <v>1</v>
      </c>
      <c r="U107">
        <v>1</v>
      </c>
      <c r="V107" s="43" t="str">
        <f t="shared" si="7"/>
        <v>COP</v>
      </c>
    </row>
    <row r="108" spans="1:22" x14ac:dyDescent="0.2">
      <c r="A108" s="18" t="str">
        <f t="shared" si="4"/>
        <v>Soluciones OriónCANALIT-SW-09-02</v>
      </c>
      <c r="B108" s="18" t="str">
        <f t="shared" si="5"/>
        <v>IT-SW-09-02CANAL</v>
      </c>
      <c r="C108" s="18"/>
      <c r="D108" s="18" t="s">
        <v>1181</v>
      </c>
      <c r="E108" t="s">
        <v>163</v>
      </c>
      <c r="F108" t="s">
        <v>3938</v>
      </c>
      <c r="G108" s="18" t="str">
        <f t="shared" si="6"/>
        <v>Soluciones Orión</v>
      </c>
      <c r="H108" s="18" t="s">
        <v>119</v>
      </c>
      <c r="I108" s="18" t="s">
        <v>67</v>
      </c>
      <c r="J108" t="s">
        <v>221</v>
      </c>
      <c r="K108" t="s">
        <v>211</v>
      </c>
      <c r="L108" s="70" t="s">
        <v>21</v>
      </c>
      <c r="M108" s="70" t="s">
        <v>65</v>
      </c>
      <c r="N108" s="37" t="s">
        <v>225</v>
      </c>
      <c r="O108" s="37" t="s">
        <v>226</v>
      </c>
      <c r="P108" s="37" t="s">
        <v>1305</v>
      </c>
      <c r="Q108" s="75" t="s">
        <v>163</v>
      </c>
      <c r="R108" t="s">
        <v>227</v>
      </c>
      <c r="S108" s="38">
        <v>13125000</v>
      </c>
      <c r="T108">
        <v>1</v>
      </c>
      <c r="U108">
        <v>1</v>
      </c>
      <c r="V108" s="43" t="str">
        <f t="shared" si="7"/>
        <v>COP</v>
      </c>
    </row>
    <row r="109" spans="1:22" x14ac:dyDescent="0.2">
      <c r="A109" s="18" t="str">
        <f t="shared" si="4"/>
        <v>Soluciones OriónCANALIT-SW-09-03</v>
      </c>
      <c r="B109" s="18" t="str">
        <f t="shared" si="5"/>
        <v>IT-SW-09-03CANAL</v>
      </c>
      <c r="C109" s="18"/>
      <c r="D109" s="18" t="s">
        <v>1181</v>
      </c>
      <c r="E109" t="s">
        <v>164</v>
      </c>
      <c r="F109" t="s">
        <v>3938</v>
      </c>
      <c r="G109" s="18" t="str">
        <f t="shared" si="6"/>
        <v>Soluciones Orión</v>
      </c>
      <c r="H109" s="18" t="s">
        <v>119</v>
      </c>
      <c r="I109" s="18" t="s">
        <v>67</v>
      </c>
      <c r="J109" t="s">
        <v>221</v>
      </c>
      <c r="K109" t="s">
        <v>211</v>
      </c>
      <c r="L109" s="70" t="s">
        <v>21</v>
      </c>
      <c r="M109" s="70" t="s">
        <v>65</v>
      </c>
      <c r="N109" s="37" t="s">
        <v>172</v>
      </c>
      <c r="O109" s="37" t="s">
        <v>226</v>
      </c>
      <c r="P109" s="37" t="s">
        <v>1305</v>
      </c>
      <c r="Q109" s="75" t="s">
        <v>164</v>
      </c>
      <c r="R109" t="s">
        <v>227</v>
      </c>
      <c r="S109" s="38">
        <v>15093749.999999998</v>
      </c>
      <c r="T109">
        <v>1</v>
      </c>
      <c r="U109">
        <v>1</v>
      </c>
      <c r="V109" s="43" t="str">
        <f t="shared" si="7"/>
        <v>COP</v>
      </c>
    </row>
    <row r="110" spans="1:22" x14ac:dyDescent="0.2">
      <c r="A110" s="18" t="str">
        <f t="shared" si="4"/>
        <v>Soluciones OriónCANALIT-SW-10-01</v>
      </c>
      <c r="B110" s="18" t="str">
        <f t="shared" si="5"/>
        <v>IT-SW-10-01CANAL</v>
      </c>
      <c r="C110" s="18"/>
      <c r="D110" s="18" t="s">
        <v>1181</v>
      </c>
      <c r="E110" t="s">
        <v>165</v>
      </c>
      <c r="F110" t="s">
        <v>3938</v>
      </c>
      <c r="G110" s="18" t="str">
        <f t="shared" si="6"/>
        <v>Soluciones Orión</v>
      </c>
      <c r="H110" s="18" t="s">
        <v>119</v>
      </c>
      <c r="I110" s="18" t="s">
        <v>67</v>
      </c>
      <c r="J110" t="s">
        <v>222</v>
      </c>
      <c r="K110" t="s">
        <v>210</v>
      </c>
      <c r="L110" s="70" t="s">
        <v>21</v>
      </c>
      <c r="M110" s="70" t="s">
        <v>65</v>
      </c>
      <c r="N110" s="37" t="s">
        <v>225</v>
      </c>
      <c r="O110" s="37" t="s">
        <v>66</v>
      </c>
      <c r="P110" s="37" t="s">
        <v>1305</v>
      </c>
      <c r="Q110" s="75" t="s">
        <v>165</v>
      </c>
      <c r="R110" t="s">
        <v>227</v>
      </c>
      <c r="S110" s="38">
        <v>300000</v>
      </c>
      <c r="T110">
        <v>1</v>
      </c>
      <c r="U110">
        <v>1</v>
      </c>
      <c r="V110" s="43" t="str">
        <f t="shared" si="7"/>
        <v>COP</v>
      </c>
    </row>
    <row r="111" spans="1:22" x14ac:dyDescent="0.2">
      <c r="A111" s="18" t="str">
        <f t="shared" si="4"/>
        <v>Soluciones OriónCANALIT-SW-10-02</v>
      </c>
      <c r="B111" s="18" t="str">
        <f t="shared" si="5"/>
        <v>IT-SW-10-02CANAL</v>
      </c>
      <c r="C111" s="18"/>
      <c r="D111" s="18" t="s">
        <v>1181</v>
      </c>
      <c r="E111" t="s">
        <v>166</v>
      </c>
      <c r="F111" t="s">
        <v>3938</v>
      </c>
      <c r="G111" s="18" t="str">
        <f t="shared" si="6"/>
        <v>Soluciones Orión</v>
      </c>
      <c r="H111" s="18" t="s">
        <v>119</v>
      </c>
      <c r="I111" s="18" t="s">
        <v>67</v>
      </c>
      <c r="J111" t="s">
        <v>222</v>
      </c>
      <c r="K111" t="s">
        <v>210</v>
      </c>
      <c r="L111" s="70" t="s">
        <v>21</v>
      </c>
      <c r="M111" s="70" t="s">
        <v>65</v>
      </c>
      <c r="N111" s="37" t="s">
        <v>225</v>
      </c>
      <c r="O111" s="37" t="s">
        <v>226</v>
      </c>
      <c r="P111" s="37" t="s">
        <v>1305</v>
      </c>
      <c r="Q111" s="75" t="s">
        <v>166</v>
      </c>
      <c r="R111" t="s">
        <v>227</v>
      </c>
      <c r="S111" s="38">
        <v>600000</v>
      </c>
      <c r="T111">
        <v>1</v>
      </c>
      <c r="U111">
        <v>1</v>
      </c>
      <c r="V111" s="43" t="str">
        <f t="shared" si="7"/>
        <v>COP</v>
      </c>
    </row>
    <row r="112" spans="1:22" x14ac:dyDescent="0.2">
      <c r="A112" s="18" t="str">
        <f t="shared" si="4"/>
        <v>Soluciones OriónCANALIT-SW-10-03</v>
      </c>
      <c r="B112" s="18" t="str">
        <f t="shared" si="5"/>
        <v>IT-SW-10-03CANAL</v>
      </c>
      <c r="C112" s="18"/>
      <c r="D112" s="18" t="s">
        <v>1181</v>
      </c>
      <c r="E112" t="s">
        <v>167</v>
      </c>
      <c r="F112" t="s">
        <v>3938</v>
      </c>
      <c r="G112" s="18" t="str">
        <f t="shared" si="6"/>
        <v>Soluciones Orión</v>
      </c>
      <c r="H112" s="18" t="s">
        <v>119</v>
      </c>
      <c r="I112" s="18" t="s">
        <v>67</v>
      </c>
      <c r="J112" t="s">
        <v>222</v>
      </c>
      <c r="K112" t="s">
        <v>210</v>
      </c>
      <c r="L112" s="70" t="s">
        <v>21</v>
      </c>
      <c r="M112" s="70" t="s">
        <v>65</v>
      </c>
      <c r="N112" s="37" t="s">
        <v>224</v>
      </c>
      <c r="O112" s="37" t="s">
        <v>66</v>
      </c>
      <c r="P112" s="37" t="s">
        <v>1305</v>
      </c>
      <c r="Q112" s="75" t="s">
        <v>167</v>
      </c>
      <c r="R112" t="s">
        <v>227</v>
      </c>
      <c r="S112" s="38">
        <v>250000</v>
      </c>
      <c r="T112">
        <v>1</v>
      </c>
      <c r="U112">
        <v>1</v>
      </c>
      <c r="V112" s="43" t="str">
        <f t="shared" si="7"/>
        <v>COP</v>
      </c>
    </row>
    <row r="113" spans="1:22" x14ac:dyDescent="0.2">
      <c r="A113" s="18" t="str">
        <f t="shared" si="4"/>
        <v>Soluciones OriónCANALIT-SW-10-04</v>
      </c>
      <c r="B113" s="18" t="str">
        <f t="shared" si="5"/>
        <v>IT-SW-10-04CANAL</v>
      </c>
      <c r="C113" s="18"/>
      <c r="D113" s="18" t="s">
        <v>1181</v>
      </c>
      <c r="E113" t="s">
        <v>168</v>
      </c>
      <c r="F113" t="s">
        <v>3938</v>
      </c>
      <c r="G113" s="18" t="str">
        <f t="shared" si="6"/>
        <v>Soluciones Orión</v>
      </c>
      <c r="H113" s="18" t="s">
        <v>119</v>
      </c>
      <c r="I113" s="18" t="s">
        <v>67</v>
      </c>
      <c r="J113" t="s">
        <v>222</v>
      </c>
      <c r="K113" t="s">
        <v>210</v>
      </c>
      <c r="L113" s="70" t="s">
        <v>21</v>
      </c>
      <c r="M113" s="70" t="s">
        <v>65</v>
      </c>
      <c r="N113" s="37" t="s">
        <v>172</v>
      </c>
      <c r="O113" s="37" t="s">
        <v>66</v>
      </c>
      <c r="P113" s="37" t="s">
        <v>1305</v>
      </c>
      <c r="Q113" s="75" t="s">
        <v>168</v>
      </c>
      <c r="R113" t="s">
        <v>227</v>
      </c>
      <c r="S113" s="38">
        <v>300000</v>
      </c>
      <c r="T113">
        <v>1</v>
      </c>
      <c r="U113">
        <v>1</v>
      </c>
      <c r="V113" s="43" t="str">
        <f t="shared" si="7"/>
        <v>COP</v>
      </c>
    </row>
    <row r="114" spans="1:22" x14ac:dyDescent="0.2">
      <c r="A114" s="18" t="str">
        <f t="shared" si="4"/>
        <v>Soluciones OriónCANALIT-SW-10-05</v>
      </c>
      <c r="B114" s="18" t="str">
        <f t="shared" si="5"/>
        <v>IT-SW-10-05CANAL</v>
      </c>
      <c r="C114" s="18"/>
      <c r="D114" s="18" t="s">
        <v>1181</v>
      </c>
      <c r="E114" t="s">
        <v>169</v>
      </c>
      <c r="F114" t="s">
        <v>3938</v>
      </c>
      <c r="G114" s="18" t="str">
        <f t="shared" si="6"/>
        <v>Soluciones Orión</v>
      </c>
      <c r="H114" s="18" t="s">
        <v>119</v>
      </c>
      <c r="I114" s="18" t="s">
        <v>67</v>
      </c>
      <c r="J114" t="s">
        <v>222</v>
      </c>
      <c r="K114" t="s">
        <v>210</v>
      </c>
      <c r="L114" s="70" t="s">
        <v>21</v>
      </c>
      <c r="M114" s="70" t="s">
        <v>65</v>
      </c>
      <c r="N114" s="37" t="s">
        <v>172</v>
      </c>
      <c r="O114" s="37" t="s">
        <v>226</v>
      </c>
      <c r="P114" s="37" t="s">
        <v>1305</v>
      </c>
      <c r="Q114" s="75" t="s">
        <v>169</v>
      </c>
      <c r="R114" t="s">
        <v>227</v>
      </c>
      <c r="S114" s="38">
        <v>600000</v>
      </c>
      <c r="T114">
        <v>1</v>
      </c>
      <c r="U114">
        <v>1</v>
      </c>
      <c r="V114" s="43" t="str">
        <f t="shared" si="7"/>
        <v>COP</v>
      </c>
    </row>
    <row r="115" spans="1:22" x14ac:dyDescent="0.2">
      <c r="A115" s="18" t="str">
        <f t="shared" si="4"/>
        <v>Soluciones OriónCANALIT-SW-10-06</v>
      </c>
      <c r="B115" s="18" t="str">
        <f t="shared" si="5"/>
        <v>IT-SW-10-06CANAL</v>
      </c>
      <c r="C115" s="18"/>
      <c r="D115" s="18" t="s">
        <v>1181</v>
      </c>
      <c r="E115" t="s">
        <v>170</v>
      </c>
      <c r="F115" t="s">
        <v>3938</v>
      </c>
      <c r="G115" s="18" t="str">
        <f t="shared" si="6"/>
        <v>Soluciones Orión</v>
      </c>
      <c r="H115" s="18" t="s">
        <v>119</v>
      </c>
      <c r="I115" s="18" t="s">
        <v>67</v>
      </c>
      <c r="J115" t="s">
        <v>222</v>
      </c>
      <c r="K115" t="s">
        <v>210</v>
      </c>
      <c r="L115" s="70" t="s">
        <v>21</v>
      </c>
      <c r="M115" s="70" t="s">
        <v>65</v>
      </c>
      <c r="N115" s="37" t="s">
        <v>224</v>
      </c>
      <c r="O115" s="37" t="s">
        <v>226</v>
      </c>
      <c r="P115" s="37" t="s">
        <v>1305</v>
      </c>
      <c r="Q115" s="75" t="s">
        <v>170</v>
      </c>
      <c r="R115" t="s">
        <v>227</v>
      </c>
      <c r="S115" s="38">
        <v>500000</v>
      </c>
      <c r="T115">
        <v>1</v>
      </c>
      <c r="U115">
        <v>1</v>
      </c>
      <c r="V115" s="43" t="str">
        <f t="shared" si="7"/>
        <v>COP</v>
      </c>
    </row>
    <row r="116" spans="1:22" x14ac:dyDescent="0.2">
      <c r="A116" s="18" t="str">
        <f t="shared" si="4"/>
        <v>Soluciones OriónCANALIT-SW-11-01</v>
      </c>
      <c r="B116" s="18" t="str">
        <f t="shared" si="5"/>
        <v>IT-SW-11-01CANAL</v>
      </c>
      <c r="C116" s="18"/>
      <c r="D116" s="18" t="s">
        <v>1181</v>
      </c>
      <c r="E116" t="s">
        <v>183</v>
      </c>
      <c r="F116" t="s">
        <v>3938</v>
      </c>
      <c r="G116" s="18" t="str">
        <f t="shared" si="6"/>
        <v>Soluciones Orión</v>
      </c>
      <c r="H116" s="18" t="s">
        <v>119</v>
      </c>
      <c r="I116" s="18" t="s">
        <v>67</v>
      </c>
      <c r="J116" t="s">
        <v>223</v>
      </c>
      <c r="K116" t="s">
        <v>210</v>
      </c>
      <c r="L116" s="70" t="s">
        <v>21</v>
      </c>
      <c r="M116" s="70" t="s">
        <v>65</v>
      </c>
      <c r="N116" s="37" t="s">
        <v>224</v>
      </c>
      <c r="O116" s="37" t="s">
        <v>226</v>
      </c>
      <c r="P116" s="37" t="s">
        <v>1305</v>
      </c>
      <c r="Q116" s="75" t="s">
        <v>183</v>
      </c>
      <c r="R116" t="s">
        <v>227</v>
      </c>
      <c r="S116" s="38">
        <v>500000</v>
      </c>
      <c r="T116">
        <v>1</v>
      </c>
      <c r="U116">
        <v>1</v>
      </c>
      <c r="V116" s="43" t="str">
        <f t="shared" si="7"/>
        <v>COP</v>
      </c>
    </row>
    <row r="117" spans="1:22" x14ac:dyDescent="0.2">
      <c r="A117" s="18" t="str">
        <f t="shared" si="4"/>
        <v>Soluciones OriónCANALIT-SW-11-02</v>
      </c>
      <c r="B117" s="18" t="str">
        <f t="shared" si="5"/>
        <v>IT-SW-11-02CANAL</v>
      </c>
      <c r="C117" s="18"/>
      <c r="D117" s="18" t="s">
        <v>1181</v>
      </c>
      <c r="E117" t="s">
        <v>184</v>
      </c>
      <c r="F117" t="s">
        <v>3938</v>
      </c>
      <c r="G117" s="18" t="str">
        <f t="shared" si="6"/>
        <v>Soluciones Orión</v>
      </c>
      <c r="H117" s="18" t="s">
        <v>119</v>
      </c>
      <c r="I117" s="18" t="s">
        <v>67</v>
      </c>
      <c r="J117" t="s">
        <v>223</v>
      </c>
      <c r="K117" t="s">
        <v>210</v>
      </c>
      <c r="L117" s="70" t="s">
        <v>21</v>
      </c>
      <c r="M117" s="70" t="s">
        <v>65</v>
      </c>
      <c r="N117" s="37" t="s">
        <v>225</v>
      </c>
      <c r="O117" s="37" t="s">
        <v>66</v>
      </c>
      <c r="P117" s="37" t="s">
        <v>1305</v>
      </c>
      <c r="Q117" s="75" t="s">
        <v>184</v>
      </c>
      <c r="R117" t="s">
        <v>227</v>
      </c>
      <c r="S117" s="38">
        <v>300000</v>
      </c>
      <c r="T117">
        <v>1</v>
      </c>
      <c r="U117">
        <v>1</v>
      </c>
      <c r="V117" s="43" t="str">
        <f t="shared" si="7"/>
        <v>COP</v>
      </c>
    </row>
    <row r="118" spans="1:22" x14ac:dyDescent="0.2">
      <c r="A118" s="18" t="str">
        <f t="shared" si="4"/>
        <v>Soluciones OriónCANALIT-SW-11-03</v>
      </c>
      <c r="B118" s="18" t="str">
        <f t="shared" si="5"/>
        <v>IT-SW-11-03CANAL</v>
      </c>
      <c r="C118" s="18"/>
      <c r="D118" s="18" t="s">
        <v>1181</v>
      </c>
      <c r="E118" t="s">
        <v>185</v>
      </c>
      <c r="F118" t="s">
        <v>3938</v>
      </c>
      <c r="G118" s="18" t="str">
        <f t="shared" si="6"/>
        <v>Soluciones Orión</v>
      </c>
      <c r="H118" s="18" t="s">
        <v>119</v>
      </c>
      <c r="I118" s="18" t="s">
        <v>67</v>
      </c>
      <c r="J118" t="s">
        <v>223</v>
      </c>
      <c r="K118" t="s">
        <v>210</v>
      </c>
      <c r="L118" s="70" t="s">
        <v>21</v>
      </c>
      <c r="M118" s="70" t="s">
        <v>65</v>
      </c>
      <c r="N118" s="37" t="s">
        <v>225</v>
      </c>
      <c r="O118" s="37" t="s">
        <v>226</v>
      </c>
      <c r="P118" s="37" t="s">
        <v>1305</v>
      </c>
      <c r="Q118" s="75" t="s">
        <v>185</v>
      </c>
      <c r="R118" t="s">
        <v>227</v>
      </c>
      <c r="S118" s="38">
        <v>600000</v>
      </c>
      <c r="T118">
        <v>1</v>
      </c>
      <c r="U118">
        <v>1</v>
      </c>
      <c r="V118" s="43" t="str">
        <f t="shared" si="7"/>
        <v>COP</v>
      </c>
    </row>
    <row r="119" spans="1:22" x14ac:dyDescent="0.2">
      <c r="A119" s="18" t="str">
        <f t="shared" si="4"/>
        <v>Soluciones OriónCANALIT-SW-11-04</v>
      </c>
      <c r="B119" s="18" t="str">
        <f t="shared" si="5"/>
        <v>IT-SW-11-04CANAL</v>
      </c>
      <c r="C119" s="18"/>
      <c r="D119" s="18" t="s">
        <v>1181</v>
      </c>
      <c r="E119" t="s">
        <v>186</v>
      </c>
      <c r="F119" t="s">
        <v>3938</v>
      </c>
      <c r="G119" s="18" t="str">
        <f t="shared" si="6"/>
        <v>Soluciones Orión</v>
      </c>
      <c r="H119" s="18" t="s">
        <v>119</v>
      </c>
      <c r="I119" s="18" t="s">
        <v>67</v>
      </c>
      <c r="J119" t="s">
        <v>223</v>
      </c>
      <c r="K119" t="s">
        <v>210</v>
      </c>
      <c r="L119" s="70" t="s">
        <v>21</v>
      </c>
      <c r="M119" s="70" t="s">
        <v>65</v>
      </c>
      <c r="N119" s="37" t="s">
        <v>172</v>
      </c>
      <c r="O119" s="37" t="s">
        <v>66</v>
      </c>
      <c r="P119" s="37" t="s">
        <v>1305</v>
      </c>
      <c r="Q119" s="75" t="s">
        <v>186</v>
      </c>
      <c r="R119" t="s">
        <v>227</v>
      </c>
      <c r="S119" s="38">
        <v>300000</v>
      </c>
      <c r="T119">
        <v>1</v>
      </c>
      <c r="U119">
        <v>1</v>
      </c>
      <c r="V119" s="43" t="str">
        <f t="shared" si="7"/>
        <v>COP</v>
      </c>
    </row>
    <row r="120" spans="1:22" x14ac:dyDescent="0.2">
      <c r="A120" s="18" t="str">
        <f t="shared" si="4"/>
        <v>Soluciones OriónCANALIT-SW-11-05</v>
      </c>
      <c r="B120" s="18" t="str">
        <f t="shared" si="5"/>
        <v>IT-SW-11-05CANAL</v>
      </c>
      <c r="C120" s="18"/>
      <c r="D120" s="18" t="s">
        <v>1181</v>
      </c>
      <c r="E120" t="s">
        <v>187</v>
      </c>
      <c r="F120" t="s">
        <v>3938</v>
      </c>
      <c r="G120" s="18" t="str">
        <f t="shared" si="6"/>
        <v>Soluciones Orión</v>
      </c>
      <c r="H120" s="18" t="s">
        <v>119</v>
      </c>
      <c r="I120" s="18" t="s">
        <v>67</v>
      </c>
      <c r="J120" t="s">
        <v>223</v>
      </c>
      <c r="K120" t="s">
        <v>210</v>
      </c>
      <c r="L120" s="70" t="s">
        <v>21</v>
      </c>
      <c r="M120" s="70" t="s">
        <v>65</v>
      </c>
      <c r="N120" s="37" t="s">
        <v>172</v>
      </c>
      <c r="O120" s="37" t="s">
        <v>226</v>
      </c>
      <c r="P120" s="37" t="s">
        <v>1305</v>
      </c>
      <c r="Q120" s="75" t="s">
        <v>187</v>
      </c>
      <c r="R120" t="s">
        <v>227</v>
      </c>
      <c r="S120" s="38">
        <v>600000</v>
      </c>
      <c r="T120">
        <v>1</v>
      </c>
      <c r="U120">
        <v>1</v>
      </c>
      <c r="V120" s="43" t="str">
        <f t="shared" si="7"/>
        <v>COP</v>
      </c>
    </row>
    <row r="121" spans="1:22" x14ac:dyDescent="0.2">
      <c r="A121" s="18" t="str">
        <f t="shared" si="4"/>
        <v>Soluciones OriónCANALIT-SW-11-06</v>
      </c>
      <c r="B121" s="18" t="str">
        <f t="shared" si="5"/>
        <v>IT-SW-11-06CANAL</v>
      </c>
      <c r="C121" s="18"/>
      <c r="D121" s="18" t="s">
        <v>1181</v>
      </c>
      <c r="E121" t="s">
        <v>188</v>
      </c>
      <c r="F121" t="s">
        <v>3938</v>
      </c>
      <c r="G121" s="18" t="str">
        <f t="shared" si="6"/>
        <v>Soluciones Orión</v>
      </c>
      <c r="H121" s="18" t="s">
        <v>119</v>
      </c>
      <c r="I121" s="18" t="s">
        <v>67</v>
      </c>
      <c r="J121" t="s">
        <v>223</v>
      </c>
      <c r="K121" t="s">
        <v>210</v>
      </c>
      <c r="L121" s="70" t="s">
        <v>21</v>
      </c>
      <c r="M121" s="70" t="s">
        <v>65</v>
      </c>
      <c r="N121" s="37" t="s">
        <v>224</v>
      </c>
      <c r="O121" s="37" t="s">
        <v>66</v>
      </c>
      <c r="P121" s="37" t="s">
        <v>1305</v>
      </c>
      <c r="Q121" s="75" t="s">
        <v>188</v>
      </c>
      <c r="R121" t="s">
        <v>227</v>
      </c>
      <c r="S121" s="38">
        <v>250000</v>
      </c>
      <c r="T121">
        <v>1</v>
      </c>
      <c r="U121">
        <v>1</v>
      </c>
      <c r="V121" s="43" t="str">
        <f t="shared" si="7"/>
        <v>COP</v>
      </c>
    </row>
    <row r="122" spans="1:22" x14ac:dyDescent="0.2">
      <c r="A122" s="18" t="str">
        <f t="shared" si="4"/>
        <v>ColsofCANALIT-SW-01-01</v>
      </c>
      <c r="B122" s="18" t="str">
        <f t="shared" si="5"/>
        <v>IT-SW-01-01CANAL</v>
      </c>
      <c r="C122" s="18"/>
      <c r="D122" s="18" t="s">
        <v>1182</v>
      </c>
      <c r="E122" t="s">
        <v>123</v>
      </c>
      <c r="F122" t="s">
        <v>3938</v>
      </c>
      <c r="G122" s="18" t="str">
        <f t="shared" si="6"/>
        <v>Colsof</v>
      </c>
      <c r="H122" s="18" t="s">
        <v>119</v>
      </c>
      <c r="I122" s="18" t="s">
        <v>67</v>
      </c>
      <c r="J122" t="s">
        <v>213</v>
      </c>
      <c r="K122" t="s">
        <v>209</v>
      </c>
      <c r="L122" s="70" t="s">
        <v>21</v>
      </c>
      <c r="M122" s="70" t="s">
        <v>65</v>
      </c>
      <c r="N122" s="37" t="s">
        <v>224</v>
      </c>
      <c r="O122" s="37" t="s">
        <v>66</v>
      </c>
      <c r="P122" s="37" t="s">
        <v>1304</v>
      </c>
      <c r="Q122" s="75" t="s">
        <v>123</v>
      </c>
      <c r="R122" t="s">
        <v>227</v>
      </c>
      <c r="S122" s="38">
        <v>600000</v>
      </c>
      <c r="T122">
        <v>1</v>
      </c>
      <c r="U122">
        <v>1</v>
      </c>
      <c r="V122" s="43" t="str">
        <f t="shared" si="7"/>
        <v>COP</v>
      </c>
    </row>
    <row r="123" spans="1:22" x14ac:dyDescent="0.2">
      <c r="A123" s="18" t="str">
        <f t="shared" si="4"/>
        <v>ColsofCANALIT-SW-01-02</v>
      </c>
      <c r="B123" s="18" t="str">
        <f t="shared" si="5"/>
        <v>IT-SW-01-02CANAL</v>
      </c>
      <c r="C123" s="18"/>
      <c r="D123" s="18" t="s">
        <v>1182</v>
      </c>
      <c r="E123" t="s">
        <v>124</v>
      </c>
      <c r="F123" t="s">
        <v>3938</v>
      </c>
      <c r="G123" s="18" t="str">
        <f t="shared" si="6"/>
        <v>Colsof</v>
      </c>
      <c r="H123" s="18" t="s">
        <v>119</v>
      </c>
      <c r="I123" s="18" t="s">
        <v>67</v>
      </c>
      <c r="J123" t="s">
        <v>213</v>
      </c>
      <c r="K123" t="s">
        <v>209</v>
      </c>
      <c r="L123" s="70" t="s">
        <v>21</v>
      </c>
      <c r="M123" s="70" t="s">
        <v>65</v>
      </c>
      <c r="N123" s="37" t="s">
        <v>224</v>
      </c>
      <c r="O123" s="37" t="s">
        <v>226</v>
      </c>
      <c r="P123" s="37" t="s">
        <v>1304</v>
      </c>
      <c r="Q123" s="75" t="s">
        <v>124</v>
      </c>
      <c r="R123" t="s">
        <v>227</v>
      </c>
      <c r="S123" s="38">
        <v>720000</v>
      </c>
      <c r="T123">
        <v>1</v>
      </c>
      <c r="U123">
        <v>1</v>
      </c>
      <c r="V123" s="43" t="str">
        <f t="shared" si="7"/>
        <v>COP</v>
      </c>
    </row>
    <row r="124" spans="1:22" x14ac:dyDescent="0.2">
      <c r="A124" s="18" t="str">
        <f t="shared" si="4"/>
        <v>ColsofCANALIT-SW-01-03</v>
      </c>
      <c r="B124" s="18" t="str">
        <f t="shared" si="5"/>
        <v>IT-SW-01-03CANAL</v>
      </c>
      <c r="C124" s="18"/>
      <c r="D124" s="18" t="s">
        <v>1182</v>
      </c>
      <c r="E124" t="s">
        <v>125</v>
      </c>
      <c r="F124" t="s">
        <v>3938</v>
      </c>
      <c r="G124" s="18" t="str">
        <f t="shared" si="6"/>
        <v>Colsof</v>
      </c>
      <c r="H124" s="18" t="s">
        <v>119</v>
      </c>
      <c r="I124" s="18" t="s">
        <v>67</v>
      </c>
      <c r="J124" t="s">
        <v>213</v>
      </c>
      <c r="K124" t="s">
        <v>209</v>
      </c>
      <c r="L124" s="70" t="s">
        <v>21</v>
      </c>
      <c r="M124" s="70" t="s">
        <v>65</v>
      </c>
      <c r="N124" s="37" t="s">
        <v>225</v>
      </c>
      <c r="O124" s="37" t="s">
        <v>66</v>
      </c>
      <c r="P124" s="37" t="s">
        <v>1304</v>
      </c>
      <c r="Q124" s="75" t="s">
        <v>125</v>
      </c>
      <c r="R124" t="s">
        <v>227</v>
      </c>
      <c r="S124" s="38">
        <v>810000</v>
      </c>
      <c r="T124">
        <v>1</v>
      </c>
      <c r="U124">
        <v>1</v>
      </c>
      <c r="V124" s="43" t="str">
        <f t="shared" si="7"/>
        <v>COP</v>
      </c>
    </row>
    <row r="125" spans="1:22" x14ac:dyDescent="0.2">
      <c r="A125" s="18" t="str">
        <f t="shared" si="4"/>
        <v>ColsofCANALIT-SW-01-04</v>
      </c>
      <c r="B125" s="18" t="str">
        <f t="shared" si="5"/>
        <v>IT-SW-01-04CANAL</v>
      </c>
      <c r="C125" s="18"/>
      <c r="D125" s="18" t="s">
        <v>1182</v>
      </c>
      <c r="E125" t="s">
        <v>126</v>
      </c>
      <c r="F125" t="s">
        <v>3938</v>
      </c>
      <c r="G125" s="18" t="str">
        <f t="shared" si="6"/>
        <v>Colsof</v>
      </c>
      <c r="H125" s="18" t="s">
        <v>119</v>
      </c>
      <c r="I125" s="18" t="s">
        <v>67</v>
      </c>
      <c r="J125" t="s">
        <v>213</v>
      </c>
      <c r="K125" t="s">
        <v>209</v>
      </c>
      <c r="L125" s="70" t="s">
        <v>21</v>
      </c>
      <c r="M125" s="70" t="s">
        <v>65</v>
      </c>
      <c r="N125" s="37" t="s">
        <v>225</v>
      </c>
      <c r="O125" s="37" t="s">
        <v>226</v>
      </c>
      <c r="P125" s="37" t="s">
        <v>1304</v>
      </c>
      <c r="Q125" s="75" t="s">
        <v>126</v>
      </c>
      <c r="R125" t="s">
        <v>227</v>
      </c>
      <c r="S125" s="38">
        <v>972000.00000000012</v>
      </c>
      <c r="T125">
        <v>1</v>
      </c>
      <c r="U125">
        <v>1</v>
      </c>
      <c r="V125" s="43" t="str">
        <f t="shared" si="7"/>
        <v>COP</v>
      </c>
    </row>
    <row r="126" spans="1:22" x14ac:dyDescent="0.2">
      <c r="A126" s="18" t="str">
        <f t="shared" si="4"/>
        <v>ColsofCANALIT-SW-01-05</v>
      </c>
      <c r="B126" s="18" t="str">
        <f t="shared" si="5"/>
        <v>IT-SW-01-05CANAL</v>
      </c>
      <c r="C126" s="18"/>
      <c r="D126" s="18" t="s">
        <v>1182</v>
      </c>
      <c r="E126" t="s">
        <v>127</v>
      </c>
      <c r="F126" t="s">
        <v>3938</v>
      </c>
      <c r="G126" s="18" t="str">
        <f t="shared" si="6"/>
        <v>Colsof</v>
      </c>
      <c r="H126" s="18" t="s">
        <v>119</v>
      </c>
      <c r="I126" s="18" t="s">
        <v>67</v>
      </c>
      <c r="J126" t="s">
        <v>213</v>
      </c>
      <c r="K126" t="s">
        <v>209</v>
      </c>
      <c r="L126" s="70" t="s">
        <v>21</v>
      </c>
      <c r="M126" s="70" t="s">
        <v>65</v>
      </c>
      <c r="N126" s="37" t="s">
        <v>172</v>
      </c>
      <c r="O126" s="37" t="s">
        <v>66</v>
      </c>
      <c r="P126" s="37" t="s">
        <v>1304</v>
      </c>
      <c r="Q126" s="75" t="s">
        <v>127</v>
      </c>
      <c r="R126" t="s">
        <v>227</v>
      </c>
      <c r="S126" s="38">
        <v>1080000</v>
      </c>
      <c r="T126">
        <v>1</v>
      </c>
      <c r="U126">
        <v>1</v>
      </c>
      <c r="V126" s="43" t="str">
        <f t="shared" si="7"/>
        <v>COP</v>
      </c>
    </row>
    <row r="127" spans="1:22" x14ac:dyDescent="0.2">
      <c r="A127" s="18" t="str">
        <f t="shared" si="4"/>
        <v>ColsofCANALIT-SW-01-06</v>
      </c>
      <c r="B127" s="18" t="str">
        <f t="shared" si="5"/>
        <v>IT-SW-01-06CANAL</v>
      </c>
      <c r="C127" s="18"/>
      <c r="D127" s="18" t="s">
        <v>1182</v>
      </c>
      <c r="E127" t="s">
        <v>128</v>
      </c>
      <c r="F127" t="s">
        <v>3938</v>
      </c>
      <c r="G127" s="18" t="str">
        <f t="shared" si="6"/>
        <v>Colsof</v>
      </c>
      <c r="H127" s="18" t="s">
        <v>119</v>
      </c>
      <c r="I127" s="18" t="s">
        <v>67</v>
      </c>
      <c r="J127" t="s">
        <v>213</v>
      </c>
      <c r="K127" t="s">
        <v>209</v>
      </c>
      <c r="L127" s="70" t="s">
        <v>21</v>
      </c>
      <c r="M127" s="70" t="s">
        <v>65</v>
      </c>
      <c r="N127" s="37" t="s">
        <v>172</v>
      </c>
      <c r="O127" s="37" t="s">
        <v>226</v>
      </c>
      <c r="P127" s="37" t="s">
        <v>1304</v>
      </c>
      <c r="Q127" s="75" t="s">
        <v>128</v>
      </c>
      <c r="R127" t="s">
        <v>227</v>
      </c>
      <c r="S127" s="38">
        <v>1296000</v>
      </c>
      <c r="T127">
        <v>1</v>
      </c>
      <c r="U127">
        <v>1</v>
      </c>
      <c r="V127" s="43" t="str">
        <f t="shared" si="7"/>
        <v>COP</v>
      </c>
    </row>
    <row r="128" spans="1:22" x14ac:dyDescent="0.2">
      <c r="A128" s="18" t="str">
        <f t="shared" si="4"/>
        <v>ColsofCANALIT-SW-02-01</v>
      </c>
      <c r="B128" s="18" t="str">
        <f t="shared" si="5"/>
        <v>IT-SW-02-01CANAL</v>
      </c>
      <c r="C128" s="18"/>
      <c r="D128" s="18" t="s">
        <v>1182</v>
      </c>
      <c r="E128" t="s">
        <v>129</v>
      </c>
      <c r="F128" t="s">
        <v>3938</v>
      </c>
      <c r="G128" s="18" t="str">
        <f t="shared" si="6"/>
        <v>Colsof</v>
      </c>
      <c r="H128" s="18" t="s">
        <v>119</v>
      </c>
      <c r="I128" s="18" t="s">
        <v>67</v>
      </c>
      <c r="J128" t="s">
        <v>214</v>
      </c>
      <c r="K128" t="s">
        <v>171</v>
      </c>
      <c r="L128" s="70" t="s">
        <v>21</v>
      </c>
      <c r="M128" s="70" t="s">
        <v>65</v>
      </c>
      <c r="N128" s="37" t="s">
        <v>224</v>
      </c>
      <c r="O128" s="37" t="s">
        <v>66</v>
      </c>
      <c r="P128" s="37" t="s">
        <v>1304</v>
      </c>
      <c r="Q128" s="75" t="s">
        <v>129</v>
      </c>
      <c r="R128" t="s">
        <v>227</v>
      </c>
      <c r="S128" s="38">
        <v>750000</v>
      </c>
      <c r="T128">
        <v>1</v>
      </c>
      <c r="U128">
        <v>1</v>
      </c>
      <c r="V128" s="43" t="str">
        <f t="shared" si="7"/>
        <v>COP</v>
      </c>
    </row>
    <row r="129" spans="1:22" x14ac:dyDescent="0.2">
      <c r="A129" s="18" t="str">
        <f t="shared" si="4"/>
        <v>ColsofCANALIT-SW-02-02</v>
      </c>
      <c r="B129" s="18" t="str">
        <f t="shared" si="5"/>
        <v>IT-SW-02-02CANAL</v>
      </c>
      <c r="C129" s="18"/>
      <c r="D129" s="18" t="s">
        <v>1182</v>
      </c>
      <c r="E129" t="s">
        <v>130</v>
      </c>
      <c r="F129" t="s">
        <v>3938</v>
      </c>
      <c r="G129" s="18" t="str">
        <f t="shared" si="6"/>
        <v>Colsof</v>
      </c>
      <c r="H129" s="18" t="s">
        <v>119</v>
      </c>
      <c r="I129" s="18" t="s">
        <v>67</v>
      </c>
      <c r="J129" t="s">
        <v>214</v>
      </c>
      <c r="K129" t="s">
        <v>171</v>
      </c>
      <c r="L129" s="70" t="s">
        <v>21</v>
      </c>
      <c r="M129" s="70" t="s">
        <v>65</v>
      </c>
      <c r="N129" s="37" t="s">
        <v>224</v>
      </c>
      <c r="O129" s="37" t="s">
        <v>226</v>
      </c>
      <c r="P129" s="37" t="s">
        <v>1304</v>
      </c>
      <c r="Q129" s="75" t="s">
        <v>130</v>
      </c>
      <c r="R129" t="s">
        <v>227</v>
      </c>
      <c r="S129" s="38">
        <v>1080000</v>
      </c>
      <c r="T129">
        <v>1</v>
      </c>
      <c r="U129">
        <v>1</v>
      </c>
      <c r="V129" s="43" t="str">
        <f t="shared" si="7"/>
        <v>COP</v>
      </c>
    </row>
    <row r="130" spans="1:22" x14ac:dyDescent="0.2">
      <c r="A130" s="18" t="str">
        <f t="shared" si="4"/>
        <v>ColsofCANALIT-SW-02-03</v>
      </c>
      <c r="B130" s="18" t="str">
        <f t="shared" si="5"/>
        <v>IT-SW-02-03CANAL</v>
      </c>
      <c r="C130" s="18"/>
      <c r="D130" s="18" t="s">
        <v>1182</v>
      </c>
      <c r="E130" t="s">
        <v>131</v>
      </c>
      <c r="F130" t="s">
        <v>3938</v>
      </c>
      <c r="G130" s="18" t="str">
        <f t="shared" si="6"/>
        <v>Colsof</v>
      </c>
      <c r="H130" s="18" t="s">
        <v>119</v>
      </c>
      <c r="I130" s="18" t="s">
        <v>67</v>
      </c>
      <c r="J130" t="s">
        <v>214</v>
      </c>
      <c r="K130" t="s">
        <v>171</v>
      </c>
      <c r="L130" s="70" t="s">
        <v>21</v>
      </c>
      <c r="M130" s="70" t="s">
        <v>65</v>
      </c>
      <c r="N130" s="37" t="s">
        <v>225</v>
      </c>
      <c r="O130" s="37" t="s">
        <v>66</v>
      </c>
      <c r="P130" s="37" t="s">
        <v>1304</v>
      </c>
      <c r="Q130" s="75" t="s">
        <v>131</v>
      </c>
      <c r="R130" t="s">
        <v>227</v>
      </c>
      <c r="S130" s="38">
        <v>1012500</v>
      </c>
      <c r="T130">
        <v>1</v>
      </c>
      <c r="U130">
        <v>1</v>
      </c>
      <c r="V130" s="43" t="str">
        <f t="shared" si="7"/>
        <v>COP</v>
      </c>
    </row>
    <row r="131" spans="1:22" x14ac:dyDescent="0.2">
      <c r="A131" s="18" t="str">
        <f t="shared" ref="A131:A194" si="8">D131&amp;F131&amp;E131</f>
        <v>ColsofCANALIT-SW-02-04</v>
      </c>
      <c r="B131" s="18" t="str">
        <f t="shared" ref="B131:B194" si="9">E131&amp;F131</f>
        <v>IT-SW-02-04CANAL</v>
      </c>
      <c r="C131" s="18"/>
      <c r="D131" s="18" t="s">
        <v>1182</v>
      </c>
      <c r="E131" t="s">
        <v>132</v>
      </c>
      <c r="F131" t="s">
        <v>3938</v>
      </c>
      <c r="G131" s="18" t="str">
        <f t="shared" ref="G131:G194" si="10">D131</f>
        <v>Colsof</v>
      </c>
      <c r="H131" s="18" t="s">
        <v>119</v>
      </c>
      <c r="I131" s="18" t="s">
        <v>67</v>
      </c>
      <c r="J131" t="s">
        <v>214</v>
      </c>
      <c r="K131" t="s">
        <v>171</v>
      </c>
      <c r="L131" s="70" t="s">
        <v>21</v>
      </c>
      <c r="M131" s="70" t="s">
        <v>65</v>
      </c>
      <c r="N131" s="37" t="s">
        <v>225</v>
      </c>
      <c r="O131" s="37" t="s">
        <v>226</v>
      </c>
      <c r="P131" s="37" t="s">
        <v>1304</v>
      </c>
      <c r="Q131" s="75" t="s">
        <v>132</v>
      </c>
      <c r="R131" t="s">
        <v>227</v>
      </c>
      <c r="S131" s="38">
        <v>1458000.0000000002</v>
      </c>
      <c r="T131">
        <v>1</v>
      </c>
      <c r="U131">
        <v>1</v>
      </c>
      <c r="V131" s="43" t="str">
        <f t="shared" ref="V131:V194" si="11">H131</f>
        <v>COP</v>
      </c>
    </row>
    <row r="132" spans="1:22" x14ac:dyDescent="0.2">
      <c r="A132" s="18" t="str">
        <f t="shared" si="8"/>
        <v>ColsofCANALIT-SW-02-05</v>
      </c>
      <c r="B132" s="18" t="str">
        <f t="shared" si="9"/>
        <v>IT-SW-02-05CANAL</v>
      </c>
      <c r="C132" s="18"/>
      <c r="D132" s="18" t="s">
        <v>1182</v>
      </c>
      <c r="E132" t="s">
        <v>133</v>
      </c>
      <c r="F132" t="s">
        <v>3938</v>
      </c>
      <c r="G132" s="18" t="str">
        <f t="shared" si="10"/>
        <v>Colsof</v>
      </c>
      <c r="H132" s="18" t="s">
        <v>119</v>
      </c>
      <c r="I132" s="18" t="s">
        <v>67</v>
      </c>
      <c r="J132" t="s">
        <v>214</v>
      </c>
      <c r="K132" t="s">
        <v>171</v>
      </c>
      <c r="L132" s="70" t="s">
        <v>21</v>
      </c>
      <c r="M132" s="70" t="s">
        <v>65</v>
      </c>
      <c r="N132" s="37" t="s">
        <v>172</v>
      </c>
      <c r="O132" s="37" t="s">
        <v>66</v>
      </c>
      <c r="P132" s="37" t="s">
        <v>1304</v>
      </c>
      <c r="Q132" s="75" t="s">
        <v>133</v>
      </c>
      <c r="R132" t="s">
        <v>227</v>
      </c>
      <c r="S132" s="38">
        <v>1350000</v>
      </c>
      <c r="T132">
        <v>1</v>
      </c>
      <c r="U132">
        <v>1</v>
      </c>
      <c r="V132" s="43" t="str">
        <f t="shared" si="11"/>
        <v>COP</v>
      </c>
    </row>
    <row r="133" spans="1:22" x14ac:dyDescent="0.2">
      <c r="A133" s="18" t="str">
        <f t="shared" si="8"/>
        <v>ColsofCANALIT-SW-02-06</v>
      </c>
      <c r="B133" s="18" t="str">
        <f t="shared" si="9"/>
        <v>IT-SW-02-06CANAL</v>
      </c>
      <c r="C133" s="18"/>
      <c r="D133" s="18" t="s">
        <v>1182</v>
      </c>
      <c r="E133" t="s">
        <v>134</v>
      </c>
      <c r="F133" t="s">
        <v>3938</v>
      </c>
      <c r="G133" s="18" t="str">
        <f t="shared" si="10"/>
        <v>Colsof</v>
      </c>
      <c r="H133" s="18" t="s">
        <v>119</v>
      </c>
      <c r="I133" s="18" t="s">
        <v>67</v>
      </c>
      <c r="J133" t="s">
        <v>214</v>
      </c>
      <c r="K133" t="s">
        <v>171</v>
      </c>
      <c r="L133" s="70" t="s">
        <v>21</v>
      </c>
      <c r="M133" s="70" t="s">
        <v>65</v>
      </c>
      <c r="N133" s="37" t="s">
        <v>172</v>
      </c>
      <c r="O133" s="37" t="s">
        <v>226</v>
      </c>
      <c r="P133" s="37" t="s">
        <v>1304</v>
      </c>
      <c r="Q133" s="75" t="s">
        <v>134</v>
      </c>
      <c r="R133" t="s">
        <v>227</v>
      </c>
      <c r="S133" s="38">
        <v>1944000</v>
      </c>
      <c r="T133">
        <v>1</v>
      </c>
      <c r="U133">
        <v>1</v>
      </c>
      <c r="V133" s="43" t="str">
        <f t="shared" si="11"/>
        <v>COP</v>
      </c>
    </row>
    <row r="134" spans="1:22" x14ac:dyDescent="0.2">
      <c r="A134" s="18" t="str">
        <f t="shared" si="8"/>
        <v>ColsofCANALIT-SW-03-01</v>
      </c>
      <c r="B134" s="18" t="str">
        <f t="shared" si="9"/>
        <v>IT-SW-03-01CANAL</v>
      </c>
      <c r="C134" s="18"/>
      <c r="D134" s="18" t="s">
        <v>1182</v>
      </c>
      <c r="E134" t="s">
        <v>135</v>
      </c>
      <c r="F134" t="s">
        <v>3938</v>
      </c>
      <c r="G134" s="18" t="str">
        <f t="shared" si="10"/>
        <v>Colsof</v>
      </c>
      <c r="H134" s="18" t="s">
        <v>119</v>
      </c>
      <c r="I134" s="18" t="s">
        <v>67</v>
      </c>
      <c r="J134" t="s">
        <v>215</v>
      </c>
      <c r="K134" t="s">
        <v>209</v>
      </c>
      <c r="L134" s="70" t="s">
        <v>21</v>
      </c>
      <c r="M134" s="70" t="s">
        <v>65</v>
      </c>
      <c r="N134" s="37" t="s">
        <v>224</v>
      </c>
      <c r="O134" s="37" t="s">
        <v>66</v>
      </c>
      <c r="P134" s="37" t="s">
        <v>1304</v>
      </c>
      <c r="Q134" s="75" t="s">
        <v>135</v>
      </c>
      <c r="R134" t="s">
        <v>227</v>
      </c>
      <c r="S134" s="38">
        <v>810000</v>
      </c>
      <c r="T134">
        <v>1</v>
      </c>
      <c r="U134">
        <v>1</v>
      </c>
      <c r="V134" s="43" t="str">
        <f t="shared" si="11"/>
        <v>COP</v>
      </c>
    </row>
    <row r="135" spans="1:22" x14ac:dyDescent="0.2">
      <c r="A135" s="18" t="str">
        <f t="shared" si="8"/>
        <v>ColsofCANALIT-SW-03-02</v>
      </c>
      <c r="B135" s="18" t="str">
        <f t="shared" si="9"/>
        <v>IT-SW-03-02CANAL</v>
      </c>
      <c r="C135" s="18"/>
      <c r="D135" s="18" t="s">
        <v>1182</v>
      </c>
      <c r="E135" t="s">
        <v>136</v>
      </c>
      <c r="F135" t="s">
        <v>3938</v>
      </c>
      <c r="G135" s="18" t="str">
        <f t="shared" si="10"/>
        <v>Colsof</v>
      </c>
      <c r="H135" s="18" t="s">
        <v>119</v>
      </c>
      <c r="I135" s="18" t="s">
        <v>67</v>
      </c>
      <c r="J135" t="s">
        <v>215</v>
      </c>
      <c r="K135" t="s">
        <v>209</v>
      </c>
      <c r="L135" s="70" t="s">
        <v>21</v>
      </c>
      <c r="M135" s="70" t="s">
        <v>65</v>
      </c>
      <c r="N135" s="37" t="s">
        <v>224</v>
      </c>
      <c r="O135" s="37" t="s">
        <v>226</v>
      </c>
      <c r="P135" s="37" t="s">
        <v>1304</v>
      </c>
      <c r="Q135" s="75" t="s">
        <v>136</v>
      </c>
      <c r="R135" t="s">
        <v>227</v>
      </c>
      <c r="S135" s="38">
        <v>972000.00000000012</v>
      </c>
      <c r="T135">
        <v>1</v>
      </c>
      <c r="U135">
        <v>1</v>
      </c>
      <c r="V135" s="43" t="str">
        <f t="shared" si="11"/>
        <v>COP</v>
      </c>
    </row>
    <row r="136" spans="1:22" x14ac:dyDescent="0.2">
      <c r="A136" s="18" t="str">
        <f t="shared" si="8"/>
        <v>ColsofCANALIT-SW-03-03</v>
      </c>
      <c r="B136" s="18" t="str">
        <f t="shared" si="9"/>
        <v>IT-SW-03-03CANAL</v>
      </c>
      <c r="C136" s="18"/>
      <c r="D136" s="18" t="s">
        <v>1182</v>
      </c>
      <c r="E136" t="s">
        <v>137</v>
      </c>
      <c r="F136" t="s">
        <v>3938</v>
      </c>
      <c r="G136" s="18" t="str">
        <f t="shared" si="10"/>
        <v>Colsof</v>
      </c>
      <c r="H136" s="18" t="s">
        <v>119</v>
      </c>
      <c r="I136" s="18" t="s">
        <v>67</v>
      </c>
      <c r="J136" t="s">
        <v>215</v>
      </c>
      <c r="K136" t="s">
        <v>209</v>
      </c>
      <c r="L136" s="70" t="s">
        <v>21</v>
      </c>
      <c r="M136" s="70" t="s">
        <v>65</v>
      </c>
      <c r="N136" s="37" t="s">
        <v>225</v>
      </c>
      <c r="O136" s="37" t="s">
        <v>66</v>
      </c>
      <c r="P136" s="37" t="s">
        <v>1304</v>
      </c>
      <c r="Q136" s="75" t="s">
        <v>137</v>
      </c>
      <c r="R136" t="s">
        <v>227</v>
      </c>
      <c r="S136" s="38">
        <v>1093500</v>
      </c>
      <c r="T136">
        <v>1</v>
      </c>
      <c r="U136">
        <v>1</v>
      </c>
      <c r="V136" s="43" t="str">
        <f t="shared" si="11"/>
        <v>COP</v>
      </c>
    </row>
    <row r="137" spans="1:22" x14ac:dyDescent="0.2">
      <c r="A137" s="18" t="str">
        <f t="shared" si="8"/>
        <v>ColsofCANALIT-SW-03-04</v>
      </c>
      <c r="B137" s="18" t="str">
        <f t="shared" si="9"/>
        <v>IT-SW-03-04CANAL</v>
      </c>
      <c r="C137" s="18"/>
      <c r="D137" s="18" t="s">
        <v>1182</v>
      </c>
      <c r="E137" t="s">
        <v>138</v>
      </c>
      <c r="F137" t="s">
        <v>3938</v>
      </c>
      <c r="G137" s="18" t="str">
        <f t="shared" si="10"/>
        <v>Colsof</v>
      </c>
      <c r="H137" s="18" t="s">
        <v>119</v>
      </c>
      <c r="I137" s="18" t="s">
        <v>67</v>
      </c>
      <c r="J137" t="s">
        <v>215</v>
      </c>
      <c r="K137" t="s">
        <v>209</v>
      </c>
      <c r="L137" s="70" t="s">
        <v>21</v>
      </c>
      <c r="M137" s="70" t="s">
        <v>65</v>
      </c>
      <c r="N137" s="37" t="s">
        <v>225</v>
      </c>
      <c r="O137" s="37" t="s">
        <v>226</v>
      </c>
      <c r="P137" s="37" t="s">
        <v>1304</v>
      </c>
      <c r="Q137" s="75" t="s">
        <v>138</v>
      </c>
      <c r="R137" t="s">
        <v>227</v>
      </c>
      <c r="S137" s="38">
        <v>1312200.0000000002</v>
      </c>
      <c r="T137">
        <v>1</v>
      </c>
      <c r="U137">
        <v>1</v>
      </c>
      <c r="V137" s="43" t="str">
        <f t="shared" si="11"/>
        <v>COP</v>
      </c>
    </row>
    <row r="138" spans="1:22" x14ac:dyDescent="0.2">
      <c r="A138" s="18" t="str">
        <f t="shared" si="8"/>
        <v>ColsofCANALIT-SW-03-05</v>
      </c>
      <c r="B138" s="18" t="str">
        <f t="shared" si="9"/>
        <v>IT-SW-03-05CANAL</v>
      </c>
      <c r="C138" s="18"/>
      <c r="D138" s="18" t="s">
        <v>1182</v>
      </c>
      <c r="E138" t="s">
        <v>139</v>
      </c>
      <c r="F138" t="s">
        <v>3938</v>
      </c>
      <c r="G138" s="18" t="str">
        <f t="shared" si="10"/>
        <v>Colsof</v>
      </c>
      <c r="H138" s="18" t="s">
        <v>119</v>
      </c>
      <c r="I138" s="18" t="s">
        <v>67</v>
      </c>
      <c r="J138" t="s">
        <v>215</v>
      </c>
      <c r="K138" t="s">
        <v>209</v>
      </c>
      <c r="L138" s="70" t="s">
        <v>21</v>
      </c>
      <c r="M138" s="70" t="s">
        <v>65</v>
      </c>
      <c r="N138" s="37" t="s">
        <v>172</v>
      </c>
      <c r="O138" s="37" t="s">
        <v>66</v>
      </c>
      <c r="P138" s="37" t="s">
        <v>1304</v>
      </c>
      <c r="Q138" s="75" t="s">
        <v>139</v>
      </c>
      <c r="R138" t="s">
        <v>227</v>
      </c>
      <c r="S138" s="38">
        <v>1458000</v>
      </c>
      <c r="T138">
        <v>1</v>
      </c>
      <c r="U138">
        <v>1</v>
      </c>
      <c r="V138" s="43" t="str">
        <f t="shared" si="11"/>
        <v>COP</v>
      </c>
    </row>
    <row r="139" spans="1:22" x14ac:dyDescent="0.2">
      <c r="A139" s="18" t="str">
        <f t="shared" si="8"/>
        <v>ColsofCANALIT-SW-03-06</v>
      </c>
      <c r="B139" s="18" t="str">
        <f t="shared" si="9"/>
        <v>IT-SW-03-06CANAL</v>
      </c>
      <c r="C139" s="18"/>
      <c r="D139" s="18" t="s">
        <v>1182</v>
      </c>
      <c r="E139" t="s">
        <v>140</v>
      </c>
      <c r="F139" t="s">
        <v>3938</v>
      </c>
      <c r="G139" s="18" t="str">
        <f t="shared" si="10"/>
        <v>Colsof</v>
      </c>
      <c r="H139" s="18" t="s">
        <v>119</v>
      </c>
      <c r="I139" s="18" t="s">
        <v>67</v>
      </c>
      <c r="J139" t="s">
        <v>215</v>
      </c>
      <c r="K139" t="s">
        <v>209</v>
      </c>
      <c r="L139" s="70" t="s">
        <v>21</v>
      </c>
      <c r="M139" s="70" t="s">
        <v>65</v>
      </c>
      <c r="N139" s="37" t="s">
        <v>172</v>
      </c>
      <c r="O139" s="37" t="s">
        <v>226</v>
      </c>
      <c r="P139" s="37" t="s">
        <v>1304</v>
      </c>
      <c r="Q139" s="75" t="s">
        <v>140</v>
      </c>
      <c r="R139" t="s">
        <v>227</v>
      </c>
      <c r="S139" s="38">
        <v>1749600</v>
      </c>
      <c r="T139">
        <v>1</v>
      </c>
      <c r="U139">
        <v>1</v>
      </c>
      <c r="V139" s="43" t="str">
        <f t="shared" si="11"/>
        <v>COP</v>
      </c>
    </row>
    <row r="140" spans="1:22" x14ac:dyDescent="0.2">
      <c r="A140" s="18" t="str">
        <f t="shared" si="8"/>
        <v>ColsofCANALIT-SW-04-01</v>
      </c>
      <c r="B140" s="18" t="str">
        <f t="shared" si="9"/>
        <v>IT-SW-04-01CANAL</v>
      </c>
      <c r="C140" s="18"/>
      <c r="D140" s="18" t="s">
        <v>1182</v>
      </c>
      <c r="E140" t="s">
        <v>141</v>
      </c>
      <c r="F140" t="s">
        <v>3938</v>
      </c>
      <c r="G140" s="18" t="str">
        <f t="shared" si="10"/>
        <v>Colsof</v>
      </c>
      <c r="H140" s="18" t="s">
        <v>119</v>
      </c>
      <c r="I140" s="18" t="s">
        <v>67</v>
      </c>
      <c r="J140" t="s">
        <v>216</v>
      </c>
      <c r="K140" t="s">
        <v>171</v>
      </c>
      <c r="L140" s="70" t="s">
        <v>21</v>
      </c>
      <c r="M140" s="70" t="s">
        <v>65</v>
      </c>
      <c r="N140" s="37" t="s">
        <v>224</v>
      </c>
      <c r="O140" s="37" t="s">
        <v>66</v>
      </c>
      <c r="P140" s="37" t="s">
        <v>1304</v>
      </c>
      <c r="Q140" s="75" t="s">
        <v>141</v>
      </c>
      <c r="R140" t="s">
        <v>227</v>
      </c>
      <c r="S140" s="38">
        <v>1012500.0000000001</v>
      </c>
      <c r="T140">
        <v>1</v>
      </c>
      <c r="U140">
        <v>1</v>
      </c>
      <c r="V140" s="43" t="str">
        <f t="shared" si="11"/>
        <v>COP</v>
      </c>
    </row>
    <row r="141" spans="1:22" x14ac:dyDescent="0.2">
      <c r="A141" s="18" t="str">
        <f t="shared" si="8"/>
        <v>ColsofCANALIT-SW-04-02</v>
      </c>
      <c r="B141" s="18" t="str">
        <f t="shared" si="9"/>
        <v>IT-SW-04-02CANAL</v>
      </c>
      <c r="C141" s="18"/>
      <c r="D141" s="18" t="s">
        <v>1182</v>
      </c>
      <c r="E141" t="s">
        <v>142</v>
      </c>
      <c r="F141" t="s">
        <v>3938</v>
      </c>
      <c r="G141" s="18" t="str">
        <f t="shared" si="10"/>
        <v>Colsof</v>
      </c>
      <c r="H141" s="18" t="s">
        <v>119</v>
      </c>
      <c r="I141" s="18" t="s">
        <v>67</v>
      </c>
      <c r="J141" t="s">
        <v>216</v>
      </c>
      <c r="K141" t="s">
        <v>171</v>
      </c>
      <c r="L141" s="70" t="s">
        <v>21</v>
      </c>
      <c r="M141" s="70" t="s">
        <v>65</v>
      </c>
      <c r="N141" s="37" t="s">
        <v>224</v>
      </c>
      <c r="O141" s="37" t="s">
        <v>226</v>
      </c>
      <c r="P141" s="37" t="s">
        <v>1304</v>
      </c>
      <c r="Q141" s="75" t="s">
        <v>142</v>
      </c>
      <c r="R141" t="s">
        <v>227</v>
      </c>
      <c r="S141" s="38">
        <v>1458000</v>
      </c>
      <c r="T141">
        <v>1</v>
      </c>
      <c r="U141">
        <v>1</v>
      </c>
      <c r="V141" s="43" t="str">
        <f t="shared" si="11"/>
        <v>COP</v>
      </c>
    </row>
    <row r="142" spans="1:22" x14ac:dyDescent="0.2">
      <c r="A142" s="18" t="str">
        <f t="shared" si="8"/>
        <v>ColsofCANALIT-SW-04-03</v>
      </c>
      <c r="B142" s="18" t="str">
        <f t="shared" si="9"/>
        <v>IT-SW-04-03CANAL</v>
      </c>
      <c r="C142" s="18"/>
      <c r="D142" s="18" t="s">
        <v>1182</v>
      </c>
      <c r="E142" t="s">
        <v>143</v>
      </c>
      <c r="F142" t="s">
        <v>3938</v>
      </c>
      <c r="G142" s="18" t="str">
        <f t="shared" si="10"/>
        <v>Colsof</v>
      </c>
      <c r="H142" s="18" t="s">
        <v>119</v>
      </c>
      <c r="I142" s="18" t="s">
        <v>67</v>
      </c>
      <c r="J142" t="s">
        <v>216</v>
      </c>
      <c r="K142" t="s">
        <v>171</v>
      </c>
      <c r="L142" s="70" t="s">
        <v>21</v>
      </c>
      <c r="M142" s="70" t="s">
        <v>65</v>
      </c>
      <c r="N142" s="37" t="s">
        <v>225</v>
      </c>
      <c r="O142" s="37" t="s">
        <v>66</v>
      </c>
      <c r="P142" s="37" t="s">
        <v>1304</v>
      </c>
      <c r="Q142" s="75" t="s">
        <v>143</v>
      </c>
      <c r="R142" t="s">
        <v>227</v>
      </c>
      <c r="S142" s="38">
        <v>1366875</v>
      </c>
      <c r="T142">
        <v>1</v>
      </c>
      <c r="U142">
        <v>1</v>
      </c>
      <c r="V142" s="43" t="str">
        <f t="shared" si="11"/>
        <v>COP</v>
      </c>
    </row>
    <row r="143" spans="1:22" x14ac:dyDescent="0.2">
      <c r="A143" s="18" t="str">
        <f t="shared" si="8"/>
        <v>ColsofCANALIT-SW-04-04</v>
      </c>
      <c r="B143" s="18" t="str">
        <f t="shared" si="9"/>
        <v>IT-SW-04-04CANAL</v>
      </c>
      <c r="C143" s="18"/>
      <c r="D143" s="18" t="s">
        <v>1182</v>
      </c>
      <c r="E143" t="s">
        <v>144</v>
      </c>
      <c r="F143" t="s">
        <v>3938</v>
      </c>
      <c r="G143" s="18" t="str">
        <f t="shared" si="10"/>
        <v>Colsof</v>
      </c>
      <c r="H143" s="18" t="s">
        <v>119</v>
      </c>
      <c r="I143" s="18" t="s">
        <v>67</v>
      </c>
      <c r="J143" t="s">
        <v>216</v>
      </c>
      <c r="K143" t="s">
        <v>171</v>
      </c>
      <c r="L143" s="70" t="s">
        <v>21</v>
      </c>
      <c r="M143" s="70" t="s">
        <v>65</v>
      </c>
      <c r="N143" s="37" t="s">
        <v>225</v>
      </c>
      <c r="O143" s="37" t="s">
        <v>226</v>
      </c>
      <c r="P143" s="37" t="s">
        <v>1304</v>
      </c>
      <c r="Q143" s="75" t="s">
        <v>144</v>
      </c>
      <c r="R143" t="s">
        <v>227</v>
      </c>
      <c r="S143" s="38">
        <v>1968300.0000000005</v>
      </c>
      <c r="T143">
        <v>1</v>
      </c>
      <c r="U143">
        <v>1</v>
      </c>
      <c r="V143" s="43" t="str">
        <f t="shared" si="11"/>
        <v>COP</v>
      </c>
    </row>
    <row r="144" spans="1:22" x14ac:dyDescent="0.2">
      <c r="A144" s="18" t="str">
        <f t="shared" si="8"/>
        <v>ColsofCANALIT-SW-04-05</v>
      </c>
      <c r="B144" s="18" t="str">
        <f t="shared" si="9"/>
        <v>IT-SW-04-05CANAL</v>
      </c>
      <c r="C144" s="18"/>
      <c r="D144" s="18" t="s">
        <v>1182</v>
      </c>
      <c r="E144" t="s">
        <v>145</v>
      </c>
      <c r="F144" t="s">
        <v>3938</v>
      </c>
      <c r="G144" s="18" t="str">
        <f t="shared" si="10"/>
        <v>Colsof</v>
      </c>
      <c r="H144" s="18" t="s">
        <v>119</v>
      </c>
      <c r="I144" s="18" t="s">
        <v>67</v>
      </c>
      <c r="J144" t="s">
        <v>216</v>
      </c>
      <c r="K144" t="s">
        <v>171</v>
      </c>
      <c r="L144" s="70" t="s">
        <v>21</v>
      </c>
      <c r="M144" s="70" t="s">
        <v>65</v>
      </c>
      <c r="N144" s="37" t="s">
        <v>172</v>
      </c>
      <c r="O144" s="37" t="s">
        <v>66</v>
      </c>
      <c r="P144" s="37" t="s">
        <v>1304</v>
      </c>
      <c r="Q144" s="75" t="s">
        <v>145</v>
      </c>
      <c r="R144" t="s">
        <v>227</v>
      </c>
      <c r="S144" s="38">
        <v>1822500.0000000002</v>
      </c>
      <c r="T144">
        <v>1</v>
      </c>
      <c r="U144">
        <v>1</v>
      </c>
      <c r="V144" s="43" t="str">
        <f t="shared" si="11"/>
        <v>COP</v>
      </c>
    </row>
    <row r="145" spans="1:22" x14ac:dyDescent="0.2">
      <c r="A145" s="18" t="str">
        <f t="shared" si="8"/>
        <v>ColsofCANALIT-SW-04-06</v>
      </c>
      <c r="B145" s="18" t="str">
        <f t="shared" si="9"/>
        <v>IT-SW-04-06CANAL</v>
      </c>
      <c r="C145" s="18"/>
      <c r="D145" s="18" t="s">
        <v>1182</v>
      </c>
      <c r="E145" t="s">
        <v>146</v>
      </c>
      <c r="F145" t="s">
        <v>3938</v>
      </c>
      <c r="G145" s="18" t="str">
        <f t="shared" si="10"/>
        <v>Colsof</v>
      </c>
      <c r="H145" s="18" t="s">
        <v>119</v>
      </c>
      <c r="I145" s="18" t="s">
        <v>67</v>
      </c>
      <c r="J145" t="s">
        <v>216</v>
      </c>
      <c r="K145" t="s">
        <v>171</v>
      </c>
      <c r="L145" s="70" t="s">
        <v>21</v>
      </c>
      <c r="M145" s="70" t="s">
        <v>65</v>
      </c>
      <c r="N145" s="37" t="s">
        <v>172</v>
      </c>
      <c r="O145" s="37" t="s">
        <v>226</v>
      </c>
      <c r="P145" s="37" t="s">
        <v>1304</v>
      </c>
      <c r="Q145" s="75" t="s">
        <v>146</v>
      </c>
      <c r="R145" t="s">
        <v>227</v>
      </c>
      <c r="S145" s="38">
        <v>2624400</v>
      </c>
      <c r="T145">
        <v>1</v>
      </c>
      <c r="U145">
        <v>1</v>
      </c>
      <c r="V145" s="43" t="str">
        <f t="shared" si="11"/>
        <v>COP</v>
      </c>
    </row>
    <row r="146" spans="1:22" x14ac:dyDescent="0.2">
      <c r="A146" s="18" t="str">
        <f t="shared" si="8"/>
        <v>ColsofCANALIT-SW-05-01</v>
      </c>
      <c r="B146" s="18" t="str">
        <f t="shared" si="9"/>
        <v>IT-SW-05-01CANAL</v>
      </c>
      <c r="C146" s="18"/>
      <c r="D146" s="18" t="s">
        <v>1182</v>
      </c>
      <c r="E146" t="s">
        <v>147</v>
      </c>
      <c r="F146" t="s">
        <v>3938</v>
      </c>
      <c r="G146" s="18" t="str">
        <f t="shared" si="10"/>
        <v>Colsof</v>
      </c>
      <c r="H146" s="18" t="s">
        <v>119</v>
      </c>
      <c r="I146" s="18" t="s">
        <v>67</v>
      </c>
      <c r="J146" t="s">
        <v>217</v>
      </c>
      <c r="K146" t="s">
        <v>210</v>
      </c>
      <c r="L146" s="70" t="s">
        <v>21</v>
      </c>
      <c r="M146" s="70" t="s">
        <v>65</v>
      </c>
      <c r="N146" s="37" t="s">
        <v>224</v>
      </c>
      <c r="O146" s="37" t="s">
        <v>66</v>
      </c>
      <c r="P146" s="37" t="s">
        <v>1308</v>
      </c>
      <c r="Q146" s="75" t="s">
        <v>147</v>
      </c>
      <c r="R146" t="s">
        <v>227</v>
      </c>
      <c r="S146" s="38">
        <v>180000</v>
      </c>
      <c r="T146">
        <v>1</v>
      </c>
      <c r="U146">
        <v>1</v>
      </c>
      <c r="V146" s="43" t="str">
        <f t="shared" si="11"/>
        <v>COP</v>
      </c>
    </row>
    <row r="147" spans="1:22" x14ac:dyDescent="0.2">
      <c r="A147" s="18" t="str">
        <f t="shared" si="8"/>
        <v>ColsofCANALIT-SW-05-02</v>
      </c>
      <c r="B147" s="18" t="str">
        <f t="shared" si="9"/>
        <v>IT-SW-05-02CANAL</v>
      </c>
      <c r="C147" s="18"/>
      <c r="D147" s="18" t="s">
        <v>1182</v>
      </c>
      <c r="E147" t="s">
        <v>148</v>
      </c>
      <c r="F147" t="s">
        <v>3938</v>
      </c>
      <c r="G147" s="18" t="str">
        <f t="shared" si="10"/>
        <v>Colsof</v>
      </c>
      <c r="H147" s="18" t="s">
        <v>119</v>
      </c>
      <c r="I147" s="18" t="s">
        <v>67</v>
      </c>
      <c r="J147" t="s">
        <v>217</v>
      </c>
      <c r="K147" t="s">
        <v>210</v>
      </c>
      <c r="L147" s="70" t="s">
        <v>21</v>
      </c>
      <c r="M147" s="70" t="s">
        <v>65</v>
      </c>
      <c r="N147" s="37" t="s">
        <v>224</v>
      </c>
      <c r="O147" s="37" t="s">
        <v>226</v>
      </c>
      <c r="P147" s="37" t="s">
        <v>1308</v>
      </c>
      <c r="Q147" s="75" t="s">
        <v>148</v>
      </c>
      <c r="R147" t="s">
        <v>227</v>
      </c>
      <c r="S147" s="38">
        <v>250000</v>
      </c>
      <c r="T147">
        <v>1</v>
      </c>
      <c r="U147">
        <v>1</v>
      </c>
      <c r="V147" s="43" t="str">
        <f t="shared" si="11"/>
        <v>COP</v>
      </c>
    </row>
    <row r="148" spans="1:22" x14ac:dyDescent="0.2">
      <c r="A148" s="18" t="str">
        <f t="shared" si="8"/>
        <v>ColsofCANALIT-SW-05-03</v>
      </c>
      <c r="B148" s="18" t="str">
        <f t="shared" si="9"/>
        <v>IT-SW-05-03CANAL</v>
      </c>
      <c r="C148" s="18"/>
      <c r="D148" s="18" t="s">
        <v>1182</v>
      </c>
      <c r="E148" t="s">
        <v>149</v>
      </c>
      <c r="F148" t="s">
        <v>3938</v>
      </c>
      <c r="G148" s="18" t="str">
        <f t="shared" si="10"/>
        <v>Colsof</v>
      </c>
      <c r="H148" s="18" t="s">
        <v>119</v>
      </c>
      <c r="I148" s="18" t="s">
        <v>67</v>
      </c>
      <c r="J148" t="s">
        <v>217</v>
      </c>
      <c r="K148" t="s">
        <v>210</v>
      </c>
      <c r="L148" s="70" t="s">
        <v>21</v>
      </c>
      <c r="M148" s="70" t="s">
        <v>65</v>
      </c>
      <c r="N148" s="37" t="s">
        <v>225</v>
      </c>
      <c r="O148" s="37" t="s">
        <v>66</v>
      </c>
      <c r="P148" s="37" t="s">
        <v>1308</v>
      </c>
      <c r="Q148" s="75" t="s">
        <v>149</v>
      </c>
      <c r="R148" t="s">
        <v>227</v>
      </c>
      <c r="S148" s="38">
        <v>200000</v>
      </c>
      <c r="T148">
        <v>1</v>
      </c>
      <c r="U148">
        <v>1</v>
      </c>
      <c r="V148" s="43" t="str">
        <f t="shared" si="11"/>
        <v>COP</v>
      </c>
    </row>
    <row r="149" spans="1:22" x14ac:dyDescent="0.2">
      <c r="A149" s="18" t="str">
        <f t="shared" si="8"/>
        <v>ColsofCANALIT-SW-05-04</v>
      </c>
      <c r="B149" s="18" t="str">
        <f t="shared" si="9"/>
        <v>IT-SW-05-04CANAL</v>
      </c>
      <c r="C149" s="18"/>
      <c r="D149" s="18" t="s">
        <v>1182</v>
      </c>
      <c r="E149" t="s">
        <v>177</v>
      </c>
      <c r="F149" t="s">
        <v>3938</v>
      </c>
      <c r="G149" s="18" t="str">
        <f t="shared" si="10"/>
        <v>Colsof</v>
      </c>
      <c r="H149" s="18" t="s">
        <v>119</v>
      </c>
      <c r="I149" s="18" t="s">
        <v>67</v>
      </c>
      <c r="J149" t="s">
        <v>217</v>
      </c>
      <c r="K149" t="s">
        <v>210</v>
      </c>
      <c r="L149" s="70" t="s">
        <v>21</v>
      </c>
      <c r="M149" s="70" t="s">
        <v>65</v>
      </c>
      <c r="N149" s="37" t="s">
        <v>225</v>
      </c>
      <c r="O149" s="37" t="s">
        <v>226</v>
      </c>
      <c r="P149" s="37" t="s">
        <v>1308</v>
      </c>
      <c r="Q149" s="75" t="s">
        <v>177</v>
      </c>
      <c r="R149" t="s">
        <v>227</v>
      </c>
      <c r="S149" s="38">
        <v>300000</v>
      </c>
      <c r="T149">
        <v>1</v>
      </c>
      <c r="U149">
        <v>1</v>
      </c>
      <c r="V149" s="43" t="str">
        <f t="shared" si="11"/>
        <v>COP</v>
      </c>
    </row>
    <row r="150" spans="1:22" x14ac:dyDescent="0.2">
      <c r="A150" s="18" t="str">
        <f t="shared" si="8"/>
        <v>ColsofCANALIT-SW-05-05</v>
      </c>
      <c r="B150" s="18" t="str">
        <f t="shared" si="9"/>
        <v>IT-SW-05-05CANAL</v>
      </c>
      <c r="C150" s="18"/>
      <c r="D150" s="18" t="s">
        <v>1182</v>
      </c>
      <c r="E150" t="s">
        <v>178</v>
      </c>
      <c r="F150" t="s">
        <v>3938</v>
      </c>
      <c r="G150" s="18" t="str">
        <f t="shared" si="10"/>
        <v>Colsof</v>
      </c>
      <c r="H150" s="18" t="s">
        <v>119</v>
      </c>
      <c r="I150" s="18" t="s">
        <v>67</v>
      </c>
      <c r="J150" t="s">
        <v>217</v>
      </c>
      <c r="K150" t="s">
        <v>210</v>
      </c>
      <c r="L150" s="70" t="s">
        <v>21</v>
      </c>
      <c r="M150" s="70" t="s">
        <v>65</v>
      </c>
      <c r="N150" s="37" t="s">
        <v>172</v>
      </c>
      <c r="O150" s="37" t="s">
        <v>66</v>
      </c>
      <c r="P150" s="37" t="s">
        <v>1308</v>
      </c>
      <c r="Q150" s="75" t="s">
        <v>178</v>
      </c>
      <c r="R150" t="s">
        <v>227</v>
      </c>
      <c r="S150" s="38">
        <v>250000</v>
      </c>
      <c r="T150">
        <v>1</v>
      </c>
      <c r="U150">
        <v>1</v>
      </c>
      <c r="V150" s="43" t="str">
        <f t="shared" si="11"/>
        <v>COP</v>
      </c>
    </row>
    <row r="151" spans="1:22" x14ac:dyDescent="0.2">
      <c r="A151" s="18" t="str">
        <f t="shared" si="8"/>
        <v>ColsofCANALIT-SW-05-06</v>
      </c>
      <c r="B151" s="18" t="str">
        <f t="shared" si="9"/>
        <v>IT-SW-05-06CANAL</v>
      </c>
      <c r="C151" s="18"/>
      <c r="D151" s="18" t="s">
        <v>1182</v>
      </c>
      <c r="E151" t="s">
        <v>179</v>
      </c>
      <c r="F151" t="s">
        <v>3938</v>
      </c>
      <c r="G151" s="18" t="str">
        <f t="shared" si="10"/>
        <v>Colsof</v>
      </c>
      <c r="H151" s="18" t="s">
        <v>119</v>
      </c>
      <c r="I151" s="18" t="s">
        <v>67</v>
      </c>
      <c r="J151" t="s">
        <v>217</v>
      </c>
      <c r="K151" t="s">
        <v>210</v>
      </c>
      <c r="L151" s="70" t="s">
        <v>21</v>
      </c>
      <c r="M151" s="70" t="s">
        <v>65</v>
      </c>
      <c r="N151" s="37" t="s">
        <v>172</v>
      </c>
      <c r="O151" s="37" t="s">
        <v>226</v>
      </c>
      <c r="P151" s="37" t="s">
        <v>1308</v>
      </c>
      <c r="Q151" s="75" t="s">
        <v>179</v>
      </c>
      <c r="R151" t="s">
        <v>227</v>
      </c>
      <c r="S151" s="38">
        <v>400000</v>
      </c>
      <c r="T151">
        <v>1</v>
      </c>
      <c r="U151">
        <v>1</v>
      </c>
      <c r="V151" s="43" t="str">
        <f t="shared" si="11"/>
        <v>COP</v>
      </c>
    </row>
    <row r="152" spans="1:22" x14ac:dyDescent="0.2">
      <c r="A152" s="18" t="str">
        <f t="shared" si="8"/>
        <v>ColsofCANALIT-SW-06-01</v>
      </c>
      <c r="B152" s="18" t="str">
        <f t="shared" si="9"/>
        <v>IT-SW-06-01CANAL</v>
      </c>
      <c r="C152" s="18"/>
      <c r="D152" s="18" t="s">
        <v>1182</v>
      </c>
      <c r="E152" t="s">
        <v>150</v>
      </c>
      <c r="F152" t="s">
        <v>3938</v>
      </c>
      <c r="G152" s="18" t="str">
        <f t="shared" si="10"/>
        <v>Colsof</v>
      </c>
      <c r="H152" s="18" t="s">
        <v>119</v>
      </c>
      <c r="I152" s="18" t="s">
        <v>67</v>
      </c>
      <c r="J152" t="s">
        <v>218</v>
      </c>
      <c r="K152" t="s">
        <v>211</v>
      </c>
      <c r="L152" s="70" t="s">
        <v>21</v>
      </c>
      <c r="M152" s="70" t="s">
        <v>65</v>
      </c>
      <c r="N152" s="37" t="s">
        <v>224</v>
      </c>
      <c r="O152" s="37" t="s">
        <v>226</v>
      </c>
      <c r="P152" s="37" t="s">
        <v>1308</v>
      </c>
      <c r="Q152" s="75" t="s">
        <v>150</v>
      </c>
      <c r="R152" t="s">
        <v>227</v>
      </c>
      <c r="S152" s="38">
        <v>18687500</v>
      </c>
      <c r="T152">
        <v>1</v>
      </c>
      <c r="U152">
        <v>1</v>
      </c>
      <c r="V152" s="43" t="str">
        <f t="shared" si="11"/>
        <v>COP</v>
      </c>
    </row>
    <row r="153" spans="1:22" x14ac:dyDescent="0.2">
      <c r="A153" s="18" t="str">
        <f t="shared" si="8"/>
        <v>ColsofCANALIT-SW-06-02</v>
      </c>
      <c r="B153" s="18" t="str">
        <f t="shared" si="9"/>
        <v>IT-SW-06-02CANAL</v>
      </c>
      <c r="C153" s="18"/>
      <c r="D153" s="18" t="s">
        <v>1182</v>
      </c>
      <c r="E153" t="s">
        <v>151</v>
      </c>
      <c r="F153" t="s">
        <v>3938</v>
      </c>
      <c r="G153" s="18" t="str">
        <f t="shared" si="10"/>
        <v>Colsof</v>
      </c>
      <c r="H153" s="18" t="s">
        <v>119</v>
      </c>
      <c r="I153" s="18" t="s">
        <v>67</v>
      </c>
      <c r="J153" t="s">
        <v>218</v>
      </c>
      <c r="K153" t="s">
        <v>211</v>
      </c>
      <c r="L153" s="70" t="s">
        <v>21</v>
      </c>
      <c r="M153" s="70" t="s">
        <v>65</v>
      </c>
      <c r="N153" s="37" t="s">
        <v>225</v>
      </c>
      <c r="O153" s="37" t="s">
        <v>226</v>
      </c>
      <c r="P153" s="37" t="s">
        <v>1308</v>
      </c>
      <c r="Q153" s="75" t="s">
        <v>151</v>
      </c>
      <c r="R153" t="s">
        <v>227</v>
      </c>
      <c r="S153" s="38">
        <v>24375000</v>
      </c>
      <c r="T153">
        <v>1</v>
      </c>
      <c r="U153">
        <v>1</v>
      </c>
      <c r="V153" s="43" t="str">
        <f t="shared" si="11"/>
        <v>COP</v>
      </c>
    </row>
    <row r="154" spans="1:22" x14ac:dyDescent="0.2">
      <c r="A154" s="18" t="str">
        <f t="shared" si="8"/>
        <v>ColsofCANALIT-SW-06-03</v>
      </c>
      <c r="B154" s="18" t="str">
        <f t="shared" si="9"/>
        <v>IT-SW-06-03CANAL</v>
      </c>
      <c r="C154" s="18"/>
      <c r="D154" s="18" t="s">
        <v>1182</v>
      </c>
      <c r="E154" t="s">
        <v>152</v>
      </c>
      <c r="F154" t="s">
        <v>3938</v>
      </c>
      <c r="G154" s="18" t="str">
        <f t="shared" si="10"/>
        <v>Colsof</v>
      </c>
      <c r="H154" s="18" t="s">
        <v>119</v>
      </c>
      <c r="I154" s="18" t="s">
        <v>67</v>
      </c>
      <c r="J154" t="s">
        <v>218</v>
      </c>
      <c r="K154" t="s">
        <v>211</v>
      </c>
      <c r="L154" s="70" t="s">
        <v>21</v>
      </c>
      <c r="M154" s="70" t="s">
        <v>65</v>
      </c>
      <c r="N154" s="37" t="s">
        <v>172</v>
      </c>
      <c r="O154" s="37" t="s">
        <v>226</v>
      </c>
      <c r="P154" s="37" t="s">
        <v>1308</v>
      </c>
      <c r="Q154" s="75" t="s">
        <v>152</v>
      </c>
      <c r="R154" t="s">
        <v>227</v>
      </c>
      <c r="S154" s="38">
        <v>30875000</v>
      </c>
      <c r="T154">
        <v>1</v>
      </c>
      <c r="U154">
        <v>1</v>
      </c>
      <c r="V154" s="43" t="str">
        <f t="shared" si="11"/>
        <v>COP</v>
      </c>
    </row>
    <row r="155" spans="1:22" x14ac:dyDescent="0.2">
      <c r="A155" s="18" t="str">
        <f t="shared" si="8"/>
        <v>ColsofCANALIT-SW-07-01</v>
      </c>
      <c r="B155" s="18" t="str">
        <f t="shared" si="9"/>
        <v>IT-SW-07-01CANAL</v>
      </c>
      <c r="C155" s="18"/>
      <c r="D155" s="18" t="s">
        <v>1182</v>
      </c>
      <c r="E155" t="s">
        <v>153</v>
      </c>
      <c r="F155" t="s">
        <v>3938</v>
      </c>
      <c r="G155" s="18" t="str">
        <f t="shared" si="10"/>
        <v>Colsof</v>
      </c>
      <c r="H155" s="18" t="s">
        <v>119</v>
      </c>
      <c r="I155" s="18" t="s">
        <v>67</v>
      </c>
      <c r="J155" t="s">
        <v>219</v>
      </c>
      <c r="K155" s="76" t="s">
        <v>40</v>
      </c>
      <c r="L155" s="70" t="s">
        <v>21</v>
      </c>
      <c r="M155" s="70" t="s">
        <v>65</v>
      </c>
      <c r="N155" s="37" t="s">
        <v>224</v>
      </c>
      <c r="O155" s="37" t="s">
        <v>66</v>
      </c>
      <c r="P155" s="37" t="s">
        <v>1305</v>
      </c>
      <c r="Q155" s="75" t="s">
        <v>153</v>
      </c>
      <c r="R155" t="s">
        <v>227</v>
      </c>
      <c r="S155" s="38">
        <v>720000</v>
      </c>
      <c r="T155">
        <v>1</v>
      </c>
      <c r="U155">
        <v>1</v>
      </c>
      <c r="V155" s="43" t="str">
        <f t="shared" si="11"/>
        <v>COP</v>
      </c>
    </row>
    <row r="156" spans="1:22" x14ac:dyDescent="0.2">
      <c r="A156" s="18" t="str">
        <f t="shared" si="8"/>
        <v>ColsofCANALIT-SW-07-02</v>
      </c>
      <c r="B156" s="18" t="str">
        <f t="shared" si="9"/>
        <v>IT-SW-07-02CANAL</v>
      </c>
      <c r="C156" s="18"/>
      <c r="D156" s="18" t="s">
        <v>1182</v>
      </c>
      <c r="E156" t="s">
        <v>154</v>
      </c>
      <c r="F156" t="s">
        <v>3938</v>
      </c>
      <c r="G156" s="18" t="str">
        <f t="shared" si="10"/>
        <v>Colsof</v>
      </c>
      <c r="H156" s="18" t="s">
        <v>119</v>
      </c>
      <c r="I156" s="18" t="s">
        <v>67</v>
      </c>
      <c r="J156" t="s">
        <v>219</v>
      </c>
      <c r="K156" s="76" t="s">
        <v>40</v>
      </c>
      <c r="L156" s="70" t="s">
        <v>21</v>
      </c>
      <c r="M156" s="70" t="s">
        <v>65</v>
      </c>
      <c r="N156" s="37" t="s">
        <v>224</v>
      </c>
      <c r="O156" s="37" t="s">
        <v>226</v>
      </c>
      <c r="P156" s="37" t="s">
        <v>1305</v>
      </c>
      <c r="Q156" s="75" t="s">
        <v>154</v>
      </c>
      <c r="R156" t="s">
        <v>227</v>
      </c>
      <c r="S156" s="38">
        <v>1000000</v>
      </c>
      <c r="T156">
        <v>1</v>
      </c>
      <c r="U156">
        <v>1</v>
      </c>
      <c r="V156" s="43" t="str">
        <f t="shared" si="11"/>
        <v>COP</v>
      </c>
    </row>
    <row r="157" spans="1:22" x14ac:dyDescent="0.2">
      <c r="A157" s="18" t="str">
        <f t="shared" si="8"/>
        <v>ColsofCANALIT-SW-07-03</v>
      </c>
      <c r="B157" s="18" t="str">
        <f t="shared" si="9"/>
        <v>IT-SW-07-03CANAL</v>
      </c>
      <c r="C157" s="18"/>
      <c r="D157" s="18" t="s">
        <v>1182</v>
      </c>
      <c r="E157" t="s">
        <v>155</v>
      </c>
      <c r="F157" t="s">
        <v>3938</v>
      </c>
      <c r="G157" s="18" t="str">
        <f t="shared" si="10"/>
        <v>Colsof</v>
      </c>
      <c r="H157" s="18" t="s">
        <v>119</v>
      </c>
      <c r="I157" s="18" t="s">
        <v>67</v>
      </c>
      <c r="J157" t="s">
        <v>219</v>
      </c>
      <c r="K157" s="76" t="s">
        <v>40</v>
      </c>
      <c r="L157" s="70" t="s">
        <v>21</v>
      </c>
      <c r="M157" s="70" t="s">
        <v>65</v>
      </c>
      <c r="N157" s="37" t="s">
        <v>225</v>
      </c>
      <c r="O157" s="37" t="s">
        <v>66</v>
      </c>
      <c r="P157" s="37" t="s">
        <v>1305</v>
      </c>
      <c r="Q157" s="75" t="s">
        <v>155</v>
      </c>
      <c r="R157" t="s">
        <v>227</v>
      </c>
      <c r="S157" s="38">
        <v>800000</v>
      </c>
      <c r="T157">
        <v>1</v>
      </c>
      <c r="U157">
        <v>1</v>
      </c>
      <c r="V157" s="43" t="str">
        <f t="shared" si="11"/>
        <v>COP</v>
      </c>
    </row>
    <row r="158" spans="1:22" x14ac:dyDescent="0.2">
      <c r="A158" s="18" t="str">
        <f t="shared" si="8"/>
        <v>ColsofCANALIT-SW-07-04</v>
      </c>
      <c r="B158" s="18" t="str">
        <f t="shared" si="9"/>
        <v>IT-SW-07-04CANAL</v>
      </c>
      <c r="C158" s="18"/>
      <c r="D158" s="18" t="s">
        <v>1182</v>
      </c>
      <c r="E158" t="s">
        <v>156</v>
      </c>
      <c r="F158" t="s">
        <v>3938</v>
      </c>
      <c r="G158" s="18" t="str">
        <f t="shared" si="10"/>
        <v>Colsof</v>
      </c>
      <c r="H158" s="18" t="s">
        <v>119</v>
      </c>
      <c r="I158" s="18" t="s">
        <v>67</v>
      </c>
      <c r="J158" t="s">
        <v>219</v>
      </c>
      <c r="K158" s="76" t="s">
        <v>40</v>
      </c>
      <c r="L158" s="70" t="s">
        <v>21</v>
      </c>
      <c r="M158" s="70" t="s">
        <v>65</v>
      </c>
      <c r="N158" s="37" t="s">
        <v>225</v>
      </c>
      <c r="O158" s="37" t="s">
        <v>226</v>
      </c>
      <c r="P158" s="37" t="s">
        <v>1305</v>
      </c>
      <c r="Q158" s="75" t="s">
        <v>156</v>
      </c>
      <c r="R158" t="s">
        <v>227</v>
      </c>
      <c r="S158" s="38">
        <v>1200000</v>
      </c>
      <c r="T158">
        <v>1</v>
      </c>
      <c r="U158">
        <v>1</v>
      </c>
      <c r="V158" s="43" t="str">
        <f t="shared" si="11"/>
        <v>COP</v>
      </c>
    </row>
    <row r="159" spans="1:22" x14ac:dyDescent="0.2">
      <c r="A159" s="18" t="str">
        <f t="shared" si="8"/>
        <v>ColsofCANALIT-SW-07-05</v>
      </c>
      <c r="B159" s="18" t="str">
        <f t="shared" si="9"/>
        <v>IT-SW-07-05CANAL</v>
      </c>
      <c r="C159" s="18"/>
      <c r="D159" s="18" t="s">
        <v>1182</v>
      </c>
      <c r="E159" t="s">
        <v>157</v>
      </c>
      <c r="F159" t="s">
        <v>3938</v>
      </c>
      <c r="G159" s="18" t="str">
        <f t="shared" si="10"/>
        <v>Colsof</v>
      </c>
      <c r="H159" s="18" t="s">
        <v>119</v>
      </c>
      <c r="I159" s="18" t="s">
        <v>67</v>
      </c>
      <c r="J159" t="s">
        <v>219</v>
      </c>
      <c r="K159" s="76" t="s">
        <v>40</v>
      </c>
      <c r="L159" s="70" t="s">
        <v>21</v>
      </c>
      <c r="M159" s="70" t="s">
        <v>65</v>
      </c>
      <c r="N159" s="37" t="s">
        <v>172</v>
      </c>
      <c r="O159" s="37" t="s">
        <v>66</v>
      </c>
      <c r="P159" s="37" t="s">
        <v>1305</v>
      </c>
      <c r="Q159" s="75" t="s">
        <v>157</v>
      </c>
      <c r="R159" t="s">
        <v>227</v>
      </c>
      <c r="S159" s="38">
        <v>1000000</v>
      </c>
      <c r="T159">
        <v>1</v>
      </c>
      <c r="U159">
        <v>1</v>
      </c>
      <c r="V159" s="43" t="str">
        <f t="shared" si="11"/>
        <v>COP</v>
      </c>
    </row>
    <row r="160" spans="1:22" x14ac:dyDescent="0.2">
      <c r="A160" s="18" t="str">
        <f t="shared" si="8"/>
        <v>ColsofCANALIT-SW-07-06</v>
      </c>
      <c r="B160" s="18" t="str">
        <f t="shared" si="9"/>
        <v>IT-SW-07-06CANAL</v>
      </c>
      <c r="C160" s="18"/>
      <c r="D160" s="18" t="s">
        <v>1182</v>
      </c>
      <c r="E160" t="s">
        <v>158</v>
      </c>
      <c r="F160" t="s">
        <v>3938</v>
      </c>
      <c r="G160" s="18" t="str">
        <f t="shared" si="10"/>
        <v>Colsof</v>
      </c>
      <c r="H160" s="18" t="s">
        <v>119</v>
      </c>
      <c r="I160" s="18" t="s">
        <v>67</v>
      </c>
      <c r="J160" t="s">
        <v>219</v>
      </c>
      <c r="K160" s="76" t="s">
        <v>40</v>
      </c>
      <c r="L160" s="70" t="s">
        <v>21</v>
      </c>
      <c r="M160" s="70" t="s">
        <v>65</v>
      </c>
      <c r="N160" s="37" t="s">
        <v>172</v>
      </c>
      <c r="O160" s="37" t="s">
        <v>226</v>
      </c>
      <c r="P160" s="37" t="s">
        <v>1305</v>
      </c>
      <c r="Q160" s="75" t="s">
        <v>158</v>
      </c>
      <c r="R160" t="s">
        <v>227</v>
      </c>
      <c r="S160" s="38">
        <v>1600000</v>
      </c>
      <c r="T160">
        <v>1</v>
      </c>
      <c r="U160">
        <v>1</v>
      </c>
      <c r="V160" s="43" t="str">
        <f t="shared" si="11"/>
        <v>COP</v>
      </c>
    </row>
    <row r="161" spans="1:22" x14ac:dyDescent="0.2">
      <c r="A161" s="18" t="str">
        <f t="shared" si="8"/>
        <v>ColsofCANALIT-SW-08-01</v>
      </c>
      <c r="B161" s="18" t="str">
        <f t="shared" si="9"/>
        <v>IT-SW-08-01CANAL</v>
      </c>
      <c r="C161" s="18"/>
      <c r="D161" s="18" t="s">
        <v>1182</v>
      </c>
      <c r="E161" t="s">
        <v>159</v>
      </c>
      <c r="F161" t="s">
        <v>3938</v>
      </c>
      <c r="G161" s="18" t="str">
        <f t="shared" si="10"/>
        <v>Colsof</v>
      </c>
      <c r="H161" s="18" t="s">
        <v>119</v>
      </c>
      <c r="I161" s="18" t="s">
        <v>67</v>
      </c>
      <c r="J161" t="s">
        <v>220</v>
      </c>
      <c r="K161" t="s">
        <v>212</v>
      </c>
      <c r="L161" s="70" t="s">
        <v>21</v>
      </c>
      <c r="M161" s="70" t="s">
        <v>65</v>
      </c>
      <c r="N161" s="37" t="s">
        <v>224</v>
      </c>
      <c r="O161" s="37" t="s">
        <v>66</v>
      </c>
      <c r="P161" s="37" t="s">
        <v>1308</v>
      </c>
      <c r="Q161" s="75" t="s">
        <v>159</v>
      </c>
      <c r="R161" t="s">
        <v>227</v>
      </c>
      <c r="S161" s="38">
        <v>56250</v>
      </c>
      <c r="T161">
        <v>1</v>
      </c>
      <c r="U161">
        <v>1</v>
      </c>
      <c r="V161" s="43" t="str">
        <f t="shared" si="11"/>
        <v>COP</v>
      </c>
    </row>
    <row r="162" spans="1:22" x14ac:dyDescent="0.2">
      <c r="A162" s="18" t="str">
        <f t="shared" si="8"/>
        <v>ColsofCANALIT-SW-08-02</v>
      </c>
      <c r="B162" s="18" t="str">
        <f t="shared" si="9"/>
        <v>IT-SW-08-02CANAL</v>
      </c>
      <c r="C162" s="18"/>
      <c r="D162" s="18" t="s">
        <v>1182</v>
      </c>
      <c r="E162" t="s">
        <v>160</v>
      </c>
      <c r="F162" t="s">
        <v>3938</v>
      </c>
      <c r="G162" s="18" t="str">
        <f t="shared" si="10"/>
        <v>Colsof</v>
      </c>
      <c r="H162" s="18" t="s">
        <v>119</v>
      </c>
      <c r="I162" s="18" t="s">
        <v>67</v>
      </c>
      <c r="J162" t="s">
        <v>220</v>
      </c>
      <c r="K162" t="s">
        <v>212</v>
      </c>
      <c r="L162" s="70" t="s">
        <v>21</v>
      </c>
      <c r="M162" s="70" t="s">
        <v>65</v>
      </c>
      <c r="N162" s="37" t="s">
        <v>224</v>
      </c>
      <c r="O162" s="37" t="s">
        <v>226</v>
      </c>
      <c r="P162" s="37" t="s">
        <v>1308</v>
      </c>
      <c r="Q162" s="75" t="s">
        <v>160</v>
      </c>
      <c r="R162" t="s">
        <v>227</v>
      </c>
      <c r="S162" s="38">
        <v>62500</v>
      </c>
      <c r="T162">
        <v>1</v>
      </c>
      <c r="U162">
        <v>1</v>
      </c>
      <c r="V162" s="43" t="str">
        <f t="shared" si="11"/>
        <v>COP</v>
      </c>
    </row>
    <row r="163" spans="1:22" x14ac:dyDescent="0.2">
      <c r="A163" s="18" t="str">
        <f t="shared" si="8"/>
        <v>ColsofCANALIT-SW-08-03</v>
      </c>
      <c r="B163" s="18" t="str">
        <f t="shared" si="9"/>
        <v>IT-SW-08-03CANAL</v>
      </c>
      <c r="C163" s="18"/>
      <c r="D163" s="18" t="s">
        <v>1182</v>
      </c>
      <c r="E163" t="s">
        <v>161</v>
      </c>
      <c r="F163" t="s">
        <v>3938</v>
      </c>
      <c r="G163" s="18" t="str">
        <f t="shared" si="10"/>
        <v>Colsof</v>
      </c>
      <c r="H163" s="18" t="s">
        <v>119</v>
      </c>
      <c r="I163" s="18" t="s">
        <v>67</v>
      </c>
      <c r="J163" t="s">
        <v>220</v>
      </c>
      <c r="K163" t="s">
        <v>212</v>
      </c>
      <c r="L163" s="70" t="s">
        <v>21</v>
      </c>
      <c r="M163" s="70" t="s">
        <v>65</v>
      </c>
      <c r="N163" s="37" t="s">
        <v>225</v>
      </c>
      <c r="O163" s="37" t="s">
        <v>66</v>
      </c>
      <c r="P163" s="37" t="s">
        <v>1308</v>
      </c>
      <c r="Q163" s="75" t="s">
        <v>161</v>
      </c>
      <c r="R163" t="s">
        <v>227</v>
      </c>
      <c r="S163" s="38">
        <v>75000</v>
      </c>
      <c r="T163">
        <v>1</v>
      </c>
      <c r="U163">
        <v>1</v>
      </c>
      <c r="V163" s="43" t="str">
        <f t="shared" si="11"/>
        <v>COP</v>
      </c>
    </row>
    <row r="164" spans="1:22" x14ac:dyDescent="0.2">
      <c r="A164" s="18" t="str">
        <f t="shared" si="8"/>
        <v>ColsofCANALIT-SW-08-04</v>
      </c>
      <c r="B164" s="18" t="str">
        <f t="shared" si="9"/>
        <v>IT-SW-08-04CANAL</v>
      </c>
      <c r="C164" s="18"/>
      <c r="D164" s="18" t="s">
        <v>1182</v>
      </c>
      <c r="E164" t="s">
        <v>180</v>
      </c>
      <c r="F164" t="s">
        <v>3938</v>
      </c>
      <c r="G164" s="18" t="str">
        <f t="shared" si="10"/>
        <v>Colsof</v>
      </c>
      <c r="H164" s="18" t="s">
        <v>119</v>
      </c>
      <c r="I164" s="18" t="s">
        <v>67</v>
      </c>
      <c r="J164" t="s">
        <v>220</v>
      </c>
      <c r="K164" t="s">
        <v>212</v>
      </c>
      <c r="L164" s="70" t="s">
        <v>21</v>
      </c>
      <c r="M164" s="70" t="s">
        <v>65</v>
      </c>
      <c r="N164" s="37" t="s">
        <v>225</v>
      </c>
      <c r="O164" s="37" t="s">
        <v>226</v>
      </c>
      <c r="P164" s="37" t="s">
        <v>1308</v>
      </c>
      <c r="Q164" s="75" t="s">
        <v>180</v>
      </c>
      <c r="R164" t="s">
        <v>227</v>
      </c>
      <c r="S164" s="38">
        <v>87500</v>
      </c>
      <c r="T164">
        <v>1</v>
      </c>
      <c r="U164">
        <v>1</v>
      </c>
      <c r="V164" s="43" t="str">
        <f t="shared" si="11"/>
        <v>COP</v>
      </c>
    </row>
    <row r="165" spans="1:22" x14ac:dyDescent="0.2">
      <c r="A165" s="18" t="str">
        <f t="shared" si="8"/>
        <v>ColsofCANALIT-SW-08-05</v>
      </c>
      <c r="B165" s="18" t="str">
        <f t="shared" si="9"/>
        <v>IT-SW-08-05CANAL</v>
      </c>
      <c r="C165" s="18"/>
      <c r="D165" s="18" t="s">
        <v>1182</v>
      </c>
      <c r="E165" t="s">
        <v>181</v>
      </c>
      <c r="F165" t="s">
        <v>3938</v>
      </c>
      <c r="G165" s="18" t="str">
        <f t="shared" si="10"/>
        <v>Colsof</v>
      </c>
      <c r="H165" s="18" t="s">
        <v>119</v>
      </c>
      <c r="I165" s="18" t="s">
        <v>67</v>
      </c>
      <c r="J165" t="s">
        <v>220</v>
      </c>
      <c r="K165" t="s">
        <v>212</v>
      </c>
      <c r="L165" s="70" t="s">
        <v>21</v>
      </c>
      <c r="M165" s="70" t="s">
        <v>65</v>
      </c>
      <c r="N165" s="37" t="s">
        <v>172</v>
      </c>
      <c r="O165" s="37" t="s">
        <v>66</v>
      </c>
      <c r="P165" s="37" t="s">
        <v>1308</v>
      </c>
      <c r="Q165" s="75" t="s">
        <v>181</v>
      </c>
      <c r="R165" t="s">
        <v>227</v>
      </c>
      <c r="S165" s="38">
        <v>93750</v>
      </c>
      <c r="T165">
        <v>1</v>
      </c>
      <c r="U165">
        <v>1</v>
      </c>
      <c r="V165" s="43" t="str">
        <f t="shared" si="11"/>
        <v>COP</v>
      </c>
    </row>
    <row r="166" spans="1:22" x14ac:dyDescent="0.2">
      <c r="A166" s="18" t="str">
        <f t="shared" si="8"/>
        <v>ColsofCANALIT-SW-08-06</v>
      </c>
      <c r="B166" s="18" t="str">
        <f t="shared" si="9"/>
        <v>IT-SW-08-06CANAL</v>
      </c>
      <c r="C166" s="18"/>
      <c r="D166" s="18" t="s">
        <v>1182</v>
      </c>
      <c r="E166" t="s">
        <v>182</v>
      </c>
      <c r="F166" t="s">
        <v>3938</v>
      </c>
      <c r="G166" s="18" t="str">
        <f t="shared" si="10"/>
        <v>Colsof</v>
      </c>
      <c r="H166" s="18" t="s">
        <v>119</v>
      </c>
      <c r="I166" s="18" t="s">
        <v>67</v>
      </c>
      <c r="J166" t="s">
        <v>220</v>
      </c>
      <c r="K166" t="s">
        <v>212</v>
      </c>
      <c r="L166" s="70" t="s">
        <v>21</v>
      </c>
      <c r="M166" s="70" t="s">
        <v>65</v>
      </c>
      <c r="N166" s="37" t="s">
        <v>172</v>
      </c>
      <c r="O166" s="37" t="s">
        <v>226</v>
      </c>
      <c r="P166" s="37" t="s">
        <v>1308</v>
      </c>
      <c r="Q166" s="75" t="s">
        <v>182</v>
      </c>
      <c r="R166" t="s">
        <v>227</v>
      </c>
      <c r="S166" s="38">
        <v>125000</v>
      </c>
      <c r="T166">
        <v>1</v>
      </c>
      <c r="U166">
        <v>1</v>
      </c>
      <c r="V166" s="43" t="str">
        <f t="shared" si="11"/>
        <v>COP</v>
      </c>
    </row>
    <row r="167" spans="1:22" x14ac:dyDescent="0.2">
      <c r="A167" s="18" t="str">
        <f t="shared" si="8"/>
        <v>ColsofCANALIT-SW-09-01</v>
      </c>
      <c r="B167" s="18" t="str">
        <f t="shared" si="9"/>
        <v>IT-SW-09-01CANAL</v>
      </c>
      <c r="C167" s="18"/>
      <c r="D167" s="18" t="s">
        <v>1182</v>
      </c>
      <c r="E167" t="s">
        <v>162</v>
      </c>
      <c r="F167" t="s">
        <v>3938</v>
      </c>
      <c r="G167" s="18" t="str">
        <f t="shared" si="10"/>
        <v>Colsof</v>
      </c>
      <c r="H167" s="18" t="s">
        <v>119</v>
      </c>
      <c r="I167" s="18" t="s">
        <v>67</v>
      </c>
      <c r="J167" t="s">
        <v>221</v>
      </c>
      <c r="K167" t="s">
        <v>211</v>
      </c>
      <c r="L167" s="70" t="s">
        <v>21</v>
      </c>
      <c r="M167" s="70" t="s">
        <v>65</v>
      </c>
      <c r="N167" s="37" t="s">
        <v>224</v>
      </c>
      <c r="O167" s="37" t="s">
        <v>226</v>
      </c>
      <c r="P167" s="37" t="s">
        <v>1305</v>
      </c>
      <c r="Q167" s="75" t="s">
        <v>162</v>
      </c>
      <c r="R167" t="s">
        <v>227</v>
      </c>
      <c r="S167" s="38">
        <v>18687500</v>
      </c>
      <c r="T167">
        <v>1</v>
      </c>
      <c r="U167">
        <v>1</v>
      </c>
      <c r="V167" s="43" t="str">
        <f t="shared" si="11"/>
        <v>COP</v>
      </c>
    </row>
    <row r="168" spans="1:22" x14ac:dyDescent="0.2">
      <c r="A168" s="18" t="str">
        <f t="shared" si="8"/>
        <v>ColsofCANALIT-SW-09-02</v>
      </c>
      <c r="B168" s="18" t="str">
        <f t="shared" si="9"/>
        <v>IT-SW-09-02CANAL</v>
      </c>
      <c r="C168" s="18"/>
      <c r="D168" s="18" t="s">
        <v>1182</v>
      </c>
      <c r="E168" t="s">
        <v>163</v>
      </c>
      <c r="F168" t="s">
        <v>3938</v>
      </c>
      <c r="G168" s="18" t="str">
        <f t="shared" si="10"/>
        <v>Colsof</v>
      </c>
      <c r="H168" s="18" t="s">
        <v>119</v>
      </c>
      <c r="I168" s="18" t="s">
        <v>67</v>
      </c>
      <c r="J168" t="s">
        <v>221</v>
      </c>
      <c r="K168" t="s">
        <v>211</v>
      </c>
      <c r="L168" s="70" t="s">
        <v>21</v>
      </c>
      <c r="M168" s="70" t="s">
        <v>65</v>
      </c>
      <c r="N168" s="37" t="s">
        <v>225</v>
      </c>
      <c r="O168" s="37" t="s">
        <v>226</v>
      </c>
      <c r="P168" s="37" t="s">
        <v>1305</v>
      </c>
      <c r="Q168" s="75" t="s">
        <v>163</v>
      </c>
      <c r="R168" t="s">
        <v>227</v>
      </c>
      <c r="S168" s="38">
        <v>24375000</v>
      </c>
      <c r="T168">
        <v>1</v>
      </c>
      <c r="U168">
        <v>1</v>
      </c>
      <c r="V168" s="43" t="str">
        <f t="shared" si="11"/>
        <v>COP</v>
      </c>
    </row>
    <row r="169" spans="1:22" x14ac:dyDescent="0.2">
      <c r="A169" s="18" t="str">
        <f t="shared" si="8"/>
        <v>ColsofCANALIT-SW-09-03</v>
      </c>
      <c r="B169" s="18" t="str">
        <f t="shared" si="9"/>
        <v>IT-SW-09-03CANAL</v>
      </c>
      <c r="C169" s="18"/>
      <c r="D169" s="18" t="s">
        <v>1182</v>
      </c>
      <c r="E169" t="s">
        <v>164</v>
      </c>
      <c r="F169" t="s">
        <v>3938</v>
      </c>
      <c r="G169" s="18" t="str">
        <f t="shared" si="10"/>
        <v>Colsof</v>
      </c>
      <c r="H169" s="18" t="s">
        <v>119</v>
      </c>
      <c r="I169" s="18" t="s">
        <v>67</v>
      </c>
      <c r="J169" t="s">
        <v>221</v>
      </c>
      <c r="K169" t="s">
        <v>211</v>
      </c>
      <c r="L169" s="70" t="s">
        <v>21</v>
      </c>
      <c r="M169" s="70" t="s">
        <v>65</v>
      </c>
      <c r="N169" s="37" t="s">
        <v>172</v>
      </c>
      <c r="O169" s="37" t="s">
        <v>226</v>
      </c>
      <c r="P169" s="37" t="s">
        <v>1305</v>
      </c>
      <c r="Q169" s="75" t="s">
        <v>164</v>
      </c>
      <c r="R169" t="s">
        <v>227</v>
      </c>
      <c r="S169" s="38">
        <v>30875000</v>
      </c>
      <c r="T169">
        <v>1</v>
      </c>
      <c r="U169">
        <v>1</v>
      </c>
      <c r="V169" s="43" t="str">
        <f t="shared" si="11"/>
        <v>COP</v>
      </c>
    </row>
    <row r="170" spans="1:22" x14ac:dyDescent="0.2">
      <c r="A170" s="18" t="str">
        <f t="shared" si="8"/>
        <v>ColsofCANALIT-SW-10-01</v>
      </c>
      <c r="B170" s="18" t="str">
        <f t="shared" si="9"/>
        <v>IT-SW-10-01CANAL</v>
      </c>
      <c r="C170" s="18"/>
      <c r="D170" s="18" t="s">
        <v>1182</v>
      </c>
      <c r="E170" t="s">
        <v>165</v>
      </c>
      <c r="F170" t="s">
        <v>3938</v>
      </c>
      <c r="G170" s="18" t="str">
        <f t="shared" si="10"/>
        <v>Colsof</v>
      </c>
      <c r="H170" s="18" t="s">
        <v>119</v>
      </c>
      <c r="I170" s="18" t="s">
        <v>67</v>
      </c>
      <c r="J170" t="s">
        <v>222</v>
      </c>
      <c r="K170" t="s">
        <v>210</v>
      </c>
      <c r="L170" s="70" t="s">
        <v>21</v>
      </c>
      <c r="M170" s="70" t="s">
        <v>65</v>
      </c>
      <c r="N170" s="37" t="s">
        <v>225</v>
      </c>
      <c r="O170" s="37" t="s">
        <v>66</v>
      </c>
      <c r="P170" s="37" t="s">
        <v>1305</v>
      </c>
      <c r="Q170" s="75" t="s">
        <v>165</v>
      </c>
      <c r="R170" t="s">
        <v>227</v>
      </c>
      <c r="S170" s="38">
        <v>270000</v>
      </c>
      <c r="T170">
        <v>1</v>
      </c>
      <c r="U170">
        <v>1</v>
      </c>
      <c r="V170" s="43" t="str">
        <f t="shared" si="11"/>
        <v>COP</v>
      </c>
    </row>
    <row r="171" spans="1:22" x14ac:dyDescent="0.2">
      <c r="A171" s="18" t="str">
        <f t="shared" si="8"/>
        <v>ColsofCANALIT-SW-10-02</v>
      </c>
      <c r="B171" s="18" t="str">
        <f t="shared" si="9"/>
        <v>IT-SW-10-02CANAL</v>
      </c>
      <c r="C171" s="18"/>
      <c r="D171" s="18" t="s">
        <v>1182</v>
      </c>
      <c r="E171" t="s">
        <v>166</v>
      </c>
      <c r="F171" t="s">
        <v>3938</v>
      </c>
      <c r="G171" s="18" t="str">
        <f t="shared" si="10"/>
        <v>Colsof</v>
      </c>
      <c r="H171" s="18" t="s">
        <v>119</v>
      </c>
      <c r="I171" s="18" t="s">
        <v>67</v>
      </c>
      <c r="J171" t="s">
        <v>222</v>
      </c>
      <c r="K171" t="s">
        <v>210</v>
      </c>
      <c r="L171" s="70" t="s">
        <v>21</v>
      </c>
      <c r="M171" s="70" t="s">
        <v>65</v>
      </c>
      <c r="N171" s="37" t="s">
        <v>225</v>
      </c>
      <c r="O171" s="37" t="s">
        <v>226</v>
      </c>
      <c r="P171" s="37" t="s">
        <v>1305</v>
      </c>
      <c r="Q171" s="75" t="s">
        <v>166</v>
      </c>
      <c r="R171" t="s">
        <v>227</v>
      </c>
      <c r="S171" s="38">
        <v>375000</v>
      </c>
      <c r="T171">
        <v>1</v>
      </c>
      <c r="U171">
        <v>1</v>
      </c>
      <c r="V171" s="43" t="str">
        <f t="shared" si="11"/>
        <v>COP</v>
      </c>
    </row>
    <row r="172" spans="1:22" x14ac:dyDescent="0.2">
      <c r="A172" s="18" t="str">
        <f t="shared" si="8"/>
        <v>ColsofCANALIT-SW-10-03</v>
      </c>
      <c r="B172" s="18" t="str">
        <f t="shared" si="9"/>
        <v>IT-SW-10-03CANAL</v>
      </c>
      <c r="C172" s="18"/>
      <c r="D172" s="18" t="s">
        <v>1182</v>
      </c>
      <c r="E172" t="s">
        <v>167</v>
      </c>
      <c r="F172" t="s">
        <v>3938</v>
      </c>
      <c r="G172" s="18" t="str">
        <f t="shared" si="10"/>
        <v>Colsof</v>
      </c>
      <c r="H172" s="18" t="s">
        <v>119</v>
      </c>
      <c r="I172" s="18" t="s">
        <v>67</v>
      </c>
      <c r="J172" t="s">
        <v>222</v>
      </c>
      <c r="K172" t="s">
        <v>210</v>
      </c>
      <c r="L172" s="70" t="s">
        <v>21</v>
      </c>
      <c r="M172" s="70" t="s">
        <v>65</v>
      </c>
      <c r="N172" s="37" t="s">
        <v>224</v>
      </c>
      <c r="O172" s="37" t="s">
        <v>66</v>
      </c>
      <c r="P172" s="37" t="s">
        <v>1305</v>
      </c>
      <c r="Q172" s="75" t="s">
        <v>167</v>
      </c>
      <c r="R172" t="s">
        <v>227</v>
      </c>
      <c r="S172" s="38">
        <v>300000</v>
      </c>
      <c r="T172">
        <v>1</v>
      </c>
      <c r="U172">
        <v>1</v>
      </c>
      <c r="V172" s="43" t="str">
        <f t="shared" si="11"/>
        <v>COP</v>
      </c>
    </row>
    <row r="173" spans="1:22" x14ac:dyDescent="0.2">
      <c r="A173" s="18" t="str">
        <f t="shared" si="8"/>
        <v>ColsofCANALIT-SW-10-04</v>
      </c>
      <c r="B173" s="18" t="str">
        <f t="shared" si="9"/>
        <v>IT-SW-10-04CANAL</v>
      </c>
      <c r="C173" s="18"/>
      <c r="D173" s="18" t="s">
        <v>1182</v>
      </c>
      <c r="E173" t="s">
        <v>168</v>
      </c>
      <c r="F173" t="s">
        <v>3938</v>
      </c>
      <c r="G173" s="18" t="str">
        <f t="shared" si="10"/>
        <v>Colsof</v>
      </c>
      <c r="H173" s="18" t="s">
        <v>119</v>
      </c>
      <c r="I173" s="18" t="s">
        <v>67</v>
      </c>
      <c r="J173" t="s">
        <v>222</v>
      </c>
      <c r="K173" t="s">
        <v>210</v>
      </c>
      <c r="L173" s="70" t="s">
        <v>21</v>
      </c>
      <c r="M173" s="70" t="s">
        <v>65</v>
      </c>
      <c r="N173" s="37" t="s">
        <v>172</v>
      </c>
      <c r="O173" s="37" t="s">
        <v>66</v>
      </c>
      <c r="P173" s="37" t="s">
        <v>1305</v>
      </c>
      <c r="Q173" s="75" t="s">
        <v>168</v>
      </c>
      <c r="R173" t="s">
        <v>227</v>
      </c>
      <c r="S173" s="38">
        <v>450000</v>
      </c>
      <c r="T173">
        <v>1</v>
      </c>
      <c r="U173">
        <v>1</v>
      </c>
      <c r="V173" s="43" t="str">
        <f t="shared" si="11"/>
        <v>COP</v>
      </c>
    </row>
    <row r="174" spans="1:22" x14ac:dyDescent="0.2">
      <c r="A174" s="18" t="str">
        <f t="shared" si="8"/>
        <v>ColsofCANALIT-SW-10-05</v>
      </c>
      <c r="B174" s="18" t="str">
        <f t="shared" si="9"/>
        <v>IT-SW-10-05CANAL</v>
      </c>
      <c r="C174" s="18"/>
      <c r="D174" s="18" t="s">
        <v>1182</v>
      </c>
      <c r="E174" t="s">
        <v>169</v>
      </c>
      <c r="F174" t="s">
        <v>3938</v>
      </c>
      <c r="G174" s="18" t="str">
        <f t="shared" si="10"/>
        <v>Colsof</v>
      </c>
      <c r="H174" s="18" t="s">
        <v>119</v>
      </c>
      <c r="I174" s="18" t="s">
        <v>67</v>
      </c>
      <c r="J174" t="s">
        <v>222</v>
      </c>
      <c r="K174" t="s">
        <v>210</v>
      </c>
      <c r="L174" s="70" t="s">
        <v>21</v>
      </c>
      <c r="M174" s="70" t="s">
        <v>65</v>
      </c>
      <c r="N174" s="37" t="s">
        <v>172</v>
      </c>
      <c r="O174" s="37" t="s">
        <v>226</v>
      </c>
      <c r="P174" s="37" t="s">
        <v>1305</v>
      </c>
      <c r="Q174" s="75" t="s">
        <v>169</v>
      </c>
      <c r="R174" t="s">
        <v>227</v>
      </c>
      <c r="S174" s="38">
        <v>375000</v>
      </c>
      <c r="T174">
        <v>1</v>
      </c>
      <c r="U174">
        <v>1</v>
      </c>
      <c r="V174" s="43" t="str">
        <f t="shared" si="11"/>
        <v>COP</v>
      </c>
    </row>
    <row r="175" spans="1:22" x14ac:dyDescent="0.2">
      <c r="A175" s="18" t="str">
        <f t="shared" si="8"/>
        <v>ColsofCANALIT-SW-10-06</v>
      </c>
      <c r="B175" s="18" t="str">
        <f t="shared" si="9"/>
        <v>IT-SW-10-06CANAL</v>
      </c>
      <c r="C175" s="18"/>
      <c r="D175" s="18" t="s">
        <v>1182</v>
      </c>
      <c r="E175" t="s">
        <v>170</v>
      </c>
      <c r="F175" t="s">
        <v>3938</v>
      </c>
      <c r="G175" s="18" t="str">
        <f t="shared" si="10"/>
        <v>Colsof</v>
      </c>
      <c r="H175" s="18" t="s">
        <v>119</v>
      </c>
      <c r="I175" s="18" t="s">
        <v>67</v>
      </c>
      <c r="J175" t="s">
        <v>222</v>
      </c>
      <c r="K175" t="s">
        <v>210</v>
      </c>
      <c r="L175" s="70" t="s">
        <v>21</v>
      </c>
      <c r="M175" s="70" t="s">
        <v>65</v>
      </c>
      <c r="N175" s="37" t="s">
        <v>224</v>
      </c>
      <c r="O175" s="37" t="s">
        <v>226</v>
      </c>
      <c r="P175" s="37" t="s">
        <v>1305</v>
      </c>
      <c r="Q175" s="75" t="s">
        <v>170</v>
      </c>
      <c r="R175" t="s">
        <v>227</v>
      </c>
      <c r="S175" s="38">
        <v>600000</v>
      </c>
      <c r="T175">
        <v>1</v>
      </c>
      <c r="U175">
        <v>1</v>
      </c>
      <c r="V175" s="43" t="str">
        <f t="shared" si="11"/>
        <v>COP</v>
      </c>
    </row>
    <row r="176" spans="1:22" x14ac:dyDescent="0.2">
      <c r="A176" s="18" t="str">
        <f t="shared" si="8"/>
        <v>ColsofCANALIT-SW-11-01</v>
      </c>
      <c r="B176" s="18" t="str">
        <f t="shared" si="9"/>
        <v>IT-SW-11-01CANAL</v>
      </c>
      <c r="C176" s="18"/>
      <c r="D176" s="18" t="s">
        <v>1182</v>
      </c>
      <c r="E176" t="s">
        <v>183</v>
      </c>
      <c r="F176" t="s">
        <v>3938</v>
      </c>
      <c r="G176" s="18" t="str">
        <f t="shared" si="10"/>
        <v>Colsof</v>
      </c>
      <c r="H176" s="18" t="s">
        <v>119</v>
      </c>
      <c r="I176" s="18" t="s">
        <v>67</v>
      </c>
      <c r="J176" t="s">
        <v>223</v>
      </c>
      <c r="K176" t="s">
        <v>210</v>
      </c>
      <c r="L176" s="70" t="s">
        <v>21</v>
      </c>
      <c r="M176" s="70" t="s">
        <v>65</v>
      </c>
      <c r="N176" s="37" t="s">
        <v>224</v>
      </c>
      <c r="O176" s="37" t="s">
        <v>226</v>
      </c>
      <c r="P176" s="37" t="s">
        <v>1305</v>
      </c>
      <c r="Q176" s="75" t="s">
        <v>183</v>
      </c>
      <c r="R176" t="s">
        <v>227</v>
      </c>
      <c r="S176" s="38">
        <v>450000</v>
      </c>
      <c r="T176">
        <v>1</v>
      </c>
      <c r="U176">
        <v>1</v>
      </c>
      <c r="V176" s="43" t="str">
        <f t="shared" si="11"/>
        <v>COP</v>
      </c>
    </row>
    <row r="177" spans="1:22" x14ac:dyDescent="0.2">
      <c r="A177" s="18" t="str">
        <f t="shared" si="8"/>
        <v>ColsofCANALIT-SW-11-02</v>
      </c>
      <c r="B177" s="18" t="str">
        <f t="shared" si="9"/>
        <v>IT-SW-11-02CANAL</v>
      </c>
      <c r="C177" s="18"/>
      <c r="D177" s="18" t="s">
        <v>1182</v>
      </c>
      <c r="E177" t="s">
        <v>184</v>
      </c>
      <c r="F177" t="s">
        <v>3938</v>
      </c>
      <c r="G177" s="18" t="str">
        <f t="shared" si="10"/>
        <v>Colsof</v>
      </c>
      <c r="H177" s="18" t="s">
        <v>119</v>
      </c>
      <c r="I177" s="18" t="s">
        <v>67</v>
      </c>
      <c r="J177" t="s">
        <v>223</v>
      </c>
      <c r="K177" t="s">
        <v>210</v>
      </c>
      <c r="L177" s="70" t="s">
        <v>21</v>
      </c>
      <c r="M177" s="70" t="s">
        <v>65</v>
      </c>
      <c r="N177" s="37" t="s">
        <v>225</v>
      </c>
      <c r="O177" s="37" t="s">
        <v>66</v>
      </c>
      <c r="P177" s="37" t="s">
        <v>1305</v>
      </c>
      <c r="Q177" s="75" t="s">
        <v>184</v>
      </c>
      <c r="R177" t="s">
        <v>227</v>
      </c>
      <c r="S177" s="38">
        <v>380000</v>
      </c>
      <c r="T177">
        <v>1</v>
      </c>
      <c r="U177">
        <v>1</v>
      </c>
      <c r="V177" s="43" t="str">
        <f t="shared" si="11"/>
        <v>COP</v>
      </c>
    </row>
    <row r="178" spans="1:22" x14ac:dyDescent="0.2">
      <c r="A178" s="18" t="str">
        <f t="shared" si="8"/>
        <v>ColsofCANALIT-SW-11-03</v>
      </c>
      <c r="B178" s="18" t="str">
        <f t="shared" si="9"/>
        <v>IT-SW-11-03CANAL</v>
      </c>
      <c r="C178" s="18"/>
      <c r="D178" s="18" t="s">
        <v>1182</v>
      </c>
      <c r="E178" t="s">
        <v>185</v>
      </c>
      <c r="F178" t="s">
        <v>3938</v>
      </c>
      <c r="G178" s="18" t="str">
        <f t="shared" si="10"/>
        <v>Colsof</v>
      </c>
      <c r="H178" s="18" t="s">
        <v>119</v>
      </c>
      <c r="I178" s="18" t="s">
        <v>67</v>
      </c>
      <c r="J178" t="s">
        <v>223</v>
      </c>
      <c r="K178" t="s">
        <v>210</v>
      </c>
      <c r="L178" s="70" t="s">
        <v>21</v>
      </c>
      <c r="M178" s="70" t="s">
        <v>65</v>
      </c>
      <c r="N178" s="37" t="s">
        <v>225</v>
      </c>
      <c r="O178" s="37" t="s">
        <v>226</v>
      </c>
      <c r="P178" s="37" t="s">
        <v>1305</v>
      </c>
      <c r="Q178" s="75" t="s">
        <v>185</v>
      </c>
      <c r="R178" t="s">
        <v>227</v>
      </c>
      <c r="S178" s="38">
        <v>540000</v>
      </c>
      <c r="T178">
        <v>1</v>
      </c>
      <c r="U178">
        <v>1</v>
      </c>
      <c r="V178" s="43" t="str">
        <f t="shared" si="11"/>
        <v>COP</v>
      </c>
    </row>
    <row r="179" spans="1:22" x14ac:dyDescent="0.2">
      <c r="A179" s="18" t="str">
        <f t="shared" si="8"/>
        <v>ColsofCANALIT-SW-11-04</v>
      </c>
      <c r="B179" s="18" t="str">
        <f t="shared" si="9"/>
        <v>IT-SW-11-04CANAL</v>
      </c>
      <c r="C179" s="18"/>
      <c r="D179" s="18" t="s">
        <v>1182</v>
      </c>
      <c r="E179" t="s">
        <v>186</v>
      </c>
      <c r="F179" t="s">
        <v>3938</v>
      </c>
      <c r="G179" s="18" t="str">
        <f t="shared" si="10"/>
        <v>Colsof</v>
      </c>
      <c r="H179" s="18" t="s">
        <v>119</v>
      </c>
      <c r="I179" s="18" t="s">
        <v>67</v>
      </c>
      <c r="J179" t="s">
        <v>223</v>
      </c>
      <c r="K179" t="s">
        <v>210</v>
      </c>
      <c r="L179" s="70" t="s">
        <v>21</v>
      </c>
      <c r="M179" s="70" t="s">
        <v>65</v>
      </c>
      <c r="N179" s="37" t="s">
        <v>172</v>
      </c>
      <c r="O179" s="37" t="s">
        <v>66</v>
      </c>
      <c r="P179" s="37" t="s">
        <v>1305</v>
      </c>
      <c r="Q179" s="75" t="s">
        <v>186</v>
      </c>
      <c r="R179" t="s">
        <v>227</v>
      </c>
      <c r="S179" s="38">
        <v>450000</v>
      </c>
      <c r="T179">
        <v>1</v>
      </c>
      <c r="U179">
        <v>1</v>
      </c>
      <c r="V179" s="43" t="str">
        <f t="shared" si="11"/>
        <v>COP</v>
      </c>
    </row>
    <row r="180" spans="1:22" x14ac:dyDescent="0.2">
      <c r="A180" s="18" t="str">
        <f t="shared" si="8"/>
        <v>ColsofCANALIT-SW-11-05</v>
      </c>
      <c r="B180" s="18" t="str">
        <f t="shared" si="9"/>
        <v>IT-SW-11-05CANAL</v>
      </c>
      <c r="C180" s="18"/>
      <c r="D180" s="18" t="s">
        <v>1182</v>
      </c>
      <c r="E180" t="s">
        <v>187</v>
      </c>
      <c r="F180" t="s">
        <v>3938</v>
      </c>
      <c r="G180" s="18" t="str">
        <f t="shared" si="10"/>
        <v>Colsof</v>
      </c>
      <c r="H180" s="18" t="s">
        <v>119</v>
      </c>
      <c r="I180" s="18" t="s">
        <v>67</v>
      </c>
      <c r="J180" t="s">
        <v>223</v>
      </c>
      <c r="K180" t="s">
        <v>210</v>
      </c>
      <c r="L180" s="70" t="s">
        <v>21</v>
      </c>
      <c r="M180" s="70" t="s">
        <v>65</v>
      </c>
      <c r="N180" s="37" t="s">
        <v>172</v>
      </c>
      <c r="O180" s="37" t="s">
        <v>226</v>
      </c>
      <c r="P180" s="37" t="s">
        <v>1305</v>
      </c>
      <c r="Q180" s="75" t="s">
        <v>187</v>
      </c>
      <c r="R180" t="s">
        <v>227</v>
      </c>
      <c r="S180" s="38">
        <v>720000</v>
      </c>
      <c r="T180">
        <v>1</v>
      </c>
      <c r="U180">
        <v>1</v>
      </c>
      <c r="V180" s="43" t="str">
        <f t="shared" si="11"/>
        <v>COP</v>
      </c>
    </row>
    <row r="181" spans="1:22" x14ac:dyDescent="0.2">
      <c r="A181" s="18" t="str">
        <f t="shared" si="8"/>
        <v>ColsofCANALIT-SW-11-06</v>
      </c>
      <c r="B181" s="18" t="str">
        <f t="shared" si="9"/>
        <v>IT-SW-11-06CANAL</v>
      </c>
      <c r="C181" s="18"/>
      <c r="D181" s="18" t="s">
        <v>1182</v>
      </c>
      <c r="E181" t="s">
        <v>188</v>
      </c>
      <c r="F181" t="s">
        <v>3938</v>
      </c>
      <c r="G181" s="18" t="str">
        <f t="shared" si="10"/>
        <v>Colsof</v>
      </c>
      <c r="H181" s="18" t="s">
        <v>119</v>
      </c>
      <c r="I181" s="18" t="s">
        <v>67</v>
      </c>
      <c r="J181" t="s">
        <v>223</v>
      </c>
      <c r="K181" t="s">
        <v>210</v>
      </c>
      <c r="L181" s="70" t="s">
        <v>21</v>
      </c>
      <c r="M181" s="70" t="s">
        <v>65</v>
      </c>
      <c r="N181" s="37" t="s">
        <v>224</v>
      </c>
      <c r="O181" s="37" t="s">
        <v>66</v>
      </c>
      <c r="P181" s="37" t="s">
        <v>1305</v>
      </c>
      <c r="Q181" s="75" t="s">
        <v>188</v>
      </c>
      <c r="R181" t="s">
        <v>227</v>
      </c>
      <c r="S181" s="38">
        <v>324000</v>
      </c>
      <c r="T181">
        <v>1</v>
      </c>
      <c r="U181">
        <v>1</v>
      </c>
      <c r="V181" s="43" t="str">
        <f t="shared" si="11"/>
        <v>COP</v>
      </c>
    </row>
    <row r="182" spans="1:22" x14ac:dyDescent="0.2">
      <c r="A182" s="18" t="str">
        <f t="shared" si="8"/>
        <v>UT Softlinebext 20202CANALIT-SW-01-01</v>
      </c>
      <c r="B182" s="18" t="str">
        <f t="shared" si="9"/>
        <v>IT-SW-01-01CANAL</v>
      </c>
      <c r="C182" s="18"/>
      <c r="D182" s="18" t="s">
        <v>1183</v>
      </c>
      <c r="E182" t="s">
        <v>123</v>
      </c>
      <c r="F182" t="s">
        <v>3938</v>
      </c>
      <c r="G182" s="18" t="str">
        <f t="shared" si="10"/>
        <v>UT Softlinebext 20202</v>
      </c>
      <c r="H182" s="18" t="s">
        <v>119</v>
      </c>
      <c r="I182" s="18" t="s">
        <v>67</v>
      </c>
      <c r="J182" t="s">
        <v>213</v>
      </c>
      <c r="K182" t="s">
        <v>209</v>
      </c>
      <c r="L182" s="70" t="s">
        <v>21</v>
      </c>
      <c r="M182" s="70" t="s">
        <v>65</v>
      </c>
      <c r="N182" s="37" t="s">
        <v>224</v>
      </c>
      <c r="O182" s="37" t="s">
        <v>66</v>
      </c>
      <c r="P182" s="37" t="s">
        <v>1304</v>
      </c>
      <c r="Q182" s="75" t="s">
        <v>123</v>
      </c>
      <c r="R182" t="s">
        <v>227</v>
      </c>
      <c r="S182" s="38">
        <v>934400</v>
      </c>
      <c r="T182">
        <v>1</v>
      </c>
      <c r="U182">
        <v>1</v>
      </c>
      <c r="V182" s="43" t="str">
        <f t="shared" si="11"/>
        <v>COP</v>
      </c>
    </row>
    <row r="183" spans="1:22" x14ac:dyDescent="0.2">
      <c r="A183" s="18" t="str">
        <f t="shared" si="8"/>
        <v>UT Softlinebext 20202CANALIT-SW-01-02</v>
      </c>
      <c r="B183" s="18" t="str">
        <f t="shared" si="9"/>
        <v>IT-SW-01-02CANAL</v>
      </c>
      <c r="C183" s="18"/>
      <c r="D183" s="18" t="s">
        <v>1183</v>
      </c>
      <c r="E183" t="s">
        <v>124</v>
      </c>
      <c r="F183" t="s">
        <v>3938</v>
      </c>
      <c r="G183" s="18" t="str">
        <f t="shared" si="10"/>
        <v>UT Softlinebext 20202</v>
      </c>
      <c r="H183" s="18" t="s">
        <v>119</v>
      </c>
      <c r="I183" s="18" t="s">
        <v>67</v>
      </c>
      <c r="J183" t="s">
        <v>213</v>
      </c>
      <c r="K183" t="s">
        <v>209</v>
      </c>
      <c r="L183" s="70" t="s">
        <v>21</v>
      </c>
      <c r="M183" s="70" t="s">
        <v>65</v>
      </c>
      <c r="N183" s="37" t="s">
        <v>224</v>
      </c>
      <c r="O183" s="37" t="s">
        <v>226</v>
      </c>
      <c r="P183" s="37" t="s">
        <v>1304</v>
      </c>
      <c r="Q183" s="75" t="s">
        <v>124</v>
      </c>
      <c r="R183" t="s">
        <v>227</v>
      </c>
      <c r="S183" s="38">
        <v>1052666.6666666667</v>
      </c>
      <c r="T183">
        <v>1</v>
      </c>
      <c r="U183">
        <v>1</v>
      </c>
      <c r="V183" s="43" t="str">
        <f t="shared" si="11"/>
        <v>COP</v>
      </c>
    </row>
    <row r="184" spans="1:22" x14ac:dyDescent="0.2">
      <c r="A184" s="18" t="str">
        <f t="shared" si="8"/>
        <v>UT Softlinebext 20202CANALIT-SW-01-03</v>
      </c>
      <c r="B184" s="18" t="str">
        <f t="shared" si="9"/>
        <v>IT-SW-01-03CANAL</v>
      </c>
      <c r="C184" s="18"/>
      <c r="D184" s="18" t="s">
        <v>1183</v>
      </c>
      <c r="E184" t="s">
        <v>125</v>
      </c>
      <c r="F184" t="s">
        <v>3938</v>
      </c>
      <c r="G184" s="18" t="str">
        <f t="shared" si="10"/>
        <v>UT Softlinebext 20202</v>
      </c>
      <c r="H184" s="18" t="s">
        <v>119</v>
      </c>
      <c r="I184" s="18" t="s">
        <v>67</v>
      </c>
      <c r="J184" t="s">
        <v>213</v>
      </c>
      <c r="K184" t="s">
        <v>209</v>
      </c>
      <c r="L184" s="70" t="s">
        <v>21</v>
      </c>
      <c r="M184" s="70" t="s">
        <v>65</v>
      </c>
      <c r="N184" s="37" t="s">
        <v>225</v>
      </c>
      <c r="O184" s="37" t="s">
        <v>66</v>
      </c>
      <c r="P184" s="37" t="s">
        <v>1304</v>
      </c>
      <c r="Q184" s="75" t="s">
        <v>125</v>
      </c>
      <c r="R184" t="s">
        <v>227</v>
      </c>
      <c r="S184" s="38">
        <v>934400</v>
      </c>
      <c r="T184">
        <v>1</v>
      </c>
      <c r="U184">
        <v>1</v>
      </c>
      <c r="V184" s="43" t="str">
        <f t="shared" si="11"/>
        <v>COP</v>
      </c>
    </row>
    <row r="185" spans="1:22" x14ac:dyDescent="0.2">
      <c r="A185" s="18" t="str">
        <f t="shared" si="8"/>
        <v>UT Softlinebext 20202CANALIT-SW-01-04</v>
      </c>
      <c r="B185" s="18" t="str">
        <f t="shared" si="9"/>
        <v>IT-SW-01-04CANAL</v>
      </c>
      <c r="C185" s="18"/>
      <c r="D185" s="18" t="s">
        <v>1183</v>
      </c>
      <c r="E185" t="s">
        <v>126</v>
      </c>
      <c r="F185" t="s">
        <v>3938</v>
      </c>
      <c r="G185" s="18" t="str">
        <f t="shared" si="10"/>
        <v>UT Softlinebext 20202</v>
      </c>
      <c r="H185" s="18" t="s">
        <v>119</v>
      </c>
      <c r="I185" s="18" t="s">
        <v>67</v>
      </c>
      <c r="J185" t="s">
        <v>213</v>
      </c>
      <c r="K185" t="s">
        <v>209</v>
      </c>
      <c r="L185" s="70" t="s">
        <v>21</v>
      </c>
      <c r="M185" s="70" t="s">
        <v>65</v>
      </c>
      <c r="N185" s="37" t="s">
        <v>225</v>
      </c>
      <c r="O185" s="37" t="s">
        <v>226</v>
      </c>
      <c r="P185" s="37" t="s">
        <v>1304</v>
      </c>
      <c r="Q185" s="75" t="s">
        <v>126</v>
      </c>
      <c r="R185" t="s">
        <v>227</v>
      </c>
      <c r="S185" s="38">
        <v>1259333.3333333333</v>
      </c>
      <c r="T185">
        <v>1</v>
      </c>
      <c r="U185">
        <v>1</v>
      </c>
      <c r="V185" s="43" t="str">
        <f t="shared" si="11"/>
        <v>COP</v>
      </c>
    </row>
    <row r="186" spans="1:22" x14ac:dyDescent="0.2">
      <c r="A186" s="18" t="str">
        <f t="shared" si="8"/>
        <v>UT Softlinebext 20202CANALIT-SW-01-05</v>
      </c>
      <c r="B186" s="18" t="str">
        <f t="shared" si="9"/>
        <v>IT-SW-01-05CANAL</v>
      </c>
      <c r="C186" s="18"/>
      <c r="D186" s="18" t="s">
        <v>1183</v>
      </c>
      <c r="E186" t="s">
        <v>127</v>
      </c>
      <c r="F186" t="s">
        <v>3938</v>
      </c>
      <c r="G186" s="18" t="str">
        <f t="shared" si="10"/>
        <v>UT Softlinebext 20202</v>
      </c>
      <c r="H186" s="18" t="s">
        <v>119</v>
      </c>
      <c r="I186" s="18" t="s">
        <v>67</v>
      </c>
      <c r="J186" t="s">
        <v>213</v>
      </c>
      <c r="K186" t="s">
        <v>209</v>
      </c>
      <c r="L186" s="70" t="s">
        <v>21</v>
      </c>
      <c r="M186" s="70" t="s">
        <v>65</v>
      </c>
      <c r="N186" s="37" t="s">
        <v>172</v>
      </c>
      <c r="O186" s="37" t="s">
        <v>66</v>
      </c>
      <c r="P186" s="37" t="s">
        <v>1304</v>
      </c>
      <c r="Q186" s="75" t="s">
        <v>127</v>
      </c>
      <c r="R186" t="s">
        <v>227</v>
      </c>
      <c r="S186" s="38">
        <v>934400</v>
      </c>
      <c r="T186">
        <v>1</v>
      </c>
      <c r="U186">
        <v>1</v>
      </c>
      <c r="V186" s="43" t="str">
        <f t="shared" si="11"/>
        <v>COP</v>
      </c>
    </row>
    <row r="187" spans="1:22" x14ac:dyDescent="0.2">
      <c r="A187" s="18" t="str">
        <f t="shared" si="8"/>
        <v>UT Softlinebext 20202CANALIT-SW-01-06</v>
      </c>
      <c r="B187" s="18" t="str">
        <f t="shared" si="9"/>
        <v>IT-SW-01-06CANAL</v>
      </c>
      <c r="C187" s="18"/>
      <c r="D187" s="18" t="s">
        <v>1183</v>
      </c>
      <c r="E187" t="s">
        <v>128</v>
      </c>
      <c r="F187" t="s">
        <v>3938</v>
      </c>
      <c r="G187" s="18" t="str">
        <f t="shared" si="10"/>
        <v>UT Softlinebext 20202</v>
      </c>
      <c r="H187" s="18" t="s">
        <v>119</v>
      </c>
      <c r="I187" s="18" t="s">
        <v>67</v>
      </c>
      <c r="J187" t="s">
        <v>213</v>
      </c>
      <c r="K187" t="s">
        <v>209</v>
      </c>
      <c r="L187" s="70" t="s">
        <v>21</v>
      </c>
      <c r="M187" s="70" t="s">
        <v>65</v>
      </c>
      <c r="N187" s="37" t="s">
        <v>172</v>
      </c>
      <c r="O187" s="37" t="s">
        <v>226</v>
      </c>
      <c r="P187" s="37" t="s">
        <v>1304</v>
      </c>
      <c r="Q187" s="75" t="s">
        <v>128</v>
      </c>
      <c r="R187" t="s">
        <v>227</v>
      </c>
      <c r="S187" s="38">
        <v>1633866.6666666667</v>
      </c>
      <c r="T187">
        <v>1</v>
      </c>
      <c r="U187">
        <v>1</v>
      </c>
      <c r="V187" s="43" t="str">
        <f t="shared" si="11"/>
        <v>COP</v>
      </c>
    </row>
    <row r="188" spans="1:22" x14ac:dyDescent="0.2">
      <c r="A188" s="18" t="str">
        <f t="shared" si="8"/>
        <v>UT Softlinebext 20202CANALIT-SW-02-01</v>
      </c>
      <c r="B188" s="18" t="str">
        <f t="shared" si="9"/>
        <v>IT-SW-02-01CANAL</v>
      </c>
      <c r="C188" s="18"/>
      <c r="D188" s="18" t="s">
        <v>1183</v>
      </c>
      <c r="E188" t="s">
        <v>129</v>
      </c>
      <c r="F188" t="s">
        <v>3938</v>
      </c>
      <c r="G188" s="18" t="str">
        <f t="shared" si="10"/>
        <v>UT Softlinebext 20202</v>
      </c>
      <c r="H188" s="18" t="s">
        <v>119</v>
      </c>
      <c r="I188" s="18" t="s">
        <v>67</v>
      </c>
      <c r="J188" t="s">
        <v>214</v>
      </c>
      <c r="K188" t="s">
        <v>171</v>
      </c>
      <c r="L188" s="70" t="s">
        <v>21</v>
      </c>
      <c r="M188" s="70" t="s">
        <v>65</v>
      </c>
      <c r="N188" s="37" t="s">
        <v>224</v>
      </c>
      <c r="O188" s="37" t="s">
        <v>66</v>
      </c>
      <c r="P188" s="37" t="s">
        <v>1304</v>
      </c>
      <c r="Q188" s="75" t="s">
        <v>129</v>
      </c>
      <c r="R188" t="s">
        <v>227</v>
      </c>
      <c r="S188" s="38">
        <v>934400</v>
      </c>
      <c r="T188">
        <v>1</v>
      </c>
      <c r="U188">
        <v>1</v>
      </c>
      <c r="V188" s="43" t="str">
        <f t="shared" si="11"/>
        <v>COP</v>
      </c>
    </row>
    <row r="189" spans="1:22" x14ac:dyDescent="0.2">
      <c r="A189" s="18" t="str">
        <f t="shared" si="8"/>
        <v>UT Softlinebext 20202CANALIT-SW-02-02</v>
      </c>
      <c r="B189" s="18" t="str">
        <f t="shared" si="9"/>
        <v>IT-SW-02-02CANAL</v>
      </c>
      <c r="C189" s="18"/>
      <c r="D189" s="18" t="s">
        <v>1183</v>
      </c>
      <c r="E189" t="s">
        <v>130</v>
      </c>
      <c r="F189" t="s">
        <v>3938</v>
      </c>
      <c r="G189" s="18" t="str">
        <f t="shared" si="10"/>
        <v>UT Softlinebext 20202</v>
      </c>
      <c r="H189" s="18" t="s">
        <v>119</v>
      </c>
      <c r="I189" s="18" t="s">
        <v>67</v>
      </c>
      <c r="J189" t="s">
        <v>214</v>
      </c>
      <c r="K189" t="s">
        <v>171</v>
      </c>
      <c r="L189" s="70" t="s">
        <v>21</v>
      </c>
      <c r="M189" s="70" t="s">
        <v>65</v>
      </c>
      <c r="N189" s="37" t="s">
        <v>224</v>
      </c>
      <c r="O189" s="37" t="s">
        <v>226</v>
      </c>
      <c r="P189" s="37" t="s">
        <v>1304</v>
      </c>
      <c r="Q189" s="75" t="s">
        <v>130</v>
      </c>
      <c r="R189" t="s">
        <v>227</v>
      </c>
      <c r="S189" s="38">
        <v>1642666.6666666667</v>
      </c>
      <c r="T189">
        <v>1</v>
      </c>
      <c r="U189">
        <v>1</v>
      </c>
      <c r="V189" s="43" t="str">
        <f t="shared" si="11"/>
        <v>COP</v>
      </c>
    </row>
    <row r="190" spans="1:22" x14ac:dyDescent="0.2">
      <c r="A190" s="18" t="str">
        <f t="shared" si="8"/>
        <v>UT Softlinebext 20202CANALIT-SW-02-03</v>
      </c>
      <c r="B190" s="18" t="str">
        <f t="shared" si="9"/>
        <v>IT-SW-02-03CANAL</v>
      </c>
      <c r="C190" s="18"/>
      <c r="D190" s="18" t="s">
        <v>1183</v>
      </c>
      <c r="E190" t="s">
        <v>131</v>
      </c>
      <c r="F190" t="s">
        <v>3938</v>
      </c>
      <c r="G190" s="18" t="str">
        <f t="shared" si="10"/>
        <v>UT Softlinebext 20202</v>
      </c>
      <c r="H190" s="18" t="s">
        <v>119</v>
      </c>
      <c r="I190" s="18" t="s">
        <v>67</v>
      </c>
      <c r="J190" t="s">
        <v>214</v>
      </c>
      <c r="K190" t="s">
        <v>171</v>
      </c>
      <c r="L190" s="70" t="s">
        <v>21</v>
      </c>
      <c r="M190" s="70" t="s">
        <v>65</v>
      </c>
      <c r="N190" s="37" t="s">
        <v>225</v>
      </c>
      <c r="O190" s="37" t="s">
        <v>66</v>
      </c>
      <c r="P190" s="37" t="s">
        <v>1304</v>
      </c>
      <c r="Q190" s="75" t="s">
        <v>131</v>
      </c>
      <c r="R190" t="s">
        <v>227</v>
      </c>
      <c r="S190" s="38">
        <v>934400</v>
      </c>
      <c r="T190">
        <v>1</v>
      </c>
      <c r="U190">
        <v>1</v>
      </c>
      <c r="V190" s="43" t="str">
        <f t="shared" si="11"/>
        <v>COP</v>
      </c>
    </row>
    <row r="191" spans="1:22" x14ac:dyDescent="0.2">
      <c r="A191" s="18" t="str">
        <f t="shared" si="8"/>
        <v>UT Softlinebext 20202CANALIT-SW-02-04</v>
      </c>
      <c r="B191" s="18" t="str">
        <f t="shared" si="9"/>
        <v>IT-SW-02-04CANAL</v>
      </c>
      <c r="C191" s="18"/>
      <c r="D191" s="18" t="s">
        <v>1183</v>
      </c>
      <c r="E191" t="s">
        <v>132</v>
      </c>
      <c r="F191" t="s">
        <v>3938</v>
      </c>
      <c r="G191" s="18" t="str">
        <f t="shared" si="10"/>
        <v>UT Softlinebext 20202</v>
      </c>
      <c r="H191" s="18" t="s">
        <v>119</v>
      </c>
      <c r="I191" s="18" t="s">
        <v>67</v>
      </c>
      <c r="J191" t="s">
        <v>214</v>
      </c>
      <c r="K191" t="s">
        <v>171</v>
      </c>
      <c r="L191" s="70" t="s">
        <v>21</v>
      </c>
      <c r="M191" s="70" t="s">
        <v>65</v>
      </c>
      <c r="N191" s="37" t="s">
        <v>225</v>
      </c>
      <c r="O191" s="37" t="s">
        <v>226</v>
      </c>
      <c r="P191" s="37" t="s">
        <v>1304</v>
      </c>
      <c r="Q191" s="75" t="s">
        <v>132</v>
      </c>
      <c r="R191" t="s">
        <v>227</v>
      </c>
      <c r="S191" s="38">
        <v>1880000</v>
      </c>
      <c r="T191">
        <v>1</v>
      </c>
      <c r="U191">
        <v>1</v>
      </c>
      <c r="V191" s="43" t="str">
        <f t="shared" si="11"/>
        <v>COP</v>
      </c>
    </row>
    <row r="192" spans="1:22" x14ac:dyDescent="0.2">
      <c r="A192" s="18" t="str">
        <f t="shared" si="8"/>
        <v>UT Softlinebext 20202CANALIT-SW-02-05</v>
      </c>
      <c r="B192" s="18" t="str">
        <f t="shared" si="9"/>
        <v>IT-SW-02-05CANAL</v>
      </c>
      <c r="C192" s="18"/>
      <c r="D192" s="18" t="s">
        <v>1183</v>
      </c>
      <c r="E192" t="s">
        <v>133</v>
      </c>
      <c r="F192" t="s">
        <v>3938</v>
      </c>
      <c r="G192" s="18" t="str">
        <f t="shared" si="10"/>
        <v>UT Softlinebext 20202</v>
      </c>
      <c r="H192" s="18" t="s">
        <v>119</v>
      </c>
      <c r="I192" s="18" t="s">
        <v>67</v>
      </c>
      <c r="J192" t="s">
        <v>214</v>
      </c>
      <c r="K192" t="s">
        <v>171</v>
      </c>
      <c r="L192" s="70" t="s">
        <v>21</v>
      </c>
      <c r="M192" s="70" t="s">
        <v>65</v>
      </c>
      <c r="N192" s="37" t="s">
        <v>172</v>
      </c>
      <c r="O192" s="37" t="s">
        <v>66</v>
      </c>
      <c r="P192" s="37" t="s">
        <v>1304</v>
      </c>
      <c r="Q192" s="75" t="s">
        <v>133</v>
      </c>
      <c r="R192" t="s">
        <v>227</v>
      </c>
      <c r="S192" s="38">
        <v>934400</v>
      </c>
      <c r="T192">
        <v>1</v>
      </c>
      <c r="U192">
        <v>1</v>
      </c>
      <c r="V192" s="43" t="str">
        <f t="shared" si="11"/>
        <v>COP</v>
      </c>
    </row>
    <row r="193" spans="1:22" x14ac:dyDescent="0.2">
      <c r="A193" s="18" t="str">
        <f t="shared" si="8"/>
        <v>UT Softlinebext 20202CANALIT-SW-02-06</v>
      </c>
      <c r="B193" s="18" t="str">
        <f t="shared" si="9"/>
        <v>IT-SW-02-06CANAL</v>
      </c>
      <c r="C193" s="18"/>
      <c r="D193" s="18" t="s">
        <v>1183</v>
      </c>
      <c r="E193" t="s">
        <v>134</v>
      </c>
      <c r="F193" t="s">
        <v>3938</v>
      </c>
      <c r="G193" s="18" t="str">
        <f t="shared" si="10"/>
        <v>UT Softlinebext 20202</v>
      </c>
      <c r="H193" s="18" t="s">
        <v>119</v>
      </c>
      <c r="I193" s="18" t="s">
        <v>67</v>
      </c>
      <c r="J193" t="s">
        <v>214</v>
      </c>
      <c r="K193" t="s">
        <v>171</v>
      </c>
      <c r="L193" s="70" t="s">
        <v>21</v>
      </c>
      <c r="M193" s="70" t="s">
        <v>65</v>
      </c>
      <c r="N193" s="37" t="s">
        <v>172</v>
      </c>
      <c r="O193" s="37" t="s">
        <v>226</v>
      </c>
      <c r="P193" s="37" t="s">
        <v>1304</v>
      </c>
      <c r="Q193" s="75" t="s">
        <v>134</v>
      </c>
      <c r="R193" t="s">
        <v>227</v>
      </c>
      <c r="S193" s="38">
        <v>2217333.3333333335</v>
      </c>
      <c r="T193">
        <v>1</v>
      </c>
      <c r="U193">
        <v>1</v>
      </c>
      <c r="V193" s="43" t="str">
        <f t="shared" si="11"/>
        <v>COP</v>
      </c>
    </row>
    <row r="194" spans="1:22" x14ac:dyDescent="0.2">
      <c r="A194" s="18" t="str">
        <f t="shared" si="8"/>
        <v>UT Softlinebext 20202CANALIT-SW-03-01</v>
      </c>
      <c r="B194" s="18" t="str">
        <f t="shared" si="9"/>
        <v>IT-SW-03-01CANAL</v>
      </c>
      <c r="C194" s="18"/>
      <c r="D194" s="18" t="s">
        <v>1183</v>
      </c>
      <c r="E194" t="s">
        <v>135</v>
      </c>
      <c r="F194" t="s">
        <v>3938</v>
      </c>
      <c r="G194" s="18" t="str">
        <f t="shared" si="10"/>
        <v>UT Softlinebext 20202</v>
      </c>
      <c r="H194" s="18" t="s">
        <v>119</v>
      </c>
      <c r="I194" s="18" t="s">
        <v>67</v>
      </c>
      <c r="J194" t="s">
        <v>215</v>
      </c>
      <c r="K194" t="s">
        <v>209</v>
      </c>
      <c r="L194" s="70" t="s">
        <v>21</v>
      </c>
      <c r="M194" s="70" t="s">
        <v>65</v>
      </c>
      <c r="N194" s="37" t="s">
        <v>224</v>
      </c>
      <c r="O194" s="37" t="s">
        <v>66</v>
      </c>
      <c r="P194" s="37" t="s">
        <v>1304</v>
      </c>
      <c r="Q194" s="75" t="s">
        <v>135</v>
      </c>
      <c r="R194" t="s">
        <v>227</v>
      </c>
      <c r="S194" s="38">
        <v>1116000</v>
      </c>
      <c r="T194">
        <v>1</v>
      </c>
      <c r="U194">
        <v>1</v>
      </c>
      <c r="V194" s="43" t="str">
        <f t="shared" si="11"/>
        <v>COP</v>
      </c>
    </row>
    <row r="195" spans="1:22" x14ac:dyDescent="0.2">
      <c r="A195" s="18" t="str">
        <f t="shared" ref="A195:A241" si="12">D195&amp;F195&amp;E195</f>
        <v>UT Softlinebext 20202CANALIT-SW-03-02</v>
      </c>
      <c r="B195" s="18" t="str">
        <f t="shared" ref="B195:B241" si="13">E195&amp;F195</f>
        <v>IT-SW-03-02CANAL</v>
      </c>
      <c r="C195" s="18"/>
      <c r="D195" s="18" t="s">
        <v>1183</v>
      </c>
      <c r="E195" t="s">
        <v>136</v>
      </c>
      <c r="F195" t="s">
        <v>3938</v>
      </c>
      <c r="G195" s="18" t="str">
        <f t="shared" ref="G195:G241" si="14">D195</f>
        <v>UT Softlinebext 20202</v>
      </c>
      <c r="H195" s="18" t="s">
        <v>119</v>
      </c>
      <c r="I195" s="18" t="s">
        <v>67</v>
      </c>
      <c r="J195" t="s">
        <v>215</v>
      </c>
      <c r="K195" t="s">
        <v>209</v>
      </c>
      <c r="L195" s="70" t="s">
        <v>21</v>
      </c>
      <c r="M195" s="70" t="s">
        <v>65</v>
      </c>
      <c r="N195" s="37" t="s">
        <v>224</v>
      </c>
      <c r="O195" s="37" t="s">
        <v>226</v>
      </c>
      <c r="P195" s="37" t="s">
        <v>1304</v>
      </c>
      <c r="Q195" s="75" t="s">
        <v>136</v>
      </c>
      <c r="R195" t="s">
        <v>227</v>
      </c>
      <c r="S195" s="38">
        <v>1466666.6666666667</v>
      </c>
      <c r="T195">
        <v>1</v>
      </c>
      <c r="U195">
        <v>1</v>
      </c>
      <c r="V195" s="43" t="str">
        <f t="shared" ref="V195:V241" si="15">H195</f>
        <v>COP</v>
      </c>
    </row>
    <row r="196" spans="1:22" x14ac:dyDescent="0.2">
      <c r="A196" s="18" t="str">
        <f t="shared" si="12"/>
        <v>UT Softlinebext 20202CANALIT-SW-03-03</v>
      </c>
      <c r="B196" s="18" t="str">
        <f t="shared" si="13"/>
        <v>IT-SW-03-03CANAL</v>
      </c>
      <c r="C196" s="18"/>
      <c r="D196" s="18" t="s">
        <v>1183</v>
      </c>
      <c r="E196" t="s">
        <v>137</v>
      </c>
      <c r="F196" t="s">
        <v>3938</v>
      </c>
      <c r="G196" s="18" t="str">
        <f t="shared" si="14"/>
        <v>UT Softlinebext 20202</v>
      </c>
      <c r="H196" s="18" t="s">
        <v>119</v>
      </c>
      <c r="I196" s="18" t="s">
        <v>67</v>
      </c>
      <c r="J196" t="s">
        <v>215</v>
      </c>
      <c r="K196" t="s">
        <v>209</v>
      </c>
      <c r="L196" s="70" t="s">
        <v>21</v>
      </c>
      <c r="M196" s="70" t="s">
        <v>65</v>
      </c>
      <c r="N196" s="37" t="s">
        <v>225</v>
      </c>
      <c r="O196" s="37" t="s">
        <v>66</v>
      </c>
      <c r="P196" s="37" t="s">
        <v>1304</v>
      </c>
      <c r="Q196" s="75" t="s">
        <v>137</v>
      </c>
      <c r="R196" t="s">
        <v>227</v>
      </c>
      <c r="S196" s="38">
        <v>1116000</v>
      </c>
      <c r="T196">
        <v>1</v>
      </c>
      <c r="U196">
        <v>1</v>
      </c>
      <c r="V196" s="43" t="str">
        <f t="shared" si="15"/>
        <v>COP</v>
      </c>
    </row>
    <row r="197" spans="1:22" x14ac:dyDescent="0.2">
      <c r="A197" s="18" t="str">
        <f t="shared" si="12"/>
        <v>UT Softlinebext 20202CANALIT-SW-03-04</v>
      </c>
      <c r="B197" s="18" t="str">
        <f t="shared" si="13"/>
        <v>IT-SW-03-04CANAL</v>
      </c>
      <c r="C197" s="18"/>
      <c r="D197" s="18" t="s">
        <v>1183</v>
      </c>
      <c r="E197" t="s">
        <v>138</v>
      </c>
      <c r="F197" t="s">
        <v>3938</v>
      </c>
      <c r="G197" s="18" t="str">
        <f t="shared" si="14"/>
        <v>UT Softlinebext 20202</v>
      </c>
      <c r="H197" s="18" t="s">
        <v>119</v>
      </c>
      <c r="I197" s="18" t="s">
        <v>67</v>
      </c>
      <c r="J197" t="s">
        <v>215</v>
      </c>
      <c r="K197" t="s">
        <v>209</v>
      </c>
      <c r="L197" s="70" t="s">
        <v>21</v>
      </c>
      <c r="M197" s="70" t="s">
        <v>65</v>
      </c>
      <c r="N197" s="37" t="s">
        <v>225</v>
      </c>
      <c r="O197" s="37" t="s">
        <v>226</v>
      </c>
      <c r="P197" s="37" t="s">
        <v>1304</v>
      </c>
      <c r="Q197" s="75" t="s">
        <v>138</v>
      </c>
      <c r="R197" t="s">
        <v>227</v>
      </c>
      <c r="S197" s="38">
        <v>1662000</v>
      </c>
      <c r="T197">
        <v>1</v>
      </c>
      <c r="U197">
        <v>1</v>
      </c>
      <c r="V197" s="43" t="str">
        <f t="shared" si="15"/>
        <v>COP</v>
      </c>
    </row>
    <row r="198" spans="1:22" x14ac:dyDescent="0.2">
      <c r="A198" s="18" t="str">
        <f t="shared" si="12"/>
        <v>UT Softlinebext 20202CANALIT-SW-03-05</v>
      </c>
      <c r="B198" s="18" t="str">
        <f t="shared" si="13"/>
        <v>IT-SW-03-05CANAL</v>
      </c>
      <c r="C198" s="18"/>
      <c r="D198" s="18" t="s">
        <v>1183</v>
      </c>
      <c r="E198" t="s">
        <v>139</v>
      </c>
      <c r="F198" t="s">
        <v>3938</v>
      </c>
      <c r="G198" s="18" t="str">
        <f t="shared" si="14"/>
        <v>UT Softlinebext 20202</v>
      </c>
      <c r="H198" s="18" t="s">
        <v>119</v>
      </c>
      <c r="I198" s="18" t="s">
        <v>67</v>
      </c>
      <c r="J198" t="s">
        <v>215</v>
      </c>
      <c r="K198" t="s">
        <v>209</v>
      </c>
      <c r="L198" s="70" t="s">
        <v>21</v>
      </c>
      <c r="M198" s="70" t="s">
        <v>65</v>
      </c>
      <c r="N198" s="37" t="s">
        <v>172</v>
      </c>
      <c r="O198" s="37" t="s">
        <v>66</v>
      </c>
      <c r="P198" s="37" t="s">
        <v>1304</v>
      </c>
      <c r="Q198" s="75" t="s">
        <v>139</v>
      </c>
      <c r="R198" t="s">
        <v>227</v>
      </c>
      <c r="S198" s="38">
        <v>1116000</v>
      </c>
      <c r="T198">
        <v>1</v>
      </c>
      <c r="U198">
        <v>1</v>
      </c>
      <c r="V198" s="43" t="str">
        <f t="shared" si="15"/>
        <v>COP</v>
      </c>
    </row>
    <row r="199" spans="1:22" x14ac:dyDescent="0.2">
      <c r="A199" s="18" t="str">
        <f t="shared" si="12"/>
        <v>UT Softlinebext 20202CANALIT-SW-03-06</v>
      </c>
      <c r="B199" s="18" t="str">
        <f t="shared" si="13"/>
        <v>IT-SW-03-06CANAL</v>
      </c>
      <c r="C199" s="18"/>
      <c r="D199" s="18" t="s">
        <v>1183</v>
      </c>
      <c r="E199" t="s">
        <v>140</v>
      </c>
      <c r="F199" t="s">
        <v>3938</v>
      </c>
      <c r="G199" s="18" t="str">
        <f t="shared" si="14"/>
        <v>UT Softlinebext 20202</v>
      </c>
      <c r="H199" s="18" t="s">
        <v>119</v>
      </c>
      <c r="I199" s="18" t="s">
        <v>67</v>
      </c>
      <c r="J199" t="s">
        <v>215</v>
      </c>
      <c r="K199" t="s">
        <v>209</v>
      </c>
      <c r="L199" s="70" t="s">
        <v>21</v>
      </c>
      <c r="M199" s="70" t="s">
        <v>65</v>
      </c>
      <c r="N199" s="37" t="s">
        <v>172</v>
      </c>
      <c r="O199" s="37" t="s">
        <v>226</v>
      </c>
      <c r="P199" s="37" t="s">
        <v>1304</v>
      </c>
      <c r="Q199" s="75" t="s">
        <v>140</v>
      </c>
      <c r="R199" t="s">
        <v>227</v>
      </c>
      <c r="S199" s="38">
        <v>2034266.666666667</v>
      </c>
      <c r="T199">
        <v>1</v>
      </c>
      <c r="U199">
        <v>1</v>
      </c>
      <c r="V199" s="43" t="str">
        <f t="shared" si="15"/>
        <v>COP</v>
      </c>
    </row>
    <row r="200" spans="1:22" x14ac:dyDescent="0.2">
      <c r="A200" s="18" t="str">
        <f t="shared" si="12"/>
        <v>UT Softlinebext 20202CANALIT-SW-04-01</v>
      </c>
      <c r="B200" s="18" t="str">
        <f t="shared" si="13"/>
        <v>IT-SW-04-01CANAL</v>
      </c>
      <c r="C200" s="18"/>
      <c r="D200" s="18" t="s">
        <v>1183</v>
      </c>
      <c r="E200" t="s">
        <v>141</v>
      </c>
      <c r="F200" t="s">
        <v>3938</v>
      </c>
      <c r="G200" s="18" t="str">
        <f t="shared" si="14"/>
        <v>UT Softlinebext 20202</v>
      </c>
      <c r="H200" s="18" t="s">
        <v>119</v>
      </c>
      <c r="I200" s="18" t="s">
        <v>67</v>
      </c>
      <c r="J200" t="s">
        <v>216</v>
      </c>
      <c r="K200" t="s">
        <v>171</v>
      </c>
      <c r="L200" s="70" t="s">
        <v>21</v>
      </c>
      <c r="M200" s="70" t="s">
        <v>65</v>
      </c>
      <c r="N200" s="37" t="s">
        <v>224</v>
      </c>
      <c r="O200" s="37" t="s">
        <v>66</v>
      </c>
      <c r="P200" s="37" t="s">
        <v>1304</v>
      </c>
      <c r="Q200" s="75" t="s">
        <v>141</v>
      </c>
      <c r="R200" t="s">
        <v>227</v>
      </c>
      <c r="S200" s="38">
        <v>1116000</v>
      </c>
      <c r="T200">
        <v>1</v>
      </c>
      <c r="U200">
        <v>1</v>
      </c>
      <c r="V200" s="43" t="str">
        <f t="shared" si="15"/>
        <v>COP</v>
      </c>
    </row>
    <row r="201" spans="1:22" x14ac:dyDescent="0.2">
      <c r="A201" s="18" t="str">
        <f t="shared" si="12"/>
        <v>UT Softlinebext 20202CANALIT-SW-04-02</v>
      </c>
      <c r="B201" s="18" t="str">
        <f t="shared" si="13"/>
        <v>IT-SW-04-02CANAL</v>
      </c>
      <c r="C201" s="18"/>
      <c r="D201" s="18" t="s">
        <v>1183</v>
      </c>
      <c r="E201" t="s">
        <v>142</v>
      </c>
      <c r="F201" t="s">
        <v>3938</v>
      </c>
      <c r="G201" s="18" t="str">
        <f t="shared" si="14"/>
        <v>UT Softlinebext 20202</v>
      </c>
      <c r="H201" s="18" t="s">
        <v>119</v>
      </c>
      <c r="I201" s="18" t="s">
        <v>67</v>
      </c>
      <c r="J201" t="s">
        <v>216</v>
      </c>
      <c r="K201" t="s">
        <v>171</v>
      </c>
      <c r="L201" s="70" t="s">
        <v>21</v>
      </c>
      <c r="M201" s="70" t="s">
        <v>65</v>
      </c>
      <c r="N201" s="37" t="s">
        <v>224</v>
      </c>
      <c r="O201" s="37" t="s">
        <v>226</v>
      </c>
      <c r="P201" s="37" t="s">
        <v>1304</v>
      </c>
      <c r="Q201" s="75" t="s">
        <v>142</v>
      </c>
      <c r="R201" t="s">
        <v>227</v>
      </c>
      <c r="S201" s="38">
        <v>2336000</v>
      </c>
      <c r="T201">
        <v>1</v>
      </c>
      <c r="U201">
        <v>1</v>
      </c>
      <c r="V201" s="43" t="str">
        <f t="shared" si="15"/>
        <v>COP</v>
      </c>
    </row>
    <row r="202" spans="1:22" x14ac:dyDescent="0.2">
      <c r="A202" s="18" t="str">
        <f t="shared" si="12"/>
        <v>UT Softlinebext 20202CANALIT-SW-04-03</v>
      </c>
      <c r="B202" s="18" t="str">
        <f t="shared" si="13"/>
        <v>IT-SW-04-03CANAL</v>
      </c>
      <c r="C202" s="18"/>
      <c r="D202" s="18" t="s">
        <v>1183</v>
      </c>
      <c r="E202" t="s">
        <v>143</v>
      </c>
      <c r="F202" t="s">
        <v>3938</v>
      </c>
      <c r="G202" s="18" t="str">
        <f t="shared" si="14"/>
        <v>UT Softlinebext 20202</v>
      </c>
      <c r="H202" s="18" t="s">
        <v>119</v>
      </c>
      <c r="I202" s="18" t="s">
        <v>67</v>
      </c>
      <c r="J202" t="s">
        <v>216</v>
      </c>
      <c r="K202" t="s">
        <v>171</v>
      </c>
      <c r="L202" s="70" t="s">
        <v>21</v>
      </c>
      <c r="M202" s="70" t="s">
        <v>65</v>
      </c>
      <c r="N202" s="37" t="s">
        <v>225</v>
      </c>
      <c r="O202" s="37" t="s">
        <v>66</v>
      </c>
      <c r="P202" s="37" t="s">
        <v>1304</v>
      </c>
      <c r="Q202" s="75" t="s">
        <v>143</v>
      </c>
      <c r="R202" t="s">
        <v>227</v>
      </c>
      <c r="S202" s="38">
        <v>1116000</v>
      </c>
      <c r="T202">
        <v>1</v>
      </c>
      <c r="U202">
        <v>1</v>
      </c>
      <c r="V202" s="43" t="str">
        <f t="shared" si="15"/>
        <v>COP</v>
      </c>
    </row>
    <row r="203" spans="1:22" x14ac:dyDescent="0.2">
      <c r="A203" s="18" t="str">
        <f t="shared" si="12"/>
        <v>UT Softlinebext 20202CANALIT-SW-04-04</v>
      </c>
      <c r="B203" s="18" t="str">
        <f t="shared" si="13"/>
        <v>IT-SW-04-04CANAL</v>
      </c>
      <c r="C203" s="18"/>
      <c r="D203" s="18" t="s">
        <v>1183</v>
      </c>
      <c r="E203" t="s">
        <v>144</v>
      </c>
      <c r="F203" t="s">
        <v>3938</v>
      </c>
      <c r="G203" s="18" t="str">
        <f t="shared" si="14"/>
        <v>UT Softlinebext 20202</v>
      </c>
      <c r="H203" s="18" t="s">
        <v>119</v>
      </c>
      <c r="I203" s="18" t="s">
        <v>67</v>
      </c>
      <c r="J203" t="s">
        <v>216</v>
      </c>
      <c r="K203" t="s">
        <v>171</v>
      </c>
      <c r="L203" s="70" t="s">
        <v>21</v>
      </c>
      <c r="M203" s="70" t="s">
        <v>65</v>
      </c>
      <c r="N203" s="37" t="s">
        <v>225</v>
      </c>
      <c r="O203" s="37" t="s">
        <v>226</v>
      </c>
      <c r="P203" s="37" t="s">
        <v>1304</v>
      </c>
      <c r="Q203" s="75" t="s">
        <v>144</v>
      </c>
      <c r="R203" t="s">
        <v>227</v>
      </c>
      <c r="S203" s="38">
        <v>2528000</v>
      </c>
      <c r="T203">
        <v>1</v>
      </c>
      <c r="U203">
        <v>1</v>
      </c>
      <c r="V203" s="43" t="str">
        <f t="shared" si="15"/>
        <v>COP</v>
      </c>
    </row>
    <row r="204" spans="1:22" x14ac:dyDescent="0.2">
      <c r="A204" s="18" t="str">
        <f t="shared" si="12"/>
        <v>UT Softlinebext 20202CANALIT-SW-04-05</v>
      </c>
      <c r="B204" s="18" t="str">
        <f t="shared" si="13"/>
        <v>IT-SW-04-05CANAL</v>
      </c>
      <c r="C204" s="18"/>
      <c r="D204" s="18" t="s">
        <v>1183</v>
      </c>
      <c r="E204" t="s">
        <v>145</v>
      </c>
      <c r="F204" t="s">
        <v>3938</v>
      </c>
      <c r="G204" s="18" t="str">
        <f t="shared" si="14"/>
        <v>UT Softlinebext 20202</v>
      </c>
      <c r="H204" s="18" t="s">
        <v>119</v>
      </c>
      <c r="I204" s="18" t="s">
        <v>67</v>
      </c>
      <c r="J204" t="s">
        <v>216</v>
      </c>
      <c r="K204" t="s">
        <v>171</v>
      </c>
      <c r="L204" s="70" t="s">
        <v>21</v>
      </c>
      <c r="M204" s="70" t="s">
        <v>65</v>
      </c>
      <c r="N204" s="37" t="s">
        <v>172</v>
      </c>
      <c r="O204" s="37" t="s">
        <v>66</v>
      </c>
      <c r="P204" s="37" t="s">
        <v>1304</v>
      </c>
      <c r="Q204" s="75" t="s">
        <v>145</v>
      </c>
      <c r="R204" t="s">
        <v>227</v>
      </c>
      <c r="S204" s="38">
        <v>1116000</v>
      </c>
      <c r="T204">
        <v>1</v>
      </c>
      <c r="U204">
        <v>1</v>
      </c>
      <c r="V204" s="43" t="str">
        <f t="shared" si="15"/>
        <v>COP</v>
      </c>
    </row>
    <row r="205" spans="1:22" x14ac:dyDescent="0.2">
      <c r="A205" s="18" t="str">
        <f t="shared" si="12"/>
        <v>UT Softlinebext 20202CANALIT-SW-04-06</v>
      </c>
      <c r="B205" s="18" t="str">
        <f t="shared" si="13"/>
        <v>IT-SW-04-06CANAL</v>
      </c>
      <c r="C205" s="18"/>
      <c r="D205" s="18" t="s">
        <v>1183</v>
      </c>
      <c r="E205" t="s">
        <v>146</v>
      </c>
      <c r="F205" t="s">
        <v>3938</v>
      </c>
      <c r="G205" s="18" t="str">
        <f t="shared" si="14"/>
        <v>UT Softlinebext 20202</v>
      </c>
      <c r="H205" s="18" t="s">
        <v>119</v>
      </c>
      <c r="I205" s="18" t="s">
        <v>67</v>
      </c>
      <c r="J205" t="s">
        <v>216</v>
      </c>
      <c r="K205" t="s">
        <v>171</v>
      </c>
      <c r="L205" s="70" t="s">
        <v>21</v>
      </c>
      <c r="M205" s="70" t="s">
        <v>65</v>
      </c>
      <c r="N205" s="37" t="s">
        <v>172</v>
      </c>
      <c r="O205" s="37" t="s">
        <v>226</v>
      </c>
      <c r="P205" s="37" t="s">
        <v>1304</v>
      </c>
      <c r="Q205" s="75" t="s">
        <v>146</v>
      </c>
      <c r="R205" t="s">
        <v>227</v>
      </c>
      <c r="S205" s="38">
        <v>2927466.6666666665</v>
      </c>
      <c r="T205">
        <v>1</v>
      </c>
      <c r="U205">
        <v>1</v>
      </c>
      <c r="V205" s="43" t="str">
        <f t="shared" si="15"/>
        <v>COP</v>
      </c>
    </row>
    <row r="206" spans="1:22" x14ac:dyDescent="0.2">
      <c r="A206" s="18" t="str">
        <f t="shared" si="12"/>
        <v>UT Softlinebext 20202CANALIT-SW-05-01</v>
      </c>
      <c r="B206" s="18" t="str">
        <f t="shared" si="13"/>
        <v>IT-SW-05-01CANAL</v>
      </c>
      <c r="C206" s="18"/>
      <c r="D206" s="18" t="s">
        <v>1183</v>
      </c>
      <c r="E206" t="s">
        <v>147</v>
      </c>
      <c r="F206" t="s">
        <v>3938</v>
      </c>
      <c r="G206" s="18" t="str">
        <f t="shared" si="14"/>
        <v>UT Softlinebext 20202</v>
      </c>
      <c r="H206" s="18" t="s">
        <v>119</v>
      </c>
      <c r="I206" s="18" t="s">
        <v>67</v>
      </c>
      <c r="J206" t="s">
        <v>217</v>
      </c>
      <c r="K206" t="s">
        <v>210</v>
      </c>
      <c r="L206" s="70" t="s">
        <v>21</v>
      </c>
      <c r="M206" s="70" t="s">
        <v>65</v>
      </c>
      <c r="N206" s="37" t="s">
        <v>224</v>
      </c>
      <c r="O206" s="37" t="s">
        <v>66</v>
      </c>
      <c r="P206" s="37" t="s">
        <v>1308</v>
      </c>
      <c r="Q206" s="75" t="s">
        <v>147</v>
      </c>
      <c r="R206" t="s">
        <v>227</v>
      </c>
      <c r="S206" s="38">
        <v>133333.33333333334</v>
      </c>
      <c r="T206">
        <v>1</v>
      </c>
      <c r="U206">
        <v>1</v>
      </c>
      <c r="V206" s="43" t="str">
        <f t="shared" si="15"/>
        <v>COP</v>
      </c>
    </row>
    <row r="207" spans="1:22" x14ac:dyDescent="0.2">
      <c r="A207" s="18" t="str">
        <f t="shared" si="12"/>
        <v>UT Softlinebext 20202CANALIT-SW-05-02</v>
      </c>
      <c r="B207" s="18" t="str">
        <f t="shared" si="13"/>
        <v>IT-SW-05-02CANAL</v>
      </c>
      <c r="C207" s="18"/>
      <c r="D207" s="18" t="s">
        <v>1183</v>
      </c>
      <c r="E207" t="s">
        <v>148</v>
      </c>
      <c r="F207" t="s">
        <v>3938</v>
      </c>
      <c r="G207" s="18" t="str">
        <f t="shared" si="14"/>
        <v>UT Softlinebext 20202</v>
      </c>
      <c r="H207" s="18" t="s">
        <v>119</v>
      </c>
      <c r="I207" s="18" t="s">
        <v>67</v>
      </c>
      <c r="J207" t="s">
        <v>217</v>
      </c>
      <c r="K207" t="s">
        <v>210</v>
      </c>
      <c r="L207" s="70" t="s">
        <v>21</v>
      </c>
      <c r="M207" s="70" t="s">
        <v>65</v>
      </c>
      <c r="N207" s="37" t="s">
        <v>224</v>
      </c>
      <c r="O207" s="37" t="s">
        <v>226</v>
      </c>
      <c r="P207" s="37" t="s">
        <v>1308</v>
      </c>
      <c r="Q207" s="75" t="s">
        <v>148</v>
      </c>
      <c r="R207" t="s">
        <v>227</v>
      </c>
      <c r="S207" s="38">
        <v>200000</v>
      </c>
      <c r="T207">
        <v>1</v>
      </c>
      <c r="U207">
        <v>1</v>
      </c>
      <c r="V207" s="43" t="str">
        <f t="shared" si="15"/>
        <v>COP</v>
      </c>
    </row>
    <row r="208" spans="1:22" x14ac:dyDescent="0.2">
      <c r="A208" s="18" t="str">
        <f t="shared" si="12"/>
        <v>UT Softlinebext 20202CANALIT-SW-05-03</v>
      </c>
      <c r="B208" s="18" t="str">
        <f t="shared" si="13"/>
        <v>IT-SW-05-03CANAL</v>
      </c>
      <c r="C208" s="18"/>
      <c r="D208" s="18" t="s">
        <v>1183</v>
      </c>
      <c r="E208" t="s">
        <v>149</v>
      </c>
      <c r="F208" t="s">
        <v>3938</v>
      </c>
      <c r="G208" s="18" t="str">
        <f t="shared" si="14"/>
        <v>UT Softlinebext 20202</v>
      </c>
      <c r="H208" s="18" t="s">
        <v>119</v>
      </c>
      <c r="I208" s="18" t="s">
        <v>67</v>
      </c>
      <c r="J208" t="s">
        <v>217</v>
      </c>
      <c r="K208" t="s">
        <v>210</v>
      </c>
      <c r="L208" s="70" t="s">
        <v>21</v>
      </c>
      <c r="M208" s="70" t="s">
        <v>65</v>
      </c>
      <c r="N208" s="37" t="s">
        <v>225</v>
      </c>
      <c r="O208" s="37" t="s">
        <v>66</v>
      </c>
      <c r="P208" s="37" t="s">
        <v>1308</v>
      </c>
      <c r="Q208" s="75" t="s">
        <v>149</v>
      </c>
      <c r="R208" t="s">
        <v>227</v>
      </c>
      <c r="S208" s="38">
        <v>133333.33333333334</v>
      </c>
      <c r="T208">
        <v>1</v>
      </c>
      <c r="U208">
        <v>1</v>
      </c>
      <c r="V208" s="43" t="str">
        <f t="shared" si="15"/>
        <v>COP</v>
      </c>
    </row>
    <row r="209" spans="1:22" x14ac:dyDescent="0.2">
      <c r="A209" s="18" t="str">
        <f t="shared" si="12"/>
        <v>UT Softlinebext 20202CANALIT-SW-05-04</v>
      </c>
      <c r="B209" s="18" t="str">
        <f t="shared" si="13"/>
        <v>IT-SW-05-04CANAL</v>
      </c>
      <c r="C209" s="18"/>
      <c r="D209" s="18" t="s">
        <v>1183</v>
      </c>
      <c r="E209" t="s">
        <v>177</v>
      </c>
      <c r="F209" t="s">
        <v>3938</v>
      </c>
      <c r="G209" s="18" t="str">
        <f t="shared" si="14"/>
        <v>UT Softlinebext 20202</v>
      </c>
      <c r="H209" s="18" t="s">
        <v>119</v>
      </c>
      <c r="I209" s="18" t="s">
        <v>67</v>
      </c>
      <c r="J209" t="s">
        <v>217</v>
      </c>
      <c r="K209" t="s">
        <v>210</v>
      </c>
      <c r="L209" s="70" t="s">
        <v>21</v>
      </c>
      <c r="M209" s="70" t="s">
        <v>65</v>
      </c>
      <c r="N209" s="37" t="s">
        <v>225</v>
      </c>
      <c r="O209" s="37" t="s">
        <v>226</v>
      </c>
      <c r="P209" s="37" t="s">
        <v>1308</v>
      </c>
      <c r="Q209" s="75" t="s">
        <v>177</v>
      </c>
      <c r="R209" t="s">
        <v>227</v>
      </c>
      <c r="S209" s="38">
        <v>240000</v>
      </c>
      <c r="T209">
        <v>1</v>
      </c>
      <c r="U209">
        <v>1</v>
      </c>
      <c r="V209" s="43" t="str">
        <f t="shared" si="15"/>
        <v>COP</v>
      </c>
    </row>
    <row r="210" spans="1:22" x14ac:dyDescent="0.2">
      <c r="A210" s="18" t="str">
        <f t="shared" si="12"/>
        <v>UT Softlinebext 20202CANALIT-SW-05-05</v>
      </c>
      <c r="B210" s="18" t="str">
        <f t="shared" si="13"/>
        <v>IT-SW-05-05CANAL</v>
      </c>
      <c r="C210" s="18"/>
      <c r="D210" s="18" t="s">
        <v>1183</v>
      </c>
      <c r="E210" t="s">
        <v>178</v>
      </c>
      <c r="F210" t="s">
        <v>3938</v>
      </c>
      <c r="G210" s="18" t="str">
        <f t="shared" si="14"/>
        <v>UT Softlinebext 20202</v>
      </c>
      <c r="H210" s="18" t="s">
        <v>119</v>
      </c>
      <c r="I210" s="18" t="s">
        <v>67</v>
      </c>
      <c r="J210" t="s">
        <v>217</v>
      </c>
      <c r="K210" t="s">
        <v>210</v>
      </c>
      <c r="L210" s="70" t="s">
        <v>21</v>
      </c>
      <c r="M210" s="70" t="s">
        <v>65</v>
      </c>
      <c r="N210" s="37" t="s">
        <v>172</v>
      </c>
      <c r="O210" s="37" t="s">
        <v>66</v>
      </c>
      <c r="P210" s="37" t="s">
        <v>1308</v>
      </c>
      <c r="Q210" s="75" t="s">
        <v>178</v>
      </c>
      <c r="R210" t="s">
        <v>227</v>
      </c>
      <c r="S210" s="38">
        <v>133333.33333333334</v>
      </c>
      <c r="T210">
        <v>1</v>
      </c>
      <c r="U210">
        <v>1</v>
      </c>
      <c r="V210" s="43" t="str">
        <f t="shared" si="15"/>
        <v>COP</v>
      </c>
    </row>
    <row r="211" spans="1:22" x14ac:dyDescent="0.2">
      <c r="A211" s="18" t="str">
        <f t="shared" si="12"/>
        <v>UT Softlinebext 20202CANALIT-SW-05-06</v>
      </c>
      <c r="B211" s="18" t="str">
        <f t="shared" si="13"/>
        <v>IT-SW-05-06CANAL</v>
      </c>
      <c r="C211" s="18"/>
      <c r="D211" s="18" t="s">
        <v>1183</v>
      </c>
      <c r="E211" t="s">
        <v>179</v>
      </c>
      <c r="F211" t="s">
        <v>3938</v>
      </c>
      <c r="G211" s="18" t="str">
        <f t="shared" si="14"/>
        <v>UT Softlinebext 20202</v>
      </c>
      <c r="H211" s="18" t="s">
        <v>119</v>
      </c>
      <c r="I211" s="18" t="s">
        <v>67</v>
      </c>
      <c r="J211" t="s">
        <v>217</v>
      </c>
      <c r="K211" t="s">
        <v>210</v>
      </c>
      <c r="L211" s="70" t="s">
        <v>21</v>
      </c>
      <c r="M211" s="70" t="s">
        <v>65</v>
      </c>
      <c r="N211" s="37" t="s">
        <v>172</v>
      </c>
      <c r="O211" s="37" t="s">
        <v>226</v>
      </c>
      <c r="P211" s="37" t="s">
        <v>1308</v>
      </c>
      <c r="Q211" s="75" t="s">
        <v>179</v>
      </c>
      <c r="R211" t="s">
        <v>227</v>
      </c>
      <c r="S211" s="38">
        <v>293333.33333333331</v>
      </c>
      <c r="T211">
        <v>1</v>
      </c>
      <c r="U211">
        <v>1</v>
      </c>
      <c r="V211" s="43" t="str">
        <f t="shared" si="15"/>
        <v>COP</v>
      </c>
    </row>
    <row r="212" spans="1:22" x14ac:dyDescent="0.2">
      <c r="A212" s="18" t="str">
        <f t="shared" si="12"/>
        <v>UT Softlinebext 20202CANALIT-SW-06-01</v>
      </c>
      <c r="B212" s="18" t="str">
        <f t="shared" si="13"/>
        <v>IT-SW-06-01CANAL</v>
      </c>
      <c r="C212" s="18"/>
      <c r="D212" s="18" t="s">
        <v>1183</v>
      </c>
      <c r="E212" t="s">
        <v>150</v>
      </c>
      <c r="F212" t="s">
        <v>3938</v>
      </c>
      <c r="G212" s="18" t="str">
        <f t="shared" si="14"/>
        <v>UT Softlinebext 20202</v>
      </c>
      <c r="H212" s="18" t="s">
        <v>119</v>
      </c>
      <c r="I212" s="18" t="s">
        <v>67</v>
      </c>
      <c r="J212" t="s">
        <v>218</v>
      </c>
      <c r="K212" t="s">
        <v>211</v>
      </c>
      <c r="L212" s="70" t="s">
        <v>21</v>
      </c>
      <c r="M212" s="70" t="s">
        <v>65</v>
      </c>
      <c r="N212" s="37" t="s">
        <v>224</v>
      </c>
      <c r="O212" s="37" t="s">
        <v>226</v>
      </c>
      <c r="P212" s="37" t="s">
        <v>1308</v>
      </c>
      <c r="Q212" s="75" t="s">
        <v>150</v>
      </c>
      <c r="R212" t="s">
        <v>227</v>
      </c>
      <c r="S212" s="38">
        <v>15333333.333333334</v>
      </c>
      <c r="T212">
        <v>1</v>
      </c>
      <c r="U212">
        <v>1</v>
      </c>
      <c r="V212" s="43" t="str">
        <f t="shared" si="15"/>
        <v>COP</v>
      </c>
    </row>
    <row r="213" spans="1:22" x14ac:dyDescent="0.2">
      <c r="A213" s="18" t="str">
        <f t="shared" si="12"/>
        <v>UT Softlinebext 20202CANALIT-SW-06-02</v>
      </c>
      <c r="B213" s="18" t="str">
        <f t="shared" si="13"/>
        <v>IT-SW-06-02CANAL</v>
      </c>
      <c r="C213" s="18"/>
      <c r="D213" s="18" t="s">
        <v>1183</v>
      </c>
      <c r="E213" t="s">
        <v>151</v>
      </c>
      <c r="F213" t="s">
        <v>3938</v>
      </c>
      <c r="G213" s="18" t="str">
        <f t="shared" si="14"/>
        <v>UT Softlinebext 20202</v>
      </c>
      <c r="H213" s="18" t="s">
        <v>119</v>
      </c>
      <c r="I213" s="18" t="s">
        <v>67</v>
      </c>
      <c r="J213" t="s">
        <v>218</v>
      </c>
      <c r="K213" t="s">
        <v>211</v>
      </c>
      <c r="L213" s="70" t="s">
        <v>21</v>
      </c>
      <c r="M213" s="70" t="s">
        <v>65</v>
      </c>
      <c r="N213" s="37" t="s">
        <v>225</v>
      </c>
      <c r="O213" s="37" t="s">
        <v>226</v>
      </c>
      <c r="P213" s="37" t="s">
        <v>1308</v>
      </c>
      <c r="Q213" s="75" t="s">
        <v>151</v>
      </c>
      <c r="R213" t="s">
        <v>227</v>
      </c>
      <c r="S213" s="38">
        <v>17333333.333333332</v>
      </c>
      <c r="T213">
        <v>1</v>
      </c>
      <c r="U213">
        <v>1</v>
      </c>
      <c r="V213" s="43" t="str">
        <f t="shared" si="15"/>
        <v>COP</v>
      </c>
    </row>
    <row r="214" spans="1:22" x14ac:dyDescent="0.2">
      <c r="A214" s="18" t="str">
        <f t="shared" si="12"/>
        <v>UT Softlinebext 20202CANALIT-SW-06-03</v>
      </c>
      <c r="B214" s="18" t="str">
        <f t="shared" si="13"/>
        <v>IT-SW-06-03CANAL</v>
      </c>
      <c r="C214" s="18"/>
      <c r="D214" s="18" t="s">
        <v>1183</v>
      </c>
      <c r="E214" t="s">
        <v>152</v>
      </c>
      <c r="F214" t="s">
        <v>3938</v>
      </c>
      <c r="G214" s="18" t="str">
        <f t="shared" si="14"/>
        <v>UT Softlinebext 20202</v>
      </c>
      <c r="H214" s="18" t="s">
        <v>119</v>
      </c>
      <c r="I214" s="18" t="s">
        <v>67</v>
      </c>
      <c r="J214" t="s">
        <v>218</v>
      </c>
      <c r="K214" t="s">
        <v>211</v>
      </c>
      <c r="L214" s="70" t="s">
        <v>21</v>
      </c>
      <c r="M214" s="70" t="s">
        <v>65</v>
      </c>
      <c r="N214" s="37" t="s">
        <v>172</v>
      </c>
      <c r="O214" s="37" t="s">
        <v>226</v>
      </c>
      <c r="P214" s="37" t="s">
        <v>1308</v>
      </c>
      <c r="Q214" s="75" t="s">
        <v>152</v>
      </c>
      <c r="R214" t="s">
        <v>227</v>
      </c>
      <c r="S214" s="38">
        <v>20000000</v>
      </c>
      <c r="T214">
        <v>1</v>
      </c>
      <c r="U214">
        <v>1</v>
      </c>
      <c r="V214" s="43" t="str">
        <f t="shared" si="15"/>
        <v>COP</v>
      </c>
    </row>
    <row r="215" spans="1:22" x14ac:dyDescent="0.2">
      <c r="A215" s="18" t="str">
        <f t="shared" si="12"/>
        <v>UT Softlinebext 20202CANALIT-SW-07-01</v>
      </c>
      <c r="B215" s="18" t="str">
        <f t="shared" si="13"/>
        <v>IT-SW-07-01CANAL</v>
      </c>
      <c r="C215" s="18"/>
      <c r="D215" s="18" t="s">
        <v>1183</v>
      </c>
      <c r="E215" t="s">
        <v>153</v>
      </c>
      <c r="F215" t="s">
        <v>3938</v>
      </c>
      <c r="G215" s="18" t="str">
        <f t="shared" si="14"/>
        <v>UT Softlinebext 20202</v>
      </c>
      <c r="H215" s="18" t="s">
        <v>119</v>
      </c>
      <c r="I215" s="18" t="s">
        <v>67</v>
      </c>
      <c r="J215" t="s">
        <v>219</v>
      </c>
      <c r="K215" s="76" t="s">
        <v>40</v>
      </c>
      <c r="L215" s="70" t="s">
        <v>21</v>
      </c>
      <c r="M215" s="70" t="s">
        <v>65</v>
      </c>
      <c r="N215" s="37" t="s">
        <v>224</v>
      </c>
      <c r="O215" s="37" t="s">
        <v>66</v>
      </c>
      <c r="P215" s="37" t="s">
        <v>1305</v>
      </c>
      <c r="Q215" s="75" t="s">
        <v>153</v>
      </c>
      <c r="R215" t="s">
        <v>227</v>
      </c>
      <c r="S215" s="38">
        <v>120000</v>
      </c>
      <c r="T215">
        <v>1</v>
      </c>
      <c r="U215">
        <v>1</v>
      </c>
      <c r="V215" s="43" t="str">
        <f t="shared" si="15"/>
        <v>COP</v>
      </c>
    </row>
    <row r="216" spans="1:22" x14ac:dyDescent="0.2">
      <c r="A216" s="18" t="str">
        <f t="shared" si="12"/>
        <v>UT Softlinebext 20202CANALIT-SW-07-02</v>
      </c>
      <c r="B216" s="18" t="str">
        <f t="shared" si="13"/>
        <v>IT-SW-07-02CANAL</v>
      </c>
      <c r="C216" s="18"/>
      <c r="D216" s="18" t="s">
        <v>1183</v>
      </c>
      <c r="E216" t="s">
        <v>154</v>
      </c>
      <c r="F216" t="s">
        <v>3938</v>
      </c>
      <c r="G216" s="18" t="str">
        <f t="shared" si="14"/>
        <v>UT Softlinebext 20202</v>
      </c>
      <c r="H216" s="18" t="s">
        <v>119</v>
      </c>
      <c r="I216" s="18" t="s">
        <v>67</v>
      </c>
      <c r="J216" t="s">
        <v>219</v>
      </c>
      <c r="K216" s="76" t="s">
        <v>40</v>
      </c>
      <c r="L216" s="70" t="s">
        <v>21</v>
      </c>
      <c r="M216" s="70" t="s">
        <v>65</v>
      </c>
      <c r="N216" s="37" t="s">
        <v>224</v>
      </c>
      <c r="O216" s="37" t="s">
        <v>226</v>
      </c>
      <c r="P216" s="37" t="s">
        <v>1305</v>
      </c>
      <c r="Q216" s="75" t="s">
        <v>154</v>
      </c>
      <c r="R216" t="s">
        <v>227</v>
      </c>
      <c r="S216" s="38">
        <v>133333.33333333334</v>
      </c>
      <c r="T216">
        <v>1</v>
      </c>
      <c r="U216">
        <v>1</v>
      </c>
      <c r="V216" s="43" t="str">
        <f t="shared" si="15"/>
        <v>COP</v>
      </c>
    </row>
    <row r="217" spans="1:22" x14ac:dyDescent="0.2">
      <c r="A217" s="18" t="str">
        <f t="shared" si="12"/>
        <v>UT Softlinebext 20202CANALIT-SW-07-03</v>
      </c>
      <c r="B217" s="18" t="str">
        <f t="shared" si="13"/>
        <v>IT-SW-07-03CANAL</v>
      </c>
      <c r="C217" s="18"/>
      <c r="D217" s="18" t="s">
        <v>1183</v>
      </c>
      <c r="E217" t="s">
        <v>155</v>
      </c>
      <c r="F217" t="s">
        <v>3938</v>
      </c>
      <c r="G217" s="18" t="str">
        <f t="shared" si="14"/>
        <v>UT Softlinebext 20202</v>
      </c>
      <c r="H217" s="18" t="s">
        <v>119</v>
      </c>
      <c r="I217" s="18" t="s">
        <v>67</v>
      </c>
      <c r="J217" t="s">
        <v>219</v>
      </c>
      <c r="K217" s="76" t="s">
        <v>40</v>
      </c>
      <c r="L217" s="70" t="s">
        <v>21</v>
      </c>
      <c r="M217" s="70" t="s">
        <v>65</v>
      </c>
      <c r="N217" s="37" t="s">
        <v>225</v>
      </c>
      <c r="O217" s="37" t="s">
        <v>66</v>
      </c>
      <c r="P217" s="37" t="s">
        <v>1305</v>
      </c>
      <c r="Q217" s="75" t="s">
        <v>155</v>
      </c>
      <c r="R217" t="s">
        <v>227</v>
      </c>
      <c r="S217" s="38">
        <v>120000</v>
      </c>
      <c r="T217">
        <v>1</v>
      </c>
      <c r="U217">
        <v>1</v>
      </c>
      <c r="V217" s="43" t="str">
        <f t="shared" si="15"/>
        <v>COP</v>
      </c>
    </row>
    <row r="218" spans="1:22" x14ac:dyDescent="0.2">
      <c r="A218" s="18" t="str">
        <f t="shared" si="12"/>
        <v>UT Softlinebext 20202CANALIT-SW-07-04</v>
      </c>
      <c r="B218" s="18" t="str">
        <f t="shared" si="13"/>
        <v>IT-SW-07-04CANAL</v>
      </c>
      <c r="C218" s="18"/>
      <c r="D218" s="18" t="s">
        <v>1183</v>
      </c>
      <c r="E218" t="s">
        <v>156</v>
      </c>
      <c r="F218" t="s">
        <v>3938</v>
      </c>
      <c r="G218" s="18" t="str">
        <f t="shared" si="14"/>
        <v>UT Softlinebext 20202</v>
      </c>
      <c r="H218" s="18" t="s">
        <v>119</v>
      </c>
      <c r="I218" s="18" t="s">
        <v>67</v>
      </c>
      <c r="J218" t="s">
        <v>219</v>
      </c>
      <c r="K218" s="76" t="s">
        <v>40</v>
      </c>
      <c r="L218" s="70" t="s">
        <v>21</v>
      </c>
      <c r="M218" s="70" t="s">
        <v>65</v>
      </c>
      <c r="N218" s="37" t="s">
        <v>225</v>
      </c>
      <c r="O218" s="37" t="s">
        <v>226</v>
      </c>
      <c r="P218" s="37" t="s">
        <v>1305</v>
      </c>
      <c r="Q218" s="75" t="s">
        <v>156</v>
      </c>
      <c r="R218" t="s">
        <v>227</v>
      </c>
      <c r="S218" s="38">
        <v>160000</v>
      </c>
      <c r="T218">
        <v>1</v>
      </c>
      <c r="U218">
        <v>1</v>
      </c>
      <c r="V218" s="43" t="str">
        <f t="shared" si="15"/>
        <v>COP</v>
      </c>
    </row>
    <row r="219" spans="1:22" x14ac:dyDescent="0.2">
      <c r="A219" s="18" t="str">
        <f t="shared" si="12"/>
        <v>UT Softlinebext 20202CANALIT-SW-07-05</v>
      </c>
      <c r="B219" s="18" t="str">
        <f t="shared" si="13"/>
        <v>IT-SW-07-05CANAL</v>
      </c>
      <c r="C219" s="18"/>
      <c r="D219" s="18" t="s">
        <v>1183</v>
      </c>
      <c r="E219" t="s">
        <v>157</v>
      </c>
      <c r="F219" t="s">
        <v>3938</v>
      </c>
      <c r="G219" s="18" t="str">
        <f t="shared" si="14"/>
        <v>UT Softlinebext 20202</v>
      </c>
      <c r="H219" s="18" t="s">
        <v>119</v>
      </c>
      <c r="I219" s="18" t="s">
        <v>67</v>
      </c>
      <c r="J219" t="s">
        <v>219</v>
      </c>
      <c r="K219" s="76" t="s">
        <v>40</v>
      </c>
      <c r="L219" s="70" t="s">
        <v>21</v>
      </c>
      <c r="M219" s="70" t="s">
        <v>65</v>
      </c>
      <c r="N219" s="37" t="s">
        <v>172</v>
      </c>
      <c r="O219" s="37" t="s">
        <v>66</v>
      </c>
      <c r="P219" s="37" t="s">
        <v>1305</v>
      </c>
      <c r="Q219" s="75" t="s">
        <v>157</v>
      </c>
      <c r="R219" t="s">
        <v>227</v>
      </c>
      <c r="S219" s="38">
        <v>120000</v>
      </c>
      <c r="T219">
        <v>1</v>
      </c>
      <c r="U219">
        <v>1</v>
      </c>
      <c r="V219" s="43" t="str">
        <f t="shared" si="15"/>
        <v>COP</v>
      </c>
    </row>
    <row r="220" spans="1:22" x14ac:dyDescent="0.2">
      <c r="A220" s="18" t="str">
        <f t="shared" si="12"/>
        <v>UT Softlinebext 20202CANALIT-SW-07-06</v>
      </c>
      <c r="B220" s="18" t="str">
        <f t="shared" si="13"/>
        <v>IT-SW-07-06CANAL</v>
      </c>
      <c r="C220" s="18"/>
      <c r="D220" s="18" t="s">
        <v>1183</v>
      </c>
      <c r="E220" t="s">
        <v>158</v>
      </c>
      <c r="F220" t="s">
        <v>3938</v>
      </c>
      <c r="G220" s="18" t="str">
        <f t="shared" si="14"/>
        <v>UT Softlinebext 20202</v>
      </c>
      <c r="H220" s="18" t="s">
        <v>119</v>
      </c>
      <c r="I220" s="18" t="s">
        <v>67</v>
      </c>
      <c r="J220" t="s">
        <v>219</v>
      </c>
      <c r="K220" s="76" t="s">
        <v>40</v>
      </c>
      <c r="L220" s="70" t="s">
        <v>21</v>
      </c>
      <c r="M220" s="70" t="s">
        <v>65</v>
      </c>
      <c r="N220" s="37" t="s">
        <v>172</v>
      </c>
      <c r="O220" s="37" t="s">
        <v>226</v>
      </c>
      <c r="P220" s="37" t="s">
        <v>1305</v>
      </c>
      <c r="Q220" s="75" t="s">
        <v>158</v>
      </c>
      <c r="R220" t="s">
        <v>227</v>
      </c>
      <c r="S220" s="38">
        <v>293333.33333333331</v>
      </c>
      <c r="T220">
        <v>1</v>
      </c>
      <c r="U220">
        <v>1</v>
      </c>
      <c r="V220" s="43" t="str">
        <f t="shared" si="15"/>
        <v>COP</v>
      </c>
    </row>
    <row r="221" spans="1:22" x14ac:dyDescent="0.2">
      <c r="A221" s="18" t="str">
        <f t="shared" si="12"/>
        <v>UT Softlinebext 20202CANALIT-SW-08-01</v>
      </c>
      <c r="B221" s="18" t="str">
        <f t="shared" si="13"/>
        <v>IT-SW-08-01CANAL</v>
      </c>
      <c r="C221" s="18"/>
      <c r="D221" s="18" t="s">
        <v>1183</v>
      </c>
      <c r="E221" t="s">
        <v>159</v>
      </c>
      <c r="F221" t="s">
        <v>3938</v>
      </c>
      <c r="G221" s="18" t="str">
        <f t="shared" si="14"/>
        <v>UT Softlinebext 20202</v>
      </c>
      <c r="H221" s="18" t="s">
        <v>119</v>
      </c>
      <c r="I221" s="18" t="s">
        <v>67</v>
      </c>
      <c r="J221" t="s">
        <v>220</v>
      </c>
      <c r="K221" t="s">
        <v>212</v>
      </c>
      <c r="L221" s="70" t="s">
        <v>21</v>
      </c>
      <c r="M221" s="70" t="s">
        <v>65</v>
      </c>
      <c r="N221" s="37" t="s">
        <v>224</v>
      </c>
      <c r="O221" s="37" t="s">
        <v>66</v>
      </c>
      <c r="P221" s="37" t="s">
        <v>1308</v>
      </c>
      <c r="Q221" s="75" t="s">
        <v>159</v>
      </c>
      <c r="R221" t="s">
        <v>227</v>
      </c>
      <c r="S221" s="38">
        <v>106666.66666666667</v>
      </c>
      <c r="T221">
        <v>1</v>
      </c>
      <c r="U221">
        <v>1</v>
      </c>
      <c r="V221" s="43" t="str">
        <f t="shared" si="15"/>
        <v>COP</v>
      </c>
    </row>
    <row r="222" spans="1:22" x14ac:dyDescent="0.2">
      <c r="A222" s="18" t="str">
        <f t="shared" si="12"/>
        <v>UT Softlinebext 20202CANALIT-SW-08-02</v>
      </c>
      <c r="B222" s="18" t="str">
        <f t="shared" si="13"/>
        <v>IT-SW-08-02CANAL</v>
      </c>
      <c r="C222" s="18"/>
      <c r="D222" s="18" t="s">
        <v>1183</v>
      </c>
      <c r="E222" t="s">
        <v>160</v>
      </c>
      <c r="F222" t="s">
        <v>3938</v>
      </c>
      <c r="G222" s="18" t="str">
        <f t="shared" si="14"/>
        <v>UT Softlinebext 20202</v>
      </c>
      <c r="H222" s="18" t="s">
        <v>119</v>
      </c>
      <c r="I222" s="18" t="s">
        <v>67</v>
      </c>
      <c r="J222" t="s">
        <v>220</v>
      </c>
      <c r="K222" t="s">
        <v>212</v>
      </c>
      <c r="L222" s="70" t="s">
        <v>21</v>
      </c>
      <c r="M222" s="70" t="s">
        <v>65</v>
      </c>
      <c r="N222" s="37" t="s">
        <v>224</v>
      </c>
      <c r="O222" s="37" t="s">
        <v>226</v>
      </c>
      <c r="P222" s="37" t="s">
        <v>1308</v>
      </c>
      <c r="Q222" s="75" t="s">
        <v>160</v>
      </c>
      <c r="R222" t="s">
        <v>227</v>
      </c>
      <c r="S222" s="38">
        <v>133333.33333333334</v>
      </c>
      <c r="T222">
        <v>1</v>
      </c>
      <c r="U222">
        <v>1</v>
      </c>
      <c r="V222" s="43" t="str">
        <f t="shared" si="15"/>
        <v>COP</v>
      </c>
    </row>
    <row r="223" spans="1:22" x14ac:dyDescent="0.2">
      <c r="A223" s="18" t="str">
        <f t="shared" si="12"/>
        <v>UT Softlinebext 20202CANALIT-SW-08-03</v>
      </c>
      <c r="B223" s="18" t="str">
        <f t="shared" si="13"/>
        <v>IT-SW-08-03CANAL</v>
      </c>
      <c r="C223" s="18"/>
      <c r="D223" s="18" t="s">
        <v>1183</v>
      </c>
      <c r="E223" t="s">
        <v>161</v>
      </c>
      <c r="F223" t="s">
        <v>3938</v>
      </c>
      <c r="G223" s="18" t="str">
        <f t="shared" si="14"/>
        <v>UT Softlinebext 20202</v>
      </c>
      <c r="H223" s="18" t="s">
        <v>119</v>
      </c>
      <c r="I223" s="18" t="s">
        <v>67</v>
      </c>
      <c r="J223" t="s">
        <v>220</v>
      </c>
      <c r="K223" t="s">
        <v>212</v>
      </c>
      <c r="L223" s="70" t="s">
        <v>21</v>
      </c>
      <c r="M223" s="70" t="s">
        <v>65</v>
      </c>
      <c r="N223" s="37" t="s">
        <v>225</v>
      </c>
      <c r="O223" s="37" t="s">
        <v>66</v>
      </c>
      <c r="P223" s="37" t="s">
        <v>1308</v>
      </c>
      <c r="Q223" s="75" t="s">
        <v>161</v>
      </c>
      <c r="R223" t="s">
        <v>227</v>
      </c>
      <c r="S223" s="38">
        <v>106666.66666666667</v>
      </c>
      <c r="T223">
        <v>1</v>
      </c>
      <c r="U223">
        <v>1</v>
      </c>
      <c r="V223" s="43" t="str">
        <f t="shared" si="15"/>
        <v>COP</v>
      </c>
    </row>
    <row r="224" spans="1:22" x14ac:dyDescent="0.2">
      <c r="A224" s="18" t="str">
        <f t="shared" si="12"/>
        <v>UT Softlinebext 20202CANALIT-SW-08-04</v>
      </c>
      <c r="B224" s="18" t="str">
        <f t="shared" si="13"/>
        <v>IT-SW-08-04CANAL</v>
      </c>
      <c r="C224" s="18"/>
      <c r="D224" s="18" t="s">
        <v>1183</v>
      </c>
      <c r="E224" t="s">
        <v>180</v>
      </c>
      <c r="F224" t="s">
        <v>3938</v>
      </c>
      <c r="G224" s="18" t="str">
        <f t="shared" si="14"/>
        <v>UT Softlinebext 20202</v>
      </c>
      <c r="H224" s="18" t="s">
        <v>119</v>
      </c>
      <c r="I224" s="18" t="s">
        <v>67</v>
      </c>
      <c r="J224" t="s">
        <v>220</v>
      </c>
      <c r="K224" t="s">
        <v>212</v>
      </c>
      <c r="L224" s="70" t="s">
        <v>21</v>
      </c>
      <c r="M224" s="70" t="s">
        <v>65</v>
      </c>
      <c r="N224" s="37" t="s">
        <v>225</v>
      </c>
      <c r="O224" s="37" t="s">
        <v>226</v>
      </c>
      <c r="P224" s="37" t="s">
        <v>1308</v>
      </c>
      <c r="Q224" s="75" t="s">
        <v>180</v>
      </c>
      <c r="R224" t="s">
        <v>227</v>
      </c>
      <c r="S224" s="38">
        <v>200000</v>
      </c>
      <c r="T224">
        <v>1</v>
      </c>
      <c r="U224">
        <v>1</v>
      </c>
      <c r="V224" s="43" t="str">
        <f t="shared" si="15"/>
        <v>COP</v>
      </c>
    </row>
    <row r="225" spans="1:22" x14ac:dyDescent="0.2">
      <c r="A225" s="18" t="str">
        <f t="shared" si="12"/>
        <v>UT Softlinebext 20202CANALIT-SW-08-05</v>
      </c>
      <c r="B225" s="18" t="str">
        <f t="shared" si="13"/>
        <v>IT-SW-08-05CANAL</v>
      </c>
      <c r="C225" s="18"/>
      <c r="D225" s="18" t="s">
        <v>1183</v>
      </c>
      <c r="E225" t="s">
        <v>181</v>
      </c>
      <c r="F225" t="s">
        <v>3938</v>
      </c>
      <c r="G225" s="18" t="str">
        <f t="shared" si="14"/>
        <v>UT Softlinebext 20202</v>
      </c>
      <c r="H225" s="18" t="s">
        <v>119</v>
      </c>
      <c r="I225" s="18" t="s">
        <v>67</v>
      </c>
      <c r="J225" t="s">
        <v>220</v>
      </c>
      <c r="K225" t="s">
        <v>212</v>
      </c>
      <c r="L225" s="70" t="s">
        <v>21</v>
      </c>
      <c r="M225" s="70" t="s">
        <v>65</v>
      </c>
      <c r="N225" s="37" t="s">
        <v>172</v>
      </c>
      <c r="O225" s="37" t="s">
        <v>66</v>
      </c>
      <c r="P225" s="37" t="s">
        <v>1308</v>
      </c>
      <c r="Q225" s="75" t="s">
        <v>181</v>
      </c>
      <c r="R225" t="s">
        <v>227</v>
      </c>
      <c r="S225" s="38">
        <v>106666.66666666667</v>
      </c>
      <c r="T225">
        <v>1</v>
      </c>
      <c r="U225">
        <v>1</v>
      </c>
      <c r="V225" s="43" t="str">
        <f t="shared" si="15"/>
        <v>COP</v>
      </c>
    </row>
    <row r="226" spans="1:22" x14ac:dyDescent="0.2">
      <c r="A226" s="18" t="str">
        <f t="shared" si="12"/>
        <v>UT Softlinebext 20202CANALIT-SW-08-06</v>
      </c>
      <c r="B226" s="18" t="str">
        <f t="shared" si="13"/>
        <v>IT-SW-08-06CANAL</v>
      </c>
      <c r="C226" s="18"/>
      <c r="D226" s="18" t="s">
        <v>1183</v>
      </c>
      <c r="E226" t="s">
        <v>182</v>
      </c>
      <c r="F226" t="s">
        <v>3938</v>
      </c>
      <c r="G226" s="18" t="str">
        <f t="shared" si="14"/>
        <v>UT Softlinebext 20202</v>
      </c>
      <c r="H226" s="18" t="s">
        <v>119</v>
      </c>
      <c r="I226" s="18" t="s">
        <v>67</v>
      </c>
      <c r="J226" t="s">
        <v>220</v>
      </c>
      <c r="K226" t="s">
        <v>212</v>
      </c>
      <c r="L226" s="70" t="s">
        <v>21</v>
      </c>
      <c r="M226" s="70" t="s">
        <v>65</v>
      </c>
      <c r="N226" s="37" t="s">
        <v>172</v>
      </c>
      <c r="O226" s="37" t="s">
        <v>226</v>
      </c>
      <c r="P226" s="37" t="s">
        <v>1308</v>
      </c>
      <c r="Q226" s="75" t="s">
        <v>182</v>
      </c>
      <c r="R226" t="s">
        <v>227</v>
      </c>
      <c r="S226" s="38">
        <v>293333.33333333331</v>
      </c>
      <c r="T226">
        <v>1</v>
      </c>
      <c r="U226">
        <v>1</v>
      </c>
      <c r="V226" s="43" t="str">
        <f t="shared" si="15"/>
        <v>COP</v>
      </c>
    </row>
    <row r="227" spans="1:22" x14ac:dyDescent="0.2">
      <c r="A227" s="18" t="str">
        <f t="shared" si="12"/>
        <v>UT Softlinebext 20202CANALIT-SW-09-01</v>
      </c>
      <c r="B227" s="18" t="str">
        <f t="shared" si="13"/>
        <v>IT-SW-09-01CANAL</v>
      </c>
      <c r="C227" s="18"/>
      <c r="D227" s="18" t="s">
        <v>1183</v>
      </c>
      <c r="E227" t="s">
        <v>162</v>
      </c>
      <c r="F227" t="s">
        <v>3938</v>
      </c>
      <c r="G227" s="18" t="str">
        <f t="shared" si="14"/>
        <v>UT Softlinebext 20202</v>
      </c>
      <c r="H227" s="18" t="s">
        <v>119</v>
      </c>
      <c r="I227" s="18" t="s">
        <v>67</v>
      </c>
      <c r="J227" t="s">
        <v>221</v>
      </c>
      <c r="K227" t="s">
        <v>211</v>
      </c>
      <c r="L227" s="70" t="s">
        <v>21</v>
      </c>
      <c r="M227" s="70" t="s">
        <v>65</v>
      </c>
      <c r="N227" s="37" t="s">
        <v>224</v>
      </c>
      <c r="O227" s="37" t="s">
        <v>226</v>
      </c>
      <c r="P227" s="37" t="s">
        <v>1305</v>
      </c>
      <c r="Q227" s="75" t="s">
        <v>162</v>
      </c>
      <c r="R227" t="s">
        <v>227</v>
      </c>
      <c r="S227" s="38">
        <v>17333333.333333332</v>
      </c>
      <c r="T227">
        <v>1</v>
      </c>
      <c r="U227">
        <v>1</v>
      </c>
      <c r="V227" s="43" t="str">
        <f t="shared" si="15"/>
        <v>COP</v>
      </c>
    </row>
    <row r="228" spans="1:22" x14ac:dyDescent="0.2">
      <c r="A228" s="18" t="str">
        <f t="shared" si="12"/>
        <v>UT Softlinebext 20202CANALIT-SW-09-02</v>
      </c>
      <c r="B228" s="18" t="str">
        <f t="shared" si="13"/>
        <v>IT-SW-09-02CANAL</v>
      </c>
      <c r="C228" s="18"/>
      <c r="D228" s="18" t="s">
        <v>1183</v>
      </c>
      <c r="E228" t="s">
        <v>163</v>
      </c>
      <c r="F228" t="s">
        <v>3938</v>
      </c>
      <c r="G228" s="18" t="str">
        <f t="shared" si="14"/>
        <v>UT Softlinebext 20202</v>
      </c>
      <c r="H228" s="18" t="s">
        <v>119</v>
      </c>
      <c r="I228" s="18" t="s">
        <v>67</v>
      </c>
      <c r="J228" t="s">
        <v>221</v>
      </c>
      <c r="K228" t="s">
        <v>211</v>
      </c>
      <c r="L228" s="70" t="s">
        <v>21</v>
      </c>
      <c r="M228" s="70" t="s">
        <v>65</v>
      </c>
      <c r="N228" s="37" t="s">
        <v>225</v>
      </c>
      <c r="O228" s="37" t="s">
        <v>226</v>
      </c>
      <c r="P228" s="37" t="s">
        <v>1305</v>
      </c>
      <c r="Q228" s="75" t="s">
        <v>163</v>
      </c>
      <c r="R228" t="s">
        <v>227</v>
      </c>
      <c r="S228" s="38">
        <v>17333333.333333332</v>
      </c>
      <c r="T228">
        <v>1</v>
      </c>
      <c r="U228">
        <v>1</v>
      </c>
      <c r="V228" s="43" t="str">
        <f t="shared" si="15"/>
        <v>COP</v>
      </c>
    </row>
    <row r="229" spans="1:22" x14ac:dyDescent="0.2">
      <c r="A229" s="18" t="str">
        <f t="shared" si="12"/>
        <v>UT Softlinebext 20202CANALIT-SW-09-03</v>
      </c>
      <c r="B229" s="18" t="str">
        <f t="shared" si="13"/>
        <v>IT-SW-09-03CANAL</v>
      </c>
      <c r="C229" s="18"/>
      <c r="D229" s="18" t="s">
        <v>1183</v>
      </c>
      <c r="E229" t="s">
        <v>164</v>
      </c>
      <c r="F229" t="s">
        <v>3938</v>
      </c>
      <c r="G229" s="18" t="str">
        <f t="shared" si="14"/>
        <v>UT Softlinebext 20202</v>
      </c>
      <c r="H229" s="18" t="s">
        <v>119</v>
      </c>
      <c r="I229" s="18" t="s">
        <v>67</v>
      </c>
      <c r="J229" t="s">
        <v>221</v>
      </c>
      <c r="K229" t="s">
        <v>211</v>
      </c>
      <c r="L229" s="70" t="s">
        <v>21</v>
      </c>
      <c r="M229" s="70" t="s">
        <v>65</v>
      </c>
      <c r="N229" s="37" t="s">
        <v>172</v>
      </c>
      <c r="O229" s="37" t="s">
        <v>226</v>
      </c>
      <c r="P229" s="37" t="s">
        <v>1305</v>
      </c>
      <c r="Q229" s="75" t="s">
        <v>164</v>
      </c>
      <c r="R229" t="s">
        <v>227</v>
      </c>
      <c r="S229" s="38">
        <v>17333333.333333332</v>
      </c>
      <c r="T229">
        <v>1</v>
      </c>
      <c r="U229">
        <v>1</v>
      </c>
      <c r="V229" s="43" t="str">
        <f t="shared" si="15"/>
        <v>COP</v>
      </c>
    </row>
    <row r="230" spans="1:22" x14ac:dyDescent="0.2">
      <c r="A230" s="18" t="str">
        <f t="shared" si="12"/>
        <v>UT Softlinebext 20202CANALIT-SW-10-01</v>
      </c>
      <c r="B230" s="18" t="str">
        <f t="shared" si="13"/>
        <v>IT-SW-10-01CANAL</v>
      </c>
      <c r="C230" s="18"/>
      <c r="D230" s="18" t="s">
        <v>1183</v>
      </c>
      <c r="E230" t="s">
        <v>165</v>
      </c>
      <c r="F230" t="s">
        <v>3938</v>
      </c>
      <c r="G230" s="18" t="str">
        <f t="shared" si="14"/>
        <v>UT Softlinebext 20202</v>
      </c>
      <c r="H230" s="18" t="s">
        <v>119</v>
      </c>
      <c r="I230" s="18" t="s">
        <v>67</v>
      </c>
      <c r="J230" t="s">
        <v>222</v>
      </c>
      <c r="K230" t="s">
        <v>210</v>
      </c>
      <c r="L230" s="70" t="s">
        <v>21</v>
      </c>
      <c r="M230" s="70" t="s">
        <v>65</v>
      </c>
      <c r="N230" s="37" t="s">
        <v>225</v>
      </c>
      <c r="O230" s="37" t="s">
        <v>66</v>
      </c>
      <c r="P230" s="37" t="s">
        <v>1305</v>
      </c>
      <c r="Q230" s="75" t="s">
        <v>165</v>
      </c>
      <c r="R230" t="s">
        <v>227</v>
      </c>
      <c r="S230" s="38">
        <v>200000</v>
      </c>
      <c r="T230">
        <v>1</v>
      </c>
      <c r="U230">
        <v>1</v>
      </c>
      <c r="V230" s="43" t="str">
        <f t="shared" si="15"/>
        <v>COP</v>
      </c>
    </row>
    <row r="231" spans="1:22" x14ac:dyDescent="0.2">
      <c r="A231" s="18" t="str">
        <f t="shared" si="12"/>
        <v>UT Softlinebext 20202CANALIT-SW-10-02</v>
      </c>
      <c r="B231" s="18" t="str">
        <f t="shared" si="13"/>
        <v>IT-SW-10-02CANAL</v>
      </c>
      <c r="C231" s="18"/>
      <c r="D231" s="18" t="s">
        <v>1183</v>
      </c>
      <c r="E231" t="s">
        <v>166</v>
      </c>
      <c r="F231" t="s">
        <v>3938</v>
      </c>
      <c r="G231" s="18" t="str">
        <f t="shared" si="14"/>
        <v>UT Softlinebext 20202</v>
      </c>
      <c r="H231" s="18" t="s">
        <v>119</v>
      </c>
      <c r="I231" s="18" t="s">
        <v>67</v>
      </c>
      <c r="J231" t="s">
        <v>222</v>
      </c>
      <c r="K231" t="s">
        <v>210</v>
      </c>
      <c r="L231" s="70" t="s">
        <v>21</v>
      </c>
      <c r="M231" s="70" t="s">
        <v>65</v>
      </c>
      <c r="N231" s="37" t="s">
        <v>225</v>
      </c>
      <c r="O231" s="37" t="s">
        <v>226</v>
      </c>
      <c r="P231" s="37" t="s">
        <v>1305</v>
      </c>
      <c r="Q231" s="75" t="s">
        <v>166</v>
      </c>
      <c r="R231" t="s">
        <v>227</v>
      </c>
      <c r="S231" s="38">
        <v>200000</v>
      </c>
      <c r="T231">
        <v>1</v>
      </c>
      <c r="U231">
        <v>1</v>
      </c>
      <c r="V231" s="43" t="str">
        <f t="shared" si="15"/>
        <v>COP</v>
      </c>
    </row>
    <row r="232" spans="1:22" x14ac:dyDescent="0.2">
      <c r="A232" s="18" t="str">
        <f t="shared" si="12"/>
        <v>UT Softlinebext 20202CANALIT-SW-10-03</v>
      </c>
      <c r="B232" s="18" t="str">
        <f t="shared" si="13"/>
        <v>IT-SW-10-03CANAL</v>
      </c>
      <c r="C232" s="18"/>
      <c r="D232" s="18" t="s">
        <v>1183</v>
      </c>
      <c r="E232" t="s">
        <v>167</v>
      </c>
      <c r="F232" t="s">
        <v>3938</v>
      </c>
      <c r="G232" s="18" t="str">
        <f t="shared" si="14"/>
        <v>UT Softlinebext 20202</v>
      </c>
      <c r="H232" s="18" t="s">
        <v>119</v>
      </c>
      <c r="I232" s="18" t="s">
        <v>67</v>
      </c>
      <c r="J232" t="s">
        <v>222</v>
      </c>
      <c r="K232" t="s">
        <v>210</v>
      </c>
      <c r="L232" s="70" t="s">
        <v>21</v>
      </c>
      <c r="M232" s="70" t="s">
        <v>65</v>
      </c>
      <c r="N232" s="37" t="s">
        <v>224</v>
      </c>
      <c r="O232" s="37" t="s">
        <v>66</v>
      </c>
      <c r="P232" s="37" t="s">
        <v>1305</v>
      </c>
      <c r="Q232" s="75" t="s">
        <v>167</v>
      </c>
      <c r="R232" t="s">
        <v>227</v>
      </c>
      <c r="S232" s="38">
        <v>200000</v>
      </c>
      <c r="T232">
        <v>1</v>
      </c>
      <c r="U232">
        <v>1</v>
      </c>
      <c r="V232" s="43" t="str">
        <f t="shared" si="15"/>
        <v>COP</v>
      </c>
    </row>
    <row r="233" spans="1:22" x14ac:dyDescent="0.2">
      <c r="A233" s="18" t="str">
        <f t="shared" si="12"/>
        <v>UT Softlinebext 20202CANALIT-SW-10-04</v>
      </c>
      <c r="B233" s="18" t="str">
        <f t="shared" si="13"/>
        <v>IT-SW-10-04CANAL</v>
      </c>
      <c r="C233" s="18"/>
      <c r="D233" s="18" t="s">
        <v>1183</v>
      </c>
      <c r="E233" t="s">
        <v>168</v>
      </c>
      <c r="F233" t="s">
        <v>3938</v>
      </c>
      <c r="G233" s="18" t="str">
        <f t="shared" si="14"/>
        <v>UT Softlinebext 20202</v>
      </c>
      <c r="H233" s="18" t="s">
        <v>119</v>
      </c>
      <c r="I233" s="18" t="s">
        <v>67</v>
      </c>
      <c r="J233" t="s">
        <v>222</v>
      </c>
      <c r="K233" t="s">
        <v>210</v>
      </c>
      <c r="L233" s="70" t="s">
        <v>21</v>
      </c>
      <c r="M233" s="70" t="s">
        <v>65</v>
      </c>
      <c r="N233" s="37" t="s">
        <v>172</v>
      </c>
      <c r="O233" s="37" t="s">
        <v>66</v>
      </c>
      <c r="P233" s="37" t="s">
        <v>1305</v>
      </c>
      <c r="Q233" s="75" t="s">
        <v>168</v>
      </c>
      <c r="R233" t="s">
        <v>227</v>
      </c>
      <c r="S233" s="38">
        <v>200000</v>
      </c>
      <c r="T233">
        <v>1</v>
      </c>
      <c r="U233">
        <v>1</v>
      </c>
      <c r="V233" s="43" t="str">
        <f t="shared" si="15"/>
        <v>COP</v>
      </c>
    </row>
    <row r="234" spans="1:22" x14ac:dyDescent="0.2">
      <c r="A234" s="18" t="str">
        <f t="shared" si="12"/>
        <v>UT Softlinebext 20202CANALIT-SW-10-05</v>
      </c>
      <c r="B234" s="18" t="str">
        <f t="shared" si="13"/>
        <v>IT-SW-10-05CANAL</v>
      </c>
      <c r="C234" s="18"/>
      <c r="D234" s="18" t="s">
        <v>1183</v>
      </c>
      <c r="E234" t="s">
        <v>169</v>
      </c>
      <c r="F234" t="s">
        <v>3938</v>
      </c>
      <c r="G234" s="18" t="str">
        <f t="shared" si="14"/>
        <v>UT Softlinebext 20202</v>
      </c>
      <c r="H234" s="18" t="s">
        <v>119</v>
      </c>
      <c r="I234" s="18" t="s">
        <v>67</v>
      </c>
      <c r="J234" t="s">
        <v>222</v>
      </c>
      <c r="K234" t="s">
        <v>210</v>
      </c>
      <c r="L234" s="70" t="s">
        <v>21</v>
      </c>
      <c r="M234" s="70" t="s">
        <v>65</v>
      </c>
      <c r="N234" s="37" t="s">
        <v>172</v>
      </c>
      <c r="O234" s="37" t="s">
        <v>226</v>
      </c>
      <c r="P234" s="37" t="s">
        <v>1305</v>
      </c>
      <c r="Q234" s="75" t="s">
        <v>169</v>
      </c>
      <c r="R234" t="s">
        <v>227</v>
      </c>
      <c r="S234" s="38">
        <v>240000</v>
      </c>
      <c r="T234">
        <v>1</v>
      </c>
      <c r="U234">
        <v>1</v>
      </c>
      <c r="V234" s="43" t="str">
        <f t="shared" si="15"/>
        <v>COP</v>
      </c>
    </row>
    <row r="235" spans="1:22" x14ac:dyDescent="0.2">
      <c r="A235" s="18" t="str">
        <f t="shared" si="12"/>
        <v>UT Softlinebext 20202CANALIT-SW-10-06</v>
      </c>
      <c r="B235" s="18" t="str">
        <f t="shared" si="13"/>
        <v>IT-SW-10-06CANAL</v>
      </c>
      <c r="C235" s="18"/>
      <c r="D235" s="18" t="s">
        <v>1183</v>
      </c>
      <c r="E235" t="s">
        <v>170</v>
      </c>
      <c r="F235" t="s">
        <v>3938</v>
      </c>
      <c r="G235" s="18" t="str">
        <f t="shared" si="14"/>
        <v>UT Softlinebext 20202</v>
      </c>
      <c r="H235" s="18" t="s">
        <v>119</v>
      </c>
      <c r="I235" s="18" t="s">
        <v>67</v>
      </c>
      <c r="J235" t="s">
        <v>222</v>
      </c>
      <c r="K235" t="s">
        <v>210</v>
      </c>
      <c r="L235" s="70" t="s">
        <v>21</v>
      </c>
      <c r="M235" s="70" t="s">
        <v>65</v>
      </c>
      <c r="N235" s="37" t="s">
        <v>224</v>
      </c>
      <c r="O235" s="37" t="s">
        <v>226</v>
      </c>
      <c r="P235" s="37" t="s">
        <v>1305</v>
      </c>
      <c r="Q235" s="75" t="s">
        <v>170</v>
      </c>
      <c r="R235" t="s">
        <v>227</v>
      </c>
      <c r="S235" s="38">
        <v>200000</v>
      </c>
      <c r="T235">
        <v>1</v>
      </c>
      <c r="U235">
        <v>1</v>
      </c>
      <c r="V235" s="43" t="str">
        <f t="shared" si="15"/>
        <v>COP</v>
      </c>
    </row>
    <row r="236" spans="1:22" x14ac:dyDescent="0.2">
      <c r="A236" s="18" t="str">
        <f t="shared" si="12"/>
        <v>UT Softlinebext 20202CANALIT-SW-11-01</v>
      </c>
      <c r="B236" s="18" t="str">
        <f t="shared" si="13"/>
        <v>IT-SW-11-01CANAL</v>
      </c>
      <c r="C236" s="18"/>
      <c r="D236" s="18" t="s">
        <v>1183</v>
      </c>
      <c r="E236" t="s">
        <v>183</v>
      </c>
      <c r="F236" t="s">
        <v>3938</v>
      </c>
      <c r="G236" s="18" t="str">
        <f t="shared" si="14"/>
        <v>UT Softlinebext 20202</v>
      </c>
      <c r="H236" s="18" t="s">
        <v>119</v>
      </c>
      <c r="I236" s="18" t="s">
        <v>67</v>
      </c>
      <c r="J236" t="s">
        <v>223</v>
      </c>
      <c r="K236" t="s">
        <v>210</v>
      </c>
      <c r="L236" s="70" t="s">
        <v>21</v>
      </c>
      <c r="M236" s="70" t="s">
        <v>65</v>
      </c>
      <c r="N236" s="37" t="s">
        <v>224</v>
      </c>
      <c r="O236" s="37" t="s">
        <v>226</v>
      </c>
      <c r="P236" s="37" t="s">
        <v>1305</v>
      </c>
      <c r="Q236" s="75" t="s">
        <v>183</v>
      </c>
      <c r="R236" t="s">
        <v>227</v>
      </c>
      <c r="S236" s="38">
        <v>200000</v>
      </c>
      <c r="T236">
        <v>1</v>
      </c>
      <c r="U236">
        <v>1</v>
      </c>
      <c r="V236" s="43" t="str">
        <f t="shared" si="15"/>
        <v>COP</v>
      </c>
    </row>
    <row r="237" spans="1:22" x14ac:dyDescent="0.2">
      <c r="A237" s="18" t="str">
        <f t="shared" si="12"/>
        <v>UT Softlinebext 20202CANALIT-SW-11-02</v>
      </c>
      <c r="B237" s="18" t="str">
        <f t="shared" si="13"/>
        <v>IT-SW-11-02CANAL</v>
      </c>
      <c r="C237" s="18"/>
      <c r="D237" s="18" t="s">
        <v>1183</v>
      </c>
      <c r="E237" t="s">
        <v>184</v>
      </c>
      <c r="F237" t="s">
        <v>3938</v>
      </c>
      <c r="G237" s="18" t="str">
        <f t="shared" si="14"/>
        <v>UT Softlinebext 20202</v>
      </c>
      <c r="H237" s="18" t="s">
        <v>119</v>
      </c>
      <c r="I237" s="18" t="s">
        <v>67</v>
      </c>
      <c r="J237" t="s">
        <v>223</v>
      </c>
      <c r="K237" t="s">
        <v>210</v>
      </c>
      <c r="L237" s="70" t="s">
        <v>21</v>
      </c>
      <c r="M237" s="70" t="s">
        <v>65</v>
      </c>
      <c r="N237" s="37" t="s">
        <v>225</v>
      </c>
      <c r="O237" s="37" t="s">
        <v>66</v>
      </c>
      <c r="P237" s="37" t="s">
        <v>1305</v>
      </c>
      <c r="Q237" s="75" t="s">
        <v>184</v>
      </c>
      <c r="R237" t="s">
        <v>227</v>
      </c>
      <c r="S237" s="38">
        <v>200000</v>
      </c>
      <c r="T237">
        <v>1</v>
      </c>
      <c r="U237">
        <v>1</v>
      </c>
      <c r="V237" s="43" t="str">
        <f t="shared" si="15"/>
        <v>COP</v>
      </c>
    </row>
    <row r="238" spans="1:22" x14ac:dyDescent="0.2">
      <c r="A238" s="18" t="str">
        <f t="shared" si="12"/>
        <v>UT Softlinebext 20202CANALIT-SW-11-03</v>
      </c>
      <c r="B238" s="18" t="str">
        <f t="shared" si="13"/>
        <v>IT-SW-11-03CANAL</v>
      </c>
      <c r="C238" s="18"/>
      <c r="D238" s="18" t="s">
        <v>1183</v>
      </c>
      <c r="E238" t="s">
        <v>185</v>
      </c>
      <c r="F238" t="s">
        <v>3938</v>
      </c>
      <c r="G238" s="18" t="str">
        <f t="shared" si="14"/>
        <v>UT Softlinebext 20202</v>
      </c>
      <c r="H238" s="18" t="s">
        <v>119</v>
      </c>
      <c r="I238" s="18" t="s">
        <v>67</v>
      </c>
      <c r="J238" t="s">
        <v>223</v>
      </c>
      <c r="K238" t="s">
        <v>210</v>
      </c>
      <c r="L238" s="70" t="s">
        <v>21</v>
      </c>
      <c r="M238" s="70" t="s">
        <v>65</v>
      </c>
      <c r="N238" s="37" t="s">
        <v>225</v>
      </c>
      <c r="O238" s="37" t="s">
        <v>226</v>
      </c>
      <c r="P238" s="37" t="s">
        <v>1305</v>
      </c>
      <c r="Q238" s="75" t="s">
        <v>185</v>
      </c>
      <c r="R238" t="s">
        <v>227</v>
      </c>
      <c r="S238" s="38">
        <v>240000</v>
      </c>
      <c r="T238">
        <v>1</v>
      </c>
      <c r="U238">
        <v>1</v>
      </c>
      <c r="V238" s="43" t="str">
        <f t="shared" si="15"/>
        <v>COP</v>
      </c>
    </row>
    <row r="239" spans="1:22" x14ac:dyDescent="0.2">
      <c r="A239" s="18" t="str">
        <f t="shared" si="12"/>
        <v>UT Softlinebext 20202CANALIT-SW-11-04</v>
      </c>
      <c r="B239" s="18" t="str">
        <f t="shared" si="13"/>
        <v>IT-SW-11-04CANAL</v>
      </c>
      <c r="C239" s="18"/>
      <c r="D239" s="18" t="s">
        <v>1183</v>
      </c>
      <c r="E239" t="s">
        <v>186</v>
      </c>
      <c r="F239" t="s">
        <v>3938</v>
      </c>
      <c r="G239" s="18" t="str">
        <f t="shared" si="14"/>
        <v>UT Softlinebext 20202</v>
      </c>
      <c r="H239" s="18" t="s">
        <v>119</v>
      </c>
      <c r="I239" s="18" t="s">
        <v>67</v>
      </c>
      <c r="J239" t="s">
        <v>223</v>
      </c>
      <c r="K239" t="s">
        <v>210</v>
      </c>
      <c r="L239" s="70" t="s">
        <v>21</v>
      </c>
      <c r="M239" s="70" t="s">
        <v>65</v>
      </c>
      <c r="N239" s="37" t="s">
        <v>172</v>
      </c>
      <c r="O239" s="37" t="s">
        <v>66</v>
      </c>
      <c r="P239" s="37" t="s">
        <v>1305</v>
      </c>
      <c r="Q239" s="75" t="s">
        <v>186</v>
      </c>
      <c r="R239" t="s">
        <v>227</v>
      </c>
      <c r="S239" s="38">
        <v>240000</v>
      </c>
      <c r="T239">
        <v>1</v>
      </c>
      <c r="U239">
        <v>1</v>
      </c>
      <c r="V239" s="43" t="str">
        <f t="shared" si="15"/>
        <v>COP</v>
      </c>
    </row>
    <row r="240" spans="1:22" x14ac:dyDescent="0.2">
      <c r="A240" s="18" t="str">
        <f t="shared" si="12"/>
        <v>UT Softlinebext 20202CANALIT-SW-11-05</v>
      </c>
      <c r="B240" s="18" t="str">
        <f t="shared" si="13"/>
        <v>IT-SW-11-05CANAL</v>
      </c>
      <c r="C240" s="18"/>
      <c r="D240" s="18" t="s">
        <v>1183</v>
      </c>
      <c r="E240" t="s">
        <v>187</v>
      </c>
      <c r="F240" t="s">
        <v>3938</v>
      </c>
      <c r="G240" s="18" t="str">
        <f t="shared" si="14"/>
        <v>UT Softlinebext 20202</v>
      </c>
      <c r="H240" s="18" t="s">
        <v>119</v>
      </c>
      <c r="I240" s="18" t="s">
        <v>67</v>
      </c>
      <c r="J240" t="s">
        <v>223</v>
      </c>
      <c r="K240" t="s">
        <v>210</v>
      </c>
      <c r="L240" s="70" t="s">
        <v>21</v>
      </c>
      <c r="M240" s="70" t="s">
        <v>65</v>
      </c>
      <c r="N240" s="37" t="s">
        <v>172</v>
      </c>
      <c r="O240" s="37" t="s">
        <v>226</v>
      </c>
      <c r="P240" s="37" t="s">
        <v>1305</v>
      </c>
      <c r="Q240" s="75" t="s">
        <v>187</v>
      </c>
      <c r="R240" t="s">
        <v>227</v>
      </c>
      <c r="S240" s="38">
        <v>266666.66666666669</v>
      </c>
      <c r="T240">
        <v>1</v>
      </c>
      <c r="U240">
        <v>1</v>
      </c>
      <c r="V240" s="43" t="str">
        <f t="shared" si="15"/>
        <v>COP</v>
      </c>
    </row>
    <row r="241" spans="1:22" x14ac:dyDescent="0.2">
      <c r="A241" s="18" t="str">
        <f t="shared" si="12"/>
        <v>UT Softlinebext 20202CANALIT-SW-11-06</v>
      </c>
      <c r="B241" s="18" t="str">
        <f t="shared" si="13"/>
        <v>IT-SW-11-06CANAL</v>
      </c>
      <c r="C241" s="18"/>
      <c r="D241" s="18" t="s">
        <v>1183</v>
      </c>
      <c r="E241" t="s">
        <v>188</v>
      </c>
      <c r="F241" t="s">
        <v>3938</v>
      </c>
      <c r="G241" s="18" t="str">
        <f t="shared" si="14"/>
        <v>UT Softlinebext 20202</v>
      </c>
      <c r="H241" s="18" t="s">
        <v>119</v>
      </c>
      <c r="I241" s="18" t="s">
        <v>67</v>
      </c>
      <c r="J241" t="s">
        <v>223</v>
      </c>
      <c r="K241" t="s">
        <v>210</v>
      </c>
      <c r="L241" s="70" t="s">
        <v>21</v>
      </c>
      <c r="M241" s="70" t="s">
        <v>65</v>
      </c>
      <c r="N241" s="37" t="s">
        <v>224</v>
      </c>
      <c r="O241" s="37" t="s">
        <v>66</v>
      </c>
      <c r="P241" s="37" t="s">
        <v>1305</v>
      </c>
      <c r="Q241" s="75" t="s">
        <v>188</v>
      </c>
      <c r="R241" t="s">
        <v>227</v>
      </c>
      <c r="S241" s="38">
        <v>200000</v>
      </c>
      <c r="T241">
        <v>1</v>
      </c>
      <c r="U241">
        <v>1</v>
      </c>
      <c r="V241" s="43" t="str">
        <f t="shared" si="15"/>
        <v>COP</v>
      </c>
    </row>
    <row r="242" spans="1:22" x14ac:dyDescent="0.2">
      <c r="A242" s="18" t="str">
        <f t="shared" ref="A242:A305" si="16">D242&amp;F242&amp;E242</f>
        <v>Catalogo principalOVS_ES ACADEMICO125-01037</v>
      </c>
      <c r="B242" s="18" t="str">
        <f t="shared" ref="B242:B305" si="17">E242&amp;F242</f>
        <v>125-01037OVS_ES ACADEMICO</v>
      </c>
      <c r="C242" s="18"/>
      <c r="D242" t="s">
        <v>122</v>
      </c>
      <c r="E242" t="s">
        <v>231</v>
      </c>
      <c r="F242" t="s">
        <v>230</v>
      </c>
      <c r="G242" s="18" t="str">
        <f t="shared" ref="G242:G262" si="18">D242</f>
        <v>Catalogo principal</v>
      </c>
      <c r="H242" s="43" t="s">
        <v>121</v>
      </c>
      <c r="I242" s="37" t="s">
        <v>67</v>
      </c>
      <c r="J242" t="s">
        <v>4301</v>
      </c>
      <c r="K242" t="s">
        <v>40</v>
      </c>
      <c r="L242" s="70" t="s">
        <v>21</v>
      </c>
      <c r="M242" s="70" t="s">
        <v>3946</v>
      </c>
      <c r="N242" s="37" t="s">
        <v>67</v>
      </c>
      <c r="O242" s="37" t="s">
        <v>67</v>
      </c>
      <c r="P242" s="37" t="s">
        <v>230</v>
      </c>
      <c r="Q242" s="75" t="s">
        <v>231</v>
      </c>
      <c r="R242" t="s">
        <v>3696</v>
      </c>
      <c r="S242" s="38">
        <v>41</v>
      </c>
      <c r="T242">
        <v>1</v>
      </c>
      <c r="U242">
        <v>0</v>
      </c>
      <c r="V242" s="43" t="str">
        <f>H242</f>
        <v>USD</v>
      </c>
    </row>
    <row r="243" spans="1:22" x14ac:dyDescent="0.2">
      <c r="A243" s="18" t="str">
        <f t="shared" si="16"/>
        <v>Catalogo principalOVS_ES ACADEMICO125-01038</v>
      </c>
      <c r="B243" s="18" t="str">
        <f t="shared" si="17"/>
        <v>125-01038OVS_ES ACADEMICO</v>
      </c>
      <c r="C243" s="18"/>
      <c r="D243" t="s">
        <v>122</v>
      </c>
      <c r="E243" t="s">
        <v>232</v>
      </c>
      <c r="F243" t="s">
        <v>230</v>
      </c>
      <c r="G243" s="18" t="str">
        <f t="shared" si="18"/>
        <v>Catalogo principal</v>
      </c>
      <c r="H243" s="43" t="s">
        <v>121</v>
      </c>
      <c r="I243" s="37" t="s">
        <v>67</v>
      </c>
      <c r="J243" t="s">
        <v>4302</v>
      </c>
      <c r="K243" t="s">
        <v>40</v>
      </c>
      <c r="L243" s="70" t="s">
        <v>21</v>
      </c>
      <c r="M243" s="70" t="s">
        <v>3946</v>
      </c>
      <c r="N243" s="37" t="s">
        <v>67</v>
      </c>
      <c r="O243" s="37" t="s">
        <v>67</v>
      </c>
      <c r="P243" s="37" t="s">
        <v>230</v>
      </c>
      <c r="Q243" s="75" t="s">
        <v>232</v>
      </c>
      <c r="R243" t="s">
        <v>3696</v>
      </c>
      <c r="S243" s="38">
        <v>41</v>
      </c>
      <c r="T243">
        <v>1</v>
      </c>
      <c r="U243">
        <v>0</v>
      </c>
      <c r="V243" s="43" t="str">
        <f t="shared" ref="V243:V306" si="19">H243</f>
        <v>USD</v>
      </c>
    </row>
    <row r="244" spans="1:22" x14ac:dyDescent="0.2">
      <c r="A244" s="18" t="str">
        <f t="shared" si="16"/>
        <v>Catalogo principalOVS_ES ACADEMICO126-01617</v>
      </c>
      <c r="B244" s="18" t="str">
        <f t="shared" si="17"/>
        <v>126-01617OVS_ES ACADEMICO</v>
      </c>
      <c r="C244" s="18"/>
      <c r="D244" t="s">
        <v>122</v>
      </c>
      <c r="E244" t="s">
        <v>233</v>
      </c>
      <c r="F244" t="s">
        <v>230</v>
      </c>
      <c r="G244" s="18" t="str">
        <f t="shared" si="18"/>
        <v>Catalogo principal</v>
      </c>
      <c r="H244" s="43" t="s">
        <v>121</v>
      </c>
      <c r="I244" s="37" t="s">
        <v>67</v>
      </c>
      <c r="J244" t="s">
        <v>4303</v>
      </c>
      <c r="K244" t="s">
        <v>40</v>
      </c>
      <c r="L244" s="70" t="s">
        <v>21</v>
      </c>
      <c r="M244" s="70" t="s">
        <v>3946</v>
      </c>
      <c r="N244" s="37" t="s">
        <v>67</v>
      </c>
      <c r="O244" s="37" t="s">
        <v>67</v>
      </c>
      <c r="P244" s="37" t="s">
        <v>230</v>
      </c>
      <c r="Q244" s="75" t="s">
        <v>233</v>
      </c>
      <c r="R244" t="s">
        <v>3696</v>
      </c>
      <c r="S244" s="38">
        <v>41</v>
      </c>
      <c r="T244">
        <v>1</v>
      </c>
      <c r="U244">
        <v>0</v>
      </c>
      <c r="V244" s="43" t="str">
        <f t="shared" si="19"/>
        <v>USD</v>
      </c>
    </row>
    <row r="245" spans="1:22" x14ac:dyDescent="0.2">
      <c r="A245" s="18" t="str">
        <f t="shared" si="16"/>
        <v>Catalogo principalOVS_ES ACADEMICO126-01618</v>
      </c>
      <c r="B245" s="18" t="str">
        <f t="shared" si="17"/>
        <v>126-01618OVS_ES ACADEMICO</v>
      </c>
      <c r="C245" s="18"/>
      <c r="D245" t="s">
        <v>122</v>
      </c>
      <c r="E245" t="s">
        <v>234</v>
      </c>
      <c r="F245" t="s">
        <v>230</v>
      </c>
      <c r="G245" s="18" t="str">
        <f t="shared" si="18"/>
        <v>Catalogo principal</v>
      </c>
      <c r="H245" s="43" t="s">
        <v>121</v>
      </c>
      <c r="I245" s="37" t="s">
        <v>67</v>
      </c>
      <c r="J245" t="s">
        <v>4304</v>
      </c>
      <c r="K245" t="s">
        <v>40</v>
      </c>
      <c r="L245" s="70" t="s">
        <v>21</v>
      </c>
      <c r="M245" s="70" t="s">
        <v>3946</v>
      </c>
      <c r="N245" s="37" t="s">
        <v>67</v>
      </c>
      <c r="O245" s="37" t="s">
        <v>67</v>
      </c>
      <c r="P245" s="37" t="s">
        <v>230</v>
      </c>
      <c r="Q245" s="75" t="s">
        <v>234</v>
      </c>
      <c r="R245" t="s">
        <v>3696</v>
      </c>
      <c r="S245" s="38">
        <v>41</v>
      </c>
      <c r="T245">
        <v>1</v>
      </c>
      <c r="U245">
        <v>0</v>
      </c>
      <c r="V245" s="43" t="str">
        <f t="shared" si="19"/>
        <v>USD</v>
      </c>
    </row>
    <row r="246" spans="1:22" x14ac:dyDescent="0.2">
      <c r="A246" s="18" t="str">
        <f t="shared" si="16"/>
        <v>Catalogo principalOVS_ES ACADEMICO126-01619</v>
      </c>
      <c r="B246" s="18" t="str">
        <f t="shared" si="17"/>
        <v>126-01619OVS_ES ACADEMICO</v>
      </c>
      <c r="C246" s="18"/>
      <c r="D246" t="s">
        <v>122</v>
      </c>
      <c r="E246" t="s">
        <v>235</v>
      </c>
      <c r="F246" t="s">
        <v>230</v>
      </c>
      <c r="G246" s="18" t="str">
        <f t="shared" si="18"/>
        <v>Catalogo principal</v>
      </c>
      <c r="H246" s="43" t="s">
        <v>121</v>
      </c>
      <c r="I246" s="37" t="s">
        <v>67</v>
      </c>
      <c r="J246" t="s">
        <v>4305</v>
      </c>
      <c r="K246" t="s">
        <v>40</v>
      </c>
      <c r="L246" s="70" t="s">
        <v>21</v>
      </c>
      <c r="M246" s="70" t="s">
        <v>3946</v>
      </c>
      <c r="N246" s="37" t="s">
        <v>67</v>
      </c>
      <c r="O246" s="37" t="s">
        <v>67</v>
      </c>
      <c r="P246" s="37" t="s">
        <v>230</v>
      </c>
      <c r="Q246" s="75" t="s">
        <v>235</v>
      </c>
      <c r="R246" t="s">
        <v>3696</v>
      </c>
      <c r="S246" s="38">
        <v>41</v>
      </c>
      <c r="T246">
        <v>1</v>
      </c>
      <c r="U246">
        <v>0</v>
      </c>
      <c r="V246" s="43" t="str">
        <f t="shared" si="19"/>
        <v>USD</v>
      </c>
    </row>
    <row r="247" spans="1:22" x14ac:dyDescent="0.2">
      <c r="A247" s="18" t="str">
        <f t="shared" si="16"/>
        <v>Catalogo principalOVS_ES ACADEMICO126-01620</v>
      </c>
      <c r="B247" s="18" t="str">
        <f t="shared" si="17"/>
        <v>126-01620OVS_ES ACADEMICO</v>
      </c>
      <c r="C247" s="18"/>
      <c r="D247" t="s">
        <v>122</v>
      </c>
      <c r="E247" t="s">
        <v>236</v>
      </c>
      <c r="F247" t="s">
        <v>230</v>
      </c>
      <c r="G247" s="18" t="str">
        <f t="shared" si="18"/>
        <v>Catalogo principal</v>
      </c>
      <c r="H247" s="43" t="s">
        <v>121</v>
      </c>
      <c r="I247" s="37" t="s">
        <v>67</v>
      </c>
      <c r="J247" t="s">
        <v>4306</v>
      </c>
      <c r="K247" t="s">
        <v>40</v>
      </c>
      <c r="L247" s="70" t="s">
        <v>21</v>
      </c>
      <c r="M247" s="70" t="s">
        <v>3946</v>
      </c>
      <c r="N247" s="37" t="s">
        <v>67</v>
      </c>
      <c r="O247" s="37" t="s">
        <v>67</v>
      </c>
      <c r="P247" s="37" t="s">
        <v>230</v>
      </c>
      <c r="Q247" s="75" t="s">
        <v>236</v>
      </c>
      <c r="R247" t="s">
        <v>3696</v>
      </c>
      <c r="S247" s="38">
        <v>41</v>
      </c>
      <c r="T247">
        <v>1</v>
      </c>
      <c r="U247">
        <v>0</v>
      </c>
      <c r="V247" s="43" t="str">
        <f t="shared" si="19"/>
        <v>USD</v>
      </c>
    </row>
    <row r="248" spans="1:22" x14ac:dyDescent="0.2">
      <c r="A248" s="18" t="str">
        <f t="shared" si="16"/>
        <v>Catalogo principalOVS_ES ACADEMICO228-09538</v>
      </c>
      <c r="B248" s="18" t="str">
        <f t="shared" si="17"/>
        <v>228-09538OVS_ES ACADEMICO</v>
      </c>
      <c r="C248" s="18"/>
      <c r="D248" t="s">
        <v>122</v>
      </c>
      <c r="E248" t="s">
        <v>237</v>
      </c>
      <c r="F248" t="s">
        <v>230</v>
      </c>
      <c r="G248" s="18" t="str">
        <f t="shared" si="18"/>
        <v>Catalogo principal</v>
      </c>
      <c r="H248" s="43" t="s">
        <v>121</v>
      </c>
      <c r="I248" s="37" t="s">
        <v>67</v>
      </c>
      <c r="J248" t="s">
        <v>4307</v>
      </c>
      <c r="K248" t="s">
        <v>40</v>
      </c>
      <c r="L248" s="70" t="s">
        <v>21</v>
      </c>
      <c r="M248" s="70" t="s">
        <v>3946</v>
      </c>
      <c r="N248" s="37" t="s">
        <v>67</v>
      </c>
      <c r="O248" s="37" t="s">
        <v>67</v>
      </c>
      <c r="P248" s="37" t="s">
        <v>230</v>
      </c>
      <c r="Q248" s="75" t="s">
        <v>237</v>
      </c>
      <c r="R248" t="s">
        <v>3696</v>
      </c>
      <c r="S248" s="38">
        <v>104</v>
      </c>
      <c r="T248">
        <v>1</v>
      </c>
      <c r="U248">
        <v>0</v>
      </c>
      <c r="V248" s="43" t="str">
        <f t="shared" si="19"/>
        <v>USD</v>
      </c>
    </row>
    <row r="249" spans="1:22" x14ac:dyDescent="0.2">
      <c r="A249" s="18" t="str">
        <f t="shared" si="16"/>
        <v>Catalogo principalOVS_ES ACADEMICO228-09539</v>
      </c>
      <c r="B249" s="18" t="str">
        <f t="shared" si="17"/>
        <v>228-09539OVS_ES ACADEMICO</v>
      </c>
      <c r="C249" s="18"/>
      <c r="D249" t="s">
        <v>122</v>
      </c>
      <c r="E249" t="s">
        <v>238</v>
      </c>
      <c r="F249" t="s">
        <v>230</v>
      </c>
      <c r="G249" s="18" t="str">
        <f t="shared" si="18"/>
        <v>Catalogo principal</v>
      </c>
      <c r="H249" s="43" t="s">
        <v>121</v>
      </c>
      <c r="I249" s="37" t="s">
        <v>67</v>
      </c>
      <c r="J249" t="s">
        <v>4308</v>
      </c>
      <c r="K249" t="s">
        <v>40</v>
      </c>
      <c r="L249" s="70" t="s">
        <v>21</v>
      </c>
      <c r="M249" s="70" t="s">
        <v>3946</v>
      </c>
      <c r="N249" s="37" t="s">
        <v>67</v>
      </c>
      <c r="O249" s="37" t="s">
        <v>67</v>
      </c>
      <c r="P249" s="37" t="s">
        <v>230</v>
      </c>
      <c r="Q249" s="75" t="s">
        <v>238</v>
      </c>
      <c r="R249" t="s">
        <v>3696</v>
      </c>
      <c r="S249" s="38">
        <v>104</v>
      </c>
      <c r="T249">
        <v>1</v>
      </c>
      <c r="U249">
        <v>0</v>
      </c>
      <c r="V249" s="43" t="str">
        <f t="shared" si="19"/>
        <v>USD</v>
      </c>
    </row>
    <row r="250" spans="1:22" x14ac:dyDescent="0.2">
      <c r="A250" s="18" t="str">
        <f t="shared" si="16"/>
        <v>Catalogo principalOVS_ES ACADEMICO2FJ-00005</v>
      </c>
      <c r="B250" s="18" t="str">
        <f t="shared" si="17"/>
        <v>2FJ-00005OVS_ES ACADEMICO</v>
      </c>
      <c r="C250" s="18"/>
      <c r="D250" t="s">
        <v>122</v>
      </c>
      <c r="E250" t="s">
        <v>239</v>
      </c>
      <c r="F250" t="s">
        <v>230</v>
      </c>
      <c r="G250" s="18" t="str">
        <f t="shared" si="18"/>
        <v>Catalogo principal</v>
      </c>
      <c r="H250" s="43" t="s">
        <v>121</v>
      </c>
      <c r="I250" s="37" t="s">
        <v>67</v>
      </c>
      <c r="J250" t="s">
        <v>4309</v>
      </c>
      <c r="K250" t="s">
        <v>40</v>
      </c>
      <c r="L250" s="70" t="s">
        <v>21</v>
      </c>
      <c r="M250" s="70" t="s">
        <v>3946</v>
      </c>
      <c r="N250" s="37" t="s">
        <v>67</v>
      </c>
      <c r="O250" s="37" t="s">
        <v>67</v>
      </c>
      <c r="P250" s="37" t="s">
        <v>230</v>
      </c>
      <c r="Q250" s="75" t="s">
        <v>239</v>
      </c>
      <c r="R250" t="s">
        <v>3696</v>
      </c>
      <c r="S250" s="38">
        <v>37</v>
      </c>
      <c r="T250">
        <v>1</v>
      </c>
      <c r="U250">
        <v>0</v>
      </c>
      <c r="V250" s="43" t="str">
        <f t="shared" si="19"/>
        <v>USD</v>
      </c>
    </row>
    <row r="251" spans="1:22" x14ac:dyDescent="0.2">
      <c r="A251" s="18" t="str">
        <f t="shared" si="16"/>
        <v>Catalogo principalOVS_ES ACADEMICO2FJ-00006</v>
      </c>
      <c r="B251" s="18" t="str">
        <f t="shared" si="17"/>
        <v>2FJ-00006OVS_ES ACADEMICO</v>
      </c>
      <c r="C251" s="18"/>
      <c r="D251" t="s">
        <v>122</v>
      </c>
      <c r="E251" t="s">
        <v>240</v>
      </c>
      <c r="F251" t="s">
        <v>230</v>
      </c>
      <c r="G251" s="18" t="str">
        <f t="shared" si="18"/>
        <v>Catalogo principal</v>
      </c>
      <c r="H251" s="43" t="s">
        <v>121</v>
      </c>
      <c r="I251" s="37" t="s">
        <v>67</v>
      </c>
      <c r="J251" t="s">
        <v>4310</v>
      </c>
      <c r="K251" t="s">
        <v>40</v>
      </c>
      <c r="L251" s="70" t="s">
        <v>21</v>
      </c>
      <c r="M251" s="70" t="s">
        <v>3946</v>
      </c>
      <c r="N251" s="37" t="s">
        <v>67</v>
      </c>
      <c r="O251" s="37" t="s">
        <v>67</v>
      </c>
      <c r="P251" s="37" t="s">
        <v>230</v>
      </c>
      <c r="Q251" s="75" t="s">
        <v>240</v>
      </c>
      <c r="R251" t="s">
        <v>3696</v>
      </c>
      <c r="S251" s="38">
        <v>36</v>
      </c>
      <c r="T251">
        <v>1</v>
      </c>
      <c r="U251">
        <v>0</v>
      </c>
      <c r="V251" s="43" t="str">
        <f t="shared" si="19"/>
        <v>USD</v>
      </c>
    </row>
    <row r="252" spans="1:22" x14ac:dyDescent="0.2">
      <c r="A252" s="18" t="str">
        <f t="shared" si="16"/>
        <v>Catalogo principalOVS_ES ACADEMICO2FJ-00007</v>
      </c>
      <c r="B252" s="18" t="str">
        <f t="shared" si="17"/>
        <v>2FJ-00007OVS_ES ACADEMICO</v>
      </c>
      <c r="C252" s="18"/>
      <c r="D252" t="s">
        <v>122</v>
      </c>
      <c r="E252" t="s">
        <v>241</v>
      </c>
      <c r="F252" t="s">
        <v>230</v>
      </c>
      <c r="G252" s="18" t="str">
        <f t="shared" si="18"/>
        <v>Catalogo principal</v>
      </c>
      <c r="H252" s="43" t="s">
        <v>121</v>
      </c>
      <c r="I252" s="37" t="s">
        <v>67</v>
      </c>
      <c r="J252" t="s">
        <v>4311</v>
      </c>
      <c r="K252" t="s">
        <v>40</v>
      </c>
      <c r="L252" s="70" t="s">
        <v>21</v>
      </c>
      <c r="M252" s="70" t="s">
        <v>3946</v>
      </c>
      <c r="N252" s="37" t="s">
        <v>67</v>
      </c>
      <c r="O252" s="37" t="s">
        <v>67</v>
      </c>
      <c r="P252" s="37" t="s">
        <v>230</v>
      </c>
      <c r="Q252" s="75" t="s">
        <v>241</v>
      </c>
      <c r="R252" t="s">
        <v>3696</v>
      </c>
      <c r="S252" s="38">
        <v>23</v>
      </c>
      <c r="T252">
        <v>1</v>
      </c>
      <c r="U252">
        <v>0</v>
      </c>
      <c r="V252" s="43" t="str">
        <f t="shared" si="19"/>
        <v>USD</v>
      </c>
    </row>
    <row r="253" spans="1:22" x14ac:dyDescent="0.2">
      <c r="A253" s="18" t="str">
        <f t="shared" si="16"/>
        <v>Catalogo principalOVS_ES ACADEMICO2FJ-00010</v>
      </c>
      <c r="B253" s="18" t="str">
        <f t="shared" si="17"/>
        <v>2FJ-00010OVS_ES ACADEMICO</v>
      </c>
      <c r="C253" s="18"/>
      <c r="D253" t="s">
        <v>122</v>
      </c>
      <c r="E253" t="s">
        <v>242</v>
      </c>
      <c r="F253" t="s">
        <v>230</v>
      </c>
      <c r="G253" s="18" t="str">
        <f t="shared" si="18"/>
        <v>Catalogo principal</v>
      </c>
      <c r="H253" s="43" t="s">
        <v>121</v>
      </c>
      <c r="I253" s="37" t="s">
        <v>67</v>
      </c>
      <c r="J253" t="s">
        <v>4312</v>
      </c>
      <c r="K253" t="s">
        <v>40</v>
      </c>
      <c r="L253" s="70" t="s">
        <v>21</v>
      </c>
      <c r="M253" s="70" t="s">
        <v>3946</v>
      </c>
      <c r="N253" s="37" t="s">
        <v>67</v>
      </c>
      <c r="O253" s="37" t="s">
        <v>67</v>
      </c>
      <c r="P253" s="37" t="s">
        <v>230</v>
      </c>
      <c r="Q253" s="75" t="s">
        <v>242</v>
      </c>
      <c r="R253" t="s">
        <v>3696</v>
      </c>
      <c r="S253" s="38">
        <v>22</v>
      </c>
      <c r="T253">
        <v>1</v>
      </c>
      <c r="U253">
        <v>0</v>
      </c>
      <c r="V253" s="43" t="str">
        <f t="shared" si="19"/>
        <v>USD</v>
      </c>
    </row>
    <row r="254" spans="1:22" x14ac:dyDescent="0.2">
      <c r="A254" s="18" t="str">
        <f t="shared" si="16"/>
        <v>Catalogo principalOVS_ES ACADEMICO2FJ-00025</v>
      </c>
      <c r="B254" s="18" t="str">
        <f t="shared" si="17"/>
        <v>2FJ-00025OVS_ES ACADEMICO</v>
      </c>
      <c r="C254" s="18"/>
      <c r="D254" t="s">
        <v>122</v>
      </c>
      <c r="E254" t="s">
        <v>243</v>
      </c>
      <c r="F254" t="s">
        <v>230</v>
      </c>
      <c r="G254" s="18" t="str">
        <f t="shared" si="18"/>
        <v>Catalogo principal</v>
      </c>
      <c r="H254" s="43" t="s">
        <v>121</v>
      </c>
      <c r="I254" s="37" t="s">
        <v>67</v>
      </c>
      <c r="J254" t="s">
        <v>4313</v>
      </c>
      <c r="K254" t="s">
        <v>40</v>
      </c>
      <c r="L254" s="70" t="s">
        <v>21</v>
      </c>
      <c r="M254" s="70" t="s">
        <v>3946</v>
      </c>
      <c r="N254" s="37" t="s">
        <v>67</v>
      </c>
      <c r="O254" s="37" t="s">
        <v>67</v>
      </c>
      <c r="P254" s="37" t="s">
        <v>230</v>
      </c>
      <c r="Q254" s="75" t="s">
        <v>243</v>
      </c>
      <c r="R254" t="s">
        <v>3696</v>
      </c>
      <c r="S254" s="38">
        <v>35</v>
      </c>
      <c r="T254">
        <v>1</v>
      </c>
      <c r="U254">
        <v>0</v>
      </c>
      <c r="V254" s="43" t="str">
        <f t="shared" si="19"/>
        <v>USD</v>
      </c>
    </row>
    <row r="255" spans="1:22" x14ac:dyDescent="0.2">
      <c r="A255" s="18" t="str">
        <f t="shared" si="16"/>
        <v>Catalogo principalOVS_ES ACADEMICO2FJ-00026</v>
      </c>
      <c r="B255" s="18" t="str">
        <f t="shared" si="17"/>
        <v>2FJ-00026OVS_ES ACADEMICO</v>
      </c>
      <c r="C255" s="18"/>
      <c r="D255" t="s">
        <v>122</v>
      </c>
      <c r="E255" t="s">
        <v>244</v>
      </c>
      <c r="F255" t="s">
        <v>230</v>
      </c>
      <c r="G255" s="18" t="str">
        <f t="shared" si="18"/>
        <v>Catalogo principal</v>
      </c>
      <c r="H255" s="43" t="s">
        <v>121</v>
      </c>
      <c r="I255" s="37" t="s">
        <v>67</v>
      </c>
      <c r="J255" t="s">
        <v>4314</v>
      </c>
      <c r="K255" t="s">
        <v>40</v>
      </c>
      <c r="L255" s="70" t="s">
        <v>21</v>
      </c>
      <c r="M255" s="70" t="s">
        <v>3946</v>
      </c>
      <c r="N255" s="37" t="s">
        <v>67</v>
      </c>
      <c r="O255" s="37" t="s">
        <v>67</v>
      </c>
      <c r="P255" s="37" t="s">
        <v>230</v>
      </c>
      <c r="Q255" s="75" t="s">
        <v>244</v>
      </c>
      <c r="R255" t="s">
        <v>3696</v>
      </c>
      <c r="S255" s="38">
        <v>34</v>
      </c>
      <c r="T255">
        <v>1</v>
      </c>
      <c r="U255">
        <v>0</v>
      </c>
      <c r="V255" s="43" t="str">
        <f t="shared" si="19"/>
        <v>USD</v>
      </c>
    </row>
    <row r="256" spans="1:22" x14ac:dyDescent="0.2">
      <c r="A256" s="18" t="str">
        <f t="shared" si="16"/>
        <v>Catalogo principalOVS_ES ACADEMICO2PM-00008</v>
      </c>
      <c r="B256" s="18" t="str">
        <f t="shared" si="17"/>
        <v>2PM-00008OVS_ES ACADEMICO</v>
      </c>
      <c r="C256" s="18"/>
      <c r="D256" t="s">
        <v>122</v>
      </c>
      <c r="E256" t="s">
        <v>245</v>
      </c>
      <c r="F256" t="s">
        <v>230</v>
      </c>
      <c r="G256" s="18" t="str">
        <f t="shared" si="18"/>
        <v>Catalogo principal</v>
      </c>
      <c r="H256" s="43" t="s">
        <v>121</v>
      </c>
      <c r="I256" s="37" t="s">
        <v>67</v>
      </c>
      <c r="J256" t="s">
        <v>4315</v>
      </c>
      <c r="K256" t="s">
        <v>40</v>
      </c>
      <c r="L256" s="70" t="s">
        <v>21</v>
      </c>
      <c r="M256" s="70" t="s">
        <v>3966</v>
      </c>
      <c r="N256" s="37" t="s">
        <v>67</v>
      </c>
      <c r="O256" s="37" t="s">
        <v>67</v>
      </c>
      <c r="P256" s="37" t="s">
        <v>230</v>
      </c>
      <c r="Q256" s="75" t="s">
        <v>245</v>
      </c>
      <c r="R256" t="s">
        <v>3691</v>
      </c>
      <c r="S256" s="38">
        <v>0.9</v>
      </c>
      <c r="T256">
        <v>1</v>
      </c>
      <c r="U256">
        <v>0</v>
      </c>
      <c r="V256" s="43" t="str">
        <f t="shared" si="19"/>
        <v>USD</v>
      </c>
    </row>
    <row r="257" spans="1:22" x14ac:dyDescent="0.2">
      <c r="A257" s="18" t="str">
        <f t="shared" si="16"/>
        <v>Catalogo principalOVS_ES ACADEMICO2PM-00009</v>
      </c>
      <c r="B257" s="18" t="str">
        <f t="shared" si="17"/>
        <v>2PM-00009OVS_ES ACADEMICO</v>
      </c>
      <c r="C257" s="18"/>
      <c r="D257" t="s">
        <v>122</v>
      </c>
      <c r="E257" t="s">
        <v>246</v>
      </c>
      <c r="F257" t="s">
        <v>230</v>
      </c>
      <c r="G257" s="18" t="str">
        <f t="shared" si="18"/>
        <v>Catalogo principal</v>
      </c>
      <c r="H257" s="43" t="s">
        <v>121</v>
      </c>
      <c r="I257" s="37" t="s">
        <v>67</v>
      </c>
      <c r="J257" t="s">
        <v>4316</v>
      </c>
      <c r="K257" t="s">
        <v>40</v>
      </c>
      <c r="L257" s="70" t="s">
        <v>21</v>
      </c>
      <c r="M257" s="70" t="s">
        <v>3966</v>
      </c>
      <c r="N257" s="37" t="s">
        <v>67</v>
      </c>
      <c r="O257" s="37" t="s">
        <v>67</v>
      </c>
      <c r="P257" s="37" t="s">
        <v>230</v>
      </c>
      <c r="Q257" s="75" t="s">
        <v>246</v>
      </c>
      <c r="R257" t="s">
        <v>3691</v>
      </c>
      <c r="S257" s="38">
        <v>0.9</v>
      </c>
      <c r="T257">
        <v>1</v>
      </c>
      <c r="U257">
        <v>0</v>
      </c>
      <c r="V257" s="43" t="str">
        <f t="shared" si="19"/>
        <v>USD</v>
      </c>
    </row>
    <row r="258" spans="1:22" x14ac:dyDescent="0.2">
      <c r="A258" s="18" t="str">
        <f t="shared" si="16"/>
        <v>Catalogo principalOVS_ES ACADEMICO2PM-00011</v>
      </c>
      <c r="B258" s="18" t="str">
        <f t="shared" si="17"/>
        <v>2PM-00011OVS_ES ACADEMICO</v>
      </c>
      <c r="C258" s="18"/>
      <c r="D258" t="s">
        <v>122</v>
      </c>
      <c r="E258" t="s">
        <v>247</v>
      </c>
      <c r="F258" t="s">
        <v>230</v>
      </c>
      <c r="G258" s="18" t="str">
        <f t="shared" si="18"/>
        <v>Catalogo principal</v>
      </c>
      <c r="H258" s="43" t="s">
        <v>121</v>
      </c>
      <c r="I258" s="37" t="s">
        <v>67</v>
      </c>
      <c r="J258" t="s">
        <v>4317</v>
      </c>
      <c r="K258" t="s">
        <v>40</v>
      </c>
      <c r="L258" s="70" t="s">
        <v>21</v>
      </c>
      <c r="M258" s="70" t="s">
        <v>3966</v>
      </c>
      <c r="N258" s="37" t="s">
        <v>67</v>
      </c>
      <c r="O258" s="37" t="s">
        <v>67</v>
      </c>
      <c r="P258" s="37" t="s">
        <v>230</v>
      </c>
      <c r="Q258" s="75" t="s">
        <v>247</v>
      </c>
      <c r="R258" t="s">
        <v>3691</v>
      </c>
      <c r="S258" s="38">
        <v>0.5</v>
      </c>
      <c r="T258">
        <v>1</v>
      </c>
      <c r="U258">
        <v>0</v>
      </c>
      <c r="V258" s="43" t="str">
        <f t="shared" si="19"/>
        <v>USD</v>
      </c>
    </row>
    <row r="259" spans="1:22" x14ac:dyDescent="0.2">
      <c r="A259" s="18" t="str">
        <f t="shared" si="16"/>
        <v>Catalogo principalOVS_ES ACADEMICO2UJ-00007</v>
      </c>
      <c r="B259" s="18" t="str">
        <f t="shared" si="17"/>
        <v>2UJ-00007OVS_ES ACADEMICO</v>
      </c>
      <c r="C259" s="18"/>
      <c r="D259" t="s">
        <v>122</v>
      </c>
      <c r="E259" t="s">
        <v>248</v>
      </c>
      <c r="F259" t="s">
        <v>230</v>
      </c>
      <c r="G259" s="18" t="str">
        <f t="shared" si="18"/>
        <v>Catalogo principal</v>
      </c>
      <c r="H259" s="43" t="s">
        <v>121</v>
      </c>
      <c r="I259" s="37" t="s">
        <v>67</v>
      </c>
      <c r="J259" t="s">
        <v>4318</v>
      </c>
      <c r="K259" t="s">
        <v>40</v>
      </c>
      <c r="L259" s="70" t="s">
        <v>21</v>
      </c>
      <c r="M259" s="70" t="s">
        <v>3946</v>
      </c>
      <c r="N259" s="37" t="s">
        <v>67</v>
      </c>
      <c r="O259" s="37" t="s">
        <v>67</v>
      </c>
      <c r="P259" s="37" t="s">
        <v>230</v>
      </c>
      <c r="Q259" s="75" t="s">
        <v>248</v>
      </c>
      <c r="R259" t="s">
        <v>3696</v>
      </c>
      <c r="S259" s="38">
        <v>83</v>
      </c>
      <c r="T259">
        <v>1</v>
      </c>
      <c r="U259">
        <v>0</v>
      </c>
      <c r="V259" s="43" t="str">
        <f t="shared" si="19"/>
        <v>USD</v>
      </c>
    </row>
    <row r="260" spans="1:22" x14ac:dyDescent="0.2">
      <c r="A260" s="18" t="str">
        <f t="shared" si="16"/>
        <v>Catalogo principalOVS_ES ACADEMICO2UJ-00008</v>
      </c>
      <c r="B260" s="18" t="str">
        <f t="shared" si="17"/>
        <v>2UJ-00008OVS_ES ACADEMICO</v>
      </c>
      <c r="C260" s="18"/>
      <c r="D260" t="s">
        <v>122</v>
      </c>
      <c r="E260" t="s">
        <v>249</v>
      </c>
      <c r="F260" t="s">
        <v>230</v>
      </c>
      <c r="G260" s="18" t="str">
        <f t="shared" si="18"/>
        <v>Catalogo principal</v>
      </c>
      <c r="H260" s="43" t="s">
        <v>121</v>
      </c>
      <c r="I260" s="37" t="s">
        <v>67</v>
      </c>
      <c r="J260" t="s">
        <v>4319</v>
      </c>
      <c r="K260" t="s">
        <v>40</v>
      </c>
      <c r="L260" s="70" t="s">
        <v>21</v>
      </c>
      <c r="M260" s="70" t="s">
        <v>3946</v>
      </c>
      <c r="N260" s="37" t="s">
        <v>67</v>
      </c>
      <c r="O260" s="37" t="s">
        <v>67</v>
      </c>
      <c r="P260" s="37" t="s">
        <v>230</v>
      </c>
      <c r="Q260" s="75" t="s">
        <v>249</v>
      </c>
      <c r="R260" t="s">
        <v>3696</v>
      </c>
      <c r="S260" s="38">
        <v>80</v>
      </c>
      <c r="T260">
        <v>1</v>
      </c>
      <c r="U260">
        <v>0</v>
      </c>
      <c r="V260" s="43" t="str">
        <f t="shared" si="19"/>
        <v>USD</v>
      </c>
    </row>
    <row r="261" spans="1:22" x14ac:dyDescent="0.2">
      <c r="A261" s="18" t="str">
        <f t="shared" si="16"/>
        <v>Catalogo principalOVS_ES ACADEMICO2UJ-00009</v>
      </c>
      <c r="B261" s="18" t="str">
        <f t="shared" si="17"/>
        <v>2UJ-00009OVS_ES ACADEMICO</v>
      </c>
      <c r="C261" s="18"/>
      <c r="D261" t="s">
        <v>122</v>
      </c>
      <c r="E261" t="s">
        <v>250</v>
      </c>
      <c r="F261" t="s">
        <v>230</v>
      </c>
      <c r="G261" s="18" t="str">
        <f t="shared" si="18"/>
        <v>Catalogo principal</v>
      </c>
      <c r="H261" s="43" t="s">
        <v>121</v>
      </c>
      <c r="I261" s="37" t="s">
        <v>67</v>
      </c>
      <c r="J261" t="s">
        <v>4320</v>
      </c>
      <c r="K261" t="s">
        <v>40</v>
      </c>
      <c r="L261" s="70" t="s">
        <v>21</v>
      </c>
      <c r="M261" s="70" t="s">
        <v>3963</v>
      </c>
      <c r="N261" s="37" t="s">
        <v>67</v>
      </c>
      <c r="O261" s="37" t="s">
        <v>67</v>
      </c>
      <c r="P261" s="37" t="s">
        <v>230</v>
      </c>
      <c r="Q261" s="75" t="s">
        <v>250</v>
      </c>
      <c r="R261" t="s">
        <v>3696</v>
      </c>
      <c r="S261" s="38">
        <v>13</v>
      </c>
      <c r="T261">
        <v>1</v>
      </c>
      <c r="U261">
        <v>0</v>
      </c>
      <c r="V261" s="43" t="str">
        <f t="shared" si="19"/>
        <v>USD</v>
      </c>
    </row>
    <row r="262" spans="1:22" x14ac:dyDescent="0.2">
      <c r="A262" s="18" t="str">
        <f t="shared" si="16"/>
        <v>Catalogo principalOVS_ES ACADEMICO2UJ-00010</v>
      </c>
      <c r="B262" s="18" t="str">
        <f t="shared" si="17"/>
        <v>2UJ-00010OVS_ES ACADEMICO</v>
      </c>
      <c r="C262" s="18"/>
      <c r="D262" t="s">
        <v>122</v>
      </c>
      <c r="E262" t="s">
        <v>251</v>
      </c>
      <c r="F262" t="s">
        <v>230</v>
      </c>
      <c r="G262" s="18" t="str">
        <f t="shared" si="18"/>
        <v>Catalogo principal</v>
      </c>
      <c r="H262" s="43" t="s">
        <v>121</v>
      </c>
      <c r="I262" s="37" t="s">
        <v>67</v>
      </c>
      <c r="J262" t="s">
        <v>4321</v>
      </c>
      <c r="K262" t="s">
        <v>40</v>
      </c>
      <c r="L262" s="70" t="s">
        <v>21</v>
      </c>
      <c r="M262" s="70" t="s">
        <v>3963</v>
      </c>
      <c r="N262" s="37" t="s">
        <v>67</v>
      </c>
      <c r="O262" s="37" t="s">
        <v>67</v>
      </c>
      <c r="P262" s="37" t="s">
        <v>230</v>
      </c>
      <c r="Q262" s="75" t="s">
        <v>251</v>
      </c>
      <c r="R262" t="s">
        <v>3696</v>
      </c>
      <c r="S262" s="38">
        <v>13</v>
      </c>
      <c r="T262">
        <v>1</v>
      </c>
      <c r="U262">
        <v>0</v>
      </c>
      <c r="V262" s="43" t="str">
        <f t="shared" si="19"/>
        <v>USD</v>
      </c>
    </row>
    <row r="263" spans="1:22" x14ac:dyDescent="0.2">
      <c r="A263" s="18" t="str">
        <f t="shared" si="16"/>
        <v>Catalogo principalOVS_ES ACADEMICO2UJ-00011</v>
      </c>
      <c r="B263" s="18" t="str">
        <f t="shared" si="17"/>
        <v>2UJ-00011OVS_ES ACADEMICO</v>
      </c>
      <c r="C263" s="18"/>
      <c r="D263" t="s">
        <v>122</v>
      </c>
      <c r="E263" t="s">
        <v>252</v>
      </c>
      <c r="F263" t="s">
        <v>230</v>
      </c>
      <c r="G263" s="18" t="str">
        <f t="shared" ref="G263:G326" si="20">D263</f>
        <v>Catalogo principal</v>
      </c>
      <c r="H263" s="43" t="s">
        <v>121</v>
      </c>
      <c r="I263" s="37" t="s">
        <v>67</v>
      </c>
      <c r="J263" t="s">
        <v>4322</v>
      </c>
      <c r="K263" t="s">
        <v>40</v>
      </c>
      <c r="L263" s="70" t="s">
        <v>21</v>
      </c>
      <c r="M263" s="70" t="s">
        <v>3946</v>
      </c>
      <c r="N263" s="37" t="s">
        <v>67</v>
      </c>
      <c r="O263" s="37" t="s">
        <v>67</v>
      </c>
      <c r="P263" s="37" t="s">
        <v>230</v>
      </c>
      <c r="Q263" s="75" t="s">
        <v>252</v>
      </c>
      <c r="R263" t="s">
        <v>3696</v>
      </c>
      <c r="S263" s="38">
        <v>70</v>
      </c>
      <c r="T263">
        <v>1</v>
      </c>
      <c r="U263">
        <v>0</v>
      </c>
      <c r="V263" s="43" t="str">
        <f t="shared" si="19"/>
        <v>USD</v>
      </c>
    </row>
    <row r="264" spans="1:22" x14ac:dyDescent="0.2">
      <c r="A264" s="18" t="str">
        <f t="shared" si="16"/>
        <v>Catalogo principalOVS_ES ACADEMICO2UJ-00012</v>
      </c>
      <c r="B264" s="18" t="str">
        <f t="shared" si="17"/>
        <v>2UJ-00012OVS_ES ACADEMICO</v>
      </c>
      <c r="C264" s="18"/>
      <c r="D264" t="s">
        <v>122</v>
      </c>
      <c r="E264" t="s">
        <v>253</v>
      </c>
      <c r="F264" t="s">
        <v>230</v>
      </c>
      <c r="G264" s="18" t="str">
        <f t="shared" si="20"/>
        <v>Catalogo principal</v>
      </c>
      <c r="H264" s="43" t="s">
        <v>121</v>
      </c>
      <c r="I264" s="37" t="s">
        <v>67</v>
      </c>
      <c r="J264" t="s">
        <v>4323</v>
      </c>
      <c r="K264" t="s">
        <v>40</v>
      </c>
      <c r="L264" s="70" t="s">
        <v>21</v>
      </c>
      <c r="M264" s="70" t="s">
        <v>3946</v>
      </c>
      <c r="N264" s="37" t="s">
        <v>67</v>
      </c>
      <c r="O264" s="37" t="s">
        <v>67</v>
      </c>
      <c r="P264" s="37" t="s">
        <v>230</v>
      </c>
      <c r="Q264" s="75" t="s">
        <v>253</v>
      </c>
      <c r="R264" t="s">
        <v>3696</v>
      </c>
      <c r="S264" s="38">
        <v>68</v>
      </c>
      <c r="T264">
        <v>1</v>
      </c>
      <c r="U264">
        <v>0</v>
      </c>
      <c r="V264" s="43" t="str">
        <f t="shared" si="19"/>
        <v>USD</v>
      </c>
    </row>
    <row r="265" spans="1:22" x14ac:dyDescent="0.2">
      <c r="A265" s="18" t="str">
        <f t="shared" si="16"/>
        <v>Catalogo principalOVS_ES ACADEMICO2UJ-00015</v>
      </c>
      <c r="B265" s="18" t="str">
        <f t="shared" si="17"/>
        <v>2UJ-00015OVS_ES ACADEMICO</v>
      </c>
      <c r="C265" s="18"/>
      <c r="D265" t="s">
        <v>122</v>
      </c>
      <c r="E265" t="s">
        <v>254</v>
      </c>
      <c r="F265" t="s">
        <v>230</v>
      </c>
      <c r="G265" s="18" t="str">
        <f t="shared" si="20"/>
        <v>Catalogo principal</v>
      </c>
      <c r="H265" s="43" t="s">
        <v>121</v>
      </c>
      <c r="I265" s="37" t="s">
        <v>67</v>
      </c>
      <c r="J265" t="s">
        <v>4324</v>
      </c>
      <c r="K265" t="s">
        <v>40</v>
      </c>
      <c r="L265" s="70" t="s">
        <v>21</v>
      </c>
      <c r="M265" s="70" t="s">
        <v>3946</v>
      </c>
      <c r="N265" s="37" t="s">
        <v>67</v>
      </c>
      <c r="O265" s="37" t="s">
        <v>67</v>
      </c>
      <c r="P265" s="37" t="s">
        <v>230</v>
      </c>
      <c r="Q265" s="75" t="s">
        <v>254</v>
      </c>
      <c r="R265" t="s">
        <v>3696</v>
      </c>
      <c r="S265" s="38">
        <v>38</v>
      </c>
      <c r="T265">
        <v>1</v>
      </c>
      <c r="U265">
        <v>0</v>
      </c>
      <c r="V265" s="43" t="str">
        <f t="shared" si="19"/>
        <v>USD</v>
      </c>
    </row>
    <row r="266" spans="1:22" x14ac:dyDescent="0.2">
      <c r="A266" s="18" t="str">
        <f t="shared" si="16"/>
        <v>Catalogo principalOVS_ES ACADEMICO2UJ-00016</v>
      </c>
      <c r="B266" s="18" t="str">
        <f t="shared" si="17"/>
        <v>2UJ-00016OVS_ES ACADEMICO</v>
      </c>
      <c r="C266" s="18"/>
      <c r="D266" t="s">
        <v>122</v>
      </c>
      <c r="E266" t="s">
        <v>255</v>
      </c>
      <c r="F266" t="s">
        <v>230</v>
      </c>
      <c r="G266" s="18" t="str">
        <f t="shared" si="20"/>
        <v>Catalogo principal</v>
      </c>
      <c r="H266" s="43" t="s">
        <v>121</v>
      </c>
      <c r="I266" s="37" t="s">
        <v>67</v>
      </c>
      <c r="J266" t="s">
        <v>4325</v>
      </c>
      <c r="K266" t="s">
        <v>40</v>
      </c>
      <c r="L266" s="70" t="s">
        <v>21</v>
      </c>
      <c r="M266" s="70" t="s">
        <v>3963</v>
      </c>
      <c r="N266" s="37" t="s">
        <v>67</v>
      </c>
      <c r="O266" s="37" t="s">
        <v>67</v>
      </c>
      <c r="P266" s="37" t="s">
        <v>230</v>
      </c>
      <c r="Q266" s="75" t="s">
        <v>255</v>
      </c>
      <c r="R266" t="s">
        <v>3696</v>
      </c>
      <c r="S266" s="38">
        <v>13</v>
      </c>
      <c r="T266">
        <v>1</v>
      </c>
      <c r="U266">
        <v>0</v>
      </c>
      <c r="V266" s="43" t="str">
        <f t="shared" si="19"/>
        <v>USD</v>
      </c>
    </row>
    <row r="267" spans="1:22" x14ac:dyDescent="0.2">
      <c r="A267" s="18" t="str">
        <f t="shared" si="16"/>
        <v>Catalogo principalOVS_ES ACADEMICO2UJ-00017</v>
      </c>
      <c r="B267" s="18" t="str">
        <f t="shared" si="17"/>
        <v>2UJ-00017OVS_ES ACADEMICO</v>
      </c>
      <c r="C267" s="18"/>
      <c r="D267" t="s">
        <v>122</v>
      </c>
      <c r="E267" t="s">
        <v>256</v>
      </c>
      <c r="F267" t="s">
        <v>230</v>
      </c>
      <c r="G267" s="18" t="str">
        <f t="shared" si="20"/>
        <v>Catalogo principal</v>
      </c>
      <c r="H267" s="43" t="s">
        <v>121</v>
      </c>
      <c r="I267" s="37" t="s">
        <v>67</v>
      </c>
      <c r="J267" t="s">
        <v>4326</v>
      </c>
      <c r="K267" t="s">
        <v>40</v>
      </c>
      <c r="L267" s="70" t="s">
        <v>21</v>
      </c>
      <c r="M267" s="70" t="s">
        <v>3946</v>
      </c>
      <c r="N267" s="37" t="s">
        <v>67</v>
      </c>
      <c r="O267" s="37" t="s">
        <v>67</v>
      </c>
      <c r="P267" s="37" t="s">
        <v>230</v>
      </c>
      <c r="Q267" s="75" t="s">
        <v>256</v>
      </c>
      <c r="R267" t="s">
        <v>3696</v>
      </c>
      <c r="S267" s="38">
        <v>26</v>
      </c>
      <c r="T267">
        <v>1</v>
      </c>
      <c r="U267">
        <v>0</v>
      </c>
      <c r="V267" s="43" t="str">
        <f t="shared" si="19"/>
        <v>USD</v>
      </c>
    </row>
    <row r="268" spans="1:22" x14ac:dyDescent="0.2">
      <c r="A268" s="18" t="str">
        <f t="shared" si="16"/>
        <v>Catalogo principalOVS_ES ACADEMICO2ZW-00001</v>
      </c>
      <c r="B268" s="18" t="str">
        <f t="shared" si="17"/>
        <v>2ZW-00001OVS_ES ACADEMICO</v>
      </c>
      <c r="C268" s="18"/>
      <c r="D268" t="s">
        <v>122</v>
      </c>
      <c r="E268" t="s">
        <v>257</v>
      </c>
      <c r="F268" t="s">
        <v>230</v>
      </c>
      <c r="G268" s="18" t="str">
        <f t="shared" si="20"/>
        <v>Catalogo principal</v>
      </c>
      <c r="H268" s="43" t="s">
        <v>121</v>
      </c>
      <c r="I268" s="37" t="s">
        <v>67</v>
      </c>
      <c r="J268" t="s">
        <v>3760</v>
      </c>
      <c r="K268" t="s">
        <v>40</v>
      </c>
      <c r="L268" s="70" t="s">
        <v>21</v>
      </c>
      <c r="M268" s="70" t="s">
        <v>28</v>
      </c>
      <c r="N268" s="37" t="s">
        <v>67</v>
      </c>
      <c r="O268" s="37" t="s">
        <v>67</v>
      </c>
      <c r="P268" s="37" t="s">
        <v>230</v>
      </c>
      <c r="Q268" s="75" t="s">
        <v>257</v>
      </c>
      <c r="R268" t="s">
        <v>3691</v>
      </c>
      <c r="S268" s="38">
        <v>2.2000000000000002</v>
      </c>
      <c r="T268">
        <v>1</v>
      </c>
      <c r="U268">
        <v>0</v>
      </c>
      <c r="V268" s="43" t="str">
        <f t="shared" si="19"/>
        <v>USD</v>
      </c>
    </row>
    <row r="269" spans="1:22" x14ac:dyDescent="0.2">
      <c r="A269" s="18" t="str">
        <f t="shared" si="16"/>
        <v>Catalogo principalOVS_ES ACADEMICO312-04097</v>
      </c>
      <c r="B269" s="18" t="str">
        <f t="shared" si="17"/>
        <v>312-04097OVS_ES ACADEMICO</v>
      </c>
      <c r="C269" s="18"/>
      <c r="D269" t="s">
        <v>122</v>
      </c>
      <c r="E269" t="s">
        <v>258</v>
      </c>
      <c r="F269" t="s">
        <v>230</v>
      </c>
      <c r="G269" s="18" t="str">
        <f t="shared" si="20"/>
        <v>Catalogo principal</v>
      </c>
      <c r="H269" s="43" t="s">
        <v>121</v>
      </c>
      <c r="I269" s="37" t="s">
        <v>67</v>
      </c>
      <c r="J269" t="s">
        <v>4327</v>
      </c>
      <c r="K269" t="s">
        <v>40</v>
      </c>
      <c r="L269" s="70" t="s">
        <v>21</v>
      </c>
      <c r="M269" s="70" t="s">
        <v>3946</v>
      </c>
      <c r="N269" s="37" t="s">
        <v>67</v>
      </c>
      <c r="O269" s="37" t="s">
        <v>67</v>
      </c>
      <c r="P269" s="37" t="s">
        <v>230</v>
      </c>
      <c r="Q269" s="75" t="s">
        <v>258</v>
      </c>
      <c r="R269" t="s">
        <v>3696</v>
      </c>
      <c r="S269" s="38">
        <v>82</v>
      </c>
      <c r="T269">
        <v>1</v>
      </c>
      <c r="U269">
        <v>0</v>
      </c>
      <c r="V269" s="43" t="str">
        <f t="shared" si="19"/>
        <v>USD</v>
      </c>
    </row>
    <row r="270" spans="1:22" x14ac:dyDescent="0.2">
      <c r="A270" s="18" t="str">
        <f t="shared" si="16"/>
        <v>Catalogo principalOVS_ES ACADEMICO312-04098</v>
      </c>
      <c r="B270" s="18" t="str">
        <f t="shared" si="17"/>
        <v>312-04098OVS_ES ACADEMICO</v>
      </c>
      <c r="C270" s="18"/>
      <c r="D270" t="s">
        <v>122</v>
      </c>
      <c r="E270" t="s">
        <v>259</v>
      </c>
      <c r="F270" t="s">
        <v>230</v>
      </c>
      <c r="G270" s="18" t="str">
        <f t="shared" si="20"/>
        <v>Catalogo principal</v>
      </c>
      <c r="H270" s="43" t="s">
        <v>121</v>
      </c>
      <c r="I270" s="37" t="s">
        <v>67</v>
      </c>
      <c r="J270" t="s">
        <v>4328</v>
      </c>
      <c r="K270" t="s">
        <v>40</v>
      </c>
      <c r="L270" s="70" t="s">
        <v>21</v>
      </c>
      <c r="M270" s="70" t="s">
        <v>3946</v>
      </c>
      <c r="N270" s="37" t="s">
        <v>67</v>
      </c>
      <c r="O270" s="37" t="s">
        <v>67</v>
      </c>
      <c r="P270" s="37" t="s">
        <v>230</v>
      </c>
      <c r="Q270" s="75" t="s">
        <v>259</v>
      </c>
      <c r="R270" t="s">
        <v>3696</v>
      </c>
      <c r="S270" s="38">
        <v>82</v>
      </c>
      <c r="T270">
        <v>1</v>
      </c>
      <c r="U270">
        <v>0</v>
      </c>
      <c r="V270" s="43" t="str">
        <f t="shared" si="19"/>
        <v>USD</v>
      </c>
    </row>
    <row r="271" spans="1:22" x14ac:dyDescent="0.2">
      <c r="A271" s="18" t="str">
        <f t="shared" si="16"/>
        <v>Catalogo principalOVS_ES ACADEMICO32L-00001</v>
      </c>
      <c r="B271" s="18" t="str">
        <f t="shared" si="17"/>
        <v>32L-00001OVS_ES ACADEMICO</v>
      </c>
      <c r="C271" s="18"/>
      <c r="D271" t="s">
        <v>122</v>
      </c>
      <c r="E271" t="s">
        <v>260</v>
      </c>
      <c r="F271" t="s">
        <v>230</v>
      </c>
      <c r="G271" s="18" t="str">
        <f t="shared" si="20"/>
        <v>Catalogo principal</v>
      </c>
      <c r="H271" s="43" t="s">
        <v>121</v>
      </c>
      <c r="I271" s="37" t="s">
        <v>67</v>
      </c>
      <c r="J271" t="s">
        <v>4329</v>
      </c>
      <c r="K271" t="s">
        <v>40</v>
      </c>
      <c r="L271" s="70" t="s">
        <v>21</v>
      </c>
      <c r="M271" s="70" t="s">
        <v>3966</v>
      </c>
      <c r="N271" s="37" t="s">
        <v>67</v>
      </c>
      <c r="O271" s="37" t="s">
        <v>67</v>
      </c>
      <c r="P271" s="37" t="s">
        <v>230</v>
      </c>
      <c r="Q271" s="75" t="s">
        <v>260</v>
      </c>
      <c r="R271" t="s">
        <v>3691</v>
      </c>
      <c r="S271" s="38">
        <v>2.5</v>
      </c>
      <c r="T271">
        <v>1</v>
      </c>
      <c r="U271">
        <v>0</v>
      </c>
      <c r="V271" s="43" t="str">
        <f t="shared" si="19"/>
        <v>USD</v>
      </c>
    </row>
    <row r="272" spans="1:22" x14ac:dyDescent="0.2">
      <c r="A272" s="18" t="str">
        <f t="shared" si="16"/>
        <v>Catalogo principalOVS_ES ACADEMICO32L-00002</v>
      </c>
      <c r="B272" s="18" t="str">
        <f t="shared" si="17"/>
        <v>32L-00002OVS_ES ACADEMICO</v>
      </c>
      <c r="C272" s="18"/>
      <c r="D272" t="s">
        <v>122</v>
      </c>
      <c r="E272" t="s">
        <v>261</v>
      </c>
      <c r="F272" t="s">
        <v>230</v>
      </c>
      <c r="G272" s="18" t="str">
        <f t="shared" si="20"/>
        <v>Catalogo principal</v>
      </c>
      <c r="H272" s="43" t="s">
        <v>121</v>
      </c>
      <c r="I272" s="37" t="s">
        <v>67</v>
      </c>
      <c r="J272" t="s">
        <v>4330</v>
      </c>
      <c r="K272" t="s">
        <v>40</v>
      </c>
      <c r="L272" s="70" t="s">
        <v>21</v>
      </c>
      <c r="M272" s="70" t="s">
        <v>3966</v>
      </c>
      <c r="N272" s="37" t="s">
        <v>67</v>
      </c>
      <c r="O272" s="37" t="s">
        <v>67</v>
      </c>
      <c r="P272" s="37" t="s">
        <v>230</v>
      </c>
      <c r="Q272" s="75" t="s">
        <v>261</v>
      </c>
      <c r="R272" t="s">
        <v>3691</v>
      </c>
      <c r="S272" s="38">
        <v>2.5</v>
      </c>
      <c r="T272">
        <v>1</v>
      </c>
      <c r="U272">
        <v>0</v>
      </c>
      <c r="V272" s="43" t="str">
        <f t="shared" si="19"/>
        <v>USD</v>
      </c>
    </row>
    <row r="273" spans="1:22" x14ac:dyDescent="0.2">
      <c r="A273" s="18" t="str">
        <f t="shared" si="16"/>
        <v>Catalogo principalOVS_ES ACADEMICO32N-00001</v>
      </c>
      <c r="B273" s="18" t="str">
        <f t="shared" si="17"/>
        <v>32N-00001OVS_ES ACADEMICO</v>
      </c>
      <c r="C273" s="18"/>
      <c r="D273" t="s">
        <v>122</v>
      </c>
      <c r="E273" t="s">
        <v>262</v>
      </c>
      <c r="F273" t="s">
        <v>230</v>
      </c>
      <c r="G273" s="18" t="str">
        <f t="shared" si="20"/>
        <v>Catalogo principal</v>
      </c>
      <c r="H273" s="43" t="s">
        <v>121</v>
      </c>
      <c r="I273" s="37" t="s">
        <v>67</v>
      </c>
      <c r="J273" t="s">
        <v>3761</v>
      </c>
      <c r="K273" t="s">
        <v>40</v>
      </c>
      <c r="L273" s="70" t="s">
        <v>21</v>
      </c>
      <c r="M273" s="70" t="s">
        <v>28</v>
      </c>
      <c r="N273" s="37" t="s">
        <v>67</v>
      </c>
      <c r="O273" s="37" t="s">
        <v>67</v>
      </c>
      <c r="P273" s="37" t="s">
        <v>230</v>
      </c>
      <c r="Q273" s="75" t="s">
        <v>262</v>
      </c>
      <c r="R273" t="s">
        <v>3691</v>
      </c>
      <c r="S273" s="38">
        <v>1.2</v>
      </c>
      <c r="T273">
        <v>1</v>
      </c>
      <c r="U273">
        <v>0</v>
      </c>
      <c r="V273" s="43" t="str">
        <f t="shared" si="19"/>
        <v>USD</v>
      </c>
    </row>
    <row r="274" spans="1:22" x14ac:dyDescent="0.2">
      <c r="A274" s="18" t="str">
        <f t="shared" si="16"/>
        <v>Catalogo principalOVS_ES ACADEMICO32P-00001</v>
      </c>
      <c r="B274" s="18" t="str">
        <f t="shared" si="17"/>
        <v>32P-00001OVS_ES ACADEMICO</v>
      </c>
      <c r="C274" s="18"/>
      <c r="D274" t="s">
        <v>122</v>
      </c>
      <c r="E274" t="s">
        <v>263</v>
      </c>
      <c r="F274" t="s">
        <v>230</v>
      </c>
      <c r="G274" s="18" t="str">
        <f t="shared" si="20"/>
        <v>Catalogo principal</v>
      </c>
      <c r="H274" s="43" t="s">
        <v>121</v>
      </c>
      <c r="I274" s="37" t="s">
        <v>67</v>
      </c>
      <c r="J274" t="s">
        <v>3762</v>
      </c>
      <c r="K274" t="s">
        <v>40</v>
      </c>
      <c r="L274" s="70" t="s">
        <v>21</v>
      </c>
      <c r="M274" s="70" t="s">
        <v>28</v>
      </c>
      <c r="N274" s="37" t="s">
        <v>67</v>
      </c>
      <c r="O274" s="37" t="s">
        <v>67</v>
      </c>
      <c r="P274" s="37" t="s">
        <v>230</v>
      </c>
      <c r="Q274" s="75" t="s">
        <v>263</v>
      </c>
      <c r="R274" t="s">
        <v>3691</v>
      </c>
      <c r="S274" s="38">
        <v>1.5</v>
      </c>
      <c r="T274">
        <v>1</v>
      </c>
      <c r="U274">
        <v>0</v>
      </c>
      <c r="V274" s="43" t="str">
        <f t="shared" si="19"/>
        <v>USD</v>
      </c>
    </row>
    <row r="275" spans="1:22" x14ac:dyDescent="0.2">
      <c r="A275" s="18" t="str">
        <f t="shared" si="16"/>
        <v>Catalogo principalOVS_ES ACADEMICO32P-00002</v>
      </c>
      <c r="B275" s="18" t="str">
        <f t="shared" si="17"/>
        <v>32P-00002OVS_ES ACADEMICO</v>
      </c>
      <c r="C275" s="18"/>
      <c r="D275" t="s">
        <v>122</v>
      </c>
      <c r="E275" t="s">
        <v>264</v>
      </c>
      <c r="F275" t="s">
        <v>230</v>
      </c>
      <c r="G275" s="18" t="str">
        <f t="shared" si="20"/>
        <v>Catalogo principal</v>
      </c>
      <c r="H275" s="43" t="s">
        <v>121</v>
      </c>
      <c r="I275" s="37" t="s">
        <v>67</v>
      </c>
      <c r="J275" t="s">
        <v>3763</v>
      </c>
      <c r="K275" t="s">
        <v>40</v>
      </c>
      <c r="L275" s="70" t="s">
        <v>21</v>
      </c>
      <c r="M275" s="70" t="s">
        <v>28</v>
      </c>
      <c r="N275" s="37" t="s">
        <v>67</v>
      </c>
      <c r="O275" s="37" t="s">
        <v>67</v>
      </c>
      <c r="P275" s="37" t="s">
        <v>230</v>
      </c>
      <c r="Q275" s="75" t="s">
        <v>264</v>
      </c>
      <c r="R275" t="s">
        <v>3691</v>
      </c>
      <c r="S275" s="38">
        <v>1.5</v>
      </c>
      <c r="T275">
        <v>1</v>
      </c>
      <c r="U275">
        <v>0</v>
      </c>
      <c r="V275" s="43" t="str">
        <f t="shared" si="19"/>
        <v>USD</v>
      </c>
    </row>
    <row r="276" spans="1:22" x14ac:dyDescent="0.2">
      <c r="A276" s="18" t="str">
        <f t="shared" si="16"/>
        <v>Catalogo principalOVS_ES ACADEMICO32S-00001</v>
      </c>
      <c r="B276" s="18" t="str">
        <f t="shared" si="17"/>
        <v>32S-00001OVS_ES ACADEMICO</v>
      </c>
      <c r="C276" s="18"/>
      <c r="D276" t="s">
        <v>122</v>
      </c>
      <c r="E276" t="s">
        <v>265</v>
      </c>
      <c r="F276" t="s">
        <v>230</v>
      </c>
      <c r="G276" s="18" t="str">
        <f t="shared" si="20"/>
        <v>Catalogo principal</v>
      </c>
      <c r="H276" s="43" t="s">
        <v>121</v>
      </c>
      <c r="I276" s="37" t="s">
        <v>67</v>
      </c>
      <c r="J276" t="s">
        <v>3764</v>
      </c>
      <c r="K276" t="s">
        <v>40</v>
      </c>
      <c r="L276" s="70" t="s">
        <v>21</v>
      </c>
      <c r="M276" s="70" t="s">
        <v>28</v>
      </c>
      <c r="N276" s="37" t="s">
        <v>67</v>
      </c>
      <c r="O276" s="37" t="s">
        <v>67</v>
      </c>
      <c r="P276" s="37" t="s">
        <v>230</v>
      </c>
      <c r="Q276" s="75" t="s">
        <v>265</v>
      </c>
      <c r="R276" t="s">
        <v>3691</v>
      </c>
      <c r="S276" s="38">
        <v>2.2999999999999998</v>
      </c>
      <c r="T276">
        <v>1</v>
      </c>
      <c r="U276">
        <v>0</v>
      </c>
      <c r="V276" s="43" t="str">
        <f t="shared" si="19"/>
        <v>USD</v>
      </c>
    </row>
    <row r="277" spans="1:22" x14ac:dyDescent="0.2">
      <c r="A277" s="18" t="str">
        <f t="shared" si="16"/>
        <v>Catalogo principalOVS_ES ACADEMICO32V-00001</v>
      </c>
      <c r="B277" s="18" t="str">
        <f t="shared" si="17"/>
        <v>32V-00001OVS_ES ACADEMICO</v>
      </c>
      <c r="C277" s="18"/>
      <c r="D277" t="s">
        <v>122</v>
      </c>
      <c r="E277" t="s">
        <v>266</v>
      </c>
      <c r="F277" t="s">
        <v>230</v>
      </c>
      <c r="G277" s="18" t="str">
        <f t="shared" si="20"/>
        <v>Catalogo principal</v>
      </c>
      <c r="H277" s="43" t="s">
        <v>121</v>
      </c>
      <c r="I277" s="37" t="s">
        <v>67</v>
      </c>
      <c r="J277" t="s">
        <v>4331</v>
      </c>
      <c r="K277" t="s">
        <v>40</v>
      </c>
      <c r="L277" s="70" t="s">
        <v>21</v>
      </c>
      <c r="M277" s="70" t="s">
        <v>3966</v>
      </c>
      <c r="N277" s="37" t="s">
        <v>67</v>
      </c>
      <c r="O277" s="37" t="s">
        <v>67</v>
      </c>
      <c r="P277" s="37" t="s">
        <v>230</v>
      </c>
      <c r="Q277" s="75" t="s">
        <v>266</v>
      </c>
      <c r="R277" t="s">
        <v>3691</v>
      </c>
      <c r="S277" s="38">
        <v>3</v>
      </c>
      <c r="T277">
        <v>1</v>
      </c>
      <c r="U277">
        <v>0</v>
      </c>
      <c r="V277" s="43" t="str">
        <f t="shared" si="19"/>
        <v>USD</v>
      </c>
    </row>
    <row r="278" spans="1:22" x14ac:dyDescent="0.2">
      <c r="A278" s="18" t="str">
        <f t="shared" si="16"/>
        <v>Catalogo principalOVS_ES ACADEMICO32V-00002</v>
      </c>
      <c r="B278" s="18" t="str">
        <f t="shared" si="17"/>
        <v>32V-00002OVS_ES ACADEMICO</v>
      </c>
      <c r="C278" s="18"/>
      <c r="D278" t="s">
        <v>122</v>
      </c>
      <c r="E278" t="s">
        <v>267</v>
      </c>
      <c r="F278" t="s">
        <v>230</v>
      </c>
      <c r="G278" s="18" t="str">
        <f t="shared" si="20"/>
        <v>Catalogo principal</v>
      </c>
      <c r="H278" s="43" t="s">
        <v>121</v>
      </c>
      <c r="I278" s="37" t="s">
        <v>67</v>
      </c>
      <c r="J278" t="s">
        <v>4332</v>
      </c>
      <c r="K278" t="s">
        <v>40</v>
      </c>
      <c r="L278" s="70" t="s">
        <v>21</v>
      </c>
      <c r="M278" s="70" t="s">
        <v>3966</v>
      </c>
      <c r="N278" s="37" t="s">
        <v>67</v>
      </c>
      <c r="O278" s="37" t="s">
        <v>67</v>
      </c>
      <c r="P278" s="37" t="s">
        <v>230</v>
      </c>
      <c r="Q278" s="75" t="s">
        <v>267</v>
      </c>
      <c r="R278" t="s">
        <v>3691</v>
      </c>
      <c r="S278" s="38">
        <v>3</v>
      </c>
      <c r="T278">
        <v>1</v>
      </c>
      <c r="U278">
        <v>0</v>
      </c>
      <c r="V278" s="43" t="str">
        <f t="shared" si="19"/>
        <v>USD</v>
      </c>
    </row>
    <row r="279" spans="1:22" x14ac:dyDescent="0.2">
      <c r="A279" s="18" t="str">
        <f t="shared" si="16"/>
        <v>Catalogo principalOVS_ES ACADEMICO359-05410</v>
      </c>
      <c r="B279" s="18" t="str">
        <f t="shared" si="17"/>
        <v>359-05410OVS_ES ACADEMICO</v>
      </c>
      <c r="C279" s="18"/>
      <c r="D279" t="s">
        <v>122</v>
      </c>
      <c r="E279" t="s">
        <v>268</v>
      </c>
      <c r="F279" t="s">
        <v>230</v>
      </c>
      <c r="G279" s="18" t="str">
        <f t="shared" si="20"/>
        <v>Catalogo principal</v>
      </c>
      <c r="H279" s="43" t="s">
        <v>121</v>
      </c>
      <c r="I279" s="37" t="s">
        <v>67</v>
      </c>
      <c r="J279" t="s">
        <v>4333</v>
      </c>
      <c r="K279" t="s">
        <v>40</v>
      </c>
      <c r="L279" s="70" t="s">
        <v>21</v>
      </c>
      <c r="M279" s="70" t="s">
        <v>3946</v>
      </c>
      <c r="N279" s="37" t="s">
        <v>67</v>
      </c>
      <c r="O279" s="37" t="s">
        <v>67</v>
      </c>
      <c r="P279" s="37" t="s">
        <v>230</v>
      </c>
      <c r="Q279" s="75" t="s">
        <v>268</v>
      </c>
      <c r="R279" t="s">
        <v>3696</v>
      </c>
      <c r="S279" s="38">
        <v>25</v>
      </c>
      <c r="T279">
        <v>1</v>
      </c>
      <c r="U279">
        <v>0</v>
      </c>
      <c r="V279" s="43" t="str">
        <f t="shared" si="19"/>
        <v>USD</v>
      </c>
    </row>
    <row r="280" spans="1:22" x14ac:dyDescent="0.2">
      <c r="A280" s="18" t="str">
        <f t="shared" si="16"/>
        <v>Catalogo principalOVS_ES ACADEMICO359-05411</v>
      </c>
      <c r="B280" s="18" t="str">
        <f t="shared" si="17"/>
        <v>359-05411OVS_ES ACADEMICO</v>
      </c>
      <c r="C280" s="18"/>
      <c r="D280" t="s">
        <v>122</v>
      </c>
      <c r="E280" t="s">
        <v>269</v>
      </c>
      <c r="F280" t="s">
        <v>230</v>
      </c>
      <c r="G280" s="18" t="str">
        <f t="shared" si="20"/>
        <v>Catalogo principal</v>
      </c>
      <c r="H280" s="43" t="s">
        <v>121</v>
      </c>
      <c r="I280" s="37" t="s">
        <v>67</v>
      </c>
      <c r="J280" t="s">
        <v>4334</v>
      </c>
      <c r="K280" t="s">
        <v>40</v>
      </c>
      <c r="L280" s="70" t="s">
        <v>21</v>
      </c>
      <c r="M280" s="70" t="s">
        <v>3946</v>
      </c>
      <c r="N280" s="37" t="s">
        <v>67</v>
      </c>
      <c r="O280" s="37" t="s">
        <v>67</v>
      </c>
      <c r="P280" s="37" t="s">
        <v>230</v>
      </c>
      <c r="Q280" s="75" t="s">
        <v>269</v>
      </c>
      <c r="R280" t="s">
        <v>3696</v>
      </c>
      <c r="S280" s="38">
        <v>25</v>
      </c>
      <c r="T280">
        <v>1</v>
      </c>
      <c r="U280">
        <v>0</v>
      </c>
      <c r="V280" s="43" t="str">
        <f t="shared" si="19"/>
        <v>USD</v>
      </c>
    </row>
    <row r="281" spans="1:22" x14ac:dyDescent="0.2">
      <c r="A281" s="18" t="str">
        <f t="shared" si="16"/>
        <v>Catalogo principalOVS_ES ACADEMICO359-05412</v>
      </c>
      <c r="B281" s="18" t="str">
        <f t="shared" si="17"/>
        <v>359-05412OVS_ES ACADEMICO</v>
      </c>
      <c r="C281" s="18"/>
      <c r="D281" t="s">
        <v>122</v>
      </c>
      <c r="E281" t="s">
        <v>270</v>
      </c>
      <c r="F281" t="s">
        <v>230</v>
      </c>
      <c r="G281" s="18" t="str">
        <f t="shared" si="20"/>
        <v>Catalogo principal</v>
      </c>
      <c r="H281" s="43" t="s">
        <v>121</v>
      </c>
      <c r="I281" s="37" t="s">
        <v>67</v>
      </c>
      <c r="J281" t="s">
        <v>4335</v>
      </c>
      <c r="K281" t="s">
        <v>40</v>
      </c>
      <c r="L281" s="70" t="s">
        <v>21</v>
      </c>
      <c r="M281" s="70" t="s">
        <v>3946</v>
      </c>
      <c r="N281" s="37" t="s">
        <v>67</v>
      </c>
      <c r="O281" s="37" t="s">
        <v>67</v>
      </c>
      <c r="P281" s="37" t="s">
        <v>230</v>
      </c>
      <c r="Q281" s="75" t="s">
        <v>270</v>
      </c>
      <c r="R281" t="s">
        <v>3696</v>
      </c>
      <c r="S281" s="38">
        <v>25</v>
      </c>
      <c r="T281">
        <v>1</v>
      </c>
      <c r="U281">
        <v>0</v>
      </c>
      <c r="V281" s="43" t="str">
        <f t="shared" si="19"/>
        <v>USD</v>
      </c>
    </row>
    <row r="282" spans="1:22" x14ac:dyDescent="0.2">
      <c r="A282" s="18" t="str">
        <f t="shared" si="16"/>
        <v>Catalogo principalOVS_ES ACADEMICO359-05413</v>
      </c>
      <c r="B282" s="18" t="str">
        <f t="shared" si="17"/>
        <v>359-05413OVS_ES ACADEMICO</v>
      </c>
      <c r="C282" s="18"/>
      <c r="D282" t="s">
        <v>122</v>
      </c>
      <c r="E282" t="s">
        <v>271</v>
      </c>
      <c r="F282" t="s">
        <v>230</v>
      </c>
      <c r="G282" s="18" t="str">
        <f t="shared" si="20"/>
        <v>Catalogo principal</v>
      </c>
      <c r="H282" s="43" t="s">
        <v>121</v>
      </c>
      <c r="I282" s="37" t="s">
        <v>67</v>
      </c>
      <c r="J282" t="s">
        <v>4336</v>
      </c>
      <c r="K282" t="s">
        <v>40</v>
      </c>
      <c r="L282" s="70" t="s">
        <v>21</v>
      </c>
      <c r="M282" s="70" t="s">
        <v>3946</v>
      </c>
      <c r="N282" s="37" t="s">
        <v>67</v>
      </c>
      <c r="O282" s="37" t="s">
        <v>67</v>
      </c>
      <c r="P282" s="37" t="s">
        <v>230</v>
      </c>
      <c r="Q282" s="75" t="s">
        <v>271</v>
      </c>
      <c r="R282" t="s">
        <v>3696</v>
      </c>
      <c r="S282" s="38">
        <v>25</v>
      </c>
      <c r="T282">
        <v>1</v>
      </c>
      <c r="U282">
        <v>0</v>
      </c>
      <c r="V282" s="43" t="str">
        <f t="shared" si="19"/>
        <v>USD</v>
      </c>
    </row>
    <row r="283" spans="1:22" x14ac:dyDescent="0.2">
      <c r="A283" s="18" t="str">
        <f t="shared" si="16"/>
        <v>Catalogo principalOVS_ES ACADEMICO359-05414</v>
      </c>
      <c r="B283" s="18" t="str">
        <f t="shared" si="17"/>
        <v>359-05414OVS_ES ACADEMICO</v>
      </c>
      <c r="C283" s="18"/>
      <c r="D283" t="s">
        <v>122</v>
      </c>
      <c r="E283" t="s">
        <v>272</v>
      </c>
      <c r="F283" t="s">
        <v>230</v>
      </c>
      <c r="G283" s="18" t="str">
        <f t="shared" si="20"/>
        <v>Catalogo principal</v>
      </c>
      <c r="H283" s="43" t="s">
        <v>121</v>
      </c>
      <c r="I283" s="37" t="s">
        <v>67</v>
      </c>
      <c r="J283" t="s">
        <v>4337</v>
      </c>
      <c r="K283" t="s">
        <v>40</v>
      </c>
      <c r="L283" s="70" t="s">
        <v>21</v>
      </c>
      <c r="M283" s="70" t="s">
        <v>3946</v>
      </c>
      <c r="N283" s="37" t="s">
        <v>67</v>
      </c>
      <c r="O283" s="37" t="s">
        <v>67</v>
      </c>
      <c r="P283" s="37" t="s">
        <v>230</v>
      </c>
      <c r="Q283" s="75" t="s">
        <v>272</v>
      </c>
      <c r="R283" t="s">
        <v>3696</v>
      </c>
      <c r="S283" s="38">
        <v>9</v>
      </c>
      <c r="T283">
        <v>1</v>
      </c>
      <c r="U283">
        <v>0</v>
      </c>
      <c r="V283" s="43" t="str">
        <f t="shared" si="19"/>
        <v>USD</v>
      </c>
    </row>
    <row r="284" spans="1:22" x14ac:dyDescent="0.2">
      <c r="A284" s="18" t="str">
        <f t="shared" si="16"/>
        <v>Catalogo principalOVS_ES ACADEMICO359-05415</v>
      </c>
      <c r="B284" s="18" t="str">
        <f t="shared" si="17"/>
        <v>359-05415OVS_ES ACADEMICO</v>
      </c>
      <c r="C284" s="18"/>
      <c r="D284" t="s">
        <v>122</v>
      </c>
      <c r="E284" t="s">
        <v>273</v>
      </c>
      <c r="F284" t="s">
        <v>230</v>
      </c>
      <c r="G284" s="18" t="str">
        <f t="shared" si="20"/>
        <v>Catalogo principal</v>
      </c>
      <c r="H284" s="43" t="s">
        <v>121</v>
      </c>
      <c r="I284" s="37" t="s">
        <v>67</v>
      </c>
      <c r="J284" t="s">
        <v>4338</v>
      </c>
      <c r="K284" t="s">
        <v>40</v>
      </c>
      <c r="L284" s="70" t="s">
        <v>21</v>
      </c>
      <c r="M284" s="70" t="s">
        <v>3946</v>
      </c>
      <c r="N284" s="37" t="s">
        <v>67</v>
      </c>
      <c r="O284" s="37" t="s">
        <v>67</v>
      </c>
      <c r="P284" s="37" t="s">
        <v>230</v>
      </c>
      <c r="Q284" s="75" t="s">
        <v>273</v>
      </c>
      <c r="R284" t="s">
        <v>3696</v>
      </c>
      <c r="S284" s="38">
        <v>9</v>
      </c>
      <c r="T284">
        <v>1</v>
      </c>
      <c r="U284">
        <v>0</v>
      </c>
      <c r="V284" s="43" t="str">
        <f t="shared" si="19"/>
        <v>USD</v>
      </c>
    </row>
    <row r="285" spans="1:22" x14ac:dyDescent="0.2">
      <c r="A285" s="18" t="str">
        <f t="shared" si="16"/>
        <v>Catalogo principalOVS_ES ACADEMICO359-05416</v>
      </c>
      <c r="B285" s="18" t="str">
        <f t="shared" si="17"/>
        <v>359-05416OVS_ES ACADEMICO</v>
      </c>
      <c r="C285" s="18"/>
      <c r="D285" t="s">
        <v>122</v>
      </c>
      <c r="E285" t="s">
        <v>274</v>
      </c>
      <c r="F285" t="s">
        <v>230</v>
      </c>
      <c r="G285" s="18" t="str">
        <f t="shared" si="20"/>
        <v>Catalogo principal</v>
      </c>
      <c r="H285" s="43" t="s">
        <v>121</v>
      </c>
      <c r="I285" s="37" t="s">
        <v>67</v>
      </c>
      <c r="J285" t="s">
        <v>4339</v>
      </c>
      <c r="K285" t="s">
        <v>40</v>
      </c>
      <c r="L285" s="70" t="s">
        <v>21</v>
      </c>
      <c r="M285" s="70" t="s">
        <v>3946</v>
      </c>
      <c r="N285" s="37" t="s">
        <v>67</v>
      </c>
      <c r="O285" s="37" t="s">
        <v>67</v>
      </c>
      <c r="P285" s="37" t="s">
        <v>230</v>
      </c>
      <c r="Q285" s="75" t="s">
        <v>274</v>
      </c>
      <c r="R285" t="s">
        <v>3696</v>
      </c>
      <c r="S285" s="38">
        <v>9</v>
      </c>
      <c r="T285">
        <v>1</v>
      </c>
      <c r="U285">
        <v>0</v>
      </c>
      <c r="V285" s="43" t="str">
        <f t="shared" si="19"/>
        <v>USD</v>
      </c>
    </row>
    <row r="286" spans="1:22" x14ac:dyDescent="0.2">
      <c r="A286" s="18" t="str">
        <f t="shared" si="16"/>
        <v>Catalogo principalOVS_ES ACADEMICO359-05417</v>
      </c>
      <c r="B286" s="18" t="str">
        <f t="shared" si="17"/>
        <v>359-05417OVS_ES ACADEMICO</v>
      </c>
      <c r="C286" s="18"/>
      <c r="D286" t="s">
        <v>122</v>
      </c>
      <c r="E286" t="s">
        <v>275</v>
      </c>
      <c r="F286" t="s">
        <v>230</v>
      </c>
      <c r="G286" s="18" t="str">
        <f t="shared" si="20"/>
        <v>Catalogo principal</v>
      </c>
      <c r="H286" s="43" t="s">
        <v>121</v>
      </c>
      <c r="I286" s="37" t="s">
        <v>67</v>
      </c>
      <c r="J286" t="s">
        <v>4340</v>
      </c>
      <c r="K286" t="s">
        <v>40</v>
      </c>
      <c r="L286" s="70" t="s">
        <v>21</v>
      </c>
      <c r="M286" s="70" t="s">
        <v>3946</v>
      </c>
      <c r="N286" s="37" t="s">
        <v>67</v>
      </c>
      <c r="O286" s="37" t="s">
        <v>67</v>
      </c>
      <c r="P286" s="37" t="s">
        <v>230</v>
      </c>
      <c r="Q286" s="75" t="s">
        <v>275</v>
      </c>
      <c r="R286" t="s">
        <v>3696</v>
      </c>
      <c r="S286" s="38">
        <v>9</v>
      </c>
      <c r="T286">
        <v>1</v>
      </c>
      <c r="U286">
        <v>0</v>
      </c>
      <c r="V286" s="43" t="str">
        <f t="shared" si="19"/>
        <v>USD</v>
      </c>
    </row>
    <row r="287" spans="1:22" x14ac:dyDescent="0.2">
      <c r="A287" s="18" t="str">
        <f t="shared" si="16"/>
        <v>Catalogo principalOVS_ES ACADEMICO359-05418</v>
      </c>
      <c r="B287" s="18" t="str">
        <f t="shared" si="17"/>
        <v>359-05418OVS_ES ACADEMICO</v>
      </c>
      <c r="C287" s="18"/>
      <c r="D287" t="s">
        <v>122</v>
      </c>
      <c r="E287" t="s">
        <v>276</v>
      </c>
      <c r="F287" t="s">
        <v>230</v>
      </c>
      <c r="G287" s="18" t="str">
        <f t="shared" si="20"/>
        <v>Catalogo principal</v>
      </c>
      <c r="H287" s="43" t="s">
        <v>121</v>
      </c>
      <c r="I287" s="37" t="s">
        <v>67</v>
      </c>
      <c r="J287" t="s">
        <v>4341</v>
      </c>
      <c r="K287" t="s">
        <v>40</v>
      </c>
      <c r="L287" s="70" t="s">
        <v>21</v>
      </c>
      <c r="M287" s="70" t="s">
        <v>3946</v>
      </c>
      <c r="N287" s="37" t="s">
        <v>67</v>
      </c>
      <c r="O287" s="37" t="s">
        <v>67</v>
      </c>
      <c r="P287" s="37" t="s">
        <v>230</v>
      </c>
      <c r="Q287" s="75" t="s">
        <v>276</v>
      </c>
      <c r="R287" t="s">
        <v>3696</v>
      </c>
      <c r="S287" s="38">
        <v>9</v>
      </c>
      <c r="T287">
        <v>1</v>
      </c>
      <c r="U287">
        <v>0</v>
      </c>
      <c r="V287" s="43" t="str">
        <f t="shared" si="19"/>
        <v>USD</v>
      </c>
    </row>
    <row r="288" spans="1:22" x14ac:dyDescent="0.2">
      <c r="A288" s="18" t="str">
        <f t="shared" si="16"/>
        <v>Catalogo principalOVS_ES ACADEMICO359-05419</v>
      </c>
      <c r="B288" s="18" t="str">
        <f t="shared" si="17"/>
        <v>359-05419OVS_ES ACADEMICO</v>
      </c>
      <c r="C288" s="18"/>
      <c r="D288" t="s">
        <v>122</v>
      </c>
      <c r="E288" t="s">
        <v>277</v>
      </c>
      <c r="F288" t="s">
        <v>230</v>
      </c>
      <c r="G288" s="18" t="str">
        <f t="shared" si="20"/>
        <v>Catalogo principal</v>
      </c>
      <c r="H288" s="43" t="s">
        <v>121</v>
      </c>
      <c r="I288" s="37" t="s">
        <v>67</v>
      </c>
      <c r="J288" t="s">
        <v>4342</v>
      </c>
      <c r="K288" t="s">
        <v>40</v>
      </c>
      <c r="L288" s="70" t="s">
        <v>21</v>
      </c>
      <c r="M288" s="70" t="s">
        <v>3946</v>
      </c>
      <c r="N288" s="37" t="s">
        <v>67</v>
      </c>
      <c r="O288" s="37" t="s">
        <v>67</v>
      </c>
      <c r="P288" s="37" t="s">
        <v>230</v>
      </c>
      <c r="Q288" s="75" t="s">
        <v>277</v>
      </c>
      <c r="R288" t="s">
        <v>3696</v>
      </c>
      <c r="S288" s="38">
        <v>9</v>
      </c>
      <c r="T288">
        <v>1</v>
      </c>
      <c r="U288">
        <v>0</v>
      </c>
      <c r="V288" s="43" t="str">
        <f t="shared" si="19"/>
        <v>USD</v>
      </c>
    </row>
    <row r="289" spans="1:22" x14ac:dyDescent="0.2">
      <c r="A289" s="18" t="str">
        <f t="shared" si="16"/>
        <v>Catalogo principalOVS_ES ACADEMICO381-04234</v>
      </c>
      <c r="B289" s="18" t="str">
        <f t="shared" si="17"/>
        <v>381-04234OVS_ES ACADEMICO</v>
      </c>
      <c r="C289" s="18"/>
      <c r="D289" t="s">
        <v>122</v>
      </c>
      <c r="E289" t="s">
        <v>278</v>
      </c>
      <c r="F289" t="s">
        <v>230</v>
      </c>
      <c r="G289" s="18" t="str">
        <f t="shared" si="20"/>
        <v>Catalogo principal</v>
      </c>
      <c r="H289" s="43" t="s">
        <v>121</v>
      </c>
      <c r="I289" s="37" t="s">
        <v>67</v>
      </c>
      <c r="J289" t="s">
        <v>4343</v>
      </c>
      <c r="K289" t="s">
        <v>40</v>
      </c>
      <c r="L289" s="70" t="s">
        <v>21</v>
      </c>
      <c r="M289" s="70" t="s">
        <v>3946</v>
      </c>
      <c r="N289" s="37" t="s">
        <v>67</v>
      </c>
      <c r="O289" s="37" t="s">
        <v>67</v>
      </c>
      <c r="P289" s="37" t="s">
        <v>230</v>
      </c>
      <c r="Q289" s="75" t="s">
        <v>278</v>
      </c>
      <c r="R289" t="s">
        <v>3696</v>
      </c>
      <c r="S289" s="38">
        <v>3.28</v>
      </c>
      <c r="T289">
        <v>1</v>
      </c>
      <c r="U289">
        <v>0</v>
      </c>
      <c r="V289" s="43" t="str">
        <f t="shared" si="19"/>
        <v>USD</v>
      </c>
    </row>
    <row r="290" spans="1:22" x14ac:dyDescent="0.2">
      <c r="A290" s="18" t="str">
        <f t="shared" si="16"/>
        <v>Catalogo principalOVS_ES ACADEMICO381-04235</v>
      </c>
      <c r="B290" s="18" t="str">
        <f t="shared" si="17"/>
        <v>381-04235OVS_ES ACADEMICO</v>
      </c>
      <c r="C290" s="18"/>
      <c r="D290" t="s">
        <v>122</v>
      </c>
      <c r="E290" t="s">
        <v>279</v>
      </c>
      <c r="F290" t="s">
        <v>230</v>
      </c>
      <c r="G290" s="18" t="str">
        <f t="shared" si="20"/>
        <v>Catalogo principal</v>
      </c>
      <c r="H290" s="43" t="s">
        <v>121</v>
      </c>
      <c r="I290" s="37" t="s">
        <v>67</v>
      </c>
      <c r="J290" t="s">
        <v>4344</v>
      </c>
      <c r="K290" t="s">
        <v>40</v>
      </c>
      <c r="L290" s="70" t="s">
        <v>21</v>
      </c>
      <c r="M290" s="70" t="s">
        <v>3946</v>
      </c>
      <c r="N290" s="37" t="s">
        <v>67</v>
      </c>
      <c r="O290" s="37" t="s">
        <v>67</v>
      </c>
      <c r="P290" s="37" t="s">
        <v>230</v>
      </c>
      <c r="Q290" s="75" t="s">
        <v>279</v>
      </c>
      <c r="R290" t="s">
        <v>3696</v>
      </c>
      <c r="S290" s="38">
        <v>3.28</v>
      </c>
      <c r="T290">
        <v>1</v>
      </c>
      <c r="U290">
        <v>0</v>
      </c>
      <c r="V290" s="43" t="str">
        <f t="shared" si="19"/>
        <v>USD</v>
      </c>
    </row>
    <row r="291" spans="1:22" x14ac:dyDescent="0.2">
      <c r="A291" s="18" t="str">
        <f t="shared" si="16"/>
        <v>Catalogo principalOVS_ES ACADEMICO381-04236</v>
      </c>
      <c r="B291" s="18" t="str">
        <f t="shared" si="17"/>
        <v>381-04236OVS_ES ACADEMICO</v>
      </c>
      <c r="C291" s="18"/>
      <c r="D291" t="s">
        <v>122</v>
      </c>
      <c r="E291" t="s">
        <v>280</v>
      </c>
      <c r="F291" t="s">
        <v>230</v>
      </c>
      <c r="G291" s="18" t="str">
        <f t="shared" si="20"/>
        <v>Catalogo principal</v>
      </c>
      <c r="H291" s="43" t="s">
        <v>121</v>
      </c>
      <c r="I291" s="37" t="s">
        <v>67</v>
      </c>
      <c r="J291" t="s">
        <v>4345</v>
      </c>
      <c r="K291" t="s">
        <v>40</v>
      </c>
      <c r="L291" s="70" t="s">
        <v>21</v>
      </c>
      <c r="M291" s="70" t="s">
        <v>3946</v>
      </c>
      <c r="N291" s="37" t="s">
        <v>67</v>
      </c>
      <c r="O291" s="37" t="s">
        <v>67</v>
      </c>
      <c r="P291" s="37" t="s">
        <v>230</v>
      </c>
      <c r="Q291" s="75" t="s">
        <v>280</v>
      </c>
      <c r="R291" t="s">
        <v>3696</v>
      </c>
      <c r="S291" s="38">
        <v>3.12</v>
      </c>
      <c r="T291">
        <v>1</v>
      </c>
      <c r="U291">
        <v>0</v>
      </c>
      <c r="V291" s="43" t="str">
        <f t="shared" si="19"/>
        <v>USD</v>
      </c>
    </row>
    <row r="292" spans="1:22" x14ac:dyDescent="0.2">
      <c r="A292" s="18" t="str">
        <f t="shared" si="16"/>
        <v>Catalogo principalOVS_ES ACADEMICO381-04237</v>
      </c>
      <c r="B292" s="18" t="str">
        <f t="shared" si="17"/>
        <v>381-04237OVS_ES ACADEMICO</v>
      </c>
      <c r="C292" s="18"/>
      <c r="D292" t="s">
        <v>122</v>
      </c>
      <c r="E292" t="s">
        <v>281</v>
      </c>
      <c r="F292" t="s">
        <v>230</v>
      </c>
      <c r="G292" s="18" t="str">
        <f t="shared" si="20"/>
        <v>Catalogo principal</v>
      </c>
      <c r="H292" s="43" t="s">
        <v>121</v>
      </c>
      <c r="I292" s="37" t="s">
        <v>67</v>
      </c>
      <c r="J292" t="s">
        <v>4346</v>
      </c>
      <c r="K292" t="s">
        <v>40</v>
      </c>
      <c r="L292" s="70" t="s">
        <v>21</v>
      </c>
      <c r="M292" s="70" t="s">
        <v>3946</v>
      </c>
      <c r="N292" s="37" t="s">
        <v>67</v>
      </c>
      <c r="O292" s="37" t="s">
        <v>67</v>
      </c>
      <c r="P292" s="37" t="s">
        <v>230</v>
      </c>
      <c r="Q292" s="75" t="s">
        <v>281</v>
      </c>
      <c r="R292" t="s">
        <v>3696</v>
      </c>
      <c r="S292" s="38">
        <v>3.12</v>
      </c>
      <c r="T292">
        <v>1</v>
      </c>
      <c r="U292">
        <v>0</v>
      </c>
      <c r="V292" s="43" t="str">
        <f t="shared" si="19"/>
        <v>USD</v>
      </c>
    </row>
    <row r="293" spans="1:22" x14ac:dyDescent="0.2">
      <c r="A293" s="18" t="str">
        <f t="shared" si="16"/>
        <v>Catalogo principalOVS_ES ACADEMICO381-04238</v>
      </c>
      <c r="B293" s="18" t="str">
        <f t="shared" si="17"/>
        <v>381-04238OVS_ES ACADEMICO</v>
      </c>
      <c r="C293" s="18"/>
      <c r="D293" t="s">
        <v>122</v>
      </c>
      <c r="E293" t="s">
        <v>282</v>
      </c>
      <c r="F293" t="s">
        <v>230</v>
      </c>
      <c r="G293" s="18" t="str">
        <f t="shared" si="20"/>
        <v>Catalogo principal</v>
      </c>
      <c r="H293" s="43" t="s">
        <v>121</v>
      </c>
      <c r="I293" s="37" t="s">
        <v>67</v>
      </c>
      <c r="J293" t="s">
        <v>4347</v>
      </c>
      <c r="K293" t="s">
        <v>40</v>
      </c>
      <c r="L293" s="70" t="s">
        <v>21</v>
      </c>
      <c r="M293" s="70" t="s">
        <v>3946</v>
      </c>
      <c r="N293" s="37" t="s">
        <v>67</v>
      </c>
      <c r="O293" s="37" t="s">
        <v>67</v>
      </c>
      <c r="P293" s="37" t="s">
        <v>230</v>
      </c>
      <c r="Q293" s="75" t="s">
        <v>282</v>
      </c>
      <c r="R293" t="s">
        <v>3696</v>
      </c>
      <c r="S293" s="38">
        <v>0.78</v>
      </c>
      <c r="T293">
        <v>1</v>
      </c>
      <c r="U293">
        <v>0</v>
      </c>
      <c r="V293" s="43" t="str">
        <f t="shared" si="19"/>
        <v>USD</v>
      </c>
    </row>
    <row r="294" spans="1:22" x14ac:dyDescent="0.2">
      <c r="A294" s="18" t="str">
        <f t="shared" si="16"/>
        <v>Catalogo principalOVS_ES ACADEMICO381-04239</v>
      </c>
      <c r="B294" s="18" t="str">
        <f t="shared" si="17"/>
        <v>381-04239OVS_ES ACADEMICO</v>
      </c>
      <c r="C294" s="18"/>
      <c r="D294" t="s">
        <v>122</v>
      </c>
      <c r="E294" t="s">
        <v>283</v>
      </c>
      <c r="F294" t="s">
        <v>230</v>
      </c>
      <c r="G294" s="18" t="str">
        <f t="shared" si="20"/>
        <v>Catalogo principal</v>
      </c>
      <c r="H294" s="43" t="s">
        <v>121</v>
      </c>
      <c r="I294" s="37" t="s">
        <v>67</v>
      </c>
      <c r="J294" t="s">
        <v>4348</v>
      </c>
      <c r="K294" t="s">
        <v>40</v>
      </c>
      <c r="L294" s="70" t="s">
        <v>21</v>
      </c>
      <c r="M294" s="70" t="s">
        <v>3946</v>
      </c>
      <c r="N294" s="37" t="s">
        <v>67</v>
      </c>
      <c r="O294" s="37" t="s">
        <v>67</v>
      </c>
      <c r="P294" s="37" t="s">
        <v>230</v>
      </c>
      <c r="Q294" s="75" t="s">
        <v>283</v>
      </c>
      <c r="R294" t="s">
        <v>3696</v>
      </c>
      <c r="S294" s="38">
        <v>0.78</v>
      </c>
      <c r="T294">
        <v>1</v>
      </c>
      <c r="U294">
        <v>0</v>
      </c>
      <c r="V294" s="43" t="str">
        <f t="shared" si="19"/>
        <v>USD</v>
      </c>
    </row>
    <row r="295" spans="1:22" x14ac:dyDescent="0.2">
      <c r="A295" s="18" t="str">
        <f t="shared" si="16"/>
        <v>Catalogo principalOVS_ES ACADEMICO395-04412</v>
      </c>
      <c r="B295" s="18" t="str">
        <f t="shared" si="17"/>
        <v>395-04412OVS_ES ACADEMICO</v>
      </c>
      <c r="C295" s="18"/>
      <c r="D295" t="s">
        <v>122</v>
      </c>
      <c r="E295" t="s">
        <v>284</v>
      </c>
      <c r="F295" t="s">
        <v>230</v>
      </c>
      <c r="G295" s="18" t="str">
        <f t="shared" si="20"/>
        <v>Catalogo principal</v>
      </c>
      <c r="H295" s="43" t="s">
        <v>121</v>
      </c>
      <c r="I295" s="37" t="s">
        <v>67</v>
      </c>
      <c r="J295" t="s">
        <v>4349</v>
      </c>
      <c r="K295" t="s">
        <v>40</v>
      </c>
      <c r="L295" s="70" t="s">
        <v>21</v>
      </c>
      <c r="M295" s="70" t="s">
        <v>3946</v>
      </c>
      <c r="N295" s="37" t="s">
        <v>67</v>
      </c>
      <c r="O295" s="37" t="s">
        <v>67</v>
      </c>
      <c r="P295" s="37" t="s">
        <v>230</v>
      </c>
      <c r="Q295" s="75" t="s">
        <v>284</v>
      </c>
      <c r="R295" t="s">
        <v>3696</v>
      </c>
      <c r="S295" s="38">
        <v>469</v>
      </c>
      <c r="T295">
        <v>1</v>
      </c>
      <c r="U295">
        <v>0</v>
      </c>
      <c r="V295" s="43" t="str">
        <f t="shared" si="19"/>
        <v>USD</v>
      </c>
    </row>
    <row r="296" spans="1:22" x14ac:dyDescent="0.2">
      <c r="A296" s="18" t="str">
        <f t="shared" si="16"/>
        <v>Catalogo principalOVS_ES ACADEMICO395-04413</v>
      </c>
      <c r="B296" s="18" t="str">
        <f t="shared" si="17"/>
        <v>395-04413OVS_ES ACADEMICO</v>
      </c>
      <c r="C296" s="18"/>
      <c r="D296" t="s">
        <v>122</v>
      </c>
      <c r="E296" t="s">
        <v>285</v>
      </c>
      <c r="F296" t="s">
        <v>230</v>
      </c>
      <c r="G296" s="18" t="str">
        <f t="shared" si="20"/>
        <v>Catalogo principal</v>
      </c>
      <c r="H296" s="43" t="s">
        <v>121</v>
      </c>
      <c r="I296" s="37" t="s">
        <v>67</v>
      </c>
      <c r="J296" t="s">
        <v>4350</v>
      </c>
      <c r="K296" t="s">
        <v>40</v>
      </c>
      <c r="L296" s="70" t="s">
        <v>21</v>
      </c>
      <c r="M296" s="70" t="s">
        <v>3946</v>
      </c>
      <c r="N296" s="37" t="s">
        <v>67</v>
      </c>
      <c r="O296" s="37" t="s">
        <v>67</v>
      </c>
      <c r="P296" s="37" t="s">
        <v>230</v>
      </c>
      <c r="Q296" s="75" t="s">
        <v>285</v>
      </c>
      <c r="R296" t="s">
        <v>3696</v>
      </c>
      <c r="S296" s="38">
        <v>469</v>
      </c>
      <c r="T296">
        <v>1</v>
      </c>
      <c r="U296">
        <v>0</v>
      </c>
      <c r="V296" s="43" t="str">
        <f t="shared" si="19"/>
        <v>USD</v>
      </c>
    </row>
    <row r="297" spans="1:22" x14ac:dyDescent="0.2">
      <c r="A297" s="18" t="str">
        <f t="shared" si="16"/>
        <v>Catalogo principalOVS_ES ACADEMICO395-04414</v>
      </c>
      <c r="B297" s="18" t="str">
        <f t="shared" si="17"/>
        <v>395-04414OVS_ES ACADEMICO</v>
      </c>
      <c r="C297" s="18"/>
      <c r="D297" t="s">
        <v>122</v>
      </c>
      <c r="E297" t="s">
        <v>286</v>
      </c>
      <c r="F297" t="s">
        <v>230</v>
      </c>
      <c r="G297" s="18" t="str">
        <f t="shared" si="20"/>
        <v>Catalogo principal</v>
      </c>
      <c r="H297" s="43" t="s">
        <v>121</v>
      </c>
      <c r="I297" s="37" t="s">
        <v>67</v>
      </c>
      <c r="J297" t="s">
        <v>4351</v>
      </c>
      <c r="K297" t="s">
        <v>40</v>
      </c>
      <c r="L297" s="70" t="s">
        <v>21</v>
      </c>
      <c r="M297" s="70" t="s">
        <v>3963</v>
      </c>
      <c r="N297" s="37" t="s">
        <v>67</v>
      </c>
      <c r="O297" s="37" t="s">
        <v>67</v>
      </c>
      <c r="P297" s="37" t="s">
        <v>230</v>
      </c>
      <c r="Q297" s="75" t="s">
        <v>286</v>
      </c>
      <c r="R297" t="s">
        <v>3696</v>
      </c>
      <c r="S297" s="38">
        <v>387</v>
      </c>
      <c r="T297">
        <v>1</v>
      </c>
      <c r="U297">
        <v>0</v>
      </c>
      <c r="V297" s="43" t="str">
        <f t="shared" si="19"/>
        <v>USD</v>
      </c>
    </row>
    <row r="298" spans="1:22" x14ac:dyDescent="0.2">
      <c r="A298" s="18" t="str">
        <f t="shared" si="16"/>
        <v>Catalogo principalOVS_ES ACADEMICO395-04415</v>
      </c>
      <c r="B298" s="18" t="str">
        <f t="shared" si="17"/>
        <v>395-04415OVS_ES ACADEMICO</v>
      </c>
      <c r="C298" s="18"/>
      <c r="D298" t="s">
        <v>122</v>
      </c>
      <c r="E298" t="s">
        <v>287</v>
      </c>
      <c r="F298" t="s">
        <v>230</v>
      </c>
      <c r="G298" s="18" t="str">
        <f t="shared" si="20"/>
        <v>Catalogo principal</v>
      </c>
      <c r="H298" s="43" t="s">
        <v>121</v>
      </c>
      <c r="I298" s="37" t="s">
        <v>67</v>
      </c>
      <c r="J298" t="s">
        <v>4352</v>
      </c>
      <c r="K298" t="s">
        <v>40</v>
      </c>
      <c r="L298" s="70" t="s">
        <v>21</v>
      </c>
      <c r="M298" s="70" t="s">
        <v>3963</v>
      </c>
      <c r="N298" s="37" t="s">
        <v>67</v>
      </c>
      <c r="O298" s="37" t="s">
        <v>67</v>
      </c>
      <c r="P298" s="37" t="s">
        <v>230</v>
      </c>
      <c r="Q298" s="75" t="s">
        <v>287</v>
      </c>
      <c r="R298" t="s">
        <v>3696</v>
      </c>
      <c r="S298" s="38">
        <v>387</v>
      </c>
      <c r="T298">
        <v>1</v>
      </c>
      <c r="U298">
        <v>0</v>
      </c>
      <c r="V298" s="43" t="str">
        <f t="shared" si="19"/>
        <v>USD</v>
      </c>
    </row>
    <row r="299" spans="1:22" x14ac:dyDescent="0.2">
      <c r="A299" s="18" t="str">
        <f t="shared" si="16"/>
        <v>Catalogo principalOVS_ES ACADEMICO3LN-00001</v>
      </c>
      <c r="B299" s="18" t="str">
        <f t="shared" si="17"/>
        <v>3LN-00001OVS_ES ACADEMICO</v>
      </c>
      <c r="C299" s="18"/>
      <c r="D299" t="s">
        <v>122</v>
      </c>
      <c r="E299" t="s">
        <v>288</v>
      </c>
      <c r="F299" t="s">
        <v>230</v>
      </c>
      <c r="G299" s="18" t="str">
        <f t="shared" si="20"/>
        <v>Catalogo principal</v>
      </c>
      <c r="H299" s="43" t="s">
        <v>121</v>
      </c>
      <c r="I299" s="37" t="s">
        <v>67</v>
      </c>
      <c r="J299" t="s">
        <v>4353</v>
      </c>
      <c r="K299" t="s">
        <v>40</v>
      </c>
      <c r="L299" s="70" t="s">
        <v>21</v>
      </c>
      <c r="M299" s="70" t="s">
        <v>3966</v>
      </c>
      <c r="N299" s="37" t="s">
        <v>67</v>
      </c>
      <c r="O299" s="37" t="s">
        <v>67</v>
      </c>
      <c r="P299" s="37" t="s">
        <v>230</v>
      </c>
      <c r="Q299" s="75" t="s">
        <v>288</v>
      </c>
      <c r="R299" t="s">
        <v>3691</v>
      </c>
      <c r="S299" s="38">
        <v>0.61</v>
      </c>
      <c r="T299">
        <v>1</v>
      </c>
      <c r="U299">
        <v>0</v>
      </c>
      <c r="V299" s="43" t="str">
        <f t="shared" si="19"/>
        <v>USD</v>
      </c>
    </row>
    <row r="300" spans="1:22" x14ac:dyDescent="0.2">
      <c r="A300" s="18" t="str">
        <f t="shared" si="16"/>
        <v>Catalogo principalOVS_ES ACADEMICO3LN-00002</v>
      </c>
      <c r="B300" s="18" t="str">
        <f t="shared" si="17"/>
        <v>3LN-00002OVS_ES ACADEMICO</v>
      </c>
      <c r="C300" s="18"/>
      <c r="D300" t="s">
        <v>122</v>
      </c>
      <c r="E300" t="s">
        <v>289</v>
      </c>
      <c r="F300" t="s">
        <v>230</v>
      </c>
      <c r="G300" s="18" t="str">
        <f t="shared" si="20"/>
        <v>Catalogo principal</v>
      </c>
      <c r="H300" s="43" t="s">
        <v>121</v>
      </c>
      <c r="I300" s="37" t="s">
        <v>67</v>
      </c>
      <c r="J300" t="s">
        <v>4354</v>
      </c>
      <c r="K300" t="s">
        <v>40</v>
      </c>
      <c r="L300" s="70" t="s">
        <v>21</v>
      </c>
      <c r="M300" s="70" t="s">
        <v>3966</v>
      </c>
      <c r="N300" s="37" t="s">
        <v>67</v>
      </c>
      <c r="O300" s="37" t="s">
        <v>67</v>
      </c>
      <c r="P300" s="37" t="s">
        <v>230</v>
      </c>
      <c r="Q300" s="75" t="s">
        <v>289</v>
      </c>
      <c r="R300" t="s">
        <v>3691</v>
      </c>
      <c r="S300" s="38">
        <v>0.61</v>
      </c>
      <c r="T300">
        <v>1</v>
      </c>
      <c r="U300">
        <v>0</v>
      </c>
      <c r="V300" s="43" t="str">
        <f t="shared" si="19"/>
        <v>USD</v>
      </c>
    </row>
    <row r="301" spans="1:22" x14ac:dyDescent="0.2">
      <c r="A301" s="18" t="str">
        <f t="shared" si="16"/>
        <v>Catalogo principalOVS_ES ACADEMICO3LN-00004</v>
      </c>
      <c r="B301" s="18" t="str">
        <f t="shared" si="17"/>
        <v>3LN-00004OVS_ES ACADEMICO</v>
      </c>
      <c r="C301" s="18"/>
      <c r="D301" t="s">
        <v>122</v>
      </c>
      <c r="E301" t="s">
        <v>290</v>
      </c>
      <c r="F301" t="s">
        <v>230</v>
      </c>
      <c r="G301" s="18" t="str">
        <f t="shared" si="20"/>
        <v>Catalogo principal</v>
      </c>
      <c r="H301" s="43" t="s">
        <v>121</v>
      </c>
      <c r="I301" s="37" t="s">
        <v>67</v>
      </c>
      <c r="J301" t="s">
        <v>4355</v>
      </c>
      <c r="K301" t="s">
        <v>40</v>
      </c>
      <c r="L301" s="70" t="s">
        <v>21</v>
      </c>
      <c r="M301" s="70" t="s">
        <v>3966</v>
      </c>
      <c r="N301" s="37" t="s">
        <v>67</v>
      </c>
      <c r="O301" s="37" t="s">
        <v>67</v>
      </c>
      <c r="P301" s="37" t="s">
        <v>230</v>
      </c>
      <c r="Q301" s="75" t="s">
        <v>290</v>
      </c>
      <c r="R301" t="s">
        <v>3691</v>
      </c>
      <c r="S301" s="38">
        <v>0.61</v>
      </c>
      <c r="T301">
        <v>1</v>
      </c>
      <c r="U301">
        <v>0</v>
      </c>
      <c r="V301" s="43" t="str">
        <f t="shared" si="19"/>
        <v>USD</v>
      </c>
    </row>
    <row r="302" spans="1:22" x14ac:dyDescent="0.2">
      <c r="A302" s="18" t="str">
        <f t="shared" si="16"/>
        <v>Catalogo principalOVS_ES ACADEMICO3LN-00012</v>
      </c>
      <c r="B302" s="18" t="str">
        <f t="shared" si="17"/>
        <v>3LN-00012OVS_ES ACADEMICO</v>
      </c>
      <c r="C302" s="18"/>
      <c r="D302" t="s">
        <v>122</v>
      </c>
      <c r="E302" t="s">
        <v>291</v>
      </c>
      <c r="F302" t="s">
        <v>230</v>
      </c>
      <c r="G302" s="18" t="str">
        <f t="shared" si="20"/>
        <v>Catalogo principal</v>
      </c>
      <c r="H302" s="43" t="s">
        <v>121</v>
      </c>
      <c r="I302" s="37" t="s">
        <v>67</v>
      </c>
      <c r="J302" t="s">
        <v>4356</v>
      </c>
      <c r="K302" t="s">
        <v>40</v>
      </c>
      <c r="L302" s="70" t="s">
        <v>21</v>
      </c>
      <c r="M302" s="70" t="s">
        <v>3966</v>
      </c>
      <c r="N302" s="37" t="s">
        <v>67</v>
      </c>
      <c r="O302" s="37" t="s">
        <v>67</v>
      </c>
      <c r="P302" s="37" t="s">
        <v>230</v>
      </c>
      <c r="Q302" s="75" t="s">
        <v>291</v>
      </c>
      <c r="R302" t="s">
        <v>3691</v>
      </c>
      <c r="S302" s="38">
        <v>0.61</v>
      </c>
      <c r="T302">
        <v>1</v>
      </c>
      <c r="U302">
        <v>0</v>
      </c>
      <c r="V302" s="43" t="str">
        <f t="shared" si="19"/>
        <v>USD</v>
      </c>
    </row>
    <row r="303" spans="1:22" x14ac:dyDescent="0.2">
      <c r="A303" s="18" t="str">
        <f t="shared" si="16"/>
        <v>Catalogo principalOVS_ES ACADEMICO3LN-00013</v>
      </c>
      <c r="B303" s="18" t="str">
        <f t="shared" si="17"/>
        <v>3LN-00013OVS_ES ACADEMICO</v>
      </c>
      <c r="C303" s="18"/>
      <c r="D303" t="s">
        <v>122</v>
      </c>
      <c r="E303" t="s">
        <v>292</v>
      </c>
      <c r="F303" t="s">
        <v>230</v>
      </c>
      <c r="G303" s="18" t="str">
        <f t="shared" si="20"/>
        <v>Catalogo principal</v>
      </c>
      <c r="H303" s="43" t="s">
        <v>121</v>
      </c>
      <c r="I303" s="37" t="s">
        <v>67</v>
      </c>
      <c r="J303" t="s">
        <v>4357</v>
      </c>
      <c r="K303" t="s">
        <v>40</v>
      </c>
      <c r="L303" s="70" t="s">
        <v>21</v>
      </c>
      <c r="M303" s="70" t="s">
        <v>3966</v>
      </c>
      <c r="N303" s="37" t="s">
        <v>67</v>
      </c>
      <c r="O303" s="37" t="s">
        <v>67</v>
      </c>
      <c r="P303" s="37" t="s">
        <v>230</v>
      </c>
      <c r="Q303" s="75" t="s">
        <v>292</v>
      </c>
      <c r="R303" t="s">
        <v>3691</v>
      </c>
      <c r="S303" s="38">
        <v>0.61</v>
      </c>
      <c r="T303">
        <v>1</v>
      </c>
      <c r="U303">
        <v>0</v>
      </c>
      <c r="V303" s="43" t="str">
        <f t="shared" si="19"/>
        <v>USD</v>
      </c>
    </row>
    <row r="304" spans="1:22" x14ac:dyDescent="0.2">
      <c r="A304" s="18" t="str">
        <f t="shared" si="16"/>
        <v>Catalogo principalOVS_ES ACADEMICO3LN-00014</v>
      </c>
      <c r="B304" s="18" t="str">
        <f t="shared" si="17"/>
        <v>3LN-00014OVS_ES ACADEMICO</v>
      </c>
      <c r="C304" s="18"/>
      <c r="D304" t="s">
        <v>122</v>
      </c>
      <c r="E304" t="s">
        <v>293</v>
      </c>
      <c r="F304" t="s">
        <v>230</v>
      </c>
      <c r="G304" s="18" t="str">
        <f t="shared" si="20"/>
        <v>Catalogo principal</v>
      </c>
      <c r="H304" s="43" t="s">
        <v>121</v>
      </c>
      <c r="I304" s="37" t="s">
        <v>67</v>
      </c>
      <c r="J304" t="s">
        <v>4358</v>
      </c>
      <c r="K304" t="s">
        <v>40</v>
      </c>
      <c r="L304" s="70" t="s">
        <v>21</v>
      </c>
      <c r="M304" s="70" t="s">
        <v>3966</v>
      </c>
      <c r="N304" s="37" t="s">
        <v>67</v>
      </c>
      <c r="O304" s="37" t="s">
        <v>67</v>
      </c>
      <c r="P304" s="37" t="s">
        <v>230</v>
      </c>
      <c r="Q304" s="75" t="s">
        <v>293</v>
      </c>
      <c r="R304" t="s">
        <v>3691</v>
      </c>
      <c r="S304" s="38">
        <v>0.61</v>
      </c>
      <c r="T304">
        <v>1</v>
      </c>
      <c r="U304">
        <v>0</v>
      </c>
      <c r="V304" s="43" t="str">
        <f t="shared" si="19"/>
        <v>USD</v>
      </c>
    </row>
    <row r="305" spans="1:22" x14ac:dyDescent="0.2">
      <c r="A305" s="18" t="str">
        <f t="shared" si="16"/>
        <v>Catalogo principalOVS_ES ACADEMICO3LN-00016</v>
      </c>
      <c r="B305" s="18" t="str">
        <f t="shared" si="17"/>
        <v>3LN-00016OVS_ES ACADEMICO</v>
      </c>
      <c r="C305" s="18"/>
      <c r="D305" t="s">
        <v>122</v>
      </c>
      <c r="E305" t="s">
        <v>294</v>
      </c>
      <c r="F305" t="s">
        <v>230</v>
      </c>
      <c r="G305" s="18" t="str">
        <f t="shared" si="20"/>
        <v>Catalogo principal</v>
      </c>
      <c r="H305" s="43" t="s">
        <v>121</v>
      </c>
      <c r="I305" s="37" t="s">
        <v>67</v>
      </c>
      <c r="J305" t="s">
        <v>4359</v>
      </c>
      <c r="K305" t="s">
        <v>40</v>
      </c>
      <c r="L305" s="70" t="s">
        <v>21</v>
      </c>
      <c r="M305" s="70" t="s">
        <v>3966</v>
      </c>
      <c r="N305" s="37" t="s">
        <v>67</v>
      </c>
      <c r="O305" s="37" t="s">
        <v>67</v>
      </c>
      <c r="P305" s="37" t="s">
        <v>230</v>
      </c>
      <c r="Q305" s="75" t="s">
        <v>294</v>
      </c>
      <c r="R305" t="s">
        <v>3691</v>
      </c>
      <c r="S305" s="38">
        <v>0</v>
      </c>
      <c r="T305">
        <v>1</v>
      </c>
      <c r="U305">
        <v>0</v>
      </c>
      <c r="V305" s="43" t="str">
        <f t="shared" si="19"/>
        <v>USD</v>
      </c>
    </row>
    <row r="306" spans="1:22" x14ac:dyDescent="0.2">
      <c r="A306" s="18" t="str">
        <f t="shared" ref="A306:A369" si="21">D306&amp;F306&amp;E306</f>
        <v>Catalogo principalOVS_ES ACADEMICO3LN-00017</v>
      </c>
      <c r="B306" s="18" t="str">
        <f t="shared" ref="B306:B369" si="22">E306&amp;F306</f>
        <v>3LN-00017OVS_ES ACADEMICO</v>
      </c>
      <c r="C306" s="18"/>
      <c r="D306" t="s">
        <v>122</v>
      </c>
      <c r="E306" t="s">
        <v>295</v>
      </c>
      <c r="F306" t="s">
        <v>230</v>
      </c>
      <c r="G306" s="18" t="str">
        <f t="shared" si="20"/>
        <v>Catalogo principal</v>
      </c>
      <c r="H306" s="43" t="s">
        <v>121</v>
      </c>
      <c r="I306" s="37" t="s">
        <v>67</v>
      </c>
      <c r="J306" t="s">
        <v>4360</v>
      </c>
      <c r="K306" t="s">
        <v>40</v>
      </c>
      <c r="L306" s="70" t="s">
        <v>21</v>
      </c>
      <c r="M306" s="70" t="s">
        <v>3966</v>
      </c>
      <c r="N306" s="37" t="s">
        <v>67</v>
      </c>
      <c r="O306" s="37" t="s">
        <v>67</v>
      </c>
      <c r="P306" s="37" t="s">
        <v>230</v>
      </c>
      <c r="Q306" s="75" t="s">
        <v>295</v>
      </c>
      <c r="R306" t="s">
        <v>3691</v>
      </c>
      <c r="S306" s="38">
        <v>0</v>
      </c>
      <c r="T306">
        <v>1</v>
      </c>
      <c r="U306">
        <v>0</v>
      </c>
      <c r="V306" s="43" t="str">
        <f t="shared" si="19"/>
        <v>USD</v>
      </c>
    </row>
    <row r="307" spans="1:22" x14ac:dyDescent="0.2">
      <c r="A307" s="18" t="str">
        <f t="shared" si="21"/>
        <v>Catalogo principalOVS_ES ACADEMICO3LN-00018</v>
      </c>
      <c r="B307" s="18" t="str">
        <f t="shared" si="22"/>
        <v>3LN-00018OVS_ES ACADEMICO</v>
      </c>
      <c r="C307" s="18"/>
      <c r="D307" t="s">
        <v>122</v>
      </c>
      <c r="E307" t="s">
        <v>296</v>
      </c>
      <c r="F307" t="s">
        <v>230</v>
      </c>
      <c r="G307" s="18" t="str">
        <f t="shared" si="20"/>
        <v>Catalogo principal</v>
      </c>
      <c r="H307" s="43" t="s">
        <v>121</v>
      </c>
      <c r="I307" s="37" t="s">
        <v>67</v>
      </c>
      <c r="J307" t="s">
        <v>4361</v>
      </c>
      <c r="K307" t="s">
        <v>40</v>
      </c>
      <c r="L307" s="70" t="s">
        <v>21</v>
      </c>
      <c r="M307" s="70" t="s">
        <v>3966</v>
      </c>
      <c r="N307" s="37" t="s">
        <v>67</v>
      </c>
      <c r="O307" s="37" t="s">
        <v>67</v>
      </c>
      <c r="P307" s="37" t="s">
        <v>230</v>
      </c>
      <c r="Q307" s="75" t="s">
        <v>296</v>
      </c>
      <c r="R307" t="s">
        <v>3691</v>
      </c>
      <c r="S307" s="38">
        <v>0</v>
      </c>
      <c r="T307">
        <v>1</v>
      </c>
      <c r="U307">
        <v>0</v>
      </c>
      <c r="V307" s="43" t="str">
        <f t="shared" ref="V307:V370" si="23">H307</f>
        <v>USD</v>
      </c>
    </row>
    <row r="308" spans="1:22" x14ac:dyDescent="0.2">
      <c r="A308" s="18" t="str">
        <f t="shared" si="21"/>
        <v>Catalogo principalOVS_ES ACADEMICO3ND-00739</v>
      </c>
      <c r="B308" s="18" t="str">
        <f t="shared" si="22"/>
        <v>3ND-00739OVS_ES ACADEMICO</v>
      </c>
      <c r="C308" s="18"/>
      <c r="D308" t="s">
        <v>122</v>
      </c>
      <c r="E308" t="s">
        <v>297</v>
      </c>
      <c r="F308" t="s">
        <v>230</v>
      </c>
      <c r="G308" s="18" t="str">
        <f t="shared" si="20"/>
        <v>Catalogo principal</v>
      </c>
      <c r="H308" s="43" t="s">
        <v>121</v>
      </c>
      <c r="I308" s="37" t="s">
        <v>67</v>
      </c>
      <c r="J308" t="s">
        <v>4362</v>
      </c>
      <c r="K308" t="s">
        <v>40</v>
      </c>
      <c r="L308" s="70" t="s">
        <v>21</v>
      </c>
      <c r="M308" s="70" t="s">
        <v>3946</v>
      </c>
      <c r="N308" s="37" t="s">
        <v>67</v>
      </c>
      <c r="O308" s="37" t="s">
        <v>67</v>
      </c>
      <c r="P308" s="37" t="s">
        <v>230</v>
      </c>
      <c r="Q308" s="75" t="s">
        <v>297</v>
      </c>
      <c r="R308" t="s">
        <v>3696</v>
      </c>
      <c r="S308" s="38">
        <v>1.25</v>
      </c>
      <c r="T308">
        <v>1</v>
      </c>
      <c r="U308">
        <v>0</v>
      </c>
      <c r="V308" s="43" t="str">
        <f t="shared" si="23"/>
        <v>USD</v>
      </c>
    </row>
    <row r="309" spans="1:22" x14ac:dyDescent="0.2">
      <c r="A309" s="18" t="str">
        <f t="shared" si="21"/>
        <v>Catalogo principalOVS_ES ACADEMICO3ND-00740</v>
      </c>
      <c r="B309" s="18" t="str">
        <f t="shared" si="22"/>
        <v>3ND-00740OVS_ES ACADEMICO</v>
      </c>
      <c r="C309" s="18"/>
      <c r="D309" t="s">
        <v>122</v>
      </c>
      <c r="E309" t="s">
        <v>298</v>
      </c>
      <c r="F309" t="s">
        <v>230</v>
      </c>
      <c r="G309" s="18" t="str">
        <f t="shared" si="20"/>
        <v>Catalogo principal</v>
      </c>
      <c r="H309" s="43" t="s">
        <v>121</v>
      </c>
      <c r="I309" s="37" t="s">
        <v>67</v>
      </c>
      <c r="J309" t="s">
        <v>4363</v>
      </c>
      <c r="K309" t="s">
        <v>40</v>
      </c>
      <c r="L309" s="70" t="s">
        <v>21</v>
      </c>
      <c r="M309" s="70" t="s">
        <v>3946</v>
      </c>
      <c r="N309" s="37" t="s">
        <v>67</v>
      </c>
      <c r="O309" s="37" t="s">
        <v>67</v>
      </c>
      <c r="P309" s="37" t="s">
        <v>230</v>
      </c>
      <c r="Q309" s="75" t="s">
        <v>298</v>
      </c>
      <c r="R309" t="s">
        <v>3696</v>
      </c>
      <c r="S309" s="38">
        <v>1.25</v>
      </c>
      <c r="T309">
        <v>1</v>
      </c>
      <c r="U309">
        <v>0</v>
      </c>
      <c r="V309" s="43" t="str">
        <f t="shared" si="23"/>
        <v>USD</v>
      </c>
    </row>
    <row r="310" spans="1:22" x14ac:dyDescent="0.2">
      <c r="A310" s="18" t="str">
        <f t="shared" si="21"/>
        <v>Catalogo principalOVS_ES ACADEMICO3ND-00741</v>
      </c>
      <c r="B310" s="18" t="str">
        <f t="shared" si="22"/>
        <v>3ND-00741OVS_ES ACADEMICO</v>
      </c>
      <c r="C310" s="18"/>
      <c r="D310" t="s">
        <v>122</v>
      </c>
      <c r="E310" t="s">
        <v>299</v>
      </c>
      <c r="F310" t="s">
        <v>230</v>
      </c>
      <c r="G310" s="18" t="str">
        <f t="shared" si="20"/>
        <v>Catalogo principal</v>
      </c>
      <c r="H310" s="43" t="s">
        <v>121</v>
      </c>
      <c r="I310" s="37" t="s">
        <v>67</v>
      </c>
      <c r="J310" t="s">
        <v>4364</v>
      </c>
      <c r="K310" t="s">
        <v>40</v>
      </c>
      <c r="L310" s="70" t="s">
        <v>21</v>
      </c>
      <c r="M310" s="70" t="s">
        <v>3946</v>
      </c>
      <c r="N310" s="37" t="s">
        <v>67</v>
      </c>
      <c r="O310" s="37" t="s">
        <v>67</v>
      </c>
      <c r="P310" s="37" t="s">
        <v>230</v>
      </c>
      <c r="Q310" s="75" t="s">
        <v>299</v>
      </c>
      <c r="R310" t="s">
        <v>3696</v>
      </c>
      <c r="S310" s="38">
        <v>1.25</v>
      </c>
      <c r="T310">
        <v>1</v>
      </c>
      <c r="U310">
        <v>0</v>
      </c>
      <c r="V310" s="43" t="str">
        <f t="shared" si="23"/>
        <v>USD</v>
      </c>
    </row>
    <row r="311" spans="1:22" x14ac:dyDescent="0.2">
      <c r="A311" s="18" t="str">
        <f t="shared" si="21"/>
        <v>Catalogo principalOVS_ES ACADEMICO3ND-00742</v>
      </c>
      <c r="B311" s="18" t="str">
        <f t="shared" si="22"/>
        <v>3ND-00742OVS_ES ACADEMICO</v>
      </c>
      <c r="C311" s="18"/>
      <c r="D311" t="s">
        <v>122</v>
      </c>
      <c r="E311" t="s">
        <v>300</v>
      </c>
      <c r="F311" t="s">
        <v>230</v>
      </c>
      <c r="G311" s="18" t="str">
        <f t="shared" si="20"/>
        <v>Catalogo principal</v>
      </c>
      <c r="H311" s="43" t="s">
        <v>121</v>
      </c>
      <c r="I311" s="37" t="s">
        <v>67</v>
      </c>
      <c r="J311" t="s">
        <v>4365</v>
      </c>
      <c r="K311" t="s">
        <v>40</v>
      </c>
      <c r="L311" s="70" t="s">
        <v>21</v>
      </c>
      <c r="M311" s="70" t="s">
        <v>3946</v>
      </c>
      <c r="N311" s="37" t="s">
        <v>67</v>
      </c>
      <c r="O311" s="37" t="s">
        <v>67</v>
      </c>
      <c r="P311" s="37" t="s">
        <v>230</v>
      </c>
      <c r="Q311" s="75" t="s">
        <v>300</v>
      </c>
      <c r="R311" t="s">
        <v>3696</v>
      </c>
      <c r="S311" s="38">
        <v>1.25</v>
      </c>
      <c r="T311">
        <v>1</v>
      </c>
      <c r="U311">
        <v>0</v>
      </c>
      <c r="V311" s="43" t="str">
        <f t="shared" si="23"/>
        <v>USD</v>
      </c>
    </row>
    <row r="312" spans="1:22" x14ac:dyDescent="0.2">
      <c r="A312" s="18" t="str">
        <f t="shared" si="21"/>
        <v>Catalogo principalOVS_ES ACADEMICO3ND-00743</v>
      </c>
      <c r="B312" s="18" t="str">
        <f t="shared" si="22"/>
        <v>3ND-00743OVS_ES ACADEMICO</v>
      </c>
      <c r="C312" s="18"/>
      <c r="D312" t="s">
        <v>122</v>
      </c>
      <c r="E312" t="s">
        <v>301</v>
      </c>
      <c r="F312" t="s">
        <v>230</v>
      </c>
      <c r="G312" s="18" t="str">
        <f t="shared" si="20"/>
        <v>Catalogo principal</v>
      </c>
      <c r="H312" s="43" t="s">
        <v>121</v>
      </c>
      <c r="I312" s="37" t="s">
        <v>67</v>
      </c>
      <c r="J312" t="s">
        <v>4366</v>
      </c>
      <c r="K312" t="s">
        <v>40</v>
      </c>
      <c r="L312" s="70" t="s">
        <v>21</v>
      </c>
      <c r="M312" s="70" t="s">
        <v>3946</v>
      </c>
      <c r="N312" s="37" t="s">
        <v>67</v>
      </c>
      <c r="O312" s="37" t="s">
        <v>67</v>
      </c>
      <c r="P312" s="37" t="s">
        <v>230</v>
      </c>
      <c r="Q312" s="75" t="s">
        <v>301</v>
      </c>
      <c r="R312" t="s">
        <v>3696</v>
      </c>
      <c r="S312" s="38">
        <v>0.94</v>
      </c>
      <c r="T312">
        <v>1</v>
      </c>
      <c r="U312">
        <v>0</v>
      </c>
      <c r="V312" s="43" t="str">
        <f t="shared" si="23"/>
        <v>USD</v>
      </c>
    </row>
    <row r="313" spans="1:22" x14ac:dyDescent="0.2">
      <c r="A313" s="18" t="str">
        <f t="shared" si="21"/>
        <v>Catalogo principalOVS_ES ACADEMICO3ND-00744</v>
      </c>
      <c r="B313" s="18" t="str">
        <f t="shared" si="22"/>
        <v>3ND-00744OVS_ES ACADEMICO</v>
      </c>
      <c r="C313" s="18"/>
      <c r="D313" t="s">
        <v>122</v>
      </c>
      <c r="E313" t="s">
        <v>302</v>
      </c>
      <c r="F313" t="s">
        <v>230</v>
      </c>
      <c r="G313" s="18" t="str">
        <f t="shared" si="20"/>
        <v>Catalogo principal</v>
      </c>
      <c r="H313" s="43" t="s">
        <v>121</v>
      </c>
      <c r="I313" s="37" t="s">
        <v>67</v>
      </c>
      <c r="J313" t="s">
        <v>4367</v>
      </c>
      <c r="K313" t="s">
        <v>40</v>
      </c>
      <c r="L313" s="70" t="s">
        <v>21</v>
      </c>
      <c r="M313" s="70" t="s">
        <v>3946</v>
      </c>
      <c r="N313" s="37" t="s">
        <v>67</v>
      </c>
      <c r="O313" s="37" t="s">
        <v>67</v>
      </c>
      <c r="P313" s="37" t="s">
        <v>230</v>
      </c>
      <c r="Q313" s="75" t="s">
        <v>302</v>
      </c>
      <c r="R313" t="s">
        <v>3696</v>
      </c>
      <c r="S313" s="38">
        <v>0.94</v>
      </c>
      <c r="T313">
        <v>1</v>
      </c>
      <c r="U313">
        <v>0</v>
      </c>
      <c r="V313" s="43" t="str">
        <f t="shared" si="23"/>
        <v>USD</v>
      </c>
    </row>
    <row r="314" spans="1:22" x14ac:dyDescent="0.2">
      <c r="A314" s="18" t="str">
        <f t="shared" si="21"/>
        <v>Catalogo principalOVS_ES ACADEMICO3VU-00001</v>
      </c>
      <c r="B314" s="18" t="str">
        <f t="shared" si="22"/>
        <v>3VU-00001OVS_ES ACADEMICO</v>
      </c>
      <c r="C314" s="18"/>
      <c r="D314" t="s">
        <v>122</v>
      </c>
      <c r="E314" t="s">
        <v>303</v>
      </c>
      <c r="F314" t="s">
        <v>230</v>
      </c>
      <c r="G314" s="18" t="str">
        <f t="shared" si="20"/>
        <v>Catalogo principal</v>
      </c>
      <c r="H314" s="43" t="s">
        <v>121</v>
      </c>
      <c r="I314" s="37" t="s">
        <v>67</v>
      </c>
      <c r="J314" t="s">
        <v>4368</v>
      </c>
      <c r="K314" t="s">
        <v>40</v>
      </c>
      <c r="L314" s="70" t="s">
        <v>21</v>
      </c>
      <c r="M314" s="70" t="s">
        <v>3946</v>
      </c>
      <c r="N314" s="37" t="s">
        <v>67</v>
      </c>
      <c r="O314" s="37" t="s">
        <v>67</v>
      </c>
      <c r="P314" s="37" t="s">
        <v>230</v>
      </c>
      <c r="Q314" s="75" t="s">
        <v>303</v>
      </c>
      <c r="R314" t="s">
        <v>3696</v>
      </c>
      <c r="S314" s="38">
        <v>156</v>
      </c>
      <c r="T314">
        <v>1</v>
      </c>
      <c r="U314">
        <v>0</v>
      </c>
      <c r="V314" s="43" t="str">
        <f t="shared" si="23"/>
        <v>USD</v>
      </c>
    </row>
    <row r="315" spans="1:22" x14ac:dyDescent="0.2">
      <c r="A315" s="18" t="str">
        <f t="shared" si="21"/>
        <v>Catalogo principalOVS_ES ACADEMICO3VU-00002</v>
      </c>
      <c r="B315" s="18" t="str">
        <f t="shared" si="22"/>
        <v>3VU-00002OVS_ES ACADEMICO</v>
      </c>
      <c r="C315" s="18"/>
      <c r="D315" t="s">
        <v>122</v>
      </c>
      <c r="E315" t="s">
        <v>304</v>
      </c>
      <c r="F315" t="s">
        <v>230</v>
      </c>
      <c r="G315" s="18" t="str">
        <f t="shared" si="20"/>
        <v>Catalogo principal</v>
      </c>
      <c r="H315" s="43" t="s">
        <v>121</v>
      </c>
      <c r="I315" s="37" t="s">
        <v>67</v>
      </c>
      <c r="J315" t="s">
        <v>4369</v>
      </c>
      <c r="K315" t="s">
        <v>40</v>
      </c>
      <c r="L315" s="70" t="s">
        <v>21</v>
      </c>
      <c r="M315" s="70" t="s">
        <v>3946</v>
      </c>
      <c r="N315" s="37" t="s">
        <v>67</v>
      </c>
      <c r="O315" s="37" t="s">
        <v>67</v>
      </c>
      <c r="P315" s="37" t="s">
        <v>230</v>
      </c>
      <c r="Q315" s="75" t="s">
        <v>304</v>
      </c>
      <c r="R315" t="s">
        <v>3696</v>
      </c>
      <c r="S315" s="38">
        <v>156</v>
      </c>
      <c r="T315">
        <v>1</v>
      </c>
      <c r="U315">
        <v>0</v>
      </c>
      <c r="V315" s="43" t="str">
        <f t="shared" si="23"/>
        <v>USD</v>
      </c>
    </row>
    <row r="316" spans="1:22" x14ac:dyDescent="0.2">
      <c r="A316" s="18" t="str">
        <f t="shared" si="21"/>
        <v>Catalogo principalOVS_ES ACADEMICO3ZK-00219</v>
      </c>
      <c r="B316" s="18" t="str">
        <f t="shared" si="22"/>
        <v>3ZK-00219OVS_ES ACADEMICO</v>
      </c>
      <c r="C316" s="18"/>
      <c r="D316" t="s">
        <v>122</v>
      </c>
      <c r="E316" t="s">
        <v>305</v>
      </c>
      <c r="F316" t="s">
        <v>230</v>
      </c>
      <c r="G316" s="18" t="str">
        <f t="shared" si="20"/>
        <v>Catalogo principal</v>
      </c>
      <c r="H316" s="43" t="s">
        <v>121</v>
      </c>
      <c r="I316" s="37" t="s">
        <v>67</v>
      </c>
      <c r="J316" t="s">
        <v>4370</v>
      </c>
      <c r="K316" t="s">
        <v>40</v>
      </c>
      <c r="L316" s="70" t="s">
        <v>21</v>
      </c>
      <c r="M316" s="70" t="s">
        <v>3946</v>
      </c>
      <c r="N316" s="37" t="s">
        <v>67</v>
      </c>
      <c r="O316" s="37" t="s">
        <v>67</v>
      </c>
      <c r="P316" s="37" t="s">
        <v>230</v>
      </c>
      <c r="Q316" s="75" t="s">
        <v>305</v>
      </c>
      <c r="R316" t="s">
        <v>3696</v>
      </c>
      <c r="S316" s="38">
        <v>1.25</v>
      </c>
      <c r="T316">
        <v>1</v>
      </c>
      <c r="U316">
        <v>0</v>
      </c>
      <c r="V316" s="43" t="str">
        <f t="shared" si="23"/>
        <v>USD</v>
      </c>
    </row>
    <row r="317" spans="1:22" x14ac:dyDescent="0.2">
      <c r="A317" s="18" t="str">
        <f t="shared" si="21"/>
        <v>Catalogo principalOVS_ES ACADEMICO3ZK-00220</v>
      </c>
      <c r="B317" s="18" t="str">
        <f t="shared" si="22"/>
        <v>3ZK-00220OVS_ES ACADEMICO</v>
      </c>
      <c r="C317" s="18"/>
      <c r="D317" t="s">
        <v>122</v>
      </c>
      <c r="E317" t="s">
        <v>306</v>
      </c>
      <c r="F317" t="s">
        <v>230</v>
      </c>
      <c r="G317" s="18" t="str">
        <f t="shared" si="20"/>
        <v>Catalogo principal</v>
      </c>
      <c r="H317" s="43" t="s">
        <v>121</v>
      </c>
      <c r="I317" s="37" t="s">
        <v>67</v>
      </c>
      <c r="J317" t="s">
        <v>4371</v>
      </c>
      <c r="K317" t="s">
        <v>40</v>
      </c>
      <c r="L317" s="70" t="s">
        <v>21</v>
      </c>
      <c r="M317" s="70" t="s">
        <v>3946</v>
      </c>
      <c r="N317" s="37" t="s">
        <v>67</v>
      </c>
      <c r="O317" s="37" t="s">
        <v>67</v>
      </c>
      <c r="P317" s="37" t="s">
        <v>230</v>
      </c>
      <c r="Q317" s="75" t="s">
        <v>306</v>
      </c>
      <c r="R317" t="s">
        <v>3696</v>
      </c>
      <c r="S317" s="38">
        <v>1.25</v>
      </c>
      <c r="T317">
        <v>1</v>
      </c>
      <c r="U317">
        <v>0</v>
      </c>
      <c r="V317" s="43" t="str">
        <f t="shared" si="23"/>
        <v>USD</v>
      </c>
    </row>
    <row r="318" spans="1:22" x14ac:dyDescent="0.2">
      <c r="A318" s="18" t="str">
        <f t="shared" si="21"/>
        <v>Catalogo principalOVS_ES ACADEMICO3ZK-00221</v>
      </c>
      <c r="B318" s="18" t="str">
        <f t="shared" si="22"/>
        <v>3ZK-00221OVS_ES ACADEMICO</v>
      </c>
      <c r="C318" s="18"/>
      <c r="D318" t="s">
        <v>122</v>
      </c>
      <c r="E318" t="s">
        <v>307</v>
      </c>
      <c r="F318" t="s">
        <v>230</v>
      </c>
      <c r="G318" s="18" t="str">
        <f t="shared" si="20"/>
        <v>Catalogo principal</v>
      </c>
      <c r="H318" s="43" t="s">
        <v>121</v>
      </c>
      <c r="I318" s="37" t="s">
        <v>67</v>
      </c>
      <c r="J318" t="s">
        <v>4372</v>
      </c>
      <c r="K318" t="s">
        <v>40</v>
      </c>
      <c r="L318" s="70" t="s">
        <v>21</v>
      </c>
      <c r="M318" s="70" t="s">
        <v>3946</v>
      </c>
      <c r="N318" s="37" t="s">
        <v>67</v>
      </c>
      <c r="O318" s="37" t="s">
        <v>67</v>
      </c>
      <c r="P318" s="37" t="s">
        <v>230</v>
      </c>
      <c r="Q318" s="75" t="s">
        <v>307</v>
      </c>
      <c r="R318" t="s">
        <v>3696</v>
      </c>
      <c r="S318" s="38">
        <v>1.25</v>
      </c>
      <c r="T318">
        <v>1</v>
      </c>
      <c r="U318">
        <v>0</v>
      </c>
      <c r="V318" s="43" t="str">
        <f t="shared" si="23"/>
        <v>USD</v>
      </c>
    </row>
    <row r="319" spans="1:22" x14ac:dyDescent="0.2">
      <c r="A319" s="18" t="str">
        <f t="shared" si="21"/>
        <v>Catalogo principalOVS_ES ACADEMICO3ZK-00222</v>
      </c>
      <c r="B319" s="18" t="str">
        <f t="shared" si="22"/>
        <v>3ZK-00222OVS_ES ACADEMICO</v>
      </c>
      <c r="C319" s="18"/>
      <c r="D319" t="s">
        <v>122</v>
      </c>
      <c r="E319" t="s">
        <v>308</v>
      </c>
      <c r="F319" t="s">
        <v>230</v>
      </c>
      <c r="G319" s="18" t="str">
        <f t="shared" si="20"/>
        <v>Catalogo principal</v>
      </c>
      <c r="H319" s="43" t="s">
        <v>121</v>
      </c>
      <c r="I319" s="37" t="s">
        <v>67</v>
      </c>
      <c r="J319" t="s">
        <v>4373</v>
      </c>
      <c r="K319" t="s">
        <v>40</v>
      </c>
      <c r="L319" s="70" t="s">
        <v>21</v>
      </c>
      <c r="M319" s="70" t="s">
        <v>3946</v>
      </c>
      <c r="N319" s="37" t="s">
        <v>67</v>
      </c>
      <c r="O319" s="37" t="s">
        <v>67</v>
      </c>
      <c r="P319" s="37" t="s">
        <v>230</v>
      </c>
      <c r="Q319" s="75" t="s">
        <v>308</v>
      </c>
      <c r="R319" t="s">
        <v>3696</v>
      </c>
      <c r="S319" s="38">
        <v>1.25</v>
      </c>
      <c r="T319">
        <v>1</v>
      </c>
      <c r="U319">
        <v>0</v>
      </c>
      <c r="V319" s="43" t="str">
        <f t="shared" si="23"/>
        <v>USD</v>
      </c>
    </row>
    <row r="320" spans="1:22" x14ac:dyDescent="0.2">
      <c r="A320" s="18" t="str">
        <f t="shared" si="21"/>
        <v>Catalogo principalOVS_ES ACADEMICO3ZK-00378</v>
      </c>
      <c r="B320" s="18" t="str">
        <f t="shared" si="22"/>
        <v>3ZK-00378OVS_ES ACADEMICO</v>
      </c>
      <c r="C320" s="18"/>
      <c r="D320" t="s">
        <v>122</v>
      </c>
      <c r="E320" t="s">
        <v>309</v>
      </c>
      <c r="F320" t="s">
        <v>230</v>
      </c>
      <c r="G320" s="18" t="str">
        <f t="shared" si="20"/>
        <v>Catalogo principal</v>
      </c>
      <c r="H320" s="43" t="s">
        <v>121</v>
      </c>
      <c r="I320" s="37" t="s">
        <v>67</v>
      </c>
      <c r="J320" t="s">
        <v>4374</v>
      </c>
      <c r="K320" t="s">
        <v>40</v>
      </c>
      <c r="L320" s="70" t="s">
        <v>21</v>
      </c>
      <c r="M320" s="70" t="s">
        <v>3946</v>
      </c>
      <c r="N320" s="37" t="s">
        <v>67</v>
      </c>
      <c r="O320" s="37" t="s">
        <v>67</v>
      </c>
      <c r="P320" s="37" t="s">
        <v>230</v>
      </c>
      <c r="Q320" s="75" t="s">
        <v>309</v>
      </c>
      <c r="R320" t="s">
        <v>3696</v>
      </c>
      <c r="S320" s="38">
        <v>0.94</v>
      </c>
      <c r="T320">
        <v>1</v>
      </c>
      <c r="U320">
        <v>0</v>
      </c>
      <c r="V320" s="43" t="str">
        <f t="shared" si="23"/>
        <v>USD</v>
      </c>
    </row>
    <row r="321" spans="1:22" x14ac:dyDescent="0.2">
      <c r="A321" s="18" t="str">
        <f t="shared" si="21"/>
        <v>Catalogo principalOVS_ES ACADEMICO3ZK-00379</v>
      </c>
      <c r="B321" s="18" t="str">
        <f t="shared" si="22"/>
        <v>3ZK-00379OVS_ES ACADEMICO</v>
      </c>
      <c r="C321" s="18"/>
      <c r="D321" t="s">
        <v>122</v>
      </c>
      <c r="E321" t="s">
        <v>310</v>
      </c>
      <c r="F321" t="s">
        <v>230</v>
      </c>
      <c r="G321" s="18" t="str">
        <f t="shared" si="20"/>
        <v>Catalogo principal</v>
      </c>
      <c r="H321" s="43" t="s">
        <v>121</v>
      </c>
      <c r="I321" s="37" t="s">
        <v>67</v>
      </c>
      <c r="J321" t="s">
        <v>4375</v>
      </c>
      <c r="K321" t="s">
        <v>40</v>
      </c>
      <c r="L321" s="70" t="s">
        <v>21</v>
      </c>
      <c r="M321" s="70" t="s">
        <v>3946</v>
      </c>
      <c r="N321" s="37" t="s">
        <v>67</v>
      </c>
      <c r="O321" s="37" t="s">
        <v>67</v>
      </c>
      <c r="P321" s="37" t="s">
        <v>230</v>
      </c>
      <c r="Q321" s="75" t="s">
        <v>310</v>
      </c>
      <c r="R321" t="s">
        <v>3696</v>
      </c>
      <c r="S321" s="38">
        <v>0.94</v>
      </c>
      <c r="T321">
        <v>1</v>
      </c>
      <c r="U321">
        <v>0</v>
      </c>
      <c r="V321" s="43" t="str">
        <f t="shared" si="23"/>
        <v>USD</v>
      </c>
    </row>
    <row r="322" spans="1:22" x14ac:dyDescent="0.2">
      <c r="A322" s="18" t="str">
        <f t="shared" si="21"/>
        <v>Catalogo principalOVS_ES ACADEMICO4ZF-00177</v>
      </c>
      <c r="B322" s="18" t="str">
        <f t="shared" si="22"/>
        <v>4ZF-00177OVS_ES ACADEMICO</v>
      </c>
      <c r="C322" s="18"/>
      <c r="D322" t="s">
        <v>122</v>
      </c>
      <c r="E322" t="s">
        <v>311</v>
      </c>
      <c r="F322" t="s">
        <v>230</v>
      </c>
      <c r="G322" s="18" t="str">
        <f t="shared" si="20"/>
        <v>Catalogo principal</v>
      </c>
      <c r="H322" s="43" t="s">
        <v>121</v>
      </c>
      <c r="I322" s="37" t="s">
        <v>67</v>
      </c>
      <c r="J322" t="s">
        <v>4376</v>
      </c>
      <c r="K322" t="s">
        <v>40</v>
      </c>
      <c r="L322" s="70" t="s">
        <v>21</v>
      </c>
      <c r="M322" s="70" t="s">
        <v>3966</v>
      </c>
      <c r="N322" s="37" t="s">
        <v>67</v>
      </c>
      <c r="O322" s="37" t="s">
        <v>67</v>
      </c>
      <c r="P322" s="37" t="s">
        <v>230</v>
      </c>
      <c r="Q322" s="75" t="s">
        <v>311</v>
      </c>
      <c r="R322" t="s">
        <v>3691</v>
      </c>
      <c r="S322" s="38">
        <v>3.34</v>
      </c>
      <c r="T322">
        <v>1</v>
      </c>
      <c r="U322">
        <v>0</v>
      </c>
      <c r="V322" s="43" t="str">
        <f t="shared" si="23"/>
        <v>USD</v>
      </c>
    </row>
    <row r="323" spans="1:22" x14ac:dyDescent="0.2">
      <c r="A323" s="18" t="str">
        <f t="shared" si="21"/>
        <v>Catalogo principalOVS_ES ACADEMICO4ZF-00178</v>
      </c>
      <c r="B323" s="18" t="str">
        <f t="shared" si="22"/>
        <v>4ZF-00178OVS_ES ACADEMICO</v>
      </c>
      <c r="C323" s="18"/>
      <c r="D323" t="s">
        <v>122</v>
      </c>
      <c r="E323" t="s">
        <v>312</v>
      </c>
      <c r="F323" t="s">
        <v>230</v>
      </c>
      <c r="G323" s="18" t="str">
        <f t="shared" si="20"/>
        <v>Catalogo principal</v>
      </c>
      <c r="H323" s="43" t="s">
        <v>121</v>
      </c>
      <c r="I323" s="37" t="s">
        <v>67</v>
      </c>
      <c r="J323" t="s">
        <v>4377</v>
      </c>
      <c r="K323" t="s">
        <v>40</v>
      </c>
      <c r="L323" s="70" t="s">
        <v>21</v>
      </c>
      <c r="M323" s="70" t="s">
        <v>3966</v>
      </c>
      <c r="N323" s="37" t="s">
        <v>67</v>
      </c>
      <c r="O323" s="37" t="s">
        <v>67</v>
      </c>
      <c r="P323" s="37" t="s">
        <v>230</v>
      </c>
      <c r="Q323" s="75" t="s">
        <v>312</v>
      </c>
      <c r="R323" t="s">
        <v>3691</v>
      </c>
      <c r="S323" s="38">
        <v>3.34</v>
      </c>
      <c r="T323">
        <v>1</v>
      </c>
      <c r="U323">
        <v>0</v>
      </c>
      <c r="V323" s="43" t="str">
        <f t="shared" si="23"/>
        <v>USD</v>
      </c>
    </row>
    <row r="324" spans="1:22" x14ac:dyDescent="0.2">
      <c r="A324" s="18" t="str">
        <f t="shared" si="21"/>
        <v>Catalogo principalOVS_ES ACADEMICO5A4-00001</v>
      </c>
      <c r="B324" s="18" t="str">
        <f t="shared" si="22"/>
        <v>5A4-00001OVS_ES ACADEMICO</v>
      </c>
      <c r="C324" s="18"/>
      <c r="D324" t="s">
        <v>122</v>
      </c>
      <c r="E324" t="s">
        <v>313</v>
      </c>
      <c r="F324" t="s">
        <v>230</v>
      </c>
      <c r="G324" s="18" t="str">
        <f t="shared" si="20"/>
        <v>Catalogo principal</v>
      </c>
      <c r="H324" s="43" t="s">
        <v>121</v>
      </c>
      <c r="I324" s="37" t="s">
        <v>67</v>
      </c>
      <c r="J324" t="s">
        <v>4378</v>
      </c>
      <c r="K324" t="s">
        <v>40</v>
      </c>
      <c r="L324" s="70" t="s">
        <v>21</v>
      </c>
      <c r="M324" s="70" t="s">
        <v>3966</v>
      </c>
      <c r="N324" s="37" t="s">
        <v>67</v>
      </c>
      <c r="O324" s="37" t="s">
        <v>67</v>
      </c>
      <c r="P324" s="37" t="s">
        <v>230</v>
      </c>
      <c r="Q324" s="75" t="s">
        <v>313</v>
      </c>
      <c r="R324" t="s">
        <v>3691</v>
      </c>
      <c r="S324" s="38">
        <v>0.3</v>
      </c>
      <c r="T324">
        <v>1</v>
      </c>
      <c r="U324">
        <v>0</v>
      </c>
      <c r="V324" s="43" t="str">
        <f t="shared" si="23"/>
        <v>USD</v>
      </c>
    </row>
    <row r="325" spans="1:22" x14ac:dyDescent="0.2">
      <c r="A325" s="18" t="str">
        <f t="shared" si="21"/>
        <v>Catalogo principalOVS_ES ACADEMICO5A4-00002</v>
      </c>
      <c r="B325" s="18" t="str">
        <f t="shared" si="22"/>
        <v>5A4-00002OVS_ES ACADEMICO</v>
      </c>
      <c r="C325" s="18"/>
      <c r="D325" t="s">
        <v>122</v>
      </c>
      <c r="E325" t="s">
        <v>314</v>
      </c>
      <c r="F325" t="s">
        <v>230</v>
      </c>
      <c r="G325" s="18" t="str">
        <f t="shared" si="20"/>
        <v>Catalogo principal</v>
      </c>
      <c r="H325" s="43" t="s">
        <v>121</v>
      </c>
      <c r="I325" s="37" t="s">
        <v>67</v>
      </c>
      <c r="J325" t="s">
        <v>3765</v>
      </c>
      <c r="K325" t="s">
        <v>40</v>
      </c>
      <c r="L325" s="70" t="s">
        <v>21</v>
      </c>
      <c r="M325" s="70" t="s">
        <v>28</v>
      </c>
      <c r="N325" s="37" t="s">
        <v>67</v>
      </c>
      <c r="O325" s="37" t="s">
        <v>67</v>
      </c>
      <c r="P325" s="37" t="s">
        <v>230</v>
      </c>
      <c r="Q325" s="75" t="s">
        <v>314</v>
      </c>
      <c r="R325" t="s">
        <v>3691</v>
      </c>
      <c r="S325" s="38">
        <v>0.3</v>
      </c>
      <c r="T325">
        <v>1</v>
      </c>
      <c r="U325">
        <v>0</v>
      </c>
      <c r="V325" s="43" t="str">
        <f t="shared" si="23"/>
        <v>USD</v>
      </c>
    </row>
    <row r="326" spans="1:22" x14ac:dyDescent="0.2">
      <c r="A326" s="18" t="str">
        <f t="shared" si="21"/>
        <v>Catalogo principalOVS_ES ACADEMICO5A6-00001</v>
      </c>
      <c r="B326" s="18" t="str">
        <f t="shared" si="22"/>
        <v>5A6-00001OVS_ES ACADEMICO</v>
      </c>
      <c r="C326" s="18"/>
      <c r="D326" t="s">
        <v>122</v>
      </c>
      <c r="E326" t="s">
        <v>315</v>
      </c>
      <c r="F326" t="s">
        <v>230</v>
      </c>
      <c r="G326" s="18" t="str">
        <f t="shared" si="20"/>
        <v>Catalogo principal</v>
      </c>
      <c r="H326" s="43" t="s">
        <v>121</v>
      </c>
      <c r="I326" s="37" t="s">
        <v>67</v>
      </c>
      <c r="J326" t="s">
        <v>3766</v>
      </c>
      <c r="K326" t="s">
        <v>40</v>
      </c>
      <c r="L326" s="70" t="s">
        <v>21</v>
      </c>
      <c r="M326" s="70" t="s">
        <v>28</v>
      </c>
      <c r="N326" s="37" t="s">
        <v>67</v>
      </c>
      <c r="O326" s="37" t="s">
        <v>67</v>
      </c>
      <c r="P326" s="37" t="s">
        <v>230</v>
      </c>
      <c r="Q326" s="75" t="s">
        <v>315</v>
      </c>
      <c r="R326" t="s">
        <v>3691</v>
      </c>
      <c r="S326" s="38">
        <v>1</v>
      </c>
      <c r="T326">
        <v>1</v>
      </c>
      <c r="U326">
        <v>0</v>
      </c>
      <c r="V326" s="43" t="str">
        <f t="shared" si="23"/>
        <v>USD</v>
      </c>
    </row>
    <row r="327" spans="1:22" x14ac:dyDescent="0.2">
      <c r="A327" s="18" t="str">
        <f t="shared" si="21"/>
        <v>Catalogo principalOVS_ES ACADEMICO5A7-00001</v>
      </c>
      <c r="B327" s="18" t="str">
        <f t="shared" si="22"/>
        <v>5A7-00001OVS_ES ACADEMICO</v>
      </c>
      <c r="C327" s="18"/>
      <c r="D327" t="s">
        <v>122</v>
      </c>
      <c r="E327" t="s">
        <v>316</v>
      </c>
      <c r="F327" t="s">
        <v>230</v>
      </c>
      <c r="G327" s="18" t="str">
        <f t="shared" ref="G327:G390" si="24">D327</f>
        <v>Catalogo principal</v>
      </c>
      <c r="H327" s="43" t="s">
        <v>121</v>
      </c>
      <c r="I327" s="37" t="s">
        <v>67</v>
      </c>
      <c r="J327" t="s">
        <v>4379</v>
      </c>
      <c r="K327" t="s">
        <v>40</v>
      </c>
      <c r="L327" s="70" t="s">
        <v>21</v>
      </c>
      <c r="M327" s="70" t="s">
        <v>3966</v>
      </c>
      <c r="N327" s="37" t="s">
        <v>67</v>
      </c>
      <c r="O327" s="37" t="s">
        <v>67</v>
      </c>
      <c r="P327" s="37" t="s">
        <v>230</v>
      </c>
      <c r="Q327" s="75" t="s">
        <v>316</v>
      </c>
      <c r="R327" t="s">
        <v>3691</v>
      </c>
      <c r="S327" s="38">
        <v>1</v>
      </c>
      <c r="T327">
        <v>1</v>
      </c>
      <c r="U327">
        <v>0</v>
      </c>
      <c r="V327" s="43" t="str">
        <f t="shared" si="23"/>
        <v>USD</v>
      </c>
    </row>
    <row r="328" spans="1:22" x14ac:dyDescent="0.2">
      <c r="A328" s="18" t="str">
        <f t="shared" si="21"/>
        <v>Catalogo principalOVS_ES ACADEMICO5A7-00002</v>
      </c>
      <c r="B328" s="18" t="str">
        <f t="shared" si="22"/>
        <v>5A7-00002OVS_ES ACADEMICO</v>
      </c>
      <c r="C328" s="18"/>
      <c r="D328" t="s">
        <v>122</v>
      </c>
      <c r="E328" t="s">
        <v>317</v>
      </c>
      <c r="F328" t="s">
        <v>230</v>
      </c>
      <c r="G328" s="18" t="str">
        <f t="shared" si="24"/>
        <v>Catalogo principal</v>
      </c>
      <c r="H328" s="43" t="s">
        <v>121</v>
      </c>
      <c r="I328" s="37" t="s">
        <v>67</v>
      </c>
      <c r="J328" t="s">
        <v>4380</v>
      </c>
      <c r="K328" t="s">
        <v>40</v>
      </c>
      <c r="L328" s="70" t="s">
        <v>21</v>
      </c>
      <c r="M328" s="70" t="s">
        <v>3966</v>
      </c>
      <c r="N328" s="37" t="s">
        <v>67</v>
      </c>
      <c r="O328" s="37" t="s">
        <v>67</v>
      </c>
      <c r="P328" s="37" t="s">
        <v>230</v>
      </c>
      <c r="Q328" s="75" t="s">
        <v>317</v>
      </c>
      <c r="R328" t="s">
        <v>3691</v>
      </c>
      <c r="S328" s="38">
        <v>1</v>
      </c>
      <c r="T328">
        <v>1</v>
      </c>
      <c r="U328">
        <v>0</v>
      </c>
      <c r="V328" s="43" t="str">
        <f t="shared" si="23"/>
        <v>USD</v>
      </c>
    </row>
    <row r="329" spans="1:22" x14ac:dyDescent="0.2">
      <c r="A329" s="18" t="str">
        <f t="shared" si="21"/>
        <v>Catalogo principalOVS_ES ACADEMICO5CN-00001</v>
      </c>
      <c r="B329" s="18" t="str">
        <f t="shared" si="22"/>
        <v>5CN-00001OVS_ES ACADEMICO</v>
      </c>
      <c r="C329" s="18"/>
      <c r="D329" t="s">
        <v>122</v>
      </c>
      <c r="E329" t="s">
        <v>318</v>
      </c>
      <c r="F329" t="s">
        <v>230</v>
      </c>
      <c r="G329" s="18" t="str">
        <f t="shared" si="24"/>
        <v>Catalogo principal</v>
      </c>
      <c r="H329" s="43" t="s">
        <v>121</v>
      </c>
      <c r="I329" s="37" t="s">
        <v>67</v>
      </c>
      <c r="J329" t="s">
        <v>4381</v>
      </c>
      <c r="K329" t="s">
        <v>40</v>
      </c>
      <c r="L329" s="70" t="s">
        <v>21</v>
      </c>
      <c r="M329" s="70" t="s">
        <v>3966</v>
      </c>
      <c r="N329" s="37" t="s">
        <v>67</v>
      </c>
      <c r="O329" s="37" t="s">
        <v>67</v>
      </c>
      <c r="P329" s="37" t="s">
        <v>230</v>
      </c>
      <c r="Q329" s="75" t="s">
        <v>318</v>
      </c>
      <c r="R329" t="s">
        <v>3691</v>
      </c>
      <c r="S329" s="38">
        <v>0.3</v>
      </c>
      <c r="T329">
        <v>1</v>
      </c>
      <c r="U329">
        <v>0</v>
      </c>
      <c r="V329" s="43" t="str">
        <f t="shared" si="23"/>
        <v>USD</v>
      </c>
    </row>
    <row r="330" spans="1:22" x14ac:dyDescent="0.2">
      <c r="A330" s="18" t="str">
        <f t="shared" si="21"/>
        <v>Catalogo principalOVS_ES ACADEMICO5FV-00001</v>
      </c>
      <c r="B330" s="18" t="str">
        <f t="shared" si="22"/>
        <v>5FV-00001OVS_ES ACADEMICO</v>
      </c>
      <c r="C330" s="18"/>
      <c r="D330" t="s">
        <v>122</v>
      </c>
      <c r="E330" t="s">
        <v>319</v>
      </c>
      <c r="F330" t="s">
        <v>230</v>
      </c>
      <c r="G330" s="18" t="str">
        <f t="shared" si="24"/>
        <v>Catalogo principal</v>
      </c>
      <c r="H330" s="43" t="s">
        <v>121</v>
      </c>
      <c r="I330" s="37" t="s">
        <v>67</v>
      </c>
      <c r="J330" t="s">
        <v>4382</v>
      </c>
      <c r="K330" t="s">
        <v>40</v>
      </c>
      <c r="L330" s="70" t="s">
        <v>21</v>
      </c>
      <c r="M330" s="70" t="s">
        <v>3966</v>
      </c>
      <c r="N330" s="37" t="s">
        <v>67</v>
      </c>
      <c r="O330" s="37" t="s">
        <v>67</v>
      </c>
      <c r="P330" s="37" t="s">
        <v>230</v>
      </c>
      <c r="Q330" s="75" t="s">
        <v>319</v>
      </c>
      <c r="R330" t="s">
        <v>3691</v>
      </c>
      <c r="S330" s="38">
        <v>2.2999999999999998</v>
      </c>
      <c r="T330">
        <v>1</v>
      </c>
      <c r="U330">
        <v>0</v>
      </c>
      <c r="V330" s="43" t="str">
        <f t="shared" si="23"/>
        <v>USD</v>
      </c>
    </row>
    <row r="331" spans="1:22" x14ac:dyDescent="0.2">
      <c r="A331" s="18" t="str">
        <f t="shared" si="21"/>
        <v>Catalogo principalOVS_ES ACADEMICO5FV-00002</v>
      </c>
      <c r="B331" s="18" t="str">
        <f t="shared" si="22"/>
        <v>5FV-00002OVS_ES ACADEMICO</v>
      </c>
      <c r="C331" s="18"/>
      <c r="D331" t="s">
        <v>122</v>
      </c>
      <c r="E331" t="s">
        <v>320</v>
      </c>
      <c r="F331" t="s">
        <v>230</v>
      </c>
      <c r="G331" s="18" t="str">
        <f t="shared" si="24"/>
        <v>Catalogo principal</v>
      </c>
      <c r="H331" s="43" t="s">
        <v>121</v>
      </c>
      <c r="I331" s="37" t="s">
        <v>67</v>
      </c>
      <c r="J331" t="s">
        <v>4383</v>
      </c>
      <c r="K331" t="s">
        <v>40</v>
      </c>
      <c r="L331" s="70" t="s">
        <v>21</v>
      </c>
      <c r="M331" s="70" t="s">
        <v>3966</v>
      </c>
      <c r="N331" s="37" t="s">
        <v>67</v>
      </c>
      <c r="O331" s="37" t="s">
        <v>67</v>
      </c>
      <c r="P331" s="37" t="s">
        <v>230</v>
      </c>
      <c r="Q331" s="75" t="s">
        <v>320</v>
      </c>
      <c r="R331" t="s">
        <v>3691</v>
      </c>
      <c r="S331" s="38">
        <v>2.2999999999999998</v>
      </c>
      <c r="T331">
        <v>1</v>
      </c>
      <c r="U331">
        <v>0</v>
      </c>
      <c r="V331" s="43" t="str">
        <f t="shared" si="23"/>
        <v>USD</v>
      </c>
    </row>
    <row r="332" spans="1:22" x14ac:dyDescent="0.2">
      <c r="A332" s="18" t="str">
        <f t="shared" si="21"/>
        <v>Catalogo principalOVS_ES ACADEMICO5FV-00004</v>
      </c>
      <c r="B332" s="18" t="str">
        <f t="shared" si="22"/>
        <v>5FV-00004OVS_ES ACADEMICO</v>
      </c>
      <c r="C332" s="18"/>
      <c r="D332" t="s">
        <v>122</v>
      </c>
      <c r="E332" t="s">
        <v>321</v>
      </c>
      <c r="F332" t="s">
        <v>230</v>
      </c>
      <c r="G332" s="18" t="str">
        <f t="shared" si="24"/>
        <v>Catalogo principal</v>
      </c>
      <c r="H332" s="43" t="s">
        <v>121</v>
      </c>
      <c r="I332" s="37" t="s">
        <v>67</v>
      </c>
      <c r="J332" t="s">
        <v>3767</v>
      </c>
      <c r="K332" t="s">
        <v>40</v>
      </c>
      <c r="L332" s="70" t="s">
        <v>21</v>
      </c>
      <c r="M332" s="70" t="s">
        <v>28</v>
      </c>
      <c r="N332" s="37" t="s">
        <v>67</v>
      </c>
      <c r="O332" s="37" t="s">
        <v>67</v>
      </c>
      <c r="P332" s="37" t="s">
        <v>230</v>
      </c>
      <c r="Q332" s="75" t="s">
        <v>321</v>
      </c>
      <c r="R332" t="s">
        <v>3691</v>
      </c>
      <c r="S332" s="38">
        <v>0</v>
      </c>
      <c r="T332">
        <v>1</v>
      </c>
      <c r="U332">
        <v>0</v>
      </c>
      <c r="V332" s="43" t="str">
        <f t="shared" si="23"/>
        <v>USD</v>
      </c>
    </row>
    <row r="333" spans="1:22" x14ac:dyDescent="0.2">
      <c r="A333" s="18" t="str">
        <f t="shared" si="21"/>
        <v>Catalogo principalOVS_ES ACADEMICO5FV-00005</v>
      </c>
      <c r="B333" s="18" t="str">
        <f t="shared" si="22"/>
        <v>5FV-00005OVS_ES ACADEMICO</v>
      </c>
      <c r="C333" s="18"/>
      <c r="D333" t="s">
        <v>122</v>
      </c>
      <c r="E333" t="s">
        <v>322</v>
      </c>
      <c r="F333" t="s">
        <v>230</v>
      </c>
      <c r="G333" s="18" t="str">
        <f t="shared" si="24"/>
        <v>Catalogo principal</v>
      </c>
      <c r="H333" s="43" t="s">
        <v>121</v>
      </c>
      <c r="I333" s="37" t="s">
        <v>67</v>
      </c>
      <c r="J333" t="s">
        <v>4384</v>
      </c>
      <c r="K333" t="s">
        <v>40</v>
      </c>
      <c r="L333" s="70" t="s">
        <v>21</v>
      </c>
      <c r="M333" s="70" t="s">
        <v>3966</v>
      </c>
      <c r="N333" s="37" t="s">
        <v>67</v>
      </c>
      <c r="O333" s="37" t="s">
        <v>67</v>
      </c>
      <c r="P333" s="37" t="s">
        <v>230</v>
      </c>
      <c r="Q333" s="75" t="s">
        <v>322</v>
      </c>
      <c r="R333" t="s">
        <v>3691</v>
      </c>
      <c r="S333" s="38">
        <v>0</v>
      </c>
      <c r="T333">
        <v>1</v>
      </c>
      <c r="U333">
        <v>0</v>
      </c>
      <c r="V333" s="43" t="str">
        <f t="shared" si="23"/>
        <v>USD</v>
      </c>
    </row>
    <row r="334" spans="1:22" x14ac:dyDescent="0.2">
      <c r="A334" s="18" t="str">
        <f t="shared" si="21"/>
        <v>Catalogo principalOVS_ES ACADEMICO5FV-00007</v>
      </c>
      <c r="B334" s="18" t="str">
        <f t="shared" si="22"/>
        <v>5FV-00007OVS_ES ACADEMICO</v>
      </c>
      <c r="C334" s="18"/>
      <c r="D334" t="s">
        <v>122</v>
      </c>
      <c r="E334" t="s">
        <v>323</v>
      </c>
      <c r="F334" t="s">
        <v>230</v>
      </c>
      <c r="G334" s="18" t="str">
        <f t="shared" si="24"/>
        <v>Catalogo principal</v>
      </c>
      <c r="H334" s="43" t="s">
        <v>121</v>
      </c>
      <c r="I334" s="37" t="s">
        <v>67</v>
      </c>
      <c r="J334" t="s">
        <v>4385</v>
      </c>
      <c r="K334" t="s">
        <v>40</v>
      </c>
      <c r="L334" s="70" t="s">
        <v>21</v>
      </c>
      <c r="M334" s="70" t="s">
        <v>3966</v>
      </c>
      <c r="N334" s="37" t="s">
        <v>67</v>
      </c>
      <c r="O334" s="37" t="s">
        <v>67</v>
      </c>
      <c r="P334" s="37" t="s">
        <v>230</v>
      </c>
      <c r="Q334" s="75" t="s">
        <v>323</v>
      </c>
      <c r="R334" t="s">
        <v>3691</v>
      </c>
      <c r="S334" s="38">
        <v>2.2999999999999998</v>
      </c>
      <c r="T334">
        <v>1</v>
      </c>
      <c r="U334">
        <v>0</v>
      </c>
      <c r="V334" s="43" t="str">
        <f t="shared" si="23"/>
        <v>USD</v>
      </c>
    </row>
    <row r="335" spans="1:22" x14ac:dyDescent="0.2">
      <c r="A335" s="18" t="str">
        <f t="shared" si="21"/>
        <v>Catalogo principalOVS_ES ACADEMICO5FV-00008</v>
      </c>
      <c r="B335" s="18" t="str">
        <f t="shared" si="22"/>
        <v>5FV-00008OVS_ES ACADEMICO</v>
      </c>
      <c r="C335" s="18"/>
      <c r="D335" t="s">
        <v>122</v>
      </c>
      <c r="E335" t="s">
        <v>324</v>
      </c>
      <c r="F335" t="s">
        <v>230</v>
      </c>
      <c r="G335" s="18" t="str">
        <f t="shared" si="24"/>
        <v>Catalogo principal</v>
      </c>
      <c r="H335" s="43" t="s">
        <v>121</v>
      </c>
      <c r="I335" s="37" t="s">
        <v>67</v>
      </c>
      <c r="J335" t="s">
        <v>4386</v>
      </c>
      <c r="K335" t="s">
        <v>40</v>
      </c>
      <c r="L335" s="70" t="s">
        <v>21</v>
      </c>
      <c r="M335" s="70" t="s">
        <v>3966</v>
      </c>
      <c r="N335" s="37" t="s">
        <v>67</v>
      </c>
      <c r="O335" s="37" t="s">
        <v>67</v>
      </c>
      <c r="P335" s="37" t="s">
        <v>230</v>
      </c>
      <c r="Q335" s="75" t="s">
        <v>324</v>
      </c>
      <c r="R335" t="s">
        <v>3691</v>
      </c>
      <c r="S335" s="38">
        <v>2.2999999999999998</v>
      </c>
      <c r="T335">
        <v>1</v>
      </c>
      <c r="U335">
        <v>0</v>
      </c>
      <c r="V335" s="43" t="str">
        <f t="shared" si="23"/>
        <v>USD</v>
      </c>
    </row>
    <row r="336" spans="1:22" x14ac:dyDescent="0.2">
      <c r="A336" s="18" t="str">
        <f t="shared" si="21"/>
        <v>Catalogo principalOVS_ES ACADEMICO5FV-00009</v>
      </c>
      <c r="B336" s="18" t="str">
        <f t="shared" si="22"/>
        <v>5FV-00009OVS_ES ACADEMICO</v>
      </c>
      <c r="C336" s="18"/>
      <c r="D336" t="s">
        <v>122</v>
      </c>
      <c r="E336" t="s">
        <v>325</v>
      </c>
      <c r="F336" t="s">
        <v>230</v>
      </c>
      <c r="G336" s="18" t="str">
        <f t="shared" si="24"/>
        <v>Catalogo principal</v>
      </c>
      <c r="H336" s="43" t="s">
        <v>121</v>
      </c>
      <c r="I336" s="37" t="s">
        <v>67</v>
      </c>
      <c r="J336" t="s">
        <v>3768</v>
      </c>
      <c r="K336" t="s">
        <v>40</v>
      </c>
      <c r="L336" s="70" t="s">
        <v>21</v>
      </c>
      <c r="M336" s="70" t="s">
        <v>28</v>
      </c>
      <c r="N336" s="37" t="s">
        <v>67</v>
      </c>
      <c r="O336" s="37" t="s">
        <v>67</v>
      </c>
      <c r="P336" s="37" t="s">
        <v>230</v>
      </c>
      <c r="Q336" s="75" t="s">
        <v>325</v>
      </c>
      <c r="R336" t="s">
        <v>3691</v>
      </c>
      <c r="S336" s="38">
        <v>0</v>
      </c>
      <c r="T336">
        <v>1</v>
      </c>
      <c r="U336">
        <v>0</v>
      </c>
      <c r="V336" s="43" t="str">
        <f t="shared" si="23"/>
        <v>USD</v>
      </c>
    </row>
    <row r="337" spans="1:22" x14ac:dyDescent="0.2">
      <c r="A337" s="18" t="str">
        <f t="shared" si="21"/>
        <v>Catalogo principalOVS_ES ACADEMICO5FV-00010</v>
      </c>
      <c r="B337" s="18" t="str">
        <f t="shared" si="22"/>
        <v>5FV-00010OVS_ES ACADEMICO</v>
      </c>
      <c r="C337" s="18"/>
      <c r="D337" t="s">
        <v>122</v>
      </c>
      <c r="E337" t="s">
        <v>326</v>
      </c>
      <c r="F337" t="s">
        <v>230</v>
      </c>
      <c r="G337" s="18" t="str">
        <f t="shared" si="24"/>
        <v>Catalogo principal</v>
      </c>
      <c r="H337" s="43" t="s">
        <v>121</v>
      </c>
      <c r="I337" s="37" t="s">
        <v>67</v>
      </c>
      <c r="J337" t="s">
        <v>4387</v>
      </c>
      <c r="K337" t="s">
        <v>40</v>
      </c>
      <c r="L337" s="70" t="s">
        <v>21</v>
      </c>
      <c r="M337" s="70" t="s">
        <v>3966</v>
      </c>
      <c r="N337" s="37" t="s">
        <v>67</v>
      </c>
      <c r="O337" s="37" t="s">
        <v>67</v>
      </c>
      <c r="P337" s="37" t="s">
        <v>230</v>
      </c>
      <c r="Q337" s="75" t="s">
        <v>326</v>
      </c>
      <c r="R337" t="s">
        <v>3691</v>
      </c>
      <c r="S337" s="38">
        <v>0</v>
      </c>
      <c r="T337">
        <v>1</v>
      </c>
      <c r="U337">
        <v>0</v>
      </c>
      <c r="V337" s="43" t="str">
        <f t="shared" si="23"/>
        <v>USD</v>
      </c>
    </row>
    <row r="338" spans="1:22" x14ac:dyDescent="0.2">
      <c r="A338" s="18" t="str">
        <f t="shared" si="21"/>
        <v>Catalogo principalOVS_ES ACADEMICO5HU-00035</v>
      </c>
      <c r="B338" s="18" t="str">
        <f t="shared" si="22"/>
        <v>5HU-00035OVS_ES ACADEMICO</v>
      </c>
      <c r="C338" s="18"/>
      <c r="D338" t="s">
        <v>122</v>
      </c>
      <c r="E338" t="s">
        <v>327</v>
      </c>
      <c r="F338" t="s">
        <v>230</v>
      </c>
      <c r="G338" s="18" t="str">
        <f t="shared" si="24"/>
        <v>Catalogo principal</v>
      </c>
      <c r="H338" s="43" t="s">
        <v>121</v>
      </c>
      <c r="I338" s="37" t="s">
        <v>67</v>
      </c>
      <c r="J338" t="s">
        <v>4388</v>
      </c>
      <c r="K338" t="s">
        <v>40</v>
      </c>
      <c r="L338" s="70" t="s">
        <v>21</v>
      </c>
      <c r="M338" s="70" t="s">
        <v>3946</v>
      </c>
      <c r="N338" s="37" t="s">
        <v>67</v>
      </c>
      <c r="O338" s="37" t="s">
        <v>67</v>
      </c>
      <c r="P338" s="37" t="s">
        <v>230</v>
      </c>
      <c r="Q338" s="75" t="s">
        <v>327</v>
      </c>
      <c r="R338" t="s">
        <v>3696</v>
      </c>
      <c r="S338" s="38">
        <v>422</v>
      </c>
      <c r="T338">
        <v>1</v>
      </c>
      <c r="U338">
        <v>0</v>
      </c>
      <c r="V338" s="43" t="str">
        <f t="shared" si="23"/>
        <v>USD</v>
      </c>
    </row>
    <row r="339" spans="1:22" x14ac:dyDescent="0.2">
      <c r="A339" s="18" t="str">
        <f t="shared" si="21"/>
        <v>Catalogo principalOVS_ES ACADEMICO5HU-00036</v>
      </c>
      <c r="B339" s="18" t="str">
        <f t="shared" si="22"/>
        <v>5HU-00036OVS_ES ACADEMICO</v>
      </c>
      <c r="C339" s="18"/>
      <c r="D339" t="s">
        <v>122</v>
      </c>
      <c r="E339" t="s">
        <v>328</v>
      </c>
      <c r="F339" t="s">
        <v>230</v>
      </c>
      <c r="G339" s="18" t="str">
        <f t="shared" si="24"/>
        <v>Catalogo principal</v>
      </c>
      <c r="H339" s="43" t="s">
        <v>121</v>
      </c>
      <c r="I339" s="37" t="s">
        <v>67</v>
      </c>
      <c r="J339" t="s">
        <v>4389</v>
      </c>
      <c r="K339" t="s">
        <v>40</v>
      </c>
      <c r="L339" s="70" t="s">
        <v>21</v>
      </c>
      <c r="M339" s="70" t="s">
        <v>3946</v>
      </c>
      <c r="N339" s="37" t="s">
        <v>67</v>
      </c>
      <c r="O339" s="37" t="s">
        <v>67</v>
      </c>
      <c r="P339" s="37" t="s">
        <v>230</v>
      </c>
      <c r="Q339" s="75" t="s">
        <v>328</v>
      </c>
      <c r="R339" t="s">
        <v>3696</v>
      </c>
      <c r="S339" s="38">
        <v>422</v>
      </c>
      <c r="T339">
        <v>1</v>
      </c>
      <c r="U339">
        <v>0</v>
      </c>
      <c r="V339" s="43" t="str">
        <f t="shared" si="23"/>
        <v>USD</v>
      </c>
    </row>
    <row r="340" spans="1:22" x14ac:dyDescent="0.2">
      <c r="A340" s="18" t="str">
        <f t="shared" si="21"/>
        <v>Catalogo principalOVS_ES ACADEMICO6EM-00001</v>
      </c>
      <c r="B340" s="18" t="str">
        <f t="shared" si="22"/>
        <v>6EM-00001OVS_ES ACADEMICO</v>
      </c>
      <c r="C340" s="18"/>
      <c r="D340" t="s">
        <v>122</v>
      </c>
      <c r="E340" t="s">
        <v>329</v>
      </c>
      <c r="F340" t="s">
        <v>230</v>
      </c>
      <c r="G340" s="18" t="str">
        <f t="shared" si="24"/>
        <v>Catalogo principal</v>
      </c>
      <c r="H340" s="43" t="s">
        <v>121</v>
      </c>
      <c r="I340" s="37" t="s">
        <v>67</v>
      </c>
      <c r="J340" t="s">
        <v>4390</v>
      </c>
      <c r="K340" t="s">
        <v>40</v>
      </c>
      <c r="L340" s="70" t="s">
        <v>21</v>
      </c>
      <c r="M340" s="70" t="s">
        <v>3966</v>
      </c>
      <c r="N340" s="37" t="s">
        <v>67</v>
      </c>
      <c r="O340" s="37" t="s">
        <v>67</v>
      </c>
      <c r="P340" s="37" t="s">
        <v>230</v>
      </c>
      <c r="Q340" s="75" t="s">
        <v>329</v>
      </c>
      <c r="R340" t="s">
        <v>3691</v>
      </c>
      <c r="S340" s="38">
        <v>1.1000000000000001</v>
      </c>
      <c r="T340">
        <v>1</v>
      </c>
      <c r="U340">
        <v>0</v>
      </c>
      <c r="V340" s="43" t="str">
        <f t="shared" si="23"/>
        <v>USD</v>
      </c>
    </row>
    <row r="341" spans="1:22" x14ac:dyDescent="0.2">
      <c r="A341" s="18" t="str">
        <f t="shared" si="21"/>
        <v>Catalogo principalOVS_ES ACADEMICO6EM-00002</v>
      </c>
      <c r="B341" s="18" t="str">
        <f t="shared" si="22"/>
        <v>6EM-00002OVS_ES ACADEMICO</v>
      </c>
      <c r="C341" s="18"/>
      <c r="D341" t="s">
        <v>122</v>
      </c>
      <c r="E341" t="s">
        <v>330</v>
      </c>
      <c r="F341" t="s">
        <v>230</v>
      </c>
      <c r="G341" s="18" t="str">
        <f t="shared" si="24"/>
        <v>Catalogo principal</v>
      </c>
      <c r="H341" s="43" t="s">
        <v>121</v>
      </c>
      <c r="I341" s="37" t="s">
        <v>67</v>
      </c>
      <c r="J341" t="s">
        <v>4391</v>
      </c>
      <c r="K341" t="s">
        <v>40</v>
      </c>
      <c r="L341" s="70" t="s">
        <v>21</v>
      </c>
      <c r="M341" s="70" t="s">
        <v>3966</v>
      </c>
      <c r="N341" s="37" t="s">
        <v>67</v>
      </c>
      <c r="O341" s="37" t="s">
        <v>67</v>
      </c>
      <c r="P341" s="37" t="s">
        <v>230</v>
      </c>
      <c r="Q341" s="75" t="s">
        <v>330</v>
      </c>
      <c r="R341" t="s">
        <v>3691</v>
      </c>
      <c r="S341" s="38">
        <v>1.1000000000000001</v>
      </c>
      <c r="T341">
        <v>1</v>
      </c>
      <c r="U341">
        <v>0</v>
      </c>
      <c r="V341" s="43" t="str">
        <f t="shared" si="23"/>
        <v>USD</v>
      </c>
    </row>
    <row r="342" spans="1:22" x14ac:dyDescent="0.2">
      <c r="A342" s="18" t="str">
        <f t="shared" si="21"/>
        <v>Catalogo principalOVS_ES ACADEMICO6EM-00011</v>
      </c>
      <c r="B342" s="18" t="str">
        <f t="shared" si="22"/>
        <v>6EM-00011OVS_ES ACADEMICO</v>
      </c>
      <c r="C342" s="18"/>
      <c r="D342" t="s">
        <v>122</v>
      </c>
      <c r="E342" t="s">
        <v>331</v>
      </c>
      <c r="F342" t="s">
        <v>230</v>
      </c>
      <c r="G342" s="18" t="str">
        <f t="shared" si="24"/>
        <v>Catalogo principal</v>
      </c>
      <c r="H342" s="43" t="s">
        <v>121</v>
      </c>
      <c r="I342" s="37" t="s">
        <v>67</v>
      </c>
      <c r="J342" t="s">
        <v>4392</v>
      </c>
      <c r="K342" t="s">
        <v>40</v>
      </c>
      <c r="L342" s="70" t="s">
        <v>21</v>
      </c>
      <c r="M342" s="70" t="s">
        <v>3966</v>
      </c>
      <c r="N342" s="37" t="s">
        <v>67</v>
      </c>
      <c r="O342" s="37" t="s">
        <v>67</v>
      </c>
      <c r="P342" s="37" t="s">
        <v>230</v>
      </c>
      <c r="Q342" s="75" t="s">
        <v>331</v>
      </c>
      <c r="R342" t="s">
        <v>3691</v>
      </c>
      <c r="S342" s="38">
        <v>0.9</v>
      </c>
      <c r="T342">
        <v>1</v>
      </c>
      <c r="U342">
        <v>0</v>
      </c>
      <c r="V342" s="43" t="str">
        <f t="shared" si="23"/>
        <v>USD</v>
      </c>
    </row>
    <row r="343" spans="1:22" x14ac:dyDescent="0.2">
      <c r="A343" s="18" t="str">
        <f t="shared" si="21"/>
        <v>Catalogo principalOVS_ES ACADEMICO6MV-00001</v>
      </c>
      <c r="B343" s="18" t="str">
        <f t="shared" si="22"/>
        <v>6MV-00001OVS_ES ACADEMICO</v>
      </c>
      <c r="C343" s="18"/>
      <c r="D343" t="s">
        <v>122</v>
      </c>
      <c r="E343" t="s">
        <v>332</v>
      </c>
      <c r="F343" t="s">
        <v>230</v>
      </c>
      <c r="G343" s="18" t="str">
        <f t="shared" si="24"/>
        <v>Catalogo principal</v>
      </c>
      <c r="H343" s="43" t="s">
        <v>121</v>
      </c>
      <c r="I343" s="37" t="s">
        <v>67</v>
      </c>
      <c r="J343" t="s">
        <v>4393</v>
      </c>
      <c r="K343" t="s">
        <v>40</v>
      </c>
      <c r="L343" s="70" t="s">
        <v>21</v>
      </c>
      <c r="M343" s="70" t="s">
        <v>3966</v>
      </c>
      <c r="N343" s="37" t="s">
        <v>67</v>
      </c>
      <c r="O343" s="37" t="s">
        <v>67</v>
      </c>
      <c r="P343" s="37" t="s">
        <v>230</v>
      </c>
      <c r="Q343" s="75" t="s">
        <v>332</v>
      </c>
      <c r="R343" t="s">
        <v>3691</v>
      </c>
      <c r="S343" s="38">
        <v>0</v>
      </c>
      <c r="T343">
        <v>1</v>
      </c>
      <c r="U343">
        <v>0</v>
      </c>
      <c r="V343" s="43" t="str">
        <f t="shared" si="23"/>
        <v>USD</v>
      </c>
    </row>
    <row r="344" spans="1:22" x14ac:dyDescent="0.2">
      <c r="A344" s="18" t="str">
        <f t="shared" si="21"/>
        <v>Catalogo principalOVS_ES ACADEMICO6MV-00002</v>
      </c>
      <c r="B344" s="18" t="str">
        <f t="shared" si="22"/>
        <v>6MV-00002OVS_ES ACADEMICO</v>
      </c>
      <c r="C344" s="18"/>
      <c r="D344" t="s">
        <v>122</v>
      </c>
      <c r="E344" t="s">
        <v>333</v>
      </c>
      <c r="F344" t="s">
        <v>230</v>
      </c>
      <c r="G344" s="18" t="str">
        <f t="shared" si="24"/>
        <v>Catalogo principal</v>
      </c>
      <c r="H344" s="43" t="s">
        <v>121</v>
      </c>
      <c r="I344" s="37" t="s">
        <v>67</v>
      </c>
      <c r="J344" t="s">
        <v>4394</v>
      </c>
      <c r="K344" t="s">
        <v>40</v>
      </c>
      <c r="L344" s="70" t="s">
        <v>21</v>
      </c>
      <c r="M344" s="70" t="s">
        <v>3966</v>
      </c>
      <c r="N344" s="37" t="s">
        <v>67</v>
      </c>
      <c r="O344" s="37" t="s">
        <v>67</v>
      </c>
      <c r="P344" s="37" t="s">
        <v>230</v>
      </c>
      <c r="Q344" s="75" t="s">
        <v>333</v>
      </c>
      <c r="R344" t="s">
        <v>3691</v>
      </c>
      <c r="S344" s="38">
        <v>0</v>
      </c>
      <c r="T344">
        <v>1</v>
      </c>
      <c r="U344">
        <v>0</v>
      </c>
      <c r="V344" s="43" t="str">
        <f t="shared" si="23"/>
        <v>USD</v>
      </c>
    </row>
    <row r="345" spans="1:22" x14ac:dyDescent="0.2">
      <c r="A345" s="18" t="str">
        <f t="shared" si="21"/>
        <v>Catalogo principalOVS_ES ACADEMICO6MV-00005</v>
      </c>
      <c r="B345" s="18" t="str">
        <f t="shared" si="22"/>
        <v>6MV-00005OVS_ES ACADEMICO</v>
      </c>
      <c r="C345" s="18"/>
      <c r="D345" t="s">
        <v>122</v>
      </c>
      <c r="E345" t="s">
        <v>334</v>
      </c>
      <c r="F345" t="s">
        <v>230</v>
      </c>
      <c r="G345" s="18" t="str">
        <f t="shared" si="24"/>
        <v>Catalogo principal</v>
      </c>
      <c r="H345" s="43" t="s">
        <v>121</v>
      </c>
      <c r="I345" s="37" t="s">
        <v>67</v>
      </c>
      <c r="J345" t="s">
        <v>4395</v>
      </c>
      <c r="K345" t="s">
        <v>40</v>
      </c>
      <c r="L345" s="70" t="s">
        <v>21</v>
      </c>
      <c r="M345" s="70" t="s">
        <v>3966</v>
      </c>
      <c r="N345" s="37" t="s">
        <v>67</v>
      </c>
      <c r="O345" s="37" t="s">
        <v>67</v>
      </c>
      <c r="P345" s="37" t="s">
        <v>230</v>
      </c>
      <c r="Q345" s="75" t="s">
        <v>334</v>
      </c>
      <c r="R345" t="s">
        <v>3691</v>
      </c>
      <c r="S345" s="38">
        <v>0</v>
      </c>
      <c r="T345">
        <v>1</v>
      </c>
      <c r="U345">
        <v>0</v>
      </c>
      <c r="V345" s="43" t="str">
        <f t="shared" si="23"/>
        <v>USD</v>
      </c>
    </row>
    <row r="346" spans="1:22" x14ac:dyDescent="0.2">
      <c r="A346" s="18" t="str">
        <f t="shared" si="21"/>
        <v>Catalogo principalOVS_ES ACADEMICO6QV-00001</v>
      </c>
      <c r="B346" s="18" t="str">
        <f t="shared" si="22"/>
        <v>6QV-00001OVS_ES ACADEMICO</v>
      </c>
      <c r="C346" s="18"/>
      <c r="D346" t="s">
        <v>122</v>
      </c>
      <c r="E346" t="s">
        <v>335</v>
      </c>
      <c r="F346" t="s">
        <v>230</v>
      </c>
      <c r="G346" s="18" t="str">
        <f t="shared" si="24"/>
        <v>Catalogo principal</v>
      </c>
      <c r="H346" s="43" t="s">
        <v>121</v>
      </c>
      <c r="I346" s="37" t="s">
        <v>67</v>
      </c>
      <c r="J346" t="s">
        <v>4396</v>
      </c>
      <c r="K346" t="s">
        <v>40</v>
      </c>
      <c r="L346" s="70" t="s">
        <v>21</v>
      </c>
      <c r="M346" s="70" t="s">
        <v>3966</v>
      </c>
      <c r="N346" s="37" t="s">
        <v>67</v>
      </c>
      <c r="O346" s="37" t="s">
        <v>67</v>
      </c>
      <c r="P346" s="37" t="s">
        <v>230</v>
      </c>
      <c r="Q346" s="75" t="s">
        <v>335</v>
      </c>
      <c r="R346" t="s">
        <v>3691</v>
      </c>
      <c r="S346" s="38">
        <v>0</v>
      </c>
      <c r="T346">
        <v>1</v>
      </c>
      <c r="U346">
        <v>0</v>
      </c>
      <c r="V346" s="43" t="str">
        <f t="shared" si="23"/>
        <v>USD</v>
      </c>
    </row>
    <row r="347" spans="1:22" x14ac:dyDescent="0.2">
      <c r="A347" s="18" t="str">
        <f t="shared" si="21"/>
        <v>Catalogo principalOVS_ES ACADEMICO6QV-00002</v>
      </c>
      <c r="B347" s="18" t="str">
        <f t="shared" si="22"/>
        <v>6QV-00002OVS_ES ACADEMICO</v>
      </c>
      <c r="C347" s="18"/>
      <c r="D347" t="s">
        <v>122</v>
      </c>
      <c r="E347" t="s">
        <v>336</v>
      </c>
      <c r="F347" t="s">
        <v>230</v>
      </c>
      <c r="G347" s="18" t="str">
        <f t="shared" si="24"/>
        <v>Catalogo principal</v>
      </c>
      <c r="H347" s="43" t="s">
        <v>121</v>
      </c>
      <c r="I347" s="37" t="s">
        <v>67</v>
      </c>
      <c r="J347" t="s">
        <v>4397</v>
      </c>
      <c r="K347" t="s">
        <v>40</v>
      </c>
      <c r="L347" s="70" t="s">
        <v>21</v>
      </c>
      <c r="M347" s="70" t="s">
        <v>3966</v>
      </c>
      <c r="N347" s="37" t="s">
        <v>67</v>
      </c>
      <c r="O347" s="37" t="s">
        <v>67</v>
      </c>
      <c r="P347" s="37" t="s">
        <v>230</v>
      </c>
      <c r="Q347" s="75" t="s">
        <v>336</v>
      </c>
      <c r="R347" t="s">
        <v>3691</v>
      </c>
      <c r="S347" s="38">
        <v>0</v>
      </c>
      <c r="T347">
        <v>1</v>
      </c>
      <c r="U347">
        <v>0</v>
      </c>
      <c r="V347" s="43" t="str">
        <f t="shared" si="23"/>
        <v>USD</v>
      </c>
    </row>
    <row r="348" spans="1:22" x14ac:dyDescent="0.2">
      <c r="A348" s="18" t="str">
        <f t="shared" si="21"/>
        <v>Catalogo principalOVS_ES ACADEMICO6QV-00005</v>
      </c>
      <c r="B348" s="18" t="str">
        <f t="shared" si="22"/>
        <v>6QV-00005OVS_ES ACADEMICO</v>
      </c>
      <c r="C348" s="18"/>
      <c r="D348" t="s">
        <v>122</v>
      </c>
      <c r="E348" t="s">
        <v>337</v>
      </c>
      <c r="F348" t="s">
        <v>230</v>
      </c>
      <c r="G348" s="18" t="str">
        <f t="shared" si="24"/>
        <v>Catalogo principal</v>
      </c>
      <c r="H348" s="43" t="s">
        <v>121</v>
      </c>
      <c r="I348" s="37" t="s">
        <v>67</v>
      </c>
      <c r="J348" t="s">
        <v>4398</v>
      </c>
      <c r="K348" t="s">
        <v>40</v>
      </c>
      <c r="L348" s="70" t="s">
        <v>21</v>
      </c>
      <c r="M348" s="70" t="s">
        <v>3966</v>
      </c>
      <c r="N348" s="37" t="s">
        <v>67</v>
      </c>
      <c r="O348" s="37" t="s">
        <v>67</v>
      </c>
      <c r="P348" s="37" t="s">
        <v>230</v>
      </c>
      <c r="Q348" s="75" t="s">
        <v>337</v>
      </c>
      <c r="R348" t="s">
        <v>3691</v>
      </c>
      <c r="S348" s="38">
        <v>0</v>
      </c>
      <c r="T348">
        <v>1</v>
      </c>
      <c r="U348">
        <v>0</v>
      </c>
      <c r="V348" s="43" t="str">
        <f t="shared" si="23"/>
        <v>USD</v>
      </c>
    </row>
    <row r="349" spans="1:22" x14ac:dyDescent="0.2">
      <c r="A349" s="18" t="str">
        <f t="shared" si="21"/>
        <v>Catalogo principalOVS_ES ACADEMICO6VC-01516</v>
      </c>
      <c r="B349" s="18" t="str">
        <f t="shared" si="22"/>
        <v>6VC-01516OVS_ES ACADEMICO</v>
      </c>
      <c r="C349" s="18"/>
      <c r="D349" t="s">
        <v>122</v>
      </c>
      <c r="E349" t="s">
        <v>338</v>
      </c>
      <c r="F349" t="s">
        <v>230</v>
      </c>
      <c r="G349" s="18" t="str">
        <f t="shared" si="24"/>
        <v>Catalogo principal</v>
      </c>
      <c r="H349" s="43" t="s">
        <v>121</v>
      </c>
      <c r="I349" s="37" t="s">
        <v>67</v>
      </c>
      <c r="J349" t="s">
        <v>4399</v>
      </c>
      <c r="K349" t="s">
        <v>40</v>
      </c>
      <c r="L349" s="70" t="s">
        <v>21</v>
      </c>
      <c r="M349" s="70" t="s">
        <v>3946</v>
      </c>
      <c r="N349" s="37" t="s">
        <v>67</v>
      </c>
      <c r="O349" s="37" t="s">
        <v>67</v>
      </c>
      <c r="P349" s="37" t="s">
        <v>230</v>
      </c>
      <c r="Q349" s="75" t="s">
        <v>338</v>
      </c>
      <c r="R349" t="s">
        <v>3696</v>
      </c>
      <c r="S349" s="38">
        <v>9</v>
      </c>
      <c r="T349">
        <v>1</v>
      </c>
      <c r="U349">
        <v>0</v>
      </c>
      <c r="V349" s="43" t="str">
        <f t="shared" si="23"/>
        <v>USD</v>
      </c>
    </row>
    <row r="350" spans="1:22" x14ac:dyDescent="0.2">
      <c r="A350" s="18" t="str">
        <f t="shared" si="21"/>
        <v>Catalogo principalOVS_ES ACADEMICO6VC-01517</v>
      </c>
      <c r="B350" s="18" t="str">
        <f t="shared" si="22"/>
        <v>6VC-01517OVS_ES ACADEMICO</v>
      </c>
      <c r="C350" s="18"/>
      <c r="D350" t="s">
        <v>122</v>
      </c>
      <c r="E350" t="s">
        <v>339</v>
      </c>
      <c r="F350" t="s">
        <v>230</v>
      </c>
      <c r="G350" s="18" t="str">
        <f t="shared" si="24"/>
        <v>Catalogo principal</v>
      </c>
      <c r="H350" s="43" t="s">
        <v>121</v>
      </c>
      <c r="I350" s="37" t="s">
        <v>67</v>
      </c>
      <c r="J350" t="s">
        <v>4400</v>
      </c>
      <c r="K350" t="s">
        <v>40</v>
      </c>
      <c r="L350" s="70" t="s">
        <v>21</v>
      </c>
      <c r="M350" s="70" t="s">
        <v>3946</v>
      </c>
      <c r="N350" s="37" t="s">
        <v>67</v>
      </c>
      <c r="O350" s="37" t="s">
        <v>67</v>
      </c>
      <c r="P350" s="37" t="s">
        <v>230</v>
      </c>
      <c r="Q350" s="75" t="s">
        <v>339</v>
      </c>
      <c r="R350" t="s">
        <v>3696</v>
      </c>
      <c r="S350" s="38">
        <v>9</v>
      </c>
      <c r="T350">
        <v>1</v>
      </c>
      <c r="U350">
        <v>0</v>
      </c>
      <c r="V350" s="43" t="str">
        <f t="shared" si="23"/>
        <v>USD</v>
      </c>
    </row>
    <row r="351" spans="1:22" x14ac:dyDescent="0.2">
      <c r="A351" s="18" t="str">
        <f t="shared" si="21"/>
        <v>Catalogo principalOVS_ES ACADEMICO6VC-01518</v>
      </c>
      <c r="B351" s="18" t="str">
        <f t="shared" si="22"/>
        <v>6VC-01518OVS_ES ACADEMICO</v>
      </c>
      <c r="C351" s="18"/>
      <c r="D351" t="s">
        <v>122</v>
      </c>
      <c r="E351" t="s">
        <v>340</v>
      </c>
      <c r="F351" t="s">
        <v>230</v>
      </c>
      <c r="G351" s="18" t="str">
        <f t="shared" si="24"/>
        <v>Catalogo principal</v>
      </c>
      <c r="H351" s="43" t="s">
        <v>121</v>
      </c>
      <c r="I351" s="37" t="s">
        <v>67</v>
      </c>
      <c r="J351" t="s">
        <v>4401</v>
      </c>
      <c r="K351" t="s">
        <v>40</v>
      </c>
      <c r="L351" s="70" t="s">
        <v>21</v>
      </c>
      <c r="M351" s="70" t="s">
        <v>3946</v>
      </c>
      <c r="N351" s="37" t="s">
        <v>67</v>
      </c>
      <c r="O351" s="37" t="s">
        <v>67</v>
      </c>
      <c r="P351" s="37" t="s">
        <v>230</v>
      </c>
      <c r="Q351" s="75" t="s">
        <v>340</v>
      </c>
      <c r="R351" t="s">
        <v>3696</v>
      </c>
      <c r="S351" s="38">
        <v>9</v>
      </c>
      <c r="T351">
        <v>1</v>
      </c>
      <c r="U351">
        <v>0</v>
      </c>
      <c r="V351" s="43" t="str">
        <f t="shared" si="23"/>
        <v>USD</v>
      </c>
    </row>
    <row r="352" spans="1:22" x14ac:dyDescent="0.2">
      <c r="A352" s="18" t="str">
        <f t="shared" si="21"/>
        <v>Catalogo principalOVS_ES ACADEMICO6VC-01519</v>
      </c>
      <c r="B352" s="18" t="str">
        <f t="shared" si="22"/>
        <v>6VC-01519OVS_ES ACADEMICO</v>
      </c>
      <c r="C352" s="18"/>
      <c r="D352" t="s">
        <v>122</v>
      </c>
      <c r="E352" t="s">
        <v>341</v>
      </c>
      <c r="F352" t="s">
        <v>230</v>
      </c>
      <c r="G352" s="18" t="str">
        <f t="shared" si="24"/>
        <v>Catalogo principal</v>
      </c>
      <c r="H352" s="43" t="s">
        <v>121</v>
      </c>
      <c r="I352" s="37" t="s">
        <v>67</v>
      </c>
      <c r="J352" t="s">
        <v>4402</v>
      </c>
      <c r="K352" t="s">
        <v>40</v>
      </c>
      <c r="L352" s="70" t="s">
        <v>21</v>
      </c>
      <c r="M352" s="70" t="s">
        <v>3946</v>
      </c>
      <c r="N352" s="37" t="s">
        <v>67</v>
      </c>
      <c r="O352" s="37" t="s">
        <v>67</v>
      </c>
      <c r="P352" s="37" t="s">
        <v>230</v>
      </c>
      <c r="Q352" s="75" t="s">
        <v>341</v>
      </c>
      <c r="R352" t="s">
        <v>3696</v>
      </c>
      <c r="S352" s="38">
        <v>9</v>
      </c>
      <c r="T352">
        <v>1</v>
      </c>
      <c r="U352">
        <v>0</v>
      </c>
      <c r="V352" s="43" t="str">
        <f t="shared" si="23"/>
        <v>USD</v>
      </c>
    </row>
    <row r="353" spans="1:22" x14ac:dyDescent="0.2">
      <c r="A353" s="18" t="str">
        <f t="shared" si="21"/>
        <v>Catalogo principalOVS_ES ACADEMICO6VC-01520</v>
      </c>
      <c r="B353" s="18" t="str">
        <f t="shared" si="22"/>
        <v>6VC-01520OVS_ES ACADEMICO</v>
      </c>
      <c r="C353" s="18"/>
      <c r="D353" t="s">
        <v>122</v>
      </c>
      <c r="E353" t="s">
        <v>342</v>
      </c>
      <c r="F353" t="s">
        <v>230</v>
      </c>
      <c r="G353" s="18" t="str">
        <f t="shared" si="24"/>
        <v>Catalogo principal</v>
      </c>
      <c r="H353" s="43" t="s">
        <v>121</v>
      </c>
      <c r="I353" s="37" t="s">
        <v>67</v>
      </c>
      <c r="J353" t="s">
        <v>4403</v>
      </c>
      <c r="K353" t="s">
        <v>40</v>
      </c>
      <c r="L353" s="70" t="s">
        <v>21</v>
      </c>
      <c r="M353" s="70" t="s">
        <v>3946</v>
      </c>
      <c r="N353" s="37" t="s">
        <v>67</v>
      </c>
      <c r="O353" s="37" t="s">
        <v>67</v>
      </c>
      <c r="P353" s="37" t="s">
        <v>230</v>
      </c>
      <c r="Q353" s="75" t="s">
        <v>342</v>
      </c>
      <c r="R353" t="s">
        <v>3696</v>
      </c>
      <c r="S353" s="38">
        <v>4.99</v>
      </c>
      <c r="T353">
        <v>1</v>
      </c>
      <c r="U353">
        <v>0</v>
      </c>
      <c r="V353" s="43" t="str">
        <f t="shared" si="23"/>
        <v>USD</v>
      </c>
    </row>
    <row r="354" spans="1:22" x14ac:dyDescent="0.2">
      <c r="A354" s="18" t="str">
        <f t="shared" si="21"/>
        <v>Catalogo principalOVS_ES ACADEMICO6VC-01521</v>
      </c>
      <c r="B354" s="18" t="str">
        <f t="shared" si="22"/>
        <v>6VC-01521OVS_ES ACADEMICO</v>
      </c>
      <c r="C354" s="18"/>
      <c r="D354" t="s">
        <v>122</v>
      </c>
      <c r="E354" t="s">
        <v>343</v>
      </c>
      <c r="F354" t="s">
        <v>230</v>
      </c>
      <c r="G354" s="18" t="str">
        <f t="shared" si="24"/>
        <v>Catalogo principal</v>
      </c>
      <c r="H354" s="43" t="s">
        <v>121</v>
      </c>
      <c r="I354" s="37" t="s">
        <v>67</v>
      </c>
      <c r="J354" t="s">
        <v>4404</v>
      </c>
      <c r="K354" t="s">
        <v>40</v>
      </c>
      <c r="L354" s="70" t="s">
        <v>21</v>
      </c>
      <c r="M354" s="70" t="s">
        <v>3946</v>
      </c>
      <c r="N354" s="37" t="s">
        <v>67</v>
      </c>
      <c r="O354" s="37" t="s">
        <v>67</v>
      </c>
      <c r="P354" s="37" t="s">
        <v>230</v>
      </c>
      <c r="Q354" s="75" t="s">
        <v>343</v>
      </c>
      <c r="R354" t="s">
        <v>3696</v>
      </c>
      <c r="S354" s="38">
        <v>4.99</v>
      </c>
      <c r="T354">
        <v>1</v>
      </c>
      <c r="U354">
        <v>0</v>
      </c>
      <c r="V354" s="43" t="str">
        <f t="shared" si="23"/>
        <v>USD</v>
      </c>
    </row>
    <row r="355" spans="1:22" x14ac:dyDescent="0.2">
      <c r="A355" s="18" t="str">
        <f t="shared" si="21"/>
        <v>Catalogo principalOVS_ES ACADEMICO6VC-01522</v>
      </c>
      <c r="B355" s="18" t="str">
        <f t="shared" si="22"/>
        <v>6VC-01522OVS_ES ACADEMICO</v>
      </c>
      <c r="C355" s="18"/>
      <c r="D355" t="s">
        <v>122</v>
      </c>
      <c r="E355" t="s">
        <v>344</v>
      </c>
      <c r="F355" t="s">
        <v>230</v>
      </c>
      <c r="G355" s="18" t="str">
        <f t="shared" si="24"/>
        <v>Catalogo principal</v>
      </c>
      <c r="H355" s="43" t="s">
        <v>121</v>
      </c>
      <c r="I355" s="37" t="s">
        <v>67</v>
      </c>
      <c r="J355" t="s">
        <v>4405</v>
      </c>
      <c r="K355" t="s">
        <v>40</v>
      </c>
      <c r="L355" s="70" t="s">
        <v>21</v>
      </c>
      <c r="M355" s="70" t="s">
        <v>3946</v>
      </c>
      <c r="N355" s="37" t="s">
        <v>67</v>
      </c>
      <c r="O355" s="37" t="s">
        <v>67</v>
      </c>
      <c r="P355" s="37" t="s">
        <v>230</v>
      </c>
      <c r="Q355" s="75" t="s">
        <v>344</v>
      </c>
      <c r="R355" t="s">
        <v>3696</v>
      </c>
      <c r="S355" s="38">
        <v>12</v>
      </c>
      <c r="T355">
        <v>1</v>
      </c>
      <c r="U355">
        <v>0</v>
      </c>
      <c r="V355" s="43" t="str">
        <f t="shared" si="23"/>
        <v>USD</v>
      </c>
    </row>
    <row r="356" spans="1:22" x14ac:dyDescent="0.2">
      <c r="A356" s="18" t="str">
        <f t="shared" si="21"/>
        <v>Catalogo principalOVS_ES ACADEMICO6VC-01523</v>
      </c>
      <c r="B356" s="18" t="str">
        <f t="shared" si="22"/>
        <v>6VC-01523OVS_ES ACADEMICO</v>
      </c>
      <c r="C356" s="18"/>
      <c r="D356" t="s">
        <v>122</v>
      </c>
      <c r="E356" t="s">
        <v>345</v>
      </c>
      <c r="F356" t="s">
        <v>230</v>
      </c>
      <c r="G356" s="18" t="str">
        <f t="shared" si="24"/>
        <v>Catalogo principal</v>
      </c>
      <c r="H356" s="43" t="s">
        <v>121</v>
      </c>
      <c r="I356" s="37" t="s">
        <v>67</v>
      </c>
      <c r="J356" t="s">
        <v>4406</v>
      </c>
      <c r="K356" t="s">
        <v>40</v>
      </c>
      <c r="L356" s="70" t="s">
        <v>21</v>
      </c>
      <c r="M356" s="70" t="s">
        <v>3946</v>
      </c>
      <c r="N356" s="37" t="s">
        <v>67</v>
      </c>
      <c r="O356" s="37" t="s">
        <v>67</v>
      </c>
      <c r="P356" s="37" t="s">
        <v>230</v>
      </c>
      <c r="Q356" s="75" t="s">
        <v>345</v>
      </c>
      <c r="R356" t="s">
        <v>3696</v>
      </c>
      <c r="S356" s="38">
        <v>12</v>
      </c>
      <c r="T356">
        <v>1</v>
      </c>
      <c r="U356">
        <v>0</v>
      </c>
      <c r="V356" s="43" t="str">
        <f t="shared" si="23"/>
        <v>USD</v>
      </c>
    </row>
    <row r="357" spans="1:22" x14ac:dyDescent="0.2">
      <c r="A357" s="18" t="str">
        <f t="shared" si="21"/>
        <v>Catalogo principalOVS_ES ACADEMICO6VC-01524</v>
      </c>
      <c r="B357" s="18" t="str">
        <f t="shared" si="22"/>
        <v>6VC-01524OVS_ES ACADEMICO</v>
      </c>
      <c r="C357" s="18"/>
      <c r="D357" t="s">
        <v>122</v>
      </c>
      <c r="E357" t="s">
        <v>346</v>
      </c>
      <c r="F357" t="s">
        <v>230</v>
      </c>
      <c r="G357" s="18" t="str">
        <f t="shared" si="24"/>
        <v>Catalogo principal</v>
      </c>
      <c r="H357" s="43" t="s">
        <v>121</v>
      </c>
      <c r="I357" s="37" t="s">
        <v>67</v>
      </c>
      <c r="J357" t="s">
        <v>4407</v>
      </c>
      <c r="K357" t="s">
        <v>40</v>
      </c>
      <c r="L357" s="70" t="s">
        <v>21</v>
      </c>
      <c r="M357" s="70" t="s">
        <v>3946</v>
      </c>
      <c r="N357" s="37" t="s">
        <v>67</v>
      </c>
      <c r="O357" s="37" t="s">
        <v>67</v>
      </c>
      <c r="P357" s="37" t="s">
        <v>230</v>
      </c>
      <c r="Q357" s="75" t="s">
        <v>346</v>
      </c>
      <c r="R357" t="s">
        <v>3696</v>
      </c>
      <c r="S357" s="38">
        <v>12</v>
      </c>
      <c r="T357">
        <v>1</v>
      </c>
      <c r="U357">
        <v>0</v>
      </c>
      <c r="V357" s="43" t="str">
        <f t="shared" si="23"/>
        <v>USD</v>
      </c>
    </row>
    <row r="358" spans="1:22" x14ac:dyDescent="0.2">
      <c r="A358" s="18" t="str">
        <f t="shared" si="21"/>
        <v>Catalogo principalOVS_ES ACADEMICO6VC-01525</v>
      </c>
      <c r="B358" s="18" t="str">
        <f t="shared" si="22"/>
        <v>6VC-01525OVS_ES ACADEMICO</v>
      </c>
      <c r="C358" s="18"/>
      <c r="D358" t="s">
        <v>122</v>
      </c>
      <c r="E358" t="s">
        <v>347</v>
      </c>
      <c r="F358" t="s">
        <v>230</v>
      </c>
      <c r="G358" s="18" t="str">
        <f t="shared" si="24"/>
        <v>Catalogo principal</v>
      </c>
      <c r="H358" s="43" t="s">
        <v>121</v>
      </c>
      <c r="I358" s="37" t="s">
        <v>67</v>
      </c>
      <c r="J358" t="s">
        <v>4408</v>
      </c>
      <c r="K358" t="s">
        <v>40</v>
      </c>
      <c r="L358" s="70" t="s">
        <v>21</v>
      </c>
      <c r="M358" s="70" t="s">
        <v>3946</v>
      </c>
      <c r="N358" s="37" t="s">
        <v>67</v>
      </c>
      <c r="O358" s="37" t="s">
        <v>67</v>
      </c>
      <c r="P358" s="37" t="s">
        <v>230</v>
      </c>
      <c r="Q358" s="75" t="s">
        <v>347</v>
      </c>
      <c r="R358" t="s">
        <v>3696</v>
      </c>
      <c r="S358" s="38">
        <v>12</v>
      </c>
      <c r="T358">
        <v>1</v>
      </c>
      <c r="U358">
        <v>0</v>
      </c>
      <c r="V358" s="43" t="str">
        <f t="shared" si="23"/>
        <v>USD</v>
      </c>
    </row>
    <row r="359" spans="1:22" x14ac:dyDescent="0.2">
      <c r="A359" s="18" t="str">
        <f t="shared" si="21"/>
        <v>Catalogo principalOVS_ES ACADEMICO6XC-00319</v>
      </c>
      <c r="B359" s="18" t="str">
        <f t="shared" si="22"/>
        <v>6XC-00319OVS_ES ACADEMICO</v>
      </c>
      <c r="C359" s="18"/>
      <c r="D359" t="s">
        <v>122</v>
      </c>
      <c r="E359" t="s">
        <v>348</v>
      </c>
      <c r="F359" t="s">
        <v>230</v>
      </c>
      <c r="G359" s="18" t="str">
        <f t="shared" si="24"/>
        <v>Catalogo principal</v>
      </c>
      <c r="H359" s="43" t="s">
        <v>121</v>
      </c>
      <c r="I359" s="37" t="s">
        <v>67</v>
      </c>
      <c r="J359" t="s">
        <v>4409</v>
      </c>
      <c r="K359" t="s">
        <v>40</v>
      </c>
      <c r="L359" s="70" t="s">
        <v>21</v>
      </c>
      <c r="M359" s="70" t="s">
        <v>3946</v>
      </c>
      <c r="N359" s="37" t="s">
        <v>67</v>
      </c>
      <c r="O359" s="37" t="s">
        <v>67</v>
      </c>
      <c r="P359" s="37" t="s">
        <v>230</v>
      </c>
      <c r="Q359" s="75" t="s">
        <v>348</v>
      </c>
      <c r="R359" t="s">
        <v>3696</v>
      </c>
      <c r="S359" s="38">
        <v>1531</v>
      </c>
      <c r="T359">
        <v>1</v>
      </c>
      <c r="U359">
        <v>0</v>
      </c>
      <c r="V359" s="43" t="str">
        <f t="shared" si="23"/>
        <v>USD</v>
      </c>
    </row>
    <row r="360" spans="1:22" x14ac:dyDescent="0.2">
      <c r="A360" s="18" t="str">
        <f t="shared" si="21"/>
        <v>Catalogo principalOVS_ES ACADEMICO6XC-00320</v>
      </c>
      <c r="B360" s="18" t="str">
        <f t="shared" si="22"/>
        <v>6XC-00320OVS_ES ACADEMICO</v>
      </c>
      <c r="C360" s="18"/>
      <c r="D360" t="s">
        <v>122</v>
      </c>
      <c r="E360" t="s">
        <v>349</v>
      </c>
      <c r="F360" t="s">
        <v>230</v>
      </c>
      <c r="G360" s="18" t="str">
        <f t="shared" si="24"/>
        <v>Catalogo principal</v>
      </c>
      <c r="H360" s="43" t="s">
        <v>121</v>
      </c>
      <c r="I360" s="37" t="s">
        <v>67</v>
      </c>
      <c r="J360" t="s">
        <v>4410</v>
      </c>
      <c r="K360" t="s">
        <v>40</v>
      </c>
      <c r="L360" s="70" t="s">
        <v>21</v>
      </c>
      <c r="M360" s="70" t="s">
        <v>3946</v>
      </c>
      <c r="N360" s="37" t="s">
        <v>67</v>
      </c>
      <c r="O360" s="37" t="s">
        <v>67</v>
      </c>
      <c r="P360" s="37" t="s">
        <v>230</v>
      </c>
      <c r="Q360" s="75" t="s">
        <v>349</v>
      </c>
      <c r="R360" t="s">
        <v>3696</v>
      </c>
      <c r="S360" s="38">
        <v>1531</v>
      </c>
      <c r="T360">
        <v>1</v>
      </c>
      <c r="U360">
        <v>0</v>
      </c>
      <c r="V360" s="43" t="str">
        <f t="shared" si="23"/>
        <v>USD</v>
      </c>
    </row>
    <row r="361" spans="1:22" x14ac:dyDescent="0.2">
      <c r="A361" s="18" t="str">
        <f t="shared" si="21"/>
        <v>Catalogo principalOVS_ES ACADEMICO6YH-00603</v>
      </c>
      <c r="B361" s="18" t="str">
        <f t="shared" si="22"/>
        <v>6YH-00603OVS_ES ACADEMICO</v>
      </c>
      <c r="C361" s="18"/>
      <c r="D361" t="s">
        <v>122</v>
      </c>
      <c r="E361" t="s">
        <v>350</v>
      </c>
      <c r="F361" t="s">
        <v>230</v>
      </c>
      <c r="G361" s="18" t="str">
        <f t="shared" si="24"/>
        <v>Catalogo principal</v>
      </c>
      <c r="H361" s="43" t="s">
        <v>121</v>
      </c>
      <c r="I361" s="37" t="s">
        <v>67</v>
      </c>
      <c r="J361" t="s">
        <v>4411</v>
      </c>
      <c r="K361" t="s">
        <v>40</v>
      </c>
      <c r="L361" s="70" t="s">
        <v>21</v>
      </c>
      <c r="M361" s="70" t="s">
        <v>3946</v>
      </c>
      <c r="N361" s="37" t="s">
        <v>67</v>
      </c>
      <c r="O361" s="37" t="s">
        <v>67</v>
      </c>
      <c r="P361" s="37" t="s">
        <v>230</v>
      </c>
      <c r="Q361" s="75" t="s">
        <v>350</v>
      </c>
      <c r="R361" t="s">
        <v>3696</v>
      </c>
      <c r="S361" s="38">
        <v>2.81</v>
      </c>
      <c r="T361">
        <v>1</v>
      </c>
      <c r="U361">
        <v>0</v>
      </c>
      <c r="V361" s="43" t="str">
        <f t="shared" si="23"/>
        <v>USD</v>
      </c>
    </row>
    <row r="362" spans="1:22" x14ac:dyDescent="0.2">
      <c r="A362" s="18" t="str">
        <f t="shared" si="21"/>
        <v>Catalogo principalOVS_ES ACADEMICO6YH-00604</v>
      </c>
      <c r="B362" s="18" t="str">
        <f t="shared" si="22"/>
        <v>6YH-00604OVS_ES ACADEMICO</v>
      </c>
      <c r="C362" s="18"/>
      <c r="D362" t="s">
        <v>122</v>
      </c>
      <c r="E362" t="s">
        <v>351</v>
      </c>
      <c r="F362" t="s">
        <v>230</v>
      </c>
      <c r="G362" s="18" t="str">
        <f t="shared" si="24"/>
        <v>Catalogo principal</v>
      </c>
      <c r="H362" s="43" t="s">
        <v>121</v>
      </c>
      <c r="I362" s="37" t="s">
        <v>67</v>
      </c>
      <c r="J362" t="s">
        <v>4412</v>
      </c>
      <c r="K362" t="s">
        <v>40</v>
      </c>
      <c r="L362" s="70" t="s">
        <v>21</v>
      </c>
      <c r="M362" s="70" t="s">
        <v>3946</v>
      </c>
      <c r="N362" s="37" t="s">
        <v>67</v>
      </c>
      <c r="O362" s="37" t="s">
        <v>67</v>
      </c>
      <c r="P362" s="37" t="s">
        <v>230</v>
      </c>
      <c r="Q362" s="75" t="s">
        <v>351</v>
      </c>
      <c r="R362" t="s">
        <v>3696</v>
      </c>
      <c r="S362" s="38">
        <v>2.81</v>
      </c>
      <c r="T362">
        <v>1</v>
      </c>
      <c r="U362">
        <v>0</v>
      </c>
      <c r="V362" s="43" t="str">
        <f t="shared" si="23"/>
        <v>USD</v>
      </c>
    </row>
    <row r="363" spans="1:22" x14ac:dyDescent="0.2">
      <c r="A363" s="18" t="str">
        <f t="shared" si="21"/>
        <v>Catalogo principalOVS_ES ACADEMICO6YH-00605</v>
      </c>
      <c r="B363" s="18" t="str">
        <f t="shared" si="22"/>
        <v>6YH-00605OVS_ES ACADEMICO</v>
      </c>
      <c r="C363" s="18"/>
      <c r="D363" t="s">
        <v>122</v>
      </c>
      <c r="E363" t="s">
        <v>352</v>
      </c>
      <c r="F363" t="s">
        <v>230</v>
      </c>
      <c r="G363" s="18" t="str">
        <f t="shared" si="24"/>
        <v>Catalogo principal</v>
      </c>
      <c r="H363" s="43" t="s">
        <v>121</v>
      </c>
      <c r="I363" s="37" t="s">
        <v>67</v>
      </c>
      <c r="J363" t="s">
        <v>3769</v>
      </c>
      <c r="K363" t="s">
        <v>40</v>
      </c>
      <c r="L363" s="70" t="s">
        <v>21</v>
      </c>
      <c r="M363" s="70" t="s">
        <v>28</v>
      </c>
      <c r="N363" s="37" t="s">
        <v>67</v>
      </c>
      <c r="O363" s="37" t="s">
        <v>67</v>
      </c>
      <c r="P363" s="37" t="s">
        <v>230</v>
      </c>
      <c r="Q363" s="75" t="s">
        <v>352</v>
      </c>
      <c r="R363" t="s">
        <v>3696</v>
      </c>
      <c r="S363" s="38">
        <v>1.72</v>
      </c>
      <c r="T363">
        <v>1</v>
      </c>
      <c r="U363">
        <v>0</v>
      </c>
      <c r="V363" s="43" t="str">
        <f t="shared" si="23"/>
        <v>USD</v>
      </c>
    </row>
    <row r="364" spans="1:22" x14ac:dyDescent="0.2">
      <c r="A364" s="18" t="str">
        <f t="shared" si="21"/>
        <v>Catalogo principalOVS_ES ACADEMICO6ZH-00447</v>
      </c>
      <c r="B364" s="18" t="str">
        <f t="shared" si="22"/>
        <v>6ZH-00447OVS_ES ACADEMICO</v>
      </c>
      <c r="C364" s="18"/>
      <c r="D364" t="s">
        <v>122</v>
      </c>
      <c r="E364" t="s">
        <v>353</v>
      </c>
      <c r="F364" t="s">
        <v>230</v>
      </c>
      <c r="G364" s="18" t="str">
        <f t="shared" si="24"/>
        <v>Catalogo principal</v>
      </c>
      <c r="H364" s="43" t="s">
        <v>121</v>
      </c>
      <c r="I364" s="37" t="s">
        <v>67</v>
      </c>
      <c r="J364" t="s">
        <v>4413</v>
      </c>
      <c r="K364" t="s">
        <v>40</v>
      </c>
      <c r="L364" s="70" t="s">
        <v>21</v>
      </c>
      <c r="M364" s="70" t="s">
        <v>3946</v>
      </c>
      <c r="N364" s="37" t="s">
        <v>67</v>
      </c>
      <c r="O364" s="37" t="s">
        <v>67</v>
      </c>
      <c r="P364" s="37" t="s">
        <v>230</v>
      </c>
      <c r="Q364" s="75" t="s">
        <v>353</v>
      </c>
      <c r="R364" t="s">
        <v>3696</v>
      </c>
      <c r="S364" s="38">
        <v>3.74</v>
      </c>
      <c r="T364">
        <v>1</v>
      </c>
      <c r="U364">
        <v>0</v>
      </c>
      <c r="V364" s="43" t="str">
        <f t="shared" si="23"/>
        <v>USD</v>
      </c>
    </row>
    <row r="365" spans="1:22" x14ac:dyDescent="0.2">
      <c r="A365" s="18" t="str">
        <f t="shared" si="21"/>
        <v>Catalogo principalOVS_ES ACADEMICO6ZH-00448</v>
      </c>
      <c r="B365" s="18" t="str">
        <f t="shared" si="22"/>
        <v>6ZH-00448OVS_ES ACADEMICO</v>
      </c>
      <c r="C365" s="18"/>
      <c r="D365" t="s">
        <v>122</v>
      </c>
      <c r="E365" t="s">
        <v>354</v>
      </c>
      <c r="F365" t="s">
        <v>230</v>
      </c>
      <c r="G365" s="18" t="str">
        <f t="shared" si="24"/>
        <v>Catalogo principal</v>
      </c>
      <c r="H365" s="43" t="s">
        <v>121</v>
      </c>
      <c r="I365" s="37" t="s">
        <v>67</v>
      </c>
      <c r="J365" t="s">
        <v>4414</v>
      </c>
      <c r="K365" t="s">
        <v>40</v>
      </c>
      <c r="L365" s="70" t="s">
        <v>21</v>
      </c>
      <c r="M365" s="70" t="s">
        <v>3946</v>
      </c>
      <c r="N365" s="37" t="s">
        <v>67</v>
      </c>
      <c r="O365" s="37" t="s">
        <v>67</v>
      </c>
      <c r="P365" s="37" t="s">
        <v>230</v>
      </c>
      <c r="Q365" s="75" t="s">
        <v>354</v>
      </c>
      <c r="R365" t="s">
        <v>3696</v>
      </c>
      <c r="S365" s="38">
        <v>3.74</v>
      </c>
      <c r="T365">
        <v>1</v>
      </c>
      <c r="U365">
        <v>0</v>
      </c>
      <c r="V365" s="43" t="str">
        <f t="shared" si="23"/>
        <v>USD</v>
      </c>
    </row>
    <row r="366" spans="1:22" x14ac:dyDescent="0.2">
      <c r="A366" s="18" t="str">
        <f t="shared" si="21"/>
        <v>Catalogo principalOVS_ES ACADEMICO6ZH-00449</v>
      </c>
      <c r="B366" s="18" t="str">
        <f t="shared" si="22"/>
        <v>6ZH-00449OVS_ES ACADEMICO</v>
      </c>
      <c r="C366" s="18"/>
      <c r="D366" t="s">
        <v>122</v>
      </c>
      <c r="E366" t="s">
        <v>355</v>
      </c>
      <c r="F366" t="s">
        <v>230</v>
      </c>
      <c r="G366" s="18" t="str">
        <f t="shared" si="24"/>
        <v>Catalogo principal</v>
      </c>
      <c r="H366" s="43" t="s">
        <v>121</v>
      </c>
      <c r="I366" s="37" t="s">
        <v>67</v>
      </c>
      <c r="J366" t="s">
        <v>4415</v>
      </c>
      <c r="K366" t="s">
        <v>40</v>
      </c>
      <c r="L366" s="70" t="s">
        <v>21</v>
      </c>
      <c r="M366" s="70" t="s">
        <v>3946</v>
      </c>
      <c r="N366" s="37" t="s">
        <v>67</v>
      </c>
      <c r="O366" s="37" t="s">
        <v>67</v>
      </c>
      <c r="P366" s="37" t="s">
        <v>230</v>
      </c>
      <c r="Q366" s="75" t="s">
        <v>355</v>
      </c>
      <c r="R366" t="s">
        <v>3696</v>
      </c>
      <c r="S366" s="38">
        <v>3.74</v>
      </c>
      <c r="T366">
        <v>1</v>
      </c>
      <c r="U366">
        <v>0</v>
      </c>
      <c r="V366" s="43" t="str">
        <f t="shared" si="23"/>
        <v>USD</v>
      </c>
    </row>
    <row r="367" spans="1:22" x14ac:dyDescent="0.2">
      <c r="A367" s="18" t="str">
        <f t="shared" si="21"/>
        <v>Catalogo principalOVS_ES ACADEMICO6ZH-00450</v>
      </c>
      <c r="B367" s="18" t="str">
        <f t="shared" si="22"/>
        <v>6ZH-00450OVS_ES ACADEMICO</v>
      </c>
      <c r="C367" s="18"/>
      <c r="D367" t="s">
        <v>122</v>
      </c>
      <c r="E367" t="s">
        <v>356</v>
      </c>
      <c r="F367" t="s">
        <v>230</v>
      </c>
      <c r="G367" s="18" t="str">
        <f t="shared" si="24"/>
        <v>Catalogo principal</v>
      </c>
      <c r="H367" s="43" t="s">
        <v>121</v>
      </c>
      <c r="I367" s="37" t="s">
        <v>67</v>
      </c>
      <c r="J367" t="s">
        <v>4416</v>
      </c>
      <c r="K367" t="s">
        <v>40</v>
      </c>
      <c r="L367" s="70" t="s">
        <v>21</v>
      </c>
      <c r="M367" s="70" t="s">
        <v>3946</v>
      </c>
      <c r="N367" s="37" t="s">
        <v>67</v>
      </c>
      <c r="O367" s="37" t="s">
        <v>67</v>
      </c>
      <c r="P367" s="37" t="s">
        <v>230</v>
      </c>
      <c r="Q367" s="75" t="s">
        <v>356</v>
      </c>
      <c r="R367" t="s">
        <v>3696</v>
      </c>
      <c r="S367" s="38">
        <v>3.74</v>
      </c>
      <c r="T367">
        <v>1</v>
      </c>
      <c r="U367">
        <v>0</v>
      </c>
      <c r="V367" s="43" t="str">
        <f t="shared" si="23"/>
        <v>USD</v>
      </c>
    </row>
    <row r="368" spans="1:22" x14ac:dyDescent="0.2">
      <c r="A368" s="18" t="str">
        <f t="shared" si="21"/>
        <v>Catalogo principalOVS_ES ACADEMICO6ZH-00451</v>
      </c>
      <c r="B368" s="18" t="str">
        <f t="shared" si="22"/>
        <v>6ZH-00451OVS_ES ACADEMICO</v>
      </c>
      <c r="C368" s="18"/>
      <c r="D368" t="s">
        <v>122</v>
      </c>
      <c r="E368" t="s">
        <v>357</v>
      </c>
      <c r="F368" t="s">
        <v>230</v>
      </c>
      <c r="G368" s="18" t="str">
        <f t="shared" si="24"/>
        <v>Catalogo principal</v>
      </c>
      <c r="H368" s="43" t="s">
        <v>121</v>
      </c>
      <c r="I368" s="37" t="s">
        <v>67</v>
      </c>
      <c r="J368" t="s">
        <v>3770</v>
      </c>
      <c r="K368" t="s">
        <v>40</v>
      </c>
      <c r="L368" s="70" t="s">
        <v>21</v>
      </c>
      <c r="M368" s="70" t="s">
        <v>28</v>
      </c>
      <c r="N368" s="37" t="s">
        <v>67</v>
      </c>
      <c r="O368" s="37" t="s">
        <v>67</v>
      </c>
      <c r="P368" s="37" t="s">
        <v>230</v>
      </c>
      <c r="Q368" s="75" t="s">
        <v>357</v>
      </c>
      <c r="R368" t="s">
        <v>3696</v>
      </c>
      <c r="S368" s="38">
        <v>2.34</v>
      </c>
      <c r="T368">
        <v>1</v>
      </c>
      <c r="U368">
        <v>0</v>
      </c>
      <c r="V368" s="43" t="str">
        <f t="shared" si="23"/>
        <v>USD</v>
      </c>
    </row>
    <row r="369" spans="1:22" x14ac:dyDescent="0.2">
      <c r="A369" s="18" t="str">
        <f t="shared" si="21"/>
        <v>Catalogo principalOVS_ES ACADEMICO6ZH-00452</v>
      </c>
      <c r="B369" s="18" t="str">
        <f t="shared" si="22"/>
        <v>6ZH-00452OVS_ES ACADEMICO</v>
      </c>
      <c r="C369" s="18"/>
      <c r="D369" t="s">
        <v>122</v>
      </c>
      <c r="E369" t="s">
        <v>358</v>
      </c>
      <c r="F369" t="s">
        <v>230</v>
      </c>
      <c r="G369" s="18" t="str">
        <f t="shared" si="24"/>
        <v>Catalogo principal</v>
      </c>
      <c r="H369" s="43" t="s">
        <v>121</v>
      </c>
      <c r="I369" s="37" t="s">
        <v>67</v>
      </c>
      <c r="J369" t="s">
        <v>3771</v>
      </c>
      <c r="K369" t="s">
        <v>40</v>
      </c>
      <c r="L369" s="70" t="s">
        <v>21</v>
      </c>
      <c r="M369" s="70" t="s">
        <v>28</v>
      </c>
      <c r="N369" s="37" t="s">
        <v>67</v>
      </c>
      <c r="O369" s="37" t="s">
        <v>67</v>
      </c>
      <c r="P369" s="37" t="s">
        <v>230</v>
      </c>
      <c r="Q369" s="75" t="s">
        <v>358</v>
      </c>
      <c r="R369" t="s">
        <v>3696</v>
      </c>
      <c r="S369" s="38">
        <v>2.34</v>
      </c>
      <c r="T369">
        <v>1</v>
      </c>
      <c r="U369">
        <v>0</v>
      </c>
      <c r="V369" s="43" t="str">
        <f t="shared" si="23"/>
        <v>USD</v>
      </c>
    </row>
    <row r="370" spans="1:22" x14ac:dyDescent="0.2">
      <c r="A370" s="18" t="str">
        <f t="shared" ref="A370:A433" si="25">D370&amp;F370&amp;E370</f>
        <v>Catalogo principalOVS_ES ACADEMICO76A-00917</v>
      </c>
      <c r="B370" s="18" t="str">
        <f t="shared" ref="B370:B433" si="26">E370&amp;F370</f>
        <v>76A-00917OVS_ES ACADEMICO</v>
      </c>
      <c r="C370" s="18"/>
      <c r="D370" t="s">
        <v>122</v>
      </c>
      <c r="E370" t="s">
        <v>359</v>
      </c>
      <c r="F370" t="s">
        <v>230</v>
      </c>
      <c r="G370" s="18" t="str">
        <f t="shared" si="24"/>
        <v>Catalogo principal</v>
      </c>
      <c r="H370" s="43" t="s">
        <v>121</v>
      </c>
      <c r="I370" s="37" t="s">
        <v>67</v>
      </c>
      <c r="J370" t="s">
        <v>4417</v>
      </c>
      <c r="K370" t="s">
        <v>40</v>
      </c>
      <c r="L370" s="70" t="s">
        <v>21</v>
      </c>
      <c r="M370" s="70" t="s">
        <v>3946</v>
      </c>
      <c r="N370" s="37" t="s">
        <v>67</v>
      </c>
      <c r="O370" s="37" t="s">
        <v>67</v>
      </c>
      <c r="P370" s="37" t="s">
        <v>230</v>
      </c>
      <c r="Q370" s="75" t="s">
        <v>359</v>
      </c>
      <c r="R370" t="s">
        <v>3696</v>
      </c>
      <c r="S370" s="38">
        <v>30</v>
      </c>
      <c r="T370">
        <v>1</v>
      </c>
      <c r="U370">
        <v>0</v>
      </c>
      <c r="V370" s="43" t="str">
        <f t="shared" si="23"/>
        <v>USD</v>
      </c>
    </row>
    <row r="371" spans="1:22" x14ac:dyDescent="0.2">
      <c r="A371" s="18" t="str">
        <f t="shared" si="25"/>
        <v>Catalogo principalOVS_ES ACADEMICO76A-00918</v>
      </c>
      <c r="B371" s="18" t="str">
        <f t="shared" si="26"/>
        <v>76A-00918OVS_ES ACADEMICO</v>
      </c>
      <c r="C371" s="18"/>
      <c r="D371" t="s">
        <v>122</v>
      </c>
      <c r="E371" t="s">
        <v>360</v>
      </c>
      <c r="F371" t="s">
        <v>230</v>
      </c>
      <c r="G371" s="18" t="str">
        <f t="shared" si="24"/>
        <v>Catalogo principal</v>
      </c>
      <c r="H371" s="43" t="s">
        <v>121</v>
      </c>
      <c r="I371" s="37" t="s">
        <v>67</v>
      </c>
      <c r="J371" t="s">
        <v>4418</v>
      </c>
      <c r="K371" t="s">
        <v>40</v>
      </c>
      <c r="L371" s="70" t="s">
        <v>21</v>
      </c>
      <c r="M371" s="70" t="s">
        <v>3946</v>
      </c>
      <c r="N371" s="37" t="s">
        <v>67</v>
      </c>
      <c r="O371" s="37" t="s">
        <v>67</v>
      </c>
      <c r="P371" s="37" t="s">
        <v>230</v>
      </c>
      <c r="Q371" s="75" t="s">
        <v>360</v>
      </c>
      <c r="R371" t="s">
        <v>3696</v>
      </c>
      <c r="S371" s="38">
        <v>28</v>
      </c>
      <c r="T371">
        <v>1</v>
      </c>
      <c r="U371">
        <v>0</v>
      </c>
      <c r="V371" s="43" t="str">
        <f t="shared" ref="V371:V434" si="27">H371</f>
        <v>USD</v>
      </c>
    </row>
    <row r="372" spans="1:22" x14ac:dyDescent="0.2">
      <c r="A372" s="18" t="str">
        <f t="shared" si="25"/>
        <v>Catalogo principalOVS_ES ACADEMICO76A-00919</v>
      </c>
      <c r="B372" s="18" t="str">
        <f t="shared" si="26"/>
        <v>76A-00919OVS_ES ACADEMICO</v>
      </c>
      <c r="C372" s="18"/>
      <c r="D372" t="s">
        <v>122</v>
      </c>
      <c r="E372" t="s">
        <v>361</v>
      </c>
      <c r="F372" t="s">
        <v>230</v>
      </c>
      <c r="G372" s="18" t="str">
        <f t="shared" si="24"/>
        <v>Catalogo principal</v>
      </c>
      <c r="H372" s="43" t="s">
        <v>121</v>
      </c>
      <c r="I372" s="37" t="s">
        <v>67</v>
      </c>
      <c r="J372" t="s">
        <v>4419</v>
      </c>
      <c r="K372" t="s">
        <v>40</v>
      </c>
      <c r="L372" s="70" t="s">
        <v>21</v>
      </c>
      <c r="M372" s="70" t="s">
        <v>3946</v>
      </c>
      <c r="N372" s="37" t="s">
        <v>67</v>
      </c>
      <c r="O372" s="37" t="s">
        <v>67</v>
      </c>
      <c r="P372" s="37" t="s">
        <v>230</v>
      </c>
      <c r="Q372" s="75" t="s">
        <v>361</v>
      </c>
      <c r="R372" t="s">
        <v>3696</v>
      </c>
      <c r="S372" s="38">
        <v>30</v>
      </c>
      <c r="T372">
        <v>1</v>
      </c>
      <c r="U372">
        <v>0</v>
      </c>
      <c r="V372" s="43" t="str">
        <f t="shared" si="27"/>
        <v>USD</v>
      </c>
    </row>
    <row r="373" spans="1:22" x14ac:dyDescent="0.2">
      <c r="A373" s="18" t="str">
        <f t="shared" si="25"/>
        <v>Catalogo principalOVS_ES ACADEMICO76A-00920</v>
      </c>
      <c r="B373" s="18" t="str">
        <f t="shared" si="26"/>
        <v>76A-00920OVS_ES ACADEMICO</v>
      </c>
      <c r="C373" s="18"/>
      <c r="D373" t="s">
        <v>122</v>
      </c>
      <c r="E373" t="s">
        <v>362</v>
      </c>
      <c r="F373" t="s">
        <v>230</v>
      </c>
      <c r="G373" s="18" t="str">
        <f t="shared" si="24"/>
        <v>Catalogo principal</v>
      </c>
      <c r="H373" s="43" t="s">
        <v>121</v>
      </c>
      <c r="I373" s="37" t="s">
        <v>67</v>
      </c>
      <c r="J373" t="s">
        <v>4420</v>
      </c>
      <c r="K373" t="s">
        <v>40</v>
      </c>
      <c r="L373" s="70" t="s">
        <v>21</v>
      </c>
      <c r="M373" s="70" t="s">
        <v>3946</v>
      </c>
      <c r="N373" s="37" t="s">
        <v>67</v>
      </c>
      <c r="O373" s="37" t="s">
        <v>67</v>
      </c>
      <c r="P373" s="37" t="s">
        <v>230</v>
      </c>
      <c r="Q373" s="75" t="s">
        <v>362</v>
      </c>
      <c r="R373" t="s">
        <v>3696</v>
      </c>
      <c r="S373" s="38">
        <v>28</v>
      </c>
      <c r="T373">
        <v>1</v>
      </c>
      <c r="U373">
        <v>0</v>
      </c>
      <c r="V373" s="43" t="str">
        <f t="shared" si="27"/>
        <v>USD</v>
      </c>
    </row>
    <row r="374" spans="1:22" x14ac:dyDescent="0.2">
      <c r="A374" s="18" t="str">
        <f t="shared" si="25"/>
        <v>Catalogo principalOVS_ES ACADEMICO76A-00921</v>
      </c>
      <c r="B374" s="18" t="str">
        <f t="shared" si="26"/>
        <v>76A-00921OVS_ES ACADEMICO</v>
      </c>
      <c r="C374" s="18"/>
      <c r="D374" t="s">
        <v>122</v>
      </c>
      <c r="E374" t="s">
        <v>363</v>
      </c>
      <c r="F374" t="s">
        <v>230</v>
      </c>
      <c r="G374" s="18" t="str">
        <f t="shared" si="24"/>
        <v>Catalogo principal</v>
      </c>
      <c r="H374" s="43" t="s">
        <v>121</v>
      </c>
      <c r="I374" s="37" t="s">
        <v>67</v>
      </c>
      <c r="J374" t="s">
        <v>4421</v>
      </c>
      <c r="K374" t="s">
        <v>40</v>
      </c>
      <c r="L374" s="70" t="s">
        <v>21</v>
      </c>
      <c r="M374" s="70" t="s">
        <v>3963</v>
      </c>
      <c r="N374" s="37" t="s">
        <v>67</v>
      </c>
      <c r="O374" s="37" t="s">
        <v>67</v>
      </c>
      <c r="P374" s="37" t="s">
        <v>230</v>
      </c>
      <c r="Q374" s="75" t="s">
        <v>363</v>
      </c>
      <c r="R374" t="s">
        <v>3696</v>
      </c>
      <c r="S374" s="38">
        <v>14</v>
      </c>
      <c r="T374">
        <v>1</v>
      </c>
      <c r="U374">
        <v>0</v>
      </c>
      <c r="V374" s="43" t="str">
        <f t="shared" si="27"/>
        <v>USD</v>
      </c>
    </row>
    <row r="375" spans="1:22" x14ac:dyDescent="0.2">
      <c r="A375" s="18" t="str">
        <f t="shared" si="25"/>
        <v>Catalogo principalOVS_ES ACADEMICO76A-00922</v>
      </c>
      <c r="B375" s="18" t="str">
        <f t="shared" si="26"/>
        <v>76A-00922OVS_ES ACADEMICO</v>
      </c>
      <c r="C375" s="18"/>
      <c r="D375" t="s">
        <v>122</v>
      </c>
      <c r="E375" t="s">
        <v>364</v>
      </c>
      <c r="F375" t="s">
        <v>230</v>
      </c>
      <c r="G375" s="18" t="str">
        <f t="shared" si="24"/>
        <v>Catalogo principal</v>
      </c>
      <c r="H375" s="43" t="s">
        <v>121</v>
      </c>
      <c r="I375" s="37" t="s">
        <v>67</v>
      </c>
      <c r="J375" t="s">
        <v>4422</v>
      </c>
      <c r="K375" t="s">
        <v>40</v>
      </c>
      <c r="L375" s="70" t="s">
        <v>21</v>
      </c>
      <c r="M375" s="70" t="s">
        <v>3963</v>
      </c>
      <c r="N375" s="37" t="s">
        <v>67</v>
      </c>
      <c r="O375" s="37" t="s">
        <v>67</v>
      </c>
      <c r="P375" s="37" t="s">
        <v>230</v>
      </c>
      <c r="Q375" s="75" t="s">
        <v>364</v>
      </c>
      <c r="R375" t="s">
        <v>3696</v>
      </c>
      <c r="S375" s="38">
        <v>14</v>
      </c>
      <c r="T375">
        <v>1</v>
      </c>
      <c r="U375">
        <v>0</v>
      </c>
      <c r="V375" s="43" t="str">
        <f t="shared" si="27"/>
        <v>USD</v>
      </c>
    </row>
    <row r="376" spans="1:22" x14ac:dyDescent="0.2">
      <c r="A376" s="18" t="str">
        <f t="shared" si="25"/>
        <v>Catalogo principalOVS_ES ACADEMICO76A-00923</v>
      </c>
      <c r="B376" s="18" t="str">
        <f t="shared" si="26"/>
        <v>76A-00923OVS_ES ACADEMICO</v>
      </c>
      <c r="C376" s="18"/>
      <c r="D376" t="s">
        <v>122</v>
      </c>
      <c r="E376" t="s">
        <v>365</v>
      </c>
      <c r="F376" t="s">
        <v>230</v>
      </c>
      <c r="G376" s="18" t="str">
        <f t="shared" si="24"/>
        <v>Catalogo principal</v>
      </c>
      <c r="H376" s="43" t="s">
        <v>121</v>
      </c>
      <c r="I376" s="37" t="s">
        <v>67</v>
      </c>
      <c r="J376" t="s">
        <v>4423</v>
      </c>
      <c r="K376" t="s">
        <v>40</v>
      </c>
      <c r="L376" s="70" t="s">
        <v>21</v>
      </c>
      <c r="M376" s="70" t="s">
        <v>3963</v>
      </c>
      <c r="N376" s="37" t="s">
        <v>67</v>
      </c>
      <c r="O376" s="37" t="s">
        <v>67</v>
      </c>
      <c r="P376" s="37" t="s">
        <v>230</v>
      </c>
      <c r="Q376" s="75" t="s">
        <v>365</v>
      </c>
      <c r="R376" t="s">
        <v>3696</v>
      </c>
      <c r="S376" s="38">
        <v>14</v>
      </c>
      <c r="T376">
        <v>1</v>
      </c>
      <c r="U376">
        <v>0</v>
      </c>
      <c r="V376" s="43" t="str">
        <f t="shared" si="27"/>
        <v>USD</v>
      </c>
    </row>
    <row r="377" spans="1:22" x14ac:dyDescent="0.2">
      <c r="A377" s="18" t="str">
        <f t="shared" si="25"/>
        <v>Catalogo principalOVS_ES ACADEMICO76A-00924</v>
      </c>
      <c r="B377" s="18" t="str">
        <f t="shared" si="26"/>
        <v>76A-00924OVS_ES ACADEMICO</v>
      </c>
      <c r="C377" s="18"/>
      <c r="D377" t="s">
        <v>122</v>
      </c>
      <c r="E377" t="s">
        <v>366</v>
      </c>
      <c r="F377" t="s">
        <v>230</v>
      </c>
      <c r="G377" s="18" t="str">
        <f t="shared" si="24"/>
        <v>Catalogo principal</v>
      </c>
      <c r="H377" s="43" t="s">
        <v>121</v>
      </c>
      <c r="I377" s="37" t="s">
        <v>67</v>
      </c>
      <c r="J377" t="s">
        <v>4424</v>
      </c>
      <c r="K377" t="s">
        <v>40</v>
      </c>
      <c r="L377" s="70" t="s">
        <v>21</v>
      </c>
      <c r="M377" s="70" t="s">
        <v>3963</v>
      </c>
      <c r="N377" s="37" t="s">
        <v>67</v>
      </c>
      <c r="O377" s="37" t="s">
        <v>67</v>
      </c>
      <c r="P377" s="37" t="s">
        <v>230</v>
      </c>
      <c r="Q377" s="75" t="s">
        <v>366</v>
      </c>
      <c r="R377" t="s">
        <v>3696</v>
      </c>
      <c r="S377" s="38">
        <v>14</v>
      </c>
      <c r="T377">
        <v>1</v>
      </c>
      <c r="U377">
        <v>0</v>
      </c>
      <c r="V377" s="43" t="str">
        <f t="shared" si="27"/>
        <v>USD</v>
      </c>
    </row>
    <row r="378" spans="1:22" x14ac:dyDescent="0.2">
      <c r="A378" s="18" t="str">
        <f t="shared" si="25"/>
        <v>Catalogo principalOVS_ES ACADEMICO76A-00925</v>
      </c>
      <c r="B378" s="18" t="str">
        <f t="shared" si="26"/>
        <v>76A-00925OVS_ES ACADEMICO</v>
      </c>
      <c r="C378" s="18"/>
      <c r="D378" t="s">
        <v>122</v>
      </c>
      <c r="E378" t="s">
        <v>367</v>
      </c>
      <c r="F378" t="s">
        <v>230</v>
      </c>
      <c r="G378" s="18" t="str">
        <f t="shared" si="24"/>
        <v>Catalogo principal</v>
      </c>
      <c r="H378" s="43" t="s">
        <v>121</v>
      </c>
      <c r="I378" s="37" t="s">
        <v>67</v>
      </c>
      <c r="J378" t="s">
        <v>4425</v>
      </c>
      <c r="K378" t="s">
        <v>40</v>
      </c>
      <c r="L378" s="70" t="s">
        <v>21</v>
      </c>
      <c r="M378" s="70" t="s">
        <v>3946</v>
      </c>
      <c r="N378" s="37" t="s">
        <v>67</v>
      </c>
      <c r="O378" s="37" t="s">
        <v>67</v>
      </c>
      <c r="P378" s="37" t="s">
        <v>230</v>
      </c>
      <c r="Q378" s="75" t="s">
        <v>367</v>
      </c>
      <c r="R378" t="s">
        <v>3696</v>
      </c>
      <c r="S378" s="38">
        <v>17</v>
      </c>
      <c r="T378">
        <v>1</v>
      </c>
      <c r="U378">
        <v>0</v>
      </c>
      <c r="V378" s="43" t="str">
        <f t="shared" si="27"/>
        <v>USD</v>
      </c>
    </row>
    <row r="379" spans="1:22" x14ac:dyDescent="0.2">
      <c r="A379" s="18" t="str">
        <f t="shared" si="25"/>
        <v>Catalogo principalOVS_ES ACADEMICO76A-00926</v>
      </c>
      <c r="B379" s="18" t="str">
        <f t="shared" si="26"/>
        <v>76A-00926OVS_ES ACADEMICO</v>
      </c>
      <c r="C379" s="18"/>
      <c r="D379" t="s">
        <v>122</v>
      </c>
      <c r="E379" t="s">
        <v>368</v>
      </c>
      <c r="F379" t="s">
        <v>230</v>
      </c>
      <c r="G379" s="18" t="str">
        <f t="shared" si="24"/>
        <v>Catalogo principal</v>
      </c>
      <c r="H379" s="43" t="s">
        <v>121</v>
      </c>
      <c r="I379" s="37" t="s">
        <v>67</v>
      </c>
      <c r="J379" t="s">
        <v>4426</v>
      </c>
      <c r="K379" t="s">
        <v>40</v>
      </c>
      <c r="L379" s="70" t="s">
        <v>21</v>
      </c>
      <c r="M379" s="70" t="s">
        <v>3946</v>
      </c>
      <c r="N379" s="37" t="s">
        <v>67</v>
      </c>
      <c r="O379" s="37" t="s">
        <v>67</v>
      </c>
      <c r="P379" s="37" t="s">
        <v>230</v>
      </c>
      <c r="Q379" s="75" t="s">
        <v>368</v>
      </c>
      <c r="R379" t="s">
        <v>3696</v>
      </c>
      <c r="S379" s="38">
        <v>17</v>
      </c>
      <c r="T379">
        <v>1</v>
      </c>
      <c r="U379">
        <v>0</v>
      </c>
      <c r="V379" s="43" t="str">
        <f t="shared" si="27"/>
        <v>USD</v>
      </c>
    </row>
    <row r="380" spans="1:22" x14ac:dyDescent="0.2">
      <c r="A380" s="18" t="str">
        <f t="shared" si="25"/>
        <v>Catalogo principalOVS_ES ACADEMICO76A-00927</v>
      </c>
      <c r="B380" s="18" t="str">
        <f t="shared" si="26"/>
        <v>76A-00927OVS_ES ACADEMICO</v>
      </c>
      <c r="C380" s="18"/>
      <c r="D380" t="s">
        <v>122</v>
      </c>
      <c r="E380" t="s">
        <v>369</v>
      </c>
      <c r="F380" t="s">
        <v>230</v>
      </c>
      <c r="G380" s="18" t="str">
        <f t="shared" si="24"/>
        <v>Catalogo principal</v>
      </c>
      <c r="H380" s="43" t="s">
        <v>121</v>
      </c>
      <c r="I380" s="37" t="s">
        <v>67</v>
      </c>
      <c r="J380" t="s">
        <v>4427</v>
      </c>
      <c r="K380" t="s">
        <v>40</v>
      </c>
      <c r="L380" s="70" t="s">
        <v>21</v>
      </c>
      <c r="M380" s="70" t="s">
        <v>3963</v>
      </c>
      <c r="N380" s="37" t="s">
        <v>67</v>
      </c>
      <c r="O380" s="37" t="s">
        <v>67</v>
      </c>
      <c r="P380" s="37" t="s">
        <v>230</v>
      </c>
      <c r="Q380" s="75" t="s">
        <v>369</v>
      </c>
      <c r="R380" t="s">
        <v>3696</v>
      </c>
      <c r="S380" s="38">
        <v>15</v>
      </c>
      <c r="T380">
        <v>1</v>
      </c>
      <c r="U380">
        <v>0</v>
      </c>
      <c r="V380" s="43" t="str">
        <f t="shared" si="27"/>
        <v>USD</v>
      </c>
    </row>
    <row r="381" spans="1:22" x14ac:dyDescent="0.2">
      <c r="A381" s="18" t="str">
        <f t="shared" si="25"/>
        <v>Catalogo principalOVS_ES ACADEMICO76A-00928</v>
      </c>
      <c r="B381" s="18" t="str">
        <f t="shared" si="26"/>
        <v>76A-00928OVS_ES ACADEMICO</v>
      </c>
      <c r="C381" s="18"/>
      <c r="D381" t="s">
        <v>122</v>
      </c>
      <c r="E381" t="s">
        <v>370</v>
      </c>
      <c r="F381" t="s">
        <v>230</v>
      </c>
      <c r="G381" s="18" t="str">
        <f t="shared" si="24"/>
        <v>Catalogo principal</v>
      </c>
      <c r="H381" s="43" t="s">
        <v>121</v>
      </c>
      <c r="I381" s="37" t="s">
        <v>67</v>
      </c>
      <c r="J381" t="s">
        <v>4428</v>
      </c>
      <c r="K381" t="s">
        <v>40</v>
      </c>
      <c r="L381" s="70" t="s">
        <v>21</v>
      </c>
      <c r="M381" s="70" t="s">
        <v>3963</v>
      </c>
      <c r="N381" s="37" t="s">
        <v>67</v>
      </c>
      <c r="O381" s="37" t="s">
        <v>67</v>
      </c>
      <c r="P381" s="37" t="s">
        <v>230</v>
      </c>
      <c r="Q381" s="75" t="s">
        <v>370</v>
      </c>
      <c r="R381" t="s">
        <v>3696</v>
      </c>
      <c r="S381" s="38">
        <v>15</v>
      </c>
      <c r="T381">
        <v>1</v>
      </c>
      <c r="U381">
        <v>0</v>
      </c>
      <c r="V381" s="43" t="str">
        <f t="shared" si="27"/>
        <v>USD</v>
      </c>
    </row>
    <row r="382" spans="1:22" x14ac:dyDescent="0.2">
      <c r="A382" s="18" t="str">
        <f t="shared" si="25"/>
        <v>Catalogo principalOVS_ES ACADEMICO76A-00937</v>
      </c>
      <c r="B382" s="18" t="str">
        <f t="shared" si="26"/>
        <v>76A-00937OVS_ES ACADEMICO</v>
      </c>
      <c r="C382" s="18"/>
      <c r="D382" t="s">
        <v>122</v>
      </c>
      <c r="E382" t="s">
        <v>371</v>
      </c>
      <c r="F382" t="s">
        <v>230</v>
      </c>
      <c r="G382" s="18" t="str">
        <f t="shared" si="24"/>
        <v>Catalogo principal</v>
      </c>
      <c r="H382" s="43" t="s">
        <v>121</v>
      </c>
      <c r="I382" s="37" t="s">
        <v>67</v>
      </c>
      <c r="J382" t="s">
        <v>4429</v>
      </c>
      <c r="K382" t="s">
        <v>40</v>
      </c>
      <c r="L382" s="70" t="s">
        <v>21</v>
      </c>
      <c r="M382" s="70" t="s">
        <v>3963</v>
      </c>
      <c r="N382" s="37" t="s">
        <v>67</v>
      </c>
      <c r="O382" s="37" t="s">
        <v>67</v>
      </c>
      <c r="P382" s="37" t="s">
        <v>230</v>
      </c>
      <c r="Q382" s="75" t="s">
        <v>371</v>
      </c>
      <c r="R382" t="s">
        <v>3696</v>
      </c>
      <c r="S382" s="38">
        <v>11</v>
      </c>
      <c r="T382">
        <v>1</v>
      </c>
      <c r="U382">
        <v>0</v>
      </c>
      <c r="V382" s="43" t="str">
        <f t="shared" si="27"/>
        <v>USD</v>
      </c>
    </row>
    <row r="383" spans="1:22" x14ac:dyDescent="0.2">
      <c r="A383" s="18" t="str">
        <f t="shared" si="25"/>
        <v>Catalogo principalOVS_ES ACADEMICO76A-00938</v>
      </c>
      <c r="B383" s="18" t="str">
        <f t="shared" si="26"/>
        <v>76A-00938OVS_ES ACADEMICO</v>
      </c>
      <c r="C383" s="18"/>
      <c r="D383" t="s">
        <v>122</v>
      </c>
      <c r="E383" t="s">
        <v>372</v>
      </c>
      <c r="F383" t="s">
        <v>230</v>
      </c>
      <c r="G383" s="18" t="str">
        <f t="shared" si="24"/>
        <v>Catalogo principal</v>
      </c>
      <c r="H383" s="43" t="s">
        <v>121</v>
      </c>
      <c r="I383" s="37" t="s">
        <v>67</v>
      </c>
      <c r="J383" t="s">
        <v>4430</v>
      </c>
      <c r="K383" t="s">
        <v>40</v>
      </c>
      <c r="L383" s="70" t="s">
        <v>21</v>
      </c>
      <c r="M383" s="70" t="s">
        <v>3963</v>
      </c>
      <c r="N383" s="37" t="s">
        <v>67</v>
      </c>
      <c r="O383" s="37" t="s">
        <v>67</v>
      </c>
      <c r="P383" s="37" t="s">
        <v>230</v>
      </c>
      <c r="Q383" s="75" t="s">
        <v>372</v>
      </c>
      <c r="R383" t="s">
        <v>3696</v>
      </c>
      <c r="S383" s="38">
        <v>12</v>
      </c>
      <c r="T383">
        <v>1</v>
      </c>
      <c r="U383">
        <v>0</v>
      </c>
      <c r="V383" s="43" t="str">
        <f t="shared" si="27"/>
        <v>USD</v>
      </c>
    </row>
    <row r="384" spans="1:22" x14ac:dyDescent="0.2">
      <c r="A384" s="18" t="str">
        <f t="shared" si="25"/>
        <v>Catalogo principalOVS_ES ACADEMICO76A-00939</v>
      </c>
      <c r="B384" s="18" t="str">
        <f t="shared" si="26"/>
        <v>76A-00939OVS_ES ACADEMICO</v>
      </c>
      <c r="C384" s="18"/>
      <c r="D384" t="s">
        <v>122</v>
      </c>
      <c r="E384" t="s">
        <v>373</v>
      </c>
      <c r="F384" t="s">
        <v>230</v>
      </c>
      <c r="G384" s="18" t="str">
        <f t="shared" si="24"/>
        <v>Catalogo principal</v>
      </c>
      <c r="H384" s="43" t="s">
        <v>121</v>
      </c>
      <c r="I384" s="37" t="s">
        <v>67</v>
      </c>
      <c r="J384" t="s">
        <v>4431</v>
      </c>
      <c r="K384" t="s">
        <v>40</v>
      </c>
      <c r="L384" s="70" t="s">
        <v>21</v>
      </c>
      <c r="M384" s="70" t="s">
        <v>3963</v>
      </c>
      <c r="N384" s="37" t="s">
        <v>67</v>
      </c>
      <c r="O384" s="37" t="s">
        <v>67</v>
      </c>
      <c r="P384" s="37" t="s">
        <v>230</v>
      </c>
      <c r="Q384" s="75" t="s">
        <v>373</v>
      </c>
      <c r="R384" t="s">
        <v>3696</v>
      </c>
      <c r="S384" s="38">
        <v>11</v>
      </c>
      <c r="T384">
        <v>1</v>
      </c>
      <c r="U384">
        <v>0</v>
      </c>
      <c r="V384" s="43" t="str">
        <f t="shared" si="27"/>
        <v>USD</v>
      </c>
    </row>
    <row r="385" spans="1:22" x14ac:dyDescent="0.2">
      <c r="A385" s="18" t="str">
        <f t="shared" si="25"/>
        <v>Catalogo principalOVS_ES ACADEMICO76A-00946</v>
      </c>
      <c r="B385" s="18" t="str">
        <f t="shared" si="26"/>
        <v>76A-00946OVS_ES ACADEMICO</v>
      </c>
      <c r="C385" s="18"/>
      <c r="D385" t="s">
        <v>122</v>
      </c>
      <c r="E385" t="s">
        <v>374</v>
      </c>
      <c r="F385" t="s">
        <v>230</v>
      </c>
      <c r="G385" s="18" t="str">
        <f t="shared" si="24"/>
        <v>Catalogo principal</v>
      </c>
      <c r="H385" s="43" t="s">
        <v>121</v>
      </c>
      <c r="I385" s="37" t="s">
        <v>67</v>
      </c>
      <c r="J385" t="s">
        <v>4432</v>
      </c>
      <c r="K385" t="s">
        <v>40</v>
      </c>
      <c r="L385" s="70" t="s">
        <v>21</v>
      </c>
      <c r="M385" s="70" t="s">
        <v>3946</v>
      </c>
      <c r="N385" s="37" t="s">
        <v>67</v>
      </c>
      <c r="O385" s="37" t="s">
        <v>67</v>
      </c>
      <c r="P385" s="37" t="s">
        <v>230</v>
      </c>
      <c r="Q385" s="75" t="s">
        <v>374</v>
      </c>
      <c r="R385" t="s">
        <v>3696</v>
      </c>
      <c r="S385" s="38">
        <v>16</v>
      </c>
      <c r="T385">
        <v>1</v>
      </c>
      <c r="U385">
        <v>0</v>
      </c>
      <c r="V385" s="43" t="str">
        <f t="shared" si="27"/>
        <v>USD</v>
      </c>
    </row>
    <row r="386" spans="1:22" x14ac:dyDescent="0.2">
      <c r="A386" s="18" t="str">
        <f t="shared" si="25"/>
        <v>Catalogo principalOVS_ES ACADEMICO76A-00947</v>
      </c>
      <c r="B386" s="18" t="str">
        <f t="shared" si="26"/>
        <v>76A-00947OVS_ES ACADEMICO</v>
      </c>
      <c r="C386" s="18"/>
      <c r="D386" t="s">
        <v>122</v>
      </c>
      <c r="E386" t="s">
        <v>375</v>
      </c>
      <c r="F386" t="s">
        <v>230</v>
      </c>
      <c r="G386" s="18" t="str">
        <f t="shared" si="24"/>
        <v>Catalogo principal</v>
      </c>
      <c r="H386" s="43" t="s">
        <v>121</v>
      </c>
      <c r="I386" s="37" t="s">
        <v>67</v>
      </c>
      <c r="J386" t="s">
        <v>4433</v>
      </c>
      <c r="K386" t="s">
        <v>40</v>
      </c>
      <c r="L386" s="70" t="s">
        <v>21</v>
      </c>
      <c r="M386" s="70" t="s">
        <v>3946</v>
      </c>
      <c r="N386" s="37" t="s">
        <v>67</v>
      </c>
      <c r="O386" s="37" t="s">
        <v>67</v>
      </c>
      <c r="P386" s="37" t="s">
        <v>230</v>
      </c>
      <c r="Q386" s="75" t="s">
        <v>375</v>
      </c>
      <c r="R386" t="s">
        <v>3696</v>
      </c>
      <c r="S386" s="38">
        <v>16</v>
      </c>
      <c r="T386">
        <v>1</v>
      </c>
      <c r="U386">
        <v>0</v>
      </c>
      <c r="V386" s="43" t="str">
        <f t="shared" si="27"/>
        <v>USD</v>
      </c>
    </row>
    <row r="387" spans="1:22" x14ac:dyDescent="0.2">
      <c r="A387" s="18" t="str">
        <f t="shared" si="25"/>
        <v>Catalogo principalOVS_ES ACADEMICO76A-00948</v>
      </c>
      <c r="B387" s="18" t="str">
        <f t="shared" si="26"/>
        <v>76A-00948OVS_ES ACADEMICO</v>
      </c>
      <c r="C387" s="18"/>
      <c r="D387" t="s">
        <v>122</v>
      </c>
      <c r="E387" t="s">
        <v>376</v>
      </c>
      <c r="F387" t="s">
        <v>230</v>
      </c>
      <c r="G387" s="18" t="str">
        <f t="shared" si="24"/>
        <v>Catalogo principal</v>
      </c>
      <c r="H387" s="43" t="s">
        <v>121</v>
      </c>
      <c r="I387" s="37" t="s">
        <v>67</v>
      </c>
      <c r="J387" t="s">
        <v>4434</v>
      </c>
      <c r="K387" t="s">
        <v>40</v>
      </c>
      <c r="L387" s="70" t="s">
        <v>21</v>
      </c>
      <c r="M387" s="70" t="s">
        <v>3963</v>
      </c>
      <c r="N387" s="37" t="s">
        <v>67</v>
      </c>
      <c r="O387" s="37" t="s">
        <v>67</v>
      </c>
      <c r="P387" s="37" t="s">
        <v>230</v>
      </c>
      <c r="Q387" s="75" t="s">
        <v>376</v>
      </c>
      <c r="R387" t="s">
        <v>3696</v>
      </c>
      <c r="S387" s="38">
        <v>13</v>
      </c>
      <c r="T387">
        <v>1</v>
      </c>
      <c r="U387">
        <v>0</v>
      </c>
      <c r="V387" s="43" t="str">
        <f t="shared" si="27"/>
        <v>USD</v>
      </c>
    </row>
    <row r="388" spans="1:22" x14ac:dyDescent="0.2">
      <c r="A388" s="18" t="str">
        <f t="shared" si="25"/>
        <v>Catalogo principalOVS_ES ACADEMICO76A-00949</v>
      </c>
      <c r="B388" s="18" t="str">
        <f t="shared" si="26"/>
        <v>76A-00949OVS_ES ACADEMICO</v>
      </c>
      <c r="C388" s="18"/>
      <c r="D388" t="s">
        <v>122</v>
      </c>
      <c r="E388" t="s">
        <v>377</v>
      </c>
      <c r="F388" t="s">
        <v>230</v>
      </c>
      <c r="G388" s="18" t="str">
        <f t="shared" si="24"/>
        <v>Catalogo principal</v>
      </c>
      <c r="H388" s="43" t="s">
        <v>121</v>
      </c>
      <c r="I388" s="37" t="s">
        <v>67</v>
      </c>
      <c r="J388" t="s">
        <v>4435</v>
      </c>
      <c r="K388" t="s">
        <v>40</v>
      </c>
      <c r="L388" s="70" t="s">
        <v>21</v>
      </c>
      <c r="M388" s="70" t="s">
        <v>3963</v>
      </c>
      <c r="N388" s="37" t="s">
        <v>67</v>
      </c>
      <c r="O388" s="37" t="s">
        <v>67</v>
      </c>
      <c r="P388" s="37" t="s">
        <v>230</v>
      </c>
      <c r="Q388" s="75" t="s">
        <v>377</v>
      </c>
      <c r="R388" t="s">
        <v>3696</v>
      </c>
      <c r="S388" s="38">
        <v>13</v>
      </c>
      <c r="T388">
        <v>1</v>
      </c>
      <c r="U388">
        <v>0</v>
      </c>
      <c r="V388" s="43" t="str">
        <f t="shared" si="27"/>
        <v>USD</v>
      </c>
    </row>
    <row r="389" spans="1:22" x14ac:dyDescent="0.2">
      <c r="A389" s="18" t="str">
        <f t="shared" si="25"/>
        <v>Catalogo principalOVS_ES ACADEMICO76A-01004</v>
      </c>
      <c r="B389" s="18" t="str">
        <f t="shared" si="26"/>
        <v>76A-01004OVS_ES ACADEMICO</v>
      </c>
      <c r="C389" s="18"/>
      <c r="D389" t="s">
        <v>122</v>
      </c>
      <c r="E389" t="s">
        <v>378</v>
      </c>
      <c r="F389" t="s">
        <v>230</v>
      </c>
      <c r="G389" s="18" t="str">
        <f t="shared" si="24"/>
        <v>Catalogo principal</v>
      </c>
      <c r="H389" s="43" t="s">
        <v>121</v>
      </c>
      <c r="I389" s="37" t="s">
        <v>67</v>
      </c>
      <c r="J389" t="s">
        <v>4436</v>
      </c>
      <c r="K389" t="s">
        <v>40</v>
      </c>
      <c r="L389" s="70" t="s">
        <v>21</v>
      </c>
      <c r="M389" s="70" t="s">
        <v>3946</v>
      </c>
      <c r="N389" s="37" t="s">
        <v>67</v>
      </c>
      <c r="O389" s="37" t="s">
        <v>67</v>
      </c>
      <c r="P389" s="37" t="s">
        <v>230</v>
      </c>
      <c r="Q389" s="75" t="s">
        <v>378</v>
      </c>
      <c r="R389" t="s">
        <v>3696</v>
      </c>
      <c r="S389" s="38">
        <v>27</v>
      </c>
      <c r="T389">
        <v>1</v>
      </c>
      <c r="U389">
        <v>0</v>
      </c>
      <c r="V389" s="43" t="str">
        <f t="shared" si="27"/>
        <v>USD</v>
      </c>
    </row>
    <row r="390" spans="1:22" x14ac:dyDescent="0.2">
      <c r="A390" s="18" t="str">
        <f t="shared" si="25"/>
        <v>Catalogo principalOVS_ES ACADEMICO76A-01005</v>
      </c>
      <c r="B390" s="18" t="str">
        <f t="shared" si="26"/>
        <v>76A-01005OVS_ES ACADEMICO</v>
      </c>
      <c r="C390" s="18"/>
      <c r="D390" t="s">
        <v>122</v>
      </c>
      <c r="E390" t="s">
        <v>379</v>
      </c>
      <c r="F390" t="s">
        <v>230</v>
      </c>
      <c r="G390" s="18" t="str">
        <f t="shared" si="24"/>
        <v>Catalogo principal</v>
      </c>
      <c r="H390" s="43" t="s">
        <v>121</v>
      </c>
      <c r="I390" s="37" t="s">
        <v>67</v>
      </c>
      <c r="J390" t="s">
        <v>4437</v>
      </c>
      <c r="K390" t="s">
        <v>40</v>
      </c>
      <c r="L390" s="70" t="s">
        <v>21</v>
      </c>
      <c r="M390" s="70" t="s">
        <v>3946</v>
      </c>
      <c r="N390" s="37" t="s">
        <v>67</v>
      </c>
      <c r="O390" s="37" t="s">
        <v>67</v>
      </c>
      <c r="P390" s="37" t="s">
        <v>230</v>
      </c>
      <c r="Q390" s="75" t="s">
        <v>379</v>
      </c>
      <c r="R390" t="s">
        <v>3696</v>
      </c>
      <c r="S390" s="38">
        <v>26</v>
      </c>
      <c r="T390">
        <v>1</v>
      </c>
      <c r="U390">
        <v>0</v>
      </c>
      <c r="V390" s="43" t="str">
        <f t="shared" si="27"/>
        <v>USD</v>
      </c>
    </row>
    <row r="391" spans="1:22" x14ac:dyDescent="0.2">
      <c r="A391" s="18" t="str">
        <f t="shared" si="25"/>
        <v>Catalogo principalOVS_ES ACADEMICO76A-01006</v>
      </c>
      <c r="B391" s="18" t="str">
        <f t="shared" si="26"/>
        <v>76A-01006OVS_ES ACADEMICO</v>
      </c>
      <c r="C391" s="18"/>
      <c r="D391" t="s">
        <v>122</v>
      </c>
      <c r="E391" t="s">
        <v>380</v>
      </c>
      <c r="F391" t="s">
        <v>230</v>
      </c>
      <c r="G391" s="18" t="str">
        <f t="shared" ref="G391:G454" si="28">D391</f>
        <v>Catalogo principal</v>
      </c>
      <c r="H391" s="43" t="s">
        <v>121</v>
      </c>
      <c r="I391" s="37" t="s">
        <v>67</v>
      </c>
      <c r="J391" t="s">
        <v>4438</v>
      </c>
      <c r="K391" t="s">
        <v>40</v>
      </c>
      <c r="L391" s="70" t="s">
        <v>21</v>
      </c>
      <c r="M391" s="70" t="s">
        <v>3946</v>
      </c>
      <c r="N391" s="37" t="s">
        <v>67</v>
      </c>
      <c r="O391" s="37" t="s">
        <v>67</v>
      </c>
      <c r="P391" s="37" t="s">
        <v>230</v>
      </c>
      <c r="Q391" s="75" t="s">
        <v>380</v>
      </c>
      <c r="R391" t="s">
        <v>3696</v>
      </c>
      <c r="S391" s="38">
        <v>27</v>
      </c>
      <c r="T391">
        <v>1</v>
      </c>
      <c r="U391">
        <v>0</v>
      </c>
      <c r="V391" s="43" t="str">
        <f t="shared" si="27"/>
        <v>USD</v>
      </c>
    </row>
    <row r="392" spans="1:22" x14ac:dyDescent="0.2">
      <c r="A392" s="18" t="str">
        <f t="shared" si="25"/>
        <v>Catalogo principalOVS_ES ACADEMICO76A-01007</v>
      </c>
      <c r="B392" s="18" t="str">
        <f t="shared" si="26"/>
        <v>76A-01007OVS_ES ACADEMICO</v>
      </c>
      <c r="C392" s="18"/>
      <c r="D392" t="s">
        <v>122</v>
      </c>
      <c r="E392" t="s">
        <v>381</v>
      </c>
      <c r="F392" t="s">
        <v>230</v>
      </c>
      <c r="G392" s="18" t="str">
        <f t="shared" si="28"/>
        <v>Catalogo principal</v>
      </c>
      <c r="H392" s="43" t="s">
        <v>121</v>
      </c>
      <c r="I392" s="37" t="s">
        <v>67</v>
      </c>
      <c r="J392" t="s">
        <v>4439</v>
      </c>
      <c r="K392" t="s">
        <v>40</v>
      </c>
      <c r="L392" s="70" t="s">
        <v>21</v>
      </c>
      <c r="M392" s="70" t="s">
        <v>3946</v>
      </c>
      <c r="N392" s="37" t="s">
        <v>67</v>
      </c>
      <c r="O392" s="37" t="s">
        <v>67</v>
      </c>
      <c r="P392" s="37" t="s">
        <v>230</v>
      </c>
      <c r="Q392" s="75" t="s">
        <v>381</v>
      </c>
      <c r="R392" t="s">
        <v>3696</v>
      </c>
      <c r="S392" s="38">
        <v>26</v>
      </c>
      <c r="T392">
        <v>1</v>
      </c>
      <c r="U392">
        <v>0</v>
      </c>
      <c r="V392" s="43" t="str">
        <f t="shared" si="27"/>
        <v>USD</v>
      </c>
    </row>
    <row r="393" spans="1:22" x14ac:dyDescent="0.2">
      <c r="A393" s="18" t="str">
        <f t="shared" si="25"/>
        <v>Catalogo principalOVS_ES ACADEMICO76A-01008</v>
      </c>
      <c r="B393" s="18" t="str">
        <f t="shared" si="26"/>
        <v>76A-01008OVS_ES ACADEMICO</v>
      </c>
      <c r="C393" s="18"/>
      <c r="D393" t="s">
        <v>122</v>
      </c>
      <c r="E393" t="s">
        <v>382</v>
      </c>
      <c r="F393" t="s">
        <v>230</v>
      </c>
      <c r="G393" s="18" t="str">
        <f t="shared" si="28"/>
        <v>Catalogo principal</v>
      </c>
      <c r="H393" s="43" t="s">
        <v>121</v>
      </c>
      <c r="I393" s="37" t="s">
        <v>67</v>
      </c>
      <c r="J393" t="s">
        <v>4440</v>
      </c>
      <c r="K393" t="s">
        <v>40</v>
      </c>
      <c r="L393" s="70" t="s">
        <v>21</v>
      </c>
      <c r="M393" s="70" t="s">
        <v>3963</v>
      </c>
      <c r="N393" s="37" t="s">
        <v>67</v>
      </c>
      <c r="O393" s="37" t="s">
        <v>67</v>
      </c>
      <c r="P393" s="37" t="s">
        <v>230</v>
      </c>
      <c r="Q393" s="75" t="s">
        <v>382</v>
      </c>
      <c r="R393" t="s">
        <v>3696</v>
      </c>
      <c r="S393" s="38">
        <v>12</v>
      </c>
      <c r="T393">
        <v>1</v>
      </c>
      <c r="U393">
        <v>0</v>
      </c>
      <c r="V393" s="43" t="str">
        <f t="shared" si="27"/>
        <v>USD</v>
      </c>
    </row>
    <row r="394" spans="1:22" x14ac:dyDescent="0.2">
      <c r="A394" s="18" t="str">
        <f t="shared" si="25"/>
        <v>Catalogo principalOVS_ES ACADEMICO76M-01415</v>
      </c>
      <c r="B394" s="18" t="str">
        <f t="shared" si="26"/>
        <v>76M-01415OVS_ES ACADEMICO</v>
      </c>
      <c r="C394" s="18"/>
      <c r="D394" t="s">
        <v>122</v>
      </c>
      <c r="E394" t="s">
        <v>383</v>
      </c>
      <c r="F394" t="s">
        <v>230</v>
      </c>
      <c r="G394" s="18" t="str">
        <f t="shared" si="28"/>
        <v>Catalogo principal</v>
      </c>
      <c r="H394" s="43" t="s">
        <v>121</v>
      </c>
      <c r="I394" s="37" t="s">
        <v>67</v>
      </c>
      <c r="J394" t="s">
        <v>4441</v>
      </c>
      <c r="K394" t="s">
        <v>40</v>
      </c>
      <c r="L394" s="70" t="s">
        <v>21</v>
      </c>
      <c r="M394" s="70" t="s">
        <v>3946</v>
      </c>
      <c r="N394" s="37" t="s">
        <v>67</v>
      </c>
      <c r="O394" s="37" t="s">
        <v>67</v>
      </c>
      <c r="P394" s="37" t="s">
        <v>230</v>
      </c>
      <c r="Q394" s="75" t="s">
        <v>383</v>
      </c>
      <c r="R394" t="s">
        <v>3696</v>
      </c>
      <c r="S394" s="38">
        <v>8</v>
      </c>
      <c r="T394">
        <v>1</v>
      </c>
      <c r="U394">
        <v>0</v>
      </c>
      <c r="V394" s="43" t="str">
        <f t="shared" si="27"/>
        <v>USD</v>
      </c>
    </row>
    <row r="395" spans="1:22" x14ac:dyDescent="0.2">
      <c r="A395" s="18" t="str">
        <f t="shared" si="25"/>
        <v>Catalogo principalOVS_ES ACADEMICO76M-01416</v>
      </c>
      <c r="B395" s="18" t="str">
        <f t="shared" si="26"/>
        <v>76M-01416OVS_ES ACADEMICO</v>
      </c>
      <c r="C395" s="18"/>
      <c r="D395" t="s">
        <v>122</v>
      </c>
      <c r="E395" t="s">
        <v>384</v>
      </c>
      <c r="F395" t="s">
        <v>230</v>
      </c>
      <c r="G395" s="18" t="str">
        <f t="shared" si="28"/>
        <v>Catalogo principal</v>
      </c>
      <c r="H395" s="43" t="s">
        <v>121</v>
      </c>
      <c r="I395" s="37" t="s">
        <v>67</v>
      </c>
      <c r="J395" t="s">
        <v>4442</v>
      </c>
      <c r="K395" t="s">
        <v>40</v>
      </c>
      <c r="L395" s="70" t="s">
        <v>21</v>
      </c>
      <c r="M395" s="70" t="s">
        <v>3946</v>
      </c>
      <c r="N395" s="37" t="s">
        <v>67</v>
      </c>
      <c r="O395" s="37" t="s">
        <v>67</v>
      </c>
      <c r="P395" s="37" t="s">
        <v>230</v>
      </c>
      <c r="Q395" s="75" t="s">
        <v>384</v>
      </c>
      <c r="R395" t="s">
        <v>3696</v>
      </c>
      <c r="S395" s="38">
        <v>8</v>
      </c>
      <c r="T395">
        <v>1</v>
      </c>
      <c r="U395">
        <v>0</v>
      </c>
      <c r="V395" s="43" t="str">
        <f t="shared" si="27"/>
        <v>USD</v>
      </c>
    </row>
    <row r="396" spans="1:22" x14ac:dyDescent="0.2">
      <c r="A396" s="18" t="str">
        <f t="shared" si="25"/>
        <v>Catalogo principalOVS_ES ACADEMICO76M-01417</v>
      </c>
      <c r="B396" s="18" t="str">
        <f t="shared" si="26"/>
        <v>76M-01417OVS_ES ACADEMICO</v>
      </c>
      <c r="C396" s="18"/>
      <c r="D396" t="s">
        <v>122</v>
      </c>
      <c r="E396" t="s">
        <v>385</v>
      </c>
      <c r="F396" t="s">
        <v>230</v>
      </c>
      <c r="G396" s="18" t="str">
        <f t="shared" si="28"/>
        <v>Catalogo principal</v>
      </c>
      <c r="H396" s="43" t="s">
        <v>121</v>
      </c>
      <c r="I396" s="37" t="s">
        <v>67</v>
      </c>
      <c r="J396" t="s">
        <v>4443</v>
      </c>
      <c r="K396" t="s">
        <v>40</v>
      </c>
      <c r="L396" s="70" t="s">
        <v>21</v>
      </c>
      <c r="M396" s="70" t="s">
        <v>3946</v>
      </c>
      <c r="N396" s="37" t="s">
        <v>67</v>
      </c>
      <c r="O396" s="37" t="s">
        <v>67</v>
      </c>
      <c r="P396" s="37" t="s">
        <v>230</v>
      </c>
      <c r="Q396" s="75" t="s">
        <v>385</v>
      </c>
      <c r="R396" t="s">
        <v>3696</v>
      </c>
      <c r="S396" s="38">
        <v>8</v>
      </c>
      <c r="T396">
        <v>1</v>
      </c>
      <c r="U396">
        <v>0</v>
      </c>
      <c r="V396" s="43" t="str">
        <f t="shared" si="27"/>
        <v>USD</v>
      </c>
    </row>
    <row r="397" spans="1:22" x14ac:dyDescent="0.2">
      <c r="A397" s="18" t="str">
        <f t="shared" si="25"/>
        <v>Catalogo principalOVS_ES ACADEMICO76M-01418</v>
      </c>
      <c r="B397" s="18" t="str">
        <f t="shared" si="26"/>
        <v>76M-01418OVS_ES ACADEMICO</v>
      </c>
      <c r="C397" s="18"/>
      <c r="D397" t="s">
        <v>122</v>
      </c>
      <c r="E397" t="s">
        <v>386</v>
      </c>
      <c r="F397" t="s">
        <v>230</v>
      </c>
      <c r="G397" s="18" t="str">
        <f t="shared" si="28"/>
        <v>Catalogo principal</v>
      </c>
      <c r="H397" s="43" t="s">
        <v>121</v>
      </c>
      <c r="I397" s="37" t="s">
        <v>67</v>
      </c>
      <c r="J397" t="s">
        <v>4444</v>
      </c>
      <c r="K397" t="s">
        <v>40</v>
      </c>
      <c r="L397" s="70" t="s">
        <v>21</v>
      </c>
      <c r="M397" s="70" t="s">
        <v>3946</v>
      </c>
      <c r="N397" s="37" t="s">
        <v>67</v>
      </c>
      <c r="O397" s="37" t="s">
        <v>67</v>
      </c>
      <c r="P397" s="37" t="s">
        <v>230</v>
      </c>
      <c r="Q397" s="75" t="s">
        <v>386</v>
      </c>
      <c r="R397" t="s">
        <v>3696</v>
      </c>
      <c r="S397" s="38">
        <v>8</v>
      </c>
      <c r="T397">
        <v>1</v>
      </c>
      <c r="U397">
        <v>0</v>
      </c>
      <c r="V397" s="43" t="str">
        <f t="shared" si="27"/>
        <v>USD</v>
      </c>
    </row>
    <row r="398" spans="1:22" x14ac:dyDescent="0.2">
      <c r="A398" s="18" t="str">
        <f t="shared" si="25"/>
        <v>Catalogo principalOVS_ES ACADEMICO76M-01419</v>
      </c>
      <c r="B398" s="18" t="str">
        <f t="shared" si="26"/>
        <v>76M-01419OVS_ES ACADEMICO</v>
      </c>
      <c r="C398" s="18"/>
      <c r="D398" t="s">
        <v>122</v>
      </c>
      <c r="E398" t="s">
        <v>387</v>
      </c>
      <c r="F398" t="s">
        <v>230</v>
      </c>
      <c r="G398" s="18" t="str">
        <f t="shared" si="28"/>
        <v>Catalogo principal</v>
      </c>
      <c r="H398" s="43" t="s">
        <v>121</v>
      </c>
      <c r="I398" s="37" t="s">
        <v>67</v>
      </c>
      <c r="J398" t="s">
        <v>4445</v>
      </c>
      <c r="K398" t="s">
        <v>40</v>
      </c>
      <c r="L398" s="70" t="s">
        <v>21</v>
      </c>
      <c r="M398" s="70" t="s">
        <v>3946</v>
      </c>
      <c r="N398" s="37" t="s">
        <v>67</v>
      </c>
      <c r="O398" s="37" t="s">
        <v>67</v>
      </c>
      <c r="P398" s="37" t="s">
        <v>230</v>
      </c>
      <c r="Q398" s="75" t="s">
        <v>387</v>
      </c>
      <c r="R398" t="s">
        <v>3696</v>
      </c>
      <c r="S398" s="38">
        <v>0.94</v>
      </c>
      <c r="T398">
        <v>1</v>
      </c>
      <c r="U398">
        <v>0</v>
      </c>
      <c r="V398" s="43" t="str">
        <f t="shared" si="27"/>
        <v>USD</v>
      </c>
    </row>
    <row r="399" spans="1:22" x14ac:dyDescent="0.2">
      <c r="A399" s="18" t="str">
        <f t="shared" si="25"/>
        <v>Catalogo principalOVS_ES ACADEMICO76M-01420</v>
      </c>
      <c r="B399" s="18" t="str">
        <f t="shared" si="26"/>
        <v>76M-01420OVS_ES ACADEMICO</v>
      </c>
      <c r="C399" s="18"/>
      <c r="D399" t="s">
        <v>122</v>
      </c>
      <c r="E399" t="s">
        <v>388</v>
      </c>
      <c r="F399" t="s">
        <v>230</v>
      </c>
      <c r="G399" s="18" t="str">
        <f t="shared" si="28"/>
        <v>Catalogo principal</v>
      </c>
      <c r="H399" s="43" t="s">
        <v>121</v>
      </c>
      <c r="I399" s="37" t="s">
        <v>67</v>
      </c>
      <c r="J399" t="s">
        <v>4446</v>
      </c>
      <c r="K399" t="s">
        <v>40</v>
      </c>
      <c r="L399" s="70" t="s">
        <v>21</v>
      </c>
      <c r="M399" s="70" t="s">
        <v>3946</v>
      </c>
      <c r="N399" s="37" t="s">
        <v>67</v>
      </c>
      <c r="O399" s="37" t="s">
        <v>67</v>
      </c>
      <c r="P399" s="37" t="s">
        <v>230</v>
      </c>
      <c r="Q399" s="75" t="s">
        <v>388</v>
      </c>
      <c r="R399" t="s">
        <v>3696</v>
      </c>
      <c r="S399" s="38">
        <v>0.94</v>
      </c>
      <c r="T399">
        <v>1</v>
      </c>
      <c r="U399">
        <v>0</v>
      </c>
      <c r="V399" s="43" t="str">
        <f t="shared" si="27"/>
        <v>USD</v>
      </c>
    </row>
    <row r="400" spans="1:22" x14ac:dyDescent="0.2">
      <c r="A400" s="18" t="str">
        <f t="shared" si="25"/>
        <v>Catalogo principalOVS_ES ACADEMICO76N-03594</v>
      </c>
      <c r="B400" s="18" t="str">
        <f t="shared" si="26"/>
        <v>76N-03594OVS_ES ACADEMICO</v>
      </c>
      <c r="C400" s="18"/>
      <c r="D400" t="s">
        <v>122</v>
      </c>
      <c r="E400" t="s">
        <v>389</v>
      </c>
      <c r="F400" t="s">
        <v>230</v>
      </c>
      <c r="G400" s="18" t="str">
        <f t="shared" si="28"/>
        <v>Catalogo principal</v>
      </c>
      <c r="H400" s="43" t="s">
        <v>121</v>
      </c>
      <c r="I400" s="37" t="s">
        <v>67</v>
      </c>
      <c r="J400" t="s">
        <v>4447</v>
      </c>
      <c r="K400" t="s">
        <v>40</v>
      </c>
      <c r="L400" s="70" t="s">
        <v>21</v>
      </c>
      <c r="M400" s="70" t="s">
        <v>3946</v>
      </c>
      <c r="N400" s="37" t="s">
        <v>67</v>
      </c>
      <c r="O400" s="37" t="s">
        <v>67</v>
      </c>
      <c r="P400" s="37" t="s">
        <v>230</v>
      </c>
      <c r="Q400" s="75" t="s">
        <v>389</v>
      </c>
      <c r="R400" t="s">
        <v>3696</v>
      </c>
      <c r="S400" s="38">
        <v>10</v>
      </c>
      <c r="T400">
        <v>1</v>
      </c>
      <c r="U400">
        <v>0</v>
      </c>
      <c r="V400" s="43" t="str">
        <f t="shared" si="27"/>
        <v>USD</v>
      </c>
    </row>
    <row r="401" spans="1:22" x14ac:dyDescent="0.2">
      <c r="A401" s="18" t="str">
        <f t="shared" si="25"/>
        <v>Catalogo principalOVS_ES ACADEMICO76N-03595</v>
      </c>
      <c r="B401" s="18" t="str">
        <f t="shared" si="26"/>
        <v>76N-03595OVS_ES ACADEMICO</v>
      </c>
      <c r="C401" s="18"/>
      <c r="D401" t="s">
        <v>122</v>
      </c>
      <c r="E401" t="s">
        <v>390</v>
      </c>
      <c r="F401" t="s">
        <v>230</v>
      </c>
      <c r="G401" s="18" t="str">
        <f t="shared" si="28"/>
        <v>Catalogo principal</v>
      </c>
      <c r="H401" s="43" t="s">
        <v>121</v>
      </c>
      <c r="I401" s="37" t="s">
        <v>67</v>
      </c>
      <c r="J401" t="s">
        <v>4448</v>
      </c>
      <c r="K401" t="s">
        <v>40</v>
      </c>
      <c r="L401" s="70" t="s">
        <v>21</v>
      </c>
      <c r="M401" s="70" t="s">
        <v>3946</v>
      </c>
      <c r="N401" s="37" t="s">
        <v>67</v>
      </c>
      <c r="O401" s="37" t="s">
        <v>67</v>
      </c>
      <c r="P401" s="37" t="s">
        <v>230</v>
      </c>
      <c r="Q401" s="75" t="s">
        <v>390</v>
      </c>
      <c r="R401" t="s">
        <v>3696</v>
      </c>
      <c r="S401" s="38">
        <v>10</v>
      </c>
      <c r="T401">
        <v>1</v>
      </c>
      <c r="U401">
        <v>0</v>
      </c>
      <c r="V401" s="43" t="str">
        <f t="shared" si="27"/>
        <v>USD</v>
      </c>
    </row>
    <row r="402" spans="1:22" x14ac:dyDescent="0.2">
      <c r="A402" s="18" t="str">
        <f t="shared" si="25"/>
        <v>Catalogo principalOVS_ES ACADEMICO76N-03596</v>
      </c>
      <c r="B402" s="18" t="str">
        <f t="shared" si="26"/>
        <v>76N-03596OVS_ES ACADEMICO</v>
      </c>
      <c r="C402" s="18"/>
      <c r="D402" t="s">
        <v>122</v>
      </c>
      <c r="E402" t="s">
        <v>391</v>
      </c>
      <c r="F402" t="s">
        <v>230</v>
      </c>
      <c r="G402" s="18" t="str">
        <f t="shared" si="28"/>
        <v>Catalogo principal</v>
      </c>
      <c r="H402" s="43" t="s">
        <v>121</v>
      </c>
      <c r="I402" s="37" t="s">
        <v>67</v>
      </c>
      <c r="J402" t="s">
        <v>4449</v>
      </c>
      <c r="K402" t="s">
        <v>40</v>
      </c>
      <c r="L402" s="70" t="s">
        <v>21</v>
      </c>
      <c r="M402" s="70" t="s">
        <v>3946</v>
      </c>
      <c r="N402" s="37" t="s">
        <v>67</v>
      </c>
      <c r="O402" s="37" t="s">
        <v>67</v>
      </c>
      <c r="P402" s="37" t="s">
        <v>230</v>
      </c>
      <c r="Q402" s="75" t="s">
        <v>391</v>
      </c>
      <c r="R402" t="s">
        <v>3696</v>
      </c>
      <c r="S402" s="38">
        <v>10</v>
      </c>
      <c r="T402">
        <v>1</v>
      </c>
      <c r="U402">
        <v>0</v>
      </c>
      <c r="V402" s="43" t="str">
        <f t="shared" si="27"/>
        <v>USD</v>
      </c>
    </row>
    <row r="403" spans="1:22" x14ac:dyDescent="0.2">
      <c r="A403" s="18" t="str">
        <f t="shared" si="25"/>
        <v>Catalogo principalOVS_ES ACADEMICO76N-03597</v>
      </c>
      <c r="B403" s="18" t="str">
        <f t="shared" si="26"/>
        <v>76N-03597OVS_ES ACADEMICO</v>
      </c>
      <c r="C403" s="18"/>
      <c r="D403" t="s">
        <v>122</v>
      </c>
      <c r="E403" t="s">
        <v>392</v>
      </c>
      <c r="F403" t="s">
        <v>230</v>
      </c>
      <c r="G403" s="18" t="str">
        <f t="shared" si="28"/>
        <v>Catalogo principal</v>
      </c>
      <c r="H403" s="43" t="s">
        <v>121</v>
      </c>
      <c r="I403" s="37" t="s">
        <v>67</v>
      </c>
      <c r="J403" t="s">
        <v>4450</v>
      </c>
      <c r="K403" t="s">
        <v>40</v>
      </c>
      <c r="L403" s="70" t="s">
        <v>21</v>
      </c>
      <c r="M403" s="70" t="s">
        <v>3946</v>
      </c>
      <c r="N403" s="37" t="s">
        <v>67</v>
      </c>
      <c r="O403" s="37" t="s">
        <v>67</v>
      </c>
      <c r="P403" s="37" t="s">
        <v>230</v>
      </c>
      <c r="Q403" s="75" t="s">
        <v>392</v>
      </c>
      <c r="R403" t="s">
        <v>3696</v>
      </c>
      <c r="S403" s="38">
        <v>10</v>
      </c>
      <c r="T403">
        <v>1</v>
      </c>
      <c r="U403">
        <v>0</v>
      </c>
      <c r="V403" s="43" t="str">
        <f t="shared" si="27"/>
        <v>USD</v>
      </c>
    </row>
    <row r="404" spans="1:22" x14ac:dyDescent="0.2">
      <c r="A404" s="18" t="str">
        <f t="shared" si="25"/>
        <v>Catalogo principalOVS_ES ACADEMICO76N-03598</v>
      </c>
      <c r="B404" s="18" t="str">
        <f t="shared" si="26"/>
        <v>76N-03598OVS_ES ACADEMICO</v>
      </c>
      <c r="C404" s="18"/>
      <c r="D404" t="s">
        <v>122</v>
      </c>
      <c r="E404" t="s">
        <v>393</v>
      </c>
      <c r="F404" t="s">
        <v>230</v>
      </c>
      <c r="G404" s="18" t="str">
        <f t="shared" si="28"/>
        <v>Catalogo principal</v>
      </c>
      <c r="H404" s="43" t="s">
        <v>121</v>
      </c>
      <c r="I404" s="37" t="s">
        <v>67</v>
      </c>
      <c r="J404" t="s">
        <v>4451</v>
      </c>
      <c r="K404" t="s">
        <v>40</v>
      </c>
      <c r="L404" s="70" t="s">
        <v>21</v>
      </c>
      <c r="M404" s="70" t="s">
        <v>3946</v>
      </c>
      <c r="N404" s="37" t="s">
        <v>67</v>
      </c>
      <c r="O404" s="37" t="s">
        <v>67</v>
      </c>
      <c r="P404" s="37" t="s">
        <v>230</v>
      </c>
      <c r="Q404" s="75" t="s">
        <v>393</v>
      </c>
      <c r="R404" t="s">
        <v>3696</v>
      </c>
      <c r="S404" s="38">
        <v>7</v>
      </c>
      <c r="T404">
        <v>1</v>
      </c>
      <c r="U404">
        <v>0</v>
      </c>
      <c r="V404" s="43" t="str">
        <f t="shared" si="27"/>
        <v>USD</v>
      </c>
    </row>
    <row r="405" spans="1:22" x14ac:dyDescent="0.2">
      <c r="A405" s="18" t="str">
        <f t="shared" si="25"/>
        <v>Catalogo principalOVS_ES ACADEMICO76N-03599</v>
      </c>
      <c r="B405" s="18" t="str">
        <f t="shared" si="26"/>
        <v>76N-03599OVS_ES ACADEMICO</v>
      </c>
      <c r="C405" s="18"/>
      <c r="D405" t="s">
        <v>122</v>
      </c>
      <c r="E405" t="s">
        <v>394</v>
      </c>
      <c r="F405" t="s">
        <v>230</v>
      </c>
      <c r="G405" s="18" t="str">
        <f t="shared" si="28"/>
        <v>Catalogo principal</v>
      </c>
      <c r="H405" s="43" t="s">
        <v>121</v>
      </c>
      <c r="I405" s="37" t="s">
        <v>67</v>
      </c>
      <c r="J405" t="s">
        <v>4452</v>
      </c>
      <c r="K405" t="s">
        <v>40</v>
      </c>
      <c r="L405" s="70" t="s">
        <v>21</v>
      </c>
      <c r="M405" s="70" t="s">
        <v>3946</v>
      </c>
      <c r="N405" s="37" t="s">
        <v>67</v>
      </c>
      <c r="O405" s="37" t="s">
        <v>67</v>
      </c>
      <c r="P405" s="37" t="s">
        <v>230</v>
      </c>
      <c r="Q405" s="75" t="s">
        <v>394</v>
      </c>
      <c r="R405" t="s">
        <v>3696</v>
      </c>
      <c r="S405" s="38">
        <v>7</v>
      </c>
      <c r="T405">
        <v>1</v>
      </c>
      <c r="U405">
        <v>0</v>
      </c>
      <c r="V405" s="43" t="str">
        <f t="shared" si="27"/>
        <v>USD</v>
      </c>
    </row>
    <row r="406" spans="1:22" x14ac:dyDescent="0.2">
      <c r="A406" s="18" t="str">
        <f t="shared" si="25"/>
        <v>Catalogo principalOVS_ES ACADEMICO76P-01359</v>
      </c>
      <c r="B406" s="18" t="str">
        <f t="shared" si="26"/>
        <v>76P-01359OVS_ES ACADEMICO</v>
      </c>
      <c r="C406" s="18"/>
      <c r="D406" t="s">
        <v>122</v>
      </c>
      <c r="E406" t="s">
        <v>395</v>
      </c>
      <c r="F406" t="s">
        <v>230</v>
      </c>
      <c r="G406" s="18" t="str">
        <f t="shared" si="28"/>
        <v>Catalogo principal</v>
      </c>
      <c r="H406" s="43" t="s">
        <v>121</v>
      </c>
      <c r="I406" s="37" t="s">
        <v>67</v>
      </c>
      <c r="J406" t="s">
        <v>4453</v>
      </c>
      <c r="K406" t="s">
        <v>40</v>
      </c>
      <c r="L406" s="70" t="s">
        <v>21</v>
      </c>
      <c r="M406" s="70" t="s">
        <v>3946</v>
      </c>
      <c r="N406" s="37" t="s">
        <v>67</v>
      </c>
      <c r="O406" s="37" t="s">
        <v>67</v>
      </c>
      <c r="P406" s="37" t="s">
        <v>230</v>
      </c>
      <c r="Q406" s="75" t="s">
        <v>395</v>
      </c>
      <c r="R406" t="s">
        <v>3696</v>
      </c>
      <c r="S406" s="38">
        <v>629</v>
      </c>
      <c r="T406">
        <v>1</v>
      </c>
      <c r="U406">
        <v>0</v>
      </c>
      <c r="V406" s="43" t="str">
        <f t="shared" si="27"/>
        <v>USD</v>
      </c>
    </row>
    <row r="407" spans="1:22" x14ac:dyDescent="0.2">
      <c r="A407" s="18" t="str">
        <f t="shared" si="25"/>
        <v>Catalogo principalOVS_ES ACADEMICO76P-01360</v>
      </c>
      <c r="B407" s="18" t="str">
        <f t="shared" si="26"/>
        <v>76P-01360OVS_ES ACADEMICO</v>
      </c>
      <c r="C407" s="18"/>
      <c r="D407" t="s">
        <v>122</v>
      </c>
      <c r="E407" t="s">
        <v>396</v>
      </c>
      <c r="F407" t="s">
        <v>230</v>
      </c>
      <c r="G407" s="18" t="str">
        <f t="shared" si="28"/>
        <v>Catalogo principal</v>
      </c>
      <c r="H407" s="43" t="s">
        <v>121</v>
      </c>
      <c r="I407" s="37" t="s">
        <v>67</v>
      </c>
      <c r="J407" t="s">
        <v>4454</v>
      </c>
      <c r="K407" t="s">
        <v>40</v>
      </c>
      <c r="L407" s="70" t="s">
        <v>21</v>
      </c>
      <c r="M407" s="70" t="s">
        <v>3946</v>
      </c>
      <c r="N407" s="37" t="s">
        <v>67</v>
      </c>
      <c r="O407" s="37" t="s">
        <v>67</v>
      </c>
      <c r="P407" s="37" t="s">
        <v>230</v>
      </c>
      <c r="Q407" s="75" t="s">
        <v>396</v>
      </c>
      <c r="R407" t="s">
        <v>3696</v>
      </c>
      <c r="S407" s="38">
        <v>629</v>
      </c>
      <c r="T407">
        <v>1</v>
      </c>
      <c r="U407">
        <v>0</v>
      </c>
      <c r="V407" s="43" t="str">
        <f t="shared" si="27"/>
        <v>USD</v>
      </c>
    </row>
    <row r="408" spans="1:22" x14ac:dyDescent="0.2">
      <c r="A408" s="18" t="str">
        <f t="shared" si="25"/>
        <v>Catalogo principalOVS_ES ACADEMICO77D-00161</v>
      </c>
      <c r="B408" s="18" t="str">
        <f t="shared" si="26"/>
        <v>77D-00161OVS_ES ACADEMICO</v>
      </c>
      <c r="C408" s="18"/>
      <c r="D408" t="s">
        <v>122</v>
      </c>
      <c r="E408" t="s">
        <v>397</v>
      </c>
      <c r="F408" t="s">
        <v>230</v>
      </c>
      <c r="G408" s="18" t="str">
        <f t="shared" si="28"/>
        <v>Catalogo principal</v>
      </c>
      <c r="H408" s="43" t="s">
        <v>121</v>
      </c>
      <c r="I408" s="37" t="s">
        <v>67</v>
      </c>
      <c r="J408" t="s">
        <v>4455</v>
      </c>
      <c r="K408" t="s">
        <v>40</v>
      </c>
      <c r="L408" s="70" t="s">
        <v>21</v>
      </c>
      <c r="M408" s="70" t="s">
        <v>3946</v>
      </c>
      <c r="N408" s="37" t="s">
        <v>67</v>
      </c>
      <c r="O408" s="37" t="s">
        <v>67</v>
      </c>
      <c r="P408" s="37" t="s">
        <v>230</v>
      </c>
      <c r="Q408" s="75" t="s">
        <v>397</v>
      </c>
      <c r="R408" t="s">
        <v>3696</v>
      </c>
      <c r="S408" s="38">
        <v>69</v>
      </c>
      <c r="T408">
        <v>1</v>
      </c>
      <c r="U408">
        <v>0</v>
      </c>
      <c r="V408" s="43" t="str">
        <f t="shared" si="27"/>
        <v>USD</v>
      </c>
    </row>
    <row r="409" spans="1:22" x14ac:dyDescent="0.2">
      <c r="A409" s="18" t="str">
        <f t="shared" si="25"/>
        <v>Catalogo principalOVS_ES ACADEMICO77D-00162</v>
      </c>
      <c r="B409" s="18" t="str">
        <f t="shared" si="26"/>
        <v>77D-00162OVS_ES ACADEMICO</v>
      </c>
      <c r="C409" s="18"/>
      <c r="D409" t="s">
        <v>122</v>
      </c>
      <c r="E409" t="s">
        <v>398</v>
      </c>
      <c r="F409" t="s">
        <v>230</v>
      </c>
      <c r="G409" s="18" t="str">
        <f t="shared" si="28"/>
        <v>Catalogo principal</v>
      </c>
      <c r="H409" s="43" t="s">
        <v>121</v>
      </c>
      <c r="I409" s="37" t="s">
        <v>67</v>
      </c>
      <c r="J409" t="s">
        <v>4456</v>
      </c>
      <c r="K409" t="s">
        <v>40</v>
      </c>
      <c r="L409" s="70" t="s">
        <v>21</v>
      </c>
      <c r="M409" s="70" t="s">
        <v>3946</v>
      </c>
      <c r="N409" s="37" t="s">
        <v>67</v>
      </c>
      <c r="O409" s="37" t="s">
        <v>67</v>
      </c>
      <c r="P409" s="37" t="s">
        <v>230</v>
      </c>
      <c r="Q409" s="75" t="s">
        <v>398</v>
      </c>
      <c r="R409" t="s">
        <v>3696</v>
      </c>
      <c r="S409" s="38">
        <v>69</v>
      </c>
      <c r="T409">
        <v>1</v>
      </c>
      <c r="U409">
        <v>0</v>
      </c>
      <c r="V409" s="43" t="str">
        <f t="shared" si="27"/>
        <v>USD</v>
      </c>
    </row>
    <row r="410" spans="1:22" x14ac:dyDescent="0.2">
      <c r="A410" s="18" t="str">
        <f t="shared" si="25"/>
        <v>Catalogo principalOVS_ES ACADEMICO7AH-00437</v>
      </c>
      <c r="B410" s="18" t="str">
        <f t="shared" si="26"/>
        <v>7AH-00437OVS_ES ACADEMICO</v>
      </c>
      <c r="C410" s="18"/>
      <c r="D410" t="s">
        <v>122</v>
      </c>
      <c r="E410" t="s">
        <v>399</v>
      </c>
      <c r="F410" t="s">
        <v>230</v>
      </c>
      <c r="G410" s="18" t="str">
        <f t="shared" si="28"/>
        <v>Catalogo principal</v>
      </c>
      <c r="H410" s="43" t="s">
        <v>121</v>
      </c>
      <c r="I410" s="37" t="s">
        <v>67</v>
      </c>
      <c r="J410" t="s">
        <v>4457</v>
      </c>
      <c r="K410" t="s">
        <v>40</v>
      </c>
      <c r="L410" s="70" t="s">
        <v>21</v>
      </c>
      <c r="M410" s="70" t="s">
        <v>3946</v>
      </c>
      <c r="N410" s="37" t="s">
        <v>67</v>
      </c>
      <c r="O410" s="37" t="s">
        <v>67</v>
      </c>
      <c r="P410" s="37" t="s">
        <v>230</v>
      </c>
      <c r="Q410" s="75" t="s">
        <v>399</v>
      </c>
      <c r="R410" t="s">
        <v>3696</v>
      </c>
      <c r="S410" s="38">
        <v>13</v>
      </c>
      <c r="T410">
        <v>1</v>
      </c>
      <c r="U410">
        <v>0</v>
      </c>
      <c r="V410" s="43" t="str">
        <f t="shared" si="27"/>
        <v>USD</v>
      </c>
    </row>
    <row r="411" spans="1:22" x14ac:dyDescent="0.2">
      <c r="A411" s="18" t="str">
        <f t="shared" si="25"/>
        <v>Catalogo principalOVS_ES ACADEMICO7AH-00438</v>
      </c>
      <c r="B411" s="18" t="str">
        <f t="shared" si="26"/>
        <v>7AH-00438OVS_ES ACADEMICO</v>
      </c>
      <c r="C411" s="18"/>
      <c r="D411" t="s">
        <v>122</v>
      </c>
      <c r="E411" t="s">
        <v>400</v>
      </c>
      <c r="F411" t="s">
        <v>230</v>
      </c>
      <c r="G411" s="18" t="str">
        <f t="shared" si="28"/>
        <v>Catalogo principal</v>
      </c>
      <c r="H411" s="43" t="s">
        <v>121</v>
      </c>
      <c r="I411" s="37" t="s">
        <v>67</v>
      </c>
      <c r="J411" t="s">
        <v>4458</v>
      </c>
      <c r="K411" t="s">
        <v>40</v>
      </c>
      <c r="L411" s="70" t="s">
        <v>21</v>
      </c>
      <c r="M411" s="70" t="s">
        <v>3946</v>
      </c>
      <c r="N411" s="37" t="s">
        <v>67</v>
      </c>
      <c r="O411" s="37" t="s">
        <v>67</v>
      </c>
      <c r="P411" s="37" t="s">
        <v>230</v>
      </c>
      <c r="Q411" s="75" t="s">
        <v>400</v>
      </c>
      <c r="R411" t="s">
        <v>3696</v>
      </c>
      <c r="S411" s="38">
        <v>13</v>
      </c>
      <c r="T411">
        <v>1</v>
      </c>
      <c r="U411">
        <v>0</v>
      </c>
      <c r="V411" s="43" t="str">
        <f t="shared" si="27"/>
        <v>USD</v>
      </c>
    </row>
    <row r="412" spans="1:22" x14ac:dyDescent="0.2">
      <c r="A412" s="18" t="str">
        <f t="shared" si="25"/>
        <v>Catalogo principalOVS_ES ACADEMICO7AH-00439</v>
      </c>
      <c r="B412" s="18" t="str">
        <f t="shared" si="26"/>
        <v>7AH-00439OVS_ES ACADEMICO</v>
      </c>
      <c r="C412" s="18"/>
      <c r="D412" t="s">
        <v>122</v>
      </c>
      <c r="E412" t="s">
        <v>401</v>
      </c>
      <c r="F412" t="s">
        <v>230</v>
      </c>
      <c r="G412" s="18" t="str">
        <f t="shared" si="28"/>
        <v>Catalogo principal</v>
      </c>
      <c r="H412" s="43" t="s">
        <v>121</v>
      </c>
      <c r="I412" s="37" t="s">
        <v>67</v>
      </c>
      <c r="J412" t="s">
        <v>4459</v>
      </c>
      <c r="K412" t="s">
        <v>40</v>
      </c>
      <c r="L412" s="70" t="s">
        <v>21</v>
      </c>
      <c r="M412" s="70" t="s">
        <v>3946</v>
      </c>
      <c r="N412" s="37" t="s">
        <v>67</v>
      </c>
      <c r="O412" s="37" t="s">
        <v>67</v>
      </c>
      <c r="P412" s="37" t="s">
        <v>230</v>
      </c>
      <c r="Q412" s="75" t="s">
        <v>401</v>
      </c>
      <c r="R412" t="s">
        <v>3696</v>
      </c>
      <c r="S412" s="38">
        <v>13</v>
      </c>
      <c r="T412">
        <v>1</v>
      </c>
      <c r="U412">
        <v>0</v>
      </c>
      <c r="V412" s="43" t="str">
        <f t="shared" si="27"/>
        <v>USD</v>
      </c>
    </row>
    <row r="413" spans="1:22" x14ac:dyDescent="0.2">
      <c r="A413" s="18" t="str">
        <f t="shared" si="25"/>
        <v>Catalogo principalOVS_ES ACADEMICO7AH-00440</v>
      </c>
      <c r="B413" s="18" t="str">
        <f t="shared" si="26"/>
        <v>7AH-00440OVS_ES ACADEMICO</v>
      </c>
      <c r="C413" s="18"/>
      <c r="D413" t="s">
        <v>122</v>
      </c>
      <c r="E413" t="s">
        <v>402</v>
      </c>
      <c r="F413" t="s">
        <v>230</v>
      </c>
      <c r="G413" s="18" t="str">
        <f t="shared" si="28"/>
        <v>Catalogo principal</v>
      </c>
      <c r="H413" s="43" t="s">
        <v>121</v>
      </c>
      <c r="I413" s="37" t="s">
        <v>67</v>
      </c>
      <c r="J413" t="s">
        <v>4460</v>
      </c>
      <c r="K413" t="s">
        <v>40</v>
      </c>
      <c r="L413" s="70" t="s">
        <v>21</v>
      </c>
      <c r="M413" s="70" t="s">
        <v>3946</v>
      </c>
      <c r="N413" s="37" t="s">
        <v>67</v>
      </c>
      <c r="O413" s="37" t="s">
        <v>67</v>
      </c>
      <c r="P413" s="37" t="s">
        <v>230</v>
      </c>
      <c r="Q413" s="75" t="s">
        <v>402</v>
      </c>
      <c r="R413" t="s">
        <v>3696</v>
      </c>
      <c r="S413" s="38">
        <v>13</v>
      </c>
      <c r="T413">
        <v>1</v>
      </c>
      <c r="U413">
        <v>0</v>
      </c>
      <c r="V413" s="43" t="str">
        <f t="shared" si="27"/>
        <v>USD</v>
      </c>
    </row>
    <row r="414" spans="1:22" x14ac:dyDescent="0.2">
      <c r="A414" s="18" t="str">
        <f t="shared" si="25"/>
        <v>Catalogo principalOVS_ES ACADEMICO7AH-00441</v>
      </c>
      <c r="B414" s="18" t="str">
        <f t="shared" si="26"/>
        <v>7AH-00441OVS_ES ACADEMICO</v>
      </c>
      <c r="C414" s="18"/>
      <c r="D414" t="s">
        <v>122</v>
      </c>
      <c r="E414" t="s">
        <v>403</v>
      </c>
      <c r="F414" t="s">
        <v>230</v>
      </c>
      <c r="G414" s="18" t="str">
        <f t="shared" si="28"/>
        <v>Catalogo principal</v>
      </c>
      <c r="H414" s="43" t="s">
        <v>121</v>
      </c>
      <c r="I414" s="37" t="s">
        <v>67</v>
      </c>
      <c r="J414" t="s">
        <v>3772</v>
      </c>
      <c r="K414" t="s">
        <v>40</v>
      </c>
      <c r="L414" s="70" t="s">
        <v>21</v>
      </c>
      <c r="M414" s="70" t="s">
        <v>28</v>
      </c>
      <c r="N414" s="37" t="s">
        <v>67</v>
      </c>
      <c r="O414" s="37" t="s">
        <v>67</v>
      </c>
      <c r="P414" s="37" t="s">
        <v>230</v>
      </c>
      <c r="Q414" s="75" t="s">
        <v>403</v>
      </c>
      <c r="R414" t="s">
        <v>3696</v>
      </c>
      <c r="S414" s="38">
        <v>9</v>
      </c>
      <c r="T414">
        <v>1</v>
      </c>
      <c r="U414">
        <v>0</v>
      </c>
      <c r="V414" s="43" t="str">
        <f t="shared" si="27"/>
        <v>USD</v>
      </c>
    </row>
    <row r="415" spans="1:22" x14ac:dyDescent="0.2">
      <c r="A415" s="18" t="str">
        <f t="shared" si="25"/>
        <v>Catalogo principalOVS_ES ACADEMICO7AH-00442</v>
      </c>
      <c r="B415" s="18" t="str">
        <f t="shared" si="26"/>
        <v>7AH-00442OVS_ES ACADEMICO</v>
      </c>
      <c r="C415" s="18"/>
      <c r="D415" t="s">
        <v>122</v>
      </c>
      <c r="E415" t="s">
        <v>404</v>
      </c>
      <c r="F415" t="s">
        <v>230</v>
      </c>
      <c r="G415" s="18" t="str">
        <f t="shared" si="28"/>
        <v>Catalogo principal</v>
      </c>
      <c r="H415" s="43" t="s">
        <v>121</v>
      </c>
      <c r="I415" s="37" t="s">
        <v>67</v>
      </c>
      <c r="J415" t="s">
        <v>3773</v>
      </c>
      <c r="K415" t="s">
        <v>40</v>
      </c>
      <c r="L415" s="70" t="s">
        <v>21</v>
      </c>
      <c r="M415" s="70" t="s">
        <v>28</v>
      </c>
      <c r="N415" s="37" t="s">
        <v>67</v>
      </c>
      <c r="O415" s="37" t="s">
        <v>67</v>
      </c>
      <c r="P415" s="37" t="s">
        <v>230</v>
      </c>
      <c r="Q415" s="75" t="s">
        <v>404</v>
      </c>
      <c r="R415" t="s">
        <v>3696</v>
      </c>
      <c r="S415" s="38">
        <v>9</v>
      </c>
      <c r="T415">
        <v>1</v>
      </c>
      <c r="U415">
        <v>0</v>
      </c>
      <c r="V415" s="43" t="str">
        <f t="shared" si="27"/>
        <v>USD</v>
      </c>
    </row>
    <row r="416" spans="1:22" x14ac:dyDescent="0.2">
      <c r="A416" s="18" t="str">
        <f t="shared" si="25"/>
        <v>Catalogo principalOVS_ES ACADEMICO7JD-00001</v>
      </c>
      <c r="B416" s="18" t="str">
        <f t="shared" si="26"/>
        <v>7JD-00001OVS_ES ACADEMICO</v>
      </c>
      <c r="C416" s="18"/>
      <c r="D416" t="s">
        <v>122</v>
      </c>
      <c r="E416" t="s">
        <v>405</v>
      </c>
      <c r="F416" t="s">
        <v>230</v>
      </c>
      <c r="G416" s="18" t="str">
        <f t="shared" si="28"/>
        <v>Catalogo principal</v>
      </c>
      <c r="H416" s="43" t="s">
        <v>121</v>
      </c>
      <c r="I416" s="37" t="s">
        <v>67</v>
      </c>
      <c r="J416" t="s">
        <v>4461</v>
      </c>
      <c r="K416" t="s">
        <v>40</v>
      </c>
      <c r="L416" s="70" t="s">
        <v>21</v>
      </c>
      <c r="M416" s="70" t="s">
        <v>3966</v>
      </c>
      <c r="N416" s="37" t="s">
        <v>67</v>
      </c>
      <c r="O416" s="37" t="s">
        <v>67</v>
      </c>
      <c r="P416" s="37" t="s">
        <v>230</v>
      </c>
      <c r="Q416" s="75" t="s">
        <v>405</v>
      </c>
      <c r="R416" t="s">
        <v>3691</v>
      </c>
      <c r="S416" s="38">
        <v>0</v>
      </c>
      <c r="T416">
        <v>1</v>
      </c>
      <c r="U416">
        <v>0</v>
      </c>
      <c r="V416" s="43" t="str">
        <f t="shared" si="27"/>
        <v>USD</v>
      </c>
    </row>
    <row r="417" spans="1:22" x14ac:dyDescent="0.2">
      <c r="A417" s="18" t="str">
        <f t="shared" si="25"/>
        <v>Catalogo principalOVS_ES ACADEMICO7JD-00002</v>
      </c>
      <c r="B417" s="18" t="str">
        <f t="shared" si="26"/>
        <v>7JD-00002OVS_ES ACADEMICO</v>
      </c>
      <c r="C417" s="18"/>
      <c r="D417" t="s">
        <v>122</v>
      </c>
      <c r="E417" t="s">
        <v>406</v>
      </c>
      <c r="F417" t="s">
        <v>230</v>
      </c>
      <c r="G417" s="18" t="str">
        <f t="shared" si="28"/>
        <v>Catalogo principal</v>
      </c>
      <c r="H417" s="43" t="s">
        <v>121</v>
      </c>
      <c r="I417" s="37" t="s">
        <v>67</v>
      </c>
      <c r="J417" t="s">
        <v>3774</v>
      </c>
      <c r="K417" t="s">
        <v>40</v>
      </c>
      <c r="L417" s="70" t="s">
        <v>21</v>
      </c>
      <c r="M417" s="70" t="s">
        <v>28</v>
      </c>
      <c r="N417" s="37" t="s">
        <v>67</v>
      </c>
      <c r="O417" s="37" t="s">
        <v>67</v>
      </c>
      <c r="P417" s="37" t="s">
        <v>230</v>
      </c>
      <c r="Q417" s="75" t="s">
        <v>406</v>
      </c>
      <c r="R417" t="s">
        <v>3691</v>
      </c>
      <c r="S417" s="38">
        <v>0</v>
      </c>
      <c r="T417">
        <v>1</v>
      </c>
      <c r="U417">
        <v>0</v>
      </c>
      <c r="V417" s="43" t="str">
        <f t="shared" si="27"/>
        <v>USD</v>
      </c>
    </row>
    <row r="418" spans="1:22" x14ac:dyDescent="0.2">
      <c r="A418" s="18" t="str">
        <f t="shared" si="25"/>
        <v>Catalogo principalOVS_ES ACADEMICO7JQ-00038</v>
      </c>
      <c r="B418" s="18" t="str">
        <f t="shared" si="26"/>
        <v>7JQ-00038OVS_ES ACADEMICO</v>
      </c>
      <c r="C418" s="18"/>
      <c r="D418" t="s">
        <v>122</v>
      </c>
      <c r="E418" t="s">
        <v>407</v>
      </c>
      <c r="F418" t="s">
        <v>230</v>
      </c>
      <c r="G418" s="18" t="str">
        <f t="shared" si="28"/>
        <v>Catalogo principal</v>
      </c>
      <c r="H418" s="43" t="s">
        <v>121</v>
      </c>
      <c r="I418" s="37" t="s">
        <v>67</v>
      </c>
      <c r="J418" t="s">
        <v>4462</v>
      </c>
      <c r="K418" t="s">
        <v>40</v>
      </c>
      <c r="L418" s="70" t="s">
        <v>21</v>
      </c>
      <c r="M418" s="70" t="s">
        <v>3946</v>
      </c>
      <c r="N418" s="37" t="s">
        <v>67</v>
      </c>
      <c r="O418" s="37" t="s">
        <v>67</v>
      </c>
      <c r="P418" s="37" t="s">
        <v>230</v>
      </c>
      <c r="Q418" s="75" t="s">
        <v>407</v>
      </c>
      <c r="R418" t="s">
        <v>3696</v>
      </c>
      <c r="S418" s="38">
        <v>1591</v>
      </c>
      <c r="T418">
        <v>1</v>
      </c>
      <c r="U418">
        <v>0</v>
      </c>
      <c r="V418" s="43" t="str">
        <f t="shared" si="27"/>
        <v>USD</v>
      </c>
    </row>
    <row r="419" spans="1:22" x14ac:dyDescent="0.2">
      <c r="A419" s="18" t="str">
        <f t="shared" si="25"/>
        <v>Catalogo principalOVS_ES ACADEMICO7JQ-00039</v>
      </c>
      <c r="B419" s="18" t="str">
        <f t="shared" si="26"/>
        <v>7JQ-00039OVS_ES ACADEMICO</v>
      </c>
      <c r="C419" s="18"/>
      <c r="D419" t="s">
        <v>122</v>
      </c>
      <c r="E419" t="s">
        <v>408</v>
      </c>
      <c r="F419" t="s">
        <v>230</v>
      </c>
      <c r="G419" s="18" t="str">
        <f t="shared" si="28"/>
        <v>Catalogo principal</v>
      </c>
      <c r="H419" s="43" t="s">
        <v>121</v>
      </c>
      <c r="I419" s="37" t="s">
        <v>67</v>
      </c>
      <c r="J419" t="s">
        <v>4463</v>
      </c>
      <c r="K419" t="s">
        <v>40</v>
      </c>
      <c r="L419" s="70" t="s">
        <v>21</v>
      </c>
      <c r="M419" s="70" t="s">
        <v>3946</v>
      </c>
      <c r="N419" s="37" t="s">
        <v>67</v>
      </c>
      <c r="O419" s="37" t="s">
        <v>67</v>
      </c>
      <c r="P419" s="37" t="s">
        <v>230</v>
      </c>
      <c r="Q419" s="75" t="s">
        <v>408</v>
      </c>
      <c r="R419" t="s">
        <v>3696</v>
      </c>
      <c r="S419" s="38">
        <v>1591</v>
      </c>
      <c r="T419">
        <v>1</v>
      </c>
      <c r="U419">
        <v>0</v>
      </c>
      <c r="V419" s="43" t="str">
        <f t="shared" si="27"/>
        <v>USD</v>
      </c>
    </row>
    <row r="420" spans="1:22" x14ac:dyDescent="0.2">
      <c r="A420" s="18" t="str">
        <f t="shared" si="25"/>
        <v>Catalogo principalOVS_ES ACADEMICO7JQ-00383</v>
      </c>
      <c r="B420" s="18" t="str">
        <f t="shared" si="26"/>
        <v>7JQ-00383OVS_ES ACADEMICO</v>
      </c>
      <c r="C420" s="18"/>
      <c r="D420" t="s">
        <v>122</v>
      </c>
      <c r="E420" t="s">
        <v>409</v>
      </c>
      <c r="F420" t="s">
        <v>230</v>
      </c>
      <c r="G420" s="18" t="str">
        <f t="shared" si="28"/>
        <v>Catalogo principal</v>
      </c>
      <c r="H420" s="43" t="s">
        <v>121</v>
      </c>
      <c r="I420" s="37" t="s">
        <v>67</v>
      </c>
      <c r="J420" t="s">
        <v>4464</v>
      </c>
      <c r="K420" t="s">
        <v>40</v>
      </c>
      <c r="L420" s="70" t="s">
        <v>21</v>
      </c>
      <c r="M420" s="70" t="s">
        <v>3963</v>
      </c>
      <c r="N420" s="37" t="s">
        <v>67</v>
      </c>
      <c r="O420" s="37" t="s">
        <v>67</v>
      </c>
      <c r="P420" s="37" t="s">
        <v>230</v>
      </c>
      <c r="Q420" s="75" t="s">
        <v>409</v>
      </c>
      <c r="R420" t="s">
        <v>3696</v>
      </c>
      <c r="S420" s="38">
        <v>1176</v>
      </c>
      <c r="T420">
        <v>1</v>
      </c>
      <c r="U420">
        <v>0</v>
      </c>
      <c r="V420" s="43" t="str">
        <f t="shared" si="27"/>
        <v>USD</v>
      </c>
    </row>
    <row r="421" spans="1:22" x14ac:dyDescent="0.2">
      <c r="A421" s="18" t="str">
        <f t="shared" si="25"/>
        <v>Catalogo principalOVS_ES ACADEMICO7JQ-00384</v>
      </c>
      <c r="B421" s="18" t="str">
        <f t="shared" si="26"/>
        <v>7JQ-00384OVS_ES ACADEMICO</v>
      </c>
      <c r="C421" s="18"/>
      <c r="D421" t="s">
        <v>122</v>
      </c>
      <c r="E421" t="s">
        <v>410</v>
      </c>
      <c r="F421" t="s">
        <v>230</v>
      </c>
      <c r="G421" s="18" t="str">
        <f t="shared" si="28"/>
        <v>Catalogo principal</v>
      </c>
      <c r="H421" s="43" t="s">
        <v>121</v>
      </c>
      <c r="I421" s="37" t="s">
        <v>67</v>
      </c>
      <c r="J421" t="s">
        <v>4465</v>
      </c>
      <c r="K421" t="s">
        <v>40</v>
      </c>
      <c r="L421" s="70" t="s">
        <v>21</v>
      </c>
      <c r="M421" s="70" t="s">
        <v>3963</v>
      </c>
      <c r="N421" s="37" t="s">
        <v>67</v>
      </c>
      <c r="O421" s="37" t="s">
        <v>67</v>
      </c>
      <c r="P421" s="37" t="s">
        <v>230</v>
      </c>
      <c r="Q421" s="75" t="s">
        <v>410</v>
      </c>
      <c r="R421" t="s">
        <v>3696</v>
      </c>
      <c r="S421" s="38">
        <v>1176</v>
      </c>
      <c r="T421">
        <v>1</v>
      </c>
      <c r="U421">
        <v>0</v>
      </c>
      <c r="V421" s="43" t="str">
        <f t="shared" si="27"/>
        <v>USD</v>
      </c>
    </row>
    <row r="422" spans="1:22" x14ac:dyDescent="0.2">
      <c r="A422" s="18" t="str">
        <f t="shared" si="25"/>
        <v>Catalogo principalOVS_ES ACADEMICO7JS-00001</v>
      </c>
      <c r="B422" s="18" t="str">
        <f t="shared" si="26"/>
        <v>7JS-00001OVS_ES ACADEMICO</v>
      </c>
      <c r="C422" s="18"/>
      <c r="D422" t="s">
        <v>122</v>
      </c>
      <c r="E422" t="s">
        <v>411</v>
      </c>
      <c r="F422" t="s">
        <v>230</v>
      </c>
      <c r="G422" s="18" t="str">
        <f t="shared" si="28"/>
        <v>Catalogo principal</v>
      </c>
      <c r="H422" s="43" t="s">
        <v>121</v>
      </c>
      <c r="I422" s="37" t="s">
        <v>67</v>
      </c>
      <c r="J422" t="s">
        <v>4466</v>
      </c>
      <c r="K422" t="s">
        <v>40</v>
      </c>
      <c r="L422" s="70" t="s">
        <v>21</v>
      </c>
      <c r="M422" s="70" t="s">
        <v>3966</v>
      </c>
      <c r="N422" s="37" t="s">
        <v>67</v>
      </c>
      <c r="O422" s="37" t="s">
        <v>67</v>
      </c>
      <c r="P422" s="37" t="s">
        <v>230</v>
      </c>
      <c r="Q422" s="75" t="s">
        <v>411</v>
      </c>
      <c r="R422" t="s">
        <v>3691</v>
      </c>
      <c r="S422" s="38">
        <v>0</v>
      </c>
      <c r="T422">
        <v>1</v>
      </c>
      <c r="U422">
        <v>0</v>
      </c>
      <c r="V422" s="43" t="str">
        <f t="shared" si="27"/>
        <v>USD</v>
      </c>
    </row>
    <row r="423" spans="1:22" x14ac:dyDescent="0.2">
      <c r="A423" s="18" t="str">
        <f t="shared" si="25"/>
        <v>Catalogo principalOVS_ES ACADEMICO7LA-00001</v>
      </c>
      <c r="B423" s="18" t="str">
        <f t="shared" si="26"/>
        <v>7LA-00001OVS_ES ACADEMICO</v>
      </c>
      <c r="C423" s="18"/>
      <c r="D423" t="s">
        <v>122</v>
      </c>
      <c r="E423" t="s">
        <v>412</v>
      </c>
      <c r="F423" t="s">
        <v>230</v>
      </c>
      <c r="G423" s="18" t="str">
        <f t="shared" si="28"/>
        <v>Catalogo principal</v>
      </c>
      <c r="H423" s="43" t="s">
        <v>121</v>
      </c>
      <c r="I423" s="37" t="s">
        <v>67</v>
      </c>
      <c r="J423" t="s">
        <v>4467</v>
      </c>
      <c r="K423" t="s">
        <v>40</v>
      </c>
      <c r="L423" s="70" t="s">
        <v>21</v>
      </c>
      <c r="M423" s="70" t="s">
        <v>3966</v>
      </c>
      <c r="N423" s="37" t="s">
        <v>67</v>
      </c>
      <c r="O423" s="37" t="s">
        <v>67</v>
      </c>
      <c r="P423" s="37" t="s">
        <v>230</v>
      </c>
      <c r="Q423" s="75" t="s">
        <v>412</v>
      </c>
      <c r="R423" t="s">
        <v>3691</v>
      </c>
      <c r="S423" s="38">
        <v>5.7</v>
      </c>
      <c r="T423">
        <v>1</v>
      </c>
      <c r="U423">
        <v>0</v>
      </c>
      <c r="V423" s="43" t="str">
        <f t="shared" si="27"/>
        <v>USD</v>
      </c>
    </row>
    <row r="424" spans="1:22" x14ac:dyDescent="0.2">
      <c r="A424" s="18" t="str">
        <f t="shared" si="25"/>
        <v>Catalogo principalOVS_ES ACADEMICO7LA-00002</v>
      </c>
      <c r="B424" s="18" t="str">
        <f t="shared" si="26"/>
        <v>7LA-00002OVS_ES ACADEMICO</v>
      </c>
      <c r="C424" s="18"/>
      <c r="D424" t="s">
        <v>122</v>
      </c>
      <c r="E424" t="s">
        <v>413</v>
      </c>
      <c r="F424" t="s">
        <v>230</v>
      </c>
      <c r="G424" s="18" t="str">
        <f t="shared" si="28"/>
        <v>Catalogo principal</v>
      </c>
      <c r="H424" s="43" t="s">
        <v>121</v>
      </c>
      <c r="I424" s="37" t="s">
        <v>67</v>
      </c>
      <c r="J424" t="s">
        <v>4468</v>
      </c>
      <c r="K424" t="s">
        <v>40</v>
      </c>
      <c r="L424" s="70" t="s">
        <v>21</v>
      </c>
      <c r="M424" s="70" t="s">
        <v>3966</v>
      </c>
      <c r="N424" s="37" t="s">
        <v>67</v>
      </c>
      <c r="O424" s="37" t="s">
        <v>67</v>
      </c>
      <c r="P424" s="37" t="s">
        <v>230</v>
      </c>
      <c r="Q424" s="75" t="s">
        <v>413</v>
      </c>
      <c r="R424" t="s">
        <v>3691</v>
      </c>
      <c r="S424" s="38">
        <v>5.7</v>
      </c>
      <c r="T424">
        <v>1</v>
      </c>
      <c r="U424">
        <v>0</v>
      </c>
      <c r="V424" s="43" t="str">
        <f t="shared" si="27"/>
        <v>USD</v>
      </c>
    </row>
    <row r="425" spans="1:22" x14ac:dyDescent="0.2">
      <c r="A425" s="18" t="str">
        <f t="shared" si="25"/>
        <v>Catalogo principalOVS_ES ACADEMICO7LG-00001</v>
      </c>
      <c r="B425" s="18" t="str">
        <f t="shared" si="26"/>
        <v>7LG-00001OVS_ES ACADEMICO</v>
      </c>
      <c r="C425" s="18"/>
      <c r="D425" t="s">
        <v>122</v>
      </c>
      <c r="E425" t="s">
        <v>414</v>
      </c>
      <c r="F425" t="s">
        <v>230</v>
      </c>
      <c r="G425" s="18" t="str">
        <f t="shared" si="28"/>
        <v>Catalogo principal</v>
      </c>
      <c r="H425" s="43" t="s">
        <v>121</v>
      </c>
      <c r="I425" s="37" t="s">
        <v>67</v>
      </c>
      <c r="J425" t="s">
        <v>4469</v>
      </c>
      <c r="K425" t="s">
        <v>40</v>
      </c>
      <c r="L425" s="70" t="s">
        <v>21</v>
      </c>
      <c r="M425" s="70" t="s">
        <v>3966</v>
      </c>
      <c r="N425" s="37" t="s">
        <v>67</v>
      </c>
      <c r="O425" s="37" t="s">
        <v>67</v>
      </c>
      <c r="P425" s="37" t="s">
        <v>230</v>
      </c>
      <c r="Q425" s="75" t="s">
        <v>414</v>
      </c>
      <c r="R425" t="s">
        <v>3691</v>
      </c>
      <c r="S425" s="38">
        <v>4.3</v>
      </c>
      <c r="T425">
        <v>1</v>
      </c>
      <c r="U425">
        <v>0</v>
      </c>
      <c r="V425" s="43" t="str">
        <f t="shared" si="27"/>
        <v>USD</v>
      </c>
    </row>
    <row r="426" spans="1:22" x14ac:dyDescent="0.2">
      <c r="A426" s="18" t="str">
        <f t="shared" si="25"/>
        <v>Catalogo principalOVS_ES ACADEMICO7NQ-00050</v>
      </c>
      <c r="B426" s="18" t="str">
        <f t="shared" si="26"/>
        <v>7NQ-00050OVS_ES ACADEMICO</v>
      </c>
      <c r="C426" s="18"/>
      <c r="D426" t="s">
        <v>122</v>
      </c>
      <c r="E426" t="s">
        <v>415</v>
      </c>
      <c r="F426" t="s">
        <v>230</v>
      </c>
      <c r="G426" s="18" t="str">
        <f t="shared" si="28"/>
        <v>Catalogo principal</v>
      </c>
      <c r="H426" s="43" t="s">
        <v>121</v>
      </c>
      <c r="I426" s="37" t="s">
        <v>67</v>
      </c>
      <c r="J426" t="s">
        <v>4470</v>
      </c>
      <c r="K426" t="s">
        <v>40</v>
      </c>
      <c r="L426" s="70" t="s">
        <v>21</v>
      </c>
      <c r="M426" s="70" t="s">
        <v>3946</v>
      </c>
      <c r="N426" s="37" t="s">
        <v>67</v>
      </c>
      <c r="O426" s="37" t="s">
        <v>67</v>
      </c>
      <c r="P426" s="37" t="s">
        <v>230</v>
      </c>
      <c r="Q426" s="75" t="s">
        <v>415</v>
      </c>
      <c r="R426" t="s">
        <v>3696</v>
      </c>
      <c r="S426" s="38">
        <v>415</v>
      </c>
      <c r="T426">
        <v>1</v>
      </c>
      <c r="U426">
        <v>0</v>
      </c>
      <c r="V426" s="43" t="str">
        <f t="shared" si="27"/>
        <v>USD</v>
      </c>
    </row>
    <row r="427" spans="1:22" x14ac:dyDescent="0.2">
      <c r="A427" s="18" t="str">
        <f t="shared" si="25"/>
        <v>Catalogo principalOVS_ES ACADEMICO7NQ-00051</v>
      </c>
      <c r="B427" s="18" t="str">
        <f t="shared" si="26"/>
        <v>7NQ-00051OVS_ES ACADEMICO</v>
      </c>
      <c r="C427" s="18"/>
      <c r="D427" t="s">
        <v>122</v>
      </c>
      <c r="E427" t="s">
        <v>416</v>
      </c>
      <c r="F427" t="s">
        <v>230</v>
      </c>
      <c r="G427" s="18" t="str">
        <f t="shared" si="28"/>
        <v>Catalogo principal</v>
      </c>
      <c r="H427" s="43" t="s">
        <v>121</v>
      </c>
      <c r="I427" s="37" t="s">
        <v>67</v>
      </c>
      <c r="J427" t="s">
        <v>4471</v>
      </c>
      <c r="K427" t="s">
        <v>40</v>
      </c>
      <c r="L427" s="70" t="s">
        <v>21</v>
      </c>
      <c r="M427" s="70" t="s">
        <v>3946</v>
      </c>
      <c r="N427" s="37" t="s">
        <v>67</v>
      </c>
      <c r="O427" s="37" t="s">
        <v>67</v>
      </c>
      <c r="P427" s="37" t="s">
        <v>230</v>
      </c>
      <c r="Q427" s="75" t="s">
        <v>416</v>
      </c>
      <c r="R427" t="s">
        <v>3696</v>
      </c>
      <c r="S427" s="38">
        <v>415</v>
      </c>
      <c r="T427">
        <v>1</v>
      </c>
      <c r="U427">
        <v>0</v>
      </c>
      <c r="V427" s="43" t="str">
        <f t="shared" si="27"/>
        <v>USD</v>
      </c>
    </row>
    <row r="428" spans="1:22" x14ac:dyDescent="0.2">
      <c r="A428" s="18" t="str">
        <f t="shared" si="25"/>
        <v>Catalogo principalOVS_ES ACADEMICO7RJ-00001</v>
      </c>
      <c r="B428" s="18" t="str">
        <f t="shared" si="26"/>
        <v>7RJ-00001OVS_ES ACADEMICO</v>
      </c>
      <c r="C428" s="18"/>
      <c r="D428" t="s">
        <v>122</v>
      </c>
      <c r="E428" t="s">
        <v>417</v>
      </c>
      <c r="F428" t="s">
        <v>230</v>
      </c>
      <c r="G428" s="18" t="str">
        <f t="shared" si="28"/>
        <v>Catalogo principal</v>
      </c>
      <c r="H428" s="43" t="s">
        <v>121</v>
      </c>
      <c r="I428" s="37" t="s">
        <v>67</v>
      </c>
      <c r="J428" t="s">
        <v>4472</v>
      </c>
      <c r="K428" t="s">
        <v>40</v>
      </c>
      <c r="L428" s="70" t="s">
        <v>21</v>
      </c>
      <c r="M428" s="70" t="s">
        <v>3966</v>
      </c>
      <c r="N428" s="37" t="s">
        <v>67</v>
      </c>
      <c r="O428" s="37" t="s">
        <v>67</v>
      </c>
      <c r="P428" s="37" t="s">
        <v>230</v>
      </c>
      <c r="Q428" s="75" t="s">
        <v>417</v>
      </c>
      <c r="R428" t="s">
        <v>3691</v>
      </c>
      <c r="S428" s="38">
        <v>10.3</v>
      </c>
      <c r="T428">
        <v>1</v>
      </c>
      <c r="U428">
        <v>0</v>
      </c>
      <c r="V428" s="43" t="str">
        <f t="shared" si="27"/>
        <v>USD</v>
      </c>
    </row>
    <row r="429" spans="1:22" x14ac:dyDescent="0.2">
      <c r="A429" s="18" t="str">
        <f t="shared" si="25"/>
        <v>Catalogo principalOVS_ES ACADEMICO7RJ-00002</v>
      </c>
      <c r="B429" s="18" t="str">
        <f t="shared" si="26"/>
        <v>7RJ-00002OVS_ES ACADEMICO</v>
      </c>
      <c r="C429" s="18"/>
      <c r="D429" t="s">
        <v>122</v>
      </c>
      <c r="E429" t="s">
        <v>418</v>
      </c>
      <c r="F429" t="s">
        <v>230</v>
      </c>
      <c r="G429" s="18" t="str">
        <f t="shared" si="28"/>
        <v>Catalogo principal</v>
      </c>
      <c r="H429" s="43" t="s">
        <v>121</v>
      </c>
      <c r="I429" s="37" t="s">
        <v>67</v>
      </c>
      <c r="J429" t="s">
        <v>4473</v>
      </c>
      <c r="K429" t="s">
        <v>40</v>
      </c>
      <c r="L429" s="70" t="s">
        <v>21</v>
      </c>
      <c r="M429" s="70" t="s">
        <v>3966</v>
      </c>
      <c r="N429" s="37" t="s">
        <v>67</v>
      </c>
      <c r="O429" s="37" t="s">
        <v>67</v>
      </c>
      <c r="P429" s="37" t="s">
        <v>230</v>
      </c>
      <c r="Q429" s="75" t="s">
        <v>418</v>
      </c>
      <c r="R429" t="s">
        <v>3691</v>
      </c>
      <c r="S429" s="38">
        <v>10.3</v>
      </c>
      <c r="T429">
        <v>1</v>
      </c>
      <c r="U429">
        <v>0</v>
      </c>
      <c r="V429" s="43" t="str">
        <f t="shared" si="27"/>
        <v>USD</v>
      </c>
    </row>
    <row r="430" spans="1:22" x14ac:dyDescent="0.2">
      <c r="A430" s="18" t="str">
        <f t="shared" si="25"/>
        <v>Catalogo principalOVS_ES ACADEMICO7RS-00001</v>
      </c>
      <c r="B430" s="18" t="str">
        <f t="shared" si="26"/>
        <v>7RS-00001OVS_ES ACADEMICO</v>
      </c>
      <c r="C430" s="18"/>
      <c r="D430" t="s">
        <v>122</v>
      </c>
      <c r="E430" t="s">
        <v>419</v>
      </c>
      <c r="F430" t="s">
        <v>230</v>
      </c>
      <c r="G430" s="18" t="str">
        <f t="shared" si="28"/>
        <v>Catalogo principal</v>
      </c>
      <c r="H430" s="43" t="s">
        <v>121</v>
      </c>
      <c r="I430" s="37" t="s">
        <v>67</v>
      </c>
      <c r="J430" t="s">
        <v>4474</v>
      </c>
      <c r="K430" t="s">
        <v>40</v>
      </c>
      <c r="L430" s="70" t="s">
        <v>21</v>
      </c>
      <c r="M430" s="70" t="s">
        <v>3966</v>
      </c>
      <c r="N430" s="37" t="s">
        <v>67</v>
      </c>
      <c r="O430" s="37" t="s">
        <v>67</v>
      </c>
      <c r="P430" s="37" t="s">
        <v>230</v>
      </c>
      <c r="Q430" s="75" t="s">
        <v>419</v>
      </c>
      <c r="R430" t="s">
        <v>3691</v>
      </c>
      <c r="S430" s="38">
        <v>8</v>
      </c>
      <c r="T430">
        <v>1</v>
      </c>
      <c r="U430">
        <v>0</v>
      </c>
      <c r="V430" s="43" t="str">
        <f t="shared" si="27"/>
        <v>USD</v>
      </c>
    </row>
    <row r="431" spans="1:22" x14ac:dyDescent="0.2">
      <c r="A431" s="18" t="str">
        <f t="shared" si="25"/>
        <v>Catalogo principalOVS_ES ACADEMICO7U6-00008</v>
      </c>
      <c r="B431" s="18" t="str">
        <f t="shared" si="26"/>
        <v>7U6-00008OVS_ES ACADEMICO</v>
      </c>
      <c r="C431" s="18"/>
      <c r="D431" t="s">
        <v>122</v>
      </c>
      <c r="E431" t="s">
        <v>420</v>
      </c>
      <c r="F431" t="s">
        <v>230</v>
      </c>
      <c r="G431" s="18" t="str">
        <f t="shared" si="28"/>
        <v>Catalogo principal</v>
      </c>
      <c r="H431" s="43" t="s">
        <v>121</v>
      </c>
      <c r="I431" s="37" t="s">
        <v>67</v>
      </c>
      <c r="J431" t="s">
        <v>3775</v>
      </c>
      <c r="K431" t="s">
        <v>40</v>
      </c>
      <c r="L431" s="70" t="s">
        <v>21</v>
      </c>
      <c r="M431" s="70" t="s">
        <v>28</v>
      </c>
      <c r="N431" s="37" t="s">
        <v>67</v>
      </c>
      <c r="O431" s="37" t="s">
        <v>67</v>
      </c>
      <c r="P431" s="37" t="s">
        <v>230</v>
      </c>
      <c r="Q431" s="75" t="s">
        <v>420</v>
      </c>
      <c r="R431" t="s">
        <v>3691</v>
      </c>
      <c r="S431" s="38">
        <v>0.48</v>
      </c>
      <c r="T431">
        <v>1</v>
      </c>
      <c r="U431">
        <v>0</v>
      </c>
      <c r="V431" s="43" t="str">
        <f t="shared" si="27"/>
        <v>USD</v>
      </c>
    </row>
    <row r="432" spans="1:22" x14ac:dyDescent="0.2">
      <c r="A432" s="18" t="str">
        <f t="shared" si="25"/>
        <v>Catalogo principalOVS_ES ACADEMICO7U6-00009</v>
      </c>
      <c r="B432" s="18" t="str">
        <f t="shared" si="26"/>
        <v>7U6-00009OVS_ES ACADEMICO</v>
      </c>
      <c r="C432" s="18"/>
      <c r="D432" t="s">
        <v>122</v>
      </c>
      <c r="E432" t="s">
        <v>421</v>
      </c>
      <c r="F432" t="s">
        <v>230</v>
      </c>
      <c r="G432" s="18" t="str">
        <f t="shared" si="28"/>
        <v>Catalogo principal</v>
      </c>
      <c r="H432" s="43" t="s">
        <v>121</v>
      </c>
      <c r="I432" s="37" t="s">
        <v>67</v>
      </c>
      <c r="J432" t="s">
        <v>3776</v>
      </c>
      <c r="K432" t="s">
        <v>40</v>
      </c>
      <c r="L432" s="70" t="s">
        <v>21</v>
      </c>
      <c r="M432" s="70" t="s">
        <v>28</v>
      </c>
      <c r="N432" s="37" t="s">
        <v>67</v>
      </c>
      <c r="O432" s="37" t="s">
        <v>67</v>
      </c>
      <c r="P432" s="37" t="s">
        <v>230</v>
      </c>
      <c r="Q432" s="75" t="s">
        <v>421</v>
      </c>
      <c r="R432" t="s">
        <v>3691</v>
      </c>
      <c r="S432" s="38">
        <v>0.48</v>
      </c>
      <c r="T432">
        <v>1</v>
      </c>
      <c r="U432">
        <v>0</v>
      </c>
      <c r="V432" s="43" t="str">
        <f t="shared" si="27"/>
        <v>USD</v>
      </c>
    </row>
    <row r="433" spans="1:22" x14ac:dyDescent="0.2">
      <c r="A433" s="18" t="str">
        <f t="shared" si="25"/>
        <v>Catalogo principalOVS_ES ACADEMICO7U6-00011</v>
      </c>
      <c r="B433" s="18" t="str">
        <f t="shared" si="26"/>
        <v>7U6-00011OVS_ES ACADEMICO</v>
      </c>
      <c r="C433" s="18"/>
      <c r="D433" t="s">
        <v>122</v>
      </c>
      <c r="E433" t="s">
        <v>422</v>
      </c>
      <c r="F433" t="s">
        <v>230</v>
      </c>
      <c r="G433" s="18" t="str">
        <f t="shared" si="28"/>
        <v>Catalogo principal</v>
      </c>
      <c r="H433" s="43" t="s">
        <v>121</v>
      </c>
      <c r="I433" s="37" t="s">
        <v>67</v>
      </c>
      <c r="J433" t="s">
        <v>3777</v>
      </c>
      <c r="K433" t="s">
        <v>40</v>
      </c>
      <c r="L433" s="70" t="s">
        <v>21</v>
      </c>
      <c r="M433" s="70" t="s">
        <v>28</v>
      </c>
      <c r="N433" s="37" t="s">
        <v>67</v>
      </c>
      <c r="O433" s="37" t="s">
        <v>67</v>
      </c>
      <c r="P433" s="37" t="s">
        <v>230</v>
      </c>
      <c r="Q433" s="75" t="s">
        <v>422</v>
      </c>
      <c r="R433" t="s">
        <v>3691</v>
      </c>
      <c r="S433" s="38">
        <v>0.48</v>
      </c>
      <c r="T433">
        <v>1</v>
      </c>
      <c r="U433">
        <v>0</v>
      </c>
      <c r="V433" s="43" t="str">
        <f t="shared" si="27"/>
        <v>USD</v>
      </c>
    </row>
    <row r="434" spans="1:22" x14ac:dyDescent="0.2">
      <c r="A434" s="18" t="str">
        <f t="shared" ref="A434:A497" si="29">D434&amp;F434&amp;E434</f>
        <v>Catalogo principalOVS_ES ACADEMICO7VC-00171</v>
      </c>
      <c r="B434" s="18" t="str">
        <f t="shared" ref="B434:B497" si="30">E434&amp;F434</f>
        <v>7VC-00171OVS_ES ACADEMICO</v>
      </c>
      <c r="C434" s="18"/>
      <c r="D434" t="s">
        <v>122</v>
      </c>
      <c r="E434" t="s">
        <v>423</v>
      </c>
      <c r="F434" t="s">
        <v>230</v>
      </c>
      <c r="G434" s="18" t="str">
        <f t="shared" si="28"/>
        <v>Catalogo principal</v>
      </c>
      <c r="H434" s="43" t="s">
        <v>121</v>
      </c>
      <c r="I434" s="37" t="s">
        <v>67</v>
      </c>
      <c r="J434" t="s">
        <v>4475</v>
      </c>
      <c r="K434" t="s">
        <v>40</v>
      </c>
      <c r="L434" s="70" t="s">
        <v>21</v>
      </c>
      <c r="M434" s="70" t="s">
        <v>3946</v>
      </c>
      <c r="N434" s="37" t="s">
        <v>67</v>
      </c>
      <c r="O434" s="37" t="s">
        <v>67</v>
      </c>
      <c r="P434" s="37" t="s">
        <v>230</v>
      </c>
      <c r="Q434" s="75" t="s">
        <v>423</v>
      </c>
      <c r="R434" t="s">
        <v>3696</v>
      </c>
      <c r="S434" s="38">
        <v>212</v>
      </c>
      <c r="T434">
        <v>1</v>
      </c>
      <c r="U434">
        <v>0</v>
      </c>
      <c r="V434" s="43" t="str">
        <f t="shared" si="27"/>
        <v>USD</v>
      </c>
    </row>
    <row r="435" spans="1:22" x14ac:dyDescent="0.2">
      <c r="A435" s="18" t="str">
        <f t="shared" si="29"/>
        <v>Catalogo principalOVS_ES ACADEMICO7VC-00172</v>
      </c>
      <c r="B435" s="18" t="str">
        <f t="shared" si="30"/>
        <v>7VC-00172OVS_ES ACADEMICO</v>
      </c>
      <c r="C435" s="18"/>
      <c r="D435" t="s">
        <v>122</v>
      </c>
      <c r="E435" t="s">
        <v>424</v>
      </c>
      <c r="F435" t="s">
        <v>230</v>
      </c>
      <c r="G435" s="18" t="str">
        <f t="shared" si="28"/>
        <v>Catalogo principal</v>
      </c>
      <c r="H435" s="43" t="s">
        <v>121</v>
      </c>
      <c r="I435" s="37" t="s">
        <v>67</v>
      </c>
      <c r="J435" t="s">
        <v>4476</v>
      </c>
      <c r="K435" t="s">
        <v>40</v>
      </c>
      <c r="L435" s="70" t="s">
        <v>21</v>
      </c>
      <c r="M435" s="70" t="s">
        <v>3946</v>
      </c>
      <c r="N435" s="37" t="s">
        <v>67</v>
      </c>
      <c r="O435" s="37" t="s">
        <v>67</v>
      </c>
      <c r="P435" s="37" t="s">
        <v>230</v>
      </c>
      <c r="Q435" s="75" t="s">
        <v>424</v>
      </c>
      <c r="R435" t="s">
        <v>3696</v>
      </c>
      <c r="S435" s="38">
        <v>212</v>
      </c>
      <c r="T435">
        <v>1</v>
      </c>
      <c r="U435">
        <v>0</v>
      </c>
      <c r="V435" s="43" t="str">
        <f t="shared" ref="V435:V498" si="31">H435</f>
        <v>USD</v>
      </c>
    </row>
    <row r="436" spans="1:22" x14ac:dyDescent="0.2">
      <c r="A436" s="18" t="str">
        <f t="shared" si="29"/>
        <v>Catalogo principalOVS_ES ACADEMICO9EA-00310</v>
      </c>
      <c r="B436" s="18" t="str">
        <f t="shared" si="30"/>
        <v>9EA-00310OVS_ES ACADEMICO</v>
      </c>
      <c r="C436" s="18"/>
      <c r="D436" t="s">
        <v>122</v>
      </c>
      <c r="E436" t="s">
        <v>425</v>
      </c>
      <c r="F436" t="s">
        <v>230</v>
      </c>
      <c r="G436" s="18" t="str">
        <f t="shared" si="28"/>
        <v>Catalogo principal</v>
      </c>
      <c r="H436" s="43" t="s">
        <v>121</v>
      </c>
      <c r="I436" s="37" t="s">
        <v>67</v>
      </c>
      <c r="J436" t="s">
        <v>4477</v>
      </c>
      <c r="K436" t="s">
        <v>40</v>
      </c>
      <c r="L436" s="70" t="s">
        <v>21</v>
      </c>
      <c r="M436" s="70" t="s">
        <v>3946</v>
      </c>
      <c r="N436" s="37" t="s">
        <v>67</v>
      </c>
      <c r="O436" s="37" t="s">
        <v>67</v>
      </c>
      <c r="P436" s="37" t="s">
        <v>230</v>
      </c>
      <c r="Q436" s="75" t="s">
        <v>425</v>
      </c>
      <c r="R436" t="s">
        <v>3696</v>
      </c>
      <c r="S436" s="38">
        <v>389</v>
      </c>
      <c r="T436">
        <v>1</v>
      </c>
      <c r="U436">
        <v>0</v>
      </c>
      <c r="V436" s="43" t="str">
        <f t="shared" si="31"/>
        <v>USD</v>
      </c>
    </row>
    <row r="437" spans="1:22" x14ac:dyDescent="0.2">
      <c r="A437" s="18" t="str">
        <f t="shared" si="29"/>
        <v>Catalogo principalOVS_ES ACADEMICO9EA-00311</v>
      </c>
      <c r="B437" s="18" t="str">
        <f t="shared" si="30"/>
        <v>9EA-00311OVS_ES ACADEMICO</v>
      </c>
      <c r="C437" s="18"/>
      <c r="D437" t="s">
        <v>122</v>
      </c>
      <c r="E437" t="s">
        <v>426</v>
      </c>
      <c r="F437" t="s">
        <v>230</v>
      </c>
      <c r="G437" s="18" t="str">
        <f t="shared" si="28"/>
        <v>Catalogo principal</v>
      </c>
      <c r="H437" s="43" t="s">
        <v>121</v>
      </c>
      <c r="I437" s="37" t="s">
        <v>67</v>
      </c>
      <c r="J437" t="s">
        <v>4478</v>
      </c>
      <c r="K437" t="s">
        <v>40</v>
      </c>
      <c r="L437" s="70" t="s">
        <v>21</v>
      </c>
      <c r="M437" s="70" t="s">
        <v>3946</v>
      </c>
      <c r="N437" s="37" t="s">
        <v>67</v>
      </c>
      <c r="O437" s="37" t="s">
        <v>67</v>
      </c>
      <c r="P437" s="37" t="s">
        <v>230</v>
      </c>
      <c r="Q437" s="75" t="s">
        <v>426</v>
      </c>
      <c r="R437" t="s">
        <v>3696</v>
      </c>
      <c r="S437" s="38">
        <v>389</v>
      </c>
      <c r="T437">
        <v>1</v>
      </c>
      <c r="U437">
        <v>0</v>
      </c>
      <c r="V437" s="43" t="str">
        <f t="shared" si="31"/>
        <v>USD</v>
      </c>
    </row>
    <row r="438" spans="1:22" x14ac:dyDescent="0.2">
      <c r="A438" s="18" t="str">
        <f t="shared" si="29"/>
        <v>Catalogo principalOVS_ES ACADEMICO9EA-00312</v>
      </c>
      <c r="B438" s="18" t="str">
        <f t="shared" si="30"/>
        <v>9EA-00312OVS_ES ACADEMICO</v>
      </c>
      <c r="C438" s="18"/>
      <c r="D438" t="s">
        <v>122</v>
      </c>
      <c r="E438" t="s">
        <v>427</v>
      </c>
      <c r="F438" t="s">
        <v>230</v>
      </c>
      <c r="G438" s="18" t="str">
        <f t="shared" si="28"/>
        <v>Catalogo principal</v>
      </c>
      <c r="H438" s="43" t="s">
        <v>121</v>
      </c>
      <c r="I438" s="37" t="s">
        <v>67</v>
      </c>
      <c r="J438" t="s">
        <v>4479</v>
      </c>
      <c r="K438" t="s">
        <v>40</v>
      </c>
      <c r="L438" s="70" t="s">
        <v>21</v>
      </c>
      <c r="M438" s="70" t="s">
        <v>3963</v>
      </c>
      <c r="N438" s="37" t="s">
        <v>67</v>
      </c>
      <c r="O438" s="37" t="s">
        <v>67</v>
      </c>
      <c r="P438" s="37" t="s">
        <v>230</v>
      </c>
      <c r="Q438" s="75" t="s">
        <v>427</v>
      </c>
      <c r="R438" t="s">
        <v>3696</v>
      </c>
      <c r="S438" s="38">
        <v>321</v>
      </c>
      <c r="T438">
        <v>1</v>
      </c>
      <c r="U438">
        <v>0</v>
      </c>
      <c r="V438" s="43" t="str">
        <f t="shared" si="31"/>
        <v>USD</v>
      </c>
    </row>
    <row r="439" spans="1:22" x14ac:dyDescent="0.2">
      <c r="A439" s="18" t="str">
        <f t="shared" si="29"/>
        <v>Catalogo principalOVS_ES ACADEMICO9EA-00313</v>
      </c>
      <c r="B439" s="18" t="str">
        <f t="shared" si="30"/>
        <v>9EA-00313OVS_ES ACADEMICO</v>
      </c>
      <c r="C439" s="18"/>
      <c r="D439" t="s">
        <v>122</v>
      </c>
      <c r="E439" t="s">
        <v>428</v>
      </c>
      <c r="F439" t="s">
        <v>230</v>
      </c>
      <c r="G439" s="18" t="str">
        <f t="shared" si="28"/>
        <v>Catalogo principal</v>
      </c>
      <c r="H439" s="43" t="s">
        <v>121</v>
      </c>
      <c r="I439" s="37" t="s">
        <v>67</v>
      </c>
      <c r="J439" t="s">
        <v>4480</v>
      </c>
      <c r="K439" t="s">
        <v>40</v>
      </c>
      <c r="L439" s="70" t="s">
        <v>21</v>
      </c>
      <c r="M439" s="70" t="s">
        <v>3963</v>
      </c>
      <c r="N439" s="37" t="s">
        <v>67</v>
      </c>
      <c r="O439" s="37" t="s">
        <v>67</v>
      </c>
      <c r="P439" s="37" t="s">
        <v>230</v>
      </c>
      <c r="Q439" s="75" t="s">
        <v>428</v>
      </c>
      <c r="R439" t="s">
        <v>3696</v>
      </c>
      <c r="S439" s="38">
        <v>321</v>
      </c>
      <c r="T439">
        <v>1</v>
      </c>
      <c r="U439">
        <v>0</v>
      </c>
      <c r="V439" s="43" t="str">
        <f t="shared" si="31"/>
        <v>USD</v>
      </c>
    </row>
    <row r="440" spans="1:22" x14ac:dyDescent="0.2">
      <c r="A440" s="18" t="str">
        <f t="shared" si="29"/>
        <v>Catalogo principalOVS_ES ACADEMICO9EA-00314</v>
      </c>
      <c r="B440" s="18" t="str">
        <f t="shared" si="30"/>
        <v>9EA-00314OVS_ES ACADEMICO</v>
      </c>
      <c r="C440" s="18"/>
      <c r="D440" t="s">
        <v>122</v>
      </c>
      <c r="E440" t="s">
        <v>429</v>
      </c>
      <c r="F440" t="s">
        <v>230</v>
      </c>
      <c r="G440" s="18" t="str">
        <f t="shared" si="28"/>
        <v>Catalogo principal</v>
      </c>
      <c r="H440" s="43" t="s">
        <v>121</v>
      </c>
      <c r="I440" s="37" t="s">
        <v>67</v>
      </c>
      <c r="J440" t="s">
        <v>4481</v>
      </c>
      <c r="K440" t="s">
        <v>40</v>
      </c>
      <c r="L440" s="70" t="s">
        <v>21</v>
      </c>
      <c r="M440" s="70" t="s">
        <v>3946</v>
      </c>
      <c r="N440" s="37" t="s">
        <v>67</v>
      </c>
      <c r="O440" s="37" t="s">
        <v>67</v>
      </c>
      <c r="P440" s="37" t="s">
        <v>230</v>
      </c>
      <c r="Q440" s="75" t="s">
        <v>429</v>
      </c>
      <c r="R440" t="s">
        <v>3696</v>
      </c>
      <c r="S440" s="38">
        <v>49</v>
      </c>
      <c r="T440">
        <v>1</v>
      </c>
      <c r="U440">
        <v>0</v>
      </c>
      <c r="V440" s="43" t="str">
        <f t="shared" si="31"/>
        <v>USD</v>
      </c>
    </row>
    <row r="441" spans="1:22" x14ac:dyDescent="0.2">
      <c r="A441" s="18" t="str">
        <f t="shared" si="29"/>
        <v>Catalogo principalOVS_ES ACADEMICO9EA-00315</v>
      </c>
      <c r="B441" s="18" t="str">
        <f t="shared" si="30"/>
        <v>9EA-00315OVS_ES ACADEMICO</v>
      </c>
      <c r="C441" s="18"/>
      <c r="D441" t="s">
        <v>122</v>
      </c>
      <c r="E441" t="s">
        <v>430</v>
      </c>
      <c r="F441" t="s">
        <v>230</v>
      </c>
      <c r="G441" s="18" t="str">
        <f t="shared" si="28"/>
        <v>Catalogo principal</v>
      </c>
      <c r="H441" s="43" t="s">
        <v>121</v>
      </c>
      <c r="I441" s="37" t="s">
        <v>67</v>
      </c>
      <c r="J441" t="s">
        <v>4482</v>
      </c>
      <c r="K441" t="s">
        <v>40</v>
      </c>
      <c r="L441" s="70" t="s">
        <v>21</v>
      </c>
      <c r="M441" s="70" t="s">
        <v>3946</v>
      </c>
      <c r="N441" s="37" t="s">
        <v>67</v>
      </c>
      <c r="O441" s="37" t="s">
        <v>67</v>
      </c>
      <c r="P441" s="37" t="s">
        <v>230</v>
      </c>
      <c r="Q441" s="75" t="s">
        <v>430</v>
      </c>
      <c r="R441" t="s">
        <v>3696</v>
      </c>
      <c r="S441" s="38">
        <v>49</v>
      </c>
      <c r="T441">
        <v>1</v>
      </c>
      <c r="U441">
        <v>0</v>
      </c>
      <c r="V441" s="43" t="str">
        <f t="shared" si="31"/>
        <v>USD</v>
      </c>
    </row>
    <row r="442" spans="1:22" x14ac:dyDescent="0.2">
      <c r="A442" s="18" t="str">
        <f t="shared" si="29"/>
        <v>Catalogo principalOVS_ES ACADEMICO9EA-00316</v>
      </c>
      <c r="B442" s="18" t="str">
        <f t="shared" si="30"/>
        <v>9EA-00316OVS_ES ACADEMICO</v>
      </c>
      <c r="C442" s="18"/>
      <c r="D442" t="s">
        <v>122</v>
      </c>
      <c r="E442" t="s">
        <v>431</v>
      </c>
      <c r="F442" t="s">
        <v>230</v>
      </c>
      <c r="G442" s="18" t="str">
        <f t="shared" si="28"/>
        <v>Catalogo principal</v>
      </c>
      <c r="H442" s="43" t="s">
        <v>121</v>
      </c>
      <c r="I442" s="37" t="s">
        <v>67</v>
      </c>
      <c r="J442" t="s">
        <v>4483</v>
      </c>
      <c r="K442" t="s">
        <v>40</v>
      </c>
      <c r="L442" s="70" t="s">
        <v>21</v>
      </c>
      <c r="M442" s="70" t="s">
        <v>3963</v>
      </c>
      <c r="N442" s="37" t="s">
        <v>67</v>
      </c>
      <c r="O442" s="37" t="s">
        <v>67</v>
      </c>
      <c r="P442" s="37" t="s">
        <v>230</v>
      </c>
      <c r="Q442" s="75" t="s">
        <v>431</v>
      </c>
      <c r="R442" t="s">
        <v>3696</v>
      </c>
      <c r="S442" s="38">
        <v>40</v>
      </c>
      <c r="T442">
        <v>1</v>
      </c>
      <c r="U442">
        <v>0</v>
      </c>
      <c r="V442" s="43" t="str">
        <f t="shared" si="31"/>
        <v>USD</v>
      </c>
    </row>
    <row r="443" spans="1:22" x14ac:dyDescent="0.2">
      <c r="A443" s="18" t="str">
        <f t="shared" si="29"/>
        <v>Catalogo principalOVS_ES ACADEMICO9EA-00317</v>
      </c>
      <c r="B443" s="18" t="str">
        <f t="shared" si="30"/>
        <v>9EA-00317OVS_ES ACADEMICO</v>
      </c>
      <c r="C443" s="18"/>
      <c r="D443" t="s">
        <v>122</v>
      </c>
      <c r="E443" t="s">
        <v>432</v>
      </c>
      <c r="F443" t="s">
        <v>230</v>
      </c>
      <c r="G443" s="18" t="str">
        <f t="shared" si="28"/>
        <v>Catalogo principal</v>
      </c>
      <c r="H443" s="43" t="s">
        <v>121</v>
      </c>
      <c r="I443" s="37" t="s">
        <v>67</v>
      </c>
      <c r="J443" t="s">
        <v>4484</v>
      </c>
      <c r="K443" t="s">
        <v>40</v>
      </c>
      <c r="L443" s="70" t="s">
        <v>21</v>
      </c>
      <c r="M443" s="70" t="s">
        <v>3963</v>
      </c>
      <c r="N443" s="37" t="s">
        <v>67</v>
      </c>
      <c r="O443" s="37" t="s">
        <v>67</v>
      </c>
      <c r="P443" s="37" t="s">
        <v>230</v>
      </c>
      <c r="Q443" s="75" t="s">
        <v>432</v>
      </c>
      <c r="R443" t="s">
        <v>3696</v>
      </c>
      <c r="S443" s="38">
        <v>40</v>
      </c>
      <c r="T443">
        <v>1</v>
      </c>
      <c r="U443">
        <v>0</v>
      </c>
      <c r="V443" s="43" t="str">
        <f t="shared" si="31"/>
        <v>USD</v>
      </c>
    </row>
    <row r="444" spans="1:22" x14ac:dyDescent="0.2">
      <c r="A444" s="18" t="str">
        <f t="shared" si="29"/>
        <v>Catalogo principalOVS_ES ACADEMICO9EM-00292</v>
      </c>
      <c r="B444" s="18" t="str">
        <f t="shared" si="30"/>
        <v>9EM-00292OVS_ES ACADEMICO</v>
      </c>
      <c r="C444" s="18"/>
      <c r="D444" t="s">
        <v>122</v>
      </c>
      <c r="E444" t="s">
        <v>433</v>
      </c>
      <c r="F444" t="s">
        <v>230</v>
      </c>
      <c r="G444" s="18" t="str">
        <f t="shared" si="28"/>
        <v>Catalogo principal</v>
      </c>
      <c r="H444" s="43" t="s">
        <v>121</v>
      </c>
      <c r="I444" s="37" t="s">
        <v>67</v>
      </c>
      <c r="J444" t="s">
        <v>4485</v>
      </c>
      <c r="K444" t="s">
        <v>40</v>
      </c>
      <c r="L444" s="70" t="s">
        <v>21</v>
      </c>
      <c r="M444" s="70" t="s">
        <v>3946</v>
      </c>
      <c r="N444" s="37" t="s">
        <v>67</v>
      </c>
      <c r="O444" s="37" t="s">
        <v>67</v>
      </c>
      <c r="P444" s="37" t="s">
        <v>230</v>
      </c>
      <c r="Q444" s="75" t="s">
        <v>433</v>
      </c>
      <c r="R444" t="s">
        <v>3696</v>
      </c>
      <c r="S444" s="38">
        <v>68</v>
      </c>
      <c r="T444">
        <v>1</v>
      </c>
      <c r="U444">
        <v>0</v>
      </c>
      <c r="V444" s="43" t="str">
        <f t="shared" si="31"/>
        <v>USD</v>
      </c>
    </row>
    <row r="445" spans="1:22" x14ac:dyDescent="0.2">
      <c r="A445" s="18" t="str">
        <f t="shared" si="29"/>
        <v>Catalogo principalOVS_ES ACADEMICO9EM-00293</v>
      </c>
      <c r="B445" s="18" t="str">
        <f t="shared" si="30"/>
        <v>9EM-00293OVS_ES ACADEMICO</v>
      </c>
      <c r="C445" s="18"/>
      <c r="D445" t="s">
        <v>122</v>
      </c>
      <c r="E445" t="s">
        <v>434</v>
      </c>
      <c r="F445" t="s">
        <v>230</v>
      </c>
      <c r="G445" s="18" t="str">
        <f t="shared" si="28"/>
        <v>Catalogo principal</v>
      </c>
      <c r="H445" s="43" t="s">
        <v>121</v>
      </c>
      <c r="I445" s="37" t="s">
        <v>67</v>
      </c>
      <c r="J445" t="s">
        <v>4486</v>
      </c>
      <c r="K445" t="s">
        <v>40</v>
      </c>
      <c r="L445" s="70" t="s">
        <v>21</v>
      </c>
      <c r="M445" s="70" t="s">
        <v>3946</v>
      </c>
      <c r="N445" s="37" t="s">
        <v>67</v>
      </c>
      <c r="O445" s="37" t="s">
        <v>67</v>
      </c>
      <c r="P445" s="37" t="s">
        <v>230</v>
      </c>
      <c r="Q445" s="75" t="s">
        <v>434</v>
      </c>
      <c r="R445" t="s">
        <v>3696</v>
      </c>
      <c r="S445" s="38">
        <v>68</v>
      </c>
      <c r="T445">
        <v>1</v>
      </c>
      <c r="U445">
        <v>0</v>
      </c>
      <c r="V445" s="43" t="str">
        <f t="shared" si="31"/>
        <v>USD</v>
      </c>
    </row>
    <row r="446" spans="1:22" x14ac:dyDescent="0.2">
      <c r="A446" s="18" t="str">
        <f t="shared" si="29"/>
        <v>Catalogo principalOVS_ES ACADEMICO9EM-00294</v>
      </c>
      <c r="B446" s="18" t="str">
        <f t="shared" si="30"/>
        <v>9EM-00294OVS_ES ACADEMICO</v>
      </c>
      <c r="C446" s="18"/>
      <c r="D446" t="s">
        <v>122</v>
      </c>
      <c r="E446" t="s">
        <v>435</v>
      </c>
      <c r="F446" t="s">
        <v>230</v>
      </c>
      <c r="G446" s="18" t="str">
        <f t="shared" si="28"/>
        <v>Catalogo principal</v>
      </c>
      <c r="H446" s="43" t="s">
        <v>121</v>
      </c>
      <c r="I446" s="37" t="s">
        <v>67</v>
      </c>
      <c r="J446" t="s">
        <v>4487</v>
      </c>
      <c r="K446" t="s">
        <v>40</v>
      </c>
      <c r="L446" s="70" t="s">
        <v>21</v>
      </c>
      <c r="M446" s="70" t="s">
        <v>3946</v>
      </c>
      <c r="N446" s="37" t="s">
        <v>67</v>
      </c>
      <c r="O446" s="37" t="s">
        <v>67</v>
      </c>
      <c r="P446" s="37" t="s">
        <v>230</v>
      </c>
      <c r="Q446" s="75" t="s">
        <v>435</v>
      </c>
      <c r="R446" t="s">
        <v>3696</v>
      </c>
      <c r="S446" s="38">
        <v>9</v>
      </c>
      <c r="T446">
        <v>1</v>
      </c>
      <c r="U446">
        <v>0</v>
      </c>
      <c r="V446" s="43" t="str">
        <f t="shared" si="31"/>
        <v>USD</v>
      </c>
    </row>
    <row r="447" spans="1:22" x14ac:dyDescent="0.2">
      <c r="A447" s="18" t="str">
        <f t="shared" si="29"/>
        <v>Catalogo principalOVS_ES ACADEMICO9EM-00295</v>
      </c>
      <c r="B447" s="18" t="str">
        <f t="shared" si="30"/>
        <v>9EM-00295OVS_ES ACADEMICO</v>
      </c>
      <c r="C447" s="18"/>
      <c r="D447" t="s">
        <v>122</v>
      </c>
      <c r="E447" t="s">
        <v>436</v>
      </c>
      <c r="F447" t="s">
        <v>230</v>
      </c>
      <c r="G447" s="18" t="str">
        <f t="shared" si="28"/>
        <v>Catalogo principal</v>
      </c>
      <c r="H447" s="43" t="s">
        <v>121</v>
      </c>
      <c r="I447" s="37" t="s">
        <v>67</v>
      </c>
      <c r="J447" t="s">
        <v>4488</v>
      </c>
      <c r="K447" t="s">
        <v>40</v>
      </c>
      <c r="L447" s="70" t="s">
        <v>21</v>
      </c>
      <c r="M447" s="70" t="s">
        <v>3946</v>
      </c>
      <c r="N447" s="37" t="s">
        <v>67</v>
      </c>
      <c r="O447" s="37" t="s">
        <v>67</v>
      </c>
      <c r="P447" s="37" t="s">
        <v>230</v>
      </c>
      <c r="Q447" s="75" t="s">
        <v>436</v>
      </c>
      <c r="R447" t="s">
        <v>3696</v>
      </c>
      <c r="S447" s="38">
        <v>9</v>
      </c>
      <c r="T447">
        <v>1</v>
      </c>
      <c r="U447">
        <v>0</v>
      </c>
      <c r="V447" s="43" t="str">
        <f t="shared" si="31"/>
        <v>USD</v>
      </c>
    </row>
    <row r="448" spans="1:22" x14ac:dyDescent="0.2">
      <c r="A448" s="18" t="str">
        <f t="shared" si="29"/>
        <v>Catalogo principalOVS_ES ACADEMICO9EN-00220</v>
      </c>
      <c r="B448" s="18" t="str">
        <f t="shared" si="30"/>
        <v>9EN-00220OVS_ES ACADEMICO</v>
      </c>
      <c r="C448" s="18"/>
      <c r="D448" t="s">
        <v>122</v>
      </c>
      <c r="E448" t="s">
        <v>437</v>
      </c>
      <c r="F448" t="s">
        <v>230</v>
      </c>
      <c r="G448" s="18" t="str">
        <f t="shared" si="28"/>
        <v>Catalogo principal</v>
      </c>
      <c r="H448" s="43" t="s">
        <v>121</v>
      </c>
      <c r="I448" s="37" t="s">
        <v>67</v>
      </c>
      <c r="J448" t="s">
        <v>4489</v>
      </c>
      <c r="K448" t="s">
        <v>40</v>
      </c>
      <c r="L448" s="70" t="s">
        <v>21</v>
      </c>
      <c r="M448" s="70" t="s">
        <v>3946</v>
      </c>
      <c r="N448" s="37" t="s">
        <v>67</v>
      </c>
      <c r="O448" s="37" t="s">
        <v>67</v>
      </c>
      <c r="P448" s="37" t="s">
        <v>230</v>
      </c>
      <c r="Q448" s="75" t="s">
        <v>437</v>
      </c>
      <c r="R448" t="s">
        <v>3696</v>
      </c>
      <c r="S448" s="38">
        <v>93</v>
      </c>
      <c r="T448">
        <v>1</v>
      </c>
      <c r="U448">
        <v>0</v>
      </c>
      <c r="V448" s="43" t="str">
        <f t="shared" si="31"/>
        <v>USD</v>
      </c>
    </row>
    <row r="449" spans="1:22" x14ac:dyDescent="0.2">
      <c r="A449" s="18" t="str">
        <f t="shared" si="29"/>
        <v>Catalogo principalOVS_ES ACADEMICO9EN-00221</v>
      </c>
      <c r="B449" s="18" t="str">
        <f t="shared" si="30"/>
        <v>9EN-00221OVS_ES ACADEMICO</v>
      </c>
      <c r="C449" s="18"/>
      <c r="D449" t="s">
        <v>122</v>
      </c>
      <c r="E449" t="s">
        <v>438</v>
      </c>
      <c r="F449" t="s">
        <v>230</v>
      </c>
      <c r="G449" s="18" t="str">
        <f t="shared" si="28"/>
        <v>Catalogo principal</v>
      </c>
      <c r="H449" s="43" t="s">
        <v>121</v>
      </c>
      <c r="I449" s="37" t="s">
        <v>67</v>
      </c>
      <c r="J449" t="s">
        <v>4490</v>
      </c>
      <c r="K449" t="s">
        <v>40</v>
      </c>
      <c r="L449" s="70" t="s">
        <v>21</v>
      </c>
      <c r="M449" s="70" t="s">
        <v>3946</v>
      </c>
      <c r="N449" s="37" t="s">
        <v>67</v>
      </c>
      <c r="O449" s="37" t="s">
        <v>67</v>
      </c>
      <c r="P449" s="37" t="s">
        <v>230</v>
      </c>
      <c r="Q449" s="75" t="s">
        <v>438</v>
      </c>
      <c r="R449" t="s">
        <v>3696</v>
      </c>
      <c r="S449" s="38">
        <v>93</v>
      </c>
      <c r="T449">
        <v>1</v>
      </c>
      <c r="U449">
        <v>0</v>
      </c>
      <c r="V449" s="43" t="str">
        <f t="shared" si="31"/>
        <v>USD</v>
      </c>
    </row>
    <row r="450" spans="1:22" x14ac:dyDescent="0.2">
      <c r="A450" s="18" t="str">
        <f t="shared" si="29"/>
        <v>Catalogo principalOVS_ES ACADEMICO9EN-00222</v>
      </c>
      <c r="B450" s="18" t="str">
        <f t="shared" si="30"/>
        <v>9EN-00222OVS_ES ACADEMICO</v>
      </c>
      <c r="C450" s="18"/>
      <c r="D450" t="s">
        <v>122</v>
      </c>
      <c r="E450" t="s">
        <v>439</v>
      </c>
      <c r="F450" t="s">
        <v>230</v>
      </c>
      <c r="G450" s="18" t="str">
        <f t="shared" si="28"/>
        <v>Catalogo principal</v>
      </c>
      <c r="H450" s="43" t="s">
        <v>121</v>
      </c>
      <c r="I450" s="37" t="s">
        <v>67</v>
      </c>
      <c r="J450" t="s">
        <v>4491</v>
      </c>
      <c r="K450" t="s">
        <v>40</v>
      </c>
      <c r="L450" s="70" t="s">
        <v>21</v>
      </c>
      <c r="M450" s="70" t="s">
        <v>3946</v>
      </c>
      <c r="N450" s="37" t="s">
        <v>67</v>
      </c>
      <c r="O450" s="37" t="s">
        <v>67</v>
      </c>
      <c r="P450" s="37" t="s">
        <v>230</v>
      </c>
      <c r="Q450" s="75" t="s">
        <v>439</v>
      </c>
      <c r="R450" t="s">
        <v>3696</v>
      </c>
      <c r="S450" s="38">
        <v>12</v>
      </c>
      <c r="T450">
        <v>1</v>
      </c>
      <c r="U450">
        <v>0</v>
      </c>
      <c r="V450" s="43" t="str">
        <f t="shared" si="31"/>
        <v>USD</v>
      </c>
    </row>
    <row r="451" spans="1:22" x14ac:dyDescent="0.2">
      <c r="A451" s="18" t="str">
        <f t="shared" si="29"/>
        <v>Catalogo principalOVS_ES ACADEMICO9EN-00223</v>
      </c>
      <c r="B451" s="18" t="str">
        <f t="shared" si="30"/>
        <v>9EN-00223OVS_ES ACADEMICO</v>
      </c>
      <c r="C451" s="18"/>
      <c r="D451" t="s">
        <v>122</v>
      </c>
      <c r="E451" t="s">
        <v>440</v>
      </c>
      <c r="F451" t="s">
        <v>230</v>
      </c>
      <c r="G451" s="18" t="str">
        <f t="shared" si="28"/>
        <v>Catalogo principal</v>
      </c>
      <c r="H451" s="43" t="s">
        <v>121</v>
      </c>
      <c r="I451" s="37" t="s">
        <v>67</v>
      </c>
      <c r="J451" t="s">
        <v>4492</v>
      </c>
      <c r="K451" t="s">
        <v>40</v>
      </c>
      <c r="L451" s="70" t="s">
        <v>21</v>
      </c>
      <c r="M451" s="70" t="s">
        <v>3946</v>
      </c>
      <c r="N451" s="37" t="s">
        <v>67</v>
      </c>
      <c r="O451" s="37" t="s">
        <v>67</v>
      </c>
      <c r="P451" s="37" t="s">
        <v>230</v>
      </c>
      <c r="Q451" s="75" t="s">
        <v>440</v>
      </c>
      <c r="R451" t="s">
        <v>3696</v>
      </c>
      <c r="S451" s="38">
        <v>12</v>
      </c>
      <c r="T451">
        <v>1</v>
      </c>
      <c r="U451">
        <v>0</v>
      </c>
      <c r="V451" s="43" t="str">
        <f t="shared" si="31"/>
        <v>USD</v>
      </c>
    </row>
    <row r="452" spans="1:22" x14ac:dyDescent="0.2">
      <c r="A452" s="18" t="str">
        <f t="shared" si="29"/>
        <v>Catalogo principalOVS_ES ACADEMICO9EP-00240</v>
      </c>
      <c r="B452" s="18" t="str">
        <f t="shared" si="30"/>
        <v>9EP-00240OVS_ES ACADEMICO</v>
      </c>
      <c r="C452" s="18"/>
      <c r="D452" t="s">
        <v>122</v>
      </c>
      <c r="E452" t="s">
        <v>441</v>
      </c>
      <c r="F452" t="s">
        <v>230</v>
      </c>
      <c r="G452" s="18" t="str">
        <f t="shared" si="28"/>
        <v>Catalogo principal</v>
      </c>
      <c r="H452" s="43" t="s">
        <v>121</v>
      </c>
      <c r="I452" s="37" t="s">
        <v>67</v>
      </c>
      <c r="J452" t="s">
        <v>4493</v>
      </c>
      <c r="K452" t="s">
        <v>40</v>
      </c>
      <c r="L452" s="70" t="s">
        <v>21</v>
      </c>
      <c r="M452" s="70" t="s">
        <v>3946</v>
      </c>
      <c r="N452" s="37" t="s">
        <v>67</v>
      </c>
      <c r="O452" s="37" t="s">
        <v>67</v>
      </c>
      <c r="P452" s="37" t="s">
        <v>230</v>
      </c>
      <c r="Q452" s="75" t="s">
        <v>441</v>
      </c>
      <c r="R452" t="s">
        <v>3696</v>
      </c>
      <c r="S452" s="38">
        <v>253</v>
      </c>
      <c r="T452">
        <v>1</v>
      </c>
      <c r="U452">
        <v>0</v>
      </c>
      <c r="V452" s="43" t="str">
        <f t="shared" si="31"/>
        <v>USD</v>
      </c>
    </row>
    <row r="453" spans="1:22" x14ac:dyDescent="0.2">
      <c r="A453" s="18" t="str">
        <f t="shared" si="29"/>
        <v>Catalogo principalOVS_ES ACADEMICO9EP-00241</v>
      </c>
      <c r="B453" s="18" t="str">
        <f t="shared" si="30"/>
        <v>9EP-00241OVS_ES ACADEMICO</v>
      </c>
      <c r="C453" s="18"/>
      <c r="D453" t="s">
        <v>122</v>
      </c>
      <c r="E453" t="s">
        <v>442</v>
      </c>
      <c r="F453" t="s">
        <v>230</v>
      </c>
      <c r="G453" s="18" t="str">
        <f t="shared" si="28"/>
        <v>Catalogo principal</v>
      </c>
      <c r="H453" s="43" t="s">
        <v>121</v>
      </c>
      <c r="I453" s="37" t="s">
        <v>67</v>
      </c>
      <c r="J453" t="s">
        <v>4494</v>
      </c>
      <c r="K453" t="s">
        <v>40</v>
      </c>
      <c r="L453" s="70" t="s">
        <v>21</v>
      </c>
      <c r="M453" s="70" t="s">
        <v>3946</v>
      </c>
      <c r="N453" s="37" t="s">
        <v>67</v>
      </c>
      <c r="O453" s="37" t="s">
        <v>67</v>
      </c>
      <c r="P453" s="37" t="s">
        <v>230</v>
      </c>
      <c r="Q453" s="75" t="s">
        <v>442</v>
      </c>
      <c r="R453" t="s">
        <v>3696</v>
      </c>
      <c r="S453" s="38">
        <v>253</v>
      </c>
      <c r="T453">
        <v>1</v>
      </c>
      <c r="U453">
        <v>0</v>
      </c>
      <c r="V453" s="43" t="str">
        <f t="shared" si="31"/>
        <v>USD</v>
      </c>
    </row>
    <row r="454" spans="1:22" x14ac:dyDescent="0.2">
      <c r="A454" s="18" t="str">
        <f t="shared" si="29"/>
        <v>Catalogo principalOVS_ES ACADEMICO9EP-00242</v>
      </c>
      <c r="B454" s="18" t="str">
        <f t="shared" si="30"/>
        <v>9EP-00242OVS_ES ACADEMICO</v>
      </c>
      <c r="C454" s="18"/>
      <c r="D454" t="s">
        <v>122</v>
      </c>
      <c r="E454" t="s">
        <v>443</v>
      </c>
      <c r="F454" t="s">
        <v>230</v>
      </c>
      <c r="G454" s="18" t="str">
        <f t="shared" si="28"/>
        <v>Catalogo principal</v>
      </c>
      <c r="H454" s="43" t="s">
        <v>121</v>
      </c>
      <c r="I454" s="37" t="s">
        <v>67</v>
      </c>
      <c r="J454" t="s">
        <v>4495</v>
      </c>
      <c r="K454" t="s">
        <v>40</v>
      </c>
      <c r="L454" s="70" t="s">
        <v>21</v>
      </c>
      <c r="M454" s="70" t="s">
        <v>3963</v>
      </c>
      <c r="N454" s="37" t="s">
        <v>67</v>
      </c>
      <c r="O454" s="37" t="s">
        <v>67</v>
      </c>
      <c r="P454" s="37" t="s">
        <v>230</v>
      </c>
      <c r="Q454" s="75" t="s">
        <v>443</v>
      </c>
      <c r="R454" t="s">
        <v>3696</v>
      </c>
      <c r="S454" s="38">
        <v>161</v>
      </c>
      <c r="T454">
        <v>1</v>
      </c>
      <c r="U454">
        <v>0</v>
      </c>
      <c r="V454" s="43" t="str">
        <f t="shared" si="31"/>
        <v>USD</v>
      </c>
    </row>
    <row r="455" spans="1:22" x14ac:dyDescent="0.2">
      <c r="A455" s="18" t="str">
        <f t="shared" si="29"/>
        <v>Catalogo principalOVS_ES ACADEMICO9EP-00243</v>
      </c>
      <c r="B455" s="18" t="str">
        <f t="shared" si="30"/>
        <v>9EP-00243OVS_ES ACADEMICO</v>
      </c>
      <c r="C455" s="18"/>
      <c r="D455" t="s">
        <v>122</v>
      </c>
      <c r="E455" t="s">
        <v>444</v>
      </c>
      <c r="F455" t="s">
        <v>230</v>
      </c>
      <c r="G455" s="18" t="str">
        <f t="shared" ref="G455:G514" si="32">D455</f>
        <v>Catalogo principal</v>
      </c>
      <c r="H455" s="43" t="s">
        <v>121</v>
      </c>
      <c r="I455" s="37" t="s">
        <v>67</v>
      </c>
      <c r="J455" t="s">
        <v>4496</v>
      </c>
      <c r="K455" t="s">
        <v>40</v>
      </c>
      <c r="L455" s="70" t="s">
        <v>21</v>
      </c>
      <c r="M455" s="70" t="s">
        <v>3963</v>
      </c>
      <c r="N455" s="37" t="s">
        <v>67</v>
      </c>
      <c r="O455" s="37" t="s">
        <v>67</v>
      </c>
      <c r="P455" s="37" t="s">
        <v>230</v>
      </c>
      <c r="Q455" s="75" t="s">
        <v>444</v>
      </c>
      <c r="R455" t="s">
        <v>3696</v>
      </c>
      <c r="S455" s="38">
        <v>161</v>
      </c>
      <c r="T455">
        <v>1</v>
      </c>
      <c r="U455">
        <v>0</v>
      </c>
      <c r="V455" s="43" t="str">
        <f t="shared" si="31"/>
        <v>USD</v>
      </c>
    </row>
    <row r="456" spans="1:22" x14ac:dyDescent="0.2">
      <c r="A456" s="18" t="str">
        <f t="shared" si="29"/>
        <v>Catalogo principalOVS_ES ACADEMICO9EP-00244</v>
      </c>
      <c r="B456" s="18" t="str">
        <f t="shared" si="30"/>
        <v>9EP-00244OVS_ES ACADEMICO</v>
      </c>
      <c r="C456" s="18"/>
      <c r="D456" t="s">
        <v>122</v>
      </c>
      <c r="E456" t="s">
        <v>445</v>
      </c>
      <c r="F456" t="s">
        <v>230</v>
      </c>
      <c r="G456" s="18" t="str">
        <f t="shared" si="32"/>
        <v>Catalogo principal</v>
      </c>
      <c r="H456" s="43" t="s">
        <v>121</v>
      </c>
      <c r="I456" s="37" t="s">
        <v>67</v>
      </c>
      <c r="J456" t="s">
        <v>4497</v>
      </c>
      <c r="K456" t="s">
        <v>40</v>
      </c>
      <c r="L456" s="70" t="s">
        <v>21</v>
      </c>
      <c r="M456" s="70" t="s">
        <v>3946</v>
      </c>
      <c r="N456" s="37" t="s">
        <v>67</v>
      </c>
      <c r="O456" s="37" t="s">
        <v>67</v>
      </c>
      <c r="P456" s="37" t="s">
        <v>230</v>
      </c>
      <c r="Q456" s="75" t="s">
        <v>445</v>
      </c>
      <c r="R456" t="s">
        <v>3696</v>
      </c>
      <c r="S456" s="38">
        <v>32</v>
      </c>
      <c r="T456">
        <v>1</v>
      </c>
      <c r="U456">
        <v>0</v>
      </c>
      <c r="V456" s="43" t="str">
        <f t="shared" si="31"/>
        <v>USD</v>
      </c>
    </row>
    <row r="457" spans="1:22" x14ac:dyDescent="0.2">
      <c r="A457" s="18" t="str">
        <f t="shared" si="29"/>
        <v>Catalogo principalOVS_ES ACADEMICO9EP-00245</v>
      </c>
      <c r="B457" s="18" t="str">
        <f t="shared" si="30"/>
        <v>9EP-00245OVS_ES ACADEMICO</v>
      </c>
      <c r="C457" s="18"/>
      <c r="D457" t="s">
        <v>122</v>
      </c>
      <c r="E457" t="s">
        <v>446</v>
      </c>
      <c r="F457" t="s">
        <v>230</v>
      </c>
      <c r="G457" s="18" t="str">
        <f t="shared" si="32"/>
        <v>Catalogo principal</v>
      </c>
      <c r="H457" s="43" t="s">
        <v>121</v>
      </c>
      <c r="I457" s="37" t="s">
        <v>67</v>
      </c>
      <c r="J457" t="s">
        <v>4498</v>
      </c>
      <c r="K457" t="s">
        <v>40</v>
      </c>
      <c r="L457" s="70" t="s">
        <v>21</v>
      </c>
      <c r="M457" s="70" t="s">
        <v>3946</v>
      </c>
      <c r="N457" s="37" t="s">
        <v>67</v>
      </c>
      <c r="O457" s="37" t="s">
        <v>67</v>
      </c>
      <c r="P457" s="37" t="s">
        <v>230</v>
      </c>
      <c r="Q457" s="75" t="s">
        <v>446</v>
      </c>
      <c r="R457" t="s">
        <v>3696</v>
      </c>
      <c r="S457" s="38">
        <v>32</v>
      </c>
      <c r="T457">
        <v>1</v>
      </c>
      <c r="U457">
        <v>0</v>
      </c>
      <c r="V457" s="43" t="str">
        <f t="shared" si="31"/>
        <v>USD</v>
      </c>
    </row>
    <row r="458" spans="1:22" x14ac:dyDescent="0.2">
      <c r="A458" s="18" t="str">
        <f t="shared" si="29"/>
        <v>Catalogo principalOVS_ES ACADEMICO9EP-00246</v>
      </c>
      <c r="B458" s="18" t="str">
        <f t="shared" si="30"/>
        <v>9EP-00246OVS_ES ACADEMICO</v>
      </c>
      <c r="C458" s="18"/>
      <c r="D458" t="s">
        <v>122</v>
      </c>
      <c r="E458" t="s">
        <v>447</v>
      </c>
      <c r="F458" t="s">
        <v>230</v>
      </c>
      <c r="G458" s="18" t="str">
        <f t="shared" si="32"/>
        <v>Catalogo principal</v>
      </c>
      <c r="H458" s="43" t="s">
        <v>121</v>
      </c>
      <c r="I458" s="37" t="s">
        <v>67</v>
      </c>
      <c r="J458" t="s">
        <v>4499</v>
      </c>
      <c r="K458" t="s">
        <v>40</v>
      </c>
      <c r="L458" s="70" t="s">
        <v>21</v>
      </c>
      <c r="M458" s="70" t="s">
        <v>3963</v>
      </c>
      <c r="N458" s="37" t="s">
        <v>67</v>
      </c>
      <c r="O458" s="37" t="s">
        <v>67</v>
      </c>
      <c r="P458" s="37" t="s">
        <v>230</v>
      </c>
      <c r="Q458" s="75" t="s">
        <v>447</v>
      </c>
      <c r="R458" t="s">
        <v>3696</v>
      </c>
      <c r="S458" s="38">
        <v>21</v>
      </c>
      <c r="T458">
        <v>1</v>
      </c>
      <c r="U458">
        <v>0</v>
      </c>
      <c r="V458" s="43" t="str">
        <f t="shared" si="31"/>
        <v>USD</v>
      </c>
    </row>
    <row r="459" spans="1:22" x14ac:dyDescent="0.2">
      <c r="A459" s="18" t="str">
        <f t="shared" si="29"/>
        <v>Catalogo principalOVS_ES ACADEMICO9EP-00247</v>
      </c>
      <c r="B459" s="18" t="str">
        <f t="shared" si="30"/>
        <v>9EP-00247OVS_ES ACADEMICO</v>
      </c>
      <c r="C459" s="18"/>
      <c r="D459" t="s">
        <v>122</v>
      </c>
      <c r="E459" t="s">
        <v>448</v>
      </c>
      <c r="F459" t="s">
        <v>230</v>
      </c>
      <c r="G459" s="18" t="str">
        <f t="shared" si="32"/>
        <v>Catalogo principal</v>
      </c>
      <c r="H459" s="43" t="s">
        <v>121</v>
      </c>
      <c r="I459" s="37" t="s">
        <v>67</v>
      </c>
      <c r="J459" t="s">
        <v>4500</v>
      </c>
      <c r="K459" t="s">
        <v>40</v>
      </c>
      <c r="L459" s="70" t="s">
        <v>21</v>
      </c>
      <c r="M459" s="70" t="s">
        <v>3963</v>
      </c>
      <c r="N459" s="37" t="s">
        <v>67</v>
      </c>
      <c r="O459" s="37" t="s">
        <v>67</v>
      </c>
      <c r="P459" s="37" t="s">
        <v>230</v>
      </c>
      <c r="Q459" s="75" t="s">
        <v>448</v>
      </c>
      <c r="R459" t="s">
        <v>3696</v>
      </c>
      <c r="S459" s="38">
        <v>21</v>
      </c>
      <c r="T459">
        <v>1</v>
      </c>
      <c r="U459">
        <v>0</v>
      </c>
      <c r="V459" s="43" t="str">
        <f t="shared" si="31"/>
        <v>USD</v>
      </c>
    </row>
    <row r="460" spans="1:22" x14ac:dyDescent="0.2">
      <c r="A460" s="18" t="str">
        <f t="shared" si="29"/>
        <v>Catalogo principalOVS_ES ACADEMICO9GA-00327</v>
      </c>
      <c r="B460" s="18" t="str">
        <f t="shared" si="30"/>
        <v>9GA-00327OVS_ES ACADEMICO</v>
      </c>
      <c r="C460" s="18"/>
      <c r="D460" t="s">
        <v>122</v>
      </c>
      <c r="E460" t="s">
        <v>449</v>
      </c>
      <c r="F460" t="s">
        <v>230</v>
      </c>
      <c r="G460" s="18" t="str">
        <f t="shared" si="32"/>
        <v>Catalogo principal</v>
      </c>
      <c r="H460" s="43" t="s">
        <v>121</v>
      </c>
      <c r="I460" s="37" t="s">
        <v>67</v>
      </c>
      <c r="J460" t="s">
        <v>4501</v>
      </c>
      <c r="K460" t="s">
        <v>40</v>
      </c>
      <c r="L460" s="70" t="s">
        <v>21</v>
      </c>
      <c r="M460" s="70" t="s">
        <v>3946</v>
      </c>
      <c r="N460" s="37" t="s">
        <v>67</v>
      </c>
      <c r="O460" s="37" t="s">
        <v>67</v>
      </c>
      <c r="P460" s="37" t="s">
        <v>230</v>
      </c>
      <c r="Q460" s="75" t="s">
        <v>449</v>
      </c>
      <c r="R460" t="s">
        <v>3696</v>
      </c>
      <c r="S460" s="38">
        <v>153</v>
      </c>
      <c r="T460">
        <v>1</v>
      </c>
      <c r="U460">
        <v>0</v>
      </c>
      <c r="V460" s="43" t="str">
        <f t="shared" si="31"/>
        <v>USD</v>
      </c>
    </row>
    <row r="461" spans="1:22" x14ac:dyDescent="0.2">
      <c r="A461" s="18" t="str">
        <f t="shared" si="29"/>
        <v>Catalogo principalOVS_ES ACADEMICO9GA-00328</v>
      </c>
      <c r="B461" s="18" t="str">
        <f t="shared" si="30"/>
        <v>9GA-00328OVS_ES ACADEMICO</v>
      </c>
      <c r="C461" s="18"/>
      <c r="D461" t="s">
        <v>122</v>
      </c>
      <c r="E461" t="s">
        <v>450</v>
      </c>
      <c r="F461" t="s">
        <v>230</v>
      </c>
      <c r="G461" s="18" t="str">
        <f t="shared" si="32"/>
        <v>Catalogo principal</v>
      </c>
      <c r="H461" s="43" t="s">
        <v>121</v>
      </c>
      <c r="I461" s="37" t="s">
        <v>67</v>
      </c>
      <c r="J461" t="s">
        <v>4502</v>
      </c>
      <c r="K461" t="s">
        <v>40</v>
      </c>
      <c r="L461" s="70" t="s">
        <v>21</v>
      </c>
      <c r="M461" s="70" t="s">
        <v>3946</v>
      </c>
      <c r="N461" s="37" t="s">
        <v>67</v>
      </c>
      <c r="O461" s="37" t="s">
        <v>67</v>
      </c>
      <c r="P461" s="37" t="s">
        <v>230</v>
      </c>
      <c r="Q461" s="75" t="s">
        <v>450</v>
      </c>
      <c r="R461" t="s">
        <v>3696</v>
      </c>
      <c r="S461" s="38">
        <v>153</v>
      </c>
      <c r="T461">
        <v>1</v>
      </c>
      <c r="U461">
        <v>0</v>
      </c>
      <c r="V461" s="43" t="str">
        <f t="shared" si="31"/>
        <v>USD</v>
      </c>
    </row>
    <row r="462" spans="1:22" x14ac:dyDescent="0.2">
      <c r="A462" s="18" t="str">
        <f t="shared" si="29"/>
        <v>Catalogo principalOVS_ES ACADEMICO9GA-00329</v>
      </c>
      <c r="B462" s="18" t="str">
        <f t="shared" si="30"/>
        <v>9GA-00329OVS_ES ACADEMICO</v>
      </c>
      <c r="C462" s="18"/>
      <c r="D462" t="s">
        <v>122</v>
      </c>
      <c r="E462" t="s">
        <v>451</v>
      </c>
      <c r="F462" t="s">
        <v>230</v>
      </c>
      <c r="G462" s="18" t="str">
        <f t="shared" si="32"/>
        <v>Catalogo principal</v>
      </c>
      <c r="H462" s="43" t="s">
        <v>121</v>
      </c>
      <c r="I462" s="37" t="s">
        <v>67</v>
      </c>
      <c r="J462" t="s">
        <v>4503</v>
      </c>
      <c r="K462" t="s">
        <v>40</v>
      </c>
      <c r="L462" s="70" t="s">
        <v>21</v>
      </c>
      <c r="M462" s="70" t="s">
        <v>3946</v>
      </c>
      <c r="N462" s="37" t="s">
        <v>67</v>
      </c>
      <c r="O462" s="37" t="s">
        <v>67</v>
      </c>
      <c r="P462" s="37" t="s">
        <v>230</v>
      </c>
      <c r="Q462" s="75" t="s">
        <v>451</v>
      </c>
      <c r="R462" t="s">
        <v>3696</v>
      </c>
      <c r="S462" s="38">
        <v>20</v>
      </c>
      <c r="T462">
        <v>1</v>
      </c>
      <c r="U462">
        <v>0</v>
      </c>
      <c r="V462" s="43" t="str">
        <f t="shared" si="31"/>
        <v>USD</v>
      </c>
    </row>
    <row r="463" spans="1:22" x14ac:dyDescent="0.2">
      <c r="A463" s="18" t="str">
        <f t="shared" si="29"/>
        <v>Catalogo principalOVS_ES ACADEMICO9GA-00330</v>
      </c>
      <c r="B463" s="18" t="str">
        <f t="shared" si="30"/>
        <v>9GA-00330OVS_ES ACADEMICO</v>
      </c>
      <c r="C463" s="18"/>
      <c r="D463" t="s">
        <v>122</v>
      </c>
      <c r="E463" t="s">
        <v>452</v>
      </c>
      <c r="F463" t="s">
        <v>230</v>
      </c>
      <c r="G463" s="18" t="str">
        <f t="shared" si="32"/>
        <v>Catalogo principal</v>
      </c>
      <c r="H463" s="43" t="s">
        <v>121</v>
      </c>
      <c r="I463" s="37" t="s">
        <v>67</v>
      </c>
      <c r="J463" t="s">
        <v>4504</v>
      </c>
      <c r="K463" t="s">
        <v>40</v>
      </c>
      <c r="L463" s="70" t="s">
        <v>21</v>
      </c>
      <c r="M463" s="70" t="s">
        <v>3946</v>
      </c>
      <c r="N463" s="37" t="s">
        <v>67</v>
      </c>
      <c r="O463" s="37" t="s">
        <v>67</v>
      </c>
      <c r="P463" s="37" t="s">
        <v>230</v>
      </c>
      <c r="Q463" s="75" t="s">
        <v>452</v>
      </c>
      <c r="R463" t="s">
        <v>3696</v>
      </c>
      <c r="S463" s="38">
        <v>20</v>
      </c>
      <c r="T463">
        <v>1</v>
      </c>
      <c r="U463">
        <v>0</v>
      </c>
      <c r="V463" s="43" t="str">
        <f t="shared" si="31"/>
        <v>USD</v>
      </c>
    </row>
    <row r="464" spans="1:22" x14ac:dyDescent="0.2">
      <c r="A464" s="18" t="str">
        <f t="shared" si="29"/>
        <v>Catalogo principalOVS_ES ACADEMICO9GS-00155</v>
      </c>
      <c r="B464" s="18" t="str">
        <f t="shared" si="30"/>
        <v>9GS-00155OVS_ES ACADEMICO</v>
      </c>
      <c r="C464" s="18"/>
      <c r="D464" t="s">
        <v>122</v>
      </c>
      <c r="E464" t="s">
        <v>453</v>
      </c>
      <c r="F464" t="s">
        <v>230</v>
      </c>
      <c r="G464" s="18" t="str">
        <f t="shared" si="32"/>
        <v>Catalogo principal</v>
      </c>
      <c r="H464" s="43" t="s">
        <v>121</v>
      </c>
      <c r="I464" s="37" t="s">
        <v>67</v>
      </c>
      <c r="J464" t="s">
        <v>4505</v>
      </c>
      <c r="K464" t="s">
        <v>40</v>
      </c>
      <c r="L464" s="70" t="s">
        <v>21</v>
      </c>
      <c r="M464" s="70" t="s">
        <v>3946</v>
      </c>
      <c r="N464" s="37" t="s">
        <v>67</v>
      </c>
      <c r="O464" s="37" t="s">
        <v>67</v>
      </c>
      <c r="P464" s="37" t="s">
        <v>230</v>
      </c>
      <c r="Q464" s="75" t="s">
        <v>453</v>
      </c>
      <c r="R464" t="s">
        <v>3696</v>
      </c>
      <c r="S464" s="38">
        <v>610</v>
      </c>
      <c r="T464">
        <v>1</v>
      </c>
      <c r="U464">
        <v>0</v>
      </c>
      <c r="V464" s="43" t="str">
        <f t="shared" si="31"/>
        <v>USD</v>
      </c>
    </row>
    <row r="465" spans="1:22" x14ac:dyDescent="0.2">
      <c r="A465" s="18" t="str">
        <f t="shared" si="29"/>
        <v>Catalogo principalOVS_ES ACADEMICO9GS-00156</v>
      </c>
      <c r="B465" s="18" t="str">
        <f t="shared" si="30"/>
        <v>9GS-00156OVS_ES ACADEMICO</v>
      </c>
      <c r="C465" s="18"/>
      <c r="D465" t="s">
        <v>122</v>
      </c>
      <c r="E465" t="s">
        <v>454</v>
      </c>
      <c r="F465" t="s">
        <v>230</v>
      </c>
      <c r="G465" s="18" t="str">
        <f t="shared" si="32"/>
        <v>Catalogo principal</v>
      </c>
      <c r="H465" s="43" t="s">
        <v>121</v>
      </c>
      <c r="I465" s="37" t="s">
        <v>67</v>
      </c>
      <c r="J465" t="s">
        <v>4506</v>
      </c>
      <c r="K465" t="s">
        <v>40</v>
      </c>
      <c r="L465" s="70" t="s">
        <v>21</v>
      </c>
      <c r="M465" s="70" t="s">
        <v>3946</v>
      </c>
      <c r="N465" s="37" t="s">
        <v>67</v>
      </c>
      <c r="O465" s="37" t="s">
        <v>67</v>
      </c>
      <c r="P465" s="37" t="s">
        <v>230</v>
      </c>
      <c r="Q465" s="75" t="s">
        <v>454</v>
      </c>
      <c r="R465" t="s">
        <v>3696</v>
      </c>
      <c r="S465" s="38">
        <v>610</v>
      </c>
      <c r="T465">
        <v>1</v>
      </c>
      <c r="U465">
        <v>0</v>
      </c>
      <c r="V465" s="43" t="str">
        <f t="shared" si="31"/>
        <v>USD</v>
      </c>
    </row>
    <row r="466" spans="1:22" x14ac:dyDescent="0.2">
      <c r="A466" s="18" t="str">
        <f t="shared" si="29"/>
        <v>Catalogo principalOVS_ES ACADEMICO9GS-00157</v>
      </c>
      <c r="B466" s="18" t="str">
        <f t="shared" si="30"/>
        <v>9GS-00157OVS_ES ACADEMICO</v>
      </c>
      <c r="C466" s="18"/>
      <c r="D466" t="s">
        <v>122</v>
      </c>
      <c r="E466" t="s">
        <v>455</v>
      </c>
      <c r="F466" t="s">
        <v>230</v>
      </c>
      <c r="G466" s="18" t="str">
        <f t="shared" si="32"/>
        <v>Catalogo principal</v>
      </c>
      <c r="H466" s="43" t="s">
        <v>121</v>
      </c>
      <c r="I466" s="37" t="s">
        <v>67</v>
      </c>
      <c r="J466" t="s">
        <v>4507</v>
      </c>
      <c r="K466" t="s">
        <v>40</v>
      </c>
      <c r="L466" s="70" t="s">
        <v>21</v>
      </c>
      <c r="M466" s="70" t="s">
        <v>3963</v>
      </c>
      <c r="N466" s="37" t="s">
        <v>67</v>
      </c>
      <c r="O466" s="37" t="s">
        <v>67</v>
      </c>
      <c r="P466" s="37" t="s">
        <v>230</v>
      </c>
      <c r="Q466" s="75" t="s">
        <v>455</v>
      </c>
      <c r="R466" t="s">
        <v>3696</v>
      </c>
      <c r="S466" s="38">
        <v>457</v>
      </c>
      <c r="T466">
        <v>1</v>
      </c>
      <c r="U466">
        <v>0</v>
      </c>
      <c r="V466" s="43" t="str">
        <f t="shared" si="31"/>
        <v>USD</v>
      </c>
    </row>
    <row r="467" spans="1:22" x14ac:dyDescent="0.2">
      <c r="A467" s="18" t="str">
        <f t="shared" si="29"/>
        <v>Catalogo principalOVS_ES ACADEMICO9GS-00158</v>
      </c>
      <c r="B467" s="18" t="str">
        <f t="shared" si="30"/>
        <v>9GS-00158OVS_ES ACADEMICO</v>
      </c>
      <c r="C467" s="18"/>
      <c r="D467" t="s">
        <v>122</v>
      </c>
      <c r="E467" t="s">
        <v>456</v>
      </c>
      <c r="F467" t="s">
        <v>230</v>
      </c>
      <c r="G467" s="18" t="str">
        <f t="shared" si="32"/>
        <v>Catalogo principal</v>
      </c>
      <c r="H467" s="43" t="s">
        <v>121</v>
      </c>
      <c r="I467" s="37" t="s">
        <v>67</v>
      </c>
      <c r="J467" t="s">
        <v>4508</v>
      </c>
      <c r="K467" t="s">
        <v>40</v>
      </c>
      <c r="L467" s="70" t="s">
        <v>21</v>
      </c>
      <c r="M467" s="70" t="s">
        <v>3963</v>
      </c>
      <c r="N467" s="37" t="s">
        <v>67</v>
      </c>
      <c r="O467" s="37" t="s">
        <v>67</v>
      </c>
      <c r="P467" s="37" t="s">
        <v>230</v>
      </c>
      <c r="Q467" s="75" t="s">
        <v>456</v>
      </c>
      <c r="R467" t="s">
        <v>3696</v>
      </c>
      <c r="S467" s="38">
        <v>457</v>
      </c>
      <c r="T467">
        <v>1</v>
      </c>
      <c r="U467">
        <v>0</v>
      </c>
      <c r="V467" s="43" t="str">
        <f t="shared" si="31"/>
        <v>USD</v>
      </c>
    </row>
    <row r="468" spans="1:22" x14ac:dyDescent="0.2">
      <c r="A468" s="18" t="str">
        <f t="shared" si="29"/>
        <v>Catalogo principalOVS_ES ACADEMICO9GS-00159</v>
      </c>
      <c r="B468" s="18" t="str">
        <f t="shared" si="30"/>
        <v>9GS-00159OVS_ES ACADEMICO</v>
      </c>
      <c r="C468" s="18"/>
      <c r="D468" t="s">
        <v>122</v>
      </c>
      <c r="E468" t="s">
        <v>457</v>
      </c>
      <c r="F468" t="s">
        <v>230</v>
      </c>
      <c r="G468" s="18" t="str">
        <f t="shared" si="32"/>
        <v>Catalogo principal</v>
      </c>
      <c r="H468" s="43" t="s">
        <v>121</v>
      </c>
      <c r="I468" s="37" t="s">
        <v>67</v>
      </c>
      <c r="J468" t="s">
        <v>4509</v>
      </c>
      <c r="K468" t="s">
        <v>40</v>
      </c>
      <c r="L468" s="70" t="s">
        <v>21</v>
      </c>
      <c r="M468" s="70" t="s">
        <v>3946</v>
      </c>
      <c r="N468" s="37" t="s">
        <v>67</v>
      </c>
      <c r="O468" s="37" t="s">
        <v>67</v>
      </c>
      <c r="P468" s="37" t="s">
        <v>230</v>
      </c>
      <c r="Q468" s="75" t="s">
        <v>457</v>
      </c>
      <c r="R468" t="s">
        <v>3696</v>
      </c>
      <c r="S468" s="38">
        <v>77</v>
      </c>
      <c r="T468">
        <v>1</v>
      </c>
      <c r="U468">
        <v>0</v>
      </c>
      <c r="V468" s="43" t="str">
        <f t="shared" si="31"/>
        <v>USD</v>
      </c>
    </row>
    <row r="469" spans="1:22" x14ac:dyDescent="0.2">
      <c r="A469" s="18" t="str">
        <f t="shared" si="29"/>
        <v>Catalogo principalOVS_ES ACADEMICO9GS-00160</v>
      </c>
      <c r="B469" s="18" t="str">
        <f t="shared" si="30"/>
        <v>9GS-00160OVS_ES ACADEMICO</v>
      </c>
      <c r="C469" s="18"/>
      <c r="D469" t="s">
        <v>122</v>
      </c>
      <c r="E469" t="s">
        <v>458</v>
      </c>
      <c r="F469" t="s">
        <v>230</v>
      </c>
      <c r="G469" s="18" t="str">
        <f t="shared" si="32"/>
        <v>Catalogo principal</v>
      </c>
      <c r="H469" s="43" t="s">
        <v>121</v>
      </c>
      <c r="I469" s="37" t="s">
        <v>67</v>
      </c>
      <c r="J469" t="s">
        <v>4510</v>
      </c>
      <c r="K469" t="s">
        <v>40</v>
      </c>
      <c r="L469" s="70" t="s">
        <v>21</v>
      </c>
      <c r="M469" s="70" t="s">
        <v>3946</v>
      </c>
      <c r="N469" s="37" t="s">
        <v>67</v>
      </c>
      <c r="O469" s="37" t="s">
        <v>67</v>
      </c>
      <c r="P469" s="37" t="s">
        <v>230</v>
      </c>
      <c r="Q469" s="75" t="s">
        <v>458</v>
      </c>
      <c r="R469" t="s">
        <v>3696</v>
      </c>
      <c r="S469" s="38">
        <v>77</v>
      </c>
      <c r="T469">
        <v>1</v>
      </c>
      <c r="U469">
        <v>0</v>
      </c>
      <c r="V469" s="43" t="str">
        <f t="shared" si="31"/>
        <v>USD</v>
      </c>
    </row>
    <row r="470" spans="1:22" x14ac:dyDescent="0.2">
      <c r="A470" s="18" t="str">
        <f t="shared" si="29"/>
        <v>Catalogo principalOVS_ES ACADEMICO9GS-00161</v>
      </c>
      <c r="B470" s="18" t="str">
        <f t="shared" si="30"/>
        <v>9GS-00161OVS_ES ACADEMICO</v>
      </c>
      <c r="C470" s="18"/>
      <c r="D470" t="s">
        <v>122</v>
      </c>
      <c r="E470" t="s">
        <v>459</v>
      </c>
      <c r="F470" t="s">
        <v>230</v>
      </c>
      <c r="G470" s="18" t="str">
        <f t="shared" si="32"/>
        <v>Catalogo principal</v>
      </c>
      <c r="H470" s="43" t="s">
        <v>121</v>
      </c>
      <c r="I470" s="37" t="s">
        <v>67</v>
      </c>
      <c r="J470" t="s">
        <v>4511</v>
      </c>
      <c r="K470" t="s">
        <v>40</v>
      </c>
      <c r="L470" s="70" t="s">
        <v>21</v>
      </c>
      <c r="M470" s="70" t="s">
        <v>3963</v>
      </c>
      <c r="N470" s="37" t="s">
        <v>67</v>
      </c>
      <c r="O470" s="37" t="s">
        <v>67</v>
      </c>
      <c r="P470" s="37" t="s">
        <v>230</v>
      </c>
      <c r="Q470" s="75" t="s">
        <v>459</v>
      </c>
      <c r="R470" t="s">
        <v>3696</v>
      </c>
      <c r="S470" s="38">
        <v>57</v>
      </c>
      <c r="T470">
        <v>1</v>
      </c>
      <c r="U470">
        <v>0</v>
      </c>
      <c r="V470" s="43" t="str">
        <f t="shared" si="31"/>
        <v>USD</v>
      </c>
    </row>
    <row r="471" spans="1:22" x14ac:dyDescent="0.2">
      <c r="A471" s="18" t="str">
        <f t="shared" si="29"/>
        <v>Catalogo principalOVS_ES ACADEMICO9GS-00162</v>
      </c>
      <c r="B471" s="18" t="str">
        <f t="shared" si="30"/>
        <v>9GS-00162OVS_ES ACADEMICO</v>
      </c>
      <c r="C471" s="18"/>
      <c r="D471" t="s">
        <v>122</v>
      </c>
      <c r="E471" t="s">
        <v>460</v>
      </c>
      <c r="F471" t="s">
        <v>230</v>
      </c>
      <c r="G471" s="18" t="str">
        <f t="shared" si="32"/>
        <v>Catalogo principal</v>
      </c>
      <c r="H471" s="43" t="s">
        <v>121</v>
      </c>
      <c r="I471" s="37" t="s">
        <v>67</v>
      </c>
      <c r="J471" t="s">
        <v>4512</v>
      </c>
      <c r="K471" t="s">
        <v>40</v>
      </c>
      <c r="L471" s="70" t="s">
        <v>21</v>
      </c>
      <c r="M471" s="70" t="s">
        <v>3963</v>
      </c>
      <c r="N471" s="37" t="s">
        <v>67</v>
      </c>
      <c r="O471" s="37" t="s">
        <v>67</v>
      </c>
      <c r="P471" s="37" t="s">
        <v>230</v>
      </c>
      <c r="Q471" s="75" t="s">
        <v>460</v>
      </c>
      <c r="R471" t="s">
        <v>3696</v>
      </c>
      <c r="S471" s="38">
        <v>57</v>
      </c>
      <c r="T471">
        <v>1</v>
      </c>
      <c r="U471">
        <v>0</v>
      </c>
      <c r="V471" s="43" t="str">
        <f t="shared" si="31"/>
        <v>USD</v>
      </c>
    </row>
    <row r="472" spans="1:22" x14ac:dyDescent="0.2">
      <c r="A472" s="18" t="str">
        <f t="shared" si="29"/>
        <v>Catalogo principalOVS_ES ACADEMICO9ST-00077</v>
      </c>
      <c r="B472" s="18" t="str">
        <f t="shared" si="30"/>
        <v>9ST-00077OVS_ES ACADEMICO</v>
      </c>
      <c r="C472" s="18"/>
      <c r="D472" t="s">
        <v>122</v>
      </c>
      <c r="E472" t="s">
        <v>461</v>
      </c>
      <c r="F472" t="s">
        <v>230</v>
      </c>
      <c r="G472" s="18" t="str">
        <f t="shared" si="32"/>
        <v>Catalogo principal</v>
      </c>
      <c r="H472" s="43" t="s">
        <v>121</v>
      </c>
      <c r="I472" s="37" t="s">
        <v>67</v>
      </c>
      <c r="J472" t="s">
        <v>3778</v>
      </c>
      <c r="K472" t="s">
        <v>40</v>
      </c>
      <c r="L472" s="70" t="s">
        <v>21</v>
      </c>
      <c r="M472" s="70" t="s">
        <v>28</v>
      </c>
      <c r="N472" s="37" t="s">
        <v>67</v>
      </c>
      <c r="O472" s="37" t="s">
        <v>67</v>
      </c>
      <c r="P472" s="37" t="s">
        <v>230</v>
      </c>
      <c r="Q472" s="75" t="s">
        <v>461</v>
      </c>
      <c r="R472" t="s">
        <v>3696</v>
      </c>
      <c r="S472" s="38">
        <v>285</v>
      </c>
      <c r="T472">
        <v>1</v>
      </c>
      <c r="U472">
        <v>0</v>
      </c>
      <c r="V472" s="43" t="str">
        <f t="shared" si="31"/>
        <v>USD</v>
      </c>
    </row>
    <row r="473" spans="1:22" x14ac:dyDescent="0.2">
      <c r="A473" s="18" t="str">
        <f t="shared" si="29"/>
        <v>Catalogo principalOVS_ES ACADEMICO9ST-00078</v>
      </c>
      <c r="B473" s="18" t="str">
        <f t="shared" si="30"/>
        <v>9ST-00078OVS_ES ACADEMICO</v>
      </c>
      <c r="C473" s="18"/>
      <c r="D473" t="s">
        <v>122</v>
      </c>
      <c r="E473" t="s">
        <v>462</v>
      </c>
      <c r="F473" t="s">
        <v>230</v>
      </c>
      <c r="G473" s="18" t="str">
        <f t="shared" si="32"/>
        <v>Catalogo principal</v>
      </c>
      <c r="H473" s="43" t="s">
        <v>121</v>
      </c>
      <c r="I473" s="37" t="s">
        <v>67</v>
      </c>
      <c r="J473" t="s">
        <v>3779</v>
      </c>
      <c r="K473" t="s">
        <v>40</v>
      </c>
      <c r="L473" s="70" t="s">
        <v>21</v>
      </c>
      <c r="M473" s="70" t="s">
        <v>28</v>
      </c>
      <c r="N473" s="37" t="s">
        <v>67</v>
      </c>
      <c r="O473" s="37" t="s">
        <v>67</v>
      </c>
      <c r="P473" s="37" t="s">
        <v>230</v>
      </c>
      <c r="Q473" s="75" t="s">
        <v>462</v>
      </c>
      <c r="R473" t="s">
        <v>3696</v>
      </c>
      <c r="S473" s="38">
        <v>285</v>
      </c>
      <c r="T473">
        <v>1</v>
      </c>
      <c r="U473">
        <v>0</v>
      </c>
      <c r="V473" s="43" t="str">
        <f t="shared" si="31"/>
        <v>USD</v>
      </c>
    </row>
    <row r="474" spans="1:22" x14ac:dyDescent="0.2">
      <c r="A474" s="18" t="str">
        <f t="shared" si="29"/>
        <v>Catalogo principalOVS_ES ACADEMICO9SU-00001</v>
      </c>
      <c r="B474" s="18" t="str">
        <f t="shared" si="30"/>
        <v>9SU-00001OVS_ES ACADEMICO</v>
      </c>
      <c r="C474" s="18"/>
      <c r="D474" t="s">
        <v>122</v>
      </c>
      <c r="E474" t="s">
        <v>463</v>
      </c>
      <c r="F474" t="s">
        <v>230</v>
      </c>
      <c r="G474" s="18" t="str">
        <f t="shared" si="32"/>
        <v>Catalogo principal</v>
      </c>
      <c r="H474" s="43" t="s">
        <v>121</v>
      </c>
      <c r="I474" s="37" t="s">
        <v>67</v>
      </c>
      <c r="J474" t="s">
        <v>4513</v>
      </c>
      <c r="K474" t="s">
        <v>40</v>
      </c>
      <c r="L474" s="70" t="s">
        <v>21</v>
      </c>
      <c r="M474" s="70" t="s">
        <v>3966</v>
      </c>
      <c r="N474" s="37" t="s">
        <v>67</v>
      </c>
      <c r="O474" s="37" t="s">
        <v>67</v>
      </c>
      <c r="P474" s="37" t="s">
        <v>230</v>
      </c>
      <c r="Q474" s="75" t="s">
        <v>463</v>
      </c>
      <c r="R474" t="s">
        <v>3691</v>
      </c>
      <c r="S474" s="38">
        <v>1.5</v>
      </c>
      <c r="T474">
        <v>1</v>
      </c>
      <c r="U474">
        <v>0</v>
      </c>
      <c r="V474" s="43" t="str">
        <f t="shared" si="31"/>
        <v>USD</v>
      </c>
    </row>
    <row r="475" spans="1:22" x14ac:dyDescent="0.2">
      <c r="A475" s="18" t="str">
        <f t="shared" si="29"/>
        <v>Catalogo principalOVS_ES ACADEMICO9SU-00002</v>
      </c>
      <c r="B475" s="18" t="str">
        <f t="shared" si="30"/>
        <v>9SU-00002OVS_ES ACADEMICO</v>
      </c>
      <c r="C475" s="18"/>
      <c r="D475" t="s">
        <v>122</v>
      </c>
      <c r="E475" t="s">
        <v>464</v>
      </c>
      <c r="F475" t="s">
        <v>230</v>
      </c>
      <c r="G475" s="18" t="str">
        <f t="shared" si="32"/>
        <v>Catalogo principal</v>
      </c>
      <c r="H475" s="43" t="s">
        <v>121</v>
      </c>
      <c r="I475" s="37" t="s">
        <v>67</v>
      </c>
      <c r="J475" t="s">
        <v>4514</v>
      </c>
      <c r="K475" t="s">
        <v>40</v>
      </c>
      <c r="L475" s="70" t="s">
        <v>21</v>
      </c>
      <c r="M475" s="70" t="s">
        <v>3966</v>
      </c>
      <c r="N475" s="37" t="s">
        <v>67</v>
      </c>
      <c r="O475" s="37" t="s">
        <v>67</v>
      </c>
      <c r="P475" s="37" t="s">
        <v>230</v>
      </c>
      <c r="Q475" s="75" t="s">
        <v>464</v>
      </c>
      <c r="R475" t="s">
        <v>3691</v>
      </c>
      <c r="S475" s="38">
        <v>1.5</v>
      </c>
      <c r="T475">
        <v>1</v>
      </c>
      <c r="U475">
        <v>0</v>
      </c>
      <c r="V475" s="43" t="str">
        <f t="shared" si="31"/>
        <v>USD</v>
      </c>
    </row>
    <row r="476" spans="1:22" x14ac:dyDescent="0.2">
      <c r="A476" s="18" t="str">
        <f t="shared" si="29"/>
        <v>Catalogo principalOVS_ES ACADEMICO9TX-01348</v>
      </c>
      <c r="B476" s="18" t="str">
        <f t="shared" si="30"/>
        <v>9TX-01348OVS_ES ACADEMICO</v>
      </c>
      <c r="C476" s="18"/>
      <c r="D476" t="s">
        <v>122</v>
      </c>
      <c r="E476" t="s">
        <v>465</v>
      </c>
      <c r="F476" t="s">
        <v>230</v>
      </c>
      <c r="G476" s="18" t="str">
        <f t="shared" si="32"/>
        <v>Catalogo principal</v>
      </c>
      <c r="H476" s="43" t="s">
        <v>121</v>
      </c>
      <c r="I476" s="37" t="s">
        <v>67</v>
      </c>
      <c r="J476" t="s">
        <v>4515</v>
      </c>
      <c r="K476" t="s">
        <v>40</v>
      </c>
      <c r="L476" s="70" t="s">
        <v>21</v>
      </c>
      <c r="M476" s="70" t="s">
        <v>3946</v>
      </c>
      <c r="N476" s="37" t="s">
        <v>67</v>
      </c>
      <c r="O476" s="37" t="s">
        <v>67</v>
      </c>
      <c r="P476" s="37" t="s">
        <v>230</v>
      </c>
      <c r="Q476" s="75" t="s">
        <v>465</v>
      </c>
      <c r="R476" t="s">
        <v>3696</v>
      </c>
      <c r="S476" s="38">
        <v>1.25</v>
      </c>
      <c r="T476">
        <v>1</v>
      </c>
      <c r="U476">
        <v>0</v>
      </c>
      <c r="V476" s="43" t="str">
        <f t="shared" si="31"/>
        <v>USD</v>
      </c>
    </row>
    <row r="477" spans="1:22" x14ac:dyDescent="0.2">
      <c r="A477" s="18" t="str">
        <f t="shared" si="29"/>
        <v>Catalogo principalOVS_ES ACADEMICO9TX-01349</v>
      </c>
      <c r="B477" s="18" t="str">
        <f t="shared" si="30"/>
        <v>9TX-01349OVS_ES ACADEMICO</v>
      </c>
      <c r="C477" s="18"/>
      <c r="D477" t="s">
        <v>122</v>
      </c>
      <c r="E477" t="s">
        <v>466</v>
      </c>
      <c r="F477" t="s">
        <v>230</v>
      </c>
      <c r="G477" s="18" t="str">
        <f t="shared" si="32"/>
        <v>Catalogo principal</v>
      </c>
      <c r="H477" s="43" t="s">
        <v>121</v>
      </c>
      <c r="I477" s="37" t="s">
        <v>67</v>
      </c>
      <c r="J477" t="s">
        <v>4516</v>
      </c>
      <c r="K477" t="s">
        <v>40</v>
      </c>
      <c r="L477" s="70" t="s">
        <v>21</v>
      </c>
      <c r="M477" s="70" t="s">
        <v>3946</v>
      </c>
      <c r="N477" s="37" t="s">
        <v>67</v>
      </c>
      <c r="O477" s="37" t="s">
        <v>67</v>
      </c>
      <c r="P477" s="37" t="s">
        <v>230</v>
      </c>
      <c r="Q477" s="75" t="s">
        <v>466</v>
      </c>
      <c r="R477" t="s">
        <v>3696</v>
      </c>
      <c r="S477" s="38">
        <v>1.25</v>
      </c>
      <c r="T477">
        <v>1</v>
      </c>
      <c r="U477">
        <v>0</v>
      </c>
      <c r="V477" s="43" t="str">
        <f t="shared" si="31"/>
        <v>USD</v>
      </c>
    </row>
    <row r="478" spans="1:22" x14ac:dyDescent="0.2">
      <c r="A478" s="18" t="str">
        <f t="shared" si="29"/>
        <v>Catalogo principalOVS_ES ACADEMICO9TX-01350</v>
      </c>
      <c r="B478" s="18" t="str">
        <f t="shared" si="30"/>
        <v>9TX-01350OVS_ES ACADEMICO</v>
      </c>
      <c r="C478" s="18"/>
      <c r="D478" t="s">
        <v>122</v>
      </c>
      <c r="E478" t="s">
        <v>467</v>
      </c>
      <c r="F478" t="s">
        <v>230</v>
      </c>
      <c r="G478" s="18" t="str">
        <f t="shared" si="32"/>
        <v>Catalogo principal</v>
      </c>
      <c r="H478" s="43" t="s">
        <v>121</v>
      </c>
      <c r="I478" s="37" t="s">
        <v>67</v>
      </c>
      <c r="J478" t="s">
        <v>4517</v>
      </c>
      <c r="K478" t="s">
        <v>40</v>
      </c>
      <c r="L478" s="70" t="s">
        <v>21</v>
      </c>
      <c r="M478" s="70" t="s">
        <v>3946</v>
      </c>
      <c r="N478" s="37" t="s">
        <v>67</v>
      </c>
      <c r="O478" s="37" t="s">
        <v>67</v>
      </c>
      <c r="P478" s="37" t="s">
        <v>230</v>
      </c>
      <c r="Q478" s="75" t="s">
        <v>467</v>
      </c>
      <c r="R478" t="s">
        <v>3696</v>
      </c>
      <c r="S478" s="38">
        <v>1.25</v>
      </c>
      <c r="T478">
        <v>1</v>
      </c>
      <c r="U478">
        <v>0</v>
      </c>
      <c r="V478" s="43" t="str">
        <f t="shared" si="31"/>
        <v>USD</v>
      </c>
    </row>
    <row r="479" spans="1:22" x14ac:dyDescent="0.2">
      <c r="A479" s="18" t="str">
        <f t="shared" si="29"/>
        <v>Catalogo principalOVS_ES ACADEMICO9TX-01351</v>
      </c>
      <c r="B479" s="18" t="str">
        <f t="shared" si="30"/>
        <v>9TX-01351OVS_ES ACADEMICO</v>
      </c>
      <c r="C479" s="18"/>
      <c r="D479" t="s">
        <v>122</v>
      </c>
      <c r="E479" t="s">
        <v>468</v>
      </c>
      <c r="F479" t="s">
        <v>230</v>
      </c>
      <c r="G479" s="18" t="str">
        <f t="shared" si="32"/>
        <v>Catalogo principal</v>
      </c>
      <c r="H479" s="43" t="s">
        <v>121</v>
      </c>
      <c r="I479" s="37" t="s">
        <v>67</v>
      </c>
      <c r="J479" t="s">
        <v>4518</v>
      </c>
      <c r="K479" t="s">
        <v>40</v>
      </c>
      <c r="L479" s="70" t="s">
        <v>21</v>
      </c>
      <c r="M479" s="70" t="s">
        <v>3946</v>
      </c>
      <c r="N479" s="37" t="s">
        <v>67</v>
      </c>
      <c r="O479" s="37" t="s">
        <v>67</v>
      </c>
      <c r="P479" s="37" t="s">
        <v>230</v>
      </c>
      <c r="Q479" s="75" t="s">
        <v>468</v>
      </c>
      <c r="R479" t="s">
        <v>3696</v>
      </c>
      <c r="S479" s="38">
        <v>1.25</v>
      </c>
      <c r="T479">
        <v>1</v>
      </c>
      <c r="U479">
        <v>0</v>
      </c>
      <c r="V479" s="43" t="str">
        <f t="shared" si="31"/>
        <v>USD</v>
      </c>
    </row>
    <row r="480" spans="1:22" x14ac:dyDescent="0.2">
      <c r="A480" s="18" t="str">
        <f t="shared" si="29"/>
        <v>Catalogo principalOVS_ES ACADEMICO9TX-01352</v>
      </c>
      <c r="B480" s="18" t="str">
        <f t="shared" si="30"/>
        <v>9TX-01352OVS_ES ACADEMICO</v>
      </c>
      <c r="C480" s="18"/>
      <c r="D480" t="s">
        <v>122</v>
      </c>
      <c r="E480" t="s">
        <v>469</v>
      </c>
      <c r="F480" t="s">
        <v>230</v>
      </c>
      <c r="G480" s="18" t="str">
        <f t="shared" si="32"/>
        <v>Catalogo principal</v>
      </c>
      <c r="H480" s="43" t="s">
        <v>121</v>
      </c>
      <c r="I480" s="37" t="s">
        <v>67</v>
      </c>
      <c r="J480" t="s">
        <v>4519</v>
      </c>
      <c r="K480" t="s">
        <v>40</v>
      </c>
      <c r="L480" s="70" t="s">
        <v>21</v>
      </c>
      <c r="M480" s="70" t="s">
        <v>3946</v>
      </c>
      <c r="N480" s="37" t="s">
        <v>67</v>
      </c>
      <c r="O480" s="37" t="s">
        <v>67</v>
      </c>
      <c r="P480" s="37" t="s">
        <v>230</v>
      </c>
      <c r="Q480" s="75" t="s">
        <v>469</v>
      </c>
      <c r="R480" t="s">
        <v>3696</v>
      </c>
      <c r="S480" s="38">
        <v>0.94</v>
      </c>
      <c r="T480">
        <v>1</v>
      </c>
      <c r="U480">
        <v>0</v>
      </c>
      <c r="V480" s="43" t="str">
        <f t="shared" si="31"/>
        <v>USD</v>
      </c>
    </row>
    <row r="481" spans="1:22" x14ac:dyDescent="0.2">
      <c r="A481" s="18" t="str">
        <f t="shared" si="29"/>
        <v>Catalogo principalOVS_ES ACADEMICO9TX-01353</v>
      </c>
      <c r="B481" s="18" t="str">
        <f t="shared" si="30"/>
        <v>9TX-01353OVS_ES ACADEMICO</v>
      </c>
      <c r="C481" s="18"/>
      <c r="D481" t="s">
        <v>122</v>
      </c>
      <c r="E481" t="s">
        <v>470</v>
      </c>
      <c r="F481" t="s">
        <v>230</v>
      </c>
      <c r="G481" s="18" t="str">
        <f t="shared" si="32"/>
        <v>Catalogo principal</v>
      </c>
      <c r="H481" s="43" t="s">
        <v>121</v>
      </c>
      <c r="I481" s="37" t="s">
        <v>67</v>
      </c>
      <c r="J481" t="s">
        <v>4520</v>
      </c>
      <c r="K481" t="s">
        <v>40</v>
      </c>
      <c r="L481" s="70" t="s">
        <v>21</v>
      </c>
      <c r="M481" s="70" t="s">
        <v>3946</v>
      </c>
      <c r="N481" s="37" t="s">
        <v>67</v>
      </c>
      <c r="O481" s="37" t="s">
        <v>67</v>
      </c>
      <c r="P481" s="37" t="s">
        <v>230</v>
      </c>
      <c r="Q481" s="75" t="s">
        <v>470</v>
      </c>
      <c r="R481" t="s">
        <v>3696</v>
      </c>
      <c r="S481" s="38">
        <v>0.94</v>
      </c>
      <c r="T481">
        <v>1</v>
      </c>
      <c r="U481">
        <v>0</v>
      </c>
      <c r="V481" s="43" t="str">
        <f t="shared" si="31"/>
        <v>USD</v>
      </c>
    </row>
    <row r="482" spans="1:22" x14ac:dyDescent="0.2">
      <c r="A482" s="18" t="str">
        <f t="shared" si="29"/>
        <v>Catalogo principalOVS_ES ACADEMICO9US-00002</v>
      </c>
      <c r="B482" s="18" t="str">
        <f t="shared" si="30"/>
        <v>9US-00002OVS_ES ACADEMICO</v>
      </c>
      <c r="C482" s="18"/>
      <c r="D482" t="s">
        <v>122</v>
      </c>
      <c r="E482" t="s">
        <v>471</v>
      </c>
      <c r="F482" t="s">
        <v>230</v>
      </c>
      <c r="G482" s="18" t="str">
        <f t="shared" si="32"/>
        <v>Catalogo principal</v>
      </c>
      <c r="H482" s="43" t="s">
        <v>121</v>
      </c>
      <c r="I482" s="37" t="s">
        <v>67</v>
      </c>
      <c r="J482" t="s">
        <v>4521</v>
      </c>
      <c r="K482" t="s">
        <v>40</v>
      </c>
      <c r="L482" s="70" t="s">
        <v>21</v>
      </c>
      <c r="M482" s="70" t="s">
        <v>3966</v>
      </c>
      <c r="N482" s="37" t="s">
        <v>67</v>
      </c>
      <c r="O482" s="37" t="s">
        <v>67</v>
      </c>
      <c r="P482" s="37" t="s">
        <v>230</v>
      </c>
      <c r="Q482" s="75" t="s">
        <v>471</v>
      </c>
      <c r="R482" t="s">
        <v>3691</v>
      </c>
      <c r="S482" s="38">
        <v>1.2</v>
      </c>
      <c r="T482">
        <v>1</v>
      </c>
      <c r="U482">
        <v>0</v>
      </c>
      <c r="V482" s="43" t="str">
        <f t="shared" si="31"/>
        <v>USD</v>
      </c>
    </row>
    <row r="483" spans="1:22" x14ac:dyDescent="0.2">
      <c r="A483" s="18" t="str">
        <f t="shared" si="29"/>
        <v>Catalogo principalOVS_ES ACADEMICOCF3-00001</v>
      </c>
      <c r="B483" s="18" t="str">
        <f t="shared" si="30"/>
        <v>CF3-00001OVS_ES ACADEMICO</v>
      </c>
      <c r="C483" s="18"/>
      <c r="D483" t="s">
        <v>122</v>
      </c>
      <c r="E483" t="s">
        <v>472</v>
      </c>
      <c r="F483" t="s">
        <v>230</v>
      </c>
      <c r="G483" s="18" t="str">
        <f t="shared" si="32"/>
        <v>Catalogo principal</v>
      </c>
      <c r="H483" s="43" t="s">
        <v>121</v>
      </c>
      <c r="I483" s="37" t="s">
        <v>67</v>
      </c>
      <c r="J483" t="s">
        <v>4522</v>
      </c>
      <c r="K483" t="s">
        <v>40</v>
      </c>
      <c r="L483" s="70" t="s">
        <v>21</v>
      </c>
      <c r="M483" s="70" t="s">
        <v>3966</v>
      </c>
      <c r="N483" s="37" t="s">
        <v>67</v>
      </c>
      <c r="O483" s="37" t="s">
        <v>67</v>
      </c>
      <c r="P483" s="37" t="s">
        <v>230</v>
      </c>
      <c r="Q483" s="75" t="s">
        <v>472</v>
      </c>
      <c r="R483" t="s">
        <v>3691</v>
      </c>
      <c r="S483" s="38">
        <v>3.63</v>
      </c>
      <c r="T483">
        <v>1</v>
      </c>
      <c r="U483">
        <v>0</v>
      </c>
      <c r="V483" s="43" t="str">
        <f t="shared" si="31"/>
        <v>USD</v>
      </c>
    </row>
    <row r="484" spans="1:22" x14ac:dyDescent="0.2">
      <c r="A484" s="18" t="str">
        <f t="shared" si="29"/>
        <v>Catalogo principalOVS_ES ACADEMICOCF3-00009</v>
      </c>
      <c r="B484" s="18" t="str">
        <f t="shared" si="30"/>
        <v>CF3-00009OVS_ES ACADEMICO</v>
      </c>
      <c r="C484" s="18"/>
      <c r="D484" t="s">
        <v>122</v>
      </c>
      <c r="E484" t="s">
        <v>473</v>
      </c>
      <c r="F484" t="s">
        <v>230</v>
      </c>
      <c r="G484" s="18" t="str">
        <f t="shared" si="32"/>
        <v>Catalogo principal</v>
      </c>
      <c r="H484" s="43" t="s">
        <v>121</v>
      </c>
      <c r="I484" s="37" t="s">
        <v>67</v>
      </c>
      <c r="J484" t="s">
        <v>4523</v>
      </c>
      <c r="K484" t="s">
        <v>40</v>
      </c>
      <c r="L484" s="70" t="s">
        <v>21</v>
      </c>
      <c r="M484" s="70" t="s">
        <v>3966</v>
      </c>
      <c r="N484" s="37" t="s">
        <v>67</v>
      </c>
      <c r="O484" s="37" t="s">
        <v>67</v>
      </c>
      <c r="P484" s="37" t="s">
        <v>230</v>
      </c>
      <c r="Q484" s="75" t="s">
        <v>473</v>
      </c>
      <c r="R484" t="s">
        <v>3691</v>
      </c>
      <c r="S484" s="38">
        <v>3.63</v>
      </c>
      <c r="T484">
        <v>1</v>
      </c>
      <c r="U484">
        <v>0</v>
      </c>
      <c r="V484" s="43" t="str">
        <f t="shared" si="31"/>
        <v>USD</v>
      </c>
    </row>
    <row r="485" spans="1:22" x14ac:dyDescent="0.2">
      <c r="A485" s="18" t="str">
        <f t="shared" si="29"/>
        <v>Catalogo principalOVS_ES ACADEMICOCF3-00010</v>
      </c>
      <c r="B485" s="18" t="str">
        <f t="shared" si="30"/>
        <v>CF3-00010OVS_ES ACADEMICO</v>
      </c>
      <c r="C485" s="18"/>
      <c r="D485" t="s">
        <v>122</v>
      </c>
      <c r="E485" t="s">
        <v>474</v>
      </c>
      <c r="F485" t="s">
        <v>230</v>
      </c>
      <c r="G485" s="18" t="str">
        <f t="shared" si="32"/>
        <v>Catalogo principal</v>
      </c>
      <c r="H485" s="43" t="s">
        <v>121</v>
      </c>
      <c r="I485" s="37" t="s">
        <v>67</v>
      </c>
      <c r="J485" t="s">
        <v>4524</v>
      </c>
      <c r="K485" t="s">
        <v>40</v>
      </c>
      <c r="L485" s="70" t="s">
        <v>21</v>
      </c>
      <c r="M485" s="70" t="s">
        <v>3966</v>
      </c>
      <c r="N485" s="37" t="s">
        <v>67</v>
      </c>
      <c r="O485" s="37" t="s">
        <v>67</v>
      </c>
      <c r="P485" s="37" t="s">
        <v>230</v>
      </c>
      <c r="Q485" s="75" t="s">
        <v>474</v>
      </c>
      <c r="R485" t="s">
        <v>3691</v>
      </c>
      <c r="S485" s="38">
        <v>3.63</v>
      </c>
      <c r="T485">
        <v>1</v>
      </c>
      <c r="U485">
        <v>0</v>
      </c>
      <c r="V485" s="43" t="str">
        <f t="shared" si="31"/>
        <v>USD</v>
      </c>
    </row>
    <row r="486" spans="1:22" x14ac:dyDescent="0.2">
      <c r="A486" s="18" t="str">
        <f t="shared" si="29"/>
        <v>Catalogo principalOVS_ES ACADEMICOCGS-00001</v>
      </c>
      <c r="B486" s="18" t="str">
        <f t="shared" si="30"/>
        <v>CGS-00001OVS_ES ACADEMICO</v>
      </c>
      <c r="C486" s="18"/>
      <c r="D486" t="s">
        <v>122</v>
      </c>
      <c r="E486" t="s">
        <v>475</v>
      </c>
      <c r="F486" t="s">
        <v>230</v>
      </c>
      <c r="G486" s="18" t="str">
        <f t="shared" si="32"/>
        <v>Catalogo principal</v>
      </c>
      <c r="H486" s="43" t="s">
        <v>121</v>
      </c>
      <c r="I486" s="37" t="s">
        <v>67</v>
      </c>
      <c r="J486" t="s">
        <v>4525</v>
      </c>
      <c r="K486" t="s">
        <v>40</v>
      </c>
      <c r="L486" s="70" t="s">
        <v>21</v>
      </c>
      <c r="M486" s="70" t="s">
        <v>3966</v>
      </c>
      <c r="N486" s="37" t="s">
        <v>67</v>
      </c>
      <c r="O486" s="37" t="s">
        <v>67</v>
      </c>
      <c r="P486" s="37" t="s">
        <v>230</v>
      </c>
      <c r="Q486" s="75" t="s">
        <v>475</v>
      </c>
      <c r="R486" t="s">
        <v>3691</v>
      </c>
      <c r="S486" s="38">
        <v>1.1000000000000001</v>
      </c>
      <c r="T486">
        <v>1</v>
      </c>
      <c r="U486">
        <v>0</v>
      </c>
      <c r="V486" s="43" t="str">
        <f t="shared" si="31"/>
        <v>USD</v>
      </c>
    </row>
    <row r="487" spans="1:22" x14ac:dyDescent="0.2">
      <c r="A487" s="18" t="str">
        <f t="shared" si="29"/>
        <v>Catalogo principalOVS_ES ACADEMICOCGS-00002</v>
      </c>
      <c r="B487" s="18" t="str">
        <f t="shared" si="30"/>
        <v>CGS-00002OVS_ES ACADEMICO</v>
      </c>
      <c r="C487" s="18"/>
      <c r="D487" t="s">
        <v>122</v>
      </c>
      <c r="E487" t="s">
        <v>476</v>
      </c>
      <c r="F487" t="s">
        <v>230</v>
      </c>
      <c r="G487" s="18" t="str">
        <f t="shared" si="32"/>
        <v>Catalogo principal</v>
      </c>
      <c r="H487" s="43" t="s">
        <v>121</v>
      </c>
      <c r="I487" s="37" t="s">
        <v>67</v>
      </c>
      <c r="J487" t="s">
        <v>4526</v>
      </c>
      <c r="K487" t="s">
        <v>40</v>
      </c>
      <c r="L487" s="70" t="s">
        <v>21</v>
      </c>
      <c r="M487" s="70" t="s">
        <v>3966</v>
      </c>
      <c r="N487" s="37" t="s">
        <v>67</v>
      </c>
      <c r="O487" s="37" t="s">
        <v>67</v>
      </c>
      <c r="P487" s="37" t="s">
        <v>230</v>
      </c>
      <c r="Q487" s="75" t="s">
        <v>476</v>
      </c>
      <c r="R487" t="s">
        <v>3691</v>
      </c>
      <c r="S487" s="38">
        <v>1.1000000000000001</v>
      </c>
      <c r="T487">
        <v>1</v>
      </c>
      <c r="U487">
        <v>0</v>
      </c>
      <c r="V487" s="43" t="str">
        <f t="shared" si="31"/>
        <v>USD</v>
      </c>
    </row>
    <row r="488" spans="1:22" x14ac:dyDescent="0.2">
      <c r="A488" s="18" t="str">
        <f t="shared" si="29"/>
        <v>Catalogo principalOVS_ES ACADEMICOCHL-00001</v>
      </c>
      <c r="B488" s="18" t="str">
        <f t="shared" si="30"/>
        <v>CHL-00001OVS_ES ACADEMICO</v>
      </c>
      <c r="C488" s="18"/>
      <c r="D488" t="s">
        <v>122</v>
      </c>
      <c r="E488" t="s">
        <v>477</v>
      </c>
      <c r="F488" t="s">
        <v>230</v>
      </c>
      <c r="G488" s="18" t="str">
        <f t="shared" si="32"/>
        <v>Catalogo principal</v>
      </c>
      <c r="H488" s="43" t="s">
        <v>121</v>
      </c>
      <c r="I488" s="37" t="s">
        <v>67</v>
      </c>
      <c r="J488" t="s">
        <v>4527</v>
      </c>
      <c r="K488" t="s">
        <v>40</v>
      </c>
      <c r="L488" s="70" t="s">
        <v>21</v>
      </c>
      <c r="M488" s="70" t="s">
        <v>3966</v>
      </c>
      <c r="N488" s="37" t="s">
        <v>67</v>
      </c>
      <c r="O488" s="37" t="s">
        <v>67</v>
      </c>
      <c r="P488" s="37" t="s">
        <v>230</v>
      </c>
      <c r="Q488" s="75" t="s">
        <v>477</v>
      </c>
      <c r="R488" t="s">
        <v>3691</v>
      </c>
      <c r="S488" s="38">
        <v>0.9</v>
      </c>
      <c r="T488">
        <v>1</v>
      </c>
      <c r="U488">
        <v>0</v>
      </c>
      <c r="V488" s="43" t="str">
        <f t="shared" si="31"/>
        <v>USD</v>
      </c>
    </row>
    <row r="489" spans="1:22" x14ac:dyDescent="0.2">
      <c r="A489" s="18" t="str">
        <f t="shared" si="29"/>
        <v>Catalogo principalOVS_ES ACADEMICOD75-01755</v>
      </c>
      <c r="B489" s="18" t="str">
        <f t="shared" si="30"/>
        <v>D75-01755OVS_ES ACADEMICO</v>
      </c>
      <c r="C489" s="18"/>
      <c r="D489" t="s">
        <v>122</v>
      </c>
      <c r="E489" t="s">
        <v>478</v>
      </c>
      <c r="F489" t="s">
        <v>230</v>
      </c>
      <c r="G489" s="18" t="str">
        <f t="shared" si="32"/>
        <v>Catalogo principal</v>
      </c>
      <c r="H489" s="43" t="s">
        <v>121</v>
      </c>
      <c r="I489" s="37" t="s">
        <v>67</v>
      </c>
      <c r="J489" t="s">
        <v>4528</v>
      </c>
      <c r="K489" t="s">
        <v>40</v>
      </c>
      <c r="L489" s="70" t="s">
        <v>21</v>
      </c>
      <c r="M489" s="70" t="s">
        <v>3946</v>
      </c>
      <c r="N489" s="37" t="s">
        <v>67</v>
      </c>
      <c r="O489" s="37" t="s">
        <v>67</v>
      </c>
      <c r="P489" s="37" t="s">
        <v>230</v>
      </c>
      <c r="Q489" s="75" t="s">
        <v>478</v>
      </c>
      <c r="R489" t="s">
        <v>3696</v>
      </c>
      <c r="S489" s="38">
        <v>497</v>
      </c>
      <c r="T489">
        <v>1</v>
      </c>
      <c r="U489">
        <v>0</v>
      </c>
      <c r="V489" s="43" t="str">
        <f t="shared" si="31"/>
        <v>USD</v>
      </c>
    </row>
    <row r="490" spans="1:22" x14ac:dyDescent="0.2">
      <c r="A490" s="18" t="str">
        <f t="shared" si="29"/>
        <v>Catalogo principalOVS_ES ACADEMICOD75-01756</v>
      </c>
      <c r="B490" s="18" t="str">
        <f t="shared" si="30"/>
        <v>D75-01756OVS_ES ACADEMICO</v>
      </c>
      <c r="C490" s="18"/>
      <c r="D490" t="s">
        <v>122</v>
      </c>
      <c r="E490" t="s">
        <v>479</v>
      </c>
      <c r="F490" t="s">
        <v>230</v>
      </c>
      <c r="G490" s="18" t="str">
        <f t="shared" si="32"/>
        <v>Catalogo principal</v>
      </c>
      <c r="H490" s="43" t="s">
        <v>121</v>
      </c>
      <c r="I490" s="37" t="s">
        <v>67</v>
      </c>
      <c r="J490" t="s">
        <v>4529</v>
      </c>
      <c r="K490" t="s">
        <v>40</v>
      </c>
      <c r="L490" s="70" t="s">
        <v>21</v>
      </c>
      <c r="M490" s="70" t="s">
        <v>3946</v>
      </c>
      <c r="N490" s="37" t="s">
        <v>67</v>
      </c>
      <c r="O490" s="37" t="s">
        <v>67</v>
      </c>
      <c r="P490" s="37" t="s">
        <v>230</v>
      </c>
      <c r="Q490" s="75" t="s">
        <v>479</v>
      </c>
      <c r="R490" t="s">
        <v>3696</v>
      </c>
      <c r="S490" s="38">
        <v>497</v>
      </c>
      <c r="T490">
        <v>1</v>
      </c>
      <c r="U490">
        <v>0</v>
      </c>
      <c r="V490" s="43" t="str">
        <f t="shared" si="31"/>
        <v>USD</v>
      </c>
    </row>
    <row r="491" spans="1:22" x14ac:dyDescent="0.2">
      <c r="A491" s="18" t="str">
        <f t="shared" si="29"/>
        <v>Catalogo principalOVS_ES ACADEMICOD75-01757</v>
      </c>
      <c r="B491" s="18" t="str">
        <f t="shared" si="30"/>
        <v>D75-01757OVS_ES ACADEMICO</v>
      </c>
      <c r="C491" s="18"/>
      <c r="D491" t="s">
        <v>122</v>
      </c>
      <c r="E491" t="s">
        <v>480</v>
      </c>
      <c r="F491" t="s">
        <v>230</v>
      </c>
      <c r="G491" s="18" t="str">
        <f t="shared" si="32"/>
        <v>Catalogo principal</v>
      </c>
      <c r="H491" s="43" t="s">
        <v>121</v>
      </c>
      <c r="I491" s="37" t="s">
        <v>67</v>
      </c>
      <c r="J491" t="s">
        <v>4530</v>
      </c>
      <c r="K491" t="s">
        <v>40</v>
      </c>
      <c r="L491" s="70" t="s">
        <v>21</v>
      </c>
      <c r="M491" s="70" t="s">
        <v>3963</v>
      </c>
      <c r="N491" s="37" t="s">
        <v>67</v>
      </c>
      <c r="O491" s="37" t="s">
        <v>67</v>
      </c>
      <c r="P491" s="37" t="s">
        <v>230</v>
      </c>
      <c r="Q491" s="75" t="s">
        <v>480</v>
      </c>
      <c r="R491" t="s">
        <v>3696</v>
      </c>
      <c r="S491" s="38">
        <v>392</v>
      </c>
      <c r="T491">
        <v>1</v>
      </c>
      <c r="U491">
        <v>0</v>
      </c>
      <c r="V491" s="43" t="str">
        <f t="shared" si="31"/>
        <v>USD</v>
      </c>
    </row>
    <row r="492" spans="1:22" x14ac:dyDescent="0.2">
      <c r="A492" s="18" t="str">
        <f t="shared" si="29"/>
        <v>Catalogo principalOVS_ES ACADEMICOD75-01758</v>
      </c>
      <c r="B492" s="18" t="str">
        <f t="shared" si="30"/>
        <v>D75-01758OVS_ES ACADEMICO</v>
      </c>
      <c r="C492" s="18"/>
      <c r="D492" t="s">
        <v>122</v>
      </c>
      <c r="E492" t="s">
        <v>481</v>
      </c>
      <c r="F492" t="s">
        <v>230</v>
      </c>
      <c r="G492" s="18" t="str">
        <f t="shared" si="32"/>
        <v>Catalogo principal</v>
      </c>
      <c r="H492" s="43" t="s">
        <v>121</v>
      </c>
      <c r="I492" s="37" t="s">
        <v>67</v>
      </c>
      <c r="J492" t="s">
        <v>4531</v>
      </c>
      <c r="K492" t="s">
        <v>40</v>
      </c>
      <c r="L492" s="70" t="s">
        <v>21</v>
      </c>
      <c r="M492" s="70" t="s">
        <v>3963</v>
      </c>
      <c r="N492" s="37" t="s">
        <v>67</v>
      </c>
      <c r="O492" s="37" t="s">
        <v>67</v>
      </c>
      <c r="P492" s="37" t="s">
        <v>230</v>
      </c>
      <c r="Q492" s="75" t="s">
        <v>481</v>
      </c>
      <c r="R492" t="s">
        <v>3696</v>
      </c>
      <c r="S492" s="38">
        <v>392</v>
      </c>
      <c r="T492">
        <v>1</v>
      </c>
      <c r="U492">
        <v>0</v>
      </c>
      <c r="V492" s="43" t="str">
        <f t="shared" si="31"/>
        <v>USD</v>
      </c>
    </row>
    <row r="493" spans="1:22" x14ac:dyDescent="0.2">
      <c r="A493" s="18" t="str">
        <f t="shared" si="29"/>
        <v>Catalogo principalOVS_ES ACADEMICOD87-06005</v>
      </c>
      <c r="B493" s="18" t="str">
        <f t="shared" si="30"/>
        <v>D87-06005OVS_ES ACADEMICO</v>
      </c>
      <c r="C493" s="18"/>
      <c r="D493" t="s">
        <v>122</v>
      </c>
      <c r="E493" t="s">
        <v>482</v>
      </c>
      <c r="F493" t="s">
        <v>230</v>
      </c>
      <c r="G493" s="18" t="str">
        <f t="shared" si="32"/>
        <v>Catalogo principal</v>
      </c>
      <c r="H493" s="43" t="s">
        <v>121</v>
      </c>
      <c r="I493" s="37" t="s">
        <v>67</v>
      </c>
      <c r="J493" t="s">
        <v>4532</v>
      </c>
      <c r="K493" t="s">
        <v>40</v>
      </c>
      <c r="L493" s="70" t="s">
        <v>21</v>
      </c>
      <c r="M493" s="70" t="s">
        <v>3946</v>
      </c>
      <c r="N493" s="37" t="s">
        <v>67</v>
      </c>
      <c r="O493" s="37" t="s">
        <v>67</v>
      </c>
      <c r="P493" s="37" t="s">
        <v>230</v>
      </c>
      <c r="Q493" s="75" t="s">
        <v>482</v>
      </c>
      <c r="R493" t="s">
        <v>3696</v>
      </c>
      <c r="S493" s="38">
        <v>72</v>
      </c>
      <c r="T493">
        <v>1</v>
      </c>
      <c r="U493">
        <v>0</v>
      </c>
      <c r="V493" s="43" t="str">
        <f t="shared" si="31"/>
        <v>USD</v>
      </c>
    </row>
    <row r="494" spans="1:22" x14ac:dyDescent="0.2">
      <c r="A494" s="18" t="str">
        <f t="shared" si="29"/>
        <v>Catalogo principalOVS_ES ACADEMICOD87-06006</v>
      </c>
      <c r="B494" s="18" t="str">
        <f t="shared" si="30"/>
        <v>D87-06006OVS_ES ACADEMICO</v>
      </c>
      <c r="C494" s="18"/>
      <c r="D494" t="s">
        <v>122</v>
      </c>
      <c r="E494" t="s">
        <v>483</v>
      </c>
      <c r="F494" t="s">
        <v>230</v>
      </c>
      <c r="G494" s="18" t="str">
        <f t="shared" si="32"/>
        <v>Catalogo principal</v>
      </c>
      <c r="H494" s="43" t="s">
        <v>121</v>
      </c>
      <c r="I494" s="37" t="s">
        <v>67</v>
      </c>
      <c r="J494" t="s">
        <v>4533</v>
      </c>
      <c r="K494" t="s">
        <v>40</v>
      </c>
      <c r="L494" s="70" t="s">
        <v>21</v>
      </c>
      <c r="M494" s="70" t="s">
        <v>3946</v>
      </c>
      <c r="N494" s="37" t="s">
        <v>67</v>
      </c>
      <c r="O494" s="37" t="s">
        <v>67</v>
      </c>
      <c r="P494" s="37" t="s">
        <v>230</v>
      </c>
      <c r="Q494" s="75" t="s">
        <v>483</v>
      </c>
      <c r="R494" t="s">
        <v>3696</v>
      </c>
      <c r="S494" s="38">
        <v>72</v>
      </c>
      <c r="T494">
        <v>1</v>
      </c>
      <c r="U494">
        <v>0</v>
      </c>
      <c r="V494" s="43" t="str">
        <f t="shared" si="31"/>
        <v>USD</v>
      </c>
    </row>
    <row r="495" spans="1:22" x14ac:dyDescent="0.2">
      <c r="A495" s="18" t="str">
        <f t="shared" si="29"/>
        <v>Catalogo principalOVS_ES ACADEMICOD87-06007</v>
      </c>
      <c r="B495" s="18" t="str">
        <f t="shared" si="30"/>
        <v>D87-06007OVS_ES ACADEMICO</v>
      </c>
      <c r="C495" s="18"/>
      <c r="D495" t="s">
        <v>122</v>
      </c>
      <c r="E495" t="s">
        <v>484</v>
      </c>
      <c r="F495" t="s">
        <v>230</v>
      </c>
      <c r="G495" s="18" t="str">
        <f t="shared" si="32"/>
        <v>Catalogo principal</v>
      </c>
      <c r="H495" s="43" t="s">
        <v>121</v>
      </c>
      <c r="I495" s="37" t="s">
        <v>67</v>
      </c>
      <c r="J495" t="s">
        <v>4534</v>
      </c>
      <c r="K495" t="s">
        <v>40</v>
      </c>
      <c r="L495" s="70" t="s">
        <v>21</v>
      </c>
      <c r="M495" s="70" t="s">
        <v>3946</v>
      </c>
      <c r="N495" s="37" t="s">
        <v>67</v>
      </c>
      <c r="O495" s="37" t="s">
        <v>67</v>
      </c>
      <c r="P495" s="37" t="s">
        <v>230</v>
      </c>
      <c r="Q495" s="75" t="s">
        <v>484</v>
      </c>
      <c r="R495" t="s">
        <v>3696</v>
      </c>
      <c r="S495" s="38">
        <v>8</v>
      </c>
      <c r="T495">
        <v>1</v>
      </c>
      <c r="U495">
        <v>0</v>
      </c>
      <c r="V495" s="43" t="str">
        <f t="shared" si="31"/>
        <v>USD</v>
      </c>
    </row>
    <row r="496" spans="1:22" x14ac:dyDescent="0.2">
      <c r="A496" s="18" t="str">
        <f t="shared" si="29"/>
        <v>Catalogo principalOVS_ES ACADEMICOD87-06008</v>
      </c>
      <c r="B496" s="18" t="str">
        <f t="shared" si="30"/>
        <v>D87-06008OVS_ES ACADEMICO</v>
      </c>
      <c r="C496" s="18"/>
      <c r="D496" t="s">
        <v>122</v>
      </c>
      <c r="E496" t="s">
        <v>485</v>
      </c>
      <c r="F496" t="s">
        <v>230</v>
      </c>
      <c r="G496" s="18" t="str">
        <f t="shared" si="32"/>
        <v>Catalogo principal</v>
      </c>
      <c r="H496" s="43" t="s">
        <v>121</v>
      </c>
      <c r="I496" s="37" t="s">
        <v>67</v>
      </c>
      <c r="J496" t="s">
        <v>4535</v>
      </c>
      <c r="K496" t="s">
        <v>40</v>
      </c>
      <c r="L496" s="70" t="s">
        <v>21</v>
      </c>
      <c r="M496" s="70" t="s">
        <v>3946</v>
      </c>
      <c r="N496" s="37" t="s">
        <v>67</v>
      </c>
      <c r="O496" s="37" t="s">
        <v>67</v>
      </c>
      <c r="P496" s="37" t="s">
        <v>230</v>
      </c>
      <c r="Q496" s="75" t="s">
        <v>485</v>
      </c>
      <c r="R496" t="s">
        <v>3696</v>
      </c>
      <c r="S496" s="38">
        <v>8</v>
      </c>
      <c r="T496">
        <v>1</v>
      </c>
      <c r="U496">
        <v>0</v>
      </c>
      <c r="V496" s="43" t="str">
        <f t="shared" si="31"/>
        <v>USD</v>
      </c>
    </row>
    <row r="497" spans="1:22" x14ac:dyDescent="0.2">
      <c r="A497" s="18" t="str">
        <f t="shared" si="29"/>
        <v>Catalogo principalOVS_ES ACADEMICOD87-06010</v>
      </c>
      <c r="B497" s="18" t="str">
        <f t="shared" si="30"/>
        <v>D87-06010OVS_ES ACADEMICO</v>
      </c>
      <c r="C497" s="18"/>
      <c r="D497" t="s">
        <v>122</v>
      </c>
      <c r="E497" t="s">
        <v>486</v>
      </c>
      <c r="F497" t="s">
        <v>230</v>
      </c>
      <c r="G497" s="18" t="str">
        <f t="shared" si="32"/>
        <v>Catalogo principal</v>
      </c>
      <c r="H497" s="43" t="s">
        <v>121</v>
      </c>
      <c r="I497" s="37" t="s">
        <v>67</v>
      </c>
      <c r="J497" t="s">
        <v>4536</v>
      </c>
      <c r="K497" t="s">
        <v>40</v>
      </c>
      <c r="L497" s="70" t="s">
        <v>21</v>
      </c>
      <c r="M497" s="70" t="s">
        <v>3946</v>
      </c>
      <c r="N497" s="37" t="s">
        <v>67</v>
      </c>
      <c r="O497" s="37" t="s">
        <v>67</v>
      </c>
      <c r="P497" s="37" t="s">
        <v>230</v>
      </c>
      <c r="Q497" s="75" t="s">
        <v>486</v>
      </c>
      <c r="R497" t="s">
        <v>3696</v>
      </c>
      <c r="S497" s="38">
        <v>4.5199999999999996</v>
      </c>
      <c r="T497">
        <v>1</v>
      </c>
      <c r="U497">
        <v>0</v>
      </c>
      <c r="V497" s="43" t="str">
        <f t="shared" si="31"/>
        <v>USD</v>
      </c>
    </row>
    <row r="498" spans="1:22" x14ac:dyDescent="0.2">
      <c r="A498" s="18" t="str">
        <f t="shared" ref="A498:A542" si="33">D498&amp;F498&amp;E498</f>
        <v>Catalogo principalOVS_ES ACADEMICODR2-00001</v>
      </c>
      <c r="B498" s="18" t="str">
        <f t="shared" ref="B498:B542" si="34">E498&amp;F498</f>
        <v>DR2-00001OVS_ES ACADEMICO</v>
      </c>
      <c r="C498" s="18"/>
      <c r="D498" t="s">
        <v>122</v>
      </c>
      <c r="E498" t="s">
        <v>487</v>
      </c>
      <c r="F498" t="s">
        <v>230</v>
      </c>
      <c r="G498" s="18" t="str">
        <f t="shared" si="32"/>
        <v>Catalogo principal</v>
      </c>
      <c r="H498" s="43" t="s">
        <v>121</v>
      </c>
      <c r="I498" s="37" t="s">
        <v>67</v>
      </c>
      <c r="J498" t="s">
        <v>4537</v>
      </c>
      <c r="K498" t="s">
        <v>40</v>
      </c>
      <c r="L498" s="70" t="s">
        <v>21</v>
      </c>
      <c r="M498" s="70" t="s">
        <v>3966</v>
      </c>
      <c r="N498" s="37" t="s">
        <v>67</v>
      </c>
      <c r="O498" s="37" t="s">
        <v>67</v>
      </c>
      <c r="P498" s="37" t="s">
        <v>230</v>
      </c>
      <c r="Q498" s="75" t="s">
        <v>487</v>
      </c>
      <c r="R498" t="s">
        <v>3691</v>
      </c>
      <c r="S498" s="38">
        <v>0</v>
      </c>
      <c r="T498">
        <v>1</v>
      </c>
      <c r="U498">
        <v>0</v>
      </c>
      <c r="V498" s="43" t="str">
        <f t="shared" si="31"/>
        <v>USD</v>
      </c>
    </row>
    <row r="499" spans="1:22" x14ac:dyDescent="0.2">
      <c r="A499" s="18" t="str">
        <f t="shared" si="33"/>
        <v>Catalogo principalOVS_ES ACADEMICODS2-00001</v>
      </c>
      <c r="B499" s="18" t="str">
        <f t="shared" si="34"/>
        <v>DS2-00001OVS_ES ACADEMICO</v>
      </c>
      <c r="C499" s="18"/>
      <c r="D499" t="s">
        <v>122</v>
      </c>
      <c r="E499" t="s">
        <v>488</v>
      </c>
      <c r="F499" t="s">
        <v>230</v>
      </c>
      <c r="G499" s="18" t="str">
        <f t="shared" si="32"/>
        <v>Catalogo principal</v>
      </c>
      <c r="H499" s="43" t="s">
        <v>121</v>
      </c>
      <c r="I499" s="37" t="s">
        <v>67</v>
      </c>
      <c r="J499" t="s">
        <v>4538</v>
      </c>
      <c r="K499" t="s">
        <v>40</v>
      </c>
      <c r="L499" s="70" t="s">
        <v>21</v>
      </c>
      <c r="M499" s="70" t="s">
        <v>3966</v>
      </c>
      <c r="N499" s="37" t="s">
        <v>67</v>
      </c>
      <c r="O499" s="37" t="s">
        <v>67</v>
      </c>
      <c r="P499" s="37" t="s">
        <v>230</v>
      </c>
      <c r="Q499" s="75" t="s">
        <v>488</v>
      </c>
      <c r="R499" t="s">
        <v>3691</v>
      </c>
      <c r="S499" s="38">
        <v>0</v>
      </c>
      <c r="T499">
        <v>1</v>
      </c>
      <c r="U499">
        <v>0</v>
      </c>
      <c r="V499" s="43" t="str">
        <f t="shared" ref="V499:V543" si="35">H499</f>
        <v>USD</v>
      </c>
    </row>
    <row r="500" spans="1:22" x14ac:dyDescent="0.2">
      <c r="A500" s="18" t="str">
        <f t="shared" si="33"/>
        <v>Catalogo principalOVS_ES ACADEMICODS2-00002</v>
      </c>
      <c r="B500" s="18" t="str">
        <f t="shared" si="34"/>
        <v>DS2-00002OVS_ES ACADEMICO</v>
      </c>
      <c r="C500" s="18"/>
      <c r="D500" t="s">
        <v>122</v>
      </c>
      <c r="E500" t="s">
        <v>489</v>
      </c>
      <c r="F500" t="s">
        <v>230</v>
      </c>
      <c r="G500" s="18" t="str">
        <f t="shared" si="32"/>
        <v>Catalogo principal</v>
      </c>
      <c r="H500" s="43" t="s">
        <v>121</v>
      </c>
      <c r="I500" s="37" t="s">
        <v>67</v>
      </c>
      <c r="J500" t="s">
        <v>4539</v>
      </c>
      <c r="K500" t="s">
        <v>40</v>
      </c>
      <c r="L500" s="70" t="s">
        <v>21</v>
      </c>
      <c r="M500" s="70" t="s">
        <v>3966</v>
      </c>
      <c r="N500" s="37" t="s">
        <v>67</v>
      </c>
      <c r="O500" s="37" t="s">
        <v>67</v>
      </c>
      <c r="P500" s="37" t="s">
        <v>230</v>
      </c>
      <c r="Q500" s="75" t="s">
        <v>489</v>
      </c>
      <c r="R500" t="s">
        <v>3691</v>
      </c>
      <c r="S500" s="38">
        <v>0</v>
      </c>
      <c r="T500">
        <v>1</v>
      </c>
      <c r="U500">
        <v>0</v>
      </c>
      <c r="V500" s="43" t="str">
        <f t="shared" si="35"/>
        <v>USD</v>
      </c>
    </row>
    <row r="501" spans="1:22" x14ac:dyDescent="0.2">
      <c r="A501" s="18" t="str">
        <f t="shared" si="33"/>
        <v>Catalogo principalOVS_ES ACADEMICODV2-00001</v>
      </c>
      <c r="B501" s="18" t="str">
        <f t="shared" si="34"/>
        <v>DV2-00001OVS_ES ACADEMICO</v>
      </c>
      <c r="C501" s="18"/>
      <c r="D501" t="s">
        <v>122</v>
      </c>
      <c r="E501" t="s">
        <v>490</v>
      </c>
      <c r="F501" t="s">
        <v>230</v>
      </c>
      <c r="G501" s="18" t="str">
        <f t="shared" si="32"/>
        <v>Catalogo principal</v>
      </c>
      <c r="H501" s="43" t="s">
        <v>121</v>
      </c>
      <c r="I501" s="37" t="s">
        <v>67</v>
      </c>
      <c r="J501" t="s">
        <v>4540</v>
      </c>
      <c r="K501" t="s">
        <v>40</v>
      </c>
      <c r="L501" s="70" t="s">
        <v>21</v>
      </c>
      <c r="M501" s="70" t="s">
        <v>3966</v>
      </c>
      <c r="N501" s="37" t="s">
        <v>67</v>
      </c>
      <c r="O501" s="37" t="s">
        <v>67</v>
      </c>
      <c r="P501" s="37" t="s">
        <v>230</v>
      </c>
      <c r="Q501" s="75" t="s">
        <v>490</v>
      </c>
      <c r="R501" t="s">
        <v>3691</v>
      </c>
      <c r="S501" s="38">
        <v>2.2000000000000002</v>
      </c>
      <c r="T501">
        <v>1</v>
      </c>
      <c r="U501">
        <v>0</v>
      </c>
      <c r="V501" s="43" t="str">
        <f t="shared" si="35"/>
        <v>USD</v>
      </c>
    </row>
    <row r="502" spans="1:22" x14ac:dyDescent="0.2">
      <c r="A502" s="18" t="str">
        <f t="shared" si="33"/>
        <v>Catalogo principalOVS_ES ACADEMICODV2-00002</v>
      </c>
      <c r="B502" s="18" t="str">
        <f t="shared" si="34"/>
        <v>DV2-00002OVS_ES ACADEMICO</v>
      </c>
      <c r="C502" s="18"/>
      <c r="D502" t="s">
        <v>122</v>
      </c>
      <c r="E502" t="s">
        <v>491</v>
      </c>
      <c r="F502" t="s">
        <v>230</v>
      </c>
      <c r="G502" s="18" t="str">
        <f t="shared" si="32"/>
        <v>Catalogo principal</v>
      </c>
      <c r="H502" s="43" t="s">
        <v>121</v>
      </c>
      <c r="I502" s="37" t="s">
        <v>67</v>
      </c>
      <c r="J502" t="s">
        <v>4541</v>
      </c>
      <c r="K502" t="s">
        <v>40</v>
      </c>
      <c r="L502" s="70" t="s">
        <v>21</v>
      </c>
      <c r="M502" s="70" t="s">
        <v>3966</v>
      </c>
      <c r="N502" s="37" t="s">
        <v>67</v>
      </c>
      <c r="O502" s="37" t="s">
        <v>67</v>
      </c>
      <c r="P502" s="37" t="s">
        <v>230</v>
      </c>
      <c r="Q502" s="75" t="s">
        <v>491</v>
      </c>
      <c r="R502" t="s">
        <v>3691</v>
      </c>
      <c r="S502" s="38">
        <v>2.2000000000000002</v>
      </c>
      <c r="T502">
        <v>1</v>
      </c>
      <c r="U502">
        <v>0</v>
      </c>
      <c r="V502" s="43" t="str">
        <f t="shared" si="35"/>
        <v>USD</v>
      </c>
    </row>
    <row r="503" spans="1:22" x14ac:dyDescent="0.2">
      <c r="A503" s="18" t="str">
        <f t="shared" si="33"/>
        <v>Catalogo principalOVS_ES ACADEMICODW7-00001</v>
      </c>
      <c r="B503" s="18" t="str">
        <f t="shared" si="34"/>
        <v>DW7-00001OVS_ES ACADEMICO</v>
      </c>
      <c r="C503" s="18"/>
      <c r="D503" t="s">
        <v>122</v>
      </c>
      <c r="E503" t="s">
        <v>492</v>
      </c>
      <c r="F503" t="s">
        <v>230</v>
      </c>
      <c r="G503" s="18" t="str">
        <f t="shared" si="32"/>
        <v>Catalogo principal</v>
      </c>
      <c r="H503" s="43" t="s">
        <v>121</v>
      </c>
      <c r="I503" s="37" t="s">
        <v>67</v>
      </c>
      <c r="J503" t="s">
        <v>4542</v>
      </c>
      <c r="K503" t="s">
        <v>40</v>
      </c>
      <c r="L503" s="70" t="s">
        <v>21</v>
      </c>
      <c r="M503" s="70" t="s">
        <v>3966</v>
      </c>
      <c r="N503" s="37" t="s">
        <v>67</v>
      </c>
      <c r="O503" s="37" t="s">
        <v>67</v>
      </c>
      <c r="P503" s="37" t="s">
        <v>230</v>
      </c>
      <c r="Q503" s="75" t="s">
        <v>492</v>
      </c>
      <c r="R503" t="s">
        <v>3691</v>
      </c>
      <c r="S503" s="38">
        <v>2.1</v>
      </c>
      <c r="T503">
        <v>1</v>
      </c>
      <c r="U503">
        <v>0</v>
      </c>
      <c r="V503" s="43" t="str">
        <f t="shared" si="35"/>
        <v>USD</v>
      </c>
    </row>
    <row r="504" spans="1:22" x14ac:dyDescent="0.2">
      <c r="A504" s="18" t="str">
        <f t="shared" si="33"/>
        <v>Catalogo principalOVS_ES ACADEMICODW7-00002</v>
      </c>
      <c r="B504" s="18" t="str">
        <f t="shared" si="34"/>
        <v>DW7-00002OVS_ES ACADEMICO</v>
      </c>
      <c r="C504" s="18"/>
      <c r="D504" t="s">
        <v>122</v>
      </c>
      <c r="E504" t="s">
        <v>493</v>
      </c>
      <c r="F504" t="s">
        <v>230</v>
      </c>
      <c r="G504" s="18" t="str">
        <f t="shared" si="32"/>
        <v>Catalogo principal</v>
      </c>
      <c r="H504" s="43" t="s">
        <v>121</v>
      </c>
      <c r="I504" s="37" t="s">
        <v>67</v>
      </c>
      <c r="J504" t="s">
        <v>4543</v>
      </c>
      <c r="K504" t="s">
        <v>40</v>
      </c>
      <c r="L504" s="70" t="s">
        <v>21</v>
      </c>
      <c r="M504" s="70" t="s">
        <v>3966</v>
      </c>
      <c r="N504" s="37" t="s">
        <v>67</v>
      </c>
      <c r="O504" s="37" t="s">
        <v>67</v>
      </c>
      <c r="P504" s="37" t="s">
        <v>230</v>
      </c>
      <c r="Q504" s="75" t="s">
        <v>493</v>
      </c>
      <c r="R504" t="s">
        <v>3691</v>
      </c>
      <c r="S504" s="38">
        <v>2.1</v>
      </c>
      <c r="T504">
        <v>1</v>
      </c>
      <c r="U504">
        <v>0</v>
      </c>
      <c r="V504" s="43" t="str">
        <f t="shared" si="35"/>
        <v>USD</v>
      </c>
    </row>
    <row r="505" spans="1:22" x14ac:dyDescent="0.2">
      <c r="A505" s="18" t="str">
        <f t="shared" si="33"/>
        <v>Catalogo principalOVS_ES ACADEMICODW9-00001</v>
      </c>
      <c r="B505" s="18" t="str">
        <f t="shared" si="34"/>
        <v>DW9-00001OVS_ES ACADEMICO</v>
      </c>
      <c r="C505" s="18"/>
      <c r="D505" t="s">
        <v>122</v>
      </c>
      <c r="E505" t="s">
        <v>494</v>
      </c>
      <c r="F505" t="s">
        <v>230</v>
      </c>
      <c r="G505" s="18" t="str">
        <f t="shared" si="32"/>
        <v>Catalogo principal</v>
      </c>
      <c r="H505" s="43" t="s">
        <v>121</v>
      </c>
      <c r="I505" s="37" t="s">
        <v>67</v>
      </c>
      <c r="J505" t="s">
        <v>4544</v>
      </c>
      <c r="K505" t="s">
        <v>40</v>
      </c>
      <c r="L505" s="70" t="s">
        <v>21</v>
      </c>
      <c r="M505" s="70" t="s">
        <v>3966</v>
      </c>
      <c r="N505" s="37" t="s">
        <v>67</v>
      </c>
      <c r="O505" s="37" t="s">
        <v>67</v>
      </c>
      <c r="P505" s="37" t="s">
        <v>230</v>
      </c>
      <c r="Q505" s="75" t="s">
        <v>494</v>
      </c>
      <c r="R505" t="s">
        <v>3691</v>
      </c>
      <c r="S505" s="38">
        <v>1.2</v>
      </c>
      <c r="T505">
        <v>1</v>
      </c>
      <c r="U505">
        <v>0</v>
      </c>
      <c r="V505" s="43" t="str">
        <f t="shared" si="35"/>
        <v>USD</v>
      </c>
    </row>
    <row r="506" spans="1:22" x14ac:dyDescent="0.2">
      <c r="A506" s="18" t="str">
        <f t="shared" si="33"/>
        <v>Catalogo principalOVS_ES ACADEMICOE9R-00001</v>
      </c>
      <c r="B506" s="18" t="str">
        <f t="shared" si="34"/>
        <v>E9R-00001OVS_ES ACADEMICO</v>
      </c>
      <c r="C506" s="18"/>
      <c r="D506" t="s">
        <v>122</v>
      </c>
      <c r="E506" t="s">
        <v>495</v>
      </c>
      <c r="F506" t="s">
        <v>230</v>
      </c>
      <c r="G506" s="18" t="str">
        <f t="shared" si="32"/>
        <v>Catalogo principal</v>
      </c>
      <c r="H506" s="43" t="s">
        <v>121</v>
      </c>
      <c r="I506" s="37" t="s">
        <v>67</v>
      </c>
      <c r="J506" t="s">
        <v>4545</v>
      </c>
      <c r="K506" t="s">
        <v>40</v>
      </c>
      <c r="L506" s="70" t="s">
        <v>21</v>
      </c>
      <c r="M506" s="70" t="s">
        <v>3966</v>
      </c>
      <c r="N506" s="37" t="s">
        <v>67</v>
      </c>
      <c r="O506" s="37" t="s">
        <v>67</v>
      </c>
      <c r="P506" s="37" t="s">
        <v>230</v>
      </c>
      <c r="Q506" s="75" t="s">
        <v>495</v>
      </c>
      <c r="R506" t="s">
        <v>3691</v>
      </c>
      <c r="S506" s="38">
        <v>0.44</v>
      </c>
      <c r="T506">
        <v>1</v>
      </c>
      <c r="U506">
        <v>0</v>
      </c>
      <c r="V506" s="43" t="str">
        <f t="shared" si="35"/>
        <v>USD</v>
      </c>
    </row>
    <row r="507" spans="1:22" x14ac:dyDescent="0.2">
      <c r="A507" s="18" t="str">
        <f t="shared" si="33"/>
        <v>Catalogo principalOVS_ES ACADEMICOE9R-00002</v>
      </c>
      <c r="B507" s="18" t="str">
        <f t="shared" si="34"/>
        <v>E9R-00002OVS_ES ACADEMICO</v>
      </c>
      <c r="C507" s="18"/>
      <c r="D507" t="s">
        <v>122</v>
      </c>
      <c r="E507" t="s">
        <v>496</v>
      </c>
      <c r="F507" t="s">
        <v>230</v>
      </c>
      <c r="G507" s="18" t="str">
        <f t="shared" si="32"/>
        <v>Catalogo principal</v>
      </c>
      <c r="H507" s="43" t="s">
        <v>121</v>
      </c>
      <c r="I507" s="37" t="s">
        <v>67</v>
      </c>
      <c r="J507" t="s">
        <v>4546</v>
      </c>
      <c r="K507" t="s">
        <v>40</v>
      </c>
      <c r="L507" s="70" t="s">
        <v>21</v>
      </c>
      <c r="M507" s="70" t="s">
        <v>3966</v>
      </c>
      <c r="N507" s="37" t="s">
        <v>67</v>
      </c>
      <c r="O507" s="37" t="s">
        <v>67</v>
      </c>
      <c r="P507" s="37" t="s">
        <v>230</v>
      </c>
      <c r="Q507" s="75" t="s">
        <v>496</v>
      </c>
      <c r="R507" t="s">
        <v>3691</v>
      </c>
      <c r="S507" s="38">
        <v>0.44</v>
      </c>
      <c r="T507">
        <v>1</v>
      </c>
      <c r="U507">
        <v>0</v>
      </c>
      <c r="V507" s="43" t="str">
        <f t="shared" si="35"/>
        <v>USD</v>
      </c>
    </row>
    <row r="508" spans="1:22" x14ac:dyDescent="0.2">
      <c r="A508" s="18" t="str">
        <f t="shared" si="33"/>
        <v>Catalogo principalOVS_ES ACADEMICOE9R-00009</v>
      </c>
      <c r="B508" s="18" t="str">
        <f t="shared" si="34"/>
        <v>E9R-00009OVS_ES ACADEMICO</v>
      </c>
      <c r="C508" s="18"/>
      <c r="D508" t="s">
        <v>122</v>
      </c>
      <c r="E508" t="s">
        <v>497</v>
      </c>
      <c r="F508" t="s">
        <v>230</v>
      </c>
      <c r="G508" s="18" t="str">
        <f t="shared" si="32"/>
        <v>Catalogo principal</v>
      </c>
      <c r="H508" s="43" t="s">
        <v>121</v>
      </c>
      <c r="I508" s="37" t="s">
        <v>67</v>
      </c>
      <c r="J508" t="s">
        <v>4547</v>
      </c>
      <c r="K508" t="s">
        <v>40</v>
      </c>
      <c r="L508" s="70" t="s">
        <v>21</v>
      </c>
      <c r="M508" s="70" t="s">
        <v>3966</v>
      </c>
      <c r="N508" s="37" t="s">
        <v>67</v>
      </c>
      <c r="O508" s="37" t="s">
        <v>67</v>
      </c>
      <c r="P508" s="37" t="s">
        <v>230</v>
      </c>
      <c r="Q508" s="75" t="s">
        <v>497</v>
      </c>
      <c r="R508" t="s">
        <v>3691</v>
      </c>
      <c r="S508" s="38">
        <v>0.28999999999999998</v>
      </c>
      <c r="T508">
        <v>1</v>
      </c>
      <c r="U508">
        <v>0</v>
      </c>
      <c r="V508" s="43" t="str">
        <f t="shared" si="35"/>
        <v>USD</v>
      </c>
    </row>
    <row r="509" spans="1:22" x14ac:dyDescent="0.2">
      <c r="A509" s="18" t="str">
        <f t="shared" si="33"/>
        <v>Catalogo principalOVS_ES ACADEMICOEMJ-00159</v>
      </c>
      <c r="B509" s="18" t="str">
        <f t="shared" si="34"/>
        <v>EMJ-00159OVS_ES ACADEMICO</v>
      </c>
      <c r="C509" s="18"/>
      <c r="D509" t="s">
        <v>122</v>
      </c>
      <c r="E509" t="s">
        <v>498</v>
      </c>
      <c r="F509" t="s">
        <v>230</v>
      </c>
      <c r="G509" s="18" t="str">
        <f t="shared" si="32"/>
        <v>Catalogo principal</v>
      </c>
      <c r="H509" s="43" t="s">
        <v>121</v>
      </c>
      <c r="I509" s="37" t="s">
        <v>67</v>
      </c>
      <c r="J509" t="s">
        <v>4548</v>
      </c>
      <c r="K509" t="s">
        <v>40</v>
      </c>
      <c r="L509" s="70" t="s">
        <v>21</v>
      </c>
      <c r="M509" s="70" t="s">
        <v>3946</v>
      </c>
      <c r="N509" s="37" t="s">
        <v>67</v>
      </c>
      <c r="O509" s="37" t="s">
        <v>67</v>
      </c>
      <c r="P509" s="37" t="s">
        <v>230</v>
      </c>
      <c r="Q509" s="75" t="s">
        <v>498</v>
      </c>
      <c r="R509" t="s">
        <v>3696</v>
      </c>
      <c r="S509" s="38">
        <v>21</v>
      </c>
      <c r="T509">
        <v>1</v>
      </c>
      <c r="U509">
        <v>0</v>
      </c>
      <c r="V509" s="43" t="str">
        <f t="shared" si="35"/>
        <v>USD</v>
      </c>
    </row>
    <row r="510" spans="1:22" x14ac:dyDescent="0.2">
      <c r="A510" s="18" t="str">
        <f t="shared" si="33"/>
        <v>Catalogo principalOVS_ES ACADEMICOEMJ-00161</v>
      </c>
      <c r="B510" s="18" t="str">
        <f t="shared" si="34"/>
        <v>EMJ-00161OVS_ES ACADEMICO</v>
      </c>
      <c r="C510" s="18"/>
      <c r="D510" t="s">
        <v>122</v>
      </c>
      <c r="E510" t="s">
        <v>499</v>
      </c>
      <c r="F510" t="s">
        <v>230</v>
      </c>
      <c r="G510" s="18" t="str">
        <f t="shared" si="32"/>
        <v>Catalogo principal</v>
      </c>
      <c r="H510" s="43" t="s">
        <v>121</v>
      </c>
      <c r="I510" s="37" t="s">
        <v>67</v>
      </c>
      <c r="J510" t="s">
        <v>4549</v>
      </c>
      <c r="K510" t="s">
        <v>40</v>
      </c>
      <c r="L510" s="70" t="s">
        <v>21</v>
      </c>
      <c r="M510" s="70" t="s">
        <v>3946</v>
      </c>
      <c r="N510" s="37" t="s">
        <v>67</v>
      </c>
      <c r="O510" s="37" t="s">
        <v>67</v>
      </c>
      <c r="P510" s="37" t="s">
        <v>230</v>
      </c>
      <c r="Q510" s="75" t="s">
        <v>499</v>
      </c>
      <c r="R510" t="s">
        <v>3696</v>
      </c>
      <c r="S510" s="38">
        <v>21</v>
      </c>
      <c r="T510">
        <v>1</v>
      </c>
      <c r="U510">
        <v>0</v>
      </c>
      <c r="V510" s="43" t="str">
        <f t="shared" si="35"/>
        <v>USD</v>
      </c>
    </row>
    <row r="511" spans="1:22" x14ac:dyDescent="0.2">
      <c r="A511" s="18" t="str">
        <f t="shared" si="33"/>
        <v>Catalogo principalOVS_ES ACADEMICOEMJ-00162</v>
      </c>
      <c r="B511" s="18" t="str">
        <f t="shared" si="34"/>
        <v>EMJ-00162OVS_ES ACADEMICO</v>
      </c>
      <c r="C511" s="18"/>
      <c r="D511" t="s">
        <v>122</v>
      </c>
      <c r="E511" t="s">
        <v>500</v>
      </c>
      <c r="F511" t="s">
        <v>230</v>
      </c>
      <c r="G511" s="18" t="str">
        <f t="shared" si="32"/>
        <v>Catalogo principal</v>
      </c>
      <c r="H511" s="43" t="s">
        <v>121</v>
      </c>
      <c r="I511" s="37" t="s">
        <v>67</v>
      </c>
      <c r="J511" t="s">
        <v>4550</v>
      </c>
      <c r="K511" t="s">
        <v>40</v>
      </c>
      <c r="L511" s="70" t="s">
        <v>21</v>
      </c>
      <c r="M511" s="70" t="s">
        <v>3946</v>
      </c>
      <c r="N511" s="37" t="s">
        <v>67</v>
      </c>
      <c r="O511" s="37" t="s">
        <v>67</v>
      </c>
      <c r="P511" s="37" t="s">
        <v>230</v>
      </c>
      <c r="Q511" s="75" t="s">
        <v>500</v>
      </c>
      <c r="R511" t="s">
        <v>3696</v>
      </c>
      <c r="S511" s="38">
        <v>21</v>
      </c>
      <c r="T511">
        <v>1</v>
      </c>
      <c r="U511">
        <v>0</v>
      </c>
      <c r="V511" s="43" t="str">
        <f t="shared" si="35"/>
        <v>USD</v>
      </c>
    </row>
    <row r="512" spans="1:22" x14ac:dyDescent="0.2">
      <c r="A512" s="18" t="str">
        <f t="shared" si="33"/>
        <v>Catalogo principalOVS_ES ACADEMICOEMT-00159</v>
      </c>
      <c r="B512" s="18" t="str">
        <f t="shared" si="34"/>
        <v>EMT-00159OVS_ES ACADEMICO</v>
      </c>
      <c r="C512" s="18"/>
      <c r="D512" t="s">
        <v>122</v>
      </c>
      <c r="E512" t="s">
        <v>501</v>
      </c>
      <c r="F512" t="s">
        <v>230</v>
      </c>
      <c r="G512" s="18" t="str">
        <f t="shared" si="32"/>
        <v>Catalogo principal</v>
      </c>
      <c r="H512" s="43" t="s">
        <v>121</v>
      </c>
      <c r="I512" s="37" t="s">
        <v>67</v>
      </c>
      <c r="J512" t="s">
        <v>4551</v>
      </c>
      <c r="K512" t="s">
        <v>40</v>
      </c>
      <c r="L512" s="70" t="s">
        <v>21</v>
      </c>
      <c r="M512" s="70" t="s">
        <v>3946</v>
      </c>
      <c r="N512" s="37" t="s">
        <v>67</v>
      </c>
      <c r="O512" s="37" t="s">
        <v>67</v>
      </c>
      <c r="P512" s="37" t="s">
        <v>230</v>
      </c>
      <c r="Q512" s="75" t="s">
        <v>501</v>
      </c>
      <c r="R512" t="s">
        <v>3696</v>
      </c>
      <c r="S512" s="38">
        <v>258</v>
      </c>
      <c r="T512">
        <v>1</v>
      </c>
      <c r="U512">
        <v>0</v>
      </c>
      <c r="V512" s="43" t="str">
        <f t="shared" si="35"/>
        <v>USD</v>
      </c>
    </row>
    <row r="513" spans="1:22" x14ac:dyDescent="0.2">
      <c r="A513" s="18" t="str">
        <f t="shared" si="33"/>
        <v>Catalogo principalOVS_ES ACADEMICOEMT-00161</v>
      </c>
      <c r="B513" s="18" t="str">
        <f t="shared" si="34"/>
        <v>EMT-00161OVS_ES ACADEMICO</v>
      </c>
      <c r="C513" s="18"/>
      <c r="D513" t="s">
        <v>122</v>
      </c>
      <c r="E513" t="s">
        <v>502</v>
      </c>
      <c r="F513" t="s">
        <v>230</v>
      </c>
      <c r="G513" s="18" t="str">
        <f t="shared" si="32"/>
        <v>Catalogo principal</v>
      </c>
      <c r="H513" s="43" t="s">
        <v>121</v>
      </c>
      <c r="I513" s="37" t="s">
        <v>67</v>
      </c>
      <c r="J513" t="s">
        <v>4552</v>
      </c>
      <c r="K513" t="s">
        <v>40</v>
      </c>
      <c r="L513" s="70" t="s">
        <v>21</v>
      </c>
      <c r="M513" s="70" t="s">
        <v>3946</v>
      </c>
      <c r="N513" s="37" t="s">
        <v>67</v>
      </c>
      <c r="O513" s="37" t="s">
        <v>67</v>
      </c>
      <c r="P513" s="37" t="s">
        <v>230</v>
      </c>
      <c r="Q513" s="75" t="s">
        <v>502</v>
      </c>
      <c r="R513" t="s">
        <v>3696</v>
      </c>
      <c r="S513" s="38">
        <v>258</v>
      </c>
      <c r="T513">
        <v>1</v>
      </c>
      <c r="U513">
        <v>0</v>
      </c>
      <c r="V513" s="43" t="str">
        <f t="shared" si="35"/>
        <v>USD</v>
      </c>
    </row>
    <row r="514" spans="1:22" x14ac:dyDescent="0.2">
      <c r="A514" s="18" t="str">
        <f t="shared" si="33"/>
        <v>Catalogo principalOVS_ES ACADEMICOEMT-00162</v>
      </c>
      <c r="B514" s="18" t="str">
        <f t="shared" si="34"/>
        <v>EMT-00162OVS_ES ACADEMICO</v>
      </c>
      <c r="C514" s="18"/>
      <c r="D514" t="s">
        <v>122</v>
      </c>
      <c r="E514" t="s">
        <v>503</v>
      </c>
      <c r="F514" t="s">
        <v>230</v>
      </c>
      <c r="G514" s="18" t="str">
        <f t="shared" si="32"/>
        <v>Catalogo principal</v>
      </c>
      <c r="H514" s="43" t="s">
        <v>121</v>
      </c>
      <c r="I514" s="37" t="s">
        <v>67</v>
      </c>
      <c r="J514" t="s">
        <v>4553</v>
      </c>
      <c r="K514" t="s">
        <v>40</v>
      </c>
      <c r="L514" s="70" t="s">
        <v>21</v>
      </c>
      <c r="M514" s="70" t="s">
        <v>3946</v>
      </c>
      <c r="N514" s="37" t="s">
        <v>67</v>
      </c>
      <c r="O514" s="37" t="s">
        <v>67</v>
      </c>
      <c r="P514" s="37" t="s">
        <v>230</v>
      </c>
      <c r="Q514" s="75" t="s">
        <v>503</v>
      </c>
      <c r="R514" t="s">
        <v>3696</v>
      </c>
      <c r="S514" s="38">
        <v>258</v>
      </c>
      <c r="T514">
        <v>1</v>
      </c>
      <c r="U514">
        <v>0</v>
      </c>
      <c r="V514" s="43" t="str">
        <f t="shared" si="35"/>
        <v>USD</v>
      </c>
    </row>
    <row r="515" spans="1:22" x14ac:dyDescent="0.2">
      <c r="A515" s="18" t="str">
        <f t="shared" si="33"/>
        <v>Catalogo principalOVS_ES ACADEMICOENJ-00159</v>
      </c>
      <c r="B515" s="18" t="str">
        <f t="shared" si="34"/>
        <v>ENJ-00159OVS_ES ACADEMICO</v>
      </c>
      <c r="C515" s="18"/>
      <c r="D515" t="s">
        <v>122</v>
      </c>
      <c r="E515" t="s">
        <v>504</v>
      </c>
      <c r="F515" t="s">
        <v>230</v>
      </c>
      <c r="G515" s="18" t="str">
        <f t="shared" ref="G515:G555" si="36">D515</f>
        <v>Catalogo principal</v>
      </c>
      <c r="H515" s="43" t="s">
        <v>121</v>
      </c>
      <c r="I515" s="37" t="s">
        <v>67</v>
      </c>
      <c r="J515" t="s">
        <v>4554</v>
      </c>
      <c r="K515" t="s">
        <v>40</v>
      </c>
      <c r="L515" s="70" t="s">
        <v>21</v>
      </c>
      <c r="M515" s="70" t="s">
        <v>3946</v>
      </c>
      <c r="N515" s="37" t="s">
        <v>67</v>
      </c>
      <c r="O515" s="37" t="s">
        <v>67</v>
      </c>
      <c r="P515" s="37" t="s">
        <v>230</v>
      </c>
      <c r="Q515" s="75" t="s">
        <v>504</v>
      </c>
      <c r="R515" t="s">
        <v>3696</v>
      </c>
      <c r="S515" s="38">
        <v>258</v>
      </c>
      <c r="T515">
        <v>1</v>
      </c>
      <c r="U515">
        <v>0</v>
      </c>
      <c r="V515" s="43" t="str">
        <f t="shared" si="35"/>
        <v>USD</v>
      </c>
    </row>
    <row r="516" spans="1:22" x14ac:dyDescent="0.2">
      <c r="A516" s="18" t="str">
        <f t="shared" si="33"/>
        <v>Catalogo principalOVS_ES ACADEMICOENJ-00161</v>
      </c>
      <c r="B516" s="18" t="str">
        <f t="shared" si="34"/>
        <v>ENJ-00161OVS_ES ACADEMICO</v>
      </c>
      <c r="C516" s="18"/>
      <c r="D516" t="s">
        <v>122</v>
      </c>
      <c r="E516" t="s">
        <v>505</v>
      </c>
      <c r="F516" t="s">
        <v>230</v>
      </c>
      <c r="G516" s="18" t="str">
        <f t="shared" si="36"/>
        <v>Catalogo principal</v>
      </c>
      <c r="H516" s="43" t="s">
        <v>121</v>
      </c>
      <c r="I516" s="37" t="s">
        <v>67</v>
      </c>
      <c r="J516" t="s">
        <v>4555</v>
      </c>
      <c r="K516" t="s">
        <v>40</v>
      </c>
      <c r="L516" s="70" t="s">
        <v>21</v>
      </c>
      <c r="M516" s="70" t="s">
        <v>3946</v>
      </c>
      <c r="N516" s="37" t="s">
        <v>67</v>
      </c>
      <c r="O516" s="37" t="s">
        <v>67</v>
      </c>
      <c r="P516" s="37" t="s">
        <v>230</v>
      </c>
      <c r="Q516" s="75" t="s">
        <v>505</v>
      </c>
      <c r="R516" t="s">
        <v>3696</v>
      </c>
      <c r="S516" s="38">
        <v>258</v>
      </c>
      <c r="T516">
        <v>1</v>
      </c>
      <c r="U516">
        <v>0</v>
      </c>
      <c r="V516" s="43" t="str">
        <f t="shared" si="35"/>
        <v>USD</v>
      </c>
    </row>
    <row r="517" spans="1:22" x14ac:dyDescent="0.2">
      <c r="A517" s="18" t="str">
        <f t="shared" si="33"/>
        <v>Catalogo principalOVS_ES ACADEMICOENJ-00162</v>
      </c>
      <c r="B517" s="18" t="str">
        <f t="shared" si="34"/>
        <v>ENJ-00162OVS_ES ACADEMICO</v>
      </c>
      <c r="C517" s="18"/>
      <c r="D517" t="s">
        <v>122</v>
      </c>
      <c r="E517" t="s">
        <v>506</v>
      </c>
      <c r="F517" t="s">
        <v>230</v>
      </c>
      <c r="G517" s="18" t="str">
        <f t="shared" si="36"/>
        <v>Catalogo principal</v>
      </c>
      <c r="H517" s="43" t="s">
        <v>121</v>
      </c>
      <c r="I517" s="37" t="s">
        <v>67</v>
      </c>
      <c r="J517" t="s">
        <v>4556</v>
      </c>
      <c r="K517" t="s">
        <v>40</v>
      </c>
      <c r="L517" s="70" t="s">
        <v>21</v>
      </c>
      <c r="M517" s="70" t="s">
        <v>3946</v>
      </c>
      <c r="N517" s="37" t="s">
        <v>67</v>
      </c>
      <c r="O517" s="37" t="s">
        <v>67</v>
      </c>
      <c r="P517" s="37" t="s">
        <v>230</v>
      </c>
      <c r="Q517" s="75" t="s">
        <v>506</v>
      </c>
      <c r="R517" t="s">
        <v>3696</v>
      </c>
      <c r="S517" s="38">
        <v>258</v>
      </c>
      <c r="T517">
        <v>1</v>
      </c>
      <c r="U517">
        <v>0</v>
      </c>
      <c r="V517" s="43" t="str">
        <f t="shared" si="35"/>
        <v>USD</v>
      </c>
    </row>
    <row r="518" spans="1:22" x14ac:dyDescent="0.2">
      <c r="A518" s="18" t="str">
        <f t="shared" si="33"/>
        <v>Catalogo principalOVS_ES ACADEMICOENJ-00571</v>
      </c>
      <c r="B518" s="18" t="str">
        <f t="shared" si="34"/>
        <v>ENJ-00571OVS_ES ACADEMICO</v>
      </c>
      <c r="C518" s="18"/>
      <c r="D518" t="s">
        <v>122</v>
      </c>
      <c r="E518" t="s">
        <v>507</v>
      </c>
      <c r="F518" t="s">
        <v>230</v>
      </c>
      <c r="G518" s="18" t="str">
        <f t="shared" si="36"/>
        <v>Catalogo principal</v>
      </c>
      <c r="H518" s="43" t="s">
        <v>121</v>
      </c>
      <c r="I518" s="37" t="s">
        <v>67</v>
      </c>
      <c r="J518" t="s">
        <v>4557</v>
      </c>
      <c r="K518" t="s">
        <v>40</v>
      </c>
      <c r="L518" s="70" t="s">
        <v>21</v>
      </c>
      <c r="M518" s="70" t="s">
        <v>3963</v>
      </c>
      <c r="N518" s="37" t="s">
        <v>67</v>
      </c>
      <c r="O518" s="37" t="s">
        <v>67</v>
      </c>
      <c r="P518" s="37" t="s">
        <v>230</v>
      </c>
      <c r="Q518" s="75" t="s">
        <v>507</v>
      </c>
      <c r="R518" t="s">
        <v>3696</v>
      </c>
      <c r="S518" s="38">
        <v>238</v>
      </c>
      <c r="T518">
        <v>1</v>
      </c>
      <c r="U518">
        <v>0</v>
      </c>
      <c r="V518" s="43" t="str">
        <f t="shared" si="35"/>
        <v>USD</v>
      </c>
    </row>
    <row r="519" spans="1:22" x14ac:dyDescent="0.2">
      <c r="A519" s="18" t="str">
        <f t="shared" si="33"/>
        <v>Catalogo principalOVS_ES ACADEMICOENJ-00652</v>
      </c>
      <c r="B519" s="18" t="str">
        <f t="shared" si="34"/>
        <v>ENJ-00652OVS_ES ACADEMICO</v>
      </c>
      <c r="C519" s="18"/>
      <c r="D519" t="s">
        <v>122</v>
      </c>
      <c r="E519" t="s">
        <v>508</v>
      </c>
      <c r="F519" t="s">
        <v>230</v>
      </c>
      <c r="G519" s="18" t="str">
        <f t="shared" si="36"/>
        <v>Catalogo principal</v>
      </c>
      <c r="H519" s="43" t="s">
        <v>121</v>
      </c>
      <c r="I519" s="37" t="s">
        <v>67</v>
      </c>
      <c r="J519" t="s">
        <v>4558</v>
      </c>
      <c r="K519" t="s">
        <v>40</v>
      </c>
      <c r="L519" s="70" t="s">
        <v>21</v>
      </c>
      <c r="M519" s="70" t="s">
        <v>3963</v>
      </c>
      <c r="N519" s="37" t="s">
        <v>67</v>
      </c>
      <c r="O519" s="37" t="s">
        <v>67</v>
      </c>
      <c r="P519" s="37" t="s">
        <v>230</v>
      </c>
      <c r="Q519" s="75" t="s">
        <v>508</v>
      </c>
      <c r="R519" t="s">
        <v>3696</v>
      </c>
      <c r="S519" s="38">
        <v>155</v>
      </c>
      <c r="T519">
        <v>1</v>
      </c>
      <c r="U519">
        <v>0</v>
      </c>
      <c r="V519" s="43" t="str">
        <f t="shared" si="35"/>
        <v>USD</v>
      </c>
    </row>
    <row r="520" spans="1:22" x14ac:dyDescent="0.2">
      <c r="A520" s="18" t="str">
        <f t="shared" si="33"/>
        <v>Catalogo principalOVS_ES ACADEMICOEWA-00001</v>
      </c>
      <c r="B520" s="18" t="str">
        <f t="shared" si="34"/>
        <v>EWA-00001OVS_ES ACADEMICO</v>
      </c>
      <c r="C520" s="18"/>
      <c r="D520" t="s">
        <v>122</v>
      </c>
      <c r="E520" t="s">
        <v>509</v>
      </c>
      <c r="F520" t="s">
        <v>230</v>
      </c>
      <c r="G520" s="18" t="str">
        <f t="shared" si="36"/>
        <v>Catalogo principal</v>
      </c>
      <c r="H520" s="43" t="s">
        <v>121</v>
      </c>
      <c r="I520" s="37" t="s">
        <v>67</v>
      </c>
      <c r="J520" t="s">
        <v>4559</v>
      </c>
      <c r="K520" t="s">
        <v>40</v>
      </c>
      <c r="L520" s="70" t="s">
        <v>21</v>
      </c>
      <c r="M520" s="70" t="s">
        <v>3966</v>
      </c>
      <c r="N520" s="37" t="s">
        <v>67</v>
      </c>
      <c r="O520" s="37" t="s">
        <v>67</v>
      </c>
      <c r="P520" s="37" t="s">
        <v>230</v>
      </c>
      <c r="Q520" s="75" t="s">
        <v>509</v>
      </c>
      <c r="R520" t="s">
        <v>3691</v>
      </c>
      <c r="S520" s="38">
        <v>21.1</v>
      </c>
      <c r="T520">
        <v>1</v>
      </c>
      <c r="U520">
        <v>0</v>
      </c>
      <c r="V520" s="43" t="str">
        <f t="shared" si="35"/>
        <v>USD</v>
      </c>
    </row>
    <row r="521" spans="1:22" x14ac:dyDescent="0.2">
      <c r="A521" s="18" t="str">
        <f t="shared" si="33"/>
        <v>Catalogo principalOVS_ES ACADEMICOEWA-00002</v>
      </c>
      <c r="B521" s="18" t="str">
        <f t="shared" si="34"/>
        <v>EWA-00002OVS_ES ACADEMICO</v>
      </c>
      <c r="C521" s="18"/>
      <c r="D521" t="s">
        <v>122</v>
      </c>
      <c r="E521" t="s">
        <v>510</v>
      </c>
      <c r="F521" t="s">
        <v>230</v>
      </c>
      <c r="G521" s="18" t="str">
        <f t="shared" si="36"/>
        <v>Catalogo principal</v>
      </c>
      <c r="H521" s="43" t="s">
        <v>121</v>
      </c>
      <c r="I521" s="37" t="s">
        <v>67</v>
      </c>
      <c r="J521" t="s">
        <v>3780</v>
      </c>
      <c r="K521" t="s">
        <v>40</v>
      </c>
      <c r="L521" s="70" t="s">
        <v>21</v>
      </c>
      <c r="M521" s="70" t="s">
        <v>28</v>
      </c>
      <c r="N521" s="37" t="s">
        <v>67</v>
      </c>
      <c r="O521" s="37" t="s">
        <v>67</v>
      </c>
      <c r="P521" s="37" t="s">
        <v>230</v>
      </c>
      <c r="Q521" s="75" t="s">
        <v>510</v>
      </c>
      <c r="R521" t="s">
        <v>3691</v>
      </c>
      <c r="S521" s="38">
        <v>21.1</v>
      </c>
      <c r="T521">
        <v>1</v>
      </c>
      <c r="U521">
        <v>0</v>
      </c>
      <c r="V521" s="43" t="str">
        <f t="shared" si="35"/>
        <v>USD</v>
      </c>
    </row>
    <row r="522" spans="1:22" x14ac:dyDescent="0.2">
      <c r="A522" s="18" t="str">
        <f t="shared" si="33"/>
        <v>Catalogo principalOVS_ES ACADEMICOEWJ-00002</v>
      </c>
      <c r="B522" s="18" t="str">
        <f t="shared" si="34"/>
        <v>EWJ-00002OVS_ES ACADEMICO</v>
      </c>
      <c r="C522" s="18"/>
      <c r="D522" t="s">
        <v>122</v>
      </c>
      <c r="E522" t="s">
        <v>511</v>
      </c>
      <c r="F522" t="s">
        <v>230</v>
      </c>
      <c r="G522" s="18" t="str">
        <f t="shared" si="36"/>
        <v>Catalogo principal</v>
      </c>
      <c r="H522" s="43" t="s">
        <v>121</v>
      </c>
      <c r="I522" s="37" t="s">
        <v>67</v>
      </c>
      <c r="J522" t="s">
        <v>3781</v>
      </c>
      <c r="K522" t="s">
        <v>40</v>
      </c>
      <c r="L522" s="70" t="s">
        <v>21</v>
      </c>
      <c r="M522" s="70" t="s">
        <v>28</v>
      </c>
      <c r="N522" s="37" t="s">
        <v>67</v>
      </c>
      <c r="O522" s="37" t="s">
        <v>67</v>
      </c>
      <c r="P522" s="37" t="s">
        <v>230</v>
      </c>
      <c r="Q522" s="75" t="s">
        <v>511</v>
      </c>
      <c r="R522" t="s">
        <v>3691</v>
      </c>
      <c r="S522" s="38">
        <v>11.7</v>
      </c>
      <c r="T522">
        <v>1</v>
      </c>
      <c r="U522">
        <v>0</v>
      </c>
      <c r="V522" s="43" t="str">
        <f t="shared" si="35"/>
        <v>USD</v>
      </c>
    </row>
    <row r="523" spans="1:22" x14ac:dyDescent="0.2">
      <c r="A523" s="18" t="str">
        <f t="shared" si="33"/>
        <v>Catalogo principalOVS_ES ACADEMICOEWK-00001</v>
      </c>
      <c r="B523" s="18" t="str">
        <f t="shared" si="34"/>
        <v>EWK-00001OVS_ES ACADEMICO</v>
      </c>
      <c r="C523" s="18"/>
      <c r="D523" t="s">
        <v>122</v>
      </c>
      <c r="E523" t="s">
        <v>512</v>
      </c>
      <c r="F523" t="s">
        <v>230</v>
      </c>
      <c r="G523" s="18" t="str">
        <f t="shared" si="36"/>
        <v>Catalogo principal</v>
      </c>
      <c r="H523" s="43" t="s">
        <v>121</v>
      </c>
      <c r="I523" s="37" t="s">
        <v>67</v>
      </c>
      <c r="J523" t="s">
        <v>4560</v>
      </c>
      <c r="K523" t="s">
        <v>40</v>
      </c>
      <c r="L523" s="70" t="s">
        <v>21</v>
      </c>
      <c r="M523" s="70" t="s">
        <v>3966</v>
      </c>
      <c r="N523" s="37" t="s">
        <v>67</v>
      </c>
      <c r="O523" s="37" t="s">
        <v>67</v>
      </c>
      <c r="P523" s="37" t="s">
        <v>230</v>
      </c>
      <c r="Q523" s="75" t="s">
        <v>512</v>
      </c>
      <c r="R523" t="s">
        <v>3691</v>
      </c>
      <c r="S523" s="38">
        <v>1.1000000000000001</v>
      </c>
      <c r="T523">
        <v>1</v>
      </c>
      <c r="U523">
        <v>0</v>
      </c>
      <c r="V523" s="43" t="str">
        <f t="shared" si="35"/>
        <v>USD</v>
      </c>
    </row>
    <row r="524" spans="1:22" x14ac:dyDescent="0.2">
      <c r="A524" s="18" t="str">
        <f t="shared" si="33"/>
        <v>Catalogo principalOVS_ES ACADEMICOEWK-00002</v>
      </c>
      <c r="B524" s="18" t="str">
        <f t="shared" si="34"/>
        <v>EWK-00002OVS_ES ACADEMICO</v>
      </c>
      <c r="C524" s="18"/>
      <c r="D524" t="s">
        <v>122</v>
      </c>
      <c r="E524" t="s">
        <v>513</v>
      </c>
      <c r="F524" t="s">
        <v>230</v>
      </c>
      <c r="G524" s="18" t="str">
        <f t="shared" si="36"/>
        <v>Catalogo principal</v>
      </c>
      <c r="H524" s="43" t="s">
        <v>121</v>
      </c>
      <c r="I524" s="37" t="s">
        <v>67</v>
      </c>
      <c r="J524" t="s">
        <v>3782</v>
      </c>
      <c r="K524" t="s">
        <v>40</v>
      </c>
      <c r="L524" s="70" t="s">
        <v>21</v>
      </c>
      <c r="M524" s="70" t="s">
        <v>28</v>
      </c>
      <c r="N524" s="37" t="s">
        <v>67</v>
      </c>
      <c r="O524" s="37" t="s">
        <v>67</v>
      </c>
      <c r="P524" s="37" t="s">
        <v>230</v>
      </c>
      <c r="Q524" s="75" t="s">
        <v>513</v>
      </c>
      <c r="R524" t="s">
        <v>3691</v>
      </c>
      <c r="S524" s="38">
        <v>1.1000000000000001</v>
      </c>
      <c r="T524">
        <v>1</v>
      </c>
      <c r="U524">
        <v>0</v>
      </c>
      <c r="V524" s="43" t="str">
        <f t="shared" si="35"/>
        <v>USD</v>
      </c>
    </row>
    <row r="525" spans="1:22" x14ac:dyDescent="0.2">
      <c r="A525" s="18" t="str">
        <f t="shared" si="33"/>
        <v>Catalogo principalOVS_ES ACADEMICOEWL-00001</v>
      </c>
      <c r="B525" s="18" t="str">
        <f t="shared" si="34"/>
        <v>EWL-00001OVS_ES ACADEMICO</v>
      </c>
      <c r="C525" s="18"/>
      <c r="D525" t="s">
        <v>122</v>
      </c>
      <c r="E525" t="s">
        <v>514</v>
      </c>
      <c r="F525" t="s">
        <v>230</v>
      </c>
      <c r="G525" s="18" t="str">
        <f t="shared" si="36"/>
        <v>Catalogo principal</v>
      </c>
      <c r="H525" s="43" t="s">
        <v>121</v>
      </c>
      <c r="I525" s="37" t="s">
        <v>67</v>
      </c>
      <c r="J525" t="s">
        <v>3783</v>
      </c>
      <c r="K525" t="s">
        <v>40</v>
      </c>
      <c r="L525" s="70" t="s">
        <v>21</v>
      </c>
      <c r="M525" s="70" t="s">
        <v>28</v>
      </c>
      <c r="N525" s="37" t="s">
        <v>67</v>
      </c>
      <c r="O525" s="37" t="s">
        <v>67</v>
      </c>
      <c r="P525" s="37" t="s">
        <v>230</v>
      </c>
      <c r="Q525" s="75" t="s">
        <v>514</v>
      </c>
      <c r="R525" t="s">
        <v>3691</v>
      </c>
      <c r="S525" s="38">
        <v>0.6</v>
      </c>
      <c r="T525">
        <v>1</v>
      </c>
      <c r="U525">
        <v>0</v>
      </c>
      <c r="V525" s="43" t="str">
        <f t="shared" si="35"/>
        <v>USD</v>
      </c>
    </row>
    <row r="526" spans="1:22" x14ac:dyDescent="0.2">
      <c r="A526" s="18" t="str">
        <f t="shared" si="33"/>
        <v>Catalogo principalOVS_ES ACADEMICOF2R-00001</v>
      </c>
      <c r="B526" s="18" t="str">
        <f t="shared" si="34"/>
        <v>F2R-00001OVS_ES ACADEMICO</v>
      </c>
      <c r="C526" s="18"/>
      <c r="D526" t="s">
        <v>122</v>
      </c>
      <c r="E526" t="s">
        <v>515</v>
      </c>
      <c r="F526" t="s">
        <v>230</v>
      </c>
      <c r="G526" s="18" t="str">
        <f t="shared" si="36"/>
        <v>Catalogo principal</v>
      </c>
      <c r="H526" s="43" t="s">
        <v>121</v>
      </c>
      <c r="I526" s="37" t="s">
        <v>67</v>
      </c>
      <c r="J526" t="s">
        <v>4561</v>
      </c>
      <c r="K526" t="s">
        <v>40</v>
      </c>
      <c r="L526" s="70" t="s">
        <v>21</v>
      </c>
      <c r="M526" s="70" t="s">
        <v>3966</v>
      </c>
      <c r="N526" s="37" t="s">
        <v>67</v>
      </c>
      <c r="O526" s="37" t="s">
        <v>67</v>
      </c>
      <c r="P526" s="37" t="s">
        <v>230</v>
      </c>
      <c r="Q526" s="75" t="s">
        <v>515</v>
      </c>
      <c r="R526" t="s">
        <v>3691</v>
      </c>
      <c r="S526" s="38">
        <v>0.25</v>
      </c>
      <c r="T526">
        <v>1</v>
      </c>
      <c r="U526">
        <v>0</v>
      </c>
      <c r="V526" s="43" t="str">
        <f t="shared" si="35"/>
        <v>USD</v>
      </c>
    </row>
    <row r="527" spans="1:22" x14ac:dyDescent="0.2">
      <c r="A527" s="18" t="str">
        <f t="shared" si="33"/>
        <v>Catalogo principalOVS_ES ACADEMICOF2R-00002</v>
      </c>
      <c r="B527" s="18" t="str">
        <f t="shared" si="34"/>
        <v>F2R-00002OVS_ES ACADEMICO</v>
      </c>
      <c r="C527" s="18"/>
      <c r="D527" t="s">
        <v>122</v>
      </c>
      <c r="E527" t="s">
        <v>516</v>
      </c>
      <c r="F527" t="s">
        <v>230</v>
      </c>
      <c r="G527" s="18" t="str">
        <f t="shared" si="36"/>
        <v>Catalogo principal</v>
      </c>
      <c r="H527" s="43" t="s">
        <v>121</v>
      </c>
      <c r="I527" s="37" t="s">
        <v>67</v>
      </c>
      <c r="J527" t="s">
        <v>4562</v>
      </c>
      <c r="K527" t="s">
        <v>40</v>
      </c>
      <c r="L527" s="70" t="s">
        <v>21</v>
      </c>
      <c r="M527" s="70" t="s">
        <v>3966</v>
      </c>
      <c r="N527" s="37" t="s">
        <v>67</v>
      </c>
      <c r="O527" s="37" t="s">
        <v>67</v>
      </c>
      <c r="P527" s="37" t="s">
        <v>230</v>
      </c>
      <c r="Q527" s="75" t="s">
        <v>516</v>
      </c>
      <c r="R527" t="s">
        <v>3691</v>
      </c>
      <c r="S527" s="38">
        <v>0.25</v>
      </c>
      <c r="T527">
        <v>1</v>
      </c>
      <c r="U527">
        <v>0</v>
      </c>
      <c r="V527" s="43" t="str">
        <f t="shared" si="35"/>
        <v>USD</v>
      </c>
    </row>
    <row r="528" spans="1:22" x14ac:dyDescent="0.2">
      <c r="A528" s="18" t="str">
        <f t="shared" si="33"/>
        <v>Catalogo principalOVS_ES ACADEMICOF2R-00009</v>
      </c>
      <c r="B528" s="18" t="str">
        <f t="shared" si="34"/>
        <v>F2R-00009OVS_ES ACADEMICO</v>
      </c>
      <c r="C528" s="18"/>
      <c r="D528" t="s">
        <v>122</v>
      </c>
      <c r="E528" t="s">
        <v>517</v>
      </c>
      <c r="F528" t="s">
        <v>230</v>
      </c>
      <c r="G528" s="18" t="str">
        <f t="shared" si="36"/>
        <v>Catalogo principal</v>
      </c>
      <c r="H528" s="43" t="s">
        <v>121</v>
      </c>
      <c r="I528" s="37" t="s">
        <v>67</v>
      </c>
      <c r="J528" t="s">
        <v>4563</v>
      </c>
      <c r="K528" t="s">
        <v>40</v>
      </c>
      <c r="L528" s="70" t="s">
        <v>21</v>
      </c>
      <c r="M528" s="70" t="s">
        <v>3966</v>
      </c>
      <c r="N528" s="37" t="s">
        <v>67</v>
      </c>
      <c r="O528" s="37" t="s">
        <v>67</v>
      </c>
      <c r="P528" s="37" t="s">
        <v>230</v>
      </c>
      <c r="Q528" s="75" t="s">
        <v>517</v>
      </c>
      <c r="R528" t="s">
        <v>3691</v>
      </c>
      <c r="S528" s="38">
        <v>0.17</v>
      </c>
      <c r="T528">
        <v>1</v>
      </c>
      <c r="U528">
        <v>0</v>
      </c>
      <c r="V528" s="43" t="str">
        <f t="shared" si="35"/>
        <v>USD</v>
      </c>
    </row>
    <row r="529" spans="1:22" x14ac:dyDescent="0.2">
      <c r="A529" s="18" t="str">
        <f t="shared" si="33"/>
        <v>Catalogo principalOVS_ES ACADEMICOF3X-00001</v>
      </c>
      <c r="B529" s="18" t="str">
        <f t="shared" si="34"/>
        <v>F3X-00001OVS_ES ACADEMICO</v>
      </c>
      <c r="C529" s="18"/>
      <c r="D529" t="s">
        <v>122</v>
      </c>
      <c r="E529" t="s">
        <v>518</v>
      </c>
      <c r="F529" t="s">
        <v>230</v>
      </c>
      <c r="G529" s="18" t="str">
        <f t="shared" si="36"/>
        <v>Catalogo principal</v>
      </c>
      <c r="H529" s="43" t="s">
        <v>121</v>
      </c>
      <c r="I529" s="37" t="s">
        <v>67</v>
      </c>
      <c r="J529" t="s">
        <v>3784</v>
      </c>
      <c r="K529" t="s">
        <v>40</v>
      </c>
      <c r="L529" s="70" t="s">
        <v>21</v>
      </c>
      <c r="M529" s="70" t="s">
        <v>28</v>
      </c>
      <c r="N529" s="37" t="s">
        <v>67</v>
      </c>
      <c r="O529" s="37" t="s">
        <v>67</v>
      </c>
      <c r="P529" s="37" t="s">
        <v>230</v>
      </c>
      <c r="Q529" s="75" t="s">
        <v>518</v>
      </c>
      <c r="R529" t="s">
        <v>3691</v>
      </c>
      <c r="S529" s="38">
        <v>2</v>
      </c>
      <c r="T529">
        <v>1</v>
      </c>
      <c r="U529">
        <v>0</v>
      </c>
      <c r="V529" s="43" t="str">
        <f t="shared" si="35"/>
        <v>USD</v>
      </c>
    </row>
    <row r="530" spans="1:22" x14ac:dyDescent="0.2">
      <c r="A530" s="18" t="str">
        <f t="shared" si="33"/>
        <v>Catalogo principalOVS_ES ACADEMICOF3X-00002</v>
      </c>
      <c r="B530" s="18" t="str">
        <f t="shared" si="34"/>
        <v>F3X-00002OVS_ES ACADEMICO</v>
      </c>
      <c r="C530" s="18"/>
      <c r="D530" t="s">
        <v>122</v>
      </c>
      <c r="E530" t="s">
        <v>519</v>
      </c>
      <c r="F530" t="s">
        <v>230</v>
      </c>
      <c r="G530" s="18" t="str">
        <f t="shared" si="36"/>
        <v>Catalogo principal</v>
      </c>
      <c r="H530" s="43" t="s">
        <v>121</v>
      </c>
      <c r="I530" s="37" t="s">
        <v>67</v>
      </c>
      <c r="J530" t="s">
        <v>4564</v>
      </c>
      <c r="K530" t="s">
        <v>40</v>
      </c>
      <c r="L530" s="70" t="s">
        <v>21</v>
      </c>
      <c r="M530" s="70" t="s">
        <v>3966</v>
      </c>
      <c r="N530" s="37" t="s">
        <v>67</v>
      </c>
      <c r="O530" s="37" t="s">
        <v>67</v>
      </c>
      <c r="P530" s="37" t="s">
        <v>230</v>
      </c>
      <c r="Q530" s="75" t="s">
        <v>519</v>
      </c>
      <c r="R530" t="s">
        <v>3691</v>
      </c>
      <c r="S530" s="38">
        <v>0</v>
      </c>
      <c r="T530">
        <v>1</v>
      </c>
      <c r="U530">
        <v>0</v>
      </c>
      <c r="V530" s="43" t="str">
        <f t="shared" si="35"/>
        <v>USD</v>
      </c>
    </row>
    <row r="531" spans="1:22" x14ac:dyDescent="0.2">
      <c r="A531" s="18" t="str">
        <f t="shared" si="33"/>
        <v>Catalogo principalOVS_ES ACADEMICOF3X-00003</v>
      </c>
      <c r="B531" s="18" t="str">
        <f t="shared" si="34"/>
        <v>F3X-00003OVS_ES ACADEMICO</v>
      </c>
      <c r="C531" s="18"/>
      <c r="D531" t="s">
        <v>122</v>
      </c>
      <c r="E531" t="s">
        <v>520</v>
      </c>
      <c r="F531" t="s">
        <v>230</v>
      </c>
      <c r="G531" s="18" t="str">
        <f t="shared" si="36"/>
        <v>Catalogo principal</v>
      </c>
      <c r="H531" s="43" t="s">
        <v>121</v>
      </c>
      <c r="I531" s="37" t="s">
        <v>67</v>
      </c>
      <c r="J531" t="s">
        <v>4565</v>
      </c>
      <c r="K531" t="s">
        <v>40</v>
      </c>
      <c r="L531" s="70" t="s">
        <v>21</v>
      </c>
      <c r="M531" s="70" t="s">
        <v>3966</v>
      </c>
      <c r="N531" s="37" t="s">
        <v>67</v>
      </c>
      <c r="O531" s="37" t="s">
        <v>67</v>
      </c>
      <c r="P531" s="37" t="s">
        <v>230</v>
      </c>
      <c r="Q531" s="75" t="s">
        <v>520</v>
      </c>
      <c r="R531" t="s">
        <v>3691</v>
      </c>
      <c r="S531" s="38">
        <v>0</v>
      </c>
      <c r="T531">
        <v>1</v>
      </c>
      <c r="U531">
        <v>0</v>
      </c>
      <c r="V531" s="43" t="str">
        <f t="shared" si="35"/>
        <v>USD</v>
      </c>
    </row>
    <row r="532" spans="1:22" x14ac:dyDescent="0.2">
      <c r="A532" s="18" t="str">
        <f t="shared" si="33"/>
        <v>Catalogo principalOVS_ES ACADEMICOF3X-00004</v>
      </c>
      <c r="B532" s="18" t="str">
        <f t="shared" si="34"/>
        <v>F3X-00004OVS_ES ACADEMICO</v>
      </c>
      <c r="C532" s="18"/>
      <c r="D532" t="s">
        <v>122</v>
      </c>
      <c r="E532" t="s">
        <v>521</v>
      </c>
      <c r="F532" t="s">
        <v>230</v>
      </c>
      <c r="G532" s="18" t="str">
        <f t="shared" si="36"/>
        <v>Catalogo principal</v>
      </c>
      <c r="H532" s="43" t="s">
        <v>121</v>
      </c>
      <c r="I532" s="37" t="s">
        <v>67</v>
      </c>
      <c r="J532" t="s">
        <v>3785</v>
      </c>
      <c r="K532" t="s">
        <v>40</v>
      </c>
      <c r="L532" s="70" t="s">
        <v>21</v>
      </c>
      <c r="M532" s="70" t="s">
        <v>28</v>
      </c>
      <c r="N532" s="37" t="s">
        <v>67</v>
      </c>
      <c r="O532" s="37" t="s">
        <v>67</v>
      </c>
      <c r="P532" s="37" t="s">
        <v>230</v>
      </c>
      <c r="Q532" s="75" t="s">
        <v>521</v>
      </c>
      <c r="R532" t="s">
        <v>3691</v>
      </c>
      <c r="S532" s="38">
        <v>1.5</v>
      </c>
      <c r="T532">
        <v>1</v>
      </c>
      <c r="U532">
        <v>0</v>
      </c>
      <c r="V532" s="43" t="str">
        <f t="shared" si="35"/>
        <v>USD</v>
      </c>
    </row>
    <row r="533" spans="1:22" x14ac:dyDescent="0.2">
      <c r="A533" s="18" t="str">
        <f t="shared" si="33"/>
        <v>Catalogo principalOVS_ES ACADEMICOF52-01945</v>
      </c>
      <c r="B533" s="18" t="str">
        <f t="shared" si="34"/>
        <v>F52-01945OVS_ES ACADEMICO</v>
      </c>
      <c r="C533" s="18"/>
      <c r="D533" t="s">
        <v>122</v>
      </c>
      <c r="E533" t="s">
        <v>522</v>
      </c>
      <c r="F533" t="s">
        <v>230</v>
      </c>
      <c r="G533" s="18" t="str">
        <f t="shared" si="36"/>
        <v>Catalogo principal</v>
      </c>
      <c r="H533" s="43" t="s">
        <v>121</v>
      </c>
      <c r="I533" s="37" t="s">
        <v>67</v>
      </c>
      <c r="J533" t="s">
        <v>4566</v>
      </c>
      <c r="K533" t="s">
        <v>40</v>
      </c>
      <c r="L533" s="70" t="s">
        <v>21</v>
      </c>
      <c r="M533" s="70" t="s">
        <v>3946</v>
      </c>
      <c r="N533" s="37" t="s">
        <v>67</v>
      </c>
      <c r="O533" s="37" t="s">
        <v>67</v>
      </c>
      <c r="P533" s="37" t="s">
        <v>230</v>
      </c>
      <c r="Q533" s="75" t="s">
        <v>522</v>
      </c>
      <c r="R533" t="s">
        <v>3696</v>
      </c>
      <c r="S533" s="38">
        <v>2047</v>
      </c>
      <c r="T533">
        <v>1</v>
      </c>
      <c r="U533">
        <v>0</v>
      </c>
      <c r="V533" s="43" t="str">
        <f t="shared" si="35"/>
        <v>USD</v>
      </c>
    </row>
    <row r="534" spans="1:22" x14ac:dyDescent="0.2">
      <c r="A534" s="18" t="str">
        <f t="shared" si="33"/>
        <v>Catalogo principalOVS_ES ACADEMICOF52-01946</v>
      </c>
      <c r="B534" s="18" t="str">
        <f t="shared" si="34"/>
        <v>F52-01946OVS_ES ACADEMICO</v>
      </c>
      <c r="C534" s="18"/>
      <c r="D534" t="s">
        <v>122</v>
      </c>
      <c r="E534" t="s">
        <v>523</v>
      </c>
      <c r="F534" t="s">
        <v>230</v>
      </c>
      <c r="G534" s="18" t="str">
        <f t="shared" si="36"/>
        <v>Catalogo principal</v>
      </c>
      <c r="H534" s="43" t="s">
        <v>121</v>
      </c>
      <c r="I534" s="37" t="s">
        <v>67</v>
      </c>
      <c r="J534" t="s">
        <v>4567</v>
      </c>
      <c r="K534" t="s">
        <v>40</v>
      </c>
      <c r="L534" s="70" t="s">
        <v>21</v>
      </c>
      <c r="M534" s="70" t="s">
        <v>3946</v>
      </c>
      <c r="N534" s="37" t="s">
        <v>67</v>
      </c>
      <c r="O534" s="37" t="s">
        <v>67</v>
      </c>
      <c r="P534" s="37" t="s">
        <v>230</v>
      </c>
      <c r="Q534" s="75" t="s">
        <v>523</v>
      </c>
      <c r="R534" t="s">
        <v>3696</v>
      </c>
      <c r="S534" s="38">
        <v>2047</v>
      </c>
      <c r="T534">
        <v>1</v>
      </c>
      <c r="U534">
        <v>0</v>
      </c>
      <c r="V534" s="43" t="str">
        <f t="shared" si="35"/>
        <v>USD</v>
      </c>
    </row>
    <row r="535" spans="1:22" x14ac:dyDescent="0.2">
      <c r="A535" s="18" t="str">
        <f t="shared" si="33"/>
        <v>Catalogo principalOVS_ES ACADEMICOF52-02171</v>
      </c>
      <c r="B535" s="18" t="str">
        <f t="shared" si="34"/>
        <v>F52-02171OVS_ES ACADEMICO</v>
      </c>
      <c r="C535" s="18"/>
      <c r="D535" t="s">
        <v>122</v>
      </c>
      <c r="E535" t="s">
        <v>524</v>
      </c>
      <c r="F535" t="s">
        <v>230</v>
      </c>
      <c r="G535" s="18" t="str">
        <f t="shared" si="36"/>
        <v>Catalogo principal</v>
      </c>
      <c r="H535" s="43" t="s">
        <v>121</v>
      </c>
      <c r="I535" s="37" t="s">
        <v>67</v>
      </c>
      <c r="J535" t="s">
        <v>4568</v>
      </c>
      <c r="K535" t="s">
        <v>40</v>
      </c>
      <c r="L535" s="70" t="s">
        <v>21</v>
      </c>
      <c r="M535" s="70" t="s">
        <v>3963</v>
      </c>
      <c r="N535" s="37" t="s">
        <v>67</v>
      </c>
      <c r="O535" s="37" t="s">
        <v>67</v>
      </c>
      <c r="P535" s="37" t="s">
        <v>230</v>
      </c>
      <c r="Q535" s="75" t="s">
        <v>524</v>
      </c>
      <c r="R535" t="s">
        <v>3696</v>
      </c>
      <c r="S535" s="38">
        <v>1941</v>
      </c>
      <c r="T535">
        <v>1</v>
      </c>
      <c r="U535">
        <v>0</v>
      </c>
      <c r="V535" s="43" t="str">
        <f t="shared" si="35"/>
        <v>USD</v>
      </c>
    </row>
    <row r="536" spans="1:22" x14ac:dyDescent="0.2">
      <c r="A536" s="18" t="str">
        <f t="shared" si="33"/>
        <v>Catalogo principalOVS_ES ACADEMICOF52-02172</v>
      </c>
      <c r="B536" s="18" t="str">
        <f t="shared" si="34"/>
        <v>F52-02172OVS_ES ACADEMICO</v>
      </c>
      <c r="C536" s="18"/>
      <c r="D536" t="s">
        <v>122</v>
      </c>
      <c r="E536" t="s">
        <v>525</v>
      </c>
      <c r="F536" t="s">
        <v>230</v>
      </c>
      <c r="G536" s="18" t="str">
        <f t="shared" si="36"/>
        <v>Catalogo principal</v>
      </c>
      <c r="H536" s="43" t="s">
        <v>121</v>
      </c>
      <c r="I536" s="37" t="s">
        <v>67</v>
      </c>
      <c r="J536" t="s">
        <v>4569</v>
      </c>
      <c r="K536" t="s">
        <v>40</v>
      </c>
      <c r="L536" s="70" t="s">
        <v>21</v>
      </c>
      <c r="M536" s="70" t="s">
        <v>3963</v>
      </c>
      <c r="N536" s="37" t="s">
        <v>67</v>
      </c>
      <c r="O536" s="37" t="s">
        <v>67</v>
      </c>
      <c r="P536" s="37" t="s">
        <v>230</v>
      </c>
      <c r="Q536" s="75" t="s">
        <v>525</v>
      </c>
      <c r="R536" t="s">
        <v>3696</v>
      </c>
      <c r="S536" s="38">
        <v>1941</v>
      </c>
      <c r="T536">
        <v>1</v>
      </c>
      <c r="U536">
        <v>0</v>
      </c>
      <c r="V536" s="43" t="str">
        <f t="shared" si="35"/>
        <v>USD</v>
      </c>
    </row>
    <row r="537" spans="1:22" x14ac:dyDescent="0.2">
      <c r="A537" s="18" t="str">
        <f t="shared" si="33"/>
        <v>Catalogo principalOVS_ES ACADEMICOF52-02173</v>
      </c>
      <c r="B537" s="18" t="str">
        <f t="shared" si="34"/>
        <v>F52-02173OVS_ES ACADEMICO</v>
      </c>
      <c r="C537" s="18"/>
      <c r="D537" t="s">
        <v>122</v>
      </c>
      <c r="E537" t="s">
        <v>526</v>
      </c>
      <c r="F537" t="s">
        <v>230</v>
      </c>
      <c r="G537" s="18" t="str">
        <f t="shared" si="36"/>
        <v>Catalogo principal</v>
      </c>
      <c r="H537" s="43" t="s">
        <v>121</v>
      </c>
      <c r="I537" s="37" t="s">
        <v>67</v>
      </c>
      <c r="J537" t="s">
        <v>4570</v>
      </c>
      <c r="K537" t="s">
        <v>40</v>
      </c>
      <c r="L537" s="70" t="s">
        <v>21</v>
      </c>
      <c r="M537" s="70" t="s">
        <v>3963</v>
      </c>
      <c r="N537" s="37" t="s">
        <v>67</v>
      </c>
      <c r="O537" s="37" t="s">
        <v>67</v>
      </c>
      <c r="P537" s="37" t="s">
        <v>230</v>
      </c>
      <c r="Q537" s="75" t="s">
        <v>526</v>
      </c>
      <c r="R537" t="s">
        <v>3696</v>
      </c>
      <c r="S537" s="38">
        <v>1550</v>
      </c>
      <c r="T537">
        <v>1</v>
      </c>
      <c r="U537">
        <v>0</v>
      </c>
      <c r="V537" s="43" t="str">
        <f t="shared" si="35"/>
        <v>USD</v>
      </c>
    </row>
    <row r="538" spans="1:22" x14ac:dyDescent="0.2">
      <c r="A538" s="18" t="str">
        <f t="shared" si="33"/>
        <v>Catalogo principalOVS_ES ACADEMICOF52-02174</v>
      </c>
      <c r="B538" s="18" t="str">
        <f t="shared" si="34"/>
        <v>F52-02174OVS_ES ACADEMICO</v>
      </c>
      <c r="C538" s="18"/>
      <c r="D538" t="s">
        <v>122</v>
      </c>
      <c r="E538" t="s">
        <v>527</v>
      </c>
      <c r="F538" t="s">
        <v>230</v>
      </c>
      <c r="G538" s="18" t="str">
        <f t="shared" si="36"/>
        <v>Catalogo principal</v>
      </c>
      <c r="H538" s="43" t="s">
        <v>121</v>
      </c>
      <c r="I538" s="37" t="s">
        <v>67</v>
      </c>
      <c r="J538" t="s">
        <v>4571</v>
      </c>
      <c r="K538" t="s">
        <v>40</v>
      </c>
      <c r="L538" s="70" t="s">
        <v>21</v>
      </c>
      <c r="M538" s="70" t="s">
        <v>3963</v>
      </c>
      <c r="N538" s="37" t="s">
        <v>67</v>
      </c>
      <c r="O538" s="37" t="s">
        <v>67</v>
      </c>
      <c r="P538" s="37" t="s">
        <v>230</v>
      </c>
      <c r="Q538" s="75" t="s">
        <v>527</v>
      </c>
      <c r="R538" t="s">
        <v>3696</v>
      </c>
      <c r="S538" s="38">
        <v>1550</v>
      </c>
      <c r="T538">
        <v>1</v>
      </c>
      <c r="U538">
        <v>0</v>
      </c>
      <c r="V538" s="43" t="str">
        <f t="shared" si="35"/>
        <v>USD</v>
      </c>
    </row>
    <row r="539" spans="1:22" x14ac:dyDescent="0.2">
      <c r="A539" s="18" t="str">
        <f t="shared" si="33"/>
        <v>Catalogo principalOVS_ES ACADEMICOFTJ-00001</v>
      </c>
      <c r="B539" s="18" t="str">
        <f t="shared" si="34"/>
        <v>FTJ-00001OVS_ES ACADEMICO</v>
      </c>
      <c r="C539" s="18"/>
      <c r="D539" t="s">
        <v>122</v>
      </c>
      <c r="E539" t="s">
        <v>528</v>
      </c>
      <c r="F539" t="s">
        <v>230</v>
      </c>
      <c r="G539" s="18" t="str">
        <f t="shared" si="36"/>
        <v>Catalogo principal</v>
      </c>
      <c r="H539" s="43" t="s">
        <v>121</v>
      </c>
      <c r="I539" s="37" t="s">
        <v>67</v>
      </c>
      <c r="J539" t="s">
        <v>3786</v>
      </c>
      <c r="K539" t="s">
        <v>40</v>
      </c>
      <c r="L539" s="70" t="s">
        <v>21</v>
      </c>
      <c r="M539" s="70" t="s">
        <v>28</v>
      </c>
      <c r="N539" s="37" t="s">
        <v>67</v>
      </c>
      <c r="O539" s="37" t="s">
        <v>67</v>
      </c>
      <c r="P539" s="37" t="s">
        <v>230</v>
      </c>
      <c r="Q539" s="75" t="s">
        <v>528</v>
      </c>
      <c r="R539" t="s">
        <v>3691</v>
      </c>
      <c r="S539" s="38">
        <v>1.5</v>
      </c>
      <c r="T539">
        <v>1</v>
      </c>
      <c r="U539">
        <v>0</v>
      </c>
      <c r="V539" s="43" t="str">
        <f t="shared" si="35"/>
        <v>USD</v>
      </c>
    </row>
    <row r="540" spans="1:22" x14ac:dyDescent="0.2">
      <c r="A540" s="18" t="str">
        <f t="shared" si="33"/>
        <v>Catalogo principalOVS_ES ACADEMICOFTK-00001</v>
      </c>
      <c r="B540" s="18" t="str">
        <f t="shared" si="34"/>
        <v>FTK-00001OVS_ES ACADEMICO</v>
      </c>
      <c r="C540" s="18"/>
      <c r="D540" t="s">
        <v>122</v>
      </c>
      <c r="E540" t="s">
        <v>529</v>
      </c>
      <c r="F540" t="s">
        <v>230</v>
      </c>
      <c r="G540" s="18" t="str">
        <f t="shared" si="36"/>
        <v>Catalogo principal</v>
      </c>
      <c r="H540" s="43" t="s">
        <v>121</v>
      </c>
      <c r="I540" s="37" t="s">
        <v>67</v>
      </c>
      <c r="J540" t="s">
        <v>4572</v>
      </c>
      <c r="K540" t="s">
        <v>40</v>
      </c>
      <c r="L540" s="70" t="s">
        <v>21</v>
      </c>
      <c r="M540" s="70" t="s">
        <v>3966</v>
      </c>
      <c r="N540" s="37" t="s">
        <v>67</v>
      </c>
      <c r="O540" s="37" t="s">
        <v>67</v>
      </c>
      <c r="P540" s="37" t="s">
        <v>230</v>
      </c>
      <c r="Q540" s="75" t="s">
        <v>529</v>
      </c>
      <c r="R540" t="s">
        <v>3691</v>
      </c>
      <c r="S540" s="38">
        <v>2.2000000000000002</v>
      </c>
      <c r="T540">
        <v>1</v>
      </c>
      <c r="U540">
        <v>0</v>
      </c>
      <c r="V540" s="43" t="str">
        <f t="shared" si="35"/>
        <v>USD</v>
      </c>
    </row>
    <row r="541" spans="1:22" x14ac:dyDescent="0.2">
      <c r="A541" s="18" t="str">
        <f t="shared" si="33"/>
        <v>Catalogo principalOVS_ES ACADEMICOFTK-00002</v>
      </c>
      <c r="B541" s="18" t="str">
        <f t="shared" si="34"/>
        <v>FTK-00002OVS_ES ACADEMICO</v>
      </c>
      <c r="C541" s="18"/>
      <c r="D541" t="s">
        <v>122</v>
      </c>
      <c r="E541" t="s">
        <v>530</v>
      </c>
      <c r="F541" t="s">
        <v>230</v>
      </c>
      <c r="G541" s="18" t="str">
        <f t="shared" si="36"/>
        <v>Catalogo principal</v>
      </c>
      <c r="H541" s="43" t="s">
        <v>121</v>
      </c>
      <c r="I541" s="37" t="s">
        <v>67</v>
      </c>
      <c r="J541" t="s">
        <v>4573</v>
      </c>
      <c r="K541" t="s">
        <v>40</v>
      </c>
      <c r="L541" s="70" t="s">
        <v>21</v>
      </c>
      <c r="M541" s="70" t="s">
        <v>3966</v>
      </c>
      <c r="N541" s="37" t="s">
        <v>67</v>
      </c>
      <c r="O541" s="37" t="s">
        <v>67</v>
      </c>
      <c r="P541" s="37" t="s">
        <v>230</v>
      </c>
      <c r="Q541" s="75" t="s">
        <v>530</v>
      </c>
      <c r="R541" t="s">
        <v>3691</v>
      </c>
      <c r="S541" s="38">
        <v>2.2000000000000002</v>
      </c>
      <c r="T541">
        <v>1</v>
      </c>
      <c r="U541">
        <v>0</v>
      </c>
      <c r="V541" s="43" t="str">
        <f t="shared" si="35"/>
        <v>USD</v>
      </c>
    </row>
    <row r="542" spans="1:22" x14ac:dyDescent="0.2">
      <c r="A542" s="18" t="str">
        <f t="shared" si="33"/>
        <v>Catalogo principalOVS_ES ACADEMICOFYS-00001</v>
      </c>
      <c r="B542" s="18" t="str">
        <f t="shared" si="34"/>
        <v>FYS-00001OVS_ES ACADEMICO</v>
      </c>
      <c r="C542" s="18"/>
      <c r="D542" t="s">
        <v>122</v>
      </c>
      <c r="E542" t="s">
        <v>531</v>
      </c>
      <c r="F542" t="s">
        <v>230</v>
      </c>
      <c r="G542" s="18" t="str">
        <f t="shared" si="36"/>
        <v>Catalogo principal</v>
      </c>
      <c r="H542" s="43" t="s">
        <v>121</v>
      </c>
      <c r="I542" s="37" t="s">
        <v>67</v>
      </c>
      <c r="J542" t="s">
        <v>4574</v>
      </c>
      <c r="K542" t="s">
        <v>40</v>
      </c>
      <c r="L542" s="70" t="s">
        <v>21</v>
      </c>
      <c r="M542" s="70" t="s">
        <v>3966</v>
      </c>
      <c r="N542" s="37" t="s">
        <v>67</v>
      </c>
      <c r="O542" s="37" t="s">
        <v>67</v>
      </c>
      <c r="P542" s="37" t="s">
        <v>230</v>
      </c>
      <c r="Q542" s="75" t="s">
        <v>531</v>
      </c>
      <c r="R542" t="s">
        <v>3691</v>
      </c>
      <c r="S542" s="38">
        <v>0.76</v>
      </c>
      <c r="T542">
        <v>1</v>
      </c>
      <c r="U542">
        <v>0</v>
      </c>
      <c r="V542" s="43" t="str">
        <f t="shared" si="35"/>
        <v>USD</v>
      </c>
    </row>
    <row r="543" spans="1:22" x14ac:dyDescent="0.2">
      <c r="A543" s="18" t="str">
        <f t="shared" ref="A543:A559" si="37">D543&amp;F543&amp;E543</f>
        <v>Catalogo principalOVS_ES ACADEMICOFYS-00002</v>
      </c>
      <c r="B543" s="18" t="str">
        <f t="shared" ref="B543:B559" si="38">E543&amp;F543</f>
        <v>FYS-00002OVS_ES ACADEMICO</v>
      </c>
      <c r="C543" s="18"/>
      <c r="D543" t="s">
        <v>122</v>
      </c>
      <c r="E543" t="s">
        <v>532</v>
      </c>
      <c r="F543" t="s">
        <v>230</v>
      </c>
      <c r="G543" s="18" t="str">
        <f t="shared" si="36"/>
        <v>Catalogo principal</v>
      </c>
      <c r="H543" s="43" t="s">
        <v>121</v>
      </c>
      <c r="I543" s="37" t="s">
        <v>67</v>
      </c>
      <c r="J543" t="s">
        <v>4575</v>
      </c>
      <c r="K543" t="s">
        <v>40</v>
      </c>
      <c r="L543" s="70" t="s">
        <v>21</v>
      </c>
      <c r="M543" s="70" t="s">
        <v>3966</v>
      </c>
      <c r="N543" s="37" t="s">
        <v>67</v>
      </c>
      <c r="O543" s="37" t="s">
        <v>67</v>
      </c>
      <c r="P543" s="37" t="s">
        <v>230</v>
      </c>
      <c r="Q543" s="75" t="s">
        <v>532</v>
      </c>
      <c r="R543" t="s">
        <v>3691</v>
      </c>
      <c r="S543" s="38">
        <v>0.76</v>
      </c>
      <c r="T543">
        <v>1</v>
      </c>
      <c r="U543">
        <v>0</v>
      </c>
      <c r="V543" s="43" t="str">
        <f t="shared" si="35"/>
        <v>USD</v>
      </c>
    </row>
    <row r="544" spans="1:22" x14ac:dyDescent="0.2">
      <c r="A544" s="18" t="str">
        <f t="shared" si="37"/>
        <v>Catalogo principalOVS_ES ACADEMICOFYS-00003</v>
      </c>
      <c r="B544" s="18" t="str">
        <f t="shared" si="38"/>
        <v>FYS-00003OVS_ES ACADEMICO</v>
      </c>
      <c r="C544" s="18"/>
      <c r="D544" t="s">
        <v>122</v>
      </c>
      <c r="E544" t="s">
        <v>533</v>
      </c>
      <c r="F544" t="s">
        <v>230</v>
      </c>
      <c r="G544" s="18" t="str">
        <f t="shared" si="36"/>
        <v>Catalogo principal</v>
      </c>
      <c r="H544" s="43" t="s">
        <v>121</v>
      </c>
      <c r="I544" s="37" t="s">
        <v>67</v>
      </c>
      <c r="J544" t="s">
        <v>4576</v>
      </c>
      <c r="K544" t="s">
        <v>40</v>
      </c>
      <c r="L544" s="70" t="s">
        <v>21</v>
      </c>
      <c r="M544" s="70" t="s">
        <v>3966</v>
      </c>
      <c r="N544" s="37" t="s">
        <v>67</v>
      </c>
      <c r="O544" s="37" t="s">
        <v>67</v>
      </c>
      <c r="P544" s="37" t="s">
        <v>230</v>
      </c>
      <c r="Q544" s="75" t="s">
        <v>533</v>
      </c>
      <c r="R544" t="s">
        <v>3691</v>
      </c>
      <c r="S544" s="38">
        <v>0</v>
      </c>
      <c r="T544">
        <v>1</v>
      </c>
      <c r="U544">
        <v>0</v>
      </c>
      <c r="V544" s="43" t="str">
        <f t="shared" ref="V544:V559" si="39">H544</f>
        <v>USD</v>
      </c>
    </row>
    <row r="545" spans="1:22" x14ac:dyDescent="0.2">
      <c r="A545" s="18" t="str">
        <f t="shared" si="37"/>
        <v>Catalogo principalOVS_ES ACADEMICOFYS-00004</v>
      </c>
      <c r="B545" s="18" t="str">
        <f t="shared" si="38"/>
        <v>FYS-00004OVS_ES ACADEMICO</v>
      </c>
      <c r="C545" s="18"/>
      <c r="D545" t="s">
        <v>122</v>
      </c>
      <c r="E545" t="s">
        <v>534</v>
      </c>
      <c r="F545" t="s">
        <v>230</v>
      </c>
      <c r="G545" s="18" t="str">
        <f t="shared" si="36"/>
        <v>Catalogo principal</v>
      </c>
      <c r="H545" s="43" t="s">
        <v>121</v>
      </c>
      <c r="I545" s="37" t="s">
        <v>67</v>
      </c>
      <c r="J545" t="s">
        <v>4577</v>
      </c>
      <c r="K545" t="s">
        <v>40</v>
      </c>
      <c r="L545" s="70" t="s">
        <v>21</v>
      </c>
      <c r="M545" s="70" t="s">
        <v>3966</v>
      </c>
      <c r="N545" s="37" t="s">
        <v>67</v>
      </c>
      <c r="O545" s="37" t="s">
        <v>67</v>
      </c>
      <c r="P545" s="37" t="s">
        <v>230</v>
      </c>
      <c r="Q545" s="75" t="s">
        <v>534</v>
      </c>
      <c r="R545" t="s">
        <v>3691</v>
      </c>
      <c r="S545" s="38">
        <v>0</v>
      </c>
      <c r="T545">
        <v>1</v>
      </c>
      <c r="U545">
        <v>0</v>
      </c>
      <c r="V545" s="43" t="str">
        <f t="shared" si="39"/>
        <v>USD</v>
      </c>
    </row>
    <row r="546" spans="1:22" x14ac:dyDescent="0.2">
      <c r="A546" s="18" t="str">
        <f t="shared" si="37"/>
        <v>Catalogo principalOVS_ES ACADEMICOFYT-00001</v>
      </c>
      <c r="B546" s="18" t="str">
        <f t="shared" si="38"/>
        <v>FYT-00001OVS_ES ACADEMICO</v>
      </c>
      <c r="C546" s="18"/>
      <c r="D546" t="s">
        <v>122</v>
      </c>
      <c r="E546" t="s">
        <v>535</v>
      </c>
      <c r="F546" t="s">
        <v>230</v>
      </c>
      <c r="G546" s="18" t="str">
        <f t="shared" si="36"/>
        <v>Catalogo principal</v>
      </c>
      <c r="H546" s="43" t="s">
        <v>121</v>
      </c>
      <c r="I546" s="37" t="s">
        <v>67</v>
      </c>
      <c r="J546" t="s">
        <v>4578</v>
      </c>
      <c r="K546" t="s">
        <v>40</v>
      </c>
      <c r="L546" s="70" t="s">
        <v>21</v>
      </c>
      <c r="M546" s="70" t="s">
        <v>3966</v>
      </c>
      <c r="N546" s="37" t="s">
        <v>67</v>
      </c>
      <c r="O546" s="37" t="s">
        <v>67</v>
      </c>
      <c r="P546" s="37" t="s">
        <v>230</v>
      </c>
      <c r="Q546" s="75" t="s">
        <v>535</v>
      </c>
      <c r="R546" t="s">
        <v>3691</v>
      </c>
      <c r="S546" s="38">
        <v>0.76</v>
      </c>
      <c r="T546">
        <v>1</v>
      </c>
      <c r="U546">
        <v>0</v>
      </c>
      <c r="V546" s="43" t="str">
        <f t="shared" si="39"/>
        <v>USD</v>
      </c>
    </row>
    <row r="547" spans="1:22" x14ac:dyDescent="0.2">
      <c r="A547" s="18" t="str">
        <f t="shared" si="37"/>
        <v>Catalogo principalOVS_ES ACADEMICOFYT-00002</v>
      </c>
      <c r="B547" s="18" t="str">
        <f t="shared" si="38"/>
        <v>FYT-00002OVS_ES ACADEMICO</v>
      </c>
      <c r="C547" s="18"/>
      <c r="D547" t="s">
        <v>122</v>
      </c>
      <c r="E547" t="s">
        <v>536</v>
      </c>
      <c r="F547" t="s">
        <v>230</v>
      </c>
      <c r="G547" s="18" t="str">
        <f t="shared" si="36"/>
        <v>Catalogo principal</v>
      </c>
      <c r="H547" s="43" t="s">
        <v>121</v>
      </c>
      <c r="I547" s="37" t="s">
        <v>67</v>
      </c>
      <c r="J547" t="s">
        <v>4579</v>
      </c>
      <c r="K547" t="s">
        <v>40</v>
      </c>
      <c r="L547" s="70" t="s">
        <v>21</v>
      </c>
      <c r="M547" s="70" t="s">
        <v>3966</v>
      </c>
      <c r="N547" s="37" t="s">
        <v>67</v>
      </c>
      <c r="O547" s="37" t="s">
        <v>67</v>
      </c>
      <c r="P547" s="37" t="s">
        <v>230</v>
      </c>
      <c r="Q547" s="75" t="s">
        <v>536</v>
      </c>
      <c r="R547" t="s">
        <v>3691</v>
      </c>
      <c r="S547" s="38">
        <v>0</v>
      </c>
      <c r="T547">
        <v>1</v>
      </c>
      <c r="U547">
        <v>0</v>
      </c>
      <c r="V547" s="43" t="str">
        <f t="shared" si="39"/>
        <v>USD</v>
      </c>
    </row>
    <row r="548" spans="1:22" x14ac:dyDescent="0.2">
      <c r="A548" s="18" t="str">
        <f t="shared" si="37"/>
        <v>Catalogo principalOVS_ES ACADEMICOFYT-00003</v>
      </c>
      <c r="B548" s="18" t="str">
        <f t="shared" si="38"/>
        <v>FYT-00003OVS_ES ACADEMICO</v>
      </c>
      <c r="C548" s="18"/>
      <c r="D548" t="s">
        <v>122</v>
      </c>
      <c r="E548" t="s">
        <v>537</v>
      </c>
      <c r="F548" t="s">
        <v>230</v>
      </c>
      <c r="G548" s="18" t="str">
        <f t="shared" si="36"/>
        <v>Catalogo principal</v>
      </c>
      <c r="H548" s="43" t="s">
        <v>121</v>
      </c>
      <c r="I548" s="37" t="s">
        <v>67</v>
      </c>
      <c r="J548" t="s">
        <v>4580</v>
      </c>
      <c r="K548" t="s">
        <v>40</v>
      </c>
      <c r="L548" s="70" t="s">
        <v>21</v>
      </c>
      <c r="M548" s="70" t="s">
        <v>3966</v>
      </c>
      <c r="N548" s="37" t="s">
        <v>67</v>
      </c>
      <c r="O548" s="37" t="s">
        <v>67</v>
      </c>
      <c r="P548" s="37" t="s">
        <v>230</v>
      </c>
      <c r="Q548" s="75" t="s">
        <v>537</v>
      </c>
      <c r="R548" t="s">
        <v>3691</v>
      </c>
      <c r="S548" s="38">
        <v>0</v>
      </c>
      <c r="T548">
        <v>1</v>
      </c>
      <c r="U548">
        <v>0</v>
      </c>
      <c r="V548" s="43" t="str">
        <f t="shared" si="39"/>
        <v>USD</v>
      </c>
    </row>
    <row r="549" spans="1:22" x14ac:dyDescent="0.2">
      <c r="A549" s="18" t="str">
        <f t="shared" si="37"/>
        <v>Catalogo principalOVS_ES ACADEMICOFYV-00001</v>
      </c>
      <c r="B549" s="18" t="str">
        <f t="shared" si="38"/>
        <v>FYV-00001OVS_ES ACADEMICO</v>
      </c>
      <c r="C549" s="18"/>
      <c r="D549" t="s">
        <v>122</v>
      </c>
      <c r="E549" t="s">
        <v>538</v>
      </c>
      <c r="F549" t="s">
        <v>230</v>
      </c>
      <c r="G549" s="18" t="str">
        <f t="shared" si="36"/>
        <v>Catalogo principal</v>
      </c>
      <c r="H549" s="43" t="s">
        <v>121</v>
      </c>
      <c r="I549" s="37" t="s">
        <v>67</v>
      </c>
      <c r="J549" t="s">
        <v>4581</v>
      </c>
      <c r="K549" t="s">
        <v>40</v>
      </c>
      <c r="L549" s="70" t="s">
        <v>21</v>
      </c>
      <c r="M549" s="70" t="s">
        <v>3966</v>
      </c>
      <c r="N549" s="37" t="s">
        <v>67</v>
      </c>
      <c r="O549" s="37" t="s">
        <v>67</v>
      </c>
      <c r="P549" s="37" t="s">
        <v>230</v>
      </c>
      <c r="Q549" s="75" t="s">
        <v>538</v>
      </c>
      <c r="R549" t="s">
        <v>3691</v>
      </c>
      <c r="S549" s="38">
        <v>0.64</v>
      </c>
      <c r="T549">
        <v>1</v>
      </c>
      <c r="U549">
        <v>0</v>
      </c>
      <c r="V549" s="43" t="str">
        <f t="shared" si="39"/>
        <v>USD</v>
      </c>
    </row>
    <row r="550" spans="1:22" x14ac:dyDescent="0.2">
      <c r="A550" s="18" t="str">
        <f t="shared" si="37"/>
        <v>Catalogo principalOVS_ES ACADEMICOFYV-00002</v>
      </c>
      <c r="B550" s="18" t="str">
        <f t="shared" si="38"/>
        <v>FYV-00002OVS_ES ACADEMICO</v>
      </c>
      <c r="C550" s="18"/>
      <c r="D550" t="s">
        <v>122</v>
      </c>
      <c r="E550" t="s">
        <v>539</v>
      </c>
      <c r="F550" t="s">
        <v>230</v>
      </c>
      <c r="G550" s="18" t="str">
        <f t="shared" si="36"/>
        <v>Catalogo principal</v>
      </c>
      <c r="H550" s="43" t="s">
        <v>121</v>
      </c>
      <c r="I550" s="37" t="s">
        <v>67</v>
      </c>
      <c r="J550" t="s">
        <v>4582</v>
      </c>
      <c r="K550" t="s">
        <v>40</v>
      </c>
      <c r="L550" s="70" t="s">
        <v>21</v>
      </c>
      <c r="M550" s="70" t="s">
        <v>3966</v>
      </c>
      <c r="N550" s="37" t="s">
        <v>67</v>
      </c>
      <c r="O550" s="37" t="s">
        <v>67</v>
      </c>
      <c r="P550" s="37" t="s">
        <v>230</v>
      </c>
      <c r="Q550" s="75" t="s">
        <v>539</v>
      </c>
      <c r="R550" t="s">
        <v>3691</v>
      </c>
      <c r="S550" s="38">
        <v>0.64</v>
      </c>
      <c r="T550">
        <v>1</v>
      </c>
      <c r="U550">
        <v>0</v>
      </c>
      <c r="V550" s="43" t="str">
        <f t="shared" si="39"/>
        <v>USD</v>
      </c>
    </row>
    <row r="551" spans="1:22" x14ac:dyDescent="0.2">
      <c r="A551" s="18" t="str">
        <f t="shared" si="37"/>
        <v>Catalogo principalOVS_ES ACADEMICOG3S-00202</v>
      </c>
      <c r="B551" s="18" t="str">
        <f t="shared" si="38"/>
        <v>G3S-00202OVS_ES ACADEMICO</v>
      </c>
      <c r="C551" s="18"/>
      <c r="D551" t="s">
        <v>122</v>
      </c>
      <c r="E551" t="s">
        <v>540</v>
      </c>
      <c r="F551" t="s">
        <v>230</v>
      </c>
      <c r="G551" s="18" t="str">
        <f t="shared" si="36"/>
        <v>Catalogo principal</v>
      </c>
      <c r="H551" s="43" t="s">
        <v>121</v>
      </c>
      <c r="I551" s="37" t="s">
        <v>67</v>
      </c>
      <c r="J551" t="s">
        <v>4583</v>
      </c>
      <c r="K551" t="s">
        <v>40</v>
      </c>
      <c r="L551" s="70" t="s">
        <v>21</v>
      </c>
      <c r="M551" s="70" t="s">
        <v>3946</v>
      </c>
      <c r="N551" s="37" t="s">
        <v>67</v>
      </c>
      <c r="O551" s="37" t="s">
        <v>67</v>
      </c>
      <c r="P551" s="37" t="s">
        <v>230</v>
      </c>
      <c r="Q551" s="75" t="s">
        <v>540</v>
      </c>
      <c r="R551" t="s">
        <v>3696</v>
      </c>
      <c r="S551" s="38">
        <v>53</v>
      </c>
      <c r="T551">
        <v>1</v>
      </c>
      <c r="U551">
        <v>0</v>
      </c>
      <c r="V551" s="43" t="str">
        <f t="shared" si="39"/>
        <v>USD</v>
      </c>
    </row>
    <row r="552" spans="1:22" x14ac:dyDescent="0.2">
      <c r="A552" s="18" t="str">
        <f t="shared" si="37"/>
        <v>Catalogo principalOVS_ES ACADEMICOG3S-00203</v>
      </c>
      <c r="B552" s="18" t="str">
        <f t="shared" si="38"/>
        <v>G3S-00203OVS_ES ACADEMICO</v>
      </c>
      <c r="C552" s="18"/>
      <c r="D552" t="s">
        <v>122</v>
      </c>
      <c r="E552" t="s">
        <v>541</v>
      </c>
      <c r="F552" t="s">
        <v>230</v>
      </c>
      <c r="G552" s="18" t="str">
        <f t="shared" si="36"/>
        <v>Catalogo principal</v>
      </c>
      <c r="H552" s="43" t="s">
        <v>121</v>
      </c>
      <c r="I552" s="37" t="s">
        <v>67</v>
      </c>
      <c r="J552" t="s">
        <v>4584</v>
      </c>
      <c r="K552" t="s">
        <v>40</v>
      </c>
      <c r="L552" s="70" t="s">
        <v>21</v>
      </c>
      <c r="M552" s="70" t="s">
        <v>3946</v>
      </c>
      <c r="N552" s="37" t="s">
        <v>67</v>
      </c>
      <c r="O552" s="37" t="s">
        <v>67</v>
      </c>
      <c r="P552" s="37" t="s">
        <v>230</v>
      </c>
      <c r="Q552" s="75" t="s">
        <v>541</v>
      </c>
      <c r="R552" t="s">
        <v>3696</v>
      </c>
      <c r="S552" s="38">
        <v>53</v>
      </c>
      <c r="T552">
        <v>1</v>
      </c>
      <c r="U552">
        <v>0</v>
      </c>
      <c r="V552" s="43" t="str">
        <f t="shared" si="39"/>
        <v>USD</v>
      </c>
    </row>
    <row r="553" spans="1:22" x14ac:dyDescent="0.2">
      <c r="A553" s="18" t="str">
        <f t="shared" si="37"/>
        <v>Catalogo principalOVS_ES ACADEMICOGGQ-00001</v>
      </c>
      <c r="B553" s="18" t="str">
        <f t="shared" si="38"/>
        <v>GGQ-00001OVS_ES ACADEMICO</v>
      </c>
      <c r="C553" s="18"/>
      <c r="D553" t="s">
        <v>122</v>
      </c>
      <c r="E553" t="s">
        <v>542</v>
      </c>
      <c r="F553" t="s">
        <v>230</v>
      </c>
      <c r="G553" s="18" t="str">
        <f t="shared" si="36"/>
        <v>Catalogo principal</v>
      </c>
      <c r="H553" s="43" t="s">
        <v>121</v>
      </c>
      <c r="I553" s="37" t="s">
        <v>67</v>
      </c>
      <c r="J553" t="s">
        <v>4585</v>
      </c>
      <c r="K553" t="s">
        <v>40</v>
      </c>
      <c r="L553" s="70" t="s">
        <v>21</v>
      </c>
      <c r="M553" s="70" t="s">
        <v>3966</v>
      </c>
      <c r="N553" s="37" t="s">
        <v>67</v>
      </c>
      <c r="O553" s="37" t="s">
        <v>67</v>
      </c>
      <c r="P553" s="37" t="s">
        <v>230</v>
      </c>
      <c r="Q553" s="75" t="s">
        <v>542</v>
      </c>
      <c r="R553" t="s">
        <v>3691</v>
      </c>
      <c r="S553" s="38">
        <v>1.6</v>
      </c>
      <c r="T553">
        <v>1</v>
      </c>
      <c r="U553">
        <v>0</v>
      </c>
      <c r="V553" s="43" t="str">
        <f t="shared" si="39"/>
        <v>USD</v>
      </c>
    </row>
    <row r="554" spans="1:22" x14ac:dyDescent="0.2">
      <c r="A554" s="18" t="str">
        <f t="shared" si="37"/>
        <v>Catalogo principalOVS_ES ACADEMICOGGQ-00002</v>
      </c>
      <c r="B554" s="18" t="str">
        <f t="shared" si="38"/>
        <v>GGQ-00002OVS_ES ACADEMICO</v>
      </c>
      <c r="C554" s="18"/>
      <c r="D554" t="s">
        <v>122</v>
      </c>
      <c r="E554" t="s">
        <v>543</v>
      </c>
      <c r="F554" t="s">
        <v>230</v>
      </c>
      <c r="G554" s="18" t="str">
        <f t="shared" si="36"/>
        <v>Catalogo principal</v>
      </c>
      <c r="H554" s="43" t="s">
        <v>121</v>
      </c>
      <c r="I554" s="37" t="s">
        <v>67</v>
      </c>
      <c r="J554" t="s">
        <v>3787</v>
      </c>
      <c r="K554" t="s">
        <v>40</v>
      </c>
      <c r="L554" s="70" t="s">
        <v>21</v>
      </c>
      <c r="M554" s="70" t="s">
        <v>28</v>
      </c>
      <c r="N554" s="37" t="s">
        <v>67</v>
      </c>
      <c r="O554" s="37" t="s">
        <v>67</v>
      </c>
      <c r="P554" s="37" t="s">
        <v>230</v>
      </c>
      <c r="Q554" s="75" t="s">
        <v>543</v>
      </c>
      <c r="R554" t="s">
        <v>3691</v>
      </c>
      <c r="S554" s="38">
        <v>1.6</v>
      </c>
      <c r="T554">
        <v>1</v>
      </c>
      <c r="U554">
        <v>0</v>
      </c>
      <c r="V554" s="43" t="str">
        <f t="shared" si="39"/>
        <v>USD</v>
      </c>
    </row>
    <row r="555" spans="1:22" x14ac:dyDescent="0.2">
      <c r="A555" s="18" t="str">
        <f t="shared" si="37"/>
        <v>Catalogo principalOVS_ES ACADEMICOGGR-00001</v>
      </c>
      <c r="B555" s="18" t="str">
        <f t="shared" si="38"/>
        <v>GGR-00001OVS_ES ACADEMICO</v>
      </c>
      <c r="C555" s="18"/>
      <c r="D555" t="s">
        <v>122</v>
      </c>
      <c r="E555" t="s">
        <v>544</v>
      </c>
      <c r="F555" t="s">
        <v>230</v>
      </c>
      <c r="G555" s="18" t="str">
        <f t="shared" si="36"/>
        <v>Catalogo principal</v>
      </c>
      <c r="H555" s="43" t="s">
        <v>121</v>
      </c>
      <c r="I555" s="37" t="s">
        <v>67</v>
      </c>
      <c r="J555" t="s">
        <v>3788</v>
      </c>
      <c r="K555" t="s">
        <v>40</v>
      </c>
      <c r="L555" s="70" t="s">
        <v>21</v>
      </c>
      <c r="M555" s="70" t="s">
        <v>28</v>
      </c>
      <c r="N555" s="37" t="s">
        <v>67</v>
      </c>
      <c r="O555" s="37" t="s">
        <v>67</v>
      </c>
      <c r="P555" s="37" t="s">
        <v>230</v>
      </c>
      <c r="Q555" s="75" t="s">
        <v>544</v>
      </c>
      <c r="R555" t="s">
        <v>3691</v>
      </c>
      <c r="S555" s="38">
        <v>0.5</v>
      </c>
      <c r="T555">
        <v>1</v>
      </c>
      <c r="U555">
        <v>0</v>
      </c>
      <c r="V555" s="43" t="str">
        <f t="shared" si="39"/>
        <v>USD</v>
      </c>
    </row>
    <row r="556" spans="1:22" x14ac:dyDescent="0.2">
      <c r="A556" s="18" t="str">
        <f t="shared" si="37"/>
        <v>Catalogo principalOVS_ES ACADEMICOGN9-00008</v>
      </c>
      <c r="B556" s="18" t="str">
        <f t="shared" si="38"/>
        <v>GN9-00008OVS_ES ACADEMICO</v>
      </c>
      <c r="C556" s="18"/>
      <c r="D556" t="s">
        <v>122</v>
      </c>
      <c r="E556" t="s">
        <v>545</v>
      </c>
      <c r="F556" t="s">
        <v>230</v>
      </c>
      <c r="G556" s="18" t="str">
        <f t="shared" ref="G556:G564" si="40">D556</f>
        <v>Catalogo principal</v>
      </c>
      <c r="H556" s="43" t="s">
        <v>121</v>
      </c>
      <c r="I556" s="37" t="s">
        <v>67</v>
      </c>
      <c r="J556" t="s">
        <v>4586</v>
      </c>
      <c r="K556" t="s">
        <v>40</v>
      </c>
      <c r="L556" s="70" t="s">
        <v>21</v>
      </c>
      <c r="M556" s="70" t="s">
        <v>3966</v>
      </c>
      <c r="N556" s="37" t="s">
        <v>67</v>
      </c>
      <c r="O556" s="37" t="s">
        <v>67</v>
      </c>
      <c r="P556" s="37" t="s">
        <v>230</v>
      </c>
      <c r="Q556" s="75" t="s">
        <v>545</v>
      </c>
      <c r="R556" t="s">
        <v>3691</v>
      </c>
      <c r="S556" s="38">
        <v>0.3</v>
      </c>
      <c r="T556">
        <v>1</v>
      </c>
      <c r="U556">
        <v>0</v>
      </c>
      <c r="V556" s="43" t="str">
        <f t="shared" si="39"/>
        <v>USD</v>
      </c>
    </row>
    <row r="557" spans="1:22" x14ac:dyDescent="0.2">
      <c r="A557" s="18" t="str">
        <f t="shared" si="37"/>
        <v>Catalogo principalOVS_ES ACADEMICOGN9-00009</v>
      </c>
      <c r="B557" s="18" t="str">
        <f t="shared" si="38"/>
        <v>GN9-00009OVS_ES ACADEMICO</v>
      </c>
      <c r="C557" s="18"/>
      <c r="D557" t="s">
        <v>122</v>
      </c>
      <c r="E557" t="s">
        <v>546</v>
      </c>
      <c r="F557" t="s">
        <v>230</v>
      </c>
      <c r="G557" s="18" t="str">
        <f t="shared" si="40"/>
        <v>Catalogo principal</v>
      </c>
      <c r="H557" s="43" t="s">
        <v>121</v>
      </c>
      <c r="I557" s="37" t="s">
        <v>67</v>
      </c>
      <c r="J557" t="s">
        <v>4587</v>
      </c>
      <c r="K557" t="s">
        <v>40</v>
      </c>
      <c r="L557" s="70" t="s">
        <v>21</v>
      </c>
      <c r="M557" s="70" t="s">
        <v>3966</v>
      </c>
      <c r="N557" s="37" t="s">
        <v>67</v>
      </c>
      <c r="O557" s="37" t="s">
        <v>67</v>
      </c>
      <c r="P557" s="37" t="s">
        <v>230</v>
      </c>
      <c r="Q557" s="75" t="s">
        <v>546</v>
      </c>
      <c r="R557" t="s">
        <v>3691</v>
      </c>
      <c r="S557" s="38">
        <v>0.6</v>
      </c>
      <c r="T557">
        <v>1</v>
      </c>
      <c r="U557">
        <v>0</v>
      </c>
      <c r="V557" s="43" t="str">
        <f t="shared" si="39"/>
        <v>USD</v>
      </c>
    </row>
    <row r="558" spans="1:22" x14ac:dyDescent="0.2">
      <c r="A558" s="18" t="str">
        <f t="shared" si="37"/>
        <v>Catalogo principalOVS_ES ACADEMICOGN9-00010</v>
      </c>
      <c r="B558" s="18" t="str">
        <f t="shared" si="38"/>
        <v>GN9-00010OVS_ES ACADEMICO</v>
      </c>
      <c r="C558" s="18"/>
      <c r="D558" t="s">
        <v>122</v>
      </c>
      <c r="E558" t="s">
        <v>547</v>
      </c>
      <c r="F558" t="s">
        <v>230</v>
      </c>
      <c r="G558" s="18" t="str">
        <f t="shared" si="40"/>
        <v>Catalogo principal</v>
      </c>
      <c r="H558" s="43" t="s">
        <v>121</v>
      </c>
      <c r="I558" s="37" t="s">
        <v>67</v>
      </c>
      <c r="J558" t="s">
        <v>4588</v>
      </c>
      <c r="K558" t="s">
        <v>40</v>
      </c>
      <c r="L558" s="70" t="s">
        <v>21</v>
      </c>
      <c r="M558" s="70" t="s">
        <v>3966</v>
      </c>
      <c r="N558" s="37" t="s">
        <v>67</v>
      </c>
      <c r="O558" s="37" t="s">
        <v>67</v>
      </c>
      <c r="P558" s="37" t="s">
        <v>230</v>
      </c>
      <c r="Q558" s="75" t="s">
        <v>547</v>
      </c>
      <c r="R558" t="s">
        <v>3691</v>
      </c>
      <c r="S558" s="38">
        <v>0.6</v>
      </c>
      <c r="T558">
        <v>1</v>
      </c>
      <c r="U558">
        <v>0</v>
      </c>
      <c r="V558" s="43" t="str">
        <f t="shared" si="39"/>
        <v>USD</v>
      </c>
    </row>
    <row r="559" spans="1:22" x14ac:dyDescent="0.2">
      <c r="A559" s="18" t="str">
        <f t="shared" si="37"/>
        <v>Catalogo principalOVS_ES ACADEMICOGNH-00008</v>
      </c>
      <c r="B559" s="18" t="str">
        <f t="shared" si="38"/>
        <v>GNH-00008OVS_ES ACADEMICO</v>
      </c>
      <c r="C559" s="18"/>
      <c r="D559" t="s">
        <v>122</v>
      </c>
      <c r="E559" t="s">
        <v>548</v>
      </c>
      <c r="F559" t="s">
        <v>230</v>
      </c>
      <c r="G559" s="18" t="str">
        <f t="shared" si="40"/>
        <v>Catalogo principal</v>
      </c>
      <c r="H559" s="43" t="s">
        <v>121</v>
      </c>
      <c r="I559" s="37" t="s">
        <v>67</v>
      </c>
      <c r="J559" t="s">
        <v>4589</v>
      </c>
      <c r="K559" t="s">
        <v>40</v>
      </c>
      <c r="L559" s="70" t="s">
        <v>21</v>
      </c>
      <c r="M559" s="70" t="s">
        <v>3966</v>
      </c>
      <c r="N559" s="37" t="s">
        <v>67</v>
      </c>
      <c r="O559" s="37" t="s">
        <v>67</v>
      </c>
      <c r="P559" s="37" t="s">
        <v>230</v>
      </c>
      <c r="Q559" s="75" t="s">
        <v>548</v>
      </c>
      <c r="R559" t="s">
        <v>3691</v>
      </c>
      <c r="S559" s="38">
        <v>41.8</v>
      </c>
      <c r="T559">
        <v>1</v>
      </c>
      <c r="U559">
        <v>0</v>
      </c>
      <c r="V559" s="43" t="str">
        <f t="shared" si="39"/>
        <v>USD</v>
      </c>
    </row>
    <row r="560" spans="1:22" x14ac:dyDescent="0.2">
      <c r="A560" s="18" t="str">
        <f t="shared" ref="A560:A594" si="41">D560&amp;F560&amp;E560</f>
        <v>Catalogo principalOVS_ES ACADEMICOGNV-00015</v>
      </c>
      <c r="B560" s="18" t="str">
        <f t="shared" ref="B560:B594" si="42">E560&amp;F560</f>
        <v>GNV-00015OVS_ES ACADEMICO</v>
      </c>
      <c r="C560" s="18"/>
      <c r="D560" t="s">
        <v>122</v>
      </c>
      <c r="E560" t="s">
        <v>549</v>
      </c>
      <c r="F560" t="s">
        <v>230</v>
      </c>
      <c r="G560" s="18" t="str">
        <f t="shared" si="40"/>
        <v>Catalogo principal</v>
      </c>
      <c r="H560" s="43" t="s">
        <v>121</v>
      </c>
      <c r="I560" s="37" t="s">
        <v>67</v>
      </c>
      <c r="J560" t="s">
        <v>4590</v>
      </c>
      <c r="K560" t="s">
        <v>40</v>
      </c>
      <c r="L560" s="70" t="s">
        <v>21</v>
      </c>
      <c r="M560" s="70" t="s">
        <v>3966</v>
      </c>
      <c r="N560" s="37" t="s">
        <v>67</v>
      </c>
      <c r="O560" s="37" t="s">
        <v>67</v>
      </c>
      <c r="P560" s="37" t="s">
        <v>230</v>
      </c>
      <c r="Q560" s="75" t="s">
        <v>549</v>
      </c>
      <c r="R560" t="s">
        <v>3691</v>
      </c>
      <c r="S560" s="38">
        <v>41.8</v>
      </c>
      <c r="T560">
        <v>1</v>
      </c>
      <c r="U560">
        <v>0</v>
      </c>
      <c r="V560" s="43" t="str">
        <f t="shared" ref="V560:V595" si="43">H560</f>
        <v>USD</v>
      </c>
    </row>
    <row r="561" spans="1:22" x14ac:dyDescent="0.2">
      <c r="A561" s="18" t="str">
        <f t="shared" si="41"/>
        <v>Catalogo principalOVS_ES ACADEMICOGNV-00016</v>
      </c>
      <c r="B561" s="18" t="str">
        <f t="shared" si="42"/>
        <v>GNV-00016OVS_ES ACADEMICO</v>
      </c>
      <c r="C561" s="18"/>
      <c r="D561" t="s">
        <v>122</v>
      </c>
      <c r="E561" t="s">
        <v>550</v>
      </c>
      <c r="F561" t="s">
        <v>230</v>
      </c>
      <c r="G561" s="18" t="str">
        <f t="shared" si="40"/>
        <v>Catalogo principal</v>
      </c>
      <c r="H561" s="43" t="s">
        <v>121</v>
      </c>
      <c r="I561" s="37" t="s">
        <v>67</v>
      </c>
      <c r="J561" t="s">
        <v>4591</v>
      </c>
      <c r="K561" t="s">
        <v>40</v>
      </c>
      <c r="L561" s="70" t="s">
        <v>21</v>
      </c>
      <c r="M561" s="70" t="s">
        <v>3966</v>
      </c>
      <c r="N561" s="37" t="s">
        <v>67</v>
      </c>
      <c r="O561" s="37" t="s">
        <v>67</v>
      </c>
      <c r="P561" s="37" t="s">
        <v>230</v>
      </c>
      <c r="Q561" s="75" t="s">
        <v>550</v>
      </c>
      <c r="R561" t="s">
        <v>3691</v>
      </c>
      <c r="S561" s="38">
        <v>41.8</v>
      </c>
      <c r="T561">
        <v>1</v>
      </c>
      <c r="U561">
        <v>0</v>
      </c>
      <c r="V561" s="43" t="str">
        <f t="shared" si="43"/>
        <v>USD</v>
      </c>
    </row>
    <row r="562" spans="1:22" x14ac:dyDescent="0.2">
      <c r="A562" s="18" t="str">
        <f t="shared" si="41"/>
        <v>Catalogo principalOVS_ES ACADEMICOGP3-00008</v>
      </c>
      <c r="B562" s="18" t="str">
        <f t="shared" si="42"/>
        <v>GP3-00008OVS_ES ACADEMICO</v>
      </c>
      <c r="C562" s="18"/>
      <c r="D562" t="s">
        <v>122</v>
      </c>
      <c r="E562" t="s">
        <v>551</v>
      </c>
      <c r="F562" t="s">
        <v>230</v>
      </c>
      <c r="G562" s="18" t="str">
        <f t="shared" si="40"/>
        <v>Catalogo principal</v>
      </c>
      <c r="H562" s="43" t="s">
        <v>121</v>
      </c>
      <c r="I562" s="37" t="s">
        <v>67</v>
      </c>
      <c r="J562" t="s">
        <v>4592</v>
      </c>
      <c r="K562" t="s">
        <v>40</v>
      </c>
      <c r="L562" s="70" t="s">
        <v>21</v>
      </c>
      <c r="M562" s="70" t="s">
        <v>3966</v>
      </c>
      <c r="N562" s="37" t="s">
        <v>67</v>
      </c>
      <c r="O562" s="37" t="s">
        <v>67</v>
      </c>
      <c r="P562" s="37" t="s">
        <v>230</v>
      </c>
      <c r="Q562" s="75" t="s">
        <v>551</v>
      </c>
      <c r="R562" t="s">
        <v>3691</v>
      </c>
      <c r="S562" s="38">
        <v>0</v>
      </c>
      <c r="T562">
        <v>1</v>
      </c>
      <c r="U562">
        <v>0</v>
      </c>
      <c r="V562" s="43" t="str">
        <f t="shared" si="43"/>
        <v>USD</v>
      </c>
    </row>
    <row r="563" spans="1:22" x14ac:dyDescent="0.2">
      <c r="A563" s="18" t="str">
        <f t="shared" si="41"/>
        <v>Catalogo principalOVS_ES ACADEMICOGP3-00009</v>
      </c>
      <c r="B563" s="18" t="str">
        <f t="shared" si="42"/>
        <v>GP3-00009OVS_ES ACADEMICO</v>
      </c>
      <c r="C563" s="18"/>
      <c r="D563" t="s">
        <v>122</v>
      </c>
      <c r="E563" t="s">
        <v>552</v>
      </c>
      <c r="F563" t="s">
        <v>230</v>
      </c>
      <c r="G563" s="18" t="str">
        <f t="shared" si="40"/>
        <v>Catalogo principal</v>
      </c>
      <c r="H563" s="43" t="s">
        <v>121</v>
      </c>
      <c r="I563" s="37" t="s">
        <v>67</v>
      </c>
      <c r="J563" t="s">
        <v>4593</v>
      </c>
      <c r="K563" t="s">
        <v>40</v>
      </c>
      <c r="L563" s="70" t="s">
        <v>21</v>
      </c>
      <c r="M563" s="70" t="s">
        <v>3966</v>
      </c>
      <c r="N563" s="37" t="s">
        <v>67</v>
      </c>
      <c r="O563" s="37" t="s">
        <v>67</v>
      </c>
      <c r="P563" s="37" t="s">
        <v>230</v>
      </c>
      <c r="Q563" s="75" t="s">
        <v>552</v>
      </c>
      <c r="R563" t="s">
        <v>3691</v>
      </c>
      <c r="S563" s="38">
        <v>0</v>
      </c>
      <c r="T563">
        <v>1</v>
      </c>
      <c r="U563">
        <v>0</v>
      </c>
      <c r="V563" s="43" t="str">
        <f t="shared" si="43"/>
        <v>USD</v>
      </c>
    </row>
    <row r="564" spans="1:22" x14ac:dyDescent="0.2">
      <c r="A564" s="18" t="str">
        <f t="shared" si="41"/>
        <v>Catalogo principalOVS_ES ACADEMICOGP3-00010</v>
      </c>
      <c r="B564" s="18" t="str">
        <f t="shared" si="42"/>
        <v>GP3-00010OVS_ES ACADEMICO</v>
      </c>
      <c r="C564" s="18"/>
      <c r="D564" t="s">
        <v>122</v>
      </c>
      <c r="E564" t="s">
        <v>553</v>
      </c>
      <c r="F564" t="s">
        <v>230</v>
      </c>
      <c r="G564" s="18" t="str">
        <f t="shared" si="40"/>
        <v>Catalogo principal</v>
      </c>
      <c r="H564" s="43" t="s">
        <v>121</v>
      </c>
      <c r="I564" s="37" t="s">
        <v>67</v>
      </c>
      <c r="J564" t="s">
        <v>4594</v>
      </c>
      <c r="K564" t="s">
        <v>40</v>
      </c>
      <c r="L564" s="70" t="s">
        <v>21</v>
      </c>
      <c r="M564" s="70" t="s">
        <v>3966</v>
      </c>
      <c r="N564" s="37" t="s">
        <v>67</v>
      </c>
      <c r="O564" s="37" t="s">
        <v>67</v>
      </c>
      <c r="P564" s="37" t="s">
        <v>230</v>
      </c>
      <c r="Q564" s="75" t="s">
        <v>553</v>
      </c>
      <c r="R564" t="s">
        <v>3691</v>
      </c>
      <c r="S564" s="38">
        <v>0</v>
      </c>
      <c r="T564">
        <v>1</v>
      </c>
      <c r="U564">
        <v>0</v>
      </c>
      <c r="V564" s="43" t="str">
        <f t="shared" si="43"/>
        <v>USD</v>
      </c>
    </row>
    <row r="565" spans="1:22" x14ac:dyDescent="0.2">
      <c r="A565" s="18" t="str">
        <f t="shared" si="41"/>
        <v>Catalogo principalOVS_ES ACADEMICOGR6-00001</v>
      </c>
      <c r="B565" s="18" t="str">
        <f t="shared" si="42"/>
        <v>GR6-00001OVS_ES ACADEMICO</v>
      </c>
      <c r="C565" s="18"/>
      <c r="D565" t="s">
        <v>122</v>
      </c>
      <c r="E565" t="s">
        <v>554</v>
      </c>
      <c r="F565" t="s">
        <v>230</v>
      </c>
      <c r="G565" s="18" t="str">
        <f t="shared" ref="G565:G615" si="44">D565</f>
        <v>Catalogo principal</v>
      </c>
      <c r="H565" s="43" t="s">
        <v>121</v>
      </c>
      <c r="I565" s="37" t="s">
        <v>67</v>
      </c>
      <c r="J565" t="s">
        <v>4595</v>
      </c>
      <c r="K565" t="s">
        <v>40</v>
      </c>
      <c r="L565" s="70" t="s">
        <v>21</v>
      </c>
      <c r="M565" s="70" t="s">
        <v>3966</v>
      </c>
      <c r="N565" s="37" t="s">
        <v>67</v>
      </c>
      <c r="O565" s="37" t="s">
        <v>67</v>
      </c>
      <c r="P565" s="37" t="s">
        <v>230</v>
      </c>
      <c r="Q565" s="75" t="s">
        <v>554</v>
      </c>
      <c r="R565" t="s">
        <v>3691</v>
      </c>
      <c r="S565" s="38">
        <v>1</v>
      </c>
      <c r="T565">
        <v>1</v>
      </c>
      <c r="U565">
        <v>0</v>
      </c>
      <c r="V565" s="43" t="str">
        <f t="shared" si="43"/>
        <v>USD</v>
      </c>
    </row>
    <row r="566" spans="1:22" x14ac:dyDescent="0.2">
      <c r="A566" s="18" t="str">
        <f t="shared" si="41"/>
        <v>Catalogo principalOVS_ES ACADEMICOGR6-00002</v>
      </c>
      <c r="B566" s="18" t="str">
        <f t="shared" si="42"/>
        <v>GR6-00002OVS_ES ACADEMICO</v>
      </c>
      <c r="C566" s="18"/>
      <c r="D566" t="s">
        <v>122</v>
      </c>
      <c r="E566" t="s">
        <v>555</v>
      </c>
      <c r="F566" t="s">
        <v>230</v>
      </c>
      <c r="G566" s="18" t="str">
        <f t="shared" si="44"/>
        <v>Catalogo principal</v>
      </c>
      <c r="H566" s="43" t="s">
        <v>121</v>
      </c>
      <c r="I566" s="37" t="s">
        <v>67</v>
      </c>
      <c r="J566" t="s">
        <v>3789</v>
      </c>
      <c r="K566" t="s">
        <v>40</v>
      </c>
      <c r="L566" s="70" t="s">
        <v>21</v>
      </c>
      <c r="M566" s="70" t="s">
        <v>28</v>
      </c>
      <c r="N566" s="37" t="s">
        <v>67</v>
      </c>
      <c r="O566" s="37" t="s">
        <v>67</v>
      </c>
      <c r="P566" s="37" t="s">
        <v>230</v>
      </c>
      <c r="Q566" s="75" t="s">
        <v>555</v>
      </c>
      <c r="R566" t="s">
        <v>3691</v>
      </c>
      <c r="S566" s="38">
        <v>1</v>
      </c>
      <c r="T566">
        <v>1</v>
      </c>
      <c r="U566">
        <v>0</v>
      </c>
      <c r="V566" s="43" t="str">
        <f t="shared" si="43"/>
        <v>USD</v>
      </c>
    </row>
    <row r="567" spans="1:22" x14ac:dyDescent="0.2">
      <c r="A567" s="18" t="str">
        <f t="shared" si="41"/>
        <v>Catalogo principalOVS_ES ACADEMICOGR9-00001</v>
      </c>
      <c r="B567" s="18" t="str">
        <f t="shared" si="42"/>
        <v>GR9-00001OVS_ES ACADEMICO</v>
      </c>
      <c r="C567" s="18"/>
      <c r="D567" t="s">
        <v>122</v>
      </c>
      <c r="E567" t="s">
        <v>556</v>
      </c>
      <c r="F567" t="s">
        <v>230</v>
      </c>
      <c r="G567" s="18" t="str">
        <f t="shared" si="44"/>
        <v>Catalogo principal</v>
      </c>
      <c r="H567" s="43" t="s">
        <v>121</v>
      </c>
      <c r="I567" s="37" t="s">
        <v>67</v>
      </c>
      <c r="J567" t="s">
        <v>3790</v>
      </c>
      <c r="K567" t="s">
        <v>40</v>
      </c>
      <c r="L567" s="70" t="s">
        <v>21</v>
      </c>
      <c r="M567" s="70" t="s">
        <v>28</v>
      </c>
      <c r="N567" s="37" t="s">
        <v>67</v>
      </c>
      <c r="O567" s="37" t="s">
        <v>67</v>
      </c>
      <c r="P567" s="37" t="s">
        <v>230</v>
      </c>
      <c r="Q567" s="75" t="s">
        <v>556</v>
      </c>
      <c r="R567" t="s">
        <v>3691</v>
      </c>
      <c r="S567" s="38">
        <v>1</v>
      </c>
      <c r="T567">
        <v>1</v>
      </c>
      <c r="U567">
        <v>0</v>
      </c>
      <c r="V567" s="43" t="str">
        <f t="shared" si="43"/>
        <v>USD</v>
      </c>
    </row>
    <row r="568" spans="1:22" x14ac:dyDescent="0.2">
      <c r="A568" s="18" t="str">
        <f t="shared" si="41"/>
        <v>Catalogo principalOVS_ES ACADEMICOGS7-00008</v>
      </c>
      <c r="B568" s="18" t="str">
        <f t="shared" si="42"/>
        <v>GS7-00008OVS_ES ACADEMICO</v>
      </c>
      <c r="C568" s="18"/>
      <c r="D568" t="s">
        <v>122</v>
      </c>
      <c r="E568" t="s">
        <v>557</v>
      </c>
      <c r="F568" t="s">
        <v>230</v>
      </c>
      <c r="G568" s="18" t="str">
        <f t="shared" si="44"/>
        <v>Catalogo principal</v>
      </c>
      <c r="H568" s="43" t="s">
        <v>121</v>
      </c>
      <c r="I568" s="37" t="s">
        <v>67</v>
      </c>
      <c r="J568" t="s">
        <v>4596</v>
      </c>
      <c r="K568" t="s">
        <v>40</v>
      </c>
      <c r="L568" s="70" t="s">
        <v>21</v>
      </c>
      <c r="M568" s="70" t="s">
        <v>3966</v>
      </c>
      <c r="N568" s="37" t="s">
        <v>67</v>
      </c>
      <c r="O568" s="37" t="s">
        <v>67</v>
      </c>
      <c r="P568" s="37" t="s">
        <v>230</v>
      </c>
      <c r="Q568" s="75" t="s">
        <v>557</v>
      </c>
      <c r="R568" t="s">
        <v>3691</v>
      </c>
      <c r="S568" s="38">
        <v>1.82</v>
      </c>
      <c r="T568">
        <v>1</v>
      </c>
      <c r="U568">
        <v>0</v>
      </c>
      <c r="V568" s="43" t="str">
        <f t="shared" si="43"/>
        <v>USD</v>
      </c>
    </row>
    <row r="569" spans="1:22" x14ac:dyDescent="0.2">
      <c r="A569" s="18" t="str">
        <f t="shared" si="41"/>
        <v>Catalogo principalOVS_ES ACADEMICOGS7-00009</v>
      </c>
      <c r="B569" s="18" t="str">
        <f t="shared" si="42"/>
        <v>GS7-00009OVS_ES ACADEMICO</v>
      </c>
      <c r="C569" s="18"/>
      <c r="D569" t="s">
        <v>122</v>
      </c>
      <c r="E569" t="s">
        <v>558</v>
      </c>
      <c r="F569" t="s">
        <v>230</v>
      </c>
      <c r="G569" s="18" t="str">
        <f t="shared" si="44"/>
        <v>Catalogo principal</v>
      </c>
      <c r="H569" s="43" t="s">
        <v>121</v>
      </c>
      <c r="I569" s="37" t="s">
        <v>67</v>
      </c>
      <c r="J569" t="s">
        <v>4597</v>
      </c>
      <c r="K569" t="s">
        <v>40</v>
      </c>
      <c r="L569" s="70" t="s">
        <v>21</v>
      </c>
      <c r="M569" s="70" t="s">
        <v>3966</v>
      </c>
      <c r="N569" s="37" t="s">
        <v>67</v>
      </c>
      <c r="O569" s="37" t="s">
        <v>67</v>
      </c>
      <c r="P569" s="37" t="s">
        <v>230</v>
      </c>
      <c r="Q569" s="75" t="s">
        <v>558</v>
      </c>
      <c r="R569" t="s">
        <v>3691</v>
      </c>
      <c r="S569" s="38">
        <v>1.82</v>
      </c>
      <c r="T569">
        <v>1</v>
      </c>
      <c r="U569">
        <v>0</v>
      </c>
      <c r="V569" s="43" t="str">
        <f t="shared" si="43"/>
        <v>USD</v>
      </c>
    </row>
    <row r="570" spans="1:22" x14ac:dyDescent="0.2">
      <c r="A570" s="18" t="str">
        <f t="shared" si="41"/>
        <v>Catalogo principalOVS_ES ACADEMICOGS7-00010</v>
      </c>
      <c r="B570" s="18" t="str">
        <f t="shared" si="42"/>
        <v>GS7-00010OVS_ES ACADEMICO</v>
      </c>
      <c r="C570" s="18"/>
      <c r="D570" t="s">
        <v>122</v>
      </c>
      <c r="E570" t="s">
        <v>559</v>
      </c>
      <c r="F570" t="s">
        <v>230</v>
      </c>
      <c r="G570" s="18" t="str">
        <f t="shared" si="44"/>
        <v>Catalogo principal</v>
      </c>
      <c r="H570" s="43" t="s">
        <v>121</v>
      </c>
      <c r="I570" s="37" t="s">
        <v>67</v>
      </c>
      <c r="J570" t="s">
        <v>4598</v>
      </c>
      <c r="K570" t="s">
        <v>40</v>
      </c>
      <c r="L570" s="70" t="s">
        <v>21</v>
      </c>
      <c r="M570" s="70" t="s">
        <v>3966</v>
      </c>
      <c r="N570" s="37" t="s">
        <v>67</v>
      </c>
      <c r="O570" s="37" t="s">
        <v>67</v>
      </c>
      <c r="P570" s="37" t="s">
        <v>230</v>
      </c>
      <c r="Q570" s="75" t="s">
        <v>559</v>
      </c>
      <c r="R570" t="s">
        <v>3691</v>
      </c>
      <c r="S570" s="38">
        <v>1.82</v>
      </c>
      <c r="T570">
        <v>1</v>
      </c>
      <c r="U570">
        <v>0</v>
      </c>
      <c r="V570" s="43" t="str">
        <f t="shared" si="43"/>
        <v>USD</v>
      </c>
    </row>
    <row r="571" spans="1:22" x14ac:dyDescent="0.2">
      <c r="A571" s="18" t="str">
        <f t="shared" si="41"/>
        <v>Catalogo principalOVS_ES ACADEMICOGU3-00001</v>
      </c>
      <c r="B571" s="18" t="str">
        <f t="shared" si="42"/>
        <v>GU3-00001OVS_ES ACADEMICO</v>
      </c>
      <c r="C571" s="18"/>
      <c r="D571" t="s">
        <v>122</v>
      </c>
      <c r="E571" t="s">
        <v>560</v>
      </c>
      <c r="F571" t="s">
        <v>230</v>
      </c>
      <c r="G571" s="18" t="str">
        <f t="shared" si="44"/>
        <v>Catalogo principal</v>
      </c>
      <c r="H571" s="43" t="s">
        <v>121</v>
      </c>
      <c r="I571" s="37" t="s">
        <v>67</v>
      </c>
      <c r="J571" t="s">
        <v>4599</v>
      </c>
      <c r="K571" t="s">
        <v>40</v>
      </c>
      <c r="L571" s="70" t="s">
        <v>21</v>
      </c>
      <c r="M571" s="70" t="s">
        <v>3966</v>
      </c>
      <c r="N571" s="37" t="s">
        <v>67</v>
      </c>
      <c r="O571" s="37" t="s">
        <v>67</v>
      </c>
      <c r="P571" s="37" t="s">
        <v>230</v>
      </c>
      <c r="Q571" s="75" t="s">
        <v>560</v>
      </c>
      <c r="R571" t="s">
        <v>3691</v>
      </c>
      <c r="S571" s="38">
        <v>0</v>
      </c>
      <c r="T571">
        <v>1</v>
      </c>
      <c r="U571">
        <v>0</v>
      </c>
      <c r="V571" s="43" t="str">
        <f t="shared" si="43"/>
        <v>USD</v>
      </c>
    </row>
    <row r="572" spans="1:22" x14ac:dyDescent="0.2">
      <c r="A572" s="18" t="str">
        <f t="shared" si="41"/>
        <v>Catalogo principalOVS_ES ACADEMICOGU4-00001</v>
      </c>
      <c r="B572" s="18" t="str">
        <f t="shared" si="42"/>
        <v>GU4-00001OVS_ES ACADEMICO</v>
      </c>
      <c r="C572" s="18"/>
      <c r="D572" t="s">
        <v>122</v>
      </c>
      <c r="E572" t="s">
        <v>561</v>
      </c>
      <c r="F572" t="s">
        <v>230</v>
      </c>
      <c r="G572" s="18" t="str">
        <f t="shared" si="44"/>
        <v>Catalogo principal</v>
      </c>
      <c r="H572" s="43" t="s">
        <v>121</v>
      </c>
      <c r="I572" s="37" t="s">
        <v>67</v>
      </c>
      <c r="J572" t="s">
        <v>4600</v>
      </c>
      <c r="K572" t="s">
        <v>40</v>
      </c>
      <c r="L572" s="70" t="s">
        <v>21</v>
      </c>
      <c r="M572" s="70" t="s">
        <v>3966</v>
      </c>
      <c r="N572" s="37" t="s">
        <v>67</v>
      </c>
      <c r="O572" s="37" t="s">
        <v>67</v>
      </c>
      <c r="P572" s="37" t="s">
        <v>230</v>
      </c>
      <c r="Q572" s="75" t="s">
        <v>561</v>
      </c>
      <c r="R572" t="s">
        <v>3691</v>
      </c>
      <c r="S572" s="38">
        <v>0</v>
      </c>
      <c r="T572">
        <v>1</v>
      </c>
      <c r="U572">
        <v>0</v>
      </c>
      <c r="V572" s="43" t="str">
        <f t="shared" si="43"/>
        <v>USD</v>
      </c>
    </row>
    <row r="573" spans="1:22" x14ac:dyDescent="0.2">
      <c r="A573" s="18" t="str">
        <f t="shared" si="41"/>
        <v>Catalogo principalOVS_ES ACADEMICOGU4-00002</v>
      </c>
      <c r="B573" s="18" t="str">
        <f t="shared" si="42"/>
        <v>GU4-00002OVS_ES ACADEMICO</v>
      </c>
      <c r="C573" s="18"/>
      <c r="D573" t="s">
        <v>122</v>
      </c>
      <c r="E573" t="s">
        <v>562</v>
      </c>
      <c r="F573" t="s">
        <v>230</v>
      </c>
      <c r="G573" s="18" t="str">
        <f t="shared" si="44"/>
        <v>Catalogo principal</v>
      </c>
      <c r="H573" s="43" t="s">
        <v>121</v>
      </c>
      <c r="I573" s="37" t="s">
        <v>67</v>
      </c>
      <c r="J573" t="s">
        <v>4601</v>
      </c>
      <c r="K573" t="s">
        <v>40</v>
      </c>
      <c r="L573" s="70" t="s">
        <v>21</v>
      </c>
      <c r="M573" s="70" t="s">
        <v>3966</v>
      </c>
      <c r="N573" s="37" t="s">
        <v>67</v>
      </c>
      <c r="O573" s="37" t="s">
        <v>67</v>
      </c>
      <c r="P573" s="37" t="s">
        <v>230</v>
      </c>
      <c r="Q573" s="75" t="s">
        <v>562</v>
      </c>
      <c r="R573" t="s">
        <v>3691</v>
      </c>
      <c r="S573" s="38">
        <v>0</v>
      </c>
      <c r="T573">
        <v>1</v>
      </c>
      <c r="U573">
        <v>0</v>
      </c>
      <c r="V573" s="43" t="str">
        <f t="shared" si="43"/>
        <v>USD</v>
      </c>
    </row>
    <row r="574" spans="1:22" x14ac:dyDescent="0.2">
      <c r="A574" s="18" t="str">
        <f t="shared" si="41"/>
        <v>Catalogo principalOVS_ES ACADEMICOH21-03098</v>
      </c>
      <c r="B574" s="18" t="str">
        <f t="shared" si="42"/>
        <v>H21-03098OVS_ES ACADEMICO</v>
      </c>
      <c r="C574" s="18"/>
      <c r="D574" t="s">
        <v>122</v>
      </c>
      <c r="E574" t="s">
        <v>563</v>
      </c>
      <c r="F574" t="s">
        <v>230</v>
      </c>
      <c r="G574" s="18" t="str">
        <f t="shared" si="44"/>
        <v>Catalogo principal</v>
      </c>
      <c r="H574" s="43" t="s">
        <v>121</v>
      </c>
      <c r="I574" s="37" t="s">
        <v>67</v>
      </c>
      <c r="J574" t="s">
        <v>4602</v>
      </c>
      <c r="K574" t="s">
        <v>40</v>
      </c>
      <c r="L574" s="70" t="s">
        <v>21</v>
      </c>
      <c r="M574" s="70" t="s">
        <v>3946</v>
      </c>
      <c r="N574" s="37" t="s">
        <v>67</v>
      </c>
      <c r="O574" s="37" t="s">
        <v>67</v>
      </c>
      <c r="P574" s="37" t="s">
        <v>230</v>
      </c>
      <c r="Q574" s="75" t="s">
        <v>563</v>
      </c>
      <c r="R574" t="s">
        <v>3696</v>
      </c>
      <c r="S574" s="38">
        <v>20</v>
      </c>
      <c r="T574">
        <v>1</v>
      </c>
      <c r="U574">
        <v>0</v>
      </c>
      <c r="V574" s="43" t="str">
        <f t="shared" si="43"/>
        <v>USD</v>
      </c>
    </row>
    <row r="575" spans="1:22" x14ac:dyDescent="0.2">
      <c r="A575" s="18" t="str">
        <f t="shared" si="41"/>
        <v>Catalogo principalOVS_ES ACADEMICOH21-03099</v>
      </c>
      <c r="B575" s="18" t="str">
        <f t="shared" si="42"/>
        <v>H21-03099OVS_ES ACADEMICO</v>
      </c>
      <c r="C575" s="18"/>
      <c r="D575" t="s">
        <v>122</v>
      </c>
      <c r="E575" t="s">
        <v>564</v>
      </c>
      <c r="F575" t="s">
        <v>230</v>
      </c>
      <c r="G575" s="18" t="str">
        <f t="shared" si="44"/>
        <v>Catalogo principal</v>
      </c>
      <c r="H575" s="43" t="s">
        <v>121</v>
      </c>
      <c r="I575" s="37" t="s">
        <v>67</v>
      </c>
      <c r="J575" t="s">
        <v>4603</v>
      </c>
      <c r="K575" t="s">
        <v>40</v>
      </c>
      <c r="L575" s="70" t="s">
        <v>21</v>
      </c>
      <c r="M575" s="70" t="s">
        <v>3946</v>
      </c>
      <c r="N575" s="37" t="s">
        <v>67</v>
      </c>
      <c r="O575" s="37" t="s">
        <v>67</v>
      </c>
      <c r="P575" s="37" t="s">
        <v>230</v>
      </c>
      <c r="Q575" s="75" t="s">
        <v>564</v>
      </c>
      <c r="R575" t="s">
        <v>3696</v>
      </c>
      <c r="S575" s="38">
        <v>20</v>
      </c>
      <c r="T575">
        <v>1</v>
      </c>
      <c r="U575">
        <v>0</v>
      </c>
      <c r="V575" s="43" t="str">
        <f t="shared" si="43"/>
        <v>USD</v>
      </c>
    </row>
    <row r="576" spans="1:22" x14ac:dyDescent="0.2">
      <c r="A576" s="18" t="str">
        <f t="shared" si="41"/>
        <v>Catalogo principalOVS_ES ACADEMICOH21-03100</v>
      </c>
      <c r="B576" s="18" t="str">
        <f t="shared" si="42"/>
        <v>H21-03100OVS_ES ACADEMICO</v>
      </c>
      <c r="C576" s="18"/>
      <c r="D576" t="s">
        <v>122</v>
      </c>
      <c r="E576" t="s">
        <v>565</v>
      </c>
      <c r="F576" t="s">
        <v>230</v>
      </c>
      <c r="G576" s="18" t="str">
        <f t="shared" si="44"/>
        <v>Catalogo principal</v>
      </c>
      <c r="H576" s="43" t="s">
        <v>121</v>
      </c>
      <c r="I576" s="37" t="s">
        <v>67</v>
      </c>
      <c r="J576" t="s">
        <v>4604</v>
      </c>
      <c r="K576" t="s">
        <v>40</v>
      </c>
      <c r="L576" s="70" t="s">
        <v>21</v>
      </c>
      <c r="M576" s="70" t="s">
        <v>3946</v>
      </c>
      <c r="N576" s="37" t="s">
        <v>67</v>
      </c>
      <c r="O576" s="37" t="s">
        <v>67</v>
      </c>
      <c r="P576" s="37" t="s">
        <v>230</v>
      </c>
      <c r="Q576" s="75" t="s">
        <v>565</v>
      </c>
      <c r="R576" t="s">
        <v>3696</v>
      </c>
      <c r="S576" s="38">
        <v>20</v>
      </c>
      <c r="T576">
        <v>1</v>
      </c>
      <c r="U576">
        <v>0</v>
      </c>
      <c r="V576" s="43" t="str">
        <f t="shared" si="43"/>
        <v>USD</v>
      </c>
    </row>
    <row r="577" spans="1:22" x14ac:dyDescent="0.2">
      <c r="A577" s="18" t="str">
        <f t="shared" si="41"/>
        <v>Catalogo principalOVS_ES ACADEMICOH21-03101</v>
      </c>
      <c r="B577" s="18" t="str">
        <f t="shared" si="42"/>
        <v>H21-03101OVS_ES ACADEMICO</v>
      </c>
      <c r="C577" s="18"/>
      <c r="D577" t="s">
        <v>122</v>
      </c>
      <c r="E577" t="s">
        <v>566</v>
      </c>
      <c r="F577" t="s">
        <v>230</v>
      </c>
      <c r="G577" s="18" t="str">
        <f t="shared" si="44"/>
        <v>Catalogo principal</v>
      </c>
      <c r="H577" s="43" t="s">
        <v>121</v>
      </c>
      <c r="I577" s="37" t="s">
        <v>67</v>
      </c>
      <c r="J577" t="s">
        <v>4605</v>
      </c>
      <c r="K577" t="s">
        <v>40</v>
      </c>
      <c r="L577" s="70" t="s">
        <v>21</v>
      </c>
      <c r="M577" s="70" t="s">
        <v>3946</v>
      </c>
      <c r="N577" s="37" t="s">
        <v>67</v>
      </c>
      <c r="O577" s="37" t="s">
        <v>67</v>
      </c>
      <c r="P577" s="37" t="s">
        <v>230</v>
      </c>
      <c r="Q577" s="75" t="s">
        <v>566</v>
      </c>
      <c r="R577" t="s">
        <v>3696</v>
      </c>
      <c r="S577" s="38">
        <v>20</v>
      </c>
      <c r="T577">
        <v>1</v>
      </c>
      <c r="U577">
        <v>0</v>
      </c>
      <c r="V577" s="43" t="str">
        <f t="shared" si="43"/>
        <v>USD</v>
      </c>
    </row>
    <row r="578" spans="1:22" x14ac:dyDescent="0.2">
      <c r="A578" s="18" t="str">
        <f t="shared" si="41"/>
        <v>Catalogo principalOVS_ES ACADEMICOH22-02365</v>
      </c>
      <c r="B578" s="18" t="str">
        <f t="shared" si="42"/>
        <v>H22-02365OVS_ES ACADEMICO</v>
      </c>
      <c r="C578" s="18"/>
      <c r="D578" t="s">
        <v>122</v>
      </c>
      <c r="E578" t="s">
        <v>567</v>
      </c>
      <c r="F578" t="s">
        <v>230</v>
      </c>
      <c r="G578" s="18" t="str">
        <f t="shared" si="44"/>
        <v>Catalogo principal</v>
      </c>
      <c r="H578" s="43" t="s">
        <v>121</v>
      </c>
      <c r="I578" s="37" t="s">
        <v>67</v>
      </c>
      <c r="J578" t="s">
        <v>4606</v>
      </c>
      <c r="K578" t="s">
        <v>40</v>
      </c>
      <c r="L578" s="70" t="s">
        <v>21</v>
      </c>
      <c r="M578" s="70" t="s">
        <v>3946</v>
      </c>
      <c r="N578" s="37" t="s">
        <v>67</v>
      </c>
      <c r="O578" s="37" t="s">
        <v>67</v>
      </c>
      <c r="P578" s="37" t="s">
        <v>230</v>
      </c>
      <c r="Q578" s="75" t="s">
        <v>567</v>
      </c>
      <c r="R578" t="s">
        <v>3696</v>
      </c>
      <c r="S578" s="38">
        <v>54</v>
      </c>
      <c r="T578">
        <v>1</v>
      </c>
      <c r="U578">
        <v>0</v>
      </c>
      <c r="V578" s="43" t="str">
        <f t="shared" si="43"/>
        <v>USD</v>
      </c>
    </row>
    <row r="579" spans="1:22" x14ac:dyDescent="0.2">
      <c r="A579" s="18" t="str">
        <f t="shared" si="41"/>
        <v>Catalogo principalOVS_ES ACADEMICOH22-02366</v>
      </c>
      <c r="B579" s="18" t="str">
        <f t="shared" si="42"/>
        <v>H22-02366OVS_ES ACADEMICO</v>
      </c>
      <c r="C579" s="18"/>
      <c r="D579" t="s">
        <v>122</v>
      </c>
      <c r="E579" t="s">
        <v>568</v>
      </c>
      <c r="F579" t="s">
        <v>230</v>
      </c>
      <c r="G579" s="18" t="str">
        <f t="shared" si="44"/>
        <v>Catalogo principal</v>
      </c>
      <c r="H579" s="43" t="s">
        <v>121</v>
      </c>
      <c r="I579" s="37" t="s">
        <v>67</v>
      </c>
      <c r="J579" t="s">
        <v>4607</v>
      </c>
      <c r="K579" t="s">
        <v>40</v>
      </c>
      <c r="L579" s="70" t="s">
        <v>21</v>
      </c>
      <c r="M579" s="70" t="s">
        <v>3946</v>
      </c>
      <c r="N579" s="37" t="s">
        <v>67</v>
      </c>
      <c r="O579" s="37" t="s">
        <v>67</v>
      </c>
      <c r="P579" s="37" t="s">
        <v>230</v>
      </c>
      <c r="Q579" s="75" t="s">
        <v>568</v>
      </c>
      <c r="R579" t="s">
        <v>3696</v>
      </c>
      <c r="S579" s="38">
        <v>54</v>
      </c>
      <c r="T579">
        <v>1</v>
      </c>
      <c r="U579">
        <v>0</v>
      </c>
      <c r="V579" s="43" t="str">
        <f t="shared" si="43"/>
        <v>USD</v>
      </c>
    </row>
    <row r="580" spans="1:22" x14ac:dyDescent="0.2">
      <c r="A580" s="18" t="str">
        <f t="shared" si="41"/>
        <v>Catalogo principalOVS_ES ACADEMICOH30-03427</v>
      </c>
      <c r="B580" s="18" t="str">
        <f t="shared" si="42"/>
        <v>H30-03427OVS_ES ACADEMICO</v>
      </c>
      <c r="C580" s="18"/>
      <c r="D580" t="s">
        <v>122</v>
      </c>
      <c r="E580" t="s">
        <v>569</v>
      </c>
      <c r="F580" t="s">
        <v>230</v>
      </c>
      <c r="G580" s="18" t="str">
        <f t="shared" si="44"/>
        <v>Catalogo principal</v>
      </c>
      <c r="H580" s="43" t="s">
        <v>121</v>
      </c>
      <c r="I580" s="37" t="s">
        <v>67</v>
      </c>
      <c r="J580" t="s">
        <v>4608</v>
      </c>
      <c r="K580" t="s">
        <v>40</v>
      </c>
      <c r="L580" s="70" t="s">
        <v>21</v>
      </c>
      <c r="M580" s="70" t="s">
        <v>3946</v>
      </c>
      <c r="N580" s="37" t="s">
        <v>67</v>
      </c>
      <c r="O580" s="37" t="s">
        <v>67</v>
      </c>
      <c r="P580" s="37" t="s">
        <v>230</v>
      </c>
      <c r="Q580" s="75" t="s">
        <v>569</v>
      </c>
      <c r="R580" t="s">
        <v>3696</v>
      </c>
      <c r="S580" s="38">
        <v>83</v>
      </c>
      <c r="T580">
        <v>1</v>
      </c>
      <c r="U580">
        <v>0</v>
      </c>
      <c r="V580" s="43" t="str">
        <f t="shared" si="43"/>
        <v>USD</v>
      </c>
    </row>
    <row r="581" spans="1:22" x14ac:dyDescent="0.2">
      <c r="A581" s="18" t="str">
        <f t="shared" si="41"/>
        <v>Catalogo principalOVS_ES ACADEMICOH30-03428</v>
      </c>
      <c r="B581" s="18" t="str">
        <f t="shared" si="42"/>
        <v>H30-03428OVS_ES ACADEMICO</v>
      </c>
      <c r="C581" s="18"/>
      <c r="D581" t="s">
        <v>122</v>
      </c>
      <c r="E581" t="s">
        <v>570</v>
      </c>
      <c r="F581" t="s">
        <v>230</v>
      </c>
      <c r="G581" s="18" t="str">
        <f t="shared" si="44"/>
        <v>Catalogo principal</v>
      </c>
      <c r="H581" s="43" t="s">
        <v>121</v>
      </c>
      <c r="I581" s="37" t="s">
        <v>67</v>
      </c>
      <c r="J581" t="s">
        <v>4609</v>
      </c>
      <c r="K581" t="s">
        <v>40</v>
      </c>
      <c r="L581" s="70" t="s">
        <v>21</v>
      </c>
      <c r="M581" s="70" t="s">
        <v>3946</v>
      </c>
      <c r="N581" s="37" t="s">
        <v>67</v>
      </c>
      <c r="O581" s="37" t="s">
        <v>67</v>
      </c>
      <c r="P581" s="37" t="s">
        <v>230</v>
      </c>
      <c r="Q581" s="75" t="s">
        <v>570</v>
      </c>
      <c r="R581" t="s">
        <v>3696</v>
      </c>
      <c r="S581" s="38">
        <v>83</v>
      </c>
      <c r="T581">
        <v>1</v>
      </c>
      <c r="U581">
        <v>0</v>
      </c>
      <c r="V581" s="43" t="str">
        <f t="shared" si="43"/>
        <v>USD</v>
      </c>
    </row>
    <row r="582" spans="1:22" x14ac:dyDescent="0.2">
      <c r="A582" s="18" t="str">
        <f t="shared" si="41"/>
        <v>Catalogo principalOVS_ES ACADEMICOH30-03429</v>
      </c>
      <c r="B582" s="18" t="str">
        <f t="shared" si="42"/>
        <v>H30-03429OVS_ES ACADEMICO</v>
      </c>
      <c r="C582" s="18"/>
      <c r="D582" t="s">
        <v>122</v>
      </c>
      <c r="E582" t="s">
        <v>571</v>
      </c>
      <c r="F582" t="s">
        <v>230</v>
      </c>
      <c r="G582" s="18" t="str">
        <f t="shared" si="44"/>
        <v>Catalogo principal</v>
      </c>
      <c r="H582" s="43" t="s">
        <v>121</v>
      </c>
      <c r="I582" s="37" t="s">
        <v>67</v>
      </c>
      <c r="J582" t="s">
        <v>4610</v>
      </c>
      <c r="K582" t="s">
        <v>40</v>
      </c>
      <c r="L582" s="70" t="s">
        <v>21</v>
      </c>
      <c r="M582" s="70" t="s">
        <v>3946</v>
      </c>
      <c r="N582" s="37" t="s">
        <v>67</v>
      </c>
      <c r="O582" s="37" t="s">
        <v>67</v>
      </c>
      <c r="P582" s="37" t="s">
        <v>230</v>
      </c>
      <c r="Q582" s="75" t="s">
        <v>571</v>
      </c>
      <c r="R582" t="s">
        <v>3696</v>
      </c>
      <c r="S582" s="38">
        <v>9</v>
      </c>
      <c r="T582">
        <v>1</v>
      </c>
      <c r="U582">
        <v>0</v>
      </c>
      <c r="V582" s="43" t="str">
        <f t="shared" si="43"/>
        <v>USD</v>
      </c>
    </row>
    <row r="583" spans="1:22" x14ac:dyDescent="0.2">
      <c r="A583" s="18" t="str">
        <f t="shared" si="41"/>
        <v>Catalogo principalOVS_ES ACADEMICOH30-03430</v>
      </c>
      <c r="B583" s="18" t="str">
        <f t="shared" si="42"/>
        <v>H30-03430OVS_ES ACADEMICO</v>
      </c>
      <c r="C583" s="18"/>
      <c r="D583" t="s">
        <v>122</v>
      </c>
      <c r="E583" t="s">
        <v>572</v>
      </c>
      <c r="F583" t="s">
        <v>230</v>
      </c>
      <c r="G583" s="18" t="str">
        <f t="shared" si="44"/>
        <v>Catalogo principal</v>
      </c>
      <c r="H583" s="43" t="s">
        <v>121</v>
      </c>
      <c r="I583" s="37" t="s">
        <v>67</v>
      </c>
      <c r="J583" t="s">
        <v>4611</v>
      </c>
      <c r="K583" t="s">
        <v>40</v>
      </c>
      <c r="L583" s="70" t="s">
        <v>21</v>
      </c>
      <c r="M583" s="70" t="s">
        <v>3946</v>
      </c>
      <c r="N583" s="37" t="s">
        <v>67</v>
      </c>
      <c r="O583" s="37" t="s">
        <v>67</v>
      </c>
      <c r="P583" s="37" t="s">
        <v>230</v>
      </c>
      <c r="Q583" s="75" t="s">
        <v>572</v>
      </c>
      <c r="R583" t="s">
        <v>3696</v>
      </c>
      <c r="S583" s="38">
        <v>9</v>
      </c>
      <c r="T583">
        <v>1</v>
      </c>
      <c r="U583">
        <v>0</v>
      </c>
      <c r="V583" s="43" t="str">
        <f t="shared" si="43"/>
        <v>USD</v>
      </c>
    </row>
    <row r="584" spans="1:22" x14ac:dyDescent="0.2">
      <c r="A584" s="18" t="str">
        <f t="shared" si="41"/>
        <v>Catalogo principalOVS_ES ACADEMICOH30-03431</v>
      </c>
      <c r="B584" s="18" t="str">
        <f t="shared" si="42"/>
        <v>H30-03431OVS_ES ACADEMICO</v>
      </c>
      <c r="C584" s="18"/>
      <c r="D584" t="s">
        <v>122</v>
      </c>
      <c r="E584" t="s">
        <v>573</v>
      </c>
      <c r="F584" t="s">
        <v>230</v>
      </c>
      <c r="G584" s="18" t="str">
        <f t="shared" si="44"/>
        <v>Catalogo principal</v>
      </c>
      <c r="H584" s="43" t="s">
        <v>121</v>
      </c>
      <c r="I584" s="37" t="s">
        <v>67</v>
      </c>
      <c r="J584" t="s">
        <v>4612</v>
      </c>
      <c r="K584" t="s">
        <v>40</v>
      </c>
      <c r="L584" s="70" t="s">
        <v>21</v>
      </c>
      <c r="M584" s="70" t="s">
        <v>3946</v>
      </c>
      <c r="N584" s="37" t="s">
        <v>67</v>
      </c>
      <c r="O584" s="37" t="s">
        <v>67</v>
      </c>
      <c r="P584" s="37" t="s">
        <v>230</v>
      </c>
      <c r="Q584" s="75" t="s">
        <v>573</v>
      </c>
      <c r="R584" t="s">
        <v>3696</v>
      </c>
      <c r="S584" s="38">
        <v>6</v>
      </c>
      <c r="T584">
        <v>1</v>
      </c>
      <c r="U584">
        <v>0</v>
      </c>
      <c r="V584" s="43" t="str">
        <f t="shared" si="43"/>
        <v>USD</v>
      </c>
    </row>
    <row r="585" spans="1:22" x14ac:dyDescent="0.2">
      <c r="A585" s="18" t="str">
        <f t="shared" si="41"/>
        <v>Catalogo principalOVS_ES ACADEMICOHHQ-00001</v>
      </c>
      <c r="B585" s="18" t="str">
        <f t="shared" si="42"/>
        <v>HHQ-00001OVS_ES ACADEMICO</v>
      </c>
      <c r="C585" s="18"/>
      <c r="D585" t="s">
        <v>122</v>
      </c>
      <c r="E585" t="s">
        <v>574</v>
      </c>
      <c r="F585" t="s">
        <v>230</v>
      </c>
      <c r="G585" s="18" t="str">
        <f t="shared" si="44"/>
        <v>Catalogo principal</v>
      </c>
      <c r="H585" s="43" t="s">
        <v>121</v>
      </c>
      <c r="I585" s="37" t="s">
        <v>67</v>
      </c>
      <c r="J585" t="s">
        <v>4613</v>
      </c>
      <c r="K585" t="s">
        <v>40</v>
      </c>
      <c r="L585" s="70" t="s">
        <v>21</v>
      </c>
      <c r="M585" s="70" t="s">
        <v>3966</v>
      </c>
      <c r="N585" s="37" t="s">
        <v>67</v>
      </c>
      <c r="O585" s="37" t="s">
        <v>67</v>
      </c>
      <c r="P585" s="37" t="s">
        <v>230</v>
      </c>
      <c r="Q585" s="75" t="s">
        <v>574</v>
      </c>
      <c r="R585" t="s">
        <v>3691</v>
      </c>
      <c r="S585" s="38">
        <v>1.4</v>
      </c>
      <c r="T585">
        <v>1</v>
      </c>
      <c r="U585">
        <v>0</v>
      </c>
      <c r="V585" s="43" t="str">
        <f t="shared" si="43"/>
        <v>USD</v>
      </c>
    </row>
    <row r="586" spans="1:22" x14ac:dyDescent="0.2">
      <c r="A586" s="18" t="str">
        <f t="shared" si="41"/>
        <v>Catalogo principalOVS_ES ACADEMICOHHR-00001</v>
      </c>
      <c r="B586" s="18" t="str">
        <f t="shared" si="42"/>
        <v>HHR-00001OVS_ES ACADEMICO</v>
      </c>
      <c r="C586" s="18"/>
      <c r="D586" t="s">
        <v>122</v>
      </c>
      <c r="E586" t="s">
        <v>575</v>
      </c>
      <c r="F586" t="s">
        <v>230</v>
      </c>
      <c r="G586" s="18" t="str">
        <f t="shared" si="44"/>
        <v>Catalogo principal</v>
      </c>
      <c r="H586" s="43" t="s">
        <v>121</v>
      </c>
      <c r="I586" s="37" t="s">
        <v>67</v>
      </c>
      <c r="J586" t="s">
        <v>4614</v>
      </c>
      <c r="K586" t="s">
        <v>40</v>
      </c>
      <c r="L586" s="70" t="s">
        <v>21</v>
      </c>
      <c r="M586" s="70" t="s">
        <v>3966</v>
      </c>
      <c r="N586" s="37" t="s">
        <v>67</v>
      </c>
      <c r="O586" s="37" t="s">
        <v>67</v>
      </c>
      <c r="P586" s="37" t="s">
        <v>230</v>
      </c>
      <c r="Q586" s="75" t="s">
        <v>575</v>
      </c>
      <c r="R586" t="s">
        <v>3691</v>
      </c>
      <c r="S586" s="38">
        <v>1.4</v>
      </c>
      <c r="T586">
        <v>1</v>
      </c>
      <c r="U586">
        <v>0</v>
      </c>
      <c r="V586" s="43" t="str">
        <f t="shared" si="43"/>
        <v>USD</v>
      </c>
    </row>
    <row r="587" spans="1:22" x14ac:dyDescent="0.2">
      <c r="A587" s="18" t="str">
        <f t="shared" si="41"/>
        <v>Catalogo principalOVS_ES ACADEMICOHHR-00002</v>
      </c>
      <c r="B587" s="18" t="str">
        <f t="shared" si="42"/>
        <v>HHR-00002OVS_ES ACADEMICO</v>
      </c>
      <c r="C587" s="18"/>
      <c r="D587" t="s">
        <v>122</v>
      </c>
      <c r="E587" t="s">
        <v>576</v>
      </c>
      <c r="F587" t="s">
        <v>230</v>
      </c>
      <c r="G587" s="18" t="str">
        <f t="shared" si="44"/>
        <v>Catalogo principal</v>
      </c>
      <c r="H587" s="43" t="s">
        <v>121</v>
      </c>
      <c r="I587" s="37" t="s">
        <v>67</v>
      </c>
      <c r="J587" t="s">
        <v>4615</v>
      </c>
      <c r="K587" t="s">
        <v>40</v>
      </c>
      <c r="L587" s="70" t="s">
        <v>21</v>
      </c>
      <c r="M587" s="70" t="s">
        <v>3966</v>
      </c>
      <c r="N587" s="37" t="s">
        <v>67</v>
      </c>
      <c r="O587" s="37" t="s">
        <v>67</v>
      </c>
      <c r="P587" s="37" t="s">
        <v>230</v>
      </c>
      <c r="Q587" s="75" t="s">
        <v>576</v>
      </c>
      <c r="R587" t="s">
        <v>3691</v>
      </c>
      <c r="S587" s="38">
        <v>1.4</v>
      </c>
      <c r="T587">
        <v>1</v>
      </c>
      <c r="U587">
        <v>0</v>
      </c>
      <c r="V587" s="43" t="str">
        <f t="shared" si="43"/>
        <v>USD</v>
      </c>
    </row>
    <row r="588" spans="1:22" x14ac:dyDescent="0.2">
      <c r="A588" s="18" t="str">
        <f t="shared" si="41"/>
        <v>Catalogo principalOVS_ES ACADEMICOHHT-00001</v>
      </c>
      <c r="B588" s="18" t="str">
        <f t="shared" si="42"/>
        <v>HHT-00001OVS_ES ACADEMICO</v>
      </c>
      <c r="C588" s="18"/>
      <c r="D588" t="s">
        <v>122</v>
      </c>
      <c r="E588" t="s">
        <v>577</v>
      </c>
      <c r="F588" t="s">
        <v>230</v>
      </c>
      <c r="G588" s="18" t="str">
        <f t="shared" si="44"/>
        <v>Catalogo principal</v>
      </c>
      <c r="H588" s="43" t="s">
        <v>121</v>
      </c>
      <c r="I588" s="37" t="s">
        <v>67</v>
      </c>
      <c r="J588" t="s">
        <v>4616</v>
      </c>
      <c r="K588" t="s">
        <v>40</v>
      </c>
      <c r="L588" s="70" t="s">
        <v>21</v>
      </c>
      <c r="M588" s="70" t="s">
        <v>3966</v>
      </c>
      <c r="N588" s="37" t="s">
        <v>67</v>
      </c>
      <c r="O588" s="37" t="s">
        <v>67</v>
      </c>
      <c r="P588" s="37" t="s">
        <v>230</v>
      </c>
      <c r="Q588" s="75" t="s">
        <v>577</v>
      </c>
      <c r="R588" t="s">
        <v>3691</v>
      </c>
      <c r="S588" s="38">
        <v>0.6</v>
      </c>
      <c r="T588">
        <v>1</v>
      </c>
      <c r="U588">
        <v>0</v>
      </c>
      <c r="V588" s="43" t="str">
        <f t="shared" si="43"/>
        <v>USD</v>
      </c>
    </row>
    <row r="589" spans="1:22" x14ac:dyDescent="0.2">
      <c r="A589" s="18" t="str">
        <f t="shared" si="41"/>
        <v>Catalogo principalOVS_ES ACADEMICOHHU-00001</v>
      </c>
      <c r="B589" s="18" t="str">
        <f t="shared" si="42"/>
        <v>HHU-00001OVS_ES ACADEMICO</v>
      </c>
      <c r="C589" s="18"/>
      <c r="D589" t="s">
        <v>122</v>
      </c>
      <c r="E589" t="s">
        <v>578</v>
      </c>
      <c r="F589" t="s">
        <v>230</v>
      </c>
      <c r="G589" s="18" t="str">
        <f t="shared" si="44"/>
        <v>Catalogo principal</v>
      </c>
      <c r="H589" s="43" t="s">
        <v>121</v>
      </c>
      <c r="I589" s="37" t="s">
        <v>67</v>
      </c>
      <c r="J589" t="s">
        <v>4617</v>
      </c>
      <c r="K589" t="s">
        <v>40</v>
      </c>
      <c r="L589" s="70" t="s">
        <v>21</v>
      </c>
      <c r="M589" s="70" t="s">
        <v>3966</v>
      </c>
      <c r="N589" s="37" t="s">
        <v>67</v>
      </c>
      <c r="O589" s="37" t="s">
        <v>67</v>
      </c>
      <c r="P589" s="37" t="s">
        <v>230</v>
      </c>
      <c r="Q589" s="75" t="s">
        <v>578</v>
      </c>
      <c r="R589" t="s">
        <v>3691</v>
      </c>
      <c r="S589" s="38">
        <v>0.6</v>
      </c>
      <c r="T589">
        <v>1</v>
      </c>
      <c r="U589">
        <v>0</v>
      </c>
      <c r="V589" s="43" t="str">
        <f t="shared" si="43"/>
        <v>USD</v>
      </c>
    </row>
    <row r="590" spans="1:22" x14ac:dyDescent="0.2">
      <c r="A590" s="18" t="str">
        <f t="shared" si="41"/>
        <v>Catalogo principalOVS_ES ACADEMICOHHU-00002</v>
      </c>
      <c r="B590" s="18" t="str">
        <f t="shared" si="42"/>
        <v>HHU-00002OVS_ES ACADEMICO</v>
      </c>
      <c r="C590" s="18"/>
      <c r="D590" t="s">
        <v>122</v>
      </c>
      <c r="E590" t="s">
        <v>579</v>
      </c>
      <c r="F590" t="s">
        <v>230</v>
      </c>
      <c r="G590" s="18" t="str">
        <f t="shared" si="44"/>
        <v>Catalogo principal</v>
      </c>
      <c r="H590" s="43" t="s">
        <v>121</v>
      </c>
      <c r="I590" s="37" t="s">
        <v>67</v>
      </c>
      <c r="J590" t="s">
        <v>4618</v>
      </c>
      <c r="K590" t="s">
        <v>40</v>
      </c>
      <c r="L590" s="70" t="s">
        <v>21</v>
      </c>
      <c r="M590" s="70" t="s">
        <v>3966</v>
      </c>
      <c r="N590" s="37" t="s">
        <v>67</v>
      </c>
      <c r="O590" s="37" t="s">
        <v>67</v>
      </c>
      <c r="P590" s="37" t="s">
        <v>230</v>
      </c>
      <c r="Q590" s="75" t="s">
        <v>579</v>
      </c>
      <c r="R590" t="s">
        <v>3691</v>
      </c>
      <c r="S590" s="38">
        <v>0.6</v>
      </c>
      <c r="T590">
        <v>1</v>
      </c>
      <c r="U590">
        <v>0</v>
      </c>
      <c r="V590" s="43" t="str">
        <f t="shared" si="43"/>
        <v>USD</v>
      </c>
    </row>
    <row r="591" spans="1:22" x14ac:dyDescent="0.2">
      <c r="A591" s="18" t="str">
        <f t="shared" si="41"/>
        <v>Catalogo principalOVS_ES ACADEMICOHJA-00600</v>
      </c>
      <c r="B591" s="18" t="str">
        <f t="shared" si="42"/>
        <v>HJA-00600OVS_ES ACADEMICO</v>
      </c>
      <c r="C591" s="18"/>
      <c r="D591" t="s">
        <v>122</v>
      </c>
      <c r="E591" t="s">
        <v>580</v>
      </c>
      <c r="F591" t="s">
        <v>230</v>
      </c>
      <c r="G591" s="18" t="str">
        <f t="shared" si="44"/>
        <v>Catalogo principal</v>
      </c>
      <c r="H591" s="43" t="s">
        <v>121</v>
      </c>
      <c r="I591" s="37" t="s">
        <v>67</v>
      </c>
      <c r="J591" t="s">
        <v>4619</v>
      </c>
      <c r="K591" t="s">
        <v>40</v>
      </c>
      <c r="L591" s="70" t="s">
        <v>21</v>
      </c>
      <c r="M591" s="70" t="s">
        <v>3946</v>
      </c>
      <c r="N591" s="37" t="s">
        <v>67</v>
      </c>
      <c r="O591" s="37" t="s">
        <v>67</v>
      </c>
      <c r="P591" s="37" t="s">
        <v>230</v>
      </c>
      <c r="Q591" s="75" t="s">
        <v>580</v>
      </c>
      <c r="R591" t="s">
        <v>3696</v>
      </c>
      <c r="S591" s="38">
        <v>106</v>
      </c>
      <c r="T591">
        <v>1</v>
      </c>
      <c r="U591">
        <v>0</v>
      </c>
      <c r="V591" s="43" t="str">
        <f t="shared" si="43"/>
        <v>USD</v>
      </c>
    </row>
    <row r="592" spans="1:22" x14ac:dyDescent="0.2">
      <c r="A592" s="18" t="str">
        <f t="shared" si="41"/>
        <v>Catalogo principalOVS_ES ACADEMICOHJA-00601</v>
      </c>
      <c r="B592" s="18" t="str">
        <f t="shared" si="42"/>
        <v>HJA-00601OVS_ES ACADEMICO</v>
      </c>
      <c r="C592" s="18"/>
      <c r="D592" t="s">
        <v>122</v>
      </c>
      <c r="E592" t="s">
        <v>581</v>
      </c>
      <c r="F592" t="s">
        <v>230</v>
      </c>
      <c r="G592" s="18" t="str">
        <f t="shared" si="44"/>
        <v>Catalogo principal</v>
      </c>
      <c r="H592" s="43" t="s">
        <v>121</v>
      </c>
      <c r="I592" s="37" t="s">
        <v>67</v>
      </c>
      <c r="J592" t="s">
        <v>4620</v>
      </c>
      <c r="K592" t="s">
        <v>40</v>
      </c>
      <c r="L592" s="70" t="s">
        <v>21</v>
      </c>
      <c r="M592" s="70" t="s">
        <v>3946</v>
      </c>
      <c r="N592" s="37" t="s">
        <v>67</v>
      </c>
      <c r="O592" s="37" t="s">
        <v>67</v>
      </c>
      <c r="P592" s="37" t="s">
        <v>230</v>
      </c>
      <c r="Q592" s="75" t="s">
        <v>581</v>
      </c>
      <c r="R592" t="s">
        <v>3696</v>
      </c>
      <c r="S592" s="38">
        <v>106</v>
      </c>
      <c r="T592">
        <v>1</v>
      </c>
      <c r="U592">
        <v>0</v>
      </c>
      <c r="V592" s="43" t="str">
        <f t="shared" si="43"/>
        <v>USD</v>
      </c>
    </row>
    <row r="593" spans="1:22" x14ac:dyDescent="0.2">
      <c r="A593" s="18" t="str">
        <f t="shared" si="41"/>
        <v>Catalogo principalOVS_ES ACADEMICOHVG-00001</v>
      </c>
      <c r="B593" s="18" t="str">
        <f t="shared" si="42"/>
        <v>HVG-00001OVS_ES ACADEMICO</v>
      </c>
      <c r="C593" s="18"/>
      <c r="D593" t="s">
        <v>122</v>
      </c>
      <c r="E593" t="s">
        <v>582</v>
      </c>
      <c r="F593" t="s">
        <v>230</v>
      </c>
      <c r="G593" s="18" t="str">
        <f t="shared" si="44"/>
        <v>Catalogo principal</v>
      </c>
      <c r="H593" s="43" t="s">
        <v>121</v>
      </c>
      <c r="I593" s="37" t="s">
        <v>67</v>
      </c>
      <c r="J593" t="s">
        <v>4621</v>
      </c>
      <c r="K593" t="s">
        <v>40</v>
      </c>
      <c r="L593" s="70" t="s">
        <v>21</v>
      </c>
      <c r="M593" s="70" t="s">
        <v>3966</v>
      </c>
      <c r="N593" s="37" t="s">
        <v>67</v>
      </c>
      <c r="O593" s="37" t="s">
        <v>67</v>
      </c>
      <c r="P593" s="37" t="s">
        <v>230</v>
      </c>
      <c r="Q593" s="75" t="s">
        <v>582</v>
      </c>
      <c r="R593" t="s">
        <v>3691</v>
      </c>
      <c r="S593" s="38">
        <v>1.5</v>
      </c>
      <c r="T593">
        <v>1</v>
      </c>
      <c r="U593">
        <v>0</v>
      </c>
      <c r="V593" s="43" t="str">
        <f t="shared" si="43"/>
        <v>USD</v>
      </c>
    </row>
    <row r="594" spans="1:22" x14ac:dyDescent="0.2">
      <c r="A594" s="18" t="str">
        <f t="shared" si="41"/>
        <v>Catalogo principalOVS_ES ACADEMICOHVG-00003</v>
      </c>
      <c r="B594" s="18" t="str">
        <f t="shared" si="42"/>
        <v>HVG-00003OVS_ES ACADEMICO</v>
      </c>
      <c r="C594" s="18"/>
      <c r="D594" t="s">
        <v>122</v>
      </c>
      <c r="E594" t="s">
        <v>583</v>
      </c>
      <c r="F594" t="s">
        <v>230</v>
      </c>
      <c r="G594" s="18" t="str">
        <f t="shared" si="44"/>
        <v>Catalogo principal</v>
      </c>
      <c r="H594" s="43" t="s">
        <v>121</v>
      </c>
      <c r="I594" s="37" t="s">
        <v>67</v>
      </c>
      <c r="J594" t="s">
        <v>3791</v>
      </c>
      <c r="K594" t="s">
        <v>40</v>
      </c>
      <c r="L594" s="70" t="s">
        <v>21</v>
      </c>
      <c r="M594" s="70" t="s">
        <v>28</v>
      </c>
      <c r="N594" s="37" t="s">
        <v>67</v>
      </c>
      <c r="O594" s="37" t="s">
        <v>67</v>
      </c>
      <c r="P594" s="37" t="s">
        <v>230</v>
      </c>
      <c r="Q594" s="75" t="s">
        <v>583</v>
      </c>
      <c r="R594" t="s">
        <v>3691</v>
      </c>
      <c r="S594" s="38">
        <v>2.4</v>
      </c>
      <c r="T594">
        <v>1</v>
      </c>
      <c r="U594">
        <v>0</v>
      </c>
      <c r="V594" s="43" t="str">
        <f t="shared" si="43"/>
        <v>USD</v>
      </c>
    </row>
    <row r="595" spans="1:22" x14ac:dyDescent="0.2">
      <c r="A595" s="18" t="str">
        <f t="shared" ref="A595:A658" si="45">D595&amp;F595&amp;E595</f>
        <v>Catalogo principalOVS_ES ACADEMICOHVG-00004</v>
      </c>
      <c r="B595" s="18" t="str">
        <f t="shared" ref="B595:B658" si="46">E595&amp;F595</f>
        <v>HVG-00004OVS_ES ACADEMICO</v>
      </c>
      <c r="C595" s="18"/>
      <c r="D595" t="s">
        <v>122</v>
      </c>
      <c r="E595" t="s">
        <v>584</v>
      </c>
      <c r="F595" t="s">
        <v>230</v>
      </c>
      <c r="G595" s="18" t="str">
        <f t="shared" si="44"/>
        <v>Catalogo principal</v>
      </c>
      <c r="H595" s="43" t="s">
        <v>121</v>
      </c>
      <c r="I595" s="37" t="s">
        <v>67</v>
      </c>
      <c r="J595" t="s">
        <v>4622</v>
      </c>
      <c r="K595" t="s">
        <v>40</v>
      </c>
      <c r="L595" s="70" t="s">
        <v>21</v>
      </c>
      <c r="M595" s="70" t="s">
        <v>3966</v>
      </c>
      <c r="N595" s="37" t="s">
        <v>67</v>
      </c>
      <c r="O595" s="37" t="s">
        <v>67</v>
      </c>
      <c r="P595" s="37" t="s">
        <v>230</v>
      </c>
      <c r="Q595" s="75" t="s">
        <v>584</v>
      </c>
      <c r="R595" t="s">
        <v>3691</v>
      </c>
      <c r="S595" s="38">
        <v>1.3</v>
      </c>
      <c r="T595">
        <v>1</v>
      </c>
      <c r="U595">
        <v>0</v>
      </c>
      <c r="V595" s="43" t="str">
        <f t="shared" si="43"/>
        <v>USD</v>
      </c>
    </row>
    <row r="596" spans="1:22" x14ac:dyDescent="0.2">
      <c r="A596" s="18" t="str">
        <f t="shared" si="45"/>
        <v>Catalogo principalOVS_ES ACADEMICOHVG-00007</v>
      </c>
      <c r="B596" s="18" t="str">
        <f t="shared" si="46"/>
        <v>HVG-00007OVS_ES ACADEMICO</v>
      </c>
      <c r="C596" s="18"/>
      <c r="D596" t="s">
        <v>122</v>
      </c>
      <c r="E596" t="s">
        <v>585</v>
      </c>
      <c r="F596" t="s">
        <v>230</v>
      </c>
      <c r="G596" s="18" t="str">
        <f t="shared" si="44"/>
        <v>Catalogo principal</v>
      </c>
      <c r="H596" s="43" t="s">
        <v>121</v>
      </c>
      <c r="I596" s="37" t="s">
        <v>67</v>
      </c>
      <c r="J596" t="s">
        <v>4623</v>
      </c>
      <c r="K596" t="s">
        <v>40</v>
      </c>
      <c r="L596" s="70" t="s">
        <v>21</v>
      </c>
      <c r="M596" s="70" t="s">
        <v>3966</v>
      </c>
      <c r="N596" s="37" t="s">
        <v>67</v>
      </c>
      <c r="O596" s="37" t="s">
        <v>67</v>
      </c>
      <c r="P596" s="37" t="s">
        <v>230</v>
      </c>
      <c r="Q596" s="75" t="s">
        <v>585</v>
      </c>
      <c r="R596" t="s">
        <v>3691</v>
      </c>
      <c r="S596" s="38">
        <v>2.5</v>
      </c>
      <c r="T596">
        <v>1</v>
      </c>
      <c r="U596">
        <v>0</v>
      </c>
      <c r="V596" s="43" t="str">
        <f t="shared" ref="V596:V659" si="47">H596</f>
        <v>USD</v>
      </c>
    </row>
    <row r="597" spans="1:22" x14ac:dyDescent="0.2">
      <c r="A597" s="18" t="str">
        <f t="shared" si="45"/>
        <v>Catalogo principalOVS_ES ACADEMICOHVG-00008</v>
      </c>
      <c r="B597" s="18" t="str">
        <f t="shared" si="46"/>
        <v>HVG-00008OVS_ES ACADEMICO</v>
      </c>
      <c r="C597" s="18"/>
      <c r="D597" t="s">
        <v>122</v>
      </c>
      <c r="E597" t="s">
        <v>586</v>
      </c>
      <c r="F597" t="s">
        <v>230</v>
      </c>
      <c r="G597" s="18" t="str">
        <f t="shared" si="44"/>
        <v>Catalogo principal</v>
      </c>
      <c r="H597" s="43" t="s">
        <v>121</v>
      </c>
      <c r="I597" s="37" t="s">
        <v>67</v>
      </c>
      <c r="J597" t="s">
        <v>4624</v>
      </c>
      <c r="K597" t="s">
        <v>40</v>
      </c>
      <c r="L597" s="70" t="s">
        <v>21</v>
      </c>
      <c r="M597" s="70" t="s">
        <v>3966</v>
      </c>
      <c r="N597" s="37" t="s">
        <v>67</v>
      </c>
      <c r="O597" s="37" t="s">
        <v>67</v>
      </c>
      <c r="P597" s="37" t="s">
        <v>230</v>
      </c>
      <c r="Q597" s="75" t="s">
        <v>586</v>
      </c>
      <c r="R597" t="s">
        <v>3691</v>
      </c>
      <c r="S597" s="38">
        <v>2.5</v>
      </c>
      <c r="T597">
        <v>1</v>
      </c>
      <c r="U597">
        <v>0</v>
      </c>
      <c r="V597" s="43" t="str">
        <f t="shared" si="47"/>
        <v>USD</v>
      </c>
    </row>
    <row r="598" spans="1:22" x14ac:dyDescent="0.2">
      <c r="A598" s="18" t="str">
        <f t="shared" si="45"/>
        <v>Catalogo principalOVS_ES ACADEMICOHVG-00009</v>
      </c>
      <c r="B598" s="18" t="str">
        <f t="shared" si="46"/>
        <v>HVG-00009OVS_ES ACADEMICO</v>
      </c>
      <c r="C598" s="18"/>
      <c r="D598" t="s">
        <v>122</v>
      </c>
      <c r="E598" t="s">
        <v>587</v>
      </c>
      <c r="F598" t="s">
        <v>230</v>
      </c>
      <c r="G598" s="18" t="str">
        <f t="shared" si="44"/>
        <v>Catalogo principal</v>
      </c>
      <c r="H598" s="43" t="s">
        <v>121</v>
      </c>
      <c r="I598" s="37" t="s">
        <v>67</v>
      </c>
      <c r="J598" t="s">
        <v>4625</v>
      </c>
      <c r="K598" t="s">
        <v>40</v>
      </c>
      <c r="L598" s="70" t="s">
        <v>21</v>
      </c>
      <c r="M598" s="70" t="s">
        <v>3966</v>
      </c>
      <c r="N598" s="37" t="s">
        <v>67</v>
      </c>
      <c r="O598" s="37" t="s">
        <v>67</v>
      </c>
      <c r="P598" s="37" t="s">
        <v>230</v>
      </c>
      <c r="Q598" s="75" t="s">
        <v>587</v>
      </c>
      <c r="R598" t="s">
        <v>3691</v>
      </c>
      <c r="S598" s="38">
        <v>2.5</v>
      </c>
      <c r="T598">
        <v>1</v>
      </c>
      <c r="U598">
        <v>0</v>
      </c>
      <c r="V598" s="43" t="str">
        <f t="shared" si="47"/>
        <v>USD</v>
      </c>
    </row>
    <row r="599" spans="1:22" x14ac:dyDescent="0.2">
      <c r="A599" s="18" t="str">
        <f t="shared" si="45"/>
        <v>Catalogo principalOVS_ES ACADEMICOHVH-00001</v>
      </c>
      <c r="B599" s="18" t="str">
        <f t="shared" si="46"/>
        <v>HVH-00001OVS_ES ACADEMICO</v>
      </c>
      <c r="C599" s="18"/>
      <c r="D599" t="s">
        <v>122</v>
      </c>
      <c r="E599" t="s">
        <v>588</v>
      </c>
      <c r="F599" t="s">
        <v>230</v>
      </c>
      <c r="G599" s="18" t="str">
        <f t="shared" si="44"/>
        <v>Catalogo principal</v>
      </c>
      <c r="H599" s="43" t="s">
        <v>121</v>
      </c>
      <c r="I599" s="37" t="s">
        <v>67</v>
      </c>
      <c r="J599" t="s">
        <v>4626</v>
      </c>
      <c r="K599" t="s">
        <v>40</v>
      </c>
      <c r="L599" s="70" t="s">
        <v>21</v>
      </c>
      <c r="M599" s="70" t="s">
        <v>3966</v>
      </c>
      <c r="N599" s="37" t="s">
        <v>67</v>
      </c>
      <c r="O599" s="37" t="s">
        <v>67</v>
      </c>
      <c r="P599" s="37" t="s">
        <v>230</v>
      </c>
      <c r="Q599" s="75" t="s">
        <v>588</v>
      </c>
      <c r="R599" t="s">
        <v>3691</v>
      </c>
      <c r="S599" s="38">
        <v>1.8</v>
      </c>
      <c r="T599">
        <v>1</v>
      </c>
      <c r="U599">
        <v>0</v>
      </c>
      <c r="V599" s="43" t="str">
        <f t="shared" si="47"/>
        <v>USD</v>
      </c>
    </row>
    <row r="600" spans="1:22" x14ac:dyDescent="0.2">
      <c r="A600" s="18" t="str">
        <f t="shared" si="45"/>
        <v>Catalogo principalOVS_ES ACADEMICOHVH-00002</v>
      </c>
      <c r="B600" s="18" t="str">
        <f t="shared" si="46"/>
        <v>HVH-00002OVS_ES ACADEMICO</v>
      </c>
      <c r="C600" s="18"/>
      <c r="D600" t="s">
        <v>122</v>
      </c>
      <c r="E600" t="s">
        <v>589</v>
      </c>
      <c r="F600" t="s">
        <v>230</v>
      </c>
      <c r="G600" s="18" t="str">
        <f t="shared" si="44"/>
        <v>Catalogo principal</v>
      </c>
      <c r="H600" s="43" t="s">
        <v>121</v>
      </c>
      <c r="I600" s="37" t="s">
        <v>67</v>
      </c>
      <c r="J600" t="s">
        <v>4627</v>
      </c>
      <c r="K600" t="s">
        <v>40</v>
      </c>
      <c r="L600" s="70" t="s">
        <v>21</v>
      </c>
      <c r="M600" s="70" t="s">
        <v>3966</v>
      </c>
      <c r="N600" s="37" t="s">
        <v>67</v>
      </c>
      <c r="O600" s="37" t="s">
        <v>67</v>
      </c>
      <c r="P600" s="37" t="s">
        <v>230</v>
      </c>
      <c r="Q600" s="75" t="s">
        <v>589</v>
      </c>
      <c r="R600" t="s">
        <v>3691</v>
      </c>
      <c r="S600" s="38">
        <v>1.8</v>
      </c>
      <c r="T600">
        <v>1</v>
      </c>
      <c r="U600">
        <v>0</v>
      </c>
      <c r="V600" s="43" t="str">
        <f t="shared" si="47"/>
        <v>USD</v>
      </c>
    </row>
    <row r="601" spans="1:22" x14ac:dyDescent="0.2">
      <c r="A601" s="18" t="str">
        <f t="shared" si="45"/>
        <v>Catalogo principalOVS_ES ACADEMICOHVH-00003</v>
      </c>
      <c r="B601" s="18" t="str">
        <f t="shared" si="46"/>
        <v>HVH-00003OVS_ES ACADEMICO</v>
      </c>
      <c r="C601" s="18"/>
      <c r="D601" t="s">
        <v>122</v>
      </c>
      <c r="E601" t="s">
        <v>590</v>
      </c>
      <c r="F601" t="s">
        <v>230</v>
      </c>
      <c r="G601" s="18" t="str">
        <f t="shared" si="44"/>
        <v>Catalogo principal</v>
      </c>
      <c r="H601" s="43" t="s">
        <v>121</v>
      </c>
      <c r="I601" s="37" t="s">
        <v>67</v>
      </c>
      <c r="J601" t="s">
        <v>4628</v>
      </c>
      <c r="K601" t="s">
        <v>40</v>
      </c>
      <c r="L601" s="70" t="s">
        <v>21</v>
      </c>
      <c r="M601" s="70" t="s">
        <v>3966</v>
      </c>
      <c r="N601" s="37" t="s">
        <v>67</v>
      </c>
      <c r="O601" s="37" t="s">
        <v>67</v>
      </c>
      <c r="P601" s="37" t="s">
        <v>230</v>
      </c>
      <c r="Q601" s="75" t="s">
        <v>590</v>
      </c>
      <c r="R601" t="s">
        <v>3691</v>
      </c>
      <c r="S601" s="38">
        <v>2.8</v>
      </c>
      <c r="T601">
        <v>1</v>
      </c>
      <c r="U601">
        <v>0</v>
      </c>
      <c r="V601" s="43" t="str">
        <f t="shared" si="47"/>
        <v>USD</v>
      </c>
    </row>
    <row r="602" spans="1:22" x14ac:dyDescent="0.2">
      <c r="A602" s="18" t="str">
        <f t="shared" si="45"/>
        <v>Catalogo principalOVS_ES ACADEMICOHVH-00004</v>
      </c>
      <c r="B602" s="18" t="str">
        <f t="shared" si="46"/>
        <v>HVH-00004OVS_ES ACADEMICO</v>
      </c>
      <c r="C602" s="18"/>
      <c r="D602" t="s">
        <v>122</v>
      </c>
      <c r="E602" t="s">
        <v>591</v>
      </c>
      <c r="F602" t="s">
        <v>230</v>
      </c>
      <c r="G602" s="18" t="str">
        <f t="shared" si="44"/>
        <v>Catalogo principal</v>
      </c>
      <c r="H602" s="43" t="s">
        <v>121</v>
      </c>
      <c r="I602" s="37" t="s">
        <v>67</v>
      </c>
      <c r="J602" t="s">
        <v>4629</v>
      </c>
      <c r="K602" t="s">
        <v>40</v>
      </c>
      <c r="L602" s="70" t="s">
        <v>21</v>
      </c>
      <c r="M602" s="70" t="s">
        <v>3966</v>
      </c>
      <c r="N602" s="37" t="s">
        <v>67</v>
      </c>
      <c r="O602" s="37" t="s">
        <v>67</v>
      </c>
      <c r="P602" s="37" t="s">
        <v>230</v>
      </c>
      <c r="Q602" s="75" t="s">
        <v>591</v>
      </c>
      <c r="R602" t="s">
        <v>3691</v>
      </c>
      <c r="S602" s="38">
        <v>1</v>
      </c>
      <c r="T602">
        <v>1</v>
      </c>
      <c r="U602">
        <v>0</v>
      </c>
      <c r="V602" s="43" t="str">
        <f t="shared" si="47"/>
        <v>USD</v>
      </c>
    </row>
    <row r="603" spans="1:22" x14ac:dyDescent="0.2">
      <c r="A603" s="18" t="str">
        <f t="shared" si="45"/>
        <v>Catalogo principalOVS_ES ACADEMICOHVH-00005</v>
      </c>
      <c r="B603" s="18" t="str">
        <f t="shared" si="46"/>
        <v>HVH-00005OVS_ES ACADEMICO</v>
      </c>
      <c r="C603" s="18"/>
      <c r="D603" t="s">
        <v>122</v>
      </c>
      <c r="E603" t="s">
        <v>592</v>
      </c>
      <c r="F603" t="s">
        <v>230</v>
      </c>
      <c r="G603" s="18" t="str">
        <f t="shared" si="44"/>
        <v>Catalogo principal</v>
      </c>
      <c r="H603" s="43" t="s">
        <v>121</v>
      </c>
      <c r="I603" s="37" t="s">
        <v>67</v>
      </c>
      <c r="J603" t="s">
        <v>4630</v>
      </c>
      <c r="K603" t="s">
        <v>40</v>
      </c>
      <c r="L603" s="70" t="s">
        <v>21</v>
      </c>
      <c r="M603" s="70" t="s">
        <v>3966</v>
      </c>
      <c r="N603" s="37" t="s">
        <v>67</v>
      </c>
      <c r="O603" s="37" t="s">
        <v>67</v>
      </c>
      <c r="P603" s="37" t="s">
        <v>230</v>
      </c>
      <c r="Q603" s="75" t="s">
        <v>592</v>
      </c>
      <c r="R603" t="s">
        <v>3691</v>
      </c>
      <c r="S603" s="38">
        <v>1</v>
      </c>
      <c r="T603">
        <v>1</v>
      </c>
      <c r="U603">
        <v>0</v>
      </c>
      <c r="V603" s="43" t="str">
        <f t="shared" si="47"/>
        <v>USD</v>
      </c>
    </row>
    <row r="604" spans="1:22" x14ac:dyDescent="0.2">
      <c r="A604" s="18" t="str">
        <f t="shared" si="45"/>
        <v>Catalogo principalOVS_ES ACADEMICOHVH-00006</v>
      </c>
      <c r="B604" s="18" t="str">
        <f t="shared" si="46"/>
        <v>HVH-00006OVS_ES ACADEMICO</v>
      </c>
      <c r="C604" s="18"/>
      <c r="D604" t="s">
        <v>122</v>
      </c>
      <c r="E604" t="s">
        <v>593</v>
      </c>
      <c r="F604" t="s">
        <v>230</v>
      </c>
      <c r="G604" s="18" t="str">
        <f t="shared" si="44"/>
        <v>Catalogo principal</v>
      </c>
      <c r="H604" s="43" t="s">
        <v>121</v>
      </c>
      <c r="I604" s="37" t="s">
        <v>67</v>
      </c>
      <c r="J604" t="s">
        <v>4631</v>
      </c>
      <c r="K604" t="s">
        <v>40</v>
      </c>
      <c r="L604" s="70" t="s">
        <v>21</v>
      </c>
      <c r="M604" s="70" t="s">
        <v>3966</v>
      </c>
      <c r="N604" s="37" t="s">
        <v>67</v>
      </c>
      <c r="O604" s="37" t="s">
        <v>67</v>
      </c>
      <c r="P604" s="37" t="s">
        <v>230</v>
      </c>
      <c r="Q604" s="75" t="s">
        <v>593</v>
      </c>
      <c r="R604" t="s">
        <v>3691</v>
      </c>
      <c r="S604" s="38">
        <v>2.8</v>
      </c>
      <c r="T604">
        <v>1</v>
      </c>
      <c r="U604">
        <v>0</v>
      </c>
      <c r="V604" s="43" t="str">
        <f t="shared" si="47"/>
        <v>USD</v>
      </c>
    </row>
    <row r="605" spans="1:22" x14ac:dyDescent="0.2">
      <c r="A605" s="18" t="str">
        <f t="shared" si="45"/>
        <v>Catalogo principalOVS_ES ACADEMICOHVH-00007</v>
      </c>
      <c r="B605" s="18" t="str">
        <f t="shared" si="46"/>
        <v>HVH-00007OVS_ES ACADEMICO</v>
      </c>
      <c r="C605" s="18"/>
      <c r="D605" t="s">
        <v>122</v>
      </c>
      <c r="E605" t="s">
        <v>594</v>
      </c>
      <c r="F605" t="s">
        <v>230</v>
      </c>
      <c r="G605" s="18" t="str">
        <f t="shared" si="44"/>
        <v>Catalogo principal</v>
      </c>
      <c r="H605" s="43" t="s">
        <v>121</v>
      </c>
      <c r="I605" s="37" t="s">
        <v>67</v>
      </c>
      <c r="J605" t="s">
        <v>4632</v>
      </c>
      <c r="K605" t="s">
        <v>40</v>
      </c>
      <c r="L605" s="70" t="s">
        <v>21</v>
      </c>
      <c r="M605" s="70" t="s">
        <v>3966</v>
      </c>
      <c r="N605" s="37" t="s">
        <v>67</v>
      </c>
      <c r="O605" s="37" t="s">
        <v>67</v>
      </c>
      <c r="P605" s="37" t="s">
        <v>230</v>
      </c>
      <c r="Q605" s="75" t="s">
        <v>594</v>
      </c>
      <c r="R605" t="s">
        <v>3691</v>
      </c>
      <c r="S605" s="38">
        <v>3.3</v>
      </c>
      <c r="T605">
        <v>1</v>
      </c>
      <c r="U605">
        <v>0</v>
      </c>
      <c r="V605" s="43" t="str">
        <f t="shared" si="47"/>
        <v>USD</v>
      </c>
    </row>
    <row r="606" spans="1:22" x14ac:dyDescent="0.2">
      <c r="A606" s="18" t="str">
        <f t="shared" si="45"/>
        <v>Catalogo principalOVS_ES ACADEMICOHVH-00008</v>
      </c>
      <c r="B606" s="18" t="str">
        <f t="shared" si="46"/>
        <v>HVH-00008OVS_ES ACADEMICO</v>
      </c>
      <c r="C606" s="18"/>
      <c r="D606" t="s">
        <v>122</v>
      </c>
      <c r="E606" t="s">
        <v>595</v>
      </c>
      <c r="F606" t="s">
        <v>230</v>
      </c>
      <c r="G606" s="18" t="str">
        <f t="shared" si="44"/>
        <v>Catalogo principal</v>
      </c>
      <c r="H606" s="43" t="s">
        <v>121</v>
      </c>
      <c r="I606" s="37" t="s">
        <v>67</v>
      </c>
      <c r="J606" t="s">
        <v>4633</v>
      </c>
      <c r="K606" t="s">
        <v>40</v>
      </c>
      <c r="L606" s="70" t="s">
        <v>21</v>
      </c>
      <c r="M606" s="70" t="s">
        <v>3966</v>
      </c>
      <c r="N606" s="37" t="s">
        <v>67</v>
      </c>
      <c r="O606" s="37" t="s">
        <v>67</v>
      </c>
      <c r="P606" s="37" t="s">
        <v>230</v>
      </c>
      <c r="Q606" s="75" t="s">
        <v>595</v>
      </c>
      <c r="R606" t="s">
        <v>3691</v>
      </c>
      <c r="S606" s="38">
        <v>3.3</v>
      </c>
      <c r="T606">
        <v>1</v>
      </c>
      <c r="U606">
        <v>0</v>
      </c>
      <c r="V606" s="43" t="str">
        <f t="shared" si="47"/>
        <v>USD</v>
      </c>
    </row>
    <row r="607" spans="1:22" x14ac:dyDescent="0.2">
      <c r="A607" s="18" t="str">
        <f t="shared" si="45"/>
        <v>Catalogo principalOVS_ES ACADEMICOHVH-00009</v>
      </c>
      <c r="B607" s="18" t="str">
        <f t="shared" si="46"/>
        <v>HVH-00009OVS_ES ACADEMICO</v>
      </c>
      <c r="C607" s="18"/>
      <c r="D607" t="s">
        <v>122</v>
      </c>
      <c r="E607" t="s">
        <v>596</v>
      </c>
      <c r="F607" t="s">
        <v>230</v>
      </c>
      <c r="G607" s="18" t="str">
        <f t="shared" si="44"/>
        <v>Catalogo principal</v>
      </c>
      <c r="H607" s="43" t="s">
        <v>121</v>
      </c>
      <c r="I607" s="37" t="s">
        <v>67</v>
      </c>
      <c r="J607" t="s">
        <v>4634</v>
      </c>
      <c r="K607" t="s">
        <v>40</v>
      </c>
      <c r="L607" s="70" t="s">
        <v>21</v>
      </c>
      <c r="M607" s="70" t="s">
        <v>3966</v>
      </c>
      <c r="N607" s="37" t="s">
        <v>67</v>
      </c>
      <c r="O607" s="37" t="s">
        <v>67</v>
      </c>
      <c r="P607" s="37" t="s">
        <v>230</v>
      </c>
      <c r="Q607" s="75" t="s">
        <v>596</v>
      </c>
      <c r="R607" t="s">
        <v>3691</v>
      </c>
      <c r="S607" s="38">
        <v>3.3</v>
      </c>
      <c r="T607">
        <v>1</v>
      </c>
      <c r="U607">
        <v>0</v>
      </c>
      <c r="V607" s="43" t="str">
        <f t="shared" si="47"/>
        <v>USD</v>
      </c>
    </row>
    <row r="608" spans="1:22" x14ac:dyDescent="0.2">
      <c r="A608" s="18" t="str">
        <f t="shared" si="45"/>
        <v>Catalogo principalOVS_ES ACADEMICOHVH-00010</v>
      </c>
      <c r="B608" s="18" t="str">
        <f t="shared" si="46"/>
        <v>HVH-00010OVS_ES ACADEMICO</v>
      </c>
      <c r="C608" s="18"/>
      <c r="D608" t="s">
        <v>122</v>
      </c>
      <c r="E608" t="s">
        <v>597</v>
      </c>
      <c r="F608" t="s">
        <v>230</v>
      </c>
      <c r="G608" s="18" t="str">
        <f t="shared" si="44"/>
        <v>Catalogo principal</v>
      </c>
      <c r="H608" s="43" t="s">
        <v>121</v>
      </c>
      <c r="I608" s="37" t="s">
        <v>67</v>
      </c>
      <c r="J608" t="s">
        <v>4635</v>
      </c>
      <c r="K608" t="s">
        <v>40</v>
      </c>
      <c r="L608" s="70" t="s">
        <v>21</v>
      </c>
      <c r="M608" s="70" t="s">
        <v>3966</v>
      </c>
      <c r="N608" s="37" t="s">
        <v>67</v>
      </c>
      <c r="O608" s="37" t="s">
        <v>67</v>
      </c>
      <c r="P608" s="37" t="s">
        <v>230</v>
      </c>
      <c r="Q608" s="75" t="s">
        <v>597</v>
      </c>
      <c r="R608" t="s">
        <v>3691</v>
      </c>
      <c r="S608" s="38">
        <v>3.3</v>
      </c>
      <c r="T608">
        <v>1</v>
      </c>
      <c r="U608">
        <v>0</v>
      </c>
      <c r="V608" s="43" t="str">
        <f t="shared" si="47"/>
        <v>USD</v>
      </c>
    </row>
    <row r="609" spans="1:22" x14ac:dyDescent="0.2">
      <c r="A609" s="18" t="str">
        <f t="shared" si="45"/>
        <v>Catalogo principalOVS_ES ACADEMICOHVH-00012</v>
      </c>
      <c r="B609" s="18" t="str">
        <f t="shared" si="46"/>
        <v>HVH-00012OVS_ES ACADEMICO</v>
      </c>
      <c r="C609" s="18"/>
      <c r="D609" t="s">
        <v>122</v>
      </c>
      <c r="E609" t="s">
        <v>598</v>
      </c>
      <c r="F609" t="s">
        <v>230</v>
      </c>
      <c r="G609" s="18" t="str">
        <f t="shared" si="44"/>
        <v>Catalogo principal</v>
      </c>
      <c r="H609" s="43" t="s">
        <v>121</v>
      </c>
      <c r="I609" s="37" t="s">
        <v>67</v>
      </c>
      <c r="J609" t="s">
        <v>4636</v>
      </c>
      <c r="K609" t="s">
        <v>40</v>
      </c>
      <c r="L609" s="70" t="s">
        <v>21</v>
      </c>
      <c r="M609" s="70" t="s">
        <v>3966</v>
      </c>
      <c r="N609" s="37" t="s">
        <v>67</v>
      </c>
      <c r="O609" s="37" t="s">
        <v>67</v>
      </c>
      <c r="P609" s="37" t="s">
        <v>230</v>
      </c>
      <c r="Q609" s="75" t="s">
        <v>598</v>
      </c>
      <c r="R609" t="s">
        <v>3691</v>
      </c>
      <c r="S609" s="38">
        <v>3.3</v>
      </c>
      <c r="T609">
        <v>1</v>
      </c>
      <c r="U609">
        <v>0</v>
      </c>
      <c r="V609" s="43" t="str">
        <f t="shared" si="47"/>
        <v>USD</v>
      </c>
    </row>
    <row r="610" spans="1:22" x14ac:dyDescent="0.2">
      <c r="A610" s="18" t="str">
        <f t="shared" si="45"/>
        <v>Catalogo principalOVS_ES ACADEMICOHVH-00013</v>
      </c>
      <c r="B610" s="18" t="str">
        <f t="shared" si="46"/>
        <v>HVH-00013OVS_ES ACADEMICO</v>
      </c>
      <c r="C610" s="18"/>
      <c r="D610" t="s">
        <v>122</v>
      </c>
      <c r="E610" t="s">
        <v>599</v>
      </c>
      <c r="F610" t="s">
        <v>230</v>
      </c>
      <c r="G610" s="18" t="str">
        <f t="shared" si="44"/>
        <v>Catalogo principal</v>
      </c>
      <c r="H610" s="43" t="s">
        <v>121</v>
      </c>
      <c r="I610" s="37" t="s">
        <v>67</v>
      </c>
      <c r="J610" t="s">
        <v>4637</v>
      </c>
      <c r="K610" t="s">
        <v>40</v>
      </c>
      <c r="L610" s="70" t="s">
        <v>21</v>
      </c>
      <c r="M610" s="70" t="s">
        <v>3966</v>
      </c>
      <c r="N610" s="37" t="s">
        <v>67</v>
      </c>
      <c r="O610" s="37" t="s">
        <v>67</v>
      </c>
      <c r="P610" s="37" t="s">
        <v>230</v>
      </c>
      <c r="Q610" s="75" t="s">
        <v>599</v>
      </c>
      <c r="R610" t="s">
        <v>3691</v>
      </c>
      <c r="S610" s="38">
        <v>3.3</v>
      </c>
      <c r="T610">
        <v>1</v>
      </c>
      <c r="U610">
        <v>0</v>
      </c>
      <c r="V610" s="43" t="str">
        <f t="shared" si="47"/>
        <v>USD</v>
      </c>
    </row>
    <row r="611" spans="1:22" x14ac:dyDescent="0.2">
      <c r="A611" s="18" t="str">
        <f t="shared" si="45"/>
        <v>Catalogo principalOVS_ES ACADEMICOHWL-00001</v>
      </c>
      <c r="B611" s="18" t="str">
        <f t="shared" si="46"/>
        <v>HWL-00001OVS_ES ACADEMICO</v>
      </c>
      <c r="C611" s="18"/>
      <c r="D611" t="s">
        <v>122</v>
      </c>
      <c r="E611" t="s">
        <v>600</v>
      </c>
      <c r="F611" t="s">
        <v>230</v>
      </c>
      <c r="G611" s="18" t="str">
        <f t="shared" si="44"/>
        <v>Catalogo principal</v>
      </c>
      <c r="H611" s="43" t="s">
        <v>121</v>
      </c>
      <c r="I611" s="37" t="s">
        <v>67</v>
      </c>
      <c r="J611" t="s">
        <v>4638</v>
      </c>
      <c r="K611" t="s">
        <v>40</v>
      </c>
      <c r="L611" s="70" t="s">
        <v>21</v>
      </c>
      <c r="M611" s="70" t="s">
        <v>3966</v>
      </c>
      <c r="N611" s="37" t="s">
        <v>67</v>
      </c>
      <c r="O611" s="37" t="s">
        <v>67</v>
      </c>
      <c r="P611" s="37" t="s">
        <v>230</v>
      </c>
      <c r="Q611" s="75" t="s">
        <v>600</v>
      </c>
      <c r="R611" t="s">
        <v>3691</v>
      </c>
      <c r="S611" s="38">
        <v>1</v>
      </c>
      <c r="T611">
        <v>1</v>
      </c>
      <c r="U611">
        <v>0</v>
      </c>
      <c r="V611" s="43" t="str">
        <f t="shared" si="47"/>
        <v>USD</v>
      </c>
    </row>
    <row r="612" spans="1:22" x14ac:dyDescent="0.2">
      <c r="A612" s="18" t="str">
        <f t="shared" si="45"/>
        <v>Catalogo principalOVS_ES ACADEMICOHWL-00002</v>
      </c>
      <c r="B612" s="18" t="str">
        <f t="shared" si="46"/>
        <v>HWL-00002OVS_ES ACADEMICO</v>
      </c>
      <c r="C612" s="18"/>
      <c r="D612" t="s">
        <v>122</v>
      </c>
      <c r="E612" t="s">
        <v>601</v>
      </c>
      <c r="F612" t="s">
        <v>230</v>
      </c>
      <c r="G612" s="18" t="str">
        <f t="shared" si="44"/>
        <v>Catalogo principal</v>
      </c>
      <c r="H612" s="43" t="s">
        <v>121</v>
      </c>
      <c r="I612" s="37" t="s">
        <v>67</v>
      </c>
      <c r="J612" t="s">
        <v>4639</v>
      </c>
      <c r="K612" t="s">
        <v>40</v>
      </c>
      <c r="L612" s="70" t="s">
        <v>21</v>
      </c>
      <c r="M612" s="70" t="s">
        <v>3966</v>
      </c>
      <c r="N612" s="37" t="s">
        <v>67</v>
      </c>
      <c r="O612" s="37" t="s">
        <v>67</v>
      </c>
      <c r="P612" s="37" t="s">
        <v>230</v>
      </c>
      <c r="Q612" s="75" t="s">
        <v>601</v>
      </c>
      <c r="R612" t="s">
        <v>3691</v>
      </c>
      <c r="S612" s="38">
        <v>1</v>
      </c>
      <c r="T612">
        <v>1</v>
      </c>
      <c r="U612">
        <v>0</v>
      </c>
      <c r="V612" s="43" t="str">
        <f t="shared" si="47"/>
        <v>USD</v>
      </c>
    </row>
    <row r="613" spans="1:22" x14ac:dyDescent="0.2">
      <c r="A613" s="18" t="str">
        <f t="shared" si="45"/>
        <v>Catalogo principalOVS_ES ACADEMICOHWM-00001</v>
      </c>
      <c r="B613" s="18" t="str">
        <f t="shared" si="46"/>
        <v>HWM-00001OVS_ES ACADEMICO</v>
      </c>
      <c r="C613" s="18"/>
      <c r="D613" t="s">
        <v>122</v>
      </c>
      <c r="E613" t="s">
        <v>602</v>
      </c>
      <c r="F613" t="s">
        <v>230</v>
      </c>
      <c r="G613" s="18" t="str">
        <f t="shared" si="44"/>
        <v>Catalogo principal</v>
      </c>
      <c r="H613" s="43" t="s">
        <v>121</v>
      </c>
      <c r="I613" s="37" t="s">
        <v>67</v>
      </c>
      <c r="J613" t="s">
        <v>3792</v>
      </c>
      <c r="K613" t="s">
        <v>40</v>
      </c>
      <c r="L613" s="70" t="s">
        <v>21</v>
      </c>
      <c r="M613" s="70" t="s">
        <v>28</v>
      </c>
      <c r="N613" s="37" t="s">
        <v>67</v>
      </c>
      <c r="O613" s="37" t="s">
        <v>67</v>
      </c>
      <c r="P613" s="37" t="s">
        <v>230</v>
      </c>
      <c r="Q613" s="75" t="s">
        <v>602</v>
      </c>
      <c r="R613" t="s">
        <v>3691</v>
      </c>
      <c r="S613" s="38">
        <v>0.8</v>
      </c>
      <c r="T613">
        <v>1</v>
      </c>
      <c r="U613">
        <v>0</v>
      </c>
      <c r="V613" s="43" t="str">
        <f t="shared" si="47"/>
        <v>USD</v>
      </c>
    </row>
    <row r="614" spans="1:22" x14ac:dyDescent="0.2">
      <c r="A614" s="18" t="str">
        <f t="shared" si="45"/>
        <v>Catalogo principalOVS_ES ACADEMICOJ5A-01178</v>
      </c>
      <c r="B614" s="18" t="str">
        <f t="shared" si="46"/>
        <v>J5A-01178OVS_ES ACADEMICO</v>
      </c>
      <c r="C614" s="18"/>
      <c r="D614" t="s">
        <v>122</v>
      </c>
      <c r="E614" t="s">
        <v>603</v>
      </c>
      <c r="F614" t="s">
        <v>230</v>
      </c>
      <c r="G614" s="18" t="str">
        <f t="shared" si="44"/>
        <v>Catalogo principal</v>
      </c>
      <c r="H614" s="43" t="s">
        <v>121</v>
      </c>
      <c r="I614" s="37" t="s">
        <v>67</v>
      </c>
      <c r="J614" t="s">
        <v>4640</v>
      </c>
      <c r="K614" t="s">
        <v>40</v>
      </c>
      <c r="L614" s="70" t="s">
        <v>21</v>
      </c>
      <c r="M614" s="70" t="s">
        <v>3946</v>
      </c>
      <c r="N614" s="37" t="s">
        <v>67</v>
      </c>
      <c r="O614" s="37" t="s">
        <v>67</v>
      </c>
      <c r="P614" s="37" t="s">
        <v>230</v>
      </c>
      <c r="Q614" s="75" t="s">
        <v>603</v>
      </c>
      <c r="R614" t="s">
        <v>3696</v>
      </c>
      <c r="S614" s="38">
        <v>4.84</v>
      </c>
      <c r="T614">
        <v>1</v>
      </c>
      <c r="U614">
        <v>0</v>
      </c>
      <c r="V614" s="43" t="str">
        <f t="shared" si="47"/>
        <v>USD</v>
      </c>
    </row>
    <row r="615" spans="1:22" x14ac:dyDescent="0.2">
      <c r="A615" s="18" t="str">
        <f t="shared" si="45"/>
        <v>Catalogo principalOVS_ES ACADEMICOJ5A-01179</v>
      </c>
      <c r="B615" s="18" t="str">
        <f t="shared" si="46"/>
        <v>J5A-01179OVS_ES ACADEMICO</v>
      </c>
      <c r="C615" s="18"/>
      <c r="D615" t="s">
        <v>122</v>
      </c>
      <c r="E615" t="s">
        <v>604</v>
      </c>
      <c r="F615" t="s">
        <v>230</v>
      </c>
      <c r="G615" s="18" t="str">
        <f t="shared" si="44"/>
        <v>Catalogo principal</v>
      </c>
      <c r="H615" s="43" t="s">
        <v>121</v>
      </c>
      <c r="I615" s="37" t="s">
        <v>67</v>
      </c>
      <c r="J615" t="s">
        <v>4641</v>
      </c>
      <c r="K615" t="s">
        <v>40</v>
      </c>
      <c r="L615" s="70" t="s">
        <v>21</v>
      </c>
      <c r="M615" s="70" t="s">
        <v>3946</v>
      </c>
      <c r="N615" s="37" t="s">
        <v>67</v>
      </c>
      <c r="O615" s="37" t="s">
        <v>67</v>
      </c>
      <c r="P615" s="37" t="s">
        <v>230</v>
      </c>
      <c r="Q615" s="75" t="s">
        <v>604</v>
      </c>
      <c r="R615" t="s">
        <v>3696</v>
      </c>
      <c r="S615" s="38">
        <v>4.84</v>
      </c>
      <c r="T615">
        <v>1</v>
      </c>
      <c r="U615">
        <v>0</v>
      </c>
      <c r="V615" s="43" t="str">
        <f t="shared" si="47"/>
        <v>USD</v>
      </c>
    </row>
    <row r="616" spans="1:22" x14ac:dyDescent="0.2">
      <c r="A616" s="18" t="str">
        <f t="shared" si="45"/>
        <v>Catalogo principalOVS_ES ACADEMICOJ5A-01180</v>
      </c>
      <c r="B616" s="18" t="str">
        <f t="shared" si="46"/>
        <v>J5A-01180OVS_ES ACADEMICO</v>
      </c>
      <c r="C616" s="18"/>
      <c r="D616" t="s">
        <v>122</v>
      </c>
      <c r="E616" t="s">
        <v>605</v>
      </c>
      <c r="F616" t="s">
        <v>230</v>
      </c>
      <c r="G616" s="18" t="str">
        <f t="shared" ref="G616:G675" si="48">D616</f>
        <v>Catalogo principal</v>
      </c>
      <c r="H616" s="43" t="s">
        <v>121</v>
      </c>
      <c r="I616" s="37" t="s">
        <v>67</v>
      </c>
      <c r="J616" t="s">
        <v>4642</v>
      </c>
      <c r="K616" t="s">
        <v>40</v>
      </c>
      <c r="L616" s="70" t="s">
        <v>21</v>
      </c>
      <c r="M616" s="70" t="s">
        <v>3946</v>
      </c>
      <c r="N616" s="37" t="s">
        <v>67</v>
      </c>
      <c r="O616" s="37" t="s">
        <v>67</v>
      </c>
      <c r="P616" s="37" t="s">
        <v>230</v>
      </c>
      <c r="Q616" s="75" t="s">
        <v>605</v>
      </c>
      <c r="R616" t="s">
        <v>3696</v>
      </c>
      <c r="S616" s="38">
        <v>4.84</v>
      </c>
      <c r="T616">
        <v>1</v>
      </c>
      <c r="U616">
        <v>0</v>
      </c>
      <c r="V616" s="43" t="str">
        <f t="shared" si="47"/>
        <v>USD</v>
      </c>
    </row>
    <row r="617" spans="1:22" x14ac:dyDescent="0.2">
      <c r="A617" s="18" t="str">
        <f t="shared" si="45"/>
        <v>Catalogo principalOVS_ES ACADEMICOJ5A-01181</v>
      </c>
      <c r="B617" s="18" t="str">
        <f t="shared" si="46"/>
        <v>J5A-01181OVS_ES ACADEMICO</v>
      </c>
      <c r="C617" s="18"/>
      <c r="D617" t="s">
        <v>122</v>
      </c>
      <c r="E617" t="s">
        <v>606</v>
      </c>
      <c r="F617" t="s">
        <v>230</v>
      </c>
      <c r="G617" s="18" t="str">
        <f t="shared" si="48"/>
        <v>Catalogo principal</v>
      </c>
      <c r="H617" s="43" t="s">
        <v>121</v>
      </c>
      <c r="I617" s="37" t="s">
        <v>67</v>
      </c>
      <c r="J617" t="s">
        <v>4643</v>
      </c>
      <c r="K617" t="s">
        <v>40</v>
      </c>
      <c r="L617" s="70" t="s">
        <v>21</v>
      </c>
      <c r="M617" s="70" t="s">
        <v>3946</v>
      </c>
      <c r="N617" s="37" t="s">
        <v>67</v>
      </c>
      <c r="O617" s="37" t="s">
        <v>67</v>
      </c>
      <c r="P617" s="37" t="s">
        <v>230</v>
      </c>
      <c r="Q617" s="75" t="s">
        <v>606</v>
      </c>
      <c r="R617" t="s">
        <v>3696</v>
      </c>
      <c r="S617" s="38">
        <v>4.84</v>
      </c>
      <c r="T617">
        <v>1</v>
      </c>
      <c r="U617">
        <v>0</v>
      </c>
      <c r="V617" s="43" t="str">
        <f t="shared" si="47"/>
        <v>USD</v>
      </c>
    </row>
    <row r="618" spans="1:22" x14ac:dyDescent="0.2">
      <c r="A618" s="18" t="str">
        <f t="shared" si="45"/>
        <v>Catalogo principalOVS_ES ACADEMICOJ5A-01182</v>
      </c>
      <c r="B618" s="18" t="str">
        <f t="shared" si="46"/>
        <v>J5A-01182OVS_ES ACADEMICO</v>
      </c>
      <c r="C618" s="18"/>
      <c r="D618" t="s">
        <v>122</v>
      </c>
      <c r="E618" t="s">
        <v>607</v>
      </c>
      <c r="F618" t="s">
        <v>230</v>
      </c>
      <c r="G618" s="18" t="str">
        <f t="shared" si="48"/>
        <v>Catalogo principal</v>
      </c>
      <c r="H618" s="43" t="s">
        <v>121</v>
      </c>
      <c r="I618" s="37" t="s">
        <v>67</v>
      </c>
      <c r="J618" t="s">
        <v>4644</v>
      </c>
      <c r="K618" t="s">
        <v>40</v>
      </c>
      <c r="L618" s="70" t="s">
        <v>21</v>
      </c>
      <c r="M618" s="70" t="s">
        <v>3946</v>
      </c>
      <c r="N618" s="37" t="s">
        <v>67</v>
      </c>
      <c r="O618" s="37" t="s">
        <v>67</v>
      </c>
      <c r="P618" s="37" t="s">
        <v>230</v>
      </c>
      <c r="Q618" s="75" t="s">
        <v>607</v>
      </c>
      <c r="R618" t="s">
        <v>3696</v>
      </c>
      <c r="S618" s="38">
        <v>3.12</v>
      </c>
      <c r="T618">
        <v>1</v>
      </c>
      <c r="U618">
        <v>0</v>
      </c>
      <c r="V618" s="43" t="str">
        <f t="shared" si="47"/>
        <v>USD</v>
      </c>
    </row>
    <row r="619" spans="1:22" x14ac:dyDescent="0.2">
      <c r="A619" s="18" t="str">
        <f t="shared" si="45"/>
        <v>Catalogo principalOVS_ES ACADEMICOJ5A-01183</v>
      </c>
      <c r="B619" s="18" t="str">
        <f t="shared" si="46"/>
        <v>J5A-01183OVS_ES ACADEMICO</v>
      </c>
      <c r="C619" s="18"/>
      <c r="D619" t="s">
        <v>122</v>
      </c>
      <c r="E619" t="s">
        <v>608</v>
      </c>
      <c r="F619" t="s">
        <v>230</v>
      </c>
      <c r="G619" s="18" t="str">
        <f t="shared" si="48"/>
        <v>Catalogo principal</v>
      </c>
      <c r="H619" s="43" t="s">
        <v>121</v>
      </c>
      <c r="I619" s="37" t="s">
        <v>67</v>
      </c>
      <c r="J619" t="s">
        <v>4645</v>
      </c>
      <c r="K619" t="s">
        <v>40</v>
      </c>
      <c r="L619" s="70" t="s">
        <v>21</v>
      </c>
      <c r="M619" s="70" t="s">
        <v>3946</v>
      </c>
      <c r="N619" s="37" t="s">
        <v>67</v>
      </c>
      <c r="O619" s="37" t="s">
        <v>67</v>
      </c>
      <c r="P619" s="37" t="s">
        <v>230</v>
      </c>
      <c r="Q619" s="75" t="s">
        <v>608</v>
      </c>
      <c r="R619" t="s">
        <v>3696</v>
      </c>
      <c r="S619" s="38">
        <v>3.12</v>
      </c>
      <c r="T619">
        <v>1</v>
      </c>
      <c r="U619">
        <v>0</v>
      </c>
      <c r="V619" s="43" t="str">
        <f t="shared" si="47"/>
        <v>USD</v>
      </c>
    </row>
    <row r="620" spans="1:22" x14ac:dyDescent="0.2">
      <c r="A620" s="18" t="str">
        <f t="shared" si="45"/>
        <v>Catalogo principalOVS_ES ACADEMICOJNN-00001</v>
      </c>
      <c r="B620" s="18" t="str">
        <f t="shared" si="46"/>
        <v>JNN-00001OVS_ES ACADEMICO</v>
      </c>
      <c r="C620" s="18"/>
      <c r="D620" t="s">
        <v>122</v>
      </c>
      <c r="E620" t="s">
        <v>609</v>
      </c>
      <c r="F620" t="s">
        <v>230</v>
      </c>
      <c r="G620" s="18" t="str">
        <f t="shared" si="48"/>
        <v>Catalogo principal</v>
      </c>
      <c r="H620" s="43" t="s">
        <v>121</v>
      </c>
      <c r="I620" s="37" t="s">
        <v>67</v>
      </c>
      <c r="J620" t="s">
        <v>4646</v>
      </c>
      <c r="K620" t="s">
        <v>40</v>
      </c>
      <c r="L620" s="70" t="s">
        <v>21</v>
      </c>
      <c r="M620" s="70" t="s">
        <v>3966</v>
      </c>
      <c r="N620" s="37" t="s">
        <v>67</v>
      </c>
      <c r="O620" s="37" t="s">
        <v>67</v>
      </c>
      <c r="P620" s="37" t="s">
        <v>230</v>
      </c>
      <c r="Q620" s="75" t="s">
        <v>609</v>
      </c>
      <c r="R620" t="s">
        <v>3691</v>
      </c>
      <c r="S620" s="38">
        <v>0</v>
      </c>
      <c r="T620">
        <v>1</v>
      </c>
      <c r="U620">
        <v>0</v>
      </c>
      <c r="V620" s="43" t="str">
        <f t="shared" si="47"/>
        <v>USD</v>
      </c>
    </row>
    <row r="621" spans="1:22" x14ac:dyDescent="0.2">
      <c r="A621" s="18" t="str">
        <f t="shared" si="45"/>
        <v>Catalogo principalOVS_ES ACADEMICOKW5-00359</v>
      </c>
      <c r="B621" s="18" t="str">
        <f t="shared" si="46"/>
        <v>KW5-00359OVS_ES ACADEMICO</v>
      </c>
      <c r="C621" s="18"/>
      <c r="D621" t="s">
        <v>122</v>
      </c>
      <c r="E621" t="s">
        <v>610</v>
      </c>
      <c r="F621" t="s">
        <v>230</v>
      </c>
      <c r="G621" s="18" t="str">
        <f t="shared" si="48"/>
        <v>Catalogo principal</v>
      </c>
      <c r="H621" s="43" t="s">
        <v>121</v>
      </c>
      <c r="I621" s="37" t="s">
        <v>67</v>
      </c>
      <c r="J621" t="s">
        <v>4647</v>
      </c>
      <c r="K621" t="s">
        <v>40</v>
      </c>
      <c r="L621" s="70" t="s">
        <v>21</v>
      </c>
      <c r="M621" s="70" t="s">
        <v>4152</v>
      </c>
      <c r="N621" s="37" t="s">
        <v>67</v>
      </c>
      <c r="O621" s="37" t="s">
        <v>67</v>
      </c>
      <c r="P621" s="37" t="s">
        <v>230</v>
      </c>
      <c r="Q621" s="75" t="s">
        <v>610</v>
      </c>
      <c r="R621" t="s">
        <v>3696</v>
      </c>
      <c r="S621" s="38">
        <v>23</v>
      </c>
      <c r="T621">
        <v>1</v>
      </c>
      <c r="U621">
        <v>0</v>
      </c>
      <c r="V621" s="43" t="str">
        <f t="shared" si="47"/>
        <v>USD</v>
      </c>
    </row>
    <row r="622" spans="1:22" x14ac:dyDescent="0.2">
      <c r="A622" s="18" t="str">
        <f t="shared" si="45"/>
        <v>Catalogo principalOVS_ES ACADEMICOKW5-00360</v>
      </c>
      <c r="B622" s="18" t="str">
        <f t="shared" si="46"/>
        <v>KW5-00360OVS_ES ACADEMICO</v>
      </c>
      <c r="C622" s="18"/>
      <c r="D622" t="s">
        <v>122</v>
      </c>
      <c r="E622" t="s">
        <v>611</v>
      </c>
      <c r="F622" t="s">
        <v>230</v>
      </c>
      <c r="G622" s="18" t="str">
        <f t="shared" si="48"/>
        <v>Catalogo principal</v>
      </c>
      <c r="H622" s="43" t="s">
        <v>121</v>
      </c>
      <c r="I622" s="37" t="s">
        <v>67</v>
      </c>
      <c r="J622" t="s">
        <v>4648</v>
      </c>
      <c r="K622" t="s">
        <v>40</v>
      </c>
      <c r="L622" s="70" t="s">
        <v>21</v>
      </c>
      <c r="M622" s="70" t="s">
        <v>4152</v>
      </c>
      <c r="N622" s="37" t="s">
        <v>67</v>
      </c>
      <c r="O622" s="37" t="s">
        <v>67</v>
      </c>
      <c r="P622" s="37" t="s">
        <v>230</v>
      </c>
      <c r="Q622" s="75" t="s">
        <v>611</v>
      </c>
      <c r="R622" t="s">
        <v>3696</v>
      </c>
      <c r="S622" s="38">
        <v>22</v>
      </c>
      <c r="T622">
        <v>1</v>
      </c>
      <c r="U622">
        <v>0</v>
      </c>
      <c r="V622" s="43" t="str">
        <f t="shared" si="47"/>
        <v>USD</v>
      </c>
    </row>
    <row r="623" spans="1:22" x14ac:dyDescent="0.2">
      <c r="A623" s="18" t="str">
        <f t="shared" si="45"/>
        <v>Catalogo principalOVS_ES ACADEMICOKW5-00361</v>
      </c>
      <c r="B623" s="18" t="str">
        <f t="shared" si="46"/>
        <v>KW5-00361OVS_ES ACADEMICO</v>
      </c>
      <c r="C623" s="18"/>
      <c r="D623" t="s">
        <v>122</v>
      </c>
      <c r="E623" t="s">
        <v>612</v>
      </c>
      <c r="F623" t="s">
        <v>230</v>
      </c>
      <c r="G623" s="18" t="str">
        <f t="shared" si="48"/>
        <v>Catalogo principal</v>
      </c>
      <c r="H623" s="43" t="s">
        <v>121</v>
      </c>
      <c r="I623" s="37" t="s">
        <v>67</v>
      </c>
      <c r="J623" t="s">
        <v>4649</v>
      </c>
      <c r="K623" t="s">
        <v>40</v>
      </c>
      <c r="L623" s="70" t="s">
        <v>21</v>
      </c>
      <c r="M623" s="70" t="s">
        <v>4152</v>
      </c>
      <c r="N623" s="37" t="s">
        <v>67</v>
      </c>
      <c r="O623" s="37" t="s">
        <v>67</v>
      </c>
      <c r="P623" s="37" t="s">
        <v>230</v>
      </c>
      <c r="Q623" s="75" t="s">
        <v>612</v>
      </c>
      <c r="R623" t="s">
        <v>3696</v>
      </c>
      <c r="S623" s="38">
        <v>22</v>
      </c>
      <c r="T623">
        <v>1</v>
      </c>
      <c r="U623">
        <v>0</v>
      </c>
      <c r="V623" s="43" t="str">
        <f t="shared" si="47"/>
        <v>USD</v>
      </c>
    </row>
    <row r="624" spans="1:22" x14ac:dyDescent="0.2">
      <c r="A624" s="18" t="str">
        <f t="shared" si="45"/>
        <v>Catalogo principalOVS_ES ACADEMICOKW5-00362</v>
      </c>
      <c r="B624" s="18" t="str">
        <f t="shared" si="46"/>
        <v>KW5-00362OVS_ES ACADEMICO</v>
      </c>
      <c r="C624" s="18"/>
      <c r="D624" t="s">
        <v>122</v>
      </c>
      <c r="E624" t="s">
        <v>613</v>
      </c>
      <c r="F624" t="s">
        <v>230</v>
      </c>
      <c r="G624" s="18" t="str">
        <f t="shared" si="48"/>
        <v>Catalogo principal</v>
      </c>
      <c r="H624" s="43" t="s">
        <v>121</v>
      </c>
      <c r="I624" s="37" t="s">
        <v>67</v>
      </c>
      <c r="J624" t="s">
        <v>4650</v>
      </c>
      <c r="K624" t="s">
        <v>40</v>
      </c>
      <c r="L624" s="70" t="s">
        <v>21</v>
      </c>
      <c r="M624" s="70" t="s">
        <v>4152</v>
      </c>
      <c r="N624" s="37" t="s">
        <v>67</v>
      </c>
      <c r="O624" s="37" t="s">
        <v>67</v>
      </c>
      <c r="P624" s="37" t="s">
        <v>230</v>
      </c>
      <c r="Q624" s="75" t="s">
        <v>613</v>
      </c>
      <c r="R624" t="s">
        <v>3696</v>
      </c>
      <c r="S624" s="38">
        <v>21</v>
      </c>
      <c r="T624">
        <v>1</v>
      </c>
      <c r="U624">
        <v>0</v>
      </c>
      <c r="V624" s="43" t="str">
        <f t="shared" si="47"/>
        <v>USD</v>
      </c>
    </row>
    <row r="625" spans="1:22" x14ac:dyDescent="0.2">
      <c r="A625" s="18" t="str">
        <f t="shared" si="45"/>
        <v>Catalogo principalOVS_ES ACADEMICOKW5-00378</v>
      </c>
      <c r="B625" s="18" t="str">
        <f t="shared" si="46"/>
        <v>KW5-00378OVS_ES ACADEMICO</v>
      </c>
      <c r="C625" s="18"/>
      <c r="D625" t="s">
        <v>122</v>
      </c>
      <c r="E625" t="s">
        <v>614</v>
      </c>
      <c r="F625" t="s">
        <v>230</v>
      </c>
      <c r="G625" s="18" t="str">
        <f t="shared" si="48"/>
        <v>Catalogo principal</v>
      </c>
      <c r="H625" s="43" t="s">
        <v>121</v>
      </c>
      <c r="I625" s="37" t="s">
        <v>67</v>
      </c>
      <c r="J625" t="s">
        <v>4651</v>
      </c>
      <c r="K625" t="s">
        <v>40</v>
      </c>
      <c r="L625" s="70" t="s">
        <v>21</v>
      </c>
      <c r="M625" s="70" t="s">
        <v>4152</v>
      </c>
      <c r="N625" s="37" t="s">
        <v>67</v>
      </c>
      <c r="O625" s="37" t="s">
        <v>67</v>
      </c>
      <c r="P625" s="37" t="s">
        <v>230</v>
      </c>
      <c r="Q625" s="75" t="s">
        <v>614</v>
      </c>
      <c r="R625" t="s">
        <v>3696</v>
      </c>
      <c r="S625" s="38">
        <v>14</v>
      </c>
      <c r="T625">
        <v>1</v>
      </c>
      <c r="U625">
        <v>0</v>
      </c>
      <c r="V625" s="43" t="str">
        <f t="shared" si="47"/>
        <v>USD</v>
      </c>
    </row>
    <row r="626" spans="1:22" x14ac:dyDescent="0.2">
      <c r="A626" s="18" t="str">
        <f t="shared" si="45"/>
        <v>Catalogo principalOVS_ES ACADEMICOKW5-00380</v>
      </c>
      <c r="B626" s="18" t="str">
        <f t="shared" si="46"/>
        <v>KW5-00380OVS_ES ACADEMICO</v>
      </c>
      <c r="C626" s="18"/>
      <c r="D626" t="s">
        <v>122</v>
      </c>
      <c r="E626" t="s">
        <v>615</v>
      </c>
      <c r="F626" t="s">
        <v>230</v>
      </c>
      <c r="G626" s="18" t="str">
        <f t="shared" si="48"/>
        <v>Catalogo principal</v>
      </c>
      <c r="H626" s="43" t="s">
        <v>121</v>
      </c>
      <c r="I626" s="37" t="s">
        <v>67</v>
      </c>
      <c r="J626" t="s">
        <v>4652</v>
      </c>
      <c r="K626" t="s">
        <v>40</v>
      </c>
      <c r="L626" s="70" t="s">
        <v>21</v>
      </c>
      <c r="M626" s="70" t="s">
        <v>4152</v>
      </c>
      <c r="N626" s="37" t="s">
        <v>67</v>
      </c>
      <c r="O626" s="37" t="s">
        <v>67</v>
      </c>
      <c r="P626" s="37" t="s">
        <v>230</v>
      </c>
      <c r="Q626" s="75" t="s">
        <v>615</v>
      </c>
      <c r="R626" t="s">
        <v>3696</v>
      </c>
      <c r="S626" s="38">
        <v>15</v>
      </c>
      <c r="T626">
        <v>1</v>
      </c>
      <c r="U626">
        <v>0</v>
      </c>
      <c r="V626" s="43" t="str">
        <f t="shared" si="47"/>
        <v>USD</v>
      </c>
    </row>
    <row r="627" spans="1:22" x14ac:dyDescent="0.2">
      <c r="A627" s="18" t="str">
        <f t="shared" si="45"/>
        <v>Catalogo principalOVS_ES ACADEMICOL5D-00232</v>
      </c>
      <c r="B627" s="18" t="str">
        <f t="shared" si="46"/>
        <v>L5D-00232OVS_ES ACADEMICO</v>
      </c>
      <c r="C627" s="18"/>
      <c r="D627" t="s">
        <v>122</v>
      </c>
      <c r="E627" t="s">
        <v>616</v>
      </c>
      <c r="F627" t="s">
        <v>230</v>
      </c>
      <c r="G627" s="18" t="str">
        <f t="shared" si="48"/>
        <v>Catalogo principal</v>
      </c>
      <c r="H627" s="43" t="s">
        <v>121</v>
      </c>
      <c r="I627" s="37" t="s">
        <v>67</v>
      </c>
      <c r="J627" t="s">
        <v>4653</v>
      </c>
      <c r="K627" t="s">
        <v>40</v>
      </c>
      <c r="L627" s="70" t="s">
        <v>21</v>
      </c>
      <c r="M627" s="70" t="s">
        <v>3946</v>
      </c>
      <c r="N627" s="37" t="s">
        <v>67</v>
      </c>
      <c r="O627" s="37" t="s">
        <v>67</v>
      </c>
      <c r="P627" s="37" t="s">
        <v>230</v>
      </c>
      <c r="Q627" s="75" t="s">
        <v>616</v>
      </c>
      <c r="R627" t="s">
        <v>3696</v>
      </c>
      <c r="S627" s="38">
        <v>120</v>
      </c>
      <c r="T627">
        <v>1</v>
      </c>
      <c r="U627">
        <v>0</v>
      </c>
      <c r="V627" s="43" t="str">
        <f t="shared" si="47"/>
        <v>USD</v>
      </c>
    </row>
    <row r="628" spans="1:22" x14ac:dyDescent="0.2">
      <c r="A628" s="18" t="str">
        <f t="shared" si="45"/>
        <v>Catalogo principalOVS_ES ACADEMICOL5D-00233</v>
      </c>
      <c r="B628" s="18" t="str">
        <f t="shared" si="46"/>
        <v>L5D-00233OVS_ES ACADEMICO</v>
      </c>
      <c r="C628" s="18"/>
      <c r="D628" t="s">
        <v>122</v>
      </c>
      <c r="E628" t="s">
        <v>617</v>
      </c>
      <c r="F628" t="s">
        <v>230</v>
      </c>
      <c r="G628" s="18" t="str">
        <f t="shared" si="48"/>
        <v>Catalogo principal</v>
      </c>
      <c r="H628" s="43" t="s">
        <v>121</v>
      </c>
      <c r="I628" s="37" t="s">
        <v>67</v>
      </c>
      <c r="J628" t="s">
        <v>4654</v>
      </c>
      <c r="K628" t="s">
        <v>40</v>
      </c>
      <c r="L628" s="70" t="s">
        <v>21</v>
      </c>
      <c r="M628" s="70" t="s">
        <v>3946</v>
      </c>
      <c r="N628" s="37" t="s">
        <v>67</v>
      </c>
      <c r="O628" s="37" t="s">
        <v>67</v>
      </c>
      <c r="P628" s="37" t="s">
        <v>230</v>
      </c>
      <c r="Q628" s="75" t="s">
        <v>617</v>
      </c>
      <c r="R628" t="s">
        <v>3696</v>
      </c>
      <c r="S628" s="38">
        <v>120</v>
      </c>
      <c r="T628">
        <v>1</v>
      </c>
      <c r="U628">
        <v>0</v>
      </c>
      <c r="V628" s="43" t="str">
        <f t="shared" si="47"/>
        <v>USD</v>
      </c>
    </row>
    <row r="629" spans="1:22" x14ac:dyDescent="0.2">
      <c r="A629" s="18" t="str">
        <f t="shared" si="45"/>
        <v>Catalogo principalOVS_ES ACADEMICOLE6-00001</v>
      </c>
      <c r="B629" s="18" t="str">
        <f t="shared" si="46"/>
        <v>LE6-00001OVS_ES ACADEMICO</v>
      </c>
      <c r="C629" s="18"/>
      <c r="D629" t="s">
        <v>122</v>
      </c>
      <c r="E629" t="s">
        <v>618</v>
      </c>
      <c r="F629" t="s">
        <v>230</v>
      </c>
      <c r="G629" s="18" t="str">
        <f t="shared" si="48"/>
        <v>Catalogo principal</v>
      </c>
      <c r="H629" s="43" t="s">
        <v>121</v>
      </c>
      <c r="I629" s="37" t="s">
        <v>67</v>
      </c>
      <c r="J629" t="s">
        <v>4655</v>
      </c>
      <c r="K629" t="s">
        <v>40</v>
      </c>
      <c r="L629" s="70" t="s">
        <v>21</v>
      </c>
      <c r="M629" s="70" t="s">
        <v>3966</v>
      </c>
      <c r="N629" s="37" t="s">
        <v>67</v>
      </c>
      <c r="O629" s="37" t="s">
        <v>67</v>
      </c>
      <c r="P629" s="37" t="s">
        <v>230</v>
      </c>
      <c r="Q629" s="75" t="s">
        <v>618</v>
      </c>
      <c r="R629" t="s">
        <v>3691</v>
      </c>
      <c r="S629" s="38">
        <v>0</v>
      </c>
      <c r="T629">
        <v>1</v>
      </c>
      <c r="U629">
        <v>0</v>
      </c>
      <c r="V629" s="43" t="str">
        <f t="shared" si="47"/>
        <v>USD</v>
      </c>
    </row>
    <row r="630" spans="1:22" x14ac:dyDescent="0.2">
      <c r="A630" s="18" t="str">
        <f t="shared" si="45"/>
        <v>Catalogo principalOVS_ES ACADEMICOLE7-00001</v>
      </c>
      <c r="B630" s="18" t="str">
        <f t="shared" si="46"/>
        <v>LE7-00001OVS_ES ACADEMICO</v>
      </c>
      <c r="C630" s="18"/>
      <c r="D630" t="s">
        <v>122</v>
      </c>
      <c r="E630" t="s">
        <v>619</v>
      </c>
      <c r="F630" t="s">
        <v>230</v>
      </c>
      <c r="G630" s="18" t="str">
        <f t="shared" si="48"/>
        <v>Catalogo principal</v>
      </c>
      <c r="H630" s="43" t="s">
        <v>121</v>
      </c>
      <c r="I630" s="37" t="s">
        <v>67</v>
      </c>
      <c r="J630" t="s">
        <v>4656</v>
      </c>
      <c r="K630" t="s">
        <v>40</v>
      </c>
      <c r="L630" s="70" t="s">
        <v>21</v>
      </c>
      <c r="M630" s="70" t="s">
        <v>3966</v>
      </c>
      <c r="N630" s="37" t="s">
        <v>67</v>
      </c>
      <c r="O630" s="37" t="s">
        <v>67</v>
      </c>
      <c r="P630" s="37" t="s">
        <v>230</v>
      </c>
      <c r="Q630" s="75" t="s">
        <v>619</v>
      </c>
      <c r="R630" t="s">
        <v>3691</v>
      </c>
      <c r="S630" s="38">
        <v>0</v>
      </c>
      <c r="T630">
        <v>1</v>
      </c>
      <c r="U630">
        <v>0</v>
      </c>
      <c r="V630" s="43" t="str">
        <f t="shared" si="47"/>
        <v>USD</v>
      </c>
    </row>
    <row r="631" spans="1:22" x14ac:dyDescent="0.2">
      <c r="A631" s="18" t="str">
        <f t="shared" si="45"/>
        <v>Catalogo principalOVS_ES ACADEMICOLE9-00002</v>
      </c>
      <c r="B631" s="18" t="str">
        <f t="shared" si="46"/>
        <v>LE9-00002OVS_ES ACADEMICO</v>
      </c>
      <c r="C631" s="18"/>
      <c r="D631" t="s">
        <v>122</v>
      </c>
      <c r="E631" t="s">
        <v>620</v>
      </c>
      <c r="F631" t="s">
        <v>230</v>
      </c>
      <c r="G631" s="18" t="str">
        <f t="shared" si="48"/>
        <v>Catalogo principal</v>
      </c>
      <c r="H631" s="43" t="s">
        <v>121</v>
      </c>
      <c r="I631" s="37" t="s">
        <v>67</v>
      </c>
      <c r="J631" t="s">
        <v>4657</v>
      </c>
      <c r="K631" t="s">
        <v>40</v>
      </c>
      <c r="L631" s="70" t="s">
        <v>21</v>
      </c>
      <c r="M631" s="70" t="s">
        <v>3966</v>
      </c>
      <c r="N631" s="37" t="s">
        <v>67</v>
      </c>
      <c r="O631" s="37" t="s">
        <v>67</v>
      </c>
      <c r="P631" s="37" t="s">
        <v>230</v>
      </c>
      <c r="Q631" s="75" t="s">
        <v>620</v>
      </c>
      <c r="R631" t="s">
        <v>3691</v>
      </c>
      <c r="S631" s="38">
        <v>0</v>
      </c>
      <c r="T631">
        <v>1</v>
      </c>
      <c r="U631">
        <v>0</v>
      </c>
      <c r="V631" s="43" t="str">
        <f t="shared" si="47"/>
        <v>USD</v>
      </c>
    </row>
    <row r="632" spans="1:22" x14ac:dyDescent="0.2">
      <c r="A632" s="18" t="str">
        <f t="shared" si="45"/>
        <v>Catalogo principalOVS_ES ACADEMICOLEG-00002</v>
      </c>
      <c r="B632" s="18" t="str">
        <f t="shared" si="46"/>
        <v>LEG-00002OVS_ES ACADEMICO</v>
      </c>
      <c r="C632" s="18"/>
      <c r="D632" t="s">
        <v>122</v>
      </c>
      <c r="E632" t="s">
        <v>621</v>
      </c>
      <c r="F632" t="s">
        <v>230</v>
      </c>
      <c r="G632" s="18" t="str">
        <f t="shared" si="48"/>
        <v>Catalogo principal</v>
      </c>
      <c r="H632" s="43" t="s">
        <v>121</v>
      </c>
      <c r="I632" s="37" t="s">
        <v>67</v>
      </c>
      <c r="J632" t="s">
        <v>4658</v>
      </c>
      <c r="K632" t="s">
        <v>40</v>
      </c>
      <c r="L632" s="70" t="s">
        <v>21</v>
      </c>
      <c r="M632" s="70" t="s">
        <v>3966</v>
      </c>
      <c r="N632" s="37" t="s">
        <v>67</v>
      </c>
      <c r="O632" s="37" t="s">
        <v>67</v>
      </c>
      <c r="P632" s="37" t="s">
        <v>230</v>
      </c>
      <c r="Q632" s="75" t="s">
        <v>621</v>
      </c>
      <c r="R632" t="s">
        <v>3691</v>
      </c>
      <c r="S632" s="38">
        <v>0</v>
      </c>
      <c r="T632">
        <v>1</v>
      </c>
      <c r="U632">
        <v>0</v>
      </c>
      <c r="V632" s="43" t="str">
        <f t="shared" si="47"/>
        <v>USD</v>
      </c>
    </row>
    <row r="633" spans="1:22" x14ac:dyDescent="0.2">
      <c r="A633" s="18" t="str">
        <f t="shared" si="45"/>
        <v>Catalogo principalOVS_ES ACADEMICOLEK-00001</v>
      </c>
      <c r="B633" s="18" t="str">
        <f t="shared" si="46"/>
        <v>LEK-00001OVS_ES ACADEMICO</v>
      </c>
      <c r="C633" s="18"/>
      <c r="D633" t="s">
        <v>122</v>
      </c>
      <c r="E633" t="s">
        <v>622</v>
      </c>
      <c r="F633" t="s">
        <v>230</v>
      </c>
      <c r="G633" s="18" t="str">
        <f t="shared" si="48"/>
        <v>Catalogo principal</v>
      </c>
      <c r="H633" s="43" t="s">
        <v>121</v>
      </c>
      <c r="I633" s="37" t="s">
        <v>67</v>
      </c>
      <c r="J633" t="s">
        <v>4659</v>
      </c>
      <c r="K633" t="s">
        <v>40</v>
      </c>
      <c r="L633" s="70" t="s">
        <v>21</v>
      </c>
      <c r="M633" s="70" t="s">
        <v>3966</v>
      </c>
      <c r="N633" s="37" t="s">
        <v>67</v>
      </c>
      <c r="O633" s="37" t="s">
        <v>67</v>
      </c>
      <c r="P633" s="37" t="s">
        <v>230</v>
      </c>
      <c r="Q633" s="75" t="s">
        <v>622</v>
      </c>
      <c r="R633" t="s">
        <v>3691</v>
      </c>
      <c r="S633" s="38">
        <v>1.82</v>
      </c>
      <c r="T633">
        <v>1</v>
      </c>
      <c r="U633">
        <v>0</v>
      </c>
      <c r="V633" s="43" t="str">
        <f t="shared" si="47"/>
        <v>USD</v>
      </c>
    </row>
    <row r="634" spans="1:22" x14ac:dyDescent="0.2">
      <c r="A634" s="18" t="str">
        <f t="shared" si="45"/>
        <v>Catalogo principalOVS_ES ACADEMICOLEK-00002</v>
      </c>
      <c r="B634" s="18" t="str">
        <f t="shared" si="46"/>
        <v>LEK-00002OVS_ES ACADEMICO</v>
      </c>
      <c r="C634" s="18"/>
      <c r="D634" t="s">
        <v>122</v>
      </c>
      <c r="E634" t="s">
        <v>623</v>
      </c>
      <c r="F634" t="s">
        <v>230</v>
      </c>
      <c r="G634" s="18" t="str">
        <f t="shared" si="48"/>
        <v>Catalogo principal</v>
      </c>
      <c r="H634" s="43" t="s">
        <v>121</v>
      </c>
      <c r="I634" s="37" t="s">
        <v>67</v>
      </c>
      <c r="J634" t="s">
        <v>4660</v>
      </c>
      <c r="K634" t="s">
        <v>40</v>
      </c>
      <c r="L634" s="70" t="s">
        <v>21</v>
      </c>
      <c r="M634" s="70" t="s">
        <v>3966</v>
      </c>
      <c r="N634" s="37" t="s">
        <v>67</v>
      </c>
      <c r="O634" s="37" t="s">
        <v>67</v>
      </c>
      <c r="P634" s="37" t="s">
        <v>230</v>
      </c>
      <c r="Q634" s="75" t="s">
        <v>623</v>
      </c>
      <c r="R634" t="s">
        <v>3691</v>
      </c>
      <c r="S634" s="38">
        <v>1.82</v>
      </c>
      <c r="T634">
        <v>1</v>
      </c>
      <c r="U634">
        <v>0</v>
      </c>
      <c r="V634" s="43" t="str">
        <f t="shared" si="47"/>
        <v>USD</v>
      </c>
    </row>
    <row r="635" spans="1:22" x14ac:dyDescent="0.2">
      <c r="A635" s="18" t="str">
        <f t="shared" si="45"/>
        <v>Catalogo principalOVS_ES ACADEMICOLEL-00001</v>
      </c>
      <c r="B635" s="18" t="str">
        <f t="shared" si="46"/>
        <v>LEL-00001OVS_ES ACADEMICO</v>
      </c>
      <c r="C635" s="18"/>
      <c r="D635" t="s">
        <v>122</v>
      </c>
      <c r="E635" t="s">
        <v>624</v>
      </c>
      <c r="F635" t="s">
        <v>230</v>
      </c>
      <c r="G635" s="18" t="str">
        <f t="shared" si="48"/>
        <v>Catalogo principal</v>
      </c>
      <c r="H635" s="43" t="s">
        <v>121</v>
      </c>
      <c r="I635" s="37" t="s">
        <v>67</v>
      </c>
      <c r="J635" t="s">
        <v>4661</v>
      </c>
      <c r="K635" t="s">
        <v>40</v>
      </c>
      <c r="L635" s="70" t="s">
        <v>21</v>
      </c>
      <c r="M635" s="70" t="s">
        <v>3966</v>
      </c>
      <c r="N635" s="37" t="s">
        <v>67</v>
      </c>
      <c r="O635" s="37" t="s">
        <v>67</v>
      </c>
      <c r="P635" s="37" t="s">
        <v>230</v>
      </c>
      <c r="Q635" s="75" t="s">
        <v>624</v>
      </c>
      <c r="R635" t="s">
        <v>3691</v>
      </c>
      <c r="S635" s="38">
        <v>1.82</v>
      </c>
      <c r="T635">
        <v>1</v>
      </c>
      <c r="U635">
        <v>0</v>
      </c>
      <c r="V635" s="43" t="str">
        <f t="shared" si="47"/>
        <v>USD</v>
      </c>
    </row>
    <row r="636" spans="1:22" x14ac:dyDescent="0.2">
      <c r="A636" s="18" t="str">
        <f t="shared" si="45"/>
        <v>Catalogo principalOVS_ES ACADEMICOLEP-00001</v>
      </c>
      <c r="B636" s="18" t="str">
        <f t="shared" si="46"/>
        <v>LEP-00001OVS_ES ACADEMICO</v>
      </c>
      <c r="C636" s="18"/>
      <c r="D636" t="s">
        <v>122</v>
      </c>
      <c r="E636" t="s">
        <v>625</v>
      </c>
      <c r="F636" t="s">
        <v>230</v>
      </c>
      <c r="G636" s="18" t="str">
        <f t="shared" si="48"/>
        <v>Catalogo principal</v>
      </c>
      <c r="H636" s="43" t="s">
        <v>121</v>
      </c>
      <c r="I636" s="37" t="s">
        <v>67</v>
      </c>
      <c r="J636" t="s">
        <v>4662</v>
      </c>
      <c r="K636" t="s">
        <v>40</v>
      </c>
      <c r="L636" s="70" t="s">
        <v>21</v>
      </c>
      <c r="M636" s="70" t="s">
        <v>3966</v>
      </c>
      <c r="N636" s="37" t="s">
        <v>67</v>
      </c>
      <c r="O636" s="37" t="s">
        <v>67</v>
      </c>
      <c r="P636" s="37" t="s">
        <v>230</v>
      </c>
      <c r="Q636" s="75" t="s">
        <v>625</v>
      </c>
      <c r="R636" t="s">
        <v>3691</v>
      </c>
      <c r="S636" s="38">
        <v>3.63</v>
      </c>
      <c r="T636">
        <v>1</v>
      </c>
      <c r="U636">
        <v>0</v>
      </c>
      <c r="V636" s="43" t="str">
        <f t="shared" si="47"/>
        <v>USD</v>
      </c>
    </row>
    <row r="637" spans="1:22" x14ac:dyDescent="0.2">
      <c r="A637" s="18" t="str">
        <f t="shared" si="45"/>
        <v>Catalogo principalOVS_ES ACADEMICOLEP-00002</v>
      </c>
      <c r="B637" s="18" t="str">
        <f t="shared" si="46"/>
        <v>LEP-00002OVS_ES ACADEMICO</v>
      </c>
      <c r="C637" s="18"/>
      <c r="D637" t="s">
        <v>122</v>
      </c>
      <c r="E637" t="s">
        <v>626</v>
      </c>
      <c r="F637" t="s">
        <v>230</v>
      </c>
      <c r="G637" s="18" t="str">
        <f t="shared" si="48"/>
        <v>Catalogo principal</v>
      </c>
      <c r="H637" s="43" t="s">
        <v>121</v>
      </c>
      <c r="I637" s="37" t="s">
        <v>67</v>
      </c>
      <c r="J637" t="s">
        <v>4663</v>
      </c>
      <c r="K637" t="s">
        <v>40</v>
      </c>
      <c r="L637" s="70" t="s">
        <v>21</v>
      </c>
      <c r="M637" s="70" t="s">
        <v>3966</v>
      </c>
      <c r="N637" s="37" t="s">
        <v>67</v>
      </c>
      <c r="O637" s="37" t="s">
        <v>67</v>
      </c>
      <c r="P637" s="37" t="s">
        <v>230</v>
      </c>
      <c r="Q637" s="75" t="s">
        <v>626</v>
      </c>
      <c r="R637" t="s">
        <v>3691</v>
      </c>
      <c r="S637" s="38">
        <v>3.63</v>
      </c>
      <c r="T637">
        <v>1</v>
      </c>
      <c r="U637">
        <v>0</v>
      </c>
      <c r="V637" s="43" t="str">
        <f t="shared" si="47"/>
        <v>USD</v>
      </c>
    </row>
    <row r="638" spans="1:22" x14ac:dyDescent="0.2">
      <c r="A638" s="18" t="str">
        <f t="shared" si="45"/>
        <v>Catalogo principalOVS_ES ACADEMICOLEQ-00001</v>
      </c>
      <c r="B638" s="18" t="str">
        <f t="shared" si="46"/>
        <v>LEQ-00001OVS_ES ACADEMICO</v>
      </c>
      <c r="C638" s="18"/>
      <c r="D638" t="s">
        <v>122</v>
      </c>
      <c r="E638" t="s">
        <v>627</v>
      </c>
      <c r="F638" t="s">
        <v>230</v>
      </c>
      <c r="G638" s="18" t="str">
        <f t="shared" si="48"/>
        <v>Catalogo principal</v>
      </c>
      <c r="H638" s="43" t="s">
        <v>121</v>
      </c>
      <c r="I638" s="37" t="s">
        <v>67</v>
      </c>
      <c r="J638" t="s">
        <v>4664</v>
      </c>
      <c r="K638" t="s">
        <v>40</v>
      </c>
      <c r="L638" s="70" t="s">
        <v>21</v>
      </c>
      <c r="M638" s="70" t="s">
        <v>3966</v>
      </c>
      <c r="N638" s="37" t="s">
        <v>67</v>
      </c>
      <c r="O638" s="37" t="s">
        <v>67</v>
      </c>
      <c r="P638" s="37" t="s">
        <v>230</v>
      </c>
      <c r="Q638" s="75" t="s">
        <v>627</v>
      </c>
      <c r="R638" t="s">
        <v>3691</v>
      </c>
      <c r="S638" s="38">
        <v>3.63</v>
      </c>
      <c r="T638">
        <v>1</v>
      </c>
      <c r="U638">
        <v>0</v>
      </c>
      <c r="V638" s="43" t="str">
        <f t="shared" si="47"/>
        <v>USD</v>
      </c>
    </row>
    <row r="639" spans="1:22" x14ac:dyDescent="0.2">
      <c r="A639" s="18" t="str">
        <f t="shared" si="45"/>
        <v>Catalogo principalOVS_ES ACADEMICOM3J-00139</v>
      </c>
      <c r="B639" s="18" t="str">
        <f t="shared" si="46"/>
        <v>M3J-00139OVS_ES ACADEMICO</v>
      </c>
      <c r="C639" s="18"/>
      <c r="D639" t="s">
        <v>122</v>
      </c>
      <c r="E639" t="s">
        <v>628</v>
      </c>
      <c r="F639" t="s">
        <v>230</v>
      </c>
      <c r="G639" s="18" t="str">
        <f t="shared" si="48"/>
        <v>Catalogo principal</v>
      </c>
      <c r="H639" s="43" t="s">
        <v>121</v>
      </c>
      <c r="I639" s="37" t="s">
        <v>67</v>
      </c>
      <c r="J639" t="s">
        <v>4665</v>
      </c>
      <c r="K639" t="s">
        <v>40</v>
      </c>
      <c r="L639" s="70" t="s">
        <v>21</v>
      </c>
      <c r="M639" s="70" t="s">
        <v>3966</v>
      </c>
      <c r="N639" s="37" t="s">
        <v>67</v>
      </c>
      <c r="O639" s="37" t="s">
        <v>67</v>
      </c>
      <c r="P639" s="37" t="s">
        <v>230</v>
      </c>
      <c r="Q639" s="75" t="s">
        <v>628</v>
      </c>
      <c r="R639" t="s">
        <v>3691</v>
      </c>
      <c r="S639" s="38">
        <v>0.14000000000000001</v>
      </c>
      <c r="T639">
        <v>1</v>
      </c>
      <c r="U639">
        <v>0</v>
      </c>
      <c r="V639" s="43" t="str">
        <f t="shared" si="47"/>
        <v>USD</v>
      </c>
    </row>
    <row r="640" spans="1:22" x14ac:dyDescent="0.2">
      <c r="A640" s="18" t="str">
        <f t="shared" si="45"/>
        <v>Catalogo principalOVS_ES ACADEMICOM3J-00140</v>
      </c>
      <c r="B640" s="18" t="str">
        <f t="shared" si="46"/>
        <v>M3J-00140OVS_ES ACADEMICO</v>
      </c>
      <c r="C640" s="18"/>
      <c r="D640" t="s">
        <v>122</v>
      </c>
      <c r="E640" t="s">
        <v>629</v>
      </c>
      <c r="F640" t="s">
        <v>230</v>
      </c>
      <c r="G640" s="18" t="str">
        <f t="shared" si="48"/>
        <v>Catalogo principal</v>
      </c>
      <c r="H640" s="43" t="s">
        <v>121</v>
      </c>
      <c r="I640" s="37" t="s">
        <v>67</v>
      </c>
      <c r="J640" t="s">
        <v>4666</v>
      </c>
      <c r="K640" t="s">
        <v>40</v>
      </c>
      <c r="L640" s="70" t="s">
        <v>21</v>
      </c>
      <c r="M640" s="70" t="s">
        <v>3966</v>
      </c>
      <c r="N640" s="37" t="s">
        <v>67</v>
      </c>
      <c r="O640" s="37" t="s">
        <v>67</v>
      </c>
      <c r="P640" s="37" t="s">
        <v>230</v>
      </c>
      <c r="Q640" s="75" t="s">
        <v>629</v>
      </c>
      <c r="R640" t="s">
        <v>3691</v>
      </c>
      <c r="S640" s="38">
        <v>0.14000000000000001</v>
      </c>
      <c r="T640">
        <v>1</v>
      </c>
      <c r="U640">
        <v>0</v>
      </c>
      <c r="V640" s="43" t="str">
        <f t="shared" si="47"/>
        <v>USD</v>
      </c>
    </row>
    <row r="641" spans="1:22" x14ac:dyDescent="0.2">
      <c r="A641" s="18" t="str">
        <f t="shared" si="45"/>
        <v>Catalogo principalOVS_ES ACADEMICOM3J-00158</v>
      </c>
      <c r="B641" s="18" t="str">
        <f t="shared" si="46"/>
        <v>M3J-00158OVS_ES ACADEMICO</v>
      </c>
      <c r="C641" s="18"/>
      <c r="D641" t="s">
        <v>122</v>
      </c>
      <c r="E641" t="s">
        <v>630</v>
      </c>
      <c r="F641" t="s">
        <v>230</v>
      </c>
      <c r="G641" s="18" t="str">
        <f t="shared" si="48"/>
        <v>Catalogo principal</v>
      </c>
      <c r="H641" s="43" t="s">
        <v>121</v>
      </c>
      <c r="I641" s="37" t="s">
        <v>67</v>
      </c>
      <c r="J641" t="s">
        <v>4667</v>
      </c>
      <c r="K641" t="s">
        <v>40</v>
      </c>
      <c r="L641" s="70" t="s">
        <v>21</v>
      </c>
      <c r="M641" s="70" t="s">
        <v>3966</v>
      </c>
      <c r="N641" s="37" t="s">
        <v>67</v>
      </c>
      <c r="O641" s="37" t="s">
        <v>67</v>
      </c>
      <c r="P641" s="37" t="s">
        <v>230</v>
      </c>
      <c r="Q641" s="75" t="s">
        <v>630</v>
      </c>
      <c r="R641" t="s">
        <v>3691</v>
      </c>
      <c r="S641" s="38">
        <v>0.22</v>
      </c>
      <c r="T641">
        <v>1</v>
      </c>
      <c r="U641">
        <v>0</v>
      </c>
      <c r="V641" s="43" t="str">
        <f t="shared" si="47"/>
        <v>USD</v>
      </c>
    </row>
    <row r="642" spans="1:22" x14ac:dyDescent="0.2">
      <c r="A642" s="18" t="str">
        <f t="shared" si="45"/>
        <v>Catalogo principalOVS_ES ACADEMICOM3J-00159</v>
      </c>
      <c r="B642" s="18" t="str">
        <f t="shared" si="46"/>
        <v>M3J-00159OVS_ES ACADEMICO</v>
      </c>
      <c r="C642" s="18"/>
      <c r="D642" t="s">
        <v>122</v>
      </c>
      <c r="E642" t="s">
        <v>631</v>
      </c>
      <c r="F642" t="s">
        <v>230</v>
      </c>
      <c r="G642" s="18" t="str">
        <f t="shared" si="48"/>
        <v>Catalogo principal</v>
      </c>
      <c r="H642" s="43" t="s">
        <v>121</v>
      </c>
      <c r="I642" s="37" t="s">
        <v>67</v>
      </c>
      <c r="J642" t="s">
        <v>4668</v>
      </c>
      <c r="K642" t="s">
        <v>40</v>
      </c>
      <c r="L642" s="70" t="s">
        <v>21</v>
      </c>
      <c r="M642" s="70" t="s">
        <v>3966</v>
      </c>
      <c r="N642" s="37" t="s">
        <v>67</v>
      </c>
      <c r="O642" s="37" t="s">
        <v>67</v>
      </c>
      <c r="P642" s="37" t="s">
        <v>230</v>
      </c>
      <c r="Q642" s="75" t="s">
        <v>631</v>
      </c>
      <c r="R642" t="s">
        <v>3691</v>
      </c>
      <c r="S642" s="38">
        <v>0.22</v>
      </c>
      <c r="T642">
        <v>1</v>
      </c>
      <c r="U642">
        <v>0</v>
      </c>
      <c r="V642" s="43" t="str">
        <f t="shared" si="47"/>
        <v>USD</v>
      </c>
    </row>
    <row r="643" spans="1:22" x14ac:dyDescent="0.2">
      <c r="A643" s="18" t="str">
        <f t="shared" si="45"/>
        <v>Catalogo principalOVS_ES ACADEMICOM3J-00160</v>
      </c>
      <c r="B643" s="18" t="str">
        <f t="shared" si="46"/>
        <v>M3J-00160OVS_ES ACADEMICO</v>
      </c>
      <c r="C643" s="18"/>
      <c r="D643" t="s">
        <v>122</v>
      </c>
      <c r="E643" t="s">
        <v>632</v>
      </c>
      <c r="F643" t="s">
        <v>230</v>
      </c>
      <c r="G643" s="18" t="str">
        <f t="shared" si="48"/>
        <v>Catalogo principal</v>
      </c>
      <c r="H643" s="43" t="s">
        <v>121</v>
      </c>
      <c r="I643" s="37" t="s">
        <v>67</v>
      </c>
      <c r="J643" t="s">
        <v>4669</v>
      </c>
      <c r="K643" t="s">
        <v>40</v>
      </c>
      <c r="L643" s="70" t="s">
        <v>21</v>
      </c>
      <c r="M643" s="70" t="s">
        <v>3966</v>
      </c>
      <c r="N643" s="37" t="s">
        <v>67</v>
      </c>
      <c r="O643" s="37" t="s">
        <v>67</v>
      </c>
      <c r="P643" s="37" t="s">
        <v>230</v>
      </c>
      <c r="Q643" s="75" t="s">
        <v>632</v>
      </c>
      <c r="R643" t="s">
        <v>3691</v>
      </c>
      <c r="S643" s="38">
        <v>0.22</v>
      </c>
      <c r="T643">
        <v>1</v>
      </c>
      <c r="U643">
        <v>0</v>
      </c>
      <c r="V643" s="43" t="str">
        <f t="shared" si="47"/>
        <v>USD</v>
      </c>
    </row>
    <row r="644" spans="1:22" x14ac:dyDescent="0.2">
      <c r="A644" s="18" t="str">
        <f t="shared" si="45"/>
        <v>Catalogo principalOVS_ES ACADEMICOM3J-00161</v>
      </c>
      <c r="B644" s="18" t="str">
        <f t="shared" si="46"/>
        <v>M3J-00161OVS_ES ACADEMICO</v>
      </c>
      <c r="C644" s="18"/>
      <c r="D644" t="s">
        <v>122</v>
      </c>
      <c r="E644" t="s">
        <v>633</v>
      </c>
      <c r="F644" t="s">
        <v>230</v>
      </c>
      <c r="G644" s="18" t="str">
        <f t="shared" si="48"/>
        <v>Catalogo principal</v>
      </c>
      <c r="H644" s="43" t="s">
        <v>121</v>
      </c>
      <c r="I644" s="37" t="s">
        <v>67</v>
      </c>
      <c r="J644" t="s">
        <v>4670</v>
      </c>
      <c r="K644" t="s">
        <v>40</v>
      </c>
      <c r="L644" s="70" t="s">
        <v>21</v>
      </c>
      <c r="M644" s="70" t="s">
        <v>3966</v>
      </c>
      <c r="N644" s="37" t="s">
        <v>67</v>
      </c>
      <c r="O644" s="37" t="s">
        <v>67</v>
      </c>
      <c r="P644" s="37" t="s">
        <v>230</v>
      </c>
      <c r="Q644" s="75" t="s">
        <v>633</v>
      </c>
      <c r="R644" t="s">
        <v>3691</v>
      </c>
      <c r="S644" s="38">
        <v>0.22</v>
      </c>
      <c r="T644">
        <v>1</v>
      </c>
      <c r="U644">
        <v>0</v>
      </c>
      <c r="V644" s="43" t="str">
        <f t="shared" si="47"/>
        <v>USD</v>
      </c>
    </row>
    <row r="645" spans="1:22" x14ac:dyDescent="0.2">
      <c r="A645" s="18" t="str">
        <f t="shared" si="45"/>
        <v>Catalogo principalOVS_ES ACADEMICOMX3-00124</v>
      </c>
      <c r="B645" s="18" t="str">
        <f t="shared" si="46"/>
        <v>MX3-00124OVS_ES ACADEMICO</v>
      </c>
      <c r="C645" s="18"/>
      <c r="D645" t="s">
        <v>122</v>
      </c>
      <c r="E645" t="s">
        <v>634</v>
      </c>
      <c r="F645" t="s">
        <v>230</v>
      </c>
      <c r="G645" s="18" t="str">
        <f t="shared" si="48"/>
        <v>Catalogo principal</v>
      </c>
      <c r="H645" s="43" t="s">
        <v>121</v>
      </c>
      <c r="I645" s="37" t="s">
        <v>67</v>
      </c>
      <c r="J645" t="s">
        <v>4671</v>
      </c>
      <c r="K645" t="s">
        <v>40</v>
      </c>
      <c r="L645" s="70" t="s">
        <v>21</v>
      </c>
      <c r="M645" s="70" t="s">
        <v>3946</v>
      </c>
      <c r="N645" s="37" t="s">
        <v>67</v>
      </c>
      <c r="O645" s="37" t="s">
        <v>67</v>
      </c>
      <c r="P645" s="37" t="s">
        <v>230</v>
      </c>
      <c r="Q645" s="75" t="s">
        <v>634</v>
      </c>
      <c r="R645" t="s">
        <v>3696</v>
      </c>
      <c r="S645" s="38">
        <v>407</v>
      </c>
      <c r="T645">
        <v>1</v>
      </c>
      <c r="U645">
        <v>0</v>
      </c>
      <c r="V645" s="43" t="str">
        <f t="shared" si="47"/>
        <v>USD</v>
      </c>
    </row>
    <row r="646" spans="1:22" x14ac:dyDescent="0.2">
      <c r="A646" s="18" t="str">
        <f t="shared" si="45"/>
        <v>Catalogo principalOVS_ES ACADEMICOMX3-00125</v>
      </c>
      <c r="B646" s="18" t="str">
        <f t="shared" si="46"/>
        <v>MX3-00125OVS_ES ACADEMICO</v>
      </c>
      <c r="C646" s="18"/>
      <c r="D646" t="s">
        <v>122</v>
      </c>
      <c r="E646" t="s">
        <v>635</v>
      </c>
      <c r="F646" t="s">
        <v>230</v>
      </c>
      <c r="G646" s="18" t="str">
        <f t="shared" si="48"/>
        <v>Catalogo principal</v>
      </c>
      <c r="H646" s="43" t="s">
        <v>121</v>
      </c>
      <c r="I646" s="37" t="s">
        <v>67</v>
      </c>
      <c r="J646" t="s">
        <v>4672</v>
      </c>
      <c r="K646" t="s">
        <v>40</v>
      </c>
      <c r="L646" s="70" t="s">
        <v>21</v>
      </c>
      <c r="M646" s="70" t="s">
        <v>3946</v>
      </c>
      <c r="N646" s="37" t="s">
        <v>67</v>
      </c>
      <c r="O646" s="37" t="s">
        <v>67</v>
      </c>
      <c r="P646" s="37" t="s">
        <v>230</v>
      </c>
      <c r="Q646" s="75" t="s">
        <v>635</v>
      </c>
      <c r="R646" t="s">
        <v>3696</v>
      </c>
      <c r="S646" s="38">
        <v>407</v>
      </c>
      <c r="T646">
        <v>1</v>
      </c>
      <c r="U646">
        <v>0</v>
      </c>
      <c r="V646" s="43" t="str">
        <f t="shared" si="47"/>
        <v>USD</v>
      </c>
    </row>
    <row r="647" spans="1:22" x14ac:dyDescent="0.2">
      <c r="A647" s="18" t="str">
        <f t="shared" si="45"/>
        <v>Catalogo principalOVS_ES ACADEMICOMX3-00126</v>
      </c>
      <c r="B647" s="18" t="str">
        <f t="shared" si="46"/>
        <v>MX3-00126OVS_ES ACADEMICO</v>
      </c>
      <c r="C647" s="18"/>
      <c r="D647" t="s">
        <v>122</v>
      </c>
      <c r="E647" t="s">
        <v>636</v>
      </c>
      <c r="F647" t="s">
        <v>230</v>
      </c>
      <c r="G647" s="18" t="str">
        <f t="shared" si="48"/>
        <v>Catalogo principal</v>
      </c>
      <c r="H647" s="43" t="s">
        <v>121</v>
      </c>
      <c r="I647" s="37" t="s">
        <v>67</v>
      </c>
      <c r="J647" t="s">
        <v>4673</v>
      </c>
      <c r="K647" t="s">
        <v>40</v>
      </c>
      <c r="L647" s="70" t="s">
        <v>21</v>
      </c>
      <c r="M647" s="70" t="s">
        <v>3963</v>
      </c>
      <c r="N647" s="37" t="s">
        <v>67</v>
      </c>
      <c r="O647" s="37" t="s">
        <v>67</v>
      </c>
      <c r="P647" s="37" t="s">
        <v>230</v>
      </c>
      <c r="Q647" s="75" t="s">
        <v>636</v>
      </c>
      <c r="R647" t="s">
        <v>3696</v>
      </c>
      <c r="S647" s="38">
        <v>338</v>
      </c>
      <c r="T647">
        <v>1</v>
      </c>
      <c r="U647">
        <v>0</v>
      </c>
      <c r="V647" s="43" t="str">
        <f t="shared" si="47"/>
        <v>USD</v>
      </c>
    </row>
    <row r="648" spans="1:22" x14ac:dyDescent="0.2">
      <c r="A648" s="18" t="str">
        <f t="shared" si="45"/>
        <v>Catalogo principalOVS_ES ACADEMICOMX3-00127</v>
      </c>
      <c r="B648" s="18" t="str">
        <f t="shared" si="46"/>
        <v>MX3-00127OVS_ES ACADEMICO</v>
      </c>
      <c r="C648" s="18"/>
      <c r="D648" t="s">
        <v>122</v>
      </c>
      <c r="E648" t="s">
        <v>637</v>
      </c>
      <c r="F648" t="s">
        <v>230</v>
      </c>
      <c r="G648" s="18" t="str">
        <f t="shared" si="48"/>
        <v>Catalogo principal</v>
      </c>
      <c r="H648" s="43" t="s">
        <v>121</v>
      </c>
      <c r="I648" s="37" t="s">
        <v>67</v>
      </c>
      <c r="J648" t="s">
        <v>4674</v>
      </c>
      <c r="K648" t="s">
        <v>40</v>
      </c>
      <c r="L648" s="70" t="s">
        <v>21</v>
      </c>
      <c r="M648" s="70" t="s">
        <v>3963</v>
      </c>
      <c r="N648" s="37" t="s">
        <v>67</v>
      </c>
      <c r="O648" s="37" t="s">
        <v>67</v>
      </c>
      <c r="P648" s="37" t="s">
        <v>230</v>
      </c>
      <c r="Q648" s="75" t="s">
        <v>637</v>
      </c>
      <c r="R648" t="s">
        <v>3696</v>
      </c>
      <c r="S648" s="38">
        <v>338</v>
      </c>
      <c r="T648">
        <v>1</v>
      </c>
      <c r="U648">
        <v>0</v>
      </c>
      <c r="V648" s="43" t="str">
        <f t="shared" si="47"/>
        <v>USD</v>
      </c>
    </row>
    <row r="649" spans="1:22" x14ac:dyDescent="0.2">
      <c r="A649" s="18" t="str">
        <f t="shared" si="45"/>
        <v>Catalogo principalOVS_ES ACADEMICOMX3-00128</v>
      </c>
      <c r="B649" s="18" t="str">
        <f t="shared" si="46"/>
        <v>MX3-00128OVS_ES ACADEMICO</v>
      </c>
      <c r="C649" s="18"/>
      <c r="D649" t="s">
        <v>122</v>
      </c>
      <c r="E649" t="s">
        <v>638</v>
      </c>
      <c r="F649" t="s">
        <v>230</v>
      </c>
      <c r="G649" s="18" t="str">
        <f t="shared" si="48"/>
        <v>Catalogo principal</v>
      </c>
      <c r="H649" s="43" t="s">
        <v>121</v>
      </c>
      <c r="I649" s="37" t="s">
        <v>67</v>
      </c>
      <c r="J649" t="s">
        <v>4675</v>
      </c>
      <c r="K649" t="s">
        <v>40</v>
      </c>
      <c r="L649" s="70" t="s">
        <v>21</v>
      </c>
      <c r="M649" s="70" t="s">
        <v>3963</v>
      </c>
      <c r="N649" s="37" t="s">
        <v>67</v>
      </c>
      <c r="O649" s="37" t="s">
        <v>67</v>
      </c>
      <c r="P649" s="37" t="s">
        <v>230</v>
      </c>
      <c r="Q649" s="75" t="s">
        <v>638</v>
      </c>
      <c r="R649" t="s">
        <v>3696</v>
      </c>
      <c r="S649" s="38">
        <v>288</v>
      </c>
      <c r="T649">
        <v>1</v>
      </c>
      <c r="U649">
        <v>0</v>
      </c>
      <c r="V649" s="43" t="str">
        <f t="shared" si="47"/>
        <v>USD</v>
      </c>
    </row>
    <row r="650" spans="1:22" x14ac:dyDescent="0.2">
      <c r="A650" s="18" t="str">
        <f t="shared" si="45"/>
        <v>Catalogo principalOVS_ES ACADEMICOMX3-00129</v>
      </c>
      <c r="B650" s="18" t="str">
        <f t="shared" si="46"/>
        <v>MX3-00129OVS_ES ACADEMICO</v>
      </c>
      <c r="C650" s="18"/>
      <c r="D650" t="s">
        <v>122</v>
      </c>
      <c r="E650" t="s">
        <v>639</v>
      </c>
      <c r="F650" t="s">
        <v>230</v>
      </c>
      <c r="G650" s="18" t="str">
        <f t="shared" si="48"/>
        <v>Catalogo principal</v>
      </c>
      <c r="H650" s="43" t="s">
        <v>121</v>
      </c>
      <c r="I650" s="37" t="s">
        <v>67</v>
      </c>
      <c r="J650" t="s">
        <v>4676</v>
      </c>
      <c r="K650" t="s">
        <v>40</v>
      </c>
      <c r="L650" s="70" t="s">
        <v>21</v>
      </c>
      <c r="M650" s="70" t="s">
        <v>3963</v>
      </c>
      <c r="N650" s="37" t="s">
        <v>67</v>
      </c>
      <c r="O650" s="37" t="s">
        <v>67</v>
      </c>
      <c r="P650" s="37" t="s">
        <v>230</v>
      </c>
      <c r="Q650" s="75" t="s">
        <v>639</v>
      </c>
      <c r="R650" t="s">
        <v>3696</v>
      </c>
      <c r="S650" s="38">
        <v>288</v>
      </c>
      <c r="T650">
        <v>1</v>
      </c>
      <c r="U650">
        <v>0</v>
      </c>
      <c r="V650" s="43" t="str">
        <f t="shared" si="47"/>
        <v>USD</v>
      </c>
    </row>
    <row r="651" spans="1:22" x14ac:dyDescent="0.2">
      <c r="A651" s="18" t="str">
        <f t="shared" si="45"/>
        <v>Catalogo principalOVS_ES ACADEMICONH3-00139</v>
      </c>
      <c r="B651" s="18" t="str">
        <f t="shared" si="46"/>
        <v>NH3-00139OVS_ES ACADEMICO</v>
      </c>
      <c r="C651" s="18"/>
      <c r="D651" t="s">
        <v>122</v>
      </c>
      <c r="E651" t="s">
        <v>640</v>
      </c>
      <c r="F651" t="s">
        <v>230</v>
      </c>
      <c r="G651" s="18" t="str">
        <f t="shared" si="48"/>
        <v>Catalogo principal</v>
      </c>
      <c r="H651" s="43" t="s">
        <v>121</v>
      </c>
      <c r="I651" s="37" t="s">
        <v>67</v>
      </c>
      <c r="J651" t="s">
        <v>4677</v>
      </c>
      <c r="K651" t="s">
        <v>40</v>
      </c>
      <c r="L651" s="70" t="s">
        <v>21</v>
      </c>
      <c r="M651" s="70" t="s">
        <v>3946</v>
      </c>
      <c r="N651" s="37" t="s">
        <v>67</v>
      </c>
      <c r="O651" s="37" t="s">
        <v>67</v>
      </c>
      <c r="P651" s="37" t="s">
        <v>230</v>
      </c>
      <c r="Q651" s="75" t="s">
        <v>640</v>
      </c>
      <c r="R651" t="s">
        <v>3696</v>
      </c>
      <c r="S651" s="38">
        <v>9</v>
      </c>
      <c r="T651">
        <v>1</v>
      </c>
      <c r="U651">
        <v>0</v>
      </c>
      <c r="V651" s="43" t="str">
        <f t="shared" si="47"/>
        <v>USD</v>
      </c>
    </row>
    <row r="652" spans="1:22" x14ac:dyDescent="0.2">
      <c r="A652" s="18" t="str">
        <f t="shared" si="45"/>
        <v>Catalogo principalOVS_ES ACADEMICONH3-00140</v>
      </c>
      <c r="B652" s="18" t="str">
        <f t="shared" si="46"/>
        <v>NH3-00140OVS_ES ACADEMICO</v>
      </c>
      <c r="C652" s="18"/>
      <c r="D652" t="s">
        <v>122</v>
      </c>
      <c r="E652" t="s">
        <v>641</v>
      </c>
      <c r="F652" t="s">
        <v>230</v>
      </c>
      <c r="G652" s="18" t="str">
        <f t="shared" si="48"/>
        <v>Catalogo principal</v>
      </c>
      <c r="H652" s="43" t="s">
        <v>121</v>
      </c>
      <c r="I652" s="37" t="s">
        <v>67</v>
      </c>
      <c r="J652" t="s">
        <v>4678</v>
      </c>
      <c r="K652" t="s">
        <v>40</v>
      </c>
      <c r="L652" s="70" t="s">
        <v>21</v>
      </c>
      <c r="M652" s="70" t="s">
        <v>3946</v>
      </c>
      <c r="N652" s="37" t="s">
        <v>67</v>
      </c>
      <c r="O652" s="37" t="s">
        <v>67</v>
      </c>
      <c r="P652" s="37" t="s">
        <v>230</v>
      </c>
      <c r="Q652" s="75" t="s">
        <v>641</v>
      </c>
      <c r="R652" t="s">
        <v>3696</v>
      </c>
      <c r="S652" s="38">
        <v>9</v>
      </c>
      <c r="T652">
        <v>1</v>
      </c>
      <c r="U652">
        <v>0</v>
      </c>
      <c r="V652" s="43" t="str">
        <f t="shared" si="47"/>
        <v>USD</v>
      </c>
    </row>
    <row r="653" spans="1:22" x14ac:dyDescent="0.2">
      <c r="A653" s="18" t="str">
        <f t="shared" si="45"/>
        <v>Catalogo principalOVS_ES ACADEMICONH3-00141</v>
      </c>
      <c r="B653" s="18" t="str">
        <f t="shared" si="46"/>
        <v>NH3-00141OVS_ES ACADEMICO</v>
      </c>
      <c r="C653" s="18"/>
      <c r="D653" t="s">
        <v>122</v>
      </c>
      <c r="E653" t="s">
        <v>642</v>
      </c>
      <c r="F653" t="s">
        <v>230</v>
      </c>
      <c r="G653" s="18" t="str">
        <f t="shared" si="48"/>
        <v>Catalogo principal</v>
      </c>
      <c r="H653" s="43" t="s">
        <v>121</v>
      </c>
      <c r="I653" s="37" t="s">
        <v>67</v>
      </c>
      <c r="J653" t="s">
        <v>4679</v>
      </c>
      <c r="K653" t="s">
        <v>40</v>
      </c>
      <c r="L653" s="70" t="s">
        <v>21</v>
      </c>
      <c r="M653" s="70" t="s">
        <v>3946</v>
      </c>
      <c r="N653" s="37" t="s">
        <v>67</v>
      </c>
      <c r="O653" s="37" t="s">
        <v>67</v>
      </c>
      <c r="P653" s="37" t="s">
        <v>230</v>
      </c>
      <c r="Q653" s="75" t="s">
        <v>642</v>
      </c>
      <c r="R653" t="s">
        <v>3696</v>
      </c>
      <c r="S653" s="38">
        <v>9</v>
      </c>
      <c r="T653">
        <v>1</v>
      </c>
      <c r="U653">
        <v>0</v>
      </c>
      <c r="V653" s="43" t="str">
        <f t="shared" si="47"/>
        <v>USD</v>
      </c>
    </row>
    <row r="654" spans="1:22" x14ac:dyDescent="0.2">
      <c r="A654" s="18" t="str">
        <f t="shared" si="45"/>
        <v>Catalogo principalOVS_ES ACADEMICONH3-00142</v>
      </c>
      <c r="B654" s="18" t="str">
        <f t="shared" si="46"/>
        <v>NH3-00142OVS_ES ACADEMICO</v>
      </c>
      <c r="C654" s="18"/>
      <c r="D654" t="s">
        <v>122</v>
      </c>
      <c r="E654" t="s">
        <v>643</v>
      </c>
      <c r="F654" t="s">
        <v>230</v>
      </c>
      <c r="G654" s="18" t="str">
        <f t="shared" si="48"/>
        <v>Catalogo principal</v>
      </c>
      <c r="H654" s="43" t="s">
        <v>121</v>
      </c>
      <c r="I654" s="37" t="s">
        <v>67</v>
      </c>
      <c r="J654" t="s">
        <v>4680</v>
      </c>
      <c r="K654" t="s">
        <v>40</v>
      </c>
      <c r="L654" s="70" t="s">
        <v>21</v>
      </c>
      <c r="M654" s="70" t="s">
        <v>3946</v>
      </c>
      <c r="N654" s="37" t="s">
        <v>67</v>
      </c>
      <c r="O654" s="37" t="s">
        <v>67</v>
      </c>
      <c r="P654" s="37" t="s">
        <v>230</v>
      </c>
      <c r="Q654" s="75" t="s">
        <v>643</v>
      </c>
      <c r="R654" t="s">
        <v>3696</v>
      </c>
      <c r="S654" s="38">
        <v>9</v>
      </c>
      <c r="T654">
        <v>1</v>
      </c>
      <c r="U654">
        <v>0</v>
      </c>
      <c r="V654" s="43" t="str">
        <f t="shared" si="47"/>
        <v>USD</v>
      </c>
    </row>
    <row r="655" spans="1:22" x14ac:dyDescent="0.2">
      <c r="A655" s="18" t="str">
        <f t="shared" si="45"/>
        <v>Catalogo principalOVS_ES ACADEMICONH3-00262</v>
      </c>
      <c r="B655" s="18" t="str">
        <f t="shared" si="46"/>
        <v>NH3-00262OVS_ES ACADEMICO</v>
      </c>
      <c r="C655" s="18"/>
      <c r="D655" t="s">
        <v>122</v>
      </c>
      <c r="E655" t="s">
        <v>644</v>
      </c>
      <c r="F655" t="s">
        <v>230</v>
      </c>
      <c r="G655" s="18" t="str">
        <f t="shared" si="48"/>
        <v>Catalogo principal</v>
      </c>
      <c r="H655" s="43" t="s">
        <v>121</v>
      </c>
      <c r="I655" s="37" t="s">
        <v>67</v>
      </c>
      <c r="J655" t="s">
        <v>4681</v>
      </c>
      <c r="K655" t="s">
        <v>40</v>
      </c>
      <c r="L655" s="70" t="s">
        <v>21</v>
      </c>
      <c r="M655" s="70" t="s">
        <v>3946</v>
      </c>
      <c r="N655" s="37" t="s">
        <v>67</v>
      </c>
      <c r="O655" s="37" t="s">
        <v>67</v>
      </c>
      <c r="P655" s="37" t="s">
        <v>230</v>
      </c>
      <c r="Q655" s="75" t="s">
        <v>644</v>
      </c>
      <c r="R655" t="s">
        <v>3696</v>
      </c>
      <c r="S655" s="38">
        <v>6</v>
      </c>
      <c r="T655">
        <v>1</v>
      </c>
      <c r="U655">
        <v>0</v>
      </c>
      <c r="V655" s="43" t="str">
        <f t="shared" si="47"/>
        <v>USD</v>
      </c>
    </row>
    <row r="656" spans="1:22" x14ac:dyDescent="0.2">
      <c r="A656" s="18" t="str">
        <f t="shared" si="45"/>
        <v>Catalogo principalOVS_ES ACADEMICONH3-00263</v>
      </c>
      <c r="B656" s="18" t="str">
        <f t="shared" si="46"/>
        <v>NH3-00263OVS_ES ACADEMICO</v>
      </c>
      <c r="C656" s="18"/>
      <c r="D656" t="s">
        <v>122</v>
      </c>
      <c r="E656" t="s">
        <v>645</v>
      </c>
      <c r="F656" t="s">
        <v>230</v>
      </c>
      <c r="G656" s="18" t="str">
        <f t="shared" si="48"/>
        <v>Catalogo principal</v>
      </c>
      <c r="H656" s="43" t="s">
        <v>121</v>
      </c>
      <c r="I656" s="37" t="s">
        <v>67</v>
      </c>
      <c r="J656" t="s">
        <v>4682</v>
      </c>
      <c r="K656" t="s">
        <v>40</v>
      </c>
      <c r="L656" s="70" t="s">
        <v>21</v>
      </c>
      <c r="M656" s="70" t="s">
        <v>3946</v>
      </c>
      <c r="N656" s="37" t="s">
        <v>67</v>
      </c>
      <c r="O656" s="37" t="s">
        <v>67</v>
      </c>
      <c r="P656" s="37" t="s">
        <v>230</v>
      </c>
      <c r="Q656" s="75" t="s">
        <v>645</v>
      </c>
      <c r="R656" t="s">
        <v>3696</v>
      </c>
      <c r="S656" s="38">
        <v>6</v>
      </c>
      <c r="T656">
        <v>1</v>
      </c>
      <c r="U656">
        <v>0</v>
      </c>
      <c r="V656" s="43" t="str">
        <f t="shared" si="47"/>
        <v>USD</v>
      </c>
    </row>
    <row r="657" spans="1:22" x14ac:dyDescent="0.2">
      <c r="A657" s="18" t="str">
        <f t="shared" si="45"/>
        <v>Catalogo principalOVS_ES ACADEMICONH3-00381</v>
      </c>
      <c r="B657" s="18" t="str">
        <f t="shared" si="46"/>
        <v>NH3-00381OVS_ES ACADEMICO</v>
      </c>
      <c r="C657" s="18"/>
      <c r="D657" t="s">
        <v>122</v>
      </c>
      <c r="E657" t="s">
        <v>646</v>
      </c>
      <c r="F657" t="s">
        <v>230</v>
      </c>
      <c r="G657" s="18" t="str">
        <f t="shared" si="48"/>
        <v>Catalogo principal</v>
      </c>
      <c r="H657" s="43" t="s">
        <v>121</v>
      </c>
      <c r="I657" s="37" t="s">
        <v>67</v>
      </c>
      <c r="J657" t="s">
        <v>4683</v>
      </c>
      <c r="K657" t="s">
        <v>40</v>
      </c>
      <c r="L657" s="70" t="s">
        <v>21</v>
      </c>
      <c r="M657" s="70" t="s">
        <v>3946</v>
      </c>
      <c r="N657" s="37" t="s">
        <v>67</v>
      </c>
      <c r="O657" s="37" t="s">
        <v>67</v>
      </c>
      <c r="P657" s="37" t="s">
        <v>230</v>
      </c>
      <c r="Q657" s="75" t="s">
        <v>646</v>
      </c>
      <c r="R657" t="s">
        <v>3696</v>
      </c>
      <c r="S657" s="38">
        <v>0</v>
      </c>
      <c r="T657">
        <v>1</v>
      </c>
      <c r="U657">
        <v>0</v>
      </c>
      <c r="V657" s="43" t="str">
        <f t="shared" si="47"/>
        <v>USD</v>
      </c>
    </row>
    <row r="658" spans="1:22" x14ac:dyDescent="0.2">
      <c r="A658" s="18" t="str">
        <f t="shared" si="45"/>
        <v>Catalogo principalOVS_ES ACADEMICONH3-00382</v>
      </c>
      <c r="B658" s="18" t="str">
        <f t="shared" si="46"/>
        <v>NH3-00382OVS_ES ACADEMICO</v>
      </c>
      <c r="C658" s="18"/>
      <c r="D658" t="s">
        <v>122</v>
      </c>
      <c r="E658" t="s">
        <v>647</v>
      </c>
      <c r="F658" t="s">
        <v>230</v>
      </c>
      <c r="G658" s="18" t="str">
        <f t="shared" si="48"/>
        <v>Catalogo principal</v>
      </c>
      <c r="H658" s="43" t="s">
        <v>121</v>
      </c>
      <c r="I658" s="37" t="s">
        <v>67</v>
      </c>
      <c r="J658" t="s">
        <v>4684</v>
      </c>
      <c r="K658" t="s">
        <v>40</v>
      </c>
      <c r="L658" s="70" t="s">
        <v>21</v>
      </c>
      <c r="M658" s="70" t="s">
        <v>3946</v>
      </c>
      <c r="N658" s="37" t="s">
        <v>67</v>
      </c>
      <c r="O658" s="37" t="s">
        <v>67</v>
      </c>
      <c r="P658" s="37" t="s">
        <v>230</v>
      </c>
      <c r="Q658" s="75" t="s">
        <v>647</v>
      </c>
      <c r="R658" t="s">
        <v>3696</v>
      </c>
      <c r="S658" s="38">
        <v>0</v>
      </c>
      <c r="T658">
        <v>1</v>
      </c>
      <c r="U658">
        <v>0</v>
      </c>
      <c r="V658" s="43" t="str">
        <f t="shared" si="47"/>
        <v>USD</v>
      </c>
    </row>
    <row r="659" spans="1:22" x14ac:dyDescent="0.2">
      <c r="A659" s="18" t="str">
        <f t="shared" ref="A659:A718" si="49">D659&amp;F659&amp;E659</f>
        <v>Catalogo principalOVS_ES ACADEMICONK7-00068</v>
      </c>
      <c r="B659" s="18" t="str">
        <f t="shared" ref="B659:B718" si="50">E659&amp;F659</f>
        <v>NK7-00068OVS_ES ACADEMICO</v>
      </c>
      <c r="C659" s="18"/>
      <c r="D659" t="s">
        <v>122</v>
      </c>
      <c r="E659" t="s">
        <v>648</v>
      </c>
      <c r="F659" t="s">
        <v>230</v>
      </c>
      <c r="G659" s="18" t="str">
        <f t="shared" si="48"/>
        <v>Catalogo principal</v>
      </c>
      <c r="H659" s="43" t="s">
        <v>121</v>
      </c>
      <c r="I659" s="37" t="s">
        <v>67</v>
      </c>
      <c r="J659" t="s">
        <v>4685</v>
      </c>
      <c r="K659" t="s">
        <v>40</v>
      </c>
      <c r="L659" s="70" t="s">
        <v>21</v>
      </c>
      <c r="M659" s="70" t="s">
        <v>3946</v>
      </c>
      <c r="N659" s="37" t="s">
        <v>67</v>
      </c>
      <c r="O659" s="37" t="s">
        <v>67</v>
      </c>
      <c r="P659" s="37" t="s">
        <v>230</v>
      </c>
      <c r="Q659" s="75" t="s">
        <v>648</v>
      </c>
      <c r="R659" t="s">
        <v>3696</v>
      </c>
      <c r="S659" s="38">
        <v>1.87</v>
      </c>
      <c r="T659">
        <v>1</v>
      </c>
      <c r="U659">
        <v>0</v>
      </c>
      <c r="V659" s="43" t="str">
        <f t="shared" si="47"/>
        <v>USD</v>
      </c>
    </row>
    <row r="660" spans="1:22" x14ac:dyDescent="0.2">
      <c r="A660" s="18" t="str">
        <f t="shared" si="49"/>
        <v>Catalogo principalOVS_ES ACADEMICONK7-00069</v>
      </c>
      <c r="B660" s="18" t="str">
        <f t="shared" si="50"/>
        <v>NK7-00069OVS_ES ACADEMICO</v>
      </c>
      <c r="C660" s="18"/>
      <c r="D660" t="s">
        <v>122</v>
      </c>
      <c r="E660" t="s">
        <v>649</v>
      </c>
      <c r="F660" t="s">
        <v>230</v>
      </c>
      <c r="G660" s="18" t="str">
        <f t="shared" si="48"/>
        <v>Catalogo principal</v>
      </c>
      <c r="H660" s="43" t="s">
        <v>121</v>
      </c>
      <c r="I660" s="37" t="s">
        <v>67</v>
      </c>
      <c r="J660" t="s">
        <v>4686</v>
      </c>
      <c r="K660" t="s">
        <v>40</v>
      </c>
      <c r="L660" s="70" t="s">
        <v>21</v>
      </c>
      <c r="M660" s="70" t="s">
        <v>3946</v>
      </c>
      <c r="N660" s="37" t="s">
        <v>67</v>
      </c>
      <c r="O660" s="37" t="s">
        <v>67</v>
      </c>
      <c r="P660" s="37" t="s">
        <v>230</v>
      </c>
      <c r="Q660" s="75" t="s">
        <v>649</v>
      </c>
      <c r="R660" t="s">
        <v>3696</v>
      </c>
      <c r="S660" s="38">
        <v>1.87</v>
      </c>
      <c r="T660">
        <v>1</v>
      </c>
      <c r="U660">
        <v>0</v>
      </c>
      <c r="V660" s="43" t="str">
        <f t="shared" ref="V660:V719" si="51">H660</f>
        <v>USD</v>
      </c>
    </row>
    <row r="661" spans="1:22" x14ac:dyDescent="0.2">
      <c r="A661" s="18" t="str">
        <f t="shared" si="49"/>
        <v>Catalogo principalOVS_ES ACADEMICONK7-00092</v>
      </c>
      <c r="B661" s="18" t="str">
        <f t="shared" si="50"/>
        <v>NK7-00092OVS_ES ACADEMICO</v>
      </c>
      <c r="C661" s="18"/>
      <c r="D661" t="s">
        <v>122</v>
      </c>
      <c r="E661" t="s">
        <v>650</v>
      </c>
      <c r="F661" t="s">
        <v>230</v>
      </c>
      <c r="G661" s="18" t="str">
        <f t="shared" si="48"/>
        <v>Catalogo principal</v>
      </c>
      <c r="H661" s="43" t="s">
        <v>121</v>
      </c>
      <c r="I661" s="37" t="s">
        <v>67</v>
      </c>
      <c r="J661" t="s">
        <v>4687</v>
      </c>
      <c r="K661" t="s">
        <v>40</v>
      </c>
      <c r="L661" s="70" t="s">
        <v>21</v>
      </c>
      <c r="M661" s="70" t="s">
        <v>3946</v>
      </c>
      <c r="N661" s="37" t="s">
        <v>67</v>
      </c>
      <c r="O661" s="37" t="s">
        <v>67</v>
      </c>
      <c r="P661" s="37" t="s">
        <v>230</v>
      </c>
      <c r="Q661" s="75" t="s">
        <v>650</v>
      </c>
      <c r="R661" t="s">
        <v>3696</v>
      </c>
      <c r="S661" s="38">
        <v>1.25</v>
      </c>
      <c r="T661">
        <v>1</v>
      </c>
      <c r="U661">
        <v>0</v>
      </c>
      <c r="V661" s="43" t="str">
        <f t="shared" si="51"/>
        <v>USD</v>
      </c>
    </row>
    <row r="662" spans="1:22" x14ac:dyDescent="0.2">
      <c r="A662" s="18" t="str">
        <f t="shared" si="49"/>
        <v>Catalogo principalOVS_ES ACADEMICONW2-00001</v>
      </c>
      <c r="B662" s="18" t="str">
        <f t="shared" si="50"/>
        <v>NW2-00001OVS_ES ACADEMICO</v>
      </c>
      <c r="C662" s="18"/>
      <c r="D662" t="s">
        <v>122</v>
      </c>
      <c r="E662" t="s">
        <v>651</v>
      </c>
      <c r="F662" t="s">
        <v>230</v>
      </c>
      <c r="G662" s="18" t="str">
        <f t="shared" si="48"/>
        <v>Catalogo principal</v>
      </c>
      <c r="H662" s="43" t="s">
        <v>121</v>
      </c>
      <c r="I662" s="37" t="s">
        <v>67</v>
      </c>
      <c r="J662" t="s">
        <v>4688</v>
      </c>
      <c r="K662" t="s">
        <v>40</v>
      </c>
      <c r="L662" s="70" t="s">
        <v>21</v>
      </c>
      <c r="M662" s="70" t="s">
        <v>3966</v>
      </c>
      <c r="N662" s="37" t="s">
        <v>67</v>
      </c>
      <c r="O662" s="37" t="s">
        <v>67</v>
      </c>
      <c r="P662" s="37" t="s">
        <v>230</v>
      </c>
      <c r="Q662" s="75" t="s">
        <v>651</v>
      </c>
      <c r="R662" t="s">
        <v>3691</v>
      </c>
      <c r="S662" s="38">
        <v>1.7</v>
      </c>
      <c r="T662">
        <v>1</v>
      </c>
      <c r="U662">
        <v>0</v>
      </c>
      <c r="V662" s="43" t="str">
        <f t="shared" si="51"/>
        <v>USD</v>
      </c>
    </row>
    <row r="663" spans="1:22" x14ac:dyDescent="0.2">
      <c r="A663" s="18" t="str">
        <f t="shared" si="49"/>
        <v>Catalogo principalOVS_ES ACADEMICOP71-06907</v>
      </c>
      <c r="B663" s="18" t="str">
        <f t="shared" si="50"/>
        <v>P71-06907OVS_ES ACADEMICO</v>
      </c>
      <c r="C663" s="18"/>
      <c r="D663" t="s">
        <v>122</v>
      </c>
      <c r="E663" t="s">
        <v>652</v>
      </c>
      <c r="F663" t="s">
        <v>230</v>
      </c>
      <c r="G663" s="18" t="str">
        <f t="shared" si="48"/>
        <v>Catalogo principal</v>
      </c>
      <c r="H663" s="43" t="s">
        <v>121</v>
      </c>
      <c r="I663" s="37" t="s">
        <v>67</v>
      </c>
      <c r="J663" t="s">
        <v>4689</v>
      </c>
      <c r="K663" t="s">
        <v>40</v>
      </c>
      <c r="L663" s="70" t="s">
        <v>21</v>
      </c>
      <c r="M663" s="70" t="s">
        <v>3963</v>
      </c>
      <c r="N663" s="37" t="s">
        <v>67</v>
      </c>
      <c r="O663" s="37" t="s">
        <v>67</v>
      </c>
      <c r="P663" s="37" t="s">
        <v>230</v>
      </c>
      <c r="Q663" s="75" t="s">
        <v>652</v>
      </c>
      <c r="R663" t="s">
        <v>3696</v>
      </c>
      <c r="S663" s="38">
        <v>279</v>
      </c>
      <c r="T663">
        <v>1</v>
      </c>
      <c r="U663">
        <v>0</v>
      </c>
      <c r="V663" s="43" t="str">
        <f t="shared" si="51"/>
        <v>USD</v>
      </c>
    </row>
    <row r="664" spans="1:22" x14ac:dyDescent="0.2">
      <c r="A664" s="18" t="str">
        <f t="shared" si="49"/>
        <v>Catalogo principalOVS_ES ACADEMICOP71-06908</v>
      </c>
      <c r="B664" s="18" t="str">
        <f t="shared" si="50"/>
        <v>P71-06908OVS_ES ACADEMICO</v>
      </c>
      <c r="C664" s="18"/>
      <c r="D664" t="s">
        <v>122</v>
      </c>
      <c r="E664" t="s">
        <v>653</v>
      </c>
      <c r="F664" t="s">
        <v>230</v>
      </c>
      <c r="G664" s="18" t="str">
        <f t="shared" si="48"/>
        <v>Catalogo principal</v>
      </c>
      <c r="H664" s="43" t="s">
        <v>121</v>
      </c>
      <c r="I664" s="37" t="s">
        <v>67</v>
      </c>
      <c r="J664" t="s">
        <v>4690</v>
      </c>
      <c r="K664" t="s">
        <v>40</v>
      </c>
      <c r="L664" s="70" t="s">
        <v>21</v>
      </c>
      <c r="M664" s="70" t="s">
        <v>3963</v>
      </c>
      <c r="N664" s="37" t="s">
        <v>67</v>
      </c>
      <c r="O664" s="37" t="s">
        <v>67</v>
      </c>
      <c r="P664" s="37" t="s">
        <v>230</v>
      </c>
      <c r="Q664" s="75" t="s">
        <v>653</v>
      </c>
      <c r="R664" t="s">
        <v>3696</v>
      </c>
      <c r="S664" s="38">
        <v>279</v>
      </c>
      <c r="T664">
        <v>1</v>
      </c>
      <c r="U664">
        <v>0</v>
      </c>
      <c r="V664" s="43" t="str">
        <f t="shared" si="51"/>
        <v>USD</v>
      </c>
    </row>
    <row r="665" spans="1:22" x14ac:dyDescent="0.2">
      <c r="A665" s="18" t="str">
        <f t="shared" si="49"/>
        <v>Catalogo principalOVS_ES ACADEMICOPGI-00535</v>
      </c>
      <c r="B665" s="18" t="str">
        <f t="shared" si="50"/>
        <v>PGI-00535OVS_ES ACADEMICO</v>
      </c>
      <c r="C665" s="18"/>
      <c r="D665" t="s">
        <v>122</v>
      </c>
      <c r="E665" t="s">
        <v>654</v>
      </c>
      <c r="F665" t="s">
        <v>230</v>
      </c>
      <c r="G665" s="18" t="str">
        <f t="shared" si="48"/>
        <v>Catalogo principal</v>
      </c>
      <c r="H665" s="43" t="s">
        <v>121</v>
      </c>
      <c r="I665" s="37" t="s">
        <v>67</v>
      </c>
      <c r="J665" t="s">
        <v>4691</v>
      </c>
      <c r="K665" t="s">
        <v>40</v>
      </c>
      <c r="L665" s="70" t="s">
        <v>21</v>
      </c>
      <c r="M665" s="70" t="s">
        <v>3946</v>
      </c>
      <c r="N665" s="37" t="s">
        <v>67</v>
      </c>
      <c r="O665" s="37" t="s">
        <v>67</v>
      </c>
      <c r="P665" s="37" t="s">
        <v>230</v>
      </c>
      <c r="Q665" s="75" t="s">
        <v>654</v>
      </c>
      <c r="R665" t="s">
        <v>3696</v>
      </c>
      <c r="S665" s="38">
        <v>8</v>
      </c>
      <c r="T665">
        <v>1</v>
      </c>
      <c r="U665">
        <v>0</v>
      </c>
      <c r="V665" s="43" t="str">
        <f t="shared" si="51"/>
        <v>USD</v>
      </c>
    </row>
    <row r="666" spans="1:22" x14ac:dyDescent="0.2">
      <c r="A666" s="18" t="str">
        <f t="shared" si="49"/>
        <v>Catalogo principalOVS_ES ACADEMICOPGI-00536</v>
      </c>
      <c r="B666" s="18" t="str">
        <f t="shared" si="50"/>
        <v>PGI-00536OVS_ES ACADEMICO</v>
      </c>
      <c r="C666" s="18"/>
      <c r="D666" t="s">
        <v>122</v>
      </c>
      <c r="E666" t="s">
        <v>655</v>
      </c>
      <c r="F666" t="s">
        <v>230</v>
      </c>
      <c r="G666" s="18" t="str">
        <f t="shared" si="48"/>
        <v>Catalogo principal</v>
      </c>
      <c r="H666" s="43" t="s">
        <v>121</v>
      </c>
      <c r="I666" s="37" t="s">
        <v>67</v>
      </c>
      <c r="J666" t="s">
        <v>4692</v>
      </c>
      <c r="K666" t="s">
        <v>40</v>
      </c>
      <c r="L666" s="70" t="s">
        <v>21</v>
      </c>
      <c r="M666" s="70" t="s">
        <v>3946</v>
      </c>
      <c r="N666" s="37" t="s">
        <v>67</v>
      </c>
      <c r="O666" s="37" t="s">
        <v>67</v>
      </c>
      <c r="P666" s="37" t="s">
        <v>230</v>
      </c>
      <c r="Q666" s="75" t="s">
        <v>655</v>
      </c>
      <c r="R666" t="s">
        <v>3696</v>
      </c>
      <c r="S666" s="38">
        <v>8</v>
      </c>
      <c r="T666">
        <v>1</v>
      </c>
      <c r="U666">
        <v>0</v>
      </c>
      <c r="V666" s="43" t="str">
        <f t="shared" si="51"/>
        <v>USD</v>
      </c>
    </row>
    <row r="667" spans="1:22" x14ac:dyDescent="0.2">
      <c r="A667" s="18" t="str">
        <f t="shared" si="49"/>
        <v>Catalogo principalOVS_ES ACADEMICOPGI-00537</v>
      </c>
      <c r="B667" s="18" t="str">
        <f t="shared" si="50"/>
        <v>PGI-00537OVS_ES ACADEMICO</v>
      </c>
      <c r="C667" s="18"/>
      <c r="D667" t="s">
        <v>122</v>
      </c>
      <c r="E667" t="s">
        <v>656</v>
      </c>
      <c r="F667" t="s">
        <v>230</v>
      </c>
      <c r="G667" s="18" t="str">
        <f t="shared" si="48"/>
        <v>Catalogo principal</v>
      </c>
      <c r="H667" s="43" t="s">
        <v>121</v>
      </c>
      <c r="I667" s="37" t="s">
        <v>67</v>
      </c>
      <c r="J667" t="s">
        <v>4693</v>
      </c>
      <c r="K667" t="s">
        <v>40</v>
      </c>
      <c r="L667" s="70" t="s">
        <v>21</v>
      </c>
      <c r="M667" s="70" t="s">
        <v>3946</v>
      </c>
      <c r="N667" s="37" t="s">
        <v>67</v>
      </c>
      <c r="O667" s="37" t="s">
        <v>67</v>
      </c>
      <c r="P667" s="37" t="s">
        <v>230</v>
      </c>
      <c r="Q667" s="75" t="s">
        <v>656</v>
      </c>
      <c r="R667" t="s">
        <v>3696</v>
      </c>
      <c r="S667" s="38">
        <v>8</v>
      </c>
      <c r="T667">
        <v>1</v>
      </c>
      <c r="U667">
        <v>0</v>
      </c>
      <c r="V667" s="43" t="str">
        <f t="shared" si="51"/>
        <v>USD</v>
      </c>
    </row>
    <row r="668" spans="1:22" x14ac:dyDescent="0.2">
      <c r="A668" s="18" t="str">
        <f t="shared" si="49"/>
        <v>Catalogo principalOVS_ES ACADEMICOPGI-00538</v>
      </c>
      <c r="B668" s="18" t="str">
        <f t="shared" si="50"/>
        <v>PGI-00538OVS_ES ACADEMICO</v>
      </c>
      <c r="C668" s="18"/>
      <c r="D668" t="s">
        <v>122</v>
      </c>
      <c r="E668" t="s">
        <v>657</v>
      </c>
      <c r="F668" t="s">
        <v>230</v>
      </c>
      <c r="G668" s="18" t="str">
        <f t="shared" si="48"/>
        <v>Catalogo principal</v>
      </c>
      <c r="H668" s="43" t="s">
        <v>121</v>
      </c>
      <c r="I668" s="37" t="s">
        <v>67</v>
      </c>
      <c r="J668" t="s">
        <v>4694</v>
      </c>
      <c r="K668" t="s">
        <v>40</v>
      </c>
      <c r="L668" s="70" t="s">
        <v>21</v>
      </c>
      <c r="M668" s="70" t="s">
        <v>3946</v>
      </c>
      <c r="N668" s="37" t="s">
        <v>67</v>
      </c>
      <c r="O668" s="37" t="s">
        <v>67</v>
      </c>
      <c r="P668" s="37" t="s">
        <v>230</v>
      </c>
      <c r="Q668" s="75" t="s">
        <v>657</v>
      </c>
      <c r="R668" t="s">
        <v>3696</v>
      </c>
      <c r="S668" s="38">
        <v>8</v>
      </c>
      <c r="T668">
        <v>1</v>
      </c>
      <c r="U668">
        <v>0</v>
      </c>
      <c r="V668" s="43" t="str">
        <f t="shared" si="51"/>
        <v>USD</v>
      </c>
    </row>
    <row r="669" spans="1:22" x14ac:dyDescent="0.2">
      <c r="A669" s="18" t="str">
        <f t="shared" si="49"/>
        <v>Catalogo principalOVS_ES ACADEMICOPGI-00539</v>
      </c>
      <c r="B669" s="18" t="str">
        <f t="shared" si="50"/>
        <v>PGI-00539OVS_ES ACADEMICO</v>
      </c>
      <c r="C669" s="18"/>
      <c r="D669" t="s">
        <v>122</v>
      </c>
      <c r="E669" t="s">
        <v>658</v>
      </c>
      <c r="F669" t="s">
        <v>230</v>
      </c>
      <c r="G669" s="18" t="str">
        <f t="shared" si="48"/>
        <v>Catalogo principal</v>
      </c>
      <c r="H669" s="43" t="s">
        <v>121</v>
      </c>
      <c r="I669" s="37" t="s">
        <v>67</v>
      </c>
      <c r="J669" t="s">
        <v>4695</v>
      </c>
      <c r="K669" t="s">
        <v>40</v>
      </c>
      <c r="L669" s="70" t="s">
        <v>21</v>
      </c>
      <c r="M669" s="70" t="s">
        <v>3946</v>
      </c>
      <c r="N669" s="37" t="s">
        <v>67</v>
      </c>
      <c r="O669" s="37" t="s">
        <v>67</v>
      </c>
      <c r="P669" s="37" t="s">
        <v>230</v>
      </c>
      <c r="Q669" s="75" t="s">
        <v>658</v>
      </c>
      <c r="R669" t="s">
        <v>3696</v>
      </c>
      <c r="S669" s="38">
        <v>4.5199999999999996</v>
      </c>
      <c r="T669">
        <v>1</v>
      </c>
      <c r="U669">
        <v>0</v>
      </c>
      <c r="V669" s="43" t="str">
        <f t="shared" si="51"/>
        <v>USD</v>
      </c>
    </row>
    <row r="670" spans="1:22" x14ac:dyDescent="0.2">
      <c r="A670" s="18" t="str">
        <f t="shared" si="49"/>
        <v>Catalogo principalOVS_ES ACADEMICOPGI-00540</v>
      </c>
      <c r="B670" s="18" t="str">
        <f t="shared" si="50"/>
        <v>PGI-00540OVS_ES ACADEMICO</v>
      </c>
      <c r="C670" s="18"/>
      <c r="D670" t="s">
        <v>122</v>
      </c>
      <c r="E670" t="s">
        <v>659</v>
      </c>
      <c r="F670" t="s">
        <v>230</v>
      </c>
      <c r="G670" s="18" t="str">
        <f t="shared" si="48"/>
        <v>Catalogo principal</v>
      </c>
      <c r="H670" s="43" t="s">
        <v>121</v>
      </c>
      <c r="I670" s="37" t="s">
        <v>67</v>
      </c>
      <c r="J670" t="s">
        <v>4696</v>
      </c>
      <c r="K670" t="s">
        <v>40</v>
      </c>
      <c r="L670" s="70" t="s">
        <v>21</v>
      </c>
      <c r="M670" s="70" t="s">
        <v>3946</v>
      </c>
      <c r="N670" s="37" t="s">
        <v>67</v>
      </c>
      <c r="O670" s="37" t="s">
        <v>67</v>
      </c>
      <c r="P670" s="37" t="s">
        <v>230</v>
      </c>
      <c r="Q670" s="75" t="s">
        <v>659</v>
      </c>
      <c r="R670" t="s">
        <v>3696</v>
      </c>
      <c r="S670" s="38">
        <v>4.5199999999999996</v>
      </c>
      <c r="T670">
        <v>1</v>
      </c>
      <c r="U670">
        <v>0</v>
      </c>
      <c r="V670" s="43" t="str">
        <f t="shared" si="51"/>
        <v>USD</v>
      </c>
    </row>
    <row r="671" spans="1:22" x14ac:dyDescent="0.2">
      <c r="A671" s="18" t="str">
        <f t="shared" si="49"/>
        <v>Catalogo principalOVS_ES ACADEMICOPL7-00061</v>
      </c>
      <c r="B671" s="18" t="str">
        <f t="shared" si="50"/>
        <v>PL7-00061OVS_ES ACADEMICO</v>
      </c>
      <c r="C671" s="18"/>
      <c r="D671" t="s">
        <v>122</v>
      </c>
      <c r="E671" t="s">
        <v>660</v>
      </c>
      <c r="F671" t="s">
        <v>230</v>
      </c>
      <c r="G671" s="18" t="str">
        <f t="shared" si="48"/>
        <v>Catalogo principal</v>
      </c>
      <c r="H671" s="43" t="s">
        <v>121</v>
      </c>
      <c r="I671" s="37" t="s">
        <v>67</v>
      </c>
      <c r="J671" t="s">
        <v>4697</v>
      </c>
      <c r="K671" t="s">
        <v>40</v>
      </c>
      <c r="L671" s="70" t="s">
        <v>21</v>
      </c>
      <c r="M671" s="70" t="s">
        <v>3946</v>
      </c>
      <c r="N671" s="37" t="s">
        <v>67</v>
      </c>
      <c r="O671" s="37" t="s">
        <v>67</v>
      </c>
      <c r="P671" s="37" t="s">
        <v>230</v>
      </c>
      <c r="Q671" s="75" t="s">
        <v>660</v>
      </c>
      <c r="R671" t="s">
        <v>3696</v>
      </c>
      <c r="S671" s="38">
        <v>1925</v>
      </c>
      <c r="T671">
        <v>1</v>
      </c>
      <c r="U671">
        <v>0</v>
      </c>
      <c r="V671" s="43" t="str">
        <f t="shared" si="51"/>
        <v>USD</v>
      </c>
    </row>
    <row r="672" spans="1:22" x14ac:dyDescent="0.2">
      <c r="A672" s="18" t="str">
        <f t="shared" si="49"/>
        <v>Catalogo principalOVS_ES ACADEMICOPL7-00062</v>
      </c>
      <c r="B672" s="18" t="str">
        <f t="shared" si="50"/>
        <v>PL7-00062OVS_ES ACADEMICO</v>
      </c>
      <c r="C672" s="18"/>
      <c r="D672" t="s">
        <v>122</v>
      </c>
      <c r="E672" t="s">
        <v>661</v>
      </c>
      <c r="F672" t="s">
        <v>230</v>
      </c>
      <c r="G672" s="18" t="str">
        <f t="shared" si="48"/>
        <v>Catalogo principal</v>
      </c>
      <c r="H672" s="43" t="s">
        <v>121</v>
      </c>
      <c r="I672" s="37" t="s">
        <v>67</v>
      </c>
      <c r="J672" t="s">
        <v>4698</v>
      </c>
      <c r="K672" t="s">
        <v>40</v>
      </c>
      <c r="L672" s="70" t="s">
        <v>21</v>
      </c>
      <c r="M672" s="70" t="s">
        <v>3946</v>
      </c>
      <c r="N672" s="37" t="s">
        <v>67</v>
      </c>
      <c r="O672" s="37" t="s">
        <v>67</v>
      </c>
      <c r="P672" s="37" t="s">
        <v>230</v>
      </c>
      <c r="Q672" s="75" t="s">
        <v>661</v>
      </c>
      <c r="R672" t="s">
        <v>3696</v>
      </c>
      <c r="S672" s="38">
        <v>1925</v>
      </c>
      <c r="T672">
        <v>1</v>
      </c>
      <c r="U672">
        <v>0</v>
      </c>
      <c r="V672" s="43" t="str">
        <f t="shared" si="51"/>
        <v>USD</v>
      </c>
    </row>
    <row r="673" spans="1:22" x14ac:dyDescent="0.2">
      <c r="A673" s="18" t="str">
        <f t="shared" si="49"/>
        <v>Catalogo principalOVS_ES ACADEMICOQD4-00001</v>
      </c>
      <c r="B673" s="18" t="str">
        <f t="shared" si="50"/>
        <v>QD4-00001OVS_ES ACADEMICO</v>
      </c>
      <c r="C673" s="18"/>
      <c r="D673" t="s">
        <v>122</v>
      </c>
      <c r="E673" t="s">
        <v>662</v>
      </c>
      <c r="F673" t="s">
        <v>230</v>
      </c>
      <c r="G673" s="18" t="str">
        <f t="shared" si="48"/>
        <v>Catalogo principal</v>
      </c>
      <c r="H673" s="43" t="s">
        <v>121</v>
      </c>
      <c r="I673" s="37" t="s">
        <v>67</v>
      </c>
      <c r="J673" t="s">
        <v>4699</v>
      </c>
      <c r="K673" t="s">
        <v>40</v>
      </c>
      <c r="L673" s="70" t="s">
        <v>21</v>
      </c>
      <c r="M673" s="70" t="s">
        <v>3966</v>
      </c>
      <c r="N673" s="37" t="s">
        <v>67</v>
      </c>
      <c r="O673" s="37" t="s">
        <v>67</v>
      </c>
      <c r="P673" s="37" t="s">
        <v>230</v>
      </c>
      <c r="Q673" s="75" t="s">
        <v>662</v>
      </c>
      <c r="R673" t="s">
        <v>3691</v>
      </c>
      <c r="S673" s="38">
        <v>0.6</v>
      </c>
      <c r="T673">
        <v>1</v>
      </c>
      <c r="U673">
        <v>0</v>
      </c>
      <c r="V673" s="43" t="str">
        <f t="shared" si="51"/>
        <v>USD</v>
      </c>
    </row>
    <row r="674" spans="1:22" x14ac:dyDescent="0.2">
      <c r="A674" s="18" t="str">
        <f t="shared" si="49"/>
        <v>Catalogo principalOVS_ES ACADEMICOQD4-00002</v>
      </c>
      <c r="B674" s="18" t="str">
        <f t="shared" si="50"/>
        <v>QD4-00002OVS_ES ACADEMICO</v>
      </c>
      <c r="C674" s="18"/>
      <c r="D674" t="s">
        <v>122</v>
      </c>
      <c r="E674" t="s">
        <v>663</v>
      </c>
      <c r="F674" t="s">
        <v>230</v>
      </c>
      <c r="G674" s="18" t="str">
        <f t="shared" si="48"/>
        <v>Catalogo principal</v>
      </c>
      <c r="H674" s="43" t="s">
        <v>121</v>
      </c>
      <c r="I674" s="37" t="s">
        <v>67</v>
      </c>
      <c r="J674" t="s">
        <v>4700</v>
      </c>
      <c r="K674" t="s">
        <v>40</v>
      </c>
      <c r="L674" s="70" t="s">
        <v>21</v>
      </c>
      <c r="M674" s="70" t="s">
        <v>3966</v>
      </c>
      <c r="N674" s="37" t="s">
        <v>67</v>
      </c>
      <c r="O674" s="37" t="s">
        <v>67</v>
      </c>
      <c r="P674" s="37" t="s">
        <v>230</v>
      </c>
      <c r="Q674" s="75" t="s">
        <v>663</v>
      </c>
      <c r="R674" t="s">
        <v>3691</v>
      </c>
      <c r="S674" s="38">
        <v>0.6</v>
      </c>
      <c r="T674">
        <v>1</v>
      </c>
      <c r="U674">
        <v>0</v>
      </c>
      <c r="V674" s="43" t="str">
        <f t="shared" si="51"/>
        <v>USD</v>
      </c>
    </row>
    <row r="675" spans="1:22" x14ac:dyDescent="0.2">
      <c r="A675" s="18" t="str">
        <f t="shared" si="49"/>
        <v>Catalogo principalOVS_ES ACADEMICOQD5-00001</v>
      </c>
      <c r="B675" s="18" t="str">
        <f t="shared" si="50"/>
        <v>QD5-00001OVS_ES ACADEMICO</v>
      </c>
      <c r="C675" s="18"/>
      <c r="D675" t="s">
        <v>122</v>
      </c>
      <c r="E675" t="s">
        <v>664</v>
      </c>
      <c r="F675" t="s">
        <v>230</v>
      </c>
      <c r="G675" s="18" t="str">
        <f t="shared" si="48"/>
        <v>Catalogo principal</v>
      </c>
      <c r="H675" s="43" t="s">
        <v>121</v>
      </c>
      <c r="I675" s="37" t="s">
        <v>67</v>
      </c>
      <c r="J675" t="s">
        <v>4701</v>
      </c>
      <c r="K675" t="s">
        <v>40</v>
      </c>
      <c r="L675" s="70" t="s">
        <v>21</v>
      </c>
      <c r="M675" s="70" t="s">
        <v>3966</v>
      </c>
      <c r="N675" s="37" t="s">
        <v>67</v>
      </c>
      <c r="O675" s="37" t="s">
        <v>67</v>
      </c>
      <c r="P675" s="37" t="s">
        <v>230</v>
      </c>
      <c r="Q675" s="75" t="s">
        <v>664</v>
      </c>
      <c r="R675" t="s">
        <v>3691</v>
      </c>
      <c r="S675" s="38">
        <v>0.6</v>
      </c>
      <c r="T675">
        <v>1</v>
      </c>
      <c r="U675">
        <v>0</v>
      </c>
      <c r="V675" s="43" t="str">
        <f t="shared" si="51"/>
        <v>USD</v>
      </c>
    </row>
    <row r="676" spans="1:22" x14ac:dyDescent="0.2">
      <c r="A676" s="18" t="str">
        <f t="shared" si="49"/>
        <v>Catalogo principalOVS_ES ACADEMICOR18-03497</v>
      </c>
      <c r="B676" s="18" t="str">
        <f t="shared" si="50"/>
        <v>R18-03497OVS_ES ACADEMICO</v>
      </c>
      <c r="C676" s="18"/>
      <c r="D676" t="s">
        <v>122</v>
      </c>
      <c r="E676" t="s">
        <v>665</v>
      </c>
      <c r="F676" t="s">
        <v>230</v>
      </c>
      <c r="G676" s="18" t="str">
        <f t="shared" ref="G676:G739" si="52">D676</f>
        <v>Catalogo principal</v>
      </c>
      <c r="H676" s="43" t="s">
        <v>121</v>
      </c>
      <c r="I676" s="37" t="s">
        <v>67</v>
      </c>
      <c r="J676" t="s">
        <v>4702</v>
      </c>
      <c r="K676" t="s">
        <v>40</v>
      </c>
      <c r="L676" s="70" t="s">
        <v>21</v>
      </c>
      <c r="M676" s="70" t="s">
        <v>3946</v>
      </c>
      <c r="N676" s="37" t="s">
        <v>67</v>
      </c>
      <c r="O676" s="37" t="s">
        <v>67</v>
      </c>
      <c r="P676" s="37" t="s">
        <v>230</v>
      </c>
      <c r="Q676" s="75" t="s">
        <v>665</v>
      </c>
      <c r="R676" t="s">
        <v>3696</v>
      </c>
      <c r="S676" s="38">
        <v>3.59</v>
      </c>
      <c r="T676">
        <v>1</v>
      </c>
      <c r="U676">
        <v>0</v>
      </c>
      <c r="V676" s="43" t="str">
        <f t="shared" si="51"/>
        <v>USD</v>
      </c>
    </row>
    <row r="677" spans="1:22" x14ac:dyDescent="0.2">
      <c r="A677" s="18" t="str">
        <f t="shared" si="49"/>
        <v>Catalogo principalOVS_ES ACADEMICOR18-03498</v>
      </c>
      <c r="B677" s="18" t="str">
        <f t="shared" si="50"/>
        <v>R18-03498OVS_ES ACADEMICO</v>
      </c>
      <c r="C677" s="18"/>
      <c r="D677" t="s">
        <v>122</v>
      </c>
      <c r="E677" t="s">
        <v>666</v>
      </c>
      <c r="F677" t="s">
        <v>230</v>
      </c>
      <c r="G677" s="18" t="str">
        <f t="shared" si="52"/>
        <v>Catalogo principal</v>
      </c>
      <c r="H677" s="43" t="s">
        <v>121</v>
      </c>
      <c r="I677" s="37" t="s">
        <v>67</v>
      </c>
      <c r="J677" t="s">
        <v>4703</v>
      </c>
      <c r="K677" t="s">
        <v>40</v>
      </c>
      <c r="L677" s="70" t="s">
        <v>21</v>
      </c>
      <c r="M677" s="70" t="s">
        <v>3946</v>
      </c>
      <c r="N677" s="37" t="s">
        <v>67</v>
      </c>
      <c r="O677" s="37" t="s">
        <v>67</v>
      </c>
      <c r="P677" s="37" t="s">
        <v>230</v>
      </c>
      <c r="Q677" s="75" t="s">
        <v>666</v>
      </c>
      <c r="R677" t="s">
        <v>3696</v>
      </c>
      <c r="S677" s="38">
        <v>3.59</v>
      </c>
      <c r="T677">
        <v>1</v>
      </c>
      <c r="U677">
        <v>0</v>
      </c>
      <c r="V677" s="43" t="str">
        <f t="shared" si="51"/>
        <v>USD</v>
      </c>
    </row>
    <row r="678" spans="1:22" x14ac:dyDescent="0.2">
      <c r="A678" s="18" t="str">
        <f t="shared" si="49"/>
        <v>Catalogo principalOVS_ES ACADEMICOR18-03499</v>
      </c>
      <c r="B678" s="18" t="str">
        <f t="shared" si="50"/>
        <v>R18-03499OVS_ES ACADEMICO</v>
      </c>
      <c r="C678" s="18"/>
      <c r="D678" t="s">
        <v>122</v>
      </c>
      <c r="E678" t="s">
        <v>667</v>
      </c>
      <c r="F678" t="s">
        <v>230</v>
      </c>
      <c r="G678" s="18" t="str">
        <f t="shared" si="52"/>
        <v>Catalogo principal</v>
      </c>
      <c r="H678" s="43" t="s">
        <v>121</v>
      </c>
      <c r="I678" s="37" t="s">
        <v>67</v>
      </c>
      <c r="J678" t="s">
        <v>4704</v>
      </c>
      <c r="K678" t="s">
        <v>40</v>
      </c>
      <c r="L678" s="70" t="s">
        <v>21</v>
      </c>
      <c r="M678" s="70" t="s">
        <v>3946</v>
      </c>
      <c r="N678" s="37" t="s">
        <v>67</v>
      </c>
      <c r="O678" s="37" t="s">
        <v>67</v>
      </c>
      <c r="P678" s="37" t="s">
        <v>230</v>
      </c>
      <c r="Q678" s="75" t="s">
        <v>667</v>
      </c>
      <c r="R678" t="s">
        <v>3696</v>
      </c>
      <c r="S678" s="38">
        <v>3.59</v>
      </c>
      <c r="T678">
        <v>1</v>
      </c>
      <c r="U678">
        <v>0</v>
      </c>
      <c r="V678" s="43" t="str">
        <f t="shared" si="51"/>
        <v>USD</v>
      </c>
    </row>
    <row r="679" spans="1:22" x14ac:dyDescent="0.2">
      <c r="A679" s="18" t="str">
        <f t="shared" si="49"/>
        <v>Catalogo principalOVS_ES ACADEMICOR18-03500</v>
      </c>
      <c r="B679" s="18" t="str">
        <f t="shared" si="50"/>
        <v>R18-03500OVS_ES ACADEMICO</v>
      </c>
      <c r="C679" s="18"/>
      <c r="D679" t="s">
        <v>122</v>
      </c>
      <c r="E679" t="s">
        <v>668</v>
      </c>
      <c r="F679" t="s">
        <v>230</v>
      </c>
      <c r="G679" s="18" t="str">
        <f t="shared" si="52"/>
        <v>Catalogo principal</v>
      </c>
      <c r="H679" s="43" t="s">
        <v>121</v>
      </c>
      <c r="I679" s="37" t="s">
        <v>67</v>
      </c>
      <c r="J679" t="s">
        <v>4705</v>
      </c>
      <c r="K679" t="s">
        <v>40</v>
      </c>
      <c r="L679" s="70" t="s">
        <v>21</v>
      </c>
      <c r="M679" s="70" t="s">
        <v>3946</v>
      </c>
      <c r="N679" s="37" t="s">
        <v>67</v>
      </c>
      <c r="O679" s="37" t="s">
        <v>67</v>
      </c>
      <c r="P679" s="37" t="s">
        <v>230</v>
      </c>
      <c r="Q679" s="75" t="s">
        <v>668</v>
      </c>
      <c r="R679" t="s">
        <v>3696</v>
      </c>
      <c r="S679" s="38">
        <v>3.59</v>
      </c>
      <c r="T679">
        <v>1</v>
      </c>
      <c r="U679">
        <v>0</v>
      </c>
      <c r="V679" s="43" t="str">
        <f t="shared" si="51"/>
        <v>USD</v>
      </c>
    </row>
    <row r="680" spans="1:22" x14ac:dyDescent="0.2">
      <c r="A680" s="18" t="str">
        <f t="shared" si="49"/>
        <v>Catalogo principalOVS_ES ACADEMICOR18-03501</v>
      </c>
      <c r="B680" s="18" t="str">
        <f t="shared" si="50"/>
        <v>R18-03501OVS_ES ACADEMICO</v>
      </c>
      <c r="C680" s="18"/>
      <c r="D680" t="s">
        <v>122</v>
      </c>
      <c r="E680" t="s">
        <v>669</v>
      </c>
      <c r="F680" t="s">
        <v>230</v>
      </c>
      <c r="G680" s="18" t="str">
        <f t="shared" si="52"/>
        <v>Catalogo principal</v>
      </c>
      <c r="H680" s="43" t="s">
        <v>121</v>
      </c>
      <c r="I680" s="37" t="s">
        <v>67</v>
      </c>
      <c r="J680" t="s">
        <v>4706</v>
      </c>
      <c r="K680" t="s">
        <v>40</v>
      </c>
      <c r="L680" s="70" t="s">
        <v>21</v>
      </c>
      <c r="M680" s="70" t="s">
        <v>3946</v>
      </c>
      <c r="N680" s="37" t="s">
        <v>67</v>
      </c>
      <c r="O680" s="37" t="s">
        <v>67</v>
      </c>
      <c r="P680" s="37" t="s">
        <v>230</v>
      </c>
      <c r="Q680" s="75" t="s">
        <v>669</v>
      </c>
      <c r="R680" t="s">
        <v>3696</v>
      </c>
      <c r="S680" s="38">
        <v>0.31</v>
      </c>
      <c r="T680">
        <v>1</v>
      </c>
      <c r="U680">
        <v>0</v>
      </c>
      <c r="V680" s="43" t="str">
        <f t="shared" si="51"/>
        <v>USD</v>
      </c>
    </row>
    <row r="681" spans="1:22" x14ac:dyDescent="0.2">
      <c r="A681" s="18" t="str">
        <f t="shared" si="49"/>
        <v>Catalogo principalOVS_ES ACADEMICOR18-03502</v>
      </c>
      <c r="B681" s="18" t="str">
        <f t="shared" si="50"/>
        <v>R18-03502OVS_ES ACADEMICO</v>
      </c>
      <c r="C681" s="18"/>
      <c r="D681" t="s">
        <v>122</v>
      </c>
      <c r="E681" t="s">
        <v>670</v>
      </c>
      <c r="F681" t="s">
        <v>230</v>
      </c>
      <c r="G681" s="18" t="str">
        <f t="shared" si="52"/>
        <v>Catalogo principal</v>
      </c>
      <c r="H681" s="43" t="s">
        <v>121</v>
      </c>
      <c r="I681" s="37" t="s">
        <v>67</v>
      </c>
      <c r="J681" t="s">
        <v>4707</v>
      </c>
      <c r="K681" t="s">
        <v>40</v>
      </c>
      <c r="L681" s="70" t="s">
        <v>21</v>
      </c>
      <c r="M681" s="70" t="s">
        <v>3946</v>
      </c>
      <c r="N681" s="37" t="s">
        <v>67</v>
      </c>
      <c r="O681" s="37" t="s">
        <v>67</v>
      </c>
      <c r="P681" s="37" t="s">
        <v>230</v>
      </c>
      <c r="Q681" s="75" t="s">
        <v>670</v>
      </c>
      <c r="R681" t="s">
        <v>3696</v>
      </c>
      <c r="S681" s="38">
        <v>0.31</v>
      </c>
      <c r="T681">
        <v>1</v>
      </c>
      <c r="U681">
        <v>0</v>
      </c>
      <c r="V681" s="43" t="str">
        <f t="shared" si="51"/>
        <v>USD</v>
      </c>
    </row>
    <row r="682" spans="1:22" x14ac:dyDescent="0.2">
      <c r="A682" s="18" t="str">
        <f t="shared" si="49"/>
        <v>Catalogo principalOVS_ES ACADEMICOR39-01107</v>
      </c>
      <c r="B682" s="18" t="str">
        <f t="shared" si="50"/>
        <v>R39-01107OVS_ES ACADEMICO</v>
      </c>
      <c r="C682" s="18"/>
      <c r="D682" t="s">
        <v>122</v>
      </c>
      <c r="E682" t="s">
        <v>671</v>
      </c>
      <c r="F682" t="s">
        <v>230</v>
      </c>
      <c r="G682" s="18" t="str">
        <f t="shared" si="52"/>
        <v>Catalogo principal</v>
      </c>
      <c r="H682" s="43" t="s">
        <v>121</v>
      </c>
      <c r="I682" s="37" t="s">
        <v>67</v>
      </c>
      <c r="J682" t="s">
        <v>4708</v>
      </c>
      <c r="K682" t="s">
        <v>40</v>
      </c>
      <c r="L682" s="70" t="s">
        <v>21</v>
      </c>
      <c r="M682" s="70" t="s">
        <v>3946</v>
      </c>
      <c r="N682" s="37" t="s">
        <v>67</v>
      </c>
      <c r="O682" s="37" t="s">
        <v>67</v>
      </c>
      <c r="P682" s="37" t="s">
        <v>230</v>
      </c>
      <c r="Q682" s="75" t="s">
        <v>671</v>
      </c>
      <c r="R682" t="s">
        <v>3696</v>
      </c>
      <c r="S682" s="38">
        <v>213</v>
      </c>
      <c r="T682">
        <v>1</v>
      </c>
      <c r="U682">
        <v>0</v>
      </c>
      <c r="V682" s="43" t="str">
        <f t="shared" si="51"/>
        <v>USD</v>
      </c>
    </row>
    <row r="683" spans="1:22" x14ac:dyDescent="0.2">
      <c r="A683" s="18" t="str">
        <f t="shared" si="49"/>
        <v>Catalogo principalOVS_ES ACADEMICOR39-01108</v>
      </c>
      <c r="B683" s="18" t="str">
        <f t="shared" si="50"/>
        <v>R39-01108OVS_ES ACADEMICO</v>
      </c>
      <c r="C683" s="18"/>
      <c r="D683" t="s">
        <v>122</v>
      </c>
      <c r="E683" t="s">
        <v>672</v>
      </c>
      <c r="F683" t="s">
        <v>230</v>
      </c>
      <c r="G683" s="18" t="str">
        <f t="shared" si="52"/>
        <v>Catalogo principal</v>
      </c>
      <c r="H683" s="43" t="s">
        <v>121</v>
      </c>
      <c r="I683" s="37" t="s">
        <v>67</v>
      </c>
      <c r="J683" t="s">
        <v>4709</v>
      </c>
      <c r="K683" t="s">
        <v>40</v>
      </c>
      <c r="L683" s="70" t="s">
        <v>21</v>
      </c>
      <c r="M683" s="70" t="s">
        <v>3946</v>
      </c>
      <c r="N683" s="37" t="s">
        <v>67</v>
      </c>
      <c r="O683" s="37" t="s">
        <v>67</v>
      </c>
      <c r="P683" s="37" t="s">
        <v>230</v>
      </c>
      <c r="Q683" s="75" t="s">
        <v>672</v>
      </c>
      <c r="R683" t="s">
        <v>3696</v>
      </c>
      <c r="S683" s="38">
        <v>213</v>
      </c>
      <c r="T683">
        <v>1</v>
      </c>
      <c r="U683">
        <v>0</v>
      </c>
      <c r="V683" s="43" t="str">
        <f t="shared" si="51"/>
        <v>USD</v>
      </c>
    </row>
    <row r="684" spans="1:22" x14ac:dyDescent="0.2">
      <c r="A684" s="18" t="str">
        <f t="shared" si="49"/>
        <v>Catalogo principalOVS_ES ACADEMICOS2Y-00001</v>
      </c>
      <c r="B684" s="18" t="str">
        <f t="shared" si="50"/>
        <v>S2Y-00001OVS_ES ACADEMICO</v>
      </c>
      <c r="C684" s="18"/>
      <c r="D684" t="s">
        <v>122</v>
      </c>
      <c r="E684" t="s">
        <v>673</v>
      </c>
      <c r="F684" t="s">
        <v>230</v>
      </c>
      <c r="G684" s="18" t="str">
        <f t="shared" si="52"/>
        <v>Catalogo principal</v>
      </c>
      <c r="H684" s="43" t="s">
        <v>121</v>
      </c>
      <c r="I684" s="37" t="s">
        <v>67</v>
      </c>
      <c r="J684" t="s">
        <v>4710</v>
      </c>
      <c r="K684" t="s">
        <v>40</v>
      </c>
      <c r="L684" s="70" t="s">
        <v>21</v>
      </c>
      <c r="M684" s="70" t="s">
        <v>3966</v>
      </c>
      <c r="N684" s="37" t="s">
        <v>67</v>
      </c>
      <c r="O684" s="37" t="s">
        <v>67</v>
      </c>
      <c r="P684" s="37" t="s">
        <v>230</v>
      </c>
      <c r="Q684" s="75" t="s">
        <v>673</v>
      </c>
      <c r="R684" t="s">
        <v>3691</v>
      </c>
      <c r="S684" s="38">
        <v>1.8</v>
      </c>
      <c r="T684">
        <v>1</v>
      </c>
      <c r="U684">
        <v>0</v>
      </c>
      <c r="V684" s="43" t="str">
        <f t="shared" si="51"/>
        <v>USD</v>
      </c>
    </row>
    <row r="685" spans="1:22" x14ac:dyDescent="0.2">
      <c r="A685" s="18" t="str">
        <f t="shared" si="49"/>
        <v>Catalogo principalOVS_ES ACADEMICOS2Y-00002</v>
      </c>
      <c r="B685" s="18" t="str">
        <f t="shared" si="50"/>
        <v>S2Y-00002OVS_ES ACADEMICO</v>
      </c>
      <c r="C685" s="18"/>
      <c r="D685" t="s">
        <v>122</v>
      </c>
      <c r="E685" t="s">
        <v>674</v>
      </c>
      <c r="F685" t="s">
        <v>230</v>
      </c>
      <c r="G685" s="18" t="str">
        <f t="shared" si="52"/>
        <v>Catalogo principal</v>
      </c>
      <c r="H685" s="43" t="s">
        <v>121</v>
      </c>
      <c r="I685" s="37" t="s">
        <v>67</v>
      </c>
      <c r="J685" t="s">
        <v>4711</v>
      </c>
      <c r="K685" t="s">
        <v>40</v>
      </c>
      <c r="L685" s="70" t="s">
        <v>21</v>
      </c>
      <c r="M685" s="70" t="s">
        <v>3966</v>
      </c>
      <c r="N685" s="37" t="s">
        <v>67</v>
      </c>
      <c r="O685" s="37" t="s">
        <v>67</v>
      </c>
      <c r="P685" s="37" t="s">
        <v>230</v>
      </c>
      <c r="Q685" s="75" t="s">
        <v>674</v>
      </c>
      <c r="R685" t="s">
        <v>3691</v>
      </c>
      <c r="S685" s="38">
        <v>0</v>
      </c>
      <c r="T685">
        <v>1</v>
      </c>
      <c r="U685">
        <v>0</v>
      </c>
      <c r="V685" s="43" t="str">
        <f t="shared" si="51"/>
        <v>USD</v>
      </c>
    </row>
    <row r="686" spans="1:22" x14ac:dyDescent="0.2">
      <c r="A686" s="18" t="str">
        <f t="shared" si="49"/>
        <v>Catalogo principalOVS_ES ACADEMICOS2Y-00003</v>
      </c>
      <c r="B686" s="18" t="str">
        <f t="shared" si="50"/>
        <v>S2Y-00003OVS_ES ACADEMICO</v>
      </c>
      <c r="C686" s="18"/>
      <c r="D686" t="s">
        <v>122</v>
      </c>
      <c r="E686" t="s">
        <v>675</v>
      </c>
      <c r="F686" t="s">
        <v>230</v>
      </c>
      <c r="G686" s="18" t="str">
        <f t="shared" si="52"/>
        <v>Catalogo principal</v>
      </c>
      <c r="H686" s="43" t="s">
        <v>121</v>
      </c>
      <c r="I686" s="37" t="s">
        <v>67</v>
      </c>
      <c r="J686" t="s">
        <v>4712</v>
      </c>
      <c r="K686" t="s">
        <v>40</v>
      </c>
      <c r="L686" s="70" t="s">
        <v>21</v>
      </c>
      <c r="M686" s="70" t="s">
        <v>3966</v>
      </c>
      <c r="N686" s="37" t="s">
        <v>67</v>
      </c>
      <c r="O686" s="37" t="s">
        <v>67</v>
      </c>
      <c r="P686" s="37" t="s">
        <v>230</v>
      </c>
      <c r="Q686" s="75" t="s">
        <v>675</v>
      </c>
      <c r="R686" t="s">
        <v>3691</v>
      </c>
      <c r="S686" s="38">
        <v>0</v>
      </c>
      <c r="T686">
        <v>1</v>
      </c>
      <c r="U686">
        <v>0</v>
      </c>
      <c r="V686" s="43" t="str">
        <f t="shared" si="51"/>
        <v>USD</v>
      </c>
    </row>
    <row r="687" spans="1:22" x14ac:dyDescent="0.2">
      <c r="A687" s="18" t="str">
        <f t="shared" si="49"/>
        <v>Catalogo principalOVS_ES ACADEMICOS2Y-00006</v>
      </c>
      <c r="B687" s="18" t="str">
        <f t="shared" si="50"/>
        <v>S2Y-00006OVS_ES ACADEMICO</v>
      </c>
      <c r="C687" s="18"/>
      <c r="D687" t="s">
        <v>122</v>
      </c>
      <c r="E687" t="s">
        <v>676</v>
      </c>
      <c r="F687" t="s">
        <v>230</v>
      </c>
      <c r="G687" s="18" t="str">
        <f t="shared" si="52"/>
        <v>Catalogo principal</v>
      </c>
      <c r="H687" s="43" t="s">
        <v>121</v>
      </c>
      <c r="I687" s="37" t="s">
        <v>67</v>
      </c>
      <c r="J687" t="s">
        <v>4713</v>
      </c>
      <c r="K687" t="s">
        <v>40</v>
      </c>
      <c r="L687" s="70" t="s">
        <v>21</v>
      </c>
      <c r="M687" s="70" t="s">
        <v>3966</v>
      </c>
      <c r="N687" s="37" t="s">
        <v>67</v>
      </c>
      <c r="O687" s="37" t="s">
        <v>67</v>
      </c>
      <c r="P687" s="37" t="s">
        <v>230</v>
      </c>
      <c r="Q687" s="75" t="s">
        <v>676</v>
      </c>
      <c r="R687" t="s">
        <v>3691</v>
      </c>
      <c r="S687" s="38">
        <v>1.8</v>
      </c>
      <c r="T687">
        <v>1</v>
      </c>
      <c r="U687">
        <v>0</v>
      </c>
      <c r="V687" s="43" t="str">
        <f t="shared" si="51"/>
        <v>USD</v>
      </c>
    </row>
    <row r="688" spans="1:22" x14ac:dyDescent="0.2">
      <c r="A688" s="18" t="str">
        <f t="shared" si="49"/>
        <v>Catalogo principalOVS_ES ACADEMICOS2Y-00007</v>
      </c>
      <c r="B688" s="18" t="str">
        <f t="shared" si="50"/>
        <v>S2Y-00007OVS_ES ACADEMICO</v>
      </c>
      <c r="C688" s="18"/>
      <c r="D688" t="s">
        <v>122</v>
      </c>
      <c r="E688" t="s">
        <v>677</v>
      </c>
      <c r="F688" t="s">
        <v>230</v>
      </c>
      <c r="G688" s="18" t="str">
        <f t="shared" si="52"/>
        <v>Catalogo principal</v>
      </c>
      <c r="H688" s="43" t="s">
        <v>121</v>
      </c>
      <c r="I688" s="37" t="s">
        <v>67</v>
      </c>
      <c r="J688" t="s">
        <v>4714</v>
      </c>
      <c r="K688" t="s">
        <v>40</v>
      </c>
      <c r="L688" s="70" t="s">
        <v>21</v>
      </c>
      <c r="M688" s="70" t="s">
        <v>3966</v>
      </c>
      <c r="N688" s="37" t="s">
        <v>67</v>
      </c>
      <c r="O688" s="37" t="s">
        <v>67</v>
      </c>
      <c r="P688" s="37" t="s">
        <v>230</v>
      </c>
      <c r="Q688" s="75" t="s">
        <v>677</v>
      </c>
      <c r="R688" t="s">
        <v>3691</v>
      </c>
      <c r="S688" s="38">
        <v>1.8</v>
      </c>
      <c r="T688">
        <v>1</v>
      </c>
      <c r="U688">
        <v>0</v>
      </c>
      <c r="V688" s="43" t="str">
        <f t="shared" si="51"/>
        <v>USD</v>
      </c>
    </row>
    <row r="689" spans="1:22" x14ac:dyDescent="0.2">
      <c r="A689" s="18" t="str">
        <f t="shared" si="49"/>
        <v>Catalogo principalOVS_ES ACADEMICOS3Y-00001</v>
      </c>
      <c r="B689" s="18" t="str">
        <f t="shared" si="50"/>
        <v>S3Y-00001OVS_ES ACADEMICO</v>
      </c>
      <c r="C689" s="18"/>
      <c r="D689" t="s">
        <v>122</v>
      </c>
      <c r="E689" t="s">
        <v>678</v>
      </c>
      <c r="F689" t="s">
        <v>230</v>
      </c>
      <c r="G689" s="18" t="str">
        <f t="shared" si="52"/>
        <v>Catalogo principal</v>
      </c>
      <c r="H689" s="43" t="s">
        <v>121</v>
      </c>
      <c r="I689" s="37" t="s">
        <v>67</v>
      </c>
      <c r="J689" t="s">
        <v>4715</v>
      </c>
      <c r="K689" t="s">
        <v>40</v>
      </c>
      <c r="L689" s="70" t="s">
        <v>21</v>
      </c>
      <c r="M689" s="70" t="s">
        <v>3966</v>
      </c>
      <c r="N689" s="37" t="s">
        <v>67</v>
      </c>
      <c r="O689" s="37" t="s">
        <v>67</v>
      </c>
      <c r="P689" s="37" t="s">
        <v>230</v>
      </c>
      <c r="Q689" s="75" t="s">
        <v>678</v>
      </c>
      <c r="R689" t="s">
        <v>3691</v>
      </c>
      <c r="S689" s="38">
        <v>2.2999999999999998</v>
      </c>
      <c r="T689">
        <v>1</v>
      </c>
      <c r="U689">
        <v>0</v>
      </c>
      <c r="V689" s="43" t="str">
        <f t="shared" si="51"/>
        <v>USD</v>
      </c>
    </row>
    <row r="690" spans="1:22" x14ac:dyDescent="0.2">
      <c r="A690" s="18" t="str">
        <f t="shared" si="49"/>
        <v>Catalogo principalOVS_ES ACADEMICOS3Y-00002</v>
      </c>
      <c r="B690" s="18" t="str">
        <f t="shared" si="50"/>
        <v>S3Y-00002OVS_ES ACADEMICO</v>
      </c>
      <c r="C690" s="18"/>
      <c r="D690" t="s">
        <v>122</v>
      </c>
      <c r="E690" t="s">
        <v>679</v>
      </c>
      <c r="F690" t="s">
        <v>230</v>
      </c>
      <c r="G690" s="18" t="str">
        <f t="shared" si="52"/>
        <v>Catalogo principal</v>
      </c>
      <c r="H690" s="43" t="s">
        <v>121</v>
      </c>
      <c r="I690" s="37" t="s">
        <v>67</v>
      </c>
      <c r="J690" t="s">
        <v>4716</v>
      </c>
      <c r="K690" t="s">
        <v>40</v>
      </c>
      <c r="L690" s="70" t="s">
        <v>21</v>
      </c>
      <c r="M690" s="70" t="s">
        <v>3966</v>
      </c>
      <c r="N690" s="37" t="s">
        <v>67</v>
      </c>
      <c r="O690" s="37" t="s">
        <v>67</v>
      </c>
      <c r="P690" s="37" t="s">
        <v>230</v>
      </c>
      <c r="Q690" s="75" t="s">
        <v>679</v>
      </c>
      <c r="R690" t="s">
        <v>3691</v>
      </c>
      <c r="S690" s="38">
        <v>2.2999999999999998</v>
      </c>
      <c r="T690">
        <v>1</v>
      </c>
      <c r="U690">
        <v>0</v>
      </c>
      <c r="V690" s="43" t="str">
        <f t="shared" si="51"/>
        <v>USD</v>
      </c>
    </row>
    <row r="691" spans="1:22" x14ac:dyDescent="0.2">
      <c r="A691" s="18" t="str">
        <f t="shared" si="49"/>
        <v>Catalogo principalOVS_ES ACADEMICOS3Y-00004</v>
      </c>
      <c r="B691" s="18" t="str">
        <f t="shared" si="50"/>
        <v>S3Y-00004OVS_ES ACADEMICO</v>
      </c>
      <c r="C691" s="18"/>
      <c r="D691" t="s">
        <v>122</v>
      </c>
      <c r="E691" t="s">
        <v>680</v>
      </c>
      <c r="F691" t="s">
        <v>230</v>
      </c>
      <c r="G691" s="18" t="str">
        <f t="shared" si="52"/>
        <v>Catalogo principal</v>
      </c>
      <c r="H691" s="43" t="s">
        <v>121</v>
      </c>
      <c r="I691" s="37" t="s">
        <v>67</v>
      </c>
      <c r="J691" t="s">
        <v>4717</v>
      </c>
      <c r="K691" t="s">
        <v>40</v>
      </c>
      <c r="L691" s="70" t="s">
        <v>21</v>
      </c>
      <c r="M691" s="70" t="s">
        <v>3966</v>
      </c>
      <c r="N691" s="37" t="s">
        <v>67</v>
      </c>
      <c r="O691" s="37" t="s">
        <v>67</v>
      </c>
      <c r="P691" s="37" t="s">
        <v>230</v>
      </c>
      <c r="Q691" s="75" t="s">
        <v>680</v>
      </c>
      <c r="R691" t="s">
        <v>3691</v>
      </c>
      <c r="S691" s="38">
        <v>0</v>
      </c>
      <c r="T691">
        <v>1</v>
      </c>
      <c r="U691">
        <v>0</v>
      </c>
      <c r="V691" s="43" t="str">
        <f t="shared" si="51"/>
        <v>USD</v>
      </c>
    </row>
    <row r="692" spans="1:22" x14ac:dyDescent="0.2">
      <c r="A692" s="18" t="str">
        <f t="shared" si="49"/>
        <v>Catalogo principalOVS_ES ACADEMICOS3Y-00005</v>
      </c>
      <c r="B692" s="18" t="str">
        <f t="shared" si="50"/>
        <v>S3Y-00005OVS_ES ACADEMICO</v>
      </c>
      <c r="C692" s="18"/>
      <c r="D692" t="s">
        <v>122</v>
      </c>
      <c r="E692" t="s">
        <v>681</v>
      </c>
      <c r="F692" t="s">
        <v>230</v>
      </c>
      <c r="G692" s="18" t="str">
        <f t="shared" si="52"/>
        <v>Catalogo principal</v>
      </c>
      <c r="H692" s="43" t="s">
        <v>121</v>
      </c>
      <c r="I692" s="37" t="s">
        <v>67</v>
      </c>
      <c r="J692" t="s">
        <v>4718</v>
      </c>
      <c r="K692" t="s">
        <v>40</v>
      </c>
      <c r="L692" s="70" t="s">
        <v>21</v>
      </c>
      <c r="M692" s="70" t="s">
        <v>3966</v>
      </c>
      <c r="N692" s="37" t="s">
        <v>67</v>
      </c>
      <c r="O692" s="37" t="s">
        <v>67</v>
      </c>
      <c r="P692" s="37" t="s">
        <v>230</v>
      </c>
      <c r="Q692" s="75" t="s">
        <v>681</v>
      </c>
      <c r="R692" t="s">
        <v>3691</v>
      </c>
      <c r="S692" s="38">
        <v>0</v>
      </c>
      <c r="T692">
        <v>1</v>
      </c>
      <c r="U692">
        <v>0</v>
      </c>
      <c r="V692" s="43" t="str">
        <f t="shared" si="51"/>
        <v>USD</v>
      </c>
    </row>
    <row r="693" spans="1:22" x14ac:dyDescent="0.2">
      <c r="A693" s="18" t="str">
        <f t="shared" si="49"/>
        <v>Catalogo principalOVS_ES ACADEMICOS3Y-00010</v>
      </c>
      <c r="B693" s="18" t="str">
        <f t="shared" si="50"/>
        <v>S3Y-00010OVS_ES ACADEMICO</v>
      </c>
      <c r="C693" s="18"/>
      <c r="D693" t="s">
        <v>122</v>
      </c>
      <c r="E693" t="s">
        <v>682</v>
      </c>
      <c r="F693" t="s">
        <v>230</v>
      </c>
      <c r="G693" s="18" t="str">
        <f t="shared" si="52"/>
        <v>Catalogo principal</v>
      </c>
      <c r="H693" s="43" t="s">
        <v>121</v>
      </c>
      <c r="I693" s="37" t="s">
        <v>67</v>
      </c>
      <c r="J693" t="s">
        <v>4719</v>
      </c>
      <c r="K693" t="s">
        <v>40</v>
      </c>
      <c r="L693" s="70" t="s">
        <v>21</v>
      </c>
      <c r="M693" s="70" t="s">
        <v>3966</v>
      </c>
      <c r="N693" s="37" t="s">
        <v>67</v>
      </c>
      <c r="O693" s="37" t="s">
        <v>67</v>
      </c>
      <c r="P693" s="37" t="s">
        <v>230</v>
      </c>
      <c r="Q693" s="75" t="s">
        <v>682</v>
      </c>
      <c r="R693" t="s">
        <v>3691</v>
      </c>
      <c r="S693" s="38">
        <v>2.2999999999999998</v>
      </c>
      <c r="T693">
        <v>1</v>
      </c>
      <c r="U693">
        <v>0</v>
      </c>
      <c r="V693" s="43" t="str">
        <f t="shared" si="51"/>
        <v>USD</v>
      </c>
    </row>
    <row r="694" spans="1:22" x14ac:dyDescent="0.2">
      <c r="A694" s="18" t="str">
        <f t="shared" si="49"/>
        <v>Catalogo principalOVS_ES ACADEMICOS3Y-00011</v>
      </c>
      <c r="B694" s="18" t="str">
        <f t="shared" si="50"/>
        <v>S3Y-00011OVS_ES ACADEMICO</v>
      </c>
      <c r="C694" s="18"/>
      <c r="D694" t="s">
        <v>122</v>
      </c>
      <c r="E694" t="s">
        <v>683</v>
      </c>
      <c r="F694" t="s">
        <v>230</v>
      </c>
      <c r="G694" s="18" t="str">
        <f t="shared" si="52"/>
        <v>Catalogo principal</v>
      </c>
      <c r="H694" s="43" t="s">
        <v>121</v>
      </c>
      <c r="I694" s="37" t="s">
        <v>67</v>
      </c>
      <c r="J694" t="s">
        <v>4720</v>
      </c>
      <c r="K694" t="s">
        <v>40</v>
      </c>
      <c r="L694" s="70" t="s">
        <v>21</v>
      </c>
      <c r="M694" s="70" t="s">
        <v>3966</v>
      </c>
      <c r="N694" s="37" t="s">
        <v>67</v>
      </c>
      <c r="O694" s="37" t="s">
        <v>67</v>
      </c>
      <c r="P694" s="37" t="s">
        <v>230</v>
      </c>
      <c r="Q694" s="75" t="s">
        <v>683</v>
      </c>
      <c r="R694" t="s">
        <v>3691</v>
      </c>
      <c r="S694" s="38">
        <v>2.2999999999999998</v>
      </c>
      <c r="T694">
        <v>1</v>
      </c>
      <c r="U694">
        <v>0</v>
      </c>
      <c r="V694" s="43" t="str">
        <f t="shared" si="51"/>
        <v>USD</v>
      </c>
    </row>
    <row r="695" spans="1:22" x14ac:dyDescent="0.2">
      <c r="A695" s="18" t="str">
        <f t="shared" si="49"/>
        <v>Catalogo principalOVS_ES ACADEMICOS3Y-00012</v>
      </c>
      <c r="B695" s="18" t="str">
        <f t="shared" si="50"/>
        <v>S3Y-00012OVS_ES ACADEMICO</v>
      </c>
      <c r="C695" s="18"/>
      <c r="D695" t="s">
        <v>122</v>
      </c>
      <c r="E695" t="s">
        <v>684</v>
      </c>
      <c r="F695" t="s">
        <v>230</v>
      </c>
      <c r="G695" s="18" t="str">
        <f t="shared" si="52"/>
        <v>Catalogo principal</v>
      </c>
      <c r="H695" s="43" t="s">
        <v>121</v>
      </c>
      <c r="I695" s="37" t="s">
        <v>67</v>
      </c>
      <c r="J695" t="s">
        <v>4721</v>
      </c>
      <c r="K695" t="s">
        <v>40</v>
      </c>
      <c r="L695" s="70" t="s">
        <v>21</v>
      </c>
      <c r="M695" s="70" t="s">
        <v>3966</v>
      </c>
      <c r="N695" s="37" t="s">
        <v>67</v>
      </c>
      <c r="O695" s="37" t="s">
        <v>67</v>
      </c>
      <c r="P695" s="37" t="s">
        <v>230</v>
      </c>
      <c r="Q695" s="75" t="s">
        <v>684</v>
      </c>
      <c r="R695" t="s">
        <v>3691</v>
      </c>
      <c r="S695" s="38">
        <v>2.2999999999999998</v>
      </c>
      <c r="T695">
        <v>1</v>
      </c>
      <c r="U695">
        <v>0</v>
      </c>
      <c r="V695" s="43" t="str">
        <f t="shared" si="51"/>
        <v>USD</v>
      </c>
    </row>
    <row r="696" spans="1:22" x14ac:dyDescent="0.2">
      <c r="A696" s="18" t="str">
        <f t="shared" si="49"/>
        <v>Catalogo principalOVS_ES ACADEMICOS3Y-00013</v>
      </c>
      <c r="B696" s="18" t="str">
        <f t="shared" si="50"/>
        <v>S3Y-00013OVS_ES ACADEMICO</v>
      </c>
      <c r="C696" s="18"/>
      <c r="D696" t="s">
        <v>122</v>
      </c>
      <c r="E696" t="s">
        <v>685</v>
      </c>
      <c r="F696" t="s">
        <v>230</v>
      </c>
      <c r="G696" s="18" t="str">
        <f t="shared" si="52"/>
        <v>Catalogo principal</v>
      </c>
      <c r="H696" s="43" t="s">
        <v>121</v>
      </c>
      <c r="I696" s="37" t="s">
        <v>67</v>
      </c>
      <c r="J696" t="s">
        <v>4722</v>
      </c>
      <c r="K696" t="s">
        <v>40</v>
      </c>
      <c r="L696" s="70" t="s">
        <v>21</v>
      </c>
      <c r="M696" s="70" t="s">
        <v>3966</v>
      </c>
      <c r="N696" s="37" t="s">
        <v>67</v>
      </c>
      <c r="O696" s="37" t="s">
        <v>67</v>
      </c>
      <c r="P696" s="37" t="s">
        <v>230</v>
      </c>
      <c r="Q696" s="75" t="s">
        <v>685</v>
      </c>
      <c r="R696" t="s">
        <v>3691</v>
      </c>
      <c r="S696" s="38">
        <v>2.2999999999999998</v>
      </c>
      <c r="T696">
        <v>1</v>
      </c>
      <c r="U696">
        <v>0</v>
      </c>
      <c r="V696" s="43" t="str">
        <f t="shared" si="51"/>
        <v>USD</v>
      </c>
    </row>
    <row r="697" spans="1:22" x14ac:dyDescent="0.2">
      <c r="A697" s="18" t="str">
        <f t="shared" si="49"/>
        <v>Catalogo principalOVS_ES ACADEMICOT6L-00250</v>
      </c>
      <c r="B697" s="18" t="str">
        <f t="shared" si="50"/>
        <v>T6L-00250OVS_ES ACADEMICO</v>
      </c>
      <c r="C697" s="18"/>
      <c r="D697" t="s">
        <v>122</v>
      </c>
      <c r="E697" t="s">
        <v>686</v>
      </c>
      <c r="F697" t="s">
        <v>230</v>
      </c>
      <c r="G697" s="18" t="str">
        <f t="shared" si="52"/>
        <v>Catalogo principal</v>
      </c>
      <c r="H697" s="43" t="s">
        <v>121</v>
      </c>
      <c r="I697" s="37" t="s">
        <v>67</v>
      </c>
      <c r="J697" t="s">
        <v>4723</v>
      </c>
      <c r="K697" t="s">
        <v>40</v>
      </c>
      <c r="L697" s="70" t="s">
        <v>21</v>
      </c>
      <c r="M697" s="70" t="s">
        <v>3963</v>
      </c>
      <c r="N697" s="37" t="s">
        <v>67</v>
      </c>
      <c r="O697" s="37" t="s">
        <v>67</v>
      </c>
      <c r="P697" s="37" t="s">
        <v>230</v>
      </c>
      <c r="Q697" s="75" t="s">
        <v>686</v>
      </c>
      <c r="R697" t="s">
        <v>3696</v>
      </c>
      <c r="S697" s="38">
        <v>161</v>
      </c>
      <c r="T697">
        <v>1</v>
      </c>
      <c r="U697">
        <v>0</v>
      </c>
      <c r="V697" s="43" t="str">
        <f t="shared" si="51"/>
        <v>USD</v>
      </c>
    </row>
    <row r="698" spans="1:22" x14ac:dyDescent="0.2">
      <c r="A698" s="18" t="str">
        <f t="shared" si="49"/>
        <v>Catalogo principalOVS_ES ACADEMICOT6L-00251</v>
      </c>
      <c r="B698" s="18" t="str">
        <f t="shared" si="50"/>
        <v>T6L-00251OVS_ES ACADEMICO</v>
      </c>
      <c r="C698" s="18"/>
      <c r="D698" t="s">
        <v>122</v>
      </c>
      <c r="E698" t="s">
        <v>687</v>
      </c>
      <c r="F698" t="s">
        <v>230</v>
      </c>
      <c r="G698" s="18" t="str">
        <f t="shared" si="52"/>
        <v>Catalogo principal</v>
      </c>
      <c r="H698" s="43" t="s">
        <v>121</v>
      </c>
      <c r="I698" s="37" t="s">
        <v>67</v>
      </c>
      <c r="J698" t="s">
        <v>4724</v>
      </c>
      <c r="K698" t="s">
        <v>40</v>
      </c>
      <c r="L698" s="70" t="s">
        <v>21</v>
      </c>
      <c r="M698" s="70" t="s">
        <v>3963</v>
      </c>
      <c r="N698" s="37" t="s">
        <v>67</v>
      </c>
      <c r="O698" s="37" t="s">
        <v>67</v>
      </c>
      <c r="P698" s="37" t="s">
        <v>230</v>
      </c>
      <c r="Q698" s="75" t="s">
        <v>687</v>
      </c>
      <c r="R698" t="s">
        <v>3696</v>
      </c>
      <c r="S698" s="38">
        <v>161</v>
      </c>
      <c r="T698">
        <v>1</v>
      </c>
      <c r="U698">
        <v>0</v>
      </c>
      <c r="V698" s="43" t="str">
        <f t="shared" si="51"/>
        <v>USD</v>
      </c>
    </row>
    <row r="699" spans="1:22" x14ac:dyDescent="0.2">
      <c r="A699" s="18" t="str">
        <f t="shared" si="49"/>
        <v>Catalogo principalOVS_ES ACADEMICOT98-02611</v>
      </c>
      <c r="B699" s="18" t="str">
        <f t="shared" si="50"/>
        <v>T98-02611OVS_ES ACADEMICO</v>
      </c>
      <c r="C699" s="18"/>
      <c r="D699" t="s">
        <v>122</v>
      </c>
      <c r="E699" t="s">
        <v>688</v>
      </c>
      <c r="F699" t="s">
        <v>230</v>
      </c>
      <c r="G699" s="18" t="str">
        <f t="shared" si="52"/>
        <v>Catalogo principal</v>
      </c>
      <c r="H699" s="43" t="s">
        <v>121</v>
      </c>
      <c r="I699" s="37" t="s">
        <v>67</v>
      </c>
      <c r="J699" t="s">
        <v>4725</v>
      </c>
      <c r="K699" t="s">
        <v>40</v>
      </c>
      <c r="L699" s="70" t="s">
        <v>21</v>
      </c>
      <c r="M699" s="70" t="s">
        <v>3946</v>
      </c>
      <c r="N699" s="37" t="s">
        <v>67</v>
      </c>
      <c r="O699" s="37" t="s">
        <v>67</v>
      </c>
      <c r="P699" s="37" t="s">
        <v>230</v>
      </c>
      <c r="Q699" s="75" t="s">
        <v>688</v>
      </c>
      <c r="R699" t="s">
        <v>3696</v>
      </c>
      <c r="S699" s="38">
        <v>4.68</v>
      </c>
      <c r="T699">
        <v>1</v>
      </c>
      <c r="U699">
        <v>0</v>
      </c>
      <c r="V699" s="43" t="str">
        <f t="shared" si="51"/>
        <v>USD</v>
      </c>
    </row>
    <row r="700" spans="1:22" x14ac:dyDescent="0.2">
      <c r="A700" s="18" t="str">
        <f t="shared" si="49"/>
        <v>Catalogo principalOVS_ES ACADEMICOT98-02612</v>
      </c>
      <c r="B700" s="18" t="str">
        <f t="shared" si="50"/>
        <v>T98-02612OVS_ES ACADEMICO</v>
      </c>
      <c r="C700" s="18"/>
      <c r="D700" t="s">
        <v>122</v>
      </c>
      <c r="E700" t="s">
        <v>689</v>
      </c>
      <c r="F700" t="s">
        <v>230</v>
      </c>
      <c r="G700" s="18" t="str">
        <f t="shared" si="52"/>
        <v>Catalogo principal</v>
      </c>
      <c r="H700" s="43" t="s">
        <v>121</v>
      </c>
      <c r="I700" s="37" t="s">
        <v>67</v>
      </c>
      <c r="J700" t="s">
        <v>4726</v>
      </c>
      <c r="K700" t="s">
        <v>40</v>
      </c>
      <c r="L700" s="70" t="s">
        <v>21</v>
      </c>
      <c r="M700" s="70" t="s">
        <v>3946</v>
      </c>
      <c r="N700" s="37" t="s">
        <v>67</v>
      </c>
      <c r="O700" s="37" t="s">
        <v>67</v>
      </c>
      <c r="P700" s="37" t="s">
        <v>230</v>
      </c>
      <c r="Q700" s="75" t="s">
        <v>689</v>
      </c>
      <c r="R700" t="s">
        <v>3696</v>
      </c>
      <c r="S700" s="38">
        <v>4.68</v>
      </c>
      <c r="T700">
        <v>1</v>
      </c>
      <c r="U700">
        <v>0</v>
      </c>
      <c r="V700" s="43" t="str">
        <f t="shared" si="51"/>
        <v>USD</v>
      </c>
    </row>
    <row r="701" spans="1:22" x14ac:dyDescent="0.2">
      <c r="A701" s="18" t="str">
        <f t="shared" si="49"/>
        <v>Catalogo principalOVS_ES ACADEMICOT98-02613</v>
      </c>
      <c r="B701" s="18" t="str">
        <f t="shared" si="50"/>
        <v>T98-02613OVS_ES ACADEMICO</v>
      </c>
      <c r="C701" s="18"/>
      <c r="D701" t="s">
        <v>122</v>
      </c>
      <c r="E701" t="s">
        <v>690</v>
      </c>
      <c r="F701" t="s">
        <v>230</v>
      </c>
      <c r="G701" s="18" t="str">
        <f t="shared" si="52"/>
        <v>Catalogo principal</v>
      </c>
      <c r="H701" s="43" t="s">
        <v>121</v>
      </c>
      <c r="I701" s="37" t="s">
        <v>67</v>
      </c>
      <c r="J701" t="s">
        <v>4727</v>
      </c>
      <c r="K701" t="s">
        <v>40</v>
      </c>
      <c r="L701" s="70" t="s">
        <v>21</v>
      </c>
      <c r="M701" s="70" t="s">
        <v>3946</v>
      </c>
      <c r="N701" s="37" t="s">
        <v>67</v>
      </c>
      <c r="O701" s="37" t="s">
        <v>67</v>
      </c>
      <c r="P701" s="37" t="s">
        <v>230</v>
      </c>
      <c r="Q701" s="75" t="s">
        <v>690</v>
      </c>
      <c r="R701" t="s">
        <v>3696</v>
      </c>
      <c r="S701" s="38">
        <v>4.68</v>
      </c>
      <c r="T701">
        <v>1</v>
      </c>
      <c r="U701">
        <v>0</v>
      </c>
      <c r="V701" s="43" t="str">
        <f t="shared" si="51"/>
        <v>USD</v>
      </c>
    </row>
    <row r="702" spans="1:22" x14ac:dyDescent="0.2">
      <c r="A702" s="18" t="str">
        <f t="shared" si="49"/>
        <v>Catalogo principalOVS_ES ACADEMICOT98-02614</v>
      </c>
      <c r="B702" s="18" t="str">
        <f t="shared" si="50"/>
        <v>T98-02614OVS_ES ACADEMICO</v>
      </c>
      <c r="C702" s="18"/>
      <c r="D702" t="s">
        <v>122</v>
      </c>
      <c r="E702" t="s">
        <v>691</v>
      </c>
      <c r="F702" t="s">
        <v>230</v>
      </c>
      <c r="G702" s="18" t="str">
        <f t="shared" si="52"/>
        <v>Catalogo principal</v>
      </c>
      <c r="H702" s="43" t="s">
        <v>121</v>
      </c>
      <c r="I702" s="37" t="s">
        <v>67</v>
      </c>
      <c r="J702" t="s">
        <v>4728</v>
      </c>
      <c r="K702" t="s">
        <v>40</v>
      </c>
      <c r="L702" s="70" t="s">
        <v>21</v>
      </c>
      <c r="M702" s="70" t="s">
        <v>3946</v>
      </c>
      <c r="N702" s="37" t="s">
        <v>67</v>
      </c>
      <c r="O702" s="37" t="s">
        <v>67</v>
      </c>
      <c r="P702" s="37" t="s">
        <v>230</v>
      </c>
      <c r="Q702" s="75" t="s">
        <v>691</v>
      </c>
      <c r="R702" t="s">
        <v>3696</v>
      </c>
      <c r="S702" s="38">
        <v>4.68</v>
      </c>
      <c r="T702">
        <v>1</v>
      </c>
      <c r="U702">
        <v>0</v>
      </c>
      <c r="V702" s="43" t="str">
        <f t="shared" si="51"/>
        <v>USD</v>
      </c>
    </row>
    <row r="703" spans="1:22" x14ac:dyDescent="0.2">
      <c r="A703" s="18" t="str">
        <f t="shared" si="49"/>
        <v>Catalogo principalOVS_ES ACADEMICOT98-02615</v>
      </c>
      <c r="B703" s="18" t="str">
        <f t="shared" si="50"/>
        <v>T98-02615OVS_ES ACADEMICO</v>
      </c>
      <c r="C703" s="18"/>
      <c r="D703" t="s">
        <v>122</v>
      </c>
      <c r="E703" t="s">
        <v>692</v>
      </c>
      <c r="F703" t="s">
        <v>230</v>
      </c>
      <c r="G703" s="18" t="str">
        <f t="shared" si="52"/>
        <v>Catalogo principal</v>
      </c>
      <c r="H703" s="43" t="s">
        <v>121</v>
      </c>
      <c r="I703" s="37" t="s">
        <v>67</v>
      </c>
      <c r="J703" t="s">
        <v>4729</v>
      </c>
      <c r="K703" t="s">
        <v>40</v>
      </c>
      <c r="L703" s="70" t="s">
        <v>21</v>
      </c>
      <c r="M703" s="70" t="s">
        <v>3946</v>
      </c>
      <c r="N703" s="37" t="s">
        <v>67</v>
      </c>
      <c r="O703" s="37" t="s">
        <v>67</v>
      </c>
      <c r="P703" s="37" t="s">
        <v>230</v>
      </c>
      <c r="Q703" s="75" t="s">
        <v>692</v>
      </c>
      <c r="R703" t="s">
        <v>3696</v>
      </c>
      <c r="S703" s="38">
        <v>3.12</v>
      </c>
      <c r="T703">
        <v>1</v>
      </c>
      <c r="U703">
        <v>0</v>
      </c>
      <c r="V703" s="43" t="str">
        <f t="shared" si="51"/>
        <v>USD</v>
      </c>
    </row>
    <row r="704" spans="1:22" x14ac:dyDescent="0.2">
      <c r="A704" s="18" t="str">
        <f t="shared" si="49"/>
        <v>Catalogo principalOVS_ES ACADEMICOT98-02616</v>
      </c>
      <c r="B704" s="18" t="str">
        <f t="shared" si="50"/>
        <v>T98-02616OVS_ES ACADEMICO</v>
      </c>
      <c r="C704" s="18"/>
      <c r="D704" t="s">
        <v>122</v>
      </c>
      <c r="E704" t="s">
        <v>693</v>
      </c>
      <c r="F704" t="s">
        <v>230</v>
      </c>
      <c r="G704" s="18" t="str">
        <f t="shared" si="52"/>
        <v>Catalogo principal</v>
      </c>
      <c r="H704" s="43" t="s">
        <v>121</v>
      </c>
      <c r="I704" s="37" t="s">
        <v>67</v>
      </c>
      <c r="J704" t="s">
        <v>4730</v>
      </c>
      <c r="K704" t="s">
        <v>40</v>
      </c>
      <c r="L704" s="70" t="s">
        <v>21</v>
      </c>
      <c r="M704" s="70" t="s">
        <v>3946</v>
      </c>
      <c r="N704" s="37" t="s">
        <v>67</v>
      </c>
      <c r="O704" s="37" t="s">
        <v>67</v>
      </c>
      <c r="P704" s="37" t="s">
        <v>230</v>
      </c>
      <c r="Q704" s="75" t="s">
        <v>693</v>
      </c>
      <c r="R704" t="s">
        <v>3696</v>
      </c>
      <c r="S704" s="38">
        <v>3.12</v>
      </c>
      <c r="T704">
        <v>1</v>
      </c>
      <c r="U704">
        <v>0</v>
      </c>
      <c r="V704" s="43" t="str">
        <f t="shared" si="51"/>
        <v>USD</v>
      </c>
    </row>
    <row r="705" spans="1:22" x14ac:dyDescent="0.2">
      <c r="A705" s="18" t="str">
        <f t="shared" si="49"/>
        <v>Catalogo principalOVS_ES ACADEMICOT99-01044</v>
      </c>
      <c r="B705" s="18" t="str">
        <f t="shared" si="50"/>
        <v>T99-01044OVS_ES ACADEMICO</v>
      </c>
      <c r="C705" s="18"/>
      <c r="D705" t="s">
        <v>122</v>
      </c>
      <c r="E705" t="s">
        <v>694</v>
      </c>
      <c r="F705" t="s">
        <v>230</v>
      </c>
      <c r="G705" s="18" t="str">
        <f t="shared" si="52"/>
        <v>Catalogo principal</v>
      </c>
      <c r="H705" s="43" t="s">
        <v>121</v>
      </c>
      <c r="I705" s="37" t="s">
        <v>67</v>
      </c>
      <c r="J705" t="s">
        <v>4731</v>
      </c>
      <c r="K705" t="s">
        <v>40</v>
      </c>
      <c r="L705" s="70" t="s">
        <v>21</v>
      </c>
      <c r="M705" s="70" t="s">
        <v>3946</v>
      </c>
      <c r="N705" s="37" t="s">
        <v>67</v>
      </c>
      <c r="O705" s="37" t="s">
        <v>67</v>
      </c>
      <c r="P705" s="37" t="s">
        <v>230</v>
      </c>
      <c r="Q705" s="75" t="s">
        <v>694</v>
      </c>
      <c r="R705" t="s">
        <v>3696</v>
      </c>
      <c r="S705" s="38">
        <v>2108</v>
      </c>
      <c r="T705">
        <v>1</v>
      </c>
      <c r="U705">
        <v>0</v>
      </c>
      <c r="V705" s="43" t="str">
        <f t="shared" si="51"/>
        <v>USD</v>
      </c>
    </row>
    <row r="706" spans="1:22" x14ac:dyDescent="0.2">
      <c r="A706" s="18" t="str">
        <f t="shared" si="49"/>
        <v>Catalogo principalOVS_ES ACADEMICOT99-01045</v>
      </c>
      <c r="B706" s="18" t="str">
        <f t="shared" si="50"/>
        <v>T99-01045OVS_ES ACADEMICO</v>
      </c>
      <c r="C706" s="18"/>
      <c r="D706" t="s">
        <v>122</v>
      </c>
      <c r="E706" t="s">
        <v>695</v>
      </c>
      <c r="F706" t="s">
        <v>230</v>
      </c>
      <c r="G706" s="18" t="str">
        <f t="shared" si="52"/>
        <v>Catalogo principal</v>
      </c>
      <c r="H706" s="43" t="s">
        <v>121</v>
      </c>
      <c r="I706" s="37" t="s">
        <v>67</v>
      </c>
      <c r="J706" t="s">
        <v>4732</v>
      </c>
      <c r="K706" t="s">
        <v>40</v>
      </c>
      <c r="L706" s="70" t="s">
        <v>21</v>
      </c>
      <c r="M706" s="70" t="s">
        <v>3946</v>
      </c>
      <c r="N706" s="37" t="s">
        <v>67</v>
      </c>
      <c r="O706" s="37" t="s">
        <v>67</v>
      </c>
      <c r="P706" s="37" t="s">
        <v>230</v>
      </c>
      <c r="Q706" s="75" t="s">
        <v>695</v>
      </c>
      <c r="R706" t="s">
        <v>3696</v>
      </c>
      <c r="S706" s="38">
        <v>2108</v>
      </c>
      <c r="T706">
        <v>1</v>
      </c>
      <c r="U706">
        <v>0</v>
      </c>
      <c r="V706" s="43" t="str">
        <f t="shared" si="51"/>
        <v>USD</v>
      </c>
    </row>
    <row r="707" spans="1:22" x14ac:dyDescent="0.2">
      <c r="A707" s="18" t="str">
        <f t="shared" si="49"/>
        <v>Catalogo principalOVS_ES ACADEMICOTSC-01192</v>
      </c>
      <c r="B707" s="18" t="str">
        <f t="shared" si="50"/>
        <v>TSC-01192OVS_ES ACADEMICO</v>
      </c>
      <c r="C707" s="18"/>
      <c r="D707" t="s">
        <v>122</v>
      </c>
      <c r="E707" t="s">
        <v>696</v>
      </c>
      <c r="F707" t="s">
        <v>230</v>
      </c>
      <c r="G707" s="18" t="str">
        <f t="shared" si="52"/>
        <v>Catalogo principal</v>
      </c>
      <c r="H707" s="43" t="s">
        <v>121</v>
      </c>
      <c r="I707" s="37" t="s">
        <v>67</v>
      </c>
      <c r="J707" t="s">
        <v>4733</v>
      </c>
      <c r="K707" t="s">
        <v>40</v>
      </c>
      <c r="L707" s="70" t="s">
        <v>21</v>
      </c>
      <c r="M707" s="70" t="s">
        <v>3946</v>
      </c>
      <c r="N707" s="37" t="s">
        <v>67</v>
      </c>
      <c r="O707" s="37" t="s">
        <v>67</v>
      </c>
      <c r="P707" s="37" t="s">
        <v>230</v>
      </c>
      <c r="Q707" s="75" t="s">
        <v>696</v>
      </c>
      <c r="R707" t="s">
        <v>3696</v>
      </c>
      <c r="S707" s="38">
        <v>1.25</v>
      </c>
      <c r="T707">
        <v>1</v>
      </c>
      <c r="U707">
        <v>0</v>
      </c>
      <c r="V707" s="43" t="str">
        <f t="shared" si="51"/>
        <v>USD</v>
      </c>
    </row>
    <row r="708" spans="1:22" x14ac:dyDescent="0.2">
      <c r="A708" s="18" t="str">
        <f t="shared" si="49"/>
        <v>Catalogo principalOVS_ES ACADEMICOTSC-01193</v>
      </c>
      <c r="B708" s="18" t="str">
        <f t="shared" si="50"/>
        <v>TSC-01193OVS_ES ACADEMICO</v>
      </c>
      <c r="C708" s="18"/>
      <c r="D708" t="s">
        <v>122</v>
      </c>
      <c r="E708" t="s">
        <v>697</v>
      </c>
      <c r="F708" t="s">
        <v>230</v>
      </c>
      <c r="G708" s="18" t="str">
        <f t="shared" si="52"/>
        <v>Catalogo principal</v>
      </c>
      <c r="H708" s="43" t="s">
        <v>121</v>
      </c>
      <c r="I708" s="37" t="s">
        <v>67</v>
      </c>
      <c r="J708" t="s">
        <v>4734</v>
      </c>
      <c r="K708" t="s">
        <v>40</v>
      </c>
      <c r="L708" s="70" t="s">
        <v>21</v>
      </c>
      <c r="M708" s="70" t="s">
        <v>3946</v>
      </c>
      <c r="N708" s="37" t="s">
        <v>67</v>
      </c>
      <c r="O708" s="37" t="s">
        <v>67</v>
      </c>
      <c r="P708" s="37" t="s">
        <v>230</v>
      </c>
      <c r="Q708" s="75" t="s">
        <v>697</v>
      </c>
      <c r="R708" t="s">
        <v>3696</v>
      </c>
      <c r="S708" s="38">
        <v>1.25</v>
      </c>
      <c r="T708">
        <v>1</v>
      </c>
      <c r="U708">
        <v>0</v>
      </c>
      <c r="V708" s="43" t="str">
        <f t="shared" si="51"/>
        <v>USD</v>
      </c>
    </row>
    <row r="709" spans="1:22" x14ac:dyDescent="0.2">
      <c r="A709" s="18" t="str">
        <f t="shared" si="49"/>
        <v>Catalogo principalOVS_ES ACADEMICOTSC-01194</v>
      </c>
      <c r="B709" s="18" t="str">
        <f t="shared" si="50"/>
        <v>TSC-01194OVS_ES ACADEMICO</v>
      </c>
      <c r="C709" s="18"/>
      <c r="D709" t="s">
        <v>122</v>
      </c>
      <c r="E709" t="s">
        <v>698</v>
      </c>
      <c r="F709" t="s">
        <v>230</v>
      </c>
      <c r="G709" s="18" t="str">
        <f t="shared" si="52"/>
        <v>Catalogo principal</v>
      </c>
      <c r="H709" s="43" t="s">
        <v>121</v>
      </c>
      <c r="I709" s="37" t="s">
        <v>67</v>
      </c>
      <c r="J709" t="s">
        <v>4735</v>
      </c>
      <c r="K709" t="s">
        <v>40</v>
      </c>
      <c r="L709" s="70" t="s">
        <v>21</v>
      </c>
      <c r="M709" s="70" t="s">
        <v>3946</v>
      </c>
      <c r="N709" s="37" t="s">
        <v>67</v>
      </c>
      <c r="O709" s="37" t="s">
        <v>67</v>
      </c>
      <c r="P709" s="37" t="s">
        <v>230</v>
      </c>
      <c r="Q709" s="75" t="s">
        <v>698</v>
      </c>
      <c r="R709" t="s">
        <v>3696</v>
      </c>
      <c r="S709" s="38">
        <v>1.25</v>
      </c>
      <c r="T709">
        <v>1</v>
      </c>
      <c r="U709">
        <v>0</v>
      </c>
      <c r="V709" s="43" t="str">
        <f t="shared" si="51"/>
        <v>USD</v>
      </c>
    </row>
    <row r="710" spans="1:22" x14ac:dyDescent="0.2">
      <c r="A710" s="18" t="str">
        <f t="shared" si="49"/>
        <v>Catalogo principalOVS_ES ACADEMICOTSC-01195</v>
      </c>
      <c r="B710" s="18" t="str">
        <f t="shared" si="50"/>
        <v>TSC-01195OVS_ES ACADEMICO</v>
      </c>
      <c r="C710" s="18"/>
      <c r="D710" t="s">
        <v>122</v>
      </c>
      <c r="E710" t="s">
        <v>699</v>
      </c>
      <c r="F710" t="s">
        <v>230</v>
      </c>
      <c r="G710" s="18" t="str">
        <f t="shared" si="52"/>
        <v>Catalogo principal</v>
      </c>
      <c r="H710" s="43" t="s">
        <v>121</v>
      </c>
      <c r="I710" s="37" t="s">
        <v>67</v>
      </c>
      <c r="J710" t="s">
        <v>4736</v>
      </c>
      <c r="K710" t="s">
        <v>40</v>
      </c>
      <c r="L710" s="70" t="s">
        <v>21</v>
      </c>
      <c r="M710" s="70" t="s">
        <v>3946</v>
      </c>
      <c r="N710" s="37" t="s">
        <v>67</v>
      </c>
      <c r="O710" s="37" t="s">
        <v>67</v>
      </c>
      <c r="P710" s="37" t="s">
        <v>230</v>
      </c>
      <c r="Q710" s="75" t="s">
        <v>699</v>
      </c>
      <c r="R710" t="s">
        <v>3696</v>
      </c>
      <c r="S710" s="38">
        <v>1.25</v>
      </c>
      <c r="T710">
        <v>1</v>
      </c>
      <c r="U710">
        <v>0</v>
      </c>
      <c r="V710" s="43" t="str">
        <f t="shared" si="51"/>
        <v>USD</v>
      </c>
    </row>
    <row r="711" spans="1:22" x14ac:dyDescent="0.2">
      <c r="A711" s="18" t="str">
        <f t="shared" si="49"/>
        <v>Catalogo principalOVS_ES ACADEMICOTSC-01196</v>
      </c>
      <c r="B711" s="18" t="str">
        <f t="shared" si="50"/>
        <v>TSC-01196OVS_ES ACADEMICO</v>
      </c>
      <c r="C711" s="18"/>
      <c r="D711" t="s">
        <v>122</v>
      </c>
      <c r="E711" t="s">
        <v>700</v>
      </c>
      <c r="F711" t="s">
        <v>230</v>
      </c>
      <c r="G711" s="18" t="str">
        <f t="shared" si="52"/>
        <v>Catalogo principal</v>
      </c>
      <c r="H711" s="43" t="s">
        <v>121</v>
      </c>
      <c r="I711" s="37" t="s">
        <v>67</v>
      </c>
      <c r="J711" t="s">
        <v>4737</v>
      </c>
      <c r="K711" t="s">
        <v>40</v>
      </c>
      <c r="L711" s="70" t="s">
        <v>21</v>
      </c>
      <c r="M711" s="70" t="s">
        <v>3946</v>
      </c>
      <c r="N711" s="37" t="s">
        <v>67</v>
      </c>
      <c r="O711" s="37" t="s">
        <v>67</v>
      </c>
      <c r="P711" s="37" t="s">
        <v>230</v>
      </c>
      <c r="Q711" s="75" t="s">
        <v>700</v>
      </c>
      <c r="R711" t="s">
        <v>3696</v>
      </c>
      <c r="S711" s="38">
        <v>0.94</v>
      </c>
      <c r="T711">
        <v>1</v>
      </c>
      <c r="U711">
        <v>0</v>
      </c>
      <c r="V711" s="43" t="str">
        <f t="shared" si="51"/>
        <v>USD</v>
      </c>
    </row>
    <row r="712" spans="1:22" x14ac:dyDescent="0.2">
      <c r="A712" s="18" t="str">
        <f t="shared" si="49"/>
        <v>Catalogo principalOVS_ES ACADEMICOTSC-01197</v>
      </c>
      <c r="B712" s="18" t="str">
        <f t="shared" si="50"/>
        <v>TSC-01197OVS_ES ACADEMICO</v>
      </c>
      <c r="C712" s="18"/>
      <c r="D712" t="s">
        <v>122</v>
      </c>
      <c r="E712" t="s">
        <v>701</v>
      </c>
      <c r="F712" t="s">
        <v>230</v>
      </c>
      <c r="G712" s="18" t="str">
        <f t="shared" si="52"/>
        <v>Catalogo principal</v>
      </c>
      <c r="H712" s="43" t="s">
        <v>121</v>
      </c>
      <c r="I712" s="37" t="s">
        <v>67</v>
      </c>
      <c r="J712" t="s">
        <v>4738</v>
      </c>
      <c r="K712" t="s">
        <v>40</v>
      </c>
      <c r="L712" s="70" t="s">
        <v>21</v>
      </c>
      <c r="M712" s="70" t="s">
        <v>3946</v>
      </c>
      <c r="N712" s="37" t="s">
        <v>67</v>
      </c>
      <c r="O712" s="37" t="s">
        <v>67</v>
      </c>
      <c r="P712" s="37" t="s">
        <v>230</v>
      </c>
      <c r="Q712" s="75" t="s">
        <v>701</v>
      </c>
      <c r="R712" t="s">
        <v>3696</v>
      </c>
      <c r="S712" s="38">
        <v>0.94</v>
      </c>
      <c r="T712">
        <v>1</v>
      </c>
      <c r="U712">
        <v>0</v>
      </c>
      <c r="V712" s="43" t="str">
        <f t="shared" si="51"/>
        <v>USD</v>
      </c>
    </row>
    <row r="713" spans="1:22" x14ac:dyDescent="0.2">
      <c r="A713" s="18" t="str">
        <f t="shared" si="49"/>
        <v>Catalogo principalOVS_ES ACADEMICOV7J-00715</v>
      </c>
      <c r="B713" s="18" t="str">
        <f t="shared" si="50"/>
        <v>V7J-00715OVS_ES ACADEMICO</v>
      </c>
      <c r="C713" s="18"/>
      <c r="D713" t="s">
        <v>122</v>
      </c>
      <c r="E713" t="s">
        <v>702</v>
      </c>
      <c r="F713" t="s">
        <v>230</v>
      </c>
      <c r="G713" s="18" t="str">
        <f t="shared" si="52"/>
        <v>Catalogo principal</v>
      </c>
      <c r="H713" s="43" t="s">
        <v>121</v>
      </c>
      <c r="I713" s="37" t="s">
        <v>67</v>
      </c>
      <c r="J713" t="s">
        <v>4739</v>
      </c>
      <c r="K713" t="s">
        <v>40</v>
      </c>
      <c r="L713" s="70" t="s">
        <v>21</v>
      </c>
      <c r="M713" s="70" t="s">
        <v>3946</v>
      </c>
      <c r="N713" s="37" t="s">
        <v>67</v>
      </c>
      <c r="O713" s="37" t="s">
        <v>67</v>
      </c>
      <c r="P713" s="37" t="s">
        <v>230</v>
      </c>
      <c r="Q713" s="75" t="s">
        <v>702</v>
      </c>
      <c r="R713" t="s">
        <v>3696</v>
      </c>
      <c r="S713" s="38">
        <v>46</v>
      </c>
      <c r="T713">
        <v>1</v>
      </c>
      <c r="U713">
        <v>0</v>
      </c>
      <c r="V713" s="43" t="str">
        <f t="shared" si="51"/>
        <v>USD</v>
      </c>
    </row>
    <row r="714" spans="1:22" x14ac:dyDescent="0.2">
      <c r="A714" s="18" t="str">
        <f t="shared" si="49"/>
        <v>Catalogo principalOVS_ES ACADEMICOV7J-00716</v>
      </c>
      <c r="B714" s="18" t="str">
        <f t="shared" si="50"/>
        <v>V7J-00716OVS_ES ACADEMICO</v>
      </c>
      <c r="C714" s="18"/>
      <c r="D714" t="s">
        <v>122</v>
      </c>
      <c r="E714" t="s">
        <v>703</v>
      </c>
      <c r="F714" t="s">
        <v>230</v>
      </c>
      <c r="G714" s="18" t="str">
        <f t="shared" si="52"/>
        <v>Catalogo principal</v>
      </c>
      <c r="H714" s="43" t="s">
        <v>121</v>
      </c>
      <c r="I714" s="37" t="s">
        <v>67</v>
      </c>
      <c r="J714" t="s">
        <v>4740</v>
      </c>
      <c r="K714" t="s">
        <v>40</v>
      </c>
      <c r="L714" s="70" t="s">
        <v>21</v>
      </c>
      <c r="M714" s="70" t="s">
        <v>3946</v>
      </c>
      <c r="N714" s="37" t="s">
        <v>67</v>
      </c>
      <c r="O714" s="37" t="s">
        <v>67</v>
      </c>
      <c r="P714" s="37" t="s">
        <v>230</v>
      </c>
      <c r="Q714" s="75" t="s">
        <v>703</v>
      </c>
      <c r="R714" t="s">
        <v>3696</v>
      </c>
      <c r="S714" s="38">
        <v>46</v>
      </c>
      <c r="T714">
        <v>1</v>
      </c>
      <c r="U714">
        <v>0</v>
      </c>
      <c r="V714" s="43" t="str">
        <f t="shared" si="51"/>
        <v>USD</v>
      </c>
    </row>
    <row r="715" spans="1:22" x14ac:dyDescent="0.2">
      <c r="A715" s="18" t="str">
        <f t="shared" si="49"/>
        <v>Catalogo principalOVS_ES ACADEMICOW06-01832</v>
      </c>
      <c r="B715" s="18" t="str">
        <f t="shared" si="50"/>
        <v>W06-01832OVS_ES ACADEMICO</v>
      </c>
      <c r="C715" s="18"/>
      <c r="D715" t="s">
        <v>122</v>
      </c>
      <c r="E715" t="s">
        <v>704</v>
      </c>
      <c r="F715" t="s">
        <v>230</v>
      </c>
      <c r="G715" s="18" t="str">
        <f t="shared" si="52"/>
        <v>Catalogo principal</v>
      </c>
      <c r="H715" s="43" t="s">
        <v>121</v>
      </c>
      <c r="I715" s="37" t="s">
        <v>67</v>
      </c>
      <c r="J715" t="s">
        <v>4741</v>
      </c>
      <c r="K715" t="s">
        <v>40</v>
      </c>
      <c r="L715" s="70" t="s">
        <v>21</v>
      </c>
      <c r="M715" s="70" t="s">
        <v>3946</v>
      </c>
      <c r="N715" s="37" t="s">
        <v>67</v>
      </c>
      <c r="O715" s="37" t="s">
        <v>67</v>
      </c>
      <c r="P715" s="37" t="s">
        <v>230</v>
      </c>
      <c r="Q715" s="75" t="s">
        <v>704</v>
      </c>
      <c r="R715" t="s">
        <v>3696</v>
      </c>
      <c r="S715" s="38">
        <v>2.34</v>
      </c>
      <c r="T715">
        <v>1</v>
      </c>
      <c r="U715">
        <v>0</v>
      </c>
      <c r="V715" s="43" t="str">
        <f t="shared" si="51"/>
        <v>USD</v>
      </c>
    </row>
    <row r="716" spans="1:22" x14ac:dyDescent="0.2">
      <c r="A716" s="18" t="str">
        <f t="shared" si="49"/>
        <v>Catalogo principalOVS_ES ACADEMICOW06-01833</v>
      </c>
      <c r="B716" s="18" t="str">
        <f t="shared" si="50"/>
        <v>W06-01833OVS_ES ACADEMICO</v>
      </c>
      <c r="C716" s="18"/>
      <c r="D716" t="s">
        <v>122</v>
      </c>
      <c r="E716" t="s">
        <v>705</v>
      </c>
      <c r="F716" t="s">
        <v>230</v>
      </c>
      <c r="G716" s="18" t="str">
        <f t="shared" si="52"/>
        <v>Catalogo principal</v>
      </c>
      <c r="H716" s="43" t="s">
        <v>121</v>
      </c>
      <c r="I716" s="37" t="s">
        <v>67</v>
      </c>
      <c r="J716" t="s">
        <v>4742</v>
      </c>
      <c r="K716" t="s">
        <v>40</v>
      </c>
      <c r="L716" s="70" t="s">
        <v>21</v>
      </c>
      <c r="M716" s="70" t="s">
        <v>3946</v>
      </c>
      <c r="N716" s="37" t="s">
        <v>67</v>
      </c>
      <c r="O716" s="37" t="s">
        <v>67</v>
      </c>
      <c r="P716" s="37" t="s">
        <v>230</v>
      </c>
      <c r="Q716" s="75" t="s">
        <v>705</v>
      </c>
      <c r="R716" t="s">
        <v>3696</v>
      </c>
      <c r="S716" s="38">
        <v>2.34</v>
      </c>
      <c r="T716">
        <v>1</v>
      </c>
      <c r="U716">
        <v>0</v>
      </c>
      <c r="V716" s="43" t="str">
        <f t="shared" si="51"/>
        <v>USD</v>
      </c>
    </row>
    <row r="717" spans="1:22" x14ac:dyDescent="0.2">
      <c r="A717" s="18" t="str">
        <f t="shared" si="49"/>
        <v>Catalogo principalOVS_ES ACADEMICOW06-01836</v>
      </c>
      <c r="B717" s="18" t="str">
        <f t="shared" si="50"/>
        <v>W06-01836OVS_ES ACADEMICO</v>
      </c>
      <c r="C717" s="18"/>
      <c r="D717" t="s">
        <v>122</v>
      </c>
      <c r="E717" t="s">
        <v>706</v>
      </c>
      <c r="F717" t="s">
        <v>230</v>
      </c>
      <c r="G717" s="18" t="str">
        <f t="shared" si="52"/>
        <v>Catalogo principal</v>
      </c>
      <c r="H717" s="43" t="s">
        <v>121</v>
      </c>
      <c r="I717" s="37" t="s">
        <v>67</v>
      </c>
      <c r="J717" t="s">
        <v>4743</v>
      </c>
      <c r="K717" t="s">
        <v>40</v>
      </c>
      <c r="L717" s="70" t="s">
        <v>21</v>
      </c>
      <c r="M717" s="70" t="s">
        <v>3946</v>
      </c>
      <c r="N717" s="37" t="s">
        <v>67</v>
      </c>
      <c r="O717" s="37" t="s">
        <v>67</v>
      </c>
      <c r="P717" s="37" t="s">
        <v>230</v>
      </c>
      <c r="Q717" s="75" t="s">
        <v>706</v>
      </c>
      <c r="R717" t="s">
        <v>3696</v>
      </c>
      <c r="S717" s="38">
        <v>16</v>
      </c>
      <c r="T717">
        <v>1</v>
      </c>
      <c r="U717">
        <v>0</v>
      </c>
      <c r="V717" s="43" t="str">
        <f t="shared" si="51"/>
        <v>USD</v>
      </c>
    </row>
    <row r="718" spans="1:22" x14ac:dyDescent="0.2">
      <c r="A718" s="18" t="str">
        <f t="shared" si="49"/>
        <v>Catalogo principalOVS_ES ACADEMICOW06-01837</v>
      </c>
      <c r="B718" s="18" t="str">
        <f t="shared" si="50"/>
        <v>W06-01837OVS_ES ACADEMICO</v>
      </c>
      <c r="C718" s="18"/>
      <c r="D718" t="s">
        <v>122</v>
      </c>
      <c r="E718" t="s">
        <v>707</v>
      </c>
      <c r="F718" t="s">
        <v>230</v>
      </c>
      <c r="G718" s="18" t="str">
        <f t="shared" si="52"/>
        <v>Catalogo principal</v>
      </c>
      <c r="H718" s="43" t="s">
        <v>121</v>
      </c>
      <c r="I718" s="37" t="s">
        <v>67</v>
      </c>
      <c r="J718" t="s">
        <v>4744</v>
      </c>
      <c r="K718" t="s">
        <v>40</v>
      </c>
      <c r="L718" s="70" t="s">
        <v>21</v>
      </c>
      <c r="M718" s="70" t="s">
        <v>3946</v>
      </c>
      <c r="N718" s="37" t="s">
        <v>67</v>
      </c>
      <c r="O718" s="37" t="s">
        <v>67</v>
      </c>
      <c r="P718" s="37" t="s">
        <v>230</v>
      </c>
      <c r="Q718" s="75" t="s">
        <v>707</v>
      </c>
      <c r="R718" t="s">
        <v>3696</v>
      </c>
      <c r="S718" s="38">
        <v>15</v>
      </c>
      <c r="T718">
        <v>1</v>
      </c>
      <c r="U718">
        <v>0</v>
      </c>
      <c r="V718" s="43" t="str">
        <f t="shared" si="51"/>
        <v>USD</v>
      </c>
    </row>
    <row r="719" spans="1:22" x14ac:dyDescent="0.2">
      <c r="A719" s="18" t="str">
        <f t="shared" ref="A719:A782" si="53">D719&amp;F719&amp;E719</f>
        <v>Catalogo principalOVS_ES ACADEMICOW06-01838</v>
      </c>
      <c r="B719" s="18" t="str">
        <f t="shared" ref="B719:B782" si="54">E719&amp;F719</f>
        <v>W06-01838OVS_ES ACADEMICO</v>
      </c>
      <c r="C719" s="18"/>
      <c r="D719" t="s">
        <v>122</v>
      </c>
      <c r="E719" t="s">
        <v>708</v>
      </c>
      <c r="F719" t="s">
        <v>230</v>
      </c>
      <c r="G719" s="18" t="str">
        <f t="shared" si="52"/>
        <v>Catalogo principal</v>
      </c>
      <c r="H719" s="43" t="s">
        <v>121</v>
      </c>
      <c r="I719" s="37" t="s">
        <v>67</v>
      </c>
      <c r="J719" t="s">
        <v>4745</v>
      </c>
      <c r="K719" t="s">
        <v>40</v>
      </c>
      <c r="L719" s="70" t="s">
        <v>21</v>
      </c>
      <c r="M719" s="70" t="s">
        <v>3946</v>
      </c>
      <c r="N719" s="37" t="s">
        <v>67</v>
      </c>
      <c r="O719" s="37" t="s">
        <v>67</v>
      </c>
      <c r="P719" s="37" t="s">
        <v>230</v>
      </c>
      <c r="Q719" s="75" t="s">
        <v>708</v>
      </c>
      <c r="R719" t="s">
        <v>3696</v>
      </c>
      <c r="S719" s="38">
        <v>16</v>
      </c>
      <c r="T719">
        <v>1</v>
      </c>
      <c r="U719">
        <v>0</v>
      </c>
      <c r="V719" s="43" t="str">
        <f t="shared" si="51"/>
        <v>USD</v>
      </c>
    </row>
    <row r="720" spans="1:22" x14ac:dyDescent="0.2">
      <c r="A720" s="18" t="str">
        <f t="shared" si="53"/>
        <v>Catalogo principalOVS_ES ACADEMICOW06-01839</v>
      </c>
      <c r="B720" s="18" t="str">
        <f t="shared" si="54"/>
        <v>W06-01839OVS_ES ACADEMICO</v>
      </c>
      <c r="C720" s="18"/>
      <c r="D720" t="s">
        <v>122</v>
      </c>
      <c r="E720" t="s">
        <v>709</v>
      </c>
      <c r="F720" t="s">
        <v>230</v>
      </c>
      <c r="G720" s="18" t="str">
        <f t="shared" si="52"/>
        <v>Catalogo principal</v>
      </c>
      <c r="H720" s="43" t="s">
        <v>121</v>
      </c>
      <c r="I720" s="37" t="s">
        <v>67</v>
      </c>
      <c r="J720" t="s">
        <v>4746</v>
      </c>
      <c r="K720" t="s">
        <v>40</v>
      </c>
      <c r="L720" s="70" t="s">
        <v>21</v>
      </c>
      <c r="M720" s="70" t="s">
        <v>3946</v>
      </c>
      <c r="N720" s="37" t="s">
        <v>67</v>
      </c>
      <c r="O720" s="37" t="s">
        <v>67</v>
      </c>
      <c r="P720" s="37" t="s">
        <v>230</v>
      </c>
      <c r="Q720" s="75" t="s">
        <v>709</v>
      </c>
      <c r="R720" t="s">
        <v>3696</v>
      </c>
      <c r="S720" s="38">
        <v>15</v>
      </c>
      <c r="T720">
        <v>1</v>
      </c>
      <c r="U720">
        <v>0</v>
      </c>
      <c r="V720" s="43" t="str">
        <f t="shared" ref="V720:V783" si="55">H720</f>
        <v>USD</v>
      </c>
    </row>
    <row r="721" spans="1:22" x14ac:dyDescent="0.2">
      <c r="A721" s="18" t="str">
        <f t="shared" si="53"/>
        <v>Catalogo principalOVS_ES ACADEMICOW06-01848</v>
      </c>
      <c r="B721" s="18" t="str">
        <f t="shared" si="54"/>
        <v>W06-01848OVS_ES ACADEMICO</v>
      </c>
      <c r="C721" s="18"/>
      <c r="D721" t="s">
        <v>122</v>
      </c>
      <c r="E721" t="s">
        <v>710</v>
      </c>
      <c r="F721" t="s">
        <v>230</v>
      </c>
      <c r="G721" s="18" t="str">
        <f t="shared" si="52"/>
        <v>Catalogo principal</v>
      </c>
      <c r="H721" s="43" t="s">
        <v>121</v>
      </c>
      <c r="I721" s="37" t="s">
        <v>67</v>
      </c>
      <c r="J721" t="s">
        <v>4747</v>
      </c>
      <c r="K721" t="s">
        <v>40</v>
      </c>
      <c r="L721" s="70" t="s">
        <v>21</v>
      </c>
      <c r="M721" s="70" t="s">
        <v>3946</v>
      </c>
      <c r="N721" s="37" t="s">
        <v>67</v>
      </c>
      <c r="O721" s="37" t="s">
        <v>67</v>
      </c>
      <c r="P721" s="37" t="s">
        <v>230</v>
      </c>
      <c r="Q721" s="75" t="s">
        <v>710</v>
      </c>
      <c r="R721" t="s">
        <v>3696</v>
      </c>
      <c r="S721" s="38">
        <v>2.1800000000000002</v>
      </c>
      <c r="T721">
        <v>1</v>
      </c>
      <c r="U721">
        <v>0</v>
      </c>
      <c r="V721" s="43" t="str">
        <f t="shared" si="55"/>
        <v>USD</v>
      </c>
    </row>
    <row r="722" spans="1:22" x14ac:dyDescent="0.2">
      <c r="A722" s="18" t="str">
        <f t="shared" si="53"/>
        <v>Catalogo principalOVS_ES ACADEMICOW06-01849</v>
      </c>
      <c r="B722" s="18" t="str">
        <f t="shared" si="54"/>
        <v>W06-01849OVS_ES ACADEMICO</v>
      </c>
      <c r="C722" s="18"/>
      <c r="D722" t="s">
        <v>122</v>
      </c>
      <c r="E722" t="s">
        <v>711</v>
      </c>
      <c r="F722" t="s">
        <v>230</v>
      </c>
      <c r="G722" s="18" t="str">
        <f t="shared" si="52"/>
        <v>Catalogo principal</v>
      </c>
      <c r="H722" s="43" t="s">
        <v>121</v>
      </c>
      <c r="I722" s="37" t="s">
        <v>67</v>
      </c>
      <c r="J722" t="s">
        <v>4748</v>
      </c>
      <c r="K722" t="s">
        <v>40</v>
      </c>
      <c r="L722" s="70" t="s">
        <v>21</v>
      </c>
      <c r="M722" s="70" t="s">
        <v>3946</v>
      </c>
      <c r="N722" s="37" t="s">
        <v>67</v>
      </c>
      <c r="O722" s="37" t="s">
        <v>67</v>
      </c>
      <c r="P722" s="37" t="s">
        <v>230</v>
      </c>
      <c r="Q722" s="75" t="s">
        <v>711</v>
      </c>
      <c r="R722" t="s">
        <v>3696</v>
      </c>
      <c r="S722" s="38">
        <v>2.1800000000000002</v>
      </c>
      <c r="T722">
        <v>1</v>
      </c>
      <c r="U722">
        <v>0</v>
      </c>
      <c r="V722" s="43" t="str">
        <f t="shared" si="55"/>
        <v>USD</v>
      </c>
    </row>
    <row r="723" spans="1:22" x14ac:dyDescent="0.2">
      <c r="A723" s="18" t="str">
        <f t="shared" si="53"/>
        <v>Catalogo principalOVS_ES ACADEMICOW06-01876</v>
      </c>
      <c r="B723" s="18" t="str">
        <f t="shared" si="54"/>
        <v>W06-01876OVS_ES ACADEMICO</v>
      </c>
      <c r="C723" s="18"/>
      <c r="D723" t="s">
        <v>122</v>
      </c>
      <c r="E723" t="s">
        <v>712</v>
      </c>
      <c r="F723" t="s">
        <v>230</v>
      </c>
      <c r="G723" s="18" t="str">
        <f t="shared" si="52"/>
        <v>Catalogo principal</v>
      </c>
      <c r="H723" s="43" t="s">
        <v>121</v>
      </c>
      <c r="I723" s="37" t="s">
        <v>67</v>
      </c>
      <c r="J723" t="s">
        <v>4749</v>
      </c>
      <c r="K723" t="s">
        <v>40</v>
      </c>
      <c r="L723" s="70" t="s">
        <v>21</v>
      </c>
      <c r="M723" s="70" t="s">
        <v>3946</v>
      </c>
      <c r="N723" s="37" t="s">
        <v>67</v>
      </c>
      <c r="O723" s="37" t="s">
        <v>67</v>
      </c>
      <c r="P723" s="37" t="s">
        <v>230</v>
      </c>
      <c r="Q723" s="75" t="s">
        <v>712</v>
      </c>
      <c r="R723" t="s">
        <v>3696</v>
      </c>
      <c r="S723" s="38">
        <v>15</v>
      </c>
      <c r="T723">
        <v>1</v>
      </c>
      <c r="U723">
        <v>0</v>
      </c>
      <c r="V723" s="43" t="str">
        <f t="shared" si="55"/>
        <v>USD</v>
      </c>
    </row>
    <row r="724" spans="1:22" x14ac:dyDescent="0.2">
      <c r="A724" s="18" t="str">
        <f t="shared" si="53"/>
        <v>Catalogo principalOVS_ES ACADEMICOW06-01877</v>
      </c>
      <c r="B724" s="18" t="str">
        <f t="shared" si="54"/>
        <v>W06-01877OVS_ES ACADEMICO</v>
      </c>
      <c r="C724" s="18"/>
      <c r="D724" t="s">
        <v>122</v>
      </c>
      <c r="E724" t="s">
        <v>713</v>
      </c>
      <c r="F724" t="s">
        <v>230</v>
      </c>
      <c r="G724" s="18" t="str">
        <f t="shared" si="52"/>
        <v>Catalogo principal</v>
      </c>
      <c r="H724" s="43" t="s">
        <v>121</v>
      </c>
      <c r="I724" s="37" t="s">
        <v>67</v>
      </c>
      <c r="J724" t="s">
        <v>4750</v>
      </c>
      <c r="K724" t="s">
        <v>40</v>
      </c>
      <c r="L724" s="70" t="s">
        <v>21</v>
      </c>
      <c r="M724" s="70" t="s">
        <v>3946</v>
      </c>
      <c r="N724" s="37" t="s">
        <v>67</v>
      </c>
      <c r="O724" s="37" t="s">
        <v>67</v>
      </c>
      <c r="P724" s="37" t="s">
        <v>230</v>
      </c>
      <c r="Q724" s="75" t="s">
        <v>713</v>
      </c>
      <c r="R724" t="s">
        <v>3696</v>
      </c>
      <c r="S724" s="38">
        <v>15</v>
      </c>
      <c r="T724">
        <v>1</v>
      </c>
      <c r="U724">
        <v>0</v>
      </c>
      <c r="V724" s="43" t="str">
        <f t="shared" si="55"/>
        <v>USD</v>
      </c>
    </row>
    <row r="725" spans="1:22" x14ac:dyDescent="0.2">
      <c r="A725" s="18" t="str">
        <f t="shared" si="53"/>
        <v>Catalogo principalOVS_ES ACADEMICOW06-01878</v>
      </c>
      <c r="B725" s="18" t="str">
        <f t="shared" si="54"/>
        <v>W06-01878OVS_ES ACADEMICO</v>
      </c>
      <c r="C725" s="18"/>
      <c r="D725" t="s">
        <v>122</v>
      </c>
      <c r="E725" t="s">
        <v>714</v>
      </c>
      <c r="F725" t="s">
        <v>230</v>
      </c>
      <c r="G725" s="18" t="str">
        <f t="shared" si="52"/>
        <v>Catalogo principal</v>
      </c>
      <c r="H725" s="43" t="s">
        <v>121</v>
      </c>
      <c r="I725" s="37" t="s">
        <v>67</v>
      </c>
      <c r="J725" t="s">
        <v>4751</v>
      </c>
      <c r="K725" t="s">
        <v>40</v>
      </c>
      <c r="L725" s="70" t="s">
        <v>21</v>
      </c>
      <c r="M725" s="70" t="s">
        <v>3946</v>
      </c>
      <c r="N725" s="37" t="s">
        <v>67</v>
      </c>
      <c r="O725" s="37" t="s">
        <v>67</v>
      </c>
      <c r="P725" s="37" t="s">
        <v>230</v>
      </c>
      <c r="Q725" s="75" t="s">
        <v>714</v>
      </c>
      <c r="R725" t="s">
        <v>3696</v>
      </c>
      <c r="S725" s="38">
        <v>15</v>
      </c>
      <c r="T725">
        <v>1</v>
      </c>
      <c r="U725">
        <v>0</v>
      </c>
      <c r="V725" s="43" t="str">
        <f t="shared" si="55"/>
        <v>USD</v>
      </c>
    </row>
    <row r="726" spans="1:22" x14ac:dyDescent="0.2">
      <c r="A726" s="18" t="str">
        <f t="shared" si="53"/>
        <v>Catalogo principalOVS_ES ACADEMICOW06-01879</v>
      </c>
      <c r="B726" s="18" t="str">
        <f t="shared" si="54"/>
        <v>W06-01879OVS_ES ACADEMICO</v>
      </c>
      <c r="C726" s="18"/>
      <c r="D726" t="s">
        <v>122</v>
      </c>
      <c r="E726" t="s">
        <v>715</v>
      </c>
      <c r="F726" t="s">
        <v>230</v>
      </c>
      <c r="G726" s="18" t="str">
        <f t="shared" si="52"/>
        <v>Catalogo principal</v>
      </c>
      <c r="H726" s="43" t="s">
        <v>121</v>
      </c>
      <c r="I726" s="37" t="s">
        <v>67</v>
      </c>
      <c r="J726" t="s">
        <v>4752</v>
      </c>
      <c r="K726" t="s">
        <v>40</v>
      </c>
      <c r="L726" s="70" t="s">
        <v>21</v>
      </c>
      <c r="M726" s="70" t="s">
        <v>3946</v>
      </c>
      <c r="N726" s="37" t="s">
        <v>67</v>
      </c>
      <c r="O726" s="37" t="s">
        <v>67</v>
      </c>
      <c r="P726" s="37" t="s">
        <v>230</v>
      </c>
      <c r="Q726" s="75" t="s">
        <v>715</v>
      </c>
      <c r="R726" t="s">
        <v>3696</v>
      </c>
      <c r="S726" s="38">
        <v>15</v>
      </c>
      <c r="T726">
        <v>1</v>
      </c>
      <c r="U726">
        <v>0</v>
      </c>
      <c r="V726" s="43" t="str">
        <f t="shared" si="55"/>
        <v>USD</v>
      </c>
    </row>
    <row r="727" spans="1:22" x14ac:dyDescent="0.2">
      <c r="A727" s="18" t="str">
        <f t="shared" si="53"/>
        <v>Catalogo principalOVS_ES ACADEMICOW77-00001</v>
      </c>
      <c r="B727" s="18" t="str">
        <f t="shared" si="54"/>
        <v>W77-00001OVS_ES ACADEMICO</v>
      </c>
      <c r="C727" s="18"/>
      <c r="D727" t="s">
        <v>122</v>
      </c>
      <c r="E727" t="s">
        <v>716</v>
      </c>
      <c r="F727" t="s">
        <v>230</v>
      </c>
      <c r="G727" s="18" t="str">
        <f t="shared" si="52"/>
        <v>Catalogo principal</v>
      </c>
      <c r="H727" s="43" t="s">
        <v>121</v>
      </c>
      <c r="I727" s="37" t="s">
        <v>67</v>
      </c>
      <c r="J727" t="s">
        <v>4753</v>
      </c>
      <c r="K727" t="s">
        <v>40</v>
      </c>
      <c r="L727" s="70" t="s">
        <v>21</v>
      </c>
      <c r="M727" s="70" t="s">
        <v>3966</v>
      </c>
      <c r="N727" s="37" t="s">
        <v>67</v>
      </c>
      <c r="O727" s="37" t="s">
        <v>67</v>
      </c>
      <c r="P727" s="37" t="s">
        <v>230</v>
      </c>
      <c r="Q727" s="75" t="s">
        <v>716</v>
      </c>
      <c r="R727" t="s">
        <v>3691</v>
      </c>
      <c r="S727" s="38">
        <v>1.4</v>
      </c>
      <c r="T727">
        <v>1</v>
      </c>
      <c r="U727">
        <v>0</v>
      </c>
      <c r="V727" s="43" t="str">
        <f t="shared" si="55"/>
        <v>USD</v>
      </c>
    </row>
    <row r="728" spans="1:22" x14ac:dyDescent="0.2">
      <c r="A728" s="18" t="str">
        <f t="shared" si="53"/>
        <v>Catalogo principalOVS_ES ACADEMICOW77-00002</v>
      </c>
      <c r="B728" s="18" t="str">
        <f t="shared" si="54"/>
        <v>W77-00002OVS_ES ACADEMICO</v>
      </c>
      <c r="C728" s="18"/>
      <c r="D728" t="s">
        <v>122</v>
      </c>
      <c r="E728" t="s">
        <v>717</v>
      </c>
      <c r="F728" t="s">
        <v>230</v>
      </c>
      <c r="G728" s="18" t="str">
        <f t="shared" si="52"/>
        <v>Catalogo principal</v>
      </c>
      <c r="H728" s="43" t="s">
        <v>121</v>
      </c>
      <c r="I728" s="37" t="s">
        <v>67</v>
      </c>
      <c r="J728" t="s">
        <v>4754</v>
      </c>
      <c r="K728" t="s">
        <v>40</v>
      </c>
      <c r="L728" s="70" t="s">
        <v>21</v>
      </c>
      <c r="M728" s="70" t="s">
        <v>3966</v>
      </c>
      <c r="N728" s="37" t="s">
        <v>67</v>
      </c>
      <c r="O728" s="37" t="s">
        <v>67</v>
      </c>
      <c r="P728" s="37" t="s">
        <v>230</v>
      </c>
      <c r="Q728" s="75" t="s">
        <v>717</v>
      </c>
      <c r="R728" t="s">
        <v>3691</v>
      </c>
      <c r="S728" s="38">
        <v>1.4</v>
      </c>
      <c r="T728">
        <v>1</v>
      </c>
      <c r="U728">
        <v>0</v>
      </c>
      <c r="V728" s="43" t="str">
        <f t="shared" si="55"/>
        <v>USD</v>
      </c>
    </row>
    <row r="729" spans="1:22" x14ac:dyDescent="0.2">
      <c r="A729" s="18" t="str">
        <f t="shared" si="53"/>
        <v>Catalogo principalOVS_ES ACADEMICOW79-00001</v>
      </c>
      <c r="B729" s="18" t="str">
        <f t="shared" si="54"/>
        <v>W79-00001OVS_ES ACADEMICO</v>
      </c>
      <c r="C729" s="18"/>
      <c r="D729" t="s">
        <v>122</v>
      </c>
      <c r="E729" t="s">
        <v>718</v>
      </c>
      <c r="F729" t="s">
        <v>230</v>
      </c>
      <c r="G729" s="18" t="str">
        <f t="shared" si="52"/>
        <v>Catalogo principal</v>
      </c>
      <c r="H729" s="43" t="s">
        <v>121</v>
      </c>
      <c r="I729" s="37" t="s">
        <v>67</v>
      </c>
      <c r="J729" t="s">
        <v>4755</v>
      </c>
      <c r="K729" t="s">
        <v>40</v>
      </c>
      <c r="L729" s="70" t="s">
        <v>21</v>
      </c>
      <c r="M729" s="70" t="s">
        <v>3966</v>
      </c>
      <c r="N729" s="37" t="s">
        <v>67</v>
      </c>
      <c r="O729" s="37" t="s">
        <v>67</v>
      </c>
      <c r="P729" s="37" t="s">
        <v>230</v>
      </c>
      <c r="Q729" s="75" t="s">
        <v>718</v>
      </c>
      <c r="R729" t="s">
        <v>3691</v>
      </c>
      <c r="S729" s="38">
        <v>0.7</v>
      </c>
      <c r="T729">
        <v>1</v>
      </c>
      <c r="U729">
        <v>0</v>
      </c>
      <c r="V729" s="43" t="str">
        <f t="shared" si="55"/>
        <v>USD</v>
      </c>
    </row>
    <row r="730" spans="1:22" x14ac:dyDescent="0.2">
      <c r="A730" s="18" t="str">
        <f t="shared" si="53"/>
        <v>Catalogo principalOVS_ES ACADEMICOW79-00002</v>
      </c>
      <c r="B730" s="18" t="str">
        <f t="shared" si="54"/>
        <v>W79-00002OVS_ES ACADEMICO</v>
      </c>
      <c r="C730" s="18"/>
      <c r="D730" t="s">
        <v>122</v>
      </c>
      <c r="E730" t="s">
        <v>719</v>
      </c>
      <c r="F730" t="s">
        <v>230</v>
      </c>
      <c r="G730" s="18" t="str">
        <f t="shared" si="52"/>
        <v>Catalogo principal</v>
      </c>
      <c r="H730" s="43" t="s">
        <v>121</v>
      </c>
      <c r="I730" s="37" t="s">
        <v>67</v>
      </c>
      <c r="J730" t="s">
        <v>4756</v>
      </c>
      <c r="K730" t="s">
        <v>40</v>
      </c>
      <c r="L730" s="70" t="s">
        <v>21</v>
      </c>
      <c r="M730" s="70" t="s">
        <v>3966</v>
      </c>
      <c r="N730" s="37" t="s">
        <v>67</v>
      </c>
      <c r="O730" s="37" t="s">
        <v>67</v>
      </c>
      <c r="P730" s="37" t="s">
        <v>230</v>
      </c>
      <c r="Q730" s="75" t="s">
        <v>719</v>
      </c>
      <c r="R730" t="s">
        <v>3691</v>
      </c>
      <c r="S730" s="38">
        <v>0</v>
      </c>
      <c r="T730">
        <v>1</v>
      </c>
      <c r="U730">
        <v>0</v>
      </c>
      <c r="V730" s="43" t="str">
        <f t="shared" si="55"/>
        <v>USD</v>
      </c>
    </row>
    <row r="731" spans="1:22" x14ac:dyDescent="0.2">
      <c r="A731" s="18" t="str">
        <f t="shared" si="53"/>
        <v>Catalogo principalOVS_ES ACADEMICOWC2-00008</v>
      </c>
      <c r="B731" s="18" t="str">
        <f t="shared" si="54"/>
        <v>WC2-00008OVS_ES ACADEMICO</v>
      </c>
      <c r="C731" s="18"/>
      <c r="D731" t="s">
        <v>122</v>
      </c>
      <c r="E731" t="s">
        <v>720</v>
      </c>
      <c r="F731" t="s">
        <v>230</v>
      </c>
      <c r="G731" s="18" t="str">
        <f t="shared" si="52"/>
        <v>Catalogo principal</v>
      </c>
      <c r="H731" s="43" t="s">
        <v>121</v>
      </c>
      <c r="I731" s="37" t="s">
        <v>67</v>
      </c>
      <c r="J731" t="s">
        <v>4757</v>
      </c>
      <c r="K731" t="s">
        <v>40</v>
      </c>
      <c r="L731" s="70" t="s">
        <v>21</v>
      </c>
      <c r="M731" s="70" t="s">
        <v>3966</v>
      </c>
      <c r="N731" s="37" t="s">
        <v>67</v>
      </c>
      <c r="O731" s="37" t="s">
        <v>67</v>
      </c>
      <c r="P731" s="37" t="s">
        <v>230</v>
      </c>
      <c r="Q731" s="75" t="s">
        <v>720</v>
      </c>
      <c r="R731" t="s">
        <v>3691</v>
      </c>
      <c r="S731" s="38">
        <v>0.2</v>
      </c>
      <c r="T731">
        <v>1</v>
      </c>
      <c r="U731">
        <v>0</v>
      </c>
      <c r="V731" s="43" t="str">
        <f t="shared" si="55"/>
        <v>USD</v>
      </c>
    </row>
    <row r="732" spans="1:22" x14ac:dyDescent="0.2">
      <c r="A732" s="18" t="str">
        <f t="shared" si="53"/>
        <v>Catalogo principalOVS_ES ACADEMICOWC2-00009</v>
      </c>
      <c r="B732" s="18" t="str">
        <f t="shared" si="54"/>
        <v>WC2-00009OVS_ES ACADEMICO</v>
      </c>
      <c r="C732" s="18"/>
      <c r="D732" t="s">
        <v>122</v>
      </c>
      <c r="E732" t="s">
        <v>721</v>
      </c>
      <c r="F732" t="s">
        <v>230</v>
      </c>
      <c r="G732" s="18" t="str">
        <f t="shared" si="52"/>
        <v>Catalogo principal</v>
      </c>
      <c r="H732" s="43" t="s">
        <v>121</v>
      </c>
      <c r="I732" s="37" t="s">
        <v>67</v>
      </c>
      <c r="J732" t="s">
        <v>4758</v>
      </c>
      <c r="K732" t="s">
        <v>40</v>
      </c>
      <c r="L732" s="70" t="s">
        <v>21</v>
      </c>
      <c r="M732" s="70" t="s">
        <v>3966</v>
      </c>
      <c r="N732" s="37" t="s">
        <v>67</v>
      </c>
      <c r="O732" s="37" t="s">
        <v>67</v>
      </c>
      <c r="P732" s="37" t="s">
        <v>230</v>
      </c>
      <c r="Q732" s="75" t="s">
        <v>721</v>
      </c>
      <c r="R732" t="s">
        <v>3691</v>
      </c>
      <c r="S732" s="38">
        <v>0.2</v>
      </c>
      <c r="T732">
        <v>1</v>
      </c>
      <c r="U732">
        <v>0</v>
      </c>
      <c r="V732" s="43" t="str">
        <f t="shared" si="55"/>
        <v>USD</v>
      </c>
    </row>
    <row r="733" spans="1:22" x14ac:dyDescent="0.2">
      <c r="A733" s="18" t="str">
        <f t="shared" si="53"/>
        <v>Catalogo principalOVS_ES ACADEMICOWC2-00011</v>
      </c>
      <c r="B733" s="18" t="str">
        <f t="shared" si="54"/>
        <v>WC2-00011OVS_ES ACADEMICO</v>
      </c>
      <c r="C733" s="18"/>
      <c r="D733" t="s">
        <v>122</v>
      </c>
      <c r="E733" t="s">
        <v>722</v>
      </c>
      <c r="F733" t="s">
        <v>230</v>
      </c>
      <c r="G733" s="18" t="str">
        <f t="shared" si="52"/>
        <v>Catalogo principal</v>
      </c>
      <c r="H733" s="43" t="s">
        <v>121</v>
      </c>
      <c r="I733" s="37" t="s">
        <v>67</v>
      </c>
      <c r="J733" t="s">
        <v>4759</v>
      </c>
      <c r="K733" t="s">
        <v>40</v>
      </c>
      <c r="L733" s="70" t="s">
        <v>21</v>
      </c>
      <c r="M733" s="70" t="s">
        <v>3966</v>
      </c>
      <c r="N733" s="37" t="s">
        <v>67</v>
      </c>
      <c r="O733" s="37" t="s">
        <v>67</v>
      </c>
      <c r="P733" s="37" t="s">
        <v>230</v>
      </c>
      <c r="Q733" s="75" t="s">
        <v>722</v>
      </c>
      <c r="R733" t="s">
        <v>3691</v>
      </c>
      <c r="S733" s="38">
        <v>0.1</v>
      </c>
      <c r="T733">
        <v>1</v>
      </c>
      <c r="U733">
        <v>0</v>
      </c>
      <c r="V733" s="43" t="str">
        <f t="shared" si="55"/>
        <v>USD</v>
      </c>
    </row>
    <row r="734" spans="1:22" x14ac:dyDescent="0.2">
      <c r="A734" s="18" t="str">
        <f t="shared" si="53"/>
        <v>Catalogo principalOVS_ES ACADEMICOWSB-00356</v>
      </c>
      <c r="B734" s="18" t="str">
        <f t="shared" si="54"/>
        <v>WSB-00356OVS_ES ACADEMICO</v>
      </c>
      <c r="C734" s="18"/>
      <c r="D734" t="s">
        <v>122</v>
      </c>
      <c r="E734" t="s">
        <v>723</v>
      </c>
      <c r="F734" t="s">
        <v>230</v>
      </c>
      <c r="G734" s="18" t="str">
        <f t="shared" si="52"/>
        <v>Catalogo principal</v>
      </c>
      <c r="H734" s="43" t="s">
        <v>121</v>
      </c>
      <c r="I734" s="37" t="s">
        <v>67</v>
      </c>
      <c r="J734" t="s">
        <v>4760</v>
      </c>
      <c r="K734" t="s">
        <v>40</v>
      </c>
      <c r="L734" s="70" t="s">
        <v>21</v>
      </c>
      <c r="M734" s="70" t="s">
        <v>3966</v>
      </c>
      <c r="N734" s="37" t="s">
        <v>67</v>
      </c>
      <c r="O734" s="37" t="s">
        <v>67</v>
      </c>
      <c r="P734" s="37" t="s">
        <v>230</v>
      </c>
      <c r="Q734" s="75" t="s">
        <v>723</v>
      </c>
      <c r="R734" t="s">
        <v>3691</v>
      </c>
      <c r="S734" s="38">
        <v>0.33</v>
      </c>
      <c r="T734">
        <v>1</v>
      </c>
      <c r="U734">
        <v>0</v>
      </c>
      <c r="V734" s="43" t="str">
        <f t="shared" si="55"/>
        <v>USD</v>
      </c>
    </row>
    <row r="735" spans="1:22" x14ac:dyDescent="0.2">
      <c r="A735" s="18" t="str">
        <f t="shared" si="53"/>
        <v>Catalogo principalOVS_ES ACADEMICOWSB-00375</v>
      </c>
      <c r="B735" s="18" t="str">
        <f t="shared" si="54"/>
        <v>WSB-00375OVS_ES ACADEMICO</v>
      </c>
      <c r="C735" s="18"/>
      <c r="D735" t="s">
        <v>122</v>
      </c>
      <c r="E735" t="s">
        <v>724</v>
      </c>
      <c r="F735" t="s">
        <v>230</v>
      </c>
      <c r="G735" s="18" t="str">
        <f t="shared" si="52"/>
        <v>Catalogo principal</v>
      </c>
      <c r="H735" s="43" t="s">
        <v>121</v>
      </c>
      <c r="I735" s="37" t="s">
        <v>67</v>
      </c>
      <c r="J735" t="s">
        <v>4761</v>
      </c>
      <c r="K735" t="s">
        <v>40</v>
      </c>
      <c r="L735" s="70" t="s">
        <v>21</v>
      </c>
      <c r="M735" s="70" t="s">
        <v>3966</v>
      </c>
      <c r="N735" s="37" t="s">
        <v>67</v>
      </c>
      <c r="O735" s="37" t="s">
        <v>67</v>
      </c>
      <c r="P735" s="37" t="s">
        <v>230</v>
      </c>
      <c r="Q735" s="75" t="s">
        <v>724</v>
      </c>
      <c r="R735" t="s">
        <v>3691</v>
      </c>
      <c r="S735" s="38">
        <v>0.33</v>
      </c>
      <c r="T735">
        <v>1</v>
      </c>
      <c r="U735">
        <v>0</v>
      </c>
      <c r="V735" s="43" t="str">
        <f t="shared" si="55"/>
        <v>USD</v>
      </c>
    </row>
    <row r="736" spans="1:22" x14ac:dyDescent="0.2">
      <c r="A736" s="18" t="str">
        <f t="shared" si="53"/>
        <v>Catalogo principalOVS_ES ACADEMICOWSB-00376</v>
      </c>
      <c r="B736" s="18" t="str">
        <f t="shared" si="54"/>
        <v>WSB-00376OVS_ES ACADEMICO</v>
      </c>
      <c r="C736" s="18"/>
      <c r="D736" t="s">
        <v>122</v>
      </c>
      <c r="E736" t="s">
        <v>725</v>
      </c>
      <c r="F736" t="s">
        <v>230</v>
      </c>
      <c r="G736" s="18" t="str">
        <f t="shared" si="52"/>
        <v>Catalogo principal</v>
      </c>
      <c r="H736" s="43" t="s">
        <v>121</v>
      </c>
      <c r="I736" s="37" t="s">
        <v>67</v>
      </c>
      <c r="J736" t="s">
        <v>4762</v>
      </c>
      <c r="K736" t="s">
        <v>40</v>
      </c>
      <c r="L736" s="70" t="s">
        <v>21</v>
      </c>
      <c r="M736" s="70" t="s">
        <v>3966</v>
      </c>
      <c r="N736" s="37" t="s">
        <v>67</v>
      </c>
      <c r="O736" s="37" t="s">
        <v>67</v>
      </c>
      <c r="P736" s="37" t="s">
        <v>230</v>
      </c>
      <c r="Q736" s="75" t="s">
        <v>725</v>
      </c>
      <c r="R736" t="s">
        <v>3691</v>
      </c>
      <c r="S736" s="38">
        <v>0.33</v>
      </c>
      <c r="T736">
        <v>1</v>
      </c>
      <c r="U736">
        <v>0</v>
      </c>
      <c r="V736" s="43" t="str">
        <f t="shared" si="55"/>
        <v>USD</v>
      </c>
    </row>
    <row r="737" spans="1:22" x14ac:dyDescent="0.2">
      <c r="A737" s="18" t="str">
        <f t="shared" si="53"/>
        <v>Catalogo principalOVS_ES ACADEMICOYEG-00651</v>
      </c>
      <c r="B737" s="18" t="str">
        <f t="shared" si="54"/>
        <v>YEG-00651OVS_ES ACADEMICO</v>
      </c>
      <c r="C737" s="18"/>
      <c r="D737" t="s">
        <v>122</v>
      </c>
      <c r="E737" t="s">
        <v>726</v>
      </c>
      <c r="F737" t="s">
        <v>230</v>
      </c>
      <c r="G737" s="18" t="str">
        <f t="shared" si="52"/>
        <v>Catalogo principal</v>
      </c>
      <c r="H737" s="43" t="s">
        <v>121</v>
      </c>
      <c r="I737" s="37" t="s">
        <v>67</v>
      </c>
      <c r="J737" t="s">
        <v>4763</v>
      </c>
      <c r="K737" t="s">
        <v>40</v>
      </c>
      <c r="L737" s="70" t="s">
        <v>21</v>
      </c>
      <c r="M737" s="70" t="s">
        <v>3946</v>
      </c>
      <c r="N737" s="37" t="s">
        <v>67</v>
      </c>
      <c r="O737" s="37" t="s">
        <v>67</v>
      </c>
      <c r="P737" s="37" t="s">
        <v>230</v>
      </c>
      <c r="Q737" s="75" t="s">
        <v>726</v>
      </c>
      <c r="R737" t="s">
        <v>3696</v>
      </c>
      <c r="S737" s="38">
        <v>10</v>
      </c>
      <c r="T737">
        <v>1</v>
      </c>
      <c r="U737">
        <v>0</v>
      </c>
      <c r="V737" s="43" t="str">
        <f t="shared" si="55"/>
        <v>USD</v>
      </c>
    </row>
    <row r="738" spans="1:22" x14ac:dyDescent="0.2">
      <c r="A738" s="18" t="str">
        <f t="shared" si="53"/>
        <v>Catalogo principalOVS_ES ACADEMICOYEG-00652</v>
      </c>
      <c r="B738" s="18" t="str">
        <f t="shared" si="54"/>
        <v>YEG-00652OVS_ES ACADEMICO</v>
      </c>
      <c r="C738" s="18"/>
      <c r="D738" t="s">
        <v>122</v>
      </c>
      <c r="E738" t="s">
        <v>727</v>
      </c>
      <c r="F738" t="s">
        <v>230</v>
      </c>
      <c r="G738" s="18" t="str">
        <f t="shared" si="52"/>
        <v>Catalogo principal</v>
      </c>
      <c r="H738" s="43" t="s">
        <v>121</v>
      </c>
      <c r="I738" s="37" t="s">
        <v>67</v>
      </c>
      <c r="J738" t="s">
        <v>4764</v>
      </c>
      <c r="K738" t="s">
        <v>40</v>
      </c>
      <c r="L738" s="70" t="s">
        <v>21</v>
      </c>
      <c r="M738" s="70" t="s">
        <v>3946</v>
      </c>
      <c r="N738" s="37" t="s">
        <v>67</v>
      </c>
      <c r="O738" s="37" t="s">
        <v>67</v>
      </c>
      <c r="P738" s="37" t="s">
        <v>230</v>
      </c>
      <c r="Q738" s="75" t="s">
        <v>727</v>
      </c>
      <c r="R738" t="s">
        <v>3696</v>
      </c>
      <c r="S738" s="38">
        <v>10</v>
      </c>
      <c r="T738">
        <v>1</v>
      </c>
      <c r="U738">
        <v>0</v>
      </c>
      <c r="V738" s="43" t="str">
        <f t="shared" si="55"/>
        <v>USD</v>
      </c>
    </row>
    <row r="739" spans="1:22" x14ac:dyDescent="0.2">
      <c r="A739" s="18" t="str">
        <f t="shared" si="53"/>
        <v>Catalogo principalOVS_ES ACADEMICOYEG-00653</v>
      </c>
      <c r="B739" s="18" t="str">
        <f t="shared" si="54"/>
        <v>YEG-00653OVS_ES ACADEMICO</v>
      </c>
      <c r="C739" s="18"/>
      <c r="D739" t="s">
        <v>122</v>
      </c>
      <c r="E739" t="s">
        <v>728</v>
      </c>
      <c r="F739" t="s">
        <v>230</v>
      </c>
      <c r="G739" s="18" t="str">
        <f t="shared" si="52"/>
        <v>Catalogo principal</v>
      </c>
      <c r="H739" s="43" t="s">
        <v>121</v>
      </c>
      <c r="I739" s="37" t="s">
        <v>67</v>
      </c>
      <c r="J739" t="s">
        <v>4765</v>
      </c>
      <c r="K739" t="s">
        <v>40</v>
      </c>
      <c r="L739" s="70" t="s">
        <v>21</v>
      </c>
      <c r="M739" s="70" t="s">
        <v>3946</v>
      </c>
      <c r="N739" s="37" t="s">
        <v>67</v>
      </c>
      <c r="O739" s="37" t="s">
        <v>67</v>
      </c>
      <c r="P739" s="37" t="s">
        <v>230</v>
      </c>
      <c r="Q739" s="75" t="s">
        <v>728</v>
      </c>
      <c r="R739" t="s">
        <v>3696</v>
      </c>
      <c r="S739" s="38">
        <v>10</v>
      </c>
      <c r="T739">
        <v>1</v>
      </c>
      <c r="U739">
        <v>0</v>
      </c>
      <c r="V739" s="43" t="str">
        <f t="shared" si="55"/>
        <v>USD</v>
      </c>
    </row>
    <row r="740" spans="1:22" x14ac:dyDescent="0.2">
      <c r="A740" s="18" t="str">
        <f t="shared" si="53"/>
        <v>Catalogo principalOVS_ES ACADEMICOYEG-00654</v>
      </c>
      <c r="B740" s="18" t="str">
        <f t="shared" si="54"/>
        <v>YEG-00654OVS_ES ACADEMICO</v>
      </c>
      <c r="C740" s="18"/>
      <c r="D740" t="s">
        <v>122</v>
      </c>
      <c r="E740" t="s">
        <v>729</v>
      </c>
      <c r="F740" t="s">
        <v>230</v>
      </c>
      <c r="G740" s="18" t="str">
        <f t="shared" ref="G740:G803" si="56">D740</f>
        <v>Catalogo principal</v>
      </c>
      <c r="H740" s="43" t="s">
        <v>121</v>
      </c>
      <c r="I740" s="37" t="s">
        <v>67</v>
      </c>
      <c r="J740" t="s">
        <v>4766</v>
      </c>
      <c r="K740" t="s">
        <v>40</v>
      </c>
      <c r="L740" s="70" t="s">
        <v>21</v>
      </c>
      <c r="M740" s="70" t="s">
        <v>3946</v>
      </c>
      <c r="N740" s="37" t="s">
        <v>67</v>
      </c>
      <c r="O740" s="37" t="s">
        <v>67</v>
      </c>
      <c r="P740" s="37" t="s">
        <v>230</v>
      </c>
      <c r="Q740" s="75" t="s">
        <v>729</v>
      </c>
      <c r="R740" t="s">
        <v>3696</v>
      </c>
      <c r="S740" s="38">
        <v>10</v>
      </c>
      <c r="T740">
        <v>1</v>
      </c>
      <c r="U740">
        <v>0</v>
      </c>
      <c r="V740" s="43" t="str">
        <f t="shared" si="55"/>
        <v>USD</v>
      </c>
    </row>
    <row r="741" spans="1:22" x14ac:dyDescent="0.2">
      <c r="A741" s="18" t="str">
        <f t="shared" si="53"/>
        <v>Catalogo principalOVS_ES ACADEMICOYEG-00655</v>
      </c>
      <c r="B741" s="18" t="str">
        <f t="shared" si="54"/>
        <v>YEG-00655OVS_ES ACADEMICO</v>
      </c>
      <c r="C741" s="18"/>
      <c r="D741" t="s">
        <v>122</v>
      </c>
      <c r="E741" t="s">
        <v>730</v>
      </c>
      <c r="F741" t="s">
        <v>230</v>
      </c>
      <c r="G741" s="18" t="str">
        <f t="shared" si="56"/>
        <v>Catalogo principal</v>
      </c>
      <c r="H741" s="43" t="s">
        <v>121</v>
      </c>
      <c r="I741" s="37" t="s">
        <v>67</v>
      </c>
      <c r="J741" t="s">
        <v>4767</v>
      </c>
      <c r="K741" t="s">
        <v>40</v>
      </c>
      <c r="L741" s="70" t="s">
        <v>21</v>
      </c>
      <c r="M741" s="70" t="s">
        <v>3946</v>
      </c>
      <c r="N741" s="37" t="s">
        <v>67</v>
      </c>
      <c r="O741" s="37" t="s">
        <v>67</v>
      </c>
      <c r="P741" s="37" t="s">
        <v>230</v>
      </c>
      <c r="Q741" s="75" t="s">
        <v>730</v>
      </c>
      <c r="R741" t="s">
        <v>3696</v>
      </c>
      <c r="S741" s="38">
        <v>13</v>
      </c>
      <c r="T741">
        <v>1</v>
      </c>
      <c r="U741">
        <v>0</v>
      </c>
      <c r="V741" s="43" t="str">
        <f t="shared" si="55"/>
        <v>USD</v>
      </c>
    </row>
    <row r="742" spans="1:22" x14ac:dyDescent="0.2">
      <c r="A742" s="18" t="str">
        <f t="shared" si="53"/>
        <v>Catalogo principalOVS_ES ACADEMICOYEG-00656</v>
      </c>
      <c r="B742" s="18" t="str">
        <f t="shared" si="54"/>
        <v>YEG-00656OVS_ES ACADEMICO</v>
      </c>
      <c r="C742" s="18"/>
      <c r="D742" t="s">
        <v>122</v>
      </c>
      <c r="E742" t="s">
        <v>731</v>
      </c>
      <c r="F742" t="s">
        <v>230</v>
      </c>
      <c r="G742" s="18" t="str">
        <f t="shared" si="56"/>
        <v>Catalogo principal</v>
      </c>
      <c r="H742" s="43" t="s">
        <v>121</v>
      </c>
      <c r="I742" s="37" t="s">
        <v>67</v>
      </c>
      <c r="J742" t="s">
        <v>4768</v>
      </c>
      <c r="K742" t="s">
        <v>40</v>
      </c>
      <c r="L742" s="70" t="s">
        <v>21</v>
      </c>
      <c r="M742" s="70" t="s">
        <v>3946</v>
      </c>
      <c r="N742" s="37" t="s">
        <v>67</v>
      </c>
      <c r="O742" s="37" t="s">
        <v>67</v>
      </c>
      <c r="P742" s="37" t="s">
        <v>230</v>
      </c>
      <c r="Q742" s="75" t="s">
        <v>731</v>
      </c>
      <c r="R742" t="s">
        <v>3696</v>
      </c>
      <c r="S742" s="38">
        <v>13</v>
      </c>
      <c r="T742">
        <v>1</v>
      </c>
      <c r="U742">
        <v>0</v>
      </c>
      <c r="V742" s="43" t="str">
        <f t="shared" si="55"/>
        <v>USD</v>
      </c>
    </row>
    <row r="743" spans="1:22" x14ac:dyDescent="0.2">
      <c r="A743" s="18" t="str">
        <f t="shared" si="53"/>
        <v>Catalogo principalOVS_ES ACADEMICOYEG-00657</v>
      </c>
      <c r="B743" s="18" t="str">
        <f t="shared" si="54"/>
        <v>YEG-00657OVS_ES ACADEMICO</v>
      </c>
      <c r="C743" s="18"/>
      <c r="D743" t="s">
        <v>122</v>
      </c>
      <c r="E743" t="s">
        <v>732</v>
      </c>
      <c r="F743" t="s">
        <v>230</v>
      </c>
      <c r="G743" s="18" t="str">
        <f t="shared" si="56"/>
        <v>Catalogo principal</v>
      </c>
      <c r="H743" s="43" t="s">
        <v>121</v>
      </c>
      <c r="I743" s="37" t="s">
        <v>67</v>
      </c>
      <c r="J743" t="s">
        <v>4769</v>
      </c>
      <c r="K743" t="s">
        <v>40</v>
      </c>
      <c r="L743" s="70" t="s">
        <v>21</v>
      </c>
      <c r="M743" s="70" t="s">
        <v>3946</v>
      </c>
      <c r="N743" s="37" t="s">
        <v>67</v>
      </c>
      <c r="O743" s="37" t="s">
        <v>67</v>
      </c>
      <c r="P743" s="37" t="s">
        <v>230</v>
      </c>
      <c r="Q743" s="75" t="s">
        <v>732</v>
      </c>
      <c r="R743" t="s">
        <v>3696</v>
      </c>
      <c r="S743" s="38">
        <v>13</v>
      </c>
      <c r="T743">
        <v>1</v>
      </c>
      <c r="U743">
        <v>0</v>
      </c>
      <c r="V743" s="43" t="str">
        <f t="shared" si="55"/>
        <v>USD</v>
      </c>
    </row>
    <row r="744" spans="1:22" x14ac:dyDescent="0.2">
      <c r="A744" s="18" t="str">
        <f t="shared" si="53"/>
        <v>Catalogo principalOVS_ES ACADEMICOYEG-00658</v>
      </c>
      <c r="B744" s="18" t="str">
        <f t="shared" si="54"/>
        <v>YEG-00658OVS_ES ACADEMICO</v>
      </c>
      <c r="C744" s="18"/>
      <c r="D744" t="s">
        <v>122</v>
      </c>
      <c r="E744" t="s">
        <v>733</v>
      </c>
      <c r="F744" t="s">
        <v>230</v>
      </c>
      <c r="G744" s="18" t="str">
        <f t="shared" si="56"/>
        <v>Catalogo principal</v>
      </c>
      <c r="H744" s="43" t="s">
        <v>121</v>
      </c>
      <c r="I744" s="37" t="s">
        <v>67</v>
      </c>
      <c r="J744" t="s">
        <v>4770</v>
      </c>
      <c r="K744" t="s">
        <v>40</v>
      </c>
      <c r="L744" s="70" t="s">
        <v>21</v>
      </c>
      <c r="M744" s="70" t="s">
        <v>3946</v>
      </c>
      <c r="N744" s="37" t="s">
        <v>67</v>
      </c>
      <c r="O744" s="37" t="s">
        <v>67</v>
      </c>
      <c r="P744" s="37" t="s">
        <v>230</v>
      </c>
      <c r="Q744" s="75" t="s">
        <v>733</v>
      </c>
      <c r="R744" t="s">
        <v>3696</v>
      </c>
      <c r="S744" s="38">
        <v>13</v>
      </c>
      <c r="T744">
        <v>1</v>
      </c>
      <c r="U744">
        <v>0</v>
      </c>
      <c r="V744" s="43" t="str">
        <f t="shared" si="55"/>
        <v>USD</v>
      </c>
    </row>
    <row r="745" spans="1:22" x14ac:dyDescent="0.2">
      <c r="A745" s="18" t="str">
        <f t="shared" si="53"/>
        <v>Catalogo principalOVS_ES ACADEMICOYEG-00659</v>
      </c>
      <c r="B745" s="18" t="str">
        <f t="shared" si="54"/>
        <v>YEG-00659OVS_ES ACADEMICO</v>
      </c>
      <c r="C745" s="18"/>
      <c r="D745" t="s">
        <v>122</v>
      </c>
      <c r="E745" t="s">
        <v>734</v>
      </c>
      <c r="F745" t="s">
        <v>230</v>
      </c>
      <c r="G745" s="18" t="str">
        <f t="shared" si="56"/>
        <v>Catalogo principal</v>
      </c>
      <c r="H745" s="43" t="s">
        <v>121</v>
      </c>
      <c r="I745" s="37" t="s">
        <v>67</v>
      </c>
      <c r="J745" t="s">
        <v>3793</v>
      </c>
      <c r="K745" t="s">
        <v>40</v>
      </c>
      <c r="L745" s="70" t="s">
        <v>21</v>
      </c>
      <c r="M745" s="70" t="s">
        <v>28</v>
      </c>
      <c r="N745" s="37" t="s">
        <v>67</v>
      </c>
      <c r="O745" s="37" t="s">
        <v>67</v>
      </c>
      <c r="P745" s="37" t="s">
        <v>230</v>
      </c>
      <c r="Q745" s="75" t="s">
        <v>734</v>
      </c>
      <c r="R745" t="s">
        <v>3696</v>
      </c>
      <c r="S745" s="38">
        <v>9</v>
      </c>
      <c r="T745">
        <v>1</v>
      </c>
      <c r="U745">
        <v>0</v>
      </c>
      <c r="V745" s="43" t="str">
        <f t="shared" si="55"/>
        <v>USD</v>
      </c>
    </row>
    <row r="746" spans="1:22" x14ac:dyDescent="0.2">
      <c r="A746" s="18" t="str">
        <f t="shared" si="53"/>
        <v>Catalogo principalOVS_ES ACADEMICOYEG-00660</v>
      </c>
      <c r="B746" s="18" t="str">
        <f t="shared" si="54"/>
        <v>YEG-00660OVS_ES ACADEMICO</v>
      </c>
      <c r="C746" s="18"/>
      <c r="D746" t="s">
        <v>122</v>
      </c>
      <c r="E746" t="s">
        <v>735</v>
      </c>
      <c r="F746" t="s">
        <v>230</v>
      </c>
      <c r="G746" s="18" t="str">
        <f t="shared" si="56"/>
        <v>Catalogo principal</v>
      </c>
      <c r="H746" s="43" t="s">
        <v>121</v>
      </c>
      <c r="I746" s="37" t="s">
        <v>67</v>
      </c>
      <c r="J746" t="s">
        <v>3794</v>
      </c>
      <c r="K746" t="s">
        <v>40</v>
      </c>
      <c r="L746" s="70" t="s">
        <v>21</v>
      </c>
      <c r="M746" s="70" t="s">
        <v>28</v>
      </c>
      <c r="N746" s="37" t="s">
        <v>67</v>
      </c>
      <c r="O746" s="37" t="s">
        <v>67</v>
      </c>
      <c r="P746" s="37" t="s">
        <v>230</v>
      </c>
      <c r="Q746" s="75" t="s">
        <v>735</v>
      </c>
      <c r="R746" t="s">
        <v>3696</v>
      </c>
      <c r="S746" s="38">
        <v>9</v>
      </c>
      <c r="T746">
        <v>1</v>
      </c>
      <c r="U746">
        <v>0</v>
      </c>
      <c r="V746" s="43" t="str">
        <f t="shared" si="55"/>
        <v>USD</v>
      </c>
    </row>
    <row r="747" spans="1:22" x14ac:dyDescent="0.2">
      <c r="A747" s="18" t="str">
        <f t="shared" si="53"/>
        <v>Catalogo principalOVS_ES ACADEMICOYEG-00661</v>
      </c>
      <c r="B747" s="18" t="str">
        <f t="shared" si="54"/>
        <v>YEG-00661OVS_ES ACADEMICO</v>
      </c>
      <c r="C747" s="18"/>
      <c r="D747" t="s">
        <v>122</v>
      </c>
      <c r="E747" t="s">
        <v>736</v>
      </c>
      <c r="F747" t="s">
        <v>230</v>
      </c>
      <c r="G747" s="18" t="str">
        <f t="shared" si="56"/>
        <v>Catalogo principal</v>
      </c>
      <c r="H747" s="43" t="s">
        <v>121</v>
      </c>
      <c r="I747" s="37" t="s">
        <v>67</v>
      </c>
      <c r="J747" t="s">
        <v>3795</v>
      </c>
      <c r="K747" t="s">
        <v>40</v>
      </c>
      <c r="L747" s="70" t="s">
        <v>21</v>
      </c>
      <c r="M747" s="70" t="s">
        <v>28</v>
      </c>
      <c r="N747" s="37" t="s">
        <v>67</v>
      </c>
      <c r="O747" s="37" t="s">
        <v>67</v>
      </c>
      <c r="P747" s="37" t="s">
        <v>230</v>
      </c>
      <c r="Q747" s="75" t="s">
        <v>736</v>
      </c>
      <c r="R747" t="s">
        <v>3696</v>
      </c>
      <c r="S747" s="38">
        <v>7</v>
      </c>
      <c r="T747">
        <v>1</v>
      </c>
      <c r="U747">
        <v>0</v>
      </c>
      <c r="V747" s="43" t="str">
        <f t="shared" si="55"/>
        <v>USD</v>
      </c>
    </row>
    <row r="748" spans="1:22" x14ac:dyDescent="0.2">
      <c r="A748" s="18" t="str">
        <f t="shared" si="53"/>
        <v>Catalogo principalOVS_ES ACADEMICOYEG-00662</v>
      </c>
      <c r="B748" s="18" t="str">
        <f t="shared" si="54"/>
        <v>YEG-00662OVS_ES ACADEMICO</v>
      </c>
      <c r="C748" s="18"/>
      <c r="D748" t="s">
        <v>122</v>
      </c>
      <c r="E748" t="s">
        <v>737</v>
      </c>
      <c r="F748" t="s">
        <v>230</v>
      </c>
      <c r="G748" s="18" t="str">
        <f t="shared" si="56"/>
        <v>Catalogo principal</v>
      </c>
      <c r="H748" s="43" t="s">
        <v>121</v>
      </c>
      <c r="I748" s="37" t="s">
        <v>67</v>
      </c>
      <c r="J748" t="s">
        <v>3796</v>
      </c>
      <c r="K748" t="s">
        <v>40</v>
      </c>
      <c r="L748" s="70" t="s">
        <v>21</v>
      </c>
      <c r="M748" s="70" t="s">
        <v>28</v>
      </c>
      <c r="N748" s="37" t="s">
        <v>67</v>
      </c>
      <c r="O748" s="37" t="s">
        <v>67</v>
      </c>
      <c r="P748" s="37" t="s">
        <v>230</v>
      </c>
      <c r="Q748" s="75" t="s">
        <v>737</v>
      </c>
      <c r="R748" t="s">
        <v>3696</v>
      </c>
      <c r="S748" s="38">
        <v>7</v>
      </c>
      <c r="T748">
        <v>1</v>
      </c>
      <c r="U748">
        <v>0</v>
      </c>
      <c r="V748" s="43" t="str">
        <f t="shared" si="55"/>
        <v>USD</v>
      </c>
    </row>
    <row r="749" spans="1:22" x14ac:dyDescent="0.2">
      <c r="A749" s="18" t="str">
        <f t="shared" si="53"/>
        <v>Catalogo principalCSP ACADEMICO7ab7bc0b-e137-4bfe-a7b6-26fec475e90c</v>
      </c>
      <c r="B749" s="18" t="str">
        <f t="shared" si="54"/>
        <v>7ab7bc0b-e137-4bfe-a7b6-26fec475e90cCSP ACADEMICO</v>
      </c>
      <c r="C749" s="18"/>
      <c r="D749" t="s">
        <v>122</v>
      </c>
      <c r="E749" t="s">
        <v>738</v>
      </c>
      <c r="F749" t="s">
        <v>1976</v>
      </c>
      <c r="G749" s="18" t="str">
        <f t="shared" si="56"/>
        <v>Catalogo principal</v>
      </c>
      <c r="H749" s="43" t="s">
        <v>121</v>
      </c>
      <c r="I749" s="37" t="s">
        <v>67</v>
      </c>
      <c r="J749" t="s">
        <v>1018</v>
      </c>
      <c r="K749" t="s">
        <v>40</v>
      </c>
      <c r="L749" s="70" t="s">
        <v>21</v>
      </c>
      <c r="M749" s="70" t="s">
        <v>3966</v>
      </c>
      <c r="N749" s="37" t="s">
        <v>67</v>
      </c>
      <c r="O749" s="37" t="s">
        <v>67</v>
      </c>
      <c r="P749" s="37" t="s">
        <v>1976</v>
      </c>
      <c r="Q749" s="75" t="s">
        <v>738</v>
      </c>
      <c r="R749" t="s">
        <v>3691</v>
      </c>
      <c r="S749" s="38">
        <v>16.5</v>
      </c>
      <c r="T749">
        <v>1</v>
      </c>
      <c r="U749">
        <v>0</v>
      </c>
      <c r="V749" s="43" t="str">
        <f t="shared" si="55"/>
        <v>USD</v>
      </c>
    </row>
    <row r="750" spans="1:22" x14ac:dyDescent="0.2">
      <c r="A750" s="18" t="str">
        <f t="shared" si="53"/>
        <v>Catalogo principalCSP ACADEMICO2b44162e-90b3-4c73-9f25-ba5c4b048c60</v>
      </c>
      <c r="B750" s="18" t="str">
        <f t="shared" si="54"/>
        <v>2b44162e-90b3-4c73-9f25-ba5c4b048c60CSP ACADEMICO</v>
      </c>
      <c r="C750" s="18"/>
      <c r="D750" t="s">
        <v>122</v>
      </c>
      <c r="E750" t="s">
        <v>739</v>
      </c>
      <c r="F750" t="s">
        <v>1976</v>
      </c>
      <c r="G750" s="18" t="str">
        <f t="shared" si="56"/>
        <v>Catalogo principal</v>
      </c>
      <c r="H750" s="43" t="s">
        <v>121</v>
      </c>
      <c r="I750" s="37" t="s">
        <v>67</v>
      </c>
      <c r="J750" t="s">
        <v>1019</v>
      </c>
      <c r="K750" t="s">
        <v>40</v>
      </c>
      <c r="L750" s="70" t="s">
        <v>21</v>
      </c>
      <c r="M750" s="70" t="s">
        <v>3966</v>
      </c>
      <c r="N750" s="37" t="s">
        <v>67</v>
      </c>
      <c r="O750" s="37" t="s">
        <v>67</v>
      </c>
      <c r="P750" s="37" t="s">
        <v>1976</v>
      </c>
      <c r="Q750" s="75" t="s">
        <v>739</v>
      </c>
      <c r="R750" t="s">
        <v>3691</v>
      </c>
      <c r="S750" s="38">
        <v>12</v>
      </c>
      <c r="T750">
        <v>1</v>
      </c>
      <c r="U750">
        <v>0</v>
      </c>
      <c r="V750" s="43" t="str">
        <f t="shared" si="55"/>
        <v>USD</v>
      </c>
    </row>
    <row r="751" spans="1:22" x14ac:dyDescent="0.2">
      <c r="A751" s="18" t="str">
        <f t="shared" si="53"/>
        <v>Catalogo principalCSP ACADEMICOdaf910cc-20ec-4eb2-ab26-e6fb16ee0ced</v>
      </c>
      <c r="B751" s="18" t="str">
        <f t="shared" si="54"/>
        <v>daf910cc-20ec-4eb2-ab26-e6fb16ee0cedCSP ACADEMICO</v>
      </c>
      <c r="C751" s="18"/>
      <c r="D751" t="s">
        <v>122</v>
      </c>
      <c r="E751" t="s">
        <v>740</v>
      </c>
      <c r="F751" t="s">
        <v>1976</v>
      </c>
      <c r="G751" s="18" t="str">
        <f t="shared" si="56"/>
        <v>Catalogo principal</v>
      </c>
      <c r="H751" s="43" t="s">
        <v>121</v>
      </c>
      <c r="I751" s="37" t="s">
        <v>67</v>
      </c>
      <c r="J751" t="s">
        <v>1020</v>
      </c>
      <c r="K751" t="s">
        <v>40</v>
      </c>
      <c r="L751" s="70" t="s">
        <v>21</v>
      </c>
      <c r="M751" s="70" t="s">
        <v>3966</v>
      </c>
      <c r="N751" s="37" t="s">
        <v>67</v>
      </c>
      <c r="O751" s="37" t="s">
        <v>67</v>
      </c>
      <c r="P751" s="37" t="s">
        <v>1976</v>
      </c>
      <c r="Q751" s="75" t="s">
        <v>740</v>
      </c>
      <c r="R751" t="s">
        <v>3691</v>
      </c>
      <c r="S751" s="38">
        <v>66</v>
      </c>
      <c r="T751">
        <v>1</v>
      </c>
      <c r="U751">
        <v>0</v>
      </c>
      <c r="V751" s="43" t="str">
        <f t="shared" si="55"/>
        <v>USD</v>
      </c>
    </row>
    <row r="752" spans="1:22" x14ac:dyDescent="0.2">
      <c r="A752" s="18" t="str">
        <f t="shared" si="53"/>
        <v>Catalogo principalCSP ACADEMICOf3cf1f64-1a96-4a1d-a7cc-5645bb950fd8</v>
      </c>
      <c r="B752" s="18" t="str">
        <f t="shared" si="54"/>
        <v>f3cf1f64-1a96-4a1d-a7cc-5645bb950fd8CSP ACADEMICO</v>
      </c>
      <c r="C752" s="18"/>
      <c r="D752" t="s">
        <v>122</v>
      </c>
      <c r="E752" t="s">
        <v>741</v>
      </c>
      <c r="F752" t="s">
        <v>1976</v>
      </c>
      <c r="G752" s="18" t="str">
        <f t="shared" si="56"/>
        <v>Catalogo principal</v>
      </c>
      <c r="H752" s="43" t="s">
        <v>121</v>
      </c>
      <c r="I752" s="37" t="s">
        <v>67</v>
      </c>
      <c r="J752" t="s">
        <v>1021</v>
      </c>
      <c r="K752" t="s">
        <v>40</v>
      </c>
      <c r="L752" s="70" t="s">
        <v>21</v>
      </c>
      <c r="M752" s="70" t="s">
        <v>3966</v>
      </c>
      <c r="N752" s="37" t="s">
        <v>67</v>
      </c>
      <c r="O752" s="37" t="s">
        <v>67</v>
      </c>
      <c r="P752" s="37" t="s">
        <v>1976</v>
      </c>
      <c r="Q752" s="75" t="s">
        <v>741</v>
      </c>
      <c r="R752" t="s">
        <v>3691</v>
      </c>
      <c r="S752" s="38">
        <v>48</v>
      </c>
      <c r="T752">
        <v>1</v>
      </c>
      <c r="U752">
        <v>0</v>
      </c>
      <c r="V752" s="43" t="str">
        <f t="shared" si="55"/>
        <v>USD</v>
      </c>
    </row>
    <row r="753" spans="1:22" x14ac:dyDescent="0.2">
      <c r="A753" s="18" t="str">
        <f t="shared" si="53"/>
        <v>Catalogo principalCSP ACADEMICO69896d87-3d84-4b43-97ed-ea254b742add</v>
      </c>
      <c r="B753" s="18" t="str">
        <f t="shared" si="54"/>
        <v>69896d87-3d84-4b43-97ed-ea254b742addCSP ACADEMICO</v>
      </c>
      <c r="C753" s="18"/>
      <c r="D753" t="s">
        <v>122</v>
      </c>
      <c r="E753" t="s">
        <v>742</v>
      </c>
      <c r="F753" t="s">
        <v>1976</v>
      </c>
      <c r="G753" s="18" t="str">
        <f t="shared" si="56"/>
        <v>Catalogo principal</v>
      </c>
      <c r="H753" s="43" t="s">
        <v>121</v>
      </c>
      <c r="I753" s="37" t="s">
        <v>67</v>
      </c>
      <c r="J753" t="s">
        <v>1022</v>
      </c>
      <c r="K753" t="s">
        <v>40</v>
      </c>
      <c r="L753" s="70" t="s">
        <v>21</v>
      </c>
      <c r="M753" s="70" t="s">
        <v>3966</v>
      </c>
      <c r="N753" s="37" t="s">
        <v>67</v>
      </c>
      <c r="O753" s="37" t="s">
        <v>67</v>
      </c>
      <c r="P753" s="37" t="s">
        <v>1976</v>
      </c>
      <c r="Q753" s="75" t="s">
        <v>742</v>
      </c>
      <c r="R753" t="s">
        <v>3691</v>
      </c>
      <c r="S753" s="38">
        <v>770</v>
      </c>
      <c r="T753">
        <v>1</v>
      </c>
      <c r="U753">
        <v>0</v>
      </c>
      <c r="V753" s="43" t="str">
        <f t="shared" si="55"/>
        <v>USD</v>
      </c>
    </row>
    <row r="754" spans="1:22" x14ac:dyDescent="0.2">
      <c r="A754" s="18" t="str">
        <f t="shared" si="53"/>
        <v>Catalogo principalCSP ACADEMICO302fb6be-dd9c-4d13-8eaf-3d6239ad2383</v>
      </c>
      <c r="B754" s="18" t="str">
        <f t="shared" si="54"/>
        <v>302fb6be-dd9c-4d13-8eaf-3d6239ad2383CSP ACADEMICO</v>
      </c>
      <c r="C754" s="18"/>
      <c r="D754" t="s">
        <v>122</v>
      </c>
      <c r="E754" t="s">
        <v>743</v>
      </c>
      <c r="F754" t="s">
        <v>1976</v>
      </c>
      <c r="G754" s="18" t="str">
        <f t="shared" si="56"/>
        <v>Catalogo principal</v>
      </c>
      <c r="H754" s="43" t="s">
        <v>121</v>
      </c>
      <c r="I754" s="37" t="s">
        <v>67</v>
      </c>
      <c r="J754" t="s">
        <v>1023</v>
      </c>
      <c r="K754" t="s">
        <v>40</v>
      </c>
      <c r="L754" s="70" t="s">
        <v>21</v>
      </c>
      <c r="M754" s="70" t="s">
        <v>3966</v>
      </c>
      <c r="N754" s="37" t="s">
        <v>67</v>
      </c>
      <c r="O754" s="37" t="s">
        <v>67</v>
      </c>
      <c r="P754" s="37" t="s">
        <v>1976</v>
      </c>
      <c r="Q754" s="75" t="s">
        <v>743</v>
      </c>
      <c r="R754" t="s">
        <v>3691</v>
      </c>
      <c r="S754" s="38">
        <v>560</v>
      </c>
      <c r="T754">
        <v>1</v>
      </c>
      <c r="U754">
        <v>0</v>
      </c>
      <c r="V754" s="43" t="str">
        <f t="shared" si="55"/>
        <v>USD</v>
      </c>
    </row>
    <row r="755" spans="1:22" x14ac:dyDescent="0.2">
      <c r="A755" s="18" t="str">
        <f t="shared" si="53"/>
        <v>Catalogo principalCSP ACADEMICO04ec80cc-ed3e-4887-8a01-d8d122134690</v>
      </c>
      <c r="B755" s="18" t="str">
        <f t="shared" si="54"/>
        <v>04ec80cc-ed3e-4887-8a01-d8d122134690CSP ACADEMICO</v>
      </c>
      <c r="C755" s="18"/>
      <c r="D755" t="s">
        <v>122</v>
      </c>
      <c r="E755" t="s">
        <v>744</v>
      </c>
      <c r="F755" t="s">
        <v>1976</v>
      </c>
      <c r="G755" s="18" t="str">
        <f t="shared" si="56"/>
        <v>Catalogo principal</v>
      </c>
      <c r="H755" s="43" t="s">
        <v>121</v>
      </c>
      <c r="I755" s="37" t="s">
        <v>67</v>
      </c>
      <c r="J755" t="s">
        <v>1781</v>
      </c>
      <c r="K755" t="s">
        <v>40</v>
      </c>
      <c r="L755" s="70" t="s">
        <v>21</v>
      </c>
      <c r="M755" s="70" t="s">
        <v>3966</v>
      </c>
      <c r="N755" s="37" t="s">
        <v>67</v>
      </c>
      <c r="O755" s="37" t="s">
        <v>67</v>
      </c>
      <c r="P755" s="37" t="s">
        <v>1976</v>
      </c>
      <c r="Q755" s="75" t="s">
        <v>744</v>
      </c>
      <c r="R755" t="s">
        <v>3691</v>
      </c>
      <c r="S755" s="38">
        <v>2.2000000000000002</v>
      </c>
      <c r="T755">
        <v>1</v>
      </c>
      <c r="U755">
        <v>0</v>
      </c>
      <c r="V755" s="43" t="str">
        <f t="shared" si="55"/>
        <v>USD</v>
      </c>
    </row>
    <row r="756" spans="1:22" x14ac:dyDescent="0.2">
      <c r="A756" s="18" t="str">
        <f t="shared" si="53"/>
        <v>Catalogo principalCSP ACADEMICO34a8866e-06dc-45fe-8c55-8e98b617d9b1</v>
      </c>
      <c r="B756" s="18" t="str">
        <f t="shared" si="54"/>
        <v>34a8866e-06dc-45fe-8c55-8e98b617d9b1CSP ACADEMICO</v>
      </c>
      <c r="C756" s="18"/>
      <c r="D756" t="s">
        <v>122</v>
      </c>
      <c r="E756" t="s">
        <v>745</v>
      </c>
      <c r="F756" t="s">
        <v>1976</v>
      </c>
      <c r="G756" s="18" t="str">
        <f t="shared" si="56"/>
        <v>Catalogo principal</v>
      </c>
      <c r="H756" s="43" t="s">
        <v>121</v>
      </c>
      <c r="I756" s="37" t="s">
        <v>67</v>
      </c>
      <c r="J756" t="s">
        <v>1782</v>
      </c>
      <c r="K756" t="s">
        <v>40</v>
      </c>
      <c r="L756" s="70" t="s">
        <v>21</v>
      </c>
      <c r="M756" s="70" t="s">
        <v>3966</v>
      </c>
      <c r="N756" s="37" t="s">
        <v>67</v>
      </c>
      <c r="O756" s="37" t="s">
        <v>67</v>
      </c>
      <c r="P756" s="37" t="s">
        <v>1976</v>
      </c>
      <c r="Q756" s="75" t="s">
        <v>745</v>
      </c>
      <c r="R756" t="s">
        <v>3691</v>
      </c>
      <c r="S756" s="38">
        <v>1.6</v>
      </c>
      <c r="T756">
        <v>1</v>
      </c>
      <c r="U756">
        <v>0</v>
      </c>
      <c r="V756" s="43" t="str">
        <f t="shared" si="55"/>
        <v>USD</v>
      </c>
    </row>
    <row r="757" spans="1:22" x14ac:dyDescent="0.2">
      <c r="A757" s="18" t="str">
        <f t="shared" si="53"/>
        <v>Catalogo principalCSP ACADEMICO664c2ff4-18ee-4008-b666-c671fb07d5d5</v>
      </c>
      <c r="B757" s="18" t="str">
        <f t="shared" si="54"/>
        <v>664c2ff4-18ee-4008-b666-c671fb07d5d5CSP ACADEMICO</v>
      </c>
      <c r="C757" s="18"/>
      <c r="D757" t="s">
        <v>122</v>
      </c>
      <c r="E757" t="s">
        <v>746</v>
      </c>
      <c r="F757" t="s">
        <v>1976</v>
      </c>
      <c r="G757" s="18" t="str">
        <f t="shared" si="56"/>
        <v>Catalogo principal</v>
      </c>
      <c r="H757" s="43" t="s">
        <v>121</v>
      </c>
      <c r="I757" s="37" t="s">
        <v>67</v>
      </c>
      <c r="J757" t="s">
        <v>1203</v>
      </c>
      <c r="K757" t="s">
        <v>40</v>
      </c>
      <c r="L757" s="70" t="s">
        <v>21</v>
      </c>
      <c r="M757" s="70" t="s">
        <v>3966</v>
      </c>
      <c r="N757" s="37" t="s">
        <v>67</v>
      </c>
      <c r="O757" s="37" t="s">
        <v>67</v>
      </c>
      <c r="P757" s="37" t="s">
        <v>1976</v>
      </c>
      <c r="Q757" s="75" t="s">
        <v>746</v>
      </c>
      <c r="R757" t="s">
        <v>3691</v>
      </c>
      <c r="S757" s="38">
        <v>3300</v>
      </c>
      <c r="T757">
        <v>1</v>
      </c>
      <c r="U757">
        <v>0</v>
      </c>
      <c r="V757" s="43" t="str">
        <f t="shared" si="55"/>
        <v>USD</v>
      </c>
    </row>
    <row r="758" spans="1:22" x14ac:dyDescent="0.2">
      <c r="A758" s="18" t="str">
        <f t="shared" si="53"/>
        <v>Catalogo principalCSP ACADEMICOd1fb7556-64c0-4a54-b5bd-6822d6ab51aa</v>
      </c>
      <c r="B758" s="18" t="str">
        <f t="shared" si="54"/>
        <v>d1fb7556-64c0-4a54-b5bd-6822d6ab51aaCSP ACADEMICO</v>
      </c>
      <c r="C758" s="18"/>
      <c r="D758" t="s">
        <v>122</v>
      </c>
      <c r="E758" t="s">
        <v>747</v>
      </c>
      <c r="F758" t="s">
        <v>1976</v>
      </c>
      <c r="G758" s="18" t="str">
        <f t="shared" si="56"/>
        <v>Catalogo principal</v>
      </c>
      <c r="H758" s="43" t="s">
        <v>121</v>
      </c>
      <c r="I758" s="37" t="s">
        <v>67</v>
      </c>
      <c r="J758" t="s">
        <v>1204</v>
      </c>
      <c r="K758" t="s">
        <v>40</v>
      </c>
      <c r="L758" s="70" t="s">
        <v>21</v>
      </c>
      <c r="M758" s="70" t="s">
        <v>3966</v>
      </c>
      <c r="N758" s="37" t="s">
        <v>67</v>
      </c>
      <c r="O758" s="37" t="s">
        <v>67</v>
      </c>
      <c r="P758" s="37" t="s">
        <v>1976</v>
      </c>
      <c r="Q758" s="75" t="s">
        <v>747</v>
      </c>
      <c r="R758" t="s">
        <v>3691</v>
      </c>
      <c r="S758" s="38">
        <v>2400</v>
      </c>
      <c r="T758">
        <v>1</v>
      </c>
      <c r="U758">
        <v>0</v>
      </c>
      <c r="V758" s="43" t="str">
        <f t="shared" si="55"/>
        <v>USD</v>
      </c>
    </row>
    <row r="759" spans="1:22" x14ac:dyDescent="0.2">
      <c r="A759" s="18" t="str">
        <f t="shared" si="53"/>
        <v>Catalogo principalCSP ACADEMICO82afc3dc-ec97-4769-aa05-5183c04b5a6c</v>
      </c>
      <c r="B759" s="18" t="str">
        <f t="shared" si="54"/>
        <v>82afc3dc-ec97-4769-aa05-5183c04b5a6cCSP ACADEMICO</v>
      </c>
      <c r="C759" s="18"/>
      <c r="D759" t="s">
        <v>122</v>
      </c>
      <c r="E759" t="s">
        <v>748</v>
      </c>
      <c r="F759" t="s">
        <v>1976</v>
      </c>
      <c r="G759" s="18" t="str">
        <f t="shared" si="56"/>
        <v>Catalogo principal</v>
      </c>
      <c r="H759" s="43" t="s">
        <v>121</v>
      </c>
      <c r="I759" s="37" t="s">
        <v>67</v>
      </c>
      <c r="J759" t="s">
        <v>1205</v>
      </c>
      <c r="K759" t="s">
        <v>40</v>
      </c>
      <c r="L759" s="70" t="s">
        <v>21</v>
      </c>
      <c r="M759" s="70" t="s">
        <v>3966</v>
      </c>
      <c r="N759" s="37" t="s">
        <v>67</v>
      </c>
      <c r="O759" s="37" t="s">
        <v>67</v>
      </c>
      <c r="P759" s="37" t="s">
        <v>1976</v>
      </c>
      <c r="Q759" s="75" t="s">
        <v>748</v>
      </c>
      <c r="R759" t="s">
        <v>3691</v>
      </c>
      <c r="S759" s="38">
        <v>20350</v>
      </c>
      <c r="T759">
        <v>1</v>
      </c>
      <c r="U759">
        <v>0</v>
      </c>
      <c r="V759" s="43" t="str">
        <f t="shared" si="55"/>
        <v>USD</v>
      </c>
    </row>
    <row r="760" spans="1:22" x14ac:dyDescent="0.2">
      <c r="A760" s="18" t="str">
        <f t="shared" si="53"/>
        <v>Catalogo principalCSP ACADEMICO3b849e19-39cb-4535-84d4-b65e6d78ef8c</v>
      </c>
      <c r="B760" s="18" t="str">
        <f t="shared" si="54"/>
        <v>3b849e19-39cb-4535-84d4-b65e6d78ef8cCSP ACADEMICO</v>
      </c>
      <c r="C760" s="18"/>
      <c r="D760" t="s">
        <v>122</v>
      </c>
      <c r="E760" t="s">
        <v>749</v>
      </c>
      <c r="F760" t="s">
        <v>1976</v>
      </c>
      <c r="G760" s="18" t="str">
        <f t="shared" si="56"/>
        <v>Catalogo principal</v>
      </c>
      <c r="H760" s="43" t="s">
        <v>121</v>
      </c>
      <c r="I760" s="37" t="s">
        <v>67</v>
      </c>
      <c r="J760" t="s">
        <v>1206</v>
      </c>
      <c r="K760" t="s">
        <v>40</v>
      </c>
      <c r="L760" s="70" t="s">
        <v>21</v>
      </c>
      <c r="M760" s="70" t="s">
        <v>3966</v>
      </c>
      <c r="N760" s="37" t="s">
        <v>67</v>
      </c>
      <c r="O760" s="37" t="s">
        <v>67</v>
      </c>
      <c r="P760" s="37" t="s">
        <v>1976</v>
      </c>
      <c r="Q760" s="75" t="s">
        <v>749</v>
      </c>
      <c r="R760" t="s">
        <v>3691</v>
      </c>
      <c r="S760" s="38">
        <v>14800</v>
      </c>
      <c r="T760">
        <v>1</v>
      </c>
      <c r="U760">
        <v>0</v>
      </c>
      <c r="V760" s="43" t="str">
        <f t="shared" si="55"/>
        <v>USD</v>
      </c>
    </row>
    <row r="761" spans="1:22" x14ac:dyDescent="0.2">
      <c r="A761" s="18" t="str">
        <f t="shared" si="53"/>
        <v>Catalogo principalCSP ACADEMICO0526ed5b-017c-41cd-a65b-e96f571f0197</v>
      </c>
      <c r="B761" s="18" t="str">
        <f t="shared" si="54"/>
        <v>0526ed5b-017c-41cd-a65b-e96f571f0197CSP ACADEMICO</v>
      </c>
      <c r="C761" s="18"/>
      <c r="D761" t="s">
        <v>122</v>
      </c>
      <c r="E761" t="s">
        <v>750</v>
      </c>
      <c r="F761" t="s">
        <v>1976</v>
      </c>
      <c r="G761" s="18" t="str">
        <f t="shared" si="56"/>
        <v>Catalogo principal</v>
      </c>
      <c r="H761" s="43" t="s">
        <v>121</v>
      </c>
      <c r="I761" s="37" t="s">
        <v>67</v>
      </c>
      <c r="J761" t="s">
        <v>1207</v>
      </c>
      <c r="K761" t="s">
        <v>40</v>
      </c>
      <c r="L761" s="70" t="s">
        <v>21</v>
      </c>
      <c r="M761" s="70" t="s">
        <v>3966</v>
      </c>
      <c r="N761" s="37" t="s">
        <v>67</v>
      </c>
      <c r="O761" s="37" t="s">
        <v>67</v>
      </c>
      <c r="P761" s="37" t="s">
        <v>1976</v>
      </c>
      <c r="Q761" s="75" t="s">
        <v>750</v>
      </c>
      <c r="R761" t="s">
        <v>3691</v>
      </c>
      <c r="S761" s="38">
        <v>9350</v>
      </c>
      <c r="T761">
        <v>1</v>
      </c>
      <c r="U761">
        <v>0</v>
      </c>
      <c r="V761" s="43" t="str">
        <f t="shared" si="55"/>
        <v>USD</v>
      </c>
    </row>
    <row r="762" spans="1:22" x14ac:dyDescent="0.2">
      <c r="A762" s="18" t="str">
        <f t="shared" si="53"/>
        <v>Catalogo principalCSP ACADEMICO66c6946d-cc6a-407f-98e0-34ff7a977d77</v>
      </c>
      <c r="B762" s="18" t="str">
        <f t="shared" si="54"/>
        <v>66c6946d-cc6a-407f-98e0-34ff7a977d77CSP ACADEMICO</v>
      </c>
      <c r="C762" s="18"/>
      <c r="D762" t="s">
        <v>122</v>
      </c>
      <c r="E762" t="s">
        <v>751</v>
      </c>
      <c r="F762" t="s">
        <v>1976</v>
      </c>
      <c r="G762" s="18" t="str">
        <f t="shared" si="56"/>
        <v>Catalogo principal</v>
      </c>
      <c r="H762" s="43" t="s">
        <v>121</v>
      </c>
      <c r="I762" s="37" t="s">
        <v>67</v>
      </c>
      <c r="J762" t="s">
        <v>1208</v>
      </c>
      <c r="K762" t="s">
        <v>40</v>
      </c>
      <c r="L762" s="70" t="s">
        <v>21</v>
      </c>
      <c r="M762" s="70" t="s">
        <v>3966</v>
      </c>
      <c r="N762" s="37" t="s">
        <v>67</v>
      </c>
      <c r="O762" s="37" t="s">
        <v>67</v>
      </c>
      <c r="P762" s="37" t="s">
        <v>1976</v>
      </c>
      <c r="Q762" s="75" t="s">
        <v>751</v>
      </c>
      <c r="R762" t="s">
        <v>3691</v>
      </c>
      <c r="S762" s="38">
        <v>6800</v>
      </c>
      <c r="T762">
        <v>1</v>
      </c>
      <c r="U762">
        <v>0</v>
      </c>
      <c r="V762" s="43" t="str">
        <f t="shared" si="55"/>
        <v>USD</v>
      </c>
    </row>
    <row r="763" spans="1:22" x14ac:dyDescent="0.2">
      <c r="A763" s="18" t="str">
        <f t="shared" si="53"/>
        <v>Catalogo principalCSP ACADEMICOc634ece6-f9f6-4fc5-823a-2bcddb3ae9de</v>
      </c>
      <c r="B763" s="18" t="str">
        <f t="shared" si="54"/>
        <v>c634ece6-f9f6-4fc5-823a-2bcddb3ae9deCSP ACADEMICO</v>
      </c>
      <c r="C763" s="18"/>
      <c r="D763" t="s">
        <v>122</v>
      </c>
      <c r="E763" t="s">
        <v>752</v>
      </c>
      <c r="F763" t="s">
        <v>1976</v>
      </c>
      <c r="G763" s="18" t="str">
        <f t="shared" si="56"/>
        <v>Catalogo principal</v>
      </c>
      <c r="H763" s="43" t="s">
        <v>121</v>
      </c>
      <c r="I763" s="37" t="s">
        <v>67</v>
      </c>
      <c r="J763" t="s">
        <v>1209</v>
      </c>
      <c r="K763" t="s">
        <v>40</v>
      </c>
      <c r="L763" s="70" t="s">
        <v>21</v>
      </c>
      <c r="M763" s="70" t="s">
        <v>3966</v>
      </c>
      <c r="N763" s="37" t="s">
        <v>67</v>
      </c>
      <c r="O763" s="37" t="s">
        <v>67</v>
      </c>
      <c r="P763" s="37" t="s">
        <v>1976</v>
      </c>
      <c r="Q763" s="75" t="s">
        <v>752</v>
      </c>
      <c r="R763" t="s">
        <v>3691</v>
      </c>
      <c r="S763" s="38">
        <v>412.5</v>
      </c>
      <c r="T763">
        <v>1</v>
      </c>
      <c r="U763">
        <v>0</v>
      </c>
      <c r="V763" s="43" t="str">
        <f t="shared" si="55"/>
        <v>USD</v>
      </c>
    </row>
    <row r="764" spans="1:22" x14ac:dyDescent="0.2">
      <c r="A764" s="18" t="str">
        <f t="shared" si="53"/>
        <v>Catalogo principalCSP ACADEMICO34765464-c4ed-4cc6-b365-ef7c56499403</v>
      </c>
      <c r="B764" s="18" t="str">
        <f t="shared" si="54"/>
        <v>34765464-c4ed-4cc6-b365-ef7c56499403CSP ACADEMICO</v>
      </c>
      <c r="C764" s="18"/>
      <c r="D764" t="s">
        <v>122</v>
      </c>
      <c r="E764" t="s">
        <v>753</v>
      </c>
      <c r="F764" t="s">
        <v>1976</v>
      </c>
      <c r="G764" s="18" t="str">
        <f t="shared" si="56"/>
        <v>Catalogo principal</v>
      </c>
      <c r="H764" s="43" t="s">
        <v>121</v>
      </c>
      <c r="I764" s="37" t="s">
        <v>67</v>
      </c>
      <c r="J764" t="s">
        <v>1210</v>
      </c>
      <c r="K764" t="s">
        <v>40</v>
      </c>
      <c r="L764" s="70" t="s">
        <v>21</v>
      </c>
      <c r="M764" s="70" t="s">
        <v>3966</v>
      </c>
      <c r="N764" s="37" t="s">
        <v>67</v>
      </c>
      <c r="O764" s="37" t="s">
        <v>67</v>
      </c>
      <c r="P764" s="37" t="s">
        <v>1976</v>
      </c>
      <c r="Q764" s="75" t="s">
        <v>753</v>
      </c>
      <c r="R764" t="s">
        <v>3691</v>
      </c>
      <c r="S764" s="38">
        <v>300</v>
      </c>
      <c r="T764">
        <v>1</v>
      </c>
      <c r="U764">
        <v>0</v>
      </c>
      <c r="V764" s="43" t="str">
        <f t="shared" si="55"/>
        <v>USD</v>
      </c>
    </row>
    <row r="765" spans="1:22" x14ac:dyDescent="0.2">
      <c r="A765" s="18" t="str">
        <f t="shared" si="53"/>
        <v>Catalogo principalCSP ACADEMICO5e6ea6e5-631c-4d74-a967-14298d7d30ae</v>
      </c>
      <c r="B765" s="18" t="str">
        <f t="shared" si="54"/>
        <v>5e6ea6e5-631c-4d74-a967-14298d7d30aeCSP ACADEMICO</v>
      </c>
      <c r="C765" s="18"/>
      <c r="D765" t="s">
        <v>122</v>
      </c>
      <c r="E765" t="s">
        <v>754</v>
      </c>
      <c r="F765" t="s">
        <v>1976</v>
      </c>
      <c r="G765" s="18" t="str">
        <f t="shared" si="56"/>
        <v>Catalogo principal</v>
      </c>
      <c r="H765" s="43" t="s">
        <v>121</v>
      </c>
      <c r="I765" s="37" t="s">
        <v>67</v>
      </c>
      <c r="J765" t="s">
        <v>1211</v>
      </c>
      <c r="K765" t="s">
        <v>40</v>
      </c>
      <c r="L765" s="70" t="s">
        <v>21</v>
      </c>
      <c r="M765" s="70" t="s">
        <v>3966</v>
      </c>
      <c r="N765" s="37" t="s">
        <v>67</v>
      </c>
      <c r="O765" s="37" t="s">
        <v>67</v>
      </c>
      <c r="P765" s="37" t="s">
        <v>1976</v>
      </c>
      <c r="Q765" s="75" t="s">
        <v>754</v>
      </c>
      <c r="R765" t="s">
        <v>3691</v>
      </c>
      <c r="S765" s="38">
        <v>1650</v>
      </c>
      <c r="T765">
        <v>1</v>
      </c>
      <c r="U765">
        <v>0</v>
      </c>
      <c r="V765" s="43" t="str">
        <f t="shared" si="55"/>
        <v>USD</v>
      </c>
    </row>
    <row r="766" spans="1:22" x14ac:dyDescent="0.2">
      <c r="A766" s="18" t="str">
        <f t="shared" si="53"/>
        <v>Catalogo principalCSP ACADEMICO6a8420ba-7f8a-44f0-9217-184850a5e1b2</v>
      </c>
      <c r="B766" s="18" t="str">
        <f t="shared" si="54"/>
        <v>6a8420ba-7f8a-44f0-9217-184850a5e1b2CSP ACADEMICO</v>
      </c>
      <c r="C766" s="18"/>
      <c r="D766" t="s">
        <v>122</v>
      </c>
      <c r="E766" t="s">
        <v>755</v>
      </c>
      <c r="F766" t="s">
        <v>1976</v>
      </c>
      <c r="G766" s="18" t="str">
        <f t="shared" si="56"/>
        <v>Catalogo principal</v>
      </c>
      <c r="H766" s="43" t="s">
        <v>121</v>
      </c>
      <c r="I766" s="37" t="s">
        <v>67</v>
      </c>
      <c r="J766" t="s">
        <v>1212</v>
      </c>
      <c r="K766" t="s">
        <v>40</v>
      </c>
      <c r="L766" s="70" t="s">
        <v>21</v>
      </c>
      <c r="M766" s="70" t="s">
        <v>3966</v>
      </c>
      <c r="N766" s="37" t="s">
        <v>67</v>
      </c>
      <c r="O766" s="37" t="s">
        <v>67</v>
      </c>
      <c r="P766" s="37" t="s">
        <v>1976</v>
      </c>
      <c r="Q766" s="75" t="s">
        <v>755</v>
      </c>
      <c r="R766" t="s">
        <v>3691</v>
      </c>
      <c r="S766" s="38">
        <v>1200</v>
      </c>
      <c r="T766">
        <v>1</v>
      </c>
      <c r="U766">
        <v>0</v>
      </c>
      <c r="V766" s="43" t="str">
        <f t="shared" si="55"/>
        <v>USD</v>
      </c>
    </row>
    <row r="767" spans="1:22" x14ac:dyDescent="0.2">
      <c r="A767" s="18" t="str">
        <f t="shared" si="53"/>
        <v>Catalogo principalCSP ACADEMICO9e63cfd2-61f9-4c41-964a-2a47bcc39a0d</v>
      </c>
      <c r="B767" s="18" t="str">
        <f t="shared" si="54"/>
        <v>9e63cfd2-61f9-4c41-964a-2a47bcc39a0dCSP ACADEMICO</v>
      </c>
      <c r="C767" s="18"/>
      <c r="D767" t="s">
        <v>122</v>
      </c>
      <c r="E767" t="s">
        <v>756</v>
      </c>
      <c r="F767" t="s">
        <v>1976</v>
      </c>
      <c r="G767" s="18" t="str">
        <f t="shared" si="56"/>
        <v>Catalogo principal</v>
      </c>
      <c r="H767" s="43" t="s">
        <v>121</v>
      </c>
      <c r="I767" s="37" t="s">
        <v>67</v>
      </c>
      <c r="J767" t="s">
        <v>1024</v>
      </c>
      <c r="K767" t="s">
        <v>40</v>
      </c>
      <c r="L767" s="70" t="s">
        <v>21</v>
      </c>
      <c r="M767" s="70" t="s">
        <v>3966</v>
      </c>
      <c r="N767" s="37" t="s">
        <v>67</v>
      </c>
      <c r="O767" s="37" t="s">
        <v>67</v>
      </c>
      <c r="P767" s="37" t="s">
        <v>1976</v>
      </c>
      <c r="Q767" s="75" t="s">
        <v>756</v>
      </c>
      <c r="R767" t="s">
        <v>3691</v>
      </c>
      <c r="S767" s="38">
        <v>20</v>
      </c>
      <c r="T767">
        <v>1</v>
      </c>
      <c r="U767">
        <v>0</v>
      </c>
      <c r="V767" s="43" t="str">
        <f t="shared" si="55"/>
        <v>USD</v>
      </c>
    </row>
    <row r="768" spans="1:22" x14ac:dyDescent="0.2">
      <c r="A768" s="18" t="str">
        <f t="shared" si="53"/>
        <v>Catalogo principalCSP ACADEMICO632ed93a-9a93-4b43-9e63-f43497d7ad57</v>
      </c>
      <c r="B768" s="18" t="str">
        <f t="shared" si="54"/>
        <v>632ed93a-9a93-4b43-9e63-f43497d7ad57CSP ACADEMICO</v>
      </c>
      <c r="C768" s="18"/>
      <c r="D768" t="s">
        <v>122</v>
      </c>
      <c r="E768" t="s">
        <v>757</v>
      </c>
      <c r="F768" t="s">
        <v>1976</v>
      </c>
      <c r="G768" s="18" t="str">
        <f t="shared" si="56"/>
        <v>Catalogo principal</v>
      </c>
      <c r="H768" s="43" t="s">
        <v>121</v>
      </c>
      <c r="I768" s="37" t="s">
        <v>67</v>
      </c>
      <c r="J768" t="s">
        <v>1025</v>
      </c>
      <c r="K768" t="s">
        <v>40</v>
      </c>
      <c r="L768" s="70" t="s">
        <v>21</v>
      </c>
      <c r="M768" s="70" t="s">
        <v>3966</v>
      </c>
      <c r="N768" s="37" t="s">
        <v>67</v>
      </c>
      <c r="O768" s="37" t="s">
        <v>67</v>
      </c>
      <c r="P768" s="37" t="s">
        <v>1976</v>
      </c>
      <c r="Q768" s="75" t="s">
        <v>757</v>
      </c>
      <c r="R768" t="s">
        <v>3691</v>
      </c>
      <c r="S768" s="38">
        <v>350</v>
      </c>
      <c r="T768">
        <v>1</v>
      </c>
      <c r="U768">
        <v>0</v>
      </c>
      <c r="V768" s="43" t="str">
        <f t="shared" si="55"/>
        <v>USD</v>
      </c>
    </row>
    <row r="769" spans="1:22" x14ac:dyDescent="0.2">
      <c r="A769" s="18" t="str">
        <f t="shared" si="53"/>
        <v>Catalogo principalCSP ACADEMICO7da6cd50-24d3-477f-8848-3fad610535f9</v>
      </c>
      <c r="B769" s="18" t="str">
        <f t="shared" si="54"/>
        <v>7da6cd50-24d3-477f-8848-3fad610535f9CSP ACADEMICO</v>
      </c>
      <c r="C769" s="18"/>
      <c r="D769" t="s">
        <v>122</v>
      </c>
      <c r="E769" t="s">
        <v>758</v>
      </c>
      <c r="F769" t="s">
        <v>1976</v>
      </c>
      <c r="G769" s="18" t="str">
        <f t="shared" si="56"/>
        <v>Catalogo principal</v>
      </c>
      <c r="H769" s="43" t="s">
        <v>121</v>
      </c>
      <c r="I769" s="37" t="s">
        <v>67</v>
      </c>
      <c r="J769" t="s">
        <v>1026</v>
      </c>
      <c r="K769" t="s">
        <v>40</v>
      </c>
      <c r="L769" s="70" t="s">
        <v>21</v>
      </c>
      <c r="M769" s="70" t="s">
        <v>3966</v>
      </c>
      <c r="N769" s="37" t="s">
        <v>67</v>
      </c>
      <c r="O769" s="37" t="s">
        <v>67</v>
      </c>
      <c r="P769" s="37" t="s">
        <v>1976</v>
      </c>
      <c r="Q769" s="75" t="s">
        <v>758</v>
      </c>
      <c r="R769" t="s">
        <v>3691</v>
      </c>
      <c r="S769" s="38">
        <v>0</v>
      </c>
      <c r="T769">
        <v>1</v>
      </c>
      <c r="U769">
        <v>0</v>
      </c>
      <c r="V769" s="43" t="str">
        <f t="shared" si="55"/>
        <v>USD</v>
      </c>
    </row>
    <row r="770" spans="1:22" x14ac:dyDescent="0.2">
      <c r="A770" s="18" t="str">
        <f t="shared" si="53"/>
        <v>Catalogo principalCSP ACADEMICOafb11d0e-f236-4915-a38a-53153e27c9ff</v>
      </c>
      <c r="B770" s="18" t="str">
        <f t="shared" si="54"/>
        <v>afb11d0e-f236-4915-a38a-53153e27c9ffCSP ACADEMICO</v>
      </c>
      <c r="C770" s="18"/>
      <c r="D770" t="s">
        <v>122</v>
      </c>
      <c r="E770" t="s">
        <v>759</v>
      </c>
      <c r="F770" t="s">
        <v>1976</v>
      </c>
      <c r="G770" s="18" t="str">
        <f t="shared" si="56"/>
        <v>Catalogo principal</v>
      </c>
      <c r="H770" s="43" t="s">
        <v>121</v>
      </c>
      <c r="I770" s="37" t="s">
        <v>67</v>
      </c>
      <c r="J770" t="s">
        <v>1027</v>
      </c>
      <c r="K770" t="s">
        <v>40</v>
      </c>
      <c r="L770" s="70" t="s">
        <v>21</v>
      </c>
      <c r="M770" s="70" t="s">
        <v>3966</v>
      </c>
      <c r="N770" s="37" t="s">
        <v>67</v>
      </c>
      <c r="O770" s="37" t="s">
        <v>67</v>
      </c>
      <c r="P770" s="37" t="s">
        <v>1976</v>
      </c>
      <c r="Q770" s="75" t="s">
        <v>759</v>
      </c>
      <c r="R770" t="s">
        <v>3691</v>
      </c>
      <c r="S770" s="38">
        <v>0</v>
      </c>
      <c r="T770">
        <v>1</v>
      </c>
      <c r="U770">
        <v>0</v>
      </c>
      <c r="V770" s="43" t="str">
        <f t="shared" si="55"/>
        <v>USD</v>
      </c>
    </row>
    <row r="771" spans="1:22" x14ac:dyDescent="0.2">
      <c r="A771" s="18" t="str">
        <f t="shared" si="53"/>
        <v>Catalogo principalCSP ACADEMICO3e3e9ccc-cdd4-4c7d-8644-336431f50e2b</v>
      </c>
      <c r="B771" s="18" t="str">
        <f t="shared" si="54"/>
        <v>3e3e9ccc-cdd4-4c7d-8644-336431f50e2bCSP ACADEMICO</v>
      </c>
      <c r="C771" s="18"/>
      <c r="D771" t="s">
        <v>122</v>
      </c>
      <c r="E771" t="s">
        <v>760</v>
      </c>
      <c r="F771" t="s">
        <v>1976</v>
      </c>
      <c r="G771" s="18" t="str">
        <f t="shared" si="56"/>
        <v>Catalogo principal</v>
      </c>
      <c r="H771" s="43" t="s">
        <v>121</v>
      </c>
      <c r="I771" s="37" t="s">
        <v>67</v>
      </c>
      <c r="J771" t="s">
        <v>1028</v>
      </c>
      <c r="K771" t="s">
        <v>40</v>
      </c>
      <c r="L771" s="70" t="s">
        <v>21</v>
      </c>
      <c r="M771" s="70" t="s">
        <v>3966</v>
      </c>
      <c r="N771" s="37" t="s">
        <v>67</v>
      </c>
      <c r="O771" s="37" t="s">
        <v>67</v>
      </c>
      <c r="P771" s="37" t="s">
        <v>1976</v>
      </c>
      <c r="Q771" s="75" t="s">
        <v>760</v>
      </c>
      <c r="R771" t="s">
        <v>3691</v>
      </c>
      <c r="S771" s="38">
        <v>0.6</v>
      </c>
      <c r="T771">
        <v>1</v>
      </c>
      <c r="U771">
        <v>0</v>
      </c>
      <c r="V771" s="43" t="str">
        <f t="shared" si="55"/>
        <v>USD</v>
      </c>
    </row>
    <row r="772" spans="1:22" x14ac:dyDescent="0.2">
      <c r="A772" s="18" t="str">
        <f t="shared" si="53"/>
        <v>Catalogo principalCSP ACADEMICO2084c385-65b3-4fac-867b-e9a2e1dde635</v>
      </c>
      <c r="B772" s="18" t="str">
        <f t="shared" si="54"/>
        <v>2084c385-65b3-4fac-867b-e9a2e1dde635CSP ACADEMICO</v>
      </c>
      <c r="C772" s="18"/>
      <c r="D772" t="s">
        <v>122</v>
      </c>
      <c r="E772" t="s">
        <v>761</v>
      </c>
      <c r="F772" t="s">
        <v>1976</v>
      </c>
      <c r="G772" s="18" t="str">
        <f t="shared" si="56"/>
        <v>Catalogo principal</v>
      </c>
      <c r="H772" s="43" t="s">
        <v>121</v>
      </c>
      <c r="I772" s="37" t="s">
        <v>67</v>
      </c>
      <c r="J772" t="s">
        <v>1029</v>
      </c>
      <c r="K772" t="s">
        <v>40</v>
      </c>
      <c r="L772" s="70" t="s">
        <v>21</v>
      </c>
      <c r="M772" s="70" t="s">
        <v>3966</v>
      </c>
      <c r="N772" s="37" t="s">
        <v>67</v>
      </c>
      <c r="O772" s="37" t="s">
        <v>67</v>
      </c>
      <c r="P772" s="37" t="s">
        <v>1976</v>
      </c>
      <c r="Q772" s="75" t="s">
        <v>761</v>
      </c>
      <c r="R772" t="s">
        <v>3691</v>
      </c>
      <c r="S772" s="38">
        <v>0.3</v>
      </c>
      <c r="T772">
        <v>1</v>
      </c>
      <c r="U772">
        <v>0</v>
      </c>
      <c r="V772" s="43" t="str">
        <f t="shared" si="55"/>
        <v>USD</v>
      </c>
    </row>
    <row r="773" spans="1:22" x14ac:dyDescent="0.2">
      <c r="A773" s="18" t="str">
        <f t="shared" si="53"/>
        <v>Catalogo principalCSP ACADEMICO4e61b7b8-9e0b-407c-a022-fb268080a11c</v>
      </c>
      <c r="B773" s="18" t="str">
        <f t="shared" si="54"/>
        <v>4e61b7b8-9e0b-407c-a022-fb268080a11cCSP ACADEMICO</v>
      </c>
      <c r="C773" s="18"/>
      <c r="D773" t="s">
        <v>122</v>
      </c>
      <c r="E773" t="s">
        <v>762</v>
      </c>
      <c r="F773" t="s">
        <v>1976</v>
      </c>
      <c r="G773" s="18" t="str">
        <f t="shared" si="56"/>
        <v>Catalogo principal</v>
      </c>
      <c r="H773" s="43" t="s">
        <v>121</v>
      </c>
      <c r="I773" s="37" t="s">
        <v>67</v>
      </c>
      <c r="J773" t="s">
        <v>1030</v>
      </c>
      <c r="K773" t="s">
        <v>40</v>
      </c>
      <c r="L773" s="70" t="s">
        <v>21</v>
      </c>
      <c r="M773" s="70" t="s">
        <v>3966</v>
      </c>
      <c r="N773" s="37" t="s">
        <v>67</v>
      </c>
      <c r="O773" s="37" t="s">
        <v>67</v>
      </c>
      <c r="P773" s="37" t="s">
        <v>1976</v>
      </c>
      <c r="Q773" s="75" t="s">
        <v>762</v>
      </c>
      <c r="R773" t="s">
        <v>3691</v>
      </c>
      <c r="S773" s="38">
        <v>0</v>
      </c>
      <c r="T773">
        <v>1</v>
      </c>
      <c r="U773">
        <v>0</v>
      </c>
      <c r="V773" s="43" t="str">
        <f t="shared" si="55"/>
        <v>USD</v>
      </c>
    </row>
    <row r="774" spans="1:22" x14ac:dyDescent="0.2">
      <c r="A774" s="18" t="str">
        <f t="shared" si="53"/>
        <v>Catalogo principalCSP ACADEMICOda22b4b5-e211-4e95-905d-fc24ff5a90a9</v>
      </c>
      <c r="B774" s="18" t="str">
        <f t="shared" si="54"/>
        <v>da22b4b5-e211-4e95-905d-fc24ff5a90a9CSP ACADEMICO</v>
      </c>
      <c r="C774" s="18"/>
      <c r="D774" t="s">
        <v>122</v>
      </c>
      <c r="E774" t="s">
        <v>763</v>
      </c>
      <c r="F774" t="s">
        <v>1976</v>
      </c>
      <c r="G774" s="18" t="str">
        <f t="shared" si="56"/>
        <v>Catalogo principal</v>
      </c>
      <c r="H774" s="43" t="s">
        <v>121</v>
      </c>
      <c r="I774" s="37" t="s">
        <v>67</v>
      </c>
      <c r="J774" t="s">
        <v>1031</v>
      </c>
      <c r="K774" t="s">
        <v>40</v>
      </c>
      <c r="L774" s="70" t="s">
        <v>21</v>
      </c>
      <c r="M774" s="70" t="s">
        <v>3966</v>
      </c>
      <c r="N774" s="37" t="s">
        <v>67</v>
      </c>
      <c r="O774" s="37" t="s">
        <v>67</v>
      </c>
      <c r="P774" s="37" t="s">
        <v>1976</v>
      </c>
      <c r="Q774" s="75" t="s">
        <v>763</v>
      </c>
      <c r="R774" t="s">
        <v>3691</v>
      </c>
      <c r="S774" s="38">
        <v>0.9</v>
      </c>
      <c r="T774">
        <v>1</v>
      </c>
      <c r="U774">
        <v>0</v>
      </c>
      <c r="V774" s="43" t="str">
        <f t="shared" si="55"/>
        <v>USD</v>
      </c>
    </row>
    <row r="775" spans="1:22" x14ac:dyDescent="0.2">
      <c r="A775" s="18" t="str">
        <f t="shared" si="53"/>
        <v>Catalogo principalCSP ACADEMICO190adaa1-f3fc-40d3-94f3-1474ef1629d0</v>
      </c>
      <c r="B775" s="18" t="str">
        <f t="shared" si="54"/>
        <v>190adaa1-f3fc-40d3-94f3-1474ef1629d0CSP ACADEMICO</v>
      </c>
      <c r="C775" s="18"/>
      <c r="D775" t="s">
        <v>122</v>
      </c>
      <c r="E775" t="s">
        <v>764</v>
      </c>
      <c r="F775" t="s">
        <v>1976</v>
      </c>
      <c r="G775" s="18" t="str">
        <f t="shared" si="56"/>
        <v>Catalogo principal</v>
      </c>
      <c r="H775" s="43" t="s">
        <v>121</v>
      </c>
      <c r="I775" s="37" t="s">
        <v>67</v>
      </c>
      <c r="J775" t="s">
        <v>1032</v>
      </c>
      <c r="K775" t="s">
        <v>40</v>
      </c>
      <c r="L775" s="70" t="s">
        <v>21</v>
      </c>
      <c r="M775" s="70" t="s">
        <v>3966</v>
      </c>
      <c r="N775" s="37" t="s">
        <v>67</v>
      </c>
      <c r="O775" s="37" t="s">
        <v>67</v>
      </c>
      <c r="P775" s="37" t="s">
        <v>1976</v>
      </c>
      <c r="Q775" s="75" t="s">
        <v>764</v>
      </c>
      <c r="R775" t="s">
        <v>3691</v>
      </c>
      <c r="S775" s="38">
        <v>0.45</v>
      </c>
      <c r="T775">
        <v>1</v>
      </c>
      <c r="U775">
        <v>0</v>
      </c>
      <c r="V775" s="43" t="str">
        <f t="shared" si="55"/>
        <v>USD</v>
      </c>
    </row>
    <row r="776" spans="1:22" x14ac:dyDescent="0.2">
      <c r="A776" s="18" t="str">
        <f t="shared" si="53"/>
        <v>Catalogo principalCSP ACADEMICO5c923d96-3c69-46ed-84b2-caaa4be1e3f0</v>
      </c>
      <c r="B776" s="18" t="str">
        <f t="shared" si="54"/>
        <v>5c923d96-3c69-46ed-84b2-caaa4be1e3f0CSP ACADEMICO</v>
      </c>
      <c r="C776" s="18"/>
      <c r="D776" t="s">
        <v>122</v>
      </c>
      <c r="E776" t="s">
        <v>765</v>
      </c>
      <c r="F776" t="s">
        <v>1976</v>
      </c>
      <c r="G776" s="18" t="str">
        <f t="shared" si="56"/>
        <v>Catalogo principal</v>
      </c>
      <c r="H776" s="43" t="s">
        <v>121</v>
      </c>
      <c r="I776" s="37" t="s">
        <v>67</v>
      </c>
      <c r="J776" t="s">
        <v>1033</v>
      </c>
      <c r="K776" t="s">
        <v>40</v>
      </c>
      <c r="L776" s="70" t="s">
        <v>21</v>
      </c>
      <c r="M776" s="70" t="s">
        <v>3966</v>
      </c>
      <c r="N776" s="37" t="s">
        <v>67</v>
      </c>
      <c r="O776" s="37" t="s">
        <v>67</v>
      </c>
      <c r="P776" s="37" t="s">
        <v>1976</v>
      </c>
      <c r="Q776" s="75" t="s">
        <v>765</v>
      </c>
      <c r="R776" t="s">
        <v>3691</v>
      </c>
      <c r="S776" s="38">
        <v>0</v>
      </c>
      <c r="T776">
        <v>1</v>
      </c>
      <c r="U776">
        <v>0</v>
      </c>
      <c r="V776" s="43" t="str">
        <f t="shared" si="55"/>
        <v>USD</v>
      </c>
    </row>
    <row r="777" spans="1:22" x14ac:dyDescent="0.2">
      <c r="A777" s="18" t="str">
        <f t="shared" si="53"/>
        <v>Catalogo principalCSP ACADEMICO9250dc5f-a50b-4887-bb9a-57a9efead4f8</v>
      </c>
      <c r="B777" s="18" t="str">
        <f t="shared" si="54"/>
        <v>9250dc5f-a50b-4887-bb9a-57a9efead4f8CSP ACADEMICO</v>
      </c>
      <c r="C777" s="18"/>
      <c r="D777" t="s">
        <v>122</v>
      </c>
      <c r="E777" t="s">
        <v>766</v>
      </c>
      <c r="F777" t="s">
        <v>1976</v>
      </c>
      <c r="G777" s="18" t="str">
        <f t="shared" si="56"/>
        <v>Catalogo principal</v>
      </c>
      <c r="H777" s="43" t="s">
        <v>121</v>
      </c>
      <c r="I777" s="37" t="s">
        <v>67</v>
      </c>
      <c r="J777" t="s">
        <v>1783</v>
      </c>
      <c r="K777" t="s">
        <v>40</v>
      </c>
      <c r="L777" s="70" t="s">
        <v>21</v>
      </c>
      <c r="M777" s="70" t="s">
        <v>3966</v>
      </c>
      <c r="N777" s="37" t="s">
        <v>67</v>
      </c>
      <c r="O777" s="37" t="s">
        <v>67</v>
      </c>
      <c r="P777" s="37" t="s">
        <v>1976</v>
      </c>
      <c r="Q777" s="75" t="s">
        <v>766</v>
      </c>
      <c r="R777" t="s">
        <v>3691</v>
      </c>
      <c r="S777" s="38">
        <v>1.1000000000000001</v>
      </c>
      <c r="T777">
        <v>1</v>
      </c>
      <c r="U777">
        <v>0</v>
      </c>
      <c r="V777" s="43" t="str">
        <f t="shared" si="55"/>
        <v>USD</v>
      </c>
    </row>
    <row r="778" spans="1:22" x14ac:dyDescent="0.2">
      <c r="A778" s="18" t="str">
        <f t="shared" si="53"/>
        <v>Catalogo principalCSP ACADEMICOa81d31c7-197f-482e-bb0d-87c30bacc123</v>
      </c>
      <c r="B778" s="18" t="str">
        <f t="shared" si="54"/>
        <v>a81d31c7-197f-482e-bb0d-87c30bacc123CSP ACADEMICO</v>
      </c>
      <c r="C778" s="18"/>
      <c r="D778" t="s">
        <v>122</v>
      </c>
      <c r="E778" t="s">
        <v>767</v>
      </c>
      <c r="F778" t="s">
        <v>1976</v>
      </c>
      <c r="G778" s="18" t="str">
        <f t="shared" si="56"/>
        <v>Catalogo principal</v>
      </c>
      <c r="H778" s="43" t="s">
        <v>121</v>
      </c>
      <c r="I778" s="37" t="s">
        <v>67</v>
      </c>
      <c r="J778" t="s">
        <v>1784</v>
      </c>
      <c r="K778" t="s">
        <v>40</v>
      </c>
      <c r="L778" s="70" t="s">
        <v>21</v>
      </c>
      <c r="M778" s="70" t="s">
        <v>3966</v>
      </c>
      <c r="N778" s="37" t="s">
        <v>67</v>
      </c>
      <c r="O778" s="37" t="s">
        <v>67</v>
      </c>
      <c r="P778" s="37" t="s">
        <v>1976</v>
      </c>
      <c r="Q778" s="75" t="s">
        <v>767</v>
      </c>
      <c r="R778" t="s">
        <v>3691</v>
      </c>
      <c r="S778" s="38">
        <v>1.1000000000000001</v>
      </c>
      <c r="T778">
        <v>1</v>
      </c>
      <c r="U778">
        <v>0</v>
      </c>
      <c r="V778" s="43" t="str">
        <f t="shared" si="55"/>
        <v>USD</v>
      </c>
    </row>
    <row r="779" spans="1:22" x14ac:dyDescent="0.2">
      <c r="A779" s="18" t="str">
        <f t="shared" si="53"/>
        <v>Catalogo principalCSP ACADEMICOdbf3d646-ff57-461f-910c-f2a922820475</v>
      </c>
      <c r="B779" s="18" t="str">
        <f t="shared" si="54"/>
        <v>dbf3d646-ff57-461f-910c-f2a922820475CSP ACADEMICO</v>
      </c>
      <c r="C779" s="18"/>
      <c r="D779" t="s">
        <v>122</v>
      </c>
      <c r="E779" t="s">
        <v>768</v>
      </c>
      <c r="F779" t="s">
        <v>1976</v>
      </c>
      <c r="G779" s="18" t="str">
        <f t="shared" si="56"/>
        <v>Catalogo principal</v>
      </c>
      <c r="H779" s="43" t="s">
        <v>121</v>
      </c>
      <c r="I779" s="37" t="s">
        <v>67</v>
      </c>
      <c r="J779" t="s">
        <v>1034</v>
      </c>
      <c r="K779" t="s">
        <v>40</v>
      </c>
      <c r="L779" s="70" t="s">
        <v>21</v>
      </c>
      <c r="M779" s="70" t="s">
        <v>3966</v>
      </c>
      <c r="N779" s="37" t="s">
        <v>67</v>
      </c>
      <c r="O779" s="37" t="s">
        <v>67</v>
      </c>
      <c r="P779" s="37" t="s">
        <v>1976</v>
      </c>
      <c r="Q779" s="75" t="s">
        <v>768</v>
      </c>
      <c r="R779" t="s">
        <v>3691</v>
      </c>
      <c r="S779" s="38">
        <v>0.4</v>
      </c>
      <c r="T779">
        <v>1</v>
      </c>
      <c r="U779">
        <v>0</v>
      </c>
      <c r="V779" s="43" t="str">
        <f t="shared" si="55"/>
        <v>USD</v>
      </c>
    </row>
    <row r="780" spans="1:22" x14ac:dyDescent="0.2">
      <c r="A780" s="18" t="str">
        <f t="shared" si="53"/>
        <v>Catalogo principalCSP ACADEMICOd4a16afd-1d3f-4761-82cb-408a6dbc0f1f</v>
      </c>
      <c r="B780" s="18" t="str">
        <f t="shared" si="54"/>
        <v>d4a16afd-1d3f-4761-82cb-408a6dbc0f1fCSP ACADEMICO</v>
      </c>
      <c r="C780" s="18"/>
      <c r="D780" t="s">
        <v>122</v>
      </c>
      <c r="E780" t="s">
        <v>769</v>
      </c>
      <c r="F780" t="s">
        <v>1976</v>
      </c>
      <c r="G780" s="18" t="str">
        <f t="shared" si="56"/>
        <v>Catalogo principal</v>
      </c>
      <c r="H780" s="43" t="s">
        <v>121</v>
      </c>
      <c r="I780" s="37" t="s">
        <v>67</v>
      </c>
      <c r="J780" t="s">
        <v>1035</v>
      </c>
      <c r="K780" t="s">
        <v>40</v>
      </c>
      <c r="L780" s="70" t="s">
        <v>21</v>
      </c>
      <c r="M780" s="70" t="s">
        <v>3966</v>
      </c>
      <c r="N780" s="37" t="s">
        <v>67</v>
      </c>
      <c r="O780" s="37" t="s">
        <v>67</v>
      </c>
      <c r="P780" s="37" t="s">
        <v>1976</v>
      </c>
      <c r="Q780" s="75" t="s">
        <v>769</v>
      </c>
      <c r="R780" t="s">
        <v>3691</v>
      </c>
      <c r="S780" s="38">
        <v>0.3</v>
      </c>
      <c r="T780">
        <v>1</v>
      </c>
      <c r="U780">
        <v>0</v>
      </c>
      <c r="V780" s="43" t="str">
        <f t="shared" si="55"/>
        <v>USD</v>
      </c>
    </row>
    <row r="781" spans="1:22" x14ac:dyDescent="0.2">
      <c r="A781" s="18" t="str">
        <f t="shared" si="53"/>
        <v>Catalogo principalCSP ACADEMICO319142c5-ccd7-4c9c-aec0-d60f25330f8e</v>
      </c>
      <c r="B781" s="18" t="str">
        <f t="shared" si="54"/>
        <v>319142c5-ccd7-4c9c-aec0-d60f25330f8eCSP ACADEMICO</v>
      </c>
      <c r="C781" s="18"/>
      <c r="D781" t="s">
        <v>122</v>
      </c>
      <c r="E781" t="s">
        <v>770</v>
      </c>
      <c r="F781" t="s">
        <v>1976</v>
      </c>
      <c r="G781" s="18" t="str">
        <f t="shared" si="56"/>
        <v>Catalogo principal</v>
      </c>
      <c r="H781" s="43" t="s">
        <v>121</v>
      </c>
      <c r="I781" s="37" t="s">
        <v>67</v>
      </c>
      <c r="J781" t="s">
        <v>1036</v>
      </c>
      <c r="K781" t="s">
        <v>40</v>
      </c>
      <c r="L781" s="70" t="s">
        <v>21</v>
      </c>
      <c r="M781" s="70" t="s">
        <v>3966</v>
      </c>
      <c r="N781" s="37" t="s">
        <v>67</v>
      </c>
      <c r="O781" s="37" t="s">
        <v>67</v>
      </c>
      <c r="P781" s="37" t="s">
        <v>1976</v>
      </c>
      <c r="Q781" s="75" t="s">
        <v>770</v>
      </c>
      <c r="R781" t="s">
        <v>3691</v>
      </c>
      <c r="S781" s="38">
        <v>247.5</v>
      </c>
      <c r="T781">
        <v>1</v>
      </c>
      <c r="U781">
        <v>0</v>
      </c>
      <c r="V781" s="43" t="str">
        <f t="shared" si="55"/>
        <v>USD</v>
      </c>
    </row>
    <row r="782" spans="1:22" x14ac:dyDescent="0.2">
      <c r="A782" s="18" t="str">
        <f t="shared" si="53"/>
        <v>Catalogo principalCSP ACADEMICOecb60fd2-bbaa-449f-a458-e9eec9ce08d6</v>
      </c>
      <c r="B782" s="18" t="str">
        <f t="shared" si="54"/>
        <v>ecb60fd2-bbaa-449f-a458-e9eec9ce08d6CSP ACADEMICO</v>
      </c>
      <c r="C782" s="18"/>
      <c r="D782" t="s">
        <v>122</v>
      </c>
      <c r="E782" t="s">
        <v>771</v>
      </c>
      <c r="F782" t="s">
        <v>1976</v>
      </c>
      <c r="G782" s="18" t="str">
        <f t="shared" si="56"/>
        <v>Catalogo principal</v>
      </c>
      <c r="H782" s="43" t="s">
        <v>121</v>
      </c>
      <c r="I782" s="37" t="s">
        <v>67</v>
      </c>
      <c r="J782" t="s">
        <v>3797</v>
      </c>
      <c r="K782" t="s">
        <v>40</v>
      </c>
      <c r="L782" s="70" t="s">
        <v>21</v>
      </c>
      <c r="M782" s="70" t="s">
        <v>3966</v>
      </c>
      <c r="N782" s="37" t="s">
        <v>67</v>
      </c>
      <c r="O782" s="37" t="s">
        <v>67</v>
      </c>
      <c r="P782" s="37" t="s">
        <v>1976</v>
      </c>
      <c r="Q782" s="75" t="s">
        <v>771</v>
      </c>
      <c r="R782" t="s">
        <v>3691</v>
      </c>
      <c r="S782" s="38">
        <v>3</v>
      </c>
      <c r="T782">
        <v>1</v>
      </c>
      <c r="U782">
        <v>0</v>
      </c>
      <c r="V782" s="43" t="str">
        <f t="shared" si="55"/>
        <v>USD</v>
      </c>
    </row>
    <row r="783" spans="1:22" x14ac:dyDescent="0.2">
      <c r="A783" s="18" t="str">
        <f t="shared" ref="A783:A846" si="57">D783&amp;F783&amp;E783</f>
        <v>Catalogo principalCSP ACADEMICO59b9b348-02a2-40de-90cf-23b76d6616ca</v>
      </c>
      <c r="B783" s="18" t="str">
        <f t="shared" ref="B783:B846" si="58">E783&amp;F783</f>
        <v>59b9b348-02a2-40de-90cf-23b76d6616caCSP ACADEMICO</v>
      </c>
      <c r="C783" s="18"/>
      <c r="D783" t="s">
        <v>122</v>
      </c>
      <c r="E783" t="s">
        <v>772</v>
      </c>
      <c r="F783" t="s">
        <v>1976</v>
      </c>
      <c r="G783" s="18" t="str">
        <f t="shared" si="56"/>
        <v>Catalogo principal</v>
      </c>
      <c r="H783" s="43" t="s">
        <v>121</v>
      </c>
      <c r="I783" s="37" t="s">
        <v>67</v>
      </c>
      <c r="J783" t="s">
        <v>3798</v>
      </c>
      <c r="K783" t="s">
        <v>40</v>
      </c>
      <c r="L783" s="70" t="s">
        <v>21</v>
      </c>
      <c r="M783" s="70" t="s">
        <v>3966</v>
      </c>
      <c r="N783" s="37" t="s">
        <v>67</v>
      </c>
      <c r="O783" s="37" t="s">
        <v>67</v>
      </c>
      <c r="P783" s="37" t="s">
        <v>1976</v>
      </c>
      <c r="Q783" s="75" t="s">
        <v>772</v>
      </c>
      <c r="R783" t="s">
        <v>3691</v>
      </c>
      <c r="S783" s="38">
        <v>2.2999999999999998</v>
      </c>
      <c r="T783">
        <v>1</v>
      </c>
      <c r="U783">
        <v>0</v>
      </c>
      <c r="V783" s="43" t="str">
        <f t="shared" si="55"/>
        <v>USD</v>
      </c>
    </row>
    <row r="784" spans="1:22" x14ac:dyDescent="0.2">
      <c r="A784" s="18" t="str">
        <f t="shared" si="57"/>
        <v>Catalogo principalCSP ACADEMICOcb2ff97f-cdd5-4a14-b655-9f5d0aa58e27</v>
      </c>
      <c r="B784" s="18" t="str">
        <f t="shared" si="58"/>
        <v>cb2ff97f-cdd5-4a14-b655-9f5d0aa58e27CSP ACADEMICO</v>
      </c>
      <c r="C784" s="18"/>
      <c r="D784" t="s">
        <v>122</v>
      </c>
      <c r="E784" t="s">
        <v>773</v>
      </c>
      <c r="F784" t="s">
        <v>1976</v>
      </c>
      <c r="G784" s="18" t="str">
        <f t="shared" si="56"/>
        <v>Catalogo principal</v>
      </c>
      <c r="H784" s="43" t="s">
        <v>121</v>
      </c>
      <c r="I784" s="37" t="s">
        <v>67</v>
      </c>
      <c r="J784" t="s">
        <v>1037</v>
      </c>
      <c r="K784" t="s">
        <v>40</v>
      </c>
      <c r="L784" s="70" t="s">
        <v>21</v>
      </c>
      <c r="M784" s="70" t="s">
        <v>3966</v>
      </c>
      <c r="N784" s="37" t="s">
        <v>67</v>
      </c>
      <c r="O784" s="37" t="s">
        <v>67</v>
      </c>
      <c r="P784" s="37" t="s">
        <v>1976</v>
      </c>
      <c r="Q784" s="75" t="s">
        <v>773</v>
      </c>
      <c r="R784" t="s">
        <v>3691</v>
      </c>
      <c r="S784" s="38">
        <v>28</v>
      </c>
      <c r="T784">
        <v>1</v>
      </c>
      <c r="U784">
        <v>0</v>
      </c>
      <c r="V784" s="43" t="str">
        <f t="shared" ref="V784:V847" si="59">H784</f>
        <v>USD</v>
      </c>
    </row>
    <row r="785" spans="1:22" x14ac:dyDescent="0.2">
      <c r="A785" s="18" t="str">
        <f t="shared" si="57"/>
        <v>Catalogo principalCSP ACADEMICO96cf7b37-c213-4626-a613-2f6c75f6b901</v>
      </c>
      <c r="B785" s="18" t="str">
        <f t="shared" si="58"/>
        <v>96cf7b37-c213-4626-a613-2f6c75f6b901CSP ACADEMICO</v>
      </c>
      <c r="C785" s="18"/>
      <c r="D785" t="s">
        <v>122</v>
      </c>
      <c r="E785" t="s">
        <v>774</v>
      </c>
      <c r="F785" t="s">
        <v>1976</v>
      </c>
      <c r="G785" s="18" t="str">
        <f t="shared" si="56"/>
        <v>Catalogo principal</v>
      </c>
      <c r="H785" s="43" t="s">
        <v>121</v>
      </c>
      <c r="I785" s="37" t="s">
        <v>67</v>
      </c>
      <c r="J785" t="s">
        <v>1038</v>
      </c>
      <c r="K785" t="s">
        <v>40</v>
      </c>
      <c r="L785" s="70" t="s">
        <v>21</v>
      </c>
      <c r="M785" s="70" t="s">
        <v>3966</v>
      </c>
      <c r="N785" s="37" t="s">
        <v>67</v>
      </c>
      <c r="O785" s="37" t="s">
        <v>67</v>
      </c>
      <c r="P785" s="37" t="s">
        <v>1976</v>
      </c>
      <c r="Q785" s="75" t="s">
        <v>774</v>
      </c>
      <c r="R785" t="s">
        <v>3691</v>
      </c>
      <c r="S785" s="38">
        <v>1.4</v>
      </c>
      <c r="T785">
        <v>1</v>
      </c>
      <c r="U785">
        <v>0</v>
      </c>
      <c r="V785" s="43" t="str">
        <f t="shared" si="59"/>
        <v>USD</v>
      </c>
    </row>
    <row r="786" spans="1:22" x14ac:dyDescent="0.2">
      <c r="A786" s="18" t="str">
        <f t="shared" si="57"/>
        <v>Catalogo principalCSP ACADEMICOc2783c39-f49d-4987-b753-fdbaad00ac54</v>
      </c>
      <c r="B786" s="18" t="str">
        <f t="shared" si="58"/>
        <v>c2783c39-f49d-4987-b753-fdbaad00ac54CSP ACADEMICO</v>
      </c>
      <c r="C786" s="18"/>
      <c r="D786" t="s">
        <v>122</v>
      </c>
      <c r="E786" t="s">
        <v>775</v>
      </c>
      <c r="F786" t="s">
        <v>1976</v>
      </c>
      <c r="G786" s="18" t="str">
        <f t="shared" si="56"/>
        <v>Catalogo principal</v>
      </c>
      <c r="H786" s="43" t="s">
        <v>121</v>
      </c>
      <c r="I786" s="37" t="s">
        <v>67</v>
      </c>
      <c r="J786" t="s">
        <v>1039</v>
      </c>
      <c r="K786" t="s">
        <v>40</v>
      </c>
      <c r="L786" s="70" t="s">
        <v>21</v>
      </c>
      <c r="M786" s="70" t="s">
        <v>3966</v>
      </c>
      <c r="N786" s="37" t="s">
        <v>67</v>
      </c>
      <c r="O786" s="37" t="s">
        <v>67</v>
      </c>
      <c r="P786" s="37" t="s">
        <v>1976</v>
      </c>
      <c r="Q786" s="75" t="s">
        <v>775</v>
      </c>
      <c r="R786" t="s">
        <v>3691</v>
      </c>
      <c r="S786" s="38">
        <v>7</v>
      </c>
      <c r="T786">
        <v>1</v>
      </c>
      <c r="U786">
        <v>0</v>
      </c>
      <c r="V786" s="43" t="str">
        <f t="shared" si="59"/>
        <v>USD</v>
      </c>
    </row>
    <row r="787" spans="1:22" x14ac:dyDescent="0.2">
      <c r="A787" s="18" t="str">
        <f t="shared" si="57"/>
        <v>Catalogo principalCSP ACADEMICO4afd07ff-7e40-46a0-90e7-1806d0ee8313</v>
      </c>
      <c r="B787" s="18" t="str">
        <f t="shared" si="58"/>
        <v>4afd07ff-7e40-46a0-90e7-1806d0ee8313CSP ACADEMICO</v>
      </c>
      <c r="C787" s="18"/>
      <c r="D787" t="s">
        <v>122</v>
      </c>
      <c r="E787" t="s">
        <v>776</v>
      </c>
      <c r="F787" t="s">
        <v>1976</v>
      </c>
      <c r="G787" s="18" t="str">
        <f t="shared" si="56"/>
        <v>Catalogo principal</v>
      </c>
      <c r="H787" s="43" t="s">
        <v>121</v>
      </c>
      <c r="I787" s="37" t="s">
        <v>67</v>
      </c>
      <c r="J787" t="s">
        <v>1040</v>
      </c>
      <c r="K787" t="s">
        <v>40</v>
      </c>
      <c r="L787" s="70" t="s">
        <v>21</v>
      </c>
      <c r="M787" s="70" t="s">
        <v>3966</v>
      </c>
      <c r="N787" s="37" t="s">
        <v>67</v>
      </c>
      <c r="O787" s="37" t="s">
        <v>67</v>
      </c>
      <c r="P787" s="37" t="s">
        <v>1976</v>
      </c>
      <c r="Q787" s="75" t="s">
        <v>776</v>
      </c>
      <c r="R787" t="s">
        <v>3691</v>
      </c>
      <c r="S787" s="38">
        <v>70</v>
      </c>
      <c r="T787">
        <v>1</v>
      </c>
      <c r="U787">
        <v>0</v>
      </c>
      <c r="V787" s="43" t="str">
        <f t="shared" si="59"/>
        <v>USD</v>
      </c>
    </row>
    <row r="788" spans="1:22" x14ac:dyDescent="0.2">
      <c r="A788" s="18" t="str">
        <f t="shared" si="57"/>
        <v>Catalogo principalCSP ACADEMICOceedd55e-fc9a-45b1-9001-d6d51f2d4be2</v>
      </c>
      <c r="B788" s="18" t="str">
        <f t="shared" si="58"/>
        <v>ceedd55e-fc9a-45b1-9001-d6d51f2d4be2CSP ACADEMICO</v>
      </c>
      <c r="C788" s="18"/>
      <c r="D788" t="s">
        <v>122</v>
      </c>
      <c r="E788" t="s">
        <v>777</v>
      </c>
      <c r="F788" t="s">
        <v>1976</v>
      </c>
      <c r="G788" s="18" t="str">
        <f t="shared" si="56"/>
        <v>Catalogo principal</v>
      </c>
      <c r="H788" s="43" t="s">
        <v>121</v>
      </c>
      <c r="I788" s="37" t="s">
        <v>67</v>
      </c>
      <c r="J788" t="s">
        <v>1041</v>
      </c>
      <c r="K788" t="s">
        <v>40</v>
      </c>
      <c r="L788" s="70" t="s">
        <v>21</v>
      </c>
      <c r="M788" s="70" t="s">
        <v>3966</v>
      </c>
      <c r="N788" s="37" t="s">
        <v>67</v>
      </c>
      <c r="O788" s="37" t="s">
        <v>67</v>
      </c>
      <c r="P788" s="37" t="s">
        <v>1976</v>
      </c>
      <c r="Q788" s="75" t="s">
        <v>777</v>
      </c>
      <c r="R788" t="s">
        <v>3691</v>
      </c>
      <c r="S788" s="38">
        <v>38.5</v>
      </c>
      <c r="T788">
        <v>1</v>
      </c>
      <c r="U788">
        <v>0</v>
      </c>
      <c r="V788" s="43" t="str">
        <f t="shared" si="59"/>
        <v>USD</v>
      </c>
    </row>
    <row r="789" spans="1:22" x14ac:dyDescent="0.2">
      <c r="A789" s="18" t="str">
        <f t="shared" si="57"/>
        <v>Catalogo principalCSP ACADEMICO11feeeaf-cbbb-4498-bf85-6822eb2122ea</v>
      </c>
      <c r="B789" s="18" t="str">
        <f t="shared" si="58"/>
        <v>11feeeaf-cbbb-4498-bf85-6822eb2122eaCSP ACADEMICO</v>
      </c>
      <c r="C789" s="18"/>
      <c r="D789" t="s">
        <v>122</v>
      </c>
      <c r="E789" t="s">
        <v>778</v>
      </c>
      <c r="F789" t="s">
        <v>1976</v>
      </c>
      <c r="G789" s="18" t="str">
        <f t="shared" si="56"/>
        <v>Catalogo principal</v>
      </c>
      <c r="H789" s="43" t="s">
        <v>121</v>
      </c>
      <c r="I789" s="37" t="s">
        <v>67</v>
      </c>
      <c r="J789" t="s">
        <v>1042</v>
      </c>
      <c r="K789" t="s">
        <v>40</v>
      </c>
      <c r="L789" s="70" t="s">
        <v>21</v>
      </c>
      <c r="M789" s="70" t="s">
        <v>3966</v>
      </c>
      <c r="N789" s="37" t="s">
        <v>67</v>
      </c>
      <c r="O789" s="37" t="s">
        <v>67</v>
      </c>
      <c r="P789" s="37" t="s">
        <v>1976</v>
      </c>
      <c r="Q789" s="75" t="s">
        <v>778</v>
      </c>
      <c r="R789" t="s">
        <v>3691</v>
      </c>
      <c r="S789" s="38">
        <v>28</v>
      </c>
      <c r="T789">
        <v>1</v>
      </c>
      <c r="U789">
        <v>0</v>
      </c>
      <c r="V789" s="43" t="str">
        <f t="shared" si="59"/>
        <v>USD</v>
      </c>
    </row>
    <row r="790" spans="1:22" x14ac:dyDescent="0.2">
      <c r="A790" s="18" t="str">
        <f t="shared" si="57"/>
        <v>Catalogo principalCSP ACADEMICOe9df434f-0be9-440b-a06b-0dc0ce93be93</v>
      </c>
      <c r="B790" s="18" t="str">
        <f t="shared" si="58"/>
        <v>e9df434f-0be9-440b-a06b-0dc0ce93be93CSP ACADEMICO</v>
      </c>
      <c r="C790" s="18"/>
      <c r="D790" t="s">
        <v>122</v>
      </c>
      <c r="E790" t="s">
        <v>779</v>
      </c>
      <c r="F790" t="s">
        <v>1976</v>
      </c>
      <c r="G790" s="18" t="str">
        <f t="shared" si="56"/>
        <v>Catalogo principal</v>
      </c>
      <c r="H790" s="43" t="s">
        <v>121</v>
      </c>
      <c r="I790" s="37" t="s">
        <v>67</v>
      </c>
      <c r="J790" t="s">
        <v>1043</v>
      </c>
      <c r="K790" t="s">
        <v>40</v>
      </c>
      <c r="L790" s="70" t="s">
        <v>21</v>
      </c>
      <c r="M790" s="70" t="s">
        <v>3966</v>
      </c>
      <c r="N790" s="37" t="s">
        <v>67</v>
      </c>
      <c r="O790" s="37" t="s">
        <v>67</v>
      </c>
      <c r="P790" s="37" t="s">
        <v>1976</v>
      </c>
      <c r="Q790" s="75" t="s">
        <v>779</v>
      </c>
      <c r="R790" t="s">
        <v>3691</v>
      </c>
      <c r="S790" s="38">
        <v>0</v>
      </c>
      <c r="T790">
        <v>1</v>
      </c>
      <c r="U790">
        <v>0</v>
      </c>
      <c r="V790" s="43" t="str">
        <f t="shared" si="59"/>
        <v>USD</v>
      </c>
    </row>
    <row r="791" spans="1:22" x14ac:dyDescent="0.2">
      <c r="A791" s="18" t="str">
        <f t="shared" si="57"/>
        <v>Catalogo principalCSP ACADEMICOd884fc51-643d-4f12-bbf5-a13e9320a950</v>
      </c>
      <c r="B791" s="18" t="str">
        <f t="shared" si="58"/>
        <v>d884fc51-643d-4f12-bbf5-a13e9320a950CSP ACADEMICO</v>
      </c>
      <c r="C791" s="18"/>
      <c r="D791" t="s">
        <v>122</v>
      </c>
      <c r="E791" t="s">
        <v>780</v>
      </c>
      <c r="F791" t="s">
        <v>1976</v>
      </c>
      <c r="G791" s="18" t="str">
        <f t="shared" si="56"/>
        <v>Catalogo principal</v>
      </c>
      <c r="H791" s="43" t="s">
        <v>121</v>
      </c>
      <c r="I791" s="37" t="s">
        <v>67</v>
      </c>
      <c r="J791" t="s">
        <v>1044</v>
      </c>
      <c r="K791" t="s">
        <v>40</v>
      </c>
      <c r="L791" s="70" t="s">
        <v>21</v>
      </c>
      <c r="M791" s="70" t="s">
        <v>3966</v>
      </c>
      <c r="N791" s="37" t="s">
        <v>67</v>
      </c>
      <c r="O791" s="37" t="s">
        <v>67</v>
      </c>
      <c r="P791" s="37" t="s">
        <v>1976</v>
      </c>
      <c r="Q791" s="75" t="s">
        <v>780</v>
      </c>
      <c r="R791" t="s">
        <v>3691</v>
      </c>
      <c r="S791" s="38">
        <v>0</v>
      </c>
      <c r="T791">
        <v>1</v>
      </c>
      <c r="U791">
        <v>0</v>
      </c>
      <c r="V791" s="43" t="str">
        <f t="shared" si="59"/>
        <v>USD</v>
      </c>
    </row>
    <row r="792" spans="1:22" x14ac:dyDescent="0.2">
      <c r="A792" s="18" t="str">
        <f t="shared" si="57"/>
        <v>Catalogo principalCSP ACADEMICOb023d59e-7451-4817-a52d-749ff3918e83</v>
      </c>
      <c r="B792" s="18" t="str">
        <f t="shared" si="58"/>
        <v>b023d59e-7451-4817-a52d-749ff3918e83CSP ACADEMICO</v>
      </c>
      <c r="C792" s="18"/>
      <c r="D792" t="s">
        <v>122</v>
      </c>
      <c r="E792" t="s">
        <v>781</v>
      </c>
      <c r="F792" t="s">
        <v>1976</v>
      </c>
      <c r="G792" s="18" t="str">
        <f t="shared" si="56"/>
        <v>Catalogo principal</v>
      </c>
      <c r="H792" s="43" t="s">
        <v>121</v>
      </c>
      <c r="I792" s="37" t="s">
        <v>67</v>
      </c>
      <c r="J792" t="s">
        <v>1045</v>
      </c>
      <c r="K792" t="s">
        <v>40</v>
      </c>
      <c r="L792" s="70" t="s">
        <v>21</v>
      </c>
      <c r="M792" s="70" t="s">
        <v>3966</v>
      </c>
      <c r="N792" s="37" t="s">
        <v>67</v>
      </c>
      <c r="O792" s="37" t="s">
        <v>67</v>
      </c>
      <c r="P792" s="37" t="s">
        <v>1976</v>
      </c>
      <c r="Q792" s="75" t="s">
        <v>781</v>
      </c>
      <c r="R792" t="s">
        <v>3691</v>
      </c>
      <c r="S792" s="38">
        <v>55</v>
      </c>
      <c r="T792">
        <v>1</v>
      </c>
      <c r="U792">
        <v>0</v>
      </c>
      <c r="V792" s="43" t="str">
        <f t="shared" si="59"/>
        <v>USD</v>
      </c>
    </row>
    <row r="793" spans="1:22" x14ac:dyDescent="0.2">
      <c r="A793" s="18" t="str">
        <f t="shared" si="57"/>
        <v>Catalogo principalCSP ACADEMICO844c4b77-dfb5-45c9-aaa4-bf1e70dd73c8</v>
      </c>
      <c r="B793" s="18" t="str">
        <f t="shared" si="58"/>
        <v>844c4b77-dfb5-45c9-aaa4-bf1e70dd73c8CSP ACADEMICO</v>
      </c>
      <c r="C793" s="18"/>
      <c r="D793" t="s">
        <v>122</v>
      </c>
      <c r="E793" t="s">
        <v>782</v>
      </c>
      <c r="F793" t="s">
        <v>1976</v>
      </c>
      <c r="G793" s="18" t="str">
        <f t="shared" si="56"/>
        <v>Catalogo principal</v>
      </c>
      <c r="H793" s="43" t="s">
        <v>121</v>
      </c>
      <c r="I793" s="37" t="s">
        <v>67</v>
      </c>
      <c r="J793" t="s">
        <v>1046</v>
      </c>
      <c r="K793" t="s">
        <v>40</v>
      </c>
      <c r="L793" s="70" t="s">
        <v>21</v>
      </c>
      <c r="M793" s="70" t="s">
        <v>3966</v>
      </c>
      <c r="N793" s="37" t="s">
        <v>67</v>
      </c>
      <c r="O793" s="37" t="s">
        <v>67</v>
      </c>
      <c r="P793" s="37" t="s">
        <v>1976</v>
      </c>
      <c r="Q793" s="75" t="s">
        <v>782</v>
      </c>
      <c r="R793" t="s">
        <v>3691</v>
      </c>
      <c r="S793" s="38">
        <v>40</v>
      </c>
      <c r="T793">
        <v>1</v>
      </c>
      <c r="U793">
        <v>0</v>
      </c>
      <c r="V793" s="43" t="str">
        <f t="shared" si="59"/>
        <v>USD</v>
      </c>
    </row>
    <row r="794" spans="1:22" x14ac:dyDescent="0.2">
      <c r="A794" s="18" t="str">
        <f t="shared" si="57"/>
        <v>Catalogo principalCSP ACADEMICObc89c27d-3586-4728-be98-4bb569802ede</v>
      </c>
      <c r="B794" s="18" t="str">
        <f t="shared" si="58"/>
        <v>bc89c27d-3586-4728-be98-4bb569802edeCSP ACADEMICO</v>
      </c>
      <c r="C794" s="18"/>
      <c r="D794" t="s">
        <v>122</v>
      </c>
      <c r="E794" t="s">
        <v>783</v>
      </c>
      <c r="F794" t="s">
        <v>1976</v>
      </c>
      <c r="G794" s="18" t="str">
        <f t="shared" si="56"/>
        <v>Catalogo principal</v>
      </c>
      <c r="H794" s="43" t="s">
        <v>121</v>
      </c>
      <c r="I794" s="37" t="s">
        <v>67</v>
      </c>
      <c r="J794" t="s">
        <v>1047</v>
      </c>
      <c r="K794" t="s">
        <v>40</v>
      </c>
      <c r="L794" s="70" t="s">
        <v>21</v>
      </c>
      <c r="M794" s="70" t="s">
        <v>3966</v>
      </c>
      <c r="N794" s="37" t="s">
        <v>67</v>
      </c>
      <c r="O794" s="37" t="s">
        <v>67</v>
      </c>
      <c r="P794" s="37" t="s">
        <v>1976</v>
      </c>
      <c r="Q794" s="75" t="s">
        <v>783</v>
      </c>
      <c r="R794" t="s">
        <v>3691</v>
      </c>
      <c r="S794" s="38">
        <v>4.4000000000000004</v>
      </c>
      <c r="T794">
        <v>1</v>
      </c>
      <c r="U794">
        <v>0</v>
      </c>
      <c r="V794" s="43" t="str">
        <f t="shared" si="59"/>
        <v>USD</v>
      </c>
    </row>
    <row r="795" spans="1:22" x14ac:dyDescent="0.2">
      <c r="A795" s="18" t="str">
        <f t="shared" si="57"/>
        <v>Catalogo principalCSP ACADEMICOb1873c69-7198-45e0-b8bf-4fa1d4a6a1ad</v>
      </c>
      <c r="B795" s="18" t="str">
        <f t="shared" si="58"/>
        <v>b1873c69-7198-45e0-b8bf-4fa1d4a6a1adCSP ACADEMICO</v>
      </c>
      <c r="C795" s="18"/>
      <c r="D795" t="s">
        <v>122</v>
      </c>
      <c r="E795" t="s">
        <v>784</v>
      </c>
      <c r="F795" t="s">
        <v>1976</v>
      </c>
      <c r="G795" s="18" t="str">
        <f t="shared" si="56"/>
        <v>Catalogo principal</v>
      </c>
      <c r="H795" s="43" t="s">
        <v>121</v>
      </c>
      <c r="I795" s="37" t="s">
        <v>67</v>
      </c>
      <c r="J795" t="s">
        <v>1048</v>
      </c>
      <c r="K795" t="s">
        <v>40</v>
      </c>
      <c r="L795" s="70" t="s">
        <v>21</v>
      </c>
      <c r="M795" s="70" t="s">
        <v>3966</v>
      </c>
      <c r="N795" s="37" t="s">
        <v>67</v>
      </c>
      <c r="O795" s="37" t="s">
        <v>67</v>
      </c>
      <c r="P795" s="37" t="s">
        <v>1976</v>
      </c>
      <c r="Q795" s="75" t="s">
        <v>784</v>
      </c>
      <c r="R795" t="s">
        <v>3691</v>
      </c>
      <c r="S795" s="38">
        <v>3.2</v>
      </c>
      <c r="T795">
        <v>1</v>
      </c>
      <c r="U795">
        <v>0</v>
      </c>
      <c r="V795" s="43" t="str">
        <f t="shared" si="59"/>
        <v>USD</v>
      </c>
    </row>
    <row r="796" spans="1:22" x14ac:dyDescent="0.2">
      <c r="A796" s="18" t="str">
        <f t="shared" si="57"/>
        <v>Catalogo principalCSP ACADEMICO3e77a031-79a9-4cd7-a7e7-d7dc2987a5c4</v>
      </c>
      <c r="B796" s="18" t="str">
        <f t="shared" si="58"/>
        <v>3e77a031-79a9-4cd7-a7e7-d7dc2987a5c4CSP ACADEMICO</v>
      </c>
      <c r="C796" s="18"/>
      <c r="D796" t="s">
        <v>122</v>
      </c>
      <c r="E796" t="s">
        <v>785</v>
      </c>
      <c r="F796" t="s">
        <v>1976</v>
      </c>
      <c r="G796" s="18" t="str">
        <f t="shared" si="56"/>
        <v>Catalogo principal</v>
      </c>
      <c r="H796" s="43" t="s">
        <v>121</v>
      </c>
      <c r="I796" s="37" t="s">
        <v>67</v>
      </c>
      <c r="J796" t="s">
        <v>1049</v>
      </c>
      <c r="K796" t="s">
        <v>40</v>
      </c>
      <c r="L796" s="70" t="s">
        <v>21</v>
      </c>
      <c r="M796" s="70" t="s">
        <v>3966</v>
      </c>
      <c r="N796" s="37" t="s">
        <v>67</v>
      </c>
      <c r="O796" s="37" t="s">
        <v>67</v>
      </c>
      <c r="P796" s="37" t="s">
        <v>1976</v>
      </c>
      <c r="Q796" s="75" t="s">
        <v>785</v>
      </c>
      <c r="R796" t="s">
        <v>3691</v>
      </c>
      <c r="S796" s="38">
        <v>16.5</v>
      </c>
      <c r="T796">
        <v>1</v>
      </c>
      <c r="U796">
        <v>0</v>
      </c>
      <c r="V796" s="43" t="str">
        <f t="shared" si="59"/>
        <v>USD</v>
      </c>
    </row>
    <row r="797" spans="1:22" x14ac:dyDescent="0.2">
      <c r="A797" s="18" t="str">
        <f t="shared" si="57"/>
        <v>Catalogo principalCSP ACADEMICOc3909cda-035d-4c9f-909d-9a3fdde4e625</v>
      </c>
      <c r="B797" s="18" t="str">
        <f t="shared" si="58"/>
        <v>c3909cda-035d-4c9f-909d-9a3fdde4e625CSP ACADEMICO</v>
      </c>
      <c r="C797" s="18"/>
      <c r="D797" t="s">
        <v>122</v>
      </c>
      <c r="E797" t="s">
        <v>786</v>
      </c>
      <c r="F797" t="s">
        <v>1976</v>
      </c>
      <c r="G797" s="18" t="str">
        <f t="shared" si="56"/>
        <v>Catalogo principal</v>
      </c>
      <c r="H797" s="43" t="s">
        <v>121</v>
      </c>
      <c r="I797" s="37" t="s">
        <v>67</v>
      </c>
      <c r="J797" t="s">
        <v>1050</v>
      </c>
      <c r="K797" t="s">
        <v>40</v>
      </c>
      <c r="L797" s="70" t="s">
        <v>21</v>
      </c>
      <c r="M797" s="70" t="s">
        <v>3966</v>
      </c>
      <c r="N797" s="37" t="s">
        <v>67</v>
      </c>
      <c r="O797" s="37" t="s">
        <v>67</v>
      </c>
      <c r="P797" s="37" t="s">
        <v>1976</v>
      </c>
      <c r="Q797" s="75" t="s">
        <v>786</v>
      </c>
      <c r="R797" t="s">
        <v>3691</v>
      </c>
      <c r="S797" s="38">
        <v>12</v>
      </c>
      <c r="T797">
        <v>1</v>
      </c>
      <c r="U797">
        <v>0</v>
      </c>
      <c r="V797" s="43" t="str">
        <f t="shared" si="59"/>
        <v>USD</v>
      </c>
    </row>
    <row r="798" spans="1:22" x14ac:dyDescent="0.2">
      <c r="A798" s="18" t="str">
        <f t="shared" si="57"/>
        <v>Catalogo principalCSP ACADEMICO83a531ed-e7e8-4b78-94d0-3073d415f347</v>
      </c>
      <c r="B798" s="18" t="str">
        <f t="shared" si="58"/>
        <v>83a531ed-e7e8-4b78-94d0-3073d415f347CSP ACADEMICO</v>
      </c>
      <c r="C798" s="18"/>
      <c r="D798" t="s">
        <v>122</v>
      </c>
      <c r="E798" t="s">
        <v>787</v>
      </c>
      <c r="F798" t="s">
        <v>1976</v>
      </c>
      <c r="G798" s="18" t="str">
        <f t="shared" si="56"/>
        <v>Catalogo principal</v>
      </c>
      <c r="H798" s="43" t="s">
        <v>121</v>
      </c>
      <c r="I798" s="37" t="s">
        <v>67</v>
      </c>
      <c r="J798" t="s">
        <v>1051</v>
      </c>
      <c r="K798" t="s">
        <v>40</v>
      </c>
      <c r="L798" s="70" t="s">
        <v>21</v>
      </c>
      <c r="M798" s="70" t="s">
        <v>3966</v>
      </c>
      <c r="N798" s="37" t="s">
        <v>67</v>
      </c>
      <c r="O798" s="37" t="s">
        <v>67</v>
      </c>
      <c r="P798" s="37" t="s">
        <v>1976</v>
      </c>
      <c r="Q798" s="75" t="s">
        <v>787</v>
      </c>
      <c r="R798" t="s">
        <v>3691</v>
      </c>
      <c r="S798" s="38">
        <v>99</v>
      </c>
      <c r="T798">
        <v>1</v>
      </c>
      <c r="U798">
        <v>0</v>
      </c>
      <c r="V798" s="43" t="str">
        <f t="shared" si="59"/>
        <v>USD</v>
      </c>
    </row>
    <row r="799" spans="1:22" x14ac:dyDescent="0.2">
      <c r="A799" s="18" t="str">
        <f t="shared" si="57"/>
        <v>Catalogo principalCSP ACADEMICOf65ba0cd-dd42-4b7a-8df2-2adcb3c01299</v>
      </c>
      <c r="B799" s="18" t="str">
        <f t="shared" si="58"/>
        <v>f65ba0cd-dd42-4b7a-8df2-2adcb3c01299CSP ACADEMICO</v>
      </c>
      <c r="C799" s="18"/>
      <c r="D799" t="s">
        <v>122</v>
      </c>
      <c r="E799" t="s">
        <v>788</v>
      </c>
      <c r="F799" t="s">
        <v>1976</v>
      </c>
      <c r="G799" s="18" t="str">
        <f t="shared" si="56"/>
        <v>Catalogo principal</v>
      </c>
      <c r="H799" s="43" t="s">
        <v>121</v>
      </c>
      <c r="I799" s="37" t="s">
        <v>67</v>
      </c>
      <c r="J799" t="s">
        <v>1052</v>
      </c>
      <c r="K799" t="s">
        <v>40</v>
      </c>
      <c r="L799" s="70" t="s">
        <v>21</v>
      </c>
      <c r="M799" s="70" t="s">
        <v>3966</v>
      </c>
      <c r="N799" s="37" t="s">
        <v>67</v>
      </c>
      <c r="O799" s="37" t="s">
        <v>67</v>
      </c>
      <c r="P799" s="37" t="s">
        <v>1976</v>
      </c>
      <c r="Q799" s="75" t="s">
        <v>788</v>
      </c>
      <c r="R799" t="s">
        <v>3691</v>
      </c>
      <c r="S799" s="38">
        <v>72</v>
      </c>
      <c r="T799">
        <v>1</v>
      </c>
      <c r="U799">
        <v>0</v>
      </c>
      <c r="V799" s="43" t="str">
        <f t="shared" si="59"/>
        <v>USD</v>
      </c>
    </row>
    <row r="800" spans="1:22" x14ac:dyDescent="0.2">
      <c r="A800" s="18" t="str">
        <f t="shared" si="57"/>
        <v>Catalogo principalCSP ACADEMICO77e8bce5-aa9e-47d3-ad59-5bd4bb13e5ac</v>
      </c>
      <c r="B800" s="18" t="str">
        <f t="shared" si="58"/>
        <v>77e8bce5-aa9e-47d3-ad59-5bd4bb13e5acCSP ACADEMICO</v>
      </c>
      <c r="C800" s="18"/>
      <c r="D800" t="s">
        <v>122</v>
      </c>
      <c r="E800" t="s">
        <v>789</v>
      </c>
      <c r="F800" t="s">
        <v>1976</v>
      </c>
      <c r="G800" s="18" t="str">
        <f t="shared" si="56"/>
        <v>Catalogo principal</v>
      </c>
      <c r="H800" s="43" t="s">
        <v>121</v>
      </c>
      <c r="I800" s="37" t="s">
        <v>67</v>
      </c>
      <c r="J800" t="s">
        <v>4771</v>
      </c>
      <c r="K800" t="s">
        <v>40</v>
      </c>
      <c r="L800" s="70" t="s">
        <v>21</v>
      </c>
      <c r="M800" s="70" t="s">
        <v>3966</v>
      </c>
      <c r="N800" s="37" t="s">
        <v>67</v>
      </c>
      <c r="O800" s="37" t="s">
        <v>67</v>
      </c>
      <c r="P800" s="37" t="s">
        <v>1976</v>
      </c>
      <c r="Q800" s="75" t="s">
        <v>789</v>
      </c>
      <c r="R800" t="s">
        <v>3691</v>
      </c>
      <c r="S800" s="38">
        <v>700</v>
      </c>
      <c r="T800">
        <v>1</v>
      </c>
      <c r="U800">
        <v>0</v>
      </c>
      <c r="V800" s="43" t="str">
        <f t="shared" si="59"/>
        <v>USD</v>
      </c>
    </row>
    <row r="801" spans="1:22" x14ac:dyDescent="0.2">
      <c r="A801" s="18" t="str">
        <f t="shared" si="57"/>
        <v>Catalogo principalCSP ACADEMICO9f620def-b8a6-4d1d-9a03-53f874557837</v>
      </c>
      <c r="B801" s="18" t="str">
        <f t="shared" si="58"/>
        <v>9f620def-b8a6-4d1d-9a03-53f874557837CSP ACADEMICO</v>
      </c>
      <c r="C801" s="18"/>
      <c r="D801" t="s">
        <v>122</v>
      </c>
      <c r="E801" t="s">
        <v>790</v>
      </c>
      <c r="F801" t="s">
        <v>1976</v>
      </c>
      <c r="G801" s="18" t="str">
        <f t="shared" si="56"/>
        <v>Catalogo principal</v>
      </c>
      <c r="H801" s="43" t="s">
        <v>121</v>
      </c>
      <c r="I801" s="37" t="s">
        <v>67</v>
      </c>
      <c r="J801" t="s">
        <v>1053</v>
      </c>
      <c r="K801" t="s">
        <v>40</v>
      </c>
      <c r="L801" s="70" t="s">
        <v>21</v>
      </c>
      <c r="M801" s="70" t="s">
        <v>3966</v>
      </c>
      <c r="N801" s="37" t="s">
        <v>67</v>
      </c>
      <c r="O801" s="37" t="s">
        <v>67</v>
      </c>
      <c r="P801" s="37" t="s">
        <v>1976</v>
      </c>
      <c r="Q801" s="75" t="s">
        <v>790</v>
      </c>
      <c r="R801" t="s">
        <v>3691</v>
      </c>
      <c r="S801" s="38">
        <v>550</v>
      </c>
      <c r="T801">
        <v>1</v>
      </c>
      <c r="U801">
        <v>0</v>
      </c>
      <c r="V801" s="43" t="str">
        <f t="shared" si="59"/>
        <v>USD</v>
      </c>
    </row>
    <row r="802" spans="1:22" x14ac:dyDescent="0.2">
      <c r="A802" s="18" t="str">
        <f t="shared" si="57"/>
        <v>Catalogo principalCSP ACADEMICO51ba4a74-086e-4033-bc08-56d71fc139c0</v>
      </c>
      <c r="B802" s="18" t="str">
        <f t="shared" si="58"/>
        <v>51ba4a74-086e-4033-bc08-56d71fc139c0CSP ACADEMICO</v>
      </c>
      <c r="C802" s="18"/>
      <c r="D802" t="s">
        <v>122</v>
      </c>
      <c r="E802" t="s">
        <v>791</v>
      </c>
      <c r="F802" t="s">
        <v>1976</v>
      </c>
      <c r="G802" s="18" t="str">
        <f t="shared" si="56"/>
        <v>Catalogo principal</v>
      </c>
      <c r="H802" s="43" t="s">
        <v>121</v>
      </c>
      <c r="I802" s="37" t="s">
        <v>67</v>
      </c>
      <c r="J802" t="s">
        <v>1054</v>
      </c>
      <c r="K802" t="s">
        <v>40</v>
      </c>
      <c r="L802" s="70" t="s">
        <v>21</v>
      </c>
      <c r="M802" s="70" t="s">
        <v>3966</v>
      </c>
      <c r="N802" s="37" t="s">
        <v>67</v>
      </c>
      <c r="O802" s="37" t="s">
        <v>67</v>
      </c>
      <c r="P802" s="37" t="s">
        <v>1976</v>
      </c>
      <c r="Q802" s="75" t="s">
        <v>791</v>
      </c>
      <c r="R802" t="s">
        <v>3691</v>
      </c>
      <c r="S802" s="38">
        <v>825</v>
      </c>
      <c r="T802">
        <v>1</v>
      </c>
      <c r="U802">
        <v>0</v>
      </c>
      <c r="V802" s="43" t="str">
        <f t="shared" si="59"/>
        <v>USD</v>
      </c>
    </row>
    <row r="803" spans="1:22" x14ac:dyDescent="0.2">
      <c r="A803" s="18" t="str">
        <f t="shared" si="57"/>
        <v>Catalogo principalCSP ACADEMICO621716e7-cfc9-4e8c-9b8c-262b8d8b2212</v>
      </c>
      <c r="B803" s="18" t="str">
        <f t="shared" si="58"/>
        <v>621716e7-cfc9-4e8c-9b8c-262b8d8b2212CSP ACADEMICO</v>
      </c>
      <c r="C803" s="18"/>
      <c r="D803" t="s">
        <v>122</v>
      </c>
      <c r="E803" t="s">
        <v>792</v>
      </c>
      <c r="F803" t="s">
        <v>1976</v>
      </c>
      <c r="G803" s="18" t="str">
        <f t="shared" si="56"/>
        <v>Catalogo principal</v>
      </c>
      <c r="H803" s="43" t="s">
        <v>121</v>
      </c>
      <c r="I803" s="37" t="s">
        <v>67</v>
      </c>
      <c r="J803" t="s">
        <v>1055</v>
      </c>
      <c r="K803" t="s">
        <v>40</v>
      </c>
      <c r="L803" s="70" t="s">
        <v>21</v>
      </c>
      <c r="M803" s="70" t="s">
        <v>3966</v>
      </c>
      <c r="N803" s="37" t="s">
        <v>67</v>
      </c>
      <c r="O803" s="37" t="s">
        <v>67</v>
      </c>
      <c r="P803" s="37" t="s">
        <v>1976</v>
      </c>
      <c r="Q803" s="75" t="s">
        <v>792</v>
      </c>
      <c r="R803" t="s">
        <v>3691</v>
      </c>
      <c r="S803" s="38">
        <v>42</v>
      </c>
      <c r="T803">
        <v>1</v>
      </c>
      <c r="U803">
        <v>0</v>
      </c>
      <c r="V803" s="43" t="str">
        <f t="shared" si="59"/>
        <v>USD</v>
      </c>
    </row>
    <row r="804" spans="1:22" x14ac:dyDescent="0.2">
      <c r="A804" s="18" t="str">
        <f t="shared" si="57"/>
        <v>Catalogo principalCSP ACADEMICO4a7a84db-1982-453e-9caa-ca72606b31cc</v>
      </c>
      <c r="B804" s="18" t="str">
        <f t="shared" si="58"/>
        <v>4a7a84db-1982-453e-9caa-ca72606b31ccCSP ACADEMICO</v>
      </c>
      <c r="C804" s="18"/>
      <c r="D804" t="s">
        <v>122</v>
      </c>
      <c r="E804" t="s">
        <v>793</v>
      </c>
      <c r="F804" t="s">
        <v>1976</v>
      </c>
      <c r="G804" s="18" t="str">
        <f t="shared" ref="G804:G867" si="60">D804</f>
        <v>Catalogo principal</v>
      </c>
      <c r="H804" s="43" t="s">
        <v>121</v>
      </c>
      <c r="I804" s="37" t="s">
        <v>67</v>
      </c>
      <c r="J804" t="s">
        <v>1056</v>
      </c>
      <c r="K804" t="s">
        <v>40</v>
      </c>
      <c r="L804" s="70" t="s">
        <v>21</v>
      </c>
      <c r="M804" s="70" t="s">
        <v>3966</v>
      </c>
      <c r="N804" s="37" t="s">
        <v>67</v>
      </c>
      <c r="O804" s="37" t="s">
        <v>67</v>
      </c>
      <c r="P804" s="37" t="s">
        <v>1976</v>
      </c>
      <c r="Q804" s="75" t="s">
        <v>793</v>
      </c>
      <c r="R804" t="s">
        <v>3691</v>
      </c>
      <c r="S804" s="38">
        <v>42</v>
      </c>
      <c r="T804">
        <v>1</v>
      </c>
      <c r="U804">
        <v>0</v>
      </c>
      <c r="V804" s="43" t="str">
        <f t="shared" si="59"/>
        <v>USD</v>
      </c>
    </row>
    <row r="805" spans="1:22" x14ac:dyDescent="0.2">
      <c r="A805" s="18" t="str">
        <f t="shared" si="57"/>
        <v>Catalogo principalCSP ACADEMICO533e0acf-0093-47da-bb03-920c64cf0e75</v>
      </c>
      <c r="B805" s="18" t="str">
        <f t="shared" si="58"/>
        <v>533e0acf-0093-47da-bb03-920c64cf0e75CSP ACADEMICO</v>
      </c>
      <c r="C805" s="18"/>
      <c r="D805" t="s">
        <v>122</v>
      </c>
      <c r="E805" t="s">
        <v>794</v>
      </c>
      <c r="F805" t="s">
        <v>1976</v>
      </c>
      <c r="G805" s="18" t="str">
        <f t="shared" si="60"/>
        <v>Catalogo principal</v>
      </c>
      <c r="H805" s="43" t="s">
        <v>121</v>
      </c>
      <c r="I805" s="37" t="s">
        <v>67</v>
      </c>
      <c r="J805" t="s">
        <v>1057</v>
      </c>
      <c r="K805" t="s">
        <v>40</v>
      </c>
      <c r="L805" s="70" t="s">
        <v>21</v>
      </c>
      <c r="M805" s="70" t="s">
        <v>3966</v>
      </c>
      <c r="N805" s="37" t="s">
        <v>67</v>
      </c>
      <c r="O805" s="37" t="s">
        <v>67</v>
      </c>
      <c r="P805" s="37" t="s">
        <v>1976</v>
      </c>
      <c r="Q805" s="75" t="s">
        <v>794</v>
      </c>
      <c r="R805" t="s">
        <v>3691</v>
      </c>
      <c r="S805" s="38">
        <v>41.3</v>
      </c>
      <c r="T805">
        <v>1</v>
      </c>
      <c r="U805">
        <v>0</v>
      </c>
      <c r="V805" s="43" t="str">
        <f t="shared" si="59"/>
        <v>USD</v>
      </c>
    </row>
    <row r="806" spans="1:22" x14ac:dyDescent="0.2">
      <c r="A806" s="18" t="str">
        <f t="shared" si="57"/>
        <v>Catalogo principalCSP ACADEMICO5925a655-481c-4b16-82c5-588ddb68ba36</v>
      </c>
      <c r="B806" s="18" t="str">
        <f t="shared" si="58"/>
        <v>5925a655-481c-4b16-82c5-588ddb68ba36CSP ACADEMICO</v>
      </c>
      <c r="C806" s="18"/>
      <c r="D806" t="s">
        <v>122</v>
      </c>
      <c r="E806" t="s">
        <v>795</v>
      </c>
      <c r="F806" t="s">
        <v>1976</v>
      </c>
      <c r="G806" s="18" t="str">
        <f t="shared" si="60"/>
        <v>Catalogo principal</v>
      </c>
      <c r="H806" s="43" t="s">
        <v>121</v>
      </c>
      <c r="I806" s="37" t="s">
        <v>67</v>
      </c>
      <c r="J806" t="s">
        <v>1058</v>
      </c>
      <c r="K806" t="s">
        <v>40</v>
      </c>
      <c r="L806" s="70" t="s">
        <v>21</v>
      </c>
      <c r="M806" s="70" t="s">
        <v>3966</v>
      </c>
      <c r="N806" s="37" t="s">
        <v>67</v>
      </c>
      <c r="O806" s="37" t="s">
        <v>67</v>
      </c>
      <c r="P806" s="37" t="s">
        <v>1976</v>
      </c>
      <c r="Q806" s="75" t="s">
        <v>795</v>
      </c>
      <c r="R806" t="s">
        <v>3691</v>
      </c>
      <c r="S806" s="38">
        <v>30</v>
      </c>
      <c r="T806">
        <v>1</v>
      </c>
      <c r="U806">
        <v>0</v>
      </c>
      <c r="V806" s="43" t="str">
        <f t="shared" si="59"/>
        <v>USD</v>
      </c>
    </row>
    <row r="807" spans="1:22" x14ac:dyDescent="0.2">
      <c r="A807" s="18" t="str">
        <f t="shared" si="57"/>
        <v>Catalogo principalCSP ACADEMICO4bea8897-2b56-4614-a25f-675eb4d0d81e</v>
      </c>
      <c r="B807" s="18" t="str">
        <f t="shared" si="58"/>
        <v>4bea8897-2b56-4614-a25f-675eb4d0d81eCSP ACADEMICO</v>
      </c>
      <c r="C807" s="18"/>
      <c r="D807" t="s">
        <v>122</v>
      </c>
      <c r="E807" t="s">
        <v>796</v>
      </c>
      <c r="F807" t="s">
        <v>1976</v>
      </c>
      <c r="G807" s="18" t="str">
        <f t="shared" si="60"/>
        <v>Catalogo principal</v>
      </c>
      <c r="H807" s="43" t="s">
        <v>121</v>
      </c>
      <c r="I807" s="37" t="s">
        <v>67</v>
      </c>
      <c r="J807" t="s">
        <v>1059</v>
      </c>
      <c r="K807" t="s">
        <v>40</v>
      </c>
      <c r="L807" s="70" t="s">
        <v>21</v>
      </c>
      <c r="M807" s="70" t="s">
        <v>3966</v>
      </c>
      <c r="N807" s="37" t="s">
        <v>67</v>
      </c>
      <c r="O807" s="37" t="s">
        <v>67</v>
      </c>
      <c r="P807" s="37" t="s">
        <v>1976</v>
      </c>
      <c r="Q807" s="75" t="s">
        <v>796</v>
      </c>
      <c r="R807" t="s">
        <v>3691</v>
      </c>
      <c r="S807" s="38">
        <v>11</v>
      </c>
      <c r="T807">
        <v>1</v>
      </c>
      <c r="U807">
        <v>0</v>
      </c>
      <c r="V807" s="43" t="str">
        <f t="shared" si="59"/>
        <v>USD</v>
      </c>
    </row>
    <row r="808" spans="1:22" x14ac:dyDescent="0.2">
      <c r="A808" s="18" t="str">
        <f t="shared" si="57"/>
        <v>Catalogo principalCSP ACADEMICO089b9307-fe82-47fa-9d73-a06ee42f531b</v>
      </c>
      <c r="B808" s="18" t="str">
        <f t="shared" si="58"/>
        <v>089b9307-fe82-47fa-9d73-a06ee42f531bCSP ACADEMICO</v>
      </c>
      <c r="C808" s="18"/>
      <c r="D808" t="s">
        <v>122</v>
      </c>
      <c r="E808" t="s">
        <v>797</v>
      </c>
      <c r="F808" t="s">
        <v>1976</v>
      </c>
      <c r="G808" s="18" t="str">
        <f t="shared" si="60"/>
        <v>Catalogo principal</v>
      </c>
      <c r="H808" s="43" t="s">
        <v>121</v>
      </c>
      <c r="I808" s="37" t="s">
        <v>67</v>
      </c>
      <c r="J808" t="s">
        <v>1060</v>
      </c>
      <c r="K808" t="s">
        <v>40</v>
      </c>
      <c r="L808" s="70" t="s">
        <v>21</v>
      </c>
      <c r="M808" s="70" t="s">
        <v>3966</v>
      </c>
      <c r="N808" s="37" t="s">
        <v>67</v>
      </c>
      <c r="O808" s="37" t="s">
        <v>67</v>
      </c>
      <c r="P808" s="37" t="s">
        <v>1976</v>
      </c>
      <c r="Q808" s="75" t="s">
        <v>797</v>
      </c>
      <c r="R808" t="s">
        <v>3691</v>
      </c>
      <c r="S808" s="38">
        <v>8</v>
      </c>
      <c r="T808">
        <v>1</v>
      </c>
      <c r="U808">
        <v>0</v>
      </c>
      <c r="V808" s="43" t="str">
        <f t="shared" si="59"/>
        <v>USD</v>
      </c>
    </row>
    <row r="809" spans="1:22" x14ac:dyDescent="0.2">
      <c r="A809" s="18" t="str">
        <f t="shared" si="57"/>
        <v>Catalogo principalCSP ACADEMICO9b97f77a-106a-4039-9f30-08954636d5a7</v>
      </c>
      <c r="B809" s="18" t="str">
        <f t="shared" si="58"/>
        <v>9b97f77a-106a-4039-9f30-08954636d5a7CSP ACADEMICO</v>
      </c>
      <c r="C809" s="18"/>
      <c r="D809" t="s">
        <v>122</v>
      </c>
      <c r="E809" t="s">
        <v>798</v>
      </c>
      <c r="F809" t="s">
        <v>1976</v>
      </c>
      <c r="G809" s="18" t="str">
        <f t="shared" si="60"/>
        <v>Catalogo principal</v>
      </c>
      <c r="H809" s="43" t="s">
        <v>121</v>
      </c>
      <c r="I809" s="37" t="s">
        <v>67</v>
      </c>
      <c r="J809" t="s">
        <v>1213</v>
      </c>
      <c r="K809" t="s">
        <v>40</v>
      </c>
      <c r="L809" s="70" t="s">
        <v>21</v>
      </c>
      <c r="M809" s="70" t="s">
        <v>3966</v>
      </c>
      <c r="N809" s="37" t="s">
        <v>67</v>
      </c>
      <c r="O809" s="37" t="s">
        <v>67</v>
      </c>
      <c r="P809" s="37" t="s">
        <v>1976</v>
      </c>
      <c r="Q809" s="75" t="s">
        <v>798</v>
      </c>
      <c r="R809" t="s">
        <v>3691</v>
      </c>
      <c r="S809" s="38">
        <v>52.3</v>
      </c>
      <c r="T809">
        <v>1</v>
      </c>
      <c r="U809">
        <v>0</v>
      </c>
      <c r="V809" s="43" t="str">
        <f t="shared" si="59"/>
        <v>USD</v>
      </c>
    </row>
    <row r="810" spans="1:22" x14ac:dyDescent="0.2">
      <c r="A810" s="18" t="str">
        <f t="shared" si="57"/>
        <v>Catalogo principalCSP ACADEMICOc1267a47-0d56-4305-b975-7ba45e51eb5d</v>
      </c>
      <c r="B810" s="18" t="str">
        <f t="shared" si="58"/>
        <v>c1267a47-0d56-4305-b975-7ba45e51eb5dCSP ACADEMICO</v>
      </c>
      <c r="C810" s="18"/>
      <c r="D810" t="s">
        <v>122</v>
      </c>
      <c r="E810" t="s">
        <v>799</v>
      </c>
      <c r="F810" t="s">
        <v>1976</v>
      </c>
      <c r="G810" s="18" t="str">
        <f t="shared" si="60"/>
        <v>Catalogo principal</v>
      </c>
      <c r="H810" s="43" t="s">
        <v>121</v>
      </c>
      <c r="I810" s="37" t="s">
        <v>67</v>
      </c>
      <c r="J810" t="s">
        <v>1214</v>
      </c>
      <c r="K810" t="s">
        <v>40</v>
      </c>
      <c r="L810" s="70" t="s">
        <v>21</v>
      </c>
      <c r="M810" s="70" t="s">
        <v>3966</v>
      </c>
      <c r="N810" s="37" t="s">
        <v>67</v>
      </c>
      <c r="O810" s="37" t="s">
        <v>67</v>
      </c>
      <c r="P810" s="37" t="s">
        <v>1976</v>
      </c>
      <c r="Q810" s="75" t="s">
        <v>799</v>
      </c>
      <c r="R810" t="s">
        <v>3691</v>
      </c>
      <c r="S810" s="38">
        <v>79.7</v>
      </c>
      <c r="T810">
        <v>1</v>
      </c>
      <c r="U810">
        <v>0</v>
      </c>
      <c r="V810" s="43" t="str">
        <f t="shared" si="59"/>
        <v>USD</v>
      </c>
    </row>
    <row r="811" spans="1:22" x14ac:dyDescent="0.2">
      <c r="A811" s="18" t="str">
        <f t="shared" si="57"/>
        <v>Catalogo principalCSP ACADEMICO3ea6fca5-1502-4ec1-8d87-f65d65f382bf</v>
      </c>
      <c r="B811" s="18" t="str">
        <f t="shared" si="58"/>
        <v>3ea6fca5-1502-4ec1-8d87-f65d65f382bfCSP ACADEMICO</v>
      </c>
      <c r="C811" s="18"/>
      <c r="D811" t="s">
        <v>122</v>
      </c>
      <c r="E811" t="s">
        <v>800</v>
      </c>
      <c r="F811" t="s">
        <v>1976</v>
      </c>
      <c r="G811" s="18" t="str">
        <f t="shared" si="60"/>
        <v>Catalogo principal</v>
      </c>
      <c r="H811" s="43" t="s">
        <v>121</v>
      </c>
      <c r="I811" s="37" t="s">
        <v>67</v>
      </c>
      <c r="J811" t="s">
        <v>1215</v>
      </c>
      <c r="K811" t="s">
        <v>40</v>
      </c>
      <c r="L811" s="70" t="s">
        <v>21</v>
      </c>
      <c r="M811" s="70" t="s">
        <v>3966</v>
      </c>
      <c r="N811" s="37" t="s">
        <v>67</v>
      </c>
      <c r="O811" s="37" t="s">
        <v>67</v>
      </c>
      <c r="P811" s="37" t="s">
        <v>1976</v>
      </c>
      <c r="Q811" s="75" t="s">
        <v>800</v>
      </c>
      <c r="R811" t="s">
        <v>3691</v>
      </c>
      <c r="S811" s="38">
        <v>38</v>
      </c>
      <c r="T811">
        <v>1</v>
      </c>
      <c r="U811">
        <v>0</v>
      </c>
      <c r="V811" s="43" t="str">
        <f t="shared" si="59"/>
        <v>USD</v>
      </c>
    </row>
    <row r="812" spans="1:22" x14ac:dyDescent="0.2">
      <c r="A812" s="18" t="str">
        <f t="shared" si="57"/>
        <v>Catalogo principalCSP ACADEMICO9c6e2220-643f-41ce-9fcc-b6db3d1a25ec</v>
      </c>
      <c r="B812" s="18" t="str">
        <f t="shared" si="58"/>
        <v>9c6e2220-643f-41ce-9fcc-b6db3d1a25ecCSP ACADEMICO</v>
      </c>
      <c r="C812" s="18"/>
      <c r="D812" t="s">
        <v>122</v>
      </c>
      <c r="E812" t="s">
        <v>801</v>
      </c>
      <c r="F812" t="s">
        <v>1976</v>
      </c>
      <c r="G812" s="18" t="str">
        <f t="shared" si="60"/>
        <v>Catalogo principal</v>
      </c>
      <c r="H812" s="43" t="s">
        <v>121</v>
      </c>
      <c r="I812" s="37" t="s">
        <v>67</v>
      </c>
      <c r="J812" t="s">
        <v>1216</v>
      </c>
      <c r="K812" t="s">
        <v>40</v>
      </c>
      <c r="L812" s="70" t="s">
        <v>21</v>
      </c>
      <c r="M812" s="70" t="s">
        <v>3966</v>
      </c>
      <c r="N812" s="37" t="s">
        <v>67</v>
      </c>
      <c r="O812" s="37" t="s">
        <v>67</v>
      </c>
      <c r="P812" s="37" t="s">
        <v>1976</v>
      </c>
      <c r="Q812" s="75" t="s">
        <v>801</v>
      </c>
      <c r="R812" t="s">
        <v>3691</v>
      </c>
      <c r="S812" s="38">
        <v>58</v>
      </c>
      <c r="T812">
        <v>1</v>
      </c>
      <c r="U812">
        <v>0</v>
      </c>
      <c r="V812" s="43" t="str">
        <f t="shared" si="59"/>
        <v>USD</v>
      </c>
    </row>
    <row r="813" spans="1:22" x14ac:dyDescent="0.2">
      <c r="A813" s="18" t="str">
        <f t="shared" si="57"/>
        <v>Catalogo principalCSP ACADEMICOa81010d7-7859-4f6b-9f29-2e79e2573904</v>
      </c>
      <c r="B813" s="18" t="str">
        <f t="shared" si="58"/>
        <v>a81010d7-7859-4f6b-9f29-2e79e2573904CSP ACADEMICO</v>
      </c>
      <c r="C813" s="18"/>
      <c r="D813" t="s">
        <v>122</v>
      </c>
      <c r="E813" t="s">
        <v>802</v>
      </c>
      <c r="F813" t="s">
        <v>1976</v>
      </c>
      <c r="G813" s="18" t="str">
        <f t="shared" si="60"/>
        <v>Catalogo principal</v>
      </c>
      <c r="H813" s="43" t="s">
        <v>121</v>
      </c>
      <c r="I813" s="37" t="s">
        <v>67</v>
      </c>
      <c r="J813" t="s">
        <v>1217</v>
      </c>
      <c r="K813" t="s">
        <v>40</v>
      </c>
      <c r="L813" s="70" t="s">
        <v>21</v>
      </c>
      <c r="M813" s="70" t="s">
        <v>3966</v>
      </c>
      <c r="N813" s="37" t="s">
        <v>67</v>
      </c>
      <c r="O813" s="37" t="s">
        <v>67</v>
      </c>
      <c r="P813" s="37" t="s">
        <v>1976</v>
      </c>
      <c r="Q813" s="75" t="s">
        <v>802</v>
      </c>
      <c r="R813" t="s">
        <v>3691</v>
      </c>
      <c r="S813" s="38">
        <v>27.5</v>
      </c>
      <c r="T813">
        <v>1</v>
      </c>
      <c r="U813">
        <v>0</v>
      </c>
      <c r="V813" s="43" t="str">
        <f t="shared" si="59"/>
        <v>USD</v>
      </c>
    </row>
    <row r="814" spans="1:22" x14ac:dyDescent="0.2">
      <c r="A814" s="18" t="str">
        <f t="shared" si="57"/>
        <v>Catalogo principalCSP ACADEMICO69998fb3-b858-476e-99ba-0d7ba65fe8fb</v>
      </c>
      <c r="B814" s="18" t="str">
        <f t="shared" si="58"/>
        <v>69998fb3-b858-476e-99ba-0d7ba65fe8fbCSP ACADEMICO</v>
      </c>
      <c r="C814" s="18"/>
      <c r="D814" t="s">
        <v>122</v>
      </c>
      <c r="E814" t="s">
        <v>803</v>
      </c>
      <c r="F814" t="s">
        <v>1976</v>
      </c>
      <c r="G814" s="18" t="str">
        <f t="shared" si="60"/>
        <v>Catalogo principal</v>
      </c>
      <c r="H814" s="43" t="s">
        <v>121</v>
      </c>
      <c r="I814" s="37" t="s">
        <v>67</v>
      </c>
      <c r="J814" t="s">
        <v>1218</v>
      </c>
      <c r="K814" t="s">
        <v>40</v>
      </c>
      <c r="L814" s="70" t="s">
        <v>21</v>
      </c>
      <c r="M814" s="70" t="s">
        <v>3966</v>
      </c>
      <c r="N814" s="37" t="s">
        <v>67</v>
      </c>
      <c r="O814" s="37" t="s">
        <v>67</v>
      </c>
      <c r="P814" s="37" t="s">
        <v>1976</v>
      </c>
      <c r="Q814" s="75" t="s">
        <v>803</v>
      </c>
      <c r="R814" t="s">
        <v>3691</v>
      </c>
      <c r="S814" s="38">
        <v>20</v>
      </c>
      <c r="T814">
        <v>1</v>
      </c>
      <c r="U814">
        <v>0</v>
      </c>
      <c r="V814" s="43" t="str">
        <f t="shared" si="59"/>
        <v>USD</v>
      </c>
    </row>
    <row r="815" spans="1:22" x14ac:dyDescent="0.2">
      <c r="A815" s="18" t="str">
        <f t="shared" si="57"/>
        <v>Catalogo principalCSP ACADEMICO4e01898f-8f8a-451a-be80-f2298cec5170</v>
      </c>
      <c r="B815" s="18" t="str">
        <f t="shared" si="58"/>
        <v>4e01898f-8f8a-451a-be80-f2298cec5170CSP ACADEMICO</v>
      </c>
      <c r="C815" s="18"/>
      <c r="D815" t="s">
        <v>122</v>
      </c>
      <c r="E815" s="83" t="s">
        <v>804</v>
      </c>
      <c r="F815" t="s">
        <v>1976</v>
      </c>
      <c r="G815" s="18" t="str">
        <f t="shared" si="60"/>
        <v>Catalogo principal</v>
      </c>
      <c r="H815" s="43" t="s">
        <v>121</v>
      </c>
      <c r="I815" s="37" t="s">
        <v>67</v>
      </c>
      <c r="J815" t="s">
        <v>1061</v>
      </c>
      <c r="K815" t="s">
        <v>40</v>
      </c>
      <c r="L815" s="70" t="s">
        <v>21</v>
      </c>
      <c r="M815" s="70" t="s">
        <v>3966</v>
      </c>
      <c r="N815" s="37" t="s">
        <v>67</v>
      </c>
      <c r="O815" s="37" t="s">
        <v>67</v>
      </c>
      <c r="P815" s="37" t="s">
        <v>1976</v>
      </c>
      <c r="Q815" s="75" t="s">
        <v>804</v>
      </c>
      <c r="R815" t="s">
        <v>3691</v>
      </c>
      <c r="S815" s="38">
        <v>11</v>
      </c>
      <c r="T815">
        <v>1</v>
      </c>
      <c r="U815">
        <v>0</v>
      </c>
      <c r="V815" s="43" t="str">
        <f t="shared" si="59"/>
        <v>USD</v>
      </c>
    </row>
    <row r="816" spans="1:22" x14ac:dyDescent="0.2">
      <c r="A816" s="18" t="str">
        <f t="shared" si="57"/>
        <v>Catalogo principalCSP ACADEMICO9c5d580a-2e7e-4613-ab3a-b00b80697e6c</v>
      </c>
      <c r="B816" s="18" t="str">
        <f t="shared" si="58"/>
        <v>9c5d580a-2e7e-4613-ab3a-b00b80697e6cCSP ACADEMICO</v>
      </c>
      <c r="C816" s="18"/>
      <c r="D816" t="s">
        <v>122</v>
      </c>
      <c r="E816" t="s">
        <v>805</v>
      </c>
      <c r="F816" t="s">
        <v>1976</v>
      </c>
      <c r="G816" s="18" t="str">
        <f t="shared" si="60"/>
        <v>Catalogo principal</v>
      </c>
      <c r="H816" s="43" t="s">
        <v>121</v>
      </c>
      <c r="I816" s="37" t="s">
        <v>67</v>
      </c>
      <c r="J816" t="s">
        <v>1062</v>
      </c>
      <c r="K816" t="s">
        <v>40</v>
      </c>
      <c r="L816" s="70" t="s">
        <v>21</v>
      </c>
      <c r="M816" s="70" t="s">
        <v>3966</v>
      </c>
      <c r="N816" s="37" t="s">
        <v>67</v>
      </c>
      <c r="O816" s="37" t="s">
        <v>67</v>
      </c>
      <c r="P816" s="37" t="s">
        <v>1976</v>
      </c>
      <c r="Q816" s="75" t="s">
        <v>805</v>
      </c>
      <c r="R816" t="s">
        <v>3691</v>
      </c>
      <c r="S816" s="38">
        <v>8</v>
      </c>
      <c r="T816">
        <v>1</v>
      </c>
      <c r="U816">
        <v>0</v>
      </c>
      <c r="V816" s="43" t="str">
        <f t="shared" si="59"/>
        <v>USD</v>
      </c>
    </row>
    <row r="817" spans="1:22" x14ac:dyDescent="0.2">
      <c r="A817" s="18" t="str">
        <f t="shared" si="57"/>
        <v>Catalogo principalCSP ACADEMICO2a8ce3ed-d2b3-4d9f-b620-375a9f475479</v>
      </c>
      <c r="B817" s="18" t="str">
        <f t="shared" si="58"/>
        <v>2a8ce3ed-d2b3-4d9f-b620-375a9f475479CSP ACADEMICO</v>
      </c>
      <c r="C817" s="18"/>
      <c r="D817" t="s">
        <v>122</v>
      </c>
      <c r="E817" t="s">
        <v>806</v>
      </c>
      <c r="F817" t="s">
        <v>1976</v>
      </c>
      <c r="G817" s="18" t="str">
        <f t="shared" si="60"/>
        <v>Catalogo principal</v>
      </c>
      <c r="H817" s="43" t="s">
        <v>121</v>
      </c>
      <c r="I817" s="37" t="s">
        <v>67</v>
      </c>
      <c r="J817" t="s">
        <v>1063</v>
      </c>
      <c r="K817" t="s">
        <v>40</v>
      </c>
      <c r="L817" s="70" t="s">
        <v>21</v>
      </c>
      <c r="M817" s="70" t="s">
        <v>3966</v>
      </c>
      <c r="N817" s="37" t="s">
        <v>67</v>
      </c>
      <c r="O817" s="37" t="s">
        <v>67</v>
      </c>
      <c r="P817" s="37" t="s">
        <v>1976</v>
      </c>
      <c r="Q817" s="75" t="s">
        <v>806</v>
      </c>
      <c r="R817" t="s">
        <v>3691</v>
      </c>
      <c r="S817" s="38">
        <v>11</v>
      </c>
      <c r="T817">
        <v>1</v>
      </c>
      <c r="U817">
        <v>0</v>
      </c>
      <c r="V817" s="43" t="str">
        <f t="shared" si="59"/>
        <v>USD</v>
      </c>
    </row>
    <row r="818" spans="1:22" x14ac:dyDescent="0.2">
      <c r="A818" s="18" t="str">
        <f t="shared" si="57"/>
        <v>Catalogo principalCSP ACADEMICO21e8c37f-13e6-4e5a-a390-b492f788e196</v>
      </c>
      <c r="B818" s="18" t="str">
        <f t="shared" si="58"/>
        <v>21e8c37f-13e6-4e5a-a390-b492f788e196CSP ACADEMICO</v>
      </c>
      <c r="C818" s="18"/>
      <c r="D818" t="s">
        <v>122</v>
      </c>
      <c r="E818" t="s">
        <v>807</v>
      </c>
      <c r="F818" t="s">
        <v>1976</v>
      </c>
      <c r="G818" s="18" t="str">
        <f t="shared" si="60"/>
        <v>Catalogo principal</v>
      </c>
      <c r="H818" s="43" t="s">
        <v>121</v>
      </c>
      <c r="I818" s="37" t="s">
        <v>67</v>
      </c>
      <c r="J818" t="s">
        <v>1064</v>
      </c>
      <c r="K818" t="s">
        <v>40</v>
      </c>
      <c r="L818" s="70" t="s">
        <v>21</v>
      </c>
      <c r="M818" s="70" t="s">
        <v>3966</v>
      </c>
      <c r="N818" s="37" t="s">
        <v>67</v>
      </c>
      <c r="O818" s="37" t="s">
        <v>67</v>
      </c>
      <c r="P818" s="37" t="s">
        <v>1976</v>
      </c>
      <c r="Q818" s="75" t="s">
        <v>807</v>
      </c>
      <c r="R818" t="s">
        <v>3691</v>
      </c>
      <c r="S818" s="38">
        <v>8</v>
      </c>
      <c r="T818">
        <v>1</v>
      </c>
      <c r="U818">
        <v>0</v>
      </c>
      <c r="V818" s="43" t="str">
        <f t="shared" si="59"/>
        <v>USD</v>
      </c>
    </row>
    <row r="819" spans="1:22" x14ac:dyDescent="0.2">
      <c r="A819" s="18" t="str">
        <f t="shared" si="57"/>
        <v>Catalogo principalCSP ACADEMICO41d5856b-9cdc-4194-944d-181517f1268e</v>
      </c>
      <c r="B819" s="18" t="str">
        <f t="shared" si="58"/>
        <v>41d5856b-9cdc-4194-944d-181517f1268eCSP ACADEMICO</v>
      </c>
      <c r="C819" s="18"/>
      <c r="D819" t="s">
        <v>122</v>
      </c>
      <c r="E819" t="s">
        <v>808</v>
      </c>
      <c r="F819" t="s">
        <v>1976</v>
      </c>
      <c r="G819" s="18" t="str">
        <f t="shared" si="60"/>
        <v>Catalogo principal</v>
      </c>
      <c r="H819" s="43" t="s">
        <v>121</v>
      </c>
      <c r="I819" s="37" t="s">
        <v>67</v>
      </c>
      <c r="J819" t="s">
        <v>1219</v>
      </c>
      <c r="K819" t="s">
        <v>40</v>
      </c>
      <c r="L819" s="70" t="s">
        <v>21</v>
      </c>
      <c r="M819" s="70" t="s">
        <v>3966</v>
      </c>
      <c r="N819" s="37" t="s">
        <v>67</v>
      </c>
      <c r="O819" s="37" t="s">
        <v>67</v>
      </c>
      <c r="P819" s="37" t="s">
        <v>1976</v>
      </c>
      <c r="Q819" s="75" t="s">
        <v>808</v>
      </c>
      <c r="R819" t="s">
        <v>3691</v>
      </c>
      <c r="S819" s="38">
        <v>52.3</v>
      </c>
      <c r="T819">
        <v>1</v>
      </c>
      <c r="U819">
        <v>0</v>
      </c>
      <c r="V819" s="43" t="str">
        <f t="shared" si="59"/>
        <v>USD</v>
      </c>
    </row>
    <row r="820" spans="1:22" x14ac:dyDescent="0.2">
      <c r="A820" s="18" t="str">
        <f t="shared" si="57"/>
        <v>Catalogo principalCSP ACADEMICO2fec701c-4de9-498a-b104-d9e22a923029</v>
      </c>
      <c r="B820" s="18" t="str">
        <f t="shared" si="58"/>
        <v>2fec701c-4de9-498a-b104-d9e22a923029CSP ACADEMICO</v>
      </c>
      <c r="C820" s="18"/>
      <c r="D820" t="s">
        <v>122</v>
      </c>
      <c r="E820" t="s">
        <v>809</v>
      </c>
      <c r="F820" t="s">
        <v>1976</v>
      </c>
      <c r="G820" s="18" t="str">
        <f t="shared" si="60"/>
        <v>Catalogo principal</v>
      </c>
      <c r="H820" s="43" t="s">
        <v>121</v>
      </c>
      <c r="I820" s="37" t="s">
        <v>67</v>
      </c>
      <c r="J820" t="s">
        <v>1220</v>
      </c>
      <c r="K820" t="s">
        <v>40</v>
      </c>
      <c r="L820" s="70" t="s">
        <v>21</v>
      </c>
      <c r="M820" s="70" t="s">
        <v>3966</v>
      </c>
      <c r="N820" s="37" t="s">
        <v>67</v>
      </c>
      <c r="O820" s="37" t="s">
        <v>67</v>
      </c>
      <c r="P820" s="37" t="s">
        <v>1976</v>
      </c>
      <c r="Q820" s="75" t="s">
        <v>809</v>
      </c>
      <c r="R820" t="s">
        <v>3691</v>
      </c>
      <c r="S820" s="38">
        <v>79.7</v>
      </c>
      <c r="T820">
        <v>1</v>
      </c>
      <c r="U820">
        <v>0</v>
      </c>
      <c r="V820" s="43" t="str">
        <f t="shared" si="59"/>
        <v>USD</v>
      </c>
    </row>
    <row r="821" spans="1:22" x14ac:dyDescent="0.2">
      <c r="A821" s="18" t="str">
        <f t="shared" si="57"/>
        <v>Catalogo principalCSP ACADEMICO6b332b2d-863a-4a18-ad8a-b3d1434c27d9</v>
      </c>
      <c r="B821" s="18" t="str">
        <f t="shared" si="58"/>
        <v>6b332b2d-863a-4a18-ad8a-b3d1434c27d9CSP ACADEMICO</v>
      </c>
      <c r="C821" s="18"/>
      <c r="D821" t="s">
        <v>122</v>
      </c>
      <c r="E821" t="s">
        <v>810</v>
      </c>
      <c r="F821" t="s">
        <v>1976</v>
      </c>
      <c r="G821" s="18" t="str">
        <f t="shared" si="60"/>
        <v>Catalogo principal</v>
      </c>
      <c r="H821" s="43" t="s">
        <v>121</v>
      </c>
      <c r="I821" s="37" t="s">
        <v>67</v>
      </c>
      <c r="J821" t="s">
        <v>1221</v>
      </c>
      <c r="K821" t="s">
        <v>40</v>
      </c>
      <c r="L821" s="70" t="s">
        <v>21</v>
      </c>
      <c r="M821" s="70" t="s">
        <v>3966</v>
      </c>
      <c r="N821" s="37" t="s">
        <v>67</v>
      </c>
      <c r="O821" s="37" t="s">
        <v>67</v>
      </c>
      <c r="P821" s="37" t="s">
        <v>1976</v>
      </c>
      <c r="Q821" s="75" t="s">
        <v>810</v>
      </c>
      <c r="R821" t="s">
        <v>3691</v>
      </c>
      <c r="S821" s="38">
        <v>38</v>
      </c>
      <c r="T821">
        <v>1</v>
      </c>
      <c r="U821">
        <v>0</v>
      </c>
      <c r="V821" s="43" t="str">
        <f t="shared" si="59"/>
        <v>USD</v>
      </c>
    </row>
    <row r="822" spans="1:22" x14ac:dyDescent="0.2">
      <c r="A822" s="18" t="str">
        <f t="shared" si="57"/>
        <v>Catalogo principalCSP ACADEMICO685760e2-b019-489f-a71d-f647a1626cac</v>
      </c>
      <c r="B822" s="18" t="str">
        <f t="shared" si="58"/>
        <v>685760e2-b019-489f-a71d-f647a1626cacCSP ACADEMICO</v>
      </c>
      <c r="C822" s="18"/>
      <c r="D822" t="s">
        <v>122</v>
      </c>
      <c r="E822" t="s">
        <v>811</v>
      </c>
      <c r="F822" t="s">
        <v>1976</v>
      </c>
      <c r="G822" s="18" t="str">
        <f t="shared" si="60"/>
        <v>Catalogo principal</v>
      </c>
      <c r="H822" s="43" t="s">
        <v>121</v>
      </c>
      <c r="I822" s="37" t="s">
        <v>67</v>
      </c>
      <c r="J822" t="s">
        <v>1222</v>
      </c>
      <c r="K822" t="s">
        <v>40</v>
      </c>
      <c r="L822" s="70" t="s">
        <v>21</v>
      </c>
      <c r="M822" s="70" t="s">
        <v>3966</v>
      </c>
      <c r="N822" s="37" t="s">
        <v>67</v>
      </c>
      <c r="O822" s="37" t="s">
        <v>67</v>
      </c>
      <c r="P822" s="37" t="s">
        <v>1976</v>
      </c>
      <c r="Q822" s="75" t="s">
        <v>811</v>
      </c>
      <c r="R822" t="s">
        <v>3691</v>
      </c>
      <c r="S822" s="38">
        <v>58</v>
      </c>
      <c r="T822">
        <v>1</v>
      </c>
      <c r="U822">
        <v>0</v>
      </c>
      <c r="V822" s="43" t="str">
        <f t="shared" si="59"/>
        <v>USD</v>
      </c>
    </row>
    <row r="823" spans="1:22" x14ac:dyDescent="0.2">
      <c r="A823" s="18" t="str">
        <f t="shared" si="57"/>
        <v>Catalogo principalCSP ACADEMICO8041e633-0119-4d77-9a50-47541a828d2f</v>
      </c>
      <c r="B823" s="18" t="str">
        <f t="shared" si="58"/>
        <v>8041e633-0119-4d77-9a50-47541a828d2fCSP ACADEMICO</v>
      </c>
      <c r="C823" s="18"/>
      <c r="D823" t="s">
        <v>122</v>
      </c>
      <c r="E823" s="83" t="s">
        <v>812</v>
      </c>
      <c r="F823" t="s">
        <v>1976</v>
      </c>
      <c r="G823" s="18" t="str">
        <f t="shared" si="60"/>
        <v>Catalogo principal</v>
      </c>
      <c r="H823" s="43" t="s">
        <v>121</v>
      </c>
      <c r="I823" s="37" t="s">
        <v>67</v>
      </c>
      <c r="J823" t="s">
        <v>1065</v>
      </c>
      <c r="K823" t="s">
        <v>40</v>
      </c>
      <c r="L823" s="70" t="s">
        <v>21</v>
      </c>
      <c r="M823" s="70" t="s">
        <v>3966</v>
      </c>
      <c r="N823" s="37" t="s">
        <v>67</v>
      </c>
      <c r="O823" s="37" t="s">
        <v>67</v>
      </c>
      <c r="P823" s="37" t="s">
        <v>1976</v>
      </c>
      <c r="Q823" s="75" t="s">
        <v>812</v>
      </c>
      <c r="R823" t="s">
        <v>3691</v>
      </c>
      <c r="S823" s="38">
        <v>16.5</v>
      </c>
      <c r="T823">
        <v>1</v>
      </c>
      <c r="U823">
        <v>0</v>
      </c>
      <c r="V823" s="43" t="str">
        <f t="shared" si="59"/>
        <v>USD</v>
      </c>
    </row>
    <row r="824" spans="1:22" x14ac:dyDescent="0.2">
      <c r="A824" s="18" t="str">
        <f t="shared" si="57"/>
        <v>Catalogo principalCSP ACADEMICO88af9d14-3c1b-4434-9168-296eeaec202d</v>
      </c>
      <c r="B824" s="18" t="str">
        <f t="shared" si="58"/>
        <v>88af9d14-3c1b-4434-9168-296eeaec202dCSP ACADEMICO</v>
      </c>
      <c r="C824" s="18"/>
      <c r="D824" t="s">
        <v>122</v>
      </c>
      <c r="E824" t="s">
        <v>813</v>
      </c>
      <c r="F824" t="s">
        <v>1976</v>
      </c>
      <c r="G824" s="18" t="str">
        <f t="shared" si="60"/>
        <v>Catalogo principal</v>
      </c>
      <c r="H824" s="43" t="s">
        <v>121</v>
      </c>
      <c r="I824" s="37" t="s">
        <v>67</v>
      </c>
      <c r="J824" t="s">
        <v>1066</v>
      </c>
      <c r="K824" t="s">
        <v>40</v>
      </c>
      <c r="L824" s="70" t="s">
        <v>21</v>
      </c>
      <c r="M824" s="70" t="s">
        <v>3966</v>
      </c>
      <c r="N824" s="37" t="s">
        <v>67</v>
      </c>
      <c r="O824" s="37" t="s">
        <v>67</v>
      </c>
      <c r="P824" s="37" t="s">
        <v>1976</v>
      </c>
      <c r="Q824" s="75" t="s">
        <v>813</v>
      </c>
      <c r="R824" t="s">
        <v>3691</v>
      </c>
      <c r="S824" s="38">
        <v>12</v>
      </c>
      <c r="T824">
        <v>1</v>
      </c>
      <c r="U824">
        <v>0</v>
      </c>
      <c r="V824" s="43" t="str">
        <f t="shared" si="59"/>
        <v>USD</v>
      </c>
    </row>
    <row r="825" spans="1:22" x14ac:dyDescent="0.2">
      <c r="A825" s="18" t="str">
        <f t="shared" si="57"/>
        <v>Catalogo principalCSP ACADEMICO46a4a2ef-7eb1-4e2a-8162-a31e0423c5fc</v>
      </c>
      <c r="B825" s="18" t="str">
        <f t="shared" si="58"/>
        <v>46a4a2ef-7eb1-4e2a-8162-a31e0423c5fcCSP ACADEMICO</v>
      </c>
      <c r="C825" s="18"/>
      <c r="D825" t="s">
        <v>122</v>
      </c>
      <c r="E825" t="s">
        <v>814</v>
      </c>
      <c r="F825" t="s">
        <v>1976</v>
      </c>
      <c r="G825" s="18" t="str">
        <f t="shared" si="60"/>
        <v>Catalogo principal</v>
      </c>
      <c r="H825" s="43" t="s">
        <v>121</v>
      </c>
      <c r="I825" s="37" t="s">
        <v>67</v>
      </c>
      <c r="J825" t="s">
        <v>1067</v>
      </c>
      <c r="K825" t="s">
        <v>40</v>
      </c>
      <c r="L825" s="70" t="s">
        <v>21</v>
      </c>
      <c r="M825" s="70" t="s">
        <v>3966</v>
      </c>
      <c r="N825" s="37" t="s">
        <v>67</v>
      </c>
      <c r="O825" s="37" t="s">
        <v>67</v>
      </c>
      <c r="P825" s="37" t="s">
        <v>1976</v>
      </c>
      <c r="Q825" s="75" t="s">
        <v>814</v>
      </c>
      <c r="R825" t="s">
        <v>3691</v>
      </c>
      <c r="S825" s="38">
        <v>99</v>
      </c>
      <c r="T825">
        <v>1</v>
      </c>
      <c r="U825">
        <v>0</v>
      </c>
      <c r="V825" s="43" t="str">
        <f t="shared" si="59"/>
        <v>USD</v>
      </c>
    </row>
    <row r="826" spans="1:22" x14ac:dyDescent="0.2">
      <c r="A826" s="18" t="str">
        <f t="shared" si="57"/>
        <v>Catalogo principalCSP ACADEMICO0a0e4df8-867f-4f1d-bcc8-7e83808570d7</v>
      </c>
      <c r="B826" s="18" t="str">
        <f t="shared" si="58"/>
        <v>0a0e4df8-867f-4f1d-bcc8-7e83808570d7CSP ACADEMICO</v>
      </c>
      <c r="C826" s="18"/>
      <c r="D826" t="s">
        <v>122</v>
      </c>
      <c r="E826" t="s">
        <v>815</v>
      </c>
      <c r="F826" t="s">
        <v>1976</v>
      </c>
      <c r="G826" s="18" t="str">
        <f t="shared" si="60"/>
        <v>Catalogo principal</v>
      </c>
      <c r="H826" s="43" t="s">
        <v>121</v>
      </c>
      <c r="I826" s="37" t="s">
        <v>67</v>
      </c>
      <c r="J826" t="s">
        <v>1068</v>
      </c>
      <c r="K826" t="s">
        <v>40</v>
      </c>
      <c r="L826" s="70" t="s">
        <v>21</v>
      </c>
      <c r="M826" s="70" t="s">
        <v>3966</v>
      </c>
      <c r="N826" s="37" t="s">
        <v>67</v>
      </c>
      <c r="O826" s="37" t="s">
        <v>67</v>
      </c>
      <c r="P826" s="37" t="s">
        <v>1976</v>
      </c>
      <c r="Q826" s="75" t="s">
        <v>815</v>
      </c>
      <c r="R826" t="s">
        <v>3691</v>
      </c>
      <c r="S826" s="38">
        <v>72</v>
      </c>
      <c r="T826">
        <v>1</v>
      </c>
      <c r="U826">
        <v>0</v>
      </c>
      <c r="V826" s="43" t="str">
        <f t="shared" si="59"/>
        <v>USD</v>
      </c>
    </row>
    <row r="827" spans="1:22" x14ac:dyDescent="0.2">
      <c r="A827" s="18" t="str">
        <f t="shared" si="57"/>
        <v>Catalogo principalCSP ACADEMICO6f4f8817-ed64-48d8-ba76-68c57d7b3f10</v>
      </c>
      <c r="B827" s="18" t="str">
        <f t="shared" si="58"/>
        <v>6f4f8817-ed64-48d8-ba76-68c57d7b3f10CSP ACADEMICO</v>
      </c>
      <c r="C827" s="18"/>
      <c r="D827" t="s">
        <v>122</v>
      </c>
      <c r="E827" t="s">
        <v>816</v>
      </c>
      <c r="F827" t="s">
        <v>1976</v>
      </c>
      <c r="G827" s="18" t="str">
        <f t="shared" si="60"/>
        <v>Catalogo principal</v>
      </c>
      <c r="H827" s="43" t="s">
        <v>121</v>
      </c>
      <c r="I827" s="37" t="s">
        <v>67</v>
      </c>
      <c r="J827" t="s">
        <v>1069</v>
      </c>
      <c r="K827" t="s">
        <v>40</v>
      </c>
      <c r="L827" s="70" t="s">
        <v>21</v>
      </c>
      <c r="M827" s="70" t="s">
        <v>3966</v>
      </c>
      <c r="N827" s="37" t="s">
        <v>67</v>
      </c>
      <c r="O827" s="37" t="s">
        <v>67</v>
      </c>
      <c r="P827" s="37" t="s">
        <v>1976</v>
      </c>
      <c r="Q827" s="75" t="s">
        <v>816</v>
      </c>
      <c r="R827" t="s">
        <v>3691</v>
      </c>
      <c r="S827" s="38">
        <v>35.799999999999997</v>
      </c>
      <c r="T827">
        <v>1</v>
      </c>
      <c r="U827">
        <v>0</v>
      </c>
      <c r="V827" s="43" t="str">
        <f t="shared" si="59"/>
        <v>USD</v>
      </c>
    </row>
    <row r="828" spans="1:22" x14ac:dyDescent="0.2">
      <c r="A828" s="18" t="str">
        <f t="shared" si="57"/>
        <v>Catalogo principalCSP ACADEMICOdf8d55df-7dd7-49a5-9d6a-813b736fb228</v>
      </c>
      <c r="B828" s="18" t="str">
        <f t="shared" si="58"/>
        <v>df8d55df-7dd7-49a5-9d6a-813b736fb228CSP ACADEMICO</v>
      </c>
      <c r="C828" s="18"/>
      <c r="D828" t="s">
        <v>122</v>
      </c>
      <c r="E828" t="s">
        <v>817</v>
      </c>
      <c r="F828" t="s">
        <v>1976</v>
      </c>
      <c r="G828" s="18" t="str">
        <f t="shared" si="60"/>
        <v>Catalogo principal</v>
      </c>
      <c r="H828" s="43" t="s">
        <v>121</v>
      </c>
      <c r="I828" s="37" t="s">
        <v>67</v>
      </c>
      <c r="J828" t="s">
        <v>1070</v>
      </c>
      <c r="K828" t="s">
        <v>40</v>
      </c>
      <c r="L828" s="70" t="s">
        <v>21</v>
      </c>
      <c r="M828" s="70" t="s">
        <v>3966</v>
      </c>
      <c r="N828" s="37" t="s">
        <v>67</v>
      </c>
      <c r="O828" s="37" t="s">
        <v>67</v>
      </c>
      <c r="P828" s="37" t="s">
        <v>1976</v>
      </c>
      <c r="Q828" s="75" t="s">
        <v>817</v>
      </c>
      <c r="R828" t="s">
        <v>3691</v>
      </c>
      <c r="S828" s="38">
        <v>26</v>
      </c>
      <c r="T828">
        <v>1</v>
      </c>
      <c r="U828">
        <v>0</v>
      </c>
      <c r="V828" s="43" t="str">
        <f t="shared" si="59"/>
        <v>USD</v>
      </c>
    </row>
    <row r="829" spans="1:22" x14ac:dyDescent="0.2">
      <c r="A829" s="18" t="str">
        <f t="shared" si="57"/>
        <v>Catalogo principalCSP ACADEMICO64a56854-6883-49ce-96ac-d80120ae8b55</v>
      </c>
      <c r="B829" s="18" t="str">
        <f t="shared" si="58"/>
        <v>64a56854-6883-49ce-96ac-d80120ae8b55CSP ACADEMICO</v>
      </c>
      <c r="C829" s="18"/>
      <c r="D829" t="s">
        <v>122</v>
      </c>
      <c r="E829" t="s">
        <v>818</v>
      </c>
      <c r="F829" t="s">
        <v>1976</v>
      </c>
      <c r="G829" s="18" t="str">
        <f t="shared" si="60"/>
        <v>Catalogo principal</v>
      </c>
      <c r="H829" s="43" t="s">
        <v>121</v>
      </c>
      <c r="I829" s="37" t="s">
        <v>67</v>
      </c>
      <c r="J829" t="s">
        <v>1071</v>
      </c>
      <c r="K829" t="s">
        <v>40</v>
      </c>
      <c r="L829" s="70" t="s">
        <v>21</v>
      </c>
      <c r="M829" s="70" t="s">
        <v>3966</v>
      </c>
      <c r="N829" s="37" t="s">
        <v>67</v>
      </c>
      <c r="O829" s="37" t="s">
        <v>67</v>
      </c>
      <c r="P829" s="37" t="s">
        <v>1976</v>
      </c>
      <c r="Q829" s="75" t="s">
        <v>818</v>
      </c>
      <c r="R829" t="s">
        <v>3691</v>
      </c>
      <c r="S829" s="38">
        <v>350</v>
      </c>
      <c r="T829">
        <v>1</v>
      </c>
      <c r="U829">
        <v>0</v>
      </c>
      <c r="V829" s="43" t="str">
        <f t="shared" si="59"/>
        <v>USD</v>
      </c>
    </row>
    <row r="830" spans="1:22" x14ac:dyDescent="0.2">
      <c r="A830" s="18" t="str">
        <f t="shared" si="57"/>
        <v>Catalogo principalCSP ACADEMICO81606dbf-05c9-437a-96d6-e2f1634c4be5</v>
      </c>
      <c r="B830" s="18" t="str">
        <f t="shared" si="58"/>
        <v>81606dbf-05c9-437a-96d6-e2f1634c4be5CSP ACADEMICO</v>
      </c>
      <c r="C830" s="18"/>
      <c r="D830" t="s">
        <v>122</v>
      </c>
      <c r="E830" t="s">
        <v>819</v>
      </c>
      <c r="F830" t="s">
        <v>1976</v>
      </c>
      <c r="G830" s="18" t="str">
        <f t="shared" si="60"/>
        <v>Catalogo principal</v>
      </c>
      <c r="H830" s="43" t="s">
        <v>121</v>
      </c>
      <c r="I830" s="37" t="s">
        <v>67</v>
      </c>
      <c r="J830" t="s">
        <v>1072</v>
      </c>
      <c r="K830" t="s">
        <v>40</v>
      </c>
      <c r="L830" s="70" t="s">
        <v>21</v>
      </c>
      <c r="M830" s="70" t="s">
        <v>3966</v>
      </c>
      <c r="N830" s="37" t="s">
        <v>67</v>
      </c>
      <c r="O830" s="37" t="s">
        <v>67</v>
      </c>
      <c r="P830" s="37" t="s">
        <v>1976</v>
      </c>
      <c r="Q830" s="75" t="s">
        <v>819</v>
      </c>
      <c r="R830" t="s">
        <v>3691</v>
      </c>
      <c r="S830" s="38">
        <v>350</v>
      </c>
      <c r="T830">
        <v>1</v>
      </c>
      <c r="U830">
        <v>0</v>
      </c>
      <c r="V830" s="43" t="str">
        <f t="shared" si="59"/>
        <v>USD</v>
      </c>
    </row>
    <row r="831" spans="1:22" x14ac:dyDescent="0.2">
      <c r="A831" s="18" t="str">
        <f t="shared" si="57"/>
        <v>Catalogo principalCSP ACADEMICO85650874-8839-4ba0-8129-0e6f3246fb78</v>
      </c>
      <c r="B831" s="18" t="str">
        <f t="shared" si="58"/>
        <v>85650874-8839-4ba0-8129-0e6f3246fb78CSP ACADEMICO</v>
      </c>
      <c r="C831" s="18"/>
      <c r="D831" t="s">
        <v>122</v>
      </c>
      <c r="E831" t="s">
        <v>820</v>
      </c>
      <c r="F831" t="s">
        <v>1976</v>
      </c>
      <c r="G831" s="18" t="str">
        <f t="shared" si="60"/>
        <v>Catalogo principal</v>
      </c>
      <c r="H831" s="43" t="s">
        <v>121</v>
      </c>
      <c r="I831" s="37" t="s">
        <v>67</v>
      </c>
      <c r="J831" t="s">
        <v>1073</v>
      </c>
      <c r="K831" t="s">
        <v>40</v>
      </c>
      <c r="L831" s="70" t="s">
        <v>21</v>
      </c>
      <c r="M831" s="70" t="s">
        <v>3966</v>
      </c>
      <c r="N831" s="37" t="s">
        <v>67</v>
      </c>
      <c r="O831" s="37" t="s">
        <v>67</v>
      </c>
      <c r="P831" s="37" t="s">
        <v>1976</v>
      </c>
      <c r="Q831" s="75" t="s">
        <v>820</v>
      </c>
      <c r="R831" t="s">
        <v>3691</v>
      </c>
      <c r="S831" s="38">
        <v>175</v>
      </c>
      <c r="T831">
        <v>1</v>
      </c>
      <c r="U831">
        <v>0</v>
      </c>
      <c r="V831" s="43" t="str">
        <f t="shared" si="59"/>
        <v>USD</v>
      </c>
    </row>
    <row r="832" spans="1:22" x14ac:dyDescent="0.2">
      <c r="A832" s="18" t="str">
        <f t="shared" si="57"/>
        <v>Catalogo principalCSP ACADEMICOb7a6bf73-4192-4b45-9e82-b1ffd8814890</v>
      </c>
      <c r="B832" s="18" t="str">
        <f t="shared" si="58"/>
        <v>b7a6bf73-4192-4b45-9e82-b1ffd8814890CSP ACADEMICO</v>
      </c>
      <c r="C832" s="18"/>
      <c r="D832" t="s">
        <v>122</v>
      </c>
      <c r="E832" t="s">
        <v>821</v>
      </c>
      <c r="F832" t="s">
        <v>1976</v>
      </c>
      <c r="G832" s="18" t="str">
        <f t="shared" si="60"/>
        <v>Catalogo principal</v>
      </c>
      <c r="H832" s="43" t="s">
        <v>121</v>
      </c>
      <c r="I832" s="37" t="s">
        <v>67</v>
      </c>
      <c r="J832" t="s">
        <v>1074</v>
      </c>
      <c r="K832" t="s">
        <v>40</v>
      </c>
      <c r="L832" s="70" t="s">
        <v>21</v>
      </c>
      <c r="M832" s="70" t="s">
        <v>3966</v>
      </c>
      <c r="N832" s="37" t="s">
        <v>67</v>
      </c>
      <c r="O832" s="37" t="s">
        <v>67</v>
      </c>
      <c r="P832" s="37" t="s">
        <v>1976</v>
      </c>
      <c r="Q832" s="75" t="s">
        <v>821</v>
      </c>
      <c r="R832" t="s">
        <v>3691</v>
      </c>
      <c r="S832" s="38">
        <v>330</v>
      </c>
      <c r="T832">
        <v>1</v>
      </c>
      <c r="U832">
        <v>0</v>
      </c>
      <c r="V832" s="43" t="str">
        <f t="shared" si="59"/>
        <v>USD</v>
      </c>
    </row>
    <row r="833" spans="1:22" x14ac:dyDescent="0.2">
      <c r="A833" s="18" t="str">
        <f t="shared" si="57"/>
        <v>Catalogo principalCSP ACADEMICO8f9819d1-456e-42d0-9396-ed0438d8007f</v>
      </c>
      <c r="B833" s="18" t="str">
        <f t="shared" si="58"/>
        <v>8f9819d1-456e-42d0-9396-ed0438d8007fCSP ACADEMICO</v>
      </c>
      <c r="C833" s="18"/>
      <c r="D833" t="s">
        <v>122</v>
      </c>
      <c r="E833" t="s">
        <v>822</v>
      </c>
      <c r="F833" t="s">
        <v>1976</v>
      </c>
      <c r="G833" s="18" t="str">
        <f t="shared" si="60"/>
        <v>Catalogo principal</v>
      </c>
      <c r="H833" s="43" t="s">
        <v>121</v>
      </c>
      <c r="I833" s="37" t="s">
        <v>67</v>
      </c>
      <c r="J833" t="s">
        <v>1075</v>
      </c>
      <c r="K833" t="s">
        <v>40</v>
      </c>
      <c r="L833" s="70" t="s">
        <v>21</v>
      </c>
      <c r="M833" s="70" t="s">
        <v>3966</v>
      </c>
      <c r="N833" s="37" t="s">
        <v>67</v>
      </c>
      <c r="O833" s="37" t="s">
        <v>67</v>
      </c>
      <c r="P833" s="37" t="s">
        <v>1976</v>
      </c>
      <c r="Q833" s="75" t="s">
        <v>822</v>
      </c>
      <c r="R833" t="s">
        <v>3691</v>
      </c>
      <c r="S833" s="38">
        <v>240</v>
      </c>
      <c r="T833">
        <v>1</v>
      </c>
      <c r="U833">
        <v>0</v>
      </c>
      <c r="V833" s="43" t="str">
        <f t="shared" si="59"/>
        <v>USD</v>
      </c>
    </row>
    <row r="834" spans="1:22" x14ac:dyDescent="0.2">
      <c r="A834" s="18" t="str">
        <f t="shared" si="57"/>
        <v>Catalogo principalCSP ACADEMICObbbb2f8c-df19-462c-bdfb-5edc6bd3d514</v>
      </c>
      <c r="B834" s="18" t="str">
        <f t="shared" si="58"/>
        <v>bbbb2f8c-df19-462c-bdfb-5edc6bd3d514CSP ACADEMICO</v>
      </c>
      <c r="C834" s="18"/>
      <c r="D834" t="s">
        <v>122</v>
      </c>
      <c r="E834" t="s">
        <v>823</v>
      </c>
      <c r="F834" t="s">
        <v>1976</v>
      </c>
      <c r="G834" s="18" t="str">
        <f t="shared" si="60"/>
        <v>Catalogo principal</v>
      </c>
      <c r="H834" s="43" t="s">
        <v>121</v>
      </c>
      <c r="I834" s="37" t="s">
        <v>67</v>
      </c>
      <c r="J834" t="s">
        <v>1076</v>
      </c>
      <c r="K834" t="s">
        <v>40</v>
      </c>
      <c r="L834" s="70" t="s">
        <v>21</v>
      </c>
      <c r="M834" s="70" t="s">
        <v>3966</v>
      </c>
      <c r="N834" s="37" t="s">
        <v>67</v>
      </c>
      <c r="O834" s="37" t="s">
        <v>67</v>
      </c>
      <c r="P834" s="37" t="s">
        <v>1976</v>
      </c>
      <c r="Q834" s="75" t="s">
        <v>823</v>
      </c>
      <c r="R834" t="s">
        <v>3691</v>
      </c>
      <c r="S834" s="38">
        <v>137.5</v>
      </c>
      <c r="T834">
        <v>1</v>
      </c>
      <c r="U834">
        <v>0</v>
      </c>
      <c r="V834" s="43" t="str">
        <f t="shared" si="59"/>
        <v>USD</v>
      </c>
    </row>
    <row r="835" spans="1:22" x14ac:dyDescent="0.2">
      <c r="A835" s="18" t="str">
        <f t="shared" si="57"/>
        <v>Catalogo principalCSP ACADEMICOaeee05af-a7de-4880-9e8a-919401c7e6aa</v>
      </c>
      <c r="B835" s="18" t="str">
        <f t="shared" si="58"/>
        <v>aeee05af-a7de-4880-9e8a-919401c7e6aaCSP ACADEMICO</v>
      </c>
      <c r="C835" s="18"/>
      <c r="D835" t="s">
        <v>122</v>
      </c>
      <c r="E835" t="s">
        <v>824</v>
      </c>
      <c r="F835" t="s">
        <v>1976</v>
      </c>
      <c r="G835" s="18" t="str">
        <f t="shared" si="60"/>
        <v>Catalogo principal</v>
      </c>
      <c r="H835" s="43" t="s">
        <v>121</v>
      </c>
      <c r="I835" s="37" t="s">
        <v>67</v>
      </c>
      <c r="J835" t="s">
        <v>1077</v>
      </c>
      <c r="K835" t="s">
        <v>40</v>
      </c>
      <c r="L835" s="70" t="s">
        <v>21</v>
      </c>
      <c r="M835" s="70" t="s">
        <v>3966</v>
      </c>
      <c r="N835" s="37" t="s">
        <v>67</v>
      </c>
      <c r="O835" s="37" t="s">
        <v>67</v>
      </c>
      <c r="P835" s="37" t="s">
        <v>1976</v>
      </c>
      <c r="Q835" s="75" t="s">
        <v>824</v>
      </c>
      <c r="R835" t="s">
        <v>3691</v>
      </c>
      <c r="S835" s="38">
        <v>100</v>
      </c>
      <c r="T835">
        <v>1</v>
      </c>
      <c r="U835">
        <v>0</v>
      </c>
      <c r="V835" s="43" t="str">
        <f t="shared" si="59"/>
        <v>USD</v>
      </c>
    </row>
    <row r="836" spans="1:22" x14ac:dyDescent="0.2">
      <c r="A836" s="18" t="str">
        <f t="shared" si="57"/>
        <v>Catalogo principalCSP ACADEMICO316578a0-959b-4c5a-8e4b-e1f0a7c490bd</v>
      </c>
      <c r="B836" s="18" t="str">
        <f t="shared" si="58"/>
        <v>316578a0-959b-4c5a-8e4b-e1f0a7c490bdCSP ACADEMICO</v>
      </c>
      <c r="C836" s="18"/>
      <c r="D836" t="s">
        <v>122</v>
      </c>
      <c r="E836" t="s">
        <v>825</v>
      </c>
      <c r="F836" t="s">
        <v>1976</v>
      </c>
      <c r="G836" s="18" t="str">
        <f t="shared" si="60"/>
        <v>Catalogo principal</v>
      </c>
      <c r="H836" s="43" t="s">
        <v>121</v>
      </c>
      <c r="I836" s="37" t="s">
        <v>67</v>
      </c>
      <c r="J836" t="s">
        <v>1078</v>
      </c>
      <c r="K836" t="s">
        <v>40</v>
      </c>
      <c r="L836" s="70" t="s">
        <v>21</v>
      </c>
      <c r="M836" s="70" t="s">
        <v>3966</v>
      </c>
      <c r="N836" s="37" t="s">
        <v>67</v>
      </c>
      <c r="O836" s="37" t="s">
        <v>67</v>
      </c>
      <c r="P836" s="37" t="s">
        <v>1976</v>
      </c>
      <c r="Q836" s="75" t="s">
        <v>825</v>
      </c>
      <c r="R836" t="s">
        <v>3691</v>
      </c>
      <c r="S836" s="38">
        <v>825</v>
      </c>
      <c r="T836">
        <v>1</v>
      </c>
      <c r="U836">
        <v>0</v>
      </c>
      <c r="V836" s="43" t="str">
        <f t="shared" si="59"/>
        <v>USD</v>
      </c>
    </row>
    <row r="837" spans="1:22" x14ac:dyDescent="0.2">
      <c r="A837" s="18" t="str">
        <f t="shared" si="57"/>
        <v>Catalogo principalCSP ACADEMICOf7d33505-b6ae-40ba-a711-bafed8fb722b</v>
      </c>
      <c r="B837" s="18" t="str">
        <f t="shared" si="58"/>
        <v>f7d33505-b6ae-40ba-a711-bafed8fb722bCSP ACADEMICO</v>
      </c>
      <c r="C837" s="18"/>
      <c r="D837" t="s">
        <v>122</v>
      </c>
      <c r="E837" t="s">
        <v>826</v>
      </c>
      <c r="F837" t="s">
        <v>1976</v>
      </c>
      <c r="G837" s="18" t="str">
        <f t="shared" si="60"/>
        <v>Catalogo principal</v>
      </c>
      <c r="H837" s="43" t="s">
        <v>121</v>
      </c>
      <c r="I837" s="37" t="s">
        <v>67</v>
      </c>
      <c r="J837" t="s">
        <v>1079</v>
      </c>
      <c r="K837" t="s">
        <v>40</v>
      </c>
      <c r="L837" s="70" t="s">
        <v>21</v>
      </c>
      <c r="M837" s="70" t="s">
        <v>3966</v>
      </c>
      <c r="N837" s="37" t="s">
        <v>67</v>
      </c>
      <c r="O837" s="37" t="s">
        <v>67</v>
      </c>
      <c r="P837" s="37" t="s">
        <v>1976</v>
      </c>
      <c r="Q837" s="75" t="s">
        <v>826</v>
      </c>
      <c r="R837" t="s">
        <v>3691</v>
      </c>
      <c r="S837" s="38">
        <v>600</v>
      </c>
      <c r="T837">
        <v>1</v>
      </c>
      <c r="U837">
        <v>0</v>
      </c>
      <c r="V837" s="43" t="str">
        <f t="shared" si="59"/>
        <v>USD</v>
      </c>
    </row>
    <row r="838" spans="1:22" x14ac:dyDescent="0.2">
      <c r="A838" s="18" t="str">
        <f t="shared" si="57"/>
        <v>Catalogo principalCSP ACADEMICO23910d1e-bcd9-4125-82a2-ebbe75f21622</v>
      </c>
      <c r="B838" s="18" t="str">
        <f t="shared" si="58"/>
        <v>23910d1e-bcd9-4125-82a2-ebbe75f21622CSP ACADEMICO</v>
      </c>
      <c r="C838" s="18"/>
      <c r="D838" t="s">
        <v>122</v>
      </c>
      <c r="E838" t="s">
        <v>827</v>
      </c>
      <c r="F838" t="s">
        <v>1976</v>
      </c>
      <c r="G838" s="18" t="str">
        <f t="shared" si="60"/>
        <v>Catalogo principal</v>
      </c>
      <c r="H838" s="43" t="s">
        <v>121</v>
      </c>
      <c r="I838" s="37" t="s">
        <v>67</v>
      </c>
      <c r="J838" t="s">
        <v>1080</v>
      </c>
      <c r="K838" t="s">
        <v>40</v>
      </c>
      <c r="L838" s="70" t="s">
        <v>21</v>
      </c>
      <c r="M838" s="70" t="s">
        <v>3966</v>
      </c>
      <c r="N838" s="37" t="s">
        <v>67</v>
      </c>
      <c r="O838" s="37" t="s">
        <v>67</v>
      </c>
      <c r="P838" s="37" t="s">
        <v>1976</v>
      </c>
      <c r="Q838" s="75" t="s">
        <v>827</v>
      </c>
      <c r="R838" t="s">
        <v>3691</v>
      </c>
      <c r="S838" s="38">
        <v>687.5</v>
      </c>
      <c r="T838">
        <v>1</v>
      </c>
      <c r="U838">
        <v>0</v>
      </c>
      <c r="V838" s="43" t="str">
        <f t="shared" si="59"/>
        <v>USD</v>
      </c>
    </row>
    <row r="839" spans="1:22" x14ac:dyDescent="0.2">
      <c r="A839" s="18" t="str">
        <f t="shared" si="57"/>
        <v>Catalogo principalCSP ACADEMICOe28ec581-d18a-4c1f-bd3e-75f24082a5b2</v>
      </c>
      <c r="B839" s="18" t="str">
        <f t="shared" si="58"/>
        <v>e28ec581-d18a-4c1f-bd3e-75f24082a5b2CSP ACADEMICO</v>
      </c>
      <c r="C839" s="18"/>
      <c r="D839" t="s">
        <v>122</v>
      </c>
      <c r="E839" t="s">
        <v>828</v>
      </c>
      <c r="F839" t="s">
        <v>1976</v>
      </c>
      <c r="G839" s="18" t="str">
        <f t="shared" si="60"/>
        <v>Catalogo principal</v>
      </c>
      <c r="H839" s="43" t="s">
        <v>121</v>
      </c>
      <c r="I839" s="37" t="s">
        <v>67</v>
      </c>
      <c r="J839" t="s">
        <v>1081</v>
      </c>
      <c r="K839" t="s">
        <v>40</v>
      </c>
      <c r="L839" s="70" t="s">
        <v>21</v>
      </c>
      <c r="M839" s="70" t="s">
        <v>3966</v>
      </c>
      <c r="N839" s="37" t="s">
        <v>67</v>
      </c>
      <c r="O839" s="37" t="s">
        <v>67</v>
      </c>
      <c r="P839" s="37" t="s">
        <v>1976</v>
      </c>
      <c r="Q839" s="75" t="s">
        <v>828</v>
      </c>
      <c r="R839" t="s">
        <v>3691</v>
      </c>
      <c r="S839" s="38">
        <v>500</v>
      </c>
      <c r="T839">
        <v>1</v>
      </c>
      <c r="U839">
        <v>0</v>
      </c>
      <c r="V839" s="43" t="str">
        <f t="shared" si="59"/>
        <v>USD</v>
      </c>
    </row>
    <row r="840" spans="1:22" x14ac:dyDescent="0.2">
      <c r="A840" s="18" t="str">
        <f t="shared" si="57"/>
        <v>Catalogo principalCSP ACADEMICOf4cb7b65-10f3-4131-a9ed-625928db1f66</v>
      </c>
      <c r="B840" s="18" t="str">
        <f t="shared" si="58"/>
        <v>f4cb7b65-10f3-4131-a9ed-625928db1f66CSP ACADEMICO</v>
      </c>
      <c r="C840" s="18"/>
      <c r="D840" t="s">
        <v>122</v>
      </c>
      <c r="E840" t="s">
        <v>829</v>
      </c>
      <c r="F840" t="s">
        <v>1976</v>
      </c>
      <c r="G840" s="18" t="str">
        <f t="shared" si="60"/>
        <v>Catalogo principal</v>
      </c>
      <c r="H840" s="43" t="s">
        <v>121</v>
      </c>
      <c r="I840" s="37" t="s">
        <v>67</v>
      </c>
      <c r="J840" t="s">
        <v>1082</v>
      </c>
      <c r="K840" t="s">
        <v>40</v>
      </c>
      <c r="L840" s="70" t="s">
        <v>21</v>
      </c>
      <c r="M840" s="70" t="s">
        <v>3966</v>
      </c>
      <c r="N840" s="37" t="s">
        <v>67</v>
      </c>
      <c r="O840" s="37" t="s">
        <v>67</v>
      </c>
      <c r="P840" s="37" t="s">
        <v>1976</v>
      </c>
      <c r="Q840" s="75" t="s">
        <v>829</v>
      </c>
      <c r="R840" t="s">
        <v>3691</v>
      </c>
      <c r="S840" s="38">
        <v>412.5</v>
      </c>
      <c r="T840">
        <v>1</v>
      </c>
      <c r="U840">
        <v>0</v>
      </c>
      <c r="V840" s="43" t="str">
        <f t="shared" si="59"/>
        <v>USD</v>
      </c>
    </row>
    <row r="841" spans="1:22" x14ac:dyDescent="0.2">
      <c r="A841" s="18" t="str">
        <f t="shared" si="57"/>
        <v>Catalogo principalCSP ACADEMICO6e43db5b-5f2c-4617-b735-0a78e84b7a3e</v>
      </c>
      <c r="B841" s="18" t="str">
        <f t="shared" si="58"/>
        <v>6e43db5b-5f2c-4617-b735-0a78e84b7a3eCSP ACADEMICO</v>
      </c>
      <c r="C841" s="18"/>
      <c r="D841" t="s">
        <v>122</v>
      </c>
      <c r="E841" t="s">
        <v>830</v>
      </c>
      <c r="F841" t="s">
        <v>1976</v>
      </c>
      <c r="G841" s="18" t="str">
        <f t="shared" si="60"/>
        <v>Catalogo principal</v>
      </c>
      <c r="H841" s="43" t="s">
        <v>121</v>
      </c>
      <c r="I841" s="37" t="s">
        <v>67</v>
      </c>
      <c r="J841" t="s">
        <v>1083</v>
      </c>
      <c r="K841" t="s">
        <v>40</v>
      </c>
      <c r="L841" s="70" t="s">
        <v>21</v>
      </c>
      <c r="M841" s="70" t="s">
        <v>3966</v>
      </c>
      <c r="N841" s="37" t="s">
        <v>67</v>
      </c>
      <c r="O841" s="37" t="s">
        <v>67</v>
      </c>
      <c r="P841" s="37" t="s">
        <v>1976</v>
      </c>
      <c r="Q841" s="75" t="s">
        <v>830</v>
      </c>
      <c r="R841" t="s">
        <v>3691</v>
      </c>
      <c r="S841" s="38">
        <v>300</v>
      </c>
      <c r="T841">
        <v>1</v>
      </c>
      <c r="U841">
        <v>0</v>
      </c>
      <c r="V841" s="43" t="str">
        <f t="shared" si="59"/>
        <v>USD</v>
      </c>
    </row>
    <row r="842" spans="1:22" x14ac:dyDescent="0.2">
      <c r="A842" s="18" t="str">
        <f t="shared" si="57"/>
        <v>Catalogo principalCSP ACADEMICO7e0ebe81-fee6-4f09-b901-eb407ef10497</v>
      </c>
      <c r="B842" s="18" t="str">
        <f t="shared" si="58"/>
        <v>7e0ebe81-fee6-4f09-b901-eb407ef10497CSP ACADEMICO</v>
      </c>
      <c r="C842" s="18"/>
      <c r="D842" t="s">
        <v>122</v>
      </c>
      <c r="E842" t="s">
        <v>831</v>
      </c>
      <c r="F842" t="s">
        <v>1976</v>
      </c>
      <c r="G842" s="18" t="str">
        <f t="shared" si="60"/>
        <v>Catalogo principal</v>
      </c>
      <c r="H842" s="43" t="s">
        <v>121</v>
      </c>
      <c r="I842" s="37" t="s">
        <v>67</v>
      </c>
      <c r="J842" t="s">
        <v>1084</v>
      </c>
      <c r="K842" t="s">
        <v>40</v>
      </c>
      <c r="L842" s="70" t="s">
        <v>21</v>
      </c>
      <c r="M842" s="70" t="s">
        <v>3966</v>
      </c>
      <c r="N842" s="37" t="s">
        <v>67</v>
      </c>
      <c r="O842" s="37" t="s">
        <v>67</v>
      </c>
      <c r="P842" s="37" t="s">
        <v>1976</v>
      </c>
      <c r="Q842" s="75" t="s">
        <v>831</v>
      </c>
      <c r="R842" t="s">
        <v>3691</v>
      </c>
      <c r="S842" s="38">
        <v>275</v>
      </c>
      <c r="T842">
        <v>1</v>
      </c>
      <c r="U842">
        <v>0</v>
      </c>
      <c r="V842" s="43" t="str">
        <f t="shared" si="59"/>
        <v>USD</v>
      </c>
    </row>
    <row r="843" spans="1:22" x14ac:dyDescent="0.2">
      <c r="A843" s="18" t="str">
        <f t="shared" si="57"/>
        <v>Catalogo principalCSP ACADEMICOc99cc6f6-3fd9-4215-8aa8-bb0b3fd088a0</v>
      </c>
      <c r="B843" s="18" t="str">
        <f t="shared" si="58"/>
        <v>c99cc6f6-3fd9-4215-8aa8-bb0b3fd088a0CSP ACADEMICO</v>
      </c>
      <c r="C843" s="18"/>
      <c r="D843" t="s">
        <v>122</v>
      </c>
      <c r="E843" t="s">
        <v>832</v>
      </c>
      <c r="F843" t="s">
        <v>1976</v>
      </c>
      <c r="G843" s="18" t="str">
        <f t="shared" si="60"/>
        <v>Catalogo principal</v>
      </c>
      <c r="H843" s="43" t="s">
        <v>121</v>
      </c>
      <c r="I843" s="37" t="s">
        <v>67</v>
      </c>
      <c r="J843" t="s">
        <v>1085</v>
      </c>
      <c r="K843" t="s">
        <v>40</v>
      </c>
      <c r="L843" s="70" t="s">
        <v>21</v>
      </c>
      <c r="M843" s="70" t="s">
        <v>3966</v>
      </c>
      <c r="N843" s="37" t="s">
        <v>67</v>
      </c>
      <c r="O843" s="37" t="s">
        <v>67</v>
      </c>
      <c r="P843" s="37" t="s">
        <v>1976</v>
      </c>
      <c r="Q843" s="75" t="s">
        <v>832</v>
      </c>
      <c r="R843" t="s">
        <v>3691</v>
      </c>
      <c r="S843" s="38">
        <v>200</v>
      </c>
      <c r="T843">
        <v>1</v>
      </c>
      <c r="U843">
        <v>0</v>
      </c>
      <c r="V843" s="43" t="str">
        <f t="shared" si="59"/>
        <v>USD</v>
      </c>
    </row>
    <row r="844" spans="1:22" x14ac:dyDescent="0.2">
      <c r="A844" s="18" t="str">
        <f t="shared" si="57"/>
        <v>Catalogo principalCSP ACADEMICO3b319394-6c41-42a9-b3e1-b75bfe8c5da2</v>
      </c>
      <c r="B844" s="18" t="str">
        <f t="shared" si="58"/>
        <v>3b319394-6c41-42a9-b3e1-b75bfe8c5da2CSP ACADEMICO</v>
      </c>
      <c r="C844" s="18"/>
      <c r="D844" t="s">
        <v>122</v>
      </c>
      <c r="E844" t="s">
        <v>833</v>
      </c>
      <c r="F844" t="s">
        <v>1976</v>
      </c>
      <c r="G844" s="18" t="str">
        <f t="shared" si="60"/>
        <v>Catalogo principal</v>
      </c>
      <c r="H844" s="43" t="s">
        <v>121</v>
      </c>
      <c r="I844" s="37" t="s">
        <v>67</v>
      </c>
      <c r="J844" t="s">
        <v>1086</v>
      </c>
      <c r="K844" t="s">
        <v>40</v>
      </c>
      <c r="L844" s="70" t="s">
        <v>21</v>
      </c>
      <c r="M844" s="70" t="s">
        <v>3966</v>
      </c>
      <c r="N844" s="37" t="s">
        <v>67</v>
      </c>
      <c r="O844" s="37" t="s">
        <v>67</v>
      </c>
      <c r="P844" s="37" t="s">
        <v>1976</v>
      </c>
      <c r="Q844" s="75" t="s">
        <v>833</v>
      </c>
      <c r="R844" t="s">
        <v>3691</v>
      </c>
      <c r="S844" s="38">
        <v>412.5</v>
      </c>
      <c r="T844">
        <v>1</v>
      </c>
      <c r="U844">
        <v>0</v>
      </c>
      <c r="V844" s="43" t="str">
        <f t="shared" si="59"/>
        <v>USD</v>
      </c>
    </row>
    <row r="845" spans="1:22" x14ac:dyDescent="0.2">
      <c r="A845" s="18" t="str">
        <f t="shared" si="57"/>
        <v>Catalogo principalCSP ACADEMICO643161bc-f76d-4908-9153-7eeab54c7447</v>
      </c>
      <c r="B845" s="18" t="str">
        <f t="shared" si="58"/>
        <v>643161bc-f76d-4908-9153-7eeab54c7447CSP ACADEMICO</v>
      </c>
      <c r="C845" s="18"/>
      <c r="D845" t="s">
        <v>122</v>
      </c>
      <c r="E845" t="s">
        <v>834</v>
      </c>
      <c r="F845" t="s">
        <v>1976</v>
      </c>
      <c r="G845" s="18" t="str">
        <f t="shared" si="60"/>
        <v>Catalogo principal</v>
      </c>
      <c r="H845" s="43" t="s">
        <v>121</v>
      </c>
      <c r="I845" s="37" t="s">
        <v>67</v>
      </c>
      <c r="J845" t="s">
        <v>1087</v>
      </c>
      <c r="K845" t="s">
        <v>40</v>
      </c>
      <c r="L845" s="70" t="s">
        <v>21</v>
      </c>
      <c r="M845" s="70" t="s">
        <v>3966</v>
      </c>
      <c r="N845" s="37" t="s">
        <v>67</v>
      </c>
      <c r="O845" s="37" t="s">
        <v>67</v>
      </c>
      <c r="P845" s="37" t="s">
        <v>1976</v>
      </c>
      <c r="Q845" s="75" t="s">
        <v>834</v>
      </c>
      <c r="R845" t="s">
        <v>3691</v>
      </c>
      <c r="S845" s="38">
        <v>300</v>
      </c>
      <c r="T845">
        <v>1</v>
      </c>
      <c r="U845">
        <v>0</v>
      </c>
      <c r="V845" s="43" t="str">
        <f t="shared" si="59"/>
        <v>USD</v>
      </c>
    </row>
    <row r="846" spans="1:22" x14ac:dyDescent="0.2">
      <c r="A846" s="18" t="str">
        <f t="shared" si="57"/>
        <v>Catalogo principalCSP ACADEMICO51795973-17c6-41d5-8af3-d3a3d3773230</v>
      </c>
      <c r="B846" s="18" t="str">
        <f t="shared" si="58"/>
        <v>51795973-17c6-41d5-8af3-d3a3d3773230CSP ACADEMICO</v>
      </c>
      <c r="C846" s="18"/>
      <c r="D846" t="s">
        <v>122</v>
      </c>
      <c r="E846" t="s">
        <v>835</v>
      </c>
      <c r="F846" t="s">
        <v>1976</v>
      </c>
      <c r="G846" s="18" t="str">
        <f t="shared" si="60"/>
        <v>Catalogo principal</v>
      </c>
      <c r="H846" s="43" t="s">
        <v>121</v>
      </c>
      <c r="I846" s="37" t="s">
        <v>67</v>
      </c>
      <c r="J846" t="s">
        <v>1088</v>
      </c>
      <c r="K846" t="s">
        <v>40</v>
      </c>
      <c r="L846" s="70" t="s">
        <v>21</v>
      </c>
      <c r="M846" s="70" t="s">
        <v>3966</v>
      </c>
      <c r="N846" s="37" t="s">
        <v>67</v>
      </c>
      <c r="O846" s="37" t="s">
        <v>67</v>
      </c>
      <c r="P846" s="37" t="s">
        <v>1976</v>
      </c>
      <c r="Q846" s="75" t="s">
        <v>835</v>
      </c>
      <c r="R846" t="s">
        <v>3691</v>
      </c>
      <c r="S846" s="38">
        <v>825</v>
      </c>
      <c r="T846">
        <v>1</v>
      </c>
      <c r="U846">
        <v>0</v>
      </c>
      <c r="V846" s="43" t="str">
        <f t="shared" si="59"/>
        <v>USD</v>
      </c>
    </row>
    <row r="847" spans="1:22" x14ac:dyDescent="0.2">
      <c r="A847" s="18" t="str">
        <f t="shared" ref="A847:A910" si="61">D847&amp;F847&amp;E847</f>
        <v>Catalogo principalCSP ACADEMICO00b75335-3cce-4b08-acd6-2b795f922137</v>
      </c>
      <c r="B847" s="18" t="str">
        <f t="shared" ref="B847:B910" si="62">E847&amp;F847</f>
        <v>00b75335-3cce-4b08-acd6-2b795f922137CSP ACADEMICO</v>
      </c>
      <c r="C847" s="18"/>
      <c r="D847" t="s">
        <v>122</v>
      </c>
      <c r="E847" t="s">
        <v>836</v>
      </c>
      <c r="F847" t="s">
        <v>1976</v>
      </c>
      <c r="G847" s="18" t="str">
        <f t="shared" si="60"/>
        <v>Catalogo principal</v>
      </c>
      <c r="H847" s="43" t="s">
        <v>121</v>
      </c>
      <c r="I847" s="37" t="s">
        <v>67</v>
      </c>
      <c r="J847" t="s">
        <v>1089</v>
      </c>
      <c r="K847" t="s">
        <v>40</v>
      </c>
      <c r="L847" s="70" t="s">
        <v>21</v>
      </c>
      <c r="M847" s="70" t="s">
        <v>3966</v>
      </c>
      <c r="N847" s="37" t="s">
        <v>67</v>
      </c>
      <c r="O847" s="37" t="s">
        <v>67</v>
      </c>
      <c r="P847" s="37" t="s">
        <v>1976</v>
      </c>
      <c r="Q847" s="75" t="s">
        <v>836</v>
      </c>
      <c r="R847" t="s">
        <v>3691</v>
      </c>
      <c r="S847" s="38">
        <v>600</v>
      </c>
      <c r="T847">
        <v>1</v>
      </c>
      <c r="U847">
        <v>0</v>
      </c>
      <c r="V847" s="43" t="str">
        <f t="shared" si="59"/>
        <v>USD</v>
      </c>
    </row>
    <row r="848" spans="1:22" x14ac:dyDescent="0.2">
      <c r="A848" s="18" t="str">
        <f t="shared" si="61"/>
        <v>Catalogo principalCSP ACADEMICO1ec83327-72dd-481c-acc4-87ab518d5a00</v>
      </c>
      <c r="B848" s="18" t="str">
        <f t="shared" si="62"/>
        <v>1ec83327-72dd-481c-acc4-87ab518d5a00CSP ACADEMICO</v>
      </c>
      <c r="C848" s="18"/>
      <c r="D848" t="s">
        <v>122</v>
      </c>
      <c r="E848" t="s">
        <v>837</v>
      </c>
      <c r="F848" t="s">
        <v>1976</v>
      </c>
      <c r="G848" s="18" t="str">
        <f t="shared" si="60"/>
        <v>Catalogo principal</v>
      </c>
      <c r="H848" s="43" t="s">
        <v>121</v>
      </c>
      <c r="I848" s="37" t="s">
        <v>67</v>
      </c>
      <c r="J848" t="s">
        <v>1316</v>
      </c>
      <c r="K848" t="s">
        <v>40</v>
      </c>
      <c r="L848" s="70" t="s">
        <v>21</v>
      </c>
      <c r="M848" s="70" t="s">
        <v>3966</v>
      </c>
      <c r="N848" s="37" t="s">
        <v>67</v>
      </c>
      <c r="O848" s="37" t="s">
        <v>67</v>
      </c>
      <c r="P848" s="37" t="s">
        <v>1976</v>
      </c>
      <c r="Q848" s="75" t="s">
        <v>837</v>
      </c>
      <c r="R848" t="s">
        <v>3691</v>
      </c>
      <c r="S848" s="38">
        <v>27.5</v>
      </c>
      <c r="T848">
        <v>1</v>
      </c>
      <c r="U848">
        <v>0</v>
      </c>
      <c r="V848" s="43" t="str">
        <f t="shared" ref="V848:V911" si="63">H848</f>
        <v>USD</v>
      </c>
    </row>
    <row r="849" spans="1:22" x14ac:dyDescent="0.2">
      <c r="A849" s="18" t="str">
        <f t="shared" si="61"/>
        <v>Catalogo principalCSP ACADEMICOeca4378b-b97e-4f23-ae73-ef01a63293ed</v>
      </c>
      <c r="B849" s="18" t="str">
        <f t="shared" si="62"/>
        <v>eca4378b-b97e-4f23-ae73-ef01a63293edCSP ACADEMICO</v>
      </c>
      <c r="C849" s="18"/>
      <c r="D849" t="s">
        <v>122</v>
      </c>
      <c r="E849" t="s">
        <v>838</v>
      </c>
      <c r="F849" t="s">
        <v>1976</v>
      </c>
      <c r="G849" s="18" t="str">
        <f t="shared" si="60"/>
        <v>Catalogo principal</v>
      </c>
      <c r="H849" s="43" t="s">
        <v>121</v>
      </c>
      <c r="I849" s="37" t="s">
        <v>67</v>
      </c>
      <c r="J849" t="s">
        <v>1317</v>
      </c>
      <c r="K849" t="s">
        <v>40</v>
      </c>
      <c r="L849" s="70" t="s">
        <v>21</v>
      </c>
      <c r="M849" s="70" t="s">
        <v>3966</v>
      </c>
      <c r="N849" s="37" t="s">
        <v>67</v>
      </c>
      <c r="O849" s="37" t="s">
        <v>67</v>
      </c>
      <c r="P849" s="37" t="s">
        <v>1976</v>
      </c>
      <c r="Q849" s="75" t="s">
        <v>838</v>
      </c>
      <c r="R849" t="s">
        <v>3691</v>
      </c>
      <c r="S849" s="38">
        <v>20</v>
      </c>
      <c r="T849">
        <v>1</v>
      </c>
      <c r="U849">
        <v>0</v>
      </c>
      <c r="V849" s="43" t="str">
        <f t="shared" si="63"/>
        <v>USD</v>
      </c>
    </row>
    <row r="850" spans="1:22" x14ac:dyDescent="0.2">
      <c r="A850" s="18" t="str">
        <f t="shared" si="61"/>
        <v>Catalogo principalCSP ACADEMICOe67fe55c-1e6c-47d7-b8b8-9c7d85c778ff</v>
      </c>
      <c r="B850" s="18" t="str">
        <f t="shared" si="62"/>
        <v>e67fe55c-1e6c-47d7-b8b8-9c7d85c778ffCSP ACADEMICO</v>
      </c>
      <c r="C850" s="18"/>
      <c r="D850" t="s">
        <v>122</v>
      </c>
      <c r="E850" t="s">
        <v>839</v>
      </c>
      <c r="F850" t="s">
        <v>1976</v>
      </c>
      <c r="G850" s="18" t="str">
        <f t="shared" si="60"/>
        <v>Catalogo principal</v>
      </c>
      <c r="H850" s="43" t="s">
        <v>121</v>
      </c>
      <c r="I850" s="37" t="s">
        <v>67</v>
      </c>
      <c r="J850" t="s">
        <v>1318</v>
      </c>
      <c r="K850" t="s">
        <v>40</v>
      </c>
      <c r="L850" s="70" t="s">
        <v>21</v>
      </c>
      <c r="M850" s="70" t="s">
        <v>3966</v>
      </c>
      <c r="N850" s="37" t="s">
        <v>67</v>
      </c>
      <c r="O850" s="37" t="s">
        <v>67</v>
      </c>
      <c r="P850" s="37" t="s">
        <v>1976</v>
      </c>
      <c r="Q850" s="75" t="s">
        <v>839</v>
      </c>
      <c r="R850" t="s">
        <v>3691</v>
      </c>
      <c r="S850" s="38">
        <v>41.3</v>
      </c>
      <c r="T850">
        <v>1</v>
      </c>
      <c r="U850">
        <v>0</v>
      </c>
      <c r="V850" s="43" t="str">
        <f t="shared" si="63"/>
        <v>USD</v>
      </c>
    </row>
    <row r="851" spans="1:22" x14ac:dyDescent="0.2">
      <c r="A851" s="18" t="str">
        <f t="shared" si="61"/>
        <v>Catalogo principalCSP ACADEMICO16fa20c0-cecd-422d-9cb6-dad535d7ee9f</v>
      </c>
      <c r="B851" s="18" t="str">
        <f t="shared" si="62"/>
        <v>16fa20c0-cecd-422d-9cb6-dad535d7ee9fCSP ACADEMICO</v>
      </c>
      <c r="C851" s="18"/>
      <c r="D851" t="s">
        <v>122</v>
      </c>
      <c r="E851" t="s">
        <v>840</v>
      </c>
      <c r="F851" t="s">
        <v>1976</v>
      </c>
      <c r="G851" s="18" t="str">
        <f t="shared" si="60"/>
        <v>Catalogo principal</v>
      </c>
      <c r="H851" s="43" t="s">
        <v>121</v>
      </c>
      <c r="I851" s="37" t="s">
        <v>67</v>
      </c>
      <c r="J851" t="s">
        <v>1319</v>
      </c>
      <c r="K851" t="s">
        <v>40</v>
      </c>
      <c r="L851" s="70" t="s">
        <v>21</v>
      </c>
      <c r="M851" s="70" t="s">
        <v>3966</v>
      </c>
      <c r="N851" s="37" t="s">
        <v>67</v>
      </c>
      <c r="O851" s="37" t="s">
        <v>67</v>
      </c>
      <c r="P851" s="37" t="s">
        <v>1976</v>
      </c>
      <c r="Q851" s="75" t="s">
        <v>840</v>
      </c>
      <c r="R851" t="s">
        <v>3691</v>
      </c>
      <c r="S851" s="38">
        <v>30</v>
      </c>
      <c r="T851">
        <v>1</v>
      </c>
      <c r="U851">
        <v>0</v>
      </c>
      <c r="V851" s="43" t="str">
        <f t="shared" si="63"/>
        <v>USD</v>
      </c>
    </row>
    <row r="852" spans="1:22" x14ac:dyDescent="0.2">
      <c r="A852" s="18" t="str">
        <f t="shared" si="61"/>
        <v>Catalogo principalCSP ACADEMICOf2871ea5-b26e-4a13-8d3a-6a1dda820c72</v>
      </c>
      <c r="B852" s="18" t="str">
        <f t="shared" si="62"/>
        <v>f2871ea5-b26e-4a13-8d3a-6a1dda820c72CSP ACADEMICO</v>
      </c>
      <c r="C852" s="18"/>
      <c r="D852" t="s">
        <v>122</v>
      </c>
      <c r="E852" t="s">
        <v>841</v>
      </c>
      <c r="F852" t="s">
        <v>1976</v>
      </c>
      <c r="G852" s="18" t="str">
        <f t="shared" si="60"/>
        <v>Catalogo principal</v>
      </c>
      <c r="H852" s="43" t="s">
        <v>121</v>
      </c>
      <c r="I852" s="37" t="s">
        <v>67</v>
      </c>
      <c r="J852" t="s">
        <v>1320</v>
      </c>
      <c r="K852" t="s">
        <v>40</v>
      </c>
      <c r="L852" s="70" t="s">
        <v>21</v>
      </c>
      <c r="M852" s="70" t="s">
        <v>3966</v>
      </c>
      <c r="N852" s="37" t="s">
        <v>67</v>
      </c>
      <c r="O852" s="37" t="s">
        <v>67</v>
      </c>
      <c r="P852" s="37" t="s">
        <v>1976</v>
      </c>
      <c r="Q852" s="75" t="s">
        <v>841</v>
      </c>
      <c r="R852" t="s">
        <v>3691</v>
      </c>
      <c r="S852" s="38">
        <v>742.5</v>
      </c>
      <c r="T852">
        <v>1</v>
      </c>
      <c r="U852">
        <v>0</v>
      </c>
      <c r="V852" s="43" t="str">
        <f t="shared" si="63"/>
        <v>USD</v>
      </c>
    </row>
    <row r="853" spans="1:22" x14ac:dyDescent="0.2">
      <c r="A853" s="18" t="str">
        <f t="shared" si="61"/>
        <v>Catalogo principalCSP ACADEMICO76642878-563b-4b30-9c9a-f7049b853743</v>
      </c>
      <c r="B853" s="18" t="str">
        <f t="shared" si="62"/>
        <v>76642878-563b-4b30-9c9a-f7049b853743CSP ACADEMICO</v>
      </c>
      <c r="C853" s="18"/>
      <c r="D853" t="s">
        <v>122</v>
      </c>
      <c r="E853" t="s">
        <v>842</v>
      </c>
      <c r="F853" t="s">
        <v>1976</v>
      </c>
      <c r="G853" s="18" t="str">
        <f t="shared" si="60"/>
        <v>Catalogo principal</v>
      </c>
      <c r="H853" s="43" t="s">
        <v>121</v>
      </c>
      <c r="I853" s="37" t="s">
        <v>67</v>
      </c>
      <c r="J853" t="s">
        <v>1321</v>
      </c>
      <c r="K853" t="s">
        <v>40</v>
      </c>
      <c r="L853" s="70" t="s">
        <v>21</v>
      </c>
      <c r="M853" s="70" t="s">
        <v>3966</v>
      </c>
      <c r="N853" s="37" t="s">
        <v>67</v>
      </c>
      <c r="O853" s="37" t="s">
        <v>67</v>
      </c>
      <c r="P853" s="37" t="s">
        <v>1976</v>
      </c>
      <c r="Q853" s="75" t="s">
        <v>842</v>
      </c>
      <c r="R853" t="s">
        <v>3691</v>
      </c>
      <c r="S853" s="38">
        <v>2227.5</v>
      </c>
      <c r="T853">
        <v>1</v>
      </c>
      <c r="U853">
        <v>0</v>
      </c>
      <c r="V853" s="43" t="str">
        <f t="shared" si="63"/>
        <v>USD</v>
      </c>
    </row>
    <row r="854" spans="1:22" x14ac:dyDescent="0.2">
      <c r="A854" s="18" t="str">
        <f t="shared" si="61"/>
        <v>Catalogo principalCSP ACADEMICOc7bcf2b6-7558-4013-ac24-5f4db30df525</v>
      </c>
      <c r="B854" s="18" t="str">
        <f t="shared" si="62"/>
        <v>c7bcf2b6-7558-4013-ac24-5f4db30df525CSP ACADEMICO</v>
      </c>
      <c r="C854" s="18"/>
      <c r="D854" t="s">
        <v>122</v>
      </c>
      <c r="E854" t="s">
        <v>843</v>
      </c>
      <c r="F854" t="s">
        <v>1976</v>
      </c>
      <c r="G854" s="18" t="str">
        <f t="shared" si="60"/>
        <v>Catalogo principal</v>
      </c>
      <c r="H854" s="43" t="s">
        <v>121</v>
      </c>
      <c r="I854" s="37" t="s">
        <v>67</v>
      </c>
      <c r="J854" t="s">
        <v>1322</v>
      </c>
      <c r="K854" t="s">
        <v>40</v>
      </c>
      <c r="L854" s="70" t="s">
        <v>21</v>
      </c>
      <c r="M854" s="70" t="s">
        <v>3966</v>
      </c>
      <c r="N854" s="37" t="s">
        <v>67</v>
      </c>
      <c r="O854" s="37" t="s">
        <v>67</v>
      </c>
      <c r="P854" s="37" t="s">
        <v>1976</v>
      </c>
      <c r="Q854" s="75" t="s">
        <v>843</v>
      </c>
      <c r="R854" t="s">
        <v>3691</v>
      </c>
      <c r="S854" s="38">
        <v>4345</v>
      </c>
      <c r="T854">
        <v>1</v>
      </c>
      <c r="U854">
        <v>0</v>
      </c>
      <c r="V854" s="43" t="str">
        <f t="shared" si="63"/>
        <v>USD</v>
      </c>
    </row>
    <row r="855" spans="1:22" x14ac:dyDescent="0.2">
      <c r="A855" s="18" t="str">
        <f t="shared" si="61"/>
        <v>Catalogo principalCSP ACADEMICO435f5608-fdf6-4413-a0f1-26b7d2c01cbd</v>
      </c>
      <c r="B855" s="18" t="str">
        <f t="shared" si="62"/>
        <v>435f5608-fdf6-4413-a0f1-26b7d2c01cbdCSP ACADEMICO</v>
      </c>
      <c r="C855" s="18"/>
      <c r="D855" t="s">
        <v>122</v>
      </c>
      <c r="E855" t="s">
        <v>844</v>
      </c>
      <c r="F855" t="s">
        <v>1976</v>
      </c>
      <c r="G855" s="18" t="str">
        <f t="shared" si="60"/>
        <v>Catalogo principal</v>
      </c>
      <c r="H855" s="43" t="s">
        <v>121</v>
      </c>
      <c r="I855" s="37" t="s">
        <v>67</v>
      </c>
      <c r="J855" t="s">
        <v>1323</v>
      </c>
      <c r="K855" t="s">
        <v>40</v>
      </c>
      <c r="L855" s="70" t="s">
        <v>21</v>
      </c>
      <c r="M855" s="70" t="s">
        <v>3966</v>
      </c>
      <c r="N855" s="37" t="s">
        <v>67</v>
      </c>
      <c r="O855" s="37" t="s">
        <v>67</v>
      </c>
      <c r="P855" s="37" t="s">
        <v>1976</v>
      </c>
      <c r="Q855" s="75" t="s">
        <v>844</v>
      </c>
      <c r="R855" t="s">
        <v>3691</v>
      </c>
      <c r="S855" s="38">
        <v>6600</v>
      </c>
      <c r="T855">
        <v>1</v>
      </c>
      <c r="U855">
        <v>0</v>
      </c>
      <c r="V855" s="43" t="str">
        <f t="shared" si="63"/>
        <v>USD</v>
      </c>
    </row>
    <row r="856" spans="1:22" x14ac:dyDescent="0.2">
      <c r="A856" s="18" t="str">
        <f t="shared" si="61"/>
        <v>Catalogo principalCSP ACADEMICOdeb36286-e996-4b13-9c73-6394989e502c</v>
      </c>
      <c r="B856" s="18" t="str">
        <f t="shared" si="62"/>
        <v>deb36286-e996-4b13-9c73-6394989e502cCSP ACADEMICO</v>
      </c>
      <c r="C856" s="18"/>
      <c r="D856" t="s">
        <v>122</v>
      </c>
      <c r="E856" t="s">
        <v>845</v>
      </c>
      <c r="F856" t="s">
        <v>1976</v>
      </c>
      <c r="G856" s="18" t="str">
        <f t="shared" si="60"/>
        <v>Catalogo principal</v>
      </c>
      <c r="H856" s="43" t="s">
        <v>121</v>
      </c>
      <c r="I856" s="37" t="s">
        <v>67</v>
      </c>
      <c r="J856" t="s">
        <v>1090</v>
      </c>
      <c r="K856" t="s">
        <v>40</v>
      </c>
      <c r="L856" s="70" t="s">
        <v>21</v>
      </c>
      <c r="M856" s="70" t="s">
        <v>3966</v>
      </c>
      <c r="N856" s="37" t="s">
        <v>67</v>
      </c>
      <c r="O856" s="37" t="s">
        <v>67</v>
      </c>
      <c r="P856" s="37" t="s">
        <v>1976</v>
      </c>
      <c r="Q856" s="75" t="s">
        <v>845</v>
      </c>
      <c r="R856" t="s">
        <v>3691</v>
      </c>
      <c r="S856" s="38">
        <v>11</v>
      </c>
      <c r="T856">
        <v>1</v>
      </c>
      <c r="U856">
        <v>0</v>
      </c>
      <c r="V856" s="43" t="str">
        <f t="shared" si="63"/>
        <v>USD</v>
      </c>
    </row>
    <row r="857" spans="1:22" x14ac:dyDescent="0.2">
      <c r="A857" s="18" t="str">
        <f t="shared" si="61"/>
        <v>Catalogo principalCSP ACADEMICO811466cf-81e6-4d7b-9ff8-652819453fb6</v>
      </c>
      <c r="B857" s="18" t="str">
        <f t="shared" si="62"/>
        <v>811466cf-81e6-4d7b-9ff8-652819453fb6CSP ACADEMICO</v>
      </c>
      <c r="C857" s="18"/>
      <c r="D857" t="s">
        <v>122</v>
      </c>
      <c r="E857" t="s">
        <v>846</v>
      </c>
      <c r="F857" t="s">
        <v>1976</v>
      </c>
      <c r="G857" s="18" t="str">
        <f t="shared" si="60"/>
        <v>Catalogo principal</v>
      </c>
      <c r="H857" s="43" t="s">
        <v>121</v>
      </c>
      <c r="I857" s="37" t="s">
        <v>67</v>
      </c>
      <c r="J857" t="s">
        <v>1091</v>
      </c>
      <c r="K857" t="s">
        <v>40</v>
      </c>
      <c r="L857" s="70" t="s">
        <v>21</v>
      </c>
      <c r="M857" s="70" t="s">
        <v>3966</v>
      </c>
      <c r="N857" s="37" t="s">
        <v>67</v>
      </c>
      <c r="O857" s="37" t="s">
        <v>67</v>
      </c>
      <c r="P857" s="37" t="s">
        <v>1976</v>
      </c>
      <c r="Q857" s="75" t="s">
        <v>846</v>
      </c>
      <c r="R857" t="s">
        <v>3691</v>
      </c>
      <c r="S857" s="38">
        <v>8</v>
      </c>
      <c r="T857">
        <v>1</v>
      </c>
      <c r="U857">
        <v>0</v>
      </c>
      <c r="V857" s="43" t="str">
        <f t="shared" si="63"/>
        <v>USD</v>
      </c>
    </row>
    <row r="858" spans="1:22" x14ac:dyDescent="0.2">
      <c r="A858" s="18" t="str">
        <f t="shared" si="61"/>
        <v>Catalogo principalCSP ACADEMICOc3e6d9c3-5eff-4a1d-9369-dda3f11a7713</v>
      </c>
      <c r="B858" s="18" t="str">
        <f t="shared" si="62"/>
        <v>c3e6d9c3-5eff-4a1d-9369-dda3f11a7713CSP ACADEMICO</v>
      </c>
      <c r="C858" s="18"/>
      <c r="D858" t="s">
        <v>122</v>
      </c>
      <c r="E858" t="s">
        <v>847</v>
      </c>
      <c r="F858" t="s">
        <v>1976</v>
      </c>
      <c r="G858" s="18" t="str">
        <f t="shared" si="60"/>
        <v>Catalogo principal</v>
      </c>
      <c r="H858" s="43" t="s">
        <v>121</v>
      </c>
      <c r="I858" s="37" t="s">
        <v>67</v>
      </c>
      <c r="J858" t="s">
        <v>1092</v>
      </c>
      <c r="K858" t="s">
        <v>40</v>
      </c>
      <c r="L858" s="70" t="s">
        <v>21</v>
      </c>
      <c r="M858" s="70" t="s">
        <v>3966</v>
      </c>
      <c r="N858" s="37" t="s">
        <v>67</v>
      </c>
      <c r="O858" s="37" t="s">
        <v>67</v>
      </c>
      <c r="P858" s="37" t="s">
        <v>1976</v>
      </c>
      <c r="Q858" s="75" t="s">
        <v>847</v>
      </c>
      <c r="R858" t="s">
        <v>3691</v>
      </c>
      <c r="S858" s="38">
        <v>35.799999999999997</v>
      </c>
      <c r="T858">
        <v>1</v>
      </c>
      <c r="U858">
        <v>0</v>
      </c>
      <c r="V858" s="43" t="str">
        <f t="shared" si="63"/>
        <v>USD</v>
      </c>
    </row>
    <row r="859" spans="1:22" x14ac:dyDescent="0.2">
      <c r="A859" s="18" t="str">
        <f t="shared" si="61"/>
        <v>Catalogo principalCSP ACADEMICOce6ebefa-cbed-4c61-9aa3-f88057bf1fe3</v>
      </c>
      <c r="B859" s="18" t="str">
        <f t="shared" si="62"/>
        <v>ce6ebefa-cbed-4c61-9aa3-f88057bf1fe3CSP ACADEMICO</v>
      </c>
      <c r="C859" s="18"/>
      <c r="D859" t="s">
        <v>122</v>
      </c>
      <c r="E859" t="s">
        <v>848</v>
      </c>
      <c r="F859" t="s">
        <v>1976</v>
      </c>
      <c r="G859" s="18" t="str">
        <f t="shared" si="60"/>
        <v>Catalogo principal</v>
      </c>
      <c r="H859" s="43" t="s">
        <v>121</v>
      </c>
      <c r="I859" s="37" t="s">
        <v>67</v>
      </c>
      <c r="J859" t="s">
        <v>1093</v>
      </c>
      <c r="K859" t="s">
        <v>40</v>
      </c>
      <c r="L859" s="70" t="s">
        <v>21</v>
      </c>
      <c r="M859" s="70" t="s">
        <v>3966</v>
      </c>
      <c r="N859" s="37" t="s">
        <v>67</v>
      </c>
      <c r="O859" s="37" t="s">
        <v>67</v>
      </c>
      <c r="P859" s="37" t="s">
        <v>1976</v>
      </c>
      <c r="Q859" s="75" t="s">
        <v>848</v>
      </c>
      <c r="R859" t="s">
        <v>3691</v>
      </c>
      <c r="S859" s="38">
        <v>26</v>
      </c>
      <c r="T859">
        <v>1</v>
      </c>
      <c r="U859">
        <v>0</v>
      </c>
      <c r="V859" s="43" t="str">
        <f t="shared" si="63"/>
        <v>USD</v>
      </c>
    </row>
    <row r="860" spans="1:22" x14ac:dyDescent="0.2">
      <c r="A860" s="18" t="str">
        <f t="shared" si="61"/>
        <v>Catalogo principalCSP ACADEMICO6df75c54-9475-468e-b0b5-359519116126</v>
      </c>
      <c r="B860" s="18" t="str">
        <f t="shared" si="62"/>
        <v>6df75c54-9475-468e-b0b5-359519116126CSP ACADEMICO</v>
      </c>
      <c r="C860" s="18"/>
      <c r="D860" t="s">
        <v>122</v>
      </c>
      <c r="E860" t="s">
        <v>849</v>
      </c>
      <c r="F860" t="s">
        <v>1976</v>
      </c>
      <c r="G860" s="18" t="str">
        <f t="shared" si="60"/>
        <v>Catalogo principal</v>
      </c>
      <c r="H860" s="43" t="s">
        <v>121</v>
      </c>
      <c r="I860" s="37" t="s">
        <v>67</v>
      </c>
      <c r="J860" t="s">
        <v>1094</v>
      </c>
      <c r="K860" t="s">
        <v>40</v>
      </c>
      <c r="L860" s="70" t="s">
        <v>21</v>
      </c>
      <c r="M860" s="70" t="s">
        <v>3966</v>
      </c>
      <c r="N860" s="37" t="s">
        <v>67</v>
      </c>
      <c r="O860" s="37" t="s">
        <v>67</v>
      </c>
      <c r="P860" s="37" t="s">
        <v>1976</v>
      </c>
      <c r="Q860" s="75" t="s">
        <v>849</v>
      </c>
      <c r="R860" t="s">
        <v>3691</v>
      </c>
      <c r="S860" s="38">
        <v>11</v>
      </c>
      <c r="T860">
        <v>1</v>
      </c>
      <c r="U860">
        <v>0</v>
      </c>
      <c r="V860" s="43" t="str">
        <f t="shared" si="63"/>
        <v>USD</v>
      </c>
    </row>
    <row r="861" spans="1:22" x14ac:dyDescent="0.2">
      <c r="A861" s="18" t="str">
        <f t="shared" si="61"/>
        <v>Catalogo principalCSP ACADEMICOa8960b8b-3fe5-4349-8ffd-b119696c771f</v>
      </c>
      <c r="B861" s="18" t="str">
        <f t="shared" si="62"/>
        <v>a8960b8b-3fe5-4349-8ffd-b119696c771fCSP ACADEMICO</v>
      </c>
      <c r="C861" s="18"/>
      <c r="D861" t="s">
        <v>122</v>
      </c>
      <c r="E861" t="s">
        <v>850</v>
      </c>
      <c r="F861" t="s">
        <v>1976</v>
      </c>
      <c r="G861" s="18" t="str">
        <f t="shared" si="60"/>
        <v>Catalogo principal</v>
      </c>
      <c r="H861" s="43" t="s">
        <v>121</v>
      </c>
      <c r="I861" s="37" t="s">
        <v>67</v>
      </c>
      <c r="J861" t="s">
        <v>1095</v>
      </c>
      <c r="K861" t="s">
        <v>40</v>
      </c>
      <c r="L861" s="70" t="s">
        <v>21</v>
      </c>
      <c r="M861" s="70" t="s">
        <v>3966</v>
      </c>
      <c r="N861" s="37" t="s">
        <v>67</v>
      </c>
      <c r="O861" s="37" t="s">
        <v>67</v>
      </c>
      <c r="P861" s="37" t="s">
        <v>1976</v>
      </c>
      <c r="Q861" s="75" t="s">
        <v>850</v>
      </c>
      <c r="R861" t="s">
        <v>3691</v>
      </c>
      <c r="S861" s="38">
        <v>8</v>
      </c>
      <c r="T861">
        <v>1</v>
      </c>
      <c r="U861">
        <v>0</v>
      </c>
      <c r="V861" s="43" t="str">
        <f t="shared" si="63"/>
        <v>USD</v>
      </c>
    </row>
    <row r="862" spans="1:22" x14ac:dyDescent="0.2">
      <c r="A862" s="18" t="str">
        <f t="shared" si="61"/>
        <v>Catalogo principalCSP ACADEMICO512f56e6-9f94-4345-8a5b-fb74420c7857</v>
      </c>
      <c r="B862" s="18" t="str">
        <f t="shared" si="62"/>
        <v>512f56e6-9f94-4345-8a5b-fb74420c7857CSP ACADEMICO</v>
      </c>
      <c r="C862" s="18"/>
      <c r="D862" t="s">
        <v>122</v>
      </c>
      <c r="E862" t="s">
        <v>851</v>
      </c>
      <c r="F862" t="s">
        <v>1976</v>
      </c>
      <c r="G862" s="18" t="str">
        <f t="shared" si="60"/>
        <v>Catalogo principal</v>
      </c>
      <c r="H862" s="43" t="s">
        <v>121</v>
      </c>
      <c r="I862" s="37" t="s">
        <v>67</v>
      </c>
      <c r="J862" t="s">
        <v>1096</v>
      </c>
      <c r="K862" t="s">
        <v>40</v>
      </c>
      <c r="L862" s="70" t="s">
        <v>21</v>
      </c>
      <c r="M862" s="70" t="s">
        <v>3966</v>
      </c>
      <c r="N862" s="37" t="s">
        <v>67</v>
      </c>
      <c r="O862" s="37" t="s">
        <v>67</v>
      </c>
      <c r="P862" s="37" t="s">
        <v>1976</v>
      </c>
      <c r="Q862" s="75" t="s">
        <v>851</v>
      </c>
      <c r="R862" t="s">
        <v>3691</v>
      </c>
      <c r="S862" s="38">
        <v>52.3</v>
      </c>
      <c r="T862">
        <v>1</v>
      </c>
      <c r="U862">
        <v>0</v>
      </c>
      <c r="V862" s="43" t="str">
        <f t="shared" si="63"/>
        <v>USD</v>
      </c>
    </row>
    <row r="863" spans="1:22" x14ac:dyDescent="0.2">
      <c r="A863" s="18" t="str">
        <f t="shared" si="61"/>
        <v>Catalogo principalCSP ACADEMICOc0fadb1c-9940-4405-9c28-2ed7405cb01b</v>
      </c>
      <c r="B863" s="18" t="str">
        <f t="shared" si="62"/>
        <v>c0fadb1c-9940-4405-9c28-2ed7405cb01bCSP ACADEMICO</v>
      </c>
      <c r="C863" s="18"/>
      <c r="D863" t="s">
        <v>122</v>
      </c>
      <c r="E863" t="s">
        <v>852</v>
      </c>
      <c r="F863" t="s">
        <v>1976</v>
      </c>
      <c r="G863" s="18" t="str">
        <f t="shared" si="60"/>
        <v>Catalogo principal</v>
      </c>
      <c r="H863" s="43" t="s">
        <v>121</v>
      </c>
      <c r="I863" s="37" t="s">
        <v>67</v>
      </c>
      <c r="J863" t="s">
        <v>1097</v>
      </c>
      <c r="K863" t="s">
        <v>40</v>
      </c>
      <c r="L863" s="70" t="s">
        <v>21</v>
      </c>
      <c r="M863" s="70" t="s">
        <v>3966</v>
      </c>
      <c r="N863" s="37" t="s">
        <v>67</v>
      </c>
      <c r="O863" s="37" t="s">
        <v>67</v>
      </c>
      <c r="P863" s="37" t="s">
        <v>1976</v>
      </c>
      <c r="Q863" s="75" t="s">
        <v>852</v>
      </c>
      <c r="R863" t="s">
        <v>3691</v>
      </c>
      <c r="S863" s="38">
        <v>79.7</v>
      </c>
      <c r="T863">
        <v>1</v>
      </c>
      <c r="U863">
        <v>0</v>
      </c>
      <c r="V863" s="43" t="str">
        <f t="shared" si="63"/>
        <v>USD</v>
      </c>
    </row>
    <row r="864" spans="1:22" x14ac:dyDescent="0.2">
      <c r="A864" s="18" t="str">
        <f t="shared" si="61"/>
        <v>Catalogo principalCSP ACADEMICO82fd9a89-80aa-4870-a145-ea50564b1a2c</v>
      </c>
      <c r="B864" s="18" t="str">
        <f t="shared" si="62"/>
        <v>82fd9a89-80aa-4870-a145-ea50564b1a2cCSP ACADEMICO</v>
      </c>
      <c r="C864" s="18"/>
      <c r="D864" t="s">
        <v>122</v>
      </c>
      <c r="E864" t="s">
        <v>853</v>
      </c>
      <c r="F864" t="s">
        <v>1976</v>
      </c>
      <c r="G864" s="18" t="str">
        <f t="shared" si="60"/>
        <v>Catalogo principal</v>
      </c>
      <c r="H864" s="43" t="s">
        <v>121</v>
      </c>
      <c r="I864" s="37" t="s">
        <v>67</v>
      </c>
      <c r="J864" t="s">
        <v>1098</v>
      </c>
      <c r="K864" t="s">
        <v>40</v>
      </c>
      <c r="L864" s="70" t="s">
        <v>21</v>
      </c>
      <c r="M864" s="70" t="s">
        <v>3966</v>
      </c>
      <c r="N864" s="37" t="s">
        <v>67</v>
      </c>
      <c r="O864" s="37" t="s">
        <v>67</v>
      </c>
      <c r="P864" s="37" t="s">
        <v>1976</v>
      </c>
      <c r="Q864" s="75" t="s">
        <v>853</v>
      </c>
      <c r="R864" t="s">
        <v>3691</v>
      </c>
      <c r="S864" s="38">
        <v>38</v>
      </c>
      <c r="T864">
        <v>1</v>
      </c>
      <c r="U864">
        <v>0</v>
      </c>
      <c r="V864" s="43" t="str">
        <f t="shared" si="63"/>
        <v>USD</v>
      </c>
    </row>
    <row r="865" spans="1:22" x14ac:dyDescent="0.2">
      <c r="A865" s="18" t="str">
        <f t="shared" si="61"/>
        <v>Catalogo principalCSP ACADEMICOf776b4da-d4e3-4f0c-b1d2-d78ebd410a03</v>
      </c>
      <c r="B865" s="18" t="str">
        <f t="shared" si="62"/>
        <v>f776b4da-d4e3-4f0c-b1d2-d78ebd410a03CSP ACADEMICO</v>
      </c>
      <c r="C865" s="18"/>
      <c r="D865" t="s">
        <v>122</v>
      </c>
      <c r="E865" t="s">
        <v>854</v>
      </c>
      <c r="F865" t="s">
        <v>1976</v>
      </c>
      <c r="G865" s="18" t="str">
        <f t="shared" si="60"/>
        <v>Catalogo principal</v>
      </c>
      <c r="H865" s="43" t="s">
        <v>121</v>
      </c>
      <c r="I865" s="37" t="s">
        <v>67</v>
      </c>
      <c r="J865" t="s">
        <v>1099</v>
      </c>
      <c r="K865" t="s">
        <v>40</v>
      </c>
      <c r="L865" s="70" t="s">
        <v>21</v>
      </c>
      <c r="M865" s="70" t="s">
        <v>3966</v>
      </c>
      <c r="N865" s="37" t="s">
        <v>67</v>
      </c>
      <c r="O865" s="37" t="s">
        <v>67</v>
      </c>
      <c r="P865" s="37" t="s">
        <v>1976</v>
      </c>
      <c r="Q865" s="75" t="s">
        <v>854</v>
      </c>
      <c r="R865" t="s">
        <v>3691</v>
      </c>
      <c r="S865" s="38">
        <v>38</v>
      </c>
      <c r="T865">
        <v>1</v>
      </c>
      <c r="U865">
        <v>0</v>
      </c>
      <c r="V865" s="43" t="str">
        <f t="shared" si="63"/>
        <v>USD</v>
      </c>
    </row>
    <row r="866" spans="1:22" x14ac:dyDescent="0.2">
      <c r="A866" s="18" t="str">
        <f t="shared" si="61"/>
        <v>Catalogo principalCSP ACADEMICO43be9290-a2ef-4943-9c62-4de8cfe367bf</v>
      </c>
      <c r="B866" s="18" t="str">
        <f t="shared" si="62"/>
        <v>43be9290-a2ef-4943-9c62-4de8cfe367bfCSP ACADEMICO</v>
      </c>
      <c r="C866" s="18"/>
      <c r="D866" t="s">
        <v>122</v>
      </c>
      <c r="E866" t="s">
        <v>855</v>
      </c>
      <c r="F866" t="s">
        <v>1976</v>
      </c>
      <c r="G866" s="18" t="str">
        <f t="shared" si="60"/>
        <v>Catalogo principal</v>
      </c>
      <c r="H866" s="43" t="s">
        <v>121</v>
      </c>
      <c r="I866" s="37" t="s">
        <v>67</v>
      </c>
      <c r="J866" t="s">
        <v>1100</v>
      </c>
      <c r="K866" t="s">
        <v>40</v>
      </c>
      <c r="L866" s="70" t="s">
        <v>21</v>
      </c>
      <c r="M866" s="70" t="s">
        <v>3966</v>
      </c>
      <c r="N866" s="37" t="s">
        <v>67</v>
      </c>
      <c r="O866" s="37" t="s">
        <v>67</v>
      </c>
      <c r="P866" s="37" t="s">
        <v>1976</v>
      </c>
      <c r="Q866" s="75" t="s">
        <v>855</v>
      </c>
      <c r="R866" t="s">
        <v>3691</v>
      </c>
      <c r="S866" s="38">
        <v>27.5</v>
      </c>
      <c r="T866">
        <v>1</v>
      </c>
      <c r="U866">
        <v>0</v>
      </c>
      <c r="V866" s="43" t="str">
        <f t="shared" si="63"/>
        <v>USD</v>
      </c>
    </row>
    <row r="867" spans="1:22" x14ac:dyDescent="0.2">
      <c r="A867" s="18" t="str">
        <f t="shared" si="61"/>
        <v>Catalogo principalCSP ACADEMICO7a2e775e-6a7b-40f3-a21b-1b3c2e2493f4</v>
      </c>
      <c r="B867" s="18" t="str">
        <f t="shared" si="62"/>
        <v>7a2e775e-6a7b-40f3-a21b-1b3c2e2493f4CSP ACADEMICO</v>
      </c>
      <c r="C867" s="18"/>
      <c r="D867" t="s">
        <v>122</v>
      </c>
      <c r="E867" t="s">
        <v>856</v>
      </c>
      <c r="F867" t="s">
        <v>1976</v>
      </c>
      <c r="G867" s="18" t="str">
        <f t="shared" si="60"/>
        <v>Catalogo principal</v>
      </c>
      <c r="H867" s="43" t="s">
        <v>121</v>
      </c>
      <c r="I867" s="37" t="s">
        <v>67</v>
      </c>
      <c r="J867" t="s">
        <v>1101</v>
      </c>
      <c r="K867" t="s">
        <v>40</v>
      </c>
      <c r="L867" s="70" t="s">
        <v>21</v>
      </c>
      <c r="M867" s="70" t="s">
        <v>3966</v>
      </c>
      <c r="N867" s="37" t="s">
        <v>67</v>
      </c>
      <c r="O867" s="37" t="s">
        <v>67</v>
      </c>
      <c r="P867" s="37" t="s">
        <v>1976</v>
      </c>
      <c r="Q867" s="75" t="s">
        <v>856</v>
      </c>
      <c r="R867" t="s">
        <v>3691</v>
      </c>
      <c r="S867" s="38">
        <v>20</v>
      </c>
      <c r="T867">
        <v>1</v>
      </c>
      <c r="U867">
        <v>0</v>
      </c>
      <c r="V867" s="43" t="str">
        <f t="shared" si="63"/>
        <v>USD</v>
      </c>
    </row>
    <row r="868" spans="1:22" x14ac:dyDescent="0.2">
      <c r="A868" s="18" t="str">
        <f t="shared" si="61"/>
        <v>Catalogo principalCSP ACADEMICO76e6cf04-8975-40eb-8ed6-37f5db93e9a4</v>
      </c>
      <c r="B868" s="18" t="str">
        <f t="shared" si="62"/>
        <v>76e6cf04-8975-40eb-8ed6-37f5db93e9a4CSP ACADEMICO</v>
      </c>
      <c r="C868" s="18"/>
      <c r="D868" t="s">
        <v>122</v>
      </c>
      <c r="E868" t="s">
        <v>857</v>
      </c>
      <c r="F868" t="s">
        <v>1976</v>
      </c>
      <c r="G868" s="18" t="str">
        <f t="shared" ref="G868:G931" si="64">D868</f>
        <v>Catalogo principal</v>
      </c>
      <c r="H868" s="43" t="s">
        <v>121</v>
      </c>
      <c r="I868" s="37" t="s">
        <v>67</v>
      </c>
      <c r="J868" t="s">
        <v>1102</v>
      </c>
      <c r="K868" t="s">
        <v>40</v>
      </c>
      <c r="L868" s="70" t="s">
        <v>21</v>
      </c>
      <c r="M868" s="70" t="s">
        <v>3966</v>
      </c>
      <c r="N868" s="37" t="s">
        <v>67</v>
      </c>
      <c r="O868" s="37" t="s">
        <v>67</v>
      </c>
      <c r="P868" s="37" t="s">
        <v>1976</v>
      </c>
      <c r="Q868" s="75" t="s">
        <v>857</v>
      </c>
      <c r="R868" t="s">
        <v>3691</v>
      </c>
      <c r="S868" s="38">
        <v>11</v>
      </c>
      <c r="T868">
        <v>1</v>
      </c>
      <c r="U868">
        <v>0</v>
      </c>
      <c r="V868" s="43" t="str">
        <f t="shared" si="63"/>
        <v>USD</v>
      </c>
    </row>
    <row r="869" spans="1:22" x14ac:dyDescent="0.2">
      <c r="A869" s="18" t="str">
        <f t="shared" si="61"/>
        <v>Catalogo principalCSP ACADEMICOe51963b6-7926-455b-8fb0-c651251d7199</v>
      </c>
      <c r="B869" s="18" t="str">
        <f t="shared" si="62"/>
        <v>e51963b6-7926-455b-8fb0-c651251d7199CSP ACADEMICO</v>
      </c>
      <c r="C869" s="18"/>
      <c r="D869" t="s">
        <v>122</v>
      </c>
      <c r="E869" t="s">
        <v>858</v>
      </c>
      <c r="F869" t="s">
        <v>1976</v>
      </c>
      <c r="G869" s="18" t="str">
        <f t="shared" si="64"/>
        <v>Catalogo principal</v>
      </c>
      <c r="H869" s="43" t="s">
        <v>121</v>
      </c>
      <c r="I869" s="37" t="s">
        <v>67</v>
      </c>
      <c r="J869" t="s">
        <v>1103</v>
      </c>
      <c r="K869" t="s">
        <v>40</v>
      </c>
      <c r="L869" s="70" t="s">
        <v>21</v>
      </c>
      <c r="M869" s="70" t="s">
        <v>3966</v>
      </c>
      <c r="N869" s="37" t="s">
        <v>67</v>
      </c>
      <c r="O869" s="37" t="s">
        <v>67</v>
      </c>
      <c r="P869" s="37" t="s">
        <v>1976</v>
      </c>
      <c r="Q869" s="75" t="s">
        <v>858</v>
      </c>
      <c r="R869" t="s">
        <v>3691</v>
      </c>
      <c r="S869" s="38">
        <v>8</v>
      </c>
      <c r="T869">
        <v>1</v>
      </c>
      <c r="U869">
        <v>0</v>
      </c>
      <c r="V869" s="43" t="str">
        <f t="shared" si="63"/>
        <v>USD</v>
      </c>
    </row>
    <row r="870" spans="1:22" x14ac:dyDescent="0.2">
      <c r="A870" s="18" t="str">
        <f t="shared" si="61"/>
        <v>Catalogo principalCSP ACADEMICO45cf3a0b-260f-45d9-ae91-b82217e03612</v>
      </c>
      <c r="B870" s="18" t="str">
        <f t="shared" si="62"/>
        <v>45cf3a0b-260f-45d9-ae91-b82217e03612CSP ACADEMICO</v>
      </c>
      <c r="C870" s="18"/>
      <c r="D870" t="s">
        <v>122</v>
      </c>
      <c r="E870" t="s">
        <v>859</v>
      </c>
      <c r="F870" t="s">
        <v>1976</v>
      </c>
      <c r="G870" s="18" t="str">
        <f t="shared" si="64"/>
        <v>Catalogo principal</v>
      </c>
      <c r="H870" s="43" t="s">
        <v>121</v>
      </c>
      <c r="I870" s="37" t="s">
        <v>67</v>
      </c>
      <c r="J870" t="s">
        <v>1104</v>
      </c>
      <c r="K870" t="s">
        <v>40</v>
      </c>
      <c r="L870" s="70" t="s">
        <v>21</v>
      </c>
      <c r="M870" s="70" t="s">
        <v>3966</v>
      </c>
      <c r="N870" s="37" t="s">
        <v>67</v>
      </c>
      <c r="O870" s="37" t="s">
        <v>67</v>
      </c>
      <c r="P870" s="37" t="s">
        <v>1976</v>
      </c>
      <c r="Q870" s="75" t="s">
        <v>859</v>
      </c>
      <c r="R870" t="s">
        <v>3691</v>
      </c>
      <c r="S870" s="38">
        <v>35.799999999999997</v>
      </c>
      <c r="T870">
        <v>1</v>
      </c>
      <c r="U870">
        <v>0</v>
      </c>
      <c r="V870" s="43" t="str">
        <f t="shared" si="63"/>
        <v>USD</v>
      </c>
    </row>
    <row r="871" spans="1:22" x14ac:dyDescent="0.2">
      <c r="A871" s="18" t="str">
        <f t="shared" si="61"/>
        <v>Catalogo principalCSP ACADEMICO8bc28c55-52ea-474a-b732-968a1d6056c8</v>
      </c>
      <c r="B871" s="18" t="str">
        <f t="shared" si="62"/>
        <v>8bc28c55-52ea-474a-b732-968a1d6056c8CSP ACADEMICO</v>
      </c>
      <c r="C871" s="18"/>
      <c r="D871" t="s">
        <v>122</v>
      </c>
      <c r="E871" t="s">
        <v>860</v>
      </c>
      <c r="F871" t="s">
        <v>1976</v>
      </c>
      <c r="G871" s="18" t="str">
        <f t="shared" si="64"/>
        <v>Catalogo principal</v>
      </c>
      <c r="H871" s="43" t="s">
        <v>121</v>
      </c>
      <c r="I871" s="37" t="s">
        <v>67</v>
      </c>
      <c r="J871" t="s">
        <v>1105</v>
      </c>
      <c r="K871" t="s">
        <v>40</v>
      </c>
      <c r="L871" s="70" t="s">
        <v>21</v>
      </c>
      <c r="M871" s="70" t="s">
        <v>3966</v>
      </c>
      <c r="N871" s="37" t="s">
        <v>67</v>
      </c>
      <c r="O871" s="37" t="s">
        <v>67</v>
      </c>
      <c r="P871" s="37" t="s">
        <v>1976</v>
      </c>
      <c r="Q871" s="75" t="s">
        <v>860</v>
      </c>
      <c r="R871" t="s">
        <v>3691</v>
      </c>
      <c r="S871" s="38">
        <v>26</v>
      </c>
      <c r="T871">
        <v>1</v>
      </c>
      <c r="U871">
        <v>0</v>
      </c>
      <c r="V871" s="43" t="str">
        <f t="shared" si="63"/>
        <v>USD</v>
      </c>
    </row>
    <row r="872" spans="1:22" x14ac:dyDescent="0.2">
      <c r="A872" s="18" t="str">
        <f t="shared" si="61"/>
        <v>Catalogo principalCSP ACADEMICO30765aac-4582-4089-bffa-d8f43183f91f</v>
      </c>
      <c r="B872" s="18" t="str">
        <f t="shared" si="62"/>
        <v>30765aac-4582-4089-bffa-d8f43183f91fCSP ACADEMICO</v>
      </c>
      <c r="C872" s="18"/>
      <c r="D872" t="s">
        <v>122</v>
      </c>
      <c r="E872" t="s">
        <v>861</v>
      </c>
      <c r="F872" t="s">
        <v>1976</v>
      </c>
      <c r="G872" s="18" t="str">
        <f t="shared" si="64"/>
        <v>Catalogo principal</v>
      </c>
      <c r="H872" s="43" t="s">
        <v>121</v>
      </c>
      <c r="I872" s="37" t="s">
        <v>67</v>
      </c>
      <c r="J872" t="s">
        <v>1106</v>
      </c>
      <c r="K872" t="s">
        <v>40</v>
      </c>
      <c r="L872" s="70" t="s">
        <v>21</v>
      </c>
      <c r="M872" s="70" t="s">
        <v>3966</v>
      </c>
      <c r="N872" s="37" t="s">
        <v>67</v>
      </c>
      <c r="O872" s="37" t="s">
        <v>67</v>
      </c>
      <c r="P872" s="37" t="s">
        <v>1976</v>
      </c>
      <c r="Q872" s="75" t="s">
        <v>861</v>
      </c>
      <c r="R872" t="s">
        <v>3691</v>
      </c>
      <c r="S872" s="38">
        <v>16.5</v>
      </c>
      <c r="T872">
        <v>1</v>
      </c>
      <c r="U872">
        <v>0</v>
      </c>
      <c r="V872" s="43" t="str">
        <f t="shared" si="63"/>
        <v>USD</v>
      </c>
    </row>
    <row r="873" spans="1:22" x14ac:dyDescent="0.2">
      <c r="A873" s="18" t="str">
        <f t="shared" si="61"/>
        <v>Catalogo principalCSP ACADEMICO779dfffe-1a99-49b3-b2c0-2aee50492e59</v>
      </c>
      <c r="B873" s="18" t="str">
        <f t="shared" si="62"/>
        <v>779dfffe-1a99-49b3-b2c0-2aee50492e59CSP ACADEMICO</v>
      </c>
      <c r="C873" s="18"/>
      <c r="D873" t="s">
        <v>122</v>
      </c>
      <c r="E873" t="s">
        <v>862</v>
      </c>
      <c r="F873" t="s">
        <v>1976</v>
      </c>
      <c r="G873" s="18" t="str">
        <f t="shared" si="64"/>
        <v>Catalogo principal</v>
      </c>
      <c r="H873" s="43" t="s">
        <v>121</v>
      </c>
      <c r="I873" s="37" t="s">
        <v>67</v>
      </c>
      <c r="J873" t="s">
        <v>1107</v>
      </c>
      <c r="K873" t="s">
        <v>40</v>
      </c>
      <c r="L873" s="70" t="s">
        <v>21</v>
      </c>
      <c r="M873" s="70" t="s">
        <v>3966</v>
      </c>
      <c r="N873" s="37" t="s">
        <v>67</v>
      </c>
      <c r="O873" s="37" t="s">
        <v>67</v>
      </c>
      <c r="P873" s="37" t="s">
        <v>1976</v>
      </c>
      <c r="Q873" s="75" t="s">
        <v>862</v>
      </c>
      <c r="R873" t="s">
        <v>3691</v>
      </c>
      <c r="S873" s="38">
        <v>12</v>
      </c>
      <c r="T873">
        <v>1</v>
      </c>
      <c r="U873">
        <v>0</v>
      </c>
      <c r="V873" s="43" t="str">
        <f t="shared" si="63"/>
        <v>USD</v>
      </c>
    </row>
    <row r="874" spans="1:22" x14ac:dyDescent="0.2">
      <c r="A874" s="18" t="str">
        <f t="shared" si="61"/>
        <v>Catalogo principalCSP ACADEMICOb63c9f45-fcce-41dc-ab62-519c2262efb7</v>
      </c>
      <c r="B874" s="18" t="str">
        <f t="shared" si="62"/>
        <v>b63c9f45-fcce-41dc-ab62-519c2262efb7CSP ACADEMICO</v>
      </c>
      <c r="C874" s="18"/>
      <c r="D874" t="s">
        <v>122</v>
      </c>
      <c r="E874" t="s">
        <v>863</v>
      </c>
      <c r="F874" t="s">
        <v>1976</v>
      </c>
      <c r="G874" s="18" t="str">
        <f t="shared" si="64"/>
        <v>Catalogo principal</v>
      </c>
      <c r="H874" s="43" t="s">
        <v>121</v>
      </c>
      <c r="I874" s="37" t="s">
        <v>67</v>
      </c>
      <c r="J874" t="s">
        <v>1108</v>
      </c>
      <c r="K874" t="s">
        <v>40</v>
      </c>
      <c r="L874" s="70" t="s">
        <v>21</v>
      </c>
      <c r="M874" s="70" t="s">
        <v>3966</v>
      </c>
      <c r="N874" s="37" t="s">
        <v>67</v>
      </c>
      <c r="O874" s="37" t="s">
        <v>67</v>
      </c>
      <c r="P874" s="37" t="s">
        <v>1976</v>
      </c>
      <c r="Q874" s="75" t="s">
        <v>863</v>
      </c>
      <c r="R874" t="s">
        <v>3691</v>
      </c>
      <c r="S874" s="38">
        <v>99</v>
      </c>
      <c r="T874">
        <v>1</v>
      </c>
      <c r="U874">
        <v>0</v>
      </c>
      <c r="V874" s="43" t="str">
        <f t="shared" si="63"/>
        <v>USD</v>
      </c>
    </row>
    <row r="875" spans="1:22" x14ac:dyDescent="0.2">
      <c r="A875" s="18" t="str">
        <f t="shared" si="61"/>
        <v>Catalogo principalCSP ACADEMICO23f296d4-8ac5-470a-8dab-87afc211661b</v>
      </c>
      <c r="B875" s="18" t="str">
        <f t="shared" si="62"/>
        <v>23f296d4-8ac5-470a-8dab-87afc211661bCSP ACADEMICO</v>
      </c>
      <c r="C875" s="18"/>
      <c r="D875" t="s">
        <v>122</v>
      </c>
      <c r="E875" t="s">
        <v>864</v>
      </c>
      <c r="F875" t="s">
        <v>1976</v>
      </c>
      <c r="G875" s="18" t="str">
        <f t="shared" si="64"/>
        <v>Catalogo principal</v>
      </c>
      <c r="H875" s="43" t="s">
        <v>121</v>
      </c>
      <c r="I875" s="37" t="s">
        <v>67</v>
      </c>
      <c r="J875" t="s">
        <v>1109</v>
      </c>
      <c r="K875" t="s">
        <v>40</v>
      </c>
      <c r="L875" s="70" t="s">
        <v>21</v>
      </c>
      <c r="M875" s="70" t="s">
        <v>3966</v>
      </c>
      <c r="N875" s="37" t="s">
        <v>67</v>
      </c>
      <c r="O875" s="37" t="s">
        <v>67</v>
      </c>
      <c r="P875" s="37" t="s">
        <v>1976</v>
      </c>
      <c r="Q875" s="75" t="s">
        <v>864</v>
      </c>
      <c r="R875" t="s">
        <v>3691</v>
      </c>
      <c r="S875" s="38">
        <v>4.4000000000000004</v>
      </c>
      <c r="T875">
        <v>1</v>
      </c>
      <c r="U875">
        <v>0</v>
      </c>
      <c r="V875" s="43" t="str">
        <f t="shared" si="63"/>
        <v>USD</v>
      </c>
    </row>
    <row r="876" spans="1:22" x14ac:dyDescent="0.2">
      <c r="A876" s="18" t="str">
        <f t="shared" si="61"/>
        <v>Catalogo principalCSP ACADEMICO346d6b11-83f6-4a2e-bf2d-7cbfc1b64d85</v>
      </c>
      <c r="B876" s="18" t="str">
        <f t="shared" si="62"/>
        <v>346d6b11-83f6-4a2e-bf2d-7cbfc1b64d85CSP ACADEMICO</v>
      </c>
      <c r="C876" s="18"/>
      <c r="D876" t="s">
        <v>122</v>
      </c>
      <c r="E876" t="s">
        <v>865</v>
      </c>
      <c r="F876" t="s">
        <v>1976</v>
      </c>
      <c r="G876" s="18" t="str">
        <f t="shared" si="64"/>
        <v>Catalogo principal</v>
      </c>
      <c r="H876" s="43" t="s">
        <v>121</v>
      </c>
      <c r="I876" s="37" t="s">
        <v>67</v>
      </c>
      <c r="J876" t="s">
        <v>1110</v>
      </c>
      <c r="K876" t="s">
        <v>40</v>
      </c>
      <c r="L876" s="70" t="s">
        <v>21</v>
      </c>
      <c r="M876" s="70" t="s">
        <v>3966</v>
      </c>
      <c r="N876" s="37" t="s">
        <v>67</v>
      </c>
      <c r="O876" s="37" t="s">
        <v>67</v>
      </c>
      <c r="P876" s="37" t="s">
        <v>1976</v>
      </c>
      <c r="Q876" s="75" t="s">
        <v>865</v>
      </c>
      <c r="R876" t="s">
        <v>3691</v>
      </c>
      <c r="S876" s="38">
        <v>3.2</v>
      </c>
      <c r="T876">
        <v>1</v>
      </c>
      <c r="U876">
        <v>0</v>
      </c>
      <c r="V876" s="43" t="str">
        <f t="shared" si="63"/>
        <v>USD</v>
      </c>
    </row>
    <row r="877" spans="1:22" x14ac:dyDescent="0.2">
      <c r="A877" s="18" t="str">
        <f t="shared" si="61"/>
        <v>Catalogo principalCSP ACADEMICO093e3350-b541-4e57-922b-6d2e707c454b</v>
      </c>
      <c r="B877" s="18" t="str">
        <f t="shared" si="62"/>
        <v>093e3350-b541-4e57-922b-6d2e707c454bCSP ACADEMICO</v>
      </c>
      <c r="C877" s="18"/>
      <c r="D877" t="s">
        <v>122</v>
      </c>
      <c r="E877" s="83" t="s">
        <v>866</v>
      </c>
      <c r="F877" t="s">
        <v>1976</v>
      </c>
      <c r="G877" s="18" t="str">
        <f t="shared" si="64"/>
        <v>Catalogo principal</v>
      </c>
      <c r="H877" s="43" t="s">
        <v>121</v>
      </c>
      <c r="I877" s="37" t="s">
        <v>67</v>
      </c>
      <c r="J877" t="s">
        <v>1785</v>
      </c>
      <c r="K877" t="s">
        <v>40</v>
      </c>
      <c r="L877" s="70" t="s">
        <v>21</v>
      </c>
      <c r="M877" s="70" t="s">
        <v>3966</v>
      </c>
      <c r="N877" s="37" t="s">
        <v>67</v>
      </c>
      <c r="O877" s="37" t="s">
        <v>67</v>
      </c>
      <c r="P877" s="37" t="s">
        <v>1976</v>
      </c>
      <c r="Q877" s="75" t="s">
        <v>866</v>
      </c>
      <c r="R877" t="s">
        <v>3691</v>
      </c>
      <c r="S877" s="38">
        <v>28</v>
      </c>
      <c r="T877">
        <v>1</v>
      </c>
      <c r="U877">
        <v>0</v>
      </c>
      <c r="V877" s="43" t="str">
        <f t="shared" si="63"/>
        <v>USD</v>
      </c>
    </row>
    <row r="878" spans="1:22" x14ac:dyDescent="0.2">
      <c r="A878" s="18" t="str">
        <f t="shared" si="61"/>
        <v>Catalogo principalCSP ACADEMICOda270e3a-6a20-43a8-81d2-2ca319f89f8a</v>
      </c>
      <c r="B878" s="18" t="str">
        <f t="shared" si="62"/>
        <v>da270e3a-6a20-43a8-81d2-2ca319f89f8aCSP ACADEMICO</v>
      </c>
      <c r="C878" s="18"/>
      <c r="D878" t="s">
        <v>122</v>
      </c>
      <c r="E878" t="s">
        <v>867</v>
      </c>
      <c r="F878" t="s">
        <v>1976</v>
      </c>
      <c r="G878" s="18" t="str">
        <f t="shared" si="64"/>
        <v>Catalogo principal</v>
      </c>
      <c r="H878" s="43" t="s">
        <v>121</v>
      </c>
      <c r="I878" s="37" t="s">
        <v>67</v>
      </c>
      <c r="J878" t="s">
        <v>1786</v>
      </c>
      <c r="K878" t="s">
        <v>40</v>
      </c>
      <c r="L878" s="70" t="s">
        <v>21</v>
      </c>
      <c r="M878" s="70" t="s">
        <v>3966</v>
      </c>
      <c r="N878" s="37" t="s">
        <v>67</v>
      </c>
      <c r="O878" s="37" t="s">
        <v>67</v>
      </c>
      <c r="P878" s="37" t="s">
        <v>1976</v>
      </c>
      <c r="Q878" s="75" t="s">
        <v>867</v>
      </c>
      <c r="R878" t="s">
        <v>3691</v>
      </c>
      <c r="S878" s="38">
        <v>1.4</v>
      </c>
      <c r="T878">
        <v>1</v>
      </c>
      <c r="U878">
        <v>0</v>
      </c>
      <c r="V878" s="43" t="str">
        <f t="shared" si="63"/>
        <v>USD</v>
      </c>
    </row>
    <row r="879" spans="1:22" x14ac:dyDescent="0.2">
      <c r="A879" s="18" t="str">
        <f t="shared" si="61"/>
        <v>Catalogo principalCSP ACADEMICO5c5e5b36-beb4-4192-8bd4-27a8a644443c</v>
      </c>
      <c r="B879" s="18" t="str">
        <f t="shared" si="62"/>
        <v>5c5e5b36-beb4-4192-8bd4-27a8a644443cCSP ACADEMICO</v>
      </c>
      <c r="C879" s="18"/>
      <c r="D879" t="s">
        <v>122</v>
      </c>
      <c r="E879" t="s">
        <v>868</v>
      </c>
      <c r="F879" t="s">
        <v>1976</v>
      </c>
      <c r="G879" s="18" t="str">
        <f t="shared" si="64"/>
        <v>Catalogo principal</v>
      </c>
      <c r="H879" s="43" t="s">
        <v>121</v>
      </c>
      <c r="I879" s="37" t="s">
        <v>67</v>
      </c>
      <c r="J879" t="s">
        <v>1324</v>
      </c>
      <c r="K879" t="s">
        <v>40</v>
      </c>
      <c r="L879" s="70" t="s">
        <v>21</v>
      </c>
      <c r="M879" s="70" t="s">
        <v>3966</v>
      </c>
      <c r="N879" s="37" t="s">
        <v>67</v>
      </c>
      <c r="O879" s="37" t="s">
        <v>67</v>
      </c>
      <c r="P879" s="37" t="s">
        <v>1976</v>
      </c>
      <c r="Q879" s="75" t="s">
        <v>868</v>
      </c>
      <c r="R879" t="s">
        <v>3691</v>
      </c>
      <c r="S879" s="38">
        <v>350</v>
      </c>
      <c r="T879">
        <v>1</v>
      </c>
      <c r="U879">
        <v>0</v>
      </c>
      <c r="V879" s="43" t="str">
        <f t="shared" si="63"/>
        <v>USD</v>
      </c>
    </row>
    <row r="880" spans="1:22" x14ac:dyDescent="0.2">
      <c r="A880" s="18" t="str">
        <f t="shared" si="61"/>
        <v>Catalogo principalCSP ACADEMICO48fdfbfd-2eac-4918-a5c9-d953b6fdb46e</v>
      </c>
      <c r="B880" s="18" t="str">
        <f t="shared" si="62"/>
        <v>48fdfbfd-2eac-4918-a5c9-d953b6fdb46eCSP ACADEMICO</v>
      </c>
      <c r="C880" s="18"/>
      <c r="D880" t="s">
        <v>122</v>
      </c>
      <c r="E880" t="s">
        <v>1356</v>
      </c>
      <c r="F880" t="s">
        <v>1976</v>
      </c>
      <c r="G880" s="18" t="str">
        <f t="shared" si="64"/>
        <v>Catalogo principal</v>
      </c>
      <c r="H880" s="43" t="s">
        <v>121</v>
      </c>
      <c r="I880" s="37" t="s">
        <v>67</v>
      </c>
      <c r="J880" t="s">
        <v>1788</v>
      </c>
      <c r="K880" t="s">
        <v>40</v>
      </c>
      <c r="L880" s="70" t="s">
        <v>21</v>
      </c>
      <c r="M880" s="70" t="s">
        <v>3966</v>
      </c>
      <c r="N880" s="37" t="s">
        <v>67</v>
      </c>
      <c r="O880" s="37" t="s">
        <v>67</v>
      </c>
      <c r="P880" s="37" t="s">
        <v>1976</v>
      </c>
      <c r="Q880" s="75" t="s">
        <v>1356</v>
      </c>
      <c r="R880" t="s">
        <v>3691</v>
      </c>
      <c r="S880" s="38">
        <v>55</v>
      </c>
      <c r="T880">
        <v>1</v>
      </c>
      <c r="U880">
        <v>0</v>
      </c>
      <c r="V880" s="43" t="str">
        <f t="shared" si="63"/>
        <v>USD</v>
      </c>
    </row>
    <row r="881" spans="1:22" x14ac:dyDescent="0.2">
      <c r="A881" s="18" t="str">
        <f t="shared" si="61"/>
        <v>Catalogo principalCSP ACADEMICO8ed01462-bbca-4eeb-861d-8f70a014430e</v>
      </c>
      <c r="B881" s="18" t="str">
        <f t="shared" si="62"/>
        <v>8ed01462-bbca-4eeb-861d-8f70a014430eCSP ACADEMICO</v>
      </c>
      <c r="C881" s="18"/>
      <c r="D881" t="s">
        <v>122</v>
      </c>
      <c r="E881" t="s">
        <v>1357</v>
      </c>
      <c r="F881" t="s">
        <v>1976</v>
      </c>
      <c r="G881" s="18" t="str">
        <f t="shared" si="64"/>
        <v>Catalogo principal</v>
      </c>
      <c r="H881" s="43" t="s">
        <v>121</v>
      </c>
      <c r="I881" s="37" t="s">
        <v>67</v>
      </c>
      <c r="J881" t="s">
        <v>1358</v>
      </c>
      <c r="K881" t="s">
        <v>40</v>
      </c>
      <c r="L881" s="70" t="s">
        <v>21</v>
      </c>
      <c r="M881" s="70" t="s">
        <v>3966</v>
      </c>
      <c r="N881" s="37" t="s">
        <v>67</v>
      </c>
      <c r="O881" s="37" t="s">
        <v>67</v>
      </c>
      <c r="P881" s="37" t="s">
        <v>1976</v>
      </c>
      <c r="Q881" s="75" t="s">
        <v>1357</v>
      </c>
      <c r="R881" t="s">
        <v>3691</v>
      </c>
      <c r="S881" s="38">
        <v>40</v>
      </c>
      <c r="T881">
        <v>1</v>
      </c>
      <c r="U881">
        <v>0</v>
      </c>
      <c r="V881" s="43" t="str">
        <f t="shared" si="63"/>
        <v>USD</v>
      </c>
    </row>
    <row r="882" spans="1:22" x14ac:dyDescent="0.2">
      <c r="A882" s="18" t="str">
        <f t="shared" si="61"/>
        <v>Catalogo principalCSP ACADEMICO14c02bb6-b226-4951-8c9a-f12bbfb0aaf3</v>
      </c>
      <c r="B882" s="18" t="str">
        <f t="shared" si="62"/>
        <v>14c02bb6-b226-4951-8c9a-f12bbfb0aaf3CSP ACADEMICO</v>
      </c>
      <c r="C882" s="18"/>
      <c r="D882" t="s">
        <v>122</v>
      </c>
      <c r="E882" t="s">
        <v>1325</v>
      </c>
      <c r="F882" t="s">
        <v>1976</v>
      </c>
      <c r="G882" s="18" t="str">
        <f t="shared" si="64"/>
        <v>Catalogo principal</v>
      </c>
      <c r="H882" s="43" t="s">
        <v>121</v>
      </c>
      <c r="I882" s="37" t="s">
        <v>67</v>
      </c>
      <c r="J882" t="s">
        <v>1326</v>
      </c>
      <c r="K882" t="s">
        <v>40</v>
      </c>
      <c r="L882" s="70" t="s">
        <v>21</v>
      </c>
      <c r="M882" s="70" t="s">
        <v>3966</v>
      </c>
      <c r="N882" s="37" t="s">
        <v>67</v>
      </c>
      <c r="O882" s="37" t="s">
        <v>67</v>
      </c>
      <c r="P882" s="37" t="s">
        <v>1976</v>
      </c>
      <c r="Q882" s="75" t="s">
        <v>1325</v>
      </c>
      <c r="R882" t="s">
        <v>3691</v>
      </c>
      <c r="S882" s="38">
        <v>165</v>
      </c>
      <c r="T882">
        <v>1</v>
      </c>
      <c r="U882">
        <v>0</v>
      </c>
      <c r="V882" s="43" t="str">
        <f t="shared" si="63"/>
        <v>USD</v>
      </c>
    </row>
    <row r="883" spans="1:22" x14ac:dyDescent="0.2">
      <c r="A883" s="18" t="str">
        <f t="shared" si="61"/>
        <v>Catalogo principalCSP ACADEMICO3dad9f29-0543-42e4-9bff-21c8010f3a41</v>
      </c>
      <c r="B883" s="18" t="str">
        <f t="shared" si="62"/>
        <v>3dad9f29-0543-42e4-9bff-21c8010f3a41CSP ACADEMICO</v>
      </c>
      <c r="C883" s="18"/>
      <c r="D883" t="s">
        <v>122</v>
      </c>
      <c r="E883" t="s">
        <v>1327</v>
      </c>
      <c r="F883" t="s">
        <v>1976</v>
      </c>
      <c r="G883" s="18" t="str">
        <f t="shared" si="64"/>
        <v>Catalogo principal</v>
      </c>
      <c r="H883" s="43" t="s">
        <v>121</v>
      </c>
      <c r="I883" s="37" t="s">
        <v>67</v>
      </c>
      <c r="J883" t="s">
        <v>2057</v>
      </c>
      <c r="K883" t="s">
        <v>40</v>
      </c>
      <c r="L883" s="70" t="s">
        <v>21</v>
      </c>
      <c r="M883" s="70" t="s">
        <v>3966</v>
      </c>
      <c r="N883" s="37" t="s">
        <v>67</v>
      </c>
      <c r="O883" s="37" t="s">
        <v>67</v>
      </c>
      <c r="P883" s="37" t="s">
        <v>1976</v>
      </c>
      <c r="Q883" s="75" t="s">
        <v>1327</v>
      </c>
      <c r="R883" t="s">
        <v>3691</v>
      </c>
      <c r="S883" s="38">
        <v>16.5</v>
      </c>
      <c r="T883">
        <v>1</v>
      </c>
      <c r="U883">
        <v>0</v>
      </c>
      <c r="V883" s="43" t="str">
        <f t="shared" si="63"/>
        <v>USD</v>
      </c>
    </row>
    <row r="884" spans="1:22" x14ac:dyDescent="0.2">
      <c r="A884" s="18" t="str">
        <f t="shared" si="61"/>
        <v>Catalogo principalCSP ACADEMICOe21a7987-2d79-4ace-89eb-4d1f69d226fe</v>
      </c>
      <c r="B884" s="18" t="str">
        <f t="shared" si="62"/>
        <v>e21a7987-2d79-4ace-89eb-4d1f69d226feCSP ACADEMICO</v>
      </c>
      <c r="C884" s="18"/>
      <c r="D884" t="s">
        <v>122</v>
      </c>
      <c r="E884" t="s">
        <v>1328</v>
      </c>
      <c r="F884" t="s">
        <v>1976</v>
      </c>
      <c r="G884" s="18" t="str">
        <f t="shared" si="64"/>
        <v>Catalogo principal</v>
      </c>
      <c r="H884" s="43" t="s">
        <v>121</v>
      </c>
      <c r="I884" s="37" t="s">
        <v>67</v>
      </c>
      <c r="J884" t="s">
        <v>1789</v>
      </c>
      <c r="K884" t="s">
        <v>40</v>
      </c>
      <c r="L884" s="70" t="s">
        <v>21</v>
      </c>
      <c r="M884" s="70" t="s">
        <v>3966</v>
      </c>
      <c r="N884" s="37" t="s">
        <v>67</v>
      </c>
      <c r="O884" s="37" t="s">
        <v>67</v>
      </c>
      <c r="P884" s="37" t="s">
        <v>1976</v>
      </c>
      <c r="Q884" s="75" t="s">
        <v>1328</v>
      </c>
      <c r="R884" t="s">
        <v>3691</v>
      </c>
      <c r="S884" s="38">
        <v>16.5</v>
      </c>
      <c r="T884">
        <v>1</v>
      </c>
      <c r="U884">
        <v>0</v>
      </c>
      <c r="V884" s="43" t="str">
        <f t="shared" si="63"/>
        <v>USD</v>
      </c>
    </row>
    <row r="885" spans="1:22" x14ac:dyDescent="0.2">
      <c r="A885" s="18" t="str">
        <f t="shared" si="61"/>
        <v>Catalogo principalCSP ACADEMICO707902b1-54b5-4dd3-910c-0ca4376cba8a</v>
      </c>
      <c r="B885" s="18" t="str">
        <f t="shared" si="62"/>
        <v>707902b1-54b5-4dd3-910c-0ca4376cba8aCSP ACADEMICO</v>
      </c>
      <c r="C885" s="18"/>
      <c r="D885" t="s">
        <v>122</v>
      </c>
      <c r="E885" t="s">
        <v>1329</v>
      </c>
      <c r="F885" t="s">
        <v>1976</v>
      </c>
      <c r="G885" s="18" t="str">
        <f t="shared" si="64"/>
        <v>Catalogo principal</v>
      </c>
      <c r="H885" s="43" t="s">
        <v>121</v>
      </c>
      <c r="I885" s="37" t="s">
        <v>67</v>
      </c>
      <c r="J885" t="s">
        <v>1790</v>
      </c>
      <c r="K885" t="s">
        <v>40</v>
      </c>
      <c r="L885" s="70" t="s">
        <v>21</v>
      </c>
      <c r="M885" s="70" t="s">
        <v>3966</v>
      </c>
      <c r="N885" s="37" t="s">
        <v>67</v>
      </c>
      <c r="O885" s="37" t="s">
        <v>67</v>
      </c>
      <c r="P885" s="37" t="s">
        <v>1976</v>
      </c>
      <c r="Q885" s="75" t="s">
        <v>1329</v>
      </c>
      <c r="R885" t="s">
        <v>3691</v>
      </c>
      <c r="S885" s="38">
        <v>12</v>
      </c>
      <c r="T885">
        <v>1</v>
      </c>
      <c r="U885">
        <v>0</v>
      </c>
      <c r="V885" s="43" t="str">
        <f t="shared" si="63"/>
        <v>USD</v>
      </c>
    </row>
    <row r="886" spans="1:22" x14ac:dyDescent="0.2">
      <c r="A886" s="18" t="str">
        <f t="shared" si="61"/>
        <v>Catalogo principalCSP ACADEMICOa3b23d24-a1bc-4b9a-be03-3c71297d3738</v>
      </c>
      <c r="B886" s="18" t="str">
        <f t="shared" si="62"/>
        <v>a3b23d24-a1bc-4b9a-be03-3c71297d3738CSP ACADEMICO</v>
      </c>
      <c r="C886" s="18"/>
      <c r="D886" t="s">
        <v>122</v>
      </c>
      <c r="E886" t="s">
        <v>1330</v>
      </c>
      <c r="F886" t="s">
        <v>1976</v>
      </c>
      <c r="G886" s="18" t="str">
        <f t="shared" si="64"/>
        <v>Catalogo principal</v>
      </c>
      <c r="H886" s="43" t="s">
        <v>121</v>
      </c>
      <c r="I886" s="37" t="s">
        <v>67</v>
      </c>
      <c r="J886" t="s">
        <v>1791</v>
      </c>
      <c r="K886" t="s">
        <v>40</v>
      </c>
      <c r="L886" s="70" t="s">
        <v>21</v>
      </c>
      <c r="M886" s="70" t="s">
        <v>3966</v>
      </c>
      <c r="N886" s="37" t="s">
        <v>67</v>
      </c>
      <c r="O886" s="37" t="s">
        <v>67</v>
      </c>
      <c r="P886" s="37" t="s">
        <v>1976</v>
      </c>
      <c r="Q886" s="75" t="s">
        <v>1330</v>
      </c>
      <c r="R886" t="s">
        <v>3691</v>
      </c>
      <c r="S886" s="38">
        <v>12</v>
      </c>
      <c r="T886">
        <v>1</v>
      </c>
      <c r="U886">
        <v>0</v>
      </c>
      <c r="V886" s="43" t="str">
        <f t="shared" si="63"/>
        <v>USD</v>
      </c>
    </row>
    <row r="887" spans="1:22" x14ac:dyDescent="0.2">
      <c r="A887" s="18" t="str">
        <f t="shared" si="61"/>
        <v>Catalogo principalCSP ACADEMICO36f7ab3f-3165-472f-97f9-e7fd1649d92a</v>
      </c>
      <c r="B887" s="18" t="str">
        <f t="shared" si="62"/>
        <v>36f7ab3f-3165-472f-97f9-e7fd1649d92aCSP ACADEMICO</v>
      </c>
      <c r="C887" s="18"/>
      <c r="D887" t="s">
        <v>122</v>
      </c>
      <c r="E887" t="s">
        <v>1331</v>
      </c>
      <c r="F887" t="s">
        <v>1976</v>
      </c>
      <c r="G887" s="18" t="str">
        <f t="shared" si="64"/>
        <v>Catalogo principal</v>
      </c>
      <c r="H887" s="43" t="s">
        <v>121</v>
      </c>
      <c r="I887" s="37" t="s">
        <v>67</v>
      </c>
      <c r="J887" t="s">
        <v>1332</v>
      </c>
      <c r="K887" t="s">
        <v>40</v>
      </c>
      <c r="L887" s="70" t="s">
        <v>21</v>
      </c>
      <c r="M887" s="70" t="s">
        <v>3966</v>
      </c>
      <c r="N887" s="37" t="s">
        <v>67</v>
      </c>
      <c r="O887" s="37" t="s">
        <v>67</v>
      </c>
      <c r="P887" s="37" t="s">
        <v>1976</v>
      </c>
      <c r="Q887" s="75" t="s">
        <v>1331</v>
      </c>
      <c r="R887" t="s">
        <v>3691</v>
      </c>
      <c r="S887" s="38">
        <v>66</v>
      </c>
      <c r="T887">
        <v>1</v>
      </c>
      <c r="U887">
        <v>0</v>
      </c>
      <c r="V887" s="43" t="str">
        <f t="shared" si="63"/>
        <v>USD</v>
      </c>
    </row>
    <row r="888" spans="1:22" x14ac:dyDescent="0.2">
      <c r="A888" s="18" t="str">
        <f t="shared" si="61"/>
        <v>Catalogo principalCSP ACADEMICOab2f1304-51e9-4066-b274-ac0cd33d24c2</v>
      </c>
      <c r="B888" s="18" t="str">
        <f t="shared" si="62"/>
        <v>ab2f1304-51e9-4066-b274-ac0cd33d24c2CSP ACADEMICO</v>
      </c>
      <c r="C888" s="18"/>
      <c r="D888" t="s">
        <v>122</v>
      </c>
      <c r="E888" t="s">
        <v>1333</v>
      </c>
      <c r="F888" t="s">
        <v>1976</v>
      </c>
      <c r="G888" s="18" t="str">
        <f t="shared" si="64"/>
        <v>Catalogo principal</v>
      </c>
      <c r="H888" s="43" t="s">
        <v>121</v>
      </c>
      <c r="I888" s="37" t="s">
        <v>67</v>
      </c>
      <c r="J888" t="s">
        <v>1334</v>
      </c>
      <c r="K888" t="s">
        <v>40</v>
      </c>
      <c r="L888" s="70" t="s">
        <v>21</v>
      </c>
      <c r="M888" s="70" t="s">
        <v>3966</v>
      </c>
      <c r="N888" s="37" t="s">
        <v>67</v>
      </c>
      <c r="O888" s="37" t="s">
        <v>67</v>
      </c>
      <c r="P888" s="37" t="s">
        <v>1976</v>
      </c>
      <c r="Q888" s="75" t="s">
        <v>1333</v>
      </c>
      <c r="R888" t="s">
        <v>3691</v>
      </c>
      <c r="S888" s="38">
        <v>66</v>
      </c>
      <c r="T888">
        <v>1</v>
      </c>
      <c r="U888">
        <v>0</v>
      </c>
      <c r="V888" s="43" t="str">
        <f t="shared" si="63"/>
        <v>USD</v>
      </c>
    </row>
    <row r="889" spans="1:22" x14ac:dyDescent="0.2">
      <c r="A889" s="18" t="str">
        <f t="shared" si="61"/>
        <v>Catalogo principalCSP ACADEMICO33076cdc-516d-48df-a23c-5954f7d924e7</v>
      </c>
      <c r="B889" s="18" t="str">
        <f t="shared" si="62"/>
        <v>33076cdc-516d-48df-a23c-5954f7d924e7CSP ACADEMICO</v>
      </c>
      <c r="C889" s="18"/>
      <c r="D889" t="s">
        <v>122</v>
      </c>
      <c r="E889" t="s">
        <v>1335</v>
      </c>
      <c r="F889" t="s">
        <v>1976</v>
      </c>
      <c r="G889" s="18" t="str">
        <f t="shared" si="64"/>
        <v>Catalogo principal</v>
      </c>
      <c r="H889" s="43" t="s">
        <v>121</v>
      </c>
      <c r="I889" s="37" t="s">
        <v>67</v>
      </c>
      <c r="J889" t="s">
        <v>1336</v>
      </c>
      <c r="K889" t="s">
        <v>40</v>
      </c>
      <c r="L889" s="70" t="s">
        <v>21</v>
      </c>
      <c r="M889" s="70" t="s">
        <v>28</v>
      </c>
      <c r="N889" s="37" t="s">
        <v>67</v>
      </c>
      <c r="O889" s="37" t="s">
        <v>67</v>
      </c>
      <c r="P889" s="37" t="s">
        <v>1976</v>
      </c>
      <c r="Q889" s="75" t="s">
        <v>1335</v>
      </c>
      <c r="R889" t="s">
        <v>3691</v>
      </c>
      <c r="S889" s="38">
        <v>48</v>
      </c>
      <c r="T889">
        <v>1</v>
      </c>
      <c r="U889">
        <v>0</v>
      </c>
      <c r="V889" s="43" t="str">
        <f t="shared" si="63"/>
        <v>USD</v>
      </c>
    </row>
    <row r="890" spans="1:22" x14ac:dyDescent="0.2">
      <c r="A890" s="18" t="str">
        <f t="shared" si="61"/>
        <v>Catalogo principalCSP ACADEMICO69907188-cc89-4dd8-807e-8f0695c7c594</v>
      </c>
      <c r="B890" s="18" t="str">
        <f t="shared" si="62"/>
        <v>69907188-cc89-4dd8-807e-8f0695c7c594CSP ACADEMICO</v>
      </c>
      <c r="C890" s="18"/>
      <c r="D890" t="s">
        <v>122</v>
      </c>
      <c r="E890" t="s">
        <v>1337</v>
      </c>
      <c r="F890" t="s">
        <v>1976</v>
      </c>
      <c r="G890" s="18" t="str">
        <f t="shared" si="64"/>
        <v>Catalogo principal</v>
      </c>
      <c r="H890" s="43" t="s">
        <v>121</v>
      </c>
      <c r="I890" s="37" t="s">
        <v>67</v>
      </c>
      <c r="J890" t="s">
        <v>1338</v>
      </c>
      <c r="K890" t="s">
        <v>40</v>
      </c>
      <c r="L890" s="70" t="s">
        <v>21</v>
      </c>
      <c r="M890" s="70" t="s">
        <v>28</v>
      </c>
      <c r="N890" s="37" t="s">
        <v>67</v>
      </c>
      <c r="O890" s="37" t="s">
        <v>67</v>
      </c>
      <c r="P890" s="37" t="s">
        <v>1976</v>
      </c>
      <c r="Q890" s="75" t="s">
        <v>1337</v>
      </c>
      <c r="R890" t="s">
        <v>3691</v>
      </c>
      <c r="S890" s="38">
        <v>48</v>
      </c>
      <c r="T890">
        <v>1</v>
      </c>
      <c r="U890">
        <v>0</v>
      </c>
      <c r="V890" s="43" t="str">
        <f t="shared" si="63"/>
        <v>USD</v>
      </c>
    </row>
    <row r="891" spans="1:22" x14ac:dyDescent="0.2">
      <c r="A891" s="18" t="str">
        <f t="shared" si="61"/>
        <v>Catalogo principalCSP ACADEMICO0e0eb210-86e7-4038-9905-4fd5bf71c4bd</v>
      </c>
      <c r="B891" s="18" t="str">
        <f t="shared" si="62"/>
        <v>0e0eb210-86e7-4038-9905-4fd5bf71c4bdCSP ACADEMICO</v>
      </c>
      <c r="C891" s="18"/>
      <c r="D891" t="s">
        <v>122</v>
      </c>
      <c r="E891" t="s">
        <v>1339</v>
      </c>
      <c r="F891" t="s">
        <v>1976</v>
      </c>
      <c r="G891" s="18" t="str">
        <f t="shared" si="64"/>
        <v>Catalogo principal</v>
      </c>
      <c r="H891" s="43" t="s">
        <v>121</v>
      </c>
      <c r="I891" s="37" t="s">
        <v>67</v>
      </c>
      <c r="J891" t="s">
        <v>1340</v>
      </c>
      <c r="K891" t="s">
        <v>40</v>
      </c>
      <c r="L891" s="70" t="s">
        <v>21</v>
      </c>
      <c r="M891" s="70" t="s">
        <v>3966</v>
      </c>
      <c r="N891" s="37" t="s">
        <v>67</v>
      </c>
      <c r="O891" s="37" t="s">
        <v>67</v>
      </c>
      <c r="P891" s="37" t="s">
        <v>1976</v>
      </c>
      <c r="Q891" s="75" t="s">
        <v>1339</v>
      </c>
      <c r="R891" t="s">
        <v>3691</v>
      </c>
      <c r="S891" s="38">
        <v>200</v>
      </c>
      <c r="T891">
        <v>1</v>
      </c>
      <c r="U891">
        <v>0</v>
      </c>
      <c r="V891" s="43" t="str">
        <f t="shared" si="63"/>
        <v>USD</v>
      </c>
    </row>
    <row r="892" spans="1:22" x14ac:dyDescent="0.2">
      <c r="A892" s="18" t="str">
        <f t="shared" si="61"/>
        <v>Catalogo principalCSP ACADEMICOd606281d-739b-435f-8569-bdb47c1f5ce6</v>
      </c>
      <c r="B892" s="18" t="str">
        <f t="shared" si="62"/>
        <v>d606281d-739b-435f-8569-bdb47c1f5ce6CSP ACADEMICO</v>
      </c>
      <c r="C892" s="18"/>
      <c r="D892" t="s">
        <v>122</v>
      </c>
      <c r="E892" t="s">
        <v>1341</v>
      </c>
      <c r="F892" t="s">
        <v>1976</v>
      </c>
      <c r="G892" s="18" t="str">
        <f t="shared" si="64"/>
        <v>Catalogo principal</v>
      </c>
      <c r="H892" s="43" t="s">
        <v>121</v>
      </c>
      <c r="I892" s="37" t="s">
        <v>67</v>
      </c>
      <c r="J892" t="s">
        <v>1342</v>
      </c>
      <c r="K892" t="s">
        <v>40</v>
      </c>
      <c r="L892" s="70" t="s">
        <v>21</v>
      </c>
      <c r="M892" s="70" t="s">
        <v>3966</v>
      </c>
      <c r="N892" s="37" t="s">
        <v>67</v>
      </c>
      <c r="O892" s="37" t="s">
        <v>67</v>
      </c>
      <c r="P892" s="37" t="s">
        <v>1976</v>
      </c>
      <c r="Q892" s="75" t="s">
        <v>1341</v>
      </c>
      <c r="R892" t="s">
        <v>3691</v>
      </c>
      <c r="S892" s="38">
        <v>200</v>
      </c>
      <c r="T892">
        <v>1</v>
      </c>
      <c r="U892">
        <v>0</v>
      </c>
      <c r="V892" s="43" t="str">
        <f t="shared" si="63"/>
        <v>USD</v>
      </c>
    </row>
    <row r="893" spans="1:22" x14ac:dyDescent="0.2">
      <c r="A893" s="18" t="str">
        <f t="shared" si="61"/>
        <v>Catalogo principalCSP ACADEMICOb3ef7432-5581-4b45-95bf-3a51b0d7f296</v>
      </c>
      <c r="B893" s="18" t="str">
        <f t="shared" si="62"/>
        <v>b3ef7432-5581-4b45-95bf-3a51b0d7f296CSP ACADEMICO</v>
      </c>
      <c r="C893" s="18"/>
      <c r="D893" t="s">
        <v>122</v>
      </c>
      <c r="E893" t="s">
        <v>1343</v>
      </c>
      <c r="F893" t="s">
        <v>1976</v>
      </c>
      <c r="G893" s="18" t="str">
        <f t="shared" si="64"/>
        <v>Catalogo principal</v>
      </c>
      <c r="H893" s="43" t="s">
        <v>121</v>
      </c>
      <c r="I893" s="37" t="s">
        <v>67</v>
      </c>
      <c r="J893" t="s">
        <v>1344</v>
      </c>
      <c r="K893" t="s">
        <v>40</v>
      </c>
      <c r="L893" s="70" t="s">
        <v>21</v>
      </c>
      <c r="M893" s="70" t="s">
        <v>3966</v>
      </c>
      <c r="N893" s="37" t="s">
        <v>67</v>
      </c>
      <c r="O893" s="37" t="s">
        <v>67</v>
      </c>
      <c r="P893" s="37" t="s">
        <v>1976</v>
      </c>
      <c r="Q893" s="75" t="s">
        <v>1343</v>
      </c>
      <c r="R893" t="s">
        <v>3691</v>
      </c>
      <c r="S893" s="38">
        <v>0</v>
      </c>
      <c r="T893">
        <v>1</v>
      </c>
      <c r="U893">
        <v>0</v>
      </c>
      <c r="V893" s="43" t="str">
        <f t="shared" si="63"/>
        <v>USD</v>
      </c>
    </row>
    <row r="894" spans="1:22" x14ac:dyDescent="0.2">
      <c r="A894" s="18" t="str">
        <f t="shared" si="61"/>
        <v>Catalogo principalCSP ACADEMICO77abd8d3-fc66-424b-8626-8d216d4ea52b</v>
      </c>
      <c r="B894" s="18" t="str">
        <f t="shared" si="62"/>
        <v>77abd8d3-fc66-424b-8626-8d216d4ea52bCSP ACADEMICO</v>
      </c>
      <c r="C894" s="18"/>
      <c r="D894" t="s">
        <v>122</v>
      </c>
      <c r="E894" t="s">
        <v>1345</v>
      </c>
      <c r="F894" t="s">
        <v>1976</v>
      </c>
      <c r="G894" s="18" t="str">
        <f t="shared" si="64"/>
        <v>Catalogo principal</v>
      </c>
      <c r="H894" s="43" t="s">
        <v>121</v>
      </c>
      <c r="I894" s="37" t="s">
        <v>67</v>
      </c>
      <c r="J894" t="s">
        <v>1346</v>
      </c>
      <c r="K894" t="s">
        <v>40</v>
      </c>
      <c r="L894" s="70" t="s">
        <v>21</v>
      </c>
      <c r="M894" s="70" t="s">
        <v>3966</v>
      </c>
      <c r="N894" s="37" t="s">
        <v>67</v>
      </c>
      <c r="O894" s="37" t="s">
        <v>67</v>
      </c>
      <c r="P894" s="37" t="s">
        <v>1976</v>
      </c>
      <c r="Q894" s="75" t="s">
        <v>1345</v>
      </c>
      <c r="R894" t="s">
        <v>3691</v>
      </c>
      <c r="S894" s="38">
        <v>0</v>
      </c>
      <c r="T894">
        <v>1</v>
      </c>
      <c r="U894">
        <v>0</v>
      </c>
      <c r="V894" s="43" t="str">
        <f t="shared" si="63"/>
        <v>USD</v>
      </c>
    </row>
    <row r="895" spans="1:22" x14ac:dyDescent="0.2">
      <c r="A895" s="18" t="str">
        <f t="shared" si="61"/>
        <v>Catalogo principalCSP ACADEMICO4a8f9036-791e-4ce4-a788-6c5af859fd82</v>
      </c>
      <c r="B895" s="18" t="str">
        <f t="shared" si="62"/>
        <v>4a8f9036-791e-4ce4-a788-6c5af859fd82CSP ACADEMICO</v>
      </c>
      <c r="C895" s="18"/>
      <c r="D895" t="s">
        <v>122</v>
      </c>
      <c r="E895" t="s">
        <v>1347</v>
      </c>
      <c r="F895" t="s">
        <v>1976</v>
      </c>
      <c r="G895" s="18" t="str">
        <f t="shared" si="64"/>
        <v>Catalogo principal</v>
      </c>
      <c r="H895" s="43" t="s">
        <v>121</v>
      </c>
      <c r="I895" s="37" t="s">
        <v>67</v>
      </c>
      <c r="J895" t="s">
        <v>1348</v>
      </c>
      <c r="K895" t="s">
        <v>40</v>
      </c>
      <c r="L895" s="70" t="s">
        <v>21</v>
      </c>
      <c r="M895" s="70" t="s">
        <v>3966</v>
      </c>
      <c r="N895" s="37" t="s">
        <v>67</v>
      </c>
      <c r="O895" s="37" t="s">
        <v>67</v>
      </c>
      <c r="P895" s="37" t="s">
        <v>1976</v>
      </c>
      <c r="Q895" s="75" t="s">
        <v>1347</v>
      </c>
      <c r="R895" t="s">
        <v>3691</v>
      </c>
      <c r="S895" s="38">
        <v>1</v>
      </c>
      <c r="T895">
        <v>1</v>
      </c>
      <c r="U895">
        <v>0</v>
      </c>
      <c r="V895" s="43" t="str">
        <f t="shared" si="63"/>
        <v>USD</v>
      </c>
    </row>
    <row r="896" spans="1:22" x14ac:dyDescent="0.2">
      <c r="A896" s="18" t="str">
        <f t="shared" si="61"/>
        <v>Catalogo principalCSP ACADEMICO64c933a0-f4f1-44aa-827e-de5e9d65de55</v>
      </c>
      <c r="B896" s="18" t="str">
        <f t="shared" si="62"/>
        <v>64c933a0-f4f1-44aa-827e-de5e9d65de55CSP ACADEMICO</v>
      </c>
      <c r="C896" s="18"/>
      <c r="D896" t="s">
        <v>122</v>
      </c>
      <c r="E896" t="s">
        <v>1349</v>
      </c>
      <c r="F896" t="s">
        <v>1976</v>
      </c>
      <c r="G896" s="18" t="str">
        <f t="shared" si="64"/>
        <v>Catalogo principal</v>
      </c>
      <c r="H896" s="43" t="s">
        <v>121</v>
      </c>
      <c r="I896" s="37" t="s">
        <v>67</v>
      </c>
      <c r="J896" t="s">
        <v>1350</v>
      </c>
      <c r="K896" t="s">
        <v>40</v>
      </c>
      <c r="L896" s="70" t="s">
        <v>21</v>
      </c>
      <c r="M896" s="70" t="s">
        <v>3966</v>
      </c>
      <c r="N896" s="37" t="s">
        <v>67</v>
      </c>
      <c r="O896" s="37" t="s">
        <v>67</v>
      </c>
      <c r="P896" s="37" t="s">
        <v>1976</v>
      </c>
      <c r="Q896" s="75" t="s">
        <v>1349</v>
      </c>
      <c r="R896" t="s">
        <v>3691</v>
      </c>
      <c r="S896" s="38">
        <v>0.75</v>
      </c>
      <c r="T896">
        <v>1</v>
      </c>
      <c r="U896">
        <v>0</v>
      </c>
      <c r="V896" s="43" t="str">
        <f t="shared" si="63"/>
        <v>USD</v>
      </c>
    </row>
    <row r="897" spans="1:22" x14ac:dyDescent="0.2">
      <c r="A897" s="18" t="str">
        <f t="shared" si="61"/>
        <v>Catalogo principalCSP ACADEMICO0428d817-bbde-4568-b7c6-04e3cff36246</v>
      </c>
      <c r="B897" s="18" t="str">
        <f t="shared" si="62"/>
        <v>0428d817-bbde-4568-b7c6-04e3cff36246CSP ACADEMICO</v>
      </c>
      <c r="C897" s="18"/>
      <c r="D897" t="s">
        <v>122</v>
      </c>
      <c r="E897" t="s">
        <v>869</v>
      </c>
      <c r="F897" t="s">
        <v>1976</v>
      </c>
      <c r="G897" s="18" t="str">
        <f t="shared" si="64"/>
        <v>Catalogo principal</v>
      </c>
      <c r="H897" s="43" t="s">
        <v>121</v>
      </c>
      <c r="I897" s="37" t="s">
        <v>67</v>
      </c>
      <c r="J897" t="s">
        <v>1111</v>
      </c>
      <c r="K897" t="s">
        <v>40</v>
      </c>
      <c r="L897" s="70" t="s">
        <v>21</v>
      </c>
      <c r="M897" s="70" t="s">
        <v>3966</v>
      </c>
      <c r="N897" s="37" t="s">
        <v>67</v>
      </c>
      <c r="O897" s="37" t="s">
        <v>67</v>
      </c>
      <c r="P897" s="37" t="s">
        <v>1976</v>
      </c>
      <c r="Q897" s="75" t="s">
        <v>869</v>
      </c>
      <c r="R897" t="s">
        <v>3691</v>
      </c>
      <c r="S897" s="38">
        <v>1.94</v>
      </c>
      <c r="T897">
        <v>1</v>
      </c>
      <c r="U897">
        <v>0</v>
      </c>
      <c r="V897" s="43" t="str">
        <f t="shared" si="63"/>
        <v>USD</v>
      </c>
    </row>
    <row r="898" spans="1:22" x14ac:dyDescent="0.2">
      <c r="A898" s="18" t="str">
        <f t="shared" si="61"/>
        <v>Catalogo principalCSP ACADEMICO5bb4000e-15e2-4910-8ff9-276f95027038</v>
      </c>
      <c r="B898" s="18" t="str">
        <f t="shared" si="62"/>
        <v>5bb4000e-15e2-4910-8ff9-276f95027038CSP ACADEMICO</v>
      </c>
      <c r="C898" s="18"/>
      <c r="D898" t="s">
        <v>122</v>
      </c>
      <c r="E898" t="s">
        <v>870</v>
      </c>
      <c r="F898" t="s">
        <v>1976</v>
      </c>
      <c r="G898" s="18" t="str">
        <f t="shared" si="64"/>
        <v>Catalogo principal</v>
      </c>
      <c r="H898" s="43" t="s">
        <v>121</v>
      </c>
      <c r="I898" s="37" t="s">
        <v>67</v>
      </c>
      <c r="J898" t="s">
        <v>1112</v>
      </c>
      <c r="K898" t="s">
        <v>40</v>
      </c>
      <c r="L898" s="70" t="s">
        <v>21</v>
      </c>
      <c r="M898" s="70" t="s">
        <v>3966</v>
      </c>
      <c r="N898" s="37" t="s">
        <v>67</v>
      </c>
      <c r="O898" s="37" t="s">
        <v>67</v>
      </c>
      <c r="P898" s="37" t="s">
        <v>1976</v>
      </c>
      <c r="Q898" s="75" t="s">
        <v>870</v>
      </c>
      <c r="R898" t="s">
        <v>3691</v>
      </c>
      <c r="S898" s="38">
        <v>1.94</v>
      </c>
      <c r="T898">
        <v>1</v>
      </c>
      <c r="U898">
        <v>0</v>
      </c>
      <c r="V898" s="43" t="str">
        <f t="shared" si="63"/>
        <v>USD</v>
      </c>
    </row>
    <row r="899" spans="1:22" x14ac:dyDescent="0.2">
      <c r="A899" s="18" t="str">
        <f t="shared" si="61"/>
        <v>Catalogo principalCSP ACADEMICObac4634f-7b41-40f1-968f-22fa6596ddd5</v>
      </c>
      <c r="B899" s="18" t="str">
        <f t="shared" si="62"/>
        <v>bac4634f-7b41-40f1-968f-22fa6596ddd5CSP ACADEMICO</v>
      </c>
      <c r="C899" s="18"/>
      <c r="D899" t="s">
        <v>122</v>
      </c>
      <c r="E899" t="s">
        <v>871</v>
      </c>
      <c r="F899" t="s">
        <v>1976</v>
      </c>
      <c r="G899" s="18" t="str">
        <f t="shared" si="64"/>
        <v>Catalogo principal</v>
      </c>
      <c r="H899" s="43" t="s">
        <v>121</v>
      </c>
      <c r="I899" s="37" t="s">
        <v>67</v>
      </c>
      <c r="J899" t="s">
        <v>1113</v>
      </c>
      <c r="K899" t="s">
        <v>40</v>
      </c>
      <c r="L899" s="70" t="s">
        <v>21</v>
      </c>
      <c r="M899" s="70" t="s">
        <v>3966</v>
      </c>
      <c r="N899" s="37" t="s">
        <v>67</v>
      </c>
      <c r="O899" s="37" t="s">
        <v>67</v>
      </c>
      <c r="P899" s="37" t="s">
        <v>1976</v>
      </c>
      <c r="Q899" s="75" t="s">
        <v>871</v>
      </c>
      <c r="R899" t="s">
        <v>3691</v>
      </c>
      <c r="S899" s="38">
        <v>0</v>
      </c>
      <c r="T899">
        <v>1</v>
      </c>
      <c r="U899">
        <v>0</v>
      </c>
      <c r="V899" s="43" t="str">
        <f t="shared" si="63"/>
        <v>USD</v>
      </c>
    </row>
    <row r="900" spans="1:22" x14ac:dyDescent="0.2">
      <c r="A900" s="18" t="str">
        <f t="shared" si="61"/>
        <v>Catalogo principalCSP ACADEMICOe4392c9b-a8ec-40d9-aca5-083365b7a56f</v>
      </c>
      <c r="B900" s="18" t="str">
        <f t="shared" si="62"/>
        <v>e4392c9b-a8ec-40d9-aca5-083365b7a56fCSP ACADEMICO</v>
      </c>
      <c r="C900" s="18"/>
      <c r="D900" t="s">
        <v>122</v>
      </c>
      <c r="E900" t="s">
        <v>872</v>
      </c>
      <c r="F900" t="s">
        <v>1976</v>
      </c>
      <c r="G900" s="18" t="str">
        <f t="shared" si="64"/>
        <v>Catalogo principal</v>
      </c>
      <c r="H900" s="43" t="s">
        <v>121</v>
      </c>
      <c r="I900" s="37" t="s">
        <v>67</v>
      </c>
      <c r="J900" t="s">
        <v>1114</v>
      </c>
      <c r="K900" t="s">
        <v>40</v>
      </c>
      <c r="L900" s="70" t="s">
        <v>21</v>
      </c>
      <c r="M900" s="70" t="s">
        <v>3966</v>
      </c>
      <c r="N900" s="37" t="s">
        <v>67</v>
      </c>
      <c r="O900" s="37" t="s">
        <v>67</v>
      </c>
      <c r="P900" s="37" t="s">
        <v>1976</v>
      </c>
      <c r="Q900" s="75" t="s">
        <v>872</v>
      </c>
      <c r="R900" t="s">
        <v>3691</v>
      </c>
      <c r="S900" s="38">
        <v>3.3</v>
      </c>
      <c r="T900">
        <v>1</v>
      </c>
      <c r="U900">
        <v>0</v>
      </c>
      <c r="V900" s="43" t="str">
        <f t="shared" si="63"/>
        <v>USD</v>
      </c>
    </row>
    <row r="901" spans="1:22" x14ac:dyDescent="0.2">
      <c r="A901" s="18" t="str">
        <f t="shared" si="61"/>
        <v>Catalogo principalCSP ACADEMICO2a563bb7-8418-4da1-9008-a8764b0765bf</v>
      </c>
      <c r="B901" s="18" t="str">
        <f t="shared" si="62"/>
        <v>2a563bb7-8418-4da1-9008-a8764b0765bfCSP ACADEMICO</v>
      </c>
      <c r="C901" s="18"/>
      <c r="D901" t="s">
        <v>122</v>
      </c>
      <c r="E901" t="s">
        <v>873</v>
      </c>
      <c r="F901" t="s">
        <v>1976</v>
      </c>
      <c r="G901" s="18" t="str">
        <f t="shared" si="64"/>
        <v>Catalogo principal</v>
      </c>
      <c r="H901" s="43" t="s">
        <v>121</v>
      </c>
      <c r="I901" s="37" t="s">
        <v>67</v>
      </c>
      <c r="J901" t="s">
        <v>1115</v>
      </c>
      <c r="K901" t="s">
        <v>40</v>
      </c>
      <c r="L901" s="70" t="s">
        <v>21</v>
      </c>
      <c r="M901" s="70" t="s">
        <v>3966</v>
      </c>
      <c r="N901" s="37" t="s">
        <v>67</v>
      </c>
      <c r="O901" s="37" t="s">
        <v>67</v>
      </c>
      <c r="P901" s="37" t="s">
        <v>1976</v>
      </c>
      <c r="Q901" s="75" t="s">
        <v>873</v>
      </c>
      <c r="R901" t="s">
        <v>3691</v>
      </c>
      <c r="S901" s="38">
        <v>3.3</v>
      </c>
      <c r="T901">
        <v>1</v>
      </c>
      <c r="U901">
        <v>0</v>
      </c>
      <c r="V901" s="43" t="str">
        <f t="shared" si="63"/>
        <v>USD</v>
      </c>
    </row>
    <row r="902" spans="1:22" x14ac:dyDescent="0.2">
      <c r="A902" s="18" t="str">
        <f t="shared" si="61"/>
        <v>Catalogo principalCSP ACADEMICOb49d90ee-f039-496f-aae7-db91a654e6d7</v>
      </c>
      <c r="B902" s="18" t="str">
        <f t="shared" si="62"/>
        <v>b49d90ee-f039-496f-aae7-db91a654e6d7CSP ACADEMICO</v>
      </c>
      <c r="C902" s="18"/>
      <c r="D902" t="s">
        <v>122</v>
      </c>
      <c r="E902" t="s">
        <v>874</v>
      </c>
      <c r="F902" t="s">
        <v>1976</v>
      </c>
      <c r="G902" s="18" t="str">
        <f t="shared" si="64"/>
        <v>Catalogo principal</v>
      </c>
      <c r="H902" s="43" t="s">
        <v>121</v>
      </c>
      <c r="I902" s="37" t="s">
        <v>67</v>
      </c>
      <c r="J902" t="s">
        <v>1116</v>
      </c>
      <c r="K902" t="s">
        <v>40</v>
      </c>
      <c r="L902" s="70" t="s">
        <v>21</v>
      </c>
      <c r="M902" s="70" t="s">
        <v>3966</v>
      </c>
      <c r="N902" s="37" t="s">
        <v>67</v>
      </c>
      <c r="O902" s="37" t="s">
        <v>67</v>
      </c>
      <c r="P902" s="37" t="s">
        <v>1976</v>
      </c>
      <c r="Q902" s="75" t="s">
        <v>874</v>
      </c>
      <c r="R902" t="s">
        <v>3691</v>
      </c>
      <c r="S902" s="38">
        <v>0</v>
      </c>
      <c r="T902">
        <v>1</v>
      </c>
      <c r="U902">
        <v>0</v>
      </c>
      <c r="V902" s="43" t="str">
        <f t="shared" si="63"/>
        <v>USD</v>
      </c>
    </row>
    <row r="903" spans="1:22" x14ac:dyDescent="0.2">
      <c r="A903" s="18" t="str">
        <f t="shared" si="61"/>
        <v>Catalogo principalCSP ACADEMICO9c584cf1-8326-4ff4-8a23-0a833ddbcab0</v>
      </c>
      <c r="B903" s="18" t="str">
        <f t="shared" si="62"/>
        <v>9c584cf1-8326-4ff4-8a23-0a833ddbcab0CSP ACADEMICO</v>
      </c>
      <c r="C903" s="18"/>
      <c r="D903" t="s">
        <v>122</v>
      </c>
      <c r="E903" t="s">
        <v>875</v>
      </c>
      <c r="F903" t="s">
        <v>1976</v>
      </c>
      <c r="G903" s="18" t="str">
        <f t="shared" si="64"/>
        <v>Catalogo principal</v>
      </c>
      <c r="H903" s="43" t="s">
        <v>121</v>
      </c>
      <c r="I903" s="37" t="s">
        <v>67</v>
      </c>
      <c r="J903" t="s">
        <v>1117</v>
      </c>
      <c r="K903" t="s">
        <v>40</v>
      </c>
      <c r="L903" s="70" t="s">
        <v>21</v>
      </c>
      <c r="M903" s="70" t="s">
        <v>3966</v>
      </c>
      <c r="N903" s="37" t="s">
        <v>67</v>
      </c>
      <c r="O903" s="37" t="s">
        <v>67</v>
      </c>
      <c r="P903" s="37" t="s">
        <v>1976</v>
      </c>
      <c r="Q903" s="75" t="s">
        <v>875</v>
      </c>
      <c r="R903" t="s">
        <v>3691</v>
      </c>
      <c r="S903" s="38">
        <v>5.8</v>
      </c>
      <c r="T903">
        <v>1</v>
      </c>
      <c r="U903">
        <v>0</v>
      </c>
      <c r="V903" s="43" t="str">
        <f t="shared" si="63"/>
        <v>USD</v>
      </c>
    </row>
    <row r="904" spans="1:22" x14ac:dyDescent="0.2">
      <c r="A904" s="18" t="str">
        <f t="shared" si="61"/>
        <v>Catalogo principalCSP ACADEMICOdd3b57a3-5183-4ff8-9e3c-321f4298b58d</v>
      </c>
      <c r="B904" s="18" t="str">
        <f t="shared" si="62"/>
        <v>dd3b57a3-5183-4ff8-9e3c-321f4298b58dCSP ACADEMICO</v>
      </c>
      <c r="C904" s="18"/>
      <c r="D904" t="s">
        <v>122</v>
      </c>
      <c r="E904" t="s">
        <v>876</v>
      </c>
      <c r="F904" t="s">
        <v>1976</v>
      </c>
      <c r="G904" s="18" t="str">
        <f t="shared" si="64"/>
        <v>Catalogo principal</v>
      </c>
      <c r="H904" s="43" t="s">
        <v>121</v>
      </c>
      <c r="I904" s="37" t="s">
        <v>67</v>
      </c>
      <c r="J904" t="s">
        <v>1118</v>
      </c>
      <c r="K904" t="s">
        <v>40</v>
      </c>
      <c r="L904" s="70" t="s">
        <v>21</v>
      </c>
      <c r="M904" s="70" t="s">
        <v>3966</v>
      </c>
      <c r="N904" s="37" t="s">
        <v>67</v>
      </c>
      <c r="O904" s="37" t="s">
        <v>67</v>
      </c>
      <c r="P904" s="37" t="s">
        <v>1976</v>
      </c>
      <c r="Q904" s="75" t="s">
        <v>876</v>
      </c>
      <c r="R904" t="s">
        <v>3691</v>
      </c>
      <c r="S904" s="38">
        <v>4.3</v>
      </c>
      <c r="T904">
        <v>1</v>
      </c>
      <c r="U904">
        <v>0</v>
      </c>
      <c r="V904" s="43" t="str">
        <f t="shared" si="63"/>
        <v>USD</v>
      </c>
    </row>
    <row r="905" spans="1:22" x14ac:dyDescent="0.2">
      <c r="A905" s="18" t="str">
        <f t="shared" si="61"/>
        <v>Catalogo principalCSP ACADEMICO10d1f071-0c98-4254-8ca3-5bf13d771e3d</v>
      </c>
      <c r="B905" s="18" t="str">
        <f t="shared" si="62"/>
        <v>10d1f071-0c98-4254-8ca3-5bf13d771e3dCSP ACADEMICO</v>
      </c>
      <c r="C905" s="18"/>
      <c r="D905" t="s">
        <v>122</v>
      </c>
      <c r="E905" t="s">
        <v>877</v>
      </c>
      <c r="F905" t="s">
        <v>1976</v>
      </c>
      <c r="G905" s="18" t="str">
        <f t="shared" si="64"/>
        <v>Catalogo principal</v>
      </c>
      <c r="H905" s="43" t="s">
        <v>121</v>
      </c>
      <c r="I905" s="37" t="s">
        <v>67</v>
      </c>
      <c r="J905" t="s">
        <v>1119</v>
      </c>
      <c r="K905" t="s">
        <v>40</v>
      </c>
      <c r="L905" s="70" t="s">
        <v>21</v>
      </c>
      <c r="M905" s="70" t="s">
        <v>3966</v>
      </c>
      <c r="N905" s="37" t="s">
        <v>67</v>
      </c>
      <c r="O905" s="37" t="s">
        <v>67</v>
      </c>
      <c r="P905" s="37" t="s">
        <v>1976</v>
      </c>
      <c r="Q905" s="75" t="s">
        <v>877</v>
      </c>
      <c r="R905" t="s">
        <v>3691</v>
      </c>
      <c r="S905" s="38">
        <v>0</v>
      </c>
      <c r="T905">
        <v>1</v>
      </c>
      <c r="U905">
        <v>0</v>
      </c>
      <c r="V905" s="43" t="str">
        <f t="shared" si="63"/>
        <v>USD</v>
      </c>
    </row>
    <row r="906" spans="1:22" x14ac:dyDescent="0.2">
      <c r="A906" s="18" t="str">
        <f t="shared" si="61"/>
        <v>Catalogo principalCSP ACADEMICO9f8f1756-f56f-421e-901a-e80e857cadb8</v>
      </c>
      <c r="B906" s="18" t="str">
        <f t="shared" si="62"/>
        <v>9f8f1756-f56f-421e-901a-e80e857cadb8CSP ACADEMICO</v>
      </c>
      <c r="C906" s="18"/>
      <c r="D906" t="s">
        <v>122</v>
      </c>
      <c r="E906" t="s">
        <v>878</v>
      </c>
      <c r="F906" t="s">
        <v>1976</v>
      </c>
      <c r="G906" s="18" t="str">
        <f t="shared" si="64"/>
        <v>Catalogo principal</v>
      </c>
      <c r="H906" s="43" t="s">
        <v>121</v>
      </c>
      <c r="I906" s="37" t="s">
        <v>67</v>
      </c>
      <c r="J906" t="s">
        <v>1120</v>
      </c>
      <c r="K906" t="s">
        <v>40</v>
      </c>
      <c r="L906" s="70" t="s">
        <v>21</v>
      </c>
      <c r="M906" s="70" t="s">
        <v>3966</v>
      </c>
      <c r="N906" s="37" t="s">
        <v>67</v>
      </c>
      <c r="O906" s="37" t="s">
        <v>67</v>
      </c>
      <c r="P906" s="37" t="s">
        <v>1976</v>
      </c>
      <c r="Q906" s="75" t="s">
        <v>878</v>
      </c>
      <c r="R906" t="s">
        <v>3691</v>
      </c>
      <c r="S906" s="38">
        <v>3.1</v>
      </c>
      <c r="T906">
        <v>1</v>
      </c>
      <c r="U906">
        <v>0</v>
      </c>
      <c r="V906" s="43" t="str">
        <f t="shared" si="63"/>
        <v>USD</v>
      </c>
    </row>
    <row r="907" spans="1:22" x14ac:dyDescent="0.2">
      <c r="A907" s="18" t="str">
        <f t="shared" si="61"/>
        <v>Catalogo principalCSP ACADEMICOf0f9f37a-539f-4f44-aef6-e37070149499</v>
      </c>
      <c r="B907" s="18" t="str">
        <f t="shared" si="62"/>
        <v>f0f9f37a-539f-4f44-aef6-e37070149499CSP ACADEMICO</v>
      </c>
      <c r="C907" s="18"/>
      <c r="D907" t="s">
        <v>122</v>
      </c>
      <c r="E907" t="s">
        <v>879</v>
      </c>
      <c r="F907" t="s">
        <v>1976</v>
      </c>
      <c r="G907" s="18" t="str">
        <f t="shared" si="64"/>
        <v>Catalogo principal</v>
      </c>
      <c r="H907" s="43" t="s">
        <v>121</v>
      </c>
      <c r="I907" s="37" t="s">
        <v>67</v>
      </c>
      <c r="J907" t="s">
        <v>1121</v>
      </c>
      <c r="K907" t="s">
        <v>40</v>
      </c>
      <c r="L907" s="70" t="s">
        <v>21</v>
      </c>
      <c r="M907" s="70" t="s">
        <v>3966</v>
      </c>
      <c r="N907" s="37" t="s">
        <v>67</v>
      </c>
      <c r="O907" s="37" t="s">
        <v>67</v>
      </c>
      <c r="P907" s="37" t="s">
        <v>1976</v>
      </c>
      <c r="Q907" s="75" t="s">
        <v>879</v>
      </c>
      <c r="R907" t="s">
        <v>3691</v>
      </c>
      <c r="S907" s="38">
        <v>2.5</v>
      </c>
      <c r="T907">
        <v>1</v>
      </c>
      <c r="U907">
        <v>0</v>
      </c>
      <c r="V907" s="43" t="str">
        <f t="shared" si="63"/>
        <v>USD</v>
      </c>
    </row>
    <row r="908" spans="1:22" x14ac:dyDescent="0.2">
      <c r="A908" s="18" t="str">
        <f t="shared" si="61"/>
        <v>Catalogo principalCSP ACADEMICO2a8fd82d-e805-4af8-a156-3befc8316892</v>
      </c>
      <c r="B908" s="18" t="str">
        <f t="shared" si="62"/>
        <v>2a8fd82d-e805-4af8-a156-3befc8316892CSP ACADEMICO</v>
      </c>
      <c r="C908" s="18"/>
      <c r="D908" t="s">
        <v>122</v>
      </c>
      <c r="E908" t="s">
        <v>880</v>
      </c>
      <c r="F908" t="s">
        <v>1976</v>
      </c>
      <c r="G908" s="18" t="str">
        <f t="shared" si="64"/>
        <v>Catalogo principal</v>
      </c>
      <c r="H908" s="43" t="s">
        <v>121</v>
      </c>
      <c r="I908" s="37" t="s">
        <v>67</v>
      </c>
      <c r="J908" t="s">
        <v>1122</v>
      </c>
      <c r="K908" t="s">
        <v>40</v>
      </c>
      <c r="L908" s="70" t="s">
        <v>21</v>
      </c>
      <c r="M908" s="70" t="s">
        <v>3966</v>
      </c>
      <c r="N908" s="37" t="s">
        <v>67</v>
      </c>
      <c r="O908" s="37" t="s">
        <v>67</v>
      </c>
      <c r="P908" s="37" t="s">
        <v>1976</v>
      </c>
      <c r="Q908" s="75" t="s">
        <v>880</v>
      </c>
      <c r="R908" t="s">
        <v>3691</v>
      </c>
      <c r="S908" s="38">
        <v>10.8</v>
      </c>
      <c r="T908">
        <v>1</v>
      </c>
      <c r="U908">
        <v>0</v>
      </c>
      <c r="V908" s="43" t="str">
        <f t="shared" si="63"/>
        <v>USD</v>
      </c>
    </row>
    <row r="909" spans="1:22" x14ac:dyDescent="0.2">
      <c r="A909" s="18" t="str">
        <f t="shared" si="61"/>
        <v>Catalogo principalCSP ACADEMICOe315e15c-cae6-430b-bc3f-e43acb481abc</v>
      </c>
      <c r="B909" s="18" t="str">
        <f t="shared" si="62"/>
        <v>e315e15c-cae6-430b-bc3f-e43acb481abcCSP ACADEMICO</v>
      </c>
      <c r="C909" s="18"/>
      <c r="D909" t="s">
        <v>122</v>
      </c>
      <c r="E909" t="s">
        <v>881</v>
      </c>
      <c r="F909" t="s">
        <v>1976</v>
      </c>
      <c r="G909" s="18" t="str">
        <f t="shared" si="64"/>
        <v>Catalogo principal</v>
      </c>
      <c r="H909" s="43" t="s">
        <v>121</v>
      </c>
      <c r="I909" s="37" t="s">
        <v>67</v>
      </c>
      <c r="J909" t="s">
        <v>1123</v>
      </c>
      <c r="K909" t="s">
        <v>40</v>
      </c>
      <c r="L909" s="70" t="s">
        <v>21</v>
      </c>
      <c r="M909" s="70" t="s">
        <v>3966</v>
      </c>
      <c r="N909" s="37" t="s">
        <v>67</v>
      </c>
      <c r="O909" s="37" t="s">
        <v>67</v>
      </c>
      <c r="P909" s="37" t="s">
        <v>1976</v>
      </c>
      <c r="Q909" s="75" t="s">
        <v>881</v>
      </c>
      <c r="R909" t="s">
        <v>3691</v>
      </c>
      <c r="S909" s="38">
        <v>8</v>
      </c>
      <c r="T909">
        <v>1</v>
      </c>
      <c r="U909">
        <v>0</v>
      </c>
      <c r="V909" s="43" t="str">
        <f t="shared" si="63"/>
        <v>USD</v>
      </c>
    </row>
    <row r="910" spans="1:22" x14ac:dyDescent="0.2">
      <c r="A910" s="18" t="str">
        <f t="shared" si="61"/>
        <v>Catalogo principalCSP ACADEMICO02e65727-4a55-440a-ae7d-f3ccc6ae0eb7</v>
      </c>
      <c r="B910" s="18" t="str">
        <f t="shared" si="62"/>
        <v>02e65727-4a55-440a-ae7d-f3ccc6ae0eb7CSP ACADEMICO</v>
      </c>
      <c r="C910" s="18"/>
      <c r="D910" t="s">
        <v>122</v>
      </c>
      <c r="E910" s="83" t="s">
        <v>882</v>
      </c>
      <c r="F910" t="s">
        <v>1976</v>
      </c>
      <c r="G910" s="18" t="str">
        <f t="shared" si="64"/>
        <v>Catalogo principal</v>
      </c>
      <c r="H910" s="43" t="s">
        <v>121</v>
      </c>
      <c r="I910" s="37" t="s">
        <v>67</v>
      </c>
      <c r="J910" t="s">
        <v>1124</v>
      </c>
      <c r="K910" t="s">
        <v>40</v>
      </c>
      <c r="L910" s="70" t="s">
        <v>21</v>
      </c>
      <c r="M910" s="70" t="s">
        <v>3966</v>
      </c>
      <c r="N910" s="37" t="s">
        <v>67</v>
      </c>
      <c r="O910" s="37" t="s">
        <v>67</v>
      </c>
      <c r="P910" s="37" t="s">
        <v>1976</v>
      </c>
      <c r="Q910" s="75" t="s">
        <v>882</v>
      </c>
      <c r="R910" t="s">
        <v>3691</v>
      </c>
      <c r="S910" s="38">
        <v>0</v>
      </c>
      <c r="T910">
        <v>1</v>
      </c>
      <c r="U910">
        <v>0</v>
      </c>
      <c r="V910" s="43" t="str">
        <f t="shared" si="63"/>
        <v>USD</v>
      </c>
    </row>
    <row r="911" spans="1:22" x14ac:dyDescent="0.2">
      <c r="A911" s="18" t="str">
        <f t="shared" ref="A911:A974" si="65">D911&amp;F911&amp;E911</f>
        <v>Catalogo principalCSP ACADEMICO75882cce-8629-4026-846a-a981682cb3de</v>
      </c>
      <c r="B911" s="18" t="str">
        <f t="shared" ref="B911:B974" si="66">E911&amp;F911</f>
        <v>75882cce-8629-4026-846a-a981682cb3deCSP ACADEMICO</v>
      </c>
      <c r="C911" s="18"/>
      <c r="D911" t="s">
        <v>122</v>
      </c>
      <c r="E911" t="s">
        <v>883</v>
      </c>
      <c r="F911" t="s">
        <v>1976</v>
      </c>
      <c r="G911" s="18" t="str">
        <f t="shared" si="64"/>
        <v>Catalogo principal</v>
      </c>
      <c r="H911" s="43" t="s">
        <v>121</v>
      </c>
      <c r="I911" s="37" t="s">
        <v>67</v>
      </c>
      <c r="J911" t="s">
        <v>1125</v>
      </c>
      <c r="K911" t="s">
        <v>40</v>
      </c>
      <c r="L911" s="70" t="s">
        <v>21</v>
      </c>
      <c r="M911" s="70" t="s">
        <v>3966</v>
      </c>
      <c r="N911" s="37" t="s">
        <v>67</v>
      </c>
      <c r="O911" s="37" t="s">
        <v>67</v>
      </c>
      <c r="P911" s="37" t="s">
        <v>1976</v>
      </c>
      <c r="Q911" s="75" t="s">
        <v>883</v>
      </c>
      <c r="R911" t="s">
        <v>3691</v>
      </c>
      <c r="S911" s="38">
        <v>3.3</v>
      </c>
      <c r="T911">
        <v>1</v>
      </c>
      <c r="U911">
        <v>0</v>
      </c>
      <c r="V911" s="43" t="str">
        <f t="shared" si="63"/>
        <v>USD</v>
      </c>
    </row>
    <row r="912" spans="1:22" x14ac:dyDescent="0.2">
      <c r="A912" s="18" t="str">
        <f t="shared" si="65"/>
        <v>Catalogo principalCSP ACADEMICOd6d9fb41-4766-46f9-8dae-4176f78edad5</v>
      </c>
      <c r="B912" s="18" t="str">
        <f t="shared" si="66"/>
        <v>d6d9fb41-4766-46f9-8dae-4176f78edad5CSP ACADEMICO</v>
      </c>
      <c r="C912" s="18"/>
      <c r="D912" t="s">
        <v>122</v>
      </c>
      <c r="E912" t="s">
        <v>884</v>
      </c>
      <c r="F912" t="s">
        <v>1976</v>
      </c>
      <c r="G912" s="18" t="str">
        <f t="shared" si="64"/>
        <v>Catalogo principal</v>
      </c>
      <c r="H912" s="43" t="s">
        <v>121</v>
      </c>
      <c r="I912" s="37" t="s">
        <v>67</v>
      </c>
      <c r="J912" t="s">
        <v>1126</v>
      </c>
      <c r="K912" t="s">
        <v>40</v>
      </c>
      <c r="L912" s="70" t="s">
        <v>21</v>
      </c>
      <c r="M912" s="70" t="s">
        <v>3966</v>
      </c>
      <c r="N912" s="37" t="s">
        <v>67</v>
      </c>
      <c r="O912" s="37" t="s">
        <v>67</v>
      </c>
      <c r="P912" s="37" t="s">
        <v>1976</v>
      </c>
      <c r="Q912" s="75" t="s">
        <v>884</v>
      </c>
      <c r="R912" t="s">
        <v>3691</v>
      </c>
      <c r="S912" s="38">
        <v>0</v>
      </c>
      <c r="T912">
        <v>1</v>
      </c>
      <c r="U912">
        <v>0</v>
      </c>
      <c r="V912" s="43" t="str">
        <f t="shared" ref="V912:V975" si="67">H912</f>
        <v>USD</v>
      </c>
    </row>
    <row r="913" spans="1:22" x14ac:dyDescent="0.2">
      <c r="A913" s="18" t="str">
        <f t="shared" si="65"/>
        <v>Catalogo principalCSP ACADEMICO4688b9b7-2fcf-47bd-a519-3ff492e5a05b</v>
      </c>
      <c r="B913" s="18" t="str">
        <f t="shared" si="66"/>
        <v>4688b9b7-2fcf-47bd-a519-3ff492e5a05bCSP ACADEMICO</v>
      </c>
      <c r="C913" s="18"/>
      <c r="D913" t="s">
        <v>122</v>
      </c>
      <c r="E913" t="s">
        <v>885</v>
      </c>
      <c r="F913" t="s">
        <v>1976</v>
      </c>
      <c r="G913" s="18" t="str">
        <f t="shared" si="64"/>
        <v>Catalogo principal</v>
      </c>
      <c r="H913" s="43" t="s">
        <v>121</v>
      </c>
      <c r="I913" s="37" t="s">
        <v>67</v>
      </c>
      <c r="J913" t="s">
        <v>1127</v>
      </c>
      <c r="K913" t="s">
        <v>40</v>
      </c>
      <c r="L913" s="70" t="s">
        <v>21</v>
      </c>
      <c r="M913" s="70" t="s">
        <v>3966</v>
      </c>
      <c r="N913" s="37" t="s">
        <v>67</v>
      </c>
      <c r="O913" s="37" t="s">
        <v>67</v>
      </c>
      <c r="P913" s="37" t="s">
        <v>1976</v>
      </c>
      <c r="Q913" s="75" t="s">
        <v>885</v>
      </c>
      <c r="R913" t="s">
        <v>3691</v>
      </c>
      <c r="S913" s="38">
        <v>2.8</v>
      </c>
      <c r="T913">
        <v>1</v>
      </c>
      <c r="U913">
        <v>0</v>
      </c>
      <c r="V913" s="43" t="str">
        <f t="shared" si="67"/>
        <v>USD</v>
      </c>
    </row>
    <row r="914" spans="1:22" x14ac:dyDescent="0.2">
      <c r="A914" s="18" t="str">
        <f t="shared" si="65"/>
        <v>Catalogo principalCSP ACADEMICO061391db-34bc-4aca-bf89-bb7c28aca20b</v>
      </c>
      <c r="B914" s="18" t="str">
        <f t="shared" si="66"/>
        <v>061391db-34bc-4aca-bf89-bb7c28aca20bCSP ACADEMICO</v>
      </c>
      <c r="C914" s="18"/>
      <c r="D914" t="s">
        <v>122</v>
      </c>
      <c r="E914" t="s">
        <v>888</v>
      </c>
      <c r="F914" t="s">
        <v>1976</v>
      </c>
      <c r="G914" s="18" t="str">
        <f t="shared" si="64"/>
        <v>Catalogo principal</v>
      </c>
      <c r="H914" s="43" t="s">
        <v>121</v>
      </c>
      <c r="I914" s="37" t="s">
        <v>67</v>
      </c>
      <c r="J914" t="s">
        <v>1130</v>
      </c>
      <c r="K914" t="s">
        <v>40</v>
      </c>
      <c r="L914" s="70" t="s">
        <v>21</v>
      </c>
      <c r="M914" s="70" t="s">
        <v>3966</v>
      </c>
      <c r="N914" s="37" t="s">
        <v>67</v>
      </c>
      <c r="O914" s="37" t="s">
        <v>67</v>
      </c>
      <c r="P914" s="37" t="s">
        <v>1976</v>
      </c>
      <c r="Q914" s="75" t="s">
        <v>888</v>
      </c>
      <c r="R914" t="s">
        <v>3691</v>
      </c>
      <c r="S914" s="38">
        <v>1.5</v>
      </c>
      <c r="T914">
        <v>1</v>
      </c>
      <c r="U914">
        <v>0</v>
      </c>
      <c r="V914" s="43" t="str">
        <f t="shared" si="67"/>
        <v>USD</v>
      </c>
    </row>
    <row r="915" spans="1:22" x14ac:dyDescent="0.2">
      <c r="A915" s="18" t="str">
        <f t="shared" si="65"/>
        <v>Catalogo principalCSP ACADEMICO468e089f-8e8d-41f8-a688-8a91d875269a</v>
      </c>
      <c r="B915" s="18" t="str">
        <f t="shared" si="66"/>
        <v>468e089f-8e8d-41f8-a688-8a91d875269aCSP ACADEMICO</v>
      </c>
      <c r="C915" s="18"/>
      <c r="D915" t="s">
        <v>122</v>
      </c>
      <c r="E915" t="s">
        <v>889</v>
      </c>
      <c r="F915" t="s">
        <v>1976</v>
      </c>
      <c r="G915" s="18" t="str">
        <f t="shared" si="64"/>
        <v>Catalogo principal</v>
      </c>
      <c r="H915" s="43" t="s">
        <v>121</v>
      </c>
      <c r="I915" s="37" t="s">
        <v>67</v>
      </c>
      <c r="J915" t="s">
        <v>1131</v>
      </c>
      <c r="K915" t="s">
        <v>40</v>
      </c>
      <c r="L915" s="70" t="s">
        <v>21</v>
      </c>
      <c r="M915" s="70" t="s">
        <v>3966</v>
      </c>
      <c r="N915" s="37" t="s">
        <v>67</v>
      </c>
      <c r="O915" s="37" t="s">
        <v>67</v>
      </c>
      <c r="P915" s="37" t="s">
        <v>1976</v>
      </c>
      <c r="Q915" s="75" t="s">
        <v>889</v>
      </c>
      <c r="R915" t="s">
        <v>3691</v>
      </c>
      <c r="S915" s="38">
        <v>1.1299999999999999</v>
      </c>
      <c r="T915">
        <v>1</v>
      </c>
      <c r="U915">
        <v>0</v>
      </c>
      <c r="V915" s="43" t="str">
        <f t="shared" si="67"/>
        <v>USD</v>
      </c>
    </row>
    <row r="916" spans="1:22" x14ac:dyDescent="0.2">
      <c r="A916" s="18" t="str">
        <f t="shared" si="65"/>
        <v>Catalogo principalCSP ACADEMICO492b8a14-381c-4536-bf63-bd5785c14734</v>
      </c>
      <c r="B916" s="18" t="str">
        <f t="shared" si="66"/>
        <v>492b8a14-381c-4536-bf63-bd5785c14734CSP ACADEMICO</v>
      </c>
      <c r="C916" s="18"/>
      <c r="D916" t="s">
        <v>122</v>
      </c>
      <c r="E916" t="s">
        <v>890</v>
      </c>
      <c r="F916" t="s">
        <v>1976</v>
      </c>
      <c r="G916" s="18" t="str">
        <f t="shared" si="64"/>
        <v>Catalogo principal</v>
      </c>
      <c r="H916" s="43" t="s">
        <v>121</v>
      </c>
      <c r="I916" s="37" t="s">
        <v>67</v>
      </c>
      <c r="J916" t="s">
        <v>1132</v>
      </c>
      <c r="K916" t="s">
        <v>40</v>
      </c>
      <c r="L916" s="70" t="s">
        <v>21</v>
      </c>
      <c r="M916" s="70" t="s">
        <v>3966</v>
      </c>
      <c r="N916" s="37" t="s">
        <v>67</v>
      </c>
      <c r="O916" s="37" t="s">
        <v>67</v>
      </c>
      <c r="P916" s="37" t="s">
        <v>1976</v>
      </c>
      <c r="Q916" s="75" t="s">
        <v>890</v>
      </c>
      <c r="R916" t="s">
        <v>3691</v>
      </c>
      <c r="S916" s="38">
        <v>24</v>
      </c>
      <c r="T916">
        <v>1</v>
      </c>
      <c r="U916">
        <v>0</v>
      </c>
      <c r="V916" s="43" t="str">
        <f t="shared" si="67"/>
        <v>USD</v>
      </c>
    </row>
    <row r="917" spans="1:22" x14ac:dyDescent="0.2">
      <c r="A917" s="18" t="str">
        <f t="shared" si="65"/>
        <v>Catalogo principalCSP ACADEMICO64ed3fb4-9f46-4e8a-b287-7a3662245c37</v>
      </c>
      <c r="B917" s="18" t="str">
        <f t="shared" si="66"/>
        <v>64ed3fb4-9f46-4e8a-b287-7a3662245c37CSP ACADEMICO</v>
      </c>
      <c r="C917" s="18"/>
      <c r="D917" t="s">
        <v>122</v>
      </c>
      <c r="E917" t="s">
        <v>891</v>
      </c>
      <c r="F917" t="s">
        <v>1976</v>
      </c>
      <c r="G917" s="18" t="str">
        <f t="shared" si="64"/>
        <v>Catalogo principal</v>
      </c>
      <c r="H917" s="43" t="s">
        <v>121</v>
      </c>
      <c r="I917" s="37" t="s">
        <v>67</v>
      </c>
      <c r="J917" t="s">
        <v>1133</v>
      </c>
      <c r="K917" t="s">
        <v>40</v>
      </c>
      <c r="L917" s="70" t="s">
        <v>21</v>
      </c>
      <c r="M917" s="70" t="s">
        <v>3966</v>
      </c>
      <c r="N917" s="37" t="s">
        <v>67</v>
      </c>
      <c r="O917" s="37" t="s">
        <v>67</v>
      </c>
      <c r="P917" s="37" t="s">
        <v>1976</v>
      </c>
      <c r="Q917" s="75" t="s">
        <v>891</v>
      </c>
      <c r="R917" t="s">
        <v>3691</v>
      </c>
      <c r="S917" s="38">
        <v>24</v>
      </c>
      <c r="T917">
        <v>1</v>
      </c>
      <c r="U917">
        <v>0</v>
      </c>
      <c r="V917" s="43" t="str">
        <f t="shared" si="67"/>
        <v>USD</v>
      </c>
    </row>
    <row r="918" spans="1:22" x14ac:dyDescent="0.2">
      <c r="A918" s="18" t="str">
        <f t="shared" si="65"/>
        <v>Catalogo principalCSP ACADEMICO80fc6c74-cc94-478d-97b0-8455593a5987</v>
      </c>
      <c r="B918" s="18" t="str">
        <f t="shared" si="66"/>
        <v>80fc6c74-cc94-478d-97b0-8455593a5987CSP ACADEMICO</v>
      </c>
      <c r="C918" s="18"/>
      <c r="D918" t="s">
        <v>122</v>
      </c>
      <c r="E918" t="s">
        <v>892</v>
      </c>
      <c r="F918" t="s">
        <v>1976</v>
      </c>
      <c r="G918" s="18" t="str">
        <f t="shared" si="64"/>
        <v>Catalogo principal</v>
      </c>
      <c r="H918" s="43" t="s">
        <v>121</v>
      </c>
      <c r="I918" s="37" t="s">
        <v>67</v>
      </c>
      <c r="J918" t="s">
        <v>3799</v>
      </c>
      <c r="K918" t="s">
        <v>40</v>
      </c>
      <c r="L918" s="70" t="s">
        <v>21</v>
      </c>
      <c r="M918" s="70" t="s">
        <v>3966</v>
      </c>
      <c r="N918" s="37" t="s">
        <v>67</v>
      </c>
      <c r="O918" s="37" t="s">
        <v>67</v>
      </c>
      <c r="P918" s="37" t="s">
        <v>1976</v>
      </c>
      <c r="Q918" s="75" t="s">
        <v>892</v>
      </c>
      <c r="R918" t="s">
        <v>3691</v>
      </c>
      <c r="S918" s="38">
        <v>6</v>
      </c>
      <c r="T918">
        <v>1</v>
      </c>
      <c r="U918">
        <v>0</v>
      </c>
      <c r="V918" s="43" t="str">
        <f t="shared" si="67"/>
        <v>USD</v>
      </c>
    </row>
    <row r="919" spans="1:22" x14ac:dyDescent="0.2">
      <c r="A919" s="18" t="str">
        <f t="shared" si="65"/>
        <v>Catalogo principalCSP ACADEMICO353d7f89-2e6f-4deb-9145-80f281a782ab</v>
      </c>
      <c r="B919" s="18" t="str">
        <f t="shared" si="66"/>
        <v>353d7f89-2e6f-4deb-9145-80f281a782abCSP ACADEMICO</v>
      </c>
      <c r="C919" s="18"/>
      <c r="D919" t="s">
        <v>122</v>
      </c>
      <c r="E919" t="s">
        <v>893</v>
      </c>
      <c r="F919" t="s">
        <v>1976</v>
      </c>
      <c r="G919" s="18" t="str">
        <f t="shared" si="64"/>
        <v>Catalogo principal</v>
      </c>
      <c r="H919" s="43" t="s">
        <v>121</v>
      </c>
      <c r="I919" s="37" t="s">
        <v>67</v>
      </c>
      <c r="J919" t="s">
        <v>3800</v>
      </c>
      <c r="K919" t="s">
        <v>40</v>
      </c>
      <c r="L919" s="70" t="s">
        <v>21</v>
      </c>
      <c r="M919" s="70" t="s">
        <v>3966</v>
      </c>
      <c r="N919" s="37" t="s">
        <v>67</v>
      </c>
      <c r="O919" s="37" t="s">
        <v>67</v>
      </c>
      <c r="P919" s="37" t="s">
        <v>1976</v>
      </c>
      <c r="Q919" s="75" t="s">
        <v>893</v>
      </c>
      <c r="R919" t="s">
        <v>3691</v>
      </c>
      <c r="S919" s="38">
        <v>6</v>
      </c>
      <c r="T919">
        <v>1</v>
      </c>
      <c r="U919">
        <v>0</v>
      </c>
      <c r="V919" s="43" t="str">
        <f t="shared" si="67"/>
        <v>USD</v>
      </c>
    </row>
    <row r="920" spans="1:22" x14ac:dyDescent="0.2">
      <c r="A920" s="18" t="str">
        <f t="shared" si="65"/>
        <v>Catalogo principalCSP ACADEMICO5e8853ed-611c-4f9c-af21-540ba351a636</v>
      </c>
      <c r="B920" s="18" t="str">
        <f t="shared" si="66"/>
        <v>5e8853ed-611c-4f9c-af21-540ba351a636CSP ACADEMICO</v>
      </c>
      <c r="C920" s="18"/>
      <c r="D920" t="s">
        <v>122</v>
      </c>
      <c r="E920" s="83" t="s">
        <v>894</v>
      </c>
      <c r="F920" t="s">
        <v>1976</v>
      </c>
      <c r="G920" s="18" t="str">
        <f t="shared" si="64"/>
        <v>Catalogo principal</v>
      </c>
      <c r="H920" s="43" t="s">
        <v>121</v>
      </c>
      <c r="I920" s="37" t="s">
        <v>67</v>
      </c>
      <c r="J920" t="s">
        <v>4772</v>
      </c>
      <c r="K920" t="s">
        <v>40</v>
      </c>
      <c r="L920" s="70" t="s">
        <v>21</v>
      </c>
      <c r="M920" s="70" t="s">
        <v>3966</v>
      </c>
      <c r="N920" s="37" t="s">
        <v>67</v>
      </c>
      <c r="O920" s="37" t="s">
        <v>67</v>
      </c>
      <c r="P920" s="37" t="s">
        <v>1976</v>
      </c>
      <c r="Q920" s="75" t="s">
        <v>894</v>
      </c>
      <c r="R920" t="s">
        <v>3691</v>
      </c>
      <c r="S920" s="38">
        <v>12</v>
      </c>
      <c r="T920">
        <v>1</v>
      </c>
      <c r="U920">
        <v>0</v>
      </c>
      <c r="V920" s="43" t="str">
        <f t="shared" si="67"/>
        <v>USD</v>
      </c>
    </row>
    <row r="921" spans="1:22" x14ac:dyDescent="0.2">
      <c r="A921" s="18" t="str">
        <f t="shared" si="65"/>
        <v>Catalogo principalCSP ACADEMICOda2034e1-c147-4aae-afab-9c15acf16ea5</v>
      </c>
      <c r="B921" s="18" t="str">
        <f t="shared" si="66"/>
        <v>da2034e1-c147-4aae-afab-9c15acf16ea5CSP ACADEMICO</v>
      </c>
      <c r="C921" s="18"/>
      <c r="D921" t="s">
        <v>122</v>
      </c>
      <c r="E921" t="s">
        <v>895</v>
      </c>
      <c r="F921" t="s">
        <v>1976</v>
      </c>
      <c r="G921" s="18" t="str">
        <f t="shared" si="64"/>
        <v>Catalogo principal</v>
      </c>
      <c r="H921" s="43" t="s">
        <v>121</v>
      </c>
      <c r="I921" s="37" t="s">
        <v>67</v>
      </c>
      <c r="J921" t="s">
        <v>4773</v>
      </c>
      <c r="K921" t="s">
        <v>40</v>
      </c>
      <c r="L921" s="70" t="s">
        <v>21</v>
      </c>
      <c r="M921" s="70" t="s">
        <v>3966</v>
      </c>
      <c r="N921" s="37" t="s">
        <v>67</v>
      </c>
      <c r="O921" s="37" t="s">
        <v>67</v>
      </c>
      <c r="P921" s="37" t="s">
        <v>1976</v>
      </c>
      <c r="Q921" s="75" t="s">
        <v>895</v>
      </c>
      <c r="R921" t="s">
        <v>3691</v>
      </c>
      <c r="S921" s="38">
        <v>12</v>
      </c>
      <c r="T921">
        <v>1</v>
      </c>
      <c r="U921">
        <v>0</v>
      </c>
      <c r="V921" s="43" t="str">
        <f t="shared" si="67"/>
        <v>USD</v>
      </c>
    </row>
    <row r="922" spans="1:22" x14ac:dyDescent="0.2">
      <c r="A922" s="18" t="str">
        <f t="shared" si="65"/>
        <v>Catalogo principalCSP ACADEMICO373b99e9-51cd-437b-be03-1988a02f025a</v>
      </c>
      <c r="B922" s="18" t="str">
        <f t="shared" si="66"/>
        <v>373b99e9-51cd-437b-be03-1988a02f025aCSP ACADEMICO</v>
      </c>
      <c r="C922" s="18"/>
      <c r="D922" t="s">
        <v>122</v>
      </c>
      <c r="E922" t="s">
        <v>896</v>
      </c>
      <c r="F922" t="s">
        <v>1976</v>
      </c>
      <c r="G922" s="18" t="str">
        <f t="shared" si="64"/>
        <v>Catalogo principal</v>
      </c>
      <c r="H922" s="43" t="s">
        <v>121</v>
      </c>
      <c r="I922" s="37" t="s">
        <v>67</v>
      </c>
      <c r="J922" t="s">
        <v>3587</v>
      </c>
      <c r="K922" t="s">
        <v>40</v>
      </c>
      <c r="L922" s="70" t="s">
        <v>21</v>
      </c>
      <c r="M922" s="70" t="s">
        <v>3966</v>
      </c>
      <c r="N922" s="37" t="s">
        <v>67</v>
      </c>
      <c r="O922" s="37" t="s">
        <v>67</v>
      </c>
      <c r="P922" s="37" t="s">
        <v>1976</v>
      </c>
      <c r="Q922" s="75" t="s">
        <v>896</v>
      </c>
      <c r="R922" t="s">
        <v>3691</v>
      </c>
      <c r="S922" s="38">
        <v>0</v>
      </c>
      <c r="T922">
        <v>1</v>
      </c>
      <c r="U922">
        <v>0</v>
      </c>
      <c r="V922" s="43" t="str">
        <f t="shared" si="67"/>
        <v>USD</v>
      </c>
    </row>
    <row r="923" spans="1:22" x14ac:dyDescent="0.2">
      <c r="A923" s="18" t="str">
        <f t="shared" si="65"/>
        <v>Catalogo principalCSP ACADEMICOf5907f82-b2b8-4637-a827-8460f82e5f67</v>
      </c>
      <c r="B923" s="18" t="str">
        <f t="shared" si="66"/>
        <v>f5907f82-b2b8-4637-a827-8460f82e5f67CSP ACADEMICO</v>
      </c>
      <c r="C923" s="18"/>
      <c r="D923" t="s">
        <v>122</v>
      </c>
      <c r="E923" t="s">
        <v>897</v>
      </c>
      <c r="F923" t="s">
        <v>1976</v>
      </c>
      <c r="G923" s="18" t="str">
        <f t="shared" si="64"/>
        <v>Catalogo principal</v>
      </c>
      <c r="H923" s="43" t="s">
        <v>121</v>
      </c>
      <c r="I923" s="37" t="s">
        <v>67</v>
      </c>
      <c r="J923" t="s">
        <v>3588</v>
      </c>
      <c r="K923" t="s">
        <v>40</v>
      </c>
      <c r="L923" s="70" t="s">
        <v>21</v>
      </c>
      <c r="M923" s="70" t="s">
        <v>3966</v>
      </c>
      <c r="N923" s="37" t="s">
        <v>67</v>
      </c>
      <c r="O923" s="37" t="s">
        <v>67</v>
      </c>
      <c r="P923" s="37" t="s">
        <v>1976</v>
      </c>
      <c r="Q923" s="75" t="s">
        <v>897</v>
      </c>
      <c r="R923" t="s">
        <v>3691</v>
      </c>
      <c r="S923" s="38">
        <v>0</v>
      </c>
      <c r="T923">
        <v>1</v>
      </c>
      <c r="U923">
        <v>0</v>
      </c>
      <c r="V923" s="43" t="str">
        <f t="shared" si="67"/>
        <v>USD</v>
      </c>
    </row>
    <row r="924" spans="1:22" x14ac:dyDescent="0.2">
      <c r="A924" s="18" t="str">
        <f t="shared" si="65"/>
        <v>Catalogo principalCSP ACADEMICO331e4150-94df-4517-8d5c-9346deea7665</v>
      </c>
      <c r="B924" s="18" t="str">
        <f t="shared" si="66"/>
        <v>331e4150-94df-4517-8d5c-9346deea7665CSP ACADEMICO</v>
      </c>
      <c r="C924" s="18"/>
      <c r="D924" t="s">
        <v>122</v>
      </c>
      <c r="E924" s="83" t="s">
        <v>898</v>
      </c>
      <c r="F924" t="s">
        <v>1976</v>
      </c>
      <c r="G924" s="18" t="str">
        <f t="shared" si="64"/>
        <v>Catalogo principal</v>
      </c>
      <c r="H924" s="43" t="s">
        <v>121</v>
      </c>
      <c r="I924" s="37" t="s">
        <v>67</v>
      </c>
      <c r="J924" t="s">
        <v>2058</v>
      </c>
      <c r="K924" t="s">
        <v>40</v>
      </c>
      <c r="L924" s="70" t="s">
        <v>21</v>
      </c>
      <c r="M924" s="70" t="s">
        <v>3966</v>
      </c>
      <c r="N924" s="37" t="s">
        <v>67</v>
      </c>
      <c r="O924" s="37" t="s">
        <v>67</v>
      </c>
      <c r="P924" s="37" t="s">
        <v>1976</v>
      </c>
      <c r="Q924" s="75" t="s">
        <v>898</v>
      </c>
      <c r="R924" t="s">
        <v>3691</v>
      </c>
      <c r="S924" s="38">
        <v>3</v>
      </c>
      <c r="T924">
        <v>1</v>
      </c>
      <c r="U924">
        <v>0</v>
      </c>
      <c r="V924" s="43" t="str">
        <f t="shared" si="67"/>
        <v>USD</v>
      </c>
    </row>
    <row r="925" spans="1:22" x14ac:dyDescent="0.2">
      <c r="A925" s="18" t="str">
        <f t="shared" si="65"/>
        <v>Catalogo principalCSP ACADEMICO40d1eb22-daeb-4e72-80e9-566375a83b55</v>
      </c>
      <c r="B925" s="18" t="str">
        <f t="shared" si="66"/>
        <v>40d1eb22-daeb-4e72-80e9-566375a83b55CSP ACADEMICO</v>
      </c>
      <c r="C925" s="18"/>
      <c r="D925" t="s">
        <v>122</v>
      </c>
      <c r="E925" t="s">
        <v>899</v>
      </c>
      <c r="F925" t="s">
        <v>1976</v>
      </c>
      <c r="G925" s="18" t="str">
        <f t="shared" si="64"/>
        <v>Catalogo principal</v>
      </c>
      <c r="H925" s="43" t="s">
        <v>121</v>
      </c>
      <c r="I925" s="37" t="s">
        <v>67</v>
      </c>
      <c r="J925" t="s">
        <v>2059</v>
      </c>
      <c r="K925" t="s">
        <v>40</v>
      </c>
      <c r="L925" s="70" t="s">
        <v>21</v>
      </c>
      <c r="M925" s="70" t="s">
        <v>3966</v>
      </c>
      <c r="N925" s="37" t="s">
        <v>67</v>
      </c>
      <c r="O925" s="37" t="s">
        <v>67</v>
      </c>
      <c r="P925" s="37" t="s">
        <v>1976</v>
      </c>
      <c r="Q925" s="75" t="s">
        <v>899</v>
      </c>
      <c r="R925" t="s">
        <v>3691</v>
      </c>
      <c r="S925" s="38">
        <v>2.2999999999999998</v>
      </c>
      <c r="T925">
        <v>1</v>
      </c>
      <c r="U925">
        <v>0</v>
      </c>
      <c r="V925" s="43" t="str">
        <f t="shared" si="67"/>
        <v>USD</v>
      </c>
    </row>
    <row r="926" spans="1:22" x14ac:dyDescent="0.2">
      <c r="A926" s="18" t="str">
        <f t="shared" si="65"/>
        <v>Catalogo principalCSP ACADEMICOd5caf83f-045d-4b7d-987c-dd79d5397cb3</v>
      </c>
      <c r="B926" s="18" t="str">
        <f t="shared" si="66"/>
        <v>d5caf83f-045d-4b7d-987c-dd79d5397cb3CSP ACADEMICO</v>
      </c>
      <c r="C926" s="18"/>
      <c r="D926" t="s">
        <v>122</v>
      </c>
      <c r="E926" t="s">
        <v>900</v>
      </c>
      <c r="F926" t="s">
        <v>1976</v>
      </c>
      <c r="G926" s="18" t="str">
        <f t="shared" si="64"/>
        <v>Catalogo principal</v>
      </c>
      <c r="H926" s="43" t="s">
        <v>121</v>
      </c>
      <c r="I926" s="37" t="s">
        <v>67</v>
      </c>
      <c r="J926" t="s">
        <v>2060</v>
      </c>
      <c r="K926" t="s">
        <v>40</v>
      </c>
      <c r="L926" s="70" t="s">
        <v>21</v>
      </c>
      <c r="M926" s="70" t="s">
        <v>3966</v>
      </c>
      <c r="N926" s="37" t="s">
        <v>67</v>
      </c>
      <c r="O926" s="37" t="s">
        <v>67</v>
      </c>
      <c r="P926" s="37" t="s">
        <v>1976</v>
      </c>
      <c r="Q926" s="75" t="s">
        <v>900</v>
      </c>
      <c r="R926" t="s">
        <v>3691</v>
      </c>
      <c r="S926" s="38">
        <v>0.7</v>
      </c>
      <c r="T926">
        <v>1</v>
      </c>
      <c r="U926">
        <v>0</v>
      </c>
      <c r="V926" s="43" t="str">
        <f t="shared" si="67"/>
        <v>USD</v>
      </c>
    </row>
    <row r="927" spans="1:22" x14ac:dyDescent="0.2">
      <c r="A927" s="18" t="str">
        <f t="shared" si="65"/>
        <v>Catalogo principalCSP ACADEMICO392f9987-0583-4225-8338-f3c015404c4c</v>
      </c>
      <c r="B927" s="18" t="str">
        <f t="shared" si="66"/>
        <v>392f9987-0583-4225-8338-f3c015404c4cCSP ACADEMICO</v>
      </c>
      <c r="C927" s="18"/>
      <c r="D927" t="s">
        <v>122</v>
      </c>
      <c r="E927" t="s">
        <v>901</v>
      </c>
      <c r="F927" t="s">
        <v>1976</v>
      </c>
      <c r="G927" s="18" t="str">
        <f t="shared" si="64"/>
        <v>Catalogo principal</v>
      </c>
      <c r="H927" s="43" t="s">
        <v>121</v>
      </c>
      <c r="I927" s="37" t="s">
        <v>67</v>
      </c>
      <c r="J927" t="s">
        <v>2061</v>
      </c>
      <c r="K927" t="s">
        <v>40</v>
      </c>
      <c r="L927" s="70" t="s">
        <v>21</v>
      </c>
      <c r="M927" s="70" t="s">
        <v>3966</v>
      </c>
      <c r="N927" s="37" t="s">
        <v>67</v>
      </c>
      <c r="O927" s="37" t="s">
        <v>67</v>
      </c>
      <c r="P927" s="37" t="s">
        <v>1976</v>
      </c>
      <c r="Q927" s="75" t="s">
        <v>901</v>
      </c>
      <c r="R927" t="s">
        <v>3691</v>
      </c>
      <c r="S927" s="38">
        <v>0.7</v>
      </c>
      <c r="T927">
        <v>1</v>
      </c>
      <c r="U927">
        <v>0</v>
      </c>
      <c r="V927" s="43" t="str">
        <f t="shared" si="67"/>
        <v>USD</v>
      </c>
    </row>
    <row r="928" spans="1:22" x14ac:dyDescent="0.2">
      <c r="A928" s="18" t="str">
        <f t="shared" si="65"/>
        <v>Catalogo principalCSP ACADEMICO249eaae1-50df-42d0-8d69-ca66d53248b6</v>
      </c>
      <c r="B928" s="18" t="str">
        <f t="shared" si="66"/>
        <v>249eaae1-50df-42d0-8d69-ca66d53248b6CSP ACADEMICO</v>
      </c>
      <c r="C928" s="18"/>
      <c r="D928" t="s">
        <v>122</v>
      </c>
      <c r="E928" t="s">
        <v>902</v>
      </c>
      <c r="F928" t="s">
        <v>1976</v>
      </c>
      <c r="G928" s="18" t="str">
        <f t="shared" si="64"/>
        <v>Catalogo principal</v>
      </c>
      <c r="H928" s="43" t="s">
        <v>121</v>
      </c>
      <c r="I928" s="37" t="s">
        <v>67</v>
      </c>
      <c r="J928" t="s">
        <v>4774</v>
      </c>
      <c r="K928" t="s">
        <v>40</v>
      </c>
      <c r="L928" s="70" t="s">
        <v>21</v>
      </c>
      <c r="M928" s="70" t="s">
        <v>3966</v>
      </c>
      <c r="N928" s="37" t="s">
        <v>67</v>
      </c>
      <c r="O928" s="37" t="s">
        <v>67</v>
      </c>
      <c r="P928" s="37" t="s">
        <v>1976</v>
      </c>
      <c r="Q928" s="75" t="s">
        <v>902</v>
      </c>
      <c r="R928" t="s">
        <v>3691</v>
      </c>
      <c r="S928" s="38">
        <v>0.75</v>
      </c>
      <c r="T928">
        <v>1</v>
      </c>
      <c r="U928">
        <v>0</v>
      </c>
      <c r="V928" s="43" t="str">
        <f t="shared" si="67"/>
        <v>USD</v>
      </c>
    </row>
    <row r="929" spans="1:22" x14ac:dyDescent="0.2">
      <c r="A929" s="18" t="str">
        <f t="shared" si="65"/>
        <v>Catalogo principalCSP ACADEMICOeb93319f-34eb-45fd-92bf-6c4bdf63120d</v>
      </c>
      <c r="B929" s="18" t="str">
        <f t="shared" si="66"/>
        <v>eb93319f-34eb-45fd-92bf-6c4bdf63120dCSP ACADEMICO</v>
      </c>
      <c r="C929" s="18"/>
      <c r="D929" t="s">
        <v>122</v>
      </c>
      <c r="E929" t="s">
        <v>903</v>
      </c>
      <c r="F929" t="s">
        <v>1976</v>
      </c>
      <c r="G929" s="18" t="str">
        <f t="shared" si="64"/>
        <v>Catalogo principal</v>
      </c>
      <c r="H929" s="43" t="s">
        <v>121</v>
      </c>
      <c r="I929" s="37" t="s">
        <v>67</v>
      </c>
      <c r="J929" t="s">
        <v>4775</v>
      </c>
      <c r="K929" t="s">
        <v>40</v>
      </c>
      <c r="L929" s="70" t="s">
        <v>21</v>
      </c>
      <c r="M929" s="70" t="s">
        <v>3966</v>
      </c>
      <c r="N929" s="37" t="s">
        <v>67</v>
      </c>
      <c r="O929" s="37" t="s">
        <v>67</v>
      </c>
      <c r="P929" s="37" t="s">
        <v>1976</v>
      </c>
      <c r="Q929" s="75" t="s">
        <v>903</v>
      </c>
      <c r="R929" t="s">
        <v>3691</v>
      </c>
      <c r="S929" s="38">
        <v>0.75</v>
      </c>
      <c r="T929">
        <v>1</v>
      </c>
      <c r="U929">
        <v>0</v>
      </c>
      <c r="V929" s="43" t="str">
        <f t="shared" si="67"/>
        <v>USD</v>
      </c>
    </row>
    <row r="930" spans="1:22" x14ac:dyDescent="0.2">
      <c r="A930" s="18" t="str">
        <f t="shared" si="65"/>
        <v>Catalogo principalCSP ACADEMICO786817ae-58ed-4668-994c-c30fa07e18f5</v>
      </c>
      <c r="B930" s="18" t="str">
        <f t="shared" si="66"/>
        <v>786817ae-58ed-4668-994c-c30fa07e18f5CSP ACADEMICO</v>
      </c>
      <c r="C930" s="18"/>
      <c r="D930" t="s">
        <v>122</v>
      </c>
      <c r="E930" t="s">
        <v>904</v>
      </c>
      <c r="F930" t="s">
        <v>1976</v>
      </c>
      <c r="G930" s="18" t="str">
        <f t="shared" si="64"/>
        <v>Catalogo principal</v>
      </c>
      <c r="H930" s="43" t="s">
        <v>121</v>
      </c>
      <c r="I930" s="37" t="s">
        <v>67</v>
      </c>
      <c r="J930" t="s">
        <v>4776</v>
      </c>
      <c r="K930" t="s">
        <v>40</v>
      </c>
      <c r="L930" s="70" t="s">
        <v>21</v>
      </c>
      <c r="M930" s="70" t="s">
        <v>3966</v>
      </c>
      <c r="N930" s="37" t="s">
        <v>67</v>
      </c>
      <c r="O930" s="37" t="s">
        <v>67</v>
      </c>
      <c r="P930" s="37" t="s">
        <v>1976</v>
      </c>
      <c r="Q930" s="75" t="s">
        <v>904</v>
      </c>
      <c r="R930" t="s">
        <v>3691</v>
      </c>
      <c r="S930" s="38">
        <v>0</v>
      </c>
      <c r="T930">
        <v>1</v>
      </c>
      <c r="U930">
        <v>0</v>
      </c>
      <c r="V930" s="43" t="str">
        <f t="shared" si="67"/>
        <v>USD</v>
      </c>
    </row>
    <row r="931" spans="1:22" x14ac:dyDescent="0.2">
      <c r="A931" s="18" t="str">
        <f t="shared" si="65"/>
        <v>Catalogo principalCSP ACADEMICO2eb59242-162a-40ac-bb17-5b658bf8a9c1</v>
      </c>
      <c r="B931" s="18" t="str">
        <f t="shared" si="66"/>
        <v>2eb59242-162a-40ac-bb17-5b658bf8a9c1CSP ACADEMICO</v>
      </c>
      <c r="C931" s="18"/>
      <c r="D931" t="s">
        <v>122</v>
      </c>
      <c r="E931" t="s">
        <v>905</v>
      </c>
      <c r="F931" t="s">
        <v>1976</v>
      </c>
      <c r="G931" s="18" t="str">
        <f t="shared" si="64"/>
        <v>Catalogo principal</v>
      </c>
      <c r="H931" s="43" t="s">
        <v>121</v>
      </c>
      <c r="I931" s="37" t="s">
        <v>67</v>
      </c>
      <c r="J931" t="s">
        <v>1134</v>
      </c>
      <c r="K931" t="s">
        <v>40</v>
      </c>
      <c r="L931" s="70" t="s">
        <v>21</v>
      </c>
      <c r="M931" s="70" t="s">
        <v>3966</v>
      </c>
      <c r="N931" s="37" t="s">
        <v>67</v>
      </c>
      <c r="O931" s="37" t="s">
        <v>67</v>
      </c>
      <c r="P931" s="37" t="s">
        <v>1976</v>
      </c>
      <c r="Q931" s="75" t="s">
        <v>905</v>
      </c>
      <c r="R931" t="s">
        <v>3691</v>
      </c>
      <c r="S931" s="38">
        <v>1.5</v>
      </c>
      <c r="T931">
        <v>1</v>
      </c>
      <c r="U931">
        <v>0</v>
      </c>
      <c r="V931" s="43" t="str">
        <f t="shared" si="67"/>
        <v>USD</v>
      </c>
    </row>
    <row r="932" spans="1:22" x14ac:dyDescent="0.2">
      <c r="A932" s="18" t="str">
        <f t="shared" si="65"/>
        <v>Catalogo principalCSP ACADEMICO262a0187-2979-4c1e-909c-4c3094238264</v>
      </c>
      <c r="B932" s="18" t="str">
        <f t="shared" si="66"/>
        <v>262a0187-2979-4c1e-909c-4c3094238264CSP ACADEMICO</v>
      </c>
      <c r="C932" s="18"/>
      <c r="D932" t="s">
        <v>122</v>
      </c>
      <c r="E932" t="s">
        <v>906</v>
      </c>
      <c r="F932" t="s">
        <v>1976</v>
      </c>
      <c r="G932" s="18" t="str">
        <f t="shared" ref="G932:G995" si="68">D932</f>
        <v>Catalogo principal</v>
      </c>
      <c r="H932" s="43" t="s">
        <v>121</v>
      </c>
      <c r="I932" s="37" t="s">
        <v>67</v>
      </c>
      <c r="J932" t="s">
        <v>1135</v>
      </c>
      <c r="K932" t="s">
        <v>40</v>
      </c>
      <c r="L932" s="70" t="s">
        <v>21</v>
      </c>
      <c r="M932" s="70" t="s">
        <v>3966</v>
      </c>
      <c r="N932" s="37" t="s">
        <v>67</v>
      </c>
      <c r="O932" s="37" t="s">
        <v>67</v>
      </c>
      <c r="P932" s="37" t="s">
        <v>1976</v>
      </c>
      <c r="Q932" s="75" t="s">
        <v>906</v>
      </c>
      <c r="R932" t="s">
        <v>3691</v>
      </c>
      <c r="S932" s="38">
        <v>1.1200000000000001</v>
      </c>
      <c r="T932">
        <v>1</v>
      </c>
      <c r="U932">
        <v>0</v>
      </c>
      <c r="V932" s="43" t="str">
        <f t="shared" si="67"/>
        <v>USD</v>
      </c>
    </row>
    <row r="933" spans="1:22" x14ac:dyDescent="0.2">
      <c r="A933" s="18" t="str">
        <f t="shared" si="65"/>
        <v>Catalogo principalCSP ACADEMICOcbb7a0ff-cbc5-425f-8051-a1b1f981a924</v>
      </c>
      <c r="B933" s="18" t="str">
        <f t="shared" si="66"/>
        <v>cbb7a0ff-cbc5-425f-8051-a1b1f981a924CSP ACADEMICO</v>
      </c>
      <c r="C933" s="18"/>
      <c r="D933" t="s">
        <v>122</v>
      </c>
      <c r="E933" t="s">
        <v>907</v>
      </c>
      <c r="F933" t="s">
        <v>1976</v>
      </c>
      <c r="G933" s="18" t="str">
        <f t="shared" si="68"/>
        <v>Catalogo principal</v>
      </c>
      <c r="H933" s="43" t="s">
        <v>121</v>
      </c>
      <c r="I933" s="37" t="s">
        <v>67</v>
      </c>
      <c r="J933" t="s">
        <v>1136</v>
      </c>
      <c r="K933" t="s">
        <v>40</v>
      </c>
      <c r="L933" s="70" t="s">
        <v>21</v>
      </c>
      <c r="M933" s="70" t="s">
        <v>3966</v>
      </c>
      <c r="N933" s="37" t="s">
        <v>67</v>
      </c>
      <c r="O933" s="37" t="s">
        <v>67</v>
      </c>
      <c r="P933" s="37" t="s">
        <v>1976</v>
      </c>
      <c r="Q933" s="75" t="s">
        <v>907</v>
      </c>
      <c r="R933" t="s">
        <v>3691</v>
      </c>
      <c r="S933" s="38">
        <v>0.5</v>
      </c>
      <c r="T933">
        <v>1</v>
      </c>
      <c r="U933">
        <v>0</v>
      </c>
      <c r="V933" s="43" t="str">
        <f t="shared" si="67"/>
        <v>USD</v>
      </c>
    </row>
    <row r="934" spans="1:22" x14ac:dyDescent="0.2">
      <c r="A934" s="18" t="str">
        <f t="shared" si="65"/>
        <v>Catalogo principalCSP ACADEMICO46f7b110-8370-4f99-a713-94a970160a65</v>
      </c>
      <c r="B934" s="18" t="str">
        <f t="shared" si="66"/>
        <v>46f7b110-8370-4f99-a713-94a970160a65CSP ACADEMICO</v>
      </c>
      <c r="C934" s="18"/>
      <c r="D934" t="s">
        <v>122</v>
      </c>
      <c r="E934" t="s">
        <v>908</v>
      </c>
      <c r="F934" t="s">
        <v>1976</v>
      </c>
      <c r="G934" s="18" t="str">
        <f t="shared" si="68"/>
        <v>Catalogo principal</v>
      </c>
      <c r="H934" s="43" t="s">
        <v>121</v>
      </c>
      <c r="I934" s="37" t="s">
        <v>67</v>
      </c>
      <c r="J934" t="s">
        <v>1137</v>
      </c>
      <c r="K934" t="s">
        <v>40</v>
      </c>
      <c r="L934" s="70" t="s">
        <v>21</v>
      </c>
      <c r="M934" s="70" t="s">
        <v>3966</v>
      </c>
      <c r="N934" s="37" t="s">
        <v>67</v>
      </c>
      <c r="O934" s="37" t="s">
        <v>67</v>
      </c>
      <c r="P934" s="37" t="s">
        <v>1976</v>
      </c>
      <c r="Q934" s="75" t="s">
        <v>908</v>
      </c>
      <c r="R934" t="s">
        <v>3691</v>
      </c>
      <c r="S934" s="38">
        <v>0.38</v>
      </c>
      <c r="T934">
        <v>1</v>
      </c>
      <c r="U934">
        <v>0</v>
      </c>
      <c r="V934" s="43" t="str">
        <f t="shared" si="67"/>
        <v>USD</v>
      </c>
    </row>
    <row r="935" spans="1:22" x14ac:dyDescent="0.2">
      <c r="A935" s="18" t="str">
        <f t="shared" si="65"/>
        <v>Catalogo principalCSP ACADEMICOae0515cb-3fdf-4148-903f-146223f9d1fe</v>
      </c>
      <c r="B935" s="18" t="str">
        <f t="shared" si="66"/>
        <v>ae0515cb-3fdf-4148-903f-146223f9d1feCSP ACADEMICO</v>
      </c>
      <c r="C935" s="18"/>
      <c r="D935" t="s">
        <v>122</v>
      </c>
      <c r="E935" t="s">
        <v>909</v>
      </c>
      <c r="F935" t="s">
        <v>1976</v>
      </c>
      <c r="G935" s="18" t="str">
        <f t="shared" si="68"/>
        <v>Catalogo principal</v>
      </c>
      <c r="H935" s="43" t="s">
        <v>121</v>
      </c>
      <c r="I935" s="37" t="s">
        <v>67</v>
      </c>
      <c r="J935" t="s">
        <v>1138</v>
      </c>
      <c r="K935" t="s">
        <v>40</v>
      </c>
      <c r="L935" s="70" t="s">
        <v>21</v>
      </c>
      <c r="M935" s="70" t="s">
        <v>3966</v>
      </c>
      <c r="N935" s="37" t="s">
        <v>67</v>
      </c>
      <c r="O935" s="37" t="s">
        <v>67</v>
      </c>
      <c r="P935" s="37" t="s">
        <v>1976</v>
      </c>
      <c r="Q935" s="75" t="s">
        <v>909</v>
      </c>
      <c r="R935" t="s">
        <v>3691</v>
      </c>
      <c r="S935" s="38">
        <v>25</v>
      </c>
      <c r="T935">
        <v>1</v>
      </c>
      <c r="U935">
        <v>0</v>
      </c>
      <c r="V935" s="43" t="str">
        <f t="shared" si="67"/>
        <v>USD</v>
      </c>
    </row>
    <row r="936" spans="1:22" x14ac:dyDescent="0.2">
      <c r="A936" s="18" t="str">
        <f t="shared" si="65"/>
        <v>Catalogo principalCSP ACADEMICO0a590a70-13fa-4cf4-996e-7c7da8055491</v>
      </c>
      <c r="B936" s="18" t="str">
        <f t="shared" si="66"/>
        <v>0a590a70-13fa-4cf4-996e-7c7da8055491CSP ACADEMICO</v>
      </c>
      <c r="C936" s="18"/>
      <c r="D936" t="s">
        <v>122</v>
      </c>
      <c r="E936" t="s">
        <v>910</v>
      </c>
      <c r="F936" t="s">
        <v>1976</v>
      </c>
      <c r="G936" s="18" t="str">
        <f t="shared" si="68"/>
        <v>Catalogo principal</v>
      </c>
      <c r="H936" s="43" t="s">
        <v>121</v>
      </c>
      <c r="I936" s="37" t="s">
        <v>67</v>
      </c>
      <c r="J936" t="s">
        <v>1139</v>
      </c>
      <c r="K936" t="s">
        <v>40</v>
      </c>
      <c r="L936" s="70" t="s">
        <v>21</v>
      </c>
      <c r="M936" s="70" t="s">
        <v>3966</v>
      </c>
      <c r="N936" s="37" t="s">
        <v>67</v>
      </c>
      <c r="O936" s="37" t="s">
        <v>67</v>
      </c>
      <c r="P936" s="37" t="s">
        <v>1976</v>
      </c>
      <c r="Q936" s="75" t="s">
        <v>910</v>
      </c>
      <c r="R936" t="s">
        <v>3691</v>
      </c>
      <c r="S936" s="38">
        <v>15</v>
      </c>
      <c r="T936">
        <v>1</v>
      </c>
      <c r="U936">
        <v>0</v>
      </c>
      <c r="V936" s="43" t="str">
        <f t="shared" si="67"/>
        <v>USD</v>
      </c>
    </row>
    <row r="937" spans="1:22" x14ac:dyDescent="0.2">
      <c r="A937" s="18" t="str">
        <f t="shared" si="65"/>
        <v>Catalogo principalCSP ACADEMICO512e27aa-19d1-4c38-b2cb-5813375c8201</v>
      </c>
      <c r="B937" s="18" t="str">
        <f t="shared" si="66"/>
        <v>512e27aa-19d1-4c38-b2cb-5813375c8201CSP ACADEMICO</v>
      </c>
      <c r="C937" s="18"/>
      <c r="D937" t="s">
        <v>122</v>
      </c>
      <c r="E937" t="s">
        <v>911</v>
      </c>
      <c r="F937" t="s">
        <v>1976</v>
      </c>
      <c r="G937" s="18" t="str">
        <f t="shared" si="68"/>
        <v>Catalogo principal</v>
      </c>
      <c r="H937" s="43" t="s">
        <v>121</v>
      </c>
      <c r="I937" s="37" t="s">
        <v>67</v>
      </c>
      <c r="J937" t="s">
        <v>1140</v>
      </c>
      <c r="K937" t="s">
        <v>40</v>
      </c>
      <c r="L937" s="70" t="s">
        <v>21</v>
      </c>
      <c r="M937" s="70" t="s">
        <v>3966</v>
      </c>
      <c r="N937" s="37" t="s">
        <v>67</v>
      </c>
      <c r="O937" s="37" t="s">
        <v>67</v>
      </c>
      <c r="P937" s="37" t="s">
        <v>1976</v>
      </c>
      <c r="Q937" s="75" t="s">
        <v>911</v>
      </c>
      <c r="R937" t="s">
        <v>3691</v>
      </c>
      <c r="S937" s="38">
        <v>0</v>
      </c>
      <c r="T937">
        <v>1</v>
      </c>
      <c r="U937">
        <v>0</v>
      </c>
      <c r="V937" s="43" t="str">
        <f t="shared" si="67"/>
        <v>USD</v>
      </c>
    </row>
    <row r="938" spans="1:22" x14ac:dyDescent="0.2">
      <c r="A938" s="18" t="str">
        <f t="shared" si="65"/>
        <v>Catalogo principalCSP ACADEMICOc60e9cc5-7339-479e-8003-285f6bd195c7</v>
      </c>
      <c r="B938" s="18" t="str">
        <f t="shared" si="66"/>
        <v>c60e9cc5-7339-479e-8003-285f6bd195c7CSP ACADEMICO</v>
      </c>
      <c r="C938" s="18"/>
      <c r="D938" t="s">
        <v>122</v>
      </c>
      <c r="E938" t="s">
        <v>912</v>
      </c>
      <c r="F938" t="s">
        <v>1976</v>
      </c>
      <c r="G938" s="18" t="str">
        <f t="shared" si="68"/>
        <v>Catalogo principal</v>
      </c>
      <c r="H938" s="43" t="s">
        <v>121</v>
      </c>
      <c r="I938" s="37" t="s">
        <v>67</v>
      </c>
      <c r="J938" t="s">
        <v>1141</v>
      </c>
      <c r="K938" t="s">
        <v>40</v>
      </c>
      <c r="L938" s="70" t="s">
        <v>21</v>
      </c>
      <c r="M938" s="70" t="s">
        <v>3966</v>
      </c>
      <c r="N938" s="37" t="s">
        <v>67</v>
      </c>
      <c r="O938" s="37" t="s">
        <v>67</v>
      </c>
      <c r="P938" s="37" t="s">
        <v>1976</v>
      </c>
      <c r="Q938" s="75" t="s">
        <v>912</v>
      </c>
      <c r="R938" t="s">
        <v>3691</v>
      </c>
      <c r="S938" s="38">
        <v>0</v>
      </c>
      <c r="T938">
        <v>1</v>
      </c>
      <c r="U938">
        <v>0</v>
      </c>
      <c r="V938" s="43" t="str">
        <f t="shared" si="67"/>
        <v>USD</v>
      </c>
    </row>
    <row r="939" spans="1:22" x14ac:dyDescent="0.2">
      <c r="A939" s="18" t="str">
        <f t="shared" si="65"/>
        <v>Catalogo principalCSP ACADEMICO7eb5101b-b893-4d63-92ca-72df3c71fafc</v>
      </c>
      <c r="B939" s="18" t="str">
        <f t="shared" si="66"/>
        <v>7eb5101b-b893-4d63-92ca-72df3c71fafcCSP ACADEMICO</v>
      </c>
      <c r="C939" s="18"/>
      <c r="D939" t="s">
        <v>122</v>
      </c>
      <c r="E939" t="s">
        <v>913</v>
      </c>
      <c r="F939" t="s">
        <v>1976</v>
      </c>
      <c r="G939" s="18" t="str">
        <f t="shared" si="68"/>
        <v>Catalogo principal</v>
      </c>
      <c r="H939" s="43" t="s">
        <v>121</v>
      </c>
      <c r="I939" s="37" t="s">
        <v>67</v>
      </c>
      <c r="J939" t="s">
        <v>1142</v>
      </c>
      <c r="K939" t="s">
        <v>40</v>
      </c>
      <c r="L939" s="70" t="s">
        <v>21</v>
      </c>
      <c r="M939" s="70" t="s">
        <v>3966</v>
      </c>
      <c r="N939" s="37" t="s">
        <v>67</v>
      </c>
      <c r="O939" s="37" t="s">
        <v>67</v>
      </c>
      <c r="P939" s="37" t="s">
        <v>1976</v>
      </c>
      <c r="Q939" s="75" t="s">
        <v>913</v>
      </c>
      <c r="R939" t="s">
        <v>3691</v>
      </c>
      <c r="S939" s="38">
        <v>3.3</v>
      </c>
      <c r="T939">
        <v>1</v>
      </c>
      <c r="U939">
        <v>0</v>
      </c>
      <c r="V939" s="43" t="str">
        <f t="shared" si="67"/>
        <v>USD</v>
      </c>
    </row>
    <row r="940" spans="1:22" x14ac:dyDescent="0.2">
      <c r="A940" s="18" t="str">
        <f t="shared" si="65"/>
        <v>Catalogo principalCSP ACADEMICO1b6263c0-b8fd-4706-98db-89d2ace5c1bf</v>
      </c>
      <c r="B940" s="18" t="str">
        <f t="shared" si="66"/>
        <v>1b6263c0-b8fd-4706-98db-89d2ace5c1bfCSP ACADEMICO</v>
      </c>
      <c r="C940" s="18"/>
      <c r="D940" t="s">
        <v>122</v>
      </c>
      <c r="E940" t="s">
        <v>914</v>
      </c>
      <c r="F940" t="s">
        <v>1976</v>
      </c>
      <c r="G940" s="18" t="str">
        <f t="shared" si="68"/>
        <v>Catalogo principal</v>
      </c>
      <c r="H940" s="43" t="s">
        <v>121</v>
      </c>
      <c r="I940" s="37" t="s">
        <v>67</v>
      </c>
      <c r="J940" t="s">
        <v>1143</v>
      </c>
      <c r="K940" t="s">
        <v>40</v>
      </c>
      <c r="L940" s="70" t="s">
        <v>21</v>
      </c>
      <c r="M940" s="70" t="s">
        <v>3966</v>
      </c>
      <c r="N940" s="37" t="s">
        <v>67</v>
      </c>
      <c r="O940" s="37" t="s">
        <v>67</v>
      </c>
      <c r="P940" s="37" t="s">
        <v>1976</v>
      </c>
      <c r="Q940" s="75" t="s">
        <v>914</v>
      </c>
      <c r="R940" t="s">
        <v>3691</v>
      </c>
      <c r="S940" s="38">
        <v>2.5</v>
      </c>
      <c r="T940">
        <v>1</v>
      </c>
      <c r="U940">
        <v>0</v>
      </c>
      <c r="V940" s="43" t="str">
        <f t="shared" si="67"/>
        <v>USD</v>
      </c>
    </row>
    <row r="941" spans="1:22" x14ac:dyDescent="0.2">
      <c r="A941" s="18" t="str">
        <f t="shared" si="65"/>
        <v>Catalogo principalCSP ACADEMICO4ac3982a-b9a0-43bb-9639-4585284702be</v>
      </c>
      <c r="B941" s="18" t="str">
        <f t="shared" si="66"/>
        <v>4ac3982a-b9a0-43bb-9639-4585284702beCSP ACADEMICO</v>
      </c>
      <c r="C941" s="18"/>
      <c r="D941" t="s">
        <v>122</v>
      </c>
      <c r="E941" t="s">
        <v>915</v>
      </c>
      <c r="F941" t="s">
        <v>1976</v>
      </c>
      <c r="G941" s="18" t="str">
        <f t="shared" si="68"/>
        <v>Catalogo principal</v>
      </c>
      <c r="H941" s="43" t="s">
        <v>121</v>
      </c>
      <c r="I941" s="37" t="s">
        <v>67</v>
      </c>
      <c r="J941" t="s">
        <v>1144</v>
      </c>
      <c r="K941" t="s">
        <v>40</v>
      </c>
      <c r="L941" s="70" t="s">
        <v>21</v>
      </c>
      <c r="M941" s="70" t="s">
        <v>3966</v>
      </c>
      <c r="N941" s="37" t="s">
        <v>67</v>
      </c>
      <c r="O941" s="37" t="s">
        <v>67</v>
      </c>
      <c r="P941" s="37" t="s">
        <v>1976</v>
      </c>
      <c r="Q941" s="75" t="s">
        <v>915</v>
      </c>
      <c r="R941" t="s">
        <v>3691</v>
      </c>
      <c r="S941" s="38">
        <v>0</v>
      </c>
      <c r="T941">
        <v>1</v>
      </c>
      <c r="U941">
        <v>0</v>
      </c>
      <c r="V941" s="43" t="str">
        <f t="shared" si="67"/>
        <v>USD</v>
      </c>
    </row>
    <row r="942" spans="1:22" x14ac:dyDescent="0.2">
      <c r="A942" s="18" t="str">
        <f t="shared" si="65"/>
        <v>Catalogo principalCSP ACADEMICO8c484fd0-1f3f-44fb-b6d2-26ca107273f6</v>
      </c>
      <c r="B942" s="18" t="str">
        <f t="shared" si="66"/>
        <v>8c484fd0-1f3f-44fb-b6d2-26ca107273f6CSP ACADEMICO</v>
      </c>
      <c r="C942" s="18"/>
      <c r="D942" t="s">
        <v>122</v>
      </c>
      <c r="E942" t="s">
        <v>916</v>
      </c>
      <c r="F942" t="s">
        <v>1976</v>
      </c>
      <c r="G942" s="18" t="str">
        <f t="shared" si="68"/>
        <v>Catalogo principal</v>
      </c>
      <c r="H942" s="43" t="s">
        <v>121</v>
      </c>
      <c r="I942" s="37" t="s">
        <v>67</v>
      </c>
      <c r="J942" t="s">
        <v>1145</v>
      </c>
      <c r="K942" t="s">
        <v>40</v>
      </c>
      <c r="L942" s="70" t="s">
        <v>21</v>
      </c>
      <c r="M942" s="70" t="s">
        <v>3966</v>
      </c>
      <c r="N942" s="37" t="s">
        <v>67</v>
      </c>
      <c r="O942" s="37" t="s">
        <v>67</v>
      </c>
      <c r="P942" s="37" t="s">
        <v>1976</v>
      </c>
      <c r="Q942" s="75" t="s">
        <v>916</v>
      </c>
      <c r="R942" t="s">
        <v>3691</v>
      </c>
      <c r="S942" s="38">
        <v>8</v>
      </c>
      <c r="T942">
        <v>1</v>
      </c>
      <c r="U942">
        <v>0</v>
      </c>
      <c r="V942" s="43" t="str">
        <f t="shared" si="67"/>
        <v>USD</v>
      </c>
    </row>
    <row r="943" spans="1:22" x14ac:dyDescent="0.2">
      <c r="A943" s="18" t="str">
        <f t="shared" si="65"/>
        <v>Catalogo principalCSP ACADEMICO3891169e-2323-45f7-95c2-4497cda23d1c</v>
      </c>
      <c r="B943" s="18" t="str">
        <f t="shared" si="66"/>
        <v>3891169e-2323-45f7-95c2-4497cda23d1cCSP ACADEMICO</v>
      </c>
      <c r="C943" s="18"/>
      <c r="D943" t="s">
        <v>122</v>
      </c>
      <c r="E943" s="83" t="s">
        <v>917</v>
      </c>
      <c r="F943" t="s">
        <v>1976</v>
      </c>
      <c r="G943" s="18" t="str">
        <f t="shared" si="68"/>
        <v>Catalogo principal</v>
      </c>
      <c r="H943" s="43" t="s">
        <v>121</v>
      </c>
      <c r="I943" s="37" t="s">
        <v>67</v>
      </c>
      <c r="J943" t="s">
        <v>1146</v>
      </c>
      <c r="K943" t="s">
        <v>40</v>
      </c>
      <c r="L943" s="70" t="s">
        <v>21</v>
      </c>
      <c r="M943" s="70" t="s">
        <v>3966</v>
      </c>
      <c r="N943" s="37" t="s">
        <v>67</v>
      </c>
      <c r="O943" s="37" t="s">
        <v>67</v>
      </c>
      <c r="P943" s="37" t="s">
        <v>1976</v>
      </c>
      <c r="Q943" s="75" t="s">
        <v>917</v>
      </c>
      <c r="R943" t="s">
        <v>3691</v>
      </c>
      <c r="S943" s="38">
        <v>6</v>
      </c>
      <c r="T943">
        <v>1</v>
      </c>
      <c r="U943">
        <v>0</v>
      </c>
      <c r="V943" s="43" t="str">
        <f t="shared" si="67"/>
        <v>USD</v>
      </c>
    </row>
    <row r="944" spans="1:22" x14ac:dyDescent="0.2">
      <c r="A944" s="18" t="str">
        <f t="shared" si="65"/>
        <v>Catalogo principalCSP ACADEMICOafa66641-7d3c-4e28-88ac-56c9c0d9f676</v>
      </c>
      <c r="B944" s="18" t="str">
        <f t="shared" si="66"/>
        <v>afa66641-7d3c-4e28-88ac-56c9c0d9f676CSP ACADEMICO</v>
      </c>
      <c r="C944" s="18"/>
      <c r="D944" t="s">
        <v>122</v>
      </c>
      <c r="E944" t="s">
        <v>918</v>
      </c>
      <c r="F944" t="s">
        <v>1976</v>
      </c>
      <c r="G944" s="18" t="str">
        <f t="shared" si="68"/>
        <v>Catalogo principal</v>
      </c>
      <c r="H944" s="43" t="s">
        <v>121</v>
      </c>
      <c r="I944" s="37" t="s">
        <v>67</v>
      </c>
      <c r="J944" t="s">
        <v>1147</v>
      </c>
      <c r="K944" t="s">
        <v>40</v>
      </c>
      <c r="L944" s="70" t="s">
        <v>21</v>
      </c>
      <c r="M944" s="70" t="s">
        <v>3966</v>
      </c>
      <c r="N944" s="37" t="s">
        <v>67</v>
      </c>
      <c r="O944" s="37" t="s">
        <v>67</v>
      </c>
      <c r="P944" s="37" t="s">
        <v>1976</v>
      </c>
      <c r="Q944" s="75" t="s">
        <v>918</v>
      </c>
      <c r="R944" t="s">
        <v>3691</v>
      </c>
      <c r="S944" s="38">
        <v>0</v>
      </c>
      <c r="T944">
        <v>1</v>
      </c>
      <c r="U944">
        <v>0</v>
      </c>
      <c r="V944" s="43" t="str">
        <f t="shared" si="67"/>
        <v>USD</v>
      </c>
    </row>
    <row r="945" spans="1:22" x14ac:dyDescent="0.2">
      <c r="A945" s="18" t="str">
        <f t="shared" si="65"/>
        <v>Catalogo principalCSP ACADEMICOa9d8546b-4e19-4d08-b8e2-6814f2c2d8b1</v>
      </c>
      <c r="B945" s="18" t="str">
        <f t="shared" si="66"/>
        <v>a9d8546b-4e19-4d08-b8e2-6814f2c2d8b1CSP ACADEMICO</v>
      </c>
      <c r="C945" s="18"/>
      <c r="D945" t="s">
        <v>122</v>
      </c>
      <c r="E945" t="s">
        <v>921</v>
      </c>
      <c r="F945" t="s">
        <v>1976</v>
      </c>
      <c r="G945" s="18" t="str">
        <f t="shared" si="68"/>
        <v>Catalogo principal</v>
      </c>
      <c r="H945" s="43" t="s">
        <v>121</v>
      </c>
      <c r="I945" s="37" t="s">
        <v>67</v>
      </c>
      <c r="J945" t="s">
        <v>1351</v>
      </c>
      <c r="K945" t="s">
        <v>40</v>
      </c>
      <c r="L945" s="70" t="s">
        <v>21</v>
      </c>
      <c r="M945" s="70" t="s">
        <v>3966</v>
      </c>
      <c r="N945" s="37" t="s">
        <v>67</v>
      </c>
      <c r="O945" s="37" t="s">
        <v>67</v>
      </c>
      <c r="P945" s="37" t="s">
        <v>1976</v>
      </c>
      <c r="Q945" s="75" t="s">
        <v>921</v>
      </c>
      <c r="R945" t="s">
        <v>3691</v>
      </c>
      <c r="S945" s="38">
        <v>1.4</v>
      </c>
      <c r="T945">
        <v>1</v>
      </c>
      <c r="U945">
        <v>0</v>
      </c>
      <c r="V945" s="43" t="str">
        <f t="shared" si="67"/>
        <v>USD</v>
      </c>
    </row>
    <row r="946" spans="1:22" x14ac:dyDescent="0.2">
      <c r="A946" s="18" t="str">
        <f t="shared" si="65"/>
        <v>Catalogo principalCSP ACADEMICO8723dbc7-4782-464f-95d8-7ffe5be9c752</v>
      </c>
      <c r="B946" s="18" t="str">
        <f t="shared" si="66"/>
        <v>8723dbc7-4782-464f-95d8-7ffe5be9c752CSP ACADEMICO</v>
      </c>
      <c r="C946" s="18"/>
      <c r="D946" t="s">
        <v>122</v>
      </c>
      <c r="E946" t="s">
        <v>922</v>
      </c>
      <c r="F946" t="s">
        <v>1976</v>
      </c>
      <c r="G946" s="18" t="str">
        <f t="shared" si="68"/>
        <v>Catalogo principal</v>
      </c>
      <c r="H946" s="43" t="s">
        <v>121</v>
      </c>
      <c r="I946" s="37" t="s">
        <v>67</v>
      </c>
      <c r="J946" t="s">
        <v>1352</v>
      </c>
      <c r="K946" t="s">
        <v>40</v>
      </c>
      <c r="L946" s="70" t="s">
        <v>21</v>
      </c>
      <c r="M946" s="70" t="s">
        <v>3966</v>
      </c>
      <c r="N946" s="37" t="s">
        <v>67</v>
      </c>
      <c r="O946" s="37" t="s">
        <v>67</v>
      </c>
      <c r="P946" s="37" t="s">
        <v>1976</v>
      </c>
      <c r="Q946" s="75" t="s">
        <v>922</v>
      </c>
      <c r="R946" t="s">
        <v>3691</v>
      </c>
      <c r="S946" s="38">
        <v>0.7</v>
      </c>
      <c r="T946">
        <v>1</v>
      </c>
      <c r="U946">
        <v>0</v>
      </c>
      <c r="V946" s="43" t="str">
        <f t="shared" si="67"/>
        <v>USD</v>
      </c>
    </row>
    <row r="947" spans="1:22" x14ac:dyDescent="0.2">
      <c r="A947" s="18" t="str">
        <f t="shared" si="65"/>
        <v>Catalogo principalCSP ACADEMICOf1b34991-6b4b-4e77-9126-a42d75eb72c6</v>
      </c>
      <c r="B947" s="18" t="str">
        <f t="shared" si="66"/>
        <v>f1b34991-6b4b-4e77-9126-a42d75eb72c6CSP ACADEMICO</v>
      </c>
      <c r="C947" s="18"/>
      <c r="D947" t="s">
        <v>122</v>
      </c>
      <c r="E947" t="s">
        <v>923</v>
      </c>
      <c r="F947" t="s">
        <v>1976</v>
      </c>
      <c r="G947" s="18" t="str">
        <f t="shared" si="68"/>
        <v>Catalogo principal</v>
      </c>
      <c r="H947" s="43" t="s">
        <v>121</v>
      </c>
      <c r="I947" s="37" t="s">
        <v>67</v>
      </c>
      <c r="J947" t="s">
        <v>1353</v>
      </c>
      <c r="K947" t="s">
        <v>40</v>
      </c>
      <c r="L947" s="70" t="s">
        <v>21</v>
      </c>
      <c r="M947" s="70" t="s">
        <v>3966</v>
      </c>
      <c r="N947" s="37" t="s">
        <v>67</v>
      </c>
      <c r="O947" s="37" t="s">
        <v>67</v>
      </c>
      <c r="P947" s="37" t="s">
        <v>1976</v>
      </c>
      <c r="Q947" s="75" t="s">
        <v>923</v>
      </c>
      <c r="R947" t="s">
        <v>3691</v>
      </c>
      <c r="S947" s="38">
        <v>0</v>
      </c>
      <c r="T947">
        <v>1</v>
      </c>
      <c r="U947">
        <v>0</v>
      </c>
      <c r="V947" s="43" t="str">
        <f t="shared" si="67"/>
        <v>USD</v>
      </c>
    </row>
    <row r="948" spans="1:22" x14ac:dyDescent="0.2">
      <c r="A948" s="18" t="str">
        <f t="shared" si="65"/>
        <v>Catalogo principalCSP ACADEMICOf8aa0b4e-0799-4149-8dbc-b6105b5b4209</v>
      </c>
      <c r="B948" s="18" t="str">
        <f t="shared" si="66"/>
        <v>f8aa0b4e-0799-4149-8dbc-b6105b5b4209CSP ACADEMICO</v>
      </c>
      <c r="C948" s="18"/>
      <c r="D948" t="s">
        <v>122</v>
      </c>
      <c r="E948" t="s">
        <v>924</v>
      </c>
      <c r="F948" t="s">
        <v>1976</v>
      </c>
      <c r="G948" s="18" t="str">
        <f t="shared" si="68"/>
        <v>Catalogo principal</v>
      </c>
      <c r="H948" s="43" t="s">
        <v>121</v>
      </c>
      <c r="I948" s="37" t="s">
        <v>67</v>
      </c>
      <c r="J948" t="s">
        <v>1354</v>
      </c>
      <c r="K948" t="s">
        <v>40</v>
      </c>
      <c r="L948" s="70" t="s">
        <v>21</v>
      </c>
      <c r="M948" s="70" t="s">
        <v>3966</v>
      </c>
      <c r="N948" s="37" t="s">
        <v>67</v>
      </c>
      <c r="O948" s="37" t="s">
        <v>67</v>
      </c>
      <c r="P948" s="37" t="s">
        <v>1976</v>
      </c>
      <c r="Q948" s="75" t="s">
        <v>924</v>
      </c>
      <c r="R948" t="s">
        <v>3691</v>
      </c>
      <c r="S948" s="38">
        <v>2.2000000000000002</v>
      </c>
      <c r="T948">
        <v>1</v>
      </c>
      <c r="U948">
        <v>0</v>
      </c>
      <c r="V948" s="43" t="str">
        <f t="shared" si="67"/>
        <v>USD</v>
      </c>
    </row>
    <row r="949" spans="1:22" x14ac:dyDescent="0.2">
      <c r="A949" s="18" t="str">
        <f t="shared" si="65"/>
        <v>Catalogo principalCSP ACADEMICO5fd2b092-f47a-44c2-a79f-b3208bba335b</v>
      </c>
      <c r="B949" s="18" t="str">
        <f t="shared" si="66"/>
        <v>5fd2b092-f47a-44c2-a79f-b3208bba335bCSP ACADEMICO</v>
      </c>
      <c r="C949" s="18"/>
      <c r="D949" t="s">
        <v>122</v>
      </c>
      <c r="E949" t="s">
        <v>925</v>
      </c>
      <c r="F949" t="s">
        <v>1976</v>
      </c>
      <c r="G949" s="18" t="str">
        <f t="shared" si="68"/>
        <v>Catalogo principal</v>
      </c>
      <c r="H949" s="43" t="s">
        <v>121</v>
      </c>
      <c r="I949" s="37" t="s">
        <v>67</v>
      </c>
      <c r="J949" t="s">
        <v>1355</v>
      </c>
      <c r="K949" t="s">
        <v>40</v>
      </c>
      <c r="L949" s="70" t="s">
        <v>21</v>
      </c>
      <c r="M949" s="70" t="s">
        <v>3966</v>
      </c>
      <c r="N949" s="37" t="s">
        <v>67</v>
      </c>
      <c r="O949" s="37" t="s">
        <v>67</v>
      </c>
      <c r="P949" s="37" t="s">
        <v>1976</v>
      </c>
      <c r="Q949" s="75" t="s">
        <v>925</v>
      </c>
      <c r="R949" t="s">
        <v>3691</v>
      </c>
      <c r="S949" s="38">
        <v>1.5</v>
      </c>
      <c r="T949">
        <v>1</v>
      </c>
      <c r="U949">
        <v>0</v>
      </c>
      <c r="V949" s="43" t="str">
        <f t="shared" si="67"/>
        <v>USD</v>
      </c>
    </row>
    <row r="950" spans="1:22" x14ac:dyDescent="0.2">
      <c r="A950" s="18" t="str">
        <f t="shared" si="65"/>
        <v>Catalogo principalCSP ACADEMICO9c460dc3-4470-4ea6-afbd-27769b2ebef4</v>
      </c>
      <c r="B950" s="18" t="str">
        <f t="shared" si="66"/>
        <v>9c460dc3-4470-4ea6-afbd-27769b2ebef4CSP ACADEMICO</v>
      </c>
      <c r="C950" s="18"/>
      <c r="D950" t="s">
        <v>122</v>
      </c>
      <c r="E950" t="s">
        <v>926</v>
      </c>
      <c r="F950" t="s">
        <v>1976</v>
      </c>
      <c r="G950" s="18" t="str">
        <f t="shared" si="68"/>
        <v>Catalogo principal</v>
      </c>
      <c r="H950" s="43" t="s">
        <v>121</v>
      </c>
      <c r="I950" s="37" t="s">
        <v>67</v>
      </c>
      <c r="J950" t="s">
        <v>1150</v>
      </c>
      <c r="K950" t="s">
        <v>40</v>
      </c>
      <c r="L950" s="70" t="s">
        <v>21</v>
      </c>
      <c r="M950" s="70" t="s">
        <v>3966</v>
      </c>
      <c r="N950" s="37" t="s">
        <v>67</v>
      </c>
      <c r="O950" s="37" t="s">
        <v>67</v>
      </c>
      <c r="P950" s="37" t="s">
        <v>1976</v>
      </c>
      <c r="Q950" s="75" t="s">
        <v>926</v>
      </c>
      <c r="R950" t="s">
        <v>3691</v>
      </c>
      <c r="S950" s="38">
        <v>0.2</v>
      </c>
      <c r="T950">
        <v>1</v>
      </c>
      <c r="U950">
        <v>0</v>
      </c>
      <c r="V950" s="43" t="str">
        <f t="shared" si="67"/>
        <v>USD</v>
      </c>
    </row>
    <row r="951" spans="1:22" x14ac:dyDescent="0.2">
      <c r="A951" s="18" t="str">
        <f t="shared" si="65"/>
        <v>Catalogo principalCSP ACADEMICO35eb491f-5484-496e-978b-f349eed3c699</v>
      </c>
      <c r="B951" s="18" t="str">
        <f t="shared" si="66"/>
        <v>35eb491f-5484-496e-978b-f349eed3c699CSP ACADEMICO</v>
      </c>
      <c r="C951" s="18"/>
      <c r="D951" t="s">
        <v>122</v>
      </c>
      <c r="E951" t="s">
        <v>927</v>
      </c>
      <c r="F951" t="s">
        <v>1976</v>
      </c>
      <c r="G951" s="18" t="str">
        <f t="shared" si="68"/>
        <v>Catalogo principal</v>
      </c>
      <c r="H951" s="43" t="s">
        <v>121</v>
      </c>
      <c r="I951" s="37" t="s">
        <v>67</v>
      </c>
      <c r="J951" t="s">
        <v>1223</v>
      </c>
      <c r="K951" t="s">
        <v>40</v>
      </c>
      <c r="L951" s="70" t="s">
        <v>21</v>
      </c>
      <c r="M951" s="70" t="s">
        <v>3966</v>
      </c>
      <c r="N951" s="37" t="s">
        <v>67</v>
      </c>
      <c r="O951" s="37" t="s">
        <v>67</v>
      </c>
      <c r="P951" s="37" t="s">
        <v>1976</v>
      </c>
      <c r="Q951" s="75" t="s">
        <v>927</v>
      </c>
      <c r="R951" t="s">
        <v>3691</v>
      </c>
      <c r="S951" s="38">
        <v>2.2999999999999998</v>
      </c>
      <c r="T951">
        <v>1</v>
      </c>
      <c r="U951">
        <v>0</v>
      </c>
      <c r="V951" s="43" t="str">
        <f t="shared" si="67"/>
        <v>USD</v>
      </c>
    </row>
    <row r="952" spans="1:22" x14ac:dyDescent="0.2">
      <c r="A952" s="18" t="str">
        <f t="shared" si="65"/>
        <v>Catalogo principalCSP ACADEMICO5699c6f3-cc7a-4212-9042-8f85ce30f4e0</v>
      </c>
      <c r="B952" s="18" t="str">
        <f t="shared" si="66"/>
        <v>5699c6f3-cc7a-4212-9042-8f85ce30f4e0CSP ACADEMICO</v>
      </c>
      <c r="C952" s="18"/>
      <c r="D952" t="s">
        <v>122</v>
      </c>
      <c r="E952" t="s">
        <v>928</v>
      </c>
      <c r="F952" t="s">
        <v>1976</v>
      </c>
      <c r="G952" s="18" t="str">
        <f t="shared" si="68"/>
        <v>Catalogo principal</v>
      </c>
      <c r="H952" s="43" t="s">
        <v>121</v>
      </c>
      <c r="I952" s="37" t="s">
        <v>67</v>
      </c>
      <c r="J952" t="s">
        <v>1224</v>
      </c>
      <c r="K952" t="s">
        <v>40</v>
      </c>
      <c r="L952" s="70" t="s">
        <v>21</v>
      </c>
      <c r="M952" s="70" t="s">
        <v>3966</v>
      </c>
      <c r="N952" s="37" t="s">
        <v>67</v>
      </c>
      <c r="O952" s="37" t="s">
        <v>67</v>
      </c>
      <c r="P952" s="37" t="s">
        <v>1976</v>
      </c>
      <c r="Q952" s="75" t="s">
        <v>928</v>
      </c>
      <c r="R952" t="s">
        <v>3691</v>
      </c>
      <c r="S952" s="38">
        <v>1.75</v>
      </c>
      <c r="T952">
        <v>1</v>
      </c>
      <c r="U952">
        <v>0</v>
      </c>
      <c r="V952" s="43" t="str">
        <f t="shared" si="67"/>
        <v>USD</v>
      </c>
    </row>
    <row r="953" spans="1:22" x14ac:dyDescent="0.2">
      <c r="A953" s="18" t="str">
        <f t="shared" si="65"/>
        <v>Catalogo principalCSP ACADEMICO5c25bdb6-b261-4dc2-a60f-a062be73d031</v>
      </c>
      <c r="B953" s="18" t="str">
        <f t="shared" si="66"/>
        <v>5c25bdb6-b261-4dc2-a60f-a062be73d031CSP ACADEMICO</v>
      </c>
      <c r="C953" s="18"/>
      <c r="D953" t="s">
        <v>122</v>
      </c>
      <c r="E953" t="s">
        <v>929</v>
      </c>
      <c r="F953" t="s">
        <v>1976</v>
      </c>
      <c r="G953" s="18" t="str">
        <f t="shared" si="68"/>
        <v>Catalogo principal</v>
      </c>
      <c r="H953" s="43" t="s">
        <v>121</v>
      </c>
      <c r="I953" s="37" t="s">
        <v>67</v>
      </c>
      <c r="J953" t="s">
        <v>1225</v>
      </c>
      <c r="K953" t="s">
        <v>40</v>
      </c>
      <c r="L953" s="70" t="s">
        <v>21</v>
      </c>
      <c r="M953" s="70" t="s">
        <v>3966</v>
      </c>
      <c r="N953" s="37" t="s">
        <v>67</v>
      </c>
      <c r="O953" s="37" t="s">
        <v>67</v>
      </c>
      <c r="P953" s="37" t="s">
        <v>1976</v>
      </c>
      <c r="Q953" s="75" t="s">
        <v>929</v>
      </c>
      <c r="R953" t="s">
        <v>3691</v>
      </c>
      <c r="S953" s="38">
        <v>0</v>
      </c>
      <c r="T953">
        <v>1</v>
      </c>
      <c r="U953">
        <v>0</v>
      </c>
      <c r="V953" s="43" t="str">
        <f t="shared" si="67"/>
        <v>USD</v>
      </c>
    </row>
    <row r="954" spans="1:22" x14ac:dyDescent="0.2">
      <c r="A954" s="18" t="str">
        <f t="shared" si="65"/>
        <v>Catalogo principalCSP ACADEMICObb94a81e-661e-430c-8a7e-41fe0df940ae</v>
      </c>
      <c r="B954" s="18" t="str">
        <f t="shared" si="66"/>
        <v>bb94a81e-661e-430c-8a7e-41fe0df940aeCSP ACADEMICO</v>
      </c>
      <c r="C954" s="18"/>
      <c r="D954" t="s">
        <v>122</v>
      </c>
      <c r="E954" t="s">
        <v>930</v>
      </c>
      <c r="F954" t="s">
        <v>1976</v>
      </c>
      <c r="G954" s="18" t="str">
        <f t="shared" si="68"/>
        <v>Catalogo principal</v>
      </c>
      <c r="H954" s="43" t="s">
        <v>121</v>
      </c>
      <c r="I954" s="37" t="s">
        <v>67</v>
      </c>
      <c r="J954" t="s">
        <v>1151</v>
      </c>
      <c r="K954" t="s">
        <v>40</v>
      </c>
      <c r="L954" s="70" t="s">
        <v>21</v>
      </c>
      <c r="M954" s="70" t="s">
        <v>3966</v>
      </c>
      <c r="N954" s="37" t="s">
        <v>67</v>
      </c>
      <c r="O954" s="37" t="s">
        <v>67</v>
      </c>
      <c r="P954" s="37" t="s">
        <v>1976</v>
      </c>
      <c r="Q954" s="75" t="s">
        <v>930</v>
      </c>
      <c r="R954" t="s">
        <v>3691</v>
      </c>
      <c r="S954" s="38">
        <v>11</v>
      </c>
      <c r="T954">
        <v>1</v>
      </c>
      <c r="U954">
        <v>0</v>
      </c>
      <c r="V954" s="43" t="str">
        <f t="shared" si="67"/>
        <v>USD</v>
      </c>
    </row>
    <row r="955" spans="1:22" x14ac:dyDescent="0.2">
      <c r="A955" s="18" t="str">
        <f t="shared" si="65"/>
        <v>Catalogo principalCSP ACADEMICOab638b5e-e058-4ce7-a174-5bbc76504512</v>
      </c>
      <c r="B955" s="18" t="str">
        <f t="shared" si="66"/>
        <v>ab638b5e-e058-4ce7-a174-5bbc76504512CSP ACADEMICO</v>
      </c>
      <c r="C955" s="18"/>
      <c r="D955" t="s">
        <v>122</v>
      </c>
      <c r="E955" t="s">
        <v>931</v>
      </c>
      <c r="F955" t="s">
        <v>1976</v>
      </c>
      <c r="G955" s="18" t="str">
        <f t="shared" si="68"/>
        <v>Catalogo principal</v>
      </c>
      <c r="H955" s="43" t="s">
        <v>121</v>
      </c>
      <c r="I955" s="37" t="s">
        <v>67</v>
      </c>
      <c r="J955" t="s">
        <v>1152</v>
      </c>
      <c r="K955" t="s">
        <v>40</v>
      </c>
      <c r="L955" s="70" t="s">
        <v>21</v>
      </c>
      <c r="M955" s="70" t="s">
        <v>3966</v>
      </c>
      <c r="N955" s="37" t="s">
        <v>67</v>
      </c>
      <c r="O955" s="37" t="s">
        <v>67</v>
      </c>
      <c r="P955" s="37" t="s">
        <v>1976</v>
      </c>
      <c r="Q955" s="75" t="s">
        <v>931</v>
      </c>
      <c r="R955" t="s">
        <v>3691</v>
      </c>
      <c r="S955" s="38">
        <v>8</v>
      </c>
      <c r="T955">
        <v>1</v>
      </c>
      <c r="U955">
        <v>0</v>
      </c>
      <c r="V955" s="43" t="str">
        <f t="shared" si="67"/>
        <v>USD</v>
      </c>
    </row>
    <row r="956" spans="1:22" x14ac:dyDescent="0.2">
      <c r="A956" s="18" t="str">
        <f t="shared" si="65"/>
        <v>Catalogo principalCSP ACADEMICObecdef92-fad2-4a26-9895-b2d12a586218</v>
      </c>
      <c r="B956" s="18" t="str">
        <f t="shared" si="66"/>
        <v>becdef92-fad2-4a26-9895-b2d12a586218CSP ACADEMICO</v>
      </c>
      <c r="C956" s="18"/>
      <c r="D956" t="s">
        <v>122</v>
      </c>
      <c r="E956" t="s">
        <v>932</v>
      </c>
      <c r="F956" t="s">
        <v>1976</v>
      </c>
      <c r="G956" s="18" t="str">
        <f t="shared" si="68"/>
        <v>Catalogo principal</v>
      </c>
      <c r="H956" s="43" t="s">
        <v>121</v>
      </c>
      <c r="I956" s="37" t="s">
        <v>67</v>
      </c>
      <c r="J956" t="s">
        <v>1153</v>
      </c>
      <c r="K956" t="s">
        <v>40</v>
      </c>
      <c r="L956" s="70" t="s">
        <v>21</v>
      </c>
      <c r="M956" s="70" t="s">
        <v>3966</v>
      </c>
      <c r="N956" s="37" t="s">
        <v>67</v>
      </c>
      <c r="O956" s="37" t="s">
        <v>67</v>
      </c>
      <c r="P956" s="37" t="s">
        <v>1976</v>
      </c>
      <c r="Q956" s="75" t="s">
        <v>932</v>
      </c>
      <c r="R956" t="s">
        <v>3691</v>
      </c>
      <c r="S956" s="38">
        <v>140</v>
      </c>
      <c r="T956">
        <v>1</v>
      </c>
      <c r="U956">
        <v>0</v>
      </c>
      <c r="V956" s="43" t="str">
        <f t="shared" si="67"/>
        <v>USD</v>
      </c>
    </row>
    <row r="957" spans="1:22" x14ac:dyDescent="0.2">
      <c r="A957" s="18" t="str">
        <f t="shared" si="65"/>
        <v>Catalogo principalCSP ACADEMICO14630cc6-93cd-41db-9412-ad528bd7b4d1</v>
      </c>
      <c r="B957" s="18" t="str">
        <f t="shared" si="66"/>
        <v>14630cc6-93cd-41db-9412-ad528bd7b4d1CSP ACADEMICO</v>
      </c>
      <c r="C957" s="18"/>
      <c r="D957" t="s">
        <v>122</v>
      </c>
      <c r="E957" t="s">
        <v>933</v>
      </c>
      <c r="F957" t="s">
        <v>1976</v>
      </c>
      <c r="G957" s="18" t="str">
        <f t="shared" si="68"/>
        <v>Catalogo principal</v>
      </c>
      <c r="H957" s="43" t="s">
        <v>121</v>
      </c>
      <c r="I957" s="37" t="s">
        <v>67</v>
      </c>
      <c r="J957" t="s">
        <v>1154</v>
      </c>
      <c r="K957" t="s">
        <v>40</v>
      </c>
      <c r="L957" s="70" t="s">
        <v>21</v>
      </c>
      <c r="M957" s="70" t="s">
        <v>3966</v>
      </c>
      <c r="N957" s="37" t="s">
        <v>67</v>
      </c>
      <c r="O957" s="37" t="s">
        <v>67</v>
      </c>
      <c r="P957" s="37" t="s">
        <v>1976</v>
      </c>
      <c r="Q957" s="75" t="s">
        <v>933</v>
      </c>
      <c r="R957" t="s">
        <v>3691</v>
      </c>
      <c r="S957" s="38">
        <v>70</v>
      </c>
      <c r="T957">
        <v>1</v>
      </c>
      <c r="U957">
        <v>0</v>
      </c>
      <c r="V957" s="43" t="str">
        <f t="shared" si="67"/>
        <v>USD</v>
      </c>
    </row>
    <row r="958" spans="1:22" x14ac:dyDescent="0.2">
      <c r="A958" s="18" t="str">
        <f t="shared" si="65"/>
        <v>Catalogo principalCSP ACADEMICOdea59872-beae-4433-af84-5a95d89db997</v>
      </c>
      <c r="B958" s="18" t="str">
        <f t="shared" si="66"/>
        <v>dea59872-beae-4433-af84-5a95d89db997CSP ACADEMICO</v>
      </c>
      <c r="C958" s="18"/>
      <c r="D958" t="s">
        <v>122</v>
      </c>
      <c r="E958" t="s">
        <v>934</v>
      </c>
      <c r="F958" t="s">
        <v>1976</v>
      </c>
      <c r="G958" s="18" t="str">
        <f t="shared" si="68"/>
        <v>Catalogo principal</v>
      </c>
      <c r="H958" s="43" t="s">
        <v>121</v>
      </c>
      <c r="I958" s="37" t="s">
        <v>67</v>
      </c>
      <c r="J958" t="s">
        <v>1155</v>
      </c>
      <c r="K958" t="s">
        <v>40</v>
      </c>
      <c r="L958" s="70" t="s">
        <v>21</v>
      </c>
      <c r="M958" s="70" t="s">
        <v>3966</v>
      </c>
      <c r="N958" s="37" t="s">
        <v>67</v>
      </c>
      <c r="O958" s="37" t="s">
        <v>67</v>
      </c>
      <c r="P958" s="37" t="s">
        <v>1976</v>
      </c>
      <c r="Q958" s="75" t="s">
        <v>934</v>
      </c>
      <c r="R958" t="s">
        <v>3691</v>
      </c>
      <c r="S958" s="38">
        <v>49</v>
      </c>
      <c r="T958">
        <v>1</v>
      </c>
      <c r="U958">
        <v>0</v>
      </c>
      <c r="V958" s="43" t="str">
        <f t="shared" si="67"/>
        <v>USD</v>
      </c>
    </row>
    <row r="959" spans="1:22" x14ac:dyDescent="0.2">
      <c r="A959" s="18" t="str">
        <f t="shared" si="65"/>
        <v>Catalogo principalCSP ACADEMICO08dcbd7c-464b-4ca5-9c83-33ae62661fdf</v>
      </c>
      <c r="B959" s="18" t="str">
        <f t="shared" si="66"/>
        <v>08dcbd7c-464b-4ca5-9c83-33ae62661fdfCSP ACADEMICO</v>
      </c>
      <c r="C959" s="18"/>
      <c r="D959" t="s">
        <v>122</v>
      </c>
      <c r="E959" t="s">
        <v>935</v>
      </c>
      <c r="F959" t="s">
        <v>1976</v>
      </c>
      <c r="G959" s="18" t="str">
        <f t="shared" si="68"/>
        <v>Catalogo principal</v>
      </c>
      <c r="H959" s="43" t="s">
        <v>121</v>
      </c>
      <c r="I959" s="37" t="s">
        <v>67</v>
      </c>
      <c r="J959" t="s">
        <v>1156</v>
      </c>
      <c r="K959" t="s">
        <v>40</v>
      </c>
      <c r="L959" s="70" t="s">
        <v>21</v>
      </c>
      <c r="M959" s="70" t="s">
        <v>3966</v>
      </c>
      <c r="N959" s="37" t="s">
        <v>67</v>
      </c>
      <c r="O959" s="37" t="s">
        <v>67</v>
      </c>
      <c r="P959" s="37" t="s">
        <v>1976</v>
      </c>
      <c r="Q959" s="75" t="s">
        <v>935</v>
      </c>
      <c r="R959" t="s">
        <v>3691</v>
      </c>
      <c r="S959" s="38">
        <v>70</v>
      </c>
      <c r="T959">
        <v>1</v>
      </c>
      <c r="U959">
        <v>0</v>
      </c>
      <c r="V959" s="43" t="str">
        <f t="shared" si="67"/>
        <v>USD</v>
      </c>
    </row>
    <row r="960" spans="1:22" x14ac:dyDescent="0.2">
      <c r="A960" s="18" t="str">
        <f t="shared" si="65"/>
        <v>Catalogo principalCSP ACADEMICO62f8b708-d323-4108-aaeb-3ef5fbd4b14a</v>
      </c>
      <c r="B960" s="18" t="str">
        <f t="shared" si="66"/>
        <v>62f8b708-d323-4108-aaeb-3ef5fbd4b14aCSP ACADEMICO</v>
      </c>
      <c r="C960" s="18"/>
      <c r="D960" t="s">
        <v>122</v>
      </c>
      <c r="E960" t="s">
        <v>936</v>
      </c>
      <c r="F960" t="s">
        <v>1976</v>
      </c>
      <c r="G960" s="18" t="str">
        <f t="shared" si="68"/>
        <v>Catalogo principal</v>
      </c>
      <c r="H960" s="43" t="s">
        <v>121</v>
      </c>
      <c r="I960" s="37" t="s">
        <v>67</v>
      </c>
      <c r="J960" t="s">
        <v>1264</v>
      </c>
      <c r="K960" t="s">
        <v>40</v>
      </c>
      <c r="L960" s="70" t="s">
        <v>21</v>
      </c>
      <c r="M960" s="70" t="s">
        <v>3966</v>
      </c>
      <c r="N960" s="37" t="s">
        <v>67</v>
      </c>
      <c r="O960" s="37" t="s">
        <v>67</v>
      </c>
      <c r="P960" s="37" t="s">
        <v>1976</v>
      </c>
      <c r="Q960" s="75" t="s">
        <v>936</v>
      </c>
      <c r="R960" t="s">
        <v>3691</v>
      </c>
      <c r="S960" s="38">
        <v>55</v>
      </c>
      <c r="T960">
        <v>1</v>
      </c>
      <c r="U960">
        <v>0</v>
      </c>
      <c r="V960" s="43" t="str">
        <f t="shared" si="67"/>
        <v>USD</v>
      </c>
    </row>
    <row r="961" spans="1:22" x14ac:dyDescent="0.2">
      <c r="A961" s="18" t="str">
        <f t="shared" si="65"/>
        <v>Catalogo principalCSP ACADEMICO4904821b-aa19-41c1-9674-1d20fe980eb9</v>
      </c>
      <c r="B961" s="18" t="str">
        <f t="shared" si="66"/>
        <v>4904821b-aa19-41c1-9674-1d20fe980eb9CSP ACADEMICO</v>
      </c>
      <c r="C961" s="18"/>
      <c r="D961" t="s">
        <v>122</v>
      </c>
      <c r="E961" t="s">
        <v>937</v>
      </c>
      <c r="F961" t="s">
        <v>1976</v>
      </c>
      <c r="G961" s="18" t="str">
        <f t="shared" si="68"/>
        <v>Catalogo principal</v>
      </c>
      <c r="H961" s="43" t="s">
        <v>121</v>
      </c>
      <c r="I961" s="37" t="s">
        <v>67</v>
      </c>
      <c r="J961" t="s">
        <v>1157</v>
      </c>
      <c r="K961" t="s">
        <v>40</v>
      </c>
      <c r="L961" s="70" t="s">
        <v>21</v>
      </c>
      <c r="M961" s="70" t="s">
        <v>3966</v>
      </c>
      <c r="N961" s="37" t="s">
        <v>67</v>
      </c>
      <c r="O961" s="37" t="s">
        <v>67</v>
      </c>
      <c r="P961" s="37" t="s">
        <v>1976</v>
      </c>
      <c r="Q961" s="75" t="s">
        <v>937</v>
      </c>
      <c r="R961" t="s">
        <v>3691</v>
      </c>
      <c r="S961" s="38">
        <v>8.3000000000000007</v>
      </c>
      <c r="T961">
        <v>1</v>
      </c>
      <c r="U961">
        <v>0</v>
      </c>
      <c r="V961" s="43" t="str">
        <f t="shared" si="67"/>
        <v>USD</v>
      </c>
    </row>
    <row r="962" spans="1:22" x14ac:dyDescent="0.2">
      <c r="A962" s="18" t="str">
        <f t="shared" si="65"/>
        <v>Catalogo principalCSP ACADEMICOb5926275-371c-43b9-bac8-45a408a0f0dd</v>
      </c>
      <c r="B962" s="18" t="str">
        <f t="shared" si="66"/>
        <v>b5926275-371c-43b9-bac8-45a408a0f0ddCSP ACADEMICO</v>
      </c>
      <c r="C962" s="18"/>
      <c r="D962" t="s">
        <v>122</v>
      </c>
      <c r="E962" t="s">
        <v>938</v>
      </c>
      <c r="F962" t="s">
        <v>1976</v>
      </c>
      <c r="G962" s="18" t="str">
        <f t="shared" si="68"/>
        <v>Catalogo principal</v>
      </c>
      <c r="H962" s="43" t="s">
        <v>121</v>
      </c>
      <c r="I962" s="37" t="s">
        <v>67</v>
      </c>
      <c r="J962" t="s">
        <v>1158</v>
      </c>
      <c r="K962" t="s">
        <v>40</v>
      </c>
      <c r="L962" s="70" t="s">
        <v>21</v>
      </c>
      <c r="M962" s="70" t="s">
        <v>3966</v>
      </c>
      <c r="N962" s="37" t="s">
        <v>67</v>
      </c>
      <c r="O962" s="37" t="s">
        <v>67</v>
      </c>
      <c r="P962" s="37" t="s">
        <v>1976</v>
      </c>
      <c r="Q962" s="75" t="s">
        <v>938</v>
      </c>
      <c r="R962" t="s">
        <v>3691</v>
      </c>
      <c r="S962" s="38">
        <v>6</v>
      </c>
      <c r="T962">
        <v>1</v>
      </c>
      <c r="U962">
        <v>0</v>
      </c>
      <c r="V962" s="43" t="str">
        <f t="shared" si="67"/>
        <v>USD</v>
      </c>
    </row>
    <row r="963" spans="1:22" x14ac:dyDescent="0.2">
      <c r="A963" s="18" t="str">
        <f t="shared" si="65"/>
        <v>Catalogo principalCSP ACADEMICO4ebcded4-77ce-43c2-a282-644390ba79c7</v>
      </c>
      <c r="B963" s="18" t="str">
        <f t="shared" si="66"/>
        <v>4ebcded4-77ce-43c2-a282-644390ba79c7CSP ACADEMICO</v>
      </c>
      <c r="C963" s="18"/>
      <c r="D963" t="s">
        <v>122</v>
      </c>
      <c r="E963" t="s">
        <v>939</v>
      </c>
      <c r="F963" t="s">
        <v>1976</v>
      </c>
      <c r="G963" s="18" t="str">
        <f t="shared" si="68"/>
        <v>Catalogo principal</v>
      </c>
      <c r="H963" s="43" t="s">
        <v>121</v>
      </c>
      <c r="I963" s="37" t="s">
        <v>67</v>
      </c>
      <c r="J963" t="s">
        <v>1159</v>
      </c>
      <c r="K963" t="s">
        <v>40</v>
      </c>
      <c r="L963" s="70" t="s">
        <v>21</v>
      </c>
      <c r="M963" s="70" t="s">
        <v>3966</v>
      </c>
      <c r="N963" s="37" t="s">
        <v>67</v>
      </c>
      <c r="O963" s="37" t="s">
        <v>67</v>
      </c>
      <c r="P963" s="37" t="s">
        <v>1976</v>
      </c>
      <c r="Q963" s="75" t="s">
        <v>939</v>
      </c>
      <c r="R963" t="s">
        <v>3691</v>
      </c>
      <c r="S963" s="38">
        <v>1998</v>
      </c>
      <c r="T963">
        <v>1</v>
      </c>
      <c r="U963">
        <v>0</v>
      </c>
      <c r="V963" s="43" t="str">
        <f t="shared" si="67"/>
        <v>USD</v>
      </c>
    </row>
    <row r="964" spans="1:22" x14ac:dyDescent="0.2">
      <c r="A964" s="18" t="str">
        <f t="shared" si="65"/>
        <v>Catalogo principalCSP ACADEMICO3d42385f-10bd-4230-bee1-2189565224b8</v>
      </c>
      <c r="B964" s="18" t="str">
        <f t="shared" si="66"/>
        <v>3d42385f-10bd-4230-bee1-2189565224b8CSP ACADEMICO</v>
      </c>
      <c r="C964" s="18"/>
      <c r="D964" t="s">
        <v>122</v>
      </c>
      <c r="E964" t="s">
        <v>940</v>
      </c>
      <c r="F964" t="s">
        <v>1976</v>
      </c>
      <c r="G964" s="18" t="str">
        <f t="shared" si="68"/>
        <v>Catalogo principal</v>
      </c>
      <c r="H964" s="43" t="s">
        <v>121</v>
      </c>
      <c r="I964" s="37" t="s">
        <v>67</v>
      </c>
      <c r="J964" t="s">
        <v>1160</v>
      </c>
      <c r="K964" t="s">
        <v>40</v>
      </c>
      <c r="L964" s="70" t="s">
        <v>21</v>
      </c>
      <c r="M964" s="70" t="s">
        <v>3966</v>
      </c>
      <c r="N964" s="37" t="s">
        <v>67</v>
      </c>
      <c r="O964" s="37" t="s">
        <v>67</v>
      </c>
      <c r="P964" s="37" t="s">
        <v>1976</v>
      </c>
      <c r="Q964" s="75" t="s">
        <v>940</v>
      </c>
      <c r="R964" t="s">
        <v>3691</v>
      </c>
      <c r="S964" s="38">
        <v>1998</v>
      </c>
      <c r="T964">
        <v>1</v>
      </c>
      <c r="U964">
        <v>0</v>
      </c>
      <c r="V964" s="43" t="str">
        <f t="shared" si="67"/>
        <v>USD</v>
      </c>
    </row>
    <row r="965" spans="1:22" x14ac:dyDescent="0.2">
      <c r="A965" s="18" t="str">
        <f t="shared" si="65"/>
        <v>Catalogo principalCSP ACADEMICO457b704a-5f90-49e0-be43-1b2124b2dd02</v>
      </c>
      <c r="B965" s="18" t="str">
        <f t="shared" si="66"/>
        <v>457b704a-5f90-49e0-be43-1b2124b2dd02CSP ACADEMICO</v>
      </c>
      <c r="C965" s="18"/>
      <c r="D965" t="s">
        <v>122</v>
      </c>
      <c r="E965" t="s">
        <v>941</v>
      </c>
      <c r="F965" t="s">
        <v>1976</v>
      </c>
      <c r="G965" s="18" t="str">
        <f t="shared" si="68"/>
        <v>Catalogo principal</v>
      </c>
      <c r="H965" s="43" t="s">
        <v>121</v>
      </c>
      <c r="I965" s="37" t="s">
        <v>67</v>
      </c>
      <c r="J965" t="s">
        <v>1161</v>
      </c>
      <c r="K965" t="s">
        <v>40</v>
      </c>
      <c r="L965" s="70" t="s">
        <v>21</v>
      </c>
      <c r="M965" s="70" t="s">
        <v>3966</v>
      </c>
      <c r="N965" s="37" t="s">
        <v>67</v>
      </c>
      <c r="O965" s="37" t="s">
        <v>67</v>
      </c>
      <c r="P965" s="37" t="s">
        <v>1976</v>
      </c>
      <c r="Q965" s="75" t="s">
        <v>941</v>
      </c>
      <c r="R965" t="s">
        <v>3691</v>
      </c>
      <c r="S965" s="38">
        <v>3998</v>
      </c>
      <c r="T965">
        <v>1</v>
      </c>
      <c r="U965">
        <v>0</v>
      </c>
      <c r="V965" s="43" t="str">
        <f t="shared" si="67"/>
        <v>USD</v>
      </c>
    </row>
    <row r="966" spans="1:22" x14ac:dyDescent="0.2">
      <c r="A966" s="18" t="str">
        <f t="shared" si="65"/>
        <v>Catalogo principalCSP ACADEMICOcd7967ef-4c48-484c-a539-7dc876d61e88</v>
      </c>
      <c r="B966" s="18" t="str">
        <f t="shared" si="66"/>
        <v>cd7967ef-4c48-484c-a539-7dc876d61e88CSP ACADEMICO</v>
      </c>
      <c r="C966" s="18"/>
      <c r="D966" t="s">
        <v>122</v>
      </c>
      <c r="E966" t="s">
        <v>942</v>
      </c>
      <c r="F966" t="s">
        <v>1976</v>
      </c>
      <c r="G966" s="18" t="str">
        <f t="shared" si="68"/>
        <v>Catalogo principal</v>
      </c>
      <c r="H966" s="43" t="s">
        <v>121</v>
      </c>
      <c r="I966" s="37" t="s">
        <v>67</v>
      </c>
      <c r="J966" t="s">
        <v>1162</v>
      </c>
      <c r="K966" t="s">
        <v>40</v>
      </c>
      <c r="L966" s="70" t="s">
        <v>21</v>
      </c>
      <c r="M966" s="70" t="s">
        <v>3966</v>
      </c>
      <c r="N966" s="37" t="s">
        <v>67</v>
      </c>
      <c r="O966" s="37" t="s">
        <v>67</v>
      </c>
      <c r="P966" s="37" t="s">
        <v>1976</v>
      </c>
      <c r="Q966" s="75" t="s">
        <v>942</v>
      </c>
      <c r="R966" t="s">
        <v>3691</v>
      </c>
      <c r="S966" s="38">
        <v>3998</v>
      </c>
      <c r="T966">
        <v>1</v>
      </c>
      <c r="U966">
        <v>0</v>
      </c>
      <c r="V966" s="43" t="str">
        <f t="shared" si="67"/>
        <v>USD</v>
      </c>
    </row>
    <row r="967" spans="1:22" x14ac:dyDescent="0.2">
      <c r="A967" s="18" t="str">
        <f t="shared" si="65"/>
        <v>Catalogo principalCSP ACADEMICOcfe79d8a-1948-4b68-b867-e53b771aaea0</v>
      </c>
      <c r="B967" s="18" t="str">
        <f t="shared" si="66"/>
        <v>cfe79d8a-1948-4b68-b867-e53b771aaea0CSP ACADEMICO</v>
      </c>
      <c r="C967" s="18"/>
      <c r="D967" t="s">
        <v>122</v>
      </c>
      <c r="E967" t="s">
        <v>943</v>
      </c>
      <c r="F967" t="s">
        <v>1976</v>
      </c>
      <c r="G967" s="18" t="str">
        <f t="shared" si="68"/>
        <v>Catalogo principal</v>
      </c>
      <c r="H967" s="43" t="s">
        <v>121</v>
      </c>
      <c r="I967" s="37" t="s">
        <v>67</v>
      </c>
      <c r="J967" t="s">
        <v>1163</v>
      </c>
      <c r="K967" t="s">
        <v>40</v>
      </c>
      <c r="L967" s="70" t="s">
        <v>21</v>
      </c>
      <c r="M967" s="70" t="s">
        <v>3966</v>
      </c>
      <c r="N967" s="37" t="s">
        <v>67</v>
      </c>
      <c r="O967" s="37" t="s">
        <v>67</v>
      </c>
      <c r="P967" s="37" t="s">
        <v>1976</v>
      </c>
      <c r="Q967" s="75" t="s">
        <v>943</v>
      </c>
      <c r="R967" t="s">
        <v>3691</v>
      </c>
      <c r="S967" s="38">
        <v>7998</v>
      </c>
      <c r="T967">
        <v>1</v>
      </c>
      <c r="U967">
        <v>0</v>
      </c>
      <c r="V967" s="43" t="str">
        <f t="shared" si="67"/>
        <v>USD</v>
      </c>
    </row>
    <row r="968" spans="1:22" x14ac:dyDescent="0.2">
      <c r="A968" s="18" t="str">
        <f t="shared" si="65"/>
        <v>Catalogo principalCSP ACADEMICOf17c5ab1-86b4-4d0d-9807-478c24576384</v>
      </c>
      <c r="B968" s="18" t="str">
        <f t="shared" si="66"/>
        <v>f17c5ab1-86b4-4d0d-9807-478c24576384CSP ACADEMICO</v>
      </c>
      <c r="C968" s="18"/>
      <c r="D968" t="s">
        <v>122</v>
      </c>
      <c r="E968" t="s">
        <v>944</v>
      </c>
      <c r="F968" t="s">
        <v>1976</v>
      </c>
      <c r="G968" s="18" t="str">
        <f t="shared" si="68"/>
        <v>Catalogo principal</v>
      </c>
      <c r="H968" s="43" t="s">
        <v>121</v>
      </c>
      <c r="I968" s="37" t="s">
        <v>67</v>
      </c>
      <c r="J968" t="s">
        <v>1164</v>
      </c>
      <c r="K968" t="s">
        <v>40</v>
      </c>
      <c r="L968" s="70" t="s">
        <v>21</v>
      </c>
      <c r="M968" s="70" t="s">
        <v>3966</v>
      </c>
      <c r="N968" s="37" t="s">
        <v>67</v>
      </c>
      <c r="O968" s="37" t="s">
        <v>67</v>
      </c>
      <c r="P968" s="37" t="s">
        <v>1976</v>
      </c>
      <c r="Q968" s="75" t="s">
        <v>944</v>
      </c>
      <c r="R968" t="s">
        <v>3691</v>
      </c>
      <c r="S968" s="38">
        <v>7998</v>
      </c>
      <c r="T968">
        <v>1</v>
      </c>
      <c r="U968">
        <v>0</v>
      </c>
      <c r="V968" s="43" t="str">
        <f t="shared" si="67"/>
        <v>USD</v>
      </c>
    </row>
    <row r="969" spans="1:22" x14ac:dyDescent="0.2">
      <c r="A969" s="18" t="str">
        <f t="shared" si="65"/>
        <v>Catalogo principalCSP ACADEMICO98fa9c4d-ef56-4480-86cb-b10d49effa73</v>
      </c>
      <c r="B969" s="18" t="str">
        <f t="shared" si="66"/>
        <v>98fa9c4d-ef56-4480-86cb-b10d49effa73CSP ACADEMICO</v>
      </c>
      <c r="C969" s="18"/>
      <c r="D969" t="s">
        <v>122</v>
      </c>
      <c r="E969" t="s">
        <v>945</v>
      </c>
      <c r="F969" t="s">
        <v>1976</v>
      </c>
      <c r="G969" s="18" t="str">
        <f t="shared" si="68"/>
        <v>Catalogo principal</v>
      </c>
      <c r="H969" s="43" t="s">
        <v>121</v>
      </c>
      <c r="I969" s="37" t="s">
        <v>67</v>
      </c>
      <c r="J969" t="s">
        <v>1165</v>
      </c>
      <c r="K969" t="s">
        <v>40</v>
      </c>
      <c r="L969" s="70" t="s">
        <v>21</v>
      </c>
      <c r="M969" s="70" t="s">
        <v>3966</v>
      </c>
      <c r="N969" s="37" t="s">
        <v>67</v>
      </c>
      <c r="O969" s="37" t="s">
        <v>67</v>
      </c>
      <c r="P969" s="37" t="s">
        <v>1976</v>
      </c>
      <c r="Q969" s="75" t="s">
        <v>945</v>
      </c>
      <c r="R969" t="s">
        <v>3691</v>
      </c>
      <c r="S969" s="38">
        <v>2.2999999999999998</v>
      </c>
      <c r="T969">
        <v>1</v>
      </c>
      <c r="U969">
        <v>0</v>
      </c>
      <c r="V969" s="43" t="str">
        <f t="shared" si="67"/>
        <v>USD</v>
      </c>
    </row>
    <row r="970" spans="1:22" x14ac:dyDescent="0.2">
      <c r="A970" s="18" t="str">
        <f t="shared" si="65"/>
        <v>Catalogo principalCSP ACADEMICO15a38d13-62c6-48a0-a752-aea1627cb00b</v>
      </c>
      <c r="B970" s="18" t="str">
        <f t="shared" si="66"/>
        <v>15a38d13-62c6-48a0-a752-aea1627cb00bCSP ACADEMICO</v>
      </c>
      <c r="C970" s="18"/>
      <c r="D970" t="s">
        <v>122</v>
      </c>
      <c r="E970" t="s">
        <v>946</v>
      </c>
      <c r="F970" t="s">
        <v>1976</v>
      </c>
      <c r="G970" s="18" t="str">
        <f t="shared" si="68"/>
        <v>Catalogo principal</v>
      </c>
      <c r="H970" s="43" t="s">
        <v>121</v>
      </c>
      <c r="I970" s="37" t="s">
        <v>67</v>
      </c>
      <c r="J970" t="s">
        <v>1166</v>
      </c>
      <c r="K970" t="s">
        <v>40</v>
      </c>
      <c r="L970" s="70" t="s">
        <v>21</v>
      </c>
      <c r="M970" s="70" t="s">
        <v>3966</v>
      </c>
      <c r="N970" s="37" t="s">
        <v>67</v>
      </c>
      <c r="O970" s="37" t="s">
        <v>67</v>
      </c>
      <c r="P970" s="37" t="s">
        <v>1976</v>
      </c>
      <c r="Q970" s="75" t="s">
        <v>946</v>
      </c>
      <c r="R970" t="s">
        <v>3691</v>
      </c>
      <c r="S970" s="38">
        <v>1.25</v>
      </c>
      <c r="T970">
        <v>1</v>
      </c>
      <c r="U970">
        <v>0</v>
      </c>
      <c r="V970" s="43" t="str">
        <f t="shared" si="67"/>
        <v>USD</v>
      </c>
    </row>
    <row r="971" spans="1:22" x14ac:dyDescent="0.2">
      <c r="A971" s="18" t="str">
        <f t="shared" si="65"/>
        <v>Catalogo principalCSP ACADEMICOf2769835-068a-44ba-b1d1-63752bf26a7b</v>
      </c>
      <c r="B971" s="18" t="str">
        <f t="shared" si="66"/>
        <v>f2769835-068a-44ba-b1d1-63752bf26a7bCSP ACADEMICO</v>
      </c>
      <c r="C971" s="18"/>
      <c r="D971" t="s">
        <v>122</v>
      </c>
      <c r="E971" t="s">
        <v>947</v>
      </c>
      <c r="F971" t="s">
        <v>1976</v>
      </c>
      <c r="G971" s="18" t="str">
        <f t="shared" si="68"/>
        <v>Catalogo principal</v>
      </c>
      <c r="H971" s="43" t="s">
        <v>121</v>
      </c>
      <c r="I971" s="37" t="s">
        <v>67</v>
      </c>
      <c r="J971" t="s">
        <v>1167</v>
      </c>
      <c r="K971" t="s">
        <v>40</v>
      </c>
      <c r="L971" s="70" t="s">
        <v>21</v>
      </c>
      <c r="M971" s="70" t="s">
        <v>3966</v>
      </c>
      <c r="N971" s="37" t="s">
        <v>67</v>
      </c>
      <c r="O971" s="37" t="s">
        <v>67</v>
      </c>
      <c r="P971" s="37" t="s">
        <v>1976</v>
      </c>
      <c r="Q971" s="75" t="s">
        <v>947</v>
      </c>
      <c r="R971" t="s">
        <v>3691</v>
      </c>
      <c r="S971" s="38">
        <v>550</v>
      </c>
      <c r="T971">
        <v>1</v>
      </c>
      <c r="U971">
        <v>0</v>
      </c>
      <c r="V971" s="43" t="str">
        <f t="shared" si="67"/>
        <v>USD</v>
      </c>
    </row>
    <row r="972" spans="1:22" x14ac:dyDescent="0.2">
      <c r="A972" s="18" t="str">
        <f t="shared" si="65"/>
        <v>Catalogo principalCSP ACADEMICO157ce909-2b07-4c98-9d99-5e13b46c1ffd</v>
      </c>
      <c r="B972" s="18" t="str">
        <f t="shared" si="66"/>
        <v>157ce909-2b07-4c98-9d99-5e13b46c1ffdCSP ACADEMICO</v>
      </c>
      <c r="C972" s="18"/>
      <c r="D972" t="s">
        <v>122</v>
      </c>
      <c r="E972" t="s">
        <v>948</v>
      </c>
      <c r="F972" t="s">
        <v>1976</v>
      </c>
      <c r="G972" s="18" t="str">
        <f t="shared" si="68"/>
        <v>Catalogo principal</v>
      </c>
      <c r="H972" s="43" t="s">
        <v>121</v>
      </c>
      <c r="I972" s="37" t="s">
        <v>67</v>
      </c>
      <c r="J972" t="s">
        <v>1168</v>
      </c>
      <c r="K972" t="s">
        <v>40</v>
      </c>
      <c r="L972" s="70" t="s">
        <v>21</v>
      </c>
      <c r="M972" s="70" t="s">
        <v>3966</v>
      </c>
      <c r="N972" s="37" t="s">
        <v>67</v>
      </c>
      <c r="O972" s="37" t="s">
        <v>67</v>
      </c>
      <c r="P972" s="37" t="s">
        <v>1976</v>
      </c>
      <c r="Q972" s="75" t="s">
        <v>948</v>
      </c>
      <c r="R972" t="s">
        <v>3691</v>
      </c>
      <c r="S972" s="38">
        <v>0</v>
      </c>
      <c r="T972">
        <v>1</v>
      </c>
      <c r="U972">
        <v>0</v>
      </c>
      <c r="V972" s="43" t="str">
        <f t="shared" si="67"/>
        <v>USD</v>
      </c>
    </row>
    <row r="973" spans="1:22" x14ac:dyDescent="0.2">
      <c r="A973" s="18" t="str">
        <f t="shared" si="65"/>
        <v>Catalogo principalCSP ACADEMICOc13042ec-74ee-438a-80e7-c9ff71406c9c</v>
      </c>
      <c r="B973" s="18" t="str">
        <f t="shared" si="66"/>
        <v>c13042ec-74ee-438a-80e7-c9ff71406c9cCSP ACADEMICO</v>
      </c>
      <c r="C973" s="18"/>
      <c r="D973" t="s">
        <v>122</v>
      </c>
      <c r="E973" t="s">
        <v>949</v>
      </c>
      <c r="F973" t="s">
        <v>1976</v>
      </c>
      <c r="G973" s="18" t="str">
        <f t="shared" si="68"/>
        <v>Catalogo principal</v>
      </c>
      <c r="H973" s="43" t="s">
        <v>121</v>
      </c>
      <c r="I973" s="37" t="s">
        <v>67</v>
      </c>
      <c r="J973" t="s">
        <v>2062</v>
      </c>
      <c r="K973" t="s">
        <v>40</v>
      </c>
      <c r="L973" s="70" t="s">
        <v>21</v>
      </c>
      <c r="M973" s="70" t="s">
        <v>3966</v>
      </c>
      <c r="N973" s="37" t="s">
        <v>67</v>
      </c>
      <c r="O973" s="37" t="s">
        <v>67</v>
      </c>
      <c r="P973" s="37" t="s">
        <v>1976</v>
      </c>
      <c r="Q973" s="75" t="s">
        <v>949</v>
      </c>
      <c r="R973" t="s">
        <v>3691</v>
      </c>
      <c r="S973" s="38">
        <v>35</v>
      </c>
      <c r="T973">
        <v>1</v>
      </c>
      <c r="U973">
        <v>0</v>
      </c>
      <c r="V973" s="43" t="str">
        <f t="shared" si="67"/>
        <v>USD</v>
      </c>
    </row>
    <row r="974" spans="1:22" x14ac:dyDescent="0.2">
      <c r="A974" s="18" t="str">
        <f t="shared" si="65"/>
        <v>Catalogo principalCSP ACADEMICOc3b23a21-76e2-46e7-ae4f-60e1bdb96bea</v>
      </c>
      <c r="B974" s="18" t="str">
        <f t="shared" si="66"/>
        <v>c3b23a21-76e2-46e7-ae4f-60e1bdb96beaCSP ACADEMICO</v>
      </c>
      <c r="C974" s="18"/>
      <c r="D974" t="s">
        <v>122</v>
      </c>
      <c r="E974" t="s">
        <v>950</v>
      </c>
      <c r="F974" t="s">
        <v>1976</v>
      </c>
      <c r="G974" s="18" t="str">
        <f t="shared" si="68"/>
        <v>Catalogo principal</v>
      </c>
      <c r="H974" s="43" t="s">
        <v>121</v>
      </c>
      <c r="I974" s="37" t="s">
        <v>67</v>
      </c>
      <c r="J974" t="s">
        <v>1792</v>
      </c>
      <c r="K974" t="s">
        <v>40</v>
      </c>
      <c r="L974" s="70" t="s">
        <v>21</v>
      </c>
      <c r="M974" s="70" t="s">
        <v>3966</v>
      </c>
      <c r="N974" s="37" t="s">
        <v>67</v>
      </c>
      <c r="O974" s="37" t="s">
        <v>67</v>
      </c>
      <c r="P974" s="37" t="s">
        <v>1976</v>
      </c>
      <c r="Q974" s="75" t="s">
        <v>950</v>
      </c>
      <c r="R974" t="s">
        <v>3691</v>
      </c>
      <c r="S974" s="38">
        <v>5</v>
      </c>
      <c r="T974">
        <v>1</v>
      </c>
      <c r="U974">
        <v>0</v>
      </c>
      <c r="V974" s="43" t="str">
        <f t="shared" si="67"/>
        <v>USD</v>
      </c>
    </row>
    <row r="975" spans="1:22" x14ac:dyDescent="0.2">
      <c r="A975" s="18" t="str">
        <f t="shared" ref="A975:A1034" si="69">D975&amp;F975&amp;E975</f>
        <v>Catalogo principalCSP ACADEMICO1835808d-06a2-42c5-9f09-82c2e7ed5c72</v>
      </c>
      <c r="B975" s="18" t="str">
        <f t="shared" ref="B975:B1034" si="70">E975&amp;F975</f>
        <v>1835808d-06a2-42c5-9f09-82c2e7ed5c72CSP ACADEMICO</v>
      </c>
      <c r="C975" s="18"/>
      <c r="D975" t="s">
        <v>122</v>
      </c>
      <c r="E975" t="s">
        <v>951</v>
      </c>
      <c r="F975" t="s">
        <v>1976</v>
      </c>
      <c r="G975" s="18" t="str">
        <f t="shared" si="68"/>
        <v>Catalogo principal</v>
      </c>
      <c r="H975" s="43" t="s">
        <v>121</v>
      </c>
      <c r="I975" s="37" t="s">
        <v>67</v>
      </c>
      <c r="J975" t="s">
        <v>1793</v>
      </c>
      <c r="K975" t="s">
        <v>40</v>
      </c>
      <c r="L975" s="70" t="s">
        <v>21</v>
      </c>
      <c r="M975" s="70" t="s">
        <v>3966</v>
      </c>
      <c r="N975" s="37" t="s">
        <v>67</v>
      </c>
      <c r="O975" s="37" t="s">
        <v>67</v>
      </c>
      <c r="P975" s="37" t="s">
        <v>1976</v>
      </c>
      <c r="Q975" s="75" t="s">
        <v>951</v>
      </c>
      <c r="R975" t="s">
        <v>3691</v>
      </c>
      <c r="S975" s="38">
        <v>3.6</v>
      </c>
      <c r="T975">
        <v>1</v>
      </c>
      <c r="U975">
        <v>0</v>
      </c>
      <c r="V975" s="43" t="str">
        <f t="shared" si="67"/>
        <v>USD</v>
      </c>
    </row>
    <row r="976" spans="1:22" x14ac:dyDescent="0.2">
      <c r="A976" s="18" t="str">
        <f t="shared" si="69"/>
        <v>Catalogo principalCSP ACADEMICO30c8f784-8eb9-46e6-bf69-a8fae07022e4</v>
      </c>
      <c r="B976" s="18" t="str">
        <f t="shared" si="70"/>
        <v>30c8f784-8eb9-46e6-bf69-a8fae07022e4CSP ACADEMICO</v>
      </c>
      <c r="C976" s="18"/>
      <c r="D976" t="s">
        <v>122</v>
      </c>
      <c r="E976" t="s">
        <v>952</v>
      </c>
      <c r="F976" t="s">
        <v>1976</v>
      </c>
      <c r="G976" s="18" t="str">
        <f t="shared" si="68"/>
        <v>Catalogo principal</v>
      </c>
      <c r="H976" s="43" t="s">
        <v>121</v>
      </c>
      <c r="I976" s="37" t="s">
        <v>67</v>
      </c>
      <c r="J976" t="s">
        <v>1169</v>
      </c>
      <c r="K976" t="s">
        <v>40</v>
      </c>
      <c r="L976" s="70" t="s">
        <v>21</v>
      </c>
      <c r="M976" s="70" t="s">
        <v>3966</v>
      </c>
      <c r="N976" s="37" t="s">
        <v>67</v>
      </c>
      <c r="O976" s="37" t="s">
        <v>67</v>
      </c>
      <c r="P976" s="37" t="s">
        <v>1976</v>
      </c>
      <c r="Q976" s="75" t="s">
        <v>952</v>
      </c>
      <c r="R976" t="s">
        <v>3691</v>
      </c>
      <c r="S976" s="38">
        <v>0</v>
      </c>
      <c r="T976">
        <v>1</v>
      </c>
      <c r="U976">
        <v>0</v>
      </c>
      <c r="V976" s="43" t="str">
        <f t="shared" ref="V976:V1035" si="71">H976</f>
        <v>USD</v>
      </c>
    </row>
    <row r="977" spans="1:22" x14ac:dyDescent="0.2">
      <c r="A977" s="18" t="str">
        <f t="shared" si="69"/>
        <v>Catalogo principalCSP ACADEMICOec0a7046-93d5-40e0-bc61-bcb0276c14e4</v>
      </c>
      <c r="B977" s="18" t="str">
        <f t="shared" si="70"/>
        <v>ec0a7046-93d5-40e0-bc61-bcb0276c14e4CSP ACADEMICO</v>
      </c>
      <c r="C977" s="18"/>
      <c r="D977" t="s">
        <v>122</v>
      </c>
      <c r="E977" t="s">
        <v>953</v>
      </c>
      <c r="F977" t="s">
        <v>1976</v>
      </c>
      <c r="G977" s="18" t="str">
        <f t="shared" si="68"/>
        <v>Catalogo principal</v>
      </c>
      <c r="H977" s="43" t="s">
        <v>121</v>
      </c>
      <c r="I977" s="37" t="s">
        <v>67</v>
      </c>
      <c r="J977" t="s">
        <v>1170</v>
      </c>
      <c r="K977" t="s">
        <v>40</v>
      </c>
      <c r="L977" s="70" t="s">
        <v>21</v>
      </c>
      <c r="M977" s="70" t="s">
        <v>3966</v>
      </c>
      <c r="N977" s="37" t="s">
        <v>67</v>
      </c>
      <c r="O977" s="37" t="s">
        <v>67</v>
      </c>
      <c r="P977" s="37" t="s">
        <v>1976</v>
      </c>
      <c r="Q977" s="75" t="s">
        <v>953</v>
      </c>
      <c r="R977" t="s">
        <v>3691</v>
      </c>
      <c r="S977" s="38">
        <v>0</v>
      </c>
      <c r="T977">
        <v>1</v>
      </c>
      <c r="U977">
        <v>0</v>
      </c>
      <c r="V977" s="43" t="str">
        <f t="shared" si="71"/>
        <v>USD</v>
      </c>
    </row>
    <row r="978" spans="1:22" x14ac:dyDescent="0.2">
      <c r="A978" s="18" t="str">
        <f t="shared" si="69"/>
        <v>Catalogo principalCSP ACADEMICOa3a8a723-99a2-4129-bc40-046e6768f7a3</v>
      </c>
      <c r="B978" s="18" t="str">
        <f t="shared" si="70"/>
        <v>a3a8a723-99a2-4129-bc40-046e6768f7a3CSP ACADEMICO</v>
      </c>
      <c r="C978" s="18"/>
      <c r="D978" t="s">
        <v>122</v>
      </c>
      <c r="E978" t="s">
        <v>954</v>
      </c>
      <c r="F978" t="s">
        <v>1976</v>
      </c>
      <c r="G978" s="18" t="str">
        <f t="shared" si="68"/>
        <v>Catalogo principal</v>
      </c>
      <c r="H978" s="43" t="s">
        <v>121</v>
      </c>
      <c r="I978" s="37" t="s">
        <v>67</v>
      </c>
      <c r="J978" t="s">
        <v>1171</v>
      </c>
      <c r="K978" t="s">
        <v>40</v>
      </c>
      <c r="L978" s="70" t="s">
        <v>21</v>
      </c>
      <c r="M978" s="70" t="s">
        <v>3966</v>
      </c>
      <c r="N978" s="37" t="s">
        <v>67</v>
      </c>
      <c r="O978" s="37" t="s">
        <v>67</v>
      </c>
      <c r="P978" s="37" t="s">
        <v>1976</v>
      </c>
      <c r="Q978" s="75" t="s">
        <v>954</v>
      </c>
      <c r="R978" t="s">
        <v>3691</v>
      </c>
      <c r="S978" s="38">
        <v>6</v>
      </c>
      <c r="T978">
        <v>1</v>
      </c>
      <c r="U978">
        <v>0</v>
      </c>
      <c r="V978" s="43" t="str">
        <f t="shared" si="71"/>
        <v>USD</v>
      </c>
    </row>
    <row r="979" spans="1:22" x14ac:dyDescent="0.2">
      <c r="A979" s="18" t="str">
        <f t="shared" si="69"/>
        <v>Catalogo principalCSP ACADEMICO7754c541-7881-4f61-a3fb-fd2cf6840143</v>
      </c>
      <c r="B979" s="18" t="str">
        <f t="shared" si="70"/>
        <v>7754c541-7881-4f61-a3fb-fd2cf6840143CSP ACADEMICO</v>
      </c>
      <c r="C979" s="18"/>
      <c r="D979" t="s">
        <v>122</v>
      </c>
      <c r="E979" t="s">
        <v>955</v>
      </c>
      <c r="F979" t="s">
        <v>1976</v>
      </c>
      <c r="G979" s="18" t="str">
        <f t="shared" si="68"/>
        <v>Catalogo principal</v>
      </c>
      <c r="H979" s="43" t="s">
        <v>121</v>
      </c>
      <c r="I979" s="37" t="s">
        <v>67</v>
      </c>
      <c r="J979" t="s">
        <v>1172</v>
      </c>
      <c r="K979" t="s">
        <v>40</v>
      </c>
      <c r="L979" s="70" t="s">
        <v>21</v>
      </c>
      <c r="M979" s="70" t="s">
        <v>3966</v>
      </c>
      <c r="N979" s="37" t="s">
        <v>67</v>
      </c>
      <c r="O979" s="37" t="s">
        <v>67</v>
      </c>
      <c r="P979" s="37" t="s">
        <v>1976</v>
      </c>
      <c r="Q979" s="75" t="s">
        <v>955</v>
      </c>
      <c r="R979" t="s">
        <v>3691</v>
      </c>
      <c r="S979" s="38">
        <v>4.5</v>
      </c>
      <c r="T979">
        <v>1</v>
      </c>
      <c r="U979">
        <v>0</v>
      </c>
      <c r="V979" s="43" t="str">
        <f t="shared" si="71"/>
        <v>USD</v>
      </c>
    </row>
    <row r="980" spans="1:22" x14ac:dyDescent="0.2">
      <c r="A980" s="18" t="str">
        <f t="shared" si="69"/>
        <v>Catalogo principalCSP ACADEMICOab1dfb9d-a3a3-465a-b460-1593c005803a</v>
      </c>
      <c r="B980" s="18" t="str">
        <f t="shared" si="70"/>
        <v>ab1dfb9d-a3a3-465a-b460-1593c005803aCSP ACADEMICO</v>
      </c>
      <c r="C980" s="18"/>
      <c r="D980" t="s">
        <v>122</v>
      </c>
      <c r="E980" t="s">
        <v>956</v>
      </c>
      <c r="F980" t="s">
        <v>1976</v>
      </c>
      <c r="G980" s="18" t="str">
        <f t="shared" si="68"/>
        <v>Catalogo principal</v>
      </c>
      <c r="H980" s="43" t="s">
        <v>121</v>
      </c>
      <c r="I980" s="37" t="s">
        <v>67</v>
      </c>
      <c r="J980" t="s">
        <v>1173</v>
      </c>
      <c r="K980" t="s">
        <v>40</v>
      </c>
      <c r="L980" s="70" t="s">
        <v>21</v>
      </c>
      <c r="M980" s="70" t="s">
        <v>3966</v>
      </c>
      <c r="N980" s="37" t="s">
        <v>67</v>
      </c>
      <c r="O980" s="37" t="s">
        <v>67</v>
      </c>
      <c r="P980" s="37" t="s">
        <v>1976</v>
      </c>
      <c r="Q980" s="75" t="s">
        <v>956</v>
      </c>
      <c r="R980" t="s">
        <v>3691</v>
      </c>
      <c r="S980" s="38">
        <v>11</v>
      </c>
      <c r="T980">
        <v>1</v>
      </c>
      <c r="U980">
        <v>0</v>
      </c>
      <c r="V980" s="43" t="str">
        <f t="shared" si="71"/>
        <v>USD</v>
      </c>
    </row>
    <row r="981" spans="1:22" x14ac:dyDescent="0.2">
      <c r="A981" s="18" t="str">
        <f t="shared" si="69"/>
        <v>Catalogo principalCSP ACADEMICOf02bef2c-7ee2-41ec-af7f-1f409396c052</v>
      </c>
      <c r="B981" s="18" t="str">
        <f t="shared" si="70"/>
        <v>f02bef2c-7ee2-41ec-af7f-1f409396c052CSP ACADEMICO</v>
      </c>
      <c r="C981" s="18"/>
      <c r="D981" t="s">
        <v>122</v>
      </c>
      <c r="E981" t="s">
        <v>957</v>
      </c>
      <c r="F981" t="s">
        <v>1976</v>
      </c>
      <c r="G981" s="18" t="str">
        <f t="shared" si="68"/>
        <v>Catalogo principal</v>
      </c>
      <c r="H981" s="43" t="s">
        <v>121</v>
      </c>
      <c r="I981" s="37" t="s">
        <v>67</v>
      </c>
      <c r="J981" t="s">
        <v>1174</v>
      </c>
      <c r="K981" t="s">
        <v>40</v>
      </c>
      <c r="L981" s="70" t="s">
        <v>21</v>
      </c>
      <c r="M981" s="70" t="s">
        <v>3966</v>
      </c>
      <c r="N981" s="37" t="s">
        <v>67</v>
      </c>
      <c r="O981" s="37" t="s">
        <v>67</v>
      </c>
      <c r="P981" s="37" t="s">
        <v>1976</v>
      </c>
      <c r="Q981" s="75" t="s">
        <v>957</v>
      </c>
      <c r="R981" t="s">
        <v>3691</v>
      </c>
      <c r="S981" s="38">
        <v>8.5</v>
      </c>
      <c r="T981">
        <v>1</v>
      </c>
      <c r="U981">
        <v>0</v>
      </c>
      <c r="V981" s="43" t="str">
        <f t="shared" si="71"/>
        <v>USD</v>
      </c>
    </row>
    <row r="982" spans="1:22" x14ac:dyDescent="0.2">
      <c r="A982" s="18" t="str">
        <f t="shared" si="69"/>
        <v>Catalogo principalCSP ACADEMICO8637b090-a710-44e8-96ec-230e0c7f1e19</v>
      </c>
      <c r="B982" s="18" t="str">
        <f t="shared" si="70"/>
        <v>8637b090-a710-44e8-96ec-230e0c7f1e19CSP ACADEMICO</v>
      </c>
      <c r="C982" s="18"/>
      <c r="D982" t="s">
        <v>122</v>
      </c>
      <c r="E982" t="s">
        <v>958</v>
      </c>
      <c r="F982" t="s">
        <v>1976</v>
      </c>
      <c r="G982" s="18" t="str">
        <f t="shared" si="68"/>
        <v>Catalogo principal</v>
      </c>
      <c r="H982" s="43" t="s">
        <v>121</v>
      </c>
      <c r="I982" s="37" t="s">
        <v>67</v>
      </c>
      <c r="J982" t="s">
        <v>1175</v>
      </c>
      <c r="K982" t="s">
        <v>40</v>
      </c>
      <c r="L982" s="70" t="s">
        <v>21</v>
      </c>
      <c r="M982" s="70" t="s">
        <v>3966</v>
      </c>
      <c r="N982" s="37" t="s">
        <v>67</v>
      </c>
      <c r="O982" s="37" t="s">
        <v>67</v>
      </c>
      <c r="P982" s="37" t="s">
        <v>1976</v>
      </c>
      <c r="Q982" s="75" t="s">
        <v>958</v>
      </c>
      <c r="R982" t="s">
        <v>3691</v>
      </c>
      <c r="S982" s="38">
        <v>1.5</v>
      </c>
      <c r="T982">
        <v>1</v>
      </c>
      <c r="U982">
        <v>0</v>
      </c>
      <c r="V982" s="43" t="str">
        <f t="shared" si="71"/>
        <v>USD</v>
      </c>
    </row>
    <row r="983" spans="1:22" x14ac:dyDescent="0.2">
      <c r="A983" s="18" t="str">
        <f t="shared" si="69"/>
        <v>Catalogo principalCSP ACADEMICO17853361-4de9-487f-b897-ac65b9e508a3</v>
      </c>
      <c r="B983" s="18" t="str">
        <f t="shared" si="70"/>
        <v>17853361-4de9-487f-b897-ac65b9e508a3CSP ACADEMICO</v>
      </c>
      <c r="C983" s="18"/>
      <c r="D983" t="s">
        <v>122</v>
      </c>
      <c r="E983" t="s">
        <v>959</v>
      </c>
      <c r="F983" t="s">
        <v>1976</v>
      </c>
      <c r="G983" s="18" t="str">
        <f t="shared" si="68"/>
        <v>Catalogo principal</v>
      </c>
      <c r="H983" s="43" t="s">
        <v>121</v>
      </c>
      <c r="I983" s="37" t="s">
        <v>67</v>
      </c>
      <c r="J983" t="s">
        <v>1176</v>
      </c>
      <c r="K983" t="s">
        <v>40</v>
      </c>
      <c r="L983" s="70" t="s">
        <v>21</v>
      </c>
      <c r="M983" s="70" t="s">
        <v>3966</v>
      </c>
      <c r="N983" s="37" t="s">
        <v>67</v>
      </c>
      <c r="O983" s="37" t="s">
        <v>67</v>
      </c>
      <c r="P983" s="37" t="s">
        <v>1976</v>
      </c>
      <c r="Q983" s="75" t="s">
        <v>959</v>
      </c>
      <c r="R983" t="s">
        <v>3691</v>
      </c>
      <c r="S983" s="38">
        <v>0.5</v>
      </c>
      <c r="T983">
        <v>1</v>
      </c>
      <c r="U983">
        <v>0</v>
      </c>
      <c r="V983" s="43" t="str">
        <f t="shared" si="71"/>
        <v>USD</v>
      </c>
    </row>
    <row r="984" spans="1:22" x14ac:dyDescent="0.2">
      <c r="A984" s="18" t="str">
        <f t="shared" si="69"/>
        <v>Catalogo principalCSP ACADEMICO06312e72-b89a-42ad-bd9a-b13c72b16526</v>
      </c>
      <c r="B984" s="18" t="str">
        <f t="shared" si="70"/>
        <v>06312e72-b89a-42ad-bd9a-b13c72b16526CSP ACADEMICO</v>
      </c>
      <c r="C984" s="18"/>
      <c r="D984" t="s">
        <v>122</v>
      </c>
      <c r="E984" t="s">
        <v>960</v>
      </c>
      <c r="F984" t="s">
        <v>1976</v>
      </c>
      <c r="G984" s="18" t="str">
        <f t="shared" si="68"/>
        <v>Catalogo principal</v>
      </c>
      <c r="H984" s="43" t="s">
        <v>121</v>
      </c>
      <c r="I984" s="37" t="s">
        <v>67</v>
      </c>
      <c r="J984" t="s">
        <v>1177</v>
      </c>
      <c r="K984" t="s">
        <v>40</v>
      </c>
      <c r="L984" s="70" t="s">
        <v>21</v>
      </c>
      <c r="M984" s="70" t="s">
        <v>3966</v>
      </c>
      <c r="N984" s="37" t="s">
        <v>67</v>
      </c>
      <c r="O984" s="37" t="s">
        <v>67</v>
      </c>
      <c r="P984" s="37" t="s">
        <v>1976</v>
      </c>
      <c r="Q984" s="75" t="s">
        <v>960</v>
      </c>
      <c r="R984" t="s">
        <v>3691</v>
      </c>
      <c r="S984" s="38">
        <v>1</v>
      </c>
      <c r="T984">
        <v>1</v>
      </c>
      <c r="U984">
        <v>0</v>
      </c>
      <c r="V984" s="43" t="str">
        <f t="shared" si="71"/>
        <v>USD</v>
      </c>
    </row>
    <row r="985" spans="1:22" x14ac:dyDescent="0.2">
      <c r="A985" s="18" t="str">
        <f t="shared" si="69"/>
        <v>Catalogo principalCSP ACADEMICO7c1c021e-87d7-454f-bed7-27590555409b</v>
      </c>
      <c r="B985" s="18" t="str">
        <f t="shared" si="70"/>
        <v>7c1c021e-87d7-454f-bed7-27590555409bCSP ACADEMICO</v>
      </c>
      <c r="C985" s="18"/>
      <c r="D985" t="s">
        <v>122</v>
      </c>
      <c r="E985" t="s">
        <v>961</v>
      </c>
      <c r="F985" t="s">
        <v>1976</v>
      </c>
      <c r="G985" s="18" t="str">
        <f t="shared" si="68"/>
        <v>Catalogo principal</v>
      </c>
      <c r="H985" s="43" t="s">
        <v>121</v>
      </c>
      <c r="I985" s="37" t="s">
        <v>67</v>
      </c>
      <c r="J985" t="s">
        <v>1178</v>
      </c>
      <c r="K985" t="s">
        <v>40</v>
      </c>
      <c r="L985" s="70" t="s">
        <v>21</v>
      </c>
      <c r="M985" s="70" t="s">
        <v>3966</v>
      </c>
      <c r="N985" s="37" t="s">
        <v>67</v>
      </c>
      <c r="O985" s="37" t="s">
        <v>67</v>
      </c>
      <c r="P985" s="37" t="s">
        <v>1976</v>
      </c>
      <c r="Q985" s="75" t="s">
        <v>961</v>
      </c>
      <c r="R985" t="s">
        <v>3691</v>
      </c>
      <c r="S985" s="38">
        <v>0.75</v>
      </c>
      <c r="T985">
        <v>1</v>
      </c>
      <c r="U985">
        <v>0</v>
      </c>
      <c r="V985" s="43" t="str">
        <f t="shared" si="71"/>
        <v>USD</v>
      </c>
    </row>
    <row r="986" spans="1:22" x14ac:dyDescent="0.2">
      <c r="A986" s="18" t="str">
        <f t="shared" si="69"/>
        <v>Catalogo principalCSP ACADEMICO0198ee56-db84-4f71-a798-f5a497ce20d6</v>
      </c>
      <c r="B986" s="18" t="str">
        <f t="shared" si="70"/>
        <v>0198ee56-db84-4f71-a798-f5a497ce20d6CSP ACADEMICO</v>
      </c>
      <c r="C986" s="18"/>
      <c r="D986" t="s">
        <v>122</v>
      </c>
      <c r="E986" t="s">
        <v>962</v>
      </c>
      <c r="F986" t="s">
        <v>1976</v>
      </c>
      <c r="G986" s="18" t="str">
        <f t="shared" si="68"/>
        <v>Catalogo principal</v>
      </c>
      <c r="H986" s="43" t="s">
        <v>121</v>
      </c>
      <c r="I986" s="37" t="s">
        <v>67</v>
      </c>
      <c r="J986" t="s">
        <v>1179</v>
      </c>
      <c r="K986" t="s">
        <v>40</v>
      </c>
      <c r="L986" s="70" t="s">
        <v>21</v>
      </c>
      <c r="M986" s="70" t="s">
        <v>3966</v>
      </c>
      <c r="N986" s="37" t="s">
        <v>67</v>
      </c>
      <c r="O986" s="37" t="s">
        <v>67</v>
      </c>
      <c r="P986" s="37" t="s">
        <v>1976</v>
      </c>
      <c r="Q986" s="75" t="s">
        <v>962</v>
      </c>
      <c r="R986" t="s">
        <v>3691</v>
      </c>
      <c r="S986" s="38">
        <v>2.2000000000000002</v>
      </c>
      <c r="T986">
        <v>1</v>
      </c>
      <c r="U986">
        <v>0</v>
      </c>
      <c r="V986" s="43" t="str">
        <f t="shared" si="71"/>
        <v>USD</v>
      </c>
    </row>
    <row r="987" spans="1:22" x14ac:dyDescent="0.2">
      <c r="A987" s="18" t="str">
        <f t="shared" si="69"/>
        <v>Catalogo principalCSP ACADEMICO37b24fc8-36d6-48ff-b7cd-19734aac6095</v>
      </c>
      <c r="B987" s="18" t="str">
        <f t="shared" si="70"/>
        <v>37b24fc8-36d6-48ff-b7cd-19734aac6095CSP ACADEMICO</v>
      </c>
      <c r="C987" s="18"/>
      <c r="D987" t="s">
        <v>122</v>
      </c>
      <c r="E987" t="s">
        <v>963</v>
      </c>
      <c r="F987" t="s">
        <v>1976</v>
      </c>
      <c r="G987" s="18" t="str">
        <f t="shared" si="68"/>
        <v>Catalogo principal</v>
      </c>
      <c r="H987" s="43" t="s">
        <v>121</v>
      </c>
      <c r="I987" s="37" t="s">
        <v>67</v>
      </c>
      <c r="J987" t="s">
        <v>1180</v>
      </c>
      <c r="K987" t="s">
        <v>40</v>
      </c>
      <c r="L987" s="70" t="s">
        <v>21</v>
      </c>
      <c r="M987" s="70" t="s">
        <v>3966</v>
      </c>
      <c r="N987" s="37" t="s">
        <v>67</v>
      </c>
      <c r="O987" s="37" t="s">
        <v>67</v>
      </c>
      <c r="P987" s="37" t="s">
        <v>1976</v>
      </c>
      <c r="Q987" s="75" t="s">
        <v>963</v>
      </c>
      <c r="R987" t="s">
        <v>3691</v>
      </c>
      <c r="S987" s="38">
        <v>1.7</v>
      </c>
      <c r="T987">
        <v>1</v>
      </c>
      <c r="U987">
        <v>0</v>
      </c>
      <c r="V987" s="43" t="str">
        <f t="shared" si="71"/>
        <v>USD</v>
      </c>
    </row>
    <row r="988" spans="1:22" x14ac:dyDescent="0.2">
      <c r="A988" s="18" t="str">
        <f t="shared" si="69"/>
        <v>Catalogo principalCSP ACADEMICObec91cbf-3677-41e3-afb8-bf98db7b9bd4</v>
      </c>
      <c r="B988" s="18" t="str">
        <f t="shared" si="70"/>
        <v>bec91cbf-3677-41e3-afb8-bf98db7b9bd4CSP ACADEMICO</v>
      </c>
      <c r="C988" s="18"/>
      <c r="D988" t="s">
        <v>122</v>
      </c>
      <c r="E988" t="s">
        <v>964</v>
      </c>
      <c r="F988" t="s">
        <v>1976</v>
      </c>
      <c r="G988" s="18" t="str">
        <f t="shared" si="68"/>
        <v>Catalogo principal</v>
      </c>
      <c r="H988" s="43" t="s">
        <v>121</v>
      </c>
      <c r="I988" s="37" t="s">
        <v>67</v>
      </c>
      <c r="J988" t="s">
        <v>2063</v>
      </c>
      <c r="K988" t="s">
        <v>40</v>
      </c>
      <c r="L988" s="70" t="s">
        <v>21</v>
      </c>
      <c r="M988" s="70" t="s">
        <v>3966</v>
      </c>
      <c r="N988" s="37" t="s">
        <v>67</v>
      </c>
      <c r="O988" s="37" t="s">
        <v>67</v>
      </c>
      <c r="P988" s="37" t="s">
        <v>1976</v>
      </c>
      <c r="Q988" s="75" t="s">
        <v>964</v>
      </c>
      <c r="R988" t="s">
        <v>3691</v>
      </c>
      <c r="S988" s="38">
        <v>2.2000000000000002</v>
      </c>
      <c r="T988">
        <v>1</v>
      </c>
      <c r="U988">
        <v>0</v>
      </c>
      <c r="V988" s="43" t="str">
        <f t="shared" si="71"/>
        <v>USD</v>
      </c>
    </row>
    <row r="989" spans="1:22" x14ac:dyDescent="0.2">
      <c r="A989" s="18" t="str">
        <f t="shared" si="69"/>
        <v>Catalogo principalCSP ACADEMICO10a0470d-fbd4-4a4c-9075-89af0c24414d</v>
      </c>
      <c r="B989" s="18" t="str">
        <f t="shared" si="70"/>
        <v>10a0470d-fbd4-4a4c-9075-89af0c24414dCSP ACADEMICO</v>
      </c>
      <c r="C989" s="18"/>
      <c r="D989" t="s">
        <v>122</v>
      </c>
      <c r="E989" t="s">
        <v>965</v>
      </c>
      <c r="F989" t="s">
        <v>1976</v>
      </c>
      <c r="G989" s="18" t="str">
        <f t="shared" si="68"/>
        <v>Catalogo principal</v>
      </c>
      <c r="H989" s="43" t="s">
        <v>121</v>
      </c>
      <c r="I989" s="37" t="s">
        <v>67</v>
      </c>
      <c r="J989" t="s">
        <v>2064</v>
      </c>
      <c r="K989" t="s">
        <v>40</v>
      </c>
      <c r="L989" s="70" t="s">
        <v>21</v>
      </c>
      <c r="M989" s="70" t="s">
        <v>3966</v>
      </c>
      <c r="N989" s="37" t="s">
        <v>67</v>
      </c>
      <c r="O989" s="37" t="s">
        <v>67</v>
      </c>
      <c r="P989" s="37" t="s">
        <v>1976</v>
      </c>
      <c r="Q989" s="75" t="s">
        <v>965</v>
      </c>
      <c r="R989" t="s">
        <v>3691</v>
      </c>
      <c r="S989" s="38">
        <v>1.6</v>
      </c>
      <c r="T989">
        <v>1</v>
      </c>
      <c r="U989">
        <v>0</v>
      </c>
      <c r="V989" s="43" t="str">
        <f t="shared" si="71"/>
        <v>USD</v>
      </c>
    </row>
    <row r="990" spans="1:22" x14ac:dyDescent="0.2">
      <c r="A990" s="18" t="str">
        <f t="shared" si="69"/>
        <v>Catalogo principalCSP ACADEMICO8cdbe291-86ee-47ca-8199-dfc107f8a282</v>
      </c>
      <c r="B990" s="18" t="str">
        <f t="shared" si="70"/>
        <v>8cdbe291-86ee-47ca-8199-dfc107f8a282CSP ACADEMICO</v>
      </c>
      <c r="C990" s="18"/>
      <c r="D990" t="s">
        <v>122</v>
      </c>
      <c r="E990" t="s">
        <v>966</v>
      </c>
      <c r="F990" t="s">
        <v>1976</v>
      </c>
      <c r="G990" s="18" t="str">
        <f t="shared" si="68"/>
        <v>Catalogo principal</v>
      </c>
      <c r="H990" s="43" t="s">
        <v>121</v>
      </c>
      <c r="I990" s="37" t="s">
        <v>67</v>
      </c>
      <c r="J990" t="s">
        <v>2065</v>
      </c>
      <c r="K990" t="s">
        <v>40</v>
      </c>
      <c r="L990" s="70" t="s">
        <v>21</v>
      </c>
      <c r="M990" s="70" t="s">
        <v>3966</v>
      </c>
      <c r="N990" s="37" t="s">
        <v>67</v>
      </c>
      <c r="O990" s="37" t="s">
        <v>67</v>
      </c>
      <c r="P990" s="37" t="s">
        <v>1976</v>
      </c>
      <c r="Q990" s="75" t="s">
        <v>966</v>
      </c>
      <c r="R990" t="s">
        <v>3691</v>
      </c>
      <c r="S990" s="38">
        <v>0</v>
      </c>
      <c r="T990">
        <v>1</v>
      </c>
      <c r="U990">
        <v>0</v>
      </c>
      <c r="V990" s="43" t="str">
        <f t="shared" si="71"/>
        <v>USD</v>
      </c>
    </row>
    <row r="991" spans="1:22" x14ac:dyDescent="0.2">
      <c r="A991" s="18" t="str">
        <f t="shared" si="69"/>
        <v>Catalogo principalCSP ACADEMICOeaf7db4c-b6af-403d-a865-ea289b4fa306</v>
      </c>
      <c r="B991" s="18" t="str">
        <f t="shared" si="70"/>
        <v>eaf7db4c-b6af-403d-a865-ea289b4fa306CSP ACADEMICO</v>
      </c>
      <c r="C991" s="18"/>
      <c r="D991" t="s">
        <v>122</v>
      </c>
      <c r="E991" t="s">
        <v>967</v>
      </c>
      <c r="F991" t="s">
        <v>1976</v>
      </c>
      <c r="G991" s="18" t="str">
        <f t="shared" si="68"/>
        <v>Catalogo principal</v>
      </c>
      <c r="H991" s="43" t="s">
        <v>121</v>
      </c>
      <c r="I991" s="37" t="s">
        <v>67</v>
      </c>
      <c r="J991" t="s">
        <v>2066</v>
      </c>
      <c r="K991" t="s">
        <v>40</v>
      </c>
      <c r="L991" s="70" t="s">
        <v>21</v>
      </c>
      <c r="M991" s="70" t="s">
        <v>3966</v>
      </c>
      <c r="N991" s="37" t="s">
        <v>67</v>
      </c>
      <c r="O991" s="37" t="s">
        <v>67</v>
      </c>
      <c r="P991" s="37" t="s">
        <v>1976</v>
      </c>
      <c r="Q991" s="75" t="s">
        <v>967</v>
      </c>
      <c r="R991" t="s">
        <v>3691</v>
      </c>
      <c r="S991" s="38">
        <v>6.3</v>
      </c>
      <c r="T991">
        <v>1</v>
      </c>
      <c r="U991">
        <v>0</v>
      </c>
      <c r="V991" s="43" t="str">
        <f t="shared" si="71"/>
        <v>USD</v>
      </c>
    </row>
    <row r="992" spans="1:22" x14ac:dyDescent="0.2">
      <c r="A992" s="18" t="str">
        <f t="shared" si="69"/>
        <v>Catalogo principalCSP ACADEMICO4cf9ea2f-7e2e-43fc-8513-190127fc3573</v>
      </c>
      <c r="B992" s="18" t="str">
        <f t="shared" si="70"/>
        <v>4cf9ea2f-7e2e-43fc-8513-190127fc3573CSP ACADEMICO</v>
      </c>
      <c r="C992" s="18"/>
      <c r="D992" t="s">
        <v>122</v>
      </c>
      <c r="E992" t="s">
        <v>968</v>
      </c>
      <c r="F992" t="s">
        <v>1976</v>
      </c>
      <c r="G992" s="18" t="str">
        <f t="shared" si="68"/>
        <v>Catalogo principal</v>
      </c>
      <c r="H992" s="43" t="s">
        <v>121</v>
      </c>
      <c r="I992" s="37" t="s">
        <v>67</v>
      </c>
      <c r="J992" t="s">
        <v>2067</v>
      </c>
      <c r="K992" t="s">
        <v>40</v>
      </c>
      <c r="L992" s="70" t="s">
        <v>21</v>
      </c>
      <c r="M992" s="70" t="s">
        <v>3966</v>
      </c>
      <c r="N992" s="37" t="s">
        <v>67</v>
      </c>
      <c r="O992" s="37" t="s">
        <v>67</v>
      </c>
      <c r="P992" s="37" t="s">
        <v>1976</v>
      </c>
      <c r="Q992" s="75" t="s">
        <v>968</v>
      </c>
      <c r="R992" t="s">
        <v>3691</v>
      </c>
      <c r="S992" s="38">
        <v>0</v>
      </c>
      <c r="T992">
        <v>1</v>
      </c>
      <c r="U992">
        <v>0</v>
      </c>
      <c r="V992" s="43" t="str">
        <f t="shared" si="71"/>
        <v>USD</v>
      </c>
    </row>
    <row r="993" spans="1:22" x14ac:dyDescent="0.2">
      <c r="A993" s="18" t="str">
        <f t="shared" si="69"/>
        <v>Catalogo principalCSP ACADEMICO989e13aa-09c2-4e61-8b9f-0d52bb7ca53d</v>
      </c>
      <c r="B993" s="18" t="str">
        <f t="shared" si="70"/>
        <v>989e13aa-09c2-4e61-8b9f-0d52bb7ca53dCSP ACADEMICO</v>
      </c>
      <c r="C993" s="18"/>
      <c r="D993" t="s">
        <v>122</v>
      </c>
      <c r="E993" t="s">
        <v>969</v>
      </c>
      <c r="F993" t="s">
        <v>1976</v>
      </c>
      <c r="G993" s="18" t="str">
        <f t="shared" si="68"/>
        <v>Catalogo principal</v>
      </c>
      <c r="H993" s="43" t="s">
        <v>121</v>
      </c>
      <c r="I993" s="37" t="s">
        <v>67</v>
      </c>
      <c r="J993" t="s">
        <v>2068</v>
      </c>
      <c r="K993" t="s">
        <v>40</v>
      </c>
      <c r="L993" s="70" t="s">
        <v>21</v>
      </c>
      <c r="M993" s="70" t="s">
        <v>3966</v>
      </c>
      <c r="N993" s="37" t="s">
        <v>67</v>
      </c>
      <c r="O993" s="37" t="s">
        <v>67</v>
      </c>
      <c r="P993" s="37" t="s">
        <v>1976</v>
      </c>
      <c r="Q993" s="75" t="s">
        <v>969</v>
      </c>
      <c r="R993" t="s">
        <v>3691</v>
      </c>
      <c r="S993" s="38">
        <v>5.7</v>
      </c>
      <c r="T993">
        <v>1</v>
      </c>
      <c r="U993">
        <v>0</v>
      </c>
      <c r="V993" s="43" t="str">
        <f t="shared" si="71"/>
        <v>USD</v>
      </c>
    </row>
    <row r="994" spans="1:22" x14ac:dyDescent="0.2">
      <c r="A994" s="18" t="str">
        <f t="shared" si="69"/>
        <v>Catalogo principalCSP ACADEMICO1a7a1bcc-c7bf-4c6b-b55d-d79a6e3bb3ee</v>
      </c>
      <c r="B994" s="18" t="str">
        <f t="shared" si="70"/>
        <v>1a7a1bcc-c7bf-4c6b-b55d-d79a6e3bb3eeCSP ACADEMICO</v>
      </c>
      <c r="C994" s="18"/>
      <c r="D994" t="s">
        <v>122</v>
      </c>
      <c r="E994" t="s">
        <v>970</v>
      </c>
      <c r="F994" t="s">
        <v>1976</v>
      </c>
      <c r="G994" s="18" t="str">
        <f t="shared" si="68"/>
        <v>Catalogo principal</v>
      </c>
      <c r="H994" s="43" t="s">
        <v>121</v>
      </c>
      <c r="I994" s="37" t="s">
        <v>67</v>
      </c>
      <c r="J994" t="s">
        <v>2070</v>
      </c>
      <c r="K994" t="s">
        <v>40</v>
      </c>
      <c r="L994" s="70" t="s">
        <v>21</v>
      </c>
      <c r="M994" s="70" t="s">
        <v>3966</v>
      </c>
      <c r="N994" s="37" t="s">
        <v>67</v>
      </c>
      <c r="O994" s="37" t="s">
        <v>67</v>
      </c>
      <c r="P994" s="37" t="s">
        <v>1976</v>
      </c>
      <c r="Q994" s="75" t="s">
        <v>970</v>
      </c>
      <c r="R994" t="s">
        <v>3691</v>
      </c>
      <c r="S994" s="38">
        <v>2.5</v>
      </c>
      <c r="T994">
        <v>1</v>
      </c>
      <c r="U994">
        <v>0</v>
      </c>
      <c r="V994" s="43" t="str">
        <f t="shared" si="71"/>
        <v>USD</v>
      </c>
    </row>
    <row r="995" spans="1:22" x14ac:dyDescent="0.2">
      <c r="A995" s="18" t="str">
        <f t="shared" si="69"/>
        <v>Catalogo principalCSP ACADEMICO2567ee5c-23ab-4488-9e7b-08b54521a6f4</v>
      </c>
      <c r="B995" s="18" t="str">
        <f t="shared" si="70"/>
        <v>2567ee5c-23ab-4488-9e7b-08b54521a6f4CSP ACADEMICO</v>
      </c>
      <c r="C995" s="18"/>
      <c r="D995" t="s">
        <v>122</v>
      </c>
      <c r="E995" t="s">
        <v>1226</v>
      </c>
      <c r="F995" t="s">
        <v>1976</v>
      </c>
      <c r="G995" s="18" t="str">
        <f t="shared" si="68"/>
        <v>Catalogo principal</v>
      </c>
      <c r="H995" s="43" t="s">
        <v>121</v>
      </c>
      <c r="I995" s="37" t="s">
        <v>67</v>
      </c>
      <c r="J995" t="s">
        <v>1227</v>
      </c>
      <c r="K995" t="s">
        <v>40</v>
      </c>
      <c r="L995" s="70" t="s">
        <v>21</v>
      </c>
      <c r="M995" s="70" t="s">
        <v>3966</v>
      </c>
      <c r="N995" s="37" t="s">
        <v>67</v>
      </c>
      <c r="O995" s="37" t="s">
        <v>67</v>
      </c>
      <c r="P995" s="37" t="s">
        <v>1976</v>
      </c>
      <c r="Q995" s="75" t="s">
        <v>1226</v>
      </c>
      <c r="R995" t="s">
        <v>3691</v>
      </c>
      <c r="S995" s="38">
        <v>5.5</v>
      </c>
      <c r="T995">
        <v>1</v>
      </c>
      <c r="U995">
        <v>0</v>
      </c>
      <c r="V995" s="43" t="str">
        <f t="shared" si="71"/>
        <v>USD</v>
      </c>
    </row>
    <row r="996" spans="1:22" x14ac:dyDescent="0.2">
      <c r="A996" s="18" t="str">
        <f t="shared" si="69"/>
        <v>Catalogo principalCSP ACADEMICO91f39f68-ccc4-4c88-8cde-c4cfb54899b0</v>
      </c>
      <c r="B996" s="18" t="str">
        <f t="shared" si="70"/>
        <v>91f39f68-ccc4-4c88-8cde-c4cfb54899b0CSP ACADEMICO</v>
      </c>
      <c r="C996" s="18"/>
      <c r="D996" t="s">
        <v>122</v>
      </c>
      <c r="E996" t="s">
        <v>1228</v>
      </c>
      <c r="F996" t="s">
        <v>1976</v>
      </c>
      <c r="G996" s="18" t="str">
        <f t="shared" ref="G996:G1055" si="72">D996</f>
        <v>Catalogo principal</v>
      </c>
      <c r="H996" s="43" t="s">
        <v>121</v>
      </c>
      <c r="I996" s="37" t="s">
        <v>67</v>
      </c>
      <c r="J996" t="s">
        <v>1229</v>
      </c>
      <c r="K996" t="s">
        <v>40</v>
      </c>
      <c r="L996" s="70" t="s">
        <v>21</v>
      </c>
      <c r="M996" s="70" t="s">
        <v>3966</v>
      </c>
      <c r="N996" s="37" t="s">
        <v>67</v>
      </c>
      <c r="O996" s="37" t="s">
        <v>67</v>
      </c>
      <c r="P996" s="37" t="s">
        <v>1976</v>
      </c>
      <c r="Q996" s="75" t="s">
        <v>1228</v>
      </c>
      <c r="R996" t="s">
        <v>3691</v>
      </c>
      <c r="S996" s="38">
        <v>4</v>
      </c>
      <c r="T996">
        <v>1</v>
      </c>
      <c r="U996">
        <v>0</v>
      </c>
      <c r="V996" s="43" t="str">
        <f t="shared" si="71"/>
        <v>USD</v>
      </c>
    </row>
    <row r="997" spans="1:22" x14ac:dyDescent="0.2">
      <c r="A997" s="18" t="str">
        <f t="shared" si="69"/>
        <v>Catalogo principalCSP ACADEMICO9d9aa164-1ac8-4d6c-9f1e-cb6173673f95</v>
      </c>
      <c r="B997" s="18" t="str">
        <f t="shared" si="70"/>
        <v>9d9aa164-1ac8-4d6c-9f1e-cb6173673f95CSP ACADEMICO</v>
      </c>
      <c r="C997" s="18"/>
      <c r="D997" t="s">
        <v>122</v>
      </c>
      <c r="E997" t="s">
        <v>1230</v>
      </c>
      <c r="F997" t="s">
        <v>1976</v>
      </c>
      <c r="G997" s="18" t="str">
        <f t="shared" si="72"/>
        <v>Catalogo principal</v>
      </c>
      <c r="H997" s="43" t="s">
        <v>121</v>
      </c>
      <c r="I997" s="37" t="s">
        <v>67</v>
      </c>
      <c r="J997" t="s">
        <v>2072</v>
      </c>
      <c r="K997" t="s">
        <v>40</v>
      </c>
      <c r="L997" s="70" t="s">
        <v>21</v>
      </c>
      <c r="M997" s="70" t="s">
        <v>28</v>
      </c>
      <c r="N997" s="37" t="s">
        <v>67</v>
      </c>
      <c r="O997" s="37" t="s">
        <v>67</v>
      </c>
      <c r="P997" s="37" t="s">
        <v>1976</v>
      </c>
      <c r="Q997" s="75" t="s">
        <v>1230</v>
      </c>
      <c r="R997" t="s">
        <v>3691</v>
      </c>
      <c r="S997" s="38">
        <v>1400</v>
      </c>
      <c r="T997">
        <v>1</v>
      </c>
      <c r="U997">
        <v>0</v>
      </c>
      <c r="V997" s="43" t="str">
        <f t="shared" si="71"/>
        <v>USD</v>
      </c>
    </row>
    <row r="998" spans="1:22" x14ac:dyDescent="0.2">
      <c r="A998" s="18" t="str">
        <f t="shared" si="69"/>
        <v>Catalogo principalCSP ACADEMICO865d13d6-cc8a-4a59-ae93-667cf226199e</v>
      </c>
      <c r="B998" s="18" t="str">
        <f t="shared" si="70"/>
        <v>865d13d6-cc8a-4a59-ae93-667cf226199eCSP ACADEMICO</v>
      </c>
      <c r="C998" s="18"/>
      <c r="D998" t="s">
        <v>122</v>
      </c>
      <c r="E998" t="s">
        <v>1231</v>
      </c>
      <c r="F998" t="s">
        <v>1976</v>
      </c>
      <c r="G998" s="18" t="str">
        <f t="shared" si="72"/>
        <v>Catalogo principal</v>
      </c>
      <c r="H998" s="43" t="s">
        <v>121</v>
      </c>
      <c r="I998" s="37" t="s">
        <v>67</v>
      </c>
      <c r="J998" t="s">
        <v>1232</v>
      </c>
      <c r="K998" t="s">
        <v>40</v>
      </c>
      <c r="L998" s="70" t="s">
        <v>21</v>
      </c>
      <c r="M998" s="70" t="s">
        <v>3966</v>
      </c>
      <c r="N998" s="37" t="s">
        <v>67</v>
      </c>
      <c r="O998" s="37" t="s">
        <v>67</v>
      </c>
      <c r="P998" s="37" t="s">
        <v>1976</v>
      </c>
      <c r="Q998" s="75" t="s">
        <v>1231</v>
      </c>
      <c r="R998" t="s">
        <v>3691</v>
      </c>
      <c r="S998" s="38">
        <v>72</v>
      </c>
      <c r="T998">
        <v>1</v>
      </c>
      <c r="U998">
        <v>0</v>
      </c>
      <c r="V998" s="43" t="str">
        <f t="shared" si="71"/>
        <v>USD</v>
      </c>
    </row>
    <row r="999" spans="1:22" x14ac:dyDescent="0.2">
      <c r="A999" s="18" t="str">
        <f t="shared" si="69"/>
        <v>Catalogo principalCSP ACADEMICO5d7c0030-c2e9-4a8c-bed3-5a6dbf1e4449</v>
      </c>
      <c r="B999" s="18" t="str">
        <f t="shared" si="70"/>
        <v>5d7c0030-c2e9-4a8c-bed3-5a6dbf1e4449CSP ACADEMICO</v>
      </c>
      <c r="C999" s="18"/>
      <c r="D999" t="s">
        <v>122</v>
      </c>
      <c r="E999" t="s">
        <v>1233</v>
      </c>
      <c r="F999" t="s">
        <v>1976</v>
      </c>
      <c r="G999" s="18" t="str">
        <f t="shared" si="72"/>
        <v>Catalogo principal</v>
      </c>
      <c r="H999" s="43" t="s">
        <v>121</v>
      </c>
      <c r="I999" s="37" t="s">
        <v>67</v>
      </c>
      <c r="J999" t="s">
        <v>1234</v>
      </c>
      <c r="K999" t="s">
        <v>40</v>
      </c>
      <c r="L999" s="70" t="s">
        <v>21</v>
      </c>
      <c r="M999" s="70" t="s">
        <v>3966</v>
      </c>
      <c r="N999" s="37" t="s">
        <v>67</v>
      </c>
      <c r="O999" s="37" t="s">
        <v>67</v>
      </c>
      <c r="P999" s="37" t="s">
        <v>1976</v>
      </c>
      <c r="Q999" s="75" t="s">
        <v>1233</v>
      </c>
      <c r="R999" t="s">
        <v>3691</v>
      </c>
      <c r="S999" s="38">
        <v>1.7</v>
      </c>
      <c r="T999">
        <v>1</v>
      </c>
      <c r="U999">
        <v>0</v>
      </c>
      <c r="V999" s="43" t="str">
        <f t="shared" si="71"/>
        <v>USD</v>
      </c>
    </row>
    <row r="1000" spans="1:22" x14ac:dyDescent="0.2">
      <c r="A1000" s="18" t="str">
        <f t="shared" si="69"/>
        <v>Catalogo principalCSP ACADEMICO6c6e2e9c-2156-4f7c-9c78-f94393b750fe</v>
      </c>
      <c r="B1000" s="18" t="str">
        <f t="shared" si="70"/>
        <v>6c6e2e9c-2156-4f7c-9c78-f94393b750feCSP ACADEMICO</v>
      </c>
      <c r="C1000" s="18"/>
      <c r="D1000" t="s">
        <v>122</v>
      </c>
      <c r="E1000" t="s">
        <v>1235</v>
      </c>
      <c r="F1000" t="s">
        <v>1976</v>
      </c>
      <c r="G1000" s="18" t="str">
        <f t="shared" si="72"/>
        <v>Catalogo principal</v>
      </c>
      <c r="H1000" s="43" t="s">
        <v>121</v>
      </c>
      <c r="I1000" s="37" t="s">
        <v>67</v>
      </c>
      <c r="J1000" t="s">
        <v>1236</v>
      </c>
      <c r="K1000" t="s">
        <v>40</v>
      </c>
      <c r="L1000" s="70" t="s">
        <v>21</v>
      </c>
      <c r="M1000" s="70" t="s">
        <v>3966</v>
      </c>
      <c r="N1000" s="37" t="s">
        <v>67</v>
      </c>
      <c r="O1000" s="37" t="s">
        <v>67</v>
      </c>
      <c r="P1000" s="37" t="s">
        <v>1976</v>
      </c>
      <c r="Q1000" s="75" t="s">
        <v>1235</v>
      </c>
      <c r="R1000" t="s">
        <v>3691</v>
      </c>
      <c r="S1000" s="38">
        <v>1.4</v>
      </c>
      <c r="T1000">
        <v>1</v>
      </c>
      <c r="U1000">
        <v>0</v>
      </c>
      <c r="V1000" s="43" t="str">
        <f t="shared" si="71"/>
        <v>USD</v>
      </c>
    </row>
    <row r="1001" spans="1:22" x14ac:dyDescent="0.2">
      <c r="A1001" s="18" t="str">
        <f t="shared" si="69"/>
        <v>Catalogo principalCSP ACADEMICO0514821c-f7d8-41fc-8c94-59e59d3d6034</v>
      </c>
      <c r="B1001" s="18" t="str">
        <f t="shared" si="70"/>
        <v>0514821c-f7d8-41fc-8c94-59e59d3d6034CSP ACADEMICO</v>
      </c>
      <c r="C1001" s="18"/>
      <c r="D1001" t="s">
        <v>122</v>
      </c>
      <c r="E1001" t="s">
        <v>1237</v>
      </c>
      <c r="F1001" t="s">
        <v>1976</v>
      </c>
      <c r="G1001" s="18" t="str">
        <f t="shared" si="72"/>
        <v>Catalogo principal</v>
      </c>
      <c r="H1001" s="43" t="s">
        <v>121</v>
      </c>
      <c r="I1001" s="37" t="s">
        <v>67</v>
      </c>
      <c r="J1001" t="s">
        <v>1238</v>
      </c>
      <c r="K1001" t="s">
        <v>40</v>
      </c>
      <c r="L1001" s="70" t="s">
        <v>21</v>
      </c>
      <c r="M1001" s="70" t="s">
        <v>3966</v>
      </c>
      <c r="N1001" s="37" t="s">
        <v>67</v>
      </c>
      <c r="O1001" s="37" t="s">
        <v>67</v>
      </c>
      <c r="P1001" s="37" t="s">
        <v>1976</v>
      </c>
      <c r="Q1001" s="75" t="s">
        <v>1237</v>
      </c>
      <c r="R1001" t="s">
        <v>3691</v>
      </c>
      <c r="S1001" s="38">
        <v>2</v>
      </c>
      <c r="T1001">
        <v>1</v>
      </c>
      <c r="U1001">
        <v>0</v>
      </c>
      <c r="V1001" s="43" t="str">
        <f t="shared" si="71"/>
        <v>USD</v>
      </c>
    </row>
    <row r="1002" spans="1:22" x14ac:dyDescent="0.2">
      <c r="A1002" s="18" t="str">
        <f t="shared" si="69"/>
        <v>Catalogo principalCSP ACADEMICOa91941ff-79a2-4476-a064-c5a6922e0bbd</v>
      </c>
      <c r="B1002" s="18" t="str">
        <f t="shared" si="70"/>
        <v>a91941ff-79a2-4476-a064-c5a6922e0bbdCSP ACADEMICO</v>
      </c>
      <c r="C1002" s="18"/>
      <c r="D1002" t="s">
        <v>122</v>
      </c>
      <c r="E1002" t="s">
        <v>1239</v>
      </c>
      <c r="F1002" t="s">
        <v>1976</v>
      </c>
      <c r="G1002" s="18" t="str">
        <f t="shared" si="72"/>
        <v>Catalogo principal</v>
      </c>
      <c r="H1002" s="43" t="s">
        <v>121</v>
      </c>
      <c r="I1002" s="37" t="s">
        <v>67</v>
      </c>
      <c r="J1002" t="s">
        <v>1240</v>
      </c>
      <c r="K1002" t="s">
        <v>40</v>
      </c>
      <c r="L1002" s="70" t="s">
        <v>21</v>
      </c>
      <c r="M1002" s="70" t="s">
        <v>3966</v>
      </c>
      <c r="N1002" s="37" t="s">
        <v>67</v>
      </c>
      <c r="O1002" s="37" t="s">
        <v>67</v>
      </c>
      <c r="P1002" s="37" t="s">
        <v>1976</v>
      </c>
      <c r="Q1002" s="75" t="s">
        <v>1239</v>
      </c>
      <c r="R1002" t="s">
        <v>3691</v>
      </c>
      <c r="S1002" s="38">
        <v>1.6</v>
      </c>
      <c r="T1002">
        <v>1</v>
      </c>
      <c r="U1002">
        <v>0</v>
      </c>
      <c r="V1002" s="43" t="str">
        <f t="shared" si="71"/>
        <v>USD</v>
      </c>
    </row>
    <row r="1003" spans="1:22" x14ac:dyDescent="0.2">
      <c r="A1003" s="18" t="str">
        <f t="shared" si="69"/>
        <v>Catalogo principalCSP ACADEMICO2ed867d7-fd08-474f-8353-502b500d1c9b</v>
      </c>
      <c r="B1003" s="18" t="str">
        <f t="shared" si="70"/>
        <v>2ed867d7-fd08-474f-8353-502b500d1c9bCSP ACADEMICO</v>
      </c>
      <c r="C1003" s="18"/>
      <c r="D1003" t="s">
        <v>122</v>
      </c>
      <c r="E1003" t="s">
        <v>1241</v>
      </c>
      <c r="F1003" t="s">
        <v>1976</v>
      </c>
      <c r="G1003" s="18" t="str">
        <f t="shared" si="72"/>
        <v>Catalogo principal</v>
      </c>
      <c r="H1003" s="43" t="s">
        <v>121</v>
      </c>
      <c r="I1003" s="37" t="s">
        <v>67</v>
      </c>
      <c r="J1003" t="s">
        <v>1242</v>
      </c>
      <c r="K1003" t="s">
        <v>40</v>
      </c>
      <c r="L1003" s="70" t="s">
        <v>21</v>
      </c>
      <c r="M1003" s="70" t="s">
        <v>3966</v>
      </c>
      <c r="N1003" s="37" t="s">
        <v>67</v>
      </c>
      <c r="O1003" s="37" t="s">
        <v>67</v>
      </c>
      <c r="P1003" s="37" t="s">
        <v>1976</v>
      </c>
      <c r="Q1003" s="75" t="s">
        <v>1241</v>
      </c>
      <c r="R1003" t="s">
        <v>3691</v>
      </c>
      <c r="S1003" s="38">
        <v>1.7</v>
      </c>
      <c r="T1003">
        <v>1</v>
      </c>
      <c r="U1003">
        <v>0</v>
      </c>
      <c r="V1003" s="43" t="str">
        <f t="shared" si="71"/>
        <v>USD</v>
      </c>
    </row>
    <row r="1004" spans="1:22" x14ac:dyDescent="0.2">
      <c r="A1004" s="18" t="str">
        <f t="shared" si="69"/>
        <v>Catalogo principalCSP ACADEMICO2ba72571-c0f0-4373-b999-d08cc1bb5edd</v>
      </c>
      <c r="B1004" s="18" t="str">
        <f t="shared" si="70"/>
        <v>2ba72571-c0f0-4373-b999-d08cc1bb5eddCSP ACADEMICO</v>
      </c>
      <c r="C1004" s="18"/>
      <c r="D1004" t="s">
        <v>122</v>
      </c>
      <c r="E1004" t="s">
        <v>1243</v>
      </c>
      <c r="F1004" t="s">
        <v>1976</v>
      </c>
      <c r="G1004" s="18" t="str">
        <f t="shared" si="72"/>
        <v>Catalogo principal</v>
      </c>
      <c r="H1004" s="43" t="s">
        <v>121</v>
      </c>
      <c r="I1004" s="37" t="s">
        <v>67</v>
      </c>
      <c r="J1004" t="s">
        <v>1244</v>
      </c>
      <c r="K1004" t="s">
        <v>40</v>
      </c>
      <c r="L1004" s="70" t="s">
        <v>21</v>
      </c>
      <c r="M1004" s="70" t="s">
        <v>3966</v>
      </c>
      <c r="N1004" s="37" t="s">
        <v>67</v>
      </c>
      <c r="O1004" s="37" t="s">
        <v>67</v>
      </c>
      <c r="P1004" s="37" t="s">
        <v>1976</v>
      </c>
      <c r="Q1004" s="75" t="s">
        <v>1243</v>
      </c>
      <c r="R1004" t="s">
        <v>3691</v>
      </c>
      <c r="S1004" s="38">
        <v>1.4</v>
      </c>
      <c r="T1004">
        <v>1</v>
      </c>
      <c r="U1004">
        <v>0</v>
      </c>
      <c r="V1004" s="43" t="str">
        <f t="shared" si="71"/>
        <v>USD</v>
      </c>
    </row>
    <row r="1005" spans="1:22" x14ac:dyDescent="0.2">
      <c r="A1005" s="18" t="str">
        <f t="shared" si="69"/>
        <v>Catalogo principalCSP ACADEMICOe127fe33-1c13-43cd-9b34-b47a816b5dc7</v>
      </c>
      <c r="B1005" s="18" t="str">
        <f t="shared" si="70"/>
        <v>e127fe33-1c13-43cd-9b34-b47a816b5dc7CSP ACADEMICO</v>
      </c>
      <c r="C1005" s="18"/>
      <c r="D1005" t="s">
        <v>122</v>
      </c>
      <c r="E1005" t="s">
        <v>1245</v>
      </c>
      <c r="F1005" t="s">
        <v>1976</v>
      </c>
      <c r="G1005" s="18" t="str">
        <f t="shared" si="72"/>
        <v>Catalogo principal</v>
      </c>
      <c r="H1005" s="43" t="s">
        <v>121</v>
      </c>
      <c r="I1005" s="37" t="s">
        <v>67</v>
      </c>
      <c r="J1005" t="s">
        <v>1246</v>
      </c>
      <c r="K1005" t="s">
        <v>40</v>
      </c>
      <c r="L1005" s="70" t="s">
        <v>21</v>
      </c>
      <c r="M1005" s="70" t="s">
        <v>3966</v>
      </c>
      <c r="N1005" s="37" t="s">
        <v>67</v>
      </c>
      <c r="O1005" s="37" t="s">
        <v>67</v>
      </c>
      <c r="P1005" s="37" t="s">
        <v>1976</v>
      </c>
      <c r="Q1005" s="75" t="s">
        <v>1245</v>
      </c>
      <c r="R1005" t="s">
        <v>3691</v>
      </c>
      <c r="S1005" s="38">
        <v>22</v>
      </c>
      <c r="T1005">
        <v>1</v>
      </c>
      <c r="U1005">
        <v>0</v>
      </c>
      <c r="V1005" s="43" t="str">
        <f t="shared" si="71"/>
        <v>USD</v>
      </c>
    </row>
    <row r="1006" spans="1:22" x14ac:dyDescent="0.2">
      <c r="A1006" s="18" t="str">
        <f t="shared" si="69"/>
        <v>Catalogo principalCSP ACADEMICOb5e34602-473b-4e11-9ce2-ee0728d3880e</v>
      </c>
      <c r="B1006" s="18" t="str">
        <f t="shared" si="70"/>
        <v>b5e34602-473b-4e11-9ce2-ee0728d3880eCSP ACADEMICO</v>
      </c>
      <c r="C1006" s="18"/>
      <c r="D1006" t="s">
        <v>122</v>
      </c>
      <c r="E1006" t="s">
        <v>1247</v>
      </c>
      <c r="F1006" t="s">
        <v>1976</v>
      </c>
      <c r="G1006" s="18" t="str">
        <f t="shared" si="72"/>
        <v>Catalogo principal</v>
      </c>
      <c r="H1006" s="43" t="s">
        <v>121</v>
      </c>
      <c r="I1006" s="37" t="s">
        <v>67</v>
      </c>
      <c r="J1006" t="s">
        <v>1248</v>
      </c>
      <c r="K1006" t="s">
        <v>40</v>
      </c>
      <c r="L1006" s="70" t="s">
        <v>21</v>
      </c>
      <c r="M1006" s="70" t="s">
        <v>3966</v>
      </c>
      <c r="N1006" s="37" t="s">
        <v>67</v>
      </c>
      <c r="O1006" s="37" t="s">
        <v>67</v>
      </c>
      <c r="P1006" s="37" t="s">
        <v>1976</v>
      </c>
      <c r="Q1006" s="75" t="s">
        <v>1247</v>
      </c>
      <c r="R1006" t="s">
        <v>3691</v>
      </c>
      <c r="S1006" s="38">
        <v>16</v>
      </c>
      <c r="T1006">
        <v>1</v>
      </c>
      <c r="U1006">
        <v>0</v>
      </c>
      <c r="V1006" s="43" t="str">
        <f t="shared" si="71"/>
        <v>USD</v>
      </c>
    </row>
    <row r="1007" spans="1:22" x14ac:dyDescent="0.2">
      <c r="A1007" s="18" t="str">
        <f t="shared" si="69"/>
        <v>Catalogo principalOVS_ES ACADEMICOH5T-00001</v>
      </c>
      <c r="B1007" s="18" t="str">
        <f t="shared" si="70"/>
        <v>H5T-00001OVS_ES ACADEMICO</v>
      </c>
      <c r="C1007" s="18"/>
      <c r="D1007" t="s">
        <v>122</v>
      </c>
      <c r="E1007" t="s">
        <v>1253</v>
      </c>
      <c r="F1007" t="s">
        <v>230</v>
      </c>
      <c r="G1007" s="18" t="str">
        <f t="shared" si="72"/>
        <v>Catalogo principal</v>
      </c>
      <c r="H1007" s="43" t="s">
        <v>121</v>
      </c>
      <c r="I1007" s="37" t="s">
        <v>67</v>
      </c>
      <c r="J1007" t="s">
        <v>4777</v>
      </c>
      <c r="K1007" t="s">
        <v>40</v>
      </c>
      <c r="L1007" s="70" t="s">
        <v>21</v>
      </c>
      <c r="M1007" s="70" t="s">
        <v>4778</v>
      </c>
      <c r="N1007" s="37" t="s">
        <v>67</v>
      </c>
      <c r="O1007" s="37" t="s">
        <v>67</v>
      </c>
      <c r="P1007" s="37" t="s">
        <v>230</v>
      </c>
      <c r="Q1007" s="75" t="s">
        <v>1253</v>
      </c>
      <c r="R1007" t="s">
        <v>3696</v>
      </c>
      <c r="S1007" s="38">
        <v>1583</v>
      </c>
      <c r="T1007">
        <v>1</v>
      </c>
      <c r="U1007">
        <v>0</v>
      </c>
      <c r="V1007" s="43" t="str">
        <f t="shared" si="71"/>
        <v>USD</v>
      </c>
    </row>
    <row r="1008" spans="1:22" x14ac:dyDescent="0.2">
      <c r="A1008" s="18" t="str">
        <f t="shared" si="69"/>
        <v>Catalogo principalOVS_ES ACADEMICOH5T-00002</v>
      </c>
      <c r="B1008" s="18" t="str">
        <f t="shared" si="70"/>
        <v>H5T-00002OVS_ES ACADEMICO</v>
      </c>
      <c r="C1008" s="18"/>
      <c r="D1008" t="s">
        <v>122</v>
      </c>
      <c r="E1008" t="s">
        <v>1254</v>
      </c>
      <c r="F1008" t="s">
        <v>230</v>
      </c>
      <c r="G1008" s="18" t="str">
        <f t="shared" si="72"/>
        <v>Catalogo principal</v>
      </c>
      <c r="H1008" s="43" t="s">
        <v>121</v>
      </c>
      <c r="I1008" s="37" t="s">
        <v>67</v>
      </c>
      <c r="J1008" t="s">
        <v>4779</v>
      </c>
      <c r="K1008" t="s">
        <v>40</v>
      </c>
      <c r="L1008" s="70" t="s">
        <v>21</v>
      </c>
      <c r="M1008" s="70" t="s">
        <v>4778</v>
      </c>
      <c r="N1008" s="37" t="s">
        <v>67</v>
      </c>
      <c r="O1008" s="37" t="s">
        <v>67</v>
      </c>
      <c r="P1008" s="37" t="s">
        <v>230</v>
      </c>
      <c r="Q1008" s="75" t="s">
        <v>1254</v>
      </c>
      <c r="R1008" t="s">
        <v>3696</v>
      </c>
      <c r="S1008" s="38">
        <v>1583</v>
      </c>
      <c r="T1008">
        <v>1</v>
      </c>
      <c r="U1008">
        <v>0</v>
      </c>
      <c r="V1008" s="43" t="str">
        <f t="shared" si="71"/>
        <v>USD</v>
      </c>
    </row>
    <row r="1009" spans="1:22" x14ac:dyDescent="0.2">
      <c r="A1009" s="18" t="str">
        <f t="shared" si="69"/>
        <v>Catalogo principalOVS_ES ACADEMICOH5T-00012</v>
      </c>
      <c r="B1009" s="18" t="str">
        <f t="shared" si="70"/>
        <v>H5T-00012OVS_ES ACADEMICO</v>
      </c>
      <c r="C1009" s="18"/>
      <c r="D1009" t="s">
        <v>122</v>
      </c>
      <c r="E1009" t="s">
        <v>1255</v>
      </c>
      <c r="F1009" t="s">
        <v>230</v>
      </c>
      <c r="G1009" s="18" t="str">
        <f t="shared" si="72"/>
        <v>Catalogo principal</v>
      </c>
      <c r="H1009" s="43" t="s">
        <v>121</v>
      </c>
      <c r="I1009" s="37" t="s">
        <v>67</v>
      </c>
      <c r="J1009" t="s">
        <v>4780</v>
      </c>
      <c r="K1009" t="s">
        <v>40</v>
      </c>
      <c r="L1009" s="70" t="s">
        <v>21</v>
      </c>
      <c r="M1009" s="70" t="s">
        <v>4778</v>
      </c>
      <c r="N1009" s="37" t="s">
        <v>67</v>
      </c>
      <c r="O1009" s="37" t="s">
        <v>67</v>
      </c>
      <c r="P1009" s="37" t="s">
        <v>230</v>
      </c>
      <c r="Q1009" s="75" t="s">
        <v>1255</v>
      </c>
      <c r="R1009" t="s">
        <v>3696</v>
      </c>
      <c r="S1009" s="38">
        <v>3098</v>
      </c>
      <c r="T1009">
        <v>1</v>
      </c>
      <c r="U1009">
        <v>0</v>
      </c>
      <c r="V1009" s="43" t="str">
        <f t="shared" si="71"/>
        <v>USD</v>
      </c>
    </row>
    <row r="1010" spans="1:22" x14ac:dyDescent="0.2">
      <c r="A1010" s="18" t="str">
        <f t="shared" si="69"/>
        <v>Catalogo principalOVS_ES ACADEMICOH5T-00013</v>
      </c>
      <c r="B1010" s="18" t="str">
        <f t="shared" si="70"/>
        <v>H5T-00013OVS_ES ACADEMICO</v>
      </c>
      <c r="C1010" s="18"/>
      <c r="D1010" t="s">
        <v>122</v>
      </c>
      <c r="E1010" t="s">
        <v>1256</v>
      </c>
      <c r="F1010" t="s">
        <v>230</v>
      </c>
      <c r="G1010" s="18" t="str">
        <f t="shared" si="72"/>
        <v>Catalogo principal</v>
      </c>
      <c r="H1010" s="43" t="s">
        <v>121</v>
      </c>
      <c r="I1010" s="37" t="s">
        <v>67</v>
      </c>
      <c r="J1010" t="s">
        <v>4781</v>
      </c>
      <c r="K1010" t="s">
        <v>40</v>
      </c>
      <c r="L1010" s="70" t="s">
        <v>21</v>
      </c>
      <c r="M1010" s="70" t="s">
        <v>4778</v>
      </c>
      <c r="N1010" s="37" t="s">
        <v>67</v>
      </c>
      <c r="O1010" s="37" t="s">
        <v>67</v>
      </c>
      <c r="P1010" s="37" t="s">
        <v>230</v>
      </c>
      <c r="Q1010" s="75" t="s">
        <v>1256</v>
      </c>
      <c r="R1010" t="s">
        <v>3696</v>
      </c>
      <c r="S1010" s="38">
        <v>3098</v>
      </c>
      <c r="T1010">
        <v>1</v>
      </c>
      <c r="U1010">
        <v>0</v>
      </c>
      <c r="V1010" s="43" t="str">
        <f t="shared" si="71"/>
        <v>USD</v>
      </c>
    </row>
    <row r="1011" spans="1:22" x14ac:dyDescent="0.2">
      <c r="A1011" s="18" t="str">
        <f t="shared" si="69"/>
        <v>Catalogo principalOVS_ES ACADEMICOH5T-00015</v>
      </c>
      <c r="B1011" s="18" t="str">
        <f t="shared" si="70"/>
        <v>H5T-00015OVS_ES ACADEMICO</v>
      </c>
      <c r="C1011" s="18"/>
      <c r="D1011" t="s">
        <v>122</v>
      </c>
      <c r="E1011" t="s">
        <v>1257</v>
      </c>
      <c r="F1011" t="s">
        <v>230</v>
      </c>
      <c r="G1011" s="18" t="str">
        <f t="shared" si="72"/>
        <v>Catalogo principal</v>
      </c>
      <c r="H1011" s="43" t="s">
        <v>121</v>
      </c>
      <c r="I1011" s="37" t="s">
        <v>67</v>
      </c>
      <c r="J1011" t="s">
        <v>4782</v>
      </c>
      <c r="K1011" t="s">
        <v>40</v>
      </c>
      <c r="L1011" s="70" t="s">
        <v>21</v>
      </c>
      <c r="M1011" s="70" t="s">
        <v>4778</v>
      </c>
      <c r="N1011" s="37" t="s">
        <v>67</v>
      </c>
      <c r="O1011" s="37" t="s">
        <v>67</v>
      </c>
      <c r="P1011" s="37" t="s">
        <v>230</v>
      </c>
      <c r="Q1011" s="75" t="s">
        <v>1257</v>
      </c>
      <c r="R1011" t="s">
        <v>3696</v>
      </c>
      <c r="S1011" s="38">
        <v>4274</v>
      </c>
      <c r="T1011">
        <v>1</v>
      </c>
      <c r="U1011">
        <v>0</v>
      </c>
      <c r="V1011" s="43" t="str">
        <f t="shared" si="71"/>
        <v>USD</v>
      </c>
    </row>
    <row r="1012" spans="1:22" x14ac:dyDescent="0.2">
      <c r="A1012" s="18" t="str">
        <f t="shared" si="69"/>
        <v>Catalogo principalOVS_ES ACADEMICOH5T-00016</v>
      </c>
      <c r="B1012" s="18" t="str">
        <f t="shared" si="70"/>
        <v>H5T-00016OVS_ES ACADEMICO</v>
      </c>
      <c r="C1012" s="18"/>
      <c r="D1012" t="s">
        <v>122</v>
      </c>
      <c r="E1012" t="s">
        <v>1258</v>
      </c>
      <c r="F1012" t="s">
        <v>230</v>
      </c>
      <c r="G1012" s="18" t="str">
        <f t="shared" si="72"/>
        <v>Catalogo principal</v>
      </c>
      <c r="H1012" s="43" t="s">
        <v>121</v>
      </c>
      <c r="I1012" s="37" t="s">
        <v>67</v>
      </c>
      <c r="J1012" t="s">
        <v>4783</v>
      </c>
      <c r="K1012" t="s">
        <v>40</v>
      </c>
      <c r="L1012" s="70" t="s">
        <v>21</v>
      </c>
      <c r="M1012" s="70" t="s">
        <v>4778</v>
      </c>
      <c r="N1012" s="37" t="s">
        <v>67</v>
      </c>
      <c r="O1012" s="37" t="s">
        <v>67</v>
      </c>
      <c r="P1012" s="37" t="s">
        <v>230</v>
      </c>
      <c r="Q1012" s="75" t="s">
        <v>1258</v>
      </c>
      <c r="R1012" t="s">
        <v>3696</v>
      </c>
      <c r="S1012" s="38">
        <v>4274</v>
      </c>
      <c r="T1012">
        <v>1</v>
      </c>
      <c r="U1012">
        <v>0</v>
      </c>
      <c r="V1012" s="43" t="str">
        <f t="shared" si="71"/>
        <v>USD</v>
      </c>
    </row>
    <row r="1013" spans="1:22" x14ac:dyDescent="0.2">
      <c r="A1013" s="18" t="str">
        <f t="shared" si="69"/>
        <v>Catalogo principalOVS_ES ACADEMICOH5T-00018</v>
      </c>
      <c r="B1013" s="18" t="str">
        <f t="shared" si="70"/>
        <v>H5T-00018OVS_ES ACADEMICO</v>
      </c>
      <c r="C1013" s="18"/>
      <c r="D1013" t="s">
        <v>122</v>
      </c>
      <c r="E1013" t="s">
        <v>1259</v>
      </c>
      <c r="F1013" t="s">
        <v>230</v>
      </c>
      <c r="G1013" s="18" t="str">
        <f t="shared" si="72"/>
        <v>Catalogo principal</v>
      </c>
      <c r="H1013" s="43" t="s">
        <v>121</v>
      </c>
      <c r="I1013" s="37" t="s">
        <v>67</v>
      </c>
      <c r="J1013" t="s">
        <v>4784</v>
      </c>
      <c r="K1013" t="s">
        <v>40</v>
      </c>
      <c r="L1013" s="70" t="s">
        <v>21</v>
      </c>
      <c r="M1013" s="70" t="s">
        <v>4778</v>
      </c>
      <c r="N1013" s="37" t="s">
        <v>67</v>
      </c>
      <c r="O1013" s="37" t="s">
        <v>67</v>
      </c>
      <c r="P1013" s="37" t="s">
        <v>230</v>
      </c>
      <c r="Q1013" s="75" t="s">
        <v>1259</v>
      </c>
      <c r="R1013" t="s">
        <v>3696</v>
      </c>
      <c r="S1013" s="38">
        <v>3098</v>
      </c>
      <c r="T1013">
        <v>1</v>
      </c>
      <c r="U1013">
        <v>0</v>
      </c>
      <c r="V1013" s="43" t="str">
        <f t="shared" si="71"/>
        <v>USD</v>
      </c>
    </row>
    <row r="1014" spans="1:22" x14ac:dyDescent="0.2">
      <c r="A1014" s="18" t="str">
        <f t="shared" si="69"/>
        <v>Catalogo principalOVS_ES ACADEMICOH5T-00019</v>
      </c>
      <c r="B1014" s="18" t="str">
        <f t="shared" si="70"/>
        <v>H5T-00019OVS_ES ACADEMICO</v>
      </c>
      <c r="C1014" s="18"/>
      <c r="D1014" t="s">
        <v>122</v>
      </c>
      <c r="E1014" t="s">
        <v>1260</v>
      </c>
      <c r="F1014" t="s">
        <v>230</v>
      </c>
      <c r="G1014" s="18" t="str">
        <f t="shared" si="72"/>
        <v>Catalogo principal</v>
      </c>
      <c r="H1014" s="43" t="s">
        <v>121</v>
      </c>
      <c r="I1014" s="37" t="s">
        <v>67</v>
      </c>
      <c r="J1014" t="s">
        <v>4785</v>
      </c>
      <c r="K1014" t="s">
        <v>40</v>
      </c>
      <c r="L1014" s="70" t="s">
        <v>21</v>
      </c>
      <c r="M1014" s="70" t="s">
        <v>4778</v>
      </c>
      <c r="N1014" s="37" t="s">
        <v>67</v>
      </c>
      <c r="O1014" s="37" t="s">
        <v>67</v>
      </c>
      <c r="P1014" s="37" t="s">
        <v>230</v>
      </c>
      <c r="Q1014" s="75" t="s">
        <v>1260</v>
      </c>
      <c r="R1014" t="s">
        <v>3696</v>
      </c>
      <c r="S1014" s="38">
        <v>3098</v>
      </c>
      <c r="T1014">
        <v>1</v>
      </c>
      <c r="U1014">
        <v>0</v>
      </c>
      <c r="V1014" s="43" t="str">
        <f t="shared" si="71"/>
        <v>USD</v>
      </c>
    </row>
    <row r="1015" spans="1:22" x14ac:dyDescent="0.2">
      <c r="A1015" s="18" t="str">
        <f t="shared" si="69"/>
        <v>Catalogo principalCSP ACADEMICO13219baa-468f-4eeb-bfaa-243216dbddca</v>
      </c>
      <c r="B1015" s="18" t="str">
        <f t="shared" si="70"/>
        <v>13219baa-468f-4eeb-bfaa-243216dbddcaCSP ACADEMICO</v>
      </c>
      <c r="C1015" s="18"/>
      <c r="D1015" t="s">
        <v>122</v>
      </c>
      <c r="E1015" t="s">
        <v>1270</v>
      </c>
      <c r="F1015" t="s">
        <v>1976</v>
      </c>
      <c r="G1015" s="18" t="str">
        <f t="shared" si="72"/>
        <v>Catalogo principal</v>
      </c>
      <c r="H1015" s="43" t="s">
        <v>121</v>
      </c>
      <c r="I1015" s="37" t="s">
        <v>67</v>
      </c>
      <c r="J1015" t="s">
        <v>1271</v>
      </c>
      <c r="K1015" t="s">
        <v>40</v>
      </c>
      <c r="L1015" s="70" t="s">
        <v>21</v>
      </c>
      <c r="M1015" s="70" t="s">
        <v>3966</v>
      </c>
      <c r="N1015" s="37" t="s">
        <v>67</v>
      </c>
      <c r="O1015" s="37" t="s">
        <v>67</v>
      </c>
      <c r="P1015" s="37" t="s">
        <v>1976</v>
      </c>
      <c r="Q1015" s="75" t="s">
        <v>1270</v>
      </c>
      <c r="R1015" t="s">
        <v>3691</v>
      </c>
      <c r="S1015" s="38">
        <v>2.4</v>
      </c>
      <c r="T1015">
        <v>1</v>
      </c>
      <c r="U1015">
        <v>0</v>
      </c>
      <c r="V1015" s="43" t="str">
        <f t="shared" si="71"/>
        <v>USD</v>
      </c>
    </row>
    <row r="1016" spans="1:22" x14ac:dyDescent="0.2">
      <c r="A1016" s="18" t="str">
        <f t="shared" si="69"/>
        <v>Catalogo principalCSP ACADEMICO31a690b0-3945-4adf-98ab-644e0a879b3f</v>
      </c>
      <c r="B1016" s="18" t="str">
        <f t="shared" si="70"/>
        <v>31a690b0-3945-4adf-98ab-644e0a879b3fCSP ACADEMICO</v>
      </c>
      <c r="C1016" s="18"/>
      <c r="D1016" t="s">
        <v>122</v>
      </c>
      <c r="E1016" t="s">
        <v>1272</v>
      </c>
      <c r="F1016" t="s">
        <v>1976</v>
      </c>
      <c r="G1016" s="18" t="str">
        <f t="shared" si="72"/>
        <v>Catalogo principal</v>
      </c>
      <c r="H1016" s="43" t="s">
        <v>121</v>
      </c>
      <c r="I1016" s="37" t="s">
        <v>67</v>
      </c>
      <c r="J1016" t="s">
        <v>1273</v>
      </c>
      <c r="K1016" t="s">
        <v>40</v>
      </c>
      <c r="L1016" s="70" t="s">
        <v>21</v>
      </c>
      <c r="M1016" s="70" t="s">
        <v>3966</v>
      </c>
      <c r="N1016" s="37" t="s">
        <v>67</v>
      </c>
      <c r="O1016" s="37" t="s">
        <v>67</v>
      </c>
      <c r="P1016" s="37" t="s">
        <v>1976</v>
      </c>
      <c r="Q1016" s="75" t="s">
        <v>1272</v>
      </c>
      <c r="R1016" t="s">
        <v>3691</v>
      </c>
      <c r="S1016" s="38">
        <v>1.8</v>
      </c>
      <c r="T1016">
        <v>1</v>
      </c>
      <c r="U1016">
        <v>0</v>
      </c>
      <c r="V1016" s="43" t="str">
        <f t="shared" si="71"/>
        <v>USD</v>
      </c>
    </row>
    <row r="1017" spans="1:22" x14ac:dyDescent="0.2">
      <c r="A1017" s="18" t="str">
        <f t="shared" si="69"/>
        <v>Catalogo principalCSP ACADEMICObeeafb06-d78c-45f4-9446-3fa6ebbc7803</v>
      </c>
      <c r="B1017" s="18" t="str">
        <f t="shared" si="70"/>
        <v>beeafb06-d78c-45f4-9446-3fa6ebbc7803CSP ACADEMICO</v>
      </c>
      <c r="C1017" s="18"/>
      <c r="D1017" t="s">
        <v>122</v>
      </c>
      <c r="E1017" t="s">
        <v>1274</v>
      </c>
      <c r="F1017" t="s">
        <v>1976</v>
      </c>
      <c r="G1017" s="18" t="str">
        <f t="shared" si="72"/>
        <v>Catalogo principal</v>
      </c>
      <c r="H1017" s="43" t="s">
        <v>121</v>
      </c>
      <c r="I1017" s="37" t="s">
        <v>67</v>
      </c>
      <c r="J1017" t="s">
        <v>1275</v>
      </c>
      <c r="K1017" t="s">
        <v>40</v>
      </c>
      <c r="L1017" s="70" t="s">
        <v>21</v>
      </c>
      <c r="M1017" s="70" t="s">
        <v>3966</v>
      </c>
      <c r="N1017" s="37" t="s">
        <v>67</v>
      </c>
      <c r="O1017" s="37" t="s">
        <v>67</v>
      </c>
      <c r="P1017" s="37" t="s">
        <v>1976</v>
      </c>
      <c r="Q1017" s="75" t="s">
        <v>1274</v>
      </c>
      <c r="R1017" t="s">
        <v>3691</v>
      </c>
      <c r="S1017" s="38">
        <v>82.5</v>
      </c>
      <c r="T1017">
        <v>1</v>
      </c>
      <c r="U1017">
        <v>0</v>
      </c>
      <c r="V1017" s="43" t="str">
        <f t="shared" si="71"/>
        <v>USD</v>
      </c>
    </row>
    <row r="1018" spans="1:22" x14ac:dyDescent="0.2">
      <c r="A1018" s="18" t="str">
        <f t="shared" si="69"/>
        <v>Catalogo principalCSP ACADEMICO711e2441-673c-4322-947c-ce2eb8035605</v>
      </c>
      <c r="B1018" s="18" t="str">
        <f t="shared" si="70"/>
        <v>711e2441-673c-4322-947c-ce2eb8035605CSP ACADEMICO</v>
      </c>
      <c r="C1018" s="18"/>
      <c r="D1018" t="s">
        <v>122</v>
      </c>
      <c r="E1018" s="83" t="s">
        <v>1276</v>
      </c>
      <c r="F1018" t="s">
        <v>1976</v>
      </c>
      <c r="G1018" s="18" t="str">
        <f t="shared" si="72"/>
        <v>Catalogo principal</v>
      </c>
      <c r="H1018" s="43" t="s">
        <v>121</v>
      </c>
      <c r="I1018" s="37" t="s">
        <v>67</v>
      </c>
      <c r="J1018" t="s">
        <v>1277</v>
      </c>
      <c r="K1018" t="s">
        <v>40</v>
      </c>
      <c r="L1018" s="70" t="s">
        <v>21</v>
      </c>
      <c r="M1018" s="70" t="s">
        <v>3966</v>
      </c>
      <c r="N1018" s="37" t="s">
        <v>67</v>
      </c>
      <c r="O1018" s="37" t="s">
        <v>67</v>
      </c>
      <c r="P1018" s="37" t="s">
        <v>1976</v>
      </c>
      <c r="Q1018" s="75" t="s">
        <v>1276</v>
      </c>
      <c r="R1018" t="s">
        <v>3691</v>
      </c>
      <c r="S1018" s="38">
        <v>55</v>
      </c>
      <c r="T1018">
        <v>1</v>
      </c>
      <c r="U1018">
        <v>0</v>
      </c>
      <c r="V1018" s="43" t="str">
        <f t="shared" si="71"/>
        <v>USD</v>
      </c>
    </row>
    <row r="1019" spans="1:22" x14ac:dyDescent="0.2">
      <c r="A1019" s="18" t="str">
        <f t="shared" si="69"/>
        <v>Catalogo principalCSP ACADEMICO3a773ce4-8a93-4da7-a966-fdf8a41b4887</v>
      </c>
      <c r="B1019" s="18" t="str">
        <f t="shared" si="70"/>
        <v>3a773ce4-8a93-4da7-a966-fdf8a41b4887CSP ACADEMICO</v>
      </c>
      <c r="C1019" s="18"/>
      <c r="D1019" t="s">
        <v>122</v>
      </c>
      <c r="E1019" t="s">
        <v>1278</v>
      </c>
      <c r="F1019" t="s">
        <v>1976</v>
      </c>
      <c r="G1019" s="18" t="str">
        <f t="shared" si="72"/>
        <v>Catalogo principal</v>
      </c>
      <c r="H1019" s="43" t="s">
        <v>121</v>
      </c>
      <c r="I1019" s="37" t="s">
        <v>67</v>
      </c>
      <c r="J1019" t="s">
        <v>1279</v>
      </c>
      <c r="K1019" t="s">
        <v>40</v>
      </c>
      <c r="L1019" s="70" t="s">
        <v>21</v>
      </c>
      <c r="M1019" s="70" t="s">
        <v>3966</v>
      </c>
      <c r="N1019" s="37" t="s">
        <v>67</v>
      </c>
      <c r="O1019" s="37" t="s">
        <v>67</v>
      </c>
      <c r="P1019" s="37" t="s">
        <v>1976</v>
      </c>
      <c r="Q1019" s="75" t="s">
        <v>1278</v>
      </c>
      <c r="R1019" t="s">
        <v>3691</v>
      </c>
      <c r="S1019" s="38">
        <v>550</v>
      </c>
      <c r="T1019">
        <v>1</v>
      </c>
      <c r="U1019">
        <v>0</v>
      </c>
      <c r="V1019" s="43" t="str">
        <f t="shared" si="71"/>
        <v>USD</v>
      </c>
    </row>
    <row r="1020" spans="1:22" x14ac:dyDescent="0.2">
      <c r="A1020" s="18" t="str">
        <f t="shared" si="69"/>
        <v>Catalogo principalCSP ACADEMICO5d4547df-6872-4bbd-93b7-e63b1cb07792</v>
      </c>
      <c r="B1020" s="18" t="str">
        <f t="shared" si="70"/>
        <v>5d4547df-6872-4bbd-93b7-e63b1cb07792CSP ACADEMICO</v>
      </c>
      <c r="C1020" s="18"/>
      <c r="D1020" t="s">
        <v>122</v>
      </c>
      <c r="E1020" t="s">
        <v>1280</v>
      </c>
      <c r="F1020" t="s">
        <v>1976</v>
      </c>
      <c r="G1020" s="18" t="str">
        <f t="shared" si="72"/>
        <v>Catalogo principal</v>
      </c>
      <c r="H1020" s="43" t="s">
        <v>121</v>
      </c>
      <c r="I1020" s="37" t="s">
        <v>67</v>
      </c>
      <c r="J1020" t="s">
        <v>1281</v>
      </c>
      <c r="K1020" t="s">
        <v>40</v>
      </c>
      <c r="L1020" s="70" t="s">
        <v>21</v>
      </c>
      <c r="M1020" s="70" t="s">
        <v>3966</v>
      </c>
      <c r="N1020" s="37" t="s">
        <v>67</v>
      </c>
      <c r="O1020" s="37" t="s">
        <v>67</v>
      </c>
      <c r="P1020" s="37" t="s">
        <v>1976</v>
      </c>
      <c r="Q1020" s="75" t="s">
        <v>1280</v>
      </c>
      <c r="R1020" t="s">
        <v>3691</v>
      </c>
      <c r="S1020" s="38">
        <v>82.5</v>
      </c>
      <c r="T1020">
        <v>1</v>
      </c>
      <c r="U1020">
        <v>0</v>
      </c>
      <c r="V1020" s="43" t="str">
        <f t="shared" si="71"/>
        <v>USD</v>
      </c>
    </row>
    <row r="1021" spans="1:22" x14ac:dyDescent="0.2">
      <c r="A1021" s="18" t="str">
        <f t="shared" si="69"/>
        <v>Catalogo principalCSP ACADEMICO2d912aad-bd09-4b66-87dc-ca75f2a5ef48</v>
      </c>
      <c r="B1021" s="18" t="str">
        <f t="shared" si="70"/>
        <v>2d912aad-bd09-4b66-87dc-ca75f2a5ef48CSP ACADEMICO</v>
      </c>
      <c r="C1021" s="18"/>
      <c r="D1021" t="s">
        <v>122</v>
      </c>
      <c r="E1021" t="s">
        <v>1282</v>
      </c>
      <c r="F1021" t="s">
        <v>1976</v>
      </c>
      <c r="G1021" s="18" t="str">
        <f t="shared" si="72"/>
        <v>Catalogo principal</v>
      </c>
      <c r="H1021" s="43" t="s">
        <v>121</v>
      </c>
      <c r="I1021" s="37" t="s">
        <v>67</v>
      </c>
      <c r="J1021" t="s">
        <v>1283</v>
      </c>
      <c r="K1021" t="s">
        <v>40</v>
      </c>
      <c r="L1021" s="70" t="s">
        <v>21</v>
      </c>
      <c r="M1021" s="70" t="s">
        <v>3966</v>
      </c>
      <c r="N1021" s="37" t="s">
        <v>67</v>
      </c>
      <c r="O1021" s="37" t="s">
        <v>67</v>
      </c>
      <c r="P1021" s="37" t="s">
        <v>1976</v>
      </c>
      <c r="Q1021" s="75" t="s">
        <v>1282</v>
      </c>
      <c r="R1021" t="s">
        <v>3691</v>
      </c>
      <c r="S1021" s="38">
        <v>55</v>
      </c>
      <c r="T1021">
        <v>1</v>
      </c>
      <c r="U1021">
        <v>0</v>
      </c>
      <c r="V1021" s="43" t="str">
        <f t="shared" si="71"/>
        <v>USD</v>
      </c>
    </row>
    <row r="1022" spans="1:22" x14ac:dyDescent="0.2">
      <c r="A1022" s="18" t="str">
        <f t="shared" si="69"/>
        <v>Catalogo principalCSP ACADEMICO1bc4f992-eda4-4a90-8628-ec35b5279e0e</v>
      </c>
      <c r="B1022" s="18" t="str">
        <f t="shared" si="70"/>
        <v>1bc4f992-eda4-4a90-8628-ec35b5279e0eCSP ACADEMICO</v>
      </c>
      <c r="C1022" s="18"/>
      <c r="D1022" t="s">
        <v>122</v>
      </c>
      <c r="E1022" t="s">
        <v>1284</v>
      </c>
      <c r="F1022" t="s">
        <v>1976</v>
      </c>
      <c r="G1022" s="18" t="str">
        <f t="shared" si="72"/>
        <v>Catalogo principal</v>
      </c>
      <c r="H1022" s="43" t="s">
        <v>121</v>
      </c>
      <c r="I1022" s="37" t="s">
        <v>67</v>
      </c>
      <c r="J1022" t="s">
        <v>1285</v>
      </c>
      <c r="K1022" t="s">
        <v>40</v>
      </c>
      <c r="L1022" s="70" t="s">
        <v>21</v>
      </c>
      <c r="M1022" s="70" t="s">
        <v>3966</v>
      </c>
      <c r="N1022" s="37" t="s">
        <v>67</v>
      </c>
      <c r="O1022" s="37" t="s">
        <v>67</v>
      </c>
      <c r="P1022" s="37" t="s">
        <v>1976</v>
      </c>
      <c r="Q1022" s="75" t="s">
        <v>1284</v>
      </c>
      <c r="R1022" t="s">
        <v>3691</v>
      </c>
      <c r="S1022" s="38">
        <v>550</v>
      </c>
      <c r="T1022">
        <v>1</v>
      </c>
      <c r="U1022">
        <v>0</v>
      </c>
      <c r="V1022" s="43" t="str">
        <f t="shared" si="71"/>
        <v>USD</v>
      </c>
    </row>
    <row r="1023" spans="1:22" x14ac:dyDescent="0.2">
      <c r="A1023" s="18" t="str">
        <f t="shared" si="69"/>
        <v>Catalogo principalCSP ACADEMICO802036f3-f638-4959-b9cd-781910dba0d7</v>
      </c>
      <c r="B1023" s="18" t="str">
        <f t="shared" si="70"/>
        <v>802036f3-f638-4959-b9cd-781910dba0d7CSP ACADEMICO</v>
      </c>
      <c r="C1023" s="18"/>
      <c r="D1023" t="s">
        <v>122</v>
      </c>
      <c r="E1023" t="s">
        <v>1286</v>
      </c>
      <c r="F1023" t="s">
        <v>1976</v>
      </c>
      <c r="G1023" s="18" t="str">
        <f t="shared" si="72"/>
        <v>Catalogo principal</v>
      </c>
      <c r="H1023" s="43" t="s">
        <v>121</v>
      </c>
      <c r="I1023" s="37" t="s">
        <v>67</v>
      </c>
      <c r="J1023" t="s">
        <v>1287</v>
      </c>
      <c r="K1023" t="s">
        <v>40</v>
      </c>
      <c r="L1023" s="70" t="s">
        <v>21</v>
      </c>
      <c r="M1023" s="70" t="s">
        <v>3966</v>
      </c>
      <c r="N1023" s="37" t="s">
        <v>67</v>
      </c>
      <c r="O1023" s="37" t="s">
        <v>67</v>
      </c>
      <c r="P1023" s="37" t="s">
        <v>1976</v>
      </c>
      <c r="Q1023" s="75" t="s">
        <v>1286</v>
      </c>
      <c r="R1023" t="s">
        <v>3691</v>
      </c>
      <c r="S1023" s="38">
        <v>82.5</v>
      </c>
      <c r="T1023">
        <v>1</v>
      </c>
      <c r="U1023">
        <v>0</v>
      </c>
      <c r="V1023" s="43" t="str">
        <f t="shared" si="71"/>
        <v>USD</v>
      </c>
    </row>
    <row r="1024" spans="1:22" x14ac:dyDescent="0.2">
      <c r="A1024" s="18" t="str">
        <f t="shared" si="69"/>
        <v>Catalogo principalCSP ACADEMICOa7c8ecde-9e3d-412d-8657-45ab025e8260</v>
      </c>
      <c r="B1024" s="18" t="str">
        <f t="shared" si="70"/>
        <v>a7c8ecde-9e3d-412d-8657-45ab025e8260CSP ACADEMICO</v>
      </c>
      <c r="C1024" s="18"/>
      <c r="D1024" t="s">
        <v>122</v>
      </c>
      <c r="E1024" t="s">
        <v>1288</v>
      </c>
      <c r="F1024" t="s">
        <v>1976</v>
      </c>
      <c r="G1024" s="18" t="str">
        <f t="shared" si="72"/>
        <v>Catalogo principal</v>
      </c>
      <c r="H1024" s="43" t="s">
        <v>121</v>
      </c>
      <c r="I1024" s="37" t="s">
        <v>67</v>
      </c>
      <c r="J1024" t="s">
        <v>1289</v>
      </c>
      <c r="K1024" t="s">
        <v>40</v>
      </c>
      <c r="L1024" s="70" t="s">
        <v>21</v>
      </c>
      <c r="M1024" s="70" t="s">
        <v>3966</v>
      </c>
      <c r="N1024" s="37" t="s">
        <v>67</v>
      </c>
      <c r="O1024" s="37" t="s">
        <v>67</v>
      </c>
      <c r="P1024" s="37" t="s">
        <v>1976</v>
      </c>
      <c r="Q1024" s="75" t="s">
        <v>1288</v>
      </c>
      <c r="R1024" t="s">
        <v>3691</v>
      </c>
      <c r="S1024" s="38">
        <v>55</v>
      </c>
      <c r="T1024">
        <v>1</v>
      </c>
      <c r="U1024">
        <v>0</v>
      </c>
      <c r="V1024" s="43" t="str">
        <f t="shared" si="71"/>
        <v>USD</v>
      </c>
    </row>
    <row r="1025" spans="1:22" x14ac:dyDescent="0.2">
      <c r="A1025" s="18" t="str">
        <f t="shared" si="69"/>
        <v>Catalogo principalCSP ACADEMICOc630aa52-f084-42fb-b8b6-667e2f7e8030</v>
      </c>
      <c r="B1025" s="18" t="str">
        <f t="shared" si="70"/>
        <v>c630aa52-f084-42fb-b8b6-667e2f7e8030CSP ACADEMICO</v>
      </c>
      <c r="C1025" s="18"/>
      <c r="D1025" t="s">
        <v>122</v>
      </c>
      <c r="E1025" t="s">
        <v>1290</v>
      </c>
      <c r="F1025" t="s">
        <v>1976</v>
      </c>
      <c r="G1025" s="18" t="str">
        <f t="shared" si="72"/>
        <v>Catalogo principal</v>
      </c>
      <c r="H1025" s="43" t="s">
        <v>121</v>
      </c>
      <c r="I1025" s="37" t="s">
        <v>67</v>
      </c>
      <c r="J1025" t="s">
        <v>1291</v>
      </c>
      <c r="K1025" t="s">
        <v>40</v>
      </c>
      <c r="L1025" s="70" t="s">
        <v>21</v>
      </c>
      <c r="M1025" s="70" t="s">
        <v>3966</v>
      </c>
      <c r="N1025" s="37" t="s">
        <v>67</v>
      </c>
      <c r="O1025" s="37" t="s">
        <v>67</v>
      </c>
      <c r="P1025" s="37" t="s">
        <v>1976</v>
      </c>
      <c r="Q1025" s="75" t="s">
        <v>1290</v>
      </c>
      <c r="R1025" t="s">
        <v>3691</v>
      </c>
      <c r="S1025" s="38">
        <v>550</v>
      </c>
      <c r="T1025">
        <v>1</v>
      </c>
      <c r="U1025">
        <v>0</v>
      </c>
      <c r="V1025" s="43" t="str">
        <f t="shared" si="71"/>
        <v>USD</v>
      </c>
    </row>
    <row r="1026" spans="1:22" x14ac:dyDescent="0.2">
      <c r="A1026" s="18" t="str">
        <f t="shared" si="69"/>
        <v>Catalogo principalCSP ACADEMICOec85264a-bee0-4390-90d1-5e6d2d5d0f75</v>
      </c>
      <c r="B1026" s="18" t="str">
        <f t="shared" si="70"/>
        <v>ec85264a-bee0-4390-90d1-5e6d2d5d0f75CSP ACADEMICO</v>
      </c>
      <c r="C1026" s="18"/>
      <c r="D1026" t="s">
        <v>122</v>
      </c>
      <c r="E1026" t="s">
        <v>1292</v>
      </c>
      <c r="F1026" t="s">
        <v>1976</v>
      </c>
      <c r="G1026" s="18" t="str">
        <f t="shared" si="72"/>
        <v>Catalogo principal</v>
      </c>
      <c r="H1026" s="43" t="s">
        <v>121</v>
      </c>
      <c r="I1026" s="37" t="s">
        <v>67</v>
      </c>
      <c r="J1026" t="s">
        <v>1293</v>
      </c>
      <c r="K1026" t="s">
        <v>40</v>
      </c>
      <c r="L1026" s="70" t="s">
        <v>21</v>
      </c>
      <c r="M1026" s="70" t="s">
        <v>3966</v>
      </c>
      <c r="N1026" s="37" t="s">
        <v>67</v>
      </c>
      <c r="O1026" s="37" t="s">
        <v>67</v>
      </c>
      <c r="P1026" s="37" t="s">
        <v>1976</v>
      </c>
      <c r="Q1026" s="75" t="s">
        <v>1292</v>
      </c>
      <c r="R1026" t="s">
        <v>3691</v>
      </c>
      <c r="S1026" s="38">
        <v>74.3</v>
      </c>
      <c r="T1026">
        <v>1</v>
      </c>
      <c r="U1026">
        <v>0</v>
      </c>
      <c r="V1026" s="43" t="str">
        <f t="shared" si="71"/>
        <v>USD</v>
      </c>
    </row>
    <row r="1027" spans="1:22" x14ac:dyDescent="0.2">
      <c r="A1027" s="18" t="str">
        <f t="shared" si="69"/>
        <v>Catalogo principalCSP ACADEMICOe0fbdbc4-beb2-4245-9a33-779747ac88a3</v>
      </c>
      <c r="B1027" s="18" t="str">
        <f t="shared" si="70"/>
        <v>e0fbdbc4-beb2-4245-9a33-779747ac88a3CSP ACADEMICO</v>
      </c>
      <c r="C1027" s="18"/>
      <c r="D1027" t="s">
        <v>122</v>
      </c>
      <c r="E1027" t="s">
        <v>1294</v>
      </c>
      <c r="F1027" t="s">
        <v>1976</v>
      </c>
      <c r="G1027" s="18" t="str">
        <f t="shared" si="72"/>
        <v>Catalogo principal</v>
      </c>
      <c r="H1027" s="43" t="s">
        <v>121</v>
      </c>
      <c r="I1027" s="37" t="s">
        <v>67</v>
      </c>
      <c r="J1027" t="s">
        <v>1295</v>
      </c>
      <c r="K1027" t="s">
        <v>40</v>
      </c>
      <c r="L1027" s="70" t="s">
        <v>21</v>
      </c>
      <c r="M1027" s="70" t="s">
        <v>3966</v>
      </c>
      <c r="N1027" s="37" t="s">
        <v>67</v>
      </c>
      <c r="O1027" s="37" t="s">
        <v>67</v>
      </c>
      <c r="P1027" s="37" t="s">
        <v>1976</v>
      </c>
      <c r="Q1027" s="75" t="s">
        <v>1294</v>
      </c>
      <c r="R1027" t="s">
        <v>3691</v>
      </c>
      <c r="S1027" s="38">
        <v>54</v>
      </c>
      <c r="T1027">
        <v>1</v>
      </c>
      <c r="U1027">
        <v>0</v>
      </c>
      <c r="V1027" s="43" t="str">
        <f t="shared" si="71"/>
        <v>USD</v>
      </c>
    </row>
    <row r="1028" spans="1:22" x14ac:dyDescent="0.2">
      <c r="A1028" s="18" t="str">
        <f t="shared" si="69"/>
        <v>Catalogo principalCSP ACADEMICO0e9552f2-3ef7-4ed1-bac0-2cce1308b21b</v>
      </c>
      <c r="B1028" s="18" t="str">
        <f t="shared" si="70"/>
        <v>0e9552f2-3ef7-4ed1-bac0-2cce1308b21bCSP ACADEMICO</v>
      </c>
      <c r="C1028" s="18"/>
      <c r="D1028" t="s">
        <v>122</v>
      </c>
      <c r="E1028" s="83" t="s">
        <v>1296</v>
      </c>
      <c r="F1028" t="s">
        <v>1976</v>
      </c>
      <c r="G1028" s="18" t="str">
        <f t="shared" si="72"/>
        <v>Catalogo principal</v>
      </c>
      <c r="H1028" s="43" t="s">
        <v>121</v>
      </c>
      <c r="I1028" s="37" t="s">
        <v>67</v>
      </c>
      <c r="J1028" t="s">
        <v>1297</v>
      </c>
      <c r="K1028" t="s">
        <v>40</v>
      </c>
      <c r="L1028" s="70" t="s">
        <v>21</v>
      </c>
      <c r="M1028" s="70" t="s">
        <v>3966</v>
      </c>
      <c r="N1028" s="37" t="s">
        <v>67</v>
      </c>
      <c r="O1028" s="37" t="s">
        <v>67</v>
      </c>
      <c r="P1028" s="37" t="s">
        <v>1976</v>
      </c>
      <c r="Q1028" s="75" t="s">
        <v>1296</v>
      </c>
      <c r="R1028" t="s">
        <v>3691</v>
      </c>
      <c r="S1028" s="38">
        <v>5.8</v>
      </c>
      <c r="T1028">
        <v>1</v>
      </c>
      <c r="U1028">
        <v>0</v>
      </c>
      <c r="V1028" s="43" t="str">
        <f t="shared" si="71"/>
        <v>USD</v>
      </c>
    </row>
    <row r="1029" spans="1:22" x14ac:dyDescent="0.2">
      <c r="A1029" s="18" t="str">
        <f t="shared" si="69"/>
        <v>Catalogo principalCSP ACADEMICO72da854c-7a82-4462-9aff-8cc32763fa21</v>
      </c>
      <c r="B1029" s="18" t="str">
        <f t="shared" si="70"/>
        <v>72da854c-7a82-4462-9aff-8cc32763fa21CSP ACADEMICO</v>
      </c>
      <c r="C1029" s="18"/>
      <c r="D1029" t="s">
        <v>122</v>
      </c>
      <c r="E1029" t="s">
        <v>1298</v>
      </c>
      <c r="F1029" t="s">
        <v>1976</v>
      </c>
      <c r="G1029" s="18" t="str">
        <f t="shared" si="72"/>
        <v>Catalogo principal</v>
      </c>
      <c r="H1029" s="43" t="s">
        <v>121</v>
      </c>
      <c r="I1029" s="37" t="s">
        <v>67</v>
      </c>
      <c r="J1029" t="s">
        <v>1299</v>
      </c>
      <c r="K1029" t="s">
        <v>40</v>
      </c>
      <c r="L1029" s="70" t="s">
        <v>21</v>
      </c>
      <c r="M1029" s="70" t="s">
        <v>3966</v>
      </c>
      <c r="N1029" s="37" t="s">
        <v>67</v>
      </c>
      <c r="O1029" s="37" t="s">
        <v>67</v>
      </c>
      <c r="P1029" s="37" t="s">
        <v>1976</v>
      </c>
      <c r="Q1029" s="75" t="s">
        <v>1298</v>
      </c>
      <c r="R1029" t="s">
        <v>3691</v>
      </c>
      <c r="S1029" s="38">
        <v>4.3</v>
      </c>
      <c r="T1029">
        <v>1</v>
      </c>
      <c r="U1029">
        <v>0</v>
      </c>
      <c r="V1029" s="43" t="str">
        <f t="shared" si="71"/>
        <v>USD</v>
      </c>
    </row>
    <row r="1030" spans="1:22" x14ac:dyDescent="0.2">
      <c r="A1030" s="18" t="str">
        <f t="shared" si="69"/>
        <v>Catalogo principalCSP ACADEMICO7e16efcb-382c-43aa-96b6-0547f5014c4b</v>
      </c>
      <c r="B1030" s="18" t="str">
        <f t="shared" si="70"/>
        <v>7e16efcb-382c-43aa-96b6-0547f5014c4bCSP ACADEMICO</v>
      </c>
      <c r="C1030" s="18"/>
      <c r="D1030" t="s">
        <v>122</v>
      </c>
      <c r="E1030" t="s">
        <v>886</v>
      </c>
      <c r="F1030" t="s">
        <v>1976</v>
      </c>
      <c r="G1030" s="18" t="str">
        <f t="shared" si="72"/>
        <v>Catalogo principal</v>
      </c>
      <c r="H1030" s="43" t="s">
        <v>121</v>
      </c>
      <c r="I1030" s="37" t="s">
        <v>67</v>
      </c>
      <c r="J1030" t="s">
        <v>1128</v>
      </c>
      <c r="K1030" t="s">
        <v>40</v>
      </c>
      <c r="L1030" s="70" t="s">
        <v>21</v>
      </c>
      <c r="M1030" s="70" t="s">
        <v>3966</v>
      </c>
      <c r="N1030" s="37" t="s">
        <v>67</v>
      </c>
      <c r="O1030" s="37" t="s">
        <v>67</v>
      </c>
      <c r="P1030" s="37" t="s">
        <v>1976</v>
      </c>
      <c r="Q1030" s="75" t="s">
        <v>886</v>
      </c>
      <c r="R1030" t="s">
        <v>3691</v>
      </c>
      <c r="S1030" s="38">
        <v>10.8</v>
      </c>
      <c r="T1030">
        <v>1</v>
      </c>
      <c r="U1030">
        <v>0</v>
      </c>
      <c r="V1030" s="43" t="str">
        <f t="shared" si="71"/>
        <v>USD</v>
      </c>
    </row>
    <row r="1031" spans="1:22" x14ac:dyDescent="0.2">
      <c r="A1031" s="18" t="str">
        <f t="shared" si="69"/>
        <v>Catalogo principalCSP ACADEMICO8f69e39d-0739-4a4f-897f-6f5da951ae03</v>
      </c>
      <c r="B1031" s="18" t="str">
        <f t="shared" si="70"/>
        <v>8f69e39d-0739-4a4f-897f-6f5da951ae03CSP ACADEMICO</v>
      </c>
      <c r="C1031" s="18"/>
      <c r="D1031" t="s">
        <v>122</v>
      </c>
      <c r="E1031" t="s">
        <v>887</v>
      </c>
      <c r="F1031" t="s">
        <v>1976</v>
      </c>
      <c r="G1031" s="18" t="str">
        <f t="shared" si="72"/>
        <v>Catalogo principal</v>
      </c>
      <c r="H1031" s="43" t="s">
        <v>121</v>
      </c>
      <c r="I1031" s="37" t="s">
        <v>67</v>
      </c>
      <c r="J1031" t="s">
        <v>1129</v>
      </c>
      <c r="K1031" t="s">
        <v>40</v>
      </c>
      <c r="L1031" s="70" t="s">
        <v>21</v>
      </c>
      <c r="M1031" s="70" t="s">
        <v>3966</v>
      </c>
      <c r="N1031" s="37" t="s">
        <v>67</v>
      </c>
      <c r="O1031" s="37" t="s">
        <v>67</v>
      </c>
      <c r="P1031" s="37" t="s">
        <v>1976</v>
      </c>
      <c r="Q1031" s="75" t="s">
        <v>887</v>
      </c>
      <c r="R1031" t="s">
        <v>3691</v>
      </c>
      <c r="S1031" s="38">
        <v>8</v>
      </c>
      <c r="T1031">
        <v>1</v>
      </c>
      <c r="U1031">
        <v>0</v>
      </c>
      <c r="V1031" s="43" t="str">
        <f t="shared" si="71"/>
        <v>USD</v>
      </c>
    </row>
    <row r="1032" spans="1:22" x14ac:dyDescent="0.2">
      <c r="A1032" s="18" t="str">
        <f t="shared" si="69"/>
        <v>Catalogo principalCSP ACADEMICOa5676fc6-38bb-4f91-9618-81a0c9465a6f</v>
      </c>
      <c r="B1032" s="18" t="str">
        <f t="shared" si="70"/>
        <v>a5676fc6-38bb-4f91-9618-81a0c9465a6fCSP ACADEMICO</v>
      </c>
      <c r="C1032" s="18"/>
      <c r="D1032" t="s">
        <v>122</v>
      </c>
      <c r="E1032" t="s">
        <v>919</v>
      </c>
      <c r="F1032" t="s">
        <v>1976</v>
      </c>
      <c r="G1032" s="18" t="str">
        <f t="shared" si="72"/>
        <v>Catalogo principal</v>
      </c>
      <c r="H1032" s="43" t="s">
        <v>121</v>
      </c>
      <c r="I1032" s="37" t="s">
        <v>67</v>
      </c>
      <c r="J1032" t="s">
        <v>1148</v>
      </c>
      <c r="K1032" t="s">
        <v>40</v>
      </c>
      <c r="L1032" s="70" t="s">
        <v>21</v>
      </c>
      <c r="M1032" s="70" t="s">
        <v>3966</v>
      </c>
      <c r="N1032" s="37" t="s">
        <v>67</v>
      </c>
      <c r="O1032" s="37" t="s">
        <v>67</v>
      </c>
      <c r="P1032" s="37" t="s">
        <v>1976</v>
      </c>
      <c r="Q1032" s="75" t="s">
        <v>919</v>
      </c>
      <c r="R1032" t="s">
        <v>3691</v>
      </c>
      <c r="S1032" s="38">
        <v>8</v>
      </c>
      <c r="T1032">
        <v>1</v>
      </c>
      <c r="U1032">
        <v>0</v>
      </c>
      <c r="V1032" s="43" t="str">
        <f t="shared" si="71"/>
        <v>USD</v>
      </c>
    </row>
    <row r="1033" spans="1:22" x14ac:dyDescent="0.2">
      <c r="A1033" s="18" t="str">
        <f t="shared" si="69"/>
        <v>Catalogo principalCSP ACADEMICO0126406e-ff5b-448e-affb-6d253c4c720c</v>
      </c>
      <c r="B1033" s="18" t="str">
        <f t="shared" si="70"/>
        <v>0126406e-ff5b-448e-affb-6d253c4c720cCSP ACADEMICO</v>
      </c>
      <c r="C1033" s="18"/>
      <c r="D1033" t="s">
        <v>122</v>
      </c>
      <c r="E1033" t="s">
        <v>920</v>
      </c>
      <c r="F1033" t="s">
        <v>1976</v>
      </c>
      <c r="G1033" s="18" t="str">
        <f t="shared" si="72"/>
        <v>Catalogo principal</v>
      </c>
      <c r="H1033" s="43" t="s">
        <v>121</v>
      </c>
      <c r="I1033" s="37" t="s">
        <v>67</v>
      </c>
      <c r="J1033" t="s">
        <v>1149</v>
      </c>
      <c r="K1033" t="s">
        <v>40</v>
      </c>
      <c r="L1033" s="70" t="s">
        <v>21</v>
      </c>
      <c r="M1033" s="70" t="s">
        <v>3966</v>
      </c>
      <c r="N1033" s="37" t="s">
        <v>67</v>
      </c>
      <c r="O1033" s="37" t="s">
        <v>67</v>
      </c>
      <c r="P1033" s="37" t="s">
        <v>1976</v>
      </c>
      <c r="Q1033" s="75" t="s">
        <v>920</v>
      </c>
      <c r="R1033" t="s">
        <v>3691</v>
      </c>
      <c r="S1033" s="38">
        <v>6</v>
      </c>
      <c r="T1033">
        <v>1</v>
      </c>
      <c r="U1033">
        <v>0</v>
      </c>
      <c r="V1033" s="43" t="str">
        <f t="shared" si="71"/>
        <v>USD</v>
      </c>
    </row>
    <row r="1034" spans="1:22" x14ac:dyDescent="0.2">
      <c r="A1034" s="18" t="str">
        <f t="shared" si="69"/>
        <v>Catalogo principalCSP ACADEMICO2de2d245-c87f-4d5b-8a2b-cdb430ed42ba</v>
      </c>
      <c r="B1034" s="18" t="str">
        <f t="shared" si="70"/>
        <v>2de2d245-c87f-4d5b-8a2b-cdb430ed42baCSP ACADEMICO</v>
      </c>
      <c r="C1034" s="18"/>
      <c r="D1034" t="s">
        <v>122</v>
      </c>
      <c r="E1034" t="s">
        <v>1300</v>
      </c>
      <c r="F1034" t="s">
        <v>1976</v>
      </c>
      <c r="G1034" s="18" t="str">
        <f t="shared" si="72"/>
        <v>Catalogo principal</v>
      </c>
      <c r="H1034" s="43" t="s">
        <v>121</v>
      </c>
      <c r="I1034" s="37" t="s">
        <v>67</v>
      </c>
      <c r="J1034" t="s">
        <v>1301</v>
      </c>
      <c r="K1034" t="s">
        <v>40</v>
      </c>
      <c r="L1034" s="70" t="s">
        <v>21</v>
      </c>
      <c r="M1034" s="70" t="s">
        <v>3966</v>
      </c>
      <c r="N1034" s="37" t="s">
        <v>67</v>
      </c>
      <c r="O1034" s="37" t="s">
        <v>67</v>
      </c>
      <c r="P1034" s="37" t="s">
        <v>1976</v>
      </c>
      <c r="Q1034" s="75" t="s">
        <v>1300</v>
      </c>
      <c r="R1034" t="s">
        <v>3691</v>
      </c>
      <c r="S1034" s="38">
        <v>82.5</v>
      </c>
      <c r="T1034">
        <v>1</v>
      </c>
      <c r="U1034">
        <v>0</v>
      </c>
      <c r="V1034" s="43" t="str">
        <f t="shared" si="71"/>
        <v>USD</v>
      </c>
    </row>
    <row r="1035" spans="1:22" x14ac:dyDescent="0.2">
      <c r="A1035" s="18" t="str">
        <f t="shared" ref="A1035:A1098" si="73">D1035&amp;F1035&amp;E1035</f>
        <v>Catalogo principalCSP ACADEMICO9f2ada2f-6106-44c5-954f-40c429677b07</v>
      </c>
      <c r="B1035" s="18" t="str">
        <f t="shared" ref="B1035:B1098" si="74">E1035&amp;F1035</f>
        <v>9f2ada2f-6106-44c5-954f-40c429677b07CSP ACADEMICO</v>
      </c>
      <c r="C1035" s="18"/>
      <c r="D1035" t="s">
        <v>122</v>
      </c>
      <c r="E1035" t="s">
        <v>1302</v>
      </c>
      <c r="F1035" t="s">
        <v>1976</v>
      </c>
      <c r="G1035" s="18" t="str">
        <f t="shared" si="72"/>
        <v>Catalogo principal</v>
      </c>
      <c r="H1035" s="43" t="s">
        <v>121</v>
      </c>
      <c r="I1035" s="37" t="s">
        <v>67</v>
      </c>
      <c r="J1035" t="s">
        <v>1303</v>
      </c>
      <c r="K1035" t="s">
        <v>40</v>
      </c>
      <c r="L1035" s="70" t="s">
        <v>21</v>
      </c>
      <c r="M1035" s="70" t="s">
        <v>3966</v>
      </c>
      <c r="N1035" s="37" t="s">
        <v>67</v>
      </c>
      <c r="O1035" s="37" t="s">
        <v>67</v>
      </c>
      <c r="P1035" s="37" t="s">
        <v>1976</v>
      </c>
      <c r="Q1035" s="75" t="s">
        <v>1302</v>
      </c>
      <c r="R1035" t="s">
        <v>3691</v>
      </c>
      <c r="S1035" s="38">
        <v>60</v>
      </c>
      <c r="T1035">
        <v>1</v>
      </c>
      <c r="U1035">
        <v>0</v>
      </c>
      <c r="V1035" s="43" t="str">
        <f t="shared" si="71"/>
        <v>USD</v>
      </c>
    </row>
    <row r="1036" spans="1:22" x14ac:dyDescent="0.2">
      <c r="A1036" s="18" t="str">
        <f t="shared" si="73"/>
        <v>Catalogo principalCSP ACADEMICOac89e3d4-d998-49f7-b8c9-aa3b41767cb1</v>
      </c>
      <c r="B1036" s="18" t="str">
        <f t="shared" si="74"/>
        <v>ac89e3d4-d998-49f7-b8c9-aa3b41767cb1CSP ACADEMICO</v>
      </c>
      <c r="C1036" s="18"/>
      <c r="D1036" t="s">
        <v>122</v>
      </c>
      <c r="E1036" t="s">
        <v>1359</v>
      </c>
      <c r="F1036" t="s">
        <v>1976</v>
      </c>
      <c r="G1036" s="18" t="str">
        <f t="shared" si="72"/>
        <v>Catalogo principal</v>
      </c>
      <c r="H1036" s="43" t="s">
        <v>121</v>
      </c>
      <c r="I1036" s="37" t="s">
        <v>67</v>
      </c>
      <c r="J1036" t="s">
        <v>1820</v>
      </c>
      <c r="K1036" t="s">
        <v>40</v>
      </c>
      <c r="L1036" s="70" t="s">
        <v>21</v>
      </c>
      <c r="M1036" s="70" t="s">
        <v>3966</v>
      </c>
      <c r="N1036" s="37" t="s">
        <v>67</v>
      </c>
      <c r="O1036" s="37" t="s">
        <v>67</v>
      </c>
      <c r="P1036" s="37" t="s">
        <v>1976</v>
      </c>
      <c r="Q1036" s="75" t="s">
        <v>1359</v>
      </c>
      <c r="R1036" t="s">
        <v>3691</v>
      </c>
      <c r="S1036" s="38">
        <v>275</v>
      </c>
      <c r="T1036">
        <v>1</v>
      </c>
      <c r="U1036">
        <v>0</v>
      </c>
      <c r="V1036" s="43" t="str">
        <f t="shared" ref="V1036:V1099" si="75">H1036</f>
        <v>USD</v>
      </c>
    </row>
    <row r="1037" spans="1:22" x14ac:dyDescent="0.2">
      <c r="A1037" s="18" t="str">
        <f t="shared" si="73"/>
        <v>Catalogo principalCSP ACADEMICOc0f3ab66-5e0b-40a7-a725-78e8265e763a</v>
      </c>
      <c r="B1037" s="18" t="str">
        <f t="shared" si="74"/>
        <v>c0f3ab66-5e0b-40a7-a725-78e8265e763aCSP ACADEMICO</v>
      </c>
      <c r="C1037" s="18"/>
      <c r="D1037" t="s">
        <v>122</v>
      </c>
      <c r="E1037" t="s">
        <v>1360</v>
      </c>
      <c r="F1037" t="s">
        <v>1976</v>
      </c>
      <c r="G1037" s="18" t="str">
        <f t="shared" si="72"/>
        <v>Catalogo principal</v>
      </c>
      <c r="H1037" s="43" t="s">
        <v>121</v>
      </c>
      <c r="I1037" s="37" t="s">
        <v>67</v>
      </c>
      <c r="J1037" t="s">
        <v>1821</v>
      </c>
      <c r="K1037" t="s">
        <v>40</v>
      </c>
      <c r="L1037" s="70" t="s">
        <v>21</v>
      </c>
      <c r="M1037" s="70" t="s">
        <v>3966</v>
      </c>
      <c r="N1037" s="37" t="s">
        <v>67</v>
      </c>
      <c r="O1037" s="37" t="s">
        <v>67</v>
      </c>
      <c r="P1037" s="37" t="s">
        <v>1976</v>
      </c>
      <c r="Q1037" s="75" t="s">
        <v>1360</v>
      </c>
      <c r="R1037" t="s">
        <v>3691</v>
      </c>
      <c r="S1037" s="38">
        <v>200</v>
      </c>
      <c r="T1037">
        <v>1</v>
      </c>
      <c r="U1037">
        <v>0</v>
      </c>
      <c r="V1037" s="43" t="str">
        <f t="shared" si="75"/>
        <v>USD</v>
      </c>
    </row>
    <row r="1038" spans="1:22" x14ac:dyDescent="0.2">
      <c r="A1038" s="18" t="str">
        <f t="shared" si="73"/>
        <v>Catalogo principalCSP ACADEMICO3181e3ee-ecc7-496b-809f-9c319c28d682</v>
      </c>
      <c r="B1038" s="18" t="str">
        <f t="shared" si="74"/>
        <v>3181e3ee-ecc7-496b-809f-9c319c28d682CSP ACADEMICO</v>
      </c>
      <c r="C1038" s="18"/>
      <c r="D1038" t="s">
        <v>122</v>
      </c>
      <c r="E1038" t="s">
        <v>1361</v>
      </c>
      <c r="F1038" t="s">
        <v>1976</v>
      </c>
      <c r="G1038" s="18" t="str">
        <f t="shared" si="72"/>
        <v>Catalogo principal</v>
      </c>
      <c r="H1038" s="43" t="s">
        <v>121</v>
      </c>
      <c r="I1038" s="37" t="s">
        <v>67</v>
      </c>
      <c r="J1038" t="s">
        <v>1822</v>
      </c>
      <c r="K1038" t="s">
        <v>40</v>
      </c>
      <c r="L1038" s="70" t="s">
        <v>21</v>
      </c>
      <c r="M1038" s="70" t="s">
        <v>3966</v>
      </c>
      <c r="N1038" s="37" t="s">
        <v>67</v>
      </c>
      <c r="O1038" s="37" t="s">
        <v>67</v>
      </c>
      <c r="P1038" s="37" t="s">
        <v>1976</v>
      </c>
      <c r="Q1038" s="75" t="s">
        <v>1361</v>
      </c>
      <c r="R1038" t="s">
        <v>3691</v>
      </c>
      <c r="S1038" s="38">
        <v>2.8</v>
      </c>
      <c r="T1038">
        <v>1</v>
      </c>
      <c r="U1038">
        <v>0</v>
      </c>
      <c r="V1038" s="43" t="str">
        <f t="shared" si="75"/>
        <v>USD</v>
      </c>
    </row>
    <row r="1039" spans="1:22" x14ac:dyDescent="0.2">
      <c r="A1039" s="18" t="str">
        <f t="shared" si="73"/>
        <v>Catalogo principalCSP ACADEMICOb50ee3c3-2be5-46cb-a027-3a1b4fb100ee</v>
      </c>
      <c r="B1039" s="18" t="str">
        <f t="shared" si="74"/>
        <v>b50ee3c3-2be5-46cb-a027-3a1b4fb100eeCSP ACADEMICO</v>
      </c>
      <c r="C1039" s="18"/>
      <c r="D1039" t="s">
        <v>122</v>
      </c>
      <c r="E1039" t="s">
        <v>1362</v>
      </c>
      <c r="F1039" t="s">
        <v>1976</v>
      </c>
      <c r="G1039" s="18" t="str">
        <f t="shared" si="72"/>
        <v>Catalogo principal</v>
      </c>
      <c r="H1039" s="43" t="s">
        <v>121</v>
      </c>
      <c r="I1039" s="37" t="s">
        <v>67</v>
      </c>
      <c r="J1039" t="s">
        <v>1823</v>
      </c>
      <c r="K1039" t="s">
        <v>40</v>
      </c>
      <c r="L1039" s="70" t="s">
        <v>21</v>
      </c>
      <c r="M1039" s="70" t="s">
        <v>3966</v>
      </c>
      <c r="N1039" s="37" t="s">
        <v>67</v>
      </c>
      <c r="O1039" s="37" t="s">
        <v>67</v>
      </c>
      <c r="P1039" s="37" t="s">
        <v>1976</v>
      </c>
      <c r="Q1039" s="75" t="s">
        <v>1362</v>
      </c>
      <c r="R1039" t="s">
        <v>3691</v>
      </c>
      <c r="S1039" s="38">
        <v>2</v>
      </c>
      <c r="T1039">
        <v>1</v>
      </c>
      <c r="U1039">
        <v>0</v>
      </c>
      <c r="V1039" s="43" t="str">
        <f t="shared" si="75"/>
        <v>USD</v>
      </c>
    </row>
    <row r="1040" spans="1:22" x14ac:dyDescent="0.2">
      <c r="A1040" s="18" t="str">
        <f t="shared" si="73"/>
        <v>Catalogo principalCSP ACADEMICO5019942f-380e-403d-ab50-c80c5e7b6f99</v>
      </c>
      <c r="B1040" s="18" t="str">
        <f t="shared" si="74"/>
        <v>5019942f-380e-403d-ab50-c80c5e7b6f99CSP ACADEMICO</v>
      </c>
      <c r="C1040" s="18"/>
      <c r="D1040" t="s">
        <v>122</v>
      </c>
      <c r="E1040" t="s">
        <v>1363</v>
      </c>
      <c r="F1040" t="s">
        <v>1976</v>
      </c>
      <c r="G1040" s="18" t="str">
        <f t="shared" si="72"/>
        <v>Catalogo principal</v>
      </c>
      <c r="H1040" s="43" t="s">
        <v>121</v>
      </c>
      <c r="I1040" s="37" t="s">
        <v>67</v>
      </c>
      <c r="J1040" t="s">
        <v>1824</v>
      </c>
      <c r="K1040" t="s">
        <v>40</v>
      </c>
      <c r="L1040" s="70" t="s">
        <v>21</v>
      </c>
      <c r="M1040" s="70" t="s">
        <v>28</v>
      </c>
      <c r="N1040" s="37" t="s">
        <v>67</v>
      </c>
      <c r="O1040" s="37" t="s">
        <v>67</v>
      </c>
      <c r="P1040" s="37" t="s">
        <v>1976</v>
      </c>
      <c r="Q1040" s="75" t="s">
        <v>1363</v>
      </c>
      <c r="R1040" t="s">
        <v>3691</v>
      </c>
      <c r="S1040" s="38">
        <v>0.25</v>
      </c>
      <c r="T1040">
        <v>1</v>
      </c>
      <c r="U1040">
        <v>0</v>
      </c>
      <c r="V1040" s="43" t="str">
        <f t="shared" si="75"/>
        <v>USD</v>
      </c>
    </row>
    <row r="1041" spans="1:22" x14ac:dyDescent="0.2">
      <c r="A1041" s="18" t="str">
        <f t="shared" si="73"/>
        <v>Catalogo principalCSP ACADEMICO879b5e1a-eaa2-4ea9-a628-0b429b2e8732</v>
      </c>
      <c r="B1041" s="18" t="str">
        <f t="shared" si="74"/>
        <v>879b5e1a-eaa2-4ea9-a628-0b429b2e8732CSP ACADEMICO</v>
      </c>
      <c r="C1041" s="18"/>
      <c r="D1041" t="s">
        <v>122</v>
      </c>
      <c r="E1041" t="s">
        <v>1364</v>
      </c>
      <c r="F1041" t="s">
        <v>1976</v>
      </c>
      <c r="G1041" s="18" t="str">
        <f t="shared" si="72"/>
        <v>Catalogo principal</v>
      </c>
      <c r="H1041" s="43" t="s">
        <v>121</v>
      </c>
      <c r="I1041" s="37" t="s">
        <v>67</v>
      </c>
      <c r="J1041" t="s">
        <v>1825</v>
      </c>
      <c r="K1041" t="s">
        <v>40</v>
      </c>
      <c r="L1041" s="70" t="s">
        <v>21</v>
      </c>
      <c r="M1041" s="70" t="s">
        <v>3966</v>
      </c>
      <c r="N1041" s="37" t="s">
        <v>67</v>
      </c>
      <c r="O1041" s="37" t="s">
        <v>67</v>
      </c>
      <c r="P1041" s="37" t="s">
        <v>1976</v>
      </c>
      <c r="Q1041" s="75" t="s">
        <v>1364</v>
      </c>
      <c r="R1041" t="s">
        <v>3691</v>
      </c>
      <c r="S1041" s="38">
        <v>2</v>
      </c>
      <c r="T1041">
        <v>1</v>
      </c>
      <c r="U1041">
        <v>0</v>
      </c>
      <c r="V1041" s="43" t="str">
        <f t="shared" si="75"/>
        <v>USD</v>
      </c>
    </row>
    <row r="1042" spans="1:22" x14ac:dyDescent="0.2">
      <c r="A1042" s="18" t="str">
        <f t="shared" si="73"/>
        <v>Catalogo principalCSP ACADEMICO5613919a-5309-476b-b37f-34be73f965ce</v>
      </c>
      <c r="B1042" s="18" t="str">
        <f t="shared" si="74"/>
        <v>5613919a-5309-476b-b37f-34be73f965ceCSP ACADEMICO</v>
      </c>
      <c r="C1042" s="18"/>
      <c r="D1042" t="s">
        <v>122</v>
      </c>
      <c r="E1042" t="s">
        <v>1365</v>
      </c>
      <c r="F1042" t="s">
        <v>1976</v>
      </c>
      <c r="G1042" s="18" t="str">
        <f t="shared" si="72"/>
        <v>Catalogo principal</v>
      </c>
      <c r="H1042" s="43" t="s">
        <v>121</v>
      </c>
      <c r="I1042" s="37" t="s">
        <v>67</v>
      </c>
      <c r="J1042" t="s">
        <v>1826</v>
      </c>
      <c r="K1042" t="s">
        <v>40</v>
      </c>
      <c r="L1042" s="70" t="s">
        <v>21</v>
      </c>
      <c r="M1042" s="70" t="s">
        <v>28</v>
      </c>
      <c r="N1042" s="37" t="s">
        <v>67</v>
      </c>
      <c r="O1042" s="37" t="s">
        <v>67</v>
      </c>
      <c r="P1042" s="37" t="s">
        <v>1976</v>
      </c>
      <c r="Q1042" s="75" t="s">
        <v>1365</v>
      </c>
      <c r="R1042" t="s">
        <v>3691</v>
      </c>
      <c r="S1042" s="38">
        <v>1</v>
      </c>
      <c r="T1042">
        <v>1</v>
      </c>
      <c r="U1042">
        <v>0</v>
      </c>
      <c r="V1042" s="43" t="str">
        <f t="shared" si="75"/>
        <v>USD</v>
      </c>
    </row>
    <row r="1043" spans="1:22" x14ac:dyDescent="0.2">
      <c r="A1043" s="18" t="str">
        <f t="shared" si="73"/>
        <v>Catalogo principalCSP ACADEMICO96906d3c-16bd-4c50-a775-aa8ed7abe3cb</v>
      </c>
      <c r="B1043" s="18" t="str">
        <f t="shared" si="74"/>
        <v>96906d3c-16bd-4c50-a775-aa8ed7abe3cbCSP ACADEMICO</v>
      </c>
      <c r="C1043" s="18"/>
      <c r="D1043" t="s">
        <v>122</v>
      </c>
      <c r="E1043" t="s">
        <v>1366</v>
      </c>
      <c r="F1043" t="s">
        <v>1976</v>
      </c>
      <c r="G1043" s="18" t="str">
        <f t="shared" si="72"/>
        <v>Catalogo principal</v>
      </c>
      <c r="H1043" s="43" t="s">
        <v>121</v>
      </c>
      <c r="I1043" s="37" t="s">
        <v>67</v>
      </c>
      <c r="J1043" t="s">
        <v>1827</v>
      </c>
      <c r="K1043" t="s">
        <v>40</v>
      </c>
      <c r="L1043" s="70" t="s">
        <v>21</v>
      </c>
      <c r="M1043" s="70" t="s">
        <v>28</v>
      </c>
      <c r="N1043" s="37" t="s">
        <v>67</v>
      </c>
      <c r="O1043" s="37" t="s">
        <v>67</v>
      </c>
      <c r="P1043" s="37" t="s">
        <v>1976</v>
      </c>
      <c r="Q1043" s="75" t="s">
        <v>1366</v>
      </c>
      <c r="R1043" t="s">
        <v>3691</v>
      </c>
      <c r="S1043" s="38">
        <v>1</v>
      </c>
      <c r="T1043">
        <v>1</v>
      </c>
      <c r="U1043">
        <v>0</v>
      </c>
      <c r="V1043" s="43" t="str">
        <f t="shared" si="75"/>
        <v>USD</v>
      </c>
    </row>
    <row r="1044" spans="1:22" x14ac:dyDescent="0.2">
      <c r="A1044" s="18" t="str">
        <f t="shared" si="73"/>
        <v>Catalogo principalCSP ACADEMICOfa7f5773-063a-48cf-b3e2-de509ea1262f</v>
      </c>
      <c r="B1044" s="18" t="str">
        <f t="shared" si="74"/>
        <v>fa7f5773-063a-48cf-b3e2-de509ea1262fCSP ACADEMICO</v>
      </c>
      <c r="C1044" s="18"/>
      <c r="D1044" t="s">
        <v>122</v>
      </c>
      <c r="E1044" t="s">
        <v>1367</v>
      </c>
      <c r="F1044" t="s">
        <v>1976</v>
      </c>
      <c r="G1044" s="18" t="str">
        <f t="shared" si="72"/>
        <v>Catalogo principal</v>
      </c>
      <c r="H1044" s="43" t="s">
        <v>121</v>
      </c>
      <c r="I1044" s="37" t="s">
        <v>67</v>
      </c>
      <c r="J1044" t="s">
        <v>1828</v>
      </c>
      <c r="K1044" t="s">
        <v>40</v>
      </c>
      <c r="L1044" s="70" t="s">
        <v>21</v>
      </c>
      <c r="M1044" s="70" t="s">
        <v>3966</v>
      </c>
      <c r="N1044" s="37" t="s">
        <v>67</v>
      </c>
      <c r="O1044" s="37" t="s">
        <v>67</v>
      </c>
      <c r="P1044" s="37" t="s">
        <v>1976</v>
      </c>
      <c r="Q1044" s="75" t="s">
        <v>1367</v>
      </c>
      <c r="R1044" t="s">
        <v>3691</v>
      </c>
      <c r="S1044" s="38">
        <v>500</v>
      </c>
      <c r="T1044">
        <v>1</v>
      </c>
      <c r="U1044">
        <v>0</v>
      </c>
      <c r="V1044" s="43" t="str">
        <f t="shared" si="75"/>
        <v>USD</v>
      </c>
    </row>
    <row r="1045" spans="1:22" x14ac:dyDescent="0.2">
      <c r="A1045" s="18" t="str">
        <f t="shared" si="73"/>
        <v>Catalogo principalCSP ACADEMICOc8384540-1c21-4540-a865-9995fa509b62</v>
      </c>
      <c r="B1045" s="18" t="str">
        <f t="shared" si="74"/>
        <v>c8384540-1c21-4540-a865-9995fa509b62CSP ACADEMICO</v>
      </c>
      <c r="C1045" s="18"/>
      <c r="D1045" t="s">
        <v>122</v>
      </c>
      <c r="E1045" t="s">
        <v>1368</v>
      </c>
      <c r="F1045" t="s">
        <v>1976</v>
      </c>
      <c r="G1045" s="18" t="str">
        <f t="shared" si="72"/>
        <v>Catalogo principal</v>
      </c>
      <c r="H1045" s="43" t="s">
        <v>121</v>
      </c>
      <c r="I1045" s="37" t="s">
        <v>67</v>
      </c>
      <c r="J1045" t="s">
        <v>1829</v>
      </c>
      <c r="K1045" t="s">
        <v>40</v>
      </c>
      <c r="L1045" s="70" t="s">
        <v>21</v>
      </c>
      <c r="M1045" s="70" t="s">
        <v>3966</v>
      </c>
      <c r="N1045" s="37" t="s">
        <v>67</v>
      </c>
      <c r="O1045" s="37" t="s">
        <v>67</v>
      </c>
      <c r="P1045" s="37" t="s">
        <v>1976</v>
      </c>
      <c r="Q1045" s="75" t="s">
        <v>1368</v>
      </c>
      <c r="R1045" t="s">
        <v>3691</v>
      </c>
      <c r="S1045" s="38">
        <v>160</v>
      </c>
      <c r="T1045">
        <v>1</v>
      </c>
      <c r="U1045">
        <v>0</v>
      </c>
      <c r="V1045" s="43" t="str">
        <f t="shared" si="75"/>
        <v>USD</v>
      </c>
    </row>
    <row r="1046" spans="1:22" x14ac:dyDescent="0.2">
      <c r="A1046" s="18" t="str">
        <f t="shared" si="73"/>
        <v>Catalogo principalCSP ACADEMICO9d1cf2dd-3aca-4311-844f-0fcdfa6ae2fd</v>
      </c>
      <c r="B1046" s="18" t="str">
        <f t="shared" si="74"/>
        <v>9d1cf2dd-3aca-4311-844f-0fcdfa6ae2fdCSP ACADEMICO</v>
      </c>
      <c r="C1046" s="18"/>
      <c r="D1046" t="s">
        <v>122</v>
      </c>
      <c r="E1046" t="s">
        <v>1369</v>
      </c>
      <c r="F1046" t="s">
        <v>1976</v>
      </c>
      <c r="G1046" s="18" t="str">
        <f t="shared" si="72"/>
        <v>Catalogo principal</v>
      </c>
      <c r="H1046" s="43" t="s">
        <v>121</v>
      </c>
      <c r="I1046" s="37" t="s">
        <v>67</v>
      </c>
      <c r="J1046" t="s">
        <v>1830</v>
      </c>
      <c r="K1046" t="s">
        <v>40</v>
      </c>
      <c r="L1046" s="70" t="s">
        <v>21</v>
      </c>
      <c r="M1046" s="70" t="s">
        <v>3966</v>
      </c>
      <c r="N1046" s="37" t="s">
        <v>67</v>
      </c>
      <c r="O1046" s="37" t="s">
        <v>67</v>
      </c>
      <c r="P1046" s="37" t="s">
        <v>1976</v>
      </c>
      <c r="Q1046" s="75" t="s">
        <v>1369</v>
      </c>
      <c r="R1046" t="s">
        <v>3691</v>
      </c>
      <c r="S1046" s="38">
        <v>120</v>
      </c>
      <c r="T1046">
        <v>1</v>
      </c>
      <c r="U1046">
        <v>0</v>
      </c>
      <c r="V1046" s="43" t="str">
        <f t="shared" si="75"/>
        <v>USD</v>
      </c>
    </row>
    <row r="1047" spans="1:22" x14ac:dyDescent="0.2">
      <c r="A1047" s="18" t="str">
        <f t="shared" si="73"/>
        <v>Catalogo principalCSP ACADEMICO85162d70-9676-4cf6-a4bc-a0d6672f2657</v>
      </c>
      <c r="B1047" s="18" t="str">
        <f t="shared" si="74"/>
        <v>85162d70-9676-4cf6-a4bc-a0d6672f2657CSP ACADEMICO</v>
      </c>
      <c r="C1047" s="18"/>
      <c r="D1047" t="s">
        <v>122</v>
      </c>
      <c r="E1047" t="s">
        <v>1370</v>
      </c>
      <c r="F1047" t="s">
        <v>1976</v>
      </c>
      <c r="G1047" s="18" t="str">
        <f t="shared" si="72"/>
        <v>Catalogo principal</v>
      </c>
      <c r="H1047" s="43" t="s">
        <v>121</v>
      </c>
      <c r="I1047" s="37" t="s">
        <v>67</v>
      </c>
      <c r="J1047" t="s">
        <v>1831</v>
      </c>
      <c r="K1047" t="s">
        <v>40</v>
      </c>
      <c r="L1047" s="70" t="s">
        <v>21</v>
      </c>
      <c r="M1047" s="70" t="s">
        <v>3966</v>
      </c>
      <c r="N1047" s="37" t="s">
        <v>67</v>
      </c>
      <c r="O1047" s="37" t="s">
        <v>67</v>
      </c>
      <c r="P1047" s="37" t="s">
        <v>1976</v>
      </c>
      <c r="Q1047" s="75" t="s">
        <v>1370</v>
      </c>
      <c r="R1047" t="s">
        <v>3691</v>
      </c>
      <c r="S1047" s="38">
        <v>0</v>
      </c>
      <c r="T1047">
        <v>1</v>
      </c>
      <c r="U1047">
        <v>0</v>
      </c>
      <c r="V1047" s="43" t="str">
        <f t="shared" si="75"/>
        <v>USD</v>
      </c>
    </row>
    <row r="1048" spans="1:22" x14ac:dyDescent="0.2">
      <c r="A1048" s="18" t="str">
        <f t="shared" si="73"/>
        <v>Catalogo principalCSP ACADEMICO8fcafc7a-9da1-4ee8-a569-35eb635a16ee</v>
      </c>
      <c r="B1048" s="18" t="str">
        <f t="shared" si="74"/>
        <v>8fcafc7a-9da1-4ee8-a569-35eb635a16eeCSP ACADEMICO</v>
      </c>
      <c r="C1048" s="18"/>
      <c r="D1048" t="s">
        <v>122</v>
      </c>
      <c r="E1048" t="s">
        <v>1371</v>
      </c>
      <c r="F1048" t="s">
        <v>1976</v>
      </c>
      <c r="G1048" s="18" t="str">
        <f t="shared" si="72"/>
        <v>Catalogo principal</v>
      </c>
      <c r="H1048" s="43" t="s">
        <v>121</v>
      </c>
      <c r="I1048" s="37" t="s">
        <v>67</v>
      </c>
      <c r="J1048" t="s">
        <v>1832</v>
      </c>
      <c r="K1048" t="s">
        <v>40</v>
      </c>
      <c r="L1048" s="70" t="s">
        <v>21</v>
      </c>
      <c r="M1048" s="70" t="s">
        <v>3966</v>
      </c>
      <c r="N1048" s="37" t="s">
        <v>67</v>
      </c>
      <c r="O1048" s="37" t="s">
        <v>67</v>
      </c>
      <c r="P1048" s="37" t="s">
        <v>1976</v>
      </c>
      <c r="Q1048" s="75" t="s">
        <v>1371</v>
      </c>
      <c r="R1048" t="s">
        <v>3691</v>
      </c>
      <c r="S1048" s="38">
        <v>2200</v>
      </c>
      <c r="T1048">
        <v>1</v>
      </c>
      <c r="U1048">
        <v>0</v>
      </c>
      <c r="V1048" s="43" t="str">
        <f t="shared" si="75"/>
        <v>USD</v>
      </c>
    </row>
    <row r="1049" spans="1:22" x14ac:dyDescent="0.2">
      <c r="A1049" s="18" t="str">
        <f t="shared" si="73"/>
        <v>Catalogo principalCSP ACADEMICO116a3979-6a20-443e-a31a-2db013ab1788</v>
      </c>
      <c r="B1049" s="18" t="str">
        <f t="shared" si="74"/>
        <v>116a3979-6a20-443e-a31a-2db013ab1788CSP ACADEMICO</v>
      </c>
      <c r="C1049" s="18"/>
      <c r="D1049" t="s">
        <v>122</v>
      </c>
      <c r="E1049" t="s">
        <v>1372</v>
      </c>
      <c r="F1049" t="s">
        <v>1976</v>
      </c>
      <c r="G1049" s="18" t="str">
        <f t="shared" si="72"/>
        <v>Catalogo principal</v>
      </c>
      <c r="H1049" s="43" t="s">
        <v>121</v>
      </c>
      <c r="I1049" s="37" t="s">
        <v>67</v>
      </c>
      <c r="J1049" t="s">
        <v>1833</v>
      </c>
      <c r="K1049" t="s">
        <v>40</v>
      </c>
      <c r="L1049" s="70" t="s">
        <v>21</v>
      </c>
      <c r="M1049" s="70" t="s">
        <v>3966</v>
      </c>
      <c r="N1049" s="37" t="s">
        <v>67</v>
      </c>
      <c r="O1049" s="37" t="s">
        <v>67</v>
      </c>
      <c r="P1049" s="37" t="s">
        <v>1976</v>
      </c>
      <c r="Q1049" s="75" t="s">
        <v>1372</v>
      </c>
      <c r="R1049" t="s">
        <v>3691</v>
      </c>
      <c r="S1049" s="38">
        <v>1600</v>
      </c>
      <c r="T1049">
        <v>1</v>
      </c>
      <c r="U1049">
        <v>0</v>
      </c>
      <c r="V1049" s="43" t="str">
        <f t="shared" si="75"/>
        <v>USD</v>
      </c>
    </row>
    <row r="1050" spans="1:22" x14ac:dyDescent="0.2">
      <c r="A1050" s="18" t="str">
        <f t="shared" si="73"/>
        <v>Catalogo principalCSP ACADEMICOeac345ef-b7a6-469b-b8ff-343a4e77ec97</v>
      </c>
      <c r="B1050" s="18" t="str">
        <f t="shared" si="74"/>
        <v>eac345ef-b7a6-469b-b8ff-343a4e77ec97CSP ACADEMICO</v>
      </c>
      <c r="C1050" s="18"/>
      <c r="D1050" t="s">
        <v>122</v>
      </c>
      <c r="E1050" t="s">
        <v>1373</v>
      </c>
      <c r="F1050" t="s">
        <v>1976</v>
      </c>
      <c r="G1050" s="18" t="str">
        <f t="shared" si="72"/>
        <v>Catalogo principal</v>
      </c>
      <c r="H1050" s="43" t="s">
        <v>121</v>
      </c>
      <c r="I1050" s="37" t="s">
        <v>67</v>
      </c>
      <c r="J1050" t="s">
        <v>1834</v>
      </c>
      <c r="K1050" t="s">
        <v>40</v>
      </c>
      <c r="L1050" s="70" t="s">
        <v>21</v>
      </c>
      <c r="M1050" s="70" t="s">
        <v>3966</v>
      </c>
      <c r="N1050" s="37" t="s">
        <v>67</v>
      </c>
      <c r="O1050" s="37" t="s">
        <v>67</v>
      </c>
      <c r="P1050" s="37" t="s">
        <v>1976</v>
      </c>
      <c r="Q1050" s="75" t="s">
        <v>1373</v>
      </c>
      <c r="R1050" t="s">
        <v>3691</v>
      </c>
      <c r="S1050" s="38">
        <v>275</v>
      </c>
      <c r="T1050">
        <v>1</v>
      </c>
      <c r="U1050">
        <v>0</v>
      </c>
      <c r="V1050" s="43" t="str">
        <f t="shared" si="75"/>
        <v>USD</v>
      </c>
    </row>
    <row r="1051" spans="1:22" x14ac:dyDescent="0.2">
      <c r="A1051" s="18" t="str">
        <f t="shared" si="73"/>
        <v>Catalogo principalCSP ACADEMICO909d4556-6437-447e-9f94-d496f8d8ca25</v>
      </c>
      <c r="B1051" s="18" t="str">
        <f t="shared" si="74"/>
        <v>909d4556-6437-447e-9f94-d496f8d8ca25CSP ACADEMICO</v>
      </c>
      <c r="C1051" s="18"/>
      <c r="D1051" t="s">
        <v>122</v>
      </c>
      <c r="E1051" t="s">
        <v>1374</v>
      </c>
      <c r="F1051" t="s">
        <v>1976</v>
      </c>
      <c r="G1051" s="18" t="str">
        <f t="shared" si="72"/>
        <v>Catalogo principal</v>
      </c>
      <c r="H1051" s="43" t="s">
        <v>121</v>
      </c>
      <c r="I1051" s="37" t="s">
        <v>67</v>
      </c>
      <c r="J1051" t="s">
        <v>1835</v>
      </c>
      <c r="K1051" t="s">
        <v>40</v>
      </c>
      <c r="L1051" s="70" t="s">
        <v>21</v>
      </c>
      <c r="M1051" s="70" t="s">
        <v>3966</v>
      </c>
      <c r="N1051" s="37" t="s">
        <v>67</v>
      </c>
      <c r="O1051" s="37" t="s">
        <v>67</v>
      </c>
      <c r="P1051" s="37" t="s">
        <v>1976</v>
      </c>
      <c r="Q1051" s="75" t="s">
        <v>1374</v>
      </c>
      <c r="R1051" t="s">
        <v>3691</v>
      </c>
      <c r="S1051" s="38">
        <v>200</v>
      </c>
      <c r="T1051">
        <v>1</v>
      </c>
      <c r="U1051">
        <v>0</v>
      </c>
      <c r="V1051" s="43" t="str">
        <f t="shared" si="75"/>
        <v>USD</v>
      </c>
    </row>
    <row r="1052" spans="1:22" x14ac:dyDescent="0.2">
      <c r="A1052" s="18" t="str">
        <f t="shared" si="73"/>
        <v>Catalogo principalCSP ACADEMICO8eda517e-ad24-4da6-a03c-ae37f07da117</v>
      </c>
      <c r="B1052" s="18" t="str">
        <f t="shared" si="74"/>
        <v>8eda517e-ad24-4da6-a03c-ae37f07da117CSP ACADEMICO</v>
      </c>
      <c r="C1052" s="18"/>
      <c r="D1052" t="s">
        <v>122</v>
      </c>
      <c r="E1052" t="s">
        <v>1375</v>
      </c>
      <c r="F1052" t="s">
        <v>1976</v>
      </c>
      <c r="G1052" s="18" t="str">
        <f t="shared" si="72"/>
        <v>Catalogo principal</v>
      </c>
      <c r="H1052" s="43" t="s">
        <v>121</v>
      </c>
      <c r="I1052" s="37" t="s">
        <v>67</v>
      </c>
      <c r="J1052" t="s">
        <v>1836</v>
      </c>
      <c r="K1052" t="s">
        <v>40</v>
      </c>
      <c r="L1052" s="70" t="s">
        <v>21</v>
      </c>
      <c r="M1052" s="70" t="s">
        <v>3966</v>
      </c>
      <c r="N1052" s="37" t="s">
        <v>67</v>
      </c>
      <c r="O1052" s="37" t="s">
        <v>67</v>
      </c>
      <c r="P1052" s="37" t="s">
        <v>1976</v>
      </c>
      <c r="Q1052" s="75" t="s">
        <v>1375</v>
      </c>
      <c r="R1052" t="s">
        <v>3691</v>
      </c>
      <c r="S1052" s="38">
        <v>2200</v>
      </c>
      <c r="T1052">
        <v>1</v>
      </c>
      <c r="U1052">
        <v>0</v>
      </c>
      <c r="V1052" s="43" t="str">
        <f t="shared" si="75"/>
        <v>USD</v>
      </c>
    </row>
    <row r="1053" spans="1:22" x14ac:dyDescent="0.2">
      <c r="A1053" s="18" t="str">
        <f t="shared" si="73"/>
        <v>Catalogo principalCSP ACADEMICO5231f964-0e4d-4032-a8c3-96475e3415ca</v>
      </c>
      <c r="B1053" s="18" t="str">
        <f t="shared" si="74"/>
        <v>5231f964-0e4d-4032-a8c3-96475e3415caCSP ACADEMICO</v>
      </c>
      <c r="C1053" s="18"/>
      <c r="D1053" t="s">
        <v>122</v>
      </c>
      <c r="E1053" t="s">
        <v>1376</v>
      </c>
      <c r="F1053" t="s">
        <v>1976</v>
      </c>
      <c r="G1053" s="18" t="str">
        <f t="shared" si="72"/>
        <v>Catalogo principal</v>
      </c>
      <c r="H1053" s="43" t="s">
        <v>121</v>
      </c>
      <c r="I1053" s="37" t="s">
        <v>67</v>
      </c>
      <c r="J1053" t="s">
        <v>1837</v>
      </c>
      <c r="K1053" t="s">
        <v>40</v>
      </c>
      <c r="L1053" s="70" t="s">
        <v>21</v>
      </c>
      <c r="M1053" s="70" t="s">
        <v>3966</v>
      </c>
      <c r="N1053" s="37" t="s">
        <v>67</v>
      </c>
      <c r="O1053" s="37" t="s">
        <v>67</v>
      </c>
      <c r="P1053" s="37" t="s">
        <v>1976</v>
      </c>
      <c r="Q1053" s="75" t="s">
        <v>1376</v>
      </c>
      <c r="R1053" t="s">
        <v>3691</v>
      </c>
      <c r="S1053" s="38">
        <v>1600</v>
      </c>
      <c r="T1053">
        <v>1</v>
      </c>
      <c r="U1053">
        <v>0</v>
      </c>
      <c r="V1053" s="43" t="str">
        <f t="shared" si="75"/>
        <v>USD</v>
      </c>
    </row>
    <row r="1054" spans="1:22" x14ac:dyDescent="0.2">
      <c r="A1054" s="18" t="str">
        <f t="shared" si="73"/>
        <v>Catalogo principalCSP ACADEMICO014111a2-5d31-4cd3-ae1b-b1d574af22f4</v>
      </c>
      <c r="B1054" s="18" t="str">
        <f t="shared" si="74"/>
        <v>014111a2-5d31-4cd3-ae1b-b1d574af22f4CSP ACADEMICO</v>
      </c>
      <c r="C1054" s="18"/>
      <c r="D1054" t="s">
        <v>122</v>
      </c>
      <c r="E1054" t="s">
        <v>1377</v>
      </c>
      <c r="F1054" t="s">
        <v>1976</v>
      </c>
      <c r="G1054" s="18" t="str">
        <f t="shared" si="72"/>
        <v>Catalogo principal</v>
      </c>
      <c r="H1054" s="43" t="s">
        <v>121</v>
      </c>
      <c r="I1054" s="37" t="s">
        <v>67</v>
      </c>
      <c r="J1054" t="s">
        <v>1838</v>
      </c>
      <c r="K1054" t="s">
        <v>40</v>
      </c>
      <c r="L1054" s="70" t="s">
        <v>21</v>
      </c>
      <c r="M1054" s="70" t="s">
        <v>3966</v>
      </c>
      <c r="N1054" s="37" t="s">
        <v>67</v>
      </c>
      <c r="O1054" s="37" t="s">
        <v>67</v>
      </c>
      <c r="P1054" s="37" t="s">
        <v>1976</v>
      </c>
      <c r="Q1054" s="75" t="s">
        <v>1377</v>
      </c>
      <c r="R1054" t="s">
        <v>3691</v>
      </c>
      <c r="S1054" s="38">
        <v>275</v>
      </c>
      <c r="T1054">
        <v>1</v>
      </c>
      <c r="U1054">
        <v>0</v>
      </c>
      <c r="V1054" s="43" t="str">
        <f t="shared" si="75"/>
        <v>USD</v>
      </c>
    </row>
    <row r="1055" spans="1:22" x14ac:dyDescent="0.2">
      <c r="A1055" s="18" t="str">
        <f t="shared" si="73"/>
        <v>Catalogo principalCSP ACADEMICOda564dee-4de1-4ee2-b189-727566a39511</v>
      </c>
      <c r="B1055" s="18" t="str">
        <f t="shared" si="74"/>
        <v>da564dee-4de1-4ee2-b189-727566a39511CSP ACADEMICO</v>
      </c>
      <c r="C1055" s="18"/>
      <c r="D1055" t="s">
        <v>122</v>
      </c>
      <c r="E1055" t="s">
        <v>1378</v>
      </c>
      <c r="F1055" t="s">
        <v>1976</v>
      </c>
      <c r="G1055" s="18" t="str">
        <f t="shared" si="72"/>
        <v>Catalogo principal</v>
      </c>
      <c r="H1055" s="43" t="s">
        <v>121</v>
      </c>
      <c r="I1055" s="37" t="s">
        <v>67</v>
      </c>
      <c r="J1055" t="s">
        <v>1839</v>
      </c>
      <c r="K1055" t="s">
        <v>40</v>
      </c>
      <c r="L1055" s="70" t="s">
        <v>21</v>
      </c>
      <c r="M1055" s="70" t="s">
        <v>3966</v>
      </c>
      <c r="N1055" s="37" t="s">
        <v>67</v>
      </c>
      <c r="O1055" s="37" t="s">
        <v>67</v>
      </c>
      <c r="P1055" s="37" t="s">
        <v>1976</v>
      </c>
      <c r="Q1055" s="75" t="s">
        <v>1378</v>
      </c>
      <c r="R1055" t="s">
        <v>3691</v>
      </c>
      <c r="S1055" s="38">
        <v>200</v>
      </c>
      <c r="T1055">
        <v>1</v>
      </c>
      <c r="U1055">
        <v>0</v>
      </c>
      <c r="V1055" s="43" t="str">
        <f t="shared" si="75"/>
        <v>USD</v>
      </c>
    </row>
    <row r="1056" spans="1:22" x14ac:dyDescent="0.2">
      <c r="A1056" s="18" t="str">
        <f t="shared" si="73"/>
        <v>Catalogo principalCSP ACADEMICO3b66b0bf-561c-41c6-ad94-ca54d487ccdc</v>
      </c>
      <c r="B1056" s="18" t="str">
        <f t="shared" si="74"/>
        <v>3b66b0bf-561c-41c6-ad94-ca54d487ccdcCSP ACADEMICO</v>
      </c>
      <c r="C1056" s="18"/>
      <c r="D1056" t="s">
        <v>122</v>
      </c>
      <c r="E1056" t="s">
        <v>1379</v>
      </c>
      <c r="F1056" t="s">
        <v>1976</v>
      </c>
      <c r="G1056" s="18" t="str">
        <f t="shared" ref="G1056:G1119" si="76">D1056</f>
        <v>Catalogo principal</v>
      </c>
      <c r="H1056" s="43" t="s">
        <v>121</v>
      </c>
      <c r="I1056" s="37" t="s">
        <v>67</v>
      </c>
      <c r="J1056" t="s">
        <v>1840</v>
      </c>
      <c r="K1056" t="s">
        <v>40</v>
      </c>
      <c r="L1056" s="70" t="s">
        <v>21</v>
      </c>
      <c r="M1056" s="70" t="s">
        <v>3966</v>
      </c>
      <c r="N1056" s="37" t="s">
        <v>67</v>
      </c>
      <c r="O1056" s="37" t="s">
        <v>67</v>
      </c>
      <c r="P1056" s="37" t="s">
        <v>1976</v>
      </c>
      <c r="Q1056" s="75" t="s">
        <v>1379</v>
      </c>
      <c r="R1056" t="s">
        <v>3691</v>
      </c>
      <c r="S1056" s="38">
        <v>1600</v>
      </c>
      <c r="T1056">
        <v>1</v>
      </c>
      <c r="U1056">
        <v>0</v>
      </c>
      <c r="V1056" s="43" t="str">
        <f t="shared" si="75"/>
        <v>USD</v>
      </c>
    </row>
    <row r="1057" spans="1:22" x14ac:dyDescent="0.2">
      <c r="A1057" s="18" t="str">
        <f t="shared" si="73"/>
        <v>Catalogo principalCSP ACADEMICOe35b9ea4-333a-4a7e-977f-06942110b04e</v>
      </c>
      <c r="B1057" s="18" t="str">
        <f t="shared" si="74"/>
        <v>e35b9ea4-333a-4a7e-977f-06942110b04eCSP ACADEMICO</v>
      </c>
      <c r="C1057" s="18"/>
      <c r="D1057" t="s">
        <v>122</v>
      </c>
      <c r="E1057" t="s">
        <v>1380</v>
      </c>
      <c r="F1057" t="s">
        <v>1976</v>
      </c>
      <c r="G1057" s="18" t="str">
        <f t="shared" si="76"/>
        <v>Catalogo principal</v>
      </c>
      <c r="H1057" s="43" t="s">
        <v>121</v>
      </c>
      <c r="I1057" s="37" t="s">
        <v>67</v>
      </c>
      <c r="J1057" t="s">
        <v>1841</v>
      </c>
      <c r="K1057" t="s">
        <v>40</v>
      </c>
      <c r="L1057" s="70" t="s">
        <v>21</v>
      </c>
      <c r="M1057" s="70" t="s">
        <v>3966</v>
      </c>
      <c r="N1057" s="37" t="s">
        <v>67</v>
      </c>
      <c r="O1057" s="37" t="s">
        <v>67</v>
      </c>
      <c r="P1057" s="37" t="s">
        <v>1976</v>
      </c>
      <c r="Q1057" s="75" t="s">
        <v>1380</v>
      </c>
      <c r="R1057" t="s">
        <v>3691</v>
      </c>
      <c r="S1057" s="38">
        <v>275</v>
      </c>
      <c r="T1057">
        <v>1</v>
      </c>
      <c r="U1057">
        <v>0</v>
      </c>
      <c r="V1057" s="43" t="str">
        <f t="shared" si="75"/>
        <v>USD</v>
      </c>
    </row>
    <row r="1058" spans="1:22" x14ac:dyDescent="0.2">
      <c r="A1058" s="18" t="str">
        <f t="shared" si="73"/>
        <v>Catalogo principalCSP ACADEMICO51cda191-f06e-4288-9102-24346cd45c24</v>
      </c>
      <c r="B1058" s="18" t="str">
        <f t="shared" si="74"/>
        <v>51cda191-f06e-4288-9102-24346cd45c24CSP ACADEMICO</v>
      </c>
      <c r="C1058" s="18"/>
      <c r="D1058" t="s">
        <v>122</v>
      </c>
      <c r="E1058" t="s">
        <v>1381</v>
      </c>
      <c r="F1058" t="s">
        <v>1976</v>
      </c>
      <c r="G1058" s="18" t="str">
        <f t="shared" si="76"/>
        <v>Catalogo principal</v>
      </c>
      <c r="H1058" s="43" t="s">
        <v>121</v>
      </c>
      <c r="I1058" s="37" t="s">
        <v>67</v>
      </c>
      <c r="J1058" t="s">
        <v>1842</v>
      </c>
      <c r="K1058" t="s">
        <v>40</v>
      </c>
      <c r="L1058" s="70" t="s">
        <v>21</v>
      </c>
      <c r="M1058" s="70" t="s">
        <v>3966</v>
      </c>
      <c r="N1058" s="37" t="s">
        <v>67</v>
      </c>
      <c r="O1058" s="37" t="s">
        <v>67</v>
      </c>
      <c r="P1058" s="37" t="s">
        <v>1976</v>
      </c>
      <c r="Q1058" s="75" t="s">
        <v>1381</v>
      </c>
      <c r="R1058" t="s">
        <v>3691</v>
      </c>
      <c r="S1058" s="38">
        <v>200</v>
      </c>
      <c r="T1058">
        <v>1</v>
      </c>
      <c r="U1058">
        <v>0</v>
      </c>
      <c r="V1058" s="43" t="str">
        <f t="shared" si="75"/>
        <v>USD</v>
      </c>
    </row>
    <row r="1059" spans="1:22" x14ac:dyDescent="0.2">
      <c r="A1059" s="18" t="str">
        <f t="shared" si="73"/>
        <v>Catalogo principalCSP ACADEMICO3092641e-6a77-4c34-adb4-221286db520b</v>
      </c>
      <c r="B1059" s="18" t="str">
        <f t="shared" si="74"/>
        <v>3092641e-6a77-4c34-adb4-221286db520bCSP ACADEMICO</v>
      </c>
      <c r="C1059" s="18"/>
      <c r="D1059" t="s">
        <v>122</v>
      </c>
      <c r="E1059" t="s">
        <v>1382</v>
      </c>
      <c r="F1059" t="s">
        <v>1976</v>
      </c>
      <c r="G1059" s="18" t="str">
        <f t="shared" si="76"/>
        <v>Catalogo principal</v>
      </c>
      <c r="H1059" s="43" t="s">
        <v>121</v>
      </c>
      <c r="I1059" s="37" t="s">
        <v>67</v>
      </c>
      <c r="J1059" t="s">
        <v>1843</v>
      </c>
      <c r="K1059" t="s">
        <v>40</v>
      </c>
      <c r="L1059" s="70" t="s">
        <v>21</v>
      </c>
      <c r="M1059" s="70" t="s">
        <v>28</v>
      </c>
      <c r="N1059" s="37" t="s">
        <v>67</v>
      </c>
      <c r="O1059" s="37" t="s">
        <v>67</v>
      </c>
      <c r="P1059" s="37" t="s">
        <v>1976</v>
      </c>
      <c r="Q1059" s="75" t="s">
        <v>1382</v>
      </c>
      <c r="R1059" t="s">
        <v>3691</v>
      </c>
      <c r="S1059" s="38">
        <v>2200</v>
      </c>
      <c r="T1059">
        <v>1</v>
      </c>
      <c r="U1059">
        <v>0</v>
      </c>
      <c r="V1059" s="43" t="str">
        <f t="shared" si="75"/>
        <v>USD</v>
      </c>
    </row>
    <row r="1060" spans="1:22" x14ac:dyDescent="0.2">
      <c r="A1060" s="18" t="str">
        <f t="shared" si="73"/>
        <v>Catalogo principalCSP ACADEMICOaa6046de-5b7a-48f3-a31d-67ace40a934f</v>
      </c>
      <c r="B1060" s="18" t="str">
        <f t="shared" si="74"/>
        <v>aa6046de-5b7a-48f3-a31d-67ace40a934fCSP ACADEMICO</v>
      </c>
      <c r="C1060" s="18"/>
      <c r="D1060" t="s">
        <v>122</v>
      </c>
      <c r="E1060" t="s">
        <v>1383</v>
      </c>
      <c r="F1060" t="s">
        <v>1976</v>
      </c>
      <c r="G1060" s="18" t="str">
        <f t="shared" si="76"/>
        <v>Catalogo principal</v>
      </c>
      <c r="H1060" s="43" t="s">
        <v>121</v>
      </c>
      <c r="I1060" s="37" t="s">
        <v>67</v>
      </c>
      <c r="J1060" t="s">
        <v>1844</v>
      </c>
      <c r="K1060" t="s">
        <v>40</v>
      </c>
      <c r="L1060" s="70" t="s">
        <v>21</v>
      </c>
      <c r="M1060" s="70" t="s">
        <v>3966</v>
      </c>
      <c r="N1060" s="37" t="s">
        <v>67</v>
      </c>
      <c r="O1060" s="37" t="s">
        <v>67</v>
      </c>
      <c r="P1060" s="37" t="s">
        <v>1976</v>
      </c>
      <c r="Q1060" s="75" t="s">
        <v>1383</v>
      </c>
      <c r="R1060" t="s">
        <v>3691</v>
      </c>
      <c r="S1060" s="38">
        <v>1600</v>
      </c>
      <c r="T1060">
        <v>1</v>
      </c>
      <c r="U1060">
        <v>0</v>
      </c>
      <c r="V1060" s="43" t="str">
        <f t="shared" si="75"/>
        <v>USD</v>
      </c>
    </row>
    <row r="1061" spans="1:22" x14ac:dyDescent="0.2">
      <c r="A1061" s="18" t="str">
        <f t="shared" si="73"/>
        <v>Catalogo principalCSP ACADEMICOd418c726-de81-48f2-a99d-6ca05abaafac</v>
      </c>
      <c r="B1061" s="18" t="str">
        <f t="shared" si="74"/>
        <v>d418c726-de81-48f2-a99d-6ca05abaafacCSP ACADEMICO</v>
      </c>
      <c r="C1061" s="18"/>
      <c r="D1061" t="s">
        <v>122</v>
      </c>
      <c r="E1061" t="s">
        <v>1384</v>
      </c>
      <c r="F1061" t="s">
        <v>1976</v>
      </c>
      <c r="G1061" s="18" t="str">
        <f t="shared" si="76"/>
        <v>Catalogo principal</v>
      </c>
      <c r="H1061" s="43" t="s">
        <v>121</v>
      </c>
      <c r="I1061" s="37" t="s">
        <v>67</v>
      </c>
      <c r="J1061" t="s">
        <v>1845</v>
      </c>
      <c r="K1061" t="s">
        <v>40</v>
      </c>
      <c r="L1061" s="70" t="s">
        <v>21</v>
      </c>
      <c r="M1061" s="70" t="s">
        <v>3966</v>
      </c>
      <c r="N1061" s="37" t="s">
        <v>67</v>
      </c>
      <c r="O1061" s="37" t="s">
        <v>67</v>
      </c>
      <c r="P1061" s="37" t="s">
        <v>1976</v>
      </c>
      <c r="Q1061" s="75" t="s">
        <v>1384</v>
      </c>
      <c r="R1061" t="s">
        <v>3691</v>
      </c>
      <c r="S1061" s="38">
        <v>275</v>
      </c>
      <c r="T1061">
        <v>1</v>
      </c>
      <c r="U1061">
        <v>0</v>
      </c>
      <c r="V1061" s="43" t="str">
        <f t="shared" si="75"/>
        <v>USD</v>
      </c>
    </row>
    <row r="1062" spans="1:22" x14ac:dyDescent="0.2">
      <c r="A1062" s="18" t="str">
        <f t="shared" si="73"/>
        <v>Catalogo principalCSP ACADEMICOaa573972-3e4b-46b7-bef4-78c883c094be</v>
      </c>
      <c r="B1062" s="18" t="str">
        <f t="shared" si="74"/>
        <v>aa573972-3e4b-46b7-bef4-78c883c094beCSP ACADEMICO</v>
      </c>
      <c r="C1062" s="18"/>
      <c r="D1062" t="s">
        <v>122</v>
      </c>
      <c r="E1062" t="s">
        <v>1385</v>
      </c>
      <c r="F1062" t="s">
        <v>1976</v>
      </c>
      <c r="G1062" s="18" t="str">
        <f t="shared" si="76"/>
        <v>Catalogo principal</v>
      </c>
      <c r="H1062" s="43" t="s">
        <v>121</v>
      </c>
      <c r="I1062" s="37" t="s">
        <v>67</v>
      </c>
      <c r="J1062" t="s">
        <v>1846</v>
      </c>
      <c r="K1062" t="s">
        <v>40</v>
      </c>
      <c r="L1062" s="70" t="s">
        <v>21</v>
      </c>
      <c r="M1062" s="70" t="s">
        <v>3966</v>
      </c>
      <c r="N1062" s="37" t="s">
        <v>67</v>
      </c>
      <c r="O1062" s="37" t="s">
        <v>67</v>
      </c>
      <c r="P1062" s="37" t="s">
        <v>1976</v>
      </c>
      <c r="Q1062" s="75" t="s">
        <v>1385</v>
      </c>
      <c r="R1062" t="s">
        <v>3691</v>
      </c>
      <c r="S1062" s="38">
        <v>200</v>
      </c>
      <c r="T1062">
        <v>1</v>
      </c>
      <c r="U1062">
        <v>0</v>
      </c>
      <c r="V1062" s="43" t="str">
        <f t="shared" si="75"/>
        <v>USD</v>
      </c>
    </row>
    <row r="1063" spans="1:22" x14ac:dyDescent="0.2">
      <c r="A1063" s="18" t="str">
        <f t="shared" si="73"/>
        <v>Catalogo principalCSP ACADEMICOb22558f8-99d2-4b21-82f9-251f7777f85d</v>
      </c>
      <c r="B1063" s="18" t="str">
        <f t="shared" si="74"/>
        <v>b22558f8-99d2-4b21-82f9-251f7777f85dCSP ACADEMICO</v>
      </c>
      <c r="C1063" s="18"/>
      <c r="D1063" t="s">
        <v>122</v>
      </c>
      <c r="E1063" t="s">
        <v>1386</v>
      </c>
      <c r="F1063" t="s">
        <v>1976</v>
      </c>
      <c r="G1063" s="18" t="str">
        <f t="shared" si="76"/>
        <v>Catalogo principal</v>
      </c>
      <c r="H1063" s="43" t="s">
        <v>121</v>
      </c>
      <c r="I1063" s="37" t="s">
        <v>67</v>
      </c>
      <c r="J1063" t="s">
        <v>1847</v>
      </c>
      <c r="K1063" t="s">
        <v>40</v>
      </c>
      <c r="L1063" s="70" t="s">
        <v>21</v>
      </c>
      <c r="M1063" s="70" t="s">
        <v>3966</v>
      </c>
      <c r="N1063" s="37" t="s">
        <v>67</v>
      </c>
      <c r="O1063" s="37" t="s">
        <v>67</v>
      </c>
      <c r="P1063" s="37" t="s">
        <v>1976</v>
      </c>
      <c r="Q1063" s="75" t="s">
        <v>1386</v>
      </c>
      <c r="R1063" t="s">
        <v>3691</v>
      </c>
      <c r="S1063" s="38">
        <v>2200</v>
      </c>
      <c r="T1063">
        <v>1</v>
      </c>
      <c r="U1063">
        <v>0</v>
      </c>
      <c r="V1063" s="43" t="str">
        <f t="shared" si="75"/>
        <v>USD</v>
      </c>
    </row>
    <row r="1064" spans="1:22" x14ac:dyDescent="0.2">
      <c r="A1064" s="18" t="str">
        <f t="shared" si="73"/>
        <v>Catalogo principalCSP ACADEMICOc6196550-1197-4baf-948e-4681a53b91dc</v>
      </c>
      <c r="B1064" s="18" t="str">
        <f t="shared" si="74"/>
        <v>c6196550-1197-4baf-948e-4681a53b91dcCSP ACADEMICO</v>
      </c>
      <c r="C1064" s="18"/>
      <c r="D1064" t="s">
        <v>122</v>
      </c>
      <c r="E1064" t="s">
        <v>1387</v>
      </c>
      <c r="F1064" t="s">
        <v>1976</v>
      </c>
      <c r="G1064" s="18" t="str">
        <f t="shared" si="76"/>
        <v>Catalogo principal</v>
      </c>
      <c r="H1064" s="43" t="s">
        <v>121</v>
      </c>
      <c r="I1064" s="37" t="s">
        <v>67</v>
      </c>
      <c r="J1064" t="s">
        <v>1848</v>
      </c>
      <c r="K1064" t="s">
        <v>40</v>
      </c>
      <c r="L1064" s="70" t="s">
        <v>21</v>
      </c>
      <c r="M1064" s="70" t="s">
        <v>3966</v>
      </c>
      <c r="N1064" s="37" t="s">
        <v>67</v>
      </c>
      <c r="O1064" s="37" t="s">
        <v>67</v>
      </c>
      <c r="P1064" s="37" t="s">
        <v>1976</v>
      </c>
      <c r="Q1064" s="75" t="s">
        <v>1387</v>
      </c>
      <c r="R1064" t="s">
        <v>3691</v>
      </c>
      <c r="S1064" s="38">
        <v>1600</v>
      </c>
      <c r="T1064">
        <v>1</v>
      </c>
      <c r="U1064">
        <v>0</v>
      </c>
      <c r="V1064" s="43" t="str">
        <f t="shared" si="75"/>
        <v>USD</v>
      </c>
    </row>
    <row r="1065" spans="1:22" x14ac:dyDescent="0.2">
      <c r="A1065" s="18" t="str">
        <f t="shared" si="73"/>
        <v>Catalogo principalCSP ACADEMICO2b0c1f09-2e2e-40e1-8dca-dc384dd57455</v>
      </c>
      <c r="B1065" s="18" t="str">
        <f t="shared" si="74"/>
        <v>2b0c1f09-2e2e-40e1-8dca-dc384dd57455CSP ACADEMICO</v>
      </c>
      <c r="C1065" s="18"/>
      <c r="D1065" t="s">
        <v>122</v>
      </c>
      <c r="E1065" t="s">
        <v>1388</v>
      </c>
      <c r="F1065" t="s">
        <v>1976</v>
      </c>
      <c r="G1065" s="18" t="str">
        <f t="shared" si="76"/>
        <v>Catalogo principal</v>
      </c>
      <c r="H1065" s="43" t="s">
        <v>121</v>
      </c>
      <c r="I1065" s="37" t="s">
        <v>67</v>
      </c>
      <c r="J1065" t="s">
        <v>1849</v>
      </c>
      <c r="K1065" t="s">
        <v>40</v>
      </c>
      <c r="L1065" s="70" t="s">
        <v>21</v>
      </c>
      <c r="M1065" s="70" t="s">
        <v>3966</v>
      </c>
      <c r="N1065" s="37" t="s">
        <v>67</v>
      </c>
      <c r="O1065" s="37" t="s">
        <v>67</v>
      </c>
      <c r="P1065" s="37" t="s">
        <v>1976</v>
      </c>
      <c r="Q1065" s="75" t="s">
        <v>1388</v>
      </c>
      <c r="R1065" t="s">
        <v>3691</v>
      </c>
      <c r="S1065" s="38">
        <v>275</v>
      </c>
      <c r="T1065">
        <v>1</v>
      </c>
      <c r="U1065">
        <v>0</v>
      </c>
      <c r="V1065" s="43" t="str">
        <f t="shared" si="75"/>
        <v>USD</v>
      </c>
    </row>
    <row r="1066" spans="1:22" x14ac:dyDescent="0.2">
      <c r="A1066" s="18" t="str">
        <f t="shared" si="73"/>
        <v>Catalogo principalCSP ACADEMICOb0ca6c5a-f9f2-4eac-8388-bfe535a37882</v>
      </c>
      <c r="B1066" s="18" t="str">
        <f t="shared" si="74"/>
        <v>b0ca6c5a-f9f2-4eac-8388-bfe535a37882CSP ACADEMICO</v>
      </c>
      <c r="C1066" s="18"/>
      <c r="D1066" t="s">
        <v>122</v>
      </c>
      <c r="E1066" t="s">
        <v>1389</v>
      </c>
      <c r="F1066" t="s">
        <v>1976</v>
      </c>
      <c r="G1066" s="18" t="str">
        <f t="shared" si="76"/>
        <v>Catalogo principal</v>
      </c>
      <c r="H1066" s="43" t="s">
        <v>121</v>
      </c>
      <c r="I1066" s="37" t="s">
        <v>67</v>
      </c>
      <c r="J1066" t="s">
        <v>1850</v>
      </c>
      <c r="K1066" t="s">
        <v>40</v>
      </c>
      <c r="L1066" s="70" t="s">
        <v>21</v>
      </c>
      <c r="M1066" s="70" t="s">
        <v>3966</v>
      </c>
      <c r="N1066" s="37" t="s">
        <v>67</v>
      </c>
      <c r="O1066" s="37" t="s">
        <v>67</v>
      </c>
      <c r="P1066" s="37" t="s">
        <v>1976</v>
      </c>
      <c r="Q1066" s="75" t="s">
        <v>1389</v>
      </c>
      <c r="R1066" t="s">
        <v>3691</v>
      </c>
      <c r="S1066" s="38">
        <v>200</v>
      </c>
      <c r="T1066">
        <v>1</v>
      </c>
      <c r="U1066">
        <v>0</v>
      </c>
      <c r="V1066" s="43" t="str">
        <f t="shared" si="75"/>
        <v>USD</v>
      </c>
    </row>
    <row r="1067" spans="1:22" x14ac:dyDescent="0.2">
      <c r="A1067" s="18" t="str">
        <f t="shared" si="73"/>
        <v>Catalogo principalCSP ACADEMICOf37dcbdf-794b-4b2b-930a-bcdb9f94f1f0</v>
      </c>
      <c r="B1067" s="18" t="str">
        <f t="shared" si="74"/>
        <v>f37dcbdf-794b-4b2b-930a-bcdb9f94f1f0CSP ACADEMICO</v>
      </c>
      <c r="C1067" s="18"/>
      <c r="D1067" t="s">
        <v>122</v>
      </c>
      <c r="E1067" t="s">
        <v>1390</v>
      </c>
      <c r="F1067" t="s">
        <v>1976</v>
      </c>
      <c r="G1067" s="18" t="str">
        <f t="shared" si="76"/>
        <v>Catalogo principal</v>
      </c>
      <c r="H1067" s="43" t="s">
        <v>121</v>
      </c>
      <c r="I1067" s="37" t="s">
        <v>67</v>
      </c>
      <c r="J1067" t="s">
        <v>1851</v>
      </c>
      <c r="K1067" t="s">
        <v>40</v>
      </c>
      <c r="L1067" s="70" t="s">
        <v>21</v>
      </c>
      <c r="M1067" s="70" t="s">
        <v>3966</v>
      </c>
      <c r="N1067" s="37" t="s">
        <v>67</v>
      </c>
      <c r="O1067" s="37" t="s">
        <v>67</v>
      </c>
      <c r="P1067" s="37" t="s">
        <v>1976</v>
      </c>
      <c r="Q1067" s="75" t="s">
        <v>1390</v>
      </c>
      <c r="R1067" t="s">
        <v>3691</v>
      </c>
      <c r="S1067" s="38">
        <v>2200</v>
      </c>
      <c r="T1067">
        <v>1</v>
      </c>
      <c r="U1067">
        <v>0</v>
      </c>
      <c r="V1067" s="43" t="str">
        <f t="shared" si="75"/>
        <v>USD</v>
      </c>
    </row>
    <row r="1068" spans="1:22" x14ac:dyDescent="0.2">
      <c r="A1068" s="18" t="str">
        <f t="shared" si="73"/>
        <v>Catalogo principalCSP ACADEMICO593e7928-4837-4f46-bccd-5666ac9a7cbc</v>
      </c>
      <c r="B1068" s="18" t="str">
        <f t="shared" si="74"/>
        <v>593e7928-4837-4f46-bccd-5666ac9a7cbcCSP ACADEMICO</v>
      </c>
      <c r="C1068" s="18"/>
      <c r="D1068" t="s">
        <v>122</v>
      </c>
      <c r="E1068" s="83" t="s">
        <v>1391</v>
      </c>
      <c r="F1068" t="s">
        <v>1976</v>
      </c>
      <c r="G1068" s="18" t="str">
        <f t="shared" si="76"/>
        <v>Catalogo principal</v>
      </c>
      <c r="H1068" s="43" t="s">
        <v>121</v>
      </c>
      <c r="I1068" s="37" t="s">
        <v>67</v>
      </c>
      <c r="J1068" t="s">
        <v>1852</v>
      </c>
      <c r="K1068" t="s">
        <v>40</v>
      </c>
      <c r="L1068" s="70" t="s">
        <v>21</v>
      </c>
      <c r="M1068" s="70" t="s">
        <v>3966</v>
      </c>
      <c r="N1068" s="37" t="s">
        <v>67</v>
      </c>
      <c r="O1068" s="37" t="s">
        <v>67</v>
      </c>
      <c r="P1068" s="37" t="s">
        <v>1976</v>
      </c>
      <c r="Q1068" s="75" t="s">
        <v>1391</v>
      </c>
      <c r="R1068" t="s">
        <v>3691</v>
      </c>
      <c r="S1068" s="38">
        <v>1600</v>
      </c>
      <c r="T1068">
        <v>1</v>
      </c>
      <c r="U1068">
        <v>0</v>
      </c>
      <c r="V1068" s="43" t="str">
        <f t="shared" si="75"/>
        <v>USD</v>
      </c>
    </row>
    <row r="1069" spans="1:22" x14ac:dyDescent="0.2">
      <c r="A1069" s="18" t="str">
        <f t="shared" si="73"/>
        <v>Catalogo principalCSP ACADEMICO7aadea71-8fea-4600-8725-1d6b7de42220</v>
      </c>
      <c r="B1069" s="18" t="str">
        <f t="shared" si="74"/>
        <v>7aadea71-8fea-4600-8725-1d6b7de42220CSP ACADEMICO</v>
      </c>
      <c r="C1069" s="18"/>
      <c r="D1069" t="s">
        <v>122</v>
      </c>
      <c r="E1069" t="s">
        <v>1392</v>
      </c>
      <c r="F1069" t="s">
        <v>1976</v>
      </c>
      <c r="G1069" s="18" t="str">
        <f t="shared" si="76"/>
        <v>Catalogo principal</v>
      </c>
      <c r="H1069" s="43" t="s">
        <v>121</v>
      </c>
      <c r="I1069" s="37" t="s">
        <v>67</v>
      </c>
      <c r="J1069" t="s">
        <v>1853</v>
      </c>
      <c r="K1069" t="s">
        <v>40</v>
      </c>
      <c r="L1069" s="70" t="s">
        <v>21</v>
      </c>
      <c r="M1069" s="70" t="s">
        <v>3966</v>
      </c>
      <c r="N1069" s="37" t="s">
        <v>67</v>
      </c>
      <c r="O1069" s="37" t="s">
        <v>67</v>
      </c>
      <c r="P1069" s="37" t="s">
        <v>1976</v>
      </c>
      <c r="Q1069" s="75" t="s">
        <v>1392</v>
      </c>
      <c r="R1069" t="s">
        <v>3691</v>
      </c>
      <c r="S1069" s="38">
        <v>275</v>
      </c>
      <c r="T1069">
        <v>1</v>
      </c>
      <c r="U1069">
        <v>0</v>
      </c>
      <c r="V1069" s="43" t="str">
        <f t="shared" si="75"/>
        <v>USD</v>
      </c>
    </row>
    <row r="1070" spans="1:22" x14ac:dyDescent="0.2">
      <c r="A1070" s="18" t="str">
        <f t="shared" si="73"/>
        <v>Catalogo principalCSP ACADEMICOa2c50591-e8ec-48cb-8812-e0b59b1e8d18</v>
      </c>
      <c r="B1070" s="18" t="str">
        <f t="shared" si="74"/>
        <v>a2c50591-e8ec-48cb-8812-e0b59b1e8d18CSP ACADEMICO</v>
      </c>
      <c r="C1070" s="18"/>
      <c r="D1070" t="s">
        <v>122</v>
      </c>
      <c r="E1070" t="s">
        <v>1393</v>
      </c>
      <c r="F1070" t="s">
        <v>1976</v>
      </c>
      <c r="G1070" s="18" t="str">
        <f t="shared" si="76"/>
        <v>Catalogo principal</v>
      </c>
      <c r="H1070" s="43" t="s">
        <v>121</v>
      </c>
      <c r="I1070" s="37" t="s">
        <v>67</v>
      </c>
      <c r="J1070" t="s">
        <v>1854</v>
      </c>
      <c r="K1070" t="s">
        <v>40</v>
      </c>
      <c r="L1070" s="70" t="s">
        <v>21</v>
      </c>
      <c r="M1070" s="70" t="s">
        <v>3966</v>
      </c>
      <c r="N1070" s="37" t="s">
        <v>67</v>
      </c>
      <c r="O1070" s="37" t="s">
        <v>67</v>
      </c>
      <c r="P1070" s="37" t="s">
        <v>1976</v>
      </c>
      <c r="Q1070" s="75" t="s">
        <v>1393</v>
      </c>
      <c r="R1070" t="s">
        <v>3691</v>
      </c>
      <c r="S1070" s="38">
        <v>200</v>
      </c>
      <c r="T1070">
        <v>1</v>
      </c>
      <c r="U1070">
        <v>0</v>
      </c>
      <c r="V1070" s="43" t="str">
        <f t="shared" si="75"/>
        <v>USD</v>
      </c>
    </row>
    <row r="1071" spans="1:22" x14ac:dyDescent="0.2">
      <c r="A1071" s="18" t="str">
        <f t="shared" si="73"/>
        <v>Catalogo principalCSP ACADEMICOb0390587-39e4-4bdd-9d47-2da24fef0566</v>
      </c>
      <c r="B1071" s="18" t="str">
        <f t="shared" si="74"/>
        <v>b0390587-39e4-4bdd-9d47-2da24fef0566CSP ACADEMICO</v>
      </c>
      <c r="C1071" s="18"/>
      <c r="D1071" t="s">
        <v>122</v>
      </c>
      <c r="E1071" t="s">
        <v>1394</v>
      </c>
      <c r="F1071" t="s">
        <v>1976</v>
      </c>
      <c r="G1071" s="18" t="str">
        <f t="shared" si="76"/>
        <v>Catalogo principal</v>
      </c>
      <c r="H1071" s="43" t="s">
        <v>121</v>
      </c>
      <c r="I1071" s="37" t="s">
        <v>67</v>
      </c>
      <c r="J1071" t="s">
        <v>1855</v>
      </c>
      <c r="K1071" t="s">
        <v>40</v>
      </c>
      <c r="L1071" s="70" t="s">
        <v>21</v>
      </c>
      <c r="M1071" s="70" t="s">
        <v>3966</v>
      </c>
      <c r="N1071" s="37" t="s">
        <v>67</v>
      </c>
      <c r="O1071" s="37" t="s">
        <v>67</v>
      </c>
      <c r="P1071" s="37" t="s">
        <v>1976</v>
      </c>
      <c r="Q1071" s="75" t="s">
        <v>1394</v>
      </c>
      <c r="R1071" t="s">
        <v>3691</v>
      </c>
      <c r="S1071" s="38">
        <v>7975</v>
      </c>
      <c r="T1071">
        <v>1</v>
      </c>
      <c r="U1071">
        <v>0</v>
      </c>
      <c r="V1071" s="43" t="str">
        <f t="shared" si="75"/>
        <v>USD</v>
      </c>
    </row>
    <row r="1072" spans="1:22" x14ac:dyDescent="0.2">
      <c r="A1072" s="18" t="str">
        <f t="shared" si="73"/>
        <v>Catalogo principalCSP ACADEMICOd0509c8c-9228-45e9-b13e-6656dc89f707</v>
      </c>
      <c r="B1072" s="18" t="str">
        <f t="shared" si="74"/>
        <v>d0509c8c-9228-45e9-b13e-6656dc89f707CSP ACADEMICO</v>
      </c>
      <c r="C1072" s="18"/>
      <c r="D1072" t="s">
        <v>122</v>
      </c>
      <c r="E1072" t="s">
        <v>1395</v>
      </c>
      <c r="F1072" t="s">
        <v>1976</v>
      </c>
      <c r="G1072" s="18" t="str">
        <f t="shared" si="76"/>
        <v>Catalogo principal</v>
      </c>
      <c r="H1072" s="43" t="s">
        <v>121</v>
      </c>
      <c r="I1072" s="37" t="s">
        <v>67</v>
      </c>
      <c r="J1072" t="s">
        <v>1856</v>
      </c>
      <c r="K1072" t="s">
        <v>40</v>
      </c>
      <c r="L1072" s="70" t="s">
        <v>21</v>
      </c>
      <c r="M1072" s="70" t="s">
        <v>3966</v>
      </c>
      <c r="N1072" s="37" t="s">
        <v>67</v>
      </c>
      <c r="O1072" s="37" t="s">
        <v>67</v>
      </c>
      <c r="P1072" s="37" t="s">
        <v>1976</v>
      </c>
      <c r="Q1072" s="75" t="s">
        <v>1395</v>
      </c>
      <c r="R1072" t="s">
        <v>3691</v>
      </c>
      <c r="S1072" s="38">
        <v>5800</v>
      </c>
      <c r="T1072">
        <v>1</v>
      </c>
      <c r="U1072">
        <v>0</v>
      </c>
      <c r="V1072" s="43" t="str">
        <f t="shared" si="75"/>
        <v>USD</v>
      </c>
    </row>
    <row r="1073" spans="1:22" x14ac:dyDescent="0.2">
      <c r="A1073" s="18" t="str">
        <f t="shared" si="73"/>
        <v>Catalogo principalCSP ACADEMICO9b4930df-c95e-4c48-a52c-a5561071620e</v>
      </c>
      <c r="B1073" s="18" t="str">
        <f t="shared" si="74"/>
        <v>9b4930df-c95e-4c48-a52c-a5561071620eCSP ACADEMICO</v>
      </c>
      <c r="C1073" s="18"/>
      <c r="D1073" t="s">
        <v>122</v>
      </c>
      <c r="E1073" t="s">
        <v>1396</v>
      </c>
      <c r="F1073" t="s">
        <v>1976</v>
      </c>
      <c r="G1073" s="18" t="str">
        <f t="shared" si="76"/>
        <v>Catalogo principal</v>
      </c>
      <c r="H1073" s="43" t="s">
        <v>121</v>
      </c>
      <c r="I1073" s="37" t="s">
        <v>67</v>
      </c>
      <c r="J1073" t="s">
        <v>1857</v>
      </c>
      <c r="K1073" t="s">
        <v>40</v>
      </c>
      <c r="L1073" s="70" t="s">
        <v>21</v>
      </c>
      <c r="M1073" s="70" t="s">
        <v>3966</v>
      </c>
      <c r="N1073" s="37" t="s">
        <v>67</v>
      </c>
      <c r="O1073" s="37" t="s">
        <v>67</v>
      </c>
      <c r="P1073" s="37" t="s">
        <v>1976</v>
      </c>
      <c r="Q1073" s="75" t="s">
        <v>1396</v>
      </c>
      <c r="R1073" t="s">
        <v>3691</v>
      </c>
      <c r="S1073" s="38">
        <v>275</v>
      </c>
      <c r="T1073">
        <v>1</v>
      </c>
      <c r="U1073">
        <v>0</v>
      </c>
      <c r="V1073" s="43" t="str">
        <f t="shared" si="75"/>
        <v>USD</v>
      </c>
    </row>
    <row r="1074" spans="1:22" x14ac:dyDescent="0.2">
      <c r="A1074" s="18" t="str">
        <f t="shared" si="73"/>
        <v>Catalogo principalCSP ACADEMICOccf4480d-1bc9-4bf5-8335-e9ffea38cf79</v>
      </c>
      <c r="B1074" s="18" t="str">
        <f t="shared" si="74"/>
        <v>ccf4480d-1bc9-4bf5-8335-e9ffea38cf79CSP ACADEMICO</v>
      </c>
      <c r="C1074" s="18"/>
      <c r="D1074" t="s">
        <v>122</v>
      </c>
      <c r="E1074" t="s">
        <v>1397</v>
      </c>
      <c r="F1074" t="s">
        <v>1976</v>
      </c>
      <c r="G1074" s="18" t="str">
        <f t="shared" si="76"/>
        <v>Catalogo principal</v>
      </c>
      <c r="H1074" s="43" t="s">
        <v>121</v>
      </c>
      <c r="I1074" s="37" t="s">
        <v>67</v>
      </c>
      <c r="J1074" t="s">
        <v>1858</v>
      </c>
      <c r="K1074" t="s">
        <v>40</v>
      </c>
      <c r="L1074" s="70" t="s">
        <v>21</v>
      </c>
      <c r="M1074" s="70" t="s">
        <v>3966</v>
      </c>
      <c r="N1074" s="37" t="s">
        <v>67</v>
      </c>
      <c r="O1074" s="37" t="s">
        <v>67</v>
      </c>
      <c r="P1074" s="37" t="s">
        <v>1976</v>
      </c>
      <c r="Q1074" s="75" t="s">
        <v>1397</v>
      </c>
      <c r="R1074" t="s">
        <v>3691</v>
      </c>
      <c r="S1074" s="38">
        <v>200</v>
      </c>
      <c r="T1074">
        <v>1</v>
      </c>
      <c r="U1074">
        <v>0</v>
      </c>
      <c r="V1074" s="43" t="str">
        <f t="shared" si="75"/>
        <v>USD</v>
      </c>
    </row>
    <row r="1075" spans="1:22" x14ac:dyDescent="0.2">
      <c r="A1075" s="18" t="str">
        <f t="shared" si="73"/>
        <v>Catalogo principalCSP ACADEMICOd96593d0-2cd0-49a2-9a54-64bb55b59973</v>
      </c>
      <c r="B1075" s="18" t="str">
        <f t="shared" si="74"/>
        <v>d96593d0-2cd0-49a2-9a54-64bb55b59973CSP ACADEMICO</v>
      </c>
      <c r="C1075" s="18"/>
      <c r="D1075" t="s">
        <v>122</v>
      </c>
      <c r="E1075" t="s">
        <v>1398</v>
      </c>
      <c r="F1075" t="s">
        <v>1976</v>
      </c>
      <c r="G1075" s="18" t="str">
        <f t="shared" si="76"/>
        <v>Catalogo principal</v>
      </c>
      <c r="H1075" s="43" t="s">
        <v>121</v>
      </c>
      <c r="I1075" s="37" t="s">
        <v>67</v>
      </c>
      <c r="J1075" t="s">
        <v>1859</v>
      </c>
      <c r="K1075" t="s">
        <v>40</v>
      </c>
      <c r="L1075" s="70" t="s">
        <v>21</v>
      </c>
      <c r="M1075" s="70" t="s">
        <v>3966</v>
      </c>
      <c r="N1075" s="37" t="s">
        <v>67</v>
      </c>
      <c r="O1075" s="37" t="s">
        <v>67</v>
      </c>
      <c r="P1075" s="37" t="s">
        <v>1976</v>
      </c>
      <c r="Q1075" s="75" t="s">
        <v>1398</v>
      </c>
      <c r="R1075" t="s">
        <v>3691</v>
      </c>
      <c r="S1075" s="38">
        <v>7975</v>
      </c>
      <c r="T1075">
        <v>1</v>
      </c>
      <c r="U1075">
        <v>0</v>
      </c>
      <c r="V1075" s="43" t="str">
        <f t="shared" si="75"/>
        <v>USD</v>
      </c>
    </row>
    <row r="1076" spans="1:22" x14ac:dyDescent="0.2">
      <c r="A1076" s="18" t="str">
        <f t="shared" si="73"/>
        <v>Catalogo principalCSP ACADEMICObdde57cf-83ec-4d9e-b874-d87b348ca261</v>
      </c>
      <c r="B1076" s="18" t="str">
        <f t="shared" si="74"/>
        <v>bdde57cf-83ec-4d9e-b874-d87b348ca261CSP ACADEMICO</v>
      </c>
      <c r="C1076" s="18"/>
      <c r="D1076" t="s">
        <v>122</v>
      </c>
      <c r="E1076" t="s">
        <v>1399</v>
      </c>
      <c r="F1076" t="s">
        <v>1976</v>
      </c>
      <c r="G1076" s="18" t="str">
        <f t="shared" si="76"/>
        <v>Catalogo principal</v>
      </c>
      <c r="H1076" s="43" t="s">
        <v>121</v>
      </c>
      <c r="I1076" s="37" t="s">
        <v>67</v>
      </c>
      <c r="J1076" t="s">
        <v>1860</v>
      </c>
      <c r="K1076" t="s">
        <v>40</v>
      </c>
      <c r="L1076" s="70" t="s">
        <v>21</v>
      </c>
      <c r="M1076" s="70" t="s">
        <v>3966</v>
      </c>
      <c r="N1076" s="37" t="s">
        <v>67</v>
      </c>
      <c r="O1076" s="37" t="s">
        <v>67</v>
      </c>
      <c r="P1076" s="37" t="s">
        <v>1976</v>
      </c>
      <c r="Q1076" s="75" t="s">
        <v>1399</v>
      </c>
      <c r="R1076" t="s">
        <v>3691</v>
      </c>
      <c r="S1076" s="38">
        <v>5800</v>
      </c>
      <c r="T1076">
        <v>1</v>
      </c>
      <c r="U1076">
        <v>0</v>
      </c>
      <c r="V1076" s="43" t="str">
        <f t="shared" si="75"/>
        <v>USD</v>
      </c>
    </row>
    <row r="1077" spans="1:22" x14ac:dyDescent="0.2">
      <c r="A1077" s="18" t="str">
        <f t="shared" si="73"/>
        <v>Catalogo principalCSP ACADEMICO3d27f8e0-e8e7-4db4-ac2d-972d44a07154</v>
      </c>
      <c r="B1077" s="18" t="str">
        <f t="shared" si="74"/>
        <v>3d27f8e0-e8e7-4db4-ac2d-972d44a07154CSP ACADEMICO</v>
      </c>
      <c r="C1077" s="18"/>
      <c r="D1077" t="s">
        <v>122</v>
      </c>
      <c r="E1077" t="s">
        <v>1400</v>
      </c>
      <c r="F1077" t="s">
        <v>1976</v>
      </c>
      <c r="G1077" s="18" t="str">
        <f t="shared" si="76"/>
        <v>Catalogo principal</v>
      </c>
      <c r="H1077" s="43" t="s">
        <v>121</v>
      </c>
      <c r="I1077" s="37" t="s">
        <v>67</v>
      </c>
      <c r="J1077" t="s">
        <v>1861</v>
      </c>
      <c r="K1077" t="s">
        <v>40</v>
      </c>
      <c r="L1077" s="70" t="s">
        <v>21</v>
      </c>
      <c r="M1077" s="70" t="s">
        <v>3966</v>
      </c>
      <c r="N1077" s="37" t="s">
        <v>67</v>
      </c>
      <c r="O1077" s="37" t="s">
        <v>67</v>
      </c>
      <c r="P1077" s="37" t="s">
        <v>1976</v>
      </c>
      <c r="Q1077" s="75" t="s">
        <v>1400</v>
      </c>
      <c r="R1077" t="s">
        <v>3691</v>
      </c>
      <c r="S1077" s="38">
        <v>275</v>
      </c>
      <c r="T1077">
        <v>1</v>
      </c>
      <c r="U1077">
        <v>0</v>
      </c>
      <c r="V1077" s="43" t="str">
        <f t="shared" si="75"/>
        <v>USD</v>
      </c>
    </row>
    <row r="1078" spans="1:22" x14ac:dyDescent="0.2">
      <c r="A1078" s="18" t="str">
        <f t="shared" si="73"/>
        <v>Catalogo principalCSP ACADEMICO0b0e1691-cfdd-4c83-bfd1-0c994b221519</v>
      </c>
      <c r="B1078" s="18" t="str">
        <f t="shared" si="74"/>
        <v>0b0e1691-cfdd-4c83-bfd1-0c994b221519CSP ACADEMICO</v>
      </c>
      <c r="C1078" s="18"/>
      <c r="D1078" t="s">
        <v>122</v>
      </c>
      <c r="E1078" t="s">
        <v>1401</v>
      </c>
      <c r="F1078" t="s">
        <v>1976</v>
      </c>
      <c r="G1078" s="18" t="str">
        <f t="shared" si="76"/>
        <v>Catalogo principal</v>
      </c>
      <c r="H1078" s="43" t="s">
        <v>121</v>
      </c>
      <c r="I1078" s="37" t="s">
        <v>67</v>
      </c>
      <c r="J1078" t="s">
        <v>1862</v>
      </c>
      <c r="K1078" t="s">
        <v>40</v>
      </c>
      <c r="L1078" s="70" t="s">
        <v>21</v>
      </c>
      <c r="M1078" s="70" t="s">
        <v>3966</v>
      </c>
      <c r="N1078" s="37" t="s">
        <v>67</v>
      </c>
      <c r="O1078" s="37" t="s">
        <v>67</v>
      </c>
      <c r="P1078" s="37" t="s">
        <v>1976</v>
      </c>
      <c r="Q1078" s="75" t="s">
        <v>1401</v>
      </c>
      <c r="R1078" t="s">
        <v>3691</v>
      </c>
      <c r="S1078" s="38">
        <v>200</v>
      </c>
      <c r="T1078">
        <v>1</v>
      </c>
      <c r="U1078">
        <v>0</v>
      </c>
      <c r="V1078" s="43" t="str">
        <f t="shared" si="75"/>
        <v>USD</v>
      </c>
    </row>
    <row r="1079" spans="1:22" x14ac:dyDescent="0.2">
      <c r="A1079" s="18" t="str">
        <f t="shared" si="73"/>
        <v>Catalogo principalCSP ACADEMICOe4a71a3f-b3b3-43ff-a47e-6dd954d5b104</v>
      </c>
      <c r="B1079" s="18" t="str">
        <f t="shared" si="74"/>
        <v>e4a71a3f-b3b3-43ff-a47e-6dd954d5b104CSP ACADEMICO</v>
      </c>
      <c r="C1079" s="18"/>
      <c r="D1079" t="s">
        <v>122</v>
      </c>
      <c r="E1079" t="s">
        <v>1402</v>
      </c>
      <c r="F1079" t="s">
        <v>1976</v>
      </c>
      <c r="G1079" s="18" t="str">
        <f t="shared" si="76"/>
        <v>Catalogo principal</v>
      </c>
      <c r="H1079" s="43" t="s">
        <v>121</v>
      </c>
      <c r="I1079" s="37" t="s">
        <v>67</v>
      </c>
      <c r="J1079" t="s">
        <v>1863</v>
      </c>
      <c r="K1079" t="s">
        <v>40</v>
      </c>
      <c r="L1079" s="70" t="s">
        <v>21</v>
      </c>
      <c r="M1079" s="70" t="s">
        <v>3966</v>
      </c>
      <c r="N1079" s="37" t="s">
        <v>67</v>
      </c>
      <c r="O1079" s="37" t="s">
        <v>67</v>
      </c>
      <c r="P1079" s="37" t="s">
        <v>1976</v>
      </c>
      <c r="Q1079" s="75" t="s">
        <v>1402</v>
      </c>
      <c r="R1079" t="s">
        <v>3691</v>
      </c>
      <c r="S1079" s="38">
        <v>7975</v>
      </c>
      <c r="T1079">
        <v>1</v>
      </c>
      <c r="U1079">
        <v>0</v>
      </c>
      <c r="V1079" s="43" t="str">
        <f t="shared" si="75"/>
        <v>USD</v>
      </c>
    </row>
    <row r="1080" spans="1:22" x14ac:dyDescent="0.2">
      <c r="A1080" s="18" t="str">
        <f t="shared" si="73"/>
        <v>Catalogo principalCSP ACADEMICO1e3399fe-e147-49c0-b4e5-17025bff95e2</v>
      </c>
      <c r="B1080" s="18" t="str">
        <f t="shared" si="74"/>
        <v>1e3399fe-e147-49c0-b4e5-17025bff95e2CSP ACADEMICO</v>
      </c>
      <c r="C1080" s="18"/>
      <c r="D1080" t="s">
        <v>122</v>
      </c>
      <c r="E1080" s="83" t="s">
        <v>1403</v>
      </c>
      <c r="F1080" t="s">
        <v>1976</v>
      </c>
      <c r="G1080" s="18" t="str">
        <f t="shared" si="76"/>
        <v>Catalogo principal</v>
      </c>
      <c r="H1080" s="43" t="s">
        <v>121</v>
      </c>
      <c r="I1080" s="37" t="s">
        <v>67</v>
      </c>
      <c r="J1080" t="s">
        <v>1864</v>
      </c>
      <c r="K1080" t="s">
        <v>40</v>
      </c>
      <c r="L1080" s="70" t="s">
        <v>21</v>
      </c>
      <c r="M1080" s="70" t="s">
        <v>3966</v>
      </c>
      <c r="N1080" s="37" t="s">
        <v>67</v>
      </c>
      <c r="O1080" s="37" t="s">
        <v>67</v>
      </c>
      <c r="P1080" s="37" t="s">
        <v>1976</v>
      </c>
      <c r="Q1080" s="75" t="s">
        <v>1403</v>
      </c>
      <c r="R1080" t="s">
        <v>3691</v>
      </c>
      <c r="S1080" s="38">
        <v>5800</v>
      </c>
      <c r="T1080">
        <v>1</v>
      </c>
      <c r="U1080">
        <v>0</v>
      </c>
      <c r="V1080" s="43" t="str">
        <f t="shared" si="75"/>
        <v>USD</v>
      </c>
    </row>
    <row r="1081" spans="1:22" x14ac:dyDescent="0.2">
      <c r="A1081" s="18" t="str">
        <f t="shared" si="73"/>
        <v>Catalogo principalCSP ACADEMICO1c0bf11c-a09e-4af6-97bd-1073ec50e48e</v>
      </c>
      <c r="B1081" s="18" t="str">
        <f t="shared" si="74"/>
        <v>1c0bf11c-a09e-4af6-97bd-1073ec50e48eCSP ACADEMICO</v>
      </c>
      <c r="C1081" s="18"/>
      <c r="D1081" t="s">
        <v>122</v>
      </c>
      <c r="E1081" t="s">
        <v>1404</v>
      </c>
      <c r="F1081" t="s">
        <v>1976</v>
      </c>
      <c r="G1081" s="18" t="str">
        <f t="shared" si="76"/>
        <v>Catalogo principal</v>
      </c>
      <c r="H1081" s="43" t="s">
        <v>121</v>
      </c>
      <c r="I1081" s="37" t="s">
        <v>67</v>
      </c>
      <c r="J1081" t="s">
        <v>1865</v>
      </c>
      <c r="K1081" t="s">
        <v>40</v>
      </c>
      <c r="L1081" s="70" t="s">
        <v>21</v>
      </c>
      <c r="M1081" s="70" t="s">
        <v>3966</v>
      </c>
      <c r="N1081" s="37" t="s">
        <v>67</v>
      </c>
      <c r="O1081" s="37" t="s">
        <v>67</v>
      </c>
      <c r="P1081" s="37" t="s">
        <v>1976</v>
      </c>
      <c r="Q1081" s="75" t="s">
        <v>1404</v>
      </c>
      <c r="R1081" t="s">
        <v>3691</v>
      </c>
      <c r="S1081" s="38">
        <v>275</v>
      </c>
      <c r="T1081">
        <v>1</v>
      </c>
      <c r="U1081">
        <v>0</v>
      </c>
      <c r="V1081" s="43" t="str">
        <f t="shared" si="75"/>
        <v>USD</v>
      </c>
    </row>
    <row r="1082" spans="1:22" x14ac:dyDescent="0.2">
      <c r="A1082" s="18" t="str">
        <f t="shared" si="73"/>
        <v>Catalogo principalCSP ACADEMICO433f52e5-7d38-42bc-82c8-0a3543786b42</v>
      </c>
      <c r="B1082" s="18" t="str">
        <f t="shared" si="74"/>
        <v>433f52e5-7d38-42bc-82c8-0a3543786b42CSP ACADEMICO</v>
      </c>
      <c r="C1082" s="18"/>
      <c r="D1082" t="s">
        <v>122</v>
      </c>
      <c r="E1082" t="s">
        <v>1405</v>
      </c>
      <c r="F1082" t="s">
        <v>1976</v>
      </c>
      <c r="G1082" s="18" t="str">
        <f t="shared" si="76"/>
        <v>Catalogo principal</v>
      </c>
      <c r="H1082" s="43" t="s">
        <v>121</v>
      </c>
      <c r="I1082" s="37" t="s">
        <v>67</v>
      </c>
      <c r="J1082" t="s">
        <v>1866</v>
      </c>
      <c r="K1082" t="s">
        <v>40</v>
      </c>
      <c r="L1082" s="70" t="s">
        <v>21</v>
      </c>
      <c r="M1082" s="70" t="s">
        <v>3966</v>
      </c>
      <c r="N1082" s="37" t="s">
        <v>67</v>
      </c>
      <c r="O1082" s="37" t="s">
        <v>67</v>
      </c>
      <c r="P1082" s="37" t="s">
        <v>1976</v>
      </c>
      <c r="Q1082" s="75" t="s">
        <v>1405</v>
      </c>
      <c r="R1082" t="s">
        <v>3691</v>
      </c>
      <c r="S1082" s="38">
        <v>200</v>
      </c>
      <c r="T1082">
        <v>1</v>
      </c>
      <c r="U1082">
        <v>0</v>
      </c>
      <c r="V1082" s="43" t="str">
        <f t="shared" si="75"/>
        <v>USD</v>
      </c>
    </row>
    <row r="1083" spans="1:22" x14ac:dyDescent="0.2">
      <c r="A1083" s="18" t="str">
        <f t="shared" si="73"/>
        <v>Catalogo principalCSP ACADEMICO9c090ccc-01d4-40e6-92a8-578b637dc8e4</v>
      </c>
      <c r="B1083" s="18" t="str">
        <f t="shared" si="74"/>
        <v>9c090ccc-01d4-40e6-92a8-578b637dc8e4CSP ACADEMICO</v>
      </c>
      <c r="C1083" s="18"/>
      <c r="D1083" t="s">
        <v>122</v>
      </c>
      <c r="E1083" t="s">
        <v>1406</v>
      </c>
      <c r="F1083" t="s">
        <v>1976</v>
      </c>
      <c r="G1083" s="18" t="str">
        <f t="shared" si="76"/>
        <v>Catalogo principal</v>
      </c>
      <c r="H1083" s="43" t="s">
        <v>121</v>
      </c>
      <c r="I1083" s="37" t="s">
        <v>67</v>
      </c>
      <c r="J1083" t="s">
        <v>1867</v>
      </c>
      <c r="K1083" t="s">
        <v>40</v>
      </c>
      <c r="L1083" s="70" t="s">
        <v>21</v>
      </c>
      <c r="M1083" s="70" t="s">
        <v>3966</v>
      </c>
      <c r="N1083" s="37" t="s">
        <v>67</v>
      </c>
      <c r="O1083" s="37" t="s">
        <v>67</v>
      </c>
      <c r="P1083" s="37" t="s">
        <v>1976</v>
      </c>
      <c r="Q1083" s="75" t="s">
        <v>1406</v>
      </c>
      <c r="R1083" t="s">
        <v>3691</v>
      </c>
      <c r="S1083" s="38">
        <v>7975</v>
      </c>
      <c r="T1083">
        <v>1</v>
      </c>
      <c r="U1083">
        <v>0</v>
      </c>
      <c r="V1083" s="43" t="str">
        <f t="shared" si="75"/>
        <v>USD</v>
      </c>
    </row>
    <row r="1084" spans="1:22" x14ac:dyDescent="0.2">
      <c r="A1084" s="18" t="str">
        <f t="shared" si="73"/>
        <v>Catalogo principalCSP ACADEMICO08096717-b97a-449a-ab76-74d8bf274537</v>
      </c>
      <c r="B1084" s="18" t="str">
        <f t="shared" si="74"/>
        <v>08096717-b97a-449a-ab76-74d8bf274537CSP ACADEMICO</v>
      </c>
      <c r="C1084" s="18"/>
      <c r="D1084" t="s">
        <v>122</v>
      </c>
      <c r="E1084" t="s">
        <v>1407</v>
      </c>
      <c r="F1084" t="s">
        <v>1976</v>
      </c>
      <c r="G1084" s="18" t="str">
        <f t="shared" si="76"/>
        <v>Catalogo principal</v>
      </c>
      <c r="H1084" s="43" t="s">
        <v>121</v>
      </c>
      <c r="I1084" s="37" t="s">
        <v>67</v>
      </c>
      <c r="J1084" t="s">
        <v>1868</v>
      </c>
      <c r="K1084" t="s">
        <v>40</v>
      </c>
      <c r="L1084" s="70" t="s">
        <v>21</v>
      </c>
      <c r="M1084" s="70" t="s">
        <v>3966</v>
      </c>
      <c r="N1084" s="37" t="s">
        <v>67</v>
      </c>
      <c r="O1084" s="37" t="s">
        <v>67</v>
      </c>
      <c r="P1084" s="37" t="s">
        <v>1976</v>
      </c>
      <c r="Q1084" s="75" t="s">
        <v>1407</v>
      </c>
      <c r="R1084" t="s">
        <v>3691</v>
      </c>
      <c r="S1084" s="38">
        <v>5800</v>
      </c>
      <c r="T1084">
        <v>1</v>
      </c>
      <c r="U1084">
        <v>0</v>
      </c>
      <c r="V1084" s="43" t="str">
        <f t="shared" si="75"/>
        <v>USD</v>
      </c>
    </row>
    <row r="1085" spans="1:22" x14ac:dyDescent="0.2">
      <c r="A1085" s="18" t="str">
        <f t="shared" si="73"/>
        <v>Catalogo principalCSP ACADEMICOb6fae2b1-20f3-4e40-b2ff-bc4a991de030</v>
      </c>
      <c r="B1085" s="18" t="str">
        <f t="shared" si="74"/>
        <v>b6fae2b1-20f3-4e40-b2ff-bc4a991de030CSP ACADEMICO</v>
      </c>
      <c r="C1085" s="18"/>
      <c r="D1085" t="s">
        <v>122</v>
      </c>
      <c r="E1085" t="s">
        <v>1408</v>
      </c>
      <c r="F1085" t="s">
        <v>1976</v>
      </c>
      <c r="G1085" s="18" t="str">
        <f t="shared" si="76"/>
        <v>Catalogo principal</v>
      </c>
      <c r="H1085" s="43" t="s">
        <v>121</v>
      </c>
      <c r="I1085" s="37" t="s">
        <v>67</v>
      </c>
      <c r="J1085" t="s">
        <v>1869</v>
      </c>
      <c r="K1085" t="s">
        <v>40</v>
      </c>
      <c r="L1085" s="70" t="s">
        <v>21</v>
      </c>
      <c r="M1085" s="70" t="s">
        <v>3966</v>
      </c>
      <c r="N1085" s="37" t="s">
        <v>67</v>
      </c>
      <c r="O1085" s="37" t="s">
        <v>67</v>
      </c>
      <c r="P1085" s="37" t="s">
        <v>1976</v>
      </c>
      <c r="Q1085" s="75" t="s">
        <v>1408</v>
      </c>
      <c r="R1085" t="s">
        <v>3691</v>
      </c>
      <c r="S1085" s="38">
        <v>275</v>
      </c>
      <c r="T1085">
        <v>1</v>
      </c>
      <c r="U1085">
        <v>0</v>
      </c>
      <c r="V1085" s="43" t="str">
        <f t="shared" si="75"/>
        <v>USD</v>
      </c>
    </row>
    <row r="1086" spans="1:22" x14ac:dyDescent="0.2">
      <c r="A1086" s="18" t="str">
        <f t="shared" si="73"/>
        <v>Catalogo principalCSP ACADEMICO0600471f-04b4-4e7c-9c10-61891855f144</v>
      </c>
      <c r="B1086" s="18" t="str">
        <f t="shared" si="74"/>
        <v>0600471f-04b4-4e7c-9c10-61891855f144CSP ACADEMICO</v>
      </c>
      <c r="C1086" s="18"/>
      <c r="D1086" t="s">
        <v>122</v>
      </c>
      <c r="E1086" t="s">
        <v>1409</v>
      </c>
      <c r="F1086" t="s">
        <v>1976</v>
      </c>
      <c r="G1086" s="18" t="str">
        <f t="shared" si="76"/>
        <v>Catalogo principal</v>
      </c>
      <c r="H1086" s="43" t="s">
        <v>121</v>
      </c>
      <c r="I1086" s="37" t="s">
        <v>67</v>
      </c>
      <c r="J1086" t="s">
        <v>1870</v>
      </c>
      <c r="K1086" t="s">
        <v>40</v>
      </c>
      <c r="L1086" s="70" t="s">
        <v>21</v>
      </c>
      <c r="M1086" s="70" t="s">
        <v>3966</v>
      </c>
      <c r="N1086" s="37" t="s">
        <v>67</v>
      </c>
      <c r="O1086" s="37" t="s">
        <v>67</v>
      </c>
      <c r="P1086" s="37" t="s">
        <v>1976</v>
      </c>
      <c r="Q1086" s="75" t="s">
        <v>1409</v>
      </c>
      <c r="R1086" t="s">
        <v>3691</v>
      </c>
      <c r="S1086" s="38">
        <v>200</v>
      </c>
      <c r="T1086">
        <v>1</v>
      </c>
      <c r="U1086">
        <v>0</v>
      </c>
      <c r="V1086" s="43" t="str">
        <f t="shared" si="75"/>
        <v>USD</v>
      </c>
    </row>
    <row r="1087" spans="1:22" x14ac:dyDescent="0.2">
      <c r="A1087" s="18" t="str">
        <f t="shared" si="73"/>
        <v>Catalogo principalCSP ACADEMICO67669b6d-425c-422c-a1dc-476ac86b69a6</v>
      </c>
      <c r="B1087" s="18" t="str">
        <f t="shared" si="74"/>
        <v>67669b6d-425c-422c-a1dc-476ac86b69a6CSP ACADEMICO</v>
      </c>
      <c r="C1087" s="18"/>
      <c r="D1087" t="s">
        <v>122</v>
      </c>
      <c r="E1087" t="s">
        <v>1410</v>
      </c>
      <c r="F1087" t="s">
        <v>1976</v>
      </c>
      <c r="G1087" s="18" t="str">
        <f t="shared" si="76"/>
        <v>Catalogo principal</v>
      </c>
      <c r="H1087" s="43" t="s">
        <v>121</v>
      </c>
      <c r="I1087" s="37" t="s">
        <v>67</v>
      </c>
      <c r="J1087" t="s">
        <v>1871</v>
      </c>
      <c r="K1087" t="s">
        <v>40</v>
      </c>
      <c r="L1087" s="70" t="s">
        <v>21</v>
      </c>
      <c r="M1087" s="70" t="s">
        <v>3966</v>
      </c>
      <c r="N1087" s="37" t="s">
        <v>67</v>
      </c>
      <c r="O1087" s="37" t="s">
        <v>67</v>
      </c>
      <c r="P1087" s="37" t="s">
        <v>1976</v>
      </c>
      <c r="Q1087" s="75" t="s">
        <v>1410</v>
      </c>
      <c r="R1087" t="s">
        <v>3691</v>
      </c>
      <c r="S1087" s="38">
        <v>7975</v>
      </c>
      <c r="T1087">
        <v>1</v>
      </c>
      <c r="U1087">
        <v>0</v>
      </c>
      <c r="V1087" s="43" t="str">
        <f t="shared" si="75"/>
        <v>USD</v>
      </c>
    </row>
    <row r="1088" spans="1:22" x14ac:dyDescent="0.2">
      <c r="A1088" s="18" t="str">
        <f t="shared" si="73"/>
        <v>Catalogo principalCSP ACADEMICO68e830f3-19ac-4bb2-8f59-bcf3f8b2e447</v>
      </c>
      <c r="B1088" s="18" t="str">
        <f t="shared" si="74"/>
        <v>68e830f3-19ac-4bb2-8f59-bcf3f8b2e447CSP ACADEMICO</v>
      </c>
      <c r="C1088" s="18"/>
      <c r="D1088" t="s">
        <v>122</v>
      </c>
      <c r="E1088" s="83" t="s">
        <v>1411</v>
      </c>
      <c r="F1088" t="s">
        <v>1976</v>
      </c>
      <c r="G1088" s="18" t="str">
        <f t="shared" si="76"/>
        <v>Catalogo principal</v>
      </c>
      <c r="H1088" s="43" t="s">
        <v>121</v>
      </c>
      <c r="I1088" s="37" t="s">
        <v>67</v>
      </c>
      <c r="J1088" t="s">
        <v>1872</v>
      </c>
      <c r="K1088" t="s">
        <v>40</v>
      </c>
      <c r="L1088" s="70" t="s">
        <v>21</v>
      </c>
      <c r="M1088" s="70" t="s">
        <v>3966</v>
      </c>
      <c r="N1088" s="37" t="s">
        <v>67</v>
      </c>
      <c r="O1088" s="37" t="s">
        <v>67</v>
      </c>
      <c r="P1088" s="37" t="s">
        <v>1976</v>
      </c>
      <c r="Q1088" s="75" t="s">
        <v>1411</v>
      </c>
      <c r="R1088" t="s">
        <v>3691</v>
      </c>
      <c r="S1088" s="38">
        <v>5800</v>
      </c>
      <c r="T1088">
        <v>1</v>
      </c>
      <c r="U1088">
        <v>0</v>
      </c>
      <c r="V1088" s="43" t="str">
        <f t="shared" si="75"/>
        <v>USD</v>
      </c>
    </row>
    <row r="1089" spans="1:22" x14ac:dyDescent="0.2">
      <c r="A1089" s="18" t="str">
        <f t="shared" si="73"/>
        <v>Catalogo principalCSP ACADEMICOd8c1d8ca-1094-4cd7-858b-0dfd76f3f5d9</v>
      </c>
      <c r="B1089" s="18" t="str">
        <f t="shared" si="74"/>
        <v>d8c1d8ca-1094-4cd7-858b-0dfd76f3f5d9CSP ACADEMICO</v>
      </c>
      <c r="C1089" s="18"/>
      <c r="D1089" t="s">
        <v>122</v>
      </c>
      <c r="E1089" t="s">
        <v>1412</v>
      </c>
      <c r="F1089" t="s">
        <v>1976</v>
      </c>
      <c r="G1089" s="18" t="str">
        <f t="shared" si="76"/>
        <v>Catalogo principal</v>
      </c>
      <c r="H1089" s="43" t="s">
        <v>121</v>
      </c>
      <c r="I1089" s="37" t="s">
        <v>67</v>
      </c>
      <c r="J1089" t="s">
        <v>1873</v>
      </c>
      <c r="K1089" t="s">
        <v>40</v>
      </c>
      <c r="L1089" s="70" t="s">
        <v>21</v>
      </c>
      <c r="M1089" s="70" t="s">
        <v>3966</v>
      </c>
      <c r="N1089" s="37" t="s">
        <v>67</v>
      </c>
      <c r="O1089" s="37" t="s">
        <v>67</v>
      </c>
      <c r="P1089" s="37" t="s">
        <v>1976</v>
      </c>
      <c r="Q1089" s="75" t="s">
        <v>1412</v>
      </c>
      <c r="R1089" t="s">
        <v>3691</v>
      </c>
      <c r="S1089" s="38">
        <v>275</v>
      </c>
      <c r="T1089">
        <v>1</v>
      </c>
      <c r="U1089">
        <v>0</v>
      </c>
      <c r="V1089" s="43" t="str">
        <f t="shared" si="75"/>
        <v>USD</v>
      </c>
    </row>
    <row r="1090" spans="1:22" x14ac:dyDescent="0.2">
      <c r="A1090" s="18" t="str">
        <f t="shared" si="73"/>
        <v>Catalogo principalCSP ACADEMICO0fc9c779-7ef2-4002-983f-6ad73fa2256e</v>
      </c>
      <c r="B1090" s="18" t="str">
        <f t="shared" si="74"/>
        <v>0fc9c779-7ef2-4002-983f-6ad73fa2256eCSP ACADEMICO</v>
      </c>
      <c r="C1090" s="18"/>
      <c r="D1090" t="s">
        <v>122</v>
      </c>
      <c r="E1090" t="s">
        <v>1413</v>
      </c>
      <c r="F1090" t="s">
        <v>1976</v>
      </c>
      <c r="G1090" s="18" t="str">
        <f t="shared" si="76"/>
        <v>Catalogo principal</v>
      </c>
      <c r="H1090" s="43" t="s">
        <v>121</v>
      </c>
      <c r="I1090" s="37" t="s">
        <v>67</v>
      </c>
      <c r="J1090" t="s">
        <v>1874</v>
      </c>
      <c r="K1090" t="s">
        <v>40</v>
      </c>
      <c r="L1090" s="70" t="s">
        <v>21</v>
      </c>
      <c r="M1090" s="70" t="s">
        <v>3966</v>
      </c>
      <c r="N1090" s="37" t="s">
        <v>67</v>
      </c>
      <c r="O1090" s="37" t="s">
        <v>67</v>
      </c>
      <c r="P1090" s="37" t="s">
        <v>1976</v>
      </c>
      <c r="Q1090" s="75" t="s">
        <v>1413</v>
      </c>
      <c r="R1090" t="s">
        <v>3691</v>
      </c>
      <c r="S1090" s="38">
        <v>200</v>
      </c>
      <c r="T1090">
        <v>1</v>
      </c>
      <c r="U1090">
        <v>0</v>
      </c>
      <c r="V1090" s="43" t="str">
        <f t="shared" si="75"/>
        <v>USD</v>
      </c>
    </row>
    <row r="1091" spans="1:22" x14ac:dyDescent="0.2">
      <c r="A1091" s="18" t="str">
        <f t="shared" si="73"/>
        <v>Catalogo principalCSP ACADEMICOcdf3af14-4abd-42d3-a8e2-55231e625d15</v>
      </c>
      <c r="B1091" s="18" t="str">
        <f t="shared" si="74"/>
        <v>cdf3af14-4abd-42d3-a8e2-55231e625d15CSP ACADEMICO</v>
      </c>
      <c r="C1091" s="18"/>
      <c r="D1091" t="s">
        <v>122</v>
      </c>
      <c r="E1091" t="s">
        <v>1414</v>
      </c>
      <c r="F1091" t="s">
        <v>1976</v>
      </c>
      <c r="G1091" s="18" t="str">
        <f t="shared" si="76"/>
        <v>Catalogo principal</v>
      </c>
      <c r="H1091" s="43" t="s">
        <v>121</v>
      </c>
      <c r="I1091" s="37" t="s">
        <v>67</v>
      </c>
      <c r="J1091" t="s">
        <v>1875</v>
      </c>
      <c r="K1091" t="s">
        <v>40</v>
      </c>
      <c r="L1091" s="70" t="s">
        <v>21</v>
      </c>
      <c r="M1091" s="70" t="s">
        <v>3966</v>
      </c>
      <c r="N1091" s="37" t="s">
        <v>67</v>
      </c>
      <c r="O1091" s="37" t="s">
        <v>67</v>
      </c>
      <c r="P1091" s="37" t="s">
        <v>1976</v>
      </c>
      <c r="Q1091" s="75" t="s">
        <v>1414</v>
      </c>
      <c r="R1091" t="s">
        <v>3691</v>
      </c>
      <c r="S1091" s="38">
        <v>5800</v>
      </c>
      <c r="T1091">
        <v>1</v>
      </c>
      <c r="U1091">
        <v>0</v>
      </c>
      <c r="V1091" s="43" t="str">
        <f t="shared" si="75"/>
        <v>USD</v>
      </c>
    </row>
    <row r="1092" spans="1:22" x14ac:dyDescent="0.2">
      <c r="A1092" s="18" t="str">
        <f t="shared" si="73"/>
        <v>Catalogo principalCSP ACADEMICOf66b5392-8011-47cd-85f9-03a8d04db406</v>
      </c>
      <c r="B1092" s="18" t="str">
        <f t="shared" si="74"/>
        <v>f66b5392-8011-47cd-85f9-03a8d04db406CSP ACADEMICO</v>
      </c>
      <c r="C1092" s="18"/>
      <c r="D1092" t="s">
        <v>122</v>
      </c>
      <c r="E1092" t="s">
        <v>1415</v>
      </c>
      <c r="F1092" t="s">
        <v>1976</v>
      </c>
      <c r="G1092" s="18" t="str">
        <f t="shared" si="76"/>
        <v>Catalogo principal</v>
      </c>
      <c r="H1092" s="43" t="s">
        <v>121</v>
      </c>
      <c r="I1092" s="37" t="s">
        <v>67</v>
      </c>
      <c r="J1092" t="s">
        <v>1876</v>
      </c>
      <c r="K1092" t="s">
        <v>40</v>
      </c>
      <c r="L1092" s="70" t="s">
        <v>21</v>
      </c>
      <c r="M1092" s="70" t="s">
        <v>3966</v>
      </c>
      <c r="N1092" s="37" t="s">
        <v>67</v>
      </c>
      <c r="O1092" s="37" t="s">
        <v>67</v>
      </c>
      <c r="P1092" s="37" t="s">
        <v>1976</v>
      </c>
      <c r="Q1092" s="75" t="s">
        <v>1415</v>
      </c>
      <c r="R1092" t="s">
        <v>3691</v>
      </c>
      <c r="S1092" s="38">
        <v>275</v>
      </c>
      <c r="T1092">
        <v>1</v>
      </c>
      <c r="U1092">
        <v>0</v>
      </c>
      <c r="V1092" s="43" t="str">
        <f t="shared" si="75"/>
        <v>USD</v>
      </c>
    </row>
    <row r="1093" spans="1:22" x14ac:dyDescent="0.2">
      <c r="A1093" s="18" t="str">
        <f t="shared" si="73"/>
        <v>Catalogo principalCSP ACADEMICOb3d10cb4-aed7-4271-86c7-56d1bd38e0d2</v>
      </c>
      <c r="B1093" s="18" t="str">
        <f t="shared" si="74"/>
        <v>b3d10cb4-aed7-4271-86c7-56d1bd38e0d2CSP ACADEMICO</v>
      </c>
      <c r="C1093" s="18"/>
      <c r="D1093" t="s">
        <v>122</v>
      </c>
      <c r="E1093" t="s">
        <v>1416</v>
      </c>
      <c r="F1093" t="s">
        <v>1976</v>
      </c>
      <c r="G1093" s="18" t="str">
        <f t="shared" si="76"/>
        <v>Catalogo principal</v>
      </c>
      <c r="H1093" s="43" t="s">
        <v>121</v>
      </c>
      <c r="I1093" s="37" t="s">
        <v>67</v>
      </c>
      <c r="J1093" t="s">
        <v>1877</v>
      </c>
      <c r="K1093" t="s">
        <v>40</v>
      </c>
      <c r="L1093" s="70" t="s">
        <v>21</v>
      </c>
      <c r="M1093" s="70" t="s">
        <v>3966</v>
      </c>
      <c r="N1093" s="37" t="s">
        <v>67</v>
      </c>
      <c r="O1093" s="37" t="s">
        <v>67</v>
      </c>
      <c r="P1093" s="37" t="s">
        <v>1976</v>
      </c>
      <c r="Q1093" s="75" t="s">
        <v>1416</v>
      </c>
      <c r="R1093" t="s">
        <v>3691</v>
      </c>
      <c r="S1093" s="38">
        <v>200</v>
      </c>
      <c r="T1093">
        <v>1</v>
      </c>
      <c r="U1093">
        <v>0</v>
      </c>
      <c r="V1093" s="43" t="str">
        <f t="shared" si="75"/>
        <v>USD</v>
      </c>
    </row>
    <row r="1094" spans="1:22" x14ac:dyDescent="0.2">
      <c r="A1094" s="18" t="str">
        <f t="shared" si="73"/>
        <v>Catalogo principalCSP ACADEMICO876cb4d8-c569-45cb-9a46-280ed96ff5bb</v>
      </c>
      <c r="B1094" s="18" t="str">
        <f t="shared" si="74"/>
        <v>876cb4d8-c569-45cb-9a46-280ed96ff5bbCSP ACADEMICO</v>
      </c>
      <c r="C1094" s="18"/>
      <c r="D1094" t="s">
        <v>122</v>
      </c>
      <c r="E1094" t="s">
        <v>1417</v>
      </c>
      <c r="F1094" t="s">
        <v>1976</v>
      </c>
      <c r="G1094" s="18" t="str">
        <f t="shared" si="76"/>
        <v>Catalogo principal</v>
      </c>
      <c r="H1094" s="43" t="s">
        <v>121</v>
      </c>
      <c r="I1094" s="37" t="s">
        <v>67</v>
      </c>
      <c r="J1094" t="s">
        <v>1878</v>
      </c>
      <c r="K1094" t="s">
        <v>40</v>
      </c>
      <c r="L1094" s="70" t="s">
        <v>21</v>
      </c>
      <c r="M1094" s="70" t="s">
        <v>3966</v>
      </c>
      <c r="N1094" s="37" t="s">
        <v>67</v>
      </c>
      <c r="O1094" s="37" t="s">
        <v>67</v>
      </c>
      <c r="P1094" s="37" t="s">
        <v>1976</v>
      </c>
      <c r="Q1094" s="75" t="s">
        <v>1417</v>
      </c>
      <c r="R1094" t="s">
        <v>3691</v>
      </c>
      <c r="S1094" s="38">
        <v>17050</v>
      </c>
      <c r="T1094">
        <v>1</v>
      </c>
      <c r="U1094">
        <v>0</v>
      </c>
      <c r="V1094" s="43" t="str">
        <f t="shared" si="75"/>
        <v>USD</v>
      </c>
    </row>
    <row r="1095" spans="1:22" x14ac:dyDescent="0.2">
      <c r="A1095" s="18" t="str">
        <f t="shared" si="73"/>
        <v>Catalogo principalCSP ACADEMICO917690e9-8da0-4e56-ae90-a0d12e61d2c0</v>
      </c>
      <c r="B1095" s="18" t="str">
        <f t="shared" si="74"/>
        <v>917690e9-8da0-4e56-ae90-a0d12e61d2c0CSP ACADEMICO</v>
      </c>
      <c r="C1095" s="18"/>
      <c r="D1095" t="s">
        <v>122</v>
      </c>
      <c r="E1095" t="s">
        <v>1418</v>
      </c>
      <c r="F1095" t="s">
        <v>1976</v>
      </c>
      <c r="G1095" s="18" t="str">
        <f t="shared" si="76"/>
        <v>Catalogo principal</v>
      </c>
      <c r="H1095" s="43" t="s">
        <v>121</v>
      </c>
      <c r="I1095" s="37" t="s">
        <v>67</v>
      </c>
      <c r="J1095" t="s">
        <v>1879</v>
      </c>
      <c r="K1095" t="s">
        <v>40</v>
      </c>
      <c r="L1095" s="70" t="s">
        <v>21</v>
      </c>
      <c r="M1095" s="70" t="s">
        <v>3966</v>
      </c>
      <c r="N1095" s="37" t="s">
        <v>67</v>
      </c>
      <c r="O1095" s="37" t="s">
        <v>67</v>
      </c>
      <c r="P1095" s="37" t="s">
        <v>1976</v>
      </c>
      <c r="Q1095" s="75" t="s">
        <v>1418</v>
      </c>
      <c r="R1095" t="s">
        <v>3691</v>
      </c>
      <c r="S1095" s="38">
        <v>12400</v>
      </c>
      <c r="T1095">
        <v>1</v>
      </c>
      <c r="U1095">
        <v>0</v>
      </c>
      <c r="V1095" s="43" t="str">
        <f t="shared" si="75"/>
        <v>USD</v>
      </c>
    </row>
    <row r="1096" spans="1:22" x14ac:dyDescent="0.2">
      <c r="A1096" s="18" t="str">
        <f t="shared" si="73"/>
        <v>Catalogo principalCSP ACADEMICO85824b01-981d-4cf0-ba9a-f73496e42944</v>
      </c>
      <c r="B1096" s="18" t="str">
        <f t="shared" si="74"/>
        <v>85824b01-981d-4cf0-ba9a-f73496e42944CSP ACADEMICO</v>
      </c>
      <c r="C1096" s="18"/>
      <c r="D1096" t="s">
        <v>122</v>
      </c>
      <c r="E1096" t="s">
        <v>1419</v>
      </c>
      <c r="F1096" t="s">
        <v>1976</v>
      </c>
      <c r="G1096" s="18" t="str">
        <f t="shared" si="76"/>
        <v>Catalogo principal</v>
      </c>
      <c r="H1096" s="43" t="s">
        <v>121</v>
      </c>
      <c r="I1096" s="37" t="s">
        <v>67</v>
      </c>
      <c r="J1096" t="s">
        <v>1880</v>
      </c>
      <c r="K1096" t="s">
        <v>40</v>
      </c>
      <c r="L1096" s="70" t="s">
        <v>21</v>
      </c>
      <c r="M1096" s="70" t="s">
        <v>3966</v>
      </c>
      <c r="N1096" s="37" t="s">
        <v>67</v>
      </c>
      <c r="O1096" s="37" t="s">
        <v>67</v>
      </c>
      <c r="P1096" s="37" t="s">
        <v>1976</v>
      </c>
      <c r="Q1096" s="75" t="s">
        <v>1419</v>
      </c>
      <c r="R1096" t="s">
        <v>3691</v>
      </c>
      <c r="S1096" s="38">
        <v>275</v>
      </c>
      <c r="T1096">
        <v>1</v>
      </c>
      <c r="U1096">
        <v>0</v>
      </c>
      <c r="V1096" s="43" t="str">
        <f t="shared" si="75"/>
        <v>USD</v>
      </c>
    </row>
    <row r="1097" spans="1:22" x14ac:dyDescent="0.2">
      <c r="A1097" s="18" t="str">
        <f t="shared" si="73"/>
        <v>Catalogo principalCSP ACADEMICO95593072-f031-4807-a8a0-1fbe2f4b68d5</v>
      </c>
      <c r="B1097" s="18" t="str">
        <f t="shared" si="74"/>
        <v>95593072-f031-4807-a8a0-1fbe2f4b68d5CSP ACADEMICO</v>
      </c>
      <c r="C1097" s="18"/>
      <c r="D1097" t="s">
        <v>122</v>
      </c>
      <c r="E1097" t="s">
        <v>1420</v>
      </c>
      <c r="F1097" t="s">
        <v>1976</v>
      </c>
      <c r="G1097" s="18" t="str">
        <f t="shared" si="76"/>
        <v>Catalogo principal</v>
      </c>
      <c r="H1097" s="43" t="s">
        <v>121</v>
      </c>
      <c r="I1097" s="37" t="s">
        <v>67</v>
      </c>
      <c r="J1097" t="s">
        <v>1881</v>
      </c>
      <c r="K1097" t="s">
        <v>40</v>
      </c>
      <c r="L1097" s="70" t="s">
        <v>21</v>
      </c>
      <c r="M1097" s="70" t="s">
        <v>3966</v>
      </c>
      <c r="N1097" s="37" t="s">
        <v>67</v>
      </c>
      <c r="O1097" s="37" t="s">
        <v>67</v>
      </c>
      <c r="P1097" s="37" t="s">
        <v>1976</v>
      </c>
      <c r="Q1097" s="75" t="s">
        <v>1420</v>
      </c>
      <c r="R1097" t="s">
        <v>3691</v>
      </c>
      <c r="S1097" s="38">
        <v>200</v>
      </c>
      <c r="T1097">
        <v>1</v>
      </c>
      <c r="U1097">
        <v>0</v>
      </c>
      <c r="V1097" s="43" t="str">
        <f t="shared" si="75"/>
        <v>USD</v>
      </c>
    </row>
    <row r="1098" spans="1:22" x14ac:dyDescent="0.2">
      <c r="A1098" s="18" t="str">
        <f t="shared" si="73"/>
        <v>Catalogo principalCSP ACADEMICO29a9ce3f-1385-41c1-9781-e4348cadd705</v>
      </c>
      <c r="B1098" s="18" t="str">
        <f t="shared" si="74"/>
        <v>29a9ce3f-1385-41c1-9781-e4348cadd705CSP ACADEMICO</v>
      </c>
      <c r="C1098" s="18"/>
      <c r="D1098" t="s">
        <v>122</v>
      </c>
      <c r="E1098" t="s">
        <v>1421</v>
      </c>
      <c r="F1098" t="s">
        <v>1976</v>
      </c>
      <c r="G1098" s="18" t="str">
        <f t="shared" si="76"/>
        <v>Catalogo principal</v>
      </c>
      <c r="H1098" s="43" t="s">
        <v>121</v>
      </c>
      <c r="I1098" s="37" t="s">
        <v>67</v>
      </c>
      <c r="J1098" t="s">
        <v>1882</v>
      </c>
      <c r="K1098" t="s">
        <v>40</v>
      </c>
      <c r="L1098" s="70" t="s">
        <v>21</v>
      </c>
      <c r="M1098" s="70" t="s">
        <v>3966</v>
      </c>
      <c r="N1098" s="37" t="s">
        <v>67</v>
      </c>
      <c r="O1098" s="37" t="s">
        <v>67</v>
      </c>
      <c r="P1098" s="37" t="s">
        <v>1976</v>
      </c>
      <c r="Q1098" s="75" t="s">
        <v>1421</v>
      </c>
      <c r="R1098" t="s">
        <v>3691</v>
      </c>
      <c r="S1098" s="38">
        <v>17050</v>
      </c>
      <c r="T1098">
        <v>1</v>
      </c>
      <c r="U1098">
        <v>0</v>
      </c>
      <c r="V1098" s="43" t="str">
        <f t="shared" si="75"/>
        <v>USD</v>
      </c>
    </row>
    <row r="1099" spans="1:22" x14ac:dyDescent="0.2">
      <c r="A1099" s="18" t="str">
        <f t="shared" ref="A1099:A1162" si="77">D1099&amp;F1099&amp;E1099</f>
        <v>Catalogo principalCSP ACADEMICOf7b6556b-098b-4959-9293-8112c79da55b</v>
      </c>
      <c r="B1099" s="18" t="str">
        <f t="shared" ref="B1099:B1162" si="78">E1099&amp;F1099</f>
        <v>f7b6556b-098b-4959-9293-8112c79da55bCSP ACADEMICO</v>
      </c>
      <c r="C1099" s="18"/>
      <c r="D1099" t="s">
        <v>122</v>
      </c>
      <c r="E1099" t="s">
        <v>1422</v>
      </c>
      <c r="F1099" t="s">
        <v>1976</v>
      </c>
      <c r="G1099" s="18" t="str">
        <f t="shared" si="76"/>
        <v>Catalogo principal</v>
      </c>
      <c r="H1099" s="43" t="s">
        <v>121</v>
      </c>
      <c r="I1099" s="37" t="s">
        <v>67</v>
      </c>
      <c r="J1099" t="s">
        <v>1883</v>
      </c>
      <c r="K1099" t="s">
        <v>40</v>
      </c>
      <c r="L1099" s="70" t="s">
        <v>21</v>
      </c>
      <c r="M1099" s="70" t="s">
        <v>3966</v>
      </c>
      <c r="N1099" s="37" t="s">
        <v>67</v>
      </c>
      <c r="O1099" s="37" t="s">
        <v>67</v>
      </c>
      <c r="P1099" s="37" t="s">
        <v>1976</v>
      </c>
      <c r="Q1099" s="75" t="s">
        <v>1422</v>
      </c>
      <c r="R1099" t="s">
        <v>3691</v>
      </c>
      <c r="S1099" s="38">
        <v>12400</v>
      </c>
      <c r="T1099">
        <v>1</v>
      </c>
      <c r="U1099">
        <v>0</v>
      </c>
      <c r="V1099" s="43" t="str">
        <f t="shared" si="75"/>
        <v>USD</v>
      </c>
    </row>
    <row r="1100" spans="1:22" x14ac:dyDescent="0.2">
      <c r="A1100" s="18" t="str">
        <f t="shared" si="77"/>
        <v>Catalogo principalCSP ACADEMICOb73e35b2-5893-43ad-9a69-cf25c9934db7</v>
      </c>
      <c r="B1100" s="18" t="str">
        <f t="shared" si="78"/>
        <v>b73e35b2-5893-43ad-9a69-cf25c9934db7CSP ACADEMICO</v>
      </c>
      <c r="C1100" s="18"/>
      <c r="D1100" t="s">
        <v>122</v>
      </c>
      <c r="E1100" t="s">
        <v>1423</v>
      </c>
      <c r="F1100" t="s">
        <v>1976</v>
      </c>
      <c r="G1100" s="18" t="str">
        <f t="shared" si="76"/>
        <v>Catalogo principal</v>
      </c>
      <c r="H1100" s="43" t="s">
        <v>121</v>
      </c>
      <c r="I1100" s="37" t="s">
        <v>67</v>
      </c>
      <c r="J1100" t="s">
        <v>1884</v>
      </c>
      <c r="K1100" t="s">
        <v>40</v>
      </c>
      <c r="L1100" s="70" t="s">
        <v>21</v>
      </c>
      <c r="M1100" s="70" t="s">
        <v>3966</v>
      </c>
      <c r="N1100" s="37" t="s">
        <v>67</v>
      </c>
      <c r="O1100" s="37" t="s">
        <v>67</v>
      </c>
      <c r="P1100" s="37" t="s">
        <v>1976</v>
      </c>
      <c r="Q1100" s="75" t="s">
        <v>1423</v>
      </c>
      <c r="R1100" t="s">
        <v>3691</v>
      </c>
      <c r="S1100" s="38">
        <v>275</v>
      </c>
      <c r="T1100">
        <v>1</v>
      </c>
      <c r="U1100">
        <v>0</v>
      </c>
      <c r="V1100" s="43" t="str">
        <f t="shared" ref="V1100:V1163" si="79">H1100</f>
        <v>USD</v>
      </c>
    </row>
    <row r="1101" spans="1:22" x14ac:dyDescent="0.2">
      <c r="A1101" s="18" t="str">
        <f t="shared" si="77"/>
        <v>Catalogo principalCSP ACADEMICO8284398d-c7dc-4c89-a30e-6553b3dcb7e9</v>
      </c>
      <c r="B1101" s="18" t="str">
        <f t="shared" si="78"/>
        <v>8284398d-c7dc-4c89-a30e-6553b3dcb7e9CSP ACADEMICO</v>
      </c>
      <c r="C1101" s="18"/>
      <c r="D1101" t="s">
        <v>122</v>
      </c>
      <c r="E1101" t="s">
        <v>1424</v>
      </c>
      <c r="F1101" t="s">
        <v>1976</v>
      </c>
      <c r="G1101" s="18" t="str">
        <f t="shared" si="76"/>
        <v>Catalogo principal</v>
      </c>
      <c r="H1101" s="43" t="s">
        <v>121</v>
      </c>
      <c r="I1101" s="37" t="s">
        <v>67</v>
      </c>
      <c r="J1101" t="s">
        <v>1885</v>
      </c>
      <c r="K1101" t="s">
        <v>40</v>
      </c>
      <c r="L1101" s="70" t="s">
        <v>21</v>
      </c>
      <c r="M1101" s="70" t="s">
        <v>3966</v>
      </c>
      <c r="N1101" s="37" t="s">
        <v>67</v>
      </c>
      <c r="O1101" s="37" t="s">
        <v>67</v>
      </c>
      <c r="P1101" s="37" t="s">
        <v>1976</v>
      </c>
      <c r="Q1101" s="75" t="s">
        <v>1424</v>
      </c>
      <c r="R1101" t="s">
        <v>3691</v>
      </c>
      <c r="S1101" s="38">
        <v>200</v>
      </c>
      <c r="T1101">
        <v>1</v>
      </c>
      <c r="U1101">
        <v>0</v>
      </c>
      <c r="V1101" s="43" t="str">
        <f t="shared" si="79"/>
        <v>USD</v>
      </c>
    </row>
    <row r="1102" spans="1:22" x14ac:dyDescent="0.2">
      <c r="A1102" s="18" t="str">
        <f t="shared" si="77"/>
        <v>Catalogo principalCSP ACADEMICO12e72239-0985-476c-a147-79fcd40f08d1</v>
      </c>
      <c r="B1102" s="18" t="str">
        <f t="shared" si="78"/>
        <v>12e72239-0985-476c-a147-79fcd40f08d1CSP ACADEMICO</v>
      </c>
      <c r="C1102" s="18"/>
      <c r="D1102" t="s">
        <v>122</v>
      </c>
      <c r="E1102" s="83" t="s">
        <v>1425</v>
      </c>
      <c r="F1102" t="s">
        <v>1976</v>
      </c>
      <c r="G1102" s="18" t="str">
        <f t="shared" si="76"/>
        <v>Catalogo principal</v>
      </c>
      <c r="H1102" s="43" t="s">
        <v>121</v>
      </c>
      <c r="I1102" s="37" t="s">
        <v>67</v>
      </c>
      <c r="J1102" t="s">
        <v>1886</v>
      </c>
      <c r="K1102" t="s">
        <v>40</v>
      </c>
      <c r="L1102" s="70" t="s">
        <v>21</v>
      </c>
      <c r="M1102" s="70" t="s">
        <v>3966</v>
      </c>
      <c r="N1102" s="37" t="s">
        <v>67</v>
      </c>
      <c r="O1102" s="37" t="s">
        <v>67</v>
      </c>
      <c r="P1102" s="37" t="s">
        <v>1976</v>
      </c>
      <c r="Q1102" s="75" t="s">
        <v>1425</v>
      </c>
      <c r="R1102" t="s">
        <v>3691</v>
      </c>
      <c r="S1102" s="38">
        <v>17050</v>
      </c>
      <c r="T1102">
        <v>1</v>
      </c>
      <c r="U1102">
        <v>0</v>
      </c>
      <c r="V1102" s="43" t="str">
        <f t="shared" si="79"/>
        <v>USD</v>
      </c>
    </row>
    <row r="1103" spans="1:22" x14ac:dyDescent="0.2">
      <c r="A1103" s="18" t="str">
        <f t="shared" si="77"/>
        <v>Catalogo principalCSP ACADEMICO0c35a2de-66e8-4ed9-8837-15c71738446f</v>
      </c>
      <c r="B1103" s="18" t="str">
        <f t="shared" si="78"/>
        <v>0c35a2de-66e8-4ed9-8837-15c71738446fCSP ACADEMICO</v>
      </c>
      <c r="C1103" s="18"/>
      <c r="D1103" t="s">
        <v>122</v>
      </c>
      <c r="E1103" t="s">
        <v>1426</v>
      </c>
      <c r="F1103" t="s">
        <v>1976</v>
      </c>
      <c r="G1103" s="18" t="str">
        <f t="shared" si="76"/>
        <v>Catalogo principal</v>
      </c>
      <c r="H1103" s="43" t="s">
        <v>121</v>
      </c>
      <c r="I1103" s="37" t="s">
        <v>67</v>
      </c>
      <c r="J1103" t="s">
        <v>1887</v>
      </c>
      <c r="K1103" t="s">
        <v>40</v>
      </c>
      <c r="L1103" s="70" t="s">
        <v>21</v>
      </c>
      <c r="M1103" s="70" t="s">
        <v>3966</v>
      </c>
      <c r="N1103" s="37" t="s">
        <v>67</v>
      </c>
      <c r="O1103" s="37" t="s">
        <v>67</v>
      </c>
      <c r="P1103" s="37" t="s">
        <v>1976</v>
      </c>
      <c r="Q1103" s="75" t="s">
        <v>1426</v>
      </c>
      <c r="R1103" t="s">
        <v>3691</v>
      </c>
      <c r="S1103" s="38">
        <v>12400</v>
      </c>
      <c r="T1103">
        <v>1</v>
      </c>
      <c r="U1103">
        <v>0</v>
      </c>
      <c r="V1103" s="43" t="str">
        <f t="shared" si="79"/>
        <v>USD</v>
      </c>
    </row>
    <row r="1104" spans="1:22" x14ac:dyDescent="0.2">
      <c r="A1104" s="18" t="str">
        <f t="shared" si="77"/>
        <v>Catalogo principalCSP ACADEMICO183596f4-356c-4808-a3c9-2b3dc75039f7</v>
      </c>
      <c r="B1104" s="18" t="str">
        <f t="shared" si="78"/>
        <v>183596f4-356c-4808-a3c9-2b3dc75039f7CSP ACADEMICO</v>
      </c>
      <c r="C1104" s="18"/>
      <c r="D1104" t="s">
        <v>122</v>
      </c>
      <c r="E1104" t="s">
        <v>1427</v>
      </c>
      <c r="F1104" t="s">
        <v>1976</v>
      </c>
      <c r="G1104" s="18" t="str">
        <f t="shared" si="76"/>
        <v>Catalogo principal</v>
      </c>
      <c r="H1104" s="43" t="s">
        <v>121</v>
      </c>
      <c r="I1104" s="37" t="s">
        <v>67</v>
      </c>
      <c r="J1104" t="s">
        <v>1888</v>
      </c>
      <c r="K1104" t="s">
        <v>40</v>
      </c>
      <c r="L1104" s="70" t="s">
        <v>21</v>
      </c>
      <c r="M1104" s="70" t="s">
        <v>3966</v>
      </c>
      <c r="N1104" s="37" t="s">
        <v>67</v>
      </c>
      <c r="O1104" s="37" t="s">
        <v>67</v>
      </c>
      <c r="P1104" s="37" t="s">
        <v>1976</v>
      </c>
      <c r="Q1104" s="75" t="s">
        <v>1427</v>
      </c>
      <c r="R1104" t="s">
        <v>3691</v>
      </c>
      <c r="S1104" s="38">
        <v>275</v>
      </c>
      <c r="T1104">
        <v>1</v>
      </c>
      <c r="U1104">
        <v>0</v>
      </c>
      <c r="V1104" s="43" t="str">
        <f t="shared" si="79"/>
        <v>USD</v>
      </c>
    </row>
    <row r="1105" spans="1:22" x14ac:dyDescent="0.2">
      <c r="A1105" s="18" t="str">
        <f t="shared" si="77"/>
        <v>Catalogo principalCSP ACADEMICO243427c8-e222-4651-bbe4-9d046152651c</v>
      </c>
      <c r="B1105" s="18" t="str">
        <f t="shared" si="78"/>
        <v>243427c8-e222-4651-bbe4-9d046152651cCSP ACADEMICO</v>
      </c>
      <c r="C1105" s="18"/>
      <c r="D1105" t="s">
        <v>122</v>
      </c>
      <c r="E1105" t="s">
        <v>1428</v>
      </c>
      <c r="F1105" t="s">
        <v>1976</v>
      </c>
      <c r="G1105" s="18" t="str">
        <f t="shared" si="76"/>
        <v>Catalogo principal</v>
      </c>
      <c r="H1105" s="43" t="s">
        <v>121</v>
      </c>
      <c r="I1105" s="37" t="s">
        <v>67</v>
      </c>
      <c r="J1105" t="s">
        <v>1889</v>
      </c>
      <c r="K1105" t="s">
        <v>40</v>
      </c>
      <c r="L1105" s="70" t="s">
        <v>21</v>
      </c>
      <c r="M1105" s="70" t="s">
        <v>3966</v>
      </c>
      <c r="N1105" s="37" t="s">
        <v>67</v>
      </c>
      <c r="O1105" s="37" t="s">
        <v>67</v>
      </c>
      <c r="P1105" s="37" t="s">
        <v>1976</v>
      </c>
      <c r="Q1105" s="75" t="s">
        <v>1428</v>
      </c>
      <c r="R1105" t="s">
        <v>3691</v>
      </c>
      <c r="S1105" s="38">
        <v>200</v>
      </c>
      <c r="T1105">
        <v>1</v>
      </c>
      <c r="U1105">
        <v>0</v>
      </c>
      <c r="V1105" s="43" t="str">
        <f t="shared" si="79"/>
        <v>USD</v>
      </c>
    </row>
    <row r="1106" spans="1:22" x14ac:dyDescent="0.2">
      <c r="A1106" s="18" t="str">
        <f t="shared" si="77"/>
        <v>Catalogo principalCSP ACADEMICO2d813d2c-50e9-4764-8360-d6186b736f05</v>
      </c>
      <c r="B1106" s="18" t="str">
        <f t="shared" si="78"/>
        <v>2d813d2c-50e9-4764-8360-d6186b736f05CSP ACADEMICO</v>
      </c>
      <c r="C1106" s="18"/>
      <c r="D1106" t="s">
        <v>122</v>
      </c>
      <c r="E1106" t="s">
        <v>1429</v>
      </c>
      <c r="F1106" t="s">
        <v>1976</v>
      </c>
      <c r="G1106" s="18" t="str">
        <f t="shared" si="76"/>
        <v>Catalogo principal</v>
      </c>
      <c r="H1106" s="43" t="s">
        <v>121</v>
      </c>
      <c r="I1106" s="37" t="s">
        <v>67</v>
      </c>
      <c r="J1106" t="s">
        <v>1890</v>
      </c>
      <c r="K1106" t="s">
        <v>40</v>
      </c>
      <c r="L1106" s="70" t="s">
        <v>21</v>
      </c>
      <c r="M1106" s="70" t="s">
        <v>3966</v>
      </c>
      <c r="N1106" s="37" t="s">
        <v>67</v>
      </c>
      <c r="O1106" s="37" t="s">
        <v>67</v>
      </c>
      <c r="P1106" s="37" t="s">
        <v>1976</v>
      </c>
      <c r="Q1106" s="75" t="s">
        <v>1429</v>
      </c>
      <c r="R1106" t="s">
        <v>3691</v>
      </c>
      <c r="S1106" s="38">
        <v>17050</v>
      </c>
      <c r="T1106">
        <v>1</v>
      </c>
      <c r="U1106">
        <v>0</v>
      </c>
      <c r="V1106" s="43" t="str">
        <f t="shared" si="79"/>
        <v>USD</v>
      </c>
    </row>
    <row r="1107" spans="1:22" x14ac:dyDescent="0.2">
      <c r="A1107" s="18" t="str">
        <f t="shared" si="77"/>
        <v>Catalogo principalCSP ACADEMICO3d858e87-832e-4967-8a2b-80ee024ea50a</v>
      </c>
      <c r="B1107" s="18" t="str">
        <f t="shared" si="78"/>
        <v>3d858e87-832e-4967-8a2b-80ee024ea50aCSP ACADEMICO</v>
      </c>
      <c r="C1107" s="18"/>
      <c r="D1107" t="s">
        <v>122</v>
      </c>
      <c r="E1107" t="s">
        <v>1430</v>
      </c>
      <c r="F1107" t="s">
        <v>1976</v>
      </c>
      <c r="G1107" s="18" t="str">
        <f t="shared" si="76"/>
        <v>Catalogo principal</v>
      </c>
      <c r="H1107" s="43" t="s">
        <v>121</v>
      </c>
      <c r="I1107" s="37" t="s">
        <v>67</v>
      </c>
      <c r="J1107" t="s">
        <v>1891</v>
      </c>
      <c r="K1107" t="s">
        <v>40</v>
      </c>
      <c r="L1107" s="70" t="s">
        <v>21</v>
      </c>
      <c r="M1107" s="70" t="s">
        <v>3966</v>
      </c>
      <c r="N1107" s="37" t="s">
        <v>67</v>
      </c>
      <c r="O1107" s="37" t="s">
        <v>67</v>
      </c>
      <c r="P1107" s="37" t="s">
        <v>1976</v>
      </c>
      <c r="Q1107" s="75" t="s">
        <v>1430</v>
      </c>
      <c r="R1107" t="s">
        <v>3691</v>
      </c>
      <c r="S1107" s="38">
        <v>12400</v>
      </c>
      <c r="T1107">
        <v>1</v>
      </c>
      <c r="U1107">
        <v>0</v>
      </c>
      <c r="V1107" s="43" t="str">
        <f t="shared" si="79"/>
        <v>USD</v>
      </c>
    </row>
    <row r="1108" spans="1:22" x14ac:dyDescent="0.2">
      <c r="A1108" s="18" t="str">
        <f t="shared" si="77"/>
        <v>Catalogo principalCSP ACADEMICOce08b892-2b21-4526-90b2-f8fbba601d24</v>
      </c>
      <c r="B1108" s="18" t="str">
        <f t="shared" si="78"/>
        <v>ce08b892-2b21-4526-90b2-f8fbba601d24CSP ACADEMICO</v>
      </c>
      <c r="C1108" s="18"/>
      <c r="D1108" t="s">
        <v>122</v>
      </c>
      <c r="E1108" t="s">
        <v>1431</v>
      </c>
      <c r="F1108" t="s">
        <v>1976</v>
      </c>
      <c r="G1108" s="18" t="str">
        <f t="shared" si="76"/>
        <v>Catalogo principal</v>
      </c>
      <c r="H1108" s="43" t="s">
        <v>121</v>
      </c>
      <c r="I1108" s="37" t="s">
        <v>67</v>
      </c>
      <c r="J1108" t="s">
        <v>1892</v>
      </c>
      <c r="K1108" t="s">
        <v>40</v>
      </c>
      <c r="L1108" s="70" t="s">
        <v>21</v>
      </c>
      <c r="M1108" s="70" t="s">
        <v>3966</v>
      </c>
      <c r="N1108" s="37" t="s">
        <v>67</v>
      </c>
      <c r="O1108" s="37" t="s">
        <v>67</v>
      </c>
      <c r="P1108" s="37" t="s">
        <v>1976</v>
      </c>
      <c r="Q1108" s="75" t="s">
        <v>1431</v>
      </c>
      <c r="R1108" t="s">
        <v>3691</v>
      </c>
      <c r="S1108" s="38">
        <v>275</v>
      </c>
      <c r="T1108">
        <v>1</v>
      </c>
      <c r="U1108">
        <v>0</v>
      </c>
      <c r="V1108" s="43" t="str">
        <f t="shared" si="79"/>
        <v>USD</v>
      </c>
    </row>
    <row r="1109" spans="1:22" x14ac:dyDescent="0.2">
      <c r="A1109" s="18" t="str">
        <f t="shared" si="77"/>
        <v>Catalogo principalCSP ACADEMICO9b4be7cd-7a0a-411d-bbf2-04790afdaa39</v>
      </c>
      <c r="B1109" s="18" t="str">
        <f t="shared" si="78"/>
        <v>9b4be7cd-7a0a-411d-bbf2-04790afdaa39CSP ACADEMICO</v>
      </c>
      <c r="C1109" s="18"/>
      <c r="D1109" t="s">
        <v>122</v>
      </c>
      <c r="E1109" t="s">
        <v>1432</v>
      </c>
      <c r="F1109" t="s">
        <v>1976</v>
      </c>
      <c r="G1109" s="18" t="str">
        <f t="shared" si="76"/>
        <v>Catalogo principal</v>
      </c>
      <c r="H1109" s="43" t="s">
        <v>121</v>
      </c>
      <c r="I1109" s="37" t="s">
        <v>67</v>
      </c>
      <c r="J1109" t="s">
        <v>1893</v>
      </c>
      <c r="K1109" t="s">
        <v>40</v>
      </c>
      <c r="L1109" s="70" t="s">
        <v>21</v>
      </c>
      <c r="M1109" s="70" t="s">
        <v>3966</v>
      </c>
      <c r="N1109" s="37" t="s">
        <v>67</v>
      </c>
      <c r="O1109" s="37" t="s">
        <v>67</v>
      </c>
      <c r="P1109" s="37" t="s">
        <v>1976</v>
      </c>
      <c r="Q1109" s="75" t="s">
        <v>1432</v>
      </c>
      <c r="R1109" t="s">
        <v>3691</v>
      </c>
      <c r="S1109" s="38">
        <v>200</v>
      </c>
      <c r="T1109">
        <v>1</v>
      </c>
      <c r="U1109">
        <v>0</v>
      </c>
      <c r="V1109" s="43" t="str">
        <f t="shared" si="79"/>
        <v>USD</v>
      </c>
    </row>
    <row r="1110" spans="1:22" x14ac:dyDescent="0.2">
      <c r="A1110" s="18" t="str">
        <f t="shared" si="77"/>
        <v>Catalogo principalCSP ACADEMICO59db7cec-c6d5-4982-8497-fb244098035b</v>
      </c>
      <c r="B1110" s="18" t="str">
        <f t="shared" si="78"/>
        <v>59db7cec-c6d5-4982-8497-fb244098035bCSP ACADEMICO</v>
      </c>
      <c r="C1110" s="18"/>
      <c r="D1110" t="s">
        <v>122</v>
      </c>
      <c r="E1110" t="s">
        <v>1433</v>
      </c>
      <c r="F1110" t="s">
        <v>1976</v>
      </c>
      <c r="G1110" s="18" t="str">
        <f t="shared" si="76"/>
        <v>Catalogo principal</v>
      </c>
      <c r="H1110" s="43" t="s">
        <v>121</v>
      </c>
      <c r="I1110" s="37" t="s">
        <v>67</v>
      </c>
      <c r="J1110" t="s">
        <v>1894</v>
      </c>
      <c r="K1110" t="s">
        <v>40</v>
      </c>
      <c r="L1110" s="70" t="s">
        <v>21</v>
      </c>
      <c r="M1110" s="70" t="s">
        <v>3966</v>
      </c>
      <c r="N1110" s="37" t="s">
        <v>67</v>
      </c>
      <c r="O1110" s="37" t="s">
        <v>67</v>
      </c>
      <c r="P1110" s="37" t="s">
        <v>1976</v>
      </c>
      <c r="Q1110" s="75" t="s">
        <v>1433</v>
      </c>
      <c r="R1110" t="s">
        <v>3691</v>
      </c>
      <c r="S1110" s="38">
        <v>17050</v>
      </c>
      <c r="T1110">
        <v>1</v>
      </c>
      <c r="U1110">
        <v>0</v>
      </c>
      <c r="V1110" s="43" t="str">
        <f t="shared" si="79"/>
        <v>USD</v>
      </c>
    </row>
    <row r="1111" spans="1:22" x14ac:dyDescent="0.2">
      <c r="A1111" s="18" t="str">
        <f t="shared" si="77"/>
        <v>Catalogo principalCSP ACADEMICO372fae08-ce02-43ce-b74b-302add6bfce1</v>
      </c>
      <c r="B1111" s="18" t="str">
        <f t="shared" si="78"/>
        <v>372fae08-ce02-43ce-b74b-302add6bfce1CSP ACADEMICO</v>
      </c>
      <c r="C1111" s="18"/>
      <c r="D1111" t="s">
        <v>122</v>
      </c>
      <c r="E1111" t="s">
        <v>1434</v>
      </c>
      <c r="F1111" t="s">
        <v>1976</v>
      </c>
      <c r="G1111" s="18" t="str">
        <f t="shared" si="76"/>
        <v>Catalogo principal</v>
      </c>
      <c r="H1111" s="43" t="s">
        <v>121</v>
      </c>
      <c r="I1111" s="37" t="s">
        <v>67</v>
      </c>
      <c r="J1111" t="s">
        <v>1895</v>
      </c>
      <c r="K1111" t="s">
        <v>40</v>
      </c>
      <c r="L1111" s="70" t="s">
        <v>21</v>
      </c>
      <c r="M1111" s="70" t="s">
        <v>3966</v>
      </c>
      <c r="N1111" s="37" t="s">
        <v>67</v>
      </c>
      <c r="O1111" s="37" t="s">
        <v>67</v>
      </c>
      <c r="P1111" s="37" t="s">
        <v>1976</v>
      </c>
      <c r="Q1111" s="75" t="s">
        <v>1434</v>
      </c>
      <c r="R1111" t="s">
        <v>3691</v>
      </c>
      <c r="S1111" s="38">
        <v>12400</v>
      </c>
      <c r="T1111">
        <v>1</v>
      </c>
      <c r="U1111">
        <v>0</v>
      </c>
      <c r="V1111" s="43" t="str">
        <f t="shared" si="79"/>
        <v>USD</v>
      </c>
    </row>
    <row r="1112" spans="1:22" x14ac:dyDescent="0.2">
      <c r="A1112" s="18" t="str">
        <f t="shared" si="77"/>
        <v>Catalogo principalCSP ACADEMICO36532926-4470-4d39-abfa-b91a479dd816</v>
      </c>
      <c r="B1112" s="18" t="str">
        <f t="shared" si="78"/>
        <v>36532926-4470-4d39-abfa-b91a479dd816CSP ACADEMICO</v>
      </c>
      <c r="C1112" s="18"/>
      <c r="D1112" t="s">
        <v>122</v>
      </c>
      <c r="E1112" t="s">
        <v>1435</v>
      </c>
      <c r="F1112" t="s">
        <v>1976</v>
      </c>
      <c r="G1112" s="18" t="str">
        <f t="shared" si="76"/>
        <v>Catalogo principal</v>
      </c>
      <c r="H1112" s="43" t="s">
        <v>121</v>
      </c>
      <c r="I1112" s="37" t="s">
        <v>67</v>
      </c>
      <c r="J1112" t="s">
        <v>1896</v>
      </c>
      <c r="K1112" t="s">
        <v>40</v>
      </c>
      <c r="L1112" s="70" t="s">
        <v>21</v>
      </c>
      <c r="M1112" s="70" t="s">
        <v>3966</v>
      </c>
      <c r="N1112" s="37" t="s">
        <v>67</v>
      </c>
      <c r="O1112" s="37" t="s">
        <v>67</v>
      </c>
      <c r="P1112" s="37" t="s">
        <v>1976</v>
      </c>
      <c r="Q1112" s="75" t="s">
        <v>1435</v>
      </c>
      <c r="R1112" t="s">
        <v>3691</v>
      </c>
      <c r="S1112" s="38">
        <v>275</v>
      </c>
      <c r="T1112">
        <v>1</v>
      </c>
      <c r="U1112">
        <v>0</v>
      </c>
      <c r="V1112" s="43" t="str">
        <f t="shared" si="79"/>
        <v>USD</v>
      </c>
    </row>
    <row r="1113" spans="1:22" x14ac:dyDescent="0.2">
      <c r="A1113" s="18" t="str">
        <f t="shared" si="77"/>
        <v>Catalogo principalCSP ACADEMICO5f309d1d-f73b-48a5-a519-abd42afb32a9</v>
      </c>
      <c r="B1113" s="18" t="str">
        <f t="shared" si="78"/>
        <v>5f309d1d-f73b-48a5-a519-abd42afb32a9CSP ACADEMICO</v>
      </c>
      <c r="C1113" s="18"/>
      <c r="D1113" t="s">
        <v>122</v>
      </c>
      <c r="E1113" t="s">
        <v>1436</v>
      </c>
      <c r="F1113" t="s">
        <v>1976</v>
      </c>
      <c r="G1113" s="18" t="str">
        <f t="shared" si="76"/>
        <v>Catalogo principal</v>
      </c>
      <c r="H1113" s="43" t="s">
        <v>121</v>
      </c>
      <c r="I1113" s="37" t="s">
        <v>67</v>
      </c>
      <c r="J1113" t="s">
        <v>1897</v>
      </c>
      <c r="K1113" t="s">
        <v>40</v>
      </c>
      <c r="L1113" s="70" t="s">
        <v>21</v>
      </c>
      <c r="M1113" s="70" t="s">
        <v>3966</v>
      </c>
      <c r="N1113" s="37" t="s">
        <v>67</v>
      </c>
      <c r="O1113" s="37" t="s">
        <v>67</v>
      </c>
      <c r="P1113" s="37" t="s">
        <v>1976</v>
      </c>
      <c r="Q1113" s="75" t="s">
        <v>1436</v>
      </c>
      <c r="R1113" t="s">
        <v>3691</v>
      </c>
      <c r="S1113" s="38">
        <v>200</v>
      </c>
      <c r="T1113">
        <v>1</v>
      </c>
      <c r="U1113">
        <v>0</v>
      </c>
      <c r="V1113" s="43" t="str">
        <f t="shared" si="79"/>
        <v>USD</v>
      </c>
    </row>
    <row r="1114" spans="1:22" x14ac:dyDescent="0.2">
      <c r="A1114" s="18" t="str">
        <f t="shared" si="77"/>
        <v>Catalogo principalCSP ACADEMICO88dd0c48-bf99-4bdb-bea2-0a483aa1b021</v>
      </c>
      <c r="B1114" s="18" t="str">
        <f t="shared" si="78"/>
        <v>88dd0c48-bf99-4bdb-bea2-0a483aa1b021CSP ACADEMICO</v>
      </c>
      <c r="C1114" s="18"/>
      <c r="D1114" t="s">
        <v>122</v>
      </c>
      <c r="E1114" t="s">
        <v>1437</v>
      </c>
      <c r="F1114" t="s">
        <v>1976</v>
      </c>
      <c r="G1114" s="18" t="str">
        <f t="shared" si="76"/>
        <v>Catalogo principal</v>
      </c>
      <c r="H1114" s="43" t="s">
        <v>121</v>
      </c>
      <c r="I1114" s="37" t="s">
        <v>67</v>
      </c>
      <c r="J1114" t="s">
        <v>1898</v>
      </c>
      <c r="K1114" t="s">
        <v>40</v>
      </c>
      <c r="L1114" s="70" t="s">
        <v>21</v>
      </c>
      <c r="M1114" s="70" t="s">
        <v>3966</v>
      </c>
      <c r="N1114" s="37" t="s">
        <v>67</v>
      </c>
      <c r="O1114" s="37" t="s">
        <v>67</v>
      </c>
      <c r="P1114" s="37" t="s">
        <v>1976</v>
      </c>
      <c r="Q1114" s="75" t="s">
        <v>1437</v>
      </c>
      <c r="R1114" t="s">
        <v>3691</v>
      </c>
      <c r="S1114" s="38">
        <v>17050</v>
      </c>
      <c r="T1114">
        <v>1</v>
      </c>
      <c r="U1114">
        <v>0</v>
      </c>
      <c r="V1114" s="43" t="str">
        <f t="shared" si="79"/>
        <v>USD</v>
      </c>
    </row>
    <row r="1115" spans="1:22" x14ac:dyDescent="0.2">
      <c r="A1115" s="18" t="str">
        <f t="shared" si="77"/>
        <v>Catalogo principalCSP ACADEMICO860fcbe1-efeb-4997-aa27-5415ac985674</v>
      </c>
      <c r="B1115" s="18" t="str">
        <f t="shared" si="78"/>
        <v>860fcbe1-efeb-4997-aa27-5415ac985674CSP ACADEMICO</v>
      </c>
      <c r="C1115" s="18"/>
      <c r="D1115" t="s">
        <v>122</v>
      </c>
      <c r="E1115" t="s">
        <v>1438</v>
      </c>
      <c r="F1115" t="s">
        <v>1976</v>
      </c>
      <c r="G1115" s="18" t="str">
        <f t="shared" si="76"/>
        <v>Catalogo principal</v>
      </c>
      <c r="H1115" s="43" t="s">
        <v>121</v>
      </c>
      <c r="I1115" s="37" t="s">
        <v>67</v>
      </c>
      <c r="J1115" t="s">
        <v>1899</v>
      </c>
      <c r="K1115" t="s">
        <v>40</v>
      </c>
      <c r="L1115" s="70" t="s">
        <v>21</v>
      </c>
      <c r="M1115" s="70" t="s">
        <v>3966</v>
      </c>
      <c r="N1115" s="37" t="s">
        <v>67</v>
      </c>
      <c r="O1115" s="37" t="s">
        <v>67</v>
      </c>
      <c r="P1115" s="37" t="s">
        <v>1976</v>
      </c>
      <c r="Q1115" s="75" t="s">
        <v>1438</v>
      </c>
      <c r="R1115" t="s">
        <v>3691</v>
      </c>
      <c r="S1115" s="38">
        <v>12400</v>
      </c>
      <c r="T1115">
        <v>1</v>
      </c>
      <c r="U1115">
        <v>0</v>
      </c>
      <c r="V1115" s="43" t="str">
        <f t="shared" si="79"/>
        <v>USD</v>
      </c>
    </row>
    <row r="1116" spans="1:22" x14ac:dyDescent="0.2">
      <c r="A1116" s="18" t="str">
        <f t="shared" si="77"/>
        <v>Catalogo principalCSP ACADEMICOaec046d0-07b3-409a-a7c3-cf16091f1326</v>
      </c>
      <c r="B1116" s="18" t="str">
        <f t="shared" si="78"/>
        <v>aec046d0-07b3-409a-a7c3-cf16091f1326CSP ACADEMICO</v>
      </c>
      <c r="C1116" s="18"/>
      <c r="D1116" t="s">
        <v>122</v>
      </c>
      <c r="E1116" t="s">
        <v>1439</v>
      </c>
      <c r="F1116" t="s">
        <v>1976</v>
      </c>
      <c r="G1116" s="18" t="str">
        <f t="shared" si="76"/>
        <v>Catalogo principal</v>
      </c>
      <c r="H1116" s="43" t="s">
        <v>121</v>
      </c>
      <c r="I1116" s="37" t="s">
        <v>67</v>
      </c>
      <c r="J1116" t="s">
        <v>1900</v>
      </c>
      <c r="K1116" t="s">
        <v>40</v>
      </c>
      <c r="L1116" s="70" t="s">
        <v>21</v>
      </c>
      <c r="M1116" s="70" t="s">
        <v>3966</v>
      </c>
      <c r="N1116" s="37" t="s">
        <v>67</v>
      </c>
      <c r="O1116" s="37" t="s">
        <v>67</v>
      </c>
      <c r="P1116" s="37" t="s">
        <v>1976</v>
      </c>
      <c r="Q1116" s="75" t="s">
        <v>1439</v>
      </c>
      <c r="R1116" t="s">
        <v>3691</v>
      </c>
      <c r="S1116" s="38">
        <v>275</v>
      </c>
      <c r="T1116">
        <v>1</v>
      </c>
      <c r="U1116">
        <v>0</v>
      </c>
      <c r="V1116" s="43" t="str">
        <f t="shared" si="79"/>
        <v>USD</v>
      </c>
    </row>
    <row r="1117" spans="1:22" x14ac:dyDescent="0.2">
      <c r="A1117" s="18" t="str">
        <f t="shared" si="77"/>
        <v>Catalogo principalCSP ACADEMICOf3694443-384d-4417-97f5-b7ce2568d246</v>
      </c>
      <c r="B1117" s="18" t="str">
        <f t="shared" si="78"/>
        <v>f3694443-384d-4417-97f5-b7ce2568d246CSP ACADEMICO</v>
      </c>
      <c r="C1117" s="18"/>
      <c r="D1117" t="s">
        <v>122</v>
      </c>
      <c r="E1117" t="s">
        <v>1440</v>
      </c>
      <c r="F1117" t="s">
        <v>1976</v>
      </c>
      <c r="G1117" s="18" t="str">
        <f t="shared" si="76"/>
        <v>Catalogo principal</v>
      </c>
      <c r="H1117" s="43" t="s">
        <v>121</v>
      </c>
      <c r="I1117" s="37" t="s">
        <v>67</v>
      </c>
      <c r="J1117" t="s">
        <v>1901</v>
      </c>
      <c r="K1117" t="s">
        <v>40</v>
      </c>
      <c r="L1117" s="70" t="s">
        <v>21</v>
      </c>
      <c r="M1117" s="70" t="s">
        <v>3966</v>
      </c>
      <c r="N1117" s="37" t="s">
        <v>67</v>
      </c>
      <c r="O1117" s="37" t="s">
        <v>67</v>
      </c>
      <c r="P1117" s="37" t="s">
        <v>1976</v>
      </c>
      <c r="Q1117" s="75" t="s">
        <v>1440</v>
      </c>
      <c r="R1117" t="s">
        <v>3691</v>
      </c>
      <c r="S1117" s="38">
        <v>200</v>
      </c>
      <c r="T1117">
        <v>1</v>
      </c>
      <c r="U1117">
        <v>0</v>
      </c>
      <c r="V1117" s="43" t="str">
        <f t="shared" si="79"/>
        <v>USD</v>
      </c>
    </row>
    <row r="1118" spans="1:22" x14ac:dyDescent="0.2">
      <c r="A1118" s="18" t="str">
        <f t="shared" si="77"/>
        <v>Catalogo principalCSP ACADEMICOfb8671da-bd27-4fb6-915c-6f6465abc22c</v>
      </c>
      <c r="B1118" s="18" t="str">
        <f t="shared" si="78"/>
        <v>fb8671da-bd27-4fb6-915c-6f6465abc22cCSP ACADEMICO</v>
      </c>
      <c r="C1118" s="18"/>
      <c r="D1118" t="s">
        <v>122</v>
      </c>
      <c r="E1118" t="s">
        <v>1441</v>
      </c>
      <c r="F1118" t="s">
        <v>1976</v>
      </c>
      <c r="G1118" s="18" t="str">
        <f t="shared" si="76"/>
        <v>Catalogo principal</v>
      </c>
      <c r="H1118" s="43" t="s">
        <v>121</v>
      </c>
      <c r="I1118" s="37" t="s">
        <v>67</v>
      </c>
      <c r="J1118" t="s">
        <v>1902</v>
      </c>
      <c r="K1118" t="s">
        <v>40</v>
      </c>
      <c r="L1118" s="70" t="s">
        <v>21</v>
      </c>
      <c r="M1118" s="70" t="s">
        <v>3966</v>
      </c>
      <c r="N1118" s="37" t="s">
        <v>67</v>
      </c>
      <c r="O1118" s="37" t="s">
        <v>67</v>
      </c>
      <c r="P1118" s="37" t="s">
        <v>1976</v>
      </c>
      <c r="Q1118" s="75" t="s">
        <v>1441</v>
      </c>
      <c r="R1118" t="s">
        <v>3691</v>
      </c>
      <c r="S1118" s="38">
        <v>60</v>
      </c>
      <c r="T1118">
        <v>1</v>
      </c>
      <c r="U1118">
        <v>0</v>
      </c>
      <c r="V1118" s="43" t="str">
        <f t="shared" si="79"/>
        <v>USD</v>
      </c>
    </row>
    <row r="1119" spans="1:22" x14ac:dyDescent="0.2">
      <c r="A1119" s="18" t="str">
        <f t="shared" si="77"/>
        <v>Catalogo principalCSP ACADEMICOcc3373b0-a6a1-4cd4-9687-4031bb32fcee</v>
      </c>
      <c r="B1119" s="18" t="str">
        <f t="shared" si="78"/>
        <v>cc3373b0-a6a1-4cd4-9687-4031bb32fceeCSP ACADEMICO</v>
      </c>
      <c r="C1119" s="18"/>
      <c r="D1119" t="s">
        <v>122</v>
      </c>
      <c r="E1119" t="s">
        <v>1442</v>
      </c>
      <c r="F1119" t="s">
        <v>1976</v>
      </c>
      <c r="G1119" s="18" t="str">
        <f t="shared" si="76"/>
        <v>Catalogo principal</v>
      </c>
      <c r="H1119" s="43" t="s">
        <v>121</v>
      </c>
      <c r="I1119" s="37" t="s">
        <v>67</v>
      </c>
      <c r="J1119" t="s">
        <v>1903</v>
      </c>
      <c r="K1119" t="s">
        <v>40</v>
      </c>
      <c r="L1119" s="70" t="s">
        <v>21</v>
      </c>
      <c r="M1119" s="70" t="s">
        <v>3966</v>
      </c>
      <c r="N1119" s="37" t="s">
        <v>67</v>
      </c>
      <c r="O1119" s="37" t="s">
        <v>67</v>
      </c>
      <c r="P1119" s="37" t="s">
        <v>1976</v>
      </c>
      <c r="Q1119" s="75" t="s">
        <v>1442</v>
      </c>
      <c r="R1119" t="s">
        <v>3691</v>
      </c>
      <c r="S1119" s="38">
        <v>45</v>
      </c>
      <c r="T1119">
        <v>1</v>
      </c>
      <c r="U1119">
        <v>0</v>
      </c>
      <c r="V1119" s="43" t="str">
        <f t="shared" si="79"/>
        <v>USD</v>
      </c>
    </row>
    <row r="1120" spans="1:22" x14ac:dyDescent="0.2">
      <c r="A1120" s="18" t="str">
        <f t="shared" si="77"/>
        <v>Catalogo principalCSP ACADEMICOf67bed3c-cac8-42ca-bbdb-9204ddd8e923</v>
      </c>
      <c r="B1120" s="18" t="str">
        <f t="shared" si="78"/>
        <v>f67bed3c-cac8-42ca-bbdb-9204ddd8e923CSP ACADEMICO</v>
      </c>
      <c r="C1120" s="18"/>
      <c r="D1120" t="s">
        <v>122</v>
      </c>
      <c r="E1120" t="s">
        <v>1443</v>
      </c>
      <c r="F1120" t="s">
        <v>1976</v>
      </c>
      <c r="G1120" s="18" t="str">
        <f t="shared" ref="G1120:G1183" si="80">D1120</f>
        <v>Catalogo principal</v>
      </c>
      <c r="H1120" s="43" t="s">
        <v>121</v>
      </c>
      <c r="I1120" s="37" t="s">
        <v>67</v>
      </c>
      <c r="J1120" t="s">
        <v>1904</v>
      </c>
      <c r="K1120" t="s">
        <v>40</v>
      </c>
      <c r="L1120" s="70" t="s">
        <v>21</v>
      </c>
      <c r="M1120" s="70" t="s">
        <v>3966</v>
      </c>
      <c r="N1120" s="37" t="s">
        <v>67</v>
      </c>
      <c r="O1120" s="37" t="s">
        <v>67</v>
      </c>
      <c r="P1120" s="37" t="s">
        <v>1976</v>
      </c>
      <c r="Q1120" s="75" t="s">
        <v>1443</v>
      </c>
      <c r="R1120" t="s">
        <v>3691</v>
      </c>
      <c r="S1120" s="38">
        <v>22.4</v>
      </c>
      <c r="T1120">
        <v>1</v>
      </c>
      <c r="U1120">
        <v>0</v>
      </c>
      <c r="V1120" s="43" t="str">
        <f t="shared" si="79"/>
        <v>USD</v>
      </c>
    </row>
    <row r="1121" spans="1:22" x14ac:dyDescent="0.2">
      <c r="A1121" s="18" t="str">
        <f t="shared" si="77"/>
        <v>Catalogo principalCSP ACADEMICO4465e130-fa13-42c8-8192-aa0337c01e90</v>
      </c>
      <c r="B1121" s="18" t="str">
        <f t="shared" si="78"/>
        <v>4465e130-fa13-42c8-8192-aa0337c01e90CSP ACADEMICO</v>
      </c>
      <c r="C1121" s="18"/>
      <c r="D1121" t="s">
        <v>122</v>
      </c>
      <c r="E1121" t="s">
        <v>1444</v>
      </c>
      <c r="F1121" t="s">
        <v>1976</v>
      </c>
      <c r="G1121" s="18" t="str">
        <f t="shared" si="80"/>
        <v>Catalogo principal</v>
      </c>
      <c r="H1121" s="43" t="s">
        <v>121</v>
      </c>
      <c r="I1121" s="37" t="s">
        <v>67</v>
      </c>
      <c r="J1121" t="s">
        <v>1905</v>
      </c>
      <c r="K1121" t="s">
        <v>40</v>
      </c>
      <c r="L1121" s="70" t="s">
        <v>21</v>
      </c>
      <c r="M1121" s="70" t="s">
        <v>3966</v>
      </c>
      <c r="N1121" s="37" t="s">
        <v>67</v>
      </c>
      <c r="O1121" s="37" t="s">
        <v>67</v>
      </c>
      <c r="P1121" s="37" t="s">
        <v>1976</v>
      </c>
      <c r="Q1121" s="75" t="s">
        <v>1444</v>
      </c>
      <c r="R1121" t="s">
        <v>3691</v>
      </c>
      <c r="S1121" s="38">
        <v>22.4</v>
      </c>
      <c r="T1121">
        <v>1</v>
      </c>
      <c r="U1121">
        <v>0</v>
      </c>
      <c r="V1121" s="43" t="str">
        <f t="shared" si="79"/>
        <v>USD</v>
      </c>
    </row>
    <row r="1122" spans="1:22" x14ac:dyDescent="0.2">
      <c r="A1122" s="18" t="str">
        <f t="shared" si="77"/>
        <v>Catalogo principalCSP ACADEMICO256a6bf2-c96d-4621-a185-f04708b73207</v>
      </c>
      <c r="B1122" s="18" t="str">
        <f t="shared" si="78"/>
        <v>256a6bf2-c96d-4621-a185-f04708b73207CSP ACADEMICO</v>
      </c>
      <c r="C1122" s="18"/>
      <c r="D1122" t="s">
        <v>122</v>
      </c>
      <c r="E1122" t="s">
        <v>1445</v>
      </c>
      <c r="F1122" t="s">
        <v>1976</v>
      </c>
      <c r="G1122" s="18" t="str">
        <f t="shared" si="80"/>
        <v>Catalogo principal</v>
      </c>
      <c r="H1122" s="43" t="s">
        <v>121</v>
      </c>
      <c r="I1122" s="37" t="s">
        <v>67</v>
      </c>
      <c r="J1122" t="s">
        <v>1906</v>
      </c>
      <c r="K1122" t="s">
        <v>40</v>
      </c>
      <c r="L1122" s="70" t="s">
        <v>21</v>
      </c>
      <c r="M1122" s="70" t="s">
        <v>3966</v>
      </c>
      <c r="N1122" s="37" t="s">
        <v>67</v>
      </c>
      <c r="O1122" s="37" t="s">
        <v>67</v>
      </c>
      <c r="P1122" s="37" t="s">
        <v>1976</v>
      </c>
      <c r="Q1122" s="75" t="s">
        <v>1445</v>
      </c>
      <c r="R1122" t="s">
        <v>3691</v>
      </c>
      <c r="S1122" s="38">
        <v>8.4</v>
      </c>
      <c r="T1122">
        <v>1</v>
      </c>
      <c r="U1122">
        <v>0</v>
      </c>
      <c r="V1122" s="43" t="str">
        <f t="shared" si="79"/>
        <v>USD</v>
      </c>
    </row>
    <row r="1123" spans="1:22" x14ac:dyDescent="0.2">
      <c r="A1123" s="18" t="str">
        <f t="shared" si="77"/>
        <v>Catalogo principalCSP ACADEMICO8ec68c70-6461-4ef4-91a3-737494191bf8</v>
      </c>
      <c r="B1123" s="18" t="str">
        <f t="shared" si="78"/>
        <v>8ec68c70-6461-4ef4-91a3-737494191bf8CSP ACADEMICO</v>
      </c>
      <c r="C1123" s="18"/>
      <c r="D1123" t="s">
        <v>122</v>
      </c>
      <c r="E1123" t="s">
        <v>1446</v>
      </c>
      <c r="F1123" t="s">
        <v>1976</v>
      </c>
      <c r="G1123" s="18" t="str">
        <f t="shared" si="80"/>
        <v>Catalogo principal</v>
      </c>
      <c r="H1123" s="43" t="s">
        <v>121</v>
      </c>
      <c r="I1123" s="37" t="s">
        <v>67</v>
      </c>
      <c r="J1123" t="s">
        <v>1907</v>
      </c>
      <c r="K1123" t="s">
        <v>40</v>
      </c>
      <c r="L1123" s="70" t="s">
        <v>21</v>
      </c>
      <c r="M1123" s="70" t="s">
        <v>3966</v>
      </c>
      <c r="N1123" s="37" t="s">
        <v>67</v>
      </c>
      <c r="O1123" s="37" t="s">
        <v>67</v>
      </c>
      <c r="P1123" s="37" t="s">
        <v>1976</v>
      </c>
      <c r="Q1123" s="75" t="s">
        <v>1446</v>
      </c>
      <c r="R1123" t="s">
        <v>3691</v>
      </c>
      <c r="S1123" s="38">
        <v>8.4</v>
      </c>
      <c r="T1123">
        <v>1</v>
      </c>
      <c r="U1123">
        <v>0</v>
      </c>
      <c r="V1123" s="43" t="str">
        <f t="shared" si="79"/>
        <v>USD</v>
      </c>
    </row>
    <row r="1124" spans="1:22" x14ac:dyDescent="0.2">
      <c r="A1124" s="18" t="str">
        <f t="shared" si="77"/>
        <v>Catalogo principalCSP ACADEMICO5da849bd-b8f7-4340-b4f4-3a9eaeb8987e</v>
      </c>
      <c r="B1124" s="18" t="str">
        <f t="shared" si="78"/>
        <v>5da849bd-b8f7-4340-b4f4-3a9eaeb8987eCSP ACADEMICO</v>
      </c>
      <c r="C1124" s="18"/>
      <c r="D1124" t="s">
        <v>122</v>
      </c>
      <c r="E1124" t="s">
        <v>1447</v>
      </c>
      <c r="F1124" t="s">
        <v>1976</v>
      </c>
      <c r="G1124" s="18" t="str">
        <f t="shared" si="80"/>
        <v>Catalogo principal</v>
      </c>
      <c r="H1124" s="43" t="s">
        <v>121</v>
      </c>
      <c r="I1124" s="37" t="s">
        <v>67</v>
      </c>
      <c r="J1124" t="s">
        <v>1908</v>
      </c>
      <c r="K1124" t="s">
        <v>40</v>
      </c>
      <c r="L1124" s="70" t="s">
        <v>21</v>
      </c>
      <c r="M1124" s="70" t="s">
        <v>3966</v>
      </c>
      <c r="N1124" s="37" t="s">
        <v>67</v>
      </c>
      <c r="O1124" s="37" t="s">
        <v>67</v>
      </c>
      <c r="P1124" s="37" t="s">
        <v>1976</v>
      </c>
      <c r="Q1124" s="75" t="s">
        <v>1447</v>
      </c>
      <c r="R1124" t="s">
        <v>3691</v>
      </c>
      <c r="S1124" s="38">
        <v>2.2999999999999998</v>
      </c>
      <c r="T1124">
        <v>1</v>
      </c>
      <c r="U1124">
        <v>0</v>
      </c>
      <c r="V1124" s="43" t="str">
        <f t="shared" si="79"/>
        <v>USD</v>
      </c>
    </row>
    <row r="1125" spans="1:22" x14ac:dyDescent="0.2">
      <c r="A1125" s="18" t="str">
        <f t="shared" si="77"/>
        <v>Catalogo principalCSP ACADEMICOcf62d70d-5af5-422a-bda8-97936402ac8e</v>
      </c>
      <c r="B1125" s="18" t="str">
        <f t="shared" si="78"/>
        <v>cf62d70d-5af5-422a-bda8-97936402ac8eCSP ACADEMICO</v>
      </c>
      <c r="C1125" s="18"/>
      <c r="D1125" t="s">
        <v>122</v>
      </c>
      <c r="E1125" t="s">
        <v>1448</v>
      </c>
      <c r="F1125" t="s">
        <v>1976</v>
      </c>
      <c r="G1125" s="18" t="str">
        <f t="shared" si="80"/>
        <v>Catalogo principal</v>
      </c>
      <c r="H1125" s="43" t="s">
        <v>121</v>
      </c>
      <c r="I1125" s="37" t="s">
        <v>67</v>
      </c>
      <c r="J1125" t="s">
        <v>1909</v>
      </c>
      <c r="K1125" t="s">
        <v>40</v>
      </c>
      <c r="L1125" s="70" t="s">
        <v>21</v>
      </c>
      <c r="M1125" s="70" t="s">
        <v>3966</v>
      </c>
      <c r="N1125" s="37" t="s">
        <v>67</v>
      </c>
      <c r="O1125" s="37" t="s">
        <v>67</v>
      </c>
      <c r="P1125" s="37" t="s">
        <v>1976</v>
      </c>
      <c r="Q1125" s="75" t="s">
        <v>1448</v>
      </c>
      <c r="R1125" t="s">
        <v>3691</v>
      </c>
      <c r="S1125" s="38">
        <v>1.25</v>
      </c>
      <c r="T1125">
        <v>1</v>
      </c>
      <c r="U1125">
        <v>0</v>
      </c>
      <c r="V1125" s="43" t="str">
        <f t="shared" si="79"/>
        <v>USD</v>
      </c>
    </row>
    <row r="1126" spans="1:22" x14ac:dyDescent="0.2">
      <c r="A1126" s="18" t="str">
        <f t="shared" si="77"/>
        <v>Catalogo principalCSP ACADEMICO3affc44f-f372-4ad5-8657-aadd9574fce0</v>
      </c>
      <c r="B1126" s="18" t="str">
        <f t="shared" si="78"/>
        <v>3affc44f-f372-4ad5-8657-aadd9574fce0CSP ACADEMICO</v>
      </c>
      <c r="C1126" s="18"/>
      <c r="D1126" t="s">
        <v>122</v>
      </c>
      <c r="E1126" t="s">
        <v>1449</v>
      </c>
      <c r="F1126" t="s">
        <v>1976</v>
      </c>
      <c r="G1126" s="18" t="str">
        <f t="shared" si="80"/>
        <v>Catalogo principal</v>
      </c>
      <c r="H1126" s="43" t="s">
        <v>121</v>
      </c>
      <c r="I1126" s="37" t="s">
        <v>67</v>
      </c>
      <c r="J1126" t="s">
        <v>1910</v>
      </c>
      <c r="K1126" t="s">
        <v>40</v>
      </c>
      <c r="L1126" s="70" t="s">
        <v>21</v>
      </c>
      <c r="M1126" s="70" t="s">
        <v>3966</v>
      </c>
      <c r="N1126" s="37" t="s">
        <v>67</v>
      </c>
      <c r="O1126" s="37" t="s">
        <v>67</v>
      </c>
      <c r="P1126" s="37" t="s">
        <v>1976</v>
      </c>
      <c r="Q1126" s="75" t="s">
        <v>1449</v>
      </c>
      <c r="R1126" t="s">
        <v>3691</v>
      </c>
      <c r="S1126" s="38">
        <v>4.5</v>
      </c>
      <c r="T1126">
        <v>1</v>
      </c>
      <c r="U1126">
        <v>0</v>
      </c>
      <c r="V1126" s="43" t="str">
        <f t="shared" si="79"/>
        <v>USD</v>
      </c>
    </row>
    <row r="1127" spans="1:22" x14ac:dyDescent="0.2">
      <c r="A1127" s="18" t="str">
        <f t="shared" si="77"/>
        <v>Catalogo principalCSP ACADEMICO657eea87-d0b0-4c89-8c8e-9b04395bd940</v>
      </c>
      <c r="B1127" s="18" t="str">
        <f t="shared" si="78"/>
        <v>657eea87-d0b0-4c89-8c8e-9b04395bd940CSP ACADEMICO</v>
      </c>
      <c r="C1127" s="18"/>
      <c r="D1127" t="s">
        <v>122</v>
      </c>
      <c r="E1127" t="s">
        <v>1450</v>
      </c>
      <c r="F1127" t="s">
        <v>1976</v>
      </c>
      <c r="G1127" s="18" t="str">
        <f t="shared" si="80"/>
        <v>Catalogo principal</v>
      </c>
      <c r="H1127" s="43" t="s">
        <v>121</v>
      </c>
      <c r="I1127" s="37" t="s">
        <v>67</v>
      </c>
      <c r="J1127" t="s">
        <v>1911</v>
      </c>
      <c r="K1127" t="s">
        <v>40</v>
      </c>
      <c r="L1127" s="70" t="s">
        <v>21</v>
      </c>
      <c r="M1127" s="70" t="s">
        <v>3966</v>
      </c>
      <c r="N1127" s="37" t="s">
        <v>67</v>
      </c>
      <c r="O1127" s="37" t="s">
        <v>67</v>
      </c>
      <c r="P1127" s="37" t="s">
        <v>1976</v>
      </c>
      <c r="Q1127" s="75" t="s">
        <v>1450</v>
      </c>
      <c r="R1127" t="s">
        <v>3691</v>
      </c>
      <c r="S1127" s="38">
        <v>2.5</v>
      </c>
      <c r="T1127">
        <v>1</v>
      </c>
      <c r="U1127">
        <v>0</v>
      </c>
      <c r="V1127" s="43" t="str">
        <f t="shared" si="79"/>
        <v>USD</v>
      </c>
    </row>
    <row r="1128" spans="1:22" x14ac:dyDescent="0.2">
      <c r="A1128" s="18" t="str">
        <f t="shared" si="77"/>
        <v>Catalogo principalCSP ACADEMICOf2b24d85-d263-4f1e-8c67-87a06b8376c4</v>
      </c>
      <c r="B1128" s="18" t="str">
        <f t="shared" si="78"/>
        <v>f2b24d85-d263-4f1e-8c67-87a06b8376c4CSP ACADEMICO</v>
      </c>
      <c r="C1128" s="18"/>
      <c r="D1128" t="s">
        <v>122</v>
      </c>
      <c r="E1128" t="s">
        <v>1451</v>
      </c>
      <c r="F1128" t="s">
        <v>1976</v>
      </c>
      <c r="G1128" s="18" t="str">
        <f t="shared" si="80"/>
        <v>Catalogo principal</v>
      </c>
      <c r="H1128" s="43" t="s">
        <v>121</v>
      </c>
      <c r="I1128" s="37" t="s">
        <v>67</v>
      </c>
      <c r="J1128" t="s">
        <v>1912</v>
      </c>
      <c r="K1128" t="s">
        <v>40</v>
      </c>
      <c r="L1128" s="70" t="s">
        <v>21</v>
      </c>
      <c r="M1128" s="70" t="s">
        <v>3966</v>
      </c>
      <c r="N1128" s="37" t="s">
        <v>67</v>
      </c>
      <c r="O1128" s="37" t="s">
        <v>67</v>
      </c>
      <c r="P1128" s="37" t="s">
        <v>1976</v>
      </c>
      <c r="Q1128" s="75" t="s">
        <v>1451</v>
      </c>
      <c r="R1128" t="s">
        <v>3691</v>
      </c>
      <c r="S1128" s="38">
        <v>2</v>
      </c>
      <c r="T1128">
        <v>1</v>
      </c>
      <c r="U1128">
        <v>0</v>
      </c>
      <c r="V1128" s="43" t="str">
        <f t="shared" si="79"/>
        <v>USD</v>
      </c>
    </row>
    <row r="1129" spans="1:22" x14ac:dyDescent="0.2">
      <c r="A1129" s="18" t="str">
        <f t="shared" si="77"/>
        <v>Catalogo principalCSP ACADEMICO18ee8334-416e-4398-88a8-964ead078b0e</v>
      </c>
      <c r="B1129" s="18" t="str">
        <f t="shared" si="78"/>
        <v>18ee8334-416e-4398-88a8-964ead078b0eCSP ACADEMICO</v>
      </c>
      <c r="C1129" s="18"/>
      <c r="D1129" t="s">
        <v>122</v>
      </c>
      <c r="E1129" t="s">
        <v>1452</v>
      </c>
      <c r="F1129" t="s">
        <v>1976</v>
      </c>
      <c r="G1129" s="18" t="str">
        <f t="shared" si="80"/>
        <v>Catalogo principal</v>
      </c>
      <c r="H1129" s="43" t="s">
        <v>121</v>
      </c>
      <c r="I1129" s="37" t="s">
        <v>67</v>
      </c>
      <c r="J1129" t="s">
        <v>1913</v>
      </c>
      <c r="K1129" t="s">
        <v>40</v>
      </c>
      <c r="L1129" s="70" t="s">
        <v>21</v>
      </c>
      <c r="M1129" s="70" t="s">
        <v>3966</v>
      </c>
      <c r="N1129" s="37" t="s">
        <v>67</v>
      </c>
      <c r="O1129" s="37" t="s">
        <v>67</v>
      </c>
      <c r="P1129" s="37" t="s">
        <v>1976</v>
      </c>
      <c r="Q1129" s="75" t="s">
        <v>1452</v>
      </c>
      <c r="R1129" t="s">
        <v>3691</v>
      </c>
      <c r="S1129" s="38">
        <v>1.5</v>
      </c>
      <c r="T1129">
        <v>1</v>
      </c>
      <c r="U1129">
        <v>0</v>
      </c>
      <c r="V1129" s="43" t="str">
        <f t="shared" si="79"/>
        <v>USD</v>
      </c>
    </row>
    <row r="1130" spans="1:22" x14ac:dyDescent="0.2">
      <c r="A1130" s="18" t="str">
        <f t="shared" si="77"/>
        <v>Catalogo principalCSP ACADEMICOceaa6828-673d-457a-80ba-c32155800152</v>
      </c>
      <c r="B1130" s="18" t="str">
        <f t="shared" si="78"/>
        <v>ceaa6828-673d-457a-80ba-c32155800152CSP ACADEMICO</v>
      </c>
      <c r="C1130" s="18"/>
      <c r="D1130" t="s">
        <v>122</v>
      </c>
      <c r="E1130" t="s">
        <v>1453</v>
      </c>
      <c r="F1130" t="s">
        <v>1976</v>
      </c>
      <c r="G1130" s="18" t="str">
        <f t="shared" si="80"/>
        <v>Catalogo principal</v>
      </c>
      <c r="H1130" s="43" t="s">
        <v>121</v>
      </c>
      <c r="I1130" s="37" t="s">
        <v>67</v>
      </c>
      <c r="J1130" t="s">
        <v>1914</v>
      </c>
      <c r="K1130" t="s">
        <v>40</v>
      </c>
      <c r="L1130" s="70" t="s">
        <v>21</v>
      </c>
      <c r="M1130" s="70" t="s">
        <v>3966</v>
      </c>
      <c r="N1130" s="37" t="s">
        <v>67</v>
      </c>
      <c r="O1130" s="37" t="s">
        <v>67</v>
      </c>
      <c r="P1130" s="37" t="s">
        <v>1976</v>
      </c>
      <c r="Q1130" s="75" t="s">
        <v>1453</v>
      </c>
      <c r="R1130" t="s">
        <v>3691</v>
      </c>
      <c r="S1130" s="38">
        <v>0.8</v>
      </c>
      <c r="T1130">
        <v>1</v>
      </c>
      <c r="U1130">
        <v>0</v>
      </c>
      <c r="V1130" s="43" t="str">
        <f t="shared" si="79"/>
        <v>USD</v>
      </c>
    </row>
    <row r="1131" spans="1:22" x14ac:dyDescent="0.2">
      <c r="A1131" s="18" t="str">
        <f t="shared" si="77"/>
        <v>Catalogo principalCSP ACADEMICOe65f4feb-d336-45b8-8d77-d9709d41f2d5</v>
      </c>
      <c r="B1131" s="18" t="str">
        <f t="shared" si="78"/>
        <v>e65f4feb-d336-45b8-8d77-d9709d41f2d5CSP ACADEMICO</v>
      </c>
      <c r="C1131" s="18"/>
      <c r="D1131" t="s">
        <v>122</v>
      </c>
      <c r="E1131" t="s">
        <v>1454</v>
      </c>
      <c r="F1131" t="s">
        <v>1976</v>
      </c>
      <c r="G1131" s="18" t="str">
        <f t="shared" si="80"/>
        <v>Catalogo principal</v>
      </c>
      <c r="H1131" s="43" t="s">
        <v>121</v>
      </c>
      <c r="I1131" s="37" t="s">
        <v>67</v>
      </c>
      <c r="J1131" t="s">
        <v>1915</v>
      </c>
      <c r="K1131" t="s">
        <v>40</v>
      </c>
      <c r="L1131" s="70" t="s">
        <v>21</v>
      </c>
      <c r="M1131" s="70" t="s">
        <v>3966</v>
      </c>
      <c r="N1131" s="37" t="s">
        <v>67</v>
      </c>
      <c r="O1131" s="37" t="s">
        <v>67</v>
      </c>
      <c r="P1131" s="37" t="s">
        <v>1976</v>
      </c>
      <c r="Q1131" s="75" t="s">
        <v>1454</v>
      </c>
      <c r="R1131" t="s">
        <v>3691</v>
      </c>
      <c r="S1131" s="38">
        <v>0.6</v>
      </c>
      <c r="T1131">
        <v>1</v>
      </c>
      <c r="U1131">
        <v>0</v>
      </c>
      <c r="V1131" s="43" t="str">
        <f t="shared" si="79"/>
        <v>USD</v>
      </c>
    </row>
    <row r="1132" spans="1:22" x14ac:dyDescent="0.2">
      <c r="A1132" s="18" t="str">
        <f t="shared" si="77"/>
        <v>Catalogo principalCSP ACADEMICO477bee81-9872-43d6-91d3-c72390bfcf49</v>
      </c>
      <c r="B1132" s="18" t="str">
        <f t="shared" si="78"/>
        <v>477bee81-9872-43d6-91d3-c72390bfcf49CSP ACADEMICO</v>
      </c>
      <c r="C1132" s="18"/>
      <c r="D1132" t="s">
        <v>122</v>
      </c>
      <c r="E1132" t="s">
        <v>1455</v>
      </c>
      <c r="F1132" t="s">
        <v>1976</v>
      </c>
      <c r="G1132" s="18" t="str">
        <f t="shared" si="80"/>
        <v>Catalogo principal</v>
      </c>
      <c r="H1132" s="43" t="s">
        <v>121</v>
      </c>
      <c r="I1132" s="37" t="s">
        <v>67</v>
      </c>
      <c r="J1132" t="s">
        <v>1916</v>
      </c>
      <c r="K1132" t="s">
        <v>40</v>
      </c>
      <c r="L1132" s="70" t="s">
        <v>21</v>
      </c>
      <c r="M1132" s="70" t="s">
        <v>28</v>
      </c>
      <c r="N1132" s="37" t="s">
        <v>67</v>
      </c>
      <c r="O1132" s="37" t="s">
        <v>67</v>
      </c>
      <c r="P1132" s="37" t="s">
        <v>1976</v>
      </c>
      <c r="Q1132" s="75" t="s">
        <v>1455</v>
      </c>
      <c r="R1132" t="s">
        <v>3691</v>
      </c>
      <c r="S1132" s="38">
        <v>7.5</v>
      </c>
      <c r="T1132">
        <v>1</v>
      </c>
      <c r="U1132">
        <v>0</v>
      </c>
      <c r="V1132" s="43" t="str">
        <f t="shared" si="79"/>
        <v>USD</v>
      </c>
    </row>
    <row r="1133" spans="1:22" x14ac:dyDescent="0.2">
      <c r="A1133" s="18" t="str">
        <f t="shared" si="77"/>
        <v>Catalogo principalCSP ACADEMICOd0862f05-80f5-4fd4-8432-fe72dd893cc7</v>
      </c>
      <c r="B1133" s="18" t="str">
        <f t="shared" si="78"/>
        <v>d0862f05-80f5-4fd4-8432-fe72dd893cc7CSP ACADEMICO</v>
      </c>
      <c r="C1133" s="18"/>
      <c r="D1133" t="s">
        <v>122</v>
      </c>
      <c r="E1133" t="s">
        <v>1456</v>
      </c>
      <c r="F1133" t="s">
        <v>1976</v>
      </c>
      <c r="G1133" s="18" t="str">
        <f t="shared" si="80"/>
        <v>Catalogo principal</v>
      </c>
      <c r="H1133" s="43" t="s">
        <v>121</v>
      </c>
      <c r="I1133" s="37" t="s">
        <v>67</v>
      </c>
      <c r="J1133" t="s">
        <v>1917</v>
      </c>
      <c r="K1133" t="s">
        <v>40</v>
      </c>
      <c r="L1133" s="70" t="s">
        <v>21</v>
      </c>
      <c r="M1133" s="70" t="s">
        <v>28</v>
      </c>
      <c r="N1133" s="37" t="s">
        <v>67</v>
      </c>
      <c r="O1133" s="37" t="s">
        <v>67</v>
      </c>
      <c r="P1133" s="37" t="s">
        <v>1976</v>
      </c>
      <c r="Q1133" s="75" t="s">
        <v>1456</v>
      </c>
      <c r="R1133" t="s">
        <v>3691</v>
      </c>
      <c r="S1133" s="38">
        <v>7.5</v>
      </c>
      <c r="T1133">
        <v>1</v>
      </c>
      <c r="U1133">
        <v>0</v>
      </c>
      <c r="V1133" s="43" t="str">
        <f t="shared" si="79"/>
        <v>USD</v>
      </c>
    </row>
    <row r="1134" spans="1:22" x14ac:dyDescent="0.2">
      <c r="A1134" s="18" t="str">
        <f t="shared" si="77"/>
        <v>Catalogo principalCSP ACADEMICO8c930d38-db61-4afa-83f9-77c595c5cdfc</v>
      </c>
      <c r="B1134" s="18" t="str">
        <f t="shared" si="78"/>
        <v>8c930d38-db61-4afa-83f9-77c595c5cdfcCSP ACADEMICO</v>
      </c>
      <c r="C1134" s="18"/>
      <c r="D1134" t="s">
        <v>122</v>
      </c>
      <c r="E1134" t="s">
        <v>1457</v>
      </c>
      <c r="F1134" t="s">
        <v>1976</v>
      </c>
      <c r="G1134" s="18" t="str">
        <f t="shared" si="80"/>
        <v>Catalogo principal</v>
      </c>
      <c r="H1134" s="43" t="s">
        <v>121</v>
      </c>
      <c r="I1134" s="37" t="s">
        <v>67</v>
      </c>
      <c r="J1134" t="s">
        <v>2073</v>
      </c>
      <c r="K1134" t="s">
        <v>40</v>
      </c>
      <c r="L1134" s="70" t="s">
        <v>21</v>
      </c>
      <c r="M1134" s="70" t="s">
        <v>3966</v>
      </c>
      <c r="N1134" s="37" t="s">
        <v>67</v>
      </c>
      <c r="O1134" s="37" t="s">
        <v>67</v>
      </c>
      <c r="P1134" s="37" t="s">
        <v>1976</v>
      </c>
      <c r="Q1134" s="75" t="s">
        <v>1457</v>
      </c>
      <c r="R1134" t="s">
        <v>3691</v>
      </c>
      <c r="S1134" s="38">
        <v>1</v>
      </c>
      <c r="T1134">
        <v>1</v>
      </c>
      <c r="U1134">
        <v>0</v>
      </c>
      <c r="V1134" s="43" t="str">
        <f t="shared" si="79"/>
        <v>USD</v>
      </c>
    </row>
    <row r="1135" spans="1:22" x14ac:dyDescent="0.2">
      <c r="A1135" s="18" t="str">
        <f t="shared" si="77"/>
        <v>Catalogo principalCSP ACADEMICO5de461d5-8ccc-4a8e-98ae-58a3ad400a57</v>
      </c>
      <c r="B1135" s="18" t="str">
        <f t="shared" si="78"/>
        <v>5de461d5-8ccc-4a8e-98ae-58a3ad400a57CSP ACADEMICO</v>
      </c>
      <c r="C1135" s="18"/>
      <c r="D1135" t="s">
        <v>122</v>
      </c>
      <c r="E1135" t="s">
        <v>1458</v>
      </c>
      <c r="F1135" t="s">
        <v>1976</v>
      </c>
      <c r="G1135" s="18" t="str">
        <f t="shared" si="80"/>
        <v>Catalogo principal</v>
      </c>
      <c r="H1135" s="43" t="s">
        <v>121</v>
      </c>
      <c r="I1135" s="37" t="s">
        <v>67</v>
      </c>
      <c r="J1135" t="s">
        <v>2074</v>
      </c>
      <c r="K1135" t="s">
        <v>40</v>
      </c>
      <c r="L1135" s="70" t="s">
        <v>21</v>
      </c>
      <c r="M1135" s="70" t="s">
        <v>3966</v>
      </c>
      <c r="N1135" s="37" t="s">
        <v>67</v>
      </c>
      <c r="O1135" s="37" t="s">
        <v>67</v>
      </c>
      <c r="P1135" s="37" t="s">
        <v>1976</v>
      </c>
      <c r="Q1135" s="75" t="s">
        <v>1458</v>
      </c>
      <c r="R1135" t="s">
        <v>3691</v>
      </c>
      <c r="S1135" s="38">
        <v>0.75</v>
      </c>
      <c r="T1135">
        <v>1</v>
      </c>
      <c r="U1135">
        <v>0</v>
      </c>
      <c r="V1135" s="43" t="str">
        <f t="shared" si="79"/>
        <v>USD</v>
      </c>
    </row>
    <row r="1136" spans="1:22" x14ac:dyDescent="0.2">
      <c r="A1136" s="18" t="str">
        <f t="shared" si="77"/>
        <v>Catalogo principalOPEN VALUE - CSP GOBIERNODG7GMGF0G49Z-0002</v>
      </c>
      <c r="B1136" s="18" t="str">
        <f t="shared" si="78"/>
        <v>DG7GMGF0G49Z-0002OPEN VALUE - CSP GOBIERNO</v>
      </c>
      <c r="C1136" s="18"/>
      <c r="D1136" t="s">
        <v>122</v>
      </c>
      <c r="E1136" t="s">
        <v>1459</v>
      </c>
      <c r="F1136" t="s">
        <v>2769</v>
      </c>
      <c r="G1136" s="18" t="str">
        <f t="shared" si="80"/>
        <v>Catalogo principal</v>
      </c>
      <c r="H1136" s="43" t="s">
        <v>121</v>
      </c>
      <c r="I1136" s="37" t="s">
        <v>67</v>
      </c>
      <c r="J1136" t="s">
        <v>1918</v>
      </c>
      <c r="K1136" t="s">
        <v>40</v>
      </c>
      <c r="L1136" s="70" t="s">
        <v>21</v>
      </c>
      <c r="M1136" s="70" t="s">
        <v>4257</v>
      </c>
      <c r="N1136" s="37" t="s">
        <v>67</v>
      </c>
      <c r="O1136" s="37" t="s">
        <v>67</v>
      </c>
      <c r="P1136" s="37" t="s">
        <v>3756</v>
      </c>
      <c r="Q1136" s="75" t="s">
        <v>1459</v>
      </c>
      <c r="R1136" t="s">
        <v>207</v>
      </c>
      <c r="S1136" s="38">
        <v>1453</v>
      </c>
      <c r="T1136">
        <v>1</v>
      </c>
      <c r="U1136">
        <v>0</v>
      </c>
      <c r="V1136" s="43" t="str">
        <f t="shared" si="79"/>
        <v>USD</v>
      </c>
    </row>
    <row r="1137" spans="1:22" x14ac:dyDescent="0.2">
      <c r="A1137" s="18" t="str">
        <f t="shared" si="77"/>
        <v>Catalogo principalOPEN VALUE - CSP GOBIERNODG7GMGF0G49X-0001</v>
      </c>
      <c r="B1137" s="18" t="str">
        <f t="shared" si="78"/>
        <v>DG7GMGF0G49X-0001OPEN VALUE - CSP GOBIERNO</v>
      </c>
      <c r="C1137" s="18"/>
      <c r="D1137" t="s">
        <v>122</v>
      </c>
      <c r="E1137" t="s">
        <v>1460</v>
      </c>
      <c r="F1137" t="s">
        <v>2769</v>
      </c>
      <c r="G1137" s="18" t="str">
        <f t="shared" si="80"/>
        <v>Catalogo principal</v>
      </c>
      <c r="H1137" s="43" t="s">
        <v>121</v>
      </c>
      <c r="I1137" s="37" t="s">
        <v>67</v>
      </c>
      <c r="J1137" t="s">
        <v>1919</v>
      </c>
      <c r="K1137" t="s">
        <v>40</v>
      </c>
      <c r="L1137" s="70" t="s">
        <v>21</v>
      </c>
      <c r="M1137" s="70" t="s">
        <v>4257</v>
      </c>
      <c r="N1137" s="37" t="s">
        <v>67</v>
      </c>
      <c r="O1137" s="37" t="s">
        <v>67</v>
      </c>
      <c r="P1137" s="37" t="s">
        <v>3756</v>
      </c>
      <c r="Q1137" s="75" t="s">
        <v>1460</v>
      </c>
      <c r="R1137" t="s">
        <v>207</v>
      </c>
      <c r="S1137" s="38">
        <v>25431</v>
      </c>
      <c r="T1137">
        <v>1</v>
      </c>
      <c r="U1137">
        <v>0</v>
      </c>
      <c r="V1137" s="43" t="str">
        <f t="shared" si="79"/>
        <v>USD</v>
      </c>
    </row>
    <row r="1138" spans="1:22" x14ac:dyDescent="0.2">
      <c r="A1138" s="18" t="str">
        <f t="shared" si="77"/>
        <v>Catalogo principalOPEN VALUE - CSP GOBIERNODG7GMGF0G49W-0002</v>
      </c>
      <c r="B1138" s="18" t="str">
        <f t="shared" si="78"/>
        <v>DG7GMGF0G49W-0002OPEN VALUE - CSP GOBIERNO</v>
      </c>
      <c r="C1138" s="18"/>
      <c r="D1138" t="s">
        <v>122</v>
      </c>
      <c r="E1138" t="s">
        <v>1461</v>
      </c>
      <c r="F1138" t="s">
        <v>2769</v>
      </c>
      <c r="G1138" s="18" t="str">
        <f t="shared" si="80"/>
        <v>Catalogo principal</v>
      </c>
      <c r="H1138" s="43" t="s">
        <v>121</v>
      </c>
      <c r="I1138" s="37" t="s">
        <v>67</v>
      </c>
      <c r="J1138" t="s">
        <v>1920</v>
      </c>
      <c r="K1138" t="s">
        <v>40</v>
      </c>
      <c r="L1138" s="70" t="s">
        <v>21</v>
      </c>
      <c r="M1138" s="70" t="s">
        <v>4257</v>
      </c>
      <c r="N1138" s="37" t="s">
        <v>67</v>
      </c>
      <c r="O1138" s="37" t="s">
        <v>67</v>
      </c>
      <c r="P1138" s="37" t="s">
        <v>3756</v>
      </c>
      <c r="Q1138" s="75" t="s">
        <v>1461</v>
      </c>
      <c r="R1138" t="s">
        <v>207</v>
      </c>
      <c r="S1138" s="38">
        <v>5830</v>
      </c>
      <c r="T1138">
        <v>1</v>
      </c>
      <c r="U1138">
        <v>0</v>
      </c>
      <c r="V1138" s="43" t="str">
        <f t="shared" si="79"/>
        <v>USD</v>
      </c>
    </row>
    <row r="1139" spans="1:22" x14ac:dyDescent="0.2">
      <c r="A1139" s="18" t="str">
        <f t="shared" si="77"/>
        <v>Catalogo principalOPEN VALUE - CSP GOBIERNODG7GMGF0F4MF-0003</v>
      </c>
      <c r="B1139" s="18" t="str">
        <f t="shared" si="78"/>
        <v>DG7GMGF0F4MF-0003OPEN VALUE - CSP GOBIERNO</v>
      </c>
      <c r="C1139" s="18"/>
      <c r="D1139" t="s">
        <v>122</v>
      </c>
      <c r="E1139" t="s">
        <v>1462</v>
      </c>
      <c r="F1139" t="s">
        <v>2769</v>
      </c>
      <c r="G1139" s="18" t="str">
        <f t="shared" si="80"/>
        <v>Catalogo principal</v>
      </c>
      <c r="H1139" s="43" t="s">
        <v>121</v>
      </c>
      <c r="I1139" s="37" t="s">
        <v>67</v>
      </c>
      <c r="J1139" t="s">
        <v>1921</v>
      </c>
      <c r="K1139" t="s">
        <v>40</v>
      </c>
      <c r="L1139" s="70" t="s">
        <v>21</v>
      </c>
      <c r="M1139" s="70" t="s">
        <v>4257</v>
      </c>
      <c r="N1139" s="37" t="s">
        <v>67</v>
      </c>
      <c r="O1139" s="37" t="s">
        <v>67</v>
      </c>
      <c r="P1139" s="37" t="s">
        <v>3756</v>
      </c>
      <c r="Q1139" s="75" t="s">
        <v>1462</v>
      </c>
      <c r="R1139" t="s">
        <v>207</v>
      </c>
      <c r="S1139" s="38">
        <v>5124</v>
      </c>
      <c r="T1139">
        <v>1</v>
      </c>
      <c r="U1139">
        <v>0</v>
      </c>
      <c r="V1139" s="43" t="str">
        <f t="shared" si="79"/>
        <v>USD</v>
      </c>
    </row>
    <row r="1140" spans="1:22" x14ac:dyDescent="0.2">
      <c r="A1140" s="18" t="str">
        <f t="shared" si="77"/>
        <v>Catalogo principalOPEN VALUE - CSP GOBIERNODG7GMGF0F4MD-0005</v>
      </c>
      <c r="B1140" s="18" t="str">
        <f t="shared" si="78"/>
        <v>DG7GMGF0F4MD-0005OPEN VALUE - CSP GOBIERNO</v>
      </c>
      <c r="C1140" s="18"/>
      <c r="D1140" t="s">
        <v>122</v>
      </c>
      <c r="E1140" t="s">
        <v>1463</v>
      </c>
      <c r="F1140" t="s">
        <v>2769</v>
      </c>
      <c r="G1140" s="18" t="str">
        <f t="shared" si="80"/>
        <v>Catalogo principal</v>
      </c>
      <c r="H1140" s="43" t="s">
        <v>121</v>
      </c>
      <c r="I1140" s="37" t="s">
        <v>67</v>
      </c>
      <c r="J1140" t="s">
        <v>1922</v>
      </c>
      <c r="K1140" t="s">
        <v>40</v>
      </c>
      <c r="L1140" s="70" t="s">
        <v>21</v>
      </c>
      <c r="M1140" s="70" t="s">
        <v>4257</v>
      </c>
      <c r="N1140" s="37" t="s">
        <v>67</v>
      </c>
      <c r="O1140" s="37" t="s">
        <v>67</v>
      </c>
      <c r="P1140" s="37" t="s">
        <v>3756</v>
      </c>
      <c r="Q1140" s="75" t="s">
        <v>1463</v>
      </c>
      <c r="R1140" t="s">
        <v>207</v>
      </c>
      <c r="S1140" s="38">
        <v>54</v>
      </c>
      <c r="T1140">
        <v>1</v>
      </c>
      <c r="U1140">
        <v>0</v>
      </c>
      <c r="V1140" s="43" t="str">
        <f t="shared" si="79"/>
        <v>USD</v>
      </c>
    </row>
    <row r="1141" spans="1:22" x14ac:dyDescent="0.2">
      <c r="A1141" s="18" t="str">
        <f t="shared" si="77"/>
        <v>Catalogo principalOPEN VALUE - CSP GOBIERNODG7GMGF0F4MD-0004</v>
      </c>
      <c r="B1141" s="18" t="str">
        <f t="shared" si="78"/>
        <v>DG7GMGF0F4MD-0004OPEN VALUE - CSP GOBIERNO</v>
      </c>
      <c r="C1141" s="18"/>
      <c r="D1141" t="s">
        <v>122</v>
      </c>
      <c r="E1141" t="s">
        <v>1464</v>
      </c>
      <c r="F1141" t="s">
        <v>2769</v>
      </c>
      <c r="G1141" s="18" t="str">
        <f t="shared" si="80"/>
        <v>Catalogo principal</v>
      </c>
      <c r="H1141" s="43" t="s">
        <v>121</v>
      </c>
      <c r="I1141" s="37" t="s">
        <v>67</v>
      </c>
      <c r="J1141" t="s">
        <v>1923</v>
      </c>
      <c r="K1141" t="s">
        <v>40</v>
      </c>
      <c r="L1141" s="70" t="s">
        <v>21</v>
      </c>
      <c r="M1141" s="70" t="s">
        <v>4257</v>
      </c>
      <c r="N1141" s="37" t="s">
        <v>67</v>
      </c>
      <c r="O1141" s="37" t="s">
        <v>67</v>
      </c>
      <c r="P1141" s="37" t="s">
        <v>3756</v>
      </c>
      <c r="Q1141" s="75" t="s">
        <v>1464</v>
      </c>
      <c r="R1141" t="s">
        <v>207</v>
      </c>
      <c r="S1141" s="38">
        <v>69</v>
      </c>
      <c r="T1141">
        <v>1</v>
      </c>
      <c r="U1141">
        <v>0</v>
      </c>
      <c r="V1141" s="43" t="str">
        <f t="shared" si="79"/>
        <v>USD</v>
      </c>
    </row>
    <row r="1142" spans="1:22" x14ac:dyDescent="0.2">
      <c r="A1142" s="18" t="str">
        <f t="shared" si="77"/>
        <v>Catalogo principalOPEN VALUE - CSP GOBIERNODG7GMGF0F4MC-0003</v>
      </c>
      <c r="B1142" s="18" t="str">
        <f t="shared" si="78"/>
        <v>DG7GMGF0F4MC-0003OPEN VALUE - CSP GOBIERNO</v>
      </c>
      <c r="C1142" s="18"/>
      <c r="D1142" t="s">
        <v>122</v>
      </c>
      <c r="E1142" t="s">
        <v>1465</v>
      </c>
      <c r="F1142" t="s">
        <v>2769</v>
      </c>
      <c r="G1142" s="18" t="str">
        <f t="shared" si="80"/>
        <v>Catalogo principal</v>
      </c>
      <c r="H1142" s="43" t="s">
        <v>121</v>
      </c>
      <c r="I1142" s="37" t="s">
        <v>67</v>
      </c>
      <c r="J1142" t="s">
        <v>1924</v>
      </c>
      <c r="K1142" t="s">
        <v>40</v>
      </c>
      <c r="L1142" s="70" t="s">
        <v>21</v>
      </c>
      <c r="M1142" s="70" t="s">
        <v>4257</v>
      </c>
      <c r="N1142" s="37" t="s">
        <v>67</v>
      </c>
      <c r="O1142" s="37" t="s">
        <v>67</v>
      </c>
      <c r="P1142" s="37" t="s">
        <v>3756</v>
      </c>
      <c r="Q1142" s="75" t="s">
        <v>1465</v>
      </c>
      <c r="R1142" t="s">
        <v>207</v>
      </c>
      <c r="S1142" s="38">
        <v>897</v>
      </c>
      <c r="T1142">
        <v>1</v>
      </c>
      <c r="U1142">
        <v>0</v>
      </c>
      <c r="V1142" s="43" t="str">
        <f t="shared" si="79"/>
        <v>USD</v>
      </c>
    </row>
    <row r="1143" spans="1:22" x14ac:dyDescent="0.2">
      <c r="A1143" s="18" t="str">
        <f t="shared" si="77"/>
        <v>Catalogo principalOPEN VALUE - CSP GOBIERNODG7GMGF0F4MB-0005</v>
      </c>
      <c r="B1143" s="18" t="str">
        <f t="shared" si="78"/>
        <v>DG7GMGF0F4MB-0005OPEN VALUE - CSP GOBIERNO</v>
      </c>
      <c r="C1143" s="18"/>
      <c r="D1143" t="s">
        <v>122</v>
      </c>
      <c r="E1143" t="s">
        <v>1466</v>
      </c>
      <c r="F1143" t="s">
        <v>2769</v>
      </c>
      <c r="G1143" s="18" t="str">
        <f t="shared" si="80"/>
        <v>Catalogo principal</v>
      </c>
      <c r="H1143" s="43" t="s">
        <v>121</v>
      </c>
      <c r="I1143" s="37" t="s">
        <v>67</v>
      </c>
      <c r="J1143" t="s">
        <v>1925</v>
      </c>
      <c r="K1143" t="s">
        <v>40</v>
      </c>
      <c r="L1143" s="70" t="s">
        <v>21</v>
      </c>
      <c r="M1143" s="70" t="s">
        <v>4257</v>
      </c>
      <c r="N1143" s="37" t="s">
        <v>67</v>
      </c>
      <c r="O1143" s="37" t="s">
        <v>67</v>
      </c>
      <c r="P1143" s="37" t="s">
        <v>3756</v>
      </c>
      <c r="Q1143" s="75" t="s">
        <v>1466</v>
      </c>
      <c r="R1143" t="s">
        <v>207</v>
      </c>
      <c r="S1143" s="38">
        <v>86</v>
      </c>
      <c r="T1143">
        <v>1</v>
      </c>
      <c r="U1143">
        <v>0</v>
      </c>
      <c r="V1143" s="43" t="str">
        <f t="shared" si="79"/>
        <v>USD</v>
      </c>
    </row>
    <row r="1144" spans="1:22" x14ac:dyDescent="0.2">
      <c r="A1144" s="18" t="str">
        <f t="shared" si="77"/>
        <v>Catalogo principalOPEN VALUE - CSP GOBIERNODG7GMGF0F4MB-0004</v>
      </c>
      <c r="B1144" s="18" t="str">
        <f t="shared" si="78"/>
        <v>DG7GMGF0F4MB-0004OPEN VALUE - CSP GOBIERNO</v>
      </c>
      <c r="C1144" s="18"/>
      <c r="D1144" t="s">
        <v>122</v>
      </c>
      <c r="E1144" t="s">
        <v>1467</v>
      </c>
      <c r="F1144" t="s">
        <v>2769</v>
      </c>
      <c r="G1144" s="18" t="str">
        <f t="shared" si="80"/>
        <v>Catalogo principal</v>
      </c>
      <c r="H1144" s="43" t="s">
        <v>121</v>
      </c>
      <c r="I1144" s="37" t="s">
        <v>67</v>
      </c>
      <c r="J1144" t="s">
        <v>1926</v>
      </c>
      <c r="K1144" t="s">
        <v>40</v>
      </c>
      <c r="L1144" s="70" t="s">
        <v>21</v>
      </c>
      <c r="M1144" s="70" t="s">
        <v>4257</v>
      </c>
      <c r="N1144" s="37" t="s">
        <v>67</v>
      </c>
      <c r="O1144" s="37" t="s">
        <v>67</v>
      </c>
      <c r="P1144" s="37" t="s">
        <v>3756</v>
      </c>
      <c r="Q1144" s="75" t="s">
        <v>1467</v>
      </c>
      <c r="R1144" t="s">
        <v>207</v>
      </c>
      <c r="S1144" s="38">
        <v>111</v>
      </c>
      <c r="T1144">
        <v>1</v>
      </c>
      <c r="U1144">
        <v>0</v>
      </c>
      <c r="V1144" s="43" t="str">
        <f t="shared" si="79"/>
        <v>USD</v>
      </c>
    </row>
    <row r="1145" spans="1:22" x14ac:dyDescent="0.2">
      <c r="A1145" s="18" t="str">
        <f t="shared" si="77"/>
        <v>Catalogo principalOPEN VALUE - CSP GOBIERNODG7GMGF0F4MH-0003</v>
      </c>
      <c r="B1145" s="18" t="str">
        <f t="shared" si="78"/>
        <v>DG7GMGF0F4MH-0003OPEN VALUE - CSP GOBIERNO</v>
      </c>
      <c r="C1145" s="18"/>
      <c r="D1145" t="s">
        <v>122</v>
      </c>
      <c r="E1145" t="s">
        <v>1468</v>
      </c>
      <c r="F1145" t="s">
        <v>2769</v>
      </c>
      <c r="G1145" s="18" t="str">
        <f t="shared" si="80"/>
        <v>Catalogo principal</v>
      </c>
      <c r="H1145" s="43" t="s">
        <v>121</v>
      </c>
      <c r="I1145" s="37" t="s">
        <v>67</v>
      </c>
      <c r="J1145" t="s">
        <v>1927</v>
      </c>
      <c r="K1145" t="s">
        <v>40</v>
      </c>
      <c r="L1145" s="70" t="s">
        <v>21</v>
      </c>
      <c r="M1145" s="70" t="s">
        <v>4257</v>
      </c>
      <c r="N1145" s="37" t="s">
        <v>67</v>
      </c>
      <c r="O1145" s="37" t="s">
        <v>67</v>
      </c>
      <c r="P1145" s="37" t="s">
        <v>3756</v>
      </c>
      <c r="Q1145" s="75" t="s">
        <v>1468</v>
      </c>
      <c r="R1145" t="s">
        <v>207</v>
      </c>
      <c r="S1145" s="38">
        <v>7166</v>
      </c>
      <c r="T1145">
        <v>1</v>
      </c>
      <c r="U1145">
        <v>0</v>
      </c>
      <c r="V1145" s="43" t="str">
        <f t="shared" si="79"/>
        <v>USD</v>
      </c>
    </row>
    <row r="1146" spans="1:22" x14ac:dyDescent="0.2">
      <c r="A1146" s="18" t="str">
        <f t="shared" si="77"/>
        <v>Catalogo principalOPEN VALUE - CSP GOBIERNODG7GMGF0F4LF-0003</v>
      </c>
      <c r="B1146" s="18" t="str">
        <f t="shared" si="78"/>
        <v>DG7GMGF0F4LF-0003OPEN VALUE - CSP GOBIERNO</v>
      </c>
      <c r="C1146" s="18"/>
      <c r="D1146" t="s">
        <v>122</v>
      </c>
      <c r="E1146" t="s">
        <v>1469</v>
      </c>
      <c r="F1146" t="s">
        <v>2769</v>
      </c>
      <c r="G1146" s="18" t="str">
        <f t="shared" si="80"/>
        <v>Catalogo principal</v>
      </c>
      <c r="H1146" s="43" t="s">
        <v>121</v>
      </c>
      <c r="I1146" s="37" t="s">
        <v>67</v>
      </c>
      <c r="J1146" t="s">
        <v>1928</v>
      </c>
      <c r="K1146" t="s">
        <v>40</v>
      </c>
      <c r="L1146" s="70" t="s">
        <v>21</v>
      </c>
      <c r="M1146" s="70" t="s">
        <v>4257</v>
      </c>
      <c r="N1146" s="37" t="s">
        <v>67</v>
      </c>
      <c r="O1146" s="37" t="s">
        <v>67</v>
      </c>
      <c r="P1146" s="37" t="s">
        <v>3756</v>
      </c>
      <c r="Q1146" s="75" t="s">
        <v>1469</v>
      </c>
      <c r="R1146" t="s">
        <v>207</v>
      </c>
      <c r="S1146" s="38">
        <v>213</v>
      </c>
      <c r="T1146">
        <v>1</v>
      </c>
      <c r="U1146">
        <v>0</v>
      </c>
      <c r="V1146" s="43" t="str">
        <f t="shared" si="79"/>
        <v>USD</v>
      </c>
    </row>
    <row r="1147" spans="1:22" x14ac:dyDescent="0.2">
      <c r="A1147" s="18" t="str">
        <f t="shared" si="77"/>
        <v>Catalogo principalOPEN VALUE - CSP GOBIERNODG7GMGF0F4LF-0001</v>
      </c>
      <c r="B1147" s="18" t="str">
        <f t="shared" si="78"/>
        <v>DG7GMGF0F4LF-0001OPEN VALUE - CSP GOBIERNO</v>
      </c>
      <c r="C1147" s="18"/>
      <c r="D1147" t="s">
        <v>122</v>
      </c>
      <c r="E1147" t="s">
        <v>1470</v>
      </c>
      <c r="F1147" t="s">
        <v>2769</v>
      </c>
      <c r="G1147" s="18" t="str">
        <f t="shared" si="80"/>
        <v>Catalogo principal</v>
      </c>
      <c r="H1147" s="43" t="s">
        <v>121</v>
      </c>
      <c r="I1147" s="37" t="s">
        <v>67</v>
      </c>
      <c r="J1147" t="s">
        <v>1929</v>
      </c>
      <c r="K1147" t="s">
        <v>40</v>
      </c>
      <c r="L1147" s="70" t="s">
        <v>21</v>
      </c>
      <c r="M1147" s="70" t="s">
        <v>4257</v>
      </c>
      <c r="N1147" s="37" t="s">
        <v>67</v>
      </c>
      <c r="O1147" s="37" t="s">
        <v>67</v>
      </c>
      <c r="P1147" s="37" t="s">
        <v>3756</v>
      </c>
      <c r="Q1147" s="75" t="s">
        <v>1470</v>
      </c>
      <c r="R1147" t="s">
        <v>207</v>
      </c>
      <c r="S1147" s="38">
        <v>278</v>
      </c>
      <c r="T1147">
        <v>1</v>
      </c>
      <c r="U1147">
        <v>0</v>
      </c>
      <c r="V1147" s="43" t="str">
        <f t="shared" si="79"/>
        <v>USD</v>
      </c>
    </row>
    <row r="1148" spans="1:22" x14ac:dyDescent="0.2">
      <c r="A1148" s="18" t="str">
        <f t="shared" si="77"/>
        <v>Catalogo principalOPEN VALUE - CSP GOBIERNODG7GMGF0F4LV-0003</v>
      </c>
      <c r="B1148" s="18" t="str">
        <f t="shared" si="78"/>
        <v>DG7GMGF0F4LV-0003OPEN VALUE - CSP GOBIERNO</v>
      </c>
      <c r="C1148" s="18"/>
      <c r="D1148" t="s">
        <v>122</v>
      </c>
      <c r="E1148" t="s">
        <v>1471</v>
      </c>
      <c r="F1148" t="s">
        <v>2769</v>
      </c>
      <c r="G1148" s="18" t="str">
        <f t="shared" si="80"/>
        <v>Catalogo principal</v>
      </c>
      <c r="H1148" s="43" t="s">
        <v>121</v>
      </c>
      <c r="I1148" s="37" t="s">
        <v>67</v>
      </c>
      <c r="J1148" t="s">
        <v>1930</v>
      </c>
      <c r="K1148" t="s">
        <v>40</v>
      </c>
      <c r="L1148" s="70" t="s">
        <v>21</v>
      </c>
      <c r="M1148" s="70" t="s">
        <v>4257</v>
      </c>
      <c r="N1148" s="37" t="s">
        <v>67</v>
      </c>
      <c r="O1148" s="37" t="s">
        <v>67</v>
      </c>
      <c r="P1148" s="37" t="s">
        <v>3756</v>
      </c>
      <c r="Q1148" s="75" t="s">
        <v>1471</v>
      </c>
      <c r="R1148" t="s">
        <v>207</v>
      </c>
      <c r="S1148" s="38">
        <v>105</v>
      </c>
      <c r="T1148">
        <v>1</v>
      </c>
      <c r="U1148">
        <v>0</v>
      </c>
      <c r="V1148" s="43" t="str">
        <f t="shared" si="79"/>
        <v>USD</v>
      </c>
    </row>
    <row r="1149" spans="1:22" x14ac:dyDescent="0.2">
      <c r="A1149" s="18" t="str">
        <f t="shared" si="77"/>
        <v>Catalogo principalOPEN VALUE - CSP GOBIERNODG7GMGF0F4LV-0002</v>
      </c>
      <c r="B1149" s="18" t="str">
        <f t="shared" si="78"/>
        <v>DG7GMGF0F4LV-0002OPEN VALUE - CSP GOBIERNO</v>
      </c>
      <c r="C1149" s="18"/>
      <c r="D1149" t="s">
        <v>122</v>
      </c>
      <c r="E1149" t="s">
        <v>1472</v>
      </c>
      <c r="F1149" t="s">
        <v>2769</v>
      </c>
      <c r="G1149" s="18" t="str">
        <f t="shared" si="80"/>
        <v>Catalogo principal</v>
      </c>
      <c r="H1149" s="43" t="s">
        <v>121</v>
      </c>
      <c r="I1149" s="37" t="s">
        <v>67</v>
      </c>
      <c r="J1149" t="s">
        <v>1931</v>
      </c>
      <c r="K1149" t="s">
        <v>40</v>
      </c>
      <c r="L1149" s="70" t="s">
        <v>21</v>
      </c>
      <c r="M1149" s="70" t="s">
        <v>4257</v>
      </c>
      <c r="N1149" s="37" t="s">
        <v>67</v>
      </c>
      <c r="O1149" s="37" t="s">
        <v>67</v>
      </c>
      <c r="P1149" s="37" t="s">
        <v>3756</v>
      </c>
      <c r="Q1149" s="75" t="s">
        <v>1472</v>
      </c>
      <c r="R1149" t="s">
        <v>207</v>
      </c>
      <c r="S1149" s="38">
        <v>138</v>
      </c>
      <c r="T1149">
        <v>1</v>
      </c>
      <c r="U1149">
        <v>0</v>
      </c>
      <c r="V1149" s="43" t="str">
        <f t="shared" si="79"/>
        <v>USD</v>
      </c>
    </row>
    <row r="1150" spans="1:22" x14ac:dyDescent="0.2">
      <c r="A1150" s="18" t="str">
        <f t="shared" si="77"/>
        <v>Catalogo principalOPEN VALUE - CSP GOBIERNODG7GMGF0F4LT-0002</v>
      </c>
      <c r="B1150" s="18" t="str">
        <f t="shared" si="78"/>
        <v>DG7GMGF0F4LT-0002OPEN VALUE - CSP GOBIERNO</v>
      </c>
      <c r="C1150" s="18"/>
      <c r="D1150" t="s">
        <v>122</v>
      </c>
      <c r="E1150" t="s">
        <v>1473</v>
      </c>
      <c r="F1150" t="s">
        <v>2769</v>
      </c>
      <c r="G1150" s="18" t="str">
        <f t="shared" si="80"/>
        <v>Catalogo principal</v>
      </c>
      <c r="H1150" s="43" t="s">
        <v>121</v>
      </c>
      <c r="I1150" s="37" t="s">
        <v>67</v>
      </c>
      <c r="J1150" t="s">
        <v>1932</v>
      </c>
      <c r="K1150" t="s">
        <v>40</v>
      </c>
      <c r="L1150" s="70" t="s">
        <v>21</v>
      </c>
      <c r="M1150" s="70" t="s">
        <v>4257</v>
      </c>
      <c r="N1150" s="37" t="s">
        <v>67</v>
      </c>
      <c r="O1150" s="37" t="s">
        <v>67</v>
      </c>
      <c r="P1150" s="37" t="s">
        <v>3756</v>
      </c>
      <c r="Q1150" s="75" t="s">
        <v>1473</v>
      </c>
      <c r="R1150" t="s">
        <v>207</v>
      </c>
      <c r="S1150" s="38">
        <v>8599</v>
      </c>
      <c r="T1150">
        <v>1</v>
      </c>
      <c r="U1150">
        <v>0</v>
      </c>
      <c r="V1150" s="43" t="str">
        <f t="shared" si="79"/>
        <v>USD</v>
      </c>
    </row>
    <row r="1151" spans="1:22" x14ac:dyDescent="0.2">
      <c r="A1151" s="18" t="str">
        <f t="shared" si="77"/>
        <v>Catalogo principalOPEN VALUE - CSP GOBIERNODG7GMGF0F4LS-0003</v>
      </c>
      <c r="B1151" s="18" t="str">
        <f t="shared" si="78"/>
        <v>DG7GMGF0F4LS-0003OPEN VALUE - CSP GOBIERNO</v>
      </c>
      <c r="C1151" s="18"/>
      <c r="D1151" t="s">
        <v>122</v>
      </c>
      <c r="E1151" t="s">
        <v>1474</v>
      </c>
      <c r="F1151" t="s">
        <v>2769</v>
      </c>
      <c r="G1151" s="18" t="str">
        <f t="shared" si="80"/>
        <v>Catalogo principal</v>
      </c>
      <c r="H1151" s="43" t="s">
        <v>121</v>
      </c>
      <c r="I1151" s="37" t="s">
        <v>67</v>
      </c>
      <c r="J1151" t="s">
        <v>1933</v>
      </c>
      <c r="K1151" t="s">
        <v>40</v>
      </c>
      <c r="L1151" s="70" t="s">
        <v>21</v>
      </c>
      <c r="M1151" s="70" t="s">
        <v>4257</v>
      </c>
      <c r="N1151" s="37" t="s">
        <v>67</v>
      </c>
      <c r="O1151" s="37" t="s">
        <v>67</v>
      </c>
      <c r="P1151" s="37" t="s">
        <v>3756</v>
      </c>
      <c r="Q1151" s="75" t="s">
        <v>1474</v>
      </c>
      <c r="R1151" t="s">
        <v>207</v>
      </c>
      <c r="S1151" s="38">
        <v>121</v>
      </c>
      <c r="T1151">
        <v>1</v>
      </c>
      <c r="U1151">
        <v>0</v>
      </c>
      <c r="V1151" s="43" t="str">
        <f t="shared" si="79"/>
        <v>USD</v>
      </c>
    </row>
    <row r="1152" spans="1:22" x14ac:dyDescent="0.2">
      <c r="A1152" s="18" t="str">
        <f t="shared" si="77"/>
        <v>Catalogo principalOPEN VALUE - CSP GOBIERNODG7GMGF0F4LS-0002</v>
      </c>
      <c r="B1152" s="18" t="str">
        <f t="shared" si="78"/>
        <v>DG7GMGF0F4LS-0002OPEN VALUE - CSP GOBIERNO</v>
      </c>
      <c r="C1152" s="18"/>
      <c r="D1152" t="s">
        <v>122</v>
      </c>
      <c r="E1152" t="s">
        <v>1475</v>
      </c>
      <c r="F1152" t="s">
        <v>2769</v>
      </c>
      <c r="G1152" s="18" t="str">
        <f t="shared" si="80"/>
        <v>Catalogo principal</v>
      </c>
      <c r="H1152" s="43" t="s">
        <v>121</v>
      </c>
      <c r="I1152" s="37" t="s">
        <v>67</v>
      </c>
      <c r="J1152" t="s">
        <v>1934</v>
      </c>
      <c r="K1152" t="s">
        <v>40</v>
      </c>
      <c r="L1152" s="70" t="s">
        <v>21</v>
      </c>
      <c r="M1152" s="70" t="s">
        <v>4257</v>
      </c>
      <c r="N1152" s="37" t="s">
        <v>67</v>
      </c>
      <c r="O1152" s="37" t="s">
        <v>67</v>
      </c>
      <c r="P1152" s="37" t="s">
        <v>3756</v>
      </c>
      <c r="Q1152" s="75" t="s">
        <v>1475</v>
      </c>
      <c r="R1152" t="s">
        <v>207</v>
      </c>
      <c r="S1152" s="38">
        <v>155</v>
      </c>
      <c r="T1152">
        <v>1</v>
      </c>
      <c r="U1152">
        <v>0</v>
      </c>
      <c r="V1152" s="43" t="str">
        <f t="shared" si="79"/>
        <v>USD</v>
      </c>
    </row>
    <row r="1153" spans="1:22" x14ac:dyDescent="0.2">
      <c r="A1153" s="18" t="str">
        <f t="shared" si="77"/>
        <v>Catalogo principalOPEN VALUE - CSP GOBIERNODG7GMGF0F4LQ-0002</v>
      </c>
      <c r="B1153" s="18" t="str">
        <f t="shared" si="78"/>
        <v>DG7GMGF0F4LQ-0002OPEN VALUE - CSP GOBIERNO</v>
      </c>
      <c r="C1153" s="18"/>
      <c r="D1153" t="s">
        <v>122</v>
      </c>
      <c r="E1153" t="s">
        <v>1476</v>
      </c>
      <c r="F1153" t="s">
        <v>2769</v>
      </c>
      <c r="G1153" s="18" t="str">
        <f t="shared" si="80"/>
        <v>Catalogo principal</v>
      </c>
      <c r="H1153" s="43" t="s">
        <v>121</v>
      </c>
      <c r="I1153" s="37" t="s">
        <v>67</v>
      </c>
      <c r="J1153" t="s">
        <v>1935</v>
      </c>
      <c r="K1153" t="s">
        <v>40</v>
      </c>
      <c r="L1153" s="70" t="s">
        <v>21</v>
      </c>
      <c r="M1153" s="70" t="s">
        <v>4257</v>
      </c>
      <c r="N1153" s="37" t="s">
        <v>67</v>
      </c>
      <c r="O1153" s="37" t="s">
        <v>67</v>
      </c>
      <c r="P1153" s="37" t="s">
        <v>3756</v>
      </c>
      <c r="Q1153" s="75" t="s">
        <v>1476</v>
      </c>
      <c r="R1153" t="s">
        <v>207</v>
      </c>
      <c r="S1153" s="38">
        <v>4612</v>
      </c>
      <c r="T1153">
        <v>1</v>
      </c>
      <c r="U1153">
        <v>0</v>
      </c>
      <c r="V1153" s="43" t="str">
        <f t="shared" si="79"/>
        <v>USD</v>
      </c>
    </row>
    <row r="1154" spans="1:22" x14ac:dyDescent="0.2">
      <c r="A1154" s="18" t="str">
        <f t="shared" si="77"/>
        <v>Catalogo principalOPEN VALUE - CSP GOBIERNODG7GMGF0F4LP-0003</v>
      </c>
      <c r="B1154" s="18" t="str">
        <f t="shared" si="78"/>
        <v>DG7GMGF0F4LP-0003OPEN VALUE - CSP GOBIERNO</v>
      </c>
      <c r="C1154" s="18"/>
      <c r="D1154" t="s">
        <v>122</v>
      </c>
      <c r="E1154" t="s">
        <v>1477</v>
      </c>
      <c r="F1154" t="s">
        <v>2769</v>
      </c>
      <c r="G1154" s="18" t="str">
        <f t="shared" si="80"/>
        <v>Catalogo principal</v>
      </c>
      <c r="H1154" s="43" t="s">
        <v>121</v>
      </c>
      <c r="I1154" s="37" t="s">
        <v>67</v>
      </c>
      <c r="J1154" t="s">
        <v>1936</v>
      </c>
      <c r="K1154" t="s">
        <v>40</v>
      </c>
      <c r="L1154" s="70" t="s">
        <v>21</v>
      </c>
      <c r="M1154" s="70" t="s">
        <v>4257</v>
      </c>
      <c r="N1154" s="37" t="s">
        <v>67</v>
      </c>
      <c r="O1154" s="37" t="s">
        <v>67</v>
      </c>
      <c r="P1154" s="37" t="s">
        <v>3756</v>
      </c>
      <c r="Q1154" s="75" t="s">
        <v>1477</v>
      </c>
      <c r="R1154" t="s">
        <v>207</v>
      </c>
      <c r="S1154" s="38">
        <v>138</v>
      </c>
      <c r="T1154">
        <v>1</v>
      </c>
      <c r="U1154">
        <v>0</v>
      </c>
      <c r="V1154" s="43" t="str">
        <f t="shared" si="79"/>
        <v>USD</v>
      </c>
    </row>
    <row r="1155" spans="1:22" x14ac:dyDescent="0.2">
      <c r="A1155" s="18" t="str">
        <f t="shared" si="77"/>
        <v>Catalogo principalOPEN VALUE - CSP GOBIERNODG7GMGF0F4LP-0002</v>
      </c>
      <c r="B1155" s="18" t="str">
        <f t="shared" si="78"/>
        <v>DG7GMGF0F4LP-0002OPEN VALUE - CSP GOBIERNO</v>
      </c>
      <c r="C1155" s="18"/>
      <c r="D1155" t="s">
        <v>122</v>
      </c>
      <c r="E1155" t="s">
        <v>1478</v>
      </c>
      <c r="F1155" t="s">
        <v>2769</v>
      </c>
      <c r="G1155" s="18" t="str">
        <f t="shared" si="80"/>
        <v>Catalogo principal</v>
      </c>
      <c r="H1155" s="43" t="s">
        <v>121</v>
      </c>
      <c r="I1155" s="37" t="s">
        <v>67</v>
      </c>
      <c r="J1155" t="s">
        <v>1937</v>
      </c>
      <c r="K1155" t="s">
        <v>40</v>
      </c>
      <c r="L1155" s="70" t="s">
        <v>21</v>
      </c>
      <c r="M1155" s="70" t="s">
        <v>4257</v>
      </c>
      <c r="N1155" s="37" t="s">
        <v>67</v>
      </c>
      <c r="O1155" s="37" t="s">
        <v>67</v>
      </c>
      <c r="P1155" s="37" t="s">
        <v>3756</v>
      </c>
      <c r="Q1155" s="75" t="s">
        <v>1478</v>
      </c>
      <c r="R1155" t="s">
        <v>207</v>
      </c>
      <c r="S1155" s="38">
        <v>178</v>
      </c>
      <c r="T1155">
        <v>1</v>
      </c>
      <c r="U1155">
        <v>0</v>
      </c>
      <c r="V1155" s="43" t="str">
        <f t="shared" si="79"/>
        <v>USD</v>
      </c>
    </row>
    <row r="1156" spans="1:22" x14ac:dyDescent="0.2">
      <c r="A1156" s="18" t="str">
        <f t="shared" si="77"/>
        <v>Catalogo principalOPEN VALUE - CSP GOBIERNODG7GMGF0F4LN-0003</v>
      </c>
      <c r="B1156" s="18" t="str">
        <f t="shared" si="78"/>
        <v>DG7GMGF0F4LN-0003OPEN VALUE - CSP GOBIERNO</v>
      </c>
      <c r="C1156" s="18"/>
      <c r="D1156" t="s">
        <v>122</v>
      </c>
      <c r="E1156" t="s">
        <v>1479</v>
      </c>
      <c r="F1156" t="s">
        <v>2769</v>
      </c>
      <c r="G1156" s="18" t="str">
        <f t="shared" si="80"/>
        <v>Catalogo principal</v>
      </c>
      <c r="H1156" s="43" t="s">
        <v>121</v>
      </c>
      <c r="I1156" s="37" t="s">
        <v>67</v>
      </c>
      <c r="J1156" t="s">
        <v>1938</v>
      </c>
      <c r="K1156" t="s">
        <v>40</v>
      </c>
      <c r="L1156" s="70" t="s">
        <v>21</v>
      </c>
      <c r="M1156" s="70" t="s">
        <v>4257</v>
      </c>
      <c r="N1156" s="37" t="s">
        <v>67</v>
      </c>
      <c r="O1156" s="37" t="s">
        <v>67</v>
      </c>
      <c r="P1156" s="37" t="s">
        <v>3756</v>
      </c>
      <c r="Q1156" s="75" t="s">
        <v>1479</v>
      </c>
      <c r="R1156" t="s">
        <v>207</v>
      </c>
      <c r="S1156" s="38">
        <v>138</v>
      </c>
      <c r="T1156">
        <v>1</v>
      </c>
      <c r="U1156">
        <v>0</v>
      </c>
      <c r="V1156" s="43" t="str">
        <f t="shared" si="79"/>
        <v>USD</v>
      </c>
    </row>
    <row r="1157" spans="1:22" x14ac:dyDescent="0.2">
      <c r="A1157" s="18" t="str">
        <f t="shared" si="77"/>
        <v>Catalogo principalOPEN VALUE - CSP GOBIERNODG7GMGF0F4LN-0002</v>
      </c>
      <c r="B1157" s="18" t="str">
        <f t="shared" si="78"/>
        <v>DG7GMGF0F4LN-0002OPEN VALUE - CSP GOBIERNO</v>
      </c>
      <c r="C1157" s="18"/>
      <c r="D1157" t="s">
        <v>122</v>
      </c>
      <c r="E1157" t="s">
        <v>1480</v>
      </c>
      <c r="F1157" t="s">
        <v>2769</v>
      </c>
      <c r="G1157" s="18" t="str">
        <f t="shared" si="80"/>
        <v>Catalogo principal</v>
      </c>
      <c r="H1157" s="43" t="s">
        <v>121</v>
      </c>
      <c r="I1157" s="37" t="s">
        <v>67</v>
      </c>
      <c r="J1157" t="s">
        <v>1939</v>
      </c>
      <c r="K1157" t="s">
        <v>40</v>
      </c>
      <c r="L1157" s="70" t="s">
        <v>21</v>
      </c>
      <c r="M1157" s="70" t="s">
        <v>4257</v>
      </c>
      <c r="N1157" s="37" t="s">
        <v>67</v>
      </c>
      <c r="O1157" s="37" t="s">
        <v>67</v>
      </c>
      <c r="P1157" s="37" t="s">
        <v>3756</v>
      </c>
      <c r="Q1157" s="75" t="s">
        <v>1480</v>
      </c>
      <c r="R1157" t="s">
        <v>207</v>
      </c>
      <c r="S1157" s="38">
        <v>178</v>
      </c>
      <c r="T1157">
        <v>1</v>
      </c>
      <c r="U1157">
        <v>0</v>
      </c>
      <c r="V1157" s="43" t="str">
        <f t="shared" si="79"/>
        <v>USD</v>
      </c>
    </row>
    <row r="1158" spans="1:22" x14ac:dyDescent="0.2">
      <c r="A1158" s="18" t="str">
        <f t="shared" si="77"/>
        <v>Catalogo principalOPEN VALUE - CSP GOBIERNODG7GMGF0F4K1-0003</v>
      </c>
      <c r="B1158" s="18" t="str">
        <f t="shared" si="78"/>
        <v>DG7GMGF0F4K1-0003OPEN VALUE - CSP GOBIERNO</v>
      </c>
      <c r="C1158" s="18"/>
      <c r="D1158" t="s">
        <v>122</v>
      </c>
      <c r="E1158" t="s">
        <v>1481</v>
      </c>
      <c r="F1158" t="s">
        <v>2769</v>
      </c>
      <c r="G1158" s="18" t="str">
        <f t="shared" si="80"/>
        <v>Catalogo principal</v>
      </c>
      <c r="H1158" s="43" t="s">
        <v>121</v>
      </c>
      <c r="I1158" s="37" t="s">
        <v>67</v>
      </c>
      <c r="J1158" t="s">
        <v>1940</v>
      </c>
      <c r="K1158" t="s">
        <v>40</v>
      </c>
      <c r="L1158" s="70" t="s">
        <v>21</v>
      </c>
      <c r="M1158" s="70" t="s">
        <v>4257</v>
      </c>
      <c r="N1158" s="37" t="s">
        <v>67</v>
      </c>
      <c r="O1158" s="37" t="s">
        <v>67</v>
      </c>
      <c r="P1158" s="37" t="s">
        <v>3756</v>
      </c>
      <c r="Q1158" s="75" t="s">
        <v>1481</v>
      </c>
      <c r="R1158" t="s">
        <v>207</v>
      </c>
      <c r="S1158" s="38">
        <v>41</v>
      </c>
      <c r="T1158">
        <v>1</v>
      </c>
      <c r="U1158">
        <v>0</v>
      </c>
      <c r="V1158" s="43" t="str">
        <f t="shared" si="79"/>
        <v>USD</v>
      </c>
    </row>
    <row r="1159" spans="1:22" x14ac:dyDescent="0.2">
      <c r="A1159" s="18" t="str">
        <f t="shared" si="77"/>
        <v>Catalogo principalOPEN VALUE - CSP GOBIERNODG7GMGF0F4K1-0002</v>
      </c>
      <c r="B1159" s="18" t="str">
        <f t="shared" si="78"/>
        <v>DG7GMGF0F4K1-0002OPEN VALUE - CSP GOBIERNO</v>
      </c>
      <c r="C1159" s="18"/>
      <c r="D1159" t="s">
        <v>122</v>
      </c>
      <c r="E1159" t="s">
        <v>1482</v>
      </c>
      <c r="F1159" t="s">
        <v>2769</v>
      </c>
      <c r="G1159" s="18" t="str">
        <f t="shared" si="80"/>
        <v>Catalogo principal</v>
      </c>
      <c r="H1159" s="43" t="s">
        <v>121</v>
      </c>
      <c r="I1159" s="37" t="s">
        <v>67</v>
      </c>
      <c r="J1159" t="s">
        <v>1941</v>
      </c>
      <c r="K1159" t="s">
        <v>40</v>
      </c>
      <c r="L1159" s="70" t="s">
        <v>21</v>
      </c>
      <c r="M1159" s="70" t="s">
        <v>4257</v>
      </c>
      <c r="N1159" s="37" t="s">
        <v>67</v>
      </c>
      <c r="O1159" s="37" t="s">
        <v>67</v>
      </c>
      <c r="P1159" s="37" t="s">
        <v>3756</v>
      </c>
      <c r="Q1159" s="75" t="s">
        <v>1482</v>
      </c>
      <c r="R1159" t="s">
        <v>207</v>
      </c>
      <c r="S1159" s="38">
        <v>52</v>
      </c>
      <c r="T1159">
        <v>1</v>
      </c>
      <c r="U1159">
        <v>0</v>
      </c>
      <c r="V1159" s="43" t="str">
        <f t="shared" si="79"/>
        <v>USD</v>
      </c>
    </row>
    <row r="1160" spans="1:22" x14ac:dyDescent="0.2">
      <c r="A1160" s="18" t="str">
        <f t="shared" si="77"/>
        <v>Catalogo principalOPEN VALUE - CSP GOBIERNODG7GMGF0FKZW-0002</v>
      </c>
      <c r="B1160" s="18" t="str">
        <f t="shared" si="78"/>
        <v>DG7GMGF0FKZW-0002OPEN VALUE - CSP GOBIERNO</v>
      </c>
      <c r="C1160" s="18"/>
      <c r="D1160" t="s">
        <v>122</v>
      </c>
      <c r="E1160" t="s">
        <v>1483</v>
      </c>
      <c r="F1160" t="s">
        <v>2769</v>
      </c>
      <c r="G1160" s="18" t="str">
        <f t="shared" si="80"/>
        <v>Catalogo principal</v>
      </c>
      <c r="H1160" s="43" t="s">
        <v>121</v>
      </c>
      <c r="I1160" s="37" t="s">
        <v>67</v>
      </c>
      <c r="J1160" t="s">
        <v>1942</v>
      </c>
      <c r="K1160" t="s">
        <v>40</v>
      </c>
      <c r="L1160" s="70" t="s">
        <v>21</v>
      </c>
      <c r="M1160" s="70" t="s">
        <v>28</v>
      </c>
      <c r="N1160" s="37" t="s">
        <v>67</v>
      </c>
      <c r="O1160" s="37" t="s">
        <v>67</v>
      </c>
      <c r="P1160" s="37" t="s">
        <v>3756</v>
      </c>
      <c r="Q1160" s="75" t="s">
        <v>1483</v>
      </c>
      <c r="R1160" t="s">
        <v>207</v>
      </c>
      <c r="S1160" s="38">
        <v>240</v>
      </c>
      <c r="T1160">
        <v>1</v>
      </c>
      <c r="U1160">
        <v>0</v>
      </c>
      <c r="V1160" s="43" t="str">
        <f t="shared" si="79"/>
        <v>USD</v>
      </c>
    </row>
    <row r="1161" spans="1:22" x14ac:dyDescent="0.2">
      <c r="A1161" s="18" t="str">
        <f t="shared" si="77"/>
        <v>Catalogo principalOPEN VALUE - CSP GOBIERNODG7GMGF0FKZW-0003</v>
      </c>
      <c r="B1161" s="18" t="str">
        <f t="shared" si="78"/>
        <v>DG7GMGF0FKZW-0003OPEN VALUE - CSP GOBIERNO</v>
      </c>
      <c r="C1161" s="18"/>
      <c r="D1161" t="s">
        <v>122</v>
      </c>
      <c r="E1161" t="s">
        <v>1484</v>
      </c>
      <c r="F1161" t="s">
        <v>2769</v>
      </c>
      <c r="G1161" s="18" t="str">
        <f t="shared" si="80"/>
        <v>Catalogo principal</v>
      </c>
      <c r="H1161" s="43" t="s">
        <v>121</v>
      </c>
      <c r="I1161" s="37" t="s">
        <v>67</v>
      </c>
      <c r="J1161" t="s">
        <v>1943</v>
      </c>
      <c r="K1161" t="s">
        <v>40</v>
      </c>
      <c r="L1161" s="70" t="s">
        <v>21</v>
      </c>
      <c r="M1161" s="70" t="s">
        <v>28</v>
      </c>
      <c r="N1161" s="37" t="s">
        <v>67</v>
      </c>
      <c r="O1161" s="37" t="s">
        <v>67</v>
      </c>
      <c r="P1161" s="37" t="s">
        <v>3756</v>
      </c>
      <c r="Q1161" s="75" t="s">
        <v>1484</v>
      </c>
      <c r="R1161" t="s">
        <v>207</v>
      </c>
      <c r="S1161" s="38">
        <v>240</v>
      </c>
      <c r="T1161">
        <v>1</v>
      </c>
      <c r="U1161">
        <v>0</v>
      </c>
      <c r="V1161" s="43" t="str">
        <f t="shared" si="79"/>
        <v>USD</v>
      </c>
    </row>
    <row r="1162" spans="1:22" x14ac:dyDescent="0.2">
      <c r="A1162" s="18" t="str">
        <f t="shared" si="77"/>
        <v>Catalogo principalOPEN VALUE - CSP GOBIERNODG7GMGF0FKZV-0001</v>
      </c>
      <c r="B1162" s="18" t="str">
        <f t="shared" si="78"/>
        <v>DG7GMGF0FKZV-0001OPEN VALUE - CSP GOBIERNO</v>
      </c>
      <c r="C1162" s="18"/>
      <c r="D1162" t="s">
        <v>122</v>
      </c>
      <c r="E1162" t="s">
        <v>1485</v>
      </c>
      <c r="F1162" t="s">
        <v>2769</v>
      </c>
      <c r="G1162" s="18" t="str">
        <f t="shared" si="80"/>
        <v>Catalogo principal</v>
      </c>
      <c r="H1162" s="43" t="s">
        <v>121</v>
      </c>
      <c r="I1162" s="37" t="s">
        <v>67</v>
      </c>
      <c r="J1162" t="s">
        <v>1944</v>
      </c>
      <c r="K1162" t="s">
        <v>40</v>
      </c>
      <c r="L1162" s="70" t="s">
        <v>21</v>
      </c>
      <c r="M1162" s="70" t="s">
        <v>28</v>
      </c>
      <c r="N1162" s="37" t="s">
        <v>67</v>
      </c>
      <c r="O1162" s="37" t="s">
        <v>67</v>
      </c>
      <c r="P1162" s="37" t="s">
        <v>3756</v>
      </c>
      <c r="Q1162" s="75" t="s">
        <v>1485</v>
      </c>
      <c r="R1162" t="s">
        <v>207</v>
      </c>
      <c r="S1162" s="38">
        <v>15810</v>
      </c>
      <c r="T1162">
        <v>1</v>
      </c>
      <c r="U1162">
        <v>0</v>
      </c>
      <c r="V1162" s="43" t="str">
        <f t="shared" si="79"/>
        <v>USD</v>
      </c>
    </row>
    <row r="1163" spans="1:22" x14ac:dyDescent="0.2">
      <c r="A1163" s="18" t="str">
        <f t="shared" ref="A1163:A1226" si="81">D1163&amp;F1163&amp;E1163</f>
        <v>Catalogo principalOPEN VALUE - CSP GOBIERNODG7GMGF0FKX9-0003</v>
      </c>
      <c r="B1163" s="18" t="str">
        <f t="shared" ref="B1163:B1226" si="82">E1163&amp;F1163</f>
        <v>DG7GMGF0FKX9-0003OPEN VALUE - CSP GOBIERNO</v>
      </c>
      <c r="C1163" s="18"/>
      <c r="D1163" t="s">
        <v>122</v>
      </c>
      <c r="E1163" t="s">
        <v>1486</v>
      </c>
      <c r="F1163" t="s">
        <v>2769</v>
      </c>
      <c r="G1163" s="18" t="str">
        <f t="shared" si="80"/>
        <v>Catalogo principal</v>
      </c>
      <c r="H1163" s="43" t="s">
        <v>121</v>
      </c>
      <c r="I1163" s="37" t="s">
        <v>67</v>
      </c>
      <c r="J1163" t="s">
        <v>1945</v>
      </c>
      <c r="K1163" t="s">
        <v>40</v>
      </c>
      <c r="L1163" s="70" t="s">
        <v>21</v>
      </c>
      <c r="M1163" s="70" t="s">
        <v>28</v>
      </c>
      <c r="N1163" s="37" t="s">
        <v>67</v>
      </c>
      <c r="O1163" s="37" t="s">
        <v>67</v>
      </c>
      <c r="P1163" s="37" t="s">
        <v>3756</v>
      </c>
      <c r="Q1163" s="75" t="s">
        <v>1486</v>
      </c>
      <c r="R1163" t="s">
        <v>207</v>
      </c>
      <c r="S1163" s="38">
        <v>1032</v>
      </c>
      <c r="T1163">
        <v>1</v>
      </c>
      <c r="U1163">
        <v>0</v>
      </c>
      <c r="V1163" s="43" t="str">
        <f t="shared" si="79"/>
        <v>USD</v>
      </c>
    </row>
    <row r="1164" spans="1:22" x14ac:dyDescent="0.2">
      <c r="A1164" s="18" t="str">
        <f t="shared" si="81"/>
        <v>Catalogo principalOPEN VALUE - CSP GOBIERNODG7GMGF0FLR2-0002</v>
      </c>
      <c r="B1164" s="18" t="str">
        <f t="shared" si="82"/>
        <v>DG7GMGF0FLR2-0002OPEN VALUE - CSP GOBIERNO</v>
      </c>
      <c r="C1164" s="18"/>
      <c r="D1164" t="s">
        <v>122</v>
      </c>
      <c r="E1164" t="s">
        <v>1487</v>
      </c>
      <c r="F1164" t="s">
        <v>2769</v>
      </c>
      <c r="G1164" s="18" t="str">
        <f t="shared" si="80"/>
        <v>Catalogo principal</v>
      </c>
      <c r="H1164" s="43" t="s">
        <v>121</v>
      </c>
      <c r="I1164" s="37" t="s">
        <v>67</v>
      </c>
      <c r="J1164" t="s">
        <v>1946</v>
      </c>
      <c r="K1164" t="s">
        <v>40</v>
      </c>
      <c r="L1164" s="70" t="s">
        <v>21</v>
      </c>
      <c r="M1164" s="70" t="s">
        <v>28</v>
      </c>
      <c r="N1164" s="37" t="s">
        <v>67</v>
      </c>
      <c r="O1164" s="37" t="s">
        <v>67</v>
      </c>
      <c r="P1164" s="37" t="s">
        <v>3756</v>
      </c>
      <c r="Q1164" s="75" t="s">
        <v>1487</v>
      </c>
      <c r="R1164" t="s">
        <v>207</v>
      </c>
      <c r="S1164" s="38">
        <v>4123</v>
      </c>
      <c r="T1164">
        <v>1</v>
      </c>
      <c r="U1164">
        <v>0</v>
      </c>
      <c r="V1164" s="43" t="str">
        <f t="shared" ref="V1164:V1227" si="83">H1164</f>
        <v>USD</v>
      </c>
    </row>
    <row r="1165" spans="1:22" x14ac:dyDescent="0.2">
      <c r="A1165" s="18" t="str">
        <f t="shared" si="81"/>
        <v>Catalogo principalOPEN VALUE - CSP GOBIERNO021-08708</v>
      </c>
      <c r="B1165" s="18" t="str">
        <f t="shared" si="82"/>
        <v>021-08708OPEN VALUE - CSP GOBIERNO</v>
      </c>
      <c r="C1165" s="18"/>
      <c r="D1165" t="s">
        <v>122</v>
      </c>
      <c r="E1165" t="s">
        <v>1488</v>
      </c>
      <c r="F1165" t="s">
        <v>2769</v>
      </c>
      <c r="G1165" s="18" t="str">
        <f t="shared" si="80"/>
        <v>Catalogo principal</v>
      </c>
      <c r="H1165" s="43" t="s">
        <v>121</v>
      </c>
      <c r="I1165" s="37" t="s">
        <v>67</v>
      </c>
      <c r="J1165" t="s">
        <v>4786</v>
      </c>
      <c r="K1165" t="s">
        <v>40</v>
      </c>
      <c r="L1165" s="70" t="s">
        <v>21</v>
      </c>
      <c r="M1165" s="70" t="s">
        <v>3946</v>
      </c>
      <c r="N1165" s="37" t="s">
        <v>67</v>
      </c>
      <c r="O1165" s="37" t="s">
        <v>67</v>
      </c>
      <c r="P1165" s="37" t="s">
        <v>3757</v>
      </c>
      <c r="Q1165" s="75" t="s">
        <v>1488</v>
      </c>
      <c r="R1165" t="s">
        <v>207</v>
      </c>
      <c r="S1165" s="38">
        <v>918</v>
      </c>
      <c r="T1165">
        <v>1</v>
      </c>
      <c r="U1165">
        <v>0</v>
      </c>
      <c r="V1165" s="43" t="str">
        <f t="shared" si="83"/>
        <v>USD</v>
      </c>
    </row>
    <row r="1166" spans="1:22" x14ac:dyDescent="0.2">
      <c r="A1166" s="18" t="str">
        <f t="shared" si="81"/>
        <v>Catalogo principalOPEN VALUE - CSP GOBIERNO021-08713</v>
      </c>
      <c r="B1166" s="18" t="str">
        <f t="shared" si="82"/>
        <v>021-08713OPEN VALUE - CSP GOBIERNO</v>
      </c>
      <c r="C1166" s="18"/>
      <c r="D1166" t="s">
        <v>122</v>
      </c>
      <c r="E1166" t="s">
        <v>1489</v>
      </c>
      <c r="F1166" t="s">
        <v>2769</v>
      </c>
      <c r="G1166" s="18" t="str">
        <f t="shared" si="80"/>
        <v>Catalogo principal</v>
      </c>
      <c r="H1166" s="43" t="s">
        <v>121</v>
      </c>
      <c r="I1166" s="37" t="s">
        <v>67</v>
      </c>
      <c r="J1166" t="s">
        <v>4787</v>
      </c>
      <c r="K1166" t="s">
        <v>40</v>
      </c>
      <c r="L1166" s="70" t="s">
        <v>21</v>
      </c>
      <c r="M1166" s="70" t="s">
        <v>3948</v>
      </c>
      <c r="N1166" s="37" t="s">
        <v>67</v>
      </c>
      <c r="O1166" s="37" t="s">
        <v>67</v>
      </c>
      <c r="P1166" s="37" t="s">
        <v>3757</v>
      </c>
      <c r="Q1166" s="75" t="s">
        <v>1489</v>
      </c>
      <c r="R1166" t="s">
        <v>207</v>
      </c>
      <c r="S1166" s="38">
        <v>429</v>
      </c>
      <c r="T1166">
        <v>1</v>
      </c>
      <c r="U1166">
        <v>0</v>
      </c>
      <c r="V1166" s="43" t="str">
        <f t="shared" si="83"/>
        <v>USD</v>
      </c>
    </row>
    <row r="1167" spans="1:22" x14ac:dyDescent="0.2">
      <c r="A1167" s="18" t="str">
        <f t="shared" si="81"/>
        <v>Catalogo principalOPEN VALUE - CSP GOBIERNO076-04349</v>
      </c>
      <c r="B1167" s="18" t="str">
        <f t="shared" si="82"/>
        <v>076-04349OPEN VALUE - CSP GOBIERNO</v>
      </c>
      <c r="C1167" s="18"/>
      <c r="D1167" t="s">
        <v>122</v>
      </c>
      <c r="E1167" t="s">
        <v>1490</v>
      </c>
      <c r="F1167" t="s">
        <v>2769</v>
      </c>
      <c r="G1167" s="18" t="str">
        <f t="shared" si="80"/>
        <v>Catalogo principal</v>
      </c>
      <c r="H1167" s="43" t="s">
        <v>121</v>
      </c>
      <c r="I1167" s="37" t="s">
        <v>67</v>
      </c>
      <c r="J1167" t="s">
        <v>4788</v>
      </c>
      <c r="K1167" t="s">
        <v>40</v>
      </c>
      <c r="L1167" s="70" t="s">
        <v>21</v>
      </c>
      <c r="M1167" s="70" t="s">
        <v>3946</v>
      </c>
      <c r="N1167" s="37" t="s">
        <v>67</v>
      </c>
      <c r="O1167" s="37" t="s">
        <v>67</v>
      </c>
      <c r="P1167" s="37" t="s">
        <v>3757</v>
      </c>
      <c r="Q1167" s="75" t="s">
        <v>1490</v>
      </c>
      <c r="R1167" t="s">
        <v>207</v>
      </c>
      <c r="S1167" s="38">
        <v>1389</v>
      </c>
      <c r="T1167">
        <v>1</v>
      </c>
      <c r="U1167">
        <v>0</v>
      </c>
      <c r="V1167" s="43" t="str">
        <f t="shared" si="83"/>
        <v>USD</v>
      </c>
    </row>
    <row r="1168" spans="1:22" x14ac:dyDescent="0.2">
      <c r="A1168" s="18" t="str">
        <f t="shared" si="81"/>
        <v>Catalogo principalOPEN VALUE - CSP GOBIERNO076-04354</v>
      </c>
      <c r="B1168" s="18" t="str">
        <f t="shared" si="82"/>
        <v>076-04354OPEN VALUE - CSP GOBIERNO</v>
      </c>
      <c r="C1168" s="18"/>
      <c r="D1168" t="s">
        <v>122</v>
      </c>
      <c r="E1168" t="s">
        <v>1491</v>
      </c>
      <c r="F1168" t="s">
        <v>2769</v>
      </c>
      <c r="G1168" s="18" t="str">
        <f t="shared" si="80"/>
        <v>Catalogo principal</v>
      </c>
      <c r="H1168" s="43" t="s">
        <v>121</v>
      </c>
      <c r="I1168" s="37" t="s">
        <v>67</v>
      </c>
      <c r="J1168" t="s">
        <v>4789</v>
      </c>
      <c r="K1168" t="s">
        <v>40</v>
      </c>
      <c r="L1168" s="70" t="s">
        <v>21</v>
      </c>
      <c r="M1168" s="70" t="s">
        <v>3948</v>
      </c>
      <c r="N1168" s="37" t="s">
        <v>67</v>
      </c>
      <c r="O1168" s="37" t="s">
        <v>67</v>
      </c>
      <c r="P1168" s="37" t="s">
        <v>3757</v>
      </c>
      <c r="Q1168" s="75" t="s">
        <v>1491</v>
      </c>
      <c r="R1168" t="s">
        <v>207</v>
      </c>
      <c r="S1168" s="38">
        <v>648</v>
      </c>
      <c r="T1168">
        <v>1</v>
      </c>
      <c r="U1168">
        <v>0</v>
      </c>
      <c r="V1168" s="43" t="str">
        <f t="shared" si="83"/>
        <v>USD</v>
      </c>
    </row>
    <row r="1169" spans="1:22" x14ac:dyDescent="0.2">
      <c r="A1169" s="18" t="str">
        <f t="shared" si="81"/>
        <v>Catalogo principalOPEN VALUE - CSP GOBIERNO125-00509</v>
      </c>
      <c r="B1169" s="18" t="str">
        <f t="shared" si="82"/>
        <v>125-00509OPEN VALUE - CSP GOBIERNO</v>
      </c>
      <c r="C1169" s="18"/>
      <c r="D1169" t="s">
        <v>122</v>
      </c>
      <c r="E1169" t="s">
        <v>1492</v>
      </c>
      <c r="F1169" t="s">
        <v>2769</v>
      </c>
      <c r="G1169" s="18" t="str">
        <f t="shared" si="80"/>
        <v>Catalogo principal</v>
      </c>
      <c r="H1169" s="43" t="s">
        <v>121</v>
      </c>
      <c r="I1169" s="37" t="s">
        <v>67</v>
      </c>
      <c r="J1169" t="s">
        <v>4790</v>
      </c>
      <c r="K1169" t="s">
        <v>40</v>
      </c>
      <c r="L1169" s="70" t="s">
        <v>21</v>
      </c>
      <c r="M1169" s="70" t="s">
        <v>3948</v>
      </c>
      <c r="N1169" s="37" t="s">
        <v>67</v>
      </c>
      <c r="O1169" s="37" t="s">
        <v>67</v>
      </c>
      <c r="P1169" s="37" t="s">
        <v>3757</v>
      </c>
      <c r="Q1169" s="75" t="s">
        <v>1492</v>
      </c>
      <c r="R1169" t="s">
        <v>207</v>
      </c>
      <c r="S1169" s="38">
        <v>324</v>
      </c>
      <c r="T1169">
        <v>1</v>
      </c>
      <c r="U1169">
        <v>0</v>
      </c>
      <c r="V1169" s="43" t="str">
        <f t="shared" si="83"/>
        <v>USD</v>
      </c>
    </row>
    <row r="1170" spans="1:22" x14ac:dyDescent="0.2">
      <c r="A1170" s="18" t="str">
        <f t="shared" si="81"/>
        <v>Catalogo principalOPEN VALUE - CSP GOBIERNO125-00526</v>
      </c>
      <c r="B1170" s="18" t="str">
        <f t="shared" si="82"/>
        <v>125-00526OPEN VALUE - CSP GOBIERNO</v>
      </c>
      <c r="C1170" s="18"/>
      <c r="D1170" t="s">
        <v>122</v>
      </c>
      <c r="E1170" t="s">
        <v>1493</v>
      </c>
      <c r="F1170" t="s">
        <v>2769</v>
      </c>
      <c r="G1170" s="18" t="str">
        <f t="shared" si="80"/>
        <v>Catalogo principal</v>
      </c>
      <c r="H1170" s="43" t="s">
        <v>121</v>
      </c>
      <c r="I1170" s="37" t="s">
        <v>67</v>
      </c>
      <c r="J1170" t="s">
        <v>4791</v>
      </c>
      <c r="K1170" t="s">
        <v>40</v>
      </c>
      <c r="L1170" s="70" t="s">
        <v>21</v>
      </c>
      <c r="M1170" s="70" t="s">
        <v>3946</v>
      </c>
      <c r="N1170" s="37" t="s">
        <v>67</v>
      </c>
      <c r="O1170" s="37" t="s">
        <v>67</v>
      </c>
      <c r="P1170" s="37" t="s">
        <v>3757</v>
      </c>
      <c r="Q1170" s="75" t="s">
        <v>1493</v>
      </c>
      <c r="R1170" t="s">
        <v>207</v>
      </c>
      <c r="S1170" s="38">
        <v>750</v>
      </c>
      <c r="T1170">
        <v>1</v>
      </c>
      <c r="U1170">
        <v>0</v>
      </c>
      <c r="V1170" s="43" t="str">
        <f t="shared" si="83"/>
        <v>USD</v>
      </c>
    </row>
    <row r="1171" spans="1:22" x14ac:dyDescent="0.2">
      <c r="A1171" s="18" t="str">
        <f t="shared" si="81"/>
        <v>Catalogo principalOPEN VALUE - CSP GOBIERNO126-01019</v>
      </c>
      <c r="B1171" s="18" t="str">
        <f t="shared" si="82"/>
        <v>126-01019OPEN VALUE - CSP GOBIERNO</v>
      </c>
      <c r="C1171" s="18"/>
      <c r="D1171" t="s">
        <v>122</v>
      </c>
      <c r="E1171" t="s">
        <v>1494</v>
      </c>
      <c r="F1171" t="s">
        <v>2769</v>
      </c>
      <c r="G1171" s="18" t="str">
        <f t="shared" si="80"/>
        <v>Catalogo principal</v>
      </c>
      <c r="H1171" s="43" t="s">
        <v>121</v>
      </c>
      <c r="I1171" s="37" t="s">
        <v>67</v>
      </c>
      <c r="J1171" t="s">
        <v>4792</v>
      </c>
      <c r="K1171" t="s">
        <v>40</v>
      </c>
      <c r="L1171" s="70" t="s">
        <v>21</v>
      </c>
      <c r="M1171" s="70" t="s">
        <v>3948</v>
      </c>
      <c r="N1171" s="37" t="s">
        <v>67</v>
      </c>
      <c r="O1171" s="37" t="s">
        <v>67</v>
      </c>
      <c r="P1171" s="37" t="s">
        <v>3757</v>
      </c>
      <c r="Q1171" s="75" t="s">
        <v>1494</v>
      </c>
      <c r="R1171" t="s">
        <v>207</v>
      </c>
      <c r="S1171" s="38">
        <v>324</v>
      </c>
      <c r="T1171">
        <v>1</v>
      </c>
      <c r="U1171">
        <v>0</v>
      </c>
      <c r="V1171" s="43" t="str">
        <f t="shared" si="83"/>
        <v>USD</v>
      </c>
    </row>
    <row r="1172" spans="1:22" x14ac:dyDescent="0.2">
      <c r="A1172" s="18" t="str">
        <f t="shared" si="81"/>
        <v>Catalogo principalOPEN VALUE - CSP GOBIERNO126-01020</v>
      </c>
      <c r="B1172" s="18" t="str">
        <f t="shared" si="82"/>
        <v>126-01020OPEN VALUE - CSP GOBIERNO</v>
      </c>
      <c r="C1172" s="18"/>
      <c r="D1172" t="s">
        <v>122</v>
      </c>
      <c r="E1172" t="s">
        <v>1495</v>
      </c>
      <c r="F1172" t="s">
        <v>2769</v>
      </c>
      <c r="G1172" s="18" t="str">
        <f t="shared" si="80"/>
        <v>Catalogo principal</v>
      </c>
      <c r="H1172" s="43" t="s">
        <v>121</v>
      </c>
      <c r="I1172" s="37" t="s">
        <v>67</v>
      </c>
      <c r="J1172" t="s">
        <v>4793</v>
      </c>
      <c r="K1172" t="s">
        <v>40</v>
      </c>
      <c r="L1172" s="70" t="s">
        <v>21</v>
      </c>
      <c r="M1172" s="70" t="s">
        <v>3946</v>
      </c>
      <c r="N1172" s="37" t="s">
        <v>67</v>
      </c>
      <c r="O1172" s="37" t="s">
        <v>67</v>
      </c>
      <c r="P1172" s="37" t="s">
        <v>3757</v>
      </c>
      <c r="Q1172" s="75" t="s">
        <v>1495</v>
      </c>
      <c r="R1172" t="s">
        <v>207</v>
      </c>
      <c r="S1172" s="38">
        <v>750</v>
      </c>
      <c r="T1172">
        <v>1</v>
      </c>
      <c r="U1172">
        <v>0</v>
      </c>
      <c r="V1172" s="43" t="str">
        <f t="shared" si="83"/>
        <v>USD</v>
      </c>
    </row>
    <row r="1173" spans="1:22" x14ac:dyDescent="0.2">
      <c r="A1173" s="18" t="str">
        <f t="shared" si="81"/>
        <v>Catalogo principalOPEN VALUE - CSP GOBIERNO126-01021</v>
      </c>
      <c r="B1173" s="18" t="str">
        <f t="shared" si="82"/>
        <v>126-01021OPEN VALUE - CSP GOBIERNO</v>
      </c>
      <c r="C1173" s="18"/>
      <c r="D1173" t="s">
        <v>122</v>
      </c>
      <c r="E1173" t="s">
        <v>1496</v>
      </c>
      <c r="F1173" t="s">
        <v>2769</v>
      </c>
      <c r="G1173" s="18" t="str">
        <f t="shared" si="80"/>
        <v>Catalogo principal</v>
      </c>
      <c r="H1173" s="43" t="s">
        <v>121</v>
      </c>
      <c r="I1173" s="37" t="s">
        <v>67</v>
      </c>
      <c r="J1173" t="s">
        <v>4794</v>
      </c>
      <c r="K1173" t="s">
        <v>40</v>
      </c>
      <c r="L1173" s="70" t="s">
        <v>21</v>
      </c>
      <c r="M1173" s="70" t="s">
        <v>3948</v>
      </c>
      <c r="N1173" s="37" t="s">
        <v>67</v>
      </c>
      <c r="O1173" s="37" t="s">
        <v>67</v>
      </c>
      <c r="P1173" s="37" t="s">
        <v>3757</v>
      </c>
      <c r="Q1173" s="75" t="s">
        <v>1496</v>
      </c>
      <c r="R1173" t="s">
        <v>207</v>
      </c>
      <c r="S1173" s="38">
        <v>372</v>
      </c>
      <c r="T1173">
        <v>1</v>
      </c>
      <c r="U1173">
        <v>0</v>
      </c>
      <c r="V1173" s="43" t="str">
        <f t="shared" si="83"/>
        <v>USD</v>
      </c>
    </row>
    <row r="1174" spans="1:22" x14ac:dyDescent="0.2">
      <c r="A1174" s="18" t="str">
        <f t="shared" si="81"/>
        <v>Catalogo principalOPEN VALUE - CSP GOBIERNO126-01022</v>
      </c>
      <c r="B1174" s="18" t="str">
        <f t="shared" si="82"/>
        <v>126-01022OPEN VALUE - CSP GOBIERNO</v>
      </c>
      <c r="C1174" s="18"/>
      <c r="D1174" t="s">
        <v>122</v>
      </c>
      <c r="E1174" t="s">
        <v>1497</v>
      </c>
      <c r="F1174" t="s">
        <v>2769</v>
      </c>
      <c r="G1174" s="18" t="str">
        <f t="shared" si="80"/>
        <v>Catalogo principal</v>
      </c>
      <c r="H1174" s="43" t="s">
        <v>121</v>
      </c>
      <c r="I1174" s="37" t="s">
        <v>67</v>
      </c>
      <c r="J1174" t="s">
        <v>4795</v>
      </c>
      <c r="K1174" t="s">
        <v>40</v>
      </c>
      <c r="L1174" s="70" t="s">
        <v>21</v>
      </c>
      <c r="M1174" s="70" t="s">
        <v>3946</v>
      </c>
      <c r="N1174" s="37" t="s">
        <v>67</v>
      </c>
      <c r="O1174" s="37" t="s">
        <v>67</v>
      </c>
      <c r="P1174" s="37" t="s">
        <v>3757</v>
      </c>
      <c r="Q1174" s="75" t="s">
        <v>1497</v>
      </c>
      <c r="R1174" t="s">
        <v>207</v>
      </c>
      <c r="S1174" s="38">
        <v>864</v>
      </c>
      <c r="T1174">
        <v>1</v>
      </c>
      <c r="U1174">
        <v>0</v>
      </c>
      <c r="V1174" s="43" t="str">
        <f t="shared" si="83"/>
        <v>USD</v>
      </c>
    </row>
    <row r="1175" spans="1:22" x14ac:dyDescent="0.2">
      <c r="A1175" s="18" t="str">
        <f t="shared" si="81"/>
        <v>Catalogo principalOPEN VALUE - CSP GOBIERNO228-07278</v>
      </c>
      <c r="B1175" s="18" t="str">
        <f t="shared" si="82"/>
        <v>228-07278OPEN VALUE - CSP GOBIERNO</v>
      </c>
      <c r="C1175" s="18"/>
      <c r="D1175" t="s">
        <v>122</v>
      </c>
      <c r="E1175" t="s">
        <v>1498</v>
      </c>
      <c r="F1175" t="s">
        <v>2769</v>
      </c>
      <c r="G1175" s="18" t="str">
        <f t="shared" si="80"/>
        <v>Catalogo principal</v>
      </c>
      <c r="H1175" s="43" t="s">
        <v>121</v>
      </c>
      <c r="I1175" s="37" t="s">
        <v>67</v>
      </c>
      <c r="J1175" t="s">
        <v>4796</v>
      </c>
      <c r="K1175" t="s">
        <v>40</v>
      </c>
      <c r="L1175" s="70" t="s">
        <v>21</v>
      </c>
      <c r="M1175" s="70" t="s">
        <v>3948</v>
      </c>
      <c r="N1175" s="37" t="s">
        <v>67</v>
      </c>
      <c r="O1175" s="37" t="s">
        <v>67</v>
      </c>
      <c r="P1175" s="37" t="s">
        <v>3757</v>
      </c>
      <c r="Q1175" s="75" t="s">
        <v>1498</v>
      </c>
      <c r="R1175" t="s">
        <v>207</v>
      </c>
      <c r="S1175" s="38">
        <v>942</v>
      </c>
      <c r="T1175">
        <v>1</v>
      </c>
      <c r="U1175">
        <v>0</v>
      </c>
      <c r="V1175" s="43" t="str">
        <f t="shared" si="83"/>
        <v>USD</v>
      </c>
    </row>
    <row r="1176" spans="1:22" x14ac:dyDescent="0.2">
      <c r="A1176" s="18" t="str">
        <f t="shared" si="81"/>
        <v>Catalogo principalOPEN VALUE - CSP GOBIERNO228-07285</v>
      </c>
      <c r="B1176" s="18" t="str">
        <f t="shared" si="82"/>
        <v>228-07285OPEN VALUE - CSP GOBIERNO</v>
      </c>
      <c r="C1176" s="18"/>
      <c r="D1176" t="s">
        <v>122</v>
      </c>
      <c r="E1176" t="s">
        <v>1499</v>
      </c>
      <c r="F1176" t="s">
        <v>2769</v>
      </c>
      <c r="G1176" s="18" t="str">
        <f t="shared" si="80"/>
        <v>Catalogo principal</v>
      </c>
      <c r="H1176" s="43" t="s">
        <v>121</v>
      </c>
      <c r="I1176" s="37" t="s">
        <v>67</v>
      </c>
      <c r="J1176" t="s">
        <v>4797</v>
      </c>
      <c r="K1176" t="s">
        <v>40</v>
      </c>
      <c r="L1176" s="70" t="s">
        <v>21</v>
      </c>
      <c r="M1176" s="70" t="s">
        <v>3946</v>
      </c>
      <c r="N1176" s="37" t="s">
        <v>67</v>
      </c>
      <c r="O1176" s="37" t="s">
        <v>67</v>
      </c>
      <c r="P1176" s="37" t="s">
        <v>3757</v>
      </c>
      <c r="Q1176" s="75" t="s">
        <v>1499</v>
      </c>
      <c r="R1176" t="s">
        <v>207</v>
      </c>
      <c r="S1176" s="38">
        <v>2199</v>
      </c>
      <c r="T1176">
        <v>1</v>
      </c>
      <c r="U1176">
        <v>0</v>
      </c>
      <c r="V1176" s="43" t="str">
        <f t="shared" si="83"/>
        <v>USD</v>
      </c>
    </row>
    <row r="1177" spans="1:22" x14ac:dyDescent="0.2">
      <c r="A1177" s="18" t="str">
        <f t="shared" si="81"/>
        <v>Catalogo principalOPEN VALUE - CSP GOBIERNO2PM-00005</v>
      </c>
      <c r="B1177" s="18" t="str">
        <f t="shared" si="82"/>
        <v>2PM-00005OPEN VALUE - CSP GOBIERNO</v>
      </c>
      <c r="C1177" s="18"/>
      <c r="D1177" t="s">
        <v>122</v>
      </c>
      <c r="E1177" t="s">
        <v>1500</v>
      </c>
      <c r="F1177" t="s">
        <v>2769</v>
      </c>
      <c r="G1177" s="18" t="str">
        <f t="shared" si="80"/>
        <v>Catalogo principal</v>
      </c>
      <c r="H1177" s="43" t="s">
        <v>121</v>
      </c>
      <c r="I1177" s="37" t="s">
        <v>67</v>
      </c>
      <c r="J1177" t="s">
        <v>4798</v>
      </c>
      <c r="K1177" t="s">
        <v>40</v>
      </c>
      <c r="L1177" s="70" t="s">
        <v>21</v>
      </c>
      <c r="M1177" s="70" t="s">
        <v>3966</v>
      </c>
      <c r="N1177" s="37" t="s">
        <v>67</v>
      </c>
      <c r="O1177" s="37" t="s">
        <v>67</v>
      </c>
      <c r="P1177" s="37" t="s">
        <v>3757</v>
      </c>
      <c r="Q1177" s="75" t="s">
        <v>1500</v>
      </c>
      <c r="R1177" t="s">
        <v>3691</v>
      </c>
      <c r="S1177" s="38">
        <v>3.5</v>
      </c>
      <c r="T1177">
        <v>1</v>
      </c>
      <c r="U1177">
        <v>0</v>
      </c>
      <c r="V1177" s="43" t="str">
        <f t="shared" si="83"/>
        <v>USD</v>
      </c>
    </row>
    <row r="1178" spans="1:22" x14ac:dyDescent="0.2">
      <c r="A1178" s="18" t="str">
        <f t="shared" si="81"/>
        <v>Catalogo principalOPEN VALUE - CSP GOBIERNO312-03709</v>
      </c>
      <c r="B1178" s="18" t="str">
        <f t="shared" si="82"/>
        <v>312-03709OPEN VALUE - CSP GOBIERNO</v>
      </c>
      <c r="C1178" s="18"/>
      <c r="D1178" t="s">
        <v>122</v>
      </c>
      <c r="E1178" t="s">
        <v>1501</v>
      </c>
      <c r="F1178" t="s">
        <v>2769</v>
      </c>
      <c r="G1178" s="18" t="str">
        <f t="shared" si="80"/>
        <v>Catalogo principal</v>
      </c>
      <c r="H1178" s="43" t="s">
        <v>121</v>
      </c>
      <c r="I1178" s="37" t="s">
        <v>67</v>
      </c>
      <c r="J1178" t="s">
        <v>4799</v>
      </c>
      <c r="K1178" t="s">
        <v>40</v>
      </c>
      <c r="L1178" s="70" t="s">
        <v>21</v>
      </c>
      <c r="M1178" s="70" t="s">
        <v>3946</v>
      </c>
      <c r="N1178" s="37" t="s">
        <v>67</v>
      </c>
      <c r="O1178" s="37" t="s">
        <v>67</v>
      </c>
      <c r="P1178" s="37" t="s">
        <v>3757</v>
      </c>
      <c r="Q1178" s="75" t="s">
        <v>1501</v>
      </c>
      <c r="R1178" t="s">
        <v>207</v>
      </c>
      <c r="S1178" s="38">
        <v>1632</v>
      </c>
      <c r="T1178">
        <v>1</v>
      </c>
      <c r="U1178">
        <v>0</v>
      </c>
      <c r="V1178" s="43" t="str">
        <f t="shared" si="83"/>
        <v>USD</v>
      </c>
    </row>
    <row r="1179" spans="1:22" x14ac:dyDescent="0.2">
      <c r="A1179" s="18" t="str">
        <f t="shared" si="81"/>
        <v>Catalogo principalOPEN VALUE - CSP GOBIERNO312-03716</v>
      </c>
      <c r="B1179" s="18" t="str">
        <f t="shared" si="82"/>
        <v>312-03716OPEN VALUE - CSP GOBIERNO</v>
      </c>
      <c r="C1179" s="18"/>
      <c r="D1179" t="s">
        <v>122</v>
      </c>
      <c r="E1179" t="s">
        <v>1502</v>
      </c>
      <c r="F1179" t="s">
        <v>2769</v>
      </c>
      <c r="G1179" s="18" t="str">
        <f t="shared" si="80"/>
        <v>Catalogo principal</v>
      </c>
      <c r="H1179" s="43" t="s">
        <v>121</v>
      </c>
      <c r="I1179" s="37" t="s">
        <v>67</v>
      </c>
      <c r="J1179" t="s">
        <v>4800</v>
      </c>
      <c r="K1179" t="s">
        <v>40</v>
      </c>
      <c r="L1179" s="70" t="s">
        <v>21</v>
      </c>
      <c r="M1179" s="70" t="s">
        <v>3948</v>
      </c>
      <c r="N1179" s="37" t="s">
        <v>67</v>
      </c>
      <c r="O1179" s="37" t="s">
        <v>67</v>
      </c>
      <c r="P1179" s="37" t="s">
        <v>3757</v>
      </c>
      <c r="Q1179" s="75" t="s">
        <v>1502</v>
      </c>
      <c r="R1179" t="s">
        <v>207</v>
      </c>
      <c r="S1179" s="38">
        <v>702</v>
      </c>
      <c r="T1179">
        <v>1</v>
      </c>
      <c r="U1179">
        <v>0</v>
      </c>
      <c r="V1179" s="43" t="str">
        <f t="shared" si="83"/>
        <v>USD</v>
      </c>
    </row>
    <row r="1180" spans="1:22" x14ac:dyDescent="0.2">
      <c r="A1180" s="18" t="str">
        <f t="shared" si="81"/>
        <v>Catalogo principalOPEN VALUE - CSP GOBIERNO359-04608</v>
      </c>
      <c r="B1180" s="18" t="str">
        <f t="shared" si="82"/>
        <v>359-04608OPEN VALUE - CSP GOBIERNO</v>
      </c>
      <c r="C1180" s="18"/>
      <c r="D1180" t="s">
        <v>122</v>
      </c>
      <c r="E1180" t="s">
        <v>1503</v>
      </c>
      <c r="F1180" t="s">
        <v>2769</v>
      </c>
      <c r="G1180" s="18" t="str">
        <f t="shared" si="80"/>
        <v>Catalogo principal</v>
      </c>
      <c r="H1180" s="43" t="s">
        <v>121</v>
      </c>
      <c r="I1180" s="37" t="s">
        <v>67</v>
      </c>
      <c r="J1180" t="s">
        <v>4801</v>
      </c>
      <c r="K1180" t="s">
        <v>40</v>
      </c>
      <c r="L1180" s="70" t="s">
        <v>21</v>
      </c>
      <c r="M1180" s="70" t="s">
        <v>3946</v>
      </c>
      <c r="N1180" s="37" t="s">
        <v>67</v>
      </c>
      <c r="O1180" s="37" t="s">
        <v>67</v>
      </c>
      <c r="P1180" s="37" t="s">
        <v>3757</v>
      </c>
      <c r="Q1180" s="75" t="s">
        <v>1503</v>
      </c>
      <c r="R1180" t="s">
        <v>207</v>
      </c>
      <c r="S1180" s="38">
        <v>513</v>
      </c>
      <c r="T1180">
        <v>1</v>
      </c>
      <c r="U1180">
        <v>0</v>
      </c>
      <c r="V1180" s="43" t="str">
        <f t="shared" si="83"/>
        <v>USD</v>
      </c>
    </row>
    <row r="1181" spans="1:22" x14ac:dyDescent="0.2">
      <c r="A1181" s="18" t="str">
        <f t="shared" si="81"/>
        <v>Catalogo principalOPEN VALUE - CSP GOBIERNO359-04613</v>
      </c>
      <c r="B1181" s="18" t="str">
        <f t="shared" si="82"/>
        <v>359-04613OPEN VALUE - CSP GOBIERNO</v>
      </c>
      <c r="C1181" s="18"/>
      <c r="D1181" t="s">
        <v>122</v>
      </c>
      <c r="E1181" t="s">
        <v>1504</v>
      </c>
      <c r="F1181" t="s">
        <v>2769</v>
      </c>
      <c r="G1181" s="18" t="str">
        <f t="shared" si="80"/>
        <v>Catalogo principal</v>
      </c>
      <c r="H1181" s="43" t="s">
        <v>121</v>
      </c>
      <c r="I1181" s="37" t="s">
        <v>67</v>
      </c>
      <c r="J1181" t="s">
        <v>4802</v>
      </c>
      <c r="K1181" t="s">
        <v>40</v>
      </c>
      <c r="L1181" s="70" t="s">
        <v>21</v>
      </c>
      <c r="M1181" s="70" t="s">
        <v>3946</v>
      </c>
      <c r="N1181" s="37" t="s">
        <v>67</v>
      </c>
      <c r="O1181" s="37" t="s">
        <v>67</v>
      </c>
      <c r="P1181" s="37" t="s">
        <v>3757</v>
      </c>
      <c r="Q1181" s="75" t="s">
        <v>1504</v>
      </c>
      <c r="R1181" t="s">
        <v>207</v>
      </c>
      <c r="S1181" s="38">
        <v>513</v>
      </c>
      <c r="T1181">
        <v>1</v>
      </c>
      <c r="U1181">
        <v>0</v>
      </c>
      <c r="V1181" s="43" t="str">
        <f t="shared" si="83"/>
        <v>USD</v>
      </c>
    </row>
    <row r="1182" spans="1:22" x14ac:dyDescent="0.2">
      <c r="A1182" s="18" t="str">
        <f t="shared" si="81"/>
        <v>Catalogo principalOPEN VALUE - CSP GOBIERNO359-04620</v>
      </c>
      <c r="B1182" s="18" t="str">
        <f t="shared" si="82"/>
        <v>359-04620OPEN VALUE - CSP GOBIERNO</v>
      </c>
      <c r="C1182" s="18"/>
      <c r="D1182" t="s">
        <v>122</v>
      </c>
      <c r="E1182" t="s">
        <v>1505</v>
      </c>
      <c r="F1182" t="s">
        <v>2769</v>
      </c>
      <c r="G1182" s="18" t="str">
        <f t="shared" si="80"/>
        <v>Catalogo principal</v>
      </c>
      <c r="H1182" s="43" t="s">
        <v>121</v>
      </c>
      <c r="I1182" s="37" t="s">
        <v>67</v>
      </c>
      <c r="J1182" t="s">
        <v>4803</v>
      </c>
      <c r="K1182" t="s">
        <v>40</v>
      </c>
      <c r="L1182" s="70" t="s">
        <v>21</v>
      </c>
      <c r="M1182" s="70" t="s">
        <v>3948</v>
      </c>
      <c r="N1182" s="37" t="s">
        <v>67</v>
      </c>
      <c r="O1182" s="37" t="s">
        <v>67</v>
      </c>
      <c r="P1182" s="37" t="s">
        <v>3757</v>
      </c>
      <c r="Q1182" s="75" t="s">
        <v>1505</v>
      </c>
      <c r="R1182" t="s">
        <v>207</v>
      </c>
      <c r="S1182" s="38">
        <v>222</v>
      </c>
      <c r="T1182">
        <v>1</v>
      </c>
      <c r="U1182">
        <v>0</v>
      </c>
      <c r="V1182" s="43" t="str">
        <f t="shared" si="83"/>
        <v>USD</v>
      </c>
    </row>
    <row r="1183" spans="1:22" x14ac:dyDescent="0.2">
      <c r="A1183" s="18" t="str">
        <f t="shared" si="81"/>
        <v>Catalogo principalOPEN VALUE - CSP GOBIERNO359-04625</v>
      </c>
      <c r="B1183" s="18" t="str">
        <f t="shared" si="82"/>
        <v>359-04625OPEN VALUE - CSP GOBIERNO</v>
      </c>
      <c r="C1183" s="18"/>
      <c r="D1183" t="s">
        <v>122</v>
      </c>
      <c r="E1183" t="s">
        <v>1506</v>
      </c>
      <c r="F1183" t="s">
        <v>2769</v>
      </c>
      <c r="G1183" s="18" t="str">
        <f t="shared" si="80"/>
        <v>Catalogo principal</v>
      </c>
      <c r="H1183" s="43" t="s">
        <v>121</v>
      </c>
      <c r="I1183" s="37" t="s">
        <v>67</v>
      </c>
      <c r="J1183" t="s">
        <v>4804</v>
      </c>
      <c r="K1183" t="s">
        <v>40</v>
      </c>
      <c r="L1183" s="70" t="s">
        <v>21</v>
      </c>
      <c r="M1183" s="70" t="s">
        <v>3948</v>
      </c>
      <c r="N1183" s="37" t="s">
        <v>67</v>
      </c>
      <c r="O1183" s="37" t="s">
        <v>67</v>
      </c>
      <c r="P1183" s="37" t="s">
        <v>3757</v>
      </c>
      <c r="Q1183" s="75" t="s">
        <v>1506</v>
      </c>
      <c r="R1183" t="s">
        <v>207</v>
      </c>
      <c r="S1183" s="38">
        <v>222</v>
      </c>
      <c r="T1183">
        <v>1</v>
      </c>
      <c r="U1183">
        <v>0</v>
      </c>
      <c r="V1183" s="43" t="str">
        <f t="shared" si="83"/>
        <v>USD</v>
      </c>
    </row>
    <row r="1184" spans="1:22" x14ac:dyDescent="0.2">
      <c r="A1184" s="18" t="str">
        <f t="shared" si="81"/>
        <v>Catalogo principalOPEN VALUE - CSP GOBIERNO381-03621</v>
      </c>
      <c r="B1184" s="18" t="str">
        <f t="shared" si="82"/>
        <v>381-03621OPEN VALUE - CSP GOBIERNO</v>
      </c>
      <c r="C1184" s="18"/>
      <c r="D1184" t="s">
        <v>122</v>
      </c>
      <c r="E1184" t="s">
        <v>1507</v>
      </c>
      <c r="F1184" t="s">
        <v>2769</v>
      </c>
      <c r="G1184" s="18" t="str">
        <f t="shared" ref="G1184:G1241" si="84">D1184</f>
        <v>Catalogo principal</v>
      </c>
      <c r="H1184" s="43" t="s">
        <v>121</v>
      </c>
      <c r="I1184" s="37" t="s">
        <v>67</v>
      </c>
      <c r="J1184" t="s">
        <v>4805</v>
      </c>
      <c r="K1184" t="s">
        <v>40</v>
      </c>
      <c r="L1184" s="70" t="s">
        <v>21</v>
      </c>
      <c r="M1184" s="70" t="s">
        <v>3946</v>
      </c>
      <c r="N1184" s="37" t="s">
        <v>67</v>
      </c>
      <c r="O1184" s="37" t="s">
        <v>67</v>
      </c>
      <c r="P1184" s="37" t="s">
        <v>3757</v>
      </c>
      <c r="Q1184" s="75" t="s">
        <v>1507</v>
      </c>
      <c r="R1184" t="s">
        <v>207</v>
      </c>
      <c r="S1184" s="38">
        <v>156</v>
      </c>
      <c r="T1184">
        <v>1</v>
      </c>
      <c r="U1184">
        <v>0</v>
      </c>
      <c r="V1184" s="43" t="str">
        <f t="shared" si="83"/>
        <v>USD</v>
      </c>
    </row>
    <row r="1185" spans="1:22" x14ac:dyDescent="0.2">
      <c r="A1185" s="18" t="str">
        <f t="shared" si="81"/>
        <v>Catalogo principalOPEN VALUE - CSP GOBIERNO381-03626</v>
      </c>
      <c r="B1185" s="18" t="str">
        <f t="shared" si="82"/>
        <v>381-03626OPEN VALUE - CSP GOBIERNO</v>
      </c>
      <c r="C1185" s="18"/>
      <c r="D1185" t="s">
        <v>122</v>
      </c>
      <c r="E1185" t="s">
        <v>1508</v>
      </c>
      <c r="F1185" t="s">
        <v>2769</v>
      </c>
      <c r="G1185" s="18" t="str">
        <f t="shared" si="84"/>
        <v>Catalogo principal</v>
      </c>
      <c r="H1185" s="43" t="s">
        <v>121</v>
      </c>
      <c r="I1185" s="37" t="s">
        <v>67</v>
      </c>
      <c r="J1185" t="s">
        <v>4806</v>
      </c>
      <c r="K1185" t="s">
        <v>40</v>
      </c>
      <c r="L1185" s="70" t="s">
        <v>21</v>
      </c>
      <c r="M1185" s="70" t="s">
        <v>3946</v>
      </c>
      <c r="N1185" s="37" t="s">
        <v>67</v>
      </c>
      <c r="O1185" s="37" t="s">
        <v>67</v>
      </c>
      <c r="P1185" s="37" t="s">
        <v>3757</v>
      </c>
      <c r="Q1185" s="75" t="s">
        <v>1508</v>
      </c>
      <c r="R1185" t="s">
        <v>207</v>
      </c>
      <c r="S1185" s="38">
        <v>201</v>
      </c>
      <c r="T1185">
        <v>1</v>
      </c>
      <c r="U1185">
        <v>0</v>
      </c>
      <c r="V1185" s="43" t="str">
        <f t="shared" si="83"/>
        <v>USD</v>
      </c>
    </row>
    <row r="1186" spans="1:22" x14ac:dyDescent="0.2">
      <c r="A1186" s="18" t="str">
        <f t="shared" si="81"/>
        <v>Catalogo principalOPEN VALUE - CSP GOBIERNO381-03633</v>
      </c>
      <c r="B1186" s="18" t="str">
        <f t="shared" si="82"/>
        <v>381-03633OPEN VALUE - CSP GOBIERNO</v>
      </c>
      <c r="C1186" s="18"/>
      <c r="D1186" t="s">
        <v>122</v>
      </c>
      <c r="E1186" t="s">
        <v>1509</v>
      </c>
      <c r="F1186" t="s">
        <v>2769</v>
      </c>
      <c r="G1186" s="18" t="str">
        <f t="shared" si="84"/>
        <v>Catalogo principal</v>
      </c>
      <c r="H1186" s="43" t="s">
        <v>121</v>
      </c>
      <c r="I1186" s="37" t="s">
        <v>67</v>
      </c>
      <c r="J1186" t="s">
        <v>4807</v>
      </c>
      <c r="K1186" t="s">
        <v>40</v>
      </c>
      <c r="L1186" s="70" t="s">
        <v>21</v>
      </c>
      <c r="M1186" s="70" t="s">
        <v>3948</v>
      </c>
      <c r="N1186" s="37" t="s">
        <v>67</v>
      </c>
      <c r="O1186" s="37" t="s">
        <v>67</v>
      </c>
      <c r="P1186" s="37" t="s">
        <v>3757</v>
      </c>
      <c r="Q1186" s="75" t="s">
        <v>1509</v>
      </c>
      <c r="R1186" t="s">
        <v>207</v>
      </c>
      <c r="S1186" s="38">
        <v>66</v>
      </c>
      <c r="T1186">
        <v>1</v>
      </c>
      <c r="U1186">
        <v>0</v>
      </c>
      <c r="V1186" s="43" t="str">
        <f t="shared" si="83"/>
        <v>USD</v>
      </c>
    </row>
    <row r="1187" spans="1:22" x14ac:dyDescent="0.2">
      <c r="A1187" s="18" t="str">
        <f t="shared" si="81"/>
        <v>Catalogo principalOPEN VALUE - CSP GOBIERNO381-03638</v>
      </c>
      <c r="B1187" s="18" t="str">
        <f t="shared" si="82"/>
        <v>381-03638OPEN VALUE - CSP GOBIERNO</v>
      </c>
      <c r="C1187" s="18"/>
      <c r="D1187" t="s">
        <v>122</v>
      </c>
      <c r="E1187" t="s">
        <v>1510</v>
      </c>
      <c r="F1187" t="s">
        <v>2769</v>
      </c>
      <c r="G1187" s="18" t="str">
        <f t="shared" si="84"/>
        <v>Catalogo principal</v>
      </c>
      <c r="H1187" s="43" t="s">
        <v>121</v>
      </c>
      <c r="I1187" s="37" t="s">
        <v>67</v>
      </c>
      <c r="J1187" t="s">
        <v>4808</v>
      </c>
      <c r="K1187" t="s">
        <v>40</v>
      </c>
      <c r="L1187" s="70" t="s">
        <v>21</v>
      </c>
      <c r="M1187" s="70" t="s">
        <v>3948</v>
      </c>
      <c r="N1187" s="37" t="s">
        <v>67</v>
      </c>
      <c r="O1187" s="37" t="s">
        <v>67</v>
      </c>
      <c r="P1187" s="37" t="s">
        <v>3757</v>
      </c>
      <c r="Q1187" s="75" t="s">
        <v>1510</v>
      </c>
      <c r="R1187" t="s">
        <v>207</v>
      </c>
      <c r="S1187" s="38">
        <v>87</v>
      </c>
      <c r="T1187">
        <v>1</v>
      </c>
      <c r="U1187">
        <v>0</v>
      </c>
      <c r="V1187" s="43" t="str">
        <f t="shared" si="83"/>
        <v>USD</v>
      </c>
    </row>
    <row r="1188" spans="1:22" x14ac:dyDescent="0.2">
      <c r="A1188" s="18" t="str">
        <f t="shared" si="81"/>
        <v>Catalogo principalOPEN VALUE - CSP GOBIERNO395-04132</v>
      </c>
      <c r="B1188" s="18" t="str">
        <f t="shared" si="82"/>
        <v>395-04132OPEN VALUE - CSP GOBIERNO</v>
      </c>
      <c r="C1188" s="18"/>
      <c r="D1188" t="s">
        <v>122</v>
      </c>
      <c r="E1188" t="s">
        <v>1511</v>
      </c>
      <c r="F1188" t="s">
        <v>2769</v>
      </c>
      <c r="G1188" s="18" t="str">
        <f t="shared" si="84"/>
        <v>Catalogo principal</v>
      </c>
      <c r="H1188" s="43" t="s">
        <v>121</v>
      </c>
      <c r="I1188" s="37" t="s">
        <v>67</v>
      </c>
      <c r="J1188" t="s">
        <v>4809</v>
      </c>
      <c r="K1188" t="s">
        <v>40</v>
      </c>
      <c r="L1188" s="70" t="s">
        <v>21</v>
      </c>
      <c r="M1188" s="70" t="s">
        <v>3946</v>
      </c>
      <c r="N1188" s="37" t="s">
        <v>67</v>
      </c>
      <c r="O1188" s="37" t="s">
        <v>67</v>
      </c>
      <c r="P1188" s="37" t="s">
        <v>3757</v>
      </c>
      <c r="Q1188" s="75" t="s">
        <v>1511</v>
      </c>
      <c r="R1188" t="s">
        <v>207</v>
      </c>
      <c r="S1188" s="38">
        <v>9351</v>
      </c>
      <c r="T1188">
        <v>1</v>
      </c>
      <c r="U1188">
        <v>0</v>
      </c>
      <c r="V1188" s="43" t="str">
        <f t="shared" si="83"/>
        <v>USD</v>
      </c>
    </row>
    <row r="1189" spans="1:22" x14ac:dyDescent="0.2">
      <c r="A1189" s="18" t="str">
        <f t="shared" si="81"/>
        <v>Catalogo principalOPEN VALUE - CSP GOBIERNO395-04138</v>
      </c>
      <c r="B1189" s="18" t="str">
        <f t="shared" si="82"/>
        <v>395-04138OPEN VALUE - CSP GOBIERNO</v>
      </c>
      <c r="C1189" s="18"/>
      <c r="D1189" t="s">
        <v>122</v>
      </c>
      <c r="E1189" t="s">
        <v>1512</v>
      </c>
      <c r="F1189" t="s">
        <v>2769</v>
      </c>
      <c r="G1189" s="18" t="str">
        <f t="shared" si="84"/>
        <v>Catalogo principal</v>
      </c>
      <c r="H1189" s="43" t="s">
        <v>121</v>
      </c>
      <c r="I1189" s="37" t="s">
        <v>67</v>
      </c>
      <c r="J1189" t="s">
        <v>4810</v>
      </c>
      <c r="K1189" t="s">
        <v>40</v>
      </c>
      <c r="L1189" s="70" t="s">
        <v>21</v>
      </c>
      <c r="M1189" s="70" t="s">
        <v>3963</v>
      </c>
      <c r="N1189" s="37" t="s">
        <v>67</v>
      </c>
      <c r="O1189" s="37" t="s">
        <v>67</v>
      </c>
      <c r="P1189" s="37" t="s">
        <v>3757</v>
      </c>
      <c r="Q1189" s="75" t="s">
        <v>1512</v>
      </c>
      <c r="R1189" t="s">
        <v>207</v>
      </c>
      <c r="S1189" s="38">
        <v>7717</v>
      </c>
      <c r="T1189">
        <v>1</v>
      </c>
      <c r="U1189">
        <v>0</v>
      </c>
      <c r="V1189" s="43" t="str">
        <f t="shared" si="83"/>
        <v>USD</v>
      </c>
    </row>
    <row r="1190" spans="1:22" x14ac:dyDescent="0.2">
      <c r="A1190" s="18" t="str">
        <f t="shared" si="81"/>
        <v>Catalogo principalOPEN VALUE - CSP GOBIERNO395-04144</v>
      </c>
      <c r="B1190" s="18" t="str">
        <f t="shared" si="82"/>
        <v>395-04144OPEN VALUE - CSP GOBIERNO</v>
      </c>
      <c r="C1190" s="18"/>
      <c r="D1190" t="s">
        <v>122</v>
      </c>
      <c r="E1190" t="s">
        <v>1513</v>
      </c>
      <c r="F1190" t="s">
        <v>2769</v>
      </c>
      <c r="G1190" s="18" t="str">
        <f t="shared" si="84"/>
        <v>Catalogo principal</v>
      </c>
      <c r="H1190" s="43" t="s">
        <v>121</v>
      </c>
      <c r="I1190" s="37" t="s">
        <v>67</v>
      </c>
      <c r="J1190" t="s">
        <v>4811</v>
      </c>
      <c r="K1190" t="s">
        <v>40</v>
      </c>
      <c r="L1190" s="70" t="s">
        <v>21</v>
      </c>
      <c r="M1190" s="70" t="s">
        <v>3948</v>
      </c>
      <c r="N1190" s="37" t="s">
        <v>67</v>
      </c>
      <c r="O1190" s="37" t="s">
        <v>67</v>
      </c>
      <c r="P1190" s="37" t="s">
        <v>3757</v>
      </c>
      <c r="Q1190" s="75" t="s">
        <v>1513</v>
      </c>
      <c r="R1190" t="s">
        <v>207</v>
      </c>
      <c r="S1190" s="38">
        <v>4008</v>
      </c>
      <c r="T1190">
        <v>1</v>
      </c>
      <c r="U1190">
        <v>0</v>
      </c>
      <c r="V1190" s="43" t="str">
        <f t="shared" si="83"/>
        <v>USD</v>
      </c>
    </row>
    <row r="1191" spans="1:22" x14ac:dyDescent="0.2">
      <c r="A1191" s="18" t="str">
        <f t="shared" si="81"/>
        <v>Catalogo principalOPEN VALUE - CSP GOBIERNO3LN-00009</v>
      </c>
      <c r="B1191" s="18" t="str">
        <f t="shared" si="82"/>
        <v>3LN-00009OPEN VALUE - CSP GOBIERNO</v>
      </c>
      <c r="C1191" s="18"/>
      <c r="D1191" t="s">
        <v>122</v>
      </c>
      <c r="E1191" t="s">
        <v>1514</v>
      </c>
      <c r="F1191" t="s">
        <v>2769</v>
      </c>
      <c r="G1191" s="18" t="str">
        <f t="shared" si="84"/>
        <v>Catalogo principal</v>
      </c>
      <c r="H1191" s="43" t="s">
        <v>121</v>
      </c>
      <c r="I1191" s="37" t="s">
        <v>67</v>
      </c>
      <c r="J1191" t="s">
        <v>4812</v>
      </c>
      <c r="K1191" t="s">
        <v>40</v>
      </c>
      <c r="L1191" s="70" t="s">
        <v>21</v>
      </c>
      <c r="M1191" s="70" t="s">
        <v>3966</v>
      </c>
      <c r="N1191" s="37" t="s">
        <v>67</v>
      </c>
      <c r="O1191" s="37" t="s">
        <v>67</v>
      </c>
      <c r="P1191" s="37" t="s">
        <v>3757</v>
      </c>
      <c r="Q1191" s="75" t="s">
        <v>1514</v>
      </c>
      <c r="R1191" t="s">
        <v>3691</v>
      </c>
      <c r="S1191" s="38">
        <v>8</v>
      </c>
      <c r="T1191">
        <v>1</v>
      </c>
      <c r="U1191">
        <v>0</v>
      </c>
      <c r="V1191" s="43" t="str">
        <f t="shared" si="83"/>
        <v>USD</v>
      </c>
    </row>
    <row r="1192" spans="1:22" x14ac:dyDescent="0.2">
      <c r="A1192" s="18" t="str">
        <f t="shared" si="81"/>
        <v>Catalogo principalOPEN VALUE - CSP GOBIERNO3ND-00162</v>
      </c>
      <c r="B1192" s="18" t="str">
        <f t="shared" si="82"/>
        <v>3ND-00162OPEN VALUE - CSP GOBIERNO</v>
      </c>
      <c r="C1192" s="18"/>
      <c r="D1192" t="s">
        <v>122</v>
      </c>
      <c r="E1192" t="s">
        <v>1515</v>
      </c>
      <c r="F1192" t="s">
        <v>2769</v>
      </c>
      <c r="G1192" s="18" t="str">
        <f t="shared" si="84"/>
        <v>Catalogo principal</v>
      </c>
      <c r="H1192" s="43" t="s">
        <v>121</v>
      </c>
      <c r="I1192" s="37" t="s">
        <v>67</v>
      </c>
      <c r="J1192" t="s">
        <v>4813</v>
      </c>
      <c r="K1192" t="s">
        <v>40</v>
      </c>
      <c r="L1192" s="70" t="s">
        <v>21</v>
      </c>
      <c r="M1192" s="70" t="s">
        <v>3946</v>
      </c>
      <c r="N1192" s="37" t="s">
        <v>67</v>
      </c>
      <c r="O1192" s="37" t="s">
        <v>67</v>
      </c>
      <c r="P1192" s="37" t="s">
        <v>3757</v>
      </c>
      <c r="Q1192" s="75" t="s">
        <v>1515</v>
      </c>
      <c r="R1192" t="s">
        <v>207</v>
      </c>
      <c r="S1192" s="38">
        <v>42</v>
      </c>
      <c r="T1192">
        <v>1</v>
      </c>
      <c r="U1192">
        <v>0</v>
      </c>
      <c r="V1192" s="43" t="str">
        <f t="shared" si="83"/>
        <v>USD</v>
      </c>
    </row>
    <row r="1193" spans="1:22" x14ac:dyDescent="0.2">
      <c r="A1193" s="18" t="str">
        <f t="shared" si="81"/>
        <v>Catalogo principalOPEN VALUE - CSP GOBIERNO3ND-00163</v>
      </c>
      <c r="B1193" s="18" t="str">
        <f t="shared" si="82"/>
        <v>3ND-00163OPEN VALUE - CSP GOBIERNO</v>
      </c>
      <c r="C1193" s="18"/>
      <c r="D1193" t="s">
        <v>122</v>
      </c>
      <c r="E1193" t="s">
        <v>1516</v>
      </c>
      <c r="F1193" t="s">
        <v>2769</v>
      </c>
      <c r="G1193" s="18" t="str">
        <f t="shared" si="84"/>
        <v>Catalogo principal</v>
      </c>
      <c r="H1193" s="43" t="s">
        <v>121</v>
      </c>
      <c r="I1193" s="37" t="s">
        <v>67</v>
      </c>
      <c r="J1193" t="s">
        <v>4814</v>
      </c>
      <c r="K1193" t="s">
        <v>40</v>
      </c>
      <c r="L1193" s="70" t="s">
        <v>21</v>
      </c>
      <c r="M1193" s="70" t="s">
        <v>3946</v>
      </c>
      <c r="N1193" s="37" t="s">
        <v>67</v>
      </c>
      <c r="O1193" s="37" t="s">
        <v>67</v>
      </c>
      <c r="P1193" s="37" t="s">
        <v>3757</v>
      </c>
      <c r="Q1193" s="75" t="s">
        <v>1516</v>
      </c>
      <c r="R1193" t="s">
        <v>207</v>
      </c>
      <c r="S1193" s="38">
        <v>54</v>
      </c>
      <c r="T1193">
        <v>1</v>
      </c>
      <c r="U1193">
        <v>0</v>
      </c>
      <c r="V1193" s="43" t="str">
        <f t="shared" si="83"/>
        <v>USD</v>
      </c>
    </row>
    <row r="1194" spans="1:22" x14ac:dyDescent="0.2">
      <c r="A1194" s="18" t="str">
        <f t="shared" si="81"/>
        <v>Catalogo principalOPEN VALUE - CSP GOBIERNO3ND-00174</v>
      </c>
      <c r="B1194" s="18" t="str">
        <f t="shared" si="82"/>
        <v>3ND-00174OPEN VALUE - CSP GOBIERNO</v>
      </c>
      <c r="C1194" s="18"/>
      <c r="D1194" t="s">
        <v>122</v>
      </c>
      <c r="E1194" t="s">
        <v>1517</v>
      </c>
      <c r="F1194" t="s">
        <v>2769</v>
      </c>
      <c r="G1194" s="18" t="str">
        <f t="shared" si="84"/>
        <v>Catalogo principal</v>
      </c>
      <c r="H1194" s="43" t="s">
        <v>121</v>
      </c>
      <c r="I1194" s="37" t="s">
        <v>67</v>
      </c>
      <c r="J1194" t="s">
        <v>4815</v>
      </c>
      <c r="K1194" t="s">
        <v>40</v>
      </c>
      <c r="L1194" s="70" t="s">
        <v>21</v>
      </c>
      <c r="M1194" s="70" t="s">
        <v>3948</v>
      </c>
      <c r="N1194" s="37" t="s">
        <v>67</v>
      </c>
      <c r="O1194" s="37" t="s">
        <v>67</v>
      </c>
      <c r="P1194" s="37" t="s">
        <v>3757</v>
      </c>
      <c r="Q1194" s="75" t="s">
        <v>1517</v>
      </c>
      <c r="R1194" t="s">
        <v>207</v>
      </c>
      <c r="S1194" s="38">
        <v>18</v>
      </c>
      <c r="T1194">
        <v>1</v>
      </c>
      <c r="U1194">
        <v>0</v>
      </c>
      <c r="V1194" s="43" t="str">
        <f t="shared" si="83"/>
        <v>USD</v>
      </c>
    </row>
    <row r="1195" spans="1:22" x14ac:dyDescent="0.2">
      <c r="A1195" s="18" t="str">
        <f t="shared" si="81"/>
        <v>Catalogo principalOPEN VALUE - CSP GOBIERNO3ND-00175</v>
      </c>
      <c r="B1195" s="18" t="str">
        <f t="shared" si="82"/>
        <v>3ND-00175OPEN VALUE - CSP GOBIERNO</v>
      </c>
      <c r="C1195" s="18"/>
      <c r="D1195" t="s">
        <v>122</v>
      </c>
      <c r="E1195" t="s">
        <v>1518</v>
      </c>
      <c r="F1195" t="s">
        <v>2769</v>
      </c>
      <c r="G1195" s="18" t="str">
        <f t="shared" si="84"/>
        <v>Catalogo principal</v>
      </c>
      <c r="H1195" s="43" t="s">
        <v>121</v>
      </c>
      <c r="I1195" s="37" t="s">
        <v>67</v>
      </c>
      <c r="J1195" t="s">
        <v>4816</v>
      </c>
      <c r="K1195" t="s">
        <v>40</v>
      </c>
      <c r="L1195" s="70" t="s">
        <v>21</v>
      </c>
      <c r="M1195" s="70" t="s">
        <v>3948</v>
      </c>
      <c r="N1195" s="37" t="s">
        <v>67</v>
      </c>
      <c r="O1195" s="37" t="s">
        <v>67</v>
      </c>
      <c r="P1195" s="37" t="s">
        <v>3757</v>
      </c>
      <c r="Q1195" s="75" t="s">
        <v>1518</v>
      </c>
      <c r="R1195" t="s">
        <v>207</v>
      </c>
      <c r="S1195" s="38">
        <v>24</v>
      </c>
      <c r="T1195">
        <v>1</v>
      </c>
      <c r="U1195">
        <v>0</v>
      </c>
      <c r="V1195" s="43" t="str">
        <f t="shared" si="83"/>
        <v>USD</v>
      </c>
    </row>
    <row r="1196" spans="1:22" x14ac:dyDescent="0.2">
      <c r="A1196" s="18" t="str">
        <f t="shared" si="81"/>
        <v>Catalogo principalOPEN VALUE - CSP GOBIERNO3NN-00023</v>
      </c>
      <c r="B1196" s="18" t="str">
        <f t="shared" si="82"/>
        <v>3NN-00023OPEN VALUE - CSP GOBIERNO</v>
      </c>
      <c r="C1196" s="18"/>
      <c r="D1196" t="s">
        <v>122</v>
      </c>
      <c r="E1196" t="s">
        <v>1519</v>
      </c>
      <c r="F1196" t="s">
        <v>2769</v>
      </c>
      <c r="G1196" s="18" t="str">
        <f t="shared" si="84"/>
        <v>Catalogo principal</v>
      </c>
      <c r="H1196" s="43" t="s">
        <v>121</v>
      </c>
      <c r="I1196" s="37" t="s">
        <v>67</v>
      </c>
      <c r="J1196" t="s">
        <v>4817</v>
      </c>
      <c r="K1196" t="s">
        <v>40</v>
      </c>
      <c r="L1196" s="70" t="s">
        <v>21</v>
      </c>
      <c r="M1196" s="70" t="s">
        <v>3966</v>
      </c>
      <c r="N1196" s="37" t="s">
        <v>67</v>
      </c>
      <c r="O1196" s="37" t="s">
        <v>67</v>
      </c>
      <c r="P1196" s="37" t="s">
        <v>3757</v>
      </c>
      <c r="Q1196" s="75" t="s">
        <v>1519</v>
      </c>
      <c r="R1196" t="s">
        <v>3691</v>
      </c>
      <c r="S1196" s="38">
        <v>5</v>
      </c>
      <c r="T1196">
        <v>1</v>
      </c>
      <c r="U1196">
        <v>0</v>
      </c>
      <c r="V1196" s="43" t="str">
        <f t="shared" si="83"/>
        <v>USD</v>
      </c>
    </row>
    <row r="1197" spans="1:22" x14ac:dyDescent="0.2">
      <c r="A1197" s="18" t="str">
        <f t="shared" si="81"/>
        <v>Catalogo principalOPEN VALUE - CSP GOBIERNO3PP-00005</v>
      </c>
      <c r="B1197" s="18" t="str">
        <f t="shared" si="82"/>
        <v>3PP-00005OPEN VALUE - CSP GOBIERNO</v>
      </c>
      <c r="C1197" s="18"/>
      <c r="D1197" t="s">
        <v>122</v>
      </c>
      <c r="E1197" t="s">
        <v>1520</v>
      </c>
      <c r="F1197" t="s">
        <v>2769</v>
      </c>
      <c r="G1197" s="18" t="str">
        <f t="shared" si="84"/>
        <v>Catalogo principal</v>
      </c>
      <c r="H1197" s="43" t="s">
        <v>121</v>
      </c>
      <c r="I1197" s="37" t="s">
        <v>67</v>
      </c>
      <c r="J1197" t="s">
        <v>4818</v>
      </c>
      <c r="K1197" t="s">
        <v>40</v>
      </c>
      <c r="L1197" s="70" t="s">
        <v>21</v>
      </c>
      <c r="M1197" s="70" t="s">
        <v>3966</v>
      </c>
      <c r="N1197" s="37" t="s">
        <v>67</v>
      </c>
      <c r="O1197" s="37" t="s">
        <v>67</v>
      </c>
      <c r="P1197" s="37" t="s">
        <v>3757</v>
      </c>
      <c r="Q1197" s="75" t="s">
        <v>1520</v>
      </c>
      <c r="R1197" t="s">
        <v>3691</v>
      </c>
      <c r="S1197" s="38">
        <v>7</v>
      </c>
      <c r="T1197">
        <v>1</v>
      </c>
      <c r="U1197">
        <v>0</v>
      </c>
      <c r="V1197" s="43" t="str">
        <f t="shared" si="83"/>
        <v>USD</v>
      </c>
    </row>
    <row r="1198" spans="1:22" x14ac:dyDescent="0.2">
      <c r="A1198" s="18" t="str">
        <f t="shared" si="81"/>
        <v>Catalogo principalOPEN VALUE - CSP GOBIERNO3VU-00034</v>
      </c>
      <c r="B1198" s="18" t="str">
        <f t="shared" si="82"/>
        <v>3VU-00034OPEN VALUE - CSP GOBIERNO</v>
      </c>
      <c r="C1198" s="18"/>
      <c r="D1198" t="s">
        <v>122</v>
      </c>
      <c r="E1198" t="s">
        <v>1521</v>
      </c>
      <c r="F1198" t="s">
        <v>2769</v>
      </c>
      <c r="G1198" s="18" t="str">
        <f t="shared" si="84"/>
        <v>Catalogo principal</v>
      </c>
      <c r="H1198" s="43" t="s">
        <v>121</v>
      </c>
      <c r="I1198" s="37" t="s">
        <v>67</v>
      </c>
      <c r="J1198" t="s">
        <v>4819</v>
      </c>
      <c r="K1198" t="s">
        <v>40</v>
      </c>
      <c r="L1198" s="70" t="s">
        <v>21</v>
      </c>
      <c r="M1198" s="70" t="s">
        <v>3946</v>
      </c>
      <c r="N1198" s="37" t="s">
        <v>67</v>
      </c>
      <c r="O1198" s="37" t="s">
        <v>67</v>
      </c>
      <c r="P1198" s="37" t="s">
        <v>3757</v>
      </c>
      <c r="Q1198" s="75" t="s">
        <v>1521</v>
      </c>
      <c r="R1198" t="s">
        <v>207</v>
      </c>
      <c r="S1198" s="38">
        <v>4605</v>
      </c>
      <c r="T1198">
        <v>1</v>
      </c>
      <c r="U1198">
        <v>0</v>
      </c>
      <c r="V1198" s="43" t="str">
        <f t="shared" si="83"/>
        <v>USD</v>
      </c>
    </row>
    <row r="1199" spans="1:22" x14ac:dyDescent="0.2">
      <c r="A1199" s="18" t="str">
        <f t="shared" si="81"/>
        <v>Catalogo principalOPEN VALUE - CSP GOBIERNO3VU-00035</v>
      </c>
      <c r="B1199" s="18" t="str">
        <f t="shared" si="82"/>
        <v>3VU-00035OPEN VALUE - CSP GOBIERNO</v>
      </c>
      <c r="C1199" s="18"/>
      <c r="D1199" t="s">
        <v>122</v>
      </c>
      <c r="E1199" t="s">
        <v>1522</v>
      </c>
      <c r="F1199" t="s">
        <v>2769</v>
      </c>
      <c r="G1199" s="18" t="str">
        <f t="shared" si="84"/>
        <v>Catalogo principal</v>
      </c>
      <c r="H1199" s="43" t="s">
        <v>121</v>
      </c>
      <c r="I1199" s="37" t="s">
        <v>67</v>
      </c>
      <c r="J1199" t="s">
        <v>4820</v>
      </c>
      <c r="K1199" t="s">
        <v>40</v>
      </c>
      <c r="L1199" s="70" t="s">
        <v>21</v>
      </c>
      <c r="M1199" s="70" t="s">
        <v>3948</v>
      </c>
      <c r="N1199" s="37" t="s">
        <v>67</v>
      </c>
      <c r="O1199" s="37" t="s">
        <v>67</v>
      </c>
      <c r="P1199" s="37" t="s">
        <v>3757</v>
      </c>
      <c r="Q1199" s="75" t="s">
        <v>1522</v>
      </c>
      <c r="R1199" t="s">
        <v>207</v>
      </c>
      <c r="S1199" s="38">
        <v>4605</v>
      </c>
      <c r="T1199">
        <v>1</v>
      </c>
      <c r="U1199">
        <v>0</v>
      </c>
      <c r="V1199" s="43" t="str">
        <f t="shared" si="83"/>
        <v>USD</v>
      </c>
    </row>
    <row r="1200" spans="1:22" x14ac:dyDescent="0.2">
      <c r="A1200" s="18" t="str">
        <f t="shared" si="81"/>
        <v>Catalogo principalOPEN VALUE - CSP GOBIERNO3YF-00238</v>
      </c>
      <c r="B1200" s="18" t="str">
        <f t="shared" si="82"/>
        <v>3YF-00238OPEN VALUE - CSP GOBIERNO</v>
      </c>
      <c r="C1200" s="18"/>
      <c r="D1200" t="s">
        <v>122</v>
      </c>
      <c r="E1200" t="s">
        <v>1523</v>
      </c>
      <c r="F1200" t="s">
        <v>2769</v>
      </c>
      <c r="G1200" s="18" t="str">
        <f t="shared" si="84"/>
        <v>Catalogo principal</v>
      </c>
      <c r="H1200" s="43" t="s">
        <v>121</v>
      </c>
      <c r="I1200" s="37" t="s">
        <v>67</v>
      </c>
      <c r="J1200" t="s">
        <v>4821</v>
      </c>
      <c r="K1200" t="s">
        <v>40</v>
      </c>
      <c r="L1200" s="70" t="s">
        <v>21</v>
      </c>
      <c r="M1200" s="70" t="s">
        <v>3946</v>
      </c>
      <c r="N1200" s="37" t="s">
        <v>67</v>
      </c>
      <c r="O1200" s="37" t="s">
        <v>67</v>
      </c>
      <c r="P1200" s="37" t="s">
        <v>3757</v>
      </c>
      <c r="Q1200" s="75" t="s">
        <v>1523</v>
      </c>
      <c r="R1200" t="s">
        <v>207</v>
      </c>
      <c r="S1200" s="38">
        <v>918</v>
      </c>
      <c r="T1200">
        <v>1</v>
      </c>
      <c r="U1200">
        <v>0</v>
      </c>
      <c r="V1200" s="43" t="str">
        <f t="shared" si="83"/>
        <v>USD</v>
      </c>
    </row>
    <row r="1201" spans="1:22" x14ac:dyDescent="0.2">
      <c r="A1201" s="18" t="str">
        <f t="shared" si="81"/>
        <v>Catalogo principalOPEN VALUE - CSP GOBIERNO3YF-00239</v>
      </c>
      <c r="B1201" s="18" t="str">
        <f t="shared" si="82"/>
        <v>3YF-00239OPEN VALUE - CSP GOBIERNO</v>
      </c>
      <c r="C1201" s="18"/>
      <c r="D1201" t="s">
        <v>122</v>
      </c>
      <c r="E1201" t="s">
        <v>1524</v>
      </c>
      <c r="F1201" t="s">
        <v>2769</v>
      </c>
      <c r="G1201" s="18" t="str">
        <f t="shared" si="84"/>
        <v>Catalogo principal</v>
      </c>
      <c r="H1201" s="43" t="s">
        <v>121</v>
      </c>
      <c r="I1201" s="37" t="s">
        <v>67</v>
      </c>
      <c r="J1201" t="s">
        <v>4822</v>
      </c>
      <c r="K1201" t="s">
        <v>40</v>
      </c>
      <c r="L1201" s="70" t="s">
        <v>21</v>
      </c>
      <c r="M1201" s="70" t="s">
        <v>3948</v>
      </c>
      <c r="N1201" s="37" t="s">
        <v>67</v>
      </c>
      <c r="O1201" s="37" t="s">
        <v>67</v>
      </c>
      <c r="P1201" s="37" t="s">
        <v>3757</v>
      </c>
      <c r="Q1201" s="75" t="s">
        <v>1524</v>
      </c>
      <c r="R1201" t="s">
        <v>207</v>
      </c>
      <c r="S1201" s="38">
        <v>429</v>
      </c>
      <c r="T1201">
        <v>1</v>
      </c>
      <c r="U1201">
        <v>0</v>
      </c>
      <c r="V1201" s="43" t="str">
        <f t="shared" si="83"/>
        <v>USD</v>
      </c>
    </row>
    <row r="1202" spans="1:22" x14ac:dyDescent="0.2">
      <c r="A1202" s="18" t="str">
        <f t="shared" si="81"/>
        <v>Catalogo principalOPEN VALUE - CSP GOBIERNO3ZK-00466</v>
      </c>
      <c r="B1202" s="18" t="str">
        <f t="shared" si="82"/>
        <v>3ZK-00466OPEN VALUE - CSP GOBIERNO</v>
      </c>
      <c r="C1202" s="18"/>
      <c r="D1202" t="s">
        <v>122</v>
      </c>
      <c r="E1202" t="s">
        <v>1525</v>
      </c>
      <c r="F1202" t="s">
        <v>2769</v>
      </c>
      <c r="G1202" s="18" t="str">
        <f t="shared" si="84"/>
        <v>Catalogo principal</v>
      </c>
      <c r="H1202" s="43" t="s">
        <v>121</v>
      </c>
      <c r="I1202" s="37" t="s">
        <v>67</v>
      </c>
      <c r="J1202" t="s">
        <v>4823</v>
      </c>
      <c r="K1202" t="s">
        <v>40</v>
      </c>
      <c r="L1202" s="70" t="s">
        <v>21</v>
      </c>
      <c r="M1202" s="70" t="s">
        <v>3946</v>
      </c>
      <c r="N1202" s="37" t="s">
        <v>67</v>
      </c>
      <c r="O1202" s="37" t="s">
        <v>67</v>
      </c>
      <c r="P1202" s="37" t="s">
        <v>3757</v>
      </c>
      <c r="Q1202" s="75" t="s">
        <v>1525</v>
      </c>
      <c r="R1202" t="s">
        <v>207</v>
      </c>
      <c r="S1202" s="38">
        <v>42</v>
      </c>
      <c r="T1202">
        <v>1</v>
      </c>
      <c r="U1202">
        <v>0</v>
      </c>
      <c r="V1202" s="43" t="str">
        <f t="shared" si="83"/>
        <v>USD</v>
      </c>
    </row>
    <row r="1203" spans="1:22" x14ac:dyDescent="0.2">
      <c r="A1203" s="18" t="str">
        <f t="shared" si="81"/>
        <v>Catalogo principalOPEN VALUE - CSP GOBIERNO3ZK-00467</v>
      </c>
      <c r="B1203" s="18" t="str">
        <f t="shared" si="82"/>
        <v>3ZK-00467OPEN VALUE - CSP GOBIERNO</v>
      </c>
      <c r="C1203" s="18"/>
      <c r="D1203" t="s">
        <v>122</v>
      </c>
      <c r="E1203" t="s">
        <v>1526</v>
      </c>
      <c r="F1203" t="s">
        <v>2769</v>
      </c>
      <c r="G1203" s="18" t="str">
        <f t="shared" si="84"/>
        <v>Catalogo principal</v>
      </c>
      <c r="H1203" s="43" t="s">
        <v>121</v>
      </c>
      <c r="I1203" s="37" t="s">
        <v>67</v>
      </c>
      <c r="J1203" t="s">
        <v>4824</v>
      </c>
      <c r="K1203" t="s">
        <v>40</v>
      </c>
      <c r="L1203" s="70" t="s">
        <v>21</v>
      </c>
      <c r="M1203" s="70" t="s">
        <v>3946</v>
      </c>
      <c r="N1203" s="37" t="s">
        <v>67</v>
      </c>
      <c r="O1203" s="37" t="s">
        <v>67</v>
      </c>
      <c r="P1203" s="37" t="s">
        <v>3757</v>
      </c>
      <c r="Q1203" s="75" t="s">
        <v>1526</v>
      </c>
      <c r="R1203" t="s">
        <v>207</v>
      </c>
      <c r="S1203" s="38">
        <v>54</v>
      </c>
      <c r="T1203">
        <v>1</v>
      </c>
      <c r="U1203">
        <v>0</v>
      </c>
      <c r="V1203" s="43" t="str">
        <f t="shared" si="83"/>
        <v>USD</v>
      </c>
    </row>
    <row r="1204" spans="1:22" x14ac:dyDescent="0.2">
      <c r="A1204" s="18" t="str">
        <f t="shared" si="81"/>
        <v>Catalogo principalOPEN VALUE - CSP GOBIERNO3ZK-00468</v>
      </c>
      <c r="B1204" s="18" t="str">
        <f t="shared" si="82"/>
        <v>3ZK-00468OPEN VALUE - CSP GOBIERNO</v>
      </c>
      <c r="C1204" s="18"/>
      <c r="D1204" t="s">
        <v>122</v>
      </c>
      <c r="E1204" t="s">
        <v>1527</v>
      </c>
      <c r="F1204" t="s">
        <v>2769</v>
      </c>
      <c r="G1204" s="18" t="str">
        <f t="shared" si="84"/>
        <v>Catalogo principal</v>
      </c>
      <c r="H1204" s="43" t="s">
        <v>121</v>
      </c>
      <c r="I1204" s="37" t="s">
        <v>67</v>
      </c>
      <c r="J1204" t="s">
        <v>4825</v>
      </c>
      <c r="K1204" t="s">
        <v>40</v>
      </c>
      <c r="L1204" s="70" t="s">
        <v>21</v>
      </c>
      <c r="M1204" s="70" t="s">
        <v>3948</v>
      </c>
      <c r="N1204" s="37" t="s">
        <v>67</v>
      </c>
      <c r="O1204" s="37" t="s">
        <v>67</v>
      </c>
      <c r="P1204" s="37" t="s">
        <v>3757</v>
      </c>
      <c r="Q1204" s="75" t="s">
        <v>1527</v>
      </c>
      <c r="R1204" t="s">
        <v>207</v>
      </c>
      <c r="S1204" s="38">
        <v>18</v>
      </c>
      <c r="T1204">
        <v>1</v>
      </c>
      <c r="U1204">
        <v>0</v>
      </c>
      <c r="V1204" s="43" t="str">
        <f t="shared" si="83"/>
        <v>USD</v>
      </c>
    </row>
    <row r="1205" spans="1:22" x14ac:dyDescent="0.2">
      <c r="A1205" s="18" t="str">
        <f t="shared" si="81"/>
        <v>Catalogo principalOPEN VALUE - CSP GOBIERNO3ZK-00469</v>
      </c>
      <c r="B1205" s="18" t="str">
        <f t="shared" si="82"/>
        <v>3ZK-00469OPEN VALUE - CSP GOBIERNO</v>
      </c>
      <c r="C1205" s="18"/>
      <c r="D1205" t="s">
        <v>122</v>
      </c>
      <c r="E1205" t="s">
        <v>1528</v>
      </c>
      <c r="F1205" t="s">
        <v>2769</v>
      </c>
      <c r="G1205" s="18" t="str">
        <f t="shared" si="84"/>
        <v>Catalogo principal</v>
      </c>
      <c r="H1205" s="43" t="s">
        <v>121</v>
      </c>
      <c r="I1205" s="37" t="s">
        <v>67</v>
      </c>
      <c r="J1205" t="s">
        <v>4826</v>
      </c>
      <c r="K1205" t="s">
        <v>40</v>
      </c>
      <c r="L1205" s="70" t="s">
        <v>21</v>
      </c>
      <c r="M1205" s="70" t="s">
        <v>3948</v>
      </c>
      <c r="N1205" s="37" t="s">
        <v>67</v>
      </c>
      <c r="O1205" s="37" t="s">
        <v>67</v>
      </c>
      <c r="P1205" s="37" t="s">
        <v>3757</v>
      </c>
      <c r="Q1205" s="75" t="s">
        <v>1528</v>
      </c>
      <c r="R1205" t="s">
        <v>207</v>
      </c>
      <c r="S1205" s="38">
        <v>24</v>
      </c>
      <c r="T1205">
        <v>1</v>
      </c>
      <c r="U1205">
        <v>0</v>
      </c>
      <c r="V1205" s="43" t="str">
        <f t="shared" si="83"/>
        <v>USD</v>
      </c>
    </row>
    <row r="1206" spans="1:22" x14ac:dyDescent="0.2">
      <c r="A1206" s="18" t="str">
        <f t="shared" si="81"/>
        <v>Catalogo principalOPEN VALUE - CSP GOBIERNO4ZF-00017</v>
      </c>
      <c r="B1206" s="18" t="str">
        <f t="shared" si="82"/>
        <v>4ZF-00017OPEN VALUE - CSP GOBIERNO</v>
      </c>
      <c r="C1206" s="18"/>
      <c r="D1206" t="s">
        <v>122</v>
      </c>
      <c r="E1206" t="s">
        <v>1529</v>
      </c>
      <c r="F1206" t="s">
        <v>2769</v>
      </c>
      <c r="G1206" s="18" t="str">
        <f t="shared" si="84"/>
        <v>Catalogo principal</v>
      </c>
      <c r="H1206" s="43" t="s">
        <v>121</v>
      </c>
      <c r="I1206" s="37" t="s">
        <v>67</v>
      </c>
      <c r="J1206" t="s">
        <v>4827</v>
      </c>
      <c r="K1206" t="s">
        <v>40</v>
      </c>
      <c r="L1206" s="70" t="s">
        <v>21</v>
      </c>
      <c r="M1206" s="70" t="s">
        <v>3966</v>
      </c>
      <c r="N1206" s="37" t="s">
        <v>67</v>
      </c>
      <c r="O1206" s="37" t="s">
        <v>67</v>
      </c>
      <c r="P1206" s="37" t="s">
        <v>3757</v>
      </c>
      <c r="Q1206" s="75" t="s">
        <v>1529</v>
      </c>
      <c r="R1206" t="s">
        <v>3691</v>
      </c>
      <c r="S1206" s="38">
        <v>17</v>
      </c>
      <c r="T1206">
        <v>1</v>
      </c>
      <c r="U1206">
        <v>0</v>
      </c>
      <c r="V1206" s="43" t="str">
        <f t="shared" si="83"/>
        <v>USD</v>
      </c>
    </row>
    <row r="1207" spans="1:22" x14ac:dyDescent="0.2">
      <c r="A1207" s="18" t="str">
        <f t="shared" si="81"/>
        <v>Catalogo principalOPEN VALUE - CSP GOBIERNO5A5-00005</v>
      </c>
      <c r="B1207" s="18" t="str">
        <f t="shared" si="82"/>
        <v>5A5-00005OPEN VALUE - CSP GOBIERNO</v>
      </c>
      <c r="C1207" s="18"/>
      <c r="D1207" t="s">
        <v>122</v>
      </c>
      <c r="E1207" t="s">
        <v>1530</v>
      </c>
      <c r="F1207" t="s">
        <v>2769</v>
      </c>
      <c r="G1207" s="18" t="str">
        <f t="shared" si="84"/>
        <v>Catalogo principal</v>
      </c>
      <c r="H1207" s="43" t="s">
        <v>121</v>
      </c>
      <c r="I1207" s="37" t="s">
        <v>67</v>
      </c>
      <c r="J1207" t="s">
        <v>4828</v>
      </c>
      <c r="K1207" t="s">
        <v>40</v>
      </c>
      <c r="L1207" s="70" t="s">
        <v>21</v>
      </c>
      <c r="M1207" s="70" t="s">
        <v>3966</v>
      </c>
      <c r="N1207" s="37" t="s">
        <v>67</v>
      </c>
      <c r="O1207" s="37" t="s">
        <v>67</v>
      </c>
      <c r="P1207" s="37" t="s">
        <v>3757</v>
      </c>
      <c r="Q1207" s="75" t="s">
        <v>1530</v>
      </c>
      <c r="R1207" t="s">
        <v>3691</v>
      </c>
      <c r="S1207" s="38">
        <v>0.3</v>
      </c>
      <c r="T1207">
        <v>1</v>
      </c>
      <c r="U1207">
        <v>0</v>
      </c>
      <c r="V1207" s="43" t="str">
        <f t="shared" si="83"/>
        <v>USD</v>
      </c>
    </row>
    <row r="1208" spans="1:22" x14ac:dyDescent="0.2">
      <c r="A1208" s="18" t="str">
        <f t="shared" si="81"/>
        <v>Catalogo principalOPEN VALUE - CSP GOBIERNO5A9-00005</v>
      </c>
      <c r="B1208" s="18" t="str">
        <f t="shared" si="82"/>
        <v>5A9-00005OPEN VALUE - CSP GOBIERNO</v>
      </c>
      <c r="C1208" s="18"/>
      <c r="D1208" t="s">
        <v>122</v>
      </c>
      <c r="E1208" t="s">
        <v>1531</v>
      </c>
      <c r="F1208" t="s">
        <v>2769</v>
      </c>
      <c r="G1208" s="18" t="str">
        <f t="shared" si="84"/>
        <v>Catalogo principal</v>
      </c>
      <c r="H1208" s="43" t="s">
        <v>121</v>
      </c>
      <c r="I1208" s="37" t="s">
        <v>67</v>
      </c>
      <c r="J1208" t="s">
        <v>4829</v>
      </c>
      <c r="K1208" t="s">
        <v>40</v>
      </c>
      <c r="L1208" s="70" t="s">
        <v>21</v>
      </c>
      <c r="M1208" s="70" t="s">
        <v>3966</v>
      </c>
      <c r="N1208" s="37" t="s">
        <v>67</v>
      </c>
      <c r="O1208" s="37" t="s">
        <v>67</v>
      </c>
      <c r="P1208" s="37" t="s">
        <v>3757</v>
      </c>
      <c r="Q1208" s="75" t="s">
        <v>1531</v>
      </c>
      <c r="R1208" t="s">
        <v>3691</v>
      </c>
      <c r="S1208" s="38">
        <v>2.7</v>
      </c>
      <c r="T1208">
        <v>1</v>
      </c>
      <c r="U1208">
        <v>0</v>
      </c>
      <c r="V1208" s="43" t="str">
        <f t="shared" si="83"/>
        <v>USD</v>
      </c>
    </row>
    <row r="1209" spans="1:22" x14ac:dyDescent="0.2">
      <c r="A1209" s="18" t="str">
        <f t="shared" si="81"/>
        <v>Catalogo principalOPEN VALUE - CSP GOBIERNO5HK-00162</v>
      </c>
      <c r="B1209" s="18" t="str">
        <f t="shared" si="82"/>
        <v>5HK-00162OPEN VALUE - CSP GOBIERNO</v>
      </c>
      <c r="C1209" s="18"/>
      <c r="D1209" t="s">
        <v>122</v>
      </c>
      <c r="E1209" t="s">
        <v>1532</v>
      </c>
      <c r="F1209" t="s">
        <v>2769</v>
      </c>
      <c r="G1209" s="18" t="str">
        <f t="shared" si="84"/>
        <v>Catalogo principal</v>
      </c>
      <c r="H1209" s="43" t="s">
        <v>121</v>
      </c>
      <c r="I1209" s="37" t="s">
        <v>67</v>
      </c>
      <c r="J1209" t="s">
        <v>4830</v>
      </c>
      <c r="K1209" t="s">
        <v>40</v>
      </c>
      <c r="L1209" s="70" t="s">
        <v>21</v>
      </c>
      <c r="M1209" s="70" t="s">
        <v>3946</v>
      </c>
      <c r="N1209" s="37" t="s">
        <v>67</v>
      </c>
      <c r="O1209" s="37" t="s">
        <v>67</v>
      </c>
      <c r="P1209" s="37" t="s">
        <v>3757</v>
      </c>
      <c r="Q1209" s="75" t="s">
        <v>1532</v>
      </c>
      <c r="R1209" t="s">
        <v>207</v>
      </c>
      <c r="S1209" s="38">
        <v>75</v>
      </c>
      <c r="T1209">
        <v>1</v>
      </c>
      <c r="U1209">
        <v>0</v>
      </c>
      <c r="V1209" s="43" t="str">
        <f t="shared" si="83"/>
        <v>USD</v>
      </c>
    </row>
    <row r="1210" spans="1:22" x14ac:dyDescent="0.2">
      <c r="A1210" s="18" t="str">
        <f t="shared" si="81"/>
        <v>Catalogo principalOPEN VALUE - CSP GOBIERNO5HK-00163</v>
      </c>
      <c r="B1210" s="18" t="str">
        <f t="shared" si="82"/>
        <v>5HK-00163OPEN VALUE - CSP GOBIERNO</v>
      </c>
      <c r="C1210" s="18"/>
      <c r="D1210" t="s">
        <v>122</v>
      </c>
      <c r="E1210" t="s">
        <v>1533</v>
      </c>
      <c r="F1210" t="s">
        <v>2769</v>
      </c>
      <c r="G1210" s="18" t="str">
        <f t="shared" si="84"/>
        <v>Catalogo principal</v>
      </c>
      <c r="H1210" s="43" t="s">
        <v>121</v>
      </c>
      <c r="I1210" s="37" t="s">
        <v>67</v>
      </c>
      <c r="J1210" t="s">
        <v>3801</v>
      </c>
      <c r="K1210" t="s">
        <v>40</v>
      </c>
      <c r="L1210" s="70" t="s">
        <v>21</v>
      </c>
      <c r="M1210" s="70" t="s">
        <v>28</v>
      </c>
      <c r="N1210" s="37" t="s">
        <v>67</v>
      </c>
      <c r="O1210" s="37" t="s">
        <v>67</v>
      </c>
      <c r="P1210" s="37" t="s">
        <v>3757</v>
      </c>
      <c r="Q1210" s="75" t="s">
        <v>1533</v>
      </c>
      <c r="R1210" t="s">
        <v>207</v>
      </c>
      <c r="S1210" s="38">
        <v>36</v>
      </c>
      <c r="T1210">
        <v>1</v>
      </c>
      <c r="U1210">
        <v>0</v>
      </c>
      <c r="V1210" s="43" t="str">
        <f t="shared" si="83"/>
        <v>USD</v>
      </c>
    </row>
    <row r="1211" spans="1:22" x14ac:dyDescent="0.2">
      <c r="A1211" s="18" t="str">
        <f t="shared" si="81"/>
        <v>Catalogo principalOPEN VALUE - CSP GOBIERNO5HU-00152</v>
      </c>
      <c r="B1211" s="18" t="str">
        <f t="shared" si="82"/>
        <v>5HU-00152OPEN VALUE - CSP GOBIERNO</v>
      </c>
      <c r="C1211" s="18"/>
      <c r="D1211" t="s">
        <v>122</v>
      </c>
      <c r="E1211" t="s">
        <v>1534</v>
      </c>
      <c r="F1211" t="s">
        <v>2769</v>
      </c>
      <c r="G1211" s="18" t="str">
        <f t="shared" si="84"/>
        <v>Catalogo principal</v>
      </c>
      <c r="H1211" s="43" t="s">
        <v>121</v>
      </c>
      <c r="I1211" s="37" t="s">
        <v>67</v>
      </c>
      <c r="J1211" t="s">
        <v>4831</v>
      </c>
      <c r="K1211" t="s">
        <v>40</v>
      </c>
      <c r="L1211" s="70" t="s">
        <v>21</v>
      </c>
      <c r="M1211" s="70" t="s">
        <v>3946</v>
      </c>
      <c r="N1211" s="37" t="s">
        <v>67</v>
      </c>
      <c r="O1211" s="37" t="s">
        <v>67</v>
      </c>
      <c r="P1211" s="37" t="s">
        <v>3757</v>
      </c>
      <c r="Q1211" s="75" t="s">
        <v>1534</v>
      </c>
      <c r="R1211" t="s">
        <v>207</v>
      </c>
      <c r="S1211" s="38">
        <v>8415</v>
      </c>
      <c r="T1211">
        <v>1</v>
      </c>
      <c r="U1211">
        <v>0</v>
      </c>
      <c r="V1211" s="43" t="str">
        <f t="shared" si="83"/>
        <v>USD</v>
      </c>
    </row>
    <row r="1212" spans="1:22" x14ac:dyDescent="0.2">
      <c r="A1212" s="18" t="str">
        <f t="shared" si="81"/>
        <v>Catalogo principalOPEN VALUE - CSP GOBIERNO5HU-00153</v>
      </c>
      <c r="B1212" s="18" t="str">
        <f t="shared" si="82"/>
        <v>5HU-00153OPEN VALUE - CSP GOBIERNO</v>
      </c>
      <c r="C1212" s="18"/>
      <c r="D1212" t="s">
        <v>122</v>
      </c>
      <c r="E1212" t="s">
        <v>1535</v>
      </c>
      <c r="F1212" t="s">
        <v>2769</v>
      </c>
      <c r="G1212" s="18" t="str">
        <f t="shared" si="84"/>
        <v>Catalogo principal</v>
      </c>
      <c r="H1212" s="43" t="s">
        <v>121</v>
      </c>
      <c r="I1212" s="37" t="s">
        <v>67</v>
      </c>
      <c r="J1212" t="s">
        <v>4832</v>
      </c>
      <c r="K1212" t="s">
        <v>40</v>
      </c>
      <c r="L1212" s="70" t="s">
        <v>21</v>
      </c>
      <c r="M1212" s="70" t="s">
        <v>3948</v>
      </c>
      <c r="N1212" s="37" t="s">
        <v>67</v>
      </c>
      <c r="O1212" s="37" t="s">
        <v>67</v>
      </c>
      <c r="P1212" s="37" t="s">
        <v>3757</v>
      </c>
      <c r="Q1212" s="75" t="s">
        <v>1535</v>
      </c>
      <c r="R1212" t="s">
        <v>207</v>
      </c>
      <c r="S1212" s="38">
        <v>3606</v>
      </c>
      <c r="T1212">
        <v>1</v>
      </c>
      <c r="U1212">
        <v>0</v>
      </c>
      <c r="V1212" s="43" t="str">
        <f t="shared" si="83"/>
        <v>USD</v>
      </c>
    </row>
    <row r="1213" spans="1:22" x14ac:dyDescent="0.2">
      <c r="A1213" s="18" t="str">
        <f t="shared" si="81"/>
        <v>Catalogo principalOPEN VALUE - CSP GOBIERNO6EM-00008</v>
      </c>
      <c r="B1213" s="18" t="str">
        <f t="shared" si="82"/>
        <v>6EM-00008OPEN VALUE - CSP GOBIERNO</v>
      </c>
      <c r="C1213" s="18"/>
      <c r="D1213" t="s">
        <v>122</v>
      </c>
      <c r="E1213" t="s">
        <v>1536</v>
      </c>
      <c r="F1213" t="s">
        <v>2769</v>
      </c>
      <c r="G1213" s="18" t="str">
        <f t="shared" si="84"/>
        <v>Catalogo principal</v>
      </c>
      <c r="H1213" s="43" t="s">
        <v>121</v>
      </c>
      <c r="I1213" s="37" t="s">
        <v>67</v>
      </c>
      <c r="J1213" t="s">
        <v>4833</v>
      </c>
      <c r="K1213" t="s">
        <v>40</v>
      </c>
      <c r="L1213" s="70" t="s">
        <v>21</v>
      </c>
      <c r="M1213" s="70" t="s">
        <v>3966</v>
      </c>
      <c r="N1213" s="37" t="s">
        <v>67</v>
      </c>
      <c r="O1213" s="37" t="s">
        <v>67</v>
      </c>
      <c r="P1213" s="37" t="s">
        <v>3757</v>
      </c>
      <c r="Q1213" s="75" t="s">
        <v>1536</v>
      </c>
      <c r="R1213" t="s">
        <v>3691</v>
      </c>
      <c r="S1213" s="38">
        <v>9</v>
      </c>
      <c r="T1213">
        <v>1</v>
      </c>
      <c r="U1213">
        <v>0</v>
      </c>
      <c r="V1213" s="43" t="str">
        <f t="shared" si="83"/>
        <v>USD</v>
      </c>
    </row>
    <row r="1214" spans="1:22" x14ac:dyDescent="0.2">
      <c r="A1214" s="18" t="str">
        <f t="shared" si="81"/>
        <v>Catalogo principalOPEN VALUE - CSP GOBIERNO6KV-00006</v>
      </c>
      <c r="B1214" s="18" t="str">
        <f t="shared" si="82"/>
        <v>6KV-00006OPEN VALUE - CSP GOBIERNO</v>
      </c>
      <c r="C1214" s="18"/>
      <c r="D1214" t="s">
        <v>122</v>
      </c>
      <c r="E1214" t="s">
        <v>1537</v>
      </c>
      <c r="F1214" t="s">
        <v>2769</v>
      </c>
      <c r="G1214" s="18" t="str">
        <f t="shared" si="84"/>
        <v>Catalogo principal</v>
      </c>
      <c r="H1214" s="43" t="s">
        <v>121</v>
      </c>
      <c r="I1214" s="37" t="s">
        <v>67</v>
      </c>
      <c r="J1214" t="s">
        <v>4834</v>
      </c>
      <c r="K1214" t="s">
        <v>40</v>
      </c>
      <c r="L1214" s="70" t="s">
        <v>21</v>
      </c>
      <c r="M1214" s="70" t="s">
        <v>3966</v>
      </c>
      <c r="N1214" s="37" t="s">
        <v>67</v>
      </c>
      <c r="O1214" s="37" t="s">
        <v>67</v>
      </c>
      <c r="P1214" s="37" t="s">
        <v>3757</v>
      </c>
      <c r="Q1214" s="75" t="s">
        <v>1537</v>
      </c>
      <c r="R1214" t="s">
        <v>3691</v>
      </c>
      <c r="S1214" s="38">
        <v>0</v>
      </c>
      <c r="T1214">
        <v>1</v>
      </c>
      <c r="U1214">
        <v>0</v>
      </c>
      <c r="V1214" s="43" t="str">
        <f t="shared" si="83"/>
        <v>USD</v>
      </c>
    </row>
    <row r="1215" spans="1:22" x14ac:dyDescent="0.2">
      <c r="A1215" s="18" t="str">
        <f t="shared" si="81"/>
        <v>Catalogo principalOPEN VALUE - CSP GOBIERNO6PV-00006</v>
      </c>
      <c r="B1215" s="18" t="str">
        <f t="shared" si="82"/>
        <v>6PV-00006OPEN VALUE - CSP GOBIERNO</v>
      </c>
      <c r="C1215" s="18"/>
      <c r="D1215" t="s">
        <v>122</v>
      </c>
      <c r="E1215" t="s">
        <v>1538</v>
      </c>
      <c r="F1215" t="s">
        <v>2769</v>
      </c>
      <c r="G1215" s="18" t="str">
        <f t="shared" si="84"/>
        <v>Catalogo principal</v>
      </c>
      <c r="H1215" s="43" t="s">
        <v>121</v>
      </c>
      <c r="I1215" s="37" t="s">
        <v>67</v>
      </c>
      <c r="J1215" t="s">
        <v>4835</v>
      </c>
      <c r="K1215" t="s">
        <v>40</v>
      </c>
      <c r="L1215" s="70" t="s">
        <v>21</v>
      </c>
      <c r="M1215" s="70" t="s">
        <v>3966</v>
      </c>
      <c r="N1215" s="37" t="s">
        <v>67</v>
      </c>
      <c r="O1215" s="37" t="s">
        <v>67</v>
      </c>
      <c r="P1215" s="37" t="s">
        <v>3757</v>
      </c>
      <c r="Q1215" s="75" t="s">
        <v>1538</v>
      </c>
      <c r="R1215" t="s">
        <v>3691</v>
      </c>
      <c r="S1215" s="38">
        <v>0</v>
      </c>
      <c r="T1215">
        <v>1</v>
      </c>
      <c r="U1215">
        <v>0</v>
      </c>
      <c r="V1215" s="43" t="str">
        <f t="shared" si="83"/>
        <v>USD</v>
      </c>
    </row>
    <row r="1216" spans="1:22" x14ac:dyDescent="0.2">
      <c r="A1216" s="18" t="str">
        <f t="shared" si="81"/>
        <v>Catalogo principalOPEN VALUE - CSP GOBIERNO6VC-00998</v>
      </c>
      <c r="B1216" s="18" t="str">
        <f t="shared" si="82"/>
        <v>6VC-00998OPEN VALUE - CSP GOBIERNO</v>
      </c>
      <c r="C1216" s="18"/>
      <c r="D1216" t="s">
        <v>122</v>
      </c>
      <c r="E1216" t="s">
        <v>1539</v>
      </c>
      <c r="F1216" t="s">
        <v>2769</v>
      </c>
      <c r="G1216" s="18" t="str">
        <f t="shared" si="84"/>
        <v>Catalogo principal</v>
      </c>
      <c r="H1216" s="43" t="s">
        <v>121</v>
      </c>
      <c r="I1216" s="37" t="s">
        <v>67</v>
      </c>
      <c r="J1216" t="s">
        <v>4836</v>
      </c>
      <c r="K1216" t="s">
        <v>40</v>
      </c>
      <c r="L1216" s="70" t="s">
        <v>21</v>
      </c>
      <c r="M1216" s="70" t="s">
        <v>3946</v>
      </c>
      <c r="N1216" s="37" t="s">
        <v>67</v>
      </c>
      <c r="O1216" s="37" t="s">
        <v>67</v>
      </c>
      <c r="P1216" s="37" t="s">
        <v>3757</v>
      </c>
      <c r="Q1216" s="75" t="s">
        <v>1539</v>
      </c>
      <c r="R1216" t="s">
        <v>207</v>
      </c>
      <c r="S1216" s="38">
        <v>246</v>
      </c>
      <c r="T1216">
        <v>1</v>
      </c>
      <c r="U1216">
        <v>0</v>
      </c>
      <c r="V1216" s="43" t="str">
        <f t="shared" si="83"/>
        <v>USD</v>
      </c>
    </row>
    <row r="1217" spans="1:22" x14ac:dyDescent="0.2">
      <c r="A1217" s="18" t="str">
        <f t="shared" si="81"/>
        <v>Catalogo principalOPEN VALUE - CSP GOBIERNO6VC-00999</v>
      </c>
      <c r="B1217" s="18" t="str">
        <f t="shared" si="82"/>
        <v>6VC-00999OPEN VALUE - CSP GOBIERNO</v>
      </c>
      <c r="C1217" s="18"/>
      <c r="D1217" t="s">
        <v>122</v>
      </c>
      <c r="E1217" t="s">
        <v>1540</v>
      </c>
      <c r="F1217" t="s">
        <v>2769</v>
      </c>
      <c r="G1217" s="18" t="str">
        <f t="shared" si="84"/>
        <v>Catalogo principal</v>
      </c>
      <c r="H1217" s="43" t="s">
        <v>121</v>
      </c>
      <c r="I1217" s="37" t="s">
        <v>67</v>
      </c>
      <c r="J1217" t="s">
        <v>4837</v>
      </c>
      <c r="K1217" t="s">
        <v>40</v>
      </c>
      <c r="L1217" s="70" t="s">
        <v>21</v>
      </c>
      <c r="M1217" s="70" t="s">
        <v>3946</v>
      </c>
      <c r="N1217" s="37" t="s">
        <v>67</v>
      </c>
      <c r="O1217" s="37" t="s">
        <v>67</v>
      </c>
      <c r="P1217" s="37" t="s">
        <v>3757</v>
      </c>
      <c r="Q1217" s="75" t="s">
        <v>1540</v>
      </c>
      <c r="R1217" t="s">
        <v>207</v>
      </c>
      <c r="S1217" s="38">
        <v>282</v>
      </c>
      <c r="T1217">
        <v>1</v>
      </c>
      <c r="U1217">
        <v>0</v>
      </c>
      <c r="V1217" s="43" t="str">
        <f t="shared" si="83"/>
        <v>USD</v>
      </c>
    </row>
    <row r="1218" spans="1:22" x14ac:dyDescent="0.2">
      <c r="A1218" s="18" t="str">
        <f t="shared" si="81"/>
        <v>Catalogo principalOPEN VALUE - CSP GOBIERNO6VC-01000</v>
      </c>
      <c r="B1218" s="18" t="str">
        <f t="shared" si="82"/>
        <v>6VC-01000OPEN VALUE - CSP GOBIERNO</v>
      </c>
      <c r="C1218" s="18"/>
      <c r="D1218" t="s">
        <v>122</v>
      </c>
      <c r="E1218" t="s">
        <v>1541</v>
      </c>
      <c r="F1218" t="s">
        <v>2769</v>
      </c>
      <c r="G1218" s="18" t="str">
        <f t="shared" si="84"/>
        <v>Catalogo principal</v>
      </c>
      <c r="H1218" s="43" t="s">
        <v>121</v>
      </c>
      <c r="I1218" s="37" t="s">
        <v>67</v>
      </c>
      <c r="J1218" t="s">
        <v>4838</v>
      </c>
      <c r="K1218" t="s">
        <v>40</v>
      </c>
      <c r="L1218" s="70" t="s">
        <v>21</v>
      </c>
      <c r="M1218" s="70" t="s">
        <v>3948</v>
      </c>
      <c r="N1218" s="37" t="s">
        <v>67</v>
      </c>
      <c r="O1218" s="37" t="s">
        <v>67</v>
      </c>
      <c r="P1218" s="37" t="s">
        <v>3757</v>
      </c>
      <c r="Q1218" s="75" t="s">
        <v>1541</v>
      </c>
      <c r="R1218" t="s">
        <v>207</v>
      </c>
      <c r="S1218" s="38">
        <v>108</v>
      </c>
      <c r="T1218">
        <v>1</v>
      </c>
      <c r="U1218">
        <v>0</v>
      </c>
      <c r="V1218" s="43" t="str">
        <f t="shared" si="83"/>
        <v>USD</v>
      </c>
    </row>
    <row r="1219" spans="1:22" x14ac:dyDescent="0.2">
      <c r="A1219" s="18" t="str">
        <f t="shared" si="81"/>
        <v>Catalogo principalOPEN VALUE - CSP GOBIERNO6VC-01001</v>
      </c>
      <c r="B1219" s="18" t="str">
        <f t="shared" si="82"/>
        <v>6VC-01001OPEN VALUE - CSP GOBIERNO</v>
      </c>
      <c r="C1219" s="18"/>
      <c r="D1219" t="s">
        <v>122</v>
      </c>
      <c r="E1219" t="s">
        <v>1542</v>
      </c>
      <c r="F1219" t="s">
        <v>2769</v>
      </c>
      <c r="G1219" s="18" t="str">
        <f t="shared" si="84"/>
        <v>Catalogo principal</v>
      </c>
      <c r="H1219" s="43" t="s">
        <v>121</v>
      </c>
      <c r="I1219" s="37" t="s">
        <v>67</v>
      </c>
      <c r="J1219" t="s">
        <v>4839</v>
      </c>
      <c r="K1219" t="s">
        <v>40</v>
      </c>
      <c r="L1219" s="70" t="s">
        <v>21</v>
      </c>
      <c r="M1219" s="70" t="s">
        <v>3948</v>
      </c>
      <c r="N1219" s="37" t="s">
        <v>67</v>
      </c>
      <c r="O1219" s="37" t="s">
        <v>67</v>
      </c>
      <c r="P1219" s="37" t="s">
        <v>3757</v>
      </c>
      <c r="Q1219" s="75" t="s">
        <v>1542</v>
      </c>
      <c r="R1219" t="s">
        <v>207</v>
      </c>
      <c r="S1219" s="38">
        <v>123</v>
      </c>
      <c r="T1219">
        <v>1</v>
      </c>
      <c r="U1219">
        <v>0</v>
      </c>
      <c r="V1219" s="43" t="str">
        <f t="shared" si="83"/>
        <v>USD</v>
      </c>
    </row>
    <row r="1220" spans="1:22" x14ac:dyDescent="0.2">
      <c r="A1220" s="18" t="str">
        <f t="shared" si="81"/>
        <v>Catalogo principalOPEN VALUE - CSP GOBIERNO6XC-00171</v>
      </c>
      <c r="B1220" s="18" t="str">
        <f t="shared" si="82"/>
        <v>6XC-00171OPEN VALUE - CSP GOBIERNO</v>
      </c>
      <c r="C1220" s="18"/>
      <c r="D1220" t="s">
        <v>122</v>
      </c>
      <c r="E1220" t="s">
        <v>1543</v>
      </c>
      <c r="F1220" t="s">
        <v>2769</v>
      </c>
      <c r="G1220" s="18" t="str">
        <f t="shared" si="84"/>
        <v>Catalogo principal</v>
      </c>
      <c r="H1220" s="43" t="s">
        <v>121</v>
      </c>
      <c r="I1220" s="37" t="s">
        <v>67</v>
      </c>
      <c r="J1220" t="s">
        <v>4840</v>
      </c>
      <c r="K1220" t="s">
        <v>40</v>
      </c>
      <c r="L1220" s="70" t="s">
        <v>21</v>
      </c>
      <c r="M1220" s="70" t="s">
        <v>3946</v>
      </c>
      <c r="N1220" s="37" t="s">
        <v>67</v>
      </c>
      <c r="O1220" s="37" t="s">
        <v>67</v>
      </c>
      <c r="P1220" s="37" t="s">
        <v>3757</v>
      </c>
      <c r="Q1220" s="75" t="s">
        <v>1543</v>
      </c>
      <c r="R1220" t="s">
        <v>207</v>
      </c>
      <c r="S1220" s="38">
        <v>25371</v>
      </c>
      <c r="T1220">
        <v>1</v>
      </c>
      <c r="U1220">
        <v>0</v>
      </c>
      <c r="V1220" s="43" t="str">
        <f t="shared" si="83"/>
        <v>USD</v>
      </c>
    </row>
    <row r="1221" spans="1:22" x14ac:dyDescent="0.2">
      <c r="A1221" s="18" t="str">
        <f t="shared" si="81"/>
        <v>Catalogo principalOPEN VALUE - CSP GOBIERNO6XC-00172</v>
      </c>
      <c r="B1221" s="18" t="str">
        <f t="shared" si="82"/>
        <v>6XC-00172OPEN VALUE - CSP GOBIERNO</v>
      </c>
      <c r="C1221" s="18"/>
      <c r="D1221" t="s">
        <v>122</v>
      </c>
      <c r="E1221" t="s">
        <v>1544</v>
      </c>
      <c r="F1221" t="s">
        <v>2769</v>
      </c>
      <c r="G1221" s="18" t="str">
        <f t="shared" si="84"/>
        <v>Catalogo principal</v>
      </c>
      <c r="H1221" s="43" t="s">
        <v>121</v>
      </c>
      <c r="I1221" s="37" t="s">
        <v>67</v>
      </c>
      <c r="J1221" t="s">
        <v>4841</v>
      </c>
      <c r="K1221" t="s">
        <v>40</v>
      </c>
      <c r="L1221" s="70" t="s">
        <v>21</v>
      </c>
      <c r="M1221" s="70" t="s">
        <v>3948</v>
      </c>
      <c r="N1221" s="37" t="s">
        <v>67</v>
      </c>
      <c r="O1221" s="37" t="s">
        <v>67</v>
      </c>
      <c r="P1221" s="37" t="s">
        <v>3757</v>
      </c>
      <c r="Q1221" s="75" t="s">
        <v>1544</v>
      </c>
      <c r="R1221" t="s">
        <v>207</v>
      </c>
      <c r="S1221" s="38">
        <v>10875</v>
      </c>
      <c r="T1221">
        <v>1</v>
      </c>
      <c r="U1221">
        <v>0</v>
      </c>
      <c r="V1221" s="43" t="str">
        <f t="shared" si="83"/>
        <v>USD</v>
      </c>
    </row>
    <row r="1222" spans="1:22" x14ac:dyDescent="0.2">
      <c r="A1222" s="18" t="str">
        <f t="shared" si="81"/>
        <v>Catalogo principalOPEN VALUE - CSP GOBIERNO6YH-00263</v>
      </c>
      <c r="B1222" s="18" t="str">
        <f t="shared" si="82"/>
        <v>6YH-00263OPEN VALUE - CSP GOBIERNO</v>
      </c>
      <c r="C1222" s="18"/>
      <c r="D1222" t="s">
        <v>122</v>
      </c>
      <c r="E1222" t="s">
        <v>1545</v>
      </c>
      <c r="F1222" t="s">
        <v>2769</v>
      </c>
      <c r="G1222" s="18" t="str">
        <f t="shared" si="84"/>
        <v>Catalogo principal</v>
      </c>
      <c r="H1222" s="43" t="s">
        <v>121</v>
      </c>
      <c r="I1222" s="37" t="s">
        <v>67</v>
      </c>
      <c r="J1222" t="s">
        <v>4842</v>
      </c>
      <c r="K1222" t="s">
        <v>40</v>
      </c>
      <c r="L1222" s="70" t="s">
        <v>21</v>
      </c>
      <c r="M1222" s="70" t="s">
        <v>3946</v>
      </c>
      <c r="N1222" s="37" t="s">
        <v>67</v>
      </c>
      <c r="O1222" s="37" t="s">
        <v>67</v>
      </c>
      <c r="P1222" s="37" t="s">
        <v>3757</v>
      </c>
      <c r="Q1222" s="75" t="s">
        <v>1545</v>
      </c>
      <c r="R1222" t="s">
        <v>207</v>
      </c>
      <c r="S1222" s="38">
        <v>75</v>
      </c>
      <c r="T1222">
        <v>1</v>
      </c>
      <c r="U1222">
        <v>0</v>
      </c>
      <c r="V1222" s="43" t="str">
        <f t="shared" si="83"/>
        <v>USD</v>
      </c>
    </row>
    <row r="1223" spans="1:22" x14ac:dyDescent="0.2">
      <c r="A1223" s="18" t="str">
        <f t="shared" si="81"/>
        <v>Catalogo principalOPEN VALUE - CSP GOBIERNO6YH-00264</v>
      </c>
      <c r="B1223" s="18" t="str">
        <f t="shared" si="82"/>
        <v>6YH-00264OPEN VALUE - CSP GOBIERNO</v>
      </c>
      <c r="C1223" s="18"/>
      <c r="D1223" t="s">
        <v>122</v>
      </c>
      <c r="E1223" t="s">
        <v>1546</v>
      </c>
      <c r="F1223" t="s">
        <v>2769</v>
      </c>
      <c r="G1223" s="18" t="str">
        <f t="shared" si="84"/>
        <v>Catalogo principal</v>
      </c>
      <c r="H1223" s="43" t="s">
        <v>121</v>
      </c>
      <c r="I1223" s="37" t="s">
        <v>67</v>
      </c>
      <c r="J1223" t="s">
        <v>4843</v>
      </c>
      <c r="K1223" t="s">
        <v>40</v>
      </c>
      <c r="L1223" s="70" t="s">
        <v>21</v>
      </c>
      <c r="M1223" s="70" t="s">
        <v>3948</v>
      </c>
      <c r="N1223" s="37" t="s">
        <v>67</v>
      </c>
      <c r="O1223" s="37" t="s">
        <v>67</v>
      </c>
      <c r="P1223" s="37" t="s">
        <v>3757</v>
      </c>
      <c r="Q1223" s="75" t="s">
        <v>1546</v>
      </c>
      <c r="R1223" t="s">
        <v>207</v>
      </c>
      <c r="S1223" s="38">
        <v>36</v>
      </c>
      <c r="T1223">
        <v>1</v>
      </c>
      <c r="U1223">
        <v>0</v>
      </c>
      <c r="V1223" s="43" t="str">
        <f t="shared" si="83"/>
        <v>USD</v>
      </c>
    </row>
    <row r="1224" spans="1:22" x14ac:dyDescent="0.2">
      <c r="A1224" s="18" t="str">
        <f t="shared" si="81"/>
        <v>Catalogo principalOPEN VALUE - CSP GOBIERNO6ZH-00245</v>
      </c>
      <c r="B1224" s="18" t="str">
        <f t="shared" si="82"/>
        <v>6ZH-00245OPEN VALUE - CSP GOBIERNO</v>
      </c>
      <c r="C1224" s="18"/>
      <c r="D1224" t="s">
        <v>122</v>
      </c>
      <c r="E1224" t="s">
        <v>1547</v>
      </c>
      <c r="F1224" t="s">
        <v>2769</v>
      </c>
      <c r="G1224" s="18" t="str">
        <f t="shared" si="84"/>
        <v>Catalogo principal</v>
      </c>
      <c r="H1224" s="43" t="s">
        <v>121</v>
      </c>
      <c r="I1224" s="37" t="s">
        <v>67</v>
      </c>
      <c r="J1224" t="s">
        <v>4844</v>
      </c>
      <c r="K1224" t="s">
        <v>40</v>
      </c>
      <c r="L1224" s="70" t="s">
        <v>21</v>
      </c>
      <c r="M1224" s="70" t="s">
        <v>3946</v>
      </c>
      <c r="N1224" s="37" t="s">
        <v>67</v>
      </c>
      <c r="O1224" s="37" t="s">
        <v>67</v>
      </c>
      <c r="P1224" s="37" t="s">
        <v>3757</v>
      </c>
      <c r="Q1224" s="75" t="s">
        <v>1547</v>
      </c>
      <c r="R1224" t="s">
        <v>207</v>
      </c>
      <c r="S1224" s="38">
        <v>72</v>
      </c>
      <c r="T1224">
        <v>1</v>
      </c>
      <c r="U1224">
        <v>0</v>
      </c>
      <c r="V1224" s="43" t="str">
        <f t="shared" si="83"/>
        <v>USD</v>
      </c>
    </row>
    <row r="1225" spans="1:22" x14ac:dyDescent="0.2">
      <c r="A1225" s="18" t="str">
        <f t="shared" si="81"/>
        <v>Catalogo principalOPEN VALUE - CSP GOBIERNO6ZH-00246</v>
      </c>
      <c r="B1225" s="18" t="str">
        <f t="shared" si="82"/>
        <v>6ZH-00246OPEN VALUE - CSP GOBIERNO</v>
      </c>
      <c r="C1225" s="18"/>
      <c r="D1225" t="s">
        <v>122</v>
      </c>
      <c r="E1225" t="s">
        <v>1548</v>
      </c>
      <c r="F1225" t="s">
        <v>2769</v>
      </c>
      <c r="G1225" s="18" t="str">
        <f t="shared" si="84"/>
        <v>Catalogo principal</v>
      </c>
      <c r="H1225" s="43" t="s">
        <v>121</v>
      </c>
      <c r="I1225" s="37" t="s">
        <v>67</v>
      </c>
      <c r="J1225" t="s">
        <v>4845</v>
      </c>
      <c r="K1225" t="s">
        <v>40</v>
      </c>
      <c r="L1225" s="70" t="s">
        <v>21</v>
      </c>
      <c r="M1225" s="70" t="s">
        <v>3946</v>
      </c>
      <c r="N1225" s="37" t="s">
        <v>67</v>
      </c>
      <c r="O1225" s="37" t="s">
        <v>67</v>
      </c>
      <c r="P1225" s="37" t="s">
        <v>3757</v>
      </c>
      <c r="Q1225" s="75" t="s">
        <v>1548</v>
      </c>
      <c r="R1225" t="s">
        <v>207</v>
      </c>
      <c r="S1225" s="38">
        <v>93</v>
      </c>
      <c r="T1225">
        <v>1</v>
      </c>
      <c r="U1225">
        <v>0</v>
      </c>
      <c r="V1225" s="43" t="str">
        <f t="shared" si="83"/>
        <v>USD</v>
      </c>
    </row>
    <row r="1226" spans="1:22" x14ac:dyDescent="0.2">
      <c r="A1226" s="18" t="str">
        <f t="shared" si="81"/>
        <v>Catalogo principalOPEN VALUE - CSP GOBIERNO6ZH-00247</v>
      </c>
      <c r="B1226" s="18" t="str">
        <f t="shared" si="82"/>
        <v>6ZH-00247OPEN VALUE - CSP GOBIERNO</v>
      </c>
      <c r="C1226" s="18"/>
      <c r="D1226" t="s">
        <v>122</v>
      </c>
      <c r="E1226" t="s">
        <v>1549</v>
      </c>
      <c r="F1226" t="s">
        <v>2769</v>
      </c>
      <c r="G1226" s="18" t="str">
        <f t="shared" si="84"/>
        <v>Catalogo principal</v>
      </c>
      <c r="H1226" s="43" t="s">
        <v>121</v>
      </c>
      <c r="I1226" s="37" t="s">
        <v>67</v>
      </c>
      <c r="J1226" t="s">
        <v>4846</v>
      </c>
      <c r="K1226" t="s">
        <v>40</v>
      </c>
      <c r="L1226" s="70" t="s">
        <v>21</v>
      </c>
      <c r="M1226" s="70" t="s">
        <v>3948</v>
      </c>
      <c r="N1226" s="37" t="s">
        <v>67</v>
      </c>
      <c r="O1226" s="37" t="s">
        <v>67</v>
      </c>
      <c r="P1226" s="37" t="s">
        <v>3757</v>
      </c>
      <c r="Q1226" s="75" t="s">
        <v>1549</v>
      </c>
      <c r="R1226" t="s">
        <v>207</v>
      </c>
      <c r="S1226" s="38">
        <v>30</v>
      </c>
      <c r="T1226">
        <v>1</v>
      </c>
      <c r="U1226">
        <v>0</v>
      </c>
      <c r="V1226" s="43" t="str">
        <f t="shared" si="83"/>
        <v>USD</v>
      </c>
    </row>
    <row r="1227" spans="1:22" x14ac:dyDescent="0.2">
      <c r="A1227" s="18" t="str">
        <f t="shared" ref="A1227:A1281" si="85">D1227&amp;F1227&amp;E1227</f>
        <v>Catalogo principalOPEN VALUE - CSP GOBIERNO6ZH-00248</v>
      </c>
      <c r="B1227" s="18" t="str">
        <f t="shared" ref="B1227:B1281" si="86">E1227&amp;F1227</f>
        <v>6ZH-00248OPEN VALUE - CSP GOBIERNO</v>
      </c>
      <c r="C1227" s="18"/>
      <c r="D1227" t="s">
        <v>122</v>
      </c>
      <c r="E1227" t="s">
        <v>1550</v>
      </c>
      <c r="F1227" t="s">
        <v>2769</v>
      </c>
      <c r="G1227" s="18" t="str">
        <f t="shared" si="84"/>
        <v>Catalogo principal</v>
      </c>
      <c r="H1227" s="43" t="s">
        <v>121</v>
      </c>
      <c r="I1227" s="37" t="s">
        <v>67</v>
      </c>
      <c r="J1227" t="s">
        <v>4847</v>
      </c>
      <c r="K1227" t="s">
        <v>40</v>
      </c>
      <c r="L1227" s="70" t="s">
        <v>21</v>
      </c>
      <c r="M1227" s="70" t="s">
        <v>3948</v>
      </c>
      <c r="N1227" s="37" t="s">
        <v>67</v>
      </c>
      <c r="O1227" s="37" t="s">
        <v>67</v>
      </c>
      <c r="P1227" s="37" t="s">
        <v>3757</v>
      </c>
      <c r="Q1227" s="75" t="s">
        <v>1550</v>
      </c>
      <c r="R1227" t="s">
        <v>207</v>
      </c>
      <c r="S1227" s="38">
        <v>39</v>
      </c>
      <c r="T1227">
        <v>1</v>
      </c>
      <c r="U1227">
        <v>0</v>
      </c>
      <c r="V1227" s="43" t="str">
        <f t="shared" si="83"/>
        <v>USD</v>
      </c>
    </row>
    <row r="1228" spans="1:22" x14ac:dyDescent="0.2">
      <c r="A1228" s="18" t="str">
        <f t="shared" si="85"/>
        <v>Catalogo principalOPEN VALUE - CSP GOBIERNO76A-00794</v>
      </c>
      <c r="B1228" s="18" t="str">
        <f t="shared" si="86"/>
        <v>76A-00794OPEN VALUE - CSP GOBIERNO</v>
      </c>
      <c r="C1228" s="18"/>
      <c r="D1228" t="s">
        <v>122</v>
      </c>
      <c r="E1228" t="s">
        <v>1551</v>
      </c>
      <c r="F1228" t="s">
        <v>2769</v>
      </c>
      <c r="G1228" s="18" t="str">
        <f t="shared" si="84"/>
        <v>Catalogo principal</v>
      </c>
      <c r="H1228" s="43" t="s">
        <v>121</v>
      </c>
      <c r="I1228" s="37" t="s">
        <v>67</v>
      </c>
      <c r="J1228" t="s">
        <v>4848</v>
      </c>
      <c r="K1228" t="s">
        <v>40</v>
      </c>
      <c r="L1228" s="70" t="s">
        <v>21</v>
      </c>
      <c r="M1228" s="70" t="s">
        <v>3946</v>
      </c>
      <c r="N1228" s="37" t="s">
        <v>67</v>
      </c>
      <c r="O1228" s="37" t="s">
        <v>67</v>
      </c>
      <c r="P1228" s="37" t="s">
        <v>3757</v>
      </c>
      <c r="Q1228" s="75" t="s">
        <v>1551</v>
      </c>
      <c r="R1228" t="s">
        <v>207</v>
      </c>
      <c r="S1228" s="38">
        <v>1020</v>
      </c>
      <c r="T1228">
        <v>1</v>
      </c>
      <c r="U1228">
        <v>0</v>
      </c>
      <c r="V1228" s="43" t="str">
        <f t="shared" ref="V1228:V1282" si="87">H1228</f>
        <v>USD</v>
      </c>
    </row>
    <row r="1229" spans="1:22" x14ac:dyDescent="0.2">
      <c r="A1229" s="18" t="str">
        <f t="shared" si="85"/>
        <v>Catalogo principalOPEN VALUE - CSP GOBIERNO76A-00795</v>
      </c>
      <c r="B1229" s="18" t="str">
        <f t="shared" si="86"/>
        <v>76A-00795OPEN VALUE - CSP GOBIERNO</v>
      </c>
      <c r="C1229" s="18"/>
      <c r="D1229" t="s">
        <v>122</v>
      </c>
      <c r="E1229" t="s">
        <v>1552</v>
      </c>
      <c r="F1229" t="s">
        <v>2769</v>
      </c>
      <c r="G1229" s="18" t="str">
        <f t="shared" si="84"/>
        <v>Catalogo principal</v>
      </c>
      <c r="H1229" s="43" t="s">
        <v>121</v>
      </c>
      <c r="I1229" s="37" t="s">
        <v>67</v>
      </c>
      <c r="J1229" t="s">
        <v>4849</v>
      </c>
      <c r="K1229" t="s">
        <v>40</v>
      </c>
      <c r="L1229" s="70" t="s">
        <v>21</v>
      </c>
      <c r="M1229" s="70" t="s">
        <v>3946</v>
      </c>
      <c r="N1229" s="37" t="s">
        <v>67</v>
      </c>
      <c r="O1229" s="37" t="s">
        <v>67</v>
      </c>
      <c r="P1229" s="37" t="s">
        <v>3757</v>
      </c>
      <c r="Q1229" s="75" t="s">
        <v>1552</v>
      </c>
      <c r="R1229" t="s">
        <v>207</v>
      </c>
      <c r="S1229" s="38">
        <v>1317</v>
      </c>
      <c r="T1229">
        <v>1</v>
      </c>
      <c r="U1229">
        <v>0</v>
      </c>
      <c r="V1229" s="43" t="str">
        <f t="shared" si="87"/>
        <v>USD</v>
      </c>
    </row>
    <row r="1230" spans="1:22" x14ac:dyDescent="0.2">
      <c r="A1230" s="18" t="str">
        <f t="shared" si="85"/>
        <v>Catalogo principalOPEN VALUE - CSP GOBIERNO76A-00796</v>
      </c>
      <c r="B1230" s="18" t="str">
        <f t="shared" si="86"/>
        <v>76A-00796OPEN VALUE - CSP GOBIERNO</v>
      </c>
      <c r="C1230" s="18"/>
      <c r="D1230" t="s">
        <v>122</v>
      </c>
      <c r="E1230" t="s">
        <v>1553</v>
      </c>
      <c r="F1230" t="s">
        <v>2769</v>
      </c>
      <c r="G1230" s="18" t="str">
        <f t="shared" si="84"/>
        <v>Catalogo principal</v>
      </c>
      <c r="H1230" s="43" t="s">
        <v>121</v>
      </c>
      <c r="I1230" s="37" t="s">
        <v>67</v>
      </c>
      <c r="J1230" t="s">
        <v>4850</v>
      </c>
      <c r="K1230" t="s">
        <v>40</v>
      </c>
      <c r="L1230" s="70" t="s">
        <v>21</v>
      </c>
      <c r="M1230" s="70" t="s">
        <v>3963</v>
      </c>
      <c r="N1230" s="37" t="s">
        <v>67</v>
      </c>
      <c r="O1230" s="37" t="s">
        <v>67</v>
      </c>
      <c r="P1230" s="37" t="s">
        <v>3757</v>
      </c>
      <c r="Q1230" s="75" t="s">
        <v>1553</v>
      </c>
      <c r="R1230" t="s">
        <v>207</v>
      </c>
      <c r="S1230" s="38">
        <v>534</v>
      </c>
      <c r="T1230">
        <v>1</v>
      </c>
      <c r="U1230">
        <v>0</v>
      </c>
      <c r="V1230" s="43" t="str">
        <f t="shared" si="87"/>
        <v>USD</v>
      </c>
    </row>
    <row r="1231" spans="1:22" x14ac:dyDescent="0.2">
      <c r="A1231" s="18" t="str">
        <f t="shared" si="85"/>
        <v>Catalogo principalOPEN VALUE - CSP GOBIERNO76A-00797</v>
      </c>
      <c r="B1231" s="18" t="str">
        <f t="shared" si="86"/>
        <v>76A-00797OPEN VALUE - CSP GOBIERNO</v>
      </c>
      <c r="C1231" s="18"/>
      <c r="D1231" t="s">
        <v>122</v>
      </c>
      <c r="E1231" t="s">
        <v>1554</v>
      </c>
      <c r="F1231" t="s">
        <v>2769</v>
      </c>
      <c r="G1231" s="18" t="str">
        <f t="shared" si="84"/>
        <v>Catalogo principal</v>
      </c>
      <c r="H1231" s="43" t="s">
        <v>121</v>
      </c>
      <c r="I1231" s="37" t="s">
        <v>67</v>
      </c>
      <c r="J1231" t="s">
        <v>4851</v>
      </c>
      <c r="K1231" t="s">
        <v>40</v>
      </c>
      <c r="L1231" s="70" t="s">
        <v>21</v>
      </c>
      <c r="M1231" s="70" t="s">
        <v>3963</v>
      </c>
      <c r="N1231" s="37" t="s">
        <v>67</v>
      </c>
      <c r="O1231" s="37" t="s">
        <v>67</v>
      </c>
      <c r="P1231" s="37" t="s">
        <v>3757</v>
      </c>
      <c r="Q1231" s="75" t="s">
        <v>1554</v>
      </c>
      <c r="R1231" t="s">
        <v>207</v>
      </c>
      <c r="S1231" s="38">
        <v>690</v>
      </c>
      <c r="T1231">
        <v>1</v>
      </c>
      <c r="U1231">
        <v>0</v>
      </c>
      <c r="V1231" s="43" t="str">
        <f t="shared" si="87"/>
        <v>USD</v>
      </c>
    </row>
    <row r="1232" spans="1:22" x14ac:dyDescent="0.2">
      <c r="A1232" s="18" t="str">
        <f t="shared" si="85"/>
        <v>Catalogo principalOPEN VALUE - CSP GOBIERNO76A-00798</v>
      </c>
      <c r="B1232" s="18" t="str">
        <f t="shared" si="86"/>
        <v>76A-00798OPEN VALUE - CSP GOBIERNO</v>
      </c>
      <c r="C1232" s="18"/>
      <c r="D1232" t="s">
        <v>122</v>
      </c>
      <c r="E1232" t="s">
        <v>1555</v>
      </c>
      <c r="F1232" t="s">
        <v>2769</v>
      </c>
      <c r="G1232" s="18" t="str">
        <f t="shared" si="84"/>
        <v>Catalogo principal</v>
      </c>
      <c r="H1232" s="43" t="s">
        <v>121</v>
      </c>
      <c r="I1232" s="37" t="s">
        <v>67</v>
      </c>
      <c r="J1232" t="s">
        <v>4852</v>
      </c>
      <c r="K1232" t="s">
        <v>40</v>
      </c>
      <c r="L1232" s="70" t="s">
        <v>21</v>
      </c>
      <c r="M1232" s="70" t="s">
        <v>3948</v>
      </c>
      <c r="N1232" s="37" t="s">
        <v>67</v>
      </c>
      <c r="O1232" s="37" t="s">
        <v>67</v>
      </c>
      <c r="P1232" s="37" t="s">
        <v>3757</v>
      </c>
      <c r="Q1232" s="75" t="s">
        <v>1555</v>
      </c>
      <c r="R1232" t="s">
        <v>207</v>
      </c>
      <c r="S1232" s="38">
        <v>510</v>
      </c>
      <c r="T1232">
        <v>1</v>
      </c>
      <c r="U1232">
        <v>0</v>
      </c>
      <c r="V1232" s="43" t="str">
        <f t="shared" si="87"/>
        <v>USD</v>
      </c>
    </row>
    <row r="1233" spans="1:22" x14ac:dyDescent="0.2">
      <c r="A1233" s="18" t="str">
        <f t="shared" si="85"/>
        <v>Catalogo principalOPEN VALUE - CSP GOBIERNO76A-00799</v>
      </c>
      <c r="B1233" s="18" t="str">
        <f t="shared" si="86"/>
        <v>76A-00799OPEN VALUE - CSP GOBIERNO</v>
      </c>
      <c r="C1233" s="18"/>
      <c r="D1233" t="s">
        <v>122</v>
      </c>
      <c r="E1233" t="s">
        <v>1556</v>
      </c>
      <c r="F1233" t="s">
        <v>2769</v>
      </c>
      <c r="G1233" s="18" t="str">
        <f t="shared" si="84"/>
        <v>Catalogo principal</v>
      </c>
      <c r="H1233" s="43" t="s">
        <v>121</v>
      </c>
      <c r="I1233" s="37" t="s">
        <v>67</v>
      </c>
      <c r="J1233" t="s">
        <v>4853</v>
      </c>
      <c r="K1233" t="s">
        <v>40</v>
      </c>
      <c r="L1233" s="70" t="s">
        <v>21</v>
      </c>
      <c r="M1233" s="70" t="s">
        <v>3948</v>
      </c>
      <c r="N1233" s="37" t="s">
        <v>67</v>
      </c>
      <c r="O1233" s="37" t="s">
        <v>67</v>
      </c>
      <c r="P1233" s="37" t="s">
        <v>3757</v>
      </c>
      <c r="Q1233" s="75" t="s">
        <v>1556</v>
      </c>
      <c r="R1233" t="s">
        <v>207</v>
      </c>
      <c r="S1233" s="38">
        <v>660</v>
      </c>
      <c r="T1233">
        <v>1</v>
      </c>
      <c r="U1233">
        <v>0</v>
      </c>
      <c r="V1233" s="43" t="str">
        <f t="shared" si="87"/>
        <v>USD</v>
      </c>
    </row>
    <row r="1234" spans="1:22" x14ac:dyDescent="0.2">
      <c r="A1234" s="18" t="str">
        <f t="shared" si="85"/>
        <v>Catalogo principalOPEN VALUE - CSP GOBIERNO76M-01045</v>
      </c>
      <c r="B1234" s="18" t="str">
        <f t="shared" si="86"/>
        <v>76M-01045OPEN VALUE - CSP GOBIERNO</v>
      </c>
      <c r="C1234" s="18"/>
      <c r="D1234" t="s">
        <v>122</v>
      </c>
      <c r="E1234" t="s">
        <v>1557</v>
      </c>
      <c r="F1234" t="s">
        <v>2769</v>
      </c>
      <c r="G1234" s="18" t="str">
        <f t="shared" si="84"/>
        <v>Catalogo principal</v>
      </c>
      <c r="H1234" s="43" t="s">
        <v>121</v>
      </c>
      <c r="I1234" s="37" t="s">
        <v>67</v>
      </c>
      <c r="J1234" t="s">
        <v>4854</v>
      </c>
      <c r="K1234" t="s">
        <v>40</v>
      </c>
      <c r="L1234" s="70" t="s">
        <v>21</v>
      </c>
      <c r="M1234" s="70" t="s">
        <v>3946</v>
      </c>
      <c r="N1234" s="37" t="s">
        <v>67</v>
      </c>
      <c r="O1234" s="37" t="s">
        <v>67</v>
      </c>
      <c r="P1234" s="37" t="s">
        <v>3757</v>
      </c>
      <c r="Q1234" s="75" t="s">
        <v>1557</v>
      </c>
      <c r="R1234" t="s">
        <v>207</v>
      </c>
      <c r="S1234" s="38">
        <v>219</v>
      </c>
      <c r="T1234">
        <v>1</v>
      </c>
      <c r="U1234">
        <v>0</v>
      </c>
      <c r="V1234" s="43" t="str">
        <f t="shared" si="87"/>
        <v>USD</v>
      </c>
    </row>
    <row r="1235" spans="1:22" x14ac:dyDescent="0.2">
      <c r="A1235" s="18" t="str">
        <f t="shared" si="85"/>
        <v>Catalogo principalOPEN VALUE - CSP GOBIERNO76M-01046</v>
      </c>
      <c r="B1235" s="18" t="str">
        <f t="shared" si="86"/>
        <v>76M-01046OPEN VALUE - CSP GOBIERNO</v>
      </c>
      <c r="C1235" s="18"/>
      <c r="D1235" t="s">
        <v>122</v>
      </c>
      <c r="E1235" t="s">
        <v>1558</v>
      </c>
      <c r="F1235" t="s">
        <v>2769</v>
      </c>
      <c r="G1235" s="18" t="str">
        <f t="shared" si="84"/>
        <v>Catalogo principal</v>
      </c>
      <c r="H1235" s="43" t="s">
        <v>121</v>
      </c>
      <c r="I1235" s="37" t="s">
        <v>67</v>
      </c>
      <c r="J1235" t="s">
        <v>4855</v>
      </c>
      <c r="K1235" t="s">
        <v>40</v>
      </c>
      <c r="L1235" s="70" t="s">
        <v>21</v>
      </c>
      <c r="M1235" s="70" t="s">
        <v>3946</v>
      </c>
      <c r="N1235" s="37" t="s">
        <v>67</v>
      </c>
      <c r="O1235" s="37" t="s">
        <v>67</v>
      </c>
      <c r="P1235" s="37" t="s">
        <v>3757</v>
      </c>
      <c r="Q1235" s="75" t="s">
        <v>1558</v>
      </c>
      <c r="R1235" t="s">
        <v>207</v>
      </c>
      <c r="S1235" s="38">
        <v>279</v>
      </c>
      <c r="T1235">
        <v>1</v>
      </c>
      <c r="U1235">
        <v>0</v>
      </c>
      <c r="V1235" s="43" t="str">
        <f t="shared" si="87"/>
        <v>USD</v>
      </c>
    </row>
    <row r="1236" spans="1:22" x14ac:dyDescent="0.2">
      <c r="A1236" s="18" t="str">
        <f t="shared" si="85"/>
        <v>Catalogo principalOPEN VALUE - CSP GOBIERNO76M-01055</v>
      </c>
      <c r="B1236" s="18" t="str">
        <f t="shared" si="86"/>
        <v>76M-01055OPEN VALUE - CSP GOBIERNO</v>
      </c>
      <c r="C1236" s="18"/>
      <c r="D1236" t="s">
        <v>122</v>
      </c>
      <c r="E1236" t="s">
        <v>1559</v>
      </c>
      <c r="F1236" t="s">
        <v>2769</v>
      </c>
      <c r="G1236" s="18" t="str">
        <f t="shared" si="84"/>
        <v>Catalogo principal</v>
      </c>
      <c r="H1236" s="43" t="s">
        <v>121</v>
      </c>
      <c r="I1236" s="37" t="s">
        <v>67</v>
      </c>
      <c r="J1236" t="s">
        <v>4856</v>
      </c>
      <c r="K1236" t="s">
        <v>40</v>
      </c>
      <c r="L1236" s="70" t="s">
        <v>21</v>
      </c>
      <c r="M1236" s="70" t="s">
        <v>3948</v>
      </c>
      <c r="N1236" s="37" t="s">
        <v>67</v>
      </c>
      <c r="O1236" s="37" t="s">
        <v>67</v>
      </c>
      <c r="P1236" s="37" t="s">
        <v>3757</v>
      </c>
      <c r="Q1236" s="75" t="s">
        <v>1559</v>
      </c>
      <c r="R1236" t="s">
        <v>207</v>
      </c>
      <c r="S1236" s="38">
        <v>93</v>
      </c>
      <c r="T1236">
        <v>1</v>
      </c>
      <c r="U1236">
        <v>0</v>
      </c>
      <c r="V1236" s="43" t="str">
        <f t="shared" si="87"/>
        <v>USD</v>
      </c>
    </row>
    <row r="1237" spans="1:22" x14ac:dyDescent="0.2">
      <c r="A1237" s="18" t="str">
        <f t="shared" si="85"/>
        <v>Catalogo principalOPEN VALUE - CSP GOBIERNO76M-01056</v>
      </c>
      <c r="B1237" s="18" t="str">
        <f t="shared" si="86"/>
        <v>76M-01056OPEN VALUE - CSP GOBIERNO</v>
      </c>
      <c r="C1237" s="18"/>
      <c r="D1237" t="s">
        <v>122</v>
      </c>
      <c r="E1237" t="s">
        <v>1560</v>
      </c>
      <c r="F1237" t="s">
        <v>2769</v>
      </c>
      <c r="G1237" s="18" t="str">
        <f t="shared" si="84"/>
        <v>Catalogo principal</v>
      </c>
      <c r="H1237" s="43" t="s">
        <v>121</v>
      </c>
      <c r="I1237" s="37" t="s">
        <v>67</v>
      </c>
      <c r="J1237" t="s">
        <v>4857</v>
      </c>
      <c r="K1237" t="s">
        <v>40</v>
      </c>
      <c r="L1237" s="70" t="s">
        <v>21</v>
      </c>
      <c r="M1237" s="70" t="s">
        <v>3948</v>
      </c>
      <c r="N1237" s="37" t="s">
        <v>67</v>
      </c>
      <c r="O1237" s="37" t="s">
        <v>67</v>
      </c>
      <c r="P1237" s="37" t="s">
        <v>3757</v>
      </c>
      <c r="Q1237" s="75" t="s">
        <v>1560</v>
      </c>
      <c r="R1237" t="s">
        <v>207</v>
      </c>
      <c r="S1237" s="38">
        <v>120</v>
      </c>
      <c r="T1237">
        <v>1</v>
      </c>
      <c r="U1237">
        <v>0</v>
      </c>
      <c r="V1237" s="43" t="str">
        <f t="shared" si="87"/>
        <v>USD</v>
      </c>
    </row>
    <row r="1238" spans="1:22" x14ac:dyDescent="0.2">
      <c r="A1238" s="18" t="str">
        <f t="shared" si="85"/>
        <v>Catalogo principalOPEN VALUE - CSP GOBIERNO76N-03090</v>
      </c>
      <c r="B1238" s="18" t="str">
        <f t="shared" si="86"/>
        <v>76N-03090OPEN VALUE - CSP GOBIERNO</v>
      </c>
      <c r="C1238" s="18"/>
      <c r="D1238" t="s">
        <v>122</v>
      </c>
      <c r="E1238" t="s">
        <v>1561</v>
      </c>
      <c r="F1238" t="s">
        <v>2769</v>
      </c>
      <c r="G1238" s="18" t="str">
        <f t="shared" si="84"/>
        <v>Catalogo principal</v>
      </c>
      <c r="H1238" s="43" t="s">
        <v>121</v>
      </c>
      <c r="I1238" s="37" t="s">
        <v>67</v>
      </c>
      <c r="J1238" t="s">
        <v>4858</v>
      </c>
      <c r="K1238" t="s">
        <v>40</v>
      </c>
      <c r="L1238" s="70" t="s">
        <v>21</v>
      </c>
      <c r="M1238" s="70" t="s">
        <v>3946</v>
      </c>
      <c r="N1238" s="37" t="s">
        <v>67</v>
      </c>
      <c r="O1238" s="37" t="s">
        <v>67</v>
      </c>
      <c r="P1238" s="37" t="s">
        <v>3757</v>
      </c>
      <c r="Q1238" s="75" t="s">
        <v>1561</v>
      </c>
      <c r="R1238" t="s">
        <v>207</v>
      </c>
      <c r="S1238" s="38">
        <v>189</v>
      </c>
      <c r="T1238">
        <v>1</v>
      </c>
      <c r="U1238">
        <v>0</v>
      </c>
      <c r="V1238" s="43" t="str">
        <f t="shared" si="87"/>
        <v>USD</v>
      </c>
    </row>
    <row r="1239" spans="1:22" x14ac:dyDescent="0.2">
      <c r="A1239" s="18" t="str">
        <f t="shared" si="85"/>
        <v>Catalogo principalOPEN VALUE - CSP GOBIERNO76N-03097</v>
      </c>
      <c r="B1239" s="18" t="str">
        <f t="shared" si="86"/>
        <v>76N-03097OPEN VALUE - CSP GOBIERNO</v>
      </c>
      <c r="C1239" s="18"/>
      <c r="D1239" t="s">
        <v>122</v>
      </c>
      <c r="E1239" t="s">
        <v>1562</v>
      </c>
      <c r="F1239" t="s">
        <v>2769</v>
      </c>
      <c r="G1239" s="18" t="str">
        <f t="shared" si="84"/>
        <v>Catalogo principal</v>
      </c>
      <c r="H1239" s="43" t="s">
        <v>121</v>
      </c>
      <c r="I1239" s="37" t="s">
        <v>67</v>
      </c>
      <c r="J1239" t="s">
        <v>4859</v>
      </c>
      <c r="K1239" t="s">
        <v>40</v>
      </c>
      <c r="L1239" s="70" t="s">
        <v>21</v>
      </c>
      <c r="M1239" s="70" t="s">
        <v>3946</v>
      </c>
      <c r="N1239" s="37" t="s">
        <v>67</v>
      </c>
      <c r="O1239" s="37" t="s">
        <v>67</v>
      </c>
      <c r="P1239" s="37" t="s">
        <v>3757</v>
      </c>
      <c r="Q1239" s="75" t="s">
        <v>1562</v>
      </c>
      <c r="R1239" t="s">
        <v>207</v>
      </c>
      <c r="S1239" s="38">
        <v>249</v>
      </c>
      <c r="T1239">
        <v>1</v>
      </c>
      <c r="U1239">
        <v>0</v>
      </c>
      <c r="V1239" s="43" t="str">
        <f t="shared" si="87"/>
        <v>USD</v>
      </c>
    </row>
    <row r="1240" spans="1:22" x14ac:dyDescent="0.2">
      <c r="A1240" s="18" t="str">
        <f t="shared" si="85"/>
        <v>Catalogo principalOPEN VALUE - CSP GOBIERNO76N-03103</v>
      </c>
      <c r="B1240" s="18" t="str">
        <f t="shared" si="86"/>
        <v>76N-03103OPEN VALUE - CSP GOBIERNO</v>
      </c>
      <c r="C1240" s="18"/>
      <c r="D1240" t="s">
        <v>122</v>
      </c>
      <c r="E1240" t="s">
        <v>1563</v>
      </c>
      <c r="F1240" t="s">
        <v>2769</v>
      </c>
      <c r="G1240" s="18" t="str">
        <f t="shared" si="84"/>
        <v>Catalogo principal</v>
      </c>
      <c r="H1240" s="43" t="s">
        <v>121</v>
      </c>
      <c r="I1240" s="37" t="s">
        <v>67</v>
      </c>
      <c r="J1240" t="s">
        <v>4860</v>
      </c>
      <c r="K1240" t="s">
        <v>40</v>
      </c>
      <c r="L1240" s="70" t="s">
        <v>21</v>
      </c>
      <c r="M1240" s="70" t="s">
        <v>3948</v>
      </c>
      <c r="N1240" s="37" t="s">
        <v>67</v>
      </c>
      <c r="O1240" s="37" t="s">
        <v>67</v>
      </c>
      <c r="P1240" s="37" t="s">
        <v>3757</v>
      </c>
      <c r="Q1240" s="75" t="s">
        <v>1563</v>
      </c>
      <c r="R1240" t="s">
        <v>207</v>
      </c>
      <c r="S1240" s="38">
        <v>81</v>
      </c>
      <c r="T1240">
        <v>1</v>
      </c>
      <c r="U1240">
        <v>0</v>
      </c>
      <c r="V1240" s="43" t="str">
        <f t="shared" si="87"/>
        <v>USD</v>
      </c>
    </row>
    <row r="1241" spans="1:22" x14ac:dyDescent="0.2">
      <c r="A1241" s="18" t="str">
        <f t="shared" si="85"/>
        <v>Catalogo principalOPEN VALUE - CSP GOBIERNO76N-03108</v>
      </c>
      <c r="B1241" s="18" t="str">
        <f t="shared" si="86"/>
        <v>76N-03108OPEN VALUE - CSP GOBIERNO</v>
      </c>
      <c r="C1241" s="18"/>
      <c r="D1241" t="s">
        <v>122</v>
      </c>
      <c r="E1241" t="s">
        <v>1564</v>
      </c>
      <c r="F1241" t="s">
        <v>2769</v>
      </c>
      <c r="G1241" s="18" t="str">
        <f t="shared" si="84"/>
        <v>Catalogo principal</v>
      </c>
      <c r="H1241" s="43" t="s">
        <v>121</v>
      </c>
      <c r="I1241" s="37" t="s">
        <v>67</v>
      </c>
      <c r="J1241" t="s">
        <v>4861</v>
      </c>
      <c r="K1241" t="s">
        <v>40</v>
      </c>
      <c r="L1241" s="70" t="s">
        <v>21</v>
      </c>
      <c r="M1241" s="70" t="s">
        <v>3948</v>
      </c>
      <c r="N1241" s="37" t="s">
        <v>67</v>
      </c>
      <c r="O1241" s="37" t="s">
        <v>67</v>
      </c>
      <c r="P1241" s="37" t="s">
        <v>3757</v>
      </c>
      <c r="Q1241" s="75" t="s">
        <v>1564</v>
      </c>
      <c r="R1241" t="s">
        <v>207</v>
      </c>
      <c r="S1241" s="38">
        <v>108</v>
      </c>
      <c r="T1241">
        <v>1</v>
      </c>
      <c r="U1241">
        <v>0</v>
      </c>
      <c r="V1241" s="43" t="str">
        <f t="shared" si="87"/>
        <v>USD</v>
      </c>
    </row>
    <row r="1242" spans="1:22" x14ac:dyDescent="0.2">
      <c r="A1242" s="18" t="str">
        <f t="shared" si="85"/>
        <v>Catalogo principalOPEN VALUE - CSP GOBIERNO76P-00733</v>
      </c>
      <c r="B1242" s="18" t="str">
        <f t="shared" si="86"/>
        <v>76P-00733OPEN VALUE - CSP GOBIERNO</v>
      </c>
      <c r="C1242" s="18"/>
      <c r="D1242" t="s">
        <v>122</v>
      </c>
      <c r="E1242" t="s">
        <v>1565</v>
      </c>
      <c r="F1242" t="s">
        <v>2769</v>
      </c>
      <c r="G1242" s="18" t="str">
        <f t="shared" ref="G1242:G1302" si="88">D1242</f>
        <v>Catalogo principal</v>
      </c>
      <c r="H1242" s="43" t="s">
        <v>121</v>
      </c>
      <c r="I1242" s="37" t="s">
        <v>67</v>
      </c>
      <c r="J1242" t="s">
        <v>4862</v>
      </c>
      <c r="K1242" t="s">
        <v>40</v>
      </c>
      <c r="L1242" s="70" t="s">
        <v>21</v>
      </c>
      <c r="M1242" s="70" t="s">
        <v>3946</v>
      </c>
      <c r="N1242" s="37" t="s">
        <v>67</v>
      </c>
      <c r="O1242" s="37" t="s">
        <v>67</v>
      </c>
      <c r="P1242" s="37" t="s">
        <v>3757</v>
      </c>
      <c r="Q1242" s="75" t="s">
        <v>1565</v>
      </c>
      <c r="R1242" t="s">
        <v>207</v>
      </c>
      <c r="S1242" s="38">
        <v>15693</v>
      </c>
      <c r="T1242">
        <v>1</v>
      </c>
      <c r="U1242">
        <v>0</v>
      </c>
      <c r="V1242" s="43" t="str">
        <f t="shared" si="87"/>
        <v>USD</v>
      </c>
    </row>
    <row r="1243" spans="1:22" x14ac:dyDescent="0.2">
      <c r="A1243" s="18" t="str">
        <f t="shared" si="85"/>
        <v>Catalogo principalOPEN VALUE - CSP GOBIERNO76P-00738</v>
      </c>
      <c r="B1243" s="18" t="str">
        <f t="shared" si="86"/>
        <v>76P-00738OPEN VALUE - CSP GOBIERNO</v>
      </c>
      <c r="C1243" s="18"/>
      <c r="D1243" t="s">
        <v>122</v>
      </c>
      <c r="E1243" t="s">
        <v>1566</v>
      </c>
      <c r="F1243" t="s">
        <v>2769</v>
      </c>
      <c r="G1243" s="18" t="str">
        <f t="shared" si="88"/>
        <v>Catalogo principal</v>
      </c>
      <c r="H1243" s="43" t="s">
        <v>121</v>
      </c>
      <c r="I1243" s="37" t="s">
        <v>67</v>
      </c>
      <c r="J1243" t="s">
        <v>4863</v>
      </c>
      <c r="K1243" t="s">
        <v>40</v>
      </c>
      <c r="L1243" s="70" t="s">
        <v>21</v>
      </c>
      <c r="M1243" s="70" t="s">
        <v>3948</v>
      </c>
      <c r="N1243" s="37" t="s">
        <v>67</v>
      </c>
      <c r="O1243" s="37" t="s">
        <v>67</v>
      </c>
      <c r="P1243" s="37" t="s">
        <v>3757</v>
      </c>
      <c r="Q1243" s="75" t="s">
        <v>1566</v>
      </c>
      <c r="R1243" t="s">
        <v>207</v>
      </c>
      <c r="S1243" s="38">
        <v>6726</v>
      </c>
      <c r="T1243">
        <v>1</v>
      </c>
      <c r="U1243">
        <v>0</v>
      </c>
      <c r="V1243" s="43" t="str">
        <f t="shared" si="87"/>
        <v>USD</v>
      </c>
    </row>
    <row r="1244" spans="1:22" x14ac:dyDescent="0.2">
      <c r="A1244" s="18" t="str">
        <f t="shared" si="85"/>
        <v>Catalogo principalOPEN VALUE - CSP GOBIERNO77D-00079</v>
      </c>
      <c r="B1244" s="18" t="str">
        <f t="shared" si="86"/>
        <v>77D-00079OPEN VALUE - CSP GOBIERNO</v>
      </c>
      <c r="C1244" s="18"/>
      <c r="D1244" t="s">
        <v>122</v>
      </c>
      <c r="E1244" t="s">
        <v>1567</v>
      </c>
      <c r="F1244" t="s">
        <v>2769</v>
      </c>
      <c r="G1244" s="18" t="str">
        <f t="shared" si="88"/>
        <v>Catalogo principal</v>
      </c>
      <c r="H1244" s="43" t="s">
        <v>121</v>
      </c>
      <c r="I1244" s="37" t="s">
        <v>67</v>
      </c>
      <c r="J1244" t="s">
        <v>4864</v>
      </c>
      <c r="K1244" t="s">
        <v>40</v>
      </c>
      <c r="L1244" s="70" t="s">
        <v>21</v>
      </c>
      <c r="M1244" s="70" t="s">
        <v>3946</v>
      </c>
      <c r="N1244" s="37" t="s">
        <v>67</v>
      </c>
      <c r="O1244" s="37" t="s">
        <v>67</v>
      </c>
      <c r="P1244" s="37" t="s">
        <v>3757</v>
      </c>
      <c r="Q1244" s="75" t="s">
        <v>1567</v>
      </c>
      <c r="R1244" t="s">
        <v>207</v>
      </c>
      <c r="S1244" s="38">
        <v>2043</v>
      </c>
      <c r="T1244">
        <v>1</v>
      </c>
      <c r="U1244">
        <v>0</v>
      </c>
      <c r="V1244" s="43" t="str">
        <f t="shared" si="87"/>
        <v>USD</v>
      </c>
    </row>
    <row r="1245" spans="1:22" x14ac:dyDescent="0.2">
      <c r="A1245" s="18" t="str">
        <f t="shared" si="85"/>
        <v>Catalogo principalOPEN VALUE - CSP GOBIERNO77D-00080</v>
      </c>
      <c r="B1245" s="18" t="str">
        <f t="shared" si="86"/>
        <v>77D-00080OPEN VALUE - CSP GOBIERNO</v>
      </c>
      <c r="C1245" s="18"/>
      <c r="D1245" t="s">
        <v>122</v>
      </c>
      <c r="E1245" t="s">
        <v>1568</v>
      </c>
      <c r="F1245" t="s">
        <v>2769</v>
      </c>
      <c r="G1245" s="18" t="str">
        <f t="shared" si="88"/>
        <v>Catalogo principal</v>
      </c>
      <c r="H1245" s="43" t="s">
        <v>121</v>
      </c>
      <c r="I1245" s="37" t="s">
        <v>67</v>
      </c>
      <c r="J1245" t="s">
        <v>4865</v>
      </c>
      <c r="K1245" t="s">
        <v>40</v>
      </c>
      <c r="L1245" s="70" t="s">
        <v>21</v>
      </c>
      <c r="M1245" s="70" t="s">
        <v>3948</v>
      </c>
      <c r="N1245" s="37" t="s">
        <v>67</v>
      </c>
      <c r="O1245" s="37" t="s">
        <v>67</v>
      </c>
      <c r="P1245" s="37" t="s">
        <v>3757</v>
      </c>
      <c r="Q1245" s="75" t="s">
        <v>1568</v>
      </c>
      <c r="R1245" t="s">
        <v>207</v>
      </c>
      <c r="S1245" s="38">
        <v>1791</v>
      </c>
      <c r="T1245">
        <v>1</v>
      </c>
      <c r="U1245">
        <v>0</v>
      </c>
      <c r="V1245" s="43" t="str">
        <f t="shared" si="87"/>
        <v>USD</v>
      </c>
    </row>
    <row r="1246" spans="1:22" x14ac:dyDescent="0.2">
      <c r="A1246" s="18" t="str">
        <f t="shared" si="85"/>
        <v>Catalogo principalOPEN VALUE - CSP GOBIERNO79P-01696</v>
      </c>
      <c r="B1246" s="18" t="str">
        <f t="shared" si="86"/>
        <v>79P-01696OPEN VALUE - CSP GOBIERNO</v>
      </c>
      <c r="C1246" s="18"/>
      <c r="D1246" t="s">
        <v>122</v>
      </c>
      <c r="E1246" t="s">
        <v>1569</v>
      </c>
      <c r="F1246" t="s">
        <v>2769</v>
      </c>
      <c r="G1246" s="18" t="str">
        <f t="shared" si="88"/>
        <v>Catalogo principal</v>
      </c>
      <c r="H1246" s="43" t="s">
        <v>121</v>
      </c>
      <c r="I1246" s="37" t="s">
        <v>67</v>
      </c>
      <c r="J1246" t="s">
        <v>4866</v>
      </c>
      <c r="K1246" t="s">
        <v>40</v>
      </c>
      <c r="L1246" s="70" t="s">
        <v>21</v>
      </c>
      <c r="M1246" s="70" t="s">
        <v>3946</v>
      </c>
      <c r="N1246" s="37" t="s">
        <v>67</v>
      </c>
      <c r="O1246" s="37" t="s">
        <v>67</v>
      </c>
      <c r="P1246" s="37" t="s">
        <v>3757</v>
      </c>
      <c r="Q1246" s="75" t="s">
        <v>1569</v>
      </c>
      <c r="R1246" t="s">
        <v>207</v>
      </c>
      <c r="S1246" s="38">
        <v>1251</v>
      </c>
      <c r="T1246">
        <v>1</v>
      </c>
      <c r="U1246">
        <v>0</v>
      </c>
      <c r="V1246" s="43" t="str">
        <f t="shared" si="87"/>
        <v>USD</v>
      </c>
    </row>
    <row r="1247" spans="1:22" x14ac:dyDescent="0.2">
      <c r="A1247" s="18" t="str">
        <f t="shared" si="85"/>
        <v>Catalogo principalOPEN VALUE - CSP GOBIERNO79P-01705</v>
      </c>
      <c r="B1247" s="18" t="str">
        <f t="shared" si="86"/>
        <v>79P-01705OPEN VALUE - CSP GOBIERNO</v>
      </c>
      <c r="C1247" s="18"/>
      <c r="D1247" t="s">
        <v>122</v>
      </c>
      <c r="E1247" t="s">
        <v>1570</v>
      </c>
      <c r="F1247" t="s">
        <v>2769</v>
      </c>
      <c r="G1247" s="18" t="str">
        <f t="shared" si="88"/>
        <v>Catalogo principal</v>
      </c>
      <c r="H1247" s="43" t="s">
        <v>121</v>
      </c>
      <c r="I1247" s="37" t="s">
        <v>67</v>
      </c>
      <c r="J1247" t="s">
        <v>4867</v>
      </c>
      <c r="K1247" t="s">
        <v>40</v>
      </c>
      <c r="L1247" s="70" t="s">
        <v>21</v>
      </c>
      <c r="M1247" s="70" t="s">
        <v>3963</v>
      </c>
      <c r="N1247" s="37" t="s">
        <v>67</v>
      </c>
      <c r="O1247" s="37" t="s">
        <v>67</v>
      </c>
      <c r="P1247" s="37" t="s">
        <v>3757</v>
      </c>
      <c r="Q1247" s="75" t="s">
        <v>1570</v>
      </c>
      <c r="R1247" t="s">
        <v>207</v>
      </c>
      <c r="S1247" s="38">
        <v>334</v>
      </c>
      <c r="T1247">
        <v>1</v>
      </c>
      <c r="U1247">
        <v>0</v>
      </c>
      <c r="V1247" s="43" t="str">
        <f t="shared" si="87"/>
        <v>USD</v>
      </c>
    </row>
    <row r="1248" spans="1:22" x14ac:dyDescent="0.2">
      <c r="A1248" s="18" t="str">
        <f t="shared" si="85"/>
        <v>Catalogo principalOPEN VALUE - CSP GOBIERNO79P-01711</v>
      </c>
      <c r="B1248" s="18" t="str">
        <f t="shared" si="86"/>
        <v>79P-01711OPEN VALUE - CSP GOBIERNO</v>
      </c>
      <c r="C1248" s="18"/>
      <c r="D1248" t="s">
        <v>122</v>
      </c>
      <c r="E1248" t="s">
        <v>1571</v>
      </c>
      <c r="F1248" t="s">
        <v>2769</v>
      </c>
      <c r="G1248" s="18" t="str">
        <f t="shared" si="88"/>
        <v>Catalogo principal</v>
      </c>
      <c r="H1248" s="43" t="s">
        <v>121</v>
      </c>
      <c r="I1248" s="37" t="s">
        <v>67</v>
      </c>
      <c r="J1248" t="s">
        <v>4868</v>
      </c>
      <c r="K1248" t="s">
        <v>40</v>
      </c>
      <c r="L1248" s="70" t="s">
        <v>21</v>
      </c>
      <c r="M1248" s="70" t="s">
        <v>3948</v>
      </c>
      <c r="N1248" s="37" t="s">
        <v>67</v>
      </c>
      <c r="O1248" s="37" t="s">
        <v>67</v>
      </c>
      <c r="P1248" s="37" t="s">
        <v>3757</v>
      </c>
      <c r="Q1248" s="75" t="s">
        <v>1571</v>
      </c>
      <c r="R1248" t="s">
        <v>207</v>
      </c>
      <c r="S1248" s="38">
        <v>582</v>
      </c>
      <c r="T1248">
        <v>1</v>
      </c>
      <c r="U1248">
        <v>0</v>
      </c>
      <c r="V1248" s="43" t="str">
        <f t="shared" si="87"/>
        <v>USD</v>
      </c>
    </row>
    <row r="1249" spans="1:22" x14ac:dyDescent="0.2">
      <c r="A1249" s="18" t="str">
        <f t="shared" si="85"/>
        <v>Catalogo principalOPEN VALUE - CSP GOBIERNO7AH-00103</v>
      </c>
      <c r="B1249" s="18" t="str">
        <f t="shared" si="86"/>
        <v>7AH-00103OPEN VALUE - CSP GOBIERNO</v>
      </c>
      <c r="C1249" s="18"/>
      <c r="D1249" t="s">
        <v>122</v>
      </c>
      <c r="E1249" t="s">
        <v>1572</v>
      </c>
      <c r="F1249" t="s">
        <v>2769</v>
      </c>
      <c r="G1249" s="18" t="str">
        <f t="shared" si="88"/>
        <v>Catalogo principal</v>
      </c>
      <c r="H1249" s="43" t="s">
        <v>121</v>
      </c>
      <c r="I1249" s="37" t="s">
        <v>67</v>
      </c>
      <c r="J1249" t="s">
        <v>4869</v>
      </c>
      <c r="K1249" t="s">
        <v>40</v>
      </c>
      <c r="L1249" s="70" t="s">
        <v>21</v>
      </c>
      <c r="M1249" s="70" t="s">
        <v>3946</v>
      </c>
      <c r="N1249" s="37" t="s">
        <v>67</v>
      </c>
      <c r="O1249" s="37" t="s">
        <v>67</v>
      </c>
      <c r="P1249" s="37" t="s">
        <v>3757</v>
      </c>
      <c r="Q1249" s="75" t="s">
        <v>1572</v>
      </c>
      <c r="R1249" t="s">
        <v>207</v>
      </c>
      <c r="S1249" s="38">
        <v>249</v>
      </c>
      <c r="T1249">
        <v>1</v>
      </c>
      <c r="U1249">
        <v>0</v>
      </c>
      <c r="V1249" s="43" t="str">
        <f t="shared" si="87"/>
        <v>USD</v>
      </c>
    </row>
    <row r="1250" spans="1:22" x14ac:dyDescent="0.2">
      <c r="A1250" s="18" t="str">
        <f t="shared" si="85"/>
        <v>Catalogo principalOPEN VALUE - CSP GOBIERNO7AH-00104</v>
      </c>
      <c r="B1250" s="18" t="str">
        <f t="shared" si="86"/>
        <v>7AH-00104OPEN VALUE - CSP GOBIERNO</v>
      </c>
      <c r="C1250" s="18"/>
      <c r="D1250" t="s">
        <v>122</v>
      </c>
      <c r="E1250" t="s">
        <v>1573</v>
      </c>
      <c r="F1250" t="s">
        <v>2769</v>
      </c>
      <c r="G1250" s="18" t="str">
        <f t="shared" si="88"/>
        <v>Catalogo principal</v>
      </c>
      <c r="H1250" s="43" t="s">
        <v>121</v>
      </c>
      <c r="I1250" s="37" t="s">
        <v>67</v>
      </c>
      <c r="J1250" t="s">
        <v>4870</v>
      </c>
      <c r="K1250" t="s">
        <v>40</v>
      </c>
      <c r="L1250" s="70" t="s">
        <v>21</v>
      </c>
      <c r="M1250" s="70" t="s">
        <v>3946</v>
      </c>
      <c r="N1250" s="37" t="s">
        <v>67</v>
      </c>
      <c r="O1250" s="37" t="s">
        <v>67</v>
      </c>
      <c r="P1250" s="37" t="s">
        <v>3757</v>
      </c>
      <c r="Q1250" s="75" t="s">
        <v>1573</v>
      </c>
      <c r="R1250" t="s">
        <v>207</v>
      </c>
      <c r="S1250" s="38">
        <v>321</v>
      </c>
      <c r="T1250">
        <v>1</v>
      </c>
      <c r="U1250">
        <v>0</v>
      </c>
      <c r="V1250" s="43" t="str">
        <f t="shared" si="87"/>
        <v>USD</v>
      </c>
    </row>
    <row r="1251" spans="1:22" x14ac:dyDescent="0.2">
      <c r="A1251" s="18" t="str">
        <f t="shared" si="85"/>
        <v>Catalogo principalOPEN VALUE - CSP GOBIERNO7AH-00105</v>
      </c>
      <c r="B1251" s="18" t="str">
        <f t="shared" si="86"/>
        <v>7AH-00105OPEN VALUE - CSP GOBIERNO</v>
      </c>
      <c r="C1251" s="18"/>
      <c r="D1251" t="s">
        <v>122</v>
      </c>
      <c r="E1251" t="s">
        <v>1574</v>
      </c>
      <c r="F1251" t="s">
        <v>2769</v>
      </c>
      <c r="G1251" s="18" t="str">
        <f t="shared" si="88"/>
        <v>Catalogo principal</v>
      </c>
      <c r="H1251" s="43" t="s">
        <v>121</v>
      </c>
      <c r="I1251" s="37" t="s">
        <v>67</v>
      </c>
      <c r="J1251" t="s">
        <v>4871</v>
      </c>
      <c r="K1251" t="s">
        <v>40</v>
      </c>
      <c r="L1251" s="70" t="s">
        <v>21</v>
      </c>
      <c r="M1251" s="70" t="s">
        <v>3948</v>
      </c>
      <c r="N1251" s="37" t="s">
        <v>67</v>
      </c>
      <c r="O1251" s="37" t="s">
        <v>67</v>
      </c>
      <c r="P1251" s="37" t="s">
        <v>3757</v>
      </c>
      <c r="Q1251" s="75" t="s">
        <v>1574</v>
      </c>
      <c r="R1251" t="s">
        <v>207</v>
      </c>
      <c r="S1251" s="38">
        <v>108</v>
      </c>
      <c r="T1251">
        <v>1</v>
      </c>
      <c r="U1251">
        <v>0</v>
      </c>
      <c r="V1251" s="43" t="str">
        <f t="shared" si="87"/>
        <v>USD</v>
      </c>
    </row>
    <row r="1252" spans="1:22" x14ac:dyDescent="0.2">
      <c r="A1252" s="18" t="str">
        <f t="shared" si="85"/>
        <v>Catalogo principalOPEN VALUE - CSP GOBIERNO7AH-00106</v>
      </c>
      <c r="B1252" s="18" t="str">
        <f t="shared" si="86"/>
        <v>7AH-00106OPEN VALUE - CSP GOBIERNO</v>
      </c>
      <c r="C1252" s="18"/>
      <c r="D1252" t="s">
        <v>122</v>
      </c>
      <c r="E1252" t="s">
        <v>1575</v>
      </c>
      <c r="F1252" t="s">
        <v>2769</v>
      </c>
      <c r="G1252" s="18" t="str">
        <f t="shared" si="88"/>
        <v>Catalogo principal</v>
      </c>
      <c r="H1252" s="43" t="s">
        <v>121</v>
      </c>
      <c r="I1252" s="37" t="s">
        <v>67</v>
      </c>
      <c r="J1252" t="s">
        <v>4872</v>
      </c>
      <c r="K1252" t="s">
        <v>40</v>
      </c>
      <c r="L1252" s="70" t="s">
        <v>21</v>
      </c>
      <c r="M1252" s="70" t="s">
        <v>3948</v>
      </c>
      <c r="N1252" s="37" t="s">
        <v>67</v>
      </c>
      <c r="O1252" s="37" t="s">
        <v>67</v>
      </c>
      <c r="P1252" s="37" t="s">
        <v>3757</v>
      </c>
      <c r="Q1252" s="75" t="s">
        <v>1575</v>
      </c>
      <c r="R1252" t="s">
        <v>207</v>
      </c>
      <c r="S1252" s="38">
        <v>138</v>
      </c>
      <c r="T1252">
        <v>1</v>
      </c>
      <c r="U1252">
        <v>0</v>
      </c>
      <c r="V1252" s="43" t="str">
        <f t="shared" si="87"/>
        <v>USD</v>
      </c>
    </row>
    <row r="1253" spans="1:22" x14ac:dyDescent="0.2">
      <c r="A1253" s="18" t="str">
        <f t="shared" si="85"/>
        <v>Catalogo principalOPEN VALUE - CSP GOBIERNO7JQ-00279</v>
      </c>
      <c r="B1253" s="18" t="str">
        <f t="shared" si="86"/>
        <v>7JQ-00279OPEN VALUE - CSP GOBIERNO</v>
      </c>
      <c r="C1253" s="18"/>
      <c r="D1253" t="s">
        <v>122</v>
      </c>
      <c r="E1253" t="s">
        <v>1576</v>
      </c>
      <c r="F1253" t="s">
        <v>2769</v>
      </c>
      <c r="G1253" s="18" t="str">
        <f t="shared" si="88"/>
        <v>Catalogo principal</v>
      </c>
      <c r="H1253" s="43" t="s">
        <v>121</v>
      </c>
      <c r="I1253" s="37" t="s">
        <v>67</v>
      </c>
      <c r="J1253" t="s">
        <v>4873</v>
      </c>
      <c r="K1253" t="s">
        <v>40</v>
      </c>
      <c r="L1253" s="70" t="s">
        <v>21</v>
      </c>
      <c r="M1253" s="70" t="s">
        <v>3946</v>
      </c>
      <c r="N1253" s="37" t="s">
        <v>67</v>
      </c>
      <c r="O1253" s="37" t="s">
        <v>67</v>
      </c>
      <c r="P1253" s="37" t="s">
        <v>3757</v>
      </c>
      <c r="Q1253" s="75" t="s">
        <v>1576</v>
      </c>
      <c r="R1253" t="s">
        <v>207</v>
      </c>
      <c r="S1253" s="38">
        <v>33630</v>
      </c>
      <c r="T1253">
        <v>1</v>
      </c>
      <c r="U1253">
        <v>0</v>
      </c>
      <c r="V1253" s="43" t="str">
        <f t="shared" si="87"/>
        <v>USD</v>
      </c>
    </row>
    <row r="1254" spans="1:22" x14ac:dyDescent="0.2">
      <c r="A1254" s="18" t="str">
        <f t="shared" si="85"/>
        <v>Catalogo principalOPEN VALUE - CSP GOBIERNO7JQ-00281</v>
      </c>
      <c r="B1254" s="18" t="str">
        <f t="shared" si="86"/>
        <v>7JQ-00281OPEN VALUE - CSP GOBIERNO</v>
      </c>
      <c r="C1254" s="18"/>
      <c r="D1254" t="s">
        <v>122</v>
      </c>
      <c r="E1254" t="s">
        <v>1577</v>
      </c>
      <c r="F1254" t="s">
        <v>2769</v>
      </c>
      <c r="G1254" s="18" t="str">
        <f t="shared" si="88"/>
        <v>Catalogo principal</v>
      </c>
      <c r="H1254" s="43" t="s">
        <v>121</v>
      </c>
      <c r="I1254" s="37" t="s">
        <v>67</v>
      </c>
      <c r="J1254" t="s">
        <v>4874</v>
      </c>
      <c r="K1254" t="s">
        <v>40</v>
      </c>
      <c r="L1254" s="70" t="s">
        <v>21</v>
      </c>
      <c r="M1254" s="70" t="s">
        <v>3948</v>
      </c>
      <c r="N1254" s="37" t="s">
        <v>67</v>
      </c>
      <c r="O1254" s="37" t="s">
        <v>67</v>
      </c>
      <c r="P1254" s="37" t="s">
        <v>3757</v>
      </c>
      <c r="Q1254" s="75" t="s">
        <v>1577</v>
      </c>
      <c r="R1254" t="s">
        <v>207</v>
      </c>
      <c r="S1254" s="38">
        <v>14415</v>
      </c>
      <c r="T1254">
        <v>1</v>
      </c>
      <c r="U1254">
        <v>0</v>
      </c>
      <c r="V1254" s="43" t="str">
        <f t="shared" si="87"/>
        <v>USD</v>
      </c>
    </row>
    <row r="1255" spans="1:22" x14ac:dyDescent="0.2">
      <c r="A1255" s="18" t="str">
        <f t="shared" si="85"/>
        <v>Catalogo principalOPEN VALUE - CSP GOBIERNO7JQ-00447</v>
      </c>
      <c r="B1255" s="18" t="str">
        <f t="shared" si="86"/>
        <v>7JQ-00447OPEN VALUE - CSP GOBIERNO</v>
      </c>
      <c r="C1255" s="18"/>
      <c r="D1255" t="s">
        <v>122</v>
      </c>
      <c r="E1255" t="s">
        <v>1578</v>
      </c>
      <c r="F1255" t="s">
        <v>2769</v>
      </c>
      <c r="G1255" s="18" t="str">
        <f t="shared" si="88"/>
        <v>Catalogo principal</v>
      </c>
      <c r="H1255" s="43" t="s">
        <v>121</v>
      </c>
      <c r="I1255" s="37" t="s">
        <v>67</v>
      </c>
      <c r="J1255" t="s">
        <v>4875</v>
      </c>
      <c r="K1255" t="s">
        <v>40</v>
      </c>
      <c r="L1255" s="70" t="s">
        <v>21</v>
      </c>
      <c r="M1255" s="70" t="s">
        <v>3963</v>
      </c>
      <c r="N1255" s="37" t="s">
        <v>67</v>
      </c>
      <c r="O1255" s="37" t="s">
        <v>67</v>
      </c>
      <c r="P1255" s="37" t="s">
        <v>3757</v>
      </c>
      <c r="Q1255" s="75" t="s">
        <v>1578</v>
      </c>
      <c r="R1255" t="s">
        <v>207</v>
      </c>
      <c r="S1255" s="38">
        <v>24859</v>
      </c>
      <c r="T1255">
        <v>1</v>
      </c>
      <c r="U1255">
        <v>0</v>
      </c>
      <c r="V1255" s="43" t="str">
        <f t="shared" si="87"/>
        <v>USD</v>
      </c>
    </row>
    <row r="1256" spans="1:22" x14ac:dyDescent="0.2">
      <c r="A1256" s="18" t="str">
        <f t="shared" si="85"/>
        <v>Catalogo principalOPEN VALUE - CSP GOBIERNO7JT-00002</v>
      </c>
      <c r="B1256" s="18" t="str">
        <f t="shared" si="86"/>
        <v>7JT-00002OPEN VALUE - CSP GOBIERNO</v>
      </c>
      <c r="C1256" s="18"/>
      <c r="D1256" t="s">
        <v>122</v>
      </c>
      <c r="E1256" t="s">
        <v>1579</v>
      </c>
      <c r="F1256" t="s">
        <v>2769</v>
      </c>
      <c r="G1256" s="18" t="str">
        <f t="shared" si="88"/>
        <v>Catalogo principal</v>
      </c>
      <c r="H1256" s="43" t="s">
        <v>121</v>
      </c>
      <c r="I1256" s="37" t="s">
        <v>67</v>
      </c>
      <c r="J1256" t="s">
        <v>4876</v>
      </c>
      <c r="K1256" t="s">
        <v>40</v>
      </c>
      <c r="L1256" s="70" t="s">
        <v>21</v>
      </c>
      <c r="M1256" s="70" t="s">
        <v>3966</v>
      </c>
      <c r="N1256" s="37" t="s">
        <v>67</v>
      </c>
      <c r="O1256" s="37" t="s">
        <v>67</v>
      </c>
      <c r="P1256" s="37" t="s">
        <v>3757</v>
      </c>
      <c r="Q1256" s="75" t="s">
        <v>1579</v>
      </c>
      <c r="R1256" t="s">
        <v>3691</v>
      </c>
      <c r="S1256" s="38">
        <v>9.1999999999999993</v>
      </c>
      <c r="T1256">
        <v>1</v>
      </c>
      <c r="U1256">
        <v>0</v>
      </c>
      <c r="V1256" s="43" t="str">
        <f t="shared" si="87"/>
        <v>USD</v>
      </c>
    </row>
    <row r="1257" spans="1:22" x14ac:dyDescent="0.2">
      <c r="A1257" s="18" t="str">
        <f t="shared" si="85"/>
        <v>Catalogo principalOPEN VALUE - CSP GOBIERNO7NQ-00187</v>
      </c>
      <c r="B1257" s="18" t="str">
        <f t="shared" si="86"/>
        <v>7NQ-00187OPEN VALUE - CSP GOBIERNO</v>
      </c>
      <c r="C1257" s="18"/>
      <c r="D1257" t="s">
        <v>122</v>
      </c>
      <c r="E1257" t="s">
        <v>1580</v>
      </c>
      <c r="F1257" t="s">
        <v>2769</v>
      </c>
      <c r="G1257" s="18" t="str">
        <f t="shared" si="88"/>
        <v>Catalogo principal</v>
      </c>
      <c r="H1257" s="43" t="s">
        <v>121</v>
      </c>
      <c r="I1257" s="37" t="s">
        <v>67</v>
      </c>
      <c r="J1257" t="s">
        <v>4877</v>
      </c>
      <c r="K1257" t="s">
        <v>40</v>
      </c>
      <c r="L1257" s="70" t="s">
        <v>21</v>
      </c>
      <c r="M1257" s="70" t="s">
        <v>3946</v>
      </c>
      <c r="N1257" s="37" t="s">
        <v>67</v>
      </c>
      <c r="O1257" s="37" t="s">
        <v>67</v>
      </c>
      <c r="P1257" s="37" t="s">
        <v>3757</v>
      </c>
      <c r="Q1257" s="75" t="s">
        <v>1580</v>
      </c>
      <c r="R1257" t="s">
        <v>207</v>
      </c>
      <c r="S1257" s="38">
        <v>8772</v>
      </c>
      <c r="T1257">
        <v>1</v>
      </c>
      <c r="U1257">
        <v>0</v>
      </c>
      <c r="V1257" s="43" t="str">
        <f t="shared" si="87"/>
        <v>USD</v>
      </c>
    </row>
    <row r="1258" spans="1:22" x14ac:dyDescent="0.2">
      <c r="A1258" s="18" t="str">
        <f t="shared" si="85"/>
        <v>Catalogo principalOPEN VALUE - CSP GOBIERNO7NQ-00188</v>
      </c>
      <c r="B1258" s="18" t="str">
        <f t="shared" si="86"/>
        <v>7NQ-00188OPEN VALUE - CSP GOBIERNO</v>
      </c>
      <c r="C1258" s="18"/>
      <c r="D1258" t="s">
        <v>122</v>
      </c>
      <c r="E1258" t="s">
        <v>1581</v>
      </c>
      <c r="F1258" t="s">
        <v>2769</v>
      </c>
      <c r="G1258" s="18" t="str">
        <f t="shared" si="88"/>
        <v>Catalogo principal</v>
      </c>
      <c r="H1258" s="43" t="s">
        <v>121</v>
      </c>
      <c r="I1258" s="37" t="s">
        <v>67</v>
      </c>
      <c r="J1258" t="s">
        <v>4878</v>
      </c>
      <c r="K1258" t="s">
        <v>40</v>
      </c>
      <c r="L1258" s="70" t="s">
        <v>21</v>
      </c>
      <c r="M1258" s="70" t="s">
        <v>3948</v>
      </c>
      <c r="N1258" s="37" t="s">
        <v>67</v>
      </c>
      <c r="O1258" s="37" t="s">
        <v>67</v>
      </c>
      <c r="P1258" s="37" t="s">
        <v>3757</v>
      </c>
      <c r="Q1258" s="75" t="s">
        <v>1581</v>
      </c>
      <c r="R1258" t="s">
        <v>207</v>
      </c>
      <c r="S1258" s="38">
        <v>3759</v>
      </c>
      <c r="T1258">
        <v>1</v>
      </c>
      <c r="U1258">
        <v>0</v>
      </c>
      <c r="V1258" s="43" t="str">
        <f t="shared" si="87"/>
        <v>USD</v>
      </c>
    </row>
    <row r="1259" spans="1:22" x14ac:dyDescent="0.2">
      <c r="A1259" s="18" t="str">
        <f t="shared" si="85"/>
        <v>Catalogo principalOPEN VALUE - CSP GOBIERNO7NS-00005</v>
      </c>
      <c r="B1259" s="18" t="str">
        <f t="shared" si="86"/>
        <v>7NS-00005OPEN VALUE - CSP GOBIERNO</v>
      </c>
      <c r="C1259" s="18"/>
      <c r="D1259" t="s">
        <v>122</v>
      </c>
      <c r="E1259" t="s">
        <v>1582</v>
      </c>
      <c r="F1259" t="s">
        <v>2769</v>
      </c>
      <c r="G1259" s="18" t="str">
        <f t="shared" si="88"/>
        <v>Catalogo principal</v>
      </c>
      <c r="H1259" s="43" t="s">
        <v>121</v>
      </c>
      <c r="I1259" s="37" t="s">
        <v>67</v>
      </c>
      <c r="J1259" t="s">
        <v>4879</v>
      </c>
      <c r="K1259" t="s">
        <v>40</v>
      </c>
      <c r="L1259" s="70" t="s">
        <v>21</v>
      </c>
      <c r="M1259" s="70" t="s">
        <v>3966</v>
      </c>
      <c r="N1259" s="37" t="s">
        <v>67</v>
      </c>
      <c r="O1259" s="37" t="s">
        <v>67</v>
      </c>
      <c r="P1259" s="37" t="s">
        <v>3757</v>
      </c>
      <c r="Q1259" s="75" t="s">
        <v>1582</v>
      </c>
      <c r="R1259" t="s">
        <v>3691</v>
      </c>
      <c r="S1259" s="38">
        <v>30</v>
      </c>
      <c r="T1259">
        <v>1</v>
      </c>
      <c r="U1259">
        <v>0</v>
      </c>
      <c r="V1259" s="43" t="str">
        <f t="shared" si="87"/>
        <v>USD</v>
      </c>
    </row>
    <row r="1260" spans="1:22" x14ac:dyDescent="0.2">
      <c r="A1260" s="18" t="str">
        <f t="shared" si="85"/>
        <v>Catalogo principalOPEN VALUE - CSP GOBIERNO7YC-00005</v>
      </c>
      <c r="B1260" s="18" t="str">
        <f t="shared" si="86"/>
        <v>7YC-00005OPEN VALUE - CSP GOBIERNO</v>
      </c>
      <c r="C1260" s="18"/>
      <c r="D1260" t="s">
        <v>122</v>
      </c>
      <c r="E1260" t="s">
        <v>1583</v>
      </c>
      <c r="F1260" t="s">
        <v>2769</v>
      </c>
      <c r="G1260" s="18" t="str">
        <f t="shared" si="88"/>
        <v>Catalogo principal</v>
      </c>
      <c r="H1260" s="43" t="s">
        <v>121</v>
      </c>
      <c r="I1260" s="37" t="s">
        <v>67</v>
      </c>
      <c r="J1260" t="s">
        <v>4880</v>
      </c>
      <c r="K1260" t="s">
        <v>40</v>
      </c>
      <c r="L1260" s="70" t="s">
        <v>21</v>
      </c>
      <c r="M1260" s="70" t="s">
        <v>3966</v>
      </c>
      <c r="N1260" s="37" t="s">
        <v>67</v>
      </c>
      <c r="O1260" s="37" t="s">
        <v>67</v>
      </c>
      <c r="P1260" s="37" t="s">
        <v>3757</v>
      </c>
      <c r="Q1260" s="75" t="s">
        <v>1583</v>
      </c>
      <c r="R1260" t="s">
        <v>3691</v>
      </c>
      <c r="S1260" s="38">
        <v>55</v>
      </c>
      <c r="T1260">
        <v>1</v>
      </c>
      <c r="U1260">
        <v>0</v>
      </c>
      <c r="V1260" s="43" t="str">
        <f t="shared" si="87"/>
        <v>USD</v>
      </c>
    </row>
    <row r="1261" spans="1:22" x14ac:dyDescent="0.2">
      <c r="A1261" s="18" t="str">
        <f t="shared" si="85"/>
        <v>Catalogo principalOPEN VALUE - CSP GOBIERNO810-06380</v>
      </c>
      <c r="B1261" s="18" t="str">
        <f t="shared" si="86"/>
        <v>810-06380OPEN VALUE - CSP GOBIERNO</v>
      </c>
      <c r="C1261" s="18"/>
      <c r="D1261" t="s">
        <v>122</v>
      </c>
      <c r="E1261" t="s">
        <v>1584</v>
      </c>
      <c r="F1261" t="s">
        <v>2769</v>
      </c>
      <c r="G1261" s="18" t="str">
        <f t="shared" si="88"/>
        <v>Catalogo principal</v>
      </c>
      <c r="H1261" s="43" t="s">
        <v>121</v>
      </c>
      <c r="I1261" s="37" t="s">
        <v>67</v>
      </c>
      <c r="J1261" t="s">
        <v>4881</v>
      </c>
      <c r="K1261" t="s">
        <v>40</v>
      </c>
      <c r="L1261" s="70" t="s">
        <v>21</v>
      </c>
      <c r="M1261" s="70" t="s">
        <v>3948</v>
      </c>
      <c r="N1261" s="37" t="s">
        <v>67</v>
      </c>
      <c r="O1261" s="37" t="s">
        <v>67</v>
      </c>
      <c r="P1261" s="37" t="s">
        <v>3757</v>
      </c>
      <c r="Q1261" s="75" t="s">
        <v>1584</v>
      </c>
      <c r="R1261" t="s">
        <v>207</v>
      </c>
      <c r="S1261" s="38">
        <v>9009</v>
      </c>
      <c r="T1261">
        <v>1</v>
      </c>
      <c r="U1261">
        <v>0</v>
      </c>
      <c r="V1261" s="43" t="str">
        <f t="shared" si="87"/>
        <v>USD</v>
      </c>
    </row>
    <row r="1262" spans="1:22" x14ac:dyDescent="0.2">
      <c r="A1262" s="18" t="str">
        <f t="shared" si="85"/>
        <v>Catalogo principalOPEN VALUE - CSP GOBIERNO9A3-00028</v>
      </c>
      <c r="B1262" s="18" t="str">
        <f t="shared" si="86"/>
        <v>9A3-00028OPEN VALUE - CSP GOBIERNO</v>
      </c>
      <c r="C1262" s="18"/>
      <c r="D1262" t="s">
        <v>122</v>
      </c>
      <c r="E1262" t="s">
        <v>1585</v>
      </c>
      <c r="F1262" t="s">
        <v>2769</v>
      </c>
      <c r="G1262" s="18" t="str">
        <f t="shared" si="88"/>
        <v>Catalogo principal</v>
      </c>
      <c r="H1262" s="43" t="s">
        <v>121</v>
      </c>
      <c r="I1262" s="37" t="s">
        <v>67</v>
      </c>
      <c r="J1262" t="s">
        <v>3802</v>
      </c>
      <c r="K1262" t="s">
        <v>40</v>
      </c>
      <c r="L1262" s="70" t="s">
        <v>21</v>
      </c>
      <c r="M1262" s="70" t="s">
        <v>28</v>
      </c>
      <c r="N1262" s="37" t="s">
        <v>67</v>
      </c>
      <c r="O1262" s="37" t="s">
        <v>67</v>
      </c>
      <c r="P1262" s="37" t="s">
        <v>3757</v>
      </c>
      <c r="Q1262" s="75" t="s">
        <v>1585</v>
      </c>
      <c r="R1262" t="s">
        <v>3691</v>
      </c>
      <c r="S1262" s="38">
        <v>17</v>
      </c>
      <c r="T1262">
        <v>1</v>
      </c>
      <c r="U1262">
        <v>0</v>
      </c>
      <c r="V1262" s="43" t="str">
        <f t="shared" si="87"/>
        <v>USD</v>
      </c>
    </row>
    <row r="1263" spans="1:22" x14ac:dyDescent="0.2">
      <c r="A1263" s="18" t="str">
        <f t="shared" si="85"/>
        <v>Catalogo principalOPEN VALUE - CSP GOBIERNO9A6-00024</v>
      </c>
      <c r="B1263" s="18" t="str">
        <f t="shared" si="86"/>
        <v>9A6-00024OPEN VALUE - CSP GOBIERNO</v>
      </c>
      <c r="C1263" s="18"/>
      <c r="D1263" t="s">
        <v>122</v>
      </c>
      <c r="E1263" t="s">
        <v>1586</v>
      </c>
      <c r="F1263" t="s">
        <v>2769</v>
      </c>
      <c r="G1263" s="18" t="str">
        <f t="shared" si="88"/>
        <v>Catalogo principal</v>
      </c>
      <c r="H1263" s="43" t="s">
        <v>121</v>
      </c>
      <c r="I1263" s="37" t="s">
        <v>67</v>
      </c>
      <c r="J1263" t="s">
        <v>3803</v>
      </c>
      <c r="K1263" t="s">
        <v>40</v>
      </c>
      <c r="L1263" s="70" t="s">
        <v>21</v>
      </c>
      <c r="M1263" s="70" t="s">
        <v>28</v>
      </c>
      <c r="N1263" s="37" t="s">
        <v>67</v>
      </c>
      <c r="O1263" s="37" t="s">
        <v>67</v>
      </c>
      <c r="P1263" s="37" t="s">
        <v>3757</v>
      </c>
      <c r="Q1263" s="75" t="s">
        <v>1586</v>
      </c>
      <c r="R1263" t="s">
        <v>3691</v>
      </c>
      <c r="S1263" s="38">
        <v>7</v>
      </c>
      <c r="T1263">
        <v>1</v>
      </c>
      <c r="U1263">
        <v>0</v>
      </c>
      <c r="V1263" s="43" t="str">
        <f t="shared" si="87"/>
        <v>USD</v>
      </c>
    </row>
    <row r="1264" spans="1:22" x14ac:dyDescent="0.2">
      <c r="A1264" s="18" t="str">
        <f t="shared" si="85"/>
        <v>Catalogo principalOPEN VALUE - CSP GOBIERNO9EA-00702</v>
      </c>
      <c r="B1264" s="18" t="str">
        <f t="shared" si="86"/>
        <v>9EA-00702OPEN VALUE - CSP GOBIERNO</v>
      </c>
      <c r="C1264" s="18"/>
      <c r="D1264" t="s">
        <v>122</v>
      </c>
      <c r="E1264" t="s">
        <v>1587</v>
      </c>
      <c r="F1264" t="s">
        <v>2769</v>
      </c>
      <c r="G1264" s="18" t="str">
        <f t="shared" si="88"/>
        <v>Catalogo principal</v>
      </c>
      <c r="H1264" s="43" t="s">
        <v>121</v>
      </c>
      <c r="I1264" s="37" t="s">
        <v>67</v>
      </c>
      <c r="J1264" t="s">
        <v>4882</v>
      </c>
      <c r="K1264" t="s">
        <v>40</v>
      </c>
      <c r="L1264" s="70" t="s">
        <v>21</v>
      </c>
      <c r="M1264" s="70" t="s">
        <v>3946</v>
      </c>
      <c r="N1264" s="37" t="s">
        <v>67</v>
      </c>
      <c r="O1264" s="37" t="s">
        <v>67</v>
      </c>
      <c r="P1264" s="37" t="s">
        <v>3757</v>
      </c>
      <c r="Q1264" s="75" t="s">
        <v>1587</v>
      </c>
      <c r="R1264" t="s">
        <v>207</v>
      </c>
      <c r="S1264" s="38">
        <v>11904</v>
      </c>
      <c r="T1264">
        <v>1</v>
      </c>
      <c r="U1264">
        <v>0</v>
      </c>
      <c r="V1264" s="43" t="str">
        <f t="shared" si="87"/>
        <v>USD</v>
      </c>
    </row>
    <row r="1265" spans="1:22" x14ac:dyDescent="0.2">
      <c r="A1265" s="18" t="str">
        <f t="shared" si="85"/>
        <v>Catalogo principalOPEN VALUE - CSP GOBIERNO9EA-00703</v>
      </c>
      <c r="B1265" s="18" t="str">
        <f t="shared" si="86"/>
        <v>9EA-00703OPEN VALUE - CSP GOBIERNO</v>
      </c>
      <c r="C1265" s="18"/>
      <c r="D1265" t="s">
        <v>122</v>
      </c>
      <c r="E1265" t="s">
        <v>1588</v>
      </c>
      <c r="F1265" t="s">
        <v>2769</v>
      </c>
      <c r="G1265" s="18" t="str">
        <f t="shared" si="88"/>
        <v>Catalogo principal</v>
      </c>
      <c r="H1265" s="43" t="s">
        <v>121</v>
      </c>
      <c r="I1265" s="37" t="s">
        <v>67</v>
      </c>
      <c r="J1265" t="s">
        <v>4883</v>
      </c>
      <c r="K1265" t="s">
        <v>40</v>
      </c>
      <c r="L1265" s="70" t="s">
        <v>21</v>
      </c>
      <c r="M1265" s="70" t="s">
        <v>3948</v>
      </c>
      <c r="N1265" s="37" t="s">
        <v>67</v>
      </c>
      <c r="O1265" s="37" t="s">
        <v>67</v>
      </c>
      <c r="P1265" s="37" t="s">
        <v>3757</v>
      </c>
      <c r="Q1265" s="75" t="s">
        <v>1588</v>
      </c>
      <c r="R1265" t="s">
        <v>207</v>
      </c>
      <c r="S1265" s="38">
        <v>5103</v>
      </c>
      <c r="T1265">
        <v>1</v>
      </c>
      <c r="U1265">
        <v>0</v>
      </c>
      <c r="V1265" s="43" t="str">
        <f t="shared" si="87"/>
        <v>USD</v>
      </c>
    </row>
    <row r="1266" spans="1:22" x14ac:dyDescent="0.2">
      <c r="A1266" s="18" t="str">
        <f t="shared" si="85"/>
        <v>Catalogo principalOPEN VALUE - CSP GOBIERNO9EA-00704</v>
      </c>
      <c r="B1266" s="18" t="str">
        <f t="shared" si="86"/>
        <v>9EA-00704OPEN VALUE - CSP GOBIERNO</v>
      </c>
      <c r="C1266" s="18"/>
      <c r="D1266" t="s">
        <v>122</v>
      </c>
      <c r="E1266" t="s">
        <v>1589</v>
      </c>
      <c r="F1266" t="s">
        <v>2769</v>
      </c>
      <c r="G1266" s="18" t="str">
        <f t="shared" si="88"/>
        <v>Catalogo principal</v>
      </c>
      <c r="H1266" s="43" t="s">
        <v>121</v>
      </c>
      <c r="I1266" s="37" t="s">
        <v>67</v>
      </c>
      <c r="J1266" t="s">
        <v>4884</v>
      </c>
      <c r="K1266" t="s">
        <v>40</v>
      </c>
      <c r="L1266" s="70" t="s">
        <v>21</v>
      </c>
      <c r="M1266" s="70" t="s">
        <v>3963</v>
      </c>
      <c r="N1266" s="37" t="s">
        <v>67</v>
      </c>
      <c r="O1266" s="37" t="s">
        <v>67</v>
      </c>
      <c r="P1266" s="37" t="s">
        <v>3757</v>
      </c>
      <c r="Q1266" s="75" t="s">
        <v>1589</v>
      </c>
      <c r="R1266" t="s">
        <v>207</v>
      </c>
      <c r="S1266" s="38">
        <v>9966</v>
      </c>
      <c r="T1266">
        <v>1</v>
      </c>
      <c r="U1266">
        <v>0</v>
      </c>
      <c r="V1266" s="43" t="str">
        <f t="shared" si="87"/>
        <v>USD</v>
      </c>
    </row>
    <row r="1267" spans="1:22" x14ac:dyDescent="0.2">
      <c r="A1267" s="18" t="str">
        <f t="shared" si="85"/>
        <v>Catalogo principalOPEN VALUE - CSP GOBIERNO9EA-00705</v>
      </c>
      <c r="B1267" s="18" t="str">
        <f t="shared" si="86"/>
        <v>9EA-00705OPEN VALUE - CSP GOBIERNO</v>
      </c>
      <c r="C1267" s="18"/>
      <c r="D1267" t="s">
        <v>122</v>
      </c>
      <c r="E1267" t="s">
        <v>1590</v>
      </c>
      <c r="F1267" t="s">
        <v>2769</v>
      </c>
      <c r="G1267" s="18" t="str">
        <f t="shared" si="88"/>
        <v>Catalogo principal</v>
      </c>
      <c r="H1267" s="43" t="s">
        <v>121</v>
      </c>
      <c r="I1267" s="37" t="s">
        <v>67</v>
      </c>
      <c r="J1267" t="s">
        <v>4885</v>
      </c>
      <c r="K1267" t="s">
        <v>40</v>
      </c>
      <c r="L1267" s="70" t="s">
        <v>21</v>
      </c>
      <c r="M1267" s="70" t="s">
        <v>3946</v>
      </c>
      <c r="N1267" s="37" t="s">
        <v>67</v>
      </c>
      <c r="O1267" s="37" t="s">
        <v>67</v>
      </c>
      <c r="P1267" s="37" t="s">
        <v>3757</v>
      </c>
      <c r="Q1267" s="75" t="s">
        <v>1590</v>
      </c>
      <c r="R1267" t="s">
        <v>207</v>
      </c>
      <c r="S1267" s="38">
        <v>1491</v>
      </c>
      <c r="T1267">
        <v>1</v>
      </c>
      <c r="U1267">
        <v>0</v>
      </c>
      <c r="V1267" s="43" t="str">
        <f t="shared" si="87"/>
        <v>USD</v>
      </c>
    </row>
    <row r="1268" spans="1:22" x14ac:dyDescent="0.2">
      <c r="A1268" s="18" t="str">
        <f t="shared" si="85"/>
        <v>Catalogo principalOPEN VALUE - CSP GOBIERNO9EA-00706</v>
      </c>
      <c r="B1268" s="18" t="str">
        <f t="shared" si="86"/>
        <v>9EA-00706OPEN VALUE - CSP GOBIERNO</v>
      </c>
      <c r="C1268" s="18"/>
      <c r="D1268" t="s">
        <v>122</v>
      </c>
      <c r="E1268" t="s">
        <v>1591</v>
      </c>
      <c r="F1268" t="s">
        <v>2769</v>
      </c>
      <c r="G1268" s="18" t="str">
        <f t="shared" si="88"/>
        <v>Catalogo principal</v>
      </c>
      <c r="H1268" s="43" t="s">
        <v>121</v>
      </c>
      <c r="I1268" s="37" t="s">
        <v>67</v>
      </c>
      <c r="J1268" t="s">
        <v>4886</v>
      </c>
      <c r="K1268" t="s">
        <v>40</v>
      </c>
      <c r="L1268" s="70" t="s">
        <v>21</v>
      </c>
      <c r="M1268" s="70" t="s">
        <v>3948</v>
      </c>
      <c r="N1268" s="37" t="s">
        <v>67</v>
      </c>
      <c r="O1268" s="37" t="s">
        <v>67</v>
      </c>
      <c r="P1268" s="37" t="s">
        <v>3757</v>
      </c>
      <c r="Q1268" s="75" t="s">
        <v>1591</v>
      </c>
      <c r="R1268" t="s">
        <v>207</v>
      </c>
      <c r="S1268" s="38">
        <v>639</v>
      </c>
      <c r="T1268">
        <v>1</v>
      </c>
      <c r="U1268">
        <v>0</v>
      </c>
      <c r="V1268" s="43" t="str">
        <f t="shared" si="87"/>
        <v>USD</v>
      </c>
    </row>
    <row r="1269" spans="1:22" x14ac:dyDescent="0.2">
      <c r="A1269" s="18" t="str">
        <f t="shared" si="85"/>
        <v>Catalogo principalOPEN VALUE - CSP GOBIERNO9EA-00707</v>
      </c>
      <c r="B1269" s="18" t="str">
        <f t="shared" si="86"/>
        <v>9EA-00707OPEN VALUE - CSP GOBIERNO</v>
      </c>
      <c r="C1269" s="18"/>
      <c r="D1269" t="s">
        <v>122</v>
      </c>
      <c r="E1269" t="s">
        <v>1592</v>
      </c>
      <c r="F1269" t="s">
        <v>2769</v>
      </c>
      <c r="G1269" s="18" t="str">
        <f t="shared" si="88"/>
        <v>Catalogo principal</v>
      </c>
      <c r="H1269" s="43" t="s">
        <v>121</v>
      </c>
      <c r="I1269" s="37" t="s">
        <v>67</v>
      </c>
      <c r="J1269" t="s">
        <v>4887</v>
      </c>
      <c r="K1269" t="s">
        <v>40</v>
      </c>
      <c r="L1269" s="70" t="s">
        <v>21</v>
      </c>
      <c r="M1269" s="70" t="s">
        <v>3963</v>
      </c>
      <c r="N1269" s="37" t="s">
        <v>67</v>
      </c>
      <c r="O1269" s="37" t="s">
        <v>67</v>
      </c>
      <c r="P1269" s="37" t="s">
        <v>3757</v>
      </c>
      <c r="Q1269" s="75" t="s">
        <v>1592</v>
      </c>
      <c r="R1269" t="s">
        <v>207</v>
      </c>
      <c r="S1269" s="38">
        <v>1244</v>
      </c>
      <c r="T1269">
        <v>1</v>
      </c>
      <c r="U1269">
        <v>0</v>
      </c>
      <c r="V1269" s="43" t="str">
        <f t="shared" si="87"/>
        <v>USD</v>
      </c>
    </row>
    <row r="1270" spans="1:22" x14ac:dyDescent="0.2">
      <c r="A1270" s="18" t="str">
        <f t="shared" si="85"/>
        <v>Catalogo principalOPEN VALUE - CSP GOBIERNO9EM-00556</v>
      </c>
      <c r="B1270" s="18" t="str">
        <f t="shared" si="86"/>
        <v>9EM-00556OPEN VALUE - CSP GOBIERNO</v>
      </c>
      <c r="C1270" s="18"/>
      <c r="D1270" t="s">
        <v>122</v>
      </c>
      <c r="E1270" t="s">
        <v>1593</v>
      </c>
      <c r="F1270" t="s">
        <v>2769</v>
      </c>
      <c r="G1270" s="18" t="str">
        <f t="shared" si="88"/>
        <v>Catalogo principal</v>
      </c>
      <c r="H1270" s="43" t="s">
        <v>121</v>
      </c>
      <c r="I1270" s="37" t="s">
        <v>67</v>
      </c>
      <c r="J1270" t="s">
        <v>4888</v>
      </c>
      <c r="K1270" t="s">
        <v>40</v>
      </c>
      <c r="L1270" s="70" t="s">
        <v>21</v>
      </c>
      <c r="M1270" s="70" t="s">
        <v>3946</v>
      </c>
      <c r="N1270" s="37" t="s">
        <v>67</v>
      </c>
      <c r="O1270" s="37" t="s">
        <v>67</v>
      </c>
      <c r="P1270" s="37" t="s">
        <v>3757</v>
      </c>
      <c r="Q1270" s="75" t="s">
        <v>1593</v>
      </c>
      <c r="R1270" t="s">
        <v>207</v>
      </c>
      <c r="S1270" s="38">
        <v>1941</v>
      </c>
      <c r="T1270">
        <v>1</v>
      </c>
      <c r="U1270">
        <v>0</v>
      </c>
      <c r="V1270" s="43" t="str">
        <f t="shared" si="87"/>
        <v>USD</v>
      </c>
    </row>
    <row r="1271" spans="1:22" x14ac:dyDescent="0.2">
      <c r="A1271" s="18" t="str">
        <f t="shared" si="85"/>
        <v>Catalogo principalOPEN VALUE - CSP GOBIERNO9EM-00557</v>
      </c>
      <c r="B1271" s="18" t="str">
        <f t="shared" si="86"/>
        <v>9EM-00557OPEN VALUE - CSP GOBIERNO</v>
      </c>
      <c r="C1271" s="18"/>
      <c r="D1271" t="s">
        <v>122</v>
      </c>
      <c r="E1271" t="s">
        <v>1594</v>
      </c>
      <c r="F1271" t="s">
        <v>2769</v>
      </c>
      <c r="G1271" s="18" t="str">
        <f t="shared" si="88"/>
        <v>Catalogo principal</v>
      </c>
      <c r="H1271" s="43" t="s">
        <v>121</v>
      </c>
      <c r="I1271" s="37" t="s">
        <v>67</v>
      </c>
      <c r="J1271" t="s">
        <v>4889</v>
      </c>
      <c r="K1271" t="s">
        <v>40</v>
      </c>
      <c r="L1271" s="70" t="s">
        <v>21</v>
      </c>
      <c r="M1271" s="70" t="s">
        <v>3948</v>
      </c>
      <c r="N1271" s="37" t="s">
        <v>67</v>
      </c>
      <c r="O1271" s="37" t="s">
        <v>67</v>
      </c>
      <c r="P1271" s="37" t="s">
        <v>3757</v>
      </c>
      <c r="Q1271" s="75" t="s">
        <v>1594</v>
      </c>
      <c r="R1271" t="s">
        <v>207</v>
      </c>
      <c r="S1271" s="38">
        <v>831</v>
      </c>
      <c r="T1271">
        <v>1</v>
      </c>
      <c r="U1271">
        <v>0</v>
      </c>
      <c r="V1271" s="43" t="str">
        <f t="shared" si="87"/>
        <v>USD</v>
      </c>
    </row>
    <row r="1272" spans="1:22" x14ac:dyDescent="0.2">
      <c r="A1272" s="18" t="str">
        <f t="shared" si="85"/>
        <v>Catalogo principalOPEN VALUE - CSP GOBIERNO9EM-00558</v>
      </c>
      <c r="B1272" s="18" t="str">
        <f t="shared" si="86"/>
        <v>9EM-00558OPEN VALUE - CSP GOBIERNO</v>
      </c>
      <c r="C1272" s="18"/>
      <c r="D1272" t="s">
        <v>122</v>
      </c>
      <c r="E1272" t="s">
        <v>1595</v>
      </c>
      <c r="F1272" t="s">
        <v>2769</v>
      </c>
      <c r="G1272" s="18" t="str">
        <f t="shared" si="88"/>
        <v>Catalogo principal</v>
      </c>
      <c r="H1272" s="43" t="s">
        <v>121</v>
      </c>
      <c r="I1272" s="37" t="s">
        <v>67</v>
      </c>
      <c r="J1272" t="s">
        <v>4890</v>
      </c>
      <c r="K1272" t="s">
        <v>40</v>
      </c>
      <c r="L1272" s="70" t="s">
        <v>21</v>
      </c>
      <c r="M1272" s="70" t="s">
        <v>3946</v>
      </c>
      <c r="N1272" s="37" t="s">
        <v>67</v>
      </c>
      <c r="O1272" s="37" t="s">
        <v>67</v>
      </c>
      <c r="P1272" s="37" t="s">
        <v>3757</v>
      </c>
      <c r="Q1272" s="75" t="s">
        <v>1595</v>
      </c>
      <c r="R1272" t="s">
        <v>207</v>
      </c>
      <c r="S1272" s="38">
        <v>246</v>
      </c>
      <c r="T1272">
        <v>1</v>
      </c>
      <c r="U1272">
        <v>0</v>
      </c>
      <c r="V1272" s="43" t="str">
        <f t="shared" si="87"/>
        <v>USD</v>
      </c>
    </row>
    <row r="1273" spans="1:22" x14ac:dyDescent="0.2">
      <c r="A1273" s="18" t="str">
        <f t="shared" si="85"/>
        <v>Catalogo principalOPEN VALUE - CSP GOBIERNO9EM-00559</v>
      </c>
      <c r="B1273" s="18" t="str">
        <f t="shared" si="86"/>
        <v>9EM-00559OPEN VALUE - CSP GOBIERNO</v>
      </c>
      <c r="C1273" s="18"/>
      <c r="D1273" t="s">
        <v>122</v>
      </c>
      <c r="E1273" t="s">
        <v>1596</v>
      </c>
      <c r="F1273" t="s">
        <v>2769</v>
      </c>
      <c r="G1273" s="18" t="str">
        <f t="shared" si="88"/>
        <v>Catalogo principal</v>
      </c>
      <c r="H1273" s="43" t="s">
        <v>121</v>
      </c>
      <c r="I1273" s="37" t="s">
        <v>67</v>
      </c>
      <c r="J1273" t="s">
        <v>4891</v>
      </c>
      <c r="K1273" t="s">
        <v>40</v>
      </c>
      <c r="L1273" s="70" t="s">
        <v>21</v>
      </c>
      <c r="M1273" s="70" t="s">
        <v>3948</v>
      </c>
      <c r="N1273" s="37" t="s">
        <v>67</v>
      </c>
      <c r="O1273" s="37" t="s">
        <v>67</v>
      </c>
      <c r="P1273" s="37" t="s">
        <v>3757</v>
      </c>
      <c r="Q1273" s="75" t="s">
        <v>1596</v>
      </c>
      <c r="R1273" t="s">
        <v>207</v>
      </c>
      <c r="S1273" s="38">
        <v>108</v>
      </c>
      <c r="T1273">
        <v>1</v>
      </c>
      <c r="U1273">
        <v>0</v>
      </c>
      <c r="V1273" s="43" t="str">
        <f t="shared" si="87"/>
        <v>USD</v>
      </c>
    </row>
    <row r="1274" spans="1:22" x14ac:dyDescent="0.2">
      <c r="A1274" s="18" t="str">
        <f t="shared" si="85"/>
        <v>Catalogo principalOPEN VALUE - CSP GOBIERNO9EN-00484</v>
      </c>
      <c r="B1274" s="18" t="str">
        <f t="shared" si="86"/>
        <v>9EN-00484OPEN VALUE - CSP GOBIERNO</v>
      </c>
      <c r="C1274" s="18"/>
      <c r="D1274" t="s">
        <v>122</v>
      </c>
      <c r="E1274" t="s">
        <v>1597</v>
      </c>
      <c r="F1274" t="s">
        <v>2769</v>
      </c>
      <c r="G1274" s="18" t="str">
        <f t="shared" si="88"/>
        <v>Catalogo principal</v>
      </c>
      <c r="H1274" s="43" t="s">
        <v>121</v>
      </c>
      <c r="I1274" s="37" t="s">
        <v>67</v>
      </c>
      <c r="J1274" t="s">
        <v>4892</v>
      </c>
      <c r="K1274" t="s">
        <v>40</v>
      </c>
      <c r="L1274" s="70" t="s">
        <v>21</v>
      </c>
      <c r="M1274" s="70" t="s">
        <v>3946</v>
      </c>
      <c r="N1274" s="37" t="s">
        <v>67</v>
      </c>
      <c r="O1274" s="37" t="s">
        <v>67</v>
      </c>
      <c r="P1274" s="37" t="s">
        <v>3757</v>
      </c>
      <c r="Q1274" s="75" t="s">
        <v>1597</v>
      </c>
      <c r="R1274" t="s">
        <v>207</v>
      </c>
      <c r="S1274" s="38">
        <v>1962</v>
      </c>
      <c r="T1274">
        <v>1</v>
      </c>
      <c r="U1274">
        <v>0</v>
      </c>
      <c r="V1274" s="43" t="str">
        <f t="shared" si="87"/>
        <v>USD</v>
      </c>
    </row>
    <row r="1275" spans="1:22" x14ac:dyDescent="0.2">
      <c r="A1275" s="18" t="str">
        <f t="shared" si="85"/>
        <v>Catalogo principalOPEN VALUE - CSP GOBIERNO9EN-00485</v>
      </c>
      <c r="B1275" s="18" t="str">
        <f t="shared" si="86"/>
        <v>9EN-00485OPEN VALUE - CSP GOBIERNO</v>
      </c>
      <c r="C1275" s="18"/>
      <c r="D1275" t="s">
        <v>122</v>
      </c>
      <c r="E1275" t="s">
        <v>1598</v>
      </c>
      <c r="F1275" t="s">
        <v>2769</v>
      </c>
      <c r="G1275" s="18" t="str">
        <f t="shared" si="88"/>
        <v>Catalogo principal</v>
      </c>
      <c r="H1275" s="43" t="s">
        <v>121</v>
      </c>
      <c r="I1275" s="37" t="s">
        <v>67</v>
      </c>
      <c r="J1275" t="s">
        <v>4893</v>
      </c>
      <c r="K1275" t="s">
        <v>40</v>
      </c>
      <c r="L1275" s="70" t="s">
        <v>21</v>
      </c>
      <c r="M1275" s="70" t="s">
        <v>3948</v>
      </c>
      <c r="N1275" s="37" t="s">
        <v>67</v>
      </c>
      <c r="O1275" s="37" t="s">
        <v>67</v>
      </c>
      <c r="P1275" s="37" t="s">
        <v>3757</v>
      </c>
      <c r="Q1275" s="75" t="s">
        <v>1598</v>
      </c>
      <c r="R1275" t="s">
        <v>207</v>
      </c>
      <c r="S1275" s="38">
        <v>843</v>
      </c>
      <c r="T1275">
        <v>1</v>
      </c>
      <c r="U1275">
        <v>0</v>
      </c>
      <c r="V1275" s="43" t="str">
        <f t="shared" si="87"/>
        <v>USD</v>
      </c>
    </row>
    <row r="1276" spans="1:22" x14ac:dyDescent="0.2">
      <c r="A1276" s="18" t="str">
        <f t="shared" si="85"/>
        <v>Catalogo principalOPEN VALUE - CSP GOBIERNO9EN-00486</v>
      </c>
      <c r="B1276" s="18" t="str">
        <f t="shared" si="86"/>
        <v>9EN-00486OPEN VALUE - CSP GOBIERNO</v>
      </c>
      <c r="C1276" s="18"/>
      <c r="D1276" t="s">
        <v>122</v>
      </c>
      <c r="E1276" t="s">
        <v>1599</v>
      </c>
      <c r="F1276" t="s">
        <v>2769</v>
      </c>
      <c r="G1276" s="18" t="str">
        <f t="shared" si="88"/>
        <v>Catalogo principal</v>
      </c>
      <c r="H1276" s="43" t="s">
        <v>121</v>
      </c>
      <c r="I1276" s="37" t="s">
        <v>67</v>
      </c>
      <c r="J1276" t="s">
        <v>4894</v>
      </c>
      <c r="K1276" t="s">
        <v>40</v>
      </c>
      <c r="L1276" s="70" t="s">
        <v>21</v>
      </c>
      <c r="M1276" s="70" t="s">
        <v>3946</v>
      </c>
      <c r="N1276" s="37" t="s">
        <v>67</v>
      </c>
      <c r="O1276" s="37" t="s">
        <v>67</v>
      </c>
      <c r="P1276" s="37" t="s">
        <v>3757</v>
      </c>
      <c r="Q1276" s="75" t="s">
        <v>1599</v>
      </c>
      <c r="R1276" t="s">
        <v>207</v>
      </c>
      <c r="S1276" s="38">
        <v>246</v>
      </c>
      <c r="T1276">
        <v>1</v>
      </c>
      <c r="U1276">
        <v>0</v>
      </c>
      <c r="V1276" s="43" t="str">
        <f t="shared" si="87"/>
        <v>USD</v>
      </c>
    </row>
    <row r="1277" spans="1:22" x14ac:dyDescent="0.2">
      <c r="A1277" s="18" t="str">
        <f t="shared" si="85"/>
        <v>Catalogo principalOPEN VALUE - CSP GOBIERNO9EN-00487</v>
      </c>
      <c r="B1277" s="18" t="str">
        <f t="shared" si="86"/>
        <v>9EN-00487OPEN VALUE - CSP GOBIERNO</v>
      </c>
      <c r="C1277" s="18"/>
      <c r="D1277" t="s">
        <v>122</v>
      </c>
      <c r="E1277" t="s">
        <v>1600</v>
      </c>
      <c r="F1277" t="s">
        <v>2769</v>
      </c>
      <c r="G1277" s="18" t="str">
        <f t="shared" si="88"/>
        <v>Catalogo principal</v>
      </c>
      <c r="H1277" s="43" t="s">
        <v>121</v>
      </c>
      <c r="I1277" s="37" t="s">
        <v>67</v>
      </c>
      <c r="J1277" t="s">
        <v>4895</v>
      </c>
      <c r="K1277" t="s">
        <v>40</v>
      </c>
      <c r="L1277" s="70" t="s">
        <v>21</v>
      </c>
      <c r="M1277" s="70" t="s">
        <v>3948</v>
      </c>
      <c r="N1277" s="37" t="s">
        <v>67</v>
      </c>
      <c r="O1277" s="37" t="s">
        <v>67</v>
      </c>
      <c r="P1277" s="37" t="s">
        <v>3757</v>
      </c>
      <c r="Q1277" s="75" t="s">
        <v>1600</v>
      </c>
      <c r="R1277" t="s">
        <v>207</v>
      </c>
      <c r="S1277" s="38">
        <v>105</v>
      </c>
      <c r="T1277">
        <v>1</v>
      </c>
      <c r="U1277">
        <v>0</v>
      </c>
      <c r="V1277" s="43" t="str">
        <f t="shared" si="87"/>
        <v>USD</v>
      </c>
    </row>
    <row r="1278" spans="1:22" x14ac:dyDescent="0.2">
      <c r="A1278" s="18" t="str">
        <f t="shared" si="85"/>
        <v>Catalogo principalOPEN VALUE - CSP GOBIERNO9EP-00632</v>
      </c>
      <c r="B1278" s="18" t="str">
        <f t="shared" si="86"/>
        <v>9EP-00632OPEN VALUE - CSP GOBIERNO</v>
      </c>
      <c r="C1278" s="18"/>
      <c r="D1278" t="s">
        <v>122</v>
      </c>
      <c r="E1278" t="s">
        <v>1601</v>
      </c>
      <c r="F1278" t="s">
        <v>2769</v>
      </c>
      <c r="G1278" s="18" t="str">
        <f t="shared" si="88"/>
        <v>Catalogo principal</v>
      </c>
      <c r="H1278" s="43" t="s">
        <v>121</v>
      </c>
      <c r="I1278" s="37" t="s">
        <v>67</v>
      </c>
      <c r="J1278" t="s">
        <v>4896</v>
      </c>
      <c r="K1278" t="s">
        <v>40</v>
      </c>
      <c r="L1278" s="70" t="s">
        <v>21</v>
      </c>
      <c r="M1278" s="70" t="s">
        <v>3946</v>
      </c>
      <c r="N1278" s="37" t="s">
        <v>67</v>
      </c>
      <c r="O1278" s="37" t="s">
        <v>67</v>
      </c>
      <c r="P1278" s="37" t="s">
        <v>3757</v>
      </c>
      <c r="Q1278" s="75" t="s">
        <v>1601</v>
      </c>
      <c r="R1278" t="s">
        <v>207</v>
      </c>
      <c r="S1278" s="38">
        <v>5349</v>
      </c>
      <c r="T1278">
        <v>1</v>
      </c>
      <c r="U1278">
        <v>0</v>
      </c>
      <c r="V1278" s="43" t="str">
        <f t="shared" si="87"/>
        <v>USD</v>
      </c>
    </row>
    <row r="1279" spans="1:22" x14ac:dyDescent="0.2">
      <c r="A1279" s="18" t="str">
        <f t="shared" si="85"/>
        <v>Catalogo principalOPEN VALUE - CSP GOBIERNO9EP-00633</v>
      </c>
      <c r="B1279" s="18" t="str">
        <f t="shared" si="86"/>
        <v>9EP-00633OPEN VALUE - CSP GOBIERNO</v>
      </c>
      <c r="C1279" s="18"/>
      <c r="D1279" t="s">
        <v>122</v>
      </c>
      <c r="E1279" t="s">
        <v>1602</v>
      </c>
      <c r="F1279" t="s">
        <v>2769</v>
      </c>
      <c r="G1279" s="18" t="str">
        <f t="shared" si="88"/>
        <v>Catalogo principal</v>
      </c>
      <c r="H1279" s="43" t="s">
        <v>121</v>
      </c>
      <c r="I1279" s="37" t="s">
        <v>67</v>
      </c>
      <c r="J1279" t="s">
        <v>4897</v>
      </c>
      <c r="K1279" t="s">
        <v>40</v>
      </c>
      <c r="L1279" s="70" t="s">
        <v>21</v>
      </c>
      <c r="M1279" s="70" t="s">
        <v>3948</v>
      </c>
      <c r="N1279" s="37" t="s">
        <v>67</v>
      </c>
      <c r="O1279" s="37" t="s">
        <v>67</v>
      </c>
      <c r="P1279" s="37" t="s">
        <v>3757</v>
      </c>
      <c r="Q1279" s="75" t="s">
        <v>1602</v>
      </c>
      <c r="R1279" t="s">
        <v>207</v>
      </c>
      <c r="S1279" s="38">
        <v>2292</v>
      </c>
      <c r="T1279">
        <v>1</v>
      </c>
      <c r="U1279">
        <v>0</v>
      </c>
      <c r="V1279" s="43" t="str">
        <f t="shared" si="87"/>
        <v>USD</v>
      </c>
    </row>
    <row r="1280" spans="1:22" x14ac:dyDescent="0.2">
      <c r="A1280" s="18" t="str">
        <f t="shared" si="85"/>
        <v>Catalogo principalOPEN VALUE - CSP GOBIERNO9EP-00634</v>
      </c>
      <c r="B1280" s="18" t="str">
        <f t="shared" si="86"/>
        <v>9EP-00634OPEN VALUE - CSP GOBIERNO</v>
      </c>
      <c r="C1280" s="18"/>
      <c r="D1280" t="s">
        <v>122</v>
      </c>
      <c r="E1280" t="s">
        <v>1603</v>
      </c>
      <c r="F1280" t="s">
        <v>2769</v>
      </c>
      <c r="G1280" s="18" t="str">
        <f t="shared" si="88"/>
        <v>Catalogo principal</v>
      </c>
      <c r="H1280" s="43" t="s">
        <v>121</v>
      </c>
      <c r="I1280" s="37" t="s">
        <v>67</v>
      </c>
      <c r="J1280" t="s">
        <v>4898</v>
      </c>
      <c r="K1280" t="s">
        <v>40</v>
      </c>
      <c r="L1280" s="70" t="s">
        <v>21</v>
      </c>
      <c r="M1280" s="70" t="s">
        <v>3963</v>
      </c>
      <c r="N1280" s="37" t="s">
        <v>67</v>
      </c>
      <c r="O1280" s="37" t="s">
        <v>67</v>
      </c>
      <c r="P1280" s="37" t="s">
        <v>3757</v>
      </c>
      <c r="Q1280" s="75" t="s">
        <v>1603</v>
      </c>
      <c r="R1280" t="s">
        <v>207</v>
      </c>
      <c r="S1280" s="38">
        <v>3386</v>
      </c>
      <c r="T1280">
        <v>1</v>
      </c>
      <c r="U1280">
        <v>0</v>
      </c>
      <c r="V1280" s="43" t="str">
        <f t="shared" si="87"/>
        <v>USD</v>
      </c>
    </row>
    <row r="1281" spans="1:22" x14ac:dyDescent="0.2">
      <c r="A1281" s="18" t="str">
        <f t="shared" si="85"/>
        <v>Catalogo principalOPEN VALUE - CSP GOBIERNO9EP-00635</v>
      </c>
      <c r="B1281" s="18" t="str">
        <f t="shared" si="86"/>
        <v>9EP-00635OPEN VALUE - CSP GOBIERNO</v>
      </c>
      <c r="C1281" s="18"/>
      <c r="D1281" t="s">
        <v>122</v>
      </c>
      <c r="E1281" t="s">
        <v>1604</v>
      </c>
      <c r="F1281" t="s">
        <v>2769</v>
      </c>
      <c r="G1281" s="18" t="str">
        <f t="shared" si="88"/>
        <v>Catalogo principal</v>
      </c>
      <c r="H1281" s="43" t="s">
        <v>121</v>
      </c>
      <c r="I1281" s="37" t="s">
        <v>67</v>
      </c>
      <c r="J1281" t="s">
        <v>4899</v>
      </c>
      <c r="K1281" t="s">
        <v>40</v>
      </c>
      <c r="L1281" s="70" t="s">
        <v>21</v>
      </c>
      <c r="M1281" s="70" t="s">
        <v>3946</v>
      </c>
      <c r="N1281" s="37" t="s">
        <v>67</v>
      </c>
      <c r="O1281" s="37" t="s">
        <v>67</v>
      </c>
      <c r="P1281" s="37" t="s">
        <v>3757</v>
      </c>
      <c r="Q1281" s="75" t="s">
        <v>1604</v>
      </c>
      <c r="R1281" t="s">
        <v>207</v>
      </c>
      <c r="S1281" s="38">
        <v>669</v>
      </c>
      <c r="T1281">
        <v>1</v>
      </c>
      <c r="U1281">
        <v>0</v>
      </c>
      <c r="V1281" s="43" t="str">
        <f t="shared" si="87"/>
        <v>USD</v>
      </c>
    </row>
    <row r="1282" spans="1:22" x14ac:dyDescent="0.2">
      <c r="A1282" s="18" t="str">
        <f t="shared" ref="A1282:A1337" si="89">D1282&amp;F1282&amp;E1282</f>
        <v>Catalogo principalOPEN VALUE - CSP GOBIERNO9EP-00636</v>
      </c>
      <c r="B1282" s="18" t="str">
        <f t="shared" ref="B1282:B1337" si="90">E1282&amp;F1282</f>
        <v>9EP-00636OPEN VALUE - CSP GOBIERNO</v>
      </c>
      <c r="C1282" s="18"/>
      <c r="D1282" t="s">
        <v>122</v>
      </c>
      <c r="E1282" t="s">
        <v>1605</v>
      </c>
      <c r="F1282" t="s">
        <v>2769</v>
      </c>
      <c r="G1282" s="18" t="str">
        <f t="shared" si="88"/>
        <v>Catalogo principal</v>
      </c>
      <c r="H1282" s="43" t="s">
        <v>121</v>
      </c>
      <c r="I1282" s="37" t="s">
        <v>67</v>
      </c>
      <c r="J1282" t="s">
        <v>4900</v>
      </c>
      <c r="K1282" t="s">
        <v>40</v>
      </c>
      <c r="L1282" s="70" t="s">
        <v>21</v>
      </c>
      <c r="M1282" s="70" t="s">
        <v>3948</v>
      </c>
      <c r="N1282" s="37" t="s">
        <v>67</v>
      </c>
      <c r="O1282" s="37" t="s">
        <v>67</v>
      </c>
      <c r="P1282" s="37" t="s">
        <v>3757</v>
      </c>
      <c r="Q1282" s="75" t="s">
        <v>1605</v>
      </c>
      <c r="R1282" t="s">
        <v>207</v>
      </c>
      <c r="S1282" s="38">
        <v>288</v>
      </c>
      <c r="T1282">
        <v>1</v>
      </c>
      <c r="U1282">
        <v>0</v>
      </c>
      <c r="V1282" s="43" t="str">
        <f t="shared" si="87"/>
        <v>USD</v>
      </c>
    </row>
    <row r="1283" spans="1:22" x14ac:dyDescent="0.2">
      <c r="A1283" s="18" t="str">
        <f t="shared" si="89"/>
        <v>Catalogo principalOPEN VALUE - CSP GOBIERNO9EP-00637</v>
      </c>
      <c r="B1283" s="18" t="str">
        <f t="shared" si="90"/>
        <v>9EP-00637OPEN VALUE - CSP GOBIERNO</v>
      </c>
      <c r="C1283" s="18"/>
      <c r="D1283" t="s">
        <v>122</v>
      </c>
      <c r="E1283" t="s">
        <v>1606</v>
      </c>
      <c r="F1283" t="s">
        <v>2769</v>
      </c>
      <c r="G1283" s="18" t="str">
        <f t="shared" si="88"/>
        <v>Catalogo principal</v>
      </c>
      <c r="H1283" s="43" t="s">
        <v>121</v>
      </c>
      <c r="I1283" s="37" t="s">
        <v>67</v>
      </c>
      <c r="J1283" t="s">
        <v>4901</v>
      </c>
      <c r="K1283" t="s">
        <v>40</v>
      </c>
      <c r="L1283" s="70" t="s">
        <v>21</v>
      </c>
      <c r="M1283" s="70" t="s">
        <v>3963</v>
      </c>
      <c r="N1283" s="37" t="s">
        <v>67</v>
      </c>
      <c r="O1283" s="37" t="s">
        <v>67</v>
      </c>
      <c r="P1283" s="37" t="s">
        <v>3757</v>
      </c>
      <c r="Q1283" s="75" t="s">
        <v>1606</v>
      </c>
      <c r="R1283" t="s">
        <v>207</v>
      </c>
      <c r="S1283" s="38">
        <v>424</v>
      </c>
      <c r="T1283">
        <v>1</v>
      </c>
      <c r="U1283">
        <v>0</v>
      </c>
      <c r="V1283" s="43" t="str">
        <f t="shared" ref="V1283:V1337" si="91">H1283</f>
        <v>USD</v>
      </c>
    </row>
    <row r="1284" spans="1:22" x14ac:dyDescent="0.2">
      <c r="A1284" s="18" t="str">
        <f t="shared" si="89"/>
        <v>Catalogo principalOPEN VALUE - CSP GOBIERNO9GA-00184</v>
      </c>
      <c r="B1284" s="18" t="str">
        <f t="shared" si="90"/>
        <v>9GA-00184OPEN VALUE - CSP GOBIERNO</v>
      </c>
      <c r="C1284" s="18"/>
      <c r="D1284" t="s">
        <v>122</v>
      </c>
      <c r="E1284" t="s">
        <v>1607</v>
      </c>
      <c r="F1284" t="s">
        <v>2769</v>
      </c>
      <c r="G1284" s="18" t="str">
        <f t="shared" si="88"/>
        <v>Catalogo principal</v>
      </c>
      <c r="H1284" s="43" t="s">
        <v>121</v>
      </c>
      <c r="I1284" s="37" t="s">
        <v>67</v>
      </c>
      <c r="J1284" t="s">
        <v>4902</v>
      </c>
      <c r="K1284" t="s">
        <v>40</v>
      </c>
      <c r="L1284" s="70" t="s">
        <v>21</v>
      </c>
      <c r="M1284" s="70" t="s">
        <v>3946</v>
      </c>
      <c r="N1284" s="37" t="s">
        <v>67</v>
      </c>
      <c r="O1284" s="37" t="s">
        <v>67</v>
      </c>
      <c r="P1284" s="37" t="s">
        <v>3757</v>
      </c>
      <c r="Q1284" s="75" t="s">
        <v>1607</v>
      </c>
      <c r="R1284" t="s">
        <v>207</v>
      </c>
      <c r="S1284" s="38">
        <v>2643</v>
      </c>
      <c r="T1284">
        <v>1</v>
      </c>
      <c r="U1284">
        <v>0</v>
      </c>
      <c r="V1284" s="43" t="str">
        <f t="shared" si="91"/>
        <v>USD</v>
      </c>
    </row>
    <row r="1285" spans="1:22" x14ac:dyDescent="0.2">
      <c r="A1285" s="18" t="str">
        <f t="shared" si="89"/>
        <v>Catalogo principalOPEN VALUE - CSP GOBIERNO9GA-00185</v>
      </c>
      <c r="B1285" s="18" t="str">
        <f t="shared" si="90"/>
        <v>9GA-00185OPEN VALUE - CSP GOBIERNO</v>
      </c>
      <c r="C1285" s="18"/>
      <c r="D1285" t="s">
        <v>122</v>
      </c>
      <c r="E1285" t="s">
        <v>1608</v>
      </c>
      <c r="F1285" t="s">
        <v>2769</v>
      </c>
      <c r="G1285" s="18" t="str">
        <f t="shared" si="88"/>
        <v>Catalogo principal</v>
      </c>
      <c r="H1285" s="43" t="s">
        <v>121</v>
      </c>
      <c r="I1285" s="37" t="s">
        <v>67</v>
      </c>
      <c r="J1285" t="s">
        <v>4903</v>
      </c>
      <c r="K1285" t="s">
        <v>40</v>
      </c>
      <c r="L1285" s="70" t="s">
        <v>21</v>
      </c>
      <c r="M1285" s="70" t="s">
        <v>3946</v>
      </c>
      <c r="N1285" s="37" t="s">
        <v>67</v>
      </c>
      <c r="O1285" s="37" t="s">
        <v>67</v>
      </c>
      <c r="P1285" s="37" t="s">
        <v>3757</v>
      </c>
      <c r="Q1285" s="75" t="s">
        <v>1608</v>
      </c>
      <c r="R1285" t="s">
        <v>207</v>
      </c>
      <c r="S1285" s="38">
        <v>333</v>
      </c>
      <c r="T1285">
        <v>1</v>
      </c>
      <c r="U1285">
        <v>0</v>
      </c>
      <c r="V1285" s="43" t="str">
        <f t="shared" si="91"/>
        <v>USD</v>
      </c>
    </row>
    <row r="1286" spans="1:22" x14ac:dyDescent="0.2">
      <c r="A1286" s="18" t="str">
        <f t="shared" si="89"/>
        <v>Catalogo principalOPEN VALUE - CSP GOBIERNO9GA-00549</v>
      </c>
      <c r="B1286" s="18" t="str">
        <f t="shared" si="90"/>
        <v>9GA-00549OPEN VALUE - CSP GOBIERNO</v>
      </c>
      <c r="C1286" s="18"/>
      <c r="D1286" t="s">
        <v>122</v>
      </c>
      <c r="E1286" t="s">
        <v>1609</v>
      </c>
      <c r="F1286" t="s">
        <v>2769</v>
      </c>
      <c r="G1286" s="18" t="str">
        <f t="shared" si="88"/>
        <v>Catalogo principal</v>
      </c>
      <c r="H1286" s="43" t="s">
        <v>121</v>
      </c>
      <c r="I1286" s="37" t="s">
        <v>67</v>
      </c>
      <c r="J1286" t="s">
        <v>4904</v>
      </c>
      <c r="K1286" t="s">
        <v>40</v>
      </c>
      <c r="L1286" s="70" t="s">
        <v>21</v>
      </c>
      <c r="M1286" s="70" t="s">
        <v>3946</v>
      </c>
      <c r="N1286" s="37" t="s">
        <v>67</v>
      </c>
      <c r="O1286" s="37" t="s">
        <v>67</v>
      </c>
      <c r="P1286" s="37" t="s">
        <v>3757</v>
      </c>
      <c r="Q1286" s="75" t="s">
        <v>1609</v>
      </c>
      <c r="R1286" t="s">
        <v>207</v>
      </c>
      <c r="S1286" s="38">
        <v>3708</v>
      </c>
      <c r="T1286">
        <v>1</v>
      </c>
      <c r="U1286">
        <v>0</v>
      </c>
      <c r="V1286" s="43" t="str">
        <f t="shared" si="91"/>
        <v>USD</v>
      </c>
    </row>
    <row r="1287" spans="1:22" x14ac:dyDescent="0.2">
      <c r="A1287" s="18" t="str">
        <f t="shared" si="89"/>
        <v>Catalogo principalOPEN VALUE - CSP GOBIERNO9GA-00550</v>
      </c>
      <c r="B1287" s="18" t="str">
        <f t="shared" si="90"/>
        <v>9GA-00550OPEN VALUE - CSP GOBIERNO</v>
      </c>
      <c r="C1287" s="18"/>
      <c r="D1287" t="s">
        <v>122</v>
      </c>
      <c r="E1287" t="s">
        <v>1610</v>
      </c>
      <c r="F1287" t="s">
        <v>2769</v>
      </c>
      <c r="G1287" s="18" t="str">
        <f t="shared" si="88"/>
        <v>Catalogo principal</v>
      </c>
      <c r="H1287" s="43" t="s">
        <v>121</v>
      </c>
      <c r="I1287" s="37" t="s">
        <v>67</v>
      </c>
      <c r="J1287" t="s">
        <v>4905</v>
      </c>
      <c r="K1287" t="s">
        <v>40</v>
      </c>
      <c r="L1287" s="70" t="s">
        <v>21</v>
      </c>
      <c r="M1287" s="70" t="s">
        <v>3948</v>
      </c>
      <c r="N1287" s="37" t="s">
        <v>67</v>
      </c>
      <c r="O1287" s="37" t="s">
        <v>67</v>
      </c>
      <c r="P1287" s="37" t="s">
        <v>3757</v>
      </c>
      <c r="Q1287" s="75" t="s">
        <v>1610</v>
      </c>
      <c r="R1287" t="s">
        <v>207</v>
      </c>
      <c r="S1287" s="38">
        <v>1590</v>
      </c>
      <c r="T1287">
        <v>1</v>
      </c>
      <c r="U1287">
        <v>0</v>
      </c>
      <c r="V1287" s="43" t="str">
        <f t="shared" si="91"/>
        <v>USD</v>
      </c>
    </row>
    <row r="1288" spans="1:22" x14ac:dyDescent="0.2">
      <c r="A1288" s="18" t="str">
        <f t="shared" si="89"/>
        <v>Catalogo principalOPEN VALUE - CSP GOBIERNO9GA-00551</v>
      </c>
      <c r="B1288" s="18" t="str">
        <f t="shared" si="90"/>
        <v>9GA-00551OPEN VALUE - CSP GOBIERNO</v>
      </c>
      <c r="C1288" s="18"/>
      <c r="D1288" t="s">
        <v>122</v>
      </c>
      <c r="E1288" t="s">
        <v>1611</v>
      </c>
      <c r="F1288" t="s">
        <v>2769</v>
      </c>
      <c r="G1288" s="18" t="str">
        <f t="shared" si="88"/>
        <v>Catalogo principal</v>
      </c>
      <c r="H1288" s="43" t="s">
        <v>121</v>
      </c>
      <c r="I1288" s="37" t="s">
        <v>67</v>
      </c>
      <c r="J1288" t="s">
        <v>4906</v>
      </c>
      <c r="K1288" t="s">
        <v>40</v>
      </c>
      <c r="L1288" s="70" t="s">
        <v>21</v>
      </c>
      <c r="M1288" s="70" t="s">
        <v>3946</v>
      </c>
      <c r="N1288" s="37" t="s">
        <v>67</v>
      </c>
      <c r="O1288" s="37" t="s">
        <v>67</v>
      </c>
      <c r="P1288" s="37" t="s">
        <v>3757</v>
      </c>
      <c r="Q1288" s="75" t="s">
        <v>1611</v>
      </c>
      <c r="R1288" t="s">
        <v>207</v>
      </c>
      <c r="S1288" s="38">
        <v>468</v>
      </c>
      <c r="T1288">
        <v>1</v>
      </c>
      <c r="U1288">
        <v>0</v>
      </c>
      <c r="V1288" s="43" t="str">
        <f t="shared" si="91"/>
        <v>USD</v>
      </c>
    </row>
    <row r="1289" spans="1:22" x14ac:dyDescent="0.2">
      <c r="A1289" s="18" t="str">
        <f t="shared" si="89"/>
        <v>Catalogo principalOPEN VALUE - CSP GOBIERNO9GA-00552</v>
      </c>
      <c r="B1289" s="18" t="str">
        <f t="shared" si="90"/>
        <v>9GA-00552OPEN VALUE - CSP GOBIERNO</v>
      </c>
      <c r="C1289" s="18"/>
      <c r="D1289" t="s">
        <v>122</v>
      </c>
      <c r="E1289" t="s">
        <v>1612</v>
      </c>
      <c r="F1289" t="s">
        <v>2769</v>
      </c>
      <c r="G1289" s="18" t="str">
        <f t="shared" si="88"/>
        <v>Catalogo principal</v>
      </c>
      <c r="H1289" s="43" t="s">
        <v>121</v>
      </c>
      <c r="I1289" s="37" t="s">
        <v>67</v>
      </c>
      <c r="J1289" t="s">
        <v>4907</v>
      </c>
      <c r="K1289" t="s">
        <v>40</v>
      </c>
      <c r="L1289" s="70" t="s">
        <v>21</v>
      </c>
      <c r="M1289" s="70" t="s">
        <v>3948</v>
      </c>
      <c r="N1289" s="37" t="s">
        <v>67</v>
      </c>
      <c r="O1289" s="37" t="s">
        <v>67</v>
      </c>
      <c r="P1289" s="37" t="s">
        <v>3757</v>
      </c>
      <c r="Q1289" s="75" t="s">
        <v>1612</v>
      </c>
      <c r="R1289" t="s">
        <v>207</v>
      </c>
      <c r="S1289" s="38">
        <v>201</v>
      </c>
      <c r="T1289">
        <v>1</v>
      </c>
      <c r="U1289">
        <v>0</v>
      </c>
      <c r="V1289" s="43" t="str">
        <f t="shared" si="91"/>
        <v>USD</v>
      </c>
    </row>
    <row r="1290" spans="1:22" x14ac:dyDescent="0.2">
      <c r="A1290" s="18" t="str">
        <f t="shared" si="89"/>
        <v>Catalogo principalOPEN VALUE - CSP GOBIERNO9GA-00664</v>
      </c>
      <c r="B1290" s="18" t="str">
        <f t="shared" si="90"/>
        <v>9GA-00664OPEN VALUE - CSP GOBIERNO</v>
      </c>
      <c r="C1290" s="18"/>
      <c r="D1290" t="s">
        <v>122</v>
      </c>
      <c r="E1290" t="s">
        <v>1613</v>
      </c>
      <c r="F1290" t="s">
        <v>2769</v>
      </c>
      <c r="G1290" s="18" t="str">
        <f t="shared" si="88"/>
        <v>Catalogo principal</v>
      </c>
      <c r="H1290" s="43" t="s">
        <v>121</v>
      </c>
      <c r="I1290" s="37" t="s">
        <v>67</v>
      </c>
      <c r="J1290" t="s">
        <v>4908</v>
      </c>
      <c r="K1290" t="s">
        <v>40</v>
      </c>
      <c r="L1290" s="70" t="s">
        <v>21</v>
      </c>
      <c r="M1290" s="70" t="s">
        <v>3946</v>
      </c>
      <c r="N1290" s="37" t="s">
        <v>67</v>
      </c>
      <c r="O1290" s="37" t="s">
        <v>67</v>
      </c>
      <c r="P1290" s="37" t="s">
        <v>3757</v>
      </c>
      <c r="Q1290" s="75" t="s">
        <v>1613</v>
      </c>
      <c r="R1290" t="s">
        <v>207</v>
      </c>
      <c r="S1290" s="38">
        <v>2655</v>
      </c>
      <c r="T1290">
        <v>1</v>
      </c>
      <c r="U1290">
        <v>0</v>
      </c>
      <c r="V1290" s="43" t="str">
        <f t="shared" si="91"/>
        <v>USD</v>
      </c>
    </row>
    <row r="1291" spans="1:22" x14ac:dyDescent="0.2">
      <c r="A1291" s="18" t="str">
        <f t="shared" si="89"/>
        <v>Catalogo principalOPEN VALUE - CSP GOBIERNO9GA-00665</v>
      </c>
      <c r="B1291" s="18" t="str">
        <f t="shared" si="90"/>
        <v>9GA-00665OPEN VALUE - CSP GOBIERNO</v>
      </c>
      <c r="C1291" s="18"/>
      <c r="D1291" t="s">
        <v>122</v>
      </c>
      <c r="E1291" t="s">
        <v>1614</v>
      </c>
      <c r="F1291" t="s">
        <v>2769</v>
      </c>
      <c r="G1291" s="18" t="str">
        <f t="shared" si="88"/>
        <v>Catalogo principal</v>
      </c>
      <c r="H1291" s="43" t="s">
        <v>121</v>
      </c>
      <c r="I1291" s="37" t="s">
        <v>67</v>
      </c>
      <c r="J1291" t="s">
        <v>4909</v>
      </c>
      <c r="K1291" t="s">
        <v>40</v>
      </c>
      <c r="L1291" s="70" t="s">
        <v>21</v>
      </c>
      <c r="M1291" s="70" t="s">
        <v>3946</v>
      </c>
      <c r="N1291" s="37" t="s">
        <v>67</v>
      </c>
      <c r="O1291" s="37" t="s">
        <v>67</v>
      </c>
      <c r="P1291" s="37" t="s">
        <v>3757</v>
      </c>
      <c r="Q1291" s="75" t="s">
        <v>1614</v>
      </c>
      <c r="R1291" t="s">
        <v>207</v>
      </c>
      <c r="S1291" s="38">
        <v>333</v>
      </c>
      <c r="T1291">
        <v>1</v>
      </c>
      <c r="U1291">
        <v>0</v>
      </c>
      <c r="V1291" s="43" t="str">
        <f t="shared" si="91"/>
        <v>USD</v>
      </c>
    </row>
    <row r="1292" spans="1:22" x14ac:dyDescent="0.2">
      <c r="A1292" s="18" t="str">
        <f t="shared" si="89"/>
        <v>Catalogo principalOPEN VALUE - CSP GOBIERNO9GS-00487</v>
      </c>
      <c r="B1292" s="18" t="str">
        <f t="shared" si="90"/>
        <v>9GS-00487OPEN VALUE - CSP GOBIERNO</v>
      </c>
      <c r="C1292" s="18"/>
      <c r="D1292" t="s">
        <v>122</v>
      </c>
      <c r="E1292" t="s">
        <v>1615</v>
      </c>
      <c r="F1292" t="s">
        <v>2769</v>
      </c>
      <c r="G1292" s="18" t="str">
        <f t="shared" si="88"/>
        <v>Catalogo principal</v>
      </c>
      <c r="H1292" s="43" t="s">
        <v>121</v>
      </c>
      <c r="I1292" s="37" t="s">
        <v>67</v>
      </c>
      <c r="J1292" t="s">
        <v>4910</v>
      </c>
      <c r="K1292" t="s">
        <v>40</v>
      </c>
      <c r="L1292" s="70" t="s">
        <v>21</v>
      </c>
      <c r="M1292" s="70" t="s">
        <v>3946</v>
      </c>
      <c r="N1292" s="37" t="s">
        <v>67</v>
      </c>
      <c r="O1292" s="37" t="s">
        <v>67</v>
      </c>
      <c r="P1292" s="37" t="s">
        <v>3757</v>
      </c>
      <c r="Q1292" s="75" t="s">
        <v>1615</v>
      </c>
      <c r="R1292" t="s">
        <v>207</v>
      </c>
      <c r="S1292" s="38">
        <v>16389</v>
      </c>
      <c r="T1292">
        <v>1</v>
      </c>
      <c r="U1292">
        <v>0</v>
      </c>
      <c r="V1292" s="43" t="str">
        <f t="shared" si="91"/>
        <v>USD</v>
      </c>
    </row>
    <row r="1293" spans="1:22" x14ac:dyDescent="0.2">
      <c r="A1293" s="18" t="str">
        <f t="shared" si="89"/>
        <v>Catalogo principalOPEN VALUE - CSP GOBIERNO9GS-00488</v>
      </c>
      <c r="B1293" s="18" t="str">
        <f t="shared" si="90"/>
        <v>9GS-00488OPEN VALUE - CSP GOBIERNO</v>
      </c>
      <c r="C1293" s="18"/>
      <c r="D1293" t="s">
        <v>122</v>
      </c>
      <c r="E1293" t="s">
        <v>1616</v>
      </c>
      <c r="F1293" t="s">
        <v>2769</v>
      </c>
      <c r="G1293" s="18" t="str">
        <f t="shared" si="88"/>
        <v>Catalogo principal</v>
      </c>
      <c r="H1293" s="43" t="s">
        <v>121</v>
      </c>
      <c r="I1293" s="37" t="s">
        <v>67</v>
      </c>
      <c r="J1293" t="s">
        <v>4911</v>
      </c>
      <c r="K1293" t="s">
        <v>40</v>
      </c>
      <c r="L1293" s="70" t="s">
        <v>21</v>
      </c>
      <c r="M1293" s="70" t="s">
        <v>3948</v>
      </c>
      <c r="N1293" s="37" t="s">
        <v>67</v>
      </c>
      <c r="O1293" s="37" t="s">
        <v>67</v>
      </c>
      <c r="P1293" s="37" t="s">
        <v>3757</v>
      </c>
      <c r="Q1293" s="75" t="s">
        <v>1616</v>
      </c>
      <c r="R1293" t="s">
        <v>207</v>
      </c>
      <c r="S1293" s="38">
        <v>7026</v>
      </c>
      <c r="T1293">
        <v>1</v>
      </c>
      <c r="U1293">
        <v>0</v>
      </c>
      <c r="V1293" s="43" t="str">
        <f t="shared" si="91"/>
        <v>USD</v>
      </c>
    </row>
    <row r="1294" spans="1:22" x14ac:dyDescent="0.2">
      <c r="A1294" s="18" t="str">
        <f t="shared" si="89"/>
        <v>Catalogo principalOPEN VALUE - CSP GOBIERNO9GS-00489</v>
      </c>
      <c r="B1294" s="18" t="str">
        <f t="shared" si="90"/>
        <v>9GS-00489OPEN VALUE - CSP GOBIERNO</v>
      </c>
      <c r="C1294" s="18"/>
      <c r="D1294" t="s">
        <v>122</v>
      </c>
      <c r="E1294" t="s">
        <v>1617</v>
      </c>
      <c r="F1294" t="s">
        <v>2769</v>
      </c>
      <c r="G1294" s="18" t="str">
        <f t="shared" si="88"/>
        <v>Catalogo principal</v>
      </c>
      <c r="H1294" s="43" t="s">
        <v>121</v>
      </c>
      <c r="I1294" s="37" t="s">
        <v>67</v>
      </c>
      <c r="J1294" t="s">
        <v>4912</v>
      </c>
      <c r="K1294" t="s">
        <v>40</v>
      </c>
      <c r="L1294" s="70" t="s">
        <v>21</v>
      </c>
      <c r="M1294" s="70" t="s">
        <v>3963</v>
      </c>
      <c r="N1294" s="37" t="s">
        <v>67</v>
      </c>
      <c r="O1294" s="37" t="s">
        <v>67</v>
      </c>
      <c r="P1294" s="37" t="s">
        <v>3757</v>
      </c>
      <c r="Q1294" s="75" t="s">
        <v>1617</v>
      </c>
      <c r="R1294" t="s">
        <v>207</v>
      </c>
      <c r="S1294" s="38">
        <v>12683</v>
      </c>
      <c r="T1294">
        <v>1</v>
      </c>
      <c r="U1294">
        <v>0</v>
      </c>
      <c r="V1294" s="43" t="str">
        <f t="shared" si="91"/>
        <v>USD</v>
      </c>
    </row>
    <row r="1295" spans="1:22" x14ac:dyDescent="0.2">
      <c r="A1295" s="18" t="str">
        <f t="shared" si="89"/>
        <v>Catalogo principalOPEN VALUE - CSP GOBIERNO9GS-00490</v>
      </c>
      <c r="B1295" s="18" t="str">
        <f t="shared" si="90"/>
        <v>9GS-00490OPEN VALUE - CSP GOBIERNO</v>
      </c>
      <c r="C1295" s="18"/>
      <c r="D1295" t="s">
        <v>122</v>
      </c>
      <c r="E1295" t="s">
        <v>1618</v>
      </c>
      <c r="F1295" t="s">
        <v>2769</v>
      </c>
      <c r="G1295" s="18" t="str">
        <f t="shared" si="88"/>
        <v>Catalogo principal</v>
      </c>
      <c r="H1295" s="43" t="s">
        <v>121</v>
      </c>
      <c r="I1295" s="37" t="s">
        <v>67</v>
      </c>
      <c r="J1295" t="s">
        <v>4913</v>
      </c>
      <c r="K1295" t="s">
        <v>40</v>
      </c>
      <c r="L1295" s="70" t="s">
        <v>21</v>
      </c>
      <c r="M1295" s="70" t="s">
        <v>3946</v>
      </c>
      <c r="N1295" s="37" t="s">
        <v>67</v>
      </c>
      <c r="O1295" s="37" t="s">
        <v>67</v>
      </c>
      <c r="P1295" s="37" t="s">
        <v>3757</v>
      </c>
      <c r="Q1295" s="75" t="s">
        <v>1618</v>
      </c>
      <c r="R1295" t="s">
        <v>207</v>
      </c>
      <c r="S1295" s="38">
        <v>2052</v>
      </c>
      <c r="T1295">
        <v>1</v>
      </c>
      <c r="U1295">
        <v>0</v>
      </c>
      <c r="V1295" s="43" t="str">
        <f t="shared" si="91"/>
        <v>USD</v>
      </c>
    </row>
    <row r="1296" spans="1:22" x14ac:dyDescent="0.2">
      <c r="A1296" s="18" t="str">
        <f t="shared" si="89"/>
        <v>Catalogo principalOPEN VALUE - CSP GOBIERNO9GS-00491</v>
      </c>
      <c r="B1296" s="18" t="str">
        <f t="shared" si="90"/>
        <v>9GS-00491OPEN VALUE - CSP GOBIERNO</v>
      </c>
      <c r="C1296" s="18"/>
      <c r="D1296" t="s">
        <v>122</v>
      </c>
      <c r="E1296" t="s">
        <v>1619</v>
      </c>
      <c r="F1296" t="s">
        <v>2769</v>
      </c>
      <c r="G1296" s="18" t="str">
        <f t="shared" si="88"/>
        <v>Catalogo principal</v>
      </c>
      <c r="H1296" s="43" t="s">
        <v>121</v>
      </c>
      <c r="I1296" s="37" t="s">
        <v>67</v>
      </c>
      <c r="J1296" t="s">
        <v>4914</v>
      </c>
      <c r="K1296" t="s">
        <v>40</v>
      </c>
      <c r="L1296" s="70" t="s">
        <v>21</v>
      </c>
      <c r="M1296" s="70" t="s">
        <v>3948</v>
      </c>
      <c r="N1296" s="37" t="s">
        <v>67</v>
      </c>
      <c r="O1296" s="37" t="s">
        <v>67</v>
      </c>
      <c r="P1296" s="37" t="s">
        <v>3757</v>
      </c>
      <c r="Q1296" s="75" t="s">
        <v>1619</v>
      </c>
      <c r="R1296" t="s">
        <v>207</v>
      </c>
      <c r="S1296" s="38">
        <v>879</v>
      </c>
      <c r="T1296">
        <v>1</v>
      </c>
      <c r="U1296">
        <v>0</v>
      </c>
      <c r="V1296" s="43" t="str">
        <f t="shared" si="91"/>
        <v>USD</v>
      </c>
    </row>
    <row r="1297" spans="1:22" x14ac:dyDescent="0.2">
      <c r="A1297" s="18" t="str">
        <f t="shared" si="89"/>
        <v>Catalogo principalOPEN VALUE - CSP GOBIERNO9GS-00492</v>
      </c>
      <c r="B1297" s="18" t="str">
        <f t="shared" si="90"/>
        <v>9GS-00492OPEN VALUE - CSP GOBIERNO</v>
      </c>
      <c r="C1297" s="18"/>
      <c r="D1297" t="s">
        <v>122</v>
      </c>
      <c r="E1297" t="s">
        <v>1620</v>
      </c>
      <c r="F1297" t="s">
        <v>2769</v>
      </c>
      <c r="G1297" s="18" t="str">
        <f t="shared" si="88"/>
        <v>Catalogo principal</v>
      </c>
      <c r="H1297" s="43" t="s">
        <v>121</v>
      </c>
      <c r="I1297" s="37" t="s">
        <v>67</v>
      </c>
      <c r="J1297" t="s">
        <v>4915</v>
      </c>
      <c r="K1297" t="s">
        <v>40</v>
      </c>
      <c r="L1297" s="70" t="s">
        <v>21</v>
      </c>
      <c r="M1297" s="70" t="s">
        <v>3963</v>
      </c>
      <c r="N1297" s="37" t="s">
        <v>67</v>
      </c>
      <c r="O1297" s="37" t="s">
        <v>67</v>
      </c>
      <c r="P1297" s="37" t="s">
        <v>3757</v>
      </c>
      <c r="Q1297" s="75" t="s">
        <v>1620</v>
      </c>
      <c r="R1297" t="s">
        <v>207</v>
      </c>
      <c r="S1297" s="38">
        <v>1584</v>
      </c>
      <c r="T1297">
        <v>1</v>
      </c>
      <c r="U1297">
        <v>0</v>
      </c>
      <c r="V1297" s="43" t="str">
        <f t="shared" si="91"/>
        <v>USD</v>
      </c>
    </row>
    <row r="1298" spans="1:22" x14ac:dyDescent="0.2">
      <c r="A1298" s="18" t="str">
        <f t="shared" si="89"/>
        <v>Catalogo principalOPEN VALUE - CSP GOBIERNO9GS-00673</v>
      </c>
      <c r="B1298" s="18" t="str">
        <f t="shared" si="90"/>
        <v>9GS-00673OPEN VALUE - CSP GOBIERNO</v>
      </c>
      <c r="C1298" s="18"/>
      <c r="D1298" t="s">
        <v>122</v>
      </c>
      <c r="E1298" t="s">
        <v>1621</v>
      </c>
      <c r="F1298" t="s">
        <v>2769</v>
      </c>
      <c r="G1298" s="18" t="str">
        <f t="shared" si="88"/>
        <v>Catalogo principal</v>
      </c>
      <c r="H1298" s="43" t="s">
        <v>121</v>
      </c>
      <c r="I1298" s="37" t="s">
        <v>67</v>
      </c>
      <c r="J1298" t="s">
        <v>4916</v>
      </c>
      <c r="K1298" t="s">
        <v>40</v>
      </c>
      <c r="L1298" s="70" t="s">
        <v>21</v>
      </c>
      <c r="M1298" s="70" t="s">
        <v>3946</v>
      </c>
      <c r="N1298" s="37" t="s">
        <v>67</v>
      </c>
      <c r="O1298" s="37" t="s">
        <v>67</v>
      </c>
      <c r="P1298" s="37" t="s">
        <v>3757</v>
      </c>
      <c r="Q1298" s="75" t="s">
        <v>1621</v>
      </c>
      <c r="R1298" t="s">
        <v>207</v>
      </c>
      <c r="S1298" s="38">
        <v>13488</v>
      </c>
      <c r="T1298">
        <v>1</v>
      </c>
      <c r="U1298">
        <v>0</v>
      </c>
      <c r="V1298" s="43" t="str">
        <f t="shared" si="91"/>
        <v>USD</v>
      </c>
    </row>
    <row r="1299" spans="1:22" x14ac:dyDescent="0.2">
      <c r="A1299" s="18" t="str">
        <f t="shared" si="89"/>
        <v>Catalogo principalOPEN VALUE - CSP GOBIERNO9GS-00674</v>
      </c>
      <c r="B1299" s="18" t="str">
        <f t="shared" si="90"/>
        <v>9GS-00674OPEN VALUE - CSP GOBIERNO</v>
      </c>
      <c r="C1299" s="18"/>
      <c r="D1299" t="s">
        <v>122</v>
      </c>
      <c r="E1299" t="s">
        <v>1622</v>
      </c>
      <c r="F1299" t="s">
        <v>2769</v>
      </c>
      <c r="G1299" s="18" t="str">
        <f t="shared" si="88"/>
        <v>Catalogo principal</v>
      </c>
      <c r="H1299" s="43" t="s">
        <v>121</v>
      </c>
      <c r="I1299" s="37" t="s">
        <v>67</v>
      </c>
      <c r="J1299" t="s">
        <v>4917</v>
      </c>
      <c r="K1299" t="s">
        <v>40</v>
      </c>
      <c r="L1299" s="70" t="s">
        <v>21</v>
      </c>
      <c r="M1299" s="70" t="s">
        <v>3946</v>
      </c>
      <c r="N1299" s="37" t="s">
        <v>67</v>
      </c>
      <c r="O1299" s="37" t="s">
        <v>67</v>
      </c>
      <c r="P1299" s="37" t="s">
        <v>3757</v>
      </c>
      <c r="Q1299" s="75" t="s">
        <v>1622</v>
      </c>
      <c r="R1299" t="s">
        <v>207</v>
      </c>
      <c r="S1299" s="38">
        <v>1689</v>
      </c>
      <c r="T1299">
        <v>1</v>
      </c>
      <c r="U1299">
        <v>0</v>
      </c>
      <c r="V1299" s="43" t="str">
        <f t="shared" si="91"/>
        <v>USD</v>
      </c>
    </row>
    <row r="1300" spans="1:22" x14ac:dyDescent="0.2">
      <c r="A1300" s="18" t="str">
        <f t="shared" si="89"/>
        <v>Catalogo principalOPEN VALUE - CSP GOBIERNO9GS-00853</v>
      </c>
      <c r="B1300" s="18" t="str">
        <f t="shared" si="90"/>
        <v>9GS-00853OPEN VALUE - CSP GOBIERNO</v>
      </c>
      <c r="C1300" s="18"/>
      <c r="D1300" t="s">
        <v>122</v>
      </c>
      <c r="E1300" t="s">
        <v>1623</v>
      </c>
      <c r="F1300" t="s">
        <v>2769</v>
      </c>
      <c r="G1300" s="18" t="str">
        <f t="shared" si="88"/>
        <v>Catalogo principal</v>
      </c>
      <c r="H1300" s="43" t="s">
        <v>121</v>
      </c>
      <c r="I1300" s="37" t="s">
        <v>67</v>
      </c>
      <c r="J1300" t="s">
        <v>4918</v>
      </c>
      <c r="K1300" t="s">
        <v>40</v>
      </c>
      <c r="L1300" s="70" t="s">
        <v>21</v>
      </c>
      <c r="M1300" s="70" t="s">
        <v>3946</v>
      </c>
      <c r="N1300" s="37" t="s">
        <v>67</v>
      </c>
      <c r="O1300" s="37" t="s">
        <v>67</v>
      </c>
      <c r="P1300" s="37" t="s">
        <v>3757</v>
      </c>
      <c r="Q1300" s="75" t="s">
        <v>1623</v>
      </c>
      <c r="R1300" t="s">
        <v>207</v>
      </c>
      <c r="S1300" s="38">
        <v>9927</v>
      </c>
      <c r="T1300">
        <v>1</v>
      </c>
      <c r="U1300">
        <v>0</v>
      </c>
      <c r="V1300" s="43" t="str">
        <f t="shared" si="91"/>
        <v>USD</v>
      </c>
    </row>
    <row r="1301" spans="1:22" x14ac:dyDescent="0.2">
      <c r="A1301" s="18" t="str">
        <f t="shared" si="89"/>
        <v>Catalogo principalOPEN VALUE - CSP GOBIERNO9GS-00854</v>
      </c>
      <c r="B1301" s="18" t="str">
        <f t="shared" si="90"/>
        <v>9GS-00854OPEN VALUE - CSP GOBIERNO</v>
      </c>
      <c r="C1301" s="18"/>
      <c r="D1301" t="s">
        <v>122</v>
      </c>
      <c r="E1301" t="s">
        <v>1624</v>
      </c>
      <c r="F1301" t="s">
        <v>2769</v>
      </c>
      <c r="G1301" s="18" t="str">
        <f t="shared" si="88"/>
        <v>Catalogo principal</v>
      </c>
      <c r="H1301" s="43" t="s">
        <v>121</v>
      </c>
      <c r="I1301" s="37" t="s">
        <v>67</v>
      </c>
      <c r="J1301" t="s">
        <v>4919</v>
      </c>
      <c r="K1301" t="s">
        <v>40</v>
      </c>
      <c r="L1301" s="70" t="s">
        <v>21</v>
      </c>
      <c r="M1301" s="70" t="s">
        <v>3946</v>
      </c>
      <c r="N1301" s="37" t="s">
        <v>67</v>
      </c>
      <c r="O1301" s="37" t="s">
        <v>67</v>
      </c>
      <c r="P1301" s="37" t="s">
        <v>3757</v>
      </c>
      <c r="Q1301" s="75" t="s">
        <v>1624</v>
      </c>
      <c r="R1301" t="s">
        <v>207</v>
      </c>
      <c r="S1301" s="38">
        <v>1242</v>
      </c>
      <c r="T1301">
        <v>1</v>
      </c>
      <c r="U1301">
        <v>0</v>
      </c>
      <c r="V1301" s="43" t="str">
        <f t="shared" si="91"/>
        <v>USD</v>
      </c>
    </row>
    <row r="1302" spans="1:22" x14ac:dyDescent="0.2">
      <c r="A1302" s="18" t="str">
        <f t="shared" si="89"/>
        <v>Catalogo principalOPEN VALUE - CSP GOBIERNO9ST-00122</v>
      </c>
      <c r="B1302" s="18" t="str">
        <f t="shared" si="90"/>
        <v>9ST-00122OPEN VALUE - CSP GOBIERNO</v>
      </c>
      <c r="C1302" s="18"/>
      <c r="D1302" t="s">
        <v>122</v>
      </c>
      <c r="E1302" t="s">
        <v>1625</v>
      </c>
      <c r="F1302" t="s">
        <v>2769</v>
      </c>
      <c r="G1302" s="18" t="str">
        <f t="shared" si="88"/>
        <v>Catalogo principal</v>
      </c>
      <c r="H1302" s="43" t="s">
        <v>121</v>
      </c>
      <c r="I1302" s="37" t="s">
        <v>67</v>
      </c>
      <c r="J1302" t="s">
        <v>3804</v>
      </c>
      <c r="K1302" t="s">
        <v>40</v>
      </c>
      <c r="L1302" s="70" t="s">
        <v>21</v>
      </c>
      <c r="M1302" s="70" t="s">
        <v>28</v>
      </c>
      <c r="N1302" s="37" t="s">
        <v>67</v>
      </c>
      <c r="O1302" s="37" t="s">
        <v>67</v>
      </c>
      <c r="P1302" s="37" t="s">
        <v>3757</v>
      </c>
      <c r="Q1302" s="75" t="s">
        <v>1625</v>
      </c>
      <c r="R1302" t="s">
        <v>207</v>
      </c>
      <c r="S1302" s="38">
        <v>7560</v>
      </c>
      <c r="T1302">
        <v>1</v>
      </c>
      <c r="U1302">
        <v>0</v>
      </c>
      <c r="V1302" s="43" t="str">
        <f t="shared" si="91"/>
        <v>USD</v>
      </c>
    </row>
    <row r="1303" spans="1:22" x14ac:dyDescent="0.2">
      <c r="A1303" s="18" t="str">
        <f t="shared" si="89"/>
        <v>Catalogo principalOPEN VALUE - CSP GOBIERNO9ST-00123</v>
      </c>
      <c r="B1303" s="18" t="str">
        <f t="shared" si="90"/>
        <v>9ST-00123OPEN VALUE - CSP GOBIERNO</v>
      </c>
      <c r="C1303" s="18"/>
      <c r="D1303" t="s">
        <v>122</v>
      </c>
      <c r="E1303" t="s">
        <v>1626</v>
      </c>
      <c r="F1303" t="s">
        <v>2769</v>
      </c>
      <c r="G1303" s="18" t="str">
        <f t="shared" ref="G1303:G1340" si="92">D1303</f>
        <v>Catalogo principal</v>
      </c>
      <c r="H1303" s="43" t="s">
        <v>121</v>
      </c>
      <c r="I1303" s="37" t="s">
        <v>67</v>
      </c>
      <c r="J1303" t="s">
        <v>3805</v>
      </c>
      <c r="K1303" t="s">
        <v>40</v>
      </c>
      <c r="L1303" s="70" t="s">
        <v>21</v>
      </c>
      <c r="M1303" s="70" t="s">
        <v>28</v>
      </c>
      <c r="N1303" s="37" t="s">
        <v>67</v>
      </c>
      <c r="O1303" s="37" t="s">
        <v>67</v>
      </c>
      <c r="P1303" s="37" t="s">
        <v>3757</v>
      </c>
      <c r="Q1303" s="75" t="s">
        <v>1626</v>
      </c>
      <c r="R1303" t="s">
        <v>207</v>
      </c>
      <c r="S1303" s="38">
        <v>3240</v>
      </c>
      <c r="T1303">
        <v>1</v>
      </c>
      <c r="U1303">
        <v>0</v>
      </c>
      <c r="V1303" s="43" t="str">
        <f t="shared" si="91"/>
        <v>USD</v>
      </c>
    </row>
    <row r="1304" spans="1:22" x14ac:dyDescent="0.2">
      <c r="A1304" s="18" t="str">
        <f t="shared" si="89"/>
        <v>Catalogo principalOPEN VALUE - CSP GOBIERNO9TX-00409</v>
      </c>
      <c r="B1304" s="18" t="str">
        <f t="shared" si="90"/>
        <v>9TX-00409OPEN VALUE - CSP GOBIERNO</v>
      </c>
      <c r="C1304" s="18"/>
      <c r="D1304" t="s">
        <v>122</v>
      </c>
      <c r="E1304" t="s">
        <v>1627</v>
      </c>
      <c r="F1304" t="s">
        <v>2769</v>
      </c>
      <c r="G1304" s="18" t="str">
        <f t="shared" si="92"/>
        <v>Catalogo principal</v>
      </c>
      <c r="H1304" s="43" t="s">
        <v>121</v>
      </c>
      <c r="I1304" s="37" t="s">
        <v>67</v>
      </c>
      <c r="J1304" t="s">
        <v>4920</v>
      </c>
      <c r="K1304" t="s">
        <v>40</v>
      </c>
      <c r="L1304" s="70" t="s">
        <v>21</v>
      </c>
      <c r="M1304" s="70" t="s">
        <v>3946</v>
      </c>
      <c r="N1304" s="37" t="s">
        <v>67</v>
      </c>
      <c r="O1304" s="37" t="s">
        <v>67</v>
      </c>
      <c r="P1304" s="37" t="s">
        <v>3757</v>
      </c>
      <c r="Q1304" s="75" t="s">
        <v>1627</v>
      </c>
      <c r="R1304" t="s">
        <v>207</v>
      </c>
      <c r="S1304" s="38">
        <v>54</v>
      </c>
      <c r="T1304">
        <v>1</v>
      </c>
      <c r="U1304">
        <v>0</v>
      </c>
      <c r="V1304" s="43" t="str">
        <f t="shared" si="91"/>
        <v>USD</v>
      </c>
    </row>
    <row r="1305" spans="1:22" x14ac:dyDescent="0.2">
      <c r="A1305" s="18" t="str">
        <f t="shared" si="89"/>
        <v>Catalogo principalOPEN VALUE - CSP GOBIERNO9TX-00415</v>
      </c>
      <c r="B1305" s="18" t="str">
        <f t="shared" si="90"/>
        <v>9TX-00415OPEN VALUE - CSP GOBIERNO</v>
      </c>
      <c r="C1305" s="18"/>
      <c r="D1305" t="s">
        <v>122</v>
      </c>
      <c r="E1305" t="s">
        <v>1628</v>
      </c>
      <c r="F1305" t="s">
        <v>2769</v>
      </c>
      <c r="G1305" s="18" t="str">
        <f t="shared" si="92"/>
        <v>Catalogo principal</v>
      </c>
      <c r="H1305" s="43" t="s">
        <v>121</v>
      </c>
      <c r="I1305" s="37" t="s">
        <v>67</v>
      </c>
      <c r="J1305" t="s">
        <v>4921</v>
      </c>
      <c r="K1305" t="s">
        <v>40</v>
      </c>
      <c r="L1305" s="70" t="s">
        <v>21</v>
      </c>
      <c r="M1305" s="70" t="s">
        <v>3948</v>
      </c>
      <c r="N1305" s="37" t="s">
        <v>67</v>
      </c>
      <c r="O1305" s="37" t="s">
        <v>67</v>
      </c>
      <c r="P1305" s="37" t="s">
        <v>3757</v>
      </c>
      <c r="Q1305" s="75" t="s">
        <v>1628</v>
      </c>
      <c r="R1305" t="s">
        <v>207</v>
      </c>
      <c r="S1305" s="38">
        <v>24</v>
      </c>
      <c r="T1305">
        <v>1</v>
      </c>
      <c r="U1305">
        <v>0</v>
      </c>
      <c r="V1305" s="43" t="str">
        <f t="shared" si="91"/>
        <v>USD</v>
      </c>
    </row>
    <row r="1306" spans="1:22" x14ac:dyDescent="0.2">
      <c r="A1306" s="18" t="str">
        <f t="shared" si="89"/>
        <v>Catalogo principalOPEN VALUE - CSP GOBIERNO9TX-00654</v>
      </c>
      <c r="B1306" s="18" t="str">
        <f t="shared" si="90"/>
        <v>9TX-00654OPEN VALUE - CSP GOBIERNO</v>
      </c>
      <c r="C1306" s="18"/>
      <c r="D1306" t="s">
        <v>122</v>
      </c>
      <c r="E1306" t="s">
        <v>1629</v>
      </c>
      <c r="F1306" t="s">
        <v>2769</v>
      </c>
      <c r="G1306" s="18" t="str">
        <f t="shared" si="92"/>
        <v>Catalogo principal</v>
      </c>
      <c r="H1306" s="43" t="s">
        <v>121</v>
      </c>
      <c r="I1306" s="37" t="s">
        <v>67</v>
      </c>
      <c r="J1306" t="s">
        <v>4922</v>
      </c>
      <c r="K1306" t="s">
        <v>40</v>
      </c>
      <c r="L1306" s="70" t="s">
        <v>21</v>
      </c>
      <c r="M1306" s="70" t="s">
        <v>3948</v>
      </c>
      <c r="N1306" s="37" t="s">
        <v>67</v>
      </c>
      <c r="O1306" s="37" t="s">
        <v>67</v>
      </c>
      <c r="P1306" s="37" t="s">
        <v>3757</v>
      </c>
      <c r="Q1306" s="75" t="s">
        <v>1629</v>
      </c>
      <c r="R1306" t="s">
        <v>207</v>
      </c>
      <c r="S1306" s="38">
        <v>18</v>
      </c>
      <c r="T1306">
        <v>1</v>
      </c>
      <c r="U1306">
        <v>0</v>
      </c>
      <c r="V1306" s="43" t="str">
        <f t="shared" si="91"/>
        <v>USD</v>
      </c>
    </row>
    <row r="1307" spans="1:22" x14ac:dyDescent="0.2">
      <c r="A1307" s="18" t="str">
        <f t="shared" si="89"/>
        <v>Catalogo principalOPEN VALUE - CSP GOBIERNO9TX-00676</v>
      </c>
      <c r="B1307" s="18" t="str">
        <f t="shared" si="90"/>
        <v>9TX-00676OPEN VALUE - CSP GOBIERNO</v>
      </c>
      <c r="C1307" s="18"/>
      <c r="D1307" t="s">
        <v>122</v>
      </c>
      <c r="E1307" t="s">
        <v>1630</v>
      </c>
      <c r="F1307" t="s">
        <v>2769</v>
      </c>
      <c r="G1307" s="18" t="str">
        <f t="shared" si="92"/>
        <v>Catalogo principal</v>
      </c>
      <c r="H1307" s="43" t="s">
        <v>121</v>
      </c>
      <c r="I1307" s="37" t="s">
        <v>67</v>
      </c>
      <c r="J1307" t="s">
        <v>4923</v>
      </c>
      <c r="K1307" t="s">
        <v>40</v>
      </c>
      <c r="L1307" s="70" t="s">
        <v>21</v>
      </c>
      <c r="M1307" s="70" t="s">
        <v>3946</v>
      </c>
      <c r="N1307" s="37" t="s">
        <v>67</v>
      </c>
      <c r="O1307" s="37" t="s">
        <v>67</v>
      </c>
      <c r="P1307" s="37" t="s">
        <v>3757</v>
      </c>
      <c r="Q1307" s="75" t="s">
        <v>1630</v>
      </c>
      <c r="R1307" t="s">
        <v>207</v>
      </c>
      <c r="S1307" s="38">
        <v>42</v>
      </c>
      <c r="T1307">
        <v>1</v>
      </c>
      <c r="U1307">
        <v>0</v>
      </c>
      <c r="V1307" s="43" t="str">
        <f t="shared" si="91"/>
        <v>USD</v>
      </c>
    </row>
    <row r="1308" spans="1:22" x14ac:dyDescent="0.2">
      <c r="A1308" s="18" t="str">
        <f t="shared" si="89"/>
        <v>Catalogo principalOPEN VALUE - CSP GOBIERNOCF3-00006</v>
      </c>
      <c r="B1308" s="18" t="str">
        <f t="shared" si="90"/>
        <v>CF3-00006OPEN VALUE - CSP GOBIERNO</v>
      </c>
      <c r="C1308" s="18"/>
      <c r="D1308" t="s">
        <v>122</v>
      </c>
      <c r="E1308" t="s">
        <v>1631</v>
      </c>
      <c r="F1308" t="s">
        <v>2769</v>
      </c>
      <c r="G1308" s="18" t="str">
        <f t="shared" si="92"/>
        <v>Catalogo principal</v>
      </c>
      <c r="H1308" s="43" t="s">
        <v>121</v>
      </c>
      <c r="I1308" s="37" t="s">
        <v>67</v>
      </c>
      <c r="J1308" t="s">
        <v>4924</v>
      </c>
      <c r="K1308" t="s">
        <v>40</v>
      </c>
      <c r="L1308" s="70" t="s">
        <v>21</v>
      </c>
      <c r="M1308" s="70" t="s">
        <v>3966</v>
      </c>
      <c r="N1308" s="37" t="s">
        <v>67</v>
      </c>
      <c r="O1308" s="37" t="s">
        <v>67</v>
      </c>
      <c r="P1308" s="37" t="s">
        <v>3757</v>
      </c>
      <c r="Q1308" s="75" t="s">
        <v>1631</v>
      </c>
      <c r="R1308" t="s">
        <v>3691</v>
      </c>
      <c r="S1308" s="38">
        <v>16.5</v>
      </c>
      <c r="T1308">
        <v>1</v>
      </c>
      <c r="U1308">
        <v>0</v>
      </c>
      <c r="V1308" s="43" t="str">
        <f t="shared" si="91"/>
        <v>USD</v>
      </c>
    </row>
    <row r="1309" spans="1:22" x14ac:dyDescent="0.2">
      <c r="A1309" s="18" t="str">
        <f t="shared" si="89"/>
        <v>Catalogo principalOPEN VALUE - CSP GOBIERNOCGJ-00005</v>
      </c>
      <c r="B1309" s="18" t="str">
        <f t="shared" si="90"/>
        <v>CGJ-00005OPEN VALUE - CSP GOBIERNO</v>
      </c>
      <c r="C1309" s="18"/>
      <c r="D1309" t="s">
        <v>122</v>
      </c>
      <c r="E1309" t="s">
        <v>1632</v>
      </c>
      <c r="F1309" t="s">
        <v>2769</v>
      </c>
      <c r="G1309" s="18" t="str">
        <f t="shared" si="92"/>
        <v>Catalogo principal</v>
      </c>
      <c r="H1309" s="43" t="s">
        <v>121</v>
      </c>
      <c r="I1309" s="37" t="s">
        <v>67</v>
      </c>
      <c r="J1309" t="s">
        <v>4925</v>
      </c>
      <c r="K1309" t="s">
        <v>40</v>
      </c>
      <c r="L1309" s="70" t="s">
        <v>21</v>
      </c>
      <c r="M1309" s="70" t="s">
        <v>3966</v>
      </c>
      <c r="N1309" s="37" t="s">
        <v>67</v>
      </c>
      <c r="O1309" s="37" t="s">
        <v>67</v>
      </c>
      <c r="P1309" s="37" t="s">
        <v>3757</v>
      </c>
      <c r="Q1309" s="75" t="s">
        <v>1632</v>
      </c>
      <c r="R1309" t="s">
        <v>3691</v>
      </c>
      <c r="S1309" s="38">
        <v>5</v>
      </c>
      <c r="T1309">
        <v>1</v>
      </c>
      <c r="U1309">
        <v>0</v>
      </c>
      <c r="V1309" s="43" t="str">
        <f t="shared" si="91"/>
        <v>USD</v>
      </c>
    </row>
    <row r="1310" spans="1:22" x14ac:dyDescent="0.2">
      <c r="A1310" s="18" t="str">
        <f t="shared" si="89"/>
        <v>Catalogo principalOPEN VALUE - CSP GOBIERNOD75-01916</v>
      </c>
      <c r="B1310" s="18" t="str">
        <f t="shared" si="90"/>
        <v>D75-01916OPEN VALUE - CSP GOBIERNO</v>
      </c>
      <c r="C1310" s="18"/>
      <c r="D1310" t="s">
        <v>122</v>
      </c>
      <c r="E1310" t="s">
        <v>1633</v>
      </c>
      <c r="F1310" t="s">
        <v>2769</v>
      </c>
      <c r="G1310" s="18" t="str">
        <f t="shared" si="92"/>
        <v>Catalogo principal</v>
      </c>
      <c r="H1310" s="43" t="s">
        <v>121</v>
      </c>
      <c r="I1310" s="37" t="s">
        <v>67</v>
      </c>
      <c r="J1310" t="s">
        <v>4926</v>
      </c>
      <c r="K1310" t="s">
        <v>40</v>
      </c>
      <c r="L1310" s="70" t="s">
        <v>21</v>
      </c>
      <c r="M1310" s="70" t="s">
        <v>3946</v>
      </c>
      <c r="N1310" s="37" t="s">
        <v>67</v>
      </c>
      <c r="O1310" s="37" t="s">
        <v>67</v>
      </c>
      <c r="P1310" s="37" t="s">
        <v>3757</v>
      </c>
      <c r="Q1310" s="75" t="s">
        <v>1633</v>
      </c>
      <c r="R1310" t="s">
        <v>207</v>
      </c>
      <c r="S1310" s="38">
        <v>11277</v>
      </c>
      <c r="T1310">
        <v>1</v>
      </c>
      <c r="U1310">
        <v>0</v>
      </c>
      <c r="V1310" s="43" t="str">
        <f t="shared" si="91"/>
        <v>USD</v>
      </c>
    </row>
    <row r="1311" spans="1:22" x14ac:dyDescent="0.2">
      <c r="A1311" s="18" t="str">
        <f t="shared" si="89"/>
        <v>Catalogo principalOPEN VALUE - CSP GOBIERNOD75-01917</v>
      </c>
      <c r="B1311" s="18" t="str">
        <f t="shared" si="90"/>
        <v>D75-01917OPEN VALUE - CSP GOBIERNO</v>
      </c>
      <c r="C1311" s="18"/>
      <c r="D1311" t="s">
        <v>122</v>
      </c>
      <c r="E1311" t="s">
        <v>1634</v>
      </c>
      <c r="F1311" t="s">
        <v>2769</v>
      </c>
      <c r="G1311" s="18" t="str">
        <f t="shared" si="92"/>
        <v>Catalogo principal</v>
      </c>
      <c r="H1311" s="43" t="s">
        <v>121</v>
      </c>
      <c r="I1311" s="37" t="s">
        <v>67</v>
      </c>
      <c r="J1311" t="s">
        <v>4927</v>
      </c>
      <c r="K1311" t="s">
        <v>40</v>
      </c>
      <c r="L1311" s="70" t="s">
        <v>21</v>
      </c>
      <c r="M1311" s="70" t="s">
        <v>3963</v>
      </c>
      <c r="N1311" s="37" t="s">
        <v>67</v>
      </c>
      <c r="O1311" s="37" t="s">
        <v>67</v>
      </c>
      <c r="P1311" s="37" t="s">
        <v>3757</v>
      </c>
      <c r="Q1311" s="75" t="s">
        <v>1634</v>
      </c>
      <c r="R1311" t="s">
        <v>207</v>
      </c>
      <c r="S1311" s="38">
        <v>8464</v>
      </c>
      <c r="T1311">
        <v>1</v>
      </c>
      <c r="U1311">
        <v>0</v>
      </c>
      <c r="V1311" s="43" t="str">
        <f t="shared" si="91"/>
        <v>USD</v>
      </c>
    </row>
    <row r="1312" spans="1:22" x14ac:dyDescent="0.2">
      <c r="A1312" s="18" t="str">
        <f t="shared" si="89"/>
        <v>Catalogo principalOPEN VALUE - CSP GOBIERNOD75-01918</v>
      </c>
      <c r="B1312" s="18" t="str">
        <f t="shared" si="90"/>
        <v>D75-01918OPEN VALUE - CSP GOBIERNO</v>
      </c>
      <c r="C1312" s="18"/>
      <c r="D1312" t="s">
        <v>122</v>
      </c>
      <c r="E1312" t="s">
        <v>1635</v>
      </c>
      <c r="F1312" t="s">
        <v>2769</v>
      </c>
      <c r="G1312" s="18" t="str">
        <f t="shared" si="92"/>
        <v>Catalogo principal</v>
      </c>
      <c r="H1312" s="43" t="s">
        <v>121</v>
      </c>
      <c r="I1312" s="37" t="s">
        <v>67</v>
      </c>
      <c r="J1312" t="s">
        <v>4928</v>
      </c>
      <c r="K1312" t="s">
        <v>40</v>
      </c>
      <c r="L1312" s="70" t="s">
        <v>21</v>
      </c>
      <c r="M1312" s="70" t="s">
        <v>3948</v>
      </c>
      <c r="N1312" s="37" t="s">
        <v>67</v>
      </c>
      <c r="O1312" s="37" t="s">
        <v>67</v>
      </c>
      <c r="P1312" s="37" t="s">
        <v>3757</v>
      </c>
      <c r="Q1312" s="75" t="s">
        <v>1635</v>
      </c>
      <c r="R1312" t="s">
        <v>207</v>
      </c>
      <c r="S1312" s="38">
        <v>4833</v>
      </c>
      <c r="T1312">
        <v>1</v>
      </c>
      <c r="U1312">
        <v>0</v>
      </c>
      <c r="V1312" s="43" t="str">
        <f t="shared" si="91"/>
        <v>USD</v>
      </c>
    </row>
    <row r="1313" spans="1:22" x14ac:dyDescent="0.2">
      <c r="A1313" s="18" t="str">
        <f t="shared" si="89"/>
        <v>Catalogo principalOPEN VALUE - CSP GOBIERNOD86-03848</v>
      </c>
      <c r="B1313" s="18" t="str">
        <f t="shared" si="90"/>
        <v>D86-03848OPEN VALUE - CSP GOBIERNO</v>
      </c>
      <c r="C1313" s="18"/>
      <c r="D1313" t="s">
        <v>122</v>
      </c>
      <c r="E1313" t="s">
        <v>1636</v>
      </c>
      <c r="F1313" t="s">
        <v>2769</v>
      </c>
      <c r="G1313" s="18" t="str">
        <f t="shared" si="92"/>
        <v>Catalogo principal</v>
      </c>
      <c r="H1313" s="43" t="s">
        <v>121</v>
      </c>
      <c r="I1313" s="37" t="s">
        <v>67</v>
      </c>
      <c r="J1313" t="s">
        <v>4929</v>
      </c>
      <c r="K1313" t="s">
        <v>40</v>
      </c>
      <c r="L1313" s="70" t="s">
        <v>21</v>
      </c>
      <c r="M1313" s="70" t="s">
        <v>3946</v>
      </c>
      <c r="N1313" s="37" t="s">
        <v>67</v>
      </c>
      <c r="O1313" s="37" t="s">
        <v>67</v>
      </c>
      <c r="P1313" s="37" t="s">
        <v>3757</v>
      </c>
      <c r="Q1313" s="75" t="s">
        <v>1636</v>
      </c>
      <c r="R1313" t="s">
        <v>207</v>
      </c>
      <c r="S1313" s="38">
        <v>615</v>
      </c>
      <c r="T1313">
        <v>1</v>
      </c>
      <c r="U1313">
        <v>0</v>
      </c>
      <c r="V1313" s="43" t="str">
        <f t="shared" si="91"/>
        <v>USD</v>
      </c>
    </row>
    <row r="1314" spans="1:22" x14ac:dyDescent="0.2">
      <c r="A1314" s="18" t="str">
        <f t="shared" si="89"/>
        <v>Catalogo principalOPEN VALUE - CSP GOBIERNOD86-03853</v>
      </c>
      <c r="B1314" s="18" t="str">
        <f t="shared" si="90"/>
        <v>D86-03853OPEN VALUE - CSP GOBIERNO</v>
      </c>
      <c r="C1314" s="18"/>
      <c r="D1314" t="s">
        <v>122</v>
      </c>
      <c r="E1314" t="s">
        <v>1637</v>
      </c>
      <c r="F1314" t="s">
        <v>2769</v>
      </c>
      <c r="G1314" s="18" t="str">
        <f t="shared" si="92"/>
        <v>Catalogo principal</v>
      </c>
      <c r="H1314" s="43" t="s">
        <v>121</v>
      </c>
      <c r="I1314" s="37" t="s">
        <v>67</v>
      </c>
      <c r="J1314" t="s">
        <v>4930</v>
      </c>
      <c r="K1314" t="s">
        <v>40</v>
      </c>
      <c r="L1314" s="70" t="s">
        <v>21</v>
      </c>
      <c r="M1314" s="70" t="s">
        <v>3948</v>
      </c>
      <c r="N1314" s="37" t="s">
        <v>67</v>
      </c>
      <c r="O1314" s="37" t="s">
        <v>67</v>
      </c>
      <c r="P1314" s="37" t="s">
        <v>3757</v>
      </c>
      <c r="Q1314" s="75" t="s">
        <v>1637</v>
      </c>
      <c r="R1314" t="s">
        <v>207</v>
      </c>
      <c r="S1314" s="38">
        <v>288</v>
      </c>
      <c r="T1314">
        <v>1</v>
      </c>
      <c r="U1314">
        <v>0</v>
      </c>
      <c r="V1314" s="43" t="str">
        <f t="shared" si="91"/>
        <v>USD</v>
      </c>
    </row>
    <row r="1315" spans="1:22" x14ac:dyDescent="0.2">
      <c r="A1315" s="18" t="str">
        <f t="shared" si="89"/>
        <v>Catalogo principalOPEN VALUE - CSP GOBIERNOD87-03964</v>
      </c>
      <c r="B1315" s="18" t="str">
        <f t="shared" si="90"/>
        <v>D87-03964OPEN VALUE - CSP GOBIERNO</v>
      </c>
      <c r="C1315" s="18"/>
      <c r="D1315" t="s">
        <v>122</v>
      </c>
      <c r="E1315" t="s">
        <v>1638</v>
      </c>
      <c r="F1315" t="s">
        <v>2769</v>
      </c>
      <c r="G1315" s="18" t="str">
        <f t="shared" si="92"/>
        <v>Catalogo principal</v>
      </c>
      <c r="H1315" s="43" t="s">
        <v>121</v>
      </c>
      <c r="I1315" s="37" t="s">
        <v>67</v>
      </c>
      <c r="J1315" t="s">
        <v>4931</v>
      </c>
      <c r="K1315" t="s">
        <v>40</v>
      </c>
      <c r="L1315" s="70" t="s">
        <v>21</v>
      </c>
      <c r="M1315" s="70" t="s">
        <v>3946</v>
      </c>
      <c r="N1315" s="37" t="s">
        <v>67</v>
      </c>
      <c r="O1315" s="37" t="s">
        <v>67</v>
      </c>
      <c r="P1315" s="37" t="s">
        <v>3757</v>
      </c>
      <c r="Q1315" s="75" t="s">
        <v>1638</v>
      </c>
      <c r="R1315" t="s">
        <v>207</v>
      </c>
      <c r="S1315" s="38">
        <v>1188</v>
      </c>
      <c r="T1315">
        <v>1</v>
      </c>
      <c r="U1315">
        <v>0</v>
      </c>
      <c r="V1315" s="43" t="str">
        <f t="shared" si="91"/>
        <v>USD</v>
      </c>
    </row>
    <row r="1316" spans="1:22" x14ac:dyDescent="0.2">
      <c r="A1316" s="18" t="str">
        <f t="shared" si="89"/>
        <v>Catalogo principalOPEN VALUE - CSP GOBIERNOD87-03969</v>
      </c>
      <c r="B1316" s="18" t="str">
        <f t="shared" si="90"/>
        <v>D87-03969OPEN VALUE - CSP GOBIERNO</v>
      </c>
      <c r="C1316" s="18"/>
      <c r="D1316" t="s">
        <v>122</v>
      </c>
      <c r="E1316" t="s">
        <v>1639</v>
      </c>
      <c r="F1316" t="s">
        <v>2769</v>
      </c>
      <c r="G1316" s="18" t="str">
        <f t="shared" si="92"/>
        <v>Catalogo principal</v>
      </c>
      <c r="H1316" s="43" t="s">
        <v>121</v>
      </c>
      <c r="I1316" s="37" t="s">
        <v>67</v>
      </c>
      <c r="J1316" t="s">
        <v>4932</v>
      </c>
      <c r="K1316" t="s">
        <v>40</v>
      </c>
      <c r="L1316" s="70" t="s">
        <v>21</v>
      </c>
      <c r="M1316" s="70" t="s">
        <v>3963</v>
      </c>
      <c r="N1316" s="37" t="s">
        <v>67</v>
      </c>
      <c r="O1316" s="37" t="s">
        <v>67</v>
      </c>
      <c r="P1316" s="37" t="s">
        <v>3757</v>
      </c>
      <c r="Q1316" s="75" t="s">
        <v>1639</v>
      </c>
      <c r="R1316" t="s">
        <v>207</v>
      </c>
      <c r="S1316" s="38">
        <v>574</v>
      </c>
      <c r="T1316">
        <v>1</v>
      </c>
      <c r="U1316">
        <v>0</v>
      </c>
      <c r="V1316" s="43" t="str">
        <f t="shared" si="91"/>
        <v>USD</v>
      </c>
    </row>
    <row r="1317" spans="1:22" x14ac:dyDescent="0.2">
      <c r="A1317" s="18" t="str">
        <f t="shared" si="89"/>
        <v>Catalogo principalOPEN VALUE - CSP GOBIERNOD87-03974</v>
      </c>
      <c r="B1317" s="18" t="str">
        <f t="shared" si="90"/>
        <v>D87-03974OPEN VALUE - CSP GOBIERNO</v>
      </c>
      <c r="C1317" s="18"/>
      <c r="D1317" t="s">
        <v>122</v>
      </c>
      <c r="E1317" t="s">
        <v>1640</v>
      </c>
      <c r="F1317" t="s">
        <v>2769</v>
      </c>
      <c r="G1317" s="18" t="str">
        <f t="shared" si="92"/>
        <v>Catalogo principal</v>
      </c>
      <c r="H1317" s="43" t="s">
        <v>121</v>
      </c>
      <c r="I1317" s="37" t="s">
        <v>67</v>
      </c>
      <c r="J1317" t="s">
        <v>4933</v>
      </c>
      <c r="K1317" t="s">
        <v>40</v>
      </c>
      <c r="L1317" s="70" t="s">
        <v>21</v>
      </c>
      <c r="M1317" s="70" t="s">
        <v>3948</v>
      </c>
      <c r="N1317" s="37" t="s">
        <v>67</v>
      </c>
      <c r="O1317" s="37" t="s">
        <v>67</v>
      </c>
      <c r="P1317" s="37" t="s">
        <v>3757</v>
      </c>
      <c r="Q1317" s="75" t="s">
        <v>1640</v>
      </c>
      <c r="R1317" t="s">
        <v>207</v>
      </c>
      <c r="S1317" s="38">
        <v>555</v>
      </c>
      <c r="T1317">
        <v>1</v>
      </c>
      <c r="U1317">
        <v>0</v>
      </c>
      <c r="V1317" s="43" t="str">
        <f t="shared" si="91"/>
        <v>USD</v>
      </c>
    </row>
    <row r="1318" spans="1:22" x14ac:dyDescent="0.2">
      <c r="A1318" s="18" t="str">
        <f t="shared" si="89"/>
        <v>Catalogo principalOPEN VALUE - CSP GOBIERNODW6-00005</v>
      </c>
      <c r="B1318" s="18" t="str">
        <f t="shared" si="90"/>
        <v>DW6-00005OPEN VALUE - CSP GOBIERNO</v>
      </c>
      <c r="C1318" s="18"/>
      <c r="D1318" t="s">
        <v>122</v>
      </c>
      <c r="E1318" t="s">
        <v>1641</v>
      </c>
      <c r="F1318" t="s">
        <v>2769</v>
      </c>
      <c r="G1318" s="18" t="str">
        <f t="shared" si="92"/>
        <v>Catalogo principal</v>
      </c>
      <c r="H1318" s="43" t="s">
        <v>121</v>
      </c>
      <c r="I1318" s="37" t="s">
        <v>67</v>
      </c>
      <c r="J1318" t="s">
        <v>4934</v>
      </c>
      <c r="K1318" t="s">
        <v>40</v>
      </c>
      <c r="L1318" s="70" t="s">
        <v>21</v>
      </c>
      <c r="M1318" s="70" t="s">
        <v>3966</v>
      </c>
      <c r="N1318" s="37" t="s">
        <v>67</v>
      </c>
      <c r="O1318" s="37" t="s">
        <v>67</v>
      </c>
      <c r="P1318" s="37" t="s">
        <v>3757</v>
      </c>
      <c r="Q1318" s="75" t="s">
        <v>1641</v>
      </c>
      <c r="R1318" t="s">
        <v>3691</v>
      </c>
      <c r="S1318" s="38">
        <v>10</v>
      </c>
      <c r="T1318">
        <v>1</v>
      </c>
      <c r="U1318">
        <v>0</v>
      </c>
      <c r="V1318" s="43" t="str">
        <f t="shared" si="91"/>
        <v>USD</v>
      </c>
    </row>
    <row r="1319" spans="1:22" x14ac:dyDescent="0.2">
      <c r="A1319" s="18" t="str">
        <f t="shared" si="89"/>
        <v>Catalogo principalOPEN VALUE - CSP GOBIERNOE9R-00008</v>
      </c>
      <c r="B1319" s="18" t="str">
        <f t="shared" si="90"/>
        <v>E9R-00008OPEN VALUE - CSP GOBIERNO</v>
      </c>
      <c r="C1319" s="18"/>
      <c r="D1319" t="s">
        <v>122</v>
      </c>
      <c r="E1319" t="s">
        <v>1642</v>
      </c>
      <c r="F1319" t="s">
        <v>2769</v>
      </c>
      <c r="G1319" s="18" t="str">
        <f t="shared" si="92"/>
        <v>Catalogo principal</v>
      </c>
      <c r="H1319" s="43" t="s">
        <v>121</v>
      </c>
      <c r="I1319" s="37" t="s">
        <v>67</v>
      </c>
      <c r="J1319" t="s">
        <v>4935</v>
      </c>
      <c r="K1319" t="s">
        <v>40</v>
      </c>
      <c r="L1319" s="70" t="s">
        <v>21</v>
      </c>
      <c r="M1319" s="70" t="s">
        <v>3966</v>
      </c>
      <c r="N1319" s="37" t="s">
        <v>67</v>
      </c>
      <c r="O1319" s="37" t="s">
        <v>67</v>
      </c>
      <c r="P1319" s="37" t="s">
        <v>3757</v>
      </c>
      <c r="Q1319" s="75" t="s">
        <v>1642</v>
      </c>
      <c r="R1319" t="s">
        <v>3691</v>
      </c>
      <c r="S1319" s="38">
        <v>2.04</v>
      </c>
      <c r="T1319">
        <v>1</v>
      </c>
      <c r="U1319">
        <v>0</v>
      </c>
      <c r="V1319" s="43" t="str">
        <f t="shared" si="91"/>
        <v>USD</v>
      </c>
    </row>
    <row r="1320" spans="1:22" x14ac:dyDescent="0.2">
      <c r="A1320" s="18" t="str">
        <f t="shared" si="89"/>
        <v>Catalogo principalOPEN VALUE - CSP GOBIERNOEMJ-00425</v>
      </c>
      <c r="B1320" s="18" t="str">
        <f t="shared" si="90"/>
        <v>EMJ-00425OPEN VALUE - CSP GOBIERNO</v>
      </c>
      <c r="C1320" s="18"/>
      <c r="D1320" t="s">
        <v>122</v>
      </c>
      <c r="E1320" t="s">
        <v>1643</v>
      </c>
      <c r="F1320" t="s">
        <v>2769</v>
      </c>
      <c r="G1320" s="18" t="str">
        <f t="shared" si="92"/>
        <v>Catalogo principal</v>
      </c>
      <c r="H1320" s="43" t="s">
        <v>121</v>
      </c>
      <c r="I1320" s="37" t="s">
        <v>67</v>
      </c>
      <c r="J1320" t="s">
        <v>4936</v>
      </c>
      <c r="K1320" t="s">
        <v>40</v>
      </c>
      <c r="L1320" s="70" t="s">
        <v>21</v>
      </c>
      <c r="M1320" s="70" t="s">
        <v>3946</v>
      </c>
      <c r="N1320" s="37" t="s">
        <v>67</v>
      </c>
      <c r="O1320" s="37" t="s">
        <v>67</v>
      </c>
      <c r="P1320" s="37" t="s">
        <v>3757</v>
      </c>
      <c r="Q1320" s="75" t="s">
        <v>1643</v>
      </c>
      <c r="R1320" t="s">
        <v>207</v>
      </c>
      <c r="S1320" s="38">
        <v>291</v>
      </c>
      <c r="T1320">
        <v>1</v>
      </c>
      <c r="U1320">
        <v>0</v>
      </c>
      <c r="V1320" s="43" t="str">
        <f t="shared" si="91"/>
        <v>USD</v>
      </c>
    </row>
    <row r="1321" spans="1:22" x14ac:dyDescent="0.2">
      <c r="A1321" s="18" t="str">
        <f t="shared" si="89"/>
        <v>Catalogo principalOPEN VALUE - CSP GOBIERNOEMJ-00427</v>
      </c>
      <c r="B1321" s="18" t="str">
        <f t="shared" si="90"/>
        <v>EMJ-00427OPEN VALUE - CSP GOBIERNO</v>
      </c>
      <c r="C1321" s="18"/>
      <c r="D1321" t="s">
        <v>122</v>
      </c>
      <c r="E1321" t="s">
        <v>1644</v>
      </c>
      <c r="F1321" t="s">
        <v>2769</v>
      </c>
      <c r="G1321" s="18" t="str">
        <f t="shared" si="92"/>
        <v>Catalogo principal</v>
      </c>
      <c r="H1321" s="43" t="s">
        <v>121</v>
      </c>
      <c r="I1321" s="37" t="s">
        <v>67</v>
      </c>
      <c r="J1321" t="s">
        <v>4937</v>
      </c>
      <c r="K1321" t="s">
        <v>40</v>
      </c>
      <c r="L1321" s="70" t="s">
        <v>21</v>
      </c>
      <c r="M1321" s="70" t="s">
        <v>3948</v>
      </c>
      <c r="N1321" s="37" t="s">
        <v>67</v>
      </c>
      <c r="O1321" s="37" t="s">
        <v>67</v>
      </c>
      <c r="P1321" s="37" t="s">
        <v>3757</v>
      </c>
      <c r="Q1321" s="75" t="s">
        <v>1644</v>
      </c>
      <c r="R1321" t="s">
        <v>207</v>
      </c>
      <c r="S1321" s="38">
        <v>126</v>
      </c>
      <c r="T1321">
        <v>1</v>
      </c>
      <c r="U1321">
        <v>0</v>
      </c>
      <c r="V1321" s="43" t="str">
        <f t="shared" si="91"/>
        <v>USD</v>
      </c>
    </row>
    <row r="1322" spans="1:22" x14ac:dyDescent="0.2">
      <c r="A1322" s="18" t="str">
        <f t="shared" si="89"/>
        <v>Catalogo principalOPEN VALUE - CSP GOBIERNOEMT-00424</v>
      </c>
      <c r="B1322" s="18" t="str">
        <f t="shared" si="90"/>
        <v>EMT-00424OPEN VALUE - CSP GOBIERNO</v>
      </c>
      <c r="C1322" s="18"/>
      <c r="D1322" t="s">
        <v>122</v>
      </c>
      <c r="E1322" t="s">
        <v>1645</v>
      </c>
      <c r="F1322" t="s">
        <v>2769</v>
      </c>
      <c r="G1322" s="18" t="str">
        <f t="shared" si="92"/>
        <v>Catalogo principal</v>
      </c>
      <c r="H1322" s="43" t="s">
        <v>121</v>
      </c>
      <c r="I1322" s="37" t="s">
        <v>67</v>
      </c>
      <c r="J1322" t="s">
        <v>4938</v>
      </c>
      <c r="K1322" t="s">
        <v>40</v>
      </c>
      <c r="L1322" s="70" t="s">
        <v>21</v>
      </c>
      <c r="M1322" s="70" t="s">
        <v>3946</v>
      </c>
      <c r="N1322" s="37" t="s">
        <v>67</v>
      </c>
      <c r="O1322" s="37" t="s">
        <v>67</v>
      </c>
      <c r="P1322" s="37" t="s">
        <v>3757</v>
      </c>
      <c r="Q1322" s="75" t="s">
        <v>1645</v>
      </c>
      <c r="R1322" t="s">
        <v>207</v>
      </c>
      <c r="S1322" s="38">
        <v>5451</v>
      </c>
      <c r="T1322">
        <v>1</v>
      </c>
      <c r="U1322">
        <v>0</v>
      </c>
      <c r="V1322" s="43" t="str">
        <f t="shared" si="91"/>
        <v>USD</v>
      </c>
    </row>
    <row r="1323" spans="1:22" x14ac:dyDescent="0.2">
      <c r="A1323" s="18" t="str">
        <f t="shared" si="89"/>
        <v>Catalogo principalOPEN VALUE - CSP GOBIERNOEMT-00425</v>
      </c>
      <c r="B1323" s="18" t="str">
        <f t="shared" si="90"/>
        <v>EMT-00425OPEN VALUE - CSP GOBIERNO</v>
      </c>
      <c r="C1323" s="18"/>
      <c r="D1323" t="s">
        <v>122</v>
      </c>
      <c r="E1323" t="s">
        <v>1646</v>
      </c>
      <c r="F1323" t="s">
        <v>2769</v>
      </c>
      <c r="G1323" s="18" t="str">
        <f t="shared" si="92"/>
        <v>Catalogo principal</v>
      </c>
      <c r="H1323" s="43" t="s">
        <v>121</v>
      </c>
      <c r="I1323" s="37" t="s">
        <v>67</v>
      </c>
      <c r="J1323" t="s">
        <v>4939</v>
      </c>
      <c r="K1323" t="s">
        <v>40</v>
      </c>
      <c r="L1323" s="70" t="s">
        <v>21</v>
      </c>
      <c r="M1323" s="70" t="s">
        <v>3946</v>
      </c>
      <c r="N1323" s="37" t="s">
        <v>67</v>
      </c>
      <c r="O1323" s="37" t="s">
        <v>67</v>
      </c>
      <c r="P1323" s="37" t="s">
        <v>3757</v>
      </c>
      <c r="Q1323" s="75" t="s">
        <v>1646</v>
      </c>
      <c r="R1323" t="s">
        <v>207</v>
      </c>
      <c r="S1323" s="38">
        <v>3636</v>
      </c>
      <c r="T1323">
        <v>1</v>
      </c>
      <c r="U1323">
        <v>0</v>
      </c>
      <c r="V1323" s="43" t="str">
        <f t="shared" si="91"/>
        <v>USD</v>
      </c>
    </row>
    <row r="1324" spans="1:22" x14ac:dyDescent="0.2">
      <c r="A1324" s="18" t="str">
        <f t="shared" si="89"/>
        <v>Catalogo principalOPEN VALUE - CSP GOBIERNOEMT-00426</v>
      </c>
      <c r="B1324" s="18" t="str">
        <f t="shared" si="90"/>
        <v>EMT-00426OPEN VALUE - CSP GOBIERNO</v>
      </c>
      <c r="C1324" s="18"/>
      <c r="D1324" t="s">
        <v>122</v>
      </c>
      <c r="E1324" t="s">
        <v>1647</v>
      </c>
      <c r="F1324" t="s">
        <v>2769</v>
      </c>
      <c r="G1324" s="18" t="str">
        <f t="shared" si="92"/>
        <v>Catalogo principal</v>
      </c>
      <c r="H1324" s="43" t="s">
        <v>121</v>
      </c>
      <c r="I1324" s="37" t="s">
        <v>67</v>
      </c>
      <c r="J1324" t="s">
        <v>4940</v>
      </c>
      <c r="K1324" t="s">
        <v>40</v>
      </c>
      <c r="L1324" s="70" t="s">
        <v>21</v>
      </c>
      <c r="M1324" s="70" t="s">
        <v>3948</v>
      </c>
      <c r="N1324" s="37" t="s">
        <v>67</v>
      </c>
      <c r="O1324" s="37" t="s">
        <v>67</v>
      </c>
      <c r="P1324" s="37" t="s">
        <v>3757</v>
      </c>
      <c r="Q1324" s="75" t="s">
        <v>1647</v>
      </c>
      <c r="R1324" t="s">
        <v>207</v>
      </c>
      <c r="S1324" s="38">
        <v>2337</v>
      </c>
      <c r="T1324">
        <v>1</v>
      </c>
      <c r="U1324">
        <v>0</v>
      </c>
      <c r="V1324" s="43" t="str">
        <f t="shared" si="91"/>
        <v>USD</v>
      </c>
    </row>
    <row r="1325" spans="1:22" x14ac:dyDescent="0.2">
      <c r="A1325" s="18" t="str">
        <f t="shared" si="89"/>
        <v>Catalogo principalOPEN VALUE - CSP GOBIERNOEMT-00427</v>
      </c>
      <c r="B1325" s="18" t="str">
        <f t="shared" si="90"/>
        <v>EMT-00427OPEN VALUE - CSP GOBIERNO</v>
      </c>
      <c r="C1325" s="18"/>
      <c r="D1325" t="s">
        <v>122</v>
      </c>
      <c r="E1325" t="s">
        <v>1648</v>
      </c>
      <c r="F1325" t="s">
        <v>2769</v>
      </c>
      <c r="G1325" s="18" t="str">
        <f t="shared" si="92"/>
        <v>Catalogo principal</v>
      </c>
      <c r="H1325" s="43" t="s">
        <v>121</v>
      </c>
      <c r="I1325" s="37" t="s">
        <v>67</v>
      </c>
      <c r="J1325" t="s">
        <v>4941</v>
      </c>
      <c r="K1325" t="s">
        <v>40</v>
      </c>
      <c r="L1325" s="70" t="s">
        <v>21</v>
      </c>
      <c r="M1325" s="70" t="s">
        <v>3948</v>
      </c>
      <c r="N1325" s="37" t="s">
        <v>67</v>
      </c>
      <c r="O1325" s="37" t="s">
        <v>67</v>
      </c>
      <c r="P1325" s="37" t="s">
        <v>3757</v>
      </c>
      <c r="Q1325" s="75" t="s">
        <v>1648</v>
      </c>
      <c r="R1325" t="s">
        <v>207</v>
      </c>
      <c r="S1325" s="38">
        <v>1560</v>
      </c>
      <c r="T1325">
        <v>1</v>
      </c>
      <c r="U1325">
        <v>0</v>
      </c>
      <c r="V1325" s="43" t="str">
        <f t="shared" si="91"/>
        <v>USD</v>
      </c>
    </row>
    <row r="1326" spans="1:22" x14ac:dyDescent="0.2">
      <c r="A1326" s="18" t="str">
        <f t="shared" si="89"/>
        <v>Catalogo principalOPEN VALUE - CSP GOBIERNOENJ-00425</v>
      </c>
      <c r="B1326" s="18" t="str">
        <f t="shared" si="90"/>
        <v>ENJ-00425OPEN VALUE - CSP GOBIERNO</v>
      </c>
      <c r="C1326" s="18"/>
      <c r="D1326" t="s">
        <v>122</v>
      </c>
      <c r="E1326" t="s">
        <v>1649</v>
      </c>
      <c r="F1326" t="s">
        <v>2769</v>
      </c>
      <c r="G1326" s="18" t="str">
        <f t="shared" si="92"/>
        <v>Catalogo principal</v>
      </c>
      <c r="H1326" s="43" t="s">
        <v>121</v>
      </c>
      <c r="I1326" s="37" t="s">
        <v>67</v>
      </c>
      <c r="J1326" t="s">
        <v>4942</v>
      </c>
      <c r="K1326" t="s">
        <v>40</v>
      </c>
      <c r="L1326" s="70" t="s">
        <v>21</v>
      </c>
      <c r="M1326" s="70" t="s">
        <v>3946</v>
      </c>
      <c r="N1326" s="37" t="s">
        <v>67</v>
      </c>
      <c r="O1326" s="37" t="s">
        <v>67</v>
      </c>
      <c r="P1326" s="37" t="s">
        <v>3757</v>
      </c>
      <c r="Q1326" s="75" t="s">
        <v>1649</v>
      </c>
      <c r="R1326" t="s">
        <v>207</v>
      </c>
      <c r="S1326" s="38">
        <v>3636</v>
      </c>
      <c r="T1326">
        <v>1</v>
      </c>
      <c r="U1326">
        <v>0</v>
      </c>
      <c r="V1326" s="43" t="str">
        <f t="shared" si="91"/>
        <v>USD</v>
      </c>
    </row>
    <row r="1327" spans="1:22" x14ac:dyDescent="0.2">
      <c r="A1327" s="18" t="str">
        <f t="shared" si="89"/>
        <v>Catalogo principalOPEN VALUE - CSP GOBIERNOENJ-00427</v>
      </c>
      <c r="B1327" s="18" t="str">
        <f t="shared" si="90"/>
        <v>ENJ-00427OPEN VALUE - CSP GOBIERNO</v>
      </c>
      <c r="C1327" s="18"/>
      <c r="D1327" t="s">
        <v>122</v>
      </c>
      <c r="E1327" t="s">
        <v>1650</v>
      </c>
      <c r="F1327" t="s">
        <v>2769</v>
      </c>
      <c r="G1327" s="18" t="str">
        <f t="shared" si="92"/>
        <v>Catalogo principal</v>
      </c>
      <c r="H1327" s="43" t="s">
        <v>121</v>
      </c>
      <c r="I1327" s="37" t="s">
        <v>67</v>
      </c>
      <c r="J1327" t="s">
        <v>4943</v>
      </c>
      <c r="K1327" t="s">
        <v>40</v>
      </c>
      <c r="L1327" s="70" t="s">
        <v>21</v>
      </c>
      <c r="M1327" s="70" t="s">
        <v>3948</v>
      </c>
      <c r="N1327" s="37" t="s">
        <v>67</v>
      </c>
      <c r="O1327" s="37" t="s">
        <v>67</v>
      </c>
      <c r="P1327" s="37" t="s">
        <v>3757</v>
      </c>
      <c r="Q1327" s="75" t="s">
        <v>1650</v>
      </c>
      <c r="R1327" t="s">
        <v>207</v>
      </c>
      <c r="S1327" s="38">
        <v>1560</v>
      </c>
      <c r="T1327">
        <v>1</v>
      </c>
      <c r="U1327">
        <v>0</v>
      </c>
      <c r="V1327" s="43" t="str">
        <f t="shared" si="91"/>
        <v>USD</v>
      </c>
    </row>
    <row r="1328" spans="1:22" x14ac:dyDescent="0.2">
      <c r="A1328" s="18" t="str">
        <f t="shared" si="89"/>
        <v>Catalogo principalOPEN VALUE - CSP GOBIERNOEVY-00005</v>
      </c>
      <c r="B1328" s="18" t="str">
        <f t="shared" si="90"/>
        <v>EVY-00005OPEN VALUE - CSP GOBIERNO</v>
      </c>
      <c r="C1328" s="18"/>
      <c r="D1328" t="s">
        <v>122</v>
      </c>
      <c r="E1328" t="s">
        <v>1651</v>
      </c>
      <c r="F1328" t="s">
        <v>2769</v>
      </c>
      <c r="G1328" s="18" t="str">
        <f t="shared" si="92"/>
        <v>Catalogo principal</v>
      </c>
      <c r="H1328" s="43" t="s">
        <v>121</v>
      </c>
      <c r="I1328" s="37" t="s">
        <v>67</v>
      </c>
      <c r="J1328" t="s">
        <v>3806</v>
      </c>
      <c r="K1328" t="s">
        <v>40</v>
      </c>
      <c r="L1328" s="70" t="s">
        <v>21</v>
      </c>
      <c r="M1328" s="70" t="s">
        <v>28</v>
      </c>
      <c r="N1328" s="37" t="s">
        <v>67</v>
      </c>
      <c r="O1328" s="37" t="s">
        <v>67</v>
      </c>
      <c r="P1328" s="37" t="s">
        <v>3757</v>
      </c>
      <c r="Q1328" s="75" t="s">
        <v>1651</v>
      </c>
      <c r="R1328" t="s">
        <v>3691</v>
      </c>
      <c r="S1328" s="38">
        <v>100</v>
      </c>
      <c r="T1328">
        <v>1</v>
      </c>
      <c r="U1328">
        <v>0</v>
      </c>
      <c r="V1328" s="43" t="str">
        <f t="shared" si="91"/>
        <v>USD</v>
      </c>
    </row>
    <row r="1329" spans="1:22" x14ac:dyDescent="0.2">
      <c r="A1329" s="18" t="str">
        <f t="shared" si="89"/>
        <v>Catalogo principalOPEN VALUE - CSP GOBIERNOEWH-00005</v>
      </c>
      <c r="B1329" s="18" t="str">
        <f t="shared" si="90"/>
        <v>EWH-00005OPEN VALUE - CSP GOBIERNO</v>
      </c>
      <c r="C1329" s="18"/>
      <c r="D1329" t="s">
        <v>122</v>
      </c>
      <c r="E1329" t="s">
        <v>1652</v>
      </c>
      <c r="F1329" t="s">
        <v>2769</v>
      </c>
      <c r="G1329" s="18" t="str">
        <f t="shared" si="92"/>
        <v>Catalogo principal</v>
      </c>
      <c r="H1329" s="43" t="s">
        <v>121</v>
      </c>
      <c r="I1329" s="37" t="s">
        <v>67</v>
      </c>
      <c r="J1329" t="s">
        <v>3807</v>
      </c>
      <c r="K1329" t="s">
        <v>40</v>
      </c>
      <c r="L1329" s="70" t="s">
        <v>21</v>
      </c>
      <c r="M1329" s="70" t="s">
        <v>28</v>
      </c>
      <c r="N1329" s="37" t="s">
        <v>67</v>
      </c>
      <c r="O1329" s="37" t="s">
        <v>67</v>
      </c>
      <c r="P1329" s="37" t="s">
        <v>3757</v>
      </c>
      <c r="Q1329" s="75" t="s">
        <v>1652</v>
      </c>
      <c r="R1329" t="s">
        <v>3691</v>
      </c>
      <c r="S1329" s="38">
        <v>5</v>
      </c>
      <c r="T1329">
        <v>1</v>
      </c>
      <c r="U1329">
        <v>0</v>
      </c>
      <c r="V1329" s="43" t="str">
        <f t="shared" si="91"/>
        <v>USD</v>
      </c>
    </row>
    <row r="1330" spans="1:22" x14ac:dyDescent="0.2">
      <c r="A1330" s="18" t="str">
        <f t="shared" si="89"/>
        <v>Catalogo principalOPEN VALUE - CSP GOBIERNOF2R-00008</v>
      </c>
      <c r="B1330" s="18" t="str">
        <f t="shared" si="90"/>
        <v>F2R-00008OPEN VALUE - CSP GOBIERNO</v>
      </c>
      <c r="C1330" s="18"/>
      <c r="D1330" t="s">
        <v>122</v>
      </c>
      <c r="E1330" t="s">
        <v>1653</v>
      </c>
      <c r="F1330" t="s">
        <v>2769</v>
      </c>
      <c r="G1330" s="18" t="str">
        <f t="shared" si="92"/>
        <v>Catalogo principal</v>
      </c>
      <c r="H1330" s="43" t="s">
        <v>121</v>
      </c>
      <c r="I1330" s="37" t="s">
        <v>67</v>
      </c>
      <c r="J1330" t="s">
        <v>4944</v>
      </c>
      <c r="K1330" t="s">
        <v>40</v>
      </c>
      <c r="L1330" s="70" t="s">
        <v>21</v>
      </c>
      <c r="M1330" s="70" t="s">
        <v>3966</v>
      </c>
      <c r="N1330" s="37" t="s">
        <v>67</v>
      </c>
      <c r="O1330" s="37" t="s">
        <v>67</v>
      </c>
      <c r="P1330" s="37" t="s">
        <v>3757</v>
      </c>
      <c r="Q1330" s="75" t="s">
        <v>1653</v>
      </c>
      <c r="R1330" t="s">
        <v>3691</v>
      </c>
      <c r="S1330" s="38">
        <v>1.18</v>
      </c>
      <c r="T1330">
        <v>1</v>
      </c>
      <c r="U1330">
        <v>0</v>
      </c>
      <c r="V1330" s="43" t="str">
        <f t="shared" si="91"/>
        <v>USD</v>
      </c>
    </row>
    <row r="1331" spans="1:22" x14ac:dyDescent="0.2">
      <c r="A1331" s="18" t="str">
        <f t="shared" si="89"/>
        <v>Catalogo principalOPEN VALUE - CSP GOBIERNOF52-02032</v>
      </c>
      <c r="B1331" s="18" t="str">
        <f t="shared" si="90"/>
        <v>F52-02032OPEN VALUE - CSP GOBIERNO</v>
      </c>
      <c r="C1331" s="18"/>
      <c r="D1331" t="s">
        <v>122</v>
      </c>
      <c r="E1331" t="s">
        <v>1654</v>
      </c>
      <c r="F1331" t="s">
        <v>2769</v>
      </c>
      <c r="G1331" s="18" t="str">
        <f t="shared" si="92"/>
        <v>Catalogo principal</v>
      </c>
      <c r="H1331" s="43" t="s">
        <v>121</v>
      </c>
      <c r="I1331" s="37" t="s">
        <v>67</v>
      </c>
      <c r="J1331" t="s">
        <v>4945</v>
      </c>
      <c r="K1331" t="s">
        <v>40</v>
      </c>
      <c r="L1331" s="70" t="s">
        <v>21</v>
      </c>
      <c r="M1331" s="70" t="s">
        <v>3946</v>
      </c>
      <c r="N1331" s="37" t="s">
        <v>67</v>
      </c>
      <c r="O1331" s="37" t="s">
        <v>67</v>
      </c>
      <c r="P1331" s="37" t="s">
        <v>3757</v>
      </c>
      <c r="Q1331" s="75" t="s">
        <v>1654</v>
      </c>
      <c r="R1331" t="s">
        <v>207</v>
      </c>
      <c r="S1331" s="38">
        <v>49176</v>
      </c>
      <c r="T1331">
        <v>1</v>
      </c>
      <c r="U1331">
        <v>0</v>
      </c>
      <c r="V1331" s="43" t="str">
        <f t="shared" si="91"/>
        <v>USD</v>
      </c>
    </row>
    <row r="1332" spans="1:22" x14ac:dyDescent="0.2">
      <c r="A1332" s="18" t="str">
        <f t="shared" si="89"/>
        <v>Catalogo principalOPEN VALUE - CSP GOBIERNOF52-02033</v>
      </c>
      <c r="B1332" s="18" t="str">
        <f t="shared" si="90"/>
        <v>F52-02033OPEN VALUE - CSP GOBIERNO</v>
      </c>
      <c r="C1332" s="18"/>
      <c r="D1332" t="s">
        <v>122</v>
      </c>
      <c r="E1332" t="s">
        <v>1655</v>
      </c>
      <c r="F1332" t="s">
        <v>2769</v>
      </c>
      <c r="G1332" s="18" t="str">
        <f t="shared" si="92"/>
        <v>Catalogo principal</v>
      </c>
      <c r="H1332" s="43" t="s">
        <v>121</v>
      </c>
      <c r="I1332" s="37" t="s">
        <v>67</v>
      </c>
      <c r="J1332" t="s">
        <v>4946</v>
      </c>
      <c r="K1332" t="s">
        <v>40</v>
      </c>
      <c r="L1332" s="70" t="s">
        <v>21</v>
      </c>
      <c r="M1332" s="70" t="s">
        <v>3948</v>
      </c>
      <c r="N1332" s="37" t="s">
        <v>67</v>
      </c>
      <c r="O1332" s="37" t="s">
        <v>67</v>
      </c>
      <c r="P1332" s="37" t="s">
        <v>3757</v>
      </c>
      <c r="Q1332" s="75" t="s">
        <v>1655</v>
      </c>
      <c r="R1332" t="s">
        <v>207</v>
      </c>
      <c r="S1332" s="38">
        <v>21078</v>
      </c>
      <c r="T1332">
        <v>1</v>
      </c>
      <c r="U1332">
        <v>0</v>
      </c>
      <c r="V1332" s="43" t="str">
        <f t="shared" si="91"/>
        <v>USD</v>
      </c>
    </row>
    <row r="1333" spans="1:22" x14ac:dyDescent="0.2">
      <c r="A1333" s="18" t="str">
        <f t="shared" si="89"/>
        <v>Catalogo principalOPEN VALUE - CSP GOBIERNOF52-02279</v>
      </c>
      <c r="B1333" s="18" t="str">
        <f t="shared" si="90"/>
        <v>F52-02279OPEN VALUE - CSP GOBIERNO</v>
      </c>
      <c r="C1333" s="18"/>
      <c r="D1333" t="s">
        <v>122</v>
      </c>
      <c r="E1333" t="s">
        <v>1656</v>
      </c>
      <c r="F1333" t="s">
        <v>2769</v>
      </c>
      <c r="G1333" s="18" t="str">
        <f t="shared" si="92"/>
        <v>Catalogo principal</v>
      </c>
      <c r="H1333" s="43" t="s">
        <v>121</v>
      </c>
      <c r="I1333" s="37" t="s">
        <v>67</v>
      </c>
      <c r="J1333" t="s">
        <v>4947</v>
      </c>
      <c r="K1333" t="s">
        <v>40</v>
      </c>
      <c r="L1333" s="70" t="s">
        <v>21</v>
      </c>
      <c r="M1333" s="70" t="s">
        <v>3963</v>
      </c>
      <c r="N1333" s="37" t="s">
        <v>67</v>
      </c>
      <c r="O1333" s="37" t="s">
        <v>67</v>
      </c>
      <c r="P1333" s="37" t="s">
        <v>3757</v>
      </c>
      <c r="Q1333" s="75" t="s">
        <v>1656</v>
      </c>
      <c r="R1333" t="s">
        <v>207</v>
      </c>
      <c r="S1333" s="38">
        <v>46365</v>
      </c>
      <c r="T1333">
        <v>1</v>
      </c>
      <c r="U1333">
        <v>0</v>
      </c>
      <c r="V1333" s="43" t="str">
        <f t="shared" si="91"/>
        <v>USD</v>
      </c>
    </row>
    <row r="1334" spans="1:22" x14ac:dyDescent="0.2">
      <c r="A1334" s="18" t="str">
        <f t="shared" si="89"/>
        <v>Catalogo principalOPEN VALUE - CSP GOBIERNOF52-02280</v>
      </c>
      <c r="B1334" s="18" t="str">
        <f t="shared" si="90"/>
        <v>F52-02280OPEN VALUE - CSP GOBIERNO</v>
      </c>
      <c r="C1334" s="18"/>
      <c r="D1334" t="s">
        <v>122</v>
      </c>
      <c r="E1334" t="s">
        <v>1657</v>
      </c>
      <c r="F1334" t="s">
        <v>2769</v>
      </c>
      <c r="G1334" s="18" t="str">
        <f t="shared" si="92"/>
        <v>Catalogo principal</v>
      </c>
      <c r="H1334" s="43" t="s">
        <v>121</v>
      </c>
      <c r="I1334" s="37" t="s">
        <v>67</v>
      </c>
      <c r="J1334" t="s">
        <v>4948</v>
      </c>
      <c r="K1334" t="s">
        <v>40</v>
      </c>
      <c r="L1334" s="70" t="s">
        <v>21</v>
      </c>
      <c r="M1334" s="70" t="s">
        <v>3963</v>
      </c>
      <c r="N1334" s="37" t="s">
        <v>67</v>
      </c>
      <c r="O1334" s="37" t="s">
        <v>67</v>
      </c>
      <c r="P1334" s="37" t="s">
        <v>3757</v>
      </c>
      <c r="Q1334" s="75" t="s">
        <v>1657</v>
      </c>
      <c r="R1334" t="s">
        <v>207</v>
      </c>
      <c r="S1334" s="38">
        <v>37902</v>
      </c>
      <c r="T1334">
        <v>1</v>
      </c>
      <c r="U1334">
        <v>0</v>
      </c>
      <c r="V1334" s="43" t="str">
        <f t="shared" si="91"/>
        <v>USD</v>
      </c>
    </row>
    <row r="1335" spans="1:22" x14ac:dyDescent="0.2">
      <c r="A1335" s="18" t="str">
        <f t="shared" si="89"/>
        <v>Catalogo principalOPEN VALUE - CSP GOBIERNOFTH-00005</v>
      </c>
      <c r="B1335" s="18" t="str">
        <f t="shared" si="90"/>
        <v>FTH-00005OPEN VALUE - CSP GOBIERNO</v>
      </c>
      <c r="C1335" s="18"/>
      <c r="D1335" t="s">
        <v>122</v>
      </c>
      <c r="E1335" t="s">
        <v>1658</v>
      </c>
      <c r="F1335" t="s">
        <v>2769</v>
      </c>
      <c r="G1335" s="18" t="str">
        <f t="shared" si="92"/>
        <v>Catalogo principal</v>
      </c>
      <c r="H1335" s="43" t="s">
        <v>121</v>
      </c>
      <c r="I1335" s="37" t="s">
        <v>67</v>
      </c>
      <c r="J1335" t="s">
        <v>4949</v>
      </c>
      <c r="K1335" t="s">
        <v>40</v>
      </c>
      <c r="L1335" s="70" t="s">
        <v>21</v>
      </c>
      <c r="M1335" s="70" t="s">
        <v>3966</v>
      </c>
      <c r="N1335" s="37" t="s">
        <v>67</v>
      </c>
      <c r="O1335" s="37" t="s">
        <v>67</v>
      </c>
      <c r="P1335" s="37" t="s">
        <v>3757</v>
      </c>
      <c r="Q1335" s="75" t="s">
        <v>1658</v>
      </c>
      <c r="R1335" t="s">
        <v>3691</v>
      </c>
      <c r="S1335" s="38">
        <v>5</v>
      </c>
      <c r="T1335">
        <v>1</v>
      </c>
      <c r="U1335">
        <v>0</v>
      </c>
      <c r="V1335" s="43" t="str">
        <f t="shared" si="91"/>
        <v>USD</v>
      </c>
    </row>
    <row r="1336" spans="1:22" x14ac:dyDescent="0.2">
      <c r="A1336" s="18" t="str">
        <f t="shared" si="89"/>
        <v>Catalogo principalOPEN VALUE - CSP GOBIERNOG3S-00463</v>
      </c>
      <c r="B1336" s="18" t="str">
        <f t="shared" si="90"/>
        <v>G3S-00463OPEN VALUE - CSP GOBIERNO</v>
      </c>
      <c r="C1336" s="18"/>
      <c r="D1336" t="s">
        <v>122</v>
      </c>
      <c r="E1336" t="s">
        <v>1659</v>
      </c>
      <c r="F1336" t="s">
        <v>2769</v>
      </c>
      <c r="G1336" s="18" t="str">
        <f t="shared" si="92"/>
        <v>Catalogo principal</v>
      </c>
      <c r="H1336" s="43" t="s">
        <v>121</v>
      </c>
      <c r="I1336" s="37" t="s">
        <v>67</v>
      </c>
      <c r="J1336" t="s">
        <v>4950</v>
      </c>
      <c r="K1336" t="s">
        <v>40</v>
      </c>
      <c r="L1336" s="70" t="s">
        <v>21</v>
      </c>
      <c r="M1336" s="70" t="s">
        <v>3946</v>
      </c>
      <c r="N1336" s="37" t="s">
        <v>67</v>
      </c>
      <c r="O1336" s="37" t="s">
        <v>67</v>
      </c>
      <c r="P1336" s="37" t="s">
        <v>3757</v>
      </c>
      <c r="Q1336" s="75" t="s">
        <v>1659</v>
      </c>
      <c r="R1336" t="s">
        <v>207</v>
      </c>
      <c r="S1336" s="38">
        <v>969</v>
      </c>
      <c r="T1336">
        <v>1</v>
      </c>
      <c r="U1336">
        <v>0</v>
      </c>
      <c r="V1336" s="43" t="str">
        <f t="shared" si="91"/>
        <v>USD</v>
      </c>
    </row>
    <row r="1337" spans="1:22" x14ac:dyDescent="0.2">
      <c r="A1337" s="18" t="str">
        <f t="shared" si="89"/>
        <v>Catalogo principalOPEN VALUE - CSP GOBIERNOG3S-00464</v>
      </c>
      <c r="B1337" s="18" t="str">
        <f t="shared" si="90"/>
        <v>G3S-00464OPEN VALUE - CSP GOBIERNO</v>
      </c>
      <c r="C1337" s="18"/>
      <c r="D1337" t="s">
        <v>122</v>
      </c>
      <c r="E1337" t="s">
        <v>1660</v>
      </c>
      <c r="F1337" t="s">
        <v>2769</v>
      </c>
      <c r="G1337" s="18" t="str">
        <f t="shared" si="92"/>
        <v>Catalogo principal</v>
      </c>
      <c r="H1337" s="43" t="s">
        <v>121</v>
      </c>
      <c r="I1337" s="37" t="s">
        <v>67</v>
      </c>
      <c r="J1337" t="s">
        <v>4951</v>
      </c>
      <c r="K1337" t="s">
        <v>40</v>
      </c>
      <c r="L1337" s="70" t="s">
        <v>21</v>
      </c>
      <c r="M1337" s="70" t="s">
        <v>3948</v>
      </c>
      <c r="N1337" s="37" t="s">
        <v>67</v>
      </c>
      <c r="O1337" s="37" t="s">
        <v>67</v>
      </c>
      <c r="P1337" s="37" t="s">
        <v>3757</v>
      </c>
      <c r="Q1337" s="75" t="s">
        <v>1660</v>
      </c>
      <c r="R1337" t="s">
        <v>207</v>
      </c>
      <c r="S1337" s="38">
        <v>417</v>
      </c>
      <c r="T1337">
        <v>1</v>
      </c>
      <c r="U1337">
        <v>0</v>
      </c>
      <c r="V1337" s="43" t="str">
        <f t="shared" si="91"/>
        <v>USD</v>
      </c>
    </row>
    <row r="1338" spans="1:22" x14ac:dyDescent="0.2">
      <c r="A1338" s="18" t="str">
        <f t="shared" ref="A1338:A1373" si="93">D1338&amp;F1338&amp;E1338</f>
        <v>Catalogo principalOPEN VALUE - CSP GOBIERNOGMY-00006</v>
      </c>
      <c r="B1338" s="18" t="str">
        <f t="shared" ref="B1338:B1373" si="94">E1338&amp;F1338</f>
        <v>GMY-00006OPEN VALUE - CSP GOBIERNO</v>
      </c>
      <c r="C1338" s="18"/>
      <c r="D1338" t="s">
        <v>122</v>
      </c>
      <c r="E1338" t="s">
        <v>1661</v>
      </c>
      <c r="F1338" t="s">
        <v>2769</v>
      </c>
      <c r="G1338" s="18" t="str">
        <f t="shared" si="92"/>
        <v>Catalogo principal</v>
      </c>
      <c r="H1338" s="43" t="s">
        <v>121</v>
      </c>
      <c r="I1338" s="37" t="s">
        <v>67</v>
      </c>
      <c r="J1338" t="s">
        <v>4952</v>
      </c>
      <c r="K1338" t="s">
        <v>40</v>
      </c>
      <c r="L1338" s="70" t="s">
        <v>21</v>
      </c>
      <c r="M1338" s="70" t="s">
        <v>3966</v>
      </c>
      <c r="N1338" s="37" t="s">
        <v>67</v>
      </c>
      <c r="O1338" s="37" t="s">
        <v>67</v>
      </c>
      <c r="P1338" s="37" t="s">
        <v>3757</v>
      </c>
      <c r="Q1338" s="75" t="s">
        <v>1661</v>
      </c>
      <c r="R1338" t="s">
        <v>3691</v>
      </c>
      <c r="S1338" s="38">
        <v>95</v>
      </c>
      <c r="T1338">
        <v>1</v>
      </c>
      <c r="U1338">
        <v>0</v>
      </c>
      <c r="V1338" s="43" t="str">
        <f t="shared" ref="V1338:V1374" si="95">H1338</f>
        <v>USD</v>
      </c>
    </row>
    <row r="1339" spans="1:22" x14ac:dyDescent="0.2">
      <c r="A1339" s="18" t="str">
        <f t="shared" si="93"/>
        <v>Catalogo principalOPEN VALUE - CSP GOBIERNOGN9-00005</v>
      </c>
      <c r="B1339" s="18" t="str">
        <f t="shared" si="94"/>
        <v>GN9-00005OPEN VALUE - CSP GOBIERNO</v>
      </c>
      <c r="C1339" s="18"/>
      <c r="D1339" t="s">
        <v>122</v>
      </c>
      <c r="E1339" t="s">
        <v>1662</v>
      </c>
      <c r="F1339" t="s">
        <v>2769</v>
      </c>
      <c r="G1339" s="18" t="str">
        <f t="shared" si="92"/>
        <v>Catalogo principal</v>
      </c>
      <c r="H1339" s="43" t="s">
        <v>121</v>
      </c>
      <c r="I1339" s="37" t="s">
        <v>67</v>
      </c>
      <c r="J1339" t="s">
        <v>4953</v>
      </c>
      <c r="K1339" t="s">
        <v>40</v>
      </c>
      <c r="L1339" s="70" t="s">
        <v>21</v>
      </c>
      <c r="M1339" s="70" t="s">
        <v>3966</v>
      </c>
      <c r="N1339" s="37" t="s">
        <v>67</v>
      </c>
      <c r="O1339" s="37" t="s">
        <v>67</v>
      </c>
      <c r="P1339" s="37" t="s">
        <v>3757</v>
      </c>
      <c r="Q1339" s="75" t="s">
        <v>1662</v>
      </c>
      <c r="R1339" t="s">
        <v>3691</v>
      </c>
      <c r="S1339" s="38">
        <v>6</v>
      </c>
      <c r="T1339">
        <v>1</v>
      </c>
      <c r="U1339">
        <v>0</v>
      </c>
      <c r="V1339" s="43" t="str">
        <f t="shared" si="95"/>
        <v>USD</v>
      </c>
    </row>
    <row r="1340" spans="1:22" x14ac:dyDescent="0.2">
      <c r="A1340" s="18" t="str">
        <f t="shared" si="93"/>
        <v>Catalogo principalOPEN VALUE - CSP GOBIERNOGNT-00006</v>
      </c>
      <c r="B1340" s="18" t="str">
        <f t="shared" si="94"/>
        <v>GNT-00006OPEN VALUE - CSP GOBIERNO</v>
      </c>
      <c r="C1340" s="18"/>
      <c r="D1340" t="s">
        <v>122</v>
      </c>
      <c r="E1340" t="s">
        <v>1663</v>
      </c>
      <c r="F1340" t="s">
        <v>2769</v>
      </c>
      <c r="G1340" s="18" t="str">
        <f t="shared" si="92"/>
        <v>Catalogo principal</v>
      </c>
      <c r="H1340" s="43" t="s">
        <v>121</v>
      </c>
      <c r="I1340" s="37" t="s">
        <v>67</v>
      </c>
      <c r="J1340" t="s">
        <v>4954</v>
      </c>
      <c r="K1340" t="s">
        <v>40</v>
      </c>
      <c r="L1340" s="70" t="s">
        <v>21</v>
      </c>
      <c r="M1340" s="70" t="s">
        <v>3966</v>
      </c>
      <c r="N1340" s="37" t="s">
        <v>67</v>
      </c>
      <c r="O1340" s="37" t="s">
        <v>67</v>
      </c>
      <c r="P1340" s="37" t="s">
        <v>3757</v>
      </c>
      <c r="Q1340" s="75" t="s">
        <v>1663</v>
      </c>
      <c r="R1340" t="s">
        <v>3691</v>
      </c>
      <c r="S1340" s="38">
        <v>95</v>
      </c>
      <c r="T1340">
        <v>1</v>
      </c>
      <c r="U1340">
        <v>0</v>
      </c>
      <c r="V1340" s="43" t="str">
        <f t="shared" si="95"/>
        <v>USD</v>
      </c>
    </row>
    <row r="1341" spans="1:22" x14ac:dyDescent="0.2">
      <c r="A1341" s="18" t="str">
        <f t="shared" si="93"/>
        <v>Catalogo principalOPEN VALUE - CSP GOBIERNOGR5-00005</v>
      </c>
      <c r="B1341" s="18" t="str">
        <f t="shared" si="94"/>
        <v>GR5-00005OPEN VALUE - CSP GOBIERNO</v>
      </c>
      <c r="C1341" s="18"/>
      <c r="D1341" t="s">
        <v>122</v>
      </c>
      <c r="E1341" t="s">
        <v>1664</v>
      </c>
      <c r="F1341" t="s">
        <v>2769</v>
      </c>
      <c r="G1341" s="18" t="str">
        <f t="shared" ref="G1341:G1394" si="96">D1341</f>
        <v>Catalogo principal</v>
      </c>
      <c r="H1341" s="43" t="s">
        <v>121</v>
      </c>
      <c r="I1341" s="37" t="s">
        <v>67</v>
      </c>
      <c r="J1341" t="s">
        <v>3808</v>
      </c>
      <c r="K1341" t="s">
        <v>40</v>
      </c>
      <c r="L1341" s="70" t="s">
        <v>21</v>
      </c>
      <c r="M1341" s="70" t="s">
        <v>28</v>
      </c>
      <c r="N1341" s="37" t="s">
        <v>67</v>
      </c>
      <c r="O1341" s="37" t="s">
        <v>67</v>
      </c>
      <c r="P1341" s="37" t="s">
        <v>3757</v>
      </c>
      <c r="Q1341" s="75" t="s">
        <v>1664</v>
      </c>
      <c r="R1341" t="s">
        <v>3691</v>
      </c>
      <c r="S1341" s="38">
        <v>2.7</v>
      </c>
      <c r="T1341">
        <v>1</v>
      </c>
      <c r="U1341">
        <v>0</v>
      </c>
      <c r="V1341" s="43" t="str">
        <f t="shared" si="95"/>
        <v>USD</v>
      </c>
    </row>
    <row r="1342" spans="1:22" x14ac:dyDescent="0.2">
      <c r="A1342" s="18" t="str">
        <f t="shared" si="93"/>
        <v>Catalogo principalOPEN VALUE - CSP GOBIERNOGS7-00005</v>
      </c>
      <c r="B1342" s="18" t="str">
        <f t="shared" si="94"/>
        <v>GS7-00005OPEN VALUE - CSP GOBIERNO</v>
      </c>
      <c r="C1342" s="18"/>
      <c r="D1342" t="s">
        <v>122</v>
      </c>
      <c r="E1342" t="s">
        <v>1665</v>
      </c>
      <c r="F1342" t="s">
        <v>2769</v>
      </c>
      <c r="G1342" s="18" t="str">
        <f t="shared" si="96"/>
        <v>Catalogo principal</v>
      </c>
      <c r="H1342" s="43" t="s">
        <v>121</v>
      </c>
      <c r="I1342" s="37" t="s">
        <v>67</v>
      </c>
      <c r="J1342" t="s">
        <v>4955</v>
      </c>
      <c r="K1342" t="s">
        <v>40</v>
      </c>
      <c r="L1342" s="70" t="s">
        <v>21</v>
      </c>
      <c r="M1342" s="70" t="s">
        <v>3966</v>
      </c>
      <c r="N1342" s="37" t="s">
        <v>67</v>
      </c>
      <c r="O1342" s="37" t="s">
        <v>67</v>
      </c>
      <c r="P1342" s="37" t="s">
        <v>3757</v>
      </c>
      <c r="Q1342" s="75" t="s">
        <v>1665</v>
      </c>
      <c r="R1342" t="s">
        <v>3691</v>
      </c>
      <c r="S1342" s="38">
        <v>10.6</v>
      </c>
      <c r="T1342">
        <v>1</v>
      </c>
      <c r="U1342">
        <v>0</v>
      </c>
      <c r="V1342" s="43" t="str">
        <f t="shared" si="95"/>
        <v>USD</v>
      </c>
    </row>
    <row r="1343" spans="1:22" x14ac:dyDescent="0.2">
      <c r="A1343" s="18" t="str">
        <f t="shared" si="93"/>
        <v>Catalogo principalOPEN VALUE - CSP GOBIERNOH21-02676</v>
      </c>
      <c r="B1343" s="18" t="str">
        <f t="shared" si="94"/>
        <v>H21-02676OPEN VALUE - CSP GOBIERNO</v>
      </c>
      <c r="C1343" s="18"/>
      <c r="D1343" t="s">
        <v>122</v>
      </c>
      <c r="E1343" t="s">
        <v>1666</v>
      </c>
      <c r="F1343" t="s">
        <v>2769</v>
      </c>
      <c r="G1343" s="18" t="str">
        <f t="shared" si="96"/>
        <v>Catalogo principal</v>
      </c>
      <c r="H1343" s="43" t="s">
        <v>121</v>
      </c>
      <c r="I1343" s="37" t="s">
        <v>67</v>
      </c>
      <c r="J1343" t="s">
        <v>4956</v>
      </c>
      <c r="K1343" t="s">
        <v>40</v>
      </c>
      <c r="L1343" s="70" t="s">
        <v>21</v>
      </c>
      <c r="M1343" s="70" t="s">
        <v>3946</v>
      </c>
      <c r="N1343" s="37" t="s">
        <v>67</v>
      </c>
      <c r="O1343" s="37" t="s">
        <v>67</v>
      </c>
      <c r="P1343" s="37" t="s">
        <v>3757</v>
      </c>
      <c r="Q1343" s="75" t="s">
        <v>1666</v>
      </c>
      <c r="R1343" t="s">
        <v>207</v>
      </c>
      <c r="S1343" s="38">
        <v>390</v>
      </c>
      <c r="T1343">
        <v>1</v>
      </c>
      <c r="U1343">
        <v>0</v>
      </c>
      <c r="V1343" s="43" t="str">
        <f t="shared" si="95"/>
        <v>USD</v>
      </c>
    </row>
    <row r="1344" spans="1:22" x14ac:dyDescent="0.2">
      <c r="A1344" s="18" t="str">
        <f t="shared" si="93"/>
        <v>Catalogo principalOPEN VALUE - CSP GOBIERNOH21-02677</v>
      </c>
      <c r="B1344" s="18" t="str">
        <f t="shared" si="94"/>
        <v>H21-02677OPEN VALUE - CSP GOBIERNO</v>
      </c>
      <c r="C1344" s="18"/>
      <c r="D1344" t="s">
        <v>122</v>
      </c>
      <c r="E1344" t="s">
        <v>1667</v>
      </c>
      <c r="F1344" t="s">
        <v>2769</v>
      </c>
      <c r="G1344" s="18" t="str">
        <f t="shared" si="96"/>
        <v>Catalogo principal</v>
      </c>
      <c r="H1344" s="43" t="s">
        <v>121</v>
      </c>
      <c r="I1344" s="37" t="s">
        <v>67</v>
      </c>
      <c r="J1344" t="s">
        <v>4957</v>
      </c>
      <c r="K1344" t="s">
        <v>40</v>
      </c>
      <c r="L1344" s="70" t="s">
        <v>21</v>
      </c>
      <c r="M1344" s="70" t="s">
        <v>3946</v>
      </c>
      <c r="N1344" s="37" t="s">
        <v>67</v>
      </c>
      <c r="O1344" s="37" t="s">
        <v>67</v>
      </c>
      <c r="P1344" s="37" t="s">
        <v>3757</v>
      </c>
      <c r="Q1344" s="75" t="s">
        <v>1667</v>
      </c>
      <c r="R1344" t="s">
        <v>207</v>
      </c>
      <c r="S1344" s="38">
        <v>507</v>
      </c>
      <c r="T1344">
        <v>1</v>
      </c>
      <c r="U1344">
        <v>0</v>
      </c>
      <c r="V1344" s="43" t="str">
        <f t="shared" si="95"/>
        <v>USD</v>
      </c>
    </row>
    <row r="1345" spans="1:22" x14ac:dyDescent="0.2">
      <c r="A1345" s="18" t="str">
        <f t="shared" si="93"/>
        <v>Catalogo principalOPEN VALUE - CSP GOBIERNOH21-02686</v>
      </c>
      <c r="B1345" s="18" t="str">
        <f t="shared" si="94"/>
        <v>H21-02686OPEN VALUE - CSP GOBIERNO</v>
      </c>
      <c r="C1345" s="18"/>
      <c r="D1345" t="s">
        <v>122</v>
      </c>
      <c r="E1345" t="s">
        <v>1668</v>
      </c>
      <c r="F1345" t="s">
        <v>2769</v>
      </c>
      <c r="G1345" s="18" t="str">
        <f t="shared" si="96"/>
        <v>Catalogo principal</v>
      </c>
      <c r="H1345" s="43" t="s">
        <v>121</v>
      </c>
      <c r="I1345" s="37" t="s">
        <v>67</v>
      </c>
      <c r="J1345" t="s">
        <v>4958</v>
      </c>
      <c r="K1345" t="s">
        <v>40</v>
      </c>
      <c r="L1345" s="70" t="s">
        <v>21</v>
      </c>
      <c r="M1345" s="70" t="s">
        <v>3948</v>
      </c>
      <c r="N1345" s="37" t="s">
        <v>67</v>
      </c>
      <c r="O1345" s="37" t="s">
        <v>67</v>
      </c>
      <c r="P1345" s="37" t="s">
        <v>3757</v>
      </c>
      <c r="Q1345" s="75" t="s">
        <v>1668</v>
      </c>
      <c r="R1345" t="s">
        <v>207</v>
      </c>
      <c r="S1345" s="38">
        <v>168</v>
      </c>
      <c r="T1345">
        <v>1</v>
      </c>
      <c r="U1345">
        <v>0</v>
      </c>
      <c r="V1345" s="43" t="str">
        <f t="shared" si="95"/>
        <v>USD</v>
      </c>
    </row>
    <row r="1346" spans="1:22" x14ac:dyDescent="0.2">
      <c r="A1346" s="18" t="str">
        <f t="shared" si="93"/>
        <v>Catalogo principalOPEN VALUE - CSP GOBIERNOH21-02687</v>
      </c>
      <c r="B1346" s="18" t="str">
        <f t="shared" si="94"/>
        <v>H21-02687OPEN VALUE - CSP GOBIERNO</v>
      </c>
      <c r="C1346" s="18"/>
      <c r="D1346" t="s">
        <v>122</v>
      </c>
      <c r="E1346" t="s">
        <v>1669</v>
      </c>
      <c r="F1346" t="s">
        <v>2769</v>
      </c>
      <c r="G1346" s="18" t="str">
        <f t="shared" si="96"/>
        <v>Catalogo principal</v>
      </c>
      <c r="H1346" s="43" t="s">
        <v>121</v>
      </c>
      <c r="I1346" s="37" t="s">
        <v>67</v>
      </c>
      <c r="J1346" t="s">
        <v>4959</v>
      </c>
      <c r="K1346" t="s">
        <v>40</v>
      </c>
      <c r="L1346" s="70" t="s">
        <v>21</v>
      </c>
      <c r="M1346" s="70" t="s">
        <v>3948</v>
      </c>
      <c r="N1346" s="37" t="s">
        <v>67</v>
      </c>
      <c r="O1346" s="37" t="s">
        <v>67</v>
      </c>
      <c r="P1346" s="37" t="s">
        <v>3757</v>
      </c>
      <c r="Q1346" s="75" t="s">
        <v>1669</v>
      </c>
      <c r="R1346" t="s">
        <v>207</v>
      </c>
      <c r="S1346" s="38">
        <v>216</v>
      </c>
      <c r="T1346">
        <v>1</v>
      </c>
      <c r="U1346">
        <v>0</v>
      </c>
      <c r="V1346" s="43" t="str">
        <f t="shared" si="95"/>
        <v>USD</v>
      </c>
    </row>
    <row r="1347" spans="1:22" x14ac:dyDescent="0.2">
      <c r="A1347" s="18" t="str">
        <f t="shared" si="93"/>
        <v>Catalogo principalOPEN VALUE - CSP GOBIERNOH22-01837</v>
      </c>
      <c r="B1347" s="18" t="str">
        <f t="shared" si="94"/>
        <v>H22-01837OPEN VALUE - CSP GOBIERNO</v>
      </c>
      <c r="C1347" s="18"/>
      <c r="D1347" t="s">
        <v>122</v>
      </c>
      <c r="E1347" t="s">
        <v>1670</v>
      </c>
      <c r="F1347" t="s">
        <v>2769</v>
      </c>
      <c r="G1347" s="18" t="str">
        <f t="shared" si="96"/>
        <v>Catalogo principal</v>
      </c>
      <c r="H1347" s="43" t="s">
        <v>121</v>
      </c>
      <c r="I1347" s="37" t="s">
        <v>67</v>
      </c>
      <c r="J1347" t="s">
        <v>4960</v>
      </c>
      <c r="K1347" t="s">
        <v>40</v>
      </c>
      <c r="L1347" s="70" t="s">
        <v>21</v>
      </c>
      <c r="M1347" s="70" t="s">
        <v>3946</v>
      </c>
      <c r="N1347" s="37" t="s">
        <v>67</v>
      </c>
      <c r="O1347" s="37" t="s">
        <v>67</v>
      </c>
      <c r="P1347" s="37" t="s">
        <v>3757</v>
      </c>
      <c r="Q1347" s="75" t="s">
        <v>1670</v>
      </c>
      <c r="R1347" t="s">
        <v>207</v>
      </c>
      <c r="S1347" s="38">
        <v>13077</v>
      </c>
      <c r="T1347">
        <v>1</v>
      </c>
      <c r="U1347">
        <v>0</v>
      </c>
      <c r="V1347" s="43" t="str">
        <f t="shared" si="95"/>
        <v>USD</v>
      </c>
    </row>
    <row r="1348" spans="1:22" x14ac:dyDescent="0.2">
      <c r="A1348" s="18" t="str">
        <f t="shared" si="93"/>
        <v>Catalogo principalOPEN VALUE - CSP GOBIERNOH22-01842</v>
      </c>
      <c r="B1348" s="18" t="str">
        <f t="shared" si="94"/>
        <v>H22-01842OPEN VALUE - CSP GOBIERNO</v>
      </c>
      <c r="C1348" s="18"/>
      <c r="D1348" t="s">
        <v>122</v>
      </c>
      <c r="E1348" t="s">
        <v>1671</v>
      </c>
      <c r="F1348" t="s">
        <v>2769</v>
      </c>
      <c r="G1348" s="18" t="str">
        <f t="shared" si="96"/>
        <v>Catalogo principal</v>
      </c>
      <c r="H1348" s="43" t="s">
        <v>121</v>
      </c>
      <c r="I1348" s="37" t="s">
        <v>67</v>
      </c>
      <c r="J1348" t="s">
        <v>4961</v>
      </c>
      <c r="K1348" t="s">
        <v>40</v>
      </c>
      <c r="L1348" s="70" t="s">
        <v>21</v>
      </c>
      <c r="M1348" s="70" t="s">
        <v>3948</v>
      </c>
      <c r="N1348" s="37" t="s">
        <v>67</v>
      </c>
      <c r="O1348" s="37" t="s">
        <v>67</v>
      </c>
      <c r="P1348" s="37" t="s">
        <v>3757</v>
      </c>
      <c r="Q1348" s="75" t="s">
        <v>1671</v>
      </c>
      <c r="R1348" t="s">
        <v>207</v>
      </c>
      <c r="S1348" s="38">
        <v>5607</v>
      </c>
      <c r="T1348">
        <v>1</v>
      </c>
      <c r="U1348">
        <v>0</v>
      </c>
      <c r="V1348" s="43" t="str">
        <f t="shared" si="95"/>
        <v>USD</v>
      </c>
    </row>
    <row r="1349" spans="1:22" x14ac:dyDescent="0.2">
      <c r="A1349" s="18" t="str">
        <f t="shared" si="93"/>
        <v>Catalogo principalOPEN VALUE - CSP GOBIERNOH30-02378</v>
      </c>
      <c r="B1349" s="18" t="str">
        <f t="shared" si="94"/>
        <v>H30-02378OPEN VALUE - CSP GOBIERNO</v>
      </c>
      <c r="C1349" s="18"/>
      <c r="D1349" t="s">
        <v>122</v>
      </c>
      <c r="E1349" t="s">
        <v>1672</v>
      </c>
      <c r="F1349" t="s">
        <v>2769</v>
      </c>
      <c r="G1349" s="18" t="str">
        <f t="shared" si="96"/>
        <v>Catalogo principal</v>
      </c>
      <c r="H1349" s="43" t="s">
        <v>121</v>
      </c>
      <c r="I1349" s="37" t="s">
        <v>67</v>
      </c>
      <c r="J1349" t="s">
        <v>4962</v>
      </c>
      <c r="K1349" t="s">
        <v>40</v>
      </c>
      <c r="L1349" s="70" t="s">
        <v>21</v>
      </c>
      <c r="M1349" s="70" t="s">
        <v>3946</v>
      </c>
      <c r="N1349" s="37" t="s">
        <v>67</v>
      </c>
      <c r="O1349" s="37" t="s">
        <v>67</v>
      </c>
      <c r="P1349" s="37" t="s">
        <v>3757</v>
      </c>
      <c r="Q1349" s="75" t="s">
        <v>1672</v>
      </c>
      <c r="R1349" t="s">
        <v>207</v>
      </c>
      <c r="S1349" s="38">
        <v>2313</v>
      </c>
      <c r="T1349">
        <v>1</v>
      </c>
      <c r="U1349">
        <v>0</v>
      </c>
      <c r="V1349" s="43" t="str">
        <f t="shared" si="95"/>
        <v>USD</v>
      </c>
    </row>
    <row r="1350" spans="1:22" x14ac:dyDescent="0.2">
      <c r="A1350" s="18" t="str">
        <f t="shared" si="93"/>
        <v>Catalogo principalOPEN VALUE - CSP GOBIERNOH30-02383</v>
      </c>
      <c r="B1350" s="18" t="str">
        <f t="shared" si="94"/>
        <v>H30-02383OPEN VALUE - CSP GOBIERNO</v>
      </c>
      <c r="C1350" s="18"/>
      <c r="D1350" t="s">
        <v>122</v>
      </c>
      <c r="E1350" t="s">
        <v>1673</v>
      </c>
      <c r="F1350" t="s">
        <v>2769</v>
      </c>
      <c r="G1350" s="18" t="str">
        <f t="shared" si="96"/>
        <v>Catalogo principal</v>
      </c>
      <c r="H1350" s="43" t="s">
        <v>121</v>
      </c>
      <c r="I1350" s="37" t="s">
        <v>67</v>
      </c>
      <c r="J1350" t="s">
        <v>4963</v>
      </c>
      <c r="K1350" t="s">
        <v>40</v>
      </c>
      <c r="L1350" s="70" t="s">
        <v>21</v>
      </c>
      <c r="M1350" s="70" t="s">
        <v>3963</v>
      </c>
      <c r="N1350" s="37" t="s">
        <v>67</v>
      </c>
      <c r="O1350" s="37" t="s">
        <v>67</v>
      </c>
      <c r="P1350" s="37" t="s">
        <v>3757</v>
      </c>
      <c r="Q1350" s="75" t="s">
        <v>1673</v>
      </c>
      <c r="R1350" t="s">
        <v>207</v>
      </c>
      <c r="S1350" s="38">
        <v>925</v>
      </c>
      <c r="T1350">
        <v>1</v>
      </c>
      <c r="U1350">
        <v>0</v>
      </c>
      <c r="V1350" s="43" t="str">
        <f t="shared" si="95"/>
        <v>USD</v>
      </c>
    </row>
    <row r="1351" spans="1:22" x14ac:dyDescent="0.2">
      <c r="A1351" s="18" t="str">
        <f t="shared" si="93"/>
        <v>Catalogo principalOPEN VALUE - CSP GOBIERNOH30-02388</v>
      </c>
      <c r="B1351" s="18" t="str">
        <f t="shared" si="94"/>
        <v>H30-02388OPEN VALUE - CSP GOBIERNO</v>
      </c>
      <c r="C1351" s="18"/>
      <c r="D1351" t="s">
        <v>122</v>
      </c>
      <c r="E1351" t="s">
        <v>1674</v>
      </c>
      <c r="F1351" t="s">
        <v>2769</v>
      </c>
      <c r="G1351" s="18" t="str">
        <f t="shared" si="96"/>
        <v>Catalogo principal</v>
      </c>
      <c r="H1351" s="43" t="s">
        <v>121</v>
      </c>
      <c r="I1351" s="37" t="s">
        <v>67</v>
      </c>
      <c r="J1351" t="s">
        <v>4964</v>
      </c>
      <c r="K1351" t="s">
        <v>40</v>
      </c>
      <c r="L1351" s="70" t="s">
        <v>21</v>
      </c>
      <c r="M1351" s="70" t="s">
        <v>3948</v>
      </c>
      <c r="N1351" s="37" t="s">
        <v>67</v>
      </c>
      <c r="O1351" s="37" t="s">
        <v>67</v>
      </c>
      <c r="P1351" s="37" t="s">
        <v>3757</v>
      </c>
      <c r="Q1351" s="75" t="s">
        <v>1674</v>
      </c>
      <c r="R1351" t="s">
        <v>207</v>
      </c>
      <c r="S1351" s="38">
        <v>1077</v>
      </c>
      <c r="T1351">
        <v>1</v>
      </c>
      <c r="U1351">
        <v>0</v>
      </c>
      <c r="V1351" s="43" t="str">
        <f t="shared" si="95"/>
        <v>USD</v>
      </c>
    </row>
    <row r="1352" spans="1:22" x14ac:dyDescent="0.2">
      <c r="A1352" s="18" t="str">
        <f t="shared" si="93"/>
        <v>Catalogo principalOPEN VALUE - CSP GOBIERNOHHP-00005</v>
      </c>
      <c r="B1352" s="18" t="str">
        <f t="shared" si="94"/>
        <v>HHP-00005OPEN VALUE - CSP GOBIERNO</v>
      </c>
      <c r="C1352" s="18"/>
      <c r="D1352" t="s">
        <v>122</v>
      </c>
      <c r="E1352" t="s">
        <v>1675</v>
      </c>
      <c r="F1352" t="s">
        <v>2769</v>
      </c>
      <c r="G1352" s="18" t="str">
        <f t="shared" si="96"/>
        <v>Catalogo principal</v>
      </c>
      <c r="H1352" s="43" t="s">
        <v>121</v>
      </c>
      <c r="I1352" s="37" t="s">
        <v>67</v>
      </c>
      <c r="J1352" t="s">
        <v>4965</v>
      </c>
      <c r="K1352" t="s">
        <v>40</v>
      </c>
      <c r="L1352" s="70" t="s">
        <v>21</v>
      </c>
      <c r="M1352" s="70" t="s">
        <v>3966</v>
      </c>
      <c r="N1352" s="37" t="s">
        <v>67</v>
      </c>
      <c r="O1352" s="37" t="s">
        <v>67</v>
      </c>
      <c r="P1352" s="37" t="s">
        <v>3757</v>
      </c>
      <c r="Q1352" s="75" t="s">
        <v>1675</v>
      </c>
      <c r="R1352" t="s">
        <v>3691</v>
      </c>
      <c r="S1352" s="38">
        <v>5.5</v>
      </c>
      <c r="T1352">
        <v>1</v>
      </c>
      <c r="U1352">
        <v>0</v>
      </c>
      <c r="V1352" s="43" t="str">
        <f t="shared" si="95"/>
        <v>USD</v>
      </c>
    </row>
    <row r="1353" spans="1:22" x14ac:dyDescent="0.2">
      <c r="A1353" s="18" t="str">
        <f t="shared" si="93"/>
        <v>Catalogo principalOPEN VALUE - CSP GOBIERNOHHS-00005</v>
      </c>
      <c r="B1353" s="18" t="str">
        <f t="shared" si="94"/>
        <v>HHS-00005OPEN VALUE - CSP GOBIERNO</v>
      </c>
      <c r="C1353" s="18"/>
      <c r="D1353" t="s">
        <v>122</v>
      </c>
      <c r="E1353" t="s">
        <v>1676</v>
      </c>
      <c r="F1353" t="s">
        <v>2769</v>
      </c>
      <c r="G1353" s="18" t="str">
        <f t="shared" si="96"/>
        <v>Catalogo principal</v>
      </c>
      <c r="H1353" s="43" t="s">
        <v>121</v>
      </c>
      <c r="I1353" s="37" t="s">
        <v>67</v>
      </c>
      <c r="J1353" t="s">
        <v>4966</v>
      </c>
      <c r="K1353" t="s">
        <v>40</v>
      </c>
      <c r="L1353" s="70" t="s">
        <v>21</v>
      </c>
      <c r="M1353" s="70" t="s">
        <v>3966</v>
      </c>
      <c r="N1353" s="37" t="s">
        <v>67</v>
      </c>
      <c r="O1353" s="37" t="s">
        <v>67</v>
      </c>
      <c r="P1353" s="37" t="s">
        <v>3757</v>
      </c>
      <c r="Q1353" s="75" t="s">
        <v>1676</v>
      </c>
      <c r="R1353" t="s">
        <v>3691</v>
      </c>
      <c r="S1353" s="38">
        <v>2.4</v>
      </c>
      <c r="T1353">
        <v>1</v>
      </c>
      <c r="U1353">
        <v>0</v>
      </c>
      <c r="V1353" s="43" t="str">
        <f t="shared" si="95"/>
        <v>USD</v>
      </c>
    </row>
    <row r="1354" spans="1:22" x14ac:dyDescent="0.2">
      <c r="A1354" s="18" t="str">
        <f t="shared" si="93"/>
        <v>Catalogo principalOPEN VALUE - CSP GOBIERNOHJA-00717</v>
      </c>
      <c r="B1354" s="18" t="str">
        <f t="shared" si="94"/>
        <v>HJA-00717OPEN VALUE - CSP GOBIERNO</v>
      </c>
      <c r="C1354" s="18"/>
      <c r="D1354" t="s">
        <v>122</v>
      </c>
      <c r="E1354" t="s">
        <v>1677</v>
      </c>
      <c r="F1354" t="s">
        <v>2769</v>
      </c>
      <c r="G1354" s="18" t="str">
        <f t="shared" si="96"/>
        <v>Catalogo principal</v>
      </c>
      <c r="H1354" s="43" t="s">
        <v>121</v>
      </c>
      <c r="I1354" s="37" t="s">
        <v>67</v>
      </c>
      <c r="J1354" t="s">
        <v>4967</v>
      </c>
      <c r="K1354" t="s">
        <v>40</v>
      </c>
      <c r="L1354" s="70" t="s">
        <v>21</v>
      </c>
      <c r="M1354" s="70" t="s">
        <v>3946</v>
      </c>
      <c r="N1354" s="37" t="s">
        <v>67</v>
      </c>
      <c r="O1354" s="37" t="s">
        <v>67</v>
      </c>
      <c r="P1354" s="37" t="s">
        <v>3757</v>
      </c>
      <c r="Q1354" s="75" t="s">
        <v>1677</v>
      </c>
      <c r="R1354" t="s">
        <v>207</v>
      </c>
      <c r="S1354" s="38">
        <v>2811</v>
      </c>
      <c r="T1354">
        <v>1</v>
      </c>
      <c r="U1354">
        <v>0</v>
      </c>
      <c r="V1354" s="43" t="str">
        <f t="shared" si="95"/>
        <v>USD</v>
      </c>
    </row>
    <row r="1355" spans="1:22" x14ac:dyDescent="0.2">
      <c r="A1355" s="18" t="str">
        <f t="shared" si="93"/>
        <v>Catalogo principalOPEN VALUE - CSP GOBIERNOHJA-00718</v>
      </c>
      <c r="B1355" s="18" t="str">
        <f t="shared" si="94"/>
        <v>HJA-00718OPEN VALUE - CSP GOBIERNO</v>
      </c>
      <c r="C1355" s="18"/>
      <c r="D1355" t="s">
        <v>122</v>
      </c>
      <c r="E1355" t="s">
        <v>1678</v>
      </c>
      <c r="F1355" t="s">
        <v>2769</v>
      </c>
      <c r="G1355" s="18" t="str">
        <f t="shared" si="96"/>
        <v>Catalogo principal</v>
      </c>
      <c r="H1355" s="43" t="s">
        <v>121</v>
      </c>
      <c r="I1355" s="37" t="s">
        <v>67</v>
      </c>
      <c r="J1355" t="s">
        <v>4968</v>
      </c>
      <c r="K1355" t="s">
        <v>40</v>
      </c>
      <c r="L1355" s="70" t="s">
        <v>21</v>
      </c>
      <c r="M1355" s="70" t="s">
        <v>3948</v>
      </c>
      <c r="N1355" s="37" t="s">
        <v>67</v>
      </c>
      <c r="O1355" s="37" t="s">
        <v>67</v>
      </c>
      <c r="P1355" s="37" t="s">
        <v>3757</v>
      </c>
      <c r="Q1355" s="75" t="s">
        <v>1678</v>
      </c>
      <c r="R1355" t="s">
        <v>207</v>
      </c>
      <c r="S1355" s="38">
        <v>1206</v>
      </c>
      <c r="T1355">
        <v>1</v>
      </c>
      <c r="U1355">
        <v>0</v>
      </c>
      <c r="V1355" s="43" t="str">
        <f t="shared" si="95"/>
        <v>USD</v>
      </c>
    </row>
    <row r="1356" spans="1:22" x14ac:dyDescent="0.2">
      <c r="A1356" s="18" t="str">
        <f t="shared" si="93"/>
        <v>Catalogo principalOPEN VALUE - CSP GOBIERNOHWV-00005</v>
      </c>
      <c r="B1356" s="18" t="str">
        <f t="shared" si="94"/>
        <v>HWV-00005OPEN VALUE - CSP GOBIERNO</v>
      </c>
      <c r="C1356" s="18"/>
      <c r="D1356" t="s">
        <v>122</v>
      </c>
      <c r="E1356" t="s">
        <v>1679</v>
      </c>
      <c r="F1356" t="s">
        <v>2769</v>
      </c>
      <c r="G1356" s="18" t="str">
        <f t="shared" si="96"/>
        <v>Catalogo principal</v>
      </c>
      <c r="H1356" s="43" t="s">
        <v>121</v>
      </c>
      <c r="I1356" s="37" t="s">
        <v>67</v>
      </c>
      <c r="J1356" t="s">
        <v>3809</v>
      </c>
      <c r="K1356" t="s">
        <v>40</v>
      </c>
      <c r="L1356" s="70" t="s">
        <v>21</v>
      </c>
      <c r="M1356" s="70" t="s">
        <v>28</v>
      </c>
      <c r="N1356" s="37" t="s">
        <v>67</v>
      </c>
      <c r="O1356" s="37" t="s">
        <v>67</v>
      </c>
      <c r="P1356" s="37" t="s">
        <v>3757</v>
      </c>
      <c r="Q1356" s="75" t="s">
        <v>1679</v>
      </c>
      <c r="R1356" t="s">
        <v>3691</v>
      </c>
      <c r="S1356" s="38">
        <v>5</v>
      </c>
      <c r="T1356">
        <v>1</v>
      </c>
      <c r="U1356">
        <v>0</v>
      </c>
      <c r="V1356" s="43" t="str">
        <f t="shared" si="95"/>
        <v>USD</v>
      </c>
    </row>
    <row r="1357" spans="1:22" x14ac:dyDescent="0.2">
      <c r="A1357" s="18" t="str">
        <f t="shared" si="93"/>
        <v>Catalogo principalOPEN VALUE - CSP GOBIERNOJ5A-00202</v>
      </c>
      <c r="B1357" s="18" t="str">
        <f t="shared" si="94"/>
        <v>J5A-00202OPEN VALUE - CSP GOBIERNO</v>
      </c>
      <c r="C1357" s="18"/>
      <c r="D1357" t="s">
        <v>122</v>
      </c>
      <c r="E1357" t="s">
        <v>1680</v>
      </c>
      <c r="F1357" t="s">
        <v>2769</v>
      </c>
      <c r="G1357" s="18" t="str">
        <f t="shared" si="96"/>
        <v>Catalogo principal</v>
      </c>
      <c r="H1357" s="43" t="s">
        <v>121</v>
      </c>
      <c r="I1357" s="37" t="s">
        <v>67</v>
      </c>
      <c r="J1357" t="s">
        <v>4969</v>
      </c>
      <c r="K1357" t="s">
        <v>40</v>
      </c>
      <c r="L1357" s="70" t="s">
        <v>21</v>
      </c>
      <c r="M1357" s="70" t="s">
        <v>3946</v>
      </c>
      <c r="N1357" s="37" t="s">
        <v>67</v>
      </c>
      <c r="O1357" s="37" t="s">
        <v>67</v>
      </c>
      <c r="P1357" s="37" t="s">
        <v>3757</v>
      </c>
      <c r="Q1357" s="75" t="s">
        <v>1680</v>
      </c>
      <c r="R1357" t="s">
        <v>207</v>
      </c>
      <c r="S1357" s="38">
        <v>93</v>
      </c>
      <c r="T1357">
        <v>1</v>
      </c>
      <c r="U1357">
        <v>0</v>
      </c>
      <c r="V1357" s="43" t="str">
        <f t="shared" si="95"/>
        <v>USD</v>
      </c>
    </row>
    <row r="1358" spans="1:22" x14ac:dyDescent="0.2">
      <c r="A1358" s="18" t="str">
        <f t="shared" si="93"/>
        <v>Catalogo principalOPEN VALUE - CSP GOBIERNOJ5A-00204</v>
      </c>
      <c r="B1358" s="18" t="str">
        <f t="shared" si="94"/>
        <v>J5A-00204OPEN VALUE - CSP GOBIERNO</v>
      </c>
      <c r="C1358" s="18"/>
      <c r="D1358" t="s">
        <v>122</v>
      </c>
      <c r="E1358" t="s">
        <v>1681</v>
      </c>
      <c r="F1358" t="s">
        <v>2769</v>
      </c>
      <c r="G1358" s="18" t="str">
        <f t="shared" si="96"/>
        <v>Catalogo principal</v>
      </c>
      <c r="H1358" s="43" t="s">
        <v>121</v>
      </c>
      <c r="I1358" s="37" t="s">
        <v>67</v>
      </c>
      <c r="J1358" t="s">
        <v>4970</v>
      </c>
      <c r="K1358" t="s">
        <v>40</v>
      </c>
      <c r="L1358" s="70" t="s">
        <v>21</v>
      </c>
      <c r="M1358" s="70" t="s">
        <v>3948</v>
      </c>
      <c r="N1358" s="37" t="s">
        <v>67</v>
      </c>
      <c r="O1358" s="37" t="s">
        <v>67</v>
      </c>
      <c r="P1358" s="37" t="s">
        <v>3757</v>
      </c>
      <c r="Q1358" s="75" t="s">
        <v>1681</v>
      </c>
      <c r="R1358" t="s">
        <v>207</v>
      </c>
      <c r="S1358" s="38">
        <v>42</v>
      </c>
      <c r="T1358">
        <v>1</v>
      </c>
      <c r="U1358">
        <v>0</v>
      </c>
      <c r="V1358" s="43" t="str">
        <f t="shared" si="95"/>
        <v>USD</v>
      </c>
    </row>
    <row r="1359" spans="1:22" x14ac:dyDescent="0.2">
      <c r="A1359" s="18" t="str">
        <f t="shared" si="93"/>
        <v>Catalogo principalOPEN VALUE - CSP GOBIERNOJ5A-00405</v>
      </c>
      <c r="B1359" s="18" t="str">
        <f t="shared" si="94"/>
        <v>J5A-00405OPEN VALUE - CSP GOBIERNO</v>
      </c>
      <c r="C1359" s="18"/>
      <c r="D1359" t="s">
        <v>122</v>
      </c>
      <c r="E1359" t="s">
        <v>1682</v>
      </c>
      <c r="F1359" t="s">
        <v>2769</v>
      </c>
      <c r="G1359" s="18" t="str">
        <f t="shared" si="96"/>
        <v>Catalogo principal</v>
      </c>
      <c r="H1359" s="43" t="s">
        <v>121</v>
      </c>
      <c r="I1359" s="37" t="s">
        <v>67</v>
      </c>
      <c r="J1359" t="s">
        <v>4971</v>
      </c>
      <c r="K1359" t="s">
        <v>40</v>
      </c>
      <c r="L1359" s="70" t="s">
        <v>21</v>
      </c>
      <c r="M1359" s="70" t="s">
        <v>3946</v>
      </c>
      <c r="N1359" s="37" t="s">
        <v>67</v>
      </c>
      <c r="O1359" s="37" t="s">
        <v>67</v>
      </c>
      <c r="P1359" s="37" t="s">
        <v>3757</v>
      </c>
      <c r="Q1359" s="75" t="s">
        <v>1682</v>
      </c>
      <c r="R1359" t="s">
        <v>207</v>
      </c>
      <c r="S1359" s="38">
        <v>123</v>
      </c>
      <c r="T1359">
        <v>1</v>
      </c>
      <c r="U1359">
        <v>0</v>
      </c>
      <c r="V1359" s="43" t="str">
        <f t="shared" si="95"/>
        <v>USD</v>
      </c>
    </row>
    <row r="1360" spans="1:22" x14ac:dyDescent="0.2">
      <c r="A1360" s="18" t="str">
        <f t="shared" si="93"/>
        <v>Catalogo principalOPEN VALUE - CSP GOBIERNOJ5A-00407</v>
      </c>
      <c r="B1360" s="18" t="str">
        <f t="shared" si="94"/>
        <v>J5A-00407OPEN VALUE - CSP GOBIERNO</v>
      </c>
      <c r="C1360" s="18"/>
      <c r="D1360" t="s">
        <v>122</v>
      </c>
      <c r="E1360" t="s">
        <v>1683</v>
      </c>
      <c r="F1360" t="s">
        <v>2769</v>
      </c>
      <c r="G1360" s="18" t="str">
        <f t="shared" si="96"/>
        <v>Catalogo principal</v>
      </c>
      <c r="H1360" s="43" t="s">
        <v>121</v>
      </c>
      <c r="I1360" s="37" t="s">
        <v>67</v>
      </c>
      <c r="J1360" t="s">
        <v>4972</v>
      </c>
      <c r="K1360" t="s">
        <v>40</v>
      </c>
      <c r="L1360" s="70" t="s">
        <v>21</v>
      </c>
      <c r="M1360" s="70" t="s">
        <v>3948</v>
      </c>
      <c r="N1360" s="37" t="s">
        <v>67</v>
      </c>
      <c r="O1360" s="37" t="s">
        <v>67</v>
      </c>
      <c r="P1360" s="37" t="s">
        <v>3757</v>
      </c>
      <c r="Q1360" s="75" t="s">
        <v>1683</v>
      </c>
      <c r="R1360" t="s">
        <v>207</v>
      </c>
      <c r="S1360" s="38">
        <v>54</v>
      </c>
      <c r="T1360">
        <v>1</v>
      </c>
      <c r="U1360">
        <v>0</v>
      </c>
      <c r="V1360" s="43" t="str">
        <f t="shared" si="95"/>
        <v>USD</v>
      </c>
    </row>
    <row r="1361" spans="1:22" x14ac:dyDescent="0.2">
      <c r="A1361" s="18" t="str">
        <f t="shared" si="93"/>
        <v>Catalogo principalOPEN VALUE - CSP GOBIERNOKF4-00005</v>
      </c>
      <c r="B1361" s="18" t="str">
        <f t="shared" si="94"/>
        <v>KF4-00005OPEN VALUE - CSP GOBIERNO</v>
      </c>
      <c r="C1361" s="18"/>
      <c r="D1361" t="s">
        <v>122</v>
      </c>
      <c r="E1361" t="s">
        <v>1684</v>
      </c>
      <c r="F1361" t="s">
        <v>2769</v>
      </c>
      <c r="G1361" s="18" t="str">
        <f t="shared" si="96"/>
        <v>Catalogo principal</v>
      </c>
      <c r="H1361" s="43" t="s">
        <v>121</v>
      </c>
      <c r="I1361" s="37" t="s">
        <v>67</v>
      </c>
      <c r="J1361" t="s">
        <v>4973</v>
      </c>
      <c r="K1361" t="s">
        <v>40</v>
      </c>
      <c r="L1361" s="70" t="s">
        <v>21</v>
      </c>
      <c r="M1361" s="70" t="s">
        <v>3966</v>
      </c>
      <c r="N1361" s="37" t="s">
        <v>67</v>
      </c>
      <c r="O1361" s="37" t="s">
        <v>67</v>
      </c>
      <c r="P1361" s="37" t="s">
        <v>3757</v>
      </c>
      <c r="Q1361" s="75" t="s">
        <v>1684</v>
      </c>
      <c r="R1361" t="s">
        <v>3691</v>
      </c>
      <c r="S1361" s="38">
        <v>2</v>
      </c>
      <c r="T1361">
        <v>1</v>
      </c>
      <c r="U1361">
        <v>0</v>
      </c>
      <c r="V1361" s="43" t="str">
        <f t="shared" si="95"/>
        <v>USD</v>
      </c>
    </row>
    <row r="1362" spans="1:22" x14ac:dyDescent="0.2">
      <c r="A1362" s="18" t="str">
        <f t="shared" si="93"/>
        <v>Catalogo principalOPEN VALUE - CSP GOBIERNOKV3-00349</v>
      </c>
      <c r="B1362" s="18" t="str">
        <f t="shared" si="94"/>
        <v>KV3-00349OPEN VALUE - CSP GOBIERNO</v>
      </c>
      <c r="C1362" s="18"/>
      <c r="D1362" t="s">
        <v>122</v>
      </c>
      <c r="E1362" t="s">
        <v>1685</v>
      </c>
      <c r="F1362" t="s">
        <v>2769</v>
      </c>
      <c r="G1362" s="18" t="str">
        <f t="shared" si="96"/>
        <v>Catalogo principal</v>
      </c>
      <c r="H1362" s="43" t="s">
        <v>121</v>
      </c>
      <c r="I1362" s="37" t="s">
        <v>67</v>
      </c>
      <c r="J1362" t="s">
        <v>4974</v>
      </c>
      <c r="K1362" t="s">
        <v>40</v>
      </c>
      <c r="L1362" s="70" t="s">
        <v>21</v>
      </c>
      <c r="M1362" s="70" t="s">
        <v>3948</v>
      </c>
      <c r="N1362" s="37" t="s">
        <v>67</v>
      </c>
      <c r="O1362" s="37" t="s">
        <v>67</v>
      </c>
      <c r="P1362" s="37" t="s">
        <v>3757</v>
      </c>
      <c r="Q1362" s="75" t="s">
        <v>1685</v>
      </c>
      <c r="R1362" t="s">
        <v>207</v>
      </c>
      <c r="S1362" s="38">
        <v>279</v>
      </c>
      <c r="T1362">
        <v>1</v>
      </c>
      <c r="U1362">
        <v>0</v>
      </c>
      <c r="V1362" s="43" t="str">
        <f t="shared" si="95"/>
        <v>USD</v>
      </c>
    </row>
    <row r="1363" spans="1:22" x14ac:dyDescent="0.2">
      <c r="A1363" s="18" t="str">
        <f t="shared" si="93"/>
        <v>Catalogo principalOPEN VALUE - CSP GOBIERNOKV3-00350</v>
      </c>
      <c r="B1363" s="18" t="str">
        <f t="shared" si="94"/>
        <v>KV3-00350OPEN VALUE - CSP GOBIERNO</v>
      </c>
      <c r="C1363" s="18"/>
      <c r="D1363" t="s">
        <v>122</v>
      </c>
      <c r="E1363" t="s">
        <v>1686</v>
      </c>
      <c r="F1363" t="s">
        <v>2769</v>
      </c>
      <c r="G1363" s="18" t="str">
        <f t="shared" si="96"/>
        <v>Catalogo principal</v>
      </c>
      <c r="H1363" s="43" t="s">
        <v>121</v>
      </c>
      <c r="I1363" s="37" t="s">
        <v>67</v>
      </c>
      <c r="J1363" t="s">
        <v>4975</v>
      </c>
      <c r="K1363" t="s">
        <v>40</v>
      </c>
      <c r="L1363" s="70" t="s">
        <v>21</v>
      </c>
      <c r="M1363" s="70" t="s">
        <v>4152</v>
      </c>
      <c r="N1363" s="37" t="s">
        <v>67</v>
      </c>
      <c r="O1363" s="37" t="s">
        <v>67</v>
      </c>
      <c r="P1363" s="37" t="s">
        <v>3757</v>
      </c>
      <c r="Q1363" s="75" t="s">
        <v>1686</v>
      </c>
      <c r="R1363" t="s">
        <v>207</v>
      </c>
      <c r="S1363" s="38">
        <v>513</v>
      </c>
      <c r="T1363">
        <v>1</v>
      </c>
      <c r="U1363">
        <v>0</v>
      </c>
      <c r="V1363" s="43" t="str">
        <f t="shared" si="95"/>
        <v>USD</v>
      </c>
    </row>
    <row r="1364" spans="1:22" x14ac:dyDescent="0.2">
      <c r="A1364" s="18" t="str">
        <f t="shared" si="93"/>
        <v>Catalogo principalOPEN VALUE - CSP GOBIERNOL5D-00130</v>
      </c>
      <c r="B1364" s="18" t="str">
        <f t="shared" si="94"/>
        <v>L5D-00130OPEN VALUE - CSP GOBIERNO</v>
      </c>
      <c r="C1364" s="18"/>
      <c r="D1364" t="s">
        <v>122</v>
      </c>
      <c r="E1364" t="s">
        <v>1687</v>
      </c>
      <c r="F1364" t="s">
        <v>2769</v>
      </c>
      <c r="G1364" s="18" t="str">
        <f t="shared" si="96"/>
        <v>Catalogo principal</v>
      </c>
      <c r="H1364" s="43" t="s">
        <v>121</v>
      </c>
      <c r="I1364" s="37" t="s">
        <v>67</v>
      </c>
      <c r="J1364" t="s">
        <v>4976</v>
      </c>
      <c r="K1364" t="s">
        <v>40</v>
      </c>
      <c r="L1364" s="70" t="s">
        <v>21</v>
      </c>
      <c r="M1364" s="70" t="s">
        <v>3946</v>
      </c>
      <c r="N1364" s="37" t="s">
        <v>67</v>
      </c>
      <c r="O1364" s="37" t="s">
        <v>67</v>
      </c>
      <c r="P1364" s="37" t="s">
        <v>3757</v>
      </c>
      <c r="Q1364" s="75" t="s">
        <v>1687</v>
      </c>
      <c r="R1364" t="s">
        <v>207</v>
      </c>
      <c r="S1364" s="38">
        <v>3363</v>
      </c>
      <c r="T1364">
        <v>1</v>
      </c>
      <c r="U1364">
        <v>0</v>
      </c>
      <c r="V1364" s="43" t="str">
        <f t="shared" si="95"/>
        <v>USD</v>
      </c>
    </row>
    <row r="1365" spans="1:22" x14ac:dyDescent="0.2">
      <c r="A1365" s="18" t="str">
        <f t="shared" si="93"/>
        <v>Catalogo principalOPEN VALUE - CSP GOBIERNOL5D-00131</v>
      </c>
      <c r="B1365" s="18" t="str">
        <f t="shared" si="94"/>
        <v>L5D-00131OPEN VALUE - CSP GOBIERNO</v>
      </c>
      <c r="C1365" s="18"/>
      <c r="D1365" t="s">
        <v>122</v>
      </c>
      <c r="E1365" t="s">
        <v>1688</v>
      </c>
      <c r="F1365" t="s">
        <v>2769</v>
      </c>
      <c r="G1365" s="18" t="str">
        <f t="shared" si="96"/>
        <v>Catalogo principal</v>
      </c>
      <c r="H1365" s="43" t="s">
        <v>121</v>
      </c>
      <c r="I1365" s="37" t="s">
        <v>67</v>
      </c>
      <c r="J1365" t="s">
        <v>4977</v>
      </c>
      <c r="K1365" t="s">
        <v>40</v>
      </c>
      <c r="L1365" s="70" t="s">
        <v>21</v>
      </c>
      <c r="M1365" s="70" t="s">
        <v>3948</v>
      </c>
      <c r="N1365" s="37" t="s">
        <v>67</v>
      </c>
      <c r="O1365" s="37" t="s">
        <v>67</v>
      </c>
      <c r="P1365" s="37" t="s">
        <v>3757</v>
      </c>
      <c r="Q1365" s="75" t="s">
        <v>1688</v>
      </c>
      <c r="R1365" t="s">
        <v>207</v>
      </c>
      <c r="S1365" s="38">
        <v>1566</v>
      </c>
      <c r="T1365">
        <v>1</v>
      </c>
      <c r="U1365">
        <v>0</v>
      </c>
      <c r="V1365" s="43" t="str">
        <f t="shared" si="95"/>
        <v>USD</v>
      </c>
    </row>
    <row r="1366" spans="1:22" x14ac:dyDescent="0.2">
      <c r="A1366" s="18" t="str">
        <f t="shared" si="93"/>
        <v>Catalogo principalOPEN VALUE - CSP GOBIERNOLJ7-00005</v>
      </c>
      <c r="B1366" s="18" t="str">
        <f t="shared" si="94"/>
        <v>LJ7-00005OPEN VALUE - CSP GOBIERNO</v>
      </c>
      <c r="C1366" s="18"/>
      <c r="D1366" t="s">
        <v>122</v>
      </c>
      <c r="E1366" t="s">
        <v>1689</v>
      </c>
      <c r="F1366" t="s">
        <v>2769</v>
      </c>
      <c r="G1366" s="18" t="str">
        <f t="shared" si="96"/>
        <v>Catalogo principal</v>
      </c>
      <c r="H1366" s="43" t="s">
        <v>121</v>
      </c>
      <c r="I1366" s="37" t="s">
        <v>67</v>
      </c>
      <c r="J1366" t="s">
        <v>4978</v>
      </c>
      <c r="K1366" t="s">
        <v>40</v>
      </c>
      <c r="L1366" s="70" t="s">
        <v>21</v>
      </c>
      <c r="M1366" s="70" t="s">
        <v>3966</v>
      </c>
      <c r="N1366" s="37" t="s">
        <v>67</v>
      </c>
      <c r="O1366" s="37" t="s">
        <v>67</v>
      </c>
      <c r="P1366" s="37" t="s">
        <v>3757</v>
      </c>
      <c r="Q1366" s="75" t="s">
        <v>1689</v>
      </c>
      <c r="R1366" t="s">
        <v>3691</v>
      </c>
      <c r="S1366" s="38">
        <v>2.5</v>
      </c>
      <c r="T1366">
        <v>1</v>
      </c>
      <c r="U1366">
        <v>0</v>
      </c>
      <c r="V1366" s="43" t="str">
        <f t="shared" si="95"/>
        <v>USD</v>
      </c>
    </row>
    <row r="1367" spans="1:22" x14ac:dyDescent="0.2">
      <c r="A1367" s="18" t="str">
        <f t="shared" si="93"/>
        <v>Catalogo principalOPEN VALUE - CSP GOBIERNOM3J-00090</v>
      </c>
      <c r="B1367" s="18" t="str">
        <f t="shared" si="94"/>
        <v>M3J-00090OPEN VALUE - CSP GOBIERNO</v>
      </c>
      <c r="C1367" s="18"/>
      <c r="D1367" t="s">
        <v>122</v>
      </c>
      <c r="E1367" t="s">
        <v>1690</v>
      </c>
      <c r="F1367" t="s">
        <v>2769</v>
      </c>
      <c r="G1367" s="18" t="str">
        <f t="shared" si="96"/>
        <v>Catalogo principal</v>
      </c>
      <c r="H1367" s="43" t="s">
        <v>121</v>
      </c>
      <c r="I1367" s="37" t="s">
        <v>67</v>
      </c>
      <c r="J1367" t="s">
        <v>4979</v>
      </c>
      <c r="K1367" t="s">
        <v>40</v>
      </c>
      <c r="L1367" s="70" t="s">
        <v>21</v>
      </c>
      <c r="M1367" s="70" t="s">
        <v>3966</v>
      </c>
      <c r="N1367" s="37" t="s">
        <v>67</v>
      </c>
      <c r="O1367" s="37" t="s">
        <v>67</v>
      </c>
      <c r="P1367" s="37" t="s">
        <v>3757</v>
      </c>
      <c r="Q1367" s="75" t="s">
        <v>1690</v>
      </c>
      <c r="R1367" t="s">
        <v>3691</v>
      </c>
      <c r="S1367" s="38">
        <v>0.73</v>
      </c>
      <c r="T1367">
        <v>1</v>
      </c>
      <c r="U1367">
        <v>0</v>
      </c>
      <c r="V1367" s="43" t="str">
        <f t="shared" si="95"/>
        <v>USD</v>
      </c>
    </row>
    <row r="1368" spans="1:22" x14ac:dyDescent="0.2">
      <c r="A1368" s="18" t="str">
        <f t="shared" si="93"/>
        <v>Catalogo principalOPEN VALUE - CSP GOBIERNOM3J-00091</v>
      </c>
      <c r="B1368" s="18" t="str">
        <f t="shared" si="94"/>
        <v>M3J-00091OPEN VALUE - CSP GOBIERNO</v>
      </c>
      <c r="C1368" s="18"/>
      <c r="D1368" t="s">
        <v>122</v>
      </c>
      <c r="E1368" t="s">
        <v>1691</v>
      </c>
      <c r="F1368" t="s">
        <v>2769</v>
      </c>
      <c r="G1368" s="18" t="str">
        <f t="shared" si="96"/>
        <v>Catalogo principal</v>
      </c>
      <c r="H1368" s="43" t="s">
        <v>121</v>
      </c>
      <c r="I1368" s="37" t="s">
        <v>67</v>
      </c>
      <c r="J1368" t="s">
        <v>4980</v>
      </c>
      <c r="K1368" t="s">
        <v>40</v>
      </c>
      <c r="L1368" s="70" t="s">
        <v>21</v>
      </c>
      <c r="M1368" s="70" t="s">
        <v>3966</v>
      </c>
      <c r="N1368" s="37" t="s">
        <v>67</v>
      </c>
      <c r="O1368" s="37" t="s">
        <v>67</v>
      </c>
      <c r="P1368" s="37" t="s">
        <v>3757</v>
      </c>
      <c r="Q1368" s="75" t="s">
        <v>1691</v>
      </c>
      <c r="R1368" t="s">
        <v>3691</v>
      </c>
      <c r="S1368" s="38">
        <v>0.95</v>
      </c>
      <c r="T1368">
        <v>1</v>
      </c>
      <c r="U1368">
        <v>0</v>
      </c>
      <c r="V1368" s="43" t="str">
        <f t="shared" si="95"/>
        <v>USD</v>
      </c>
    </row>
    <row r="1369" spans="1:22" x14ac:dyDescent="0.2">
      <c r="A1369" s="18" t="str">
        <f t="shared" si="93"/>
        <v>Catalogo principalOPEN VALUE - CSP GOBIERNOMX3-00206</v>
      </c>
      <c r="B1369" s="18" t="str">
        <f t="shared" si="94"/>
        <v>MX3-00206OPEN VALUE - CSP GOBIERNO</v>
      </c>
      <c r="C1369" s="18"/>
      <c r="D1369" t="s">
        <v>122</v>
      </c>
      <c r="E1369" t="s">
        <v>1692</v>
      </c>
      <c r="F1369" t="s">
        <v>2769</v>
      </c>
      <c r="G1369" s="18" t="str">
        <f t="shared" si="96"/>
        <v>Catalogo principal</v>
      </c>
      <c r="H1369" s="43" t="s">
        <v>121</v>
      </c>
      <c r="I1369" s="37" t="s">
        <v>67</v>
      </c>
      <c r="J1369" t="s">
        <v>4981</v>
      </c>
      <c r="K1369" t="s">
        <v>40</v>
      </c>
      <c r="L1369" s="70" t="s">
        <v>21</v>
      </c>
      <c r="M1369" s="70" t="s">
        <v>3946</v>
      </c>
      <c r="N1369" s="37" t="s">
        <v>67</v>
      </c>
      <c r="O1369" s="37" t="s">
        <v>67</v>
      </c>
      <c r="P1369" s="37" t="s">
        <v>3757</v>
      </c>
      <c r="Q1369" s="75" t="s">
        <v>1692</v>
      </c>
      <c r="R1369" t="s">
        <v>207</v>
      </c>
      <c r="S1369" s="38">
        <v>13431</v>
      </c>
      <c r="T1369">
        <v>1</v>
      </c>
      <c r="U1369">
        <v>0</v>
      </c>
      <c r="V1369" s="43" t="str">
        <f t="shared" si="95"/>
        <v>USD</v>
      </c>
    </row>
    <row r="1370" spans="1:22" x14ac:dyDescent="0.2">
      <c r="A1370" s="18" t="str">
        <f t="shared" si="93"/>
        <v>Catalogo principalOPEN VALUE - CSP GOBIERNOMX3-00207</v>
      </c>
      <c r="B1370" s="18" t="str">
        <f t="shared" si="94"/>
        <v>MX3-00207OPEN VALUE - CSP GOBIERNO</v>
      </c>
      <c r="C1370" s="18"/>
      <c r="D1370" t="s">
        <v>122</v>
      </c>
      <c r="E1370" t="s">
        <v>1693</v>
      </c>
      <c r="F1370" t="s">
        <v>2769</v>
      </c>
      <c r="G1370" s="18" t="str">
        <f t="shared" si="96"/>
        <v>Catalogo principal</v>
      </c>
      <c r="H1370" s="43" t="s">
        <v>121</v>
      </c>
      <c r="I1370" s="37" t="s">
        <v>67</v>
      </c>
      <c r="J1370" t="s">
        <v>4982</v>
      </c>
      <c r="K1370" t="s">
        <v>40</v>
      </c>
      <c r="L1370" s="70" t="s">
        <v>21</v>
      </c>
      <c r="M1370" s="70" t="s">
        <v>3948</v>
      </c>
      <c r="N1370" s="37" t="s">
        <v>67</v>
      </c>
      <c r="O1370" s="37" t="s">
        <v>67</v>
      </c>
      <c r="P1370" s="37" t="s">
        <v>3757</v>
      </c>
      <c r="Q1370" s="75" t="s">
        <v>1693</v>
      </c>
      <c r="R1370" t="s">
        <v>207</v>
      </c>
      <c r="S1370" s="38">
        <v>6249</v>
      </c>
      <c r="T1370">
        <v>1</v>
      </c>
      <c r="U1370">
        <v>0</v>
      </c>
      <c r="V1370" s="43" t="str">
        <f t="shared" si="95"/>
        <v>USD</v>
      </c>
    </row>
    <row r="1371" spans="1:22" x14ac:dyDescent="0.2">
      <c r="A1371" s="18" t="str">
        <f t="shared" si="93"/>
        <v>Catalogo principalOPEN VALUE - CSP GOBIERNOMX3-00208</v>
      </c>
      <c r="B1371" s="18" t="str">
        <f t="shared" si="94"/>
        <v>MX3-00208OPEN VALUE - CSP GOBIERNO</v>
      </c>
      <c r="C1371" s="18"/>
      <c r="D1371" t="s">
        <v>122</v>
      </c>
      <c r="E1371" t="s">
        <v>1694</v>
      </c>
      <c r="F1371" t="s">
        <v>2769</v>
      </c>
      <c r="G1371" s="18" t="str">
        <f t="shared" si="96"/>
        <v>Catalogo principal</v>
      </c>
      <c r="H1371" s="43" t="s">
        <v>121</v>
      </c>
      <c r="I1371" s="37" t="s">
        <v>67</v>
      </c>
      <c r="J1371" t="s">
        <v>4983</v>
      </c>
      <c r="K1371" t="s">
        <v>40</v>
      </c>
      <c r="L1371" s="70" t="s">
        <v>21</v>
      </c>
      <c r="M1371" s="70" t="s">
        <v>3963</v>
      </c>
      <c r="N1371" s="37" t="s">
        <v>67</v>
      </c>
      <c r="O1371" s="37" t="s">
        <v>67</v>
      </c>
      <c r="P1371" s="37" t="s">
        <v>3757</v>
      </c>
      <c r="Q1371" s="75" t="s">
        <v>1694</v>
      </c>
      <c r="R1371" t="s">
        <v>207</v>
      </c>
      <c r="S1371" s="38">
        <v>11388</v>
      </c>
      <c r="T1371">
        <v>1</v>
      </c>
      <c r="U1371">
        <v>0</v>
      </c>
      <c r="V1371" s="43" t="str">
        <f t="shared" si="95"/>
        <v>USD</v>
      </c>
    </row>
    <row r="1372" spans="1:22" x14ac:dyDescent="0.2">
      <c r="A1372" s="18" t="str">
        <f t="shared" si="93"/>
        <v>Catalogo principalOPEN VALUE - CSP GOBIERNOMX3-00209</v>
      </c>
      <c r="B1372" s="18" t="str">
        <f t="shared" si="94"/>
        <v>MX3-00209OPEN VALUE - CSP GOBIERNO</v>
      </c>
      <c r="C1372" s="18"/>
      <c r="D1372" t="s">
        <v>122</v>
      </c>
      <c r="E1372" t="s">
        <v>1695</v>
      </c>
      <c r="F1372" t="s">
        <v>2769</v>
      </c>
      <c r="G1372" s="18" t="str">
        <f t="shared" si="96"/>
        <v>Catalogo principal</v>
      </c>
      <c r="H1372" s="43" t="s">
        <v>121</v>
      </c>
      <c r="I1372" s="37" t="s">
        <v>67</v>
      </c>
      <c r="J1372" t="s">
        <v>4984</v>
      </c>
      <c r="K1372" t="s">
        <v>40</v>
      </c>
      <c r="L1372" s="70" t="s">
        <v>21</v>
      </c>
      <c r="M1372" s="70" t="s">
        <v>3963</v>
      </c>
      <c r="N1372" s="37" t="s">
        <v>67</v>
      </c>
      <c r="O1372" s="37" t="s">
        <v>67</v>
      </c>
      <c r="P1372" s="37" t="s">
        <v>3757</v>
      </c>
      <c r="Q1372" s="75" t="s">
        <v>1695</v>
      </c>
      <c r="R1372" t="s">
        <v>207</v>
      </c>
      <c r="S1372" s="38">
        <v>10070</v>
      </c>
      <c r="T1372">
        <v>1</v>
      </c>
      <c r="U1372">
        <v>0</v>
      </c>
      <c r="V1372" s="43" t="str">
        <f t="shared" si="95"/>
        <v>USD</v>
      </c>
    </row>
    <row r="1373" spans="1:22" x14ac:dyDescent="0.2">
      <c r="A1373" s="18" t="str">
        <f t="shared" si="93"/>
        <v>Catalogo principalOPEN VALUE - CSP GOBIERNONH3-00324</v>
      </c>
      <c r="B1373" s="18" t="str">
        <f t="shared" si="94"/>
        <v>NH3-00324OPEN VALUE - CSP GOBIERNO</v>
      </c>
      <c r="C1373" s="18"/>
      <c r="D1373" t="s">
        <v>122</v>
      </c>
      <c r="E1373" t="s">
        <v>1696</v>
      </c>
      <c r="F1373" t="s">
        <v>2769</v>
      </c>
      <c r="G1373" s="18" t="str">
        <f t="shared" si="96"/>
        <v>Catalogo principal</v>
      </c>
      <c r="H1373" s="43" t="s">
        <v>121</v>
      </c>
      <c r="I1373" s="37" t="s">
        <v>67</v>
      </c>
      <c r="J1373" t="s">
        <v>4985</v>
      </c>
      <c r="K1373" t="s">
        <v>40</v>
      </c>
      <c r="L1373" s="70" t="s">
        <v>21</v>
      </c>
      <c r="M1373" s="70" t="s">
        <v>3946</v>
      </c>
      <c r="N1373" s="37" t="s">
        <v>67</v>
      </c>
      <c r="O1373" s="37" t="s">
        <v>67</v>
      </c>
      <c r="P1373" s="37" t="s">
        <v>3757</v>
      </c>
      <c r="Q1373" s="75" t="s">
        <v>1696</v>
      </c>
      <c r="R1373" t="s">
        <v>207</v>
      </c>
      <c r="S1373" s="38">
        <v>174</v>
      </c>
      <c r="T1373">
        <v>1</v>
      </c>
      <c r="U1373">
        <v>0</v>
      </c>
      <c r="V1373" s="43" t="str">
        <f t="shared" si="95"/>
        <v>USD</v>
      </c>
    </row>
    <row r="1374" spans="1:22" x14ac:dyDescent="0.2">
      <c r="A1374" s="18" t="str">
        <f t="shared" ref="A1374:A1436" si="97">D1374&amp;F1374&amp;E1374</f>
        <v>Catalogo principalOPEN VALUE - CSP GOBIERNONH3-00325</v>
      </c>
      <c r="B1374" s="18" t="str">
        <f t="shared" ref="B1374:B1436" si="98">E1374&amp;F1374</f>
        <v>NH3-00325OPEN VALUE - CSP GOBIERNO</v>
      </c>
      <c r="C1374" s="18"/>
      <c r="D1374" t="s">
        <v>122</v>
      </c>
      <c r="E1374" t="s">
        <v>1697</v>
      </c>
      <c r="F1374" t="s">
        <v>2769</v>
      </c>
      <c r="G1374" s="18" t="str">
        <f t="shared" si="96"/>
        <v>Catalogo principal</v>
      </c>
      <c r="H1374" s="43" t="s">
        <v>121</v>
      </c>
      <c r="I1374" s="37" t="s">
        <v>67</v>
      </c>
      <c r="J1374" t="s">
        <v>4986</v>
      </c>
      <c r="K1374" t="s">
        <v>40</v>
      </c>
      <c r="L1374" s="70" t="s">
        <v>21</v>
      </c>
      <c r="M1374" s="70" t="s">
        <v>3946</v>
      </c>
      <c r="N1374" s="37" t="s">
        <v>67</v>
      </c>
      <c r="O1374" s="37" t="s">
        <v>67</v>
      </c>
      <c r="P1374" s="37" t="s">
        <v>3757</v>
      </c>
      <c r="Q1374" s="75" t="s">
        <v>1697</v>
      </c>
      <c r="R1374" t="s">
        <v>207</v>
      </c>
      <c r="S1374" s="38">
        <v>222</v>
      </c>
      <c r="T1374">
        <v>1</v>
      </c>
      <c r="U1374">
        <v>0</v>
      </c>
      <c r="V1374" s="43" t="str">
        <f t="shared" si="95"/>
        <v>USD</v>
      </c>
    </row>
    <row r="1375" spans="1:22" x14ac:dyDescent="0.2">
      <c r="A1375" s="18" t="str">
        <f t="shared" si="97"/>
        <v>Catalogo principalOPEN VALUE - CSP GOBIERNONH3-00326</v>
      </c>
      <c r="B1375" s="18" t="str">
        <f t="shared" si="98"/>
        <v>NH3-00326OPEN VALUE - CSP GOBIERNO</v>
      </c>
      <c r="C1375" s="18"/>
      <c r="D1375" t="s">
        <v>122</v>
      </c>
      <c r="E1375" t="s">
        <v>1698</v>
      </c>
      <c r="F1375" t="s">
        <v>2769</v>
      </c>
      <c r="G1375" s="18" t="str">
        <f t="shared" si="96"/>
        <v>Catalogo principal</v>
      </c>
      <c r="H1375" s="43" t="s">
        <v>121</v>
      </c>
      <c r="I1375" s="37" t="s">
        <v>67</v>
      </c>
      <c r="J1375" t="s">
        <v>4987</v>
      </c>
      <c r="K1375" t="s">
        <v>40</v>
      </c>
      <c r="L1375" s="70" t="s">
        <v>21</v>
      </c>
      <c r="M1375" s="70" t="s">
        <v>3948</v>
      </c>
      <c r="N1375" s="37" t="s">
        <v>67</v>
      </c>
      <c r="O1375" s="37" t="s">
        <v>67</v>
      </c>
      <c r="P1375" s="37" t="s">
        <v>3757</v>
      </c>
      <c r="Q1375" s="75" t="s">
        <v>1698</v>
      </c>
      <c r="R1375" t="s">
        <v>207</v>
      </c>
      <c r="S1375" s="38">
        <v>75</v>
      </c>
      <c r="T1375">
        <v>1</v>
      </c>
      <c r="U1375">
        <v>0</v>
      </c>
      <c r="V1375" s="43" t="str">
        <f t="shared" ref="V1375:V1437" si="99">H1375</f>
        <v>USD</v>
      </c>
    </row>
    <row r="1376" spans="1:22" x14ac:dyDescent="0.2">
      <c r="A1376" s="18" t="str">
        <f t="shared" si="97"/>
        <v>Catalogo principalOPEN VALUE - CSP GOBIERNONH3-00327</v>
      </c>
      <c r="B1376" s="18" t="str">
        <f t="shared" si="98"/>
        <v>NH3-00327OPEN VALUE - CSP GOBIERNO</v>
      </c>
      <c r="C1376" s="18"/>
      <c r="D1376" t="s">
        <v>122</v>
      </c>
      <c r="E1376" t="s">
        <v>1699</v>
      </c>
      <c r="F1376" t="s">
        <v>2769</v>
      </c>
      <c r="G1376" s="18" t="str">
        <f t="shared" si="96"/>
        <v>Catalogo principal</v>
      </c>
      <c r="H1376" s="43" t="s">
        <v>121</v>
      </c>
      <c r="I1376" s="37" t="s">
        <v>67</v>
      </c>
      <c r="J1376" t="s">
        <v>4988</v>
      </c>
      <c r="K1376" t="s">
        <v>40</v>
      </c>
      <c r="L1376" s="70" t="s">
        <v>21</v>
      </c>
      <c r="M1376" s="70" t="s">
        <v>3948</v>
      </c>
      <c r="N1376" s="37" t="s">
        <v>67</v>
      </c>
      <c r="O1376" s="37" t="s">
        <v>67</v>
      </c>
      <c r="P1376" s="37" t="s">
        <v>3757</v>
      </c>
      <c r="Q1376" s="75" t="s">
        <v>1699</v>
      </c>
      <c r="R1376" t="s">
        <v>207</v>
      </c>
      <c r="S1376" s="38">
        <v>96</v>
      </c>
      <c r="T1376">
        <v>1</v>
      </c>
      <c r="U1376">
        <v>0</v>
      </c>
      <c r="V1376" s="43" t="str">
        <f t="shared" si="99"/>
        <v>USD</v>
      </c>
    </row>
    <row r="1377" spans="1:22" x14ac:dyDescent="0.2">
      <c r="A1377" s="18" t="str">
        <f t="shared" si="97"/>
        <v>Catalogo principalOPEN VALUE - CSP GOBIERNONK7-00033</v>
      </c>
      <c r="B1377" s="18" t="str">
        <f t="shared" si="98"/>
        <v>NK7-00033OPEN VALUE - CSP GOBIERNO</v>
      </c>
      <c r="C1377" s="18"/>
      <c r="D1377" t="s">
        <v>122</v>
      </c>
      <c r="E1377" t="s">
        <v>1700</v>
      </c>
      <c r="F1377" t="s">
        <v>2769</v>
      </c>
      <c r="G1377" s="18" t="str">
        <f t="shared" si="96"/>
        <v>Catalogo principal</v>
      </c>
      <c r="H1377" s="43" t="s">
        <v>121</v>
      </c>
      <c r="I1377" s="37" t="s">
        <v>67</v>
      </c>
      <c r="J1377" t="s">
        <v>4989</v>
      </c>
      <c r="K1377" t="s">
        <v>40</v>
      </c>
      <c r="L1377" s="70" t="s">
        <v>21</v>
      </c>
      <c r="M1377" s="70" t="s">
        <v>3946</v>
      </c>
      <c r="N1377" s="37" t="s">
        <v>67</v>
      </c>
      <c r="O1377" s="37" t="s">
        <v>67</v>
      </c>
      <c r="P1377" s="37" t="s">
        <v>3757</v>
      </c>
      <c r="Q1377" s="75" t="s">
        <v>1700</v>
      </c>
      <c r="R1377" t="s">
        <v>207</v>
      </c>
      <c r="S1377" s="38">
        <v>42</v>
      </c>
      <c r="T1377">
        <v>1</v>
      </c>
      <c r="U1377">
        <v>0</v>
      </c>
      <c r="V1377" s="43" t="str">
        <f t="shared" si="99"/>
        <v>USD</v>
      </c>
    </row>
    <row r="1378" spans="1:22" x14ac:dyDescent="0.2">
      <c r="A1378" s="18" t="str">
        <f t="shared" si="97"/>
        <v>Catalogo principalOPEN VALUE - CSP GOBIERNONK7-00034</v>
      </c>
      <c r="B1378" s="18" t="str">
        <f t="shared" si="98"/>
        <v>NK7-00034OPEN VALUE - CSP GOBIERNO</v>
      </c>
      <c r="C1378" s="18"/>
      <c r="D1378" t="s">
        <v>122</v>
      </c>
      <c r="E1378" t="s">
        <v>1701</v>
      </c>
      <c r="F1378" t="s">
        <v>2769</v>
      </c>
      <c r="G1378" s="18" t="str">
        <f t="shared" si="96"/>
        <v>Catalogo principal</v>
      </c>
      <c r="H1378" s="43" t="s">
        <v>121</v>
      </c>
      <c r="I1378" s="37" t="s">
        <v>67</v>
      </c>
      <c r="J1378" t="s">
        <v>4990</v>
      </c>
      <c r="K1378" t="s">
        <v>40</v>
      </c>
      <c r="L1378" s="70" t="s">
        <v>21</v>
      </c>
      <c r="M1378" s="70" t="s">
        <v>3948</v>
      </c>
      <c r="N1378" s="37" t="s">
        <v>67</v>
      </c>
      <c r="O1378" s="37" t="s">
        <v>67</v>
      </c>
      <c r="P1378" s="37" t="s">
        <v>3757</v>
      </c>
      <c r="Q1378" s="75" t="s">
        <v>1701</v>
      </c>
      <c r="R1378" t="s">
        <v>207</v>
      </c>
      <c r="S1378" s="38">
        <v>18</v>
      </c>
      <c r="T1378">
        <v>1</v>
      </c>
      <c r="U1378">
        <v>0</v>
      </c>
      <c r="V1378" s="43" t="str">
        <f t="shared" si="99"/>
        <v>USD</v>
      </c>
    </row>
    <row r="1379" spans="1:22" x14ac:dyDescent="0.2">
      <c r="A1379" s="18" t="str">
        <f t="shared" si="97"/>
        <v>Catalogo principalOPEN VALUE - CSP GOBIERNONMG-00005</v>
      </c>
      <c r="B1379" s="18" t="str">
        <f t="shared" si="98"/>
        <v>NMG-00005OPEN VALUE - CSP GOBIERNO</v>
      </c>
      <c r="C1379" s="18"/>
      <c r="D1379" t="s">
        <v>122</v>
      </c>
      <c r="E1379" t="s">
        <v>1702</v>
      </c>
      <c r="F1379" t="s">
        <v>2769</v>
      </c>
      <c r="G1379" s="18" t="str">
        <f t="shared" si="96"/>
        <v>Catalogo principal</v>
      </c>
      <c r="H1379" s="43" t="s">
        <v>121</v>
      </c>
      <c r="I1379" s="37" t="s">
        <v>67</v>
      </c>
      <c r="J1379" t="s">
        <v>4991</v>
      </c>
      <c r="K1379" t="s">
        <v>40</v>
      </c>
      <c r="L1379" s="70" t="s">
        <v>21</v>
      </c>
      <c r="M1379" s="70" t="s">
        <v>3966</v>
      </c>
      <c r="N1379" s="37" t="s">
        <v>67</v>
      </c>
      <c r="O1379" s="37" t="s">
        <v>67</v>
      </c>
      <c r="P1379" s="37" t="s">
        <v>3757</v>
      </c>
      <c r="Q1379" s="75" t="s">
        <v>1702</v>
      </c>
      <c r="R1379" t="s">
        <v>3691</v>
      </c>
      <c r="S1379" s="38">
        <v>2.7</v>
      </c>
      <c r="T1379">
        <v>1</v>
      </c>
      <c r="U1379">
        <v>0</v>
      </c>
      <c r="V1379" s="43" t="str">
        <f t="shared" si="99"/>
        <v>USD</v>
      </c>
    </row>
    <row r="1380" spans="1:22" x14ac:dyDescent="0.2">
      <c r="A1380" s="18" t="str">
        <f t="shared" si="97"/>
        <v>Catalogo principalOPEN VALUE - CSP GOBIERNOP71-07142</v>
      </c>
      <c r="B1380" s="18" t="str">
        <f t="shared" si="98"/>
        <v>P71-07142OPEN VALUE - CSP GOBIERNO</v>
      </c>
      <c r="C1380" s="18"/>
      <c r="D1380" t="s">
        <v>122</v>
      </c>
      <c r="E1380" t="s">
        <v>1703</v>
      </c>
      <c r="F1380" t="s">
        <v>2769</v>
      </c>
      <c r="G1380" s="18" t="str">
        <f t="shared" si="96"/>
        <v>Catalogo principal</v>
      </c>
      <c r="H1380" s="43" t="s">
        <v>121</v>
      </c>
      <c r="I1380" s="37" t="s">
        <v>67</v>
      </c>
      <c r="J1380" t="s">
        <v>4992</v>
      </c>
      <c r="K1380" t="s">
        <v>40</v>
      </c>
      <c r="L1380" s="70" t="s">
        <v>21</v>
      </c>
      <c r="M1380" s="70" t="s">
        <v>3963</v>
      </c>
      <c r="N1380" s="37" t="s">
        <v>67</v>
      </c>
      <c r="O1380" s="37" t="s">
        <v>67</v>
      </c>
      <c r="P1380" s="37" t="s">
        <v>3757</v>
      </c>
      <c r="Q1380" s="75" t="s">
        <v>1703</v>
      </c>
      <c r="R1380" t="s">
        <v>207</v>
      </c>
      <c r="S1380" s="38">
        <v>7751</v>
      </c>
      <c r="T1380">
        <v>1</v>
      </c>
      <c r="U1380">
        <v>0</v>
      </c>
      <c r="V1380" s="43" t="str">
        <f t="shared" si="99"/>
        <v>USD</v>
      </c>
    </row>
    <row r="1381" spans="1:22" x14ac:dyDescent="0.2">
      <c r="A1381" s="18" t="str">
        <f t="shared" si="97"/>
        <v>Catalogo principalOPEN VALUE - CSP GOBIERNOPGI-00263</v>
      </c>
      <c r="B1381" s="18" t="str">
        <f t="shared" si="98"/>
        <v>PGI-00263OPEN VALUE - CSP GOBIERNO</v>
      </c>
      <c r="C1381" s="18"/>
      <c r="D1381" t="s">
        <v>122</v>
      </c>
      <c r="E1381" t="s">
        <v>1704</v>
      </c>
      <c r="F1381" t="s">
        <v>2769</v>
      </c>
      <c r="G1381" s="18" t="str">
        <f t="shared" si="96"/>
        <v>Catalogo principal</v>
      </c>
      <c r="H1381" s="43" t="s">
        <v>121</v>
      </c>
      <c r="I1381" s="37" t="s">
        <v>67</v>
      </c>
      <c r="J1381" t="s">
        <v>4993</v>
      </c>
      <c r="K1381" t="s">
        <v>40</v>
      </c>
      <c r="L1381" s="70" t="s">
        <v>21</v>
      </c>
      <c r="M1381" s="70" t="s">
        <v>3946</v>
      </c>
      <c r="N1381" s="37" t="s">
        <v>67</v>
      </c>
      <c r="O1381" s="37" t="s">
        <v>67</v>
      </c>
      <c r="P1381" s="37" t="s">
        <v>3757</v>
      </c>
      <c r="Q1381" s="75" t="s">
        <v>1704</v>
      </c>
      <c r="R1381" t="s">
        <v>207</v>
      </c>
      <c r="S1381" s="38">
        <v>159</v>
      </c>
      <c r="T1381">
        <v>1</v>
      </c>
      <c r="U1381">
        <v>0</v>
      </c>
      <c r="V1381" s="43" t="str">
        <f t="shared" si="99"/>
        <v>USD</v>
      </c>
    </row>
    <row r="1382" spans="1:22" x14ac:dyDescent="0.2">
      <c r="A1382" s="18" t="str">
        <f t="shared" si="97"/>
        <v>Catalogo principalOPEN VALUE - CSP GOBIERNOPGI-00264</v>
      </c>
      <c r="B1382" s="18" t="str">
        <f t="shared" si="98"/>
        <v>PGI-00264OPEN VALUE - CSP GOBIERNO</v>
      </c>
      <c r="C1382" s="18"/>
      <c r="D1382" t="s">
        <v>122</v>
      </c>
      <c r="E1382" t="s">
        <v>1705</v>
      </c>
      <c r="F1382" t="s">
        <v>2769</v>
      </c>
      <c r="G1382" s="18" t="str">
        <f t="shared" si="96"/>
        <v>Catalogo principal</v>
      </c>
      <c r="H1382" s="43" t="s">
        <v>121</v>
      </c>
      <c r="I1382" s="37" t="s">
        <v>67</v>
      </c>
      <c r="J1382" t="s">
        <v>4994</v>
      </c>
      <c r="K1382" t="s">
        <v>40</v>
      </c>
      <c r="L1382" s="70" t="s">
        <v>21</v>
      </c>
      <c r="M1382" s="70" t="s">
        <v>3946</v>
      </c>
      <c r="N1382" s="37" t="s">
        <v>67</v>
      </c>
      <c r="O1382" s="37" t="s">
        <v>67</v>
      </c>
      <c r="P1382" s="37" t="s">
        <v>3757</v>
      </c>
      <c r="Q1382" s="75" t="s">
        <v>1705</v>
      </c>
      <c r="R1382" t="s">
        <v>207</v>
      </c>
      <c r="S1382" s="38">
        <v>204</v>
      </c>
      <c r="T1382">
        <v>1</v>
      </c>
      <c r="U1382">
        <v>0</v>
      </c>
      <c r="V1382" s="43" t="str">
        <f t="shared" si="99"/>
        <v>USD</v>
      </c>
    </row>
    <row r="1383" spans="1:22" x14ac:dyDescent="0.2">
      <c r="A1383" s="18" t="str">
        <f t="shared" si="97"/>
        <v>Catalogo principalOPEN VALUE - CSP GOBIERNOPGI-00265</v>
      </c>
      <c r="B1383" s="18" t="str">
        <f t="shared" si="98"/>
        <v>PGI-00265OPEN VALUE - CSP GOBIERNO</v>
      </c>
      <c r="C1383" s="18"/>
      <c r="D1383" t="s">
        <v>122</v>
      </c>
      <c r="E1383" t="s">
        <v>1706</v>
      </c>
      <c r="F1383" t="s">
        <v>2769</v>
      </c>
      <c r="G1383" s="18" t="str">
        <f t="shared" si="96"/>
        <v>Catalogo principal</v>
      </c>
      <c r="H1383" s="43" t="s">
        <v>121</v>
      </c>
      <c r="I1383" s="37" t="s">
        <v>67</v>
      </c>
      <c r="J1383" t="s">
        <v>4995</v>
      </c>
      <c r="K1383" t="s">
        <v>40</v>
      </c>
      <c r="L1383" s="70" t="s">
        <v>21</v>
      </c>
      <c r="M1383" s="70" t="s">
        <v>3948</v>
      </c>
      <c r="N1383" s="37" t="s">
        <v>67</v>
      </c>
      <c r="O1383" s="37" t="s">
        <v>67</v>
      </c>
      <c r="P1383" s="37" t="s">
        <v>3757</v>
      </c>
      <c r="Q1383" s="75" t="s">
        <v>1706</v>
      </c>
      <c r="R1383" t="s">
        <v>207</v>
      </c>
      <c r="S1383" s="38">
        <v>105</v>
      </c>
      <c r="T1383">
        <v>1</v>
      </c>
      <c r="U1383">
        <v>0</v>
      </c>
      <c r="V1383" s="43" t="str">
        <f t="shared" si="99"/>
        <v>USD</v>
      </c>
    </row>
    <row r="1384" spans="1:22" x14ac:dyDescent="0.2">
      <c r="A1384" s="18" t="str">
        <f t="shared" si="97"/>
        <v>Catalogo principalOPEN VALUE - CSP GOBIERNOPGI-00266</v>
      </c>
      <c r="B1384" s="18" t="str">
        <f t="shared" si="98"/>
        <v>PGI-00266OPEN VALUE - CSP GOBIERNO</v>
      </c>
      <c r="C1384" s="18"/>
      <c r="D1384" t="s">
        <v>122</v>
      </c>
      <c r="E1384" t="s">
        <v>1707</v>
      </c>
      <c r="F1384" t="s">
        <v>2769</v>
      </c>
      <c r="G1384" s="18" t="str">
        <f t="shared" si="96"/>
        <v>Catalogo principal</v>
      </c>
      <c r="H1384" s="43" t="s">
        <v>121</v>
      </c>
      <c r="I1384" s="37" t="s">
        <v>67</v>
      </c>
      <c r="J1384" t="s">
        <v>4996</v>
      </c>
      <c r="K1384" t="s">
        <v>40</v>
      </c>
      <c r="L1384" s="70" t="s">
        <v>21</v>
      </c>
      <c r="M1384" s="70" t="s">
        <v>3948</v>
      </c>
      <c r="N1384" s="37" t="s">
        <v>67</v>
      </c>
      <c r="O1384" s="37" t="s">
        <v>67</v>
      </c>
      <c r="P1384" s="37" t="s">
        <v>3757</v>
      </c>
      <c r="Q1384" s="75" t="s">
        <v>1707</v>
      </c>
      <c r="R1384" t="s">
        <v>207</v>
      </c>
      <c r="S1384" s="38">
        <v>135</v>
      </c>
      <c r="T1384">
        <v>1</v>
      </c>
      <c r="U1384">
        <v>0</v>
      </c>
      <c r="V1384" s="43" t="str">
        <f t="shared" si="99"/>
        <v>USD</v>
      </c>
    </row>
    <row r="1385" spans="1:22" x14ac:dyDescent="0.2">
      <c r="A1385" s="18" t="str">
        <f t="shared" si="97"/>
        <v>Catalogo principalOPEN VALUE - CSP GOBIERNOPL7-00018</v>
      </c>
      <c r="B1385" s="18" t="str">
        <f t="shared" si="98"/>
        <v>PL7-00018OPEN VALUE - CSP GOBIERNO</v>
      </c>
      <c r="C1385" s="18"/>
      <c r="D1385" t="s">
        <v>122</v>
      </c>
      <c r="E1385" t="s">
        <v>1708</v>
      </c>
      <c r="F1385" t="s">
        <v>2769</v>
      </c>
      <c r="G1385" s="18" t="str">
        <f t="shared" si="96"/>
        <v>Catalogo principal</v>
      </c>
      <c r="H1385" s="43" t="s">
        <v>121</v>
      </c>
      <c r="I1385" s="37" t="s">
        <v>67</v>
      </c>
      <c r="J1385" t="s">
        <v>4997</v>
      </c>
      <c r="K1385" t="s">
        <v>40</v>
      </c>
      <c r="L1385" s="70" t="s">
        <v>21</v>
      </c>
      <c r="M1385" s="70" t="s">
        <v>3946</v>
      </c>
      <c r="N1385" s="37" t="s">
        <v>67</v>
      </c>
      <c r="O1385" s="37" t="s">
        <v>67</v>
      </c>
      <c r="P1385" s="37" t="s">
        <v>3757</v>
      </c>
      <c r="Q1385" s="75" t="s">
        <v>1708</v>
      </c>
      <c r="R1385" t="s">
        <v>207</v>
      </c>
      <c r="S1385" s="38">
        <v>40704</v>
      </c>
      <c r="T1385">
        <v>1</v>
      </c>
      <c r="U1385">
        <v>0</v>
      </c>
      <c r="V1385" s="43" t="str">
        <f t="shared" si="99"/>
        <v>USD</v>
      </c>
    </row>
    <row r="1386" spans="1:22" x14ac:dyDescent="0.2">
      <c r="A1386" s="18" t="str">
        <f t="shared" si="97"/>
        <v>Catalogo principalOPEN VALUE - CSP GOBIERNOPL7-00019</v>
      </c>
      <c r="B1386" s="18" t="str">
        <f t="shared" si="98"/>
        <v>PL7-00019OPEN VALUE - CSP GOBIERNO</v>
      </c>
      <c r="C1386" s="18"/>
      <c r="D1386" t="s">
        <v>122</v>
      </c>
      <c r="E1386" t="s">
        <v>1709</v>
      </c>
      <c r="F1386" t="s">
        <v>2769</v>
      </c>
      <c r="G1386" s="18" t="str">
        <f t="shared" si="96"/>
        <v>Catalogo principal</v>
      </c>
      <c r="H1386" s="43" t="s">
        <v>121</v>
      </c>
      <c r="I1386" s="37" t="s">
        <v>67</v>
      </c>
      <c r="J1386" t="s">
        <v>4998</v>
      </c>
      <c r="K1386" t="s">
        <v>40</v>
      </c>
      <c r="L1386" s="70" t="s">
        <v>21</v>
      </c>
      <c r="M1386" s="70" t="s">
        <v>3948</v>
      </c>
      <c r="N1386" s="37" t="s">
        <v>67</v>
      </c>
      <c r="O1386" s="37" t="s">
        <v>67</v>
      </c>
      <c r="P1386" s="37" t="s">
        <v>3757</v>
      </c>
      <c r="Q1386" s="75" t="s">
        <v>1709</v>
      </c>
      <c r="R1386" t="s">
        <v>207</v>
      </c>
      <c r="S1386" s="38">
        <v>17445</v>
      </c>
      <c r="T1386">
        <v>1</v>
      </c>
      <c r="U1386">
        <v>0</v>
      </c>
      <c r="V1386" s="43" t="str">
        <f t="shared" si="99"/>
        <v>USD</v>
      </c>
    </row>
    <row r="1387" spans="1:22" x14ac:dyDescent="0.2">
      <c r="A1387" s="18" t="str">
        <f t="shared" si="97"/>
        <v>Catalogo principalOPEN VALUE - CSP GOBIERNOPQR-00004</v>
      </c>
      <c r="B1387" s="18" t="str">
        <f t="shared" si="98"/>
        <v>PQR-00004OPEN VALUE - CSP GOBIERNO</v>
      </c>
      <c r="C1387" s="18"/>
      <c r="D1387" t="s">
        <v>122</v>
      </c>
      <c r="E1387" t="s">
        <v>1710</v>
      </c>
      <c r="F1387" t="s">
        <v>2769</v>
      </c>
      <c r="G1387" s="18" t="str">
        <f t="shared" si="96"/>
        <v>Catalogo principal</v>
      </c>
      <c r="H1387" s="43" t="s">
        <v>121</v>
      </c>
      <c r="I1387" s="37" t="s">
        <v>67</v>
      </c>
      <c r="J1387" t="s">
        <v>4999</v>
      </c>
      <c r="K1387" t="s">
        <v>40</v>
      </c>
      <c r="L1387" s="70" t="s">
        <v>21</v>
      </c>
      <c r="M1387" s="70" t="s">
        <v>3966</v>
      </c>
      <c r="N1387" s="37" t="s">
        <v>67</v>
      </c>
      <c r="O1387" s="37" t="s">
        <v>67</v>
      </c>
      <c r="P1387" s="37" t="s">
        <v>3757</v>
      </c>
      <c r="Q1387" s="75" t="s">
        <v>1710</v>
      </c>
      <c r="R1387" t="s">
        <v>3691</v>
      </c>
      <c r="S1387" s="38">
        <v>748</v>
      </c>
      <c r="T1387">
        <v>1</v>
      </c>
      <c r="U1387">
        <v>0</v>
      </c>
      <c r="V1387" s="43" t="str">
        <f t="shared" si="99"/>
        <v>USD</v>
      </c>
    </row>
    <row r="1388" spans="1:22" x14ac:dyDescent="0.2">
      <c r="A1388" s="18" t="str">
        <f t="shared" si="97"/>
        <v>Catalogo principalOPEN VALUE - CSP GOBIERNOPQR-00010</v>
      </c>
      <c r="B1388" s="18" t="str">
        <f t="shared" si="98"/>
        <v>PQR-00010OPEN VALUE - CSP GOBIERNO</v>
      </c>
      <c r="C1388" s="18"/>
      <c r="D1388" t="s">
        <v>122</v>
      </c>
      <c r="E1388" t="s">
        <v>1711</v>
      </c>
      <c r="F1388" t="s">
        <v>2769</v>
      </c>
      <c r="G1388" s="18" t="str">
        <f t="shared" si="96"/>
        <v>Catalogo principal</v>
      </c>
      <c r="H1388" s="43" t="s">
        <v>121</v>
      </c>
      <c r="I1388" s="37" t="s">
        <v>67</v>
      </c>
      <c r="J1388" t="s">
        <v>5000</v>
      </c>
      <c r="K1388" t="s">
        <v>40</v>
      </c>
      <c r="L1388" s="70" t="s">
        <v>21</v>
      </c>
      <c r="M1388" s="70" t="s">
        <v>3966</v>
      </c>
      <c r="N1388" s="37" t="s">
        <v>67</v>
      </c>
      <c r="O1388" s="37" t="s">
        <v>67</v>
      </c>
      <c r="P1388" s="37" t="s">
        <v>3757</v>
      </c>
      <c r="Q1388" s="75" t="s">
        <v>1711</v>
      </c>
      <c r="R1388" t="s">
        <v>3691</v>
      </c>
      <c r="S1388" s="38">
        <v>3551</v>
      </c>
      <c r="T1388">
        <v>1</v>
      </c>
      <c r="U1388">
        <v>0</v>
      </c>
      <c r="V1388" s="43" t="str">
        <f t="shared" si="99"/>
        <v>USD</v>
      </c>
    </row>
    <row r="1389" spans="1:22" x14ac:dyDescent="0.2">
      <c r="A1389" s="18" t="str">
        <f t="shared" si="97"/>
        <v>Catalogo principalOPEN VALUE - CSP GOBIERNOPQR-00016</v>
      </c>
      <c r="B1389" s="18" t="str">
        <f t="shared" si="98"/>
        <v>PQR-00016OPEN VALUE - CSP GOBIERNO</v>
      </c>
      <c r="C1389" s="18"/>
      <c r="D1389" t="s">
        <v>122</v>
      </c>
      <c r="E1389" t="s">
        <v>1712</v>
      </c>
      <c r="F1389" t="s">
        <v>2769</v>
      </c>
      <c r="G1389" s="18" t="str">
        <f t="shared" si="96"/>
        <v>Catalogo principal</v>
      </c>
      <c r="H1389" s="43" t="s">
        <v>121</v>
      </c>
      <c r="I1389" s="37" t="s">
        <v>67</v>
      </c>
      <c r="J1389" t="s">
        <v>5001</v>
      </c>
      <c r="K1389" t="s">
        <v>40</v>
      </c>
      <c r="L1389" s="70" t="s">
        <v>21</v>
      </c>
      <c r="M1389" s="70" t="s">
        <v>3966</v>
      </c>
      <c r="N1389" s="37" t="s">
        <v>67</v>
      </c>
      <c r="O1389" s="37" t="s">
        <v>67</v>
      </c>
      <c r="P1389" s="37" t="s">
        <v>3757</v>
      </c>
      <c r="Q1389" s="75" t="s">
        <v>1712</v>
      </c>
      <c r="R1389" t="s">
        <v>3691</v>
      </c>
      <c r="S1389" s="38">
        <v>6728</v>
      </c>
      <c r="T1389">
        <v>1</v>
      </c>
      <c r="U1389">
        <v>0</v>
      </c>
      <c r="V1389" s="43" t="str">
        <f t="shared" si="99"/>
        <v>USD</v>
      </c>
    </row>
    <row r="1390" spans="1:22" x14ac:dyDescent="0.2">
      <c r="A1390" s="18" t="str">
        <f t="shared" si="97"/>
        <v>Catalogo principalOPEN VALUE - CSP GOBIERNOPQR-00022</v>
      </c>
      <c r="B1390" s="18" t="str">
        <f t="shared" si="98"/>
        <v>PQR-00022OPEN VALUE - CSP GOBIERNO</v>
      </c>
      <c r="C1390" s="18"/>
      <c r="D1390" t="s">
        <v>122</v>
      </c>
      <c r="E1390" t="s">
        <v>1713</v>
      </c>
      <c r="F1390" t="s">
        <v>2769</v>
      </c>
      <c r="G1390" s="18" t="str">
        <f t="shared" si="96"/>
        <v>Catalogo principal</v>
      </c>
      <c r="H1390" s="43" t="s">
        <v>121</v>
      </c>
      <c r="I1390" s="37" t="s">
        <v>67</v>
      </c>
      <c r="J1390" t="s">
        <v>5002</v>
      </c>
      <c r="K1390" t="s">
        <v>40</v>
      </c>
      <c r="L1390" s="70" t="s">
        <v>21</v>
      </c>
      <c r="M1390" s="70" t="s">
        <v>3966</v>
      </c>
      <c r="N1390" s="37" t="s">
        <v>67</v>
      </c>
      <c r="O1390" s="37" t="s">
        <v>67</v>
      </c>
      <c r="P1390" s="37" t="s">
        <v>3757</v>
      </c>
      <c r="Q1390" s="75" t="s">
        <v>1713</v>
      </c>
      <c r="R1390" t="s">
        <v>3691</v>
      </c>
      <c r="S1390" s="38">
        <v>11961</v>
      </c>
      <c r="T1390">
        <v>1</v>
      </c>
      <c r="U1390">
        <v>0</v>
      </c>
      <c r="V1390" s="43" t="str">
        <f t="shared" si="99"/>
        <v>USD</v>
      </c>
    </row>
    <row r="1391" spans="1:22" x14ac:dyDescent="0.2">
      <c r="A1391" s="18" t="str">
        <f t="shared" si="97"/>
        <v>Catalogo principalOPEN VALUE - CSP GOBIERNOPQR-00028</v>
      </c>
      <c r="B1391" s="18" t="str">
        <f t="shared" si="98"/>
        <v>PQR-00028OPEN VALUE - CSP GOBIERNO</v>
      </c>
      <c r="C1391" s="18"/>
      <c r="D1391" t="s">
        <v>122</v>
      </c>
      <c r="E1391" t="s">
        <v>1714</v>
      </c>
      <c r="F1391" t="s">
        <v>2769</v>
      </c>
      <c r="G1391" s="18" t="str">
        <f t="shared" si="96"/>
        <v>Catalogo principal</v>
      </c>
      <c r="H1391" s="43" t="s">
        <v>121</v>
      </c>
      <c r="I1391" s="37" t="s">
        <v>67</v>
      </c>
      <c r="J1391" t="s">
        <v>5003</v>
      </c>
      <c r="K1391" t="s">
        <v>40</v>
      </c>
      <c r="L1391" s="70" t="s">
        <v>21</v>
      </c>
      <c r="M1391" s="70" t="s">
        <v>3966</v>
      </c>
      <c r="N1391" s="37" t="s">
        <v>67</v>
      </c>
      <c r="O1391" s="37" t="s">
        <v>67</v>
      </c>
      <c r="P1391" s="37" t="s">
        <v>3757</v>
      </c>
      <c r="Q1391" s="75" t="s">
        <v>1714</v>
      </c>
      <c r="R1391" t="s">
        <v>3691</v>
      </c>
      <c r="S1391" s="38">
        <v>14951</v>
      </c>
      <c r="T1391">
        <v>1</v>
      </c>
      <c r="U1391">
        <v>0</v>
      </c>
      <c r="V1391" s="43" t="str">
        <f t="shared" si="99"/>
        <v>USD</v>
      </c>
    </row>
    <row r="1392" spans="1:22" x14ac:dyDescent="0.2">
      <c r="A1392" s="18" t="str">
        <f t="shared" si="97"/>
        <v>Catalogo principalOPEN VALUE - CSP GOBIERNOPQR-00034</v>
      </c>
      <c r="B1392" s="18" t="str">
        <f t="shared" si="98"/>
        <v>PQR-00034OPEN VALUE - CSP GOBIERNO</v>
      </c>
      <c r="C1392" s="18"/>
      <c r="D1392" t="s">
        <v>122</v>
      </c>
      <c r="E1392" t="s">
        <v>1715</v>
      </c>
      <c r="F1392" t="s">
        <v>2769</v>
      </c>
      <c r="G1392" s="18" t="str">
        <f t="shared" si="96"/>
        <v>Catalogo principal</v>
      </c>
      <c r="H1392" s="43" t="s">
        <v>121</v>
      </c>
      <c r="I1392" s="37" t="s">
        <v>67</v>
      </c>
      <c r="J1392" t="s">
        <v>5004</v>
      </c>
      <c r="K1392" t="s">
        <v>40</v>
      </c>
      <c r="L1392" s="70" t="s">
        <v>21</v>
      </c>
      <c r="M1392" s="70" t="s">
        <v>3966</v>
      </c>
      <c r="N1392" s="37" t="s">
        <v>67</v>
      </c>
      <c r="O1392" s="37" t="s">
        <v>67</v>
      </c>
      <c r="P1392" s="37" t="s">
        <v>3757</v>
      </c>
      <c r="Q1392" s="75" t="s">
        <v>1715</v>
      </c>
      <c r="R1392" t="s">
        <v>3691</v>
      </c>
      <c r="S1392" s="38">
        <v>18688</v>
      </c>
      <c r="T1392">
        <v>1</v>
      </c>
      <c r="U1392">
        <v>0</v>
      </c>
      <c r="V1392" s="43" t="str">
        <f t="shared" si="99"/>
        <v>USD</v>
      </c>
    </row>
    <row r="1393" spans="1:22" x14ac:dyDescent="0.2">
      <c r="A1393" s="18" t="str">
        <f t="shared" si="97"/>
        <v>Catalogo principalOPEN VALUE - CSP GOBIERNOPQR-00040</v>
      </c>
      <c r="B1393" s="18" t="str">
        <f t="shared" si="98"/>
        <v>PQR-00040OPEN VALUE - CSP GOBIERNO</v>
      </c>
      <c r="C1393" s="18"/>
      <c r="D1393" t="s">
        <v>122</v>
      </c>
      <c r="E1393" t="s">
        <v>1716</v>
      </c>
      <c r="F1393" t="s">
        <v>2769</v>
      </c>
      <c r="G1393" s="18" t="str">
        <f t="shared" si="96"/>
        <v>Catalogo principal</v>
      </c>
      <c r="H1393" s="43" t="s">
        <v>121</v>
      </c>
      <c r="I1393" s="37" t="s">
        <v>67</v>
      </c>
      <c r="J1393" t="s">
        <v>5005</v>
      </c>
      <c r="K1393" t="s">
        <v>40</v>
      </c>
      <c r="L1393" s="70" t="s">
        <v>21</v>
      </c>
      <c r="M1393" s="70" t="s">
        <v>3966</v>
      </c>
      <c r="N1393" s="37" t="s">
        <v>67</v>
      </c>
      <c r="O1393" s="37" t="s">
        <v>67</v>
      </c>
      <c r="P1393" s="37" t="s">
        <v>3757</v>
      </c>
      <c r="Q1393" s="75" t="s">
        <v>1716</v>
      </c>
      <c r="R1393" t="s">
        <v>3691</v>
      </c>
      <c r="S1393" s="38">
        <v>21529</v>
      </c>
      <c r="T1393">
        <v>1</v>
      </c>
      <c r="U1393">
        <v>0</v>
      </c>
      <c r="V1393" s="43" t="str">
        <f t="shared" si="99"/>
        <v>USD</v>
      </c>
    </row>
    <row r="1394" spans="1:22" x14ac:dyDescent="0.2">
      <c r="A1394" s="18" t="str">
        <f t="shared" si="97"/>
        <v>Catalogo principalOPEN VALUE - CSP GOBIERNOQ4Y-00005</v>
      </c>
      <c r="B1394" s="18" t="str">
        <f t="shared" si="98"/>
        <v>Q4Y-00005OPEN VALUE - CSP GOBIERNO</v>
      </c>
      <c r="C1394" s="18"/>
      <c r="D1394" t="s">
        <v>122</v>
      </c>
      <c r="E1394" t="s">
        <v>1717</v>
      </c>
      <c r="F1394" t="s">
        <v>2769</v>
      </c>
      <c r="G1394" s="18" t="str">
        <f t="shared" si="96"/>
        <v>Catalogo principal</v>
      </c>
      <c r="H1394" s="43" t="s">
        <v>121</v>
      </c>
      <c r="I1394" s="37" t="s">
        <v>67</v>
      </c>
      <c r="J1394" t="s">
        <v>5006</v>
      </c>
      <c r="K1394" t="s">
        <v>40</v>
      </c>
      <c r="L1394" s="70" t="s">
        <v>21</v>
      </c>
      <c r="M1394" s="70" t="s">
        <v>3966</v>
      </c>
      <c r="N1394" s="37" t="s">
        <v>67</v>
      </c>
      <c r="O1394" s="37" t="s">
        <v>67</v>
      </c>
      <c r="P1394" s="37" t="s">
        <v>3757</v>
      </c>
      <c r="Q1394" s="75" t="s">
        <v>1717</v>
      </c>
      <c r="R1394" t="s">
        <v>3691</v>
      </c>
      <c r="S1394" s="38">
        <v>10</v>
      </c>
      <c r="T1394">
        <v>1</v>
      </c>
      <c r="U1394">
        <v>0</v>
      </c>
      <c r="V1394" s="43" t="str">
        <f t="shared" si="99"/>
        <v>USD</v>
      </c>
    </row>
    <row r="1395" spans="1:22" x14ac:dyDescent="0.2">
      <c r="A1395" s="18" t="str">
        <f t="shared" si="97"/>
        <v>Catalogo principalOPEN VALUE - CSP GOBIERNOQ5Y-00005</v>
      </c>
      <c r="B1395" s="18" t="str">
        <f t="shared" si="98"/>
        <v>Q5Y-00005OPEN VALUE - CSP GOBIERNO</v>
      </c>
      <c r="C1395" s="18"/>
      <c r="D1395" t="s">
        <v>122</v>
      </c>
      <c r="E1395" t="s">
        <v>1718</v>
      </c>
      <c r="F1395" t="s">
        <v>2769</v>
      </c>
      <c r="G1395" s="18" t="str">
        <f t="shared" ref="G1395:G1452" si="100">D1395</f>
        <v>Catalogo principal</v>
      </c>
      <c r="H1395" s="43" t="s">
        <v>121</v>
      </c>
      <c r="I1395" s="37" t="s">
        <v>67</v>
      </c>
      <c r="J1395" t="s">
        <v>5007</v>
      </c>
      <c r="K1395" t="s">
        <v>40</v>
      </c>
      <c r="L1395" s="70" t="s">
        <v>21</v>
      </c>
      <c r="M1395" s="70" t="s">
        <v>3966</v>
      </c>
      <c r="N1395" s="37" t="s">
        <v>67</v>
      </c>
      <c r="O1395" s="37" t="s">
        <v>67</v>
      </c>
      <c r="P1395" s="37" t="s">
        <v>3757</v>
      </c>
      <c r="Q1395" s="75" t="s">
        <v>1718</v>
      </c>
      <c r="R1395" t="s">
        <v>3691</v>
      </c>
      <c r="S1395" s="38">
        <v>23</v>
      </c>
      <c r="T1395">
        <v>1</v>
      </c>
      <c r="U1395">
        <v>0</v>
      </c>
      <c r="V1395" s="43" t="str">
        <f t="shared" si="99"/>
        <v>USD</v>
      </c>
    </row>
    <row r="1396" spans="1:22" x14ac:dyDescent="0.2">
      <c r="A1396" s="18" t="str">
        <f t="shared" si="97"/>
        <v>Catalogo principalOPEN VALUE - CSP GOBIERNOQ6Y-00005</v>
      </c>
      <c r="B1396" s="18" t="str">
        <f t="shared" si="98"/>
        <v>Q6Y-00005OPEN VALUE - CSP GOBIERNO</v>
      </c>
      <c r="C1396" s="18"/>
      <c r="D1396" t="s">
        <v>122</v>
      </c>
      <c r="E1396" t="s">
        <v>1719</v>
      </c>
      <c r="F1396" t="s">
        <v>2769</v>
      </c>
      <c r="G1396" s="18" t="str">
        <f t="shared" si="100"/>
        <v>Catalogo principal</v>
      </c>
      <c r="H1396" s="43" t="s">
        <v>121</v>
      </c>
      <c r="I1396" s="37" t="s">
        <v>67</v>
      </c>
      <c r="J1396" t="s">
        <v>5008</v>
      </c>
      <c r="K1396" t="s">
        <v>40</v>
      </c>
      <c r="L1396" s="70" t="s">
        <v>21</v>
      </c>
      <c r="M1396" s="70" t="s">
        <v>3966</v>
      </c>
      <c r="N1396" s="37" t="s">
        <v>67</v>
      </c>
      <c r="O1396" s="37" t="s">
        <v>67</v>
      </c>
      <c r="P1396" s="37" t="s">
        <v>3757</v>
      </c>
      <c r="Q1396" s="75" t="s">
        <v>1719</v>
      </c>
      <c r="R1396" t="s">
        <v>3691</v>
      </c>
      <c r="S1396" s="38">
        <v>4</v>
      </c>
      <c r="T1396">
        <v>1</v>
      </c>
      <c r="U1396">
        <v>0</v>
      </c>
      <c r="V1396" s="43" t="str">
        <f t="shared" si="99"/>
        <v>USD</v>
      </c>
    </row>
    <row r="1397" spans="1:22" x14ac:dyDescent="0.2">
      <c r="A1397" s="18" t="str">
        <f t="shared" si="97"/>
        <v>Catalogo principalOPEN VALUE - CSP GOBIERNOQ6Z-00005</v>
      </c>
      <c r="B1397" s="18" t="str">
        <f t="shared" si="98"/>
        <v>Q6Z-00005OPEN VALUE - CSP GOBIERNO</v>
      </c>
      <c r="C1397" s="18"/>
      <c r="D1397" t="s">
        <v>122</v>
      </c>
      <c r="E1397" t="s">
        <v>1720</v>
      </c>
      <c r="F1397" t="s">
        <v>2769</v>
      </c>
      <c r="G1397" s="18" t="str">
        <f t="shared" si="100"/>
        <v>Catalogo principal</v>
      </c>
      <c r="H1397" s="43" t="s">
        <v>121</v>
      </c>
      <c r="I1397" s="37" t="s">
        <v>67</v>
      </c>
      <c r="J1397" t="s">
        <v>5009</v>
      </c>
      <c r="K1397" t="s">
        <v>40</v>
      </c>
      <c r="L1397" s="70" t="s">
        <v>21</v>
      </c>
      <c r="M1397" s="70" t="s">
        <v>3966</v>
      </c>
      <c r="N1397" s="37" t="s">
        <v>67</v>
      </c>
      <c r="O1397" s="37" t="s">
        <v>67</v>
      </c>
      <c r="P1397" s="37" t="s">
        <v>3757</v>
      </c>
      <c r="Q1397" s="75" t="s">
        <v>1720</v>
      </c>
      <c r="R1397" t="s">
        <v>3691</v>
      </c>
      <c r="S1397" s="38">
        <v>8</v>
      </c>
      <c r="T1397">
        <v>1</v>
      </c>
      <c r="U1397">
        <v>0</v>
      </c>
      <c r="V1397" s="43" t="str">
        <f t="shared" si="99"/>
        <v>USD</v>
      </c>
    </row>
    <row r="1398" spans="1:22" x14ac:dyDescent="0.2">
      <c r="A1398" s="18" t="str">
        <f t="shared" si="97"/>
        <v>Catalogo principalOPEN VALUE - CSP GOBIERNOQ7Y-00005</v>
      </c>
      <c r="B1398" s="18" t="str">
        <f t="shared" si="98"/>
        <v>Q7Y-00005OPEN VALUE - CSP GOBIERNO</v>
      </c>
      <c r="C1398" s="18"/>
      <c r="D1398" t="s">
        <v>122</v>
      </c>
      <c r="E1398" t="s">
        <v>1721</v>
      </c>
      <c r="F1398" t="s">
        <v>2769</v>
      </c>
      <c r="G1398" s="18" t="str">
        <f t="shared" si="100"/>
        <v>Catalogo principal</v>
      </c>
      <c r="H1398" s="43" t="s">
        <v>121</v>
      </c>
      <c r="I1398" s="37" t="s">
        <v>67</v>
      </c>
      <c r="J1398" t="s">
        <v>5010</v>
      </c>
      <c r="K1398" t="s">
        <v>40</v>
      </c>
      <c r="L1398" s="70" t="s">
        <v>21</v>
      </c>
      <c r="M1398" s="70" t="s">
        <v>3966</v>
      </c>
      <c r="N1398" s="37" t="s">
        <v>67</v>
      </c>
      <c r="O1398" s="37" t="s">
        <v>67</v>
      </c>
      <c r="P1398" s="37" t="s">
        <v>3757</v>
      </c>
      <c r="Q1398" s="75" t="s">
        <v>1721</v>
      </c>
      <c r="R1398" t="s">
        <v>3691</v>
      </c>
      <c r="S1398" s="38">
        <v>10.6</v>
      </c>
      <c r="T1398">
        <v>1</v>
      </c>
      <c r="U1398">
        <v>0</v>
      </c>
      <c r="V1398" s="43" t="str">
        <f t="shared" si="99"/>
        <v>USD</v>
      </c>
    </row>
    <row r="1399" spans="1:22" x14ac:dyDescent="0.2">
      <c r="A1399" s="18" t="str">
        <f t="shared" si="97"/>
        <v>Catalogo principalOPEN VALUE - CSP GOBIERNOQ9Z-00005</v>
      </c>
      <c r="B1399" s="18" t="str">
        <f t="shared" si="98"/>
        <v>Q9Z-00005OPEN VALUE - CSP GOBIERNO</v>
      </c>
      <c r="C1399" s="18"/>
      <c r="D1399" t="s">
        <v>122</v>
      </c>
      <c r="E1399" t="s">
        <v>1722</v>
      </c>
      <c r="F1399" t="s">
        <v>2769</v>
      </c>
      <c r="G1399" s="18" t="str">
        <f t="shared" si="100"/>
        <v>Catalogo principal</v>
      </c>
      <c r="H1399" s="43" t="s">
        <v>121</v>
      </c>
      <c r="I1399" s="37" t="s">
        <v>67</v>
      </c>
      <c r="J1399" t="s">
        <v>5011</v>
      </c>
      <c r="K1399" t="s">
        <v>40</v>
      </c>
      <c r="L1399" s="70" t="s">
        <v>21</v>
      </c>
      <c r="M1399" s="70" t="s">
        <v>3966</v>
      </c>
      <c r="N1399" s="37" t="s">
        <v>67</v>
      </c>
      <c r="O1399" s="37" t="s">
        <v>67</v>
      </c>
      <c r="P1399" s="37" t="s">
        <v>3757</v>
      </c>
      <c r="Q1399" s="75" t="s">
        <v>1722</v>
      </c>
      <c r="R1399" t="s">
        <v>3691</v>
      </c>
      <c r="S1399" s="38">
        <v>5</v>
      </c>
      <c r="T1399">
        <v>1</v>
      </c>
      <c r="U1399">
        <v>0</v>
      </c>
      <c r="V1399" s="43" t="str">
        <f t="shared" si="99"/>
        <v>USD</v>
      </c>
    </row>
    <row r="1400" spans="1:22" x14ac:dyDescent="0.2">
      <c r="A1400" s="18" t="str">
        <f t="shared" si="97"/>
        <v>Catalogo principalOPEN VALUE - CSP GOBIERNOQD3-00005</v>
      </c>
      <c r="B1400" s="18" t="str">
        <f t="shared" si="98"/>
        <v>QD3-00005OPEN VALUE - CSP GOBIERNO</v>
      </c>
      <c r="C1400" s="18"/>
      <c r="D1400" t="s">
        <v>122</v>
      </c>
      <c r="E1400" t="s">
        <v>1723</v>
      </c>
      <c r="F1400" t="s">
        <v>2769</v>
      </c>
      <c r="G1400" s="18" t="str">
        <f t="shared" si="100"/>
        <v>Catalogo principal</v>
      </c>
      <c r="H1400" s="43" t="s">
        <v>121</v>
      </c>
      <c r="I1400" s="37" t="s">
        <v>67</v>
      </c>
      <c r="J1400" t="s">
        <v>5012</v>
      </c>
      <c r="K1400" t="s">
        <v>40</v>
      </c>
      <c r="L1400" s="70" t="s">
        <v>21</v>
      </c>
      <c r="M1400" s="70" t="s">
        <v>3966</v>
      </c>
      <c r="N1400" s="37" t="s">
        <v>67</v>
      </c>
      <c r="O1400" s="37" t="s">
        <v>67</v>
      </c>
      <c r="P1400" s="37" t="s">
        <v>3757</v>
      </c>
      <c r="Q1400" s="75" t="s">
        <v>1723</v>
      </c>
      <c r="R1400" t="s">
        <v>3691</v>
      </c>
      <c r="S1400" s="38">
        <v>2</v>
      </c>
      <c r="T1400">
        <v>1</v>
      </c>
      <c r="U1400">
        <v>0</v>
      </c>
      <c r="V1400" s="43" t="str">
        <f t="shared" si="99"/>
        <v>USD</v>
      </c>
    </row>
    <row r="1401" spans="1:22" x14ac:dyDescent="0.2">
      <c r="A1401" s="18" t="str">
        <f t="shared" si="97"/>
        <v>Catalogo principalOPEN VALUE - CSP GOBIERNOR18-02405</v>
      </c>
      <c r="B1401" s="18" t="str">
        <f t="shared" si="98"/>
        <v>R18-02405OPEN VALUE - CSP GOBIERNO</v>
      </c>
      <c r="C1401" s="18"/>
      <c r="D1401" t="s">
        <v>122</v>
      </c>
      <c r="E1401" t="s">
        <v>1724</v>
      </c>
      <c r="F1401" t="s">
        <v>2769</v>
      </c>
      <c r="G1401" s="18" t="str">
        <f t="shared" si="100"/>
        <v>Catalogo principal</v>
      </c>
      <c r="H1401" s="43" t="s">
        <v>121</v>
      </c>
      <c r="I1401" s="37" t="s">
        <v>67</v>
      </c>
      <c r="J1401" t="s">
        <v>5013</v>
      </c>
      <c r="K1401" t="s">
        <v>40</v>
      </c>
      <c r="L1401" s="70" t="s">
        <v>21</v>
      </c>
      <c r="M1401" s="70" t="s">
        <v>3946</v>
      </c>
      <c r="N1401" s="37" t="s">
        <v>67</v>
      </c>
      <c r="O1401" s="37" t="s">
        <v>67</v>
      </c>
      <c r="P1401" s="37" t="s">
        <v>3757</v>
      </c>
      <c r="Q1401" s="75" t="s">
        <v>1724</v>
      </c>
      <c r="R1401" t="s">
        <v>207</v>
      </c>
      <c r="S1401" s="38">
        <v>63</v>
      </c>
      <c r="T1401">
        <v>1</v>
      </c>
      <c r="U1401">
        <v>0</v>
      </c>
      <c r="V1401" s="43" t="str">
        <f t="shared" si="99"/>
        <v>USD</v>
      </c>
    </row>
    <row r="1402" spans="1:22" x14ac:dyDescent="0.2">
      <c r="A1402" s="18" t="str">
        <f t="shared" si="97"/>
        <v>Catalogo principalOPEN VALUE - CSP GOBIERNOR18-02410</v>
      </c>
      <c r="B1402" s="18" t="str">
        <f t="shared" si="98"/>
        <v>R18-02410OPEN VALUE - CSP GOBIERNO</v>
      </c>
      <c r="C1402" s="18"/>
      <c r="D1402" t="s">
        <v>122</v>
      </c>
      <c r="E1402" t="s">
        <v>1725</v>
      </c>
      <c r="F1402" t="s">
        <v>2769</v>
      </c>
      <c r="G1402" s="18" t="str">
        <f t="shared" si="100"/>
        <v>Catalogo principal</v>
      </c>
      <c r="H1402" s="43" t="s">
        <v>121</v>
      </c>
      <c r="I1402" s="37" t="s">
        <v>67</v>
      </c>
      <c r="J1402" t="s">
        <v>5014</v>
      </c>
      <c r="K1402" t="s">
        <v>40</v>
      </c>
      <c r="L1402" s="70" t="s">
        <v>21</v>
      </c>
      <c r="M1402" s="70" t="s">
        <v>3946</v>
      </c>
      <c r="N1402" s="37" t="s">
        <v>67</v>
      </c>
      <c r="O1402" s="37" t="s">
        <v>67</v>
      </c>
      <c r="P1402" s="37" t="s">
        <v>3757</v>
      </c>
      <c r="Q1402" s="75" t="s">
        <v>1725</v>
      </c>
      <c r="R1402" t="s">
        <v>207</v>
      </c>
      <c r="S1402" s="38">
        <v>84</v>
      </c>
      <c r="T1402">
        <v>1</v>
      </c>
      <c r="U1402">
        <v>0</v>
      </c>
      <c r="V1402" s="43" t="str">
        <f t="shared" si="99"/>
        <v>USD</v>
      </c>
    </row>
    <row r="1403" spans="1:22" x14ac:dyDescent="0.2">
      <c r="A1403" s="18" t="str">
        <f t="shared" si="97"/>
        <v>Catalogo principalOPEN VALUE - CSP GOBIERNOR18-02417</v>
      </c>
      <c r="B1403" s="18" t="str">
        <f t="shared" si="98"/>
        <v>R18-02417OPEN VALUE - CSP GOBIERNO</v>
      </c>
      <c r="C1403" s="18"/>
      <c r="D1403" t="s">
        <v>122</v>
      </c>
      <c r="E1403" t="s">
        <v>1726</v>
      </c>
      <c r="F1403" t="s">
        <v>2769</v>
      </c>
      <c r="G1403" s="18" t="str">
        <f t="shared" si="100"/>
        <v>Catalogo principal</v>
      </c>
      <c r="H1403" s="43" t="s">
        <v>121</v>
      </c>
      <c r="I1403" s="37" t="s">
        <v>67</v>
      </c>
      <c r="J1403" t="s">
        <v>5015</v>
      </c>
      <c r="K1403" t="s">
        <v>40</v>
      </c>
      <c r="L1403" s="70" t="s">
        <v>21</v>
      </c>
      <c r="M1403" s="70" t="s">
        <v>3948</v>
      </c>
      <c r="N1403" s="37" t="s">
        <v>67</v>
      </c>
      <c r="O1403" s="37" t="s">
        <v>67</v>
      </c>
      <c r="P1403" s="37" t="s">
        <v>3757</v>
      </c>
      <c r="Q1403" s="75" t="s">
        <v>1726</v>
      </c>
      <c r="R1403" t="s">
        <v>207</v>
      </c>
      <c r="S1403" s="38">
        <v>27</v>
      </c>
      <c r="T1403">
        <v>1</v>
      </c>
      <c r="U1403">
        <v>0</v>
      </c>
      <c r="V1403" s="43" t="str">
        <f t="shared" si="99"/>
        <v>USD</v>
      </c>
    </row>
    <row r="1404" spans="1:22" x14ac:dyDescent="0.2">
      <c r="A1404" s="18" t="str">
        <f t="shared" si="97"/>
        <v>Catalogo principalOPEN VALUE - CSP GOBIERNOR18-02422</v>
      </c>
      <c r="B1404" s="18" t="str">
        <f t="shared" si="98"/>
        <v>R18-02422OPEN VALUE - CSP GOBIERNO</v>
      </c>
      <c r="C1404" s="18"/>
      <c r="D1404" t="s">
        <v>122</v>
      </c>
      <c r="E1404" t="s">
        <v>1727</v>
      </c>
      <c r="F1404" t="s">
        <v>2769</v>
      </c>
      <c r="G1404" s="18" t="str">
        <f t="shared" si="100"/>
        <v>Catalogo principal</v>
      </c>
      <c r="H1404" s="43" t="s">
        <v>121</v>
      </c>
      <c r="I1404" s="37" t="s">
        <v>67</v>
      </c>
      <c r="J1404" t="s">
        <v>5016</v>
      </c>
      <c r="K1404" t="s">
        <v>40</v>
      </c>
      <c r="L1404" s="70" t="s">
        <v>21</v>
      </c>
      <c r="M1404" s="70" t="s">
        <v>3948</v>
      </c>
      <c r="N1404" s="37" t="s">
        <v>67</v>
      </c>
      <c r="O1404" s="37" t="s">
        <v>67</v>
      </c>
      <c r="P1404" s="37" t="s">
        <v>3757</v>
      </c>
      <c r="Q1404" s="75" t="s">
        <v>1727</v>
      </c>
      <c r="R1404" t="s">
        <v>207</v>
      </c>
      <c r="S1404" s="38">
        <v>36</v>
      </c>
      <c r="T1404">
        <v>1</v>
      </c>
      <c r="U1404">
        <v>0</v>
      </c>
      <c r="V1404" s="43" t="str">
        <f t="shared" si="99"/>
        <v>USD</v>
      </c>
    </row>
    <row r="1405" spans="1:22" x14ac:dyDescent="0.2">
      <c r="A1405" s="18" t="str">
        <f t="shared" si="97"/>
        <v>Catalogo principalOPEN VALUE - CSP GOBIERNOR2Z-00005</v>
      </c>
      <c r="B1405" s="18" t="str">
        <f t="shared" si="98"/>
        <v>R2Z-00005OPEN VALUE - CSP GOBIERNO</v>
      </c>
      <c r="C1405" s="18"/>
      <c r="D1405" t="s">
        <v>122</v>
      </c>
      <c r="E1405" t="s">
        <v>1728</v>
      </c>
      <c r="F1405" t="s">
        <v>2769</v>
      </c>
      <c r="G1405" s="18" t="str">
        <f t="shared" si="100"/>
        <v>Catalogo principal</v>
      </c>
      <c r="H1405" s="43" t="s">
        <v>121</v>
      </c>
      <c r="I1405" s="37" t="s">
        <v>67</v>
      </c>
      <c r="J1405" t="s">
        <v>3810</v>
      </c>
      <c r="K1405" t="s">
        <v>40</v>
      </c>
      <c r="L1405" s="70" t="s">
        <v>21</v>
      </c>
      <c r="M1405" s="70" t="s">
        <v>28</v>
      </c>
      <c r="N1405" s="37" t="s">
        <v>67</v>
      </c>
      <c r="O1405" s="37" t="s">
        <v>67</v>
      </c>
      <c r="P1405" s="37" t="s">
        <v>3757</v>
      </c>
      <c r="Q1405" s="75" t="s">
        <v>1728</v>
      </c>
      <c r="R1405" t="s">
        <v>3691</v>
      </c>
      <c r="S1405" s="38">
        <v>10</v>
      </c>
      <c r="T1405">
        <v>1</v>
      </c>
      <c r="U1405">
        <v>0</v>
      </c>
      <c r="V1405" s="43" t="str">
        <f t="shared" si="99"/>
        <v>USD</v>
      </c>
    </row>
    <row r="1406" spans="1:22" x14ac:dyDescent="0.2">
      <c r="A1406" s="18" t="str">
        <f t="shared" si="97"/>
        <v>Catalogo principalOPEN VALUE - CSP GOBIERNOR39-00836</v>
      </c>
      <c r="B1406" s="18" t="str">
        <f t="shared" si="98"/>
        <v>R39-00836OPEN VALUE - CSP GOBIERNO</v>
      </c>
      <c r="C1406" s="18"/>
      <c r="D1406" t="s">
        <v>122</v>
      </c>
      <c r="E1406" t="s">
        <v>1729</v>
      </c>
      <c r="F1406" t="s">
        <v>2769</v>
      </c>
      <c r="G1406" s="18" t="str">
        <f t="shared" si="100"/>
        <v>Catalogo principal</v>
      </c>
      <c r="H1406" s="43" t="s">
        <v>121</v>
      </c>
      <c r="I1406" s="37" t="s">
        <v>67</v>
      </c>
      <c r="J1406" t="s">
        <v>5017</v>
      </c>
      <c r="K1406" t="s">
        <v>40</v>
      </c>
      <c r="L1406" s="70" t="s">
        <v>21</v>
      </c>
      <c r="M1406" s="70" t="s">
        <v>3946</v>
      </c>
      <c r="N1406" s="37" t="s">
        <v>67</v>
      </c>
      <c r="O1406" s="37" t="s">
        <v>67</v>
      </c>
      <c r="P1406" s="37" t="s">
        <v>3757</v>
      </c>
      <c r="Q1406" s="75" t="s">
        <v>1729</v>
      </c>
      <c r="R1406" t="s">
        <v>207</v>
      </c>
      <c r="S1406" s="38">
        <v>3906</v>
      </c>
      <c r="T1406">
        <v>1</v>
      </c>
      <c r="U1406">
        <v>0</v>
      </c>
      <c r="V1406" s="43" t="str">
        <f t="shared" si="99"/>
        <v>USD</v>
      </c>
    </row>
    <row r="1407" spans="1:22" x14ac:dyDescent="0.2">
      <c r="A1407" s="18" t="str">
        <f t="shared" si="97"/>
        <v>Catalogo principalOPEN VALUE - CSP GOBIERNOR39-00843</v>
      </c>
      <c r="B1407" s="18" t="str">
        <f t="shared" si="98"/>
        <v>R39-00843OPEN VALUE - CSP GOBIERNO</v>
      </c>
      <c r="C1407" s="18"/>
      <c r="D1407" t="s">
        <v>122</v>
      </c>
      <c r="E1407" t="s">
        <v>1730</v>
      </c>
      <c r="F1407" t="s">
        <v>2769</v>
      </c>
      <c r="G1407" s="18" t="str">
        <f t="shared" si="100"/>
        <v>Catalogo principal</v>
      </c>
      <c r="H1407" s="43" t="s">
        <v>121</v>
      </c>
      <c r="I1407" s="37" t="s">
        <v>67</v>
      </c>
      <c r="J1407" t="s">
        <v>5018</v>
      </c>
      <c r="K1407" t="s">
        <v>40</v>
      </c>
      <c r="L1407" s="70" t="s">
        <v>21</v>
      </c>
      <c r="M1407" s="70" t="s">
        <v>3948</v>
      </c>
      <c r="N1407" s="37" t="s">
        <v>67</v>
      </c>
      <c r="O1407" s="37" t="s">
        <v>67</v>
      </c>
      <c r="P1407" s="37" t="s">
        <v>3757</v>
      </c>
      <c r="Q1407" s="75" t="s">
        <v>1730</v>
      </c>
      <c r="R1407" t="s">
        <v>207</v>
      </c>
      <c r="S1407" s="38">
        <v>1674</v>
      </c>
      <c r="T1407">
        <v>1</v>
      </c>
      <c r="U1407">
        <v>0</v>
      </c>
      <c r="V1407" s="43" t="str">
        <f t="shared" si="99"/>
        <v>USD</v>
      </c>
    </row>
    <row r="1408" spans="1:22" x14ac:dyDescent="0.2">
      <c r="A1408" s="18" t="str">
        <f t="shared" si="97"/>
        <v>Catalogo principalOPEN VALUE - CSP GOBIERNOR9Y-00005</v>
      </c>
      <c r="B1408" s="18" t="str">
        <f t="shared" si="98"/>
        <v>R9Y-00005OPEN VALUE - CSP GOBIERNO</v>
      </c>
      <c r="C1408" s="18"/>
      <c r="D1408" t="s">
        <v>122</v>
      </c>
      <c r="E1408" t="s">
        <v>1731</v>
      </c>
      <c r="F1408" t="s">
        <v>2769</v>
      </c>
      <c r="G1408" s="18" t="str">
        <f t="shared" si="100"/>
        <v>Catalogo principal</v>
      </c>
      <c r="H1408" s="43" t="s">
        <v>121</v>
      </c>
      <c r="I1408" s="37" t="s">
        <v>67</v>
      </c>
      <c r="J1408" t="s">
        <v>5019</v>
      </c>
      <c r="K1408" t="s">
        <v>40</v>
      </c>
      <c r="L1408" s="70" t="s">
        <v>21</v>
      </c>
      <c r="M1408" s="70" t="s">
        <v>3966</v>
      </c>
      <c r="N1408" s="37" t="s">
        <v>67</v>
      </c>
      <c r="O1408" s="37" t="s">
        <v>67</v>
      </c>
      <c r="P1408" s="37" t="s">
        <v>3757</v>
      </c>
      <c r="Q1408" s="75" t="s">
        <v>1731</v>
      </c>
      <c r="R1408" t="s">
        <v>3691</v>
      </c>
      <c r="S1408" s="38">
        <v>0.9</v>
      </c>
      <c r="T1408">
        <v>1</v>
      </c>
      <c r="U1408">
        <v>0</v>
      </c>
      <c r="V1408" s="43" t="str">
        <f t="shared" si="99"/>
        <v>USD</v>
      </c>
    </row>
    <row r="1409" spans="1:22" x14ac:dyDescent="0.2">
      <c r="A1409" s="18" t="str">
        <f t="shared" si="97"/>
        <v>Catalogo principalOPEN VALUE - CSP GOBIERNOR9Z-00005</v>
      </c>
      <c r="B1409" s="18" t="str">
        <f t="shared" si="98"/>
        <v>R9Z-00005OPEN VALUE - CSP GOBIERNO</v>
      </c>
      <c r="C1409" s="18"/>
      <c r="D1409" t="s">
        <v>122</v>
      </c>
      <c r="E1409" t="s">
        <v>1732</v>
      </c>
      <c r="F1409" t="s">
        <v>2769</v>
      </c>
      <c r="G1409" s="18" t="str">
        <f t="shared" si="100"/>
        <v>Catalogo principal</v>
      </c>
      <c r="H1409" s="43" t="s">
        <v>121</v>
      </c>
      <c r="I1409" s="37" t="s">
        <v>67</v>
      </c>
      <c r="J1409" t="s">
        <v>5020</v>
      </c>
      <c r="K1409" t="s">
        <v>40</v>
      </c>
      <c r="L1409" s="70" t="s">
        <v>21</v>
      </c>
      <c r="M1409" s="70" t="s">
        <v>3966</v>
      </c>
      <c r="N1409" s="37" t="s">
        <v>67</v>
      </c>
      <c r="O1409" s="37" t="s">
        <v>67</v>
      </c>
      <c r="P1409" s="37" t="s">
        <v>3757</v>
      </c>
      <c r="Q1409" s="75" t="s">
        <v>1732</v>
      </c>
      <c r="R1409" t="s">
        <v>3691</v>
      </c>
      <c r="S1409" s="38">
        <v>15</v>
      </c>
      <c r="T1409">
        <v>1</v>
      </c>
      <c r="U1409">
        <v>0</v>
      </c>
      <c r="V1409" s="43" t="str">
        <f t="shared" si="99"/>
        <v>USD</v>
      </c>
    </row>
    <row r="1410" spans="1:22" x14ac:dyDescent="0.2">
      <c r="A1410" s="18" t="str">
        <f t="shared" si="97"/>
        <v>Catalogo principalOPEN VALUE - CSP GOBIERNOR9Z-00011</v>
      </c>
      <c r="B1410" s="18" t="str">
        <f t="shared" si="98"/>
        <v>R9Z-00011OPEN VALUE - CSP GOBIERNO</v>
      </c>
      <c r="C1410" s="18"/>
      <c r="D1410" t="s">
        <v>122</v>
      </c>
      <c r="E1410" t="s">
        <v>1733</v>
      </c>
      <c r="F1410" t="s">
        <v>2769</v>
      </c>
      <c r="G1410" s="18" t="str">
        <f t="shared" si="100"/>
        <v>Catalogo principal</v>
      </c>
      <c r="H1410" s="43" t="s">
        <v>121</v>
      </c>
      <c r="I1410" s="37" t="s">
        <v>67</v>
      </c>
      <c r="J1410" t="s">
        <v>3811</v>
      </c>
      <c r="K1410" t="s">
        <v>40</v>
      </c>
      <c r="L1410" s="70" t="s">
        <v>21</v>
      </c>
      <c r="M1410" s="70" t="s">
        <v>28</v>
      </c>
      <c r="N1410" s="37" t="s">
        <v>67</v>
      </c>
      <c r="O1410" s="37" t="s">
        <v>67</v>
      </c>
      <c r="P1410" s="37" t="s">
        <v>3757</v>
      </c>
      <c r="Q1410" s="75" t="s">
        <v>1733</v>
      </c>
      <c r="R1410" t="s">
        <v>3691</v>
      </c>
      <c r="S1410" s="38">
        <v>9.9</v>
      </c>
      <c r="T1410">
        <v>1</v>
      </c>
      <c r="U1410">
        <v>0</v>
      </c>
      <c r="V1410" s="43" t="str">
        <f t="shared" si="99"/>
        <v>USD</v>
      </c>
    </row>
    <row r="1411" spans="1:22" x14ac:dyDescent="0.2">
      <c r="A1411" s="18" t="str">
        <f t="shared" si="97"/>
        <v>Catalogo principalOPEN VALUE - CSP GOBIERNOR9Z-00015</v>
      </c>
      <c r="B1411" s="18" t="str">
        <f t="shared" si="98"/>
        <v>R9Z-00015OPEN VALUE - CSP GOBIERNO</v>
      </c>
      <c r="C1411" s="18"/>
      <c r="D1411" t="s">
        <v>122</v>
      </c>
      <c r="E1411" t="s">
        <v>1734</v>
      </c>
      <c r="F1411" t="s">
        <v>2769</v>
      </c>
      <c r="G1411" s="18" t="str">
        <f t="shared" si="100"/>
        <v>Catalogo principal</v>
      </c>
      <c r="H1411" s="43" t="s">
        <v>121</v>
      </c>
      <c r="I1411" s="37" t="s">
        <v>67</v>
      </c>
      <c r="J1411" t="s">
        <v>5021</v>
      </c>
      <c r="K1411" t="s">
        <v>40</v>
      </c>
      <c r="L1411" s="70" t="s">
        <v>21</v>
      </c>
      <c r="M1411" s="70" t="s">
        <v>3966</v>
      </c>
      <c r="N1411" s="37" t="s">
        <v>67</v>
      </c>
      <c r="O1411" s="37" t="s">
        <v>67</v>
      </c>
      <c r="P1411" s="37" t="s">
        <v>3757</v>
      </c>
      <c r="Q1411" s="75" t="s">
        <v>1734</v>
      </c>
      <c r="R1411" t="s">
        <v>3691</v>
      </c>
      <c r="S1411" s="38">
        <v>6.9</v>
      </c>
      <c r="T1411">
        <v>1</v>
      </c>
      <c r="U1411">
        <v>0</v>
      </c>
      <c r="V1411" s="43" t="str">
        <f t="shared" si="99"/>
        <v>USD</v>
      </c>
    </row>
    <row r="1412" spans="1:22" x14ac:dyDescent="0.2">
      <c r="A1412" s="18" t="str">
        <f t="shared" si="97"/>
        <v>Catalogo principalOPEN VALUE - CSP GOBIERNOSY7-00005</v>
      </c>
      <c r="B1412" s="18" t="str">
        <f t="shared" si="98"/>
        <v>SY7-00005OPEN VALUE - CSP GOBIERNO</v>
      </c>
      <c r="C1412" s="18"/>
      <c r="D1412" t="s">
        <v>122</v>
      </c>
      <c r="E1412" t="s">
        <v>1735</v>
      </c>
      <c r="F1412" t="s">
        <v>2769</v>
      </c>
      <c r="G1412" s="18" t="str">
        <f t="shared" si="100"/>
        <v>Catalogo principal</v>
      </c>
      <c r="H1412" s="43" t="s">
        <v>121</v>
      </c>
      <c r="I1412" s="37" t="s">
        <v>67</v>
      </c>
      <c r="J1412" t="s">
        <v>5022</v>
      </c>
      <c r="K1412" t="s">
        <v>40</v>
      </c>
      <c r="L1412" s="70" t="s">
        <v>21</v>
      </c>
      <c r="M1412" s="70" t="s">
        <v>3966</v>
      </c>
      <c r="N1412" s="37" t="s">
        <v>67</v>
      </c>
      <c r="O1412" s="37" t="s">
        <v>67</v>
      </c>
      <c r="P1412" s="37" t="s">
        <v>3757</v>
      </c>
      <c r="Q1412" s="75" t="s">
        <v>1735</v>
      </c>
      <c r="R1412" t="s">
        <v>3691</v>
      </c>
      <c r="S1412" s="38">
        <v>8</v>
      </c>
      <c r="T1412">
        <v>1</v>
      </c>
      <c r="U1412">
        <v>0</v>
      </c>
      <c r="V1412" s="43" t="str">
        <f t="shared" si="99"/>
        <v>USD</v>
      </c>
    </row>
    <row r="1413" spans="1:22" x14ac:dyDescent="0.2">
      <c r="A1413" s="18" t="str">
        <f t="shared" si="97"/>
        <v>Catalogo principalOPEN VALUE - CSP GOBIERNOT3V-00014</v>
      </c>
      <c r="B1413" s="18" t="str">
        <f t="shared" si="98"/>
        <v>T3V-00014OPEN VALUE - CSP GOBIERNO</v>
      </c>
      <c r="C1413" s="18"/>
      <c r="D1413" t="s">
        <v>122</v>
      </c>
      <c r="E1413" t="s">
        <v>1736</v>
      </c>
      <c r="F1413" t="s">
        <v>2769</v>
      </c>
      <c r="G1413" s="18" t="str">
        <f t="shared" si="100"/>
        <v>Catalogo principal</v>
      </c>
      <c r="H1413" s="43" t="s">
        <v>121</v>
      </c>
      <c r="I1413" s="37" t="s">
        <v>67</v>
      </c>
      <c r="J1413" t="s">
        <v>5023</v>
      </c>
      <c r="K1413" t="s">
        <v>40</v>
      </c>
      <c r="L1413" s="70" t="s">
        <v>21</v>
      </c>
      <c r="M1413" s="70" t="s">
        <v>3966</v>
      </c>
      <c r="N1413" s="37" t="s">
        <v>67</v>
      </c>
      <c r="O1413" s="37" t="s">
        <v>67</v>
      </c>
      <c r="P1413" s="37" t="s">
        <v>3757</v>
      </c>
      <c r="Q1413" s="75" t="s">
        <v>1736</v>
      </c>
      <c r="R1413" t="s">
        <v>3691</v>
      </c>
      <c r="S1413" s="38">
        <v>8511</v>
      </c>
      <c r="T1413">
        <v>1</v>
      </c>
      <c r="U1413">
        <v>0</v>
      </c>
      <c r="V1413" s="43" t="str">
        <f t="shared" si="99"/>
        <v>USD</v>
      </c>
    </row>
    <row r="1414" spans="1:22" x14ac:dyDescent="0.2">
      <c r="A1414" s="18" t="str">
        <f t="shared" si="97"/>
        <v>Catalogo principalOPEN VALUE - CSP GOBIERNOT3V-00028</v>
      </c>
      <c r="B1414" s="18" t="str">
        <f t="shared" si="98"/>
        <v>T3V-00028OPEN VALUE - CSP GOBIERNO</v>
      </c>
      <c r="C1414" s="18"/>
      <c r="D1414" t="s">
        <v>122</v>
      </c>
      <c r="E1414" t="s">
        <v>1737</v>
      </c>
      <c r="F1414" t="s">
        <v>2769</v>
      </c>
      <c r="G1414" s="18" t="str">
        <f t="shared" si="100"/>
        <v>Catalogo principal</v>
      </c>
      <c r="H1414" s="43" t="s">
        <v>121</v>
      </c>
      <c r="I1414" s="37" t="s">
        <v>67</v>
      </c>
      <c r="J1414" t="s">
        <v>5024</v>
      </c>
      <c r="K1414" t="s">
        <v>40</v>
      </c>
      <c r="L1414" s="70" t="s">
        <v>21</v>
      </c>
      <c r="M1414" s="70" t="s">
        <v>3966</v>
      </c>
      <c r="N1414" s="37" t="s">
        <v>67</v>
      </c>
      <c r="O1414" s="37" t="s">
        <v>67</v>
      </c>
      <c r="P1414" s="37" t="s">
        <v>3757</v>
      </c>
      <c r="Q1414" s="75" t="s">
        <v>1737</v>
      </c>
      <c r="R1414" t="s">
        <v>3691</v>
      </c>
      <c r="S1414" s="38">
        <v>195</v>
      </c>
      <c r="T1414">
        <v>1</v>
      </c>
      <c r="U1414">
        <v>0</v>
      </c>
      <c r="V1414" s="43" t="str">
        <f t="shared" si="99"/>
        <v>USD</v>
      </c>
    </row>
    <row r="1415" spans="1:22" x14ac:dyDescent="0.2">
      <c r="A1415" s="18" t="str">
        <f t="shared" si="97"/>
        <v>Catalogo principalOPEN VALUE - CSP GOBIERNOT5V-00006</v>
      </c>
      <c r="B1415" s="18" t="str">
        <f t="shared" si="98"/>
        <v>T5V-00006OPEN VALUE - CSP GOBIERNO</v>
      </c>
      <c r="C1415" s="18"/>
      <c r="D1415" t="s">
        <v>122</v>
      </c>
      <c r="E1415" t="s">
        <v>1738</v>
      </c>
      <c r="F1415" t="s">
        <v>2769</v>
      </c>
      <c r="G1415" s="18" t="str">
        <f t="shared" si="100"/>
        <v>Catalogo principal</v>
      </c>
      <c r="H1415" s="43" t="s">
        <v>121</v>
      </c>
      <c r="I1415" s="37" t="s">
        <v>67</v>
      </c>
      <c r="J1415" t="s">
        <v>5025</v>
      </c>
      <c r="K1415" t="s">
        <v>40</v>
      </c>
      <c r="L1415" s="70" t="s">
        <v>21</v>
      </c>
      <c r="M1415" s="70" t="s">
        <v>3966</v>
      </c>
      <c r="N1415" s="37" t="s">
        <v>67</v>
      </c>
      <c r="O1415" s="37" t="s">
        <v>67</v>
      </c>
      <c r="P1415" s="37" t="s">
        <v>3757</v>
      </c>
      <c r="Q1415" s="75" t="s">
        <v>1738</v>
      </c>
      <c r="R1415" t="s">
        <v>3691</v>
      </c>
      <c r="S1415" s="38">
        <v>1198</v>
      </c>
      <c r="T1415">
        <v>1</v>
      </c>
      <c r="U1415">
        <v>0</v>
      </c>
      <c r="V1415" s="43" t="str">
        <f t="shared" si="99"/>
        <v>USD</v>
      </c>
    </row>
    <row r="1416" spans="1:22" x14ac:dyDescent="0.2">
      <c r="A1416" s="18" t="str">
        <f t="shared" si="97"/>
        <v>Catalogo principalOPEN VALUE - CSP GOBIERNOT5V-00026</v>
      </c>
      <c r="B1416" s="18" t="str">
        <f t="shared" si="98"/>
        <v>T5V-00026OPEN VALUE - CSP GOBIERNO</v>
      </c>
      <c r="C1416" s="18"/>
      <c r="D1416" t="s">
        <v>122</v>
      </c>
      <c r="E1416" t="s">
        <v>1739</v>
      </c>
      <c r="F1416" t="s">
        <v>2769</v>
      </c>
      <c r="G1416" s="18" t="str">
        <f t="shared" si="100"/>
        <v>Catalogo principal</v>
      </c>
      <c r="H1416" s="43" t="s">
        <v>121</v>
      </c>
      <c r="I1416" s="37" t="s">
        <v>67</v>
      </c>
      <c r="J1416" t="s">
        <v>5026</v>
      </c>
      <c r="K1416" t="s">
        <v>40</v>
      </c>
      <c r="L1416" s="70" t="s">
        <v>21</v>
      </c>
      <c r="M1416" s="70" t="s">
        <v>3966</v>
      </c>
      <c r="N1416" s="37" t="s">
        <v>67</v>
      </c>
      <c r="O1416" s="37" t="s">
        <v>67</v>
      </c>
      <c r="P1416" s="37" t="s">
        <v>3757</v>
      </c>
      <c r="Q1416" s="75" t="s">
        <v>1739</v>
      </c>
      <c r="R1416" t="s">
        <v>3691</v>
      </c>
      <c r="S1416" s="38">
        <v>145</v>
      </c>
      <c r="T1416">
        <v>1</v>
      </c>
      <c r="U1416">
        <v>0</v>
      </c>
      <c r="V1416" s="43" t="str">
        <f t="shared" si="99"/>
        <v>USD</v>
      </c>
    </row>
    <row r="1417" spans="1:22" x14ac:dyDescent="0.2">
      <c r="A1417" s="18" t="str">
        <f t="shared" si="97"/>
        <v>Catalogo principalOPEN VALUE - CSP GOBIERNOT6L-00314</v>
      </c>
      <c r="B1417" s="18" t="str">
        <f t="shared" si="98"/>
        <v>T6L-00314OPEN VALUE - CSP GOBIERNO</v>
      </c>
      <c r="C1417" s="18"/>
      <c r="D1417" t="s">
        <v>122</v>
      </c>
      <c r="E1417" t="s">
        <v>1740</v>
      </c>
      <c r="F1417" t="s">
        <v>2769</v>
      </c>
      <c r="G1417" s="18" t="str">
        <f t="shared" si="100"/>
        <v>Catalogo principal</v>
      </c>
      <c r="H1417" s="43" t="s">
        <v>121</v>
      </c>
      <c r="I1417" s="37" t="s">
        <v>67</v>
      </c>
      <c r="J1417" t="s">
        <v>5027</v>
      </c>
      <c r="K1417" t="s">
        <v>40</v>
      </c>
      <c r="L1417" s="70" t="s">
        <v>21</v>
      </c>
      <c r="M1417" s="70" t="s">
        <v>3963</v>
      </c>
      <c r="N1417" s="37" t="s">
        <v>67</v>
      </c>
      <c r="O1417" s="37" t="s">
        <v>67</v>
      </c>
      <c r="P1417" s="37" t="s">
        <v>3757</v>
      </c>
      <c r="Q1417" s="75" t="s">
        <v>1740</v>
      </c>
      <c r="R1417" t="s">
        <v>207</v>
      </c>
      <c r="S1417" s="38">
        <v>2238</v>
      </c>
      <c r="T1417">
        <v>1</v>
      </c>
      <c r="U1417">
        <v>0</v>
      </c>
      <c r="V1417" s="43" t="str">
        <f t="shared" si="99"/>
        <v>USD</v>
      </c>
    </row>
    <row r="1418" spans="1:22" x14ac:dyDescent="0.2">
      <c r="A1418" s="18" t="str">
        <f t="shared" si="97"/>
        <v>Catalogo principalOPEN VALUE - CSP GOBIERNOT98-02100</v>
      </c>
      <c r="B1418" s="18" t="str">
        <f t="shared" si="98"/>
        <v>T98-02100OPEN VALUE - CSP GOBIERNO</v>
      </c>
      <c r="C1418" s="18"/>
      <c r="D1418" t="s">
        <v>122</v>
      </c>
      <c r="E1418" t="s">
        <v>1741</v>
      </c>
      <c r="F1418" t="s">
        <v>2769</v>
      </c>
      <c r="G1418" s="18" t="str">
        <f t="shared" si="100"/>
        <v>Catalogo principal</v>
      </c>
      <c r="H1418" s="43" t="s">
        <v>121</v>
      </c>
      <c r="I1418" s="37" t="s">
        <v>67</v>
      </c>
      <c r="J1418" t="s">
        <v>5028</v>
      </c>
      <c r="K1418" t="s">
        <v>40</v>
      </c>
      <c r="L1418" s="70" t="s">
        <v>21</v>
      </c>
      <c r="M1418" s="70" t="s">
        <v>3946</v>
      </c>
      <c r="N1418" s="37" t="s">
        <v>67</v>
      </c>
      <c r="O1418" s="37" t="s">
        <v>67</v>
      </c>
      <c r="P1418" s="37" t="s">
        <v>3757</v>
      </c>
      <c r="Q1418" s="75" t="s">
        <v>1741</v>
      </c>
      <c r="R1418" t="s">
        <v>207</v>
      </c>
      <c r="S1418" s="38">
        <v>81</v>
      </c>
      <c r="T1418">
        <v>1</v>
      </c>
      <c r="U1418">
        <v>0</v>
      </c>
      <c r="V1418" s="43" t="str">
        <f t="shared" si="99"/>
        <v>USD</v>
      </c>
    </row>
    <row r="1419" spans="1:22" x14ac:dyDescent="0.2">
      <c r="A1419" s="18" t="str">
        <f t="shared" si="97"/>
        <v>Catalogo principalOPEN VALUE - CSP GOBIERNOT98-02105</v>
      </c>
      <c r="B1419" s="18" t="str">
        <f t="shared" si="98"/>
        <v>T98-02105OPEN VALUE - CSP GOBIERNO</v>
      </c>
      <c r="C1419" s="18"/>
      <c r="D1419" t="s">
        <v>122</v>
      </c>
      <c r="E1419" t="s">
        <v>1742</v>
      </c>
      <c r="F1419" t="s">
        <v>2769</v>
      </c>
      <c r="G1419" s="18" t="str">
        <f t="shared" si="100"/>
        <v>Catalogo principal</v>
      </c>
      <c r="H1419" s="43" t="s">
        <v>121</v>
      </c>
      <c r="I1419" s="37" t="s">
        <v>67</v>
      </c>
      <c r="J1419" t="s">
        <v>5029</v>
      </c>
      <c r="K1419" t="s">
        <v>40</v>
      </c>
      <c r="L1419" s="70" t="s">
        <v>21</v>
      </c>
      <c r="M1419" s="70" t="s">
        <v>3946</v>
      </c>
      <c r="N1419" s="37" t="s">
        <v>67</v>
      </c>
      <c r="O1419" s="37" t="s">
        <v>67</v>
      </c>
      <c r="P1419" s="37" t="s">
        <v>3757</v>
      </c>
      <c r="Q1419" s="75" t="s">
        <v>1742</v>
      </c>
      <c r="R1419" t="s">
        <v>207</v>
      </c>
      <c r="S1419" s="38">
        <v>102</v>
      </c>
      <c r="T1419">
        <v>1</v>
      </c>
      <c r="U1419">
        <v>0</v>
      </c>
      <c r="V1419" s="43" t="str">
        <f t="shared" si="99"/>
        <v>USD</v>
      </c>
    </row>
    <row r="1420" spans="1:22" x14ac:dyDescent="0.2">
      <c r="A1420" s="18" t="str">
        <f t="shared" si="97"/>
        <v>Catalogo principalOPEN VALUE - CSP GOBIERNOT98-02112</v>
      </c>
      <c r="B1420" s="18" t="str">
        <f t="shared" si="98"/>
        <v>T98-02112OPEN VALUE - CSP GOBIERNO</v>
      </c>
      <c r="C1420" s="18"/>
      <c r="D1420" t="s">
        <v>122</v>
      </c>
      <c r="E1420" t="s">
        <v>1743</v>
      </c>
      <c r="F1420" t="s">
        <v>2769</v>
      </c>
      <c r="G1420" s="18" t="str">
        <f t="shared" si="100"/>
        <v>Catalogo principal</v>
      </c>
      <c r="H1420" s="43" t="s">
        <v>121</v>
      </c>
      <c r="I1420" s="37" t="s">
        <v>67</v>
      </c>
      <c r="J1420" t="s">
        <v>5030</v>
      </c>
      <c r="K1420" t="s">
        <v>40</v>
      </c>
      <c r="L1420" s="70" t="s">
        <v>21</v>
      </c>
      <c r="M1420" s="70" t="s">
        <v>3948</v>
      </c>
      <c r="N1420" s="37" t="s">
        <v>67</v>
      </c>
      <c r="O1420" s="37" t="s">
        <v>67</v>
      </c>
      <c r="P1420" s="37" t="s">
        <v>3757</v>
      </c>
      <c r="Q1420" s="75" t="s">
        <v>1743</v>
      </c>
      <c r="R1420" t="s">
        <v>207</v>
      </c>
      <c r="S1420" s="38">
        <v>36</v>
      </c>
      <c r="T1420">
        <v>1</v>
      </c>
      <c r="U1420">
        <v>0</v>
      </c>
      <c r="V1420" s="43" t="str">
        <f t="shared" si="99"/>
        <v>USD</v>
      </c>
    </row>
    <row r="1421" spans="1:22" x14ac:dyDescent="0.2">
      <c r="A1421" s="18" t="str">
        <f t="shared" si="97"/>
        <v>Catalogo principalOPEN VALUE - CSP GOBIERNOT98-02117</v>
      </c>
      <c r="B1421" s="18" t="str">
        <f t="shared" si="98"/>
        <v>T98-02117OPEN VALUE - CSP GOBIERNO</v>
      </c>
      <c r="C1421" s="18"/>
      <c r="D1421" t="s">
        <v>122</v>
      </c>
      <c r="E1421" t="s">
        <v>1744</v>
      </c>
      <c r="F1421" t="s">
        <v>2769</v>
      </c>
      <c r="G1421" s="18" t="str">
        <f t="shared" si="100"/>
        <v>Catalogo principal</v>
      </c>
      <c r="H1421" s="43" t="s">
        <v>121</v>
      </c>
      <c r="I1421" s="37" t="s">
        <v>67</v>
      </c>
      <c r="J1421" t="s">
        <v>5031</v>
      </c>
      <c r="K1421" t="s">
        <v>40</v>
      </c>
      <c r="L1421" s="70" t="s">
        <v>21</v>
      </c>
      <c r="M1421" s="70" t="s">
        <v>3948</v>
      </c>
      <c r="N1421" s="37" t="s">
        <v>67</v>
      </c>
      <c r="O1421" s="37" t="s">
        <v>67</v>
      </c>
      <c r="P1421" s="37" t="s">
        <v>3757</v>
      </c>
      <c r="Q1421" s="75" t="s">
        <v>1744</v>
      </c>
      <c r="R1421" t="s">
        <v>207</v>
      </c>
      <c r="S1421" s="38">
        <v>45</v>
      </c>
      <c r="T1421">
        <v>1</v>
      </c>
      <c r="U1421">
        <v>0</v>
      </c>
      <c r="V1421" s="43" t="str">
        <f t="shared" si="99"/>
        <v>USD</v>
      </c>
    </row>
    <row r="1422" spans="1:22" x14ac:dyDescent="0.2">
      <c r="A1422" s="18" t="str">
        <f t="shared" si="97"/>
        <v>Catalogo principalOPEN VALUE - CSP GOBIERNOT99-00762</v>
      </c>
      <c r="B1422" s="18" t="str">
        <f t="shared" si="98"/>
        <v>T99-00762OPEN VALUE - CSP GOBIERNO</v>
      </c>
      <c r="C1422" s="18"/>
      <c r="D1422" t="s">
        <v>122</v>
      </c>
      <c r="E1422" t="s">
        <v>1745</v>
      </c>
      <c r="F1422" t="s">
        <v>2769</v>
      </c>
      <c r="G1422" s="18" t="str">
        <f t="shared" si="100"/>
        <v>Catalogo principal</v>
      </c>
      <c r="H1422" s="43" t="s">
        <v>121</v>
      </c>
      <c r="I1422" s="37" t="s">
        <v>67</v>
      </c>
      <c r="J1422" t="s">
        <v>5032</v>
      </c>
      <c r="K1422" t="s">
        <v>40</v>
      </c>
      <c r="L1422" s="70" t="s">
        <v>21</v>
      </c>
      <c r="M1422" s="70" t="s">
        <v>3946</v>
      </c>
      <c r="N1422" s="37" t="s">
        <v>67</v>
      </c>
      <c r="O1422" s="37" t="s">
        <v>67</v>
      </c>
      <c r="P1422" s="37" t="s">
        <v>3757</v>
      </c>
      <c r="Q1422" s="75" t="s">
        <v>1745</v>
      </c>
      <c r="R1422" t="s">
        <v>207</v>
      </c>
      <c r="S1422" s="38">
        <v>42099</v>
      </c>
      <c r="T1422">
        <v>1</v>
      </c>
      <c r="U1422">
        <v>0</v>
      </c>
      <c r="V1422" s="43" t="str">
        <f t="shared" si="99"/>
        <v>USD</v>
      </c>
    </row>
    <row r="1423" spans="1:22" x14ac:dyDescent="0.2">
      <c r="A1423" s="18" t="str">
        <f t="shared" si="97"/>
        <v>Catalogo principalOPEN VALUE - CSP GOBIERNOT99-00769</v>
      </c>
      <c r="B1423" s="18" t="str">
        <f t="shared" si="98"/>
        <v>T99-00769OPEN VALUE - CSP GOBIERNO</v>
      </c>
      <c r="C1423" s="18"/>
      <c r="D1423" t="s">
        <v>122</v>
      </c>
      <c r="E1423" t="s">
        <v>1746</v>
      </c>
      <c r="F1423" t="s">
        <v>2769</v>
      </c>
      <c r="G1423" s="18" t="str">
        <f t="shared" si="100"/>
        <v>Catalogo principal</v>
      </c>
      <c r="H1423" s="43" t="s">
        <v>121</v>
      </c>
      <c r="I1423" s="37" t="s">
        <v>67</v>
      </c>
      <c r="J1423" t="s">
        <v>5033</v>
      </c>
      <c r="K1423" t="s">
        <v>40</v>
      </c>
      <c r="L1423" s="70" t="s">
        <v>21</v>
      </c>
      <c r="M1423" s="70" t="s">
        <v>3948</v>
      </c>
      <c r="N1423" s="37" t="s">
        <v>67</v>
      </c>
      <c r="O1423" s="37" t="s">
        <v>67</v>
      </c>
      <c r="P1423" s="37" t="s">
        <v>3757</v>
      </c>
      <c r="Q1423" s="75" t="s">
        <v>1746</v>
      </c>
      <c r="R1423" t="s">
        <v>207</v>
      </c>
      <c r="S1423" s="38">
        <v>18042</v>
      </c>
      <c r="T1423">
        <v>1</v>
      </c>
      <c r="U1423">
        <v>0</v>
      </c>
      <c r="V1423" s="43" t="str">
        <f t="shared" si="99"/>
        <v>USD</v>
      </c>
    </row>
    <row r="1424" spans="1:22" x14ac:dyDescent="0.2">
      <c r="A1424" s="18" t="str">
        <f t="shared" si="97"/>
        <v>Catalogo principalOPEN VALUE - CSP GOBIERNOTK9-00005</v>
      </c>
      <c r="B1424" s="18" t="str">
        <f t="shared" si="98"/>
        <v>TK9-00005OPEN VALUE - CSP GOBIERNO</v>
      </c>
      <c r="C1424" s="18"/>
      <c r="D1424" t="s">
        <v>122</v>
      </c>
      <c r="E1424" t="s">
        <v>1747</v>
      </c>
      <c r="F1424" t="s">
        <v>2769</v>
      </c>
      <c r="G1424" s="18" t="str">
        <f t="shared" si="100"/>
        <v>Catalogo principal</v>
      </c>
      <c r="H1424" s="43" t="s">
        <v>121</v>
      </c>
      <c r="I1424" s="37" t="s">
        <v>67</v>
      </c>
      <c r="J1424" t="s">
        <v>3812</v>
      </c>
      <c r="K1424" t="s">
        <v>40</v>
      </c>
      <c r="L1424" s="70" t="s">
        <v>21</v>
      </c>
      <c r="M1424" s="70" t="s">
        <v>28</v>
      </c>
      <c r="N1424" s="37" t="s">
        <v>67</v>
      </c>
      <c r="O1424" s="37" t="s">
        <v>67</v>
      </c>
      <c r="P1424" s="37" t="s">
        <v>3757</v>
      </c>
      <c r="Q1424" s="75" t="s">
        <v>1747</v>
      </c>
      <c r="R1424" t="s">
        <v>3691</v>
      </c>
      <c r="S1424" s="38">
        <v>8</v>
      </c>
      <c r="T1424">
        <v>1</v>
      </c>
      <c r="U1424">
        <v>0</v>
      </c>
      <c r="V1424" s="43" t="str">
        <f t="shared" si="99"/>
        <v>USD</v>
      </c>
    </row>
    <row r="1425" spans="1:22" x14ac:dyDescent="0.2">
      <c r="A1425" s="18" t="str">
        <f t="shared" si="97"/>
        <v>Catalogo principalOPEN VALUE - CSP GOBIERNOTL4-00005</v>
      </c>
      <c r="B1425" s="18" t="str">
        <f t="shared" si="98"/>
        <v>TL4-00005OPEN VALUE - CSP GOBIERNO</v>
      </c>
      <c r="C1425" s="18"/>
      <c r="D1425" t="s">
        <v>122</v>
      </c>
      <c r="E1425" t="s">
        <v>1748</v>
      </c>
      <c r="F1425" t="s">
        <v>2769</v>
      </c>
      <c r="G1425" s="18" t="str">
        <f t="shared" si="100"/>
        <v>Catalogo principal</v>
      </c>
      <c r="H1425" s="43" t="s">
        <v>121</v>
      </c>
      <c r="I1425" s="37" t="s">
        <v>67</v>
      </c>
      <c r="J1425" t="s">
        <v>5034</v>
      </c>
      <c r="K1425" t="s">
        <v>40</v>
      </c>
      <c r="L1425" s="70" t="s">
        <v>21</v>
      </c>
      <c r="M1425" s="70" t="s">
        <v>3966</v>
      </c>
      <c r="N1425" s="37" t="s">
        <v>67</v>
      </c>
      <c r="O1425" s="37" t="s">
        <v>67</v>
      </c>
      <c r="P1425" s="37" t="s">
        <v>3757</v>
      </c>
      <c r="Q1425" s="75" t="s">
        <v>1748</v>
      </c>
      <c r="R1425" t="s">
        <v>3691</v>
      </c>
      <c r="S1425" s="38">
        <v>10</v>
      </c>
      <c r="T1425">
        <v>1</v>
      </c>
      <c r="U1425">
        <v>0</v>
      </c>
      <c r="V1425" s="43" t="str">
        <f t="shared" si="99"/>
        <v>USD</v>
      </c>
    </row>
    <row r="1426" spans="1:22" x14ac:dyDescent="0.2">
      <c r="A1426" s="18" t="str">
        <f t="shared" si="97"/>
        <v>Catalogo principalOPEN VALUE - CSP GOBIERNOTSC-00412</v>
      </c>
      <c r="B1426" s="18" t="str">
        <f t="shared" si="98"/>
        <v>TSC-00412OPEN VALUE - CSP GOBIERNO</v>
      </c>
      <c r="C1426" s="18"/>
      <c r="D1426" t="s">
        <v>122</v>
      </c>
      <c r="E1426" t="s">
        <v>1749</v>
      </c>
      <c r="F1426" t="s">
        <v>2769</v>
      </c>
      <c r="G1426" s="18" t="str">
        <f t="shared" si="100"/>
        <v>Catalogo principal</v>
      </c>
      <c r="H1426" s="43" t="s">
        <v>121</v>
      </c>
      <c r="I1426" s="37" t="s">
        <v>67</v>
      </c>
      <c r="J1426" t="s">
        <v>5035</v>
      </c>
      <c r="K1426" t="s">
        <v>40</v>
      </c>
      <c r="L1426" s="70" t="s">
        <v>21</v>
      </c>
      <c r="M1426" s="70" t="s">
        <v>3946</v>
      </c>
      <c r="N1426" s="37" t="s">
        <v>67</v>
      </c>
      <c r="O1426" s="37" t="s">
        <v>67</v>
      </c>
      <c r="P1426" s="37" t="s">
        <v>3757</v>
      </c>
      <c r="Q1426" s="75" t="s">
        <v>1749</v>
      </c>
      <c r="R1426" t="s">
        <v>207</v>
      </c>
      <c r="S1426" s="38">
        <v>42</v>
      </c>
      <c r="T1426">
        <v>1</v>
      </c>
      <c r="U1426">
        <v>0</v>
      </c>
      <c r="V1426" s="43" t="str">
        <f t="shared" si="99"/>
        <v>USD</v>
      </c>
    </row>
    <row r="1427" spans="1:22" x14ac:dyDescent="0.2">
      <c r="A1427" s="18" t="str">
        <f t="shared" si="97"/>
        <v>Catalogo principalOPEN VALUE - CSP GOBIERNOTSC-00414</v>
      </c>
      <c r="B1427" s="18" t="str">
        <f t="shared" si="98"/>
        <v>TSC-00414OPEN VALUE - CSP GOBIERNO</v>
      </c>
      <c r="C1427" s="18"/>
      <c r="D1427" t="s">
        <v>122</v>
      </c>
      <c r="E1427" t="s">
        <v>1750</v>
      </c>
      <c r="F1427" t="s">
        <v>2769</v>
      </c>
      <c r="G1427" s="18" t="str">
        <f t="shared" si="100"/>
        <v>Catalogo principal</v>
      </c>
      <c r="H1427" s="43" t="s">
        <v>121</v>
      </c>
      <c r="I1427" s="37" t="s">
        <v>67</v>
      </c>
      <c r="J1427" t="s">
        <v>5036</v>
      </c>
      <c r="K1427" t="s">
        <v>40</v>
      </c>
      <c r="L1427" s="70" t="s">
        <v>21</v>
      </c>
      <c r="M1427" s="70" t="s">
        <v>3948</v>
      </c>
      <c r="N1427" s="37" t="s">
        <v>67</v>
      </c>
      <c r="O1427" s="37" t="s">
        <v>67</v>
      </c>
      <c r="P1427" s="37" t="s">
        <v>3757</v>
      </c>
      <c r="Q1427" s="75" t="s">
        <v>1750</v>
      </c>
      <c r="R1427" t="s">
        <v>207</v>
      </c>
      <c r="S1427" s="38">
        <v>18</v>
      </c>
      <c r="T1427">
        <v>1</v>
      </c>
      <c r="U1427">
        <v>0</v>
      </c>
      <c r="V1427" s="43" t="str">
        <f t="shared" si="99"/>
        <v>USD</v>
      </c>
    </row>
    <row r="1428" spans="1:22" x14ac:dyDescent="0.2">
      <c r="A1428" s="18" t="str">
        <f t="shared" si="97"/>
        <v>Catalogo principalOPEN VALUE - CSP GOBIERNOTSC-00829</v>
      </c>
      <c r="B1428" s="18" t="str">
        <f t="shared" si="98"/>
        <v>TSC-00829OPEN VALUE - CSP GOBIERNO</v>
      </c>
      <c r="C1428" s="18"/>
      <c r="D1428" t="s">
        <v>122</v>
      </c>
      <c r="E1428" t="s">
        <v>1751</v>
      </c>
      <c r="F1428" t="s">
        <v>2769</v>
      </c>
      <c r="G1428" s="18" t="str">
        <f t="shared" si="100"/>
        <v>Catalogo principal</v>
      </c>
      <c r="H1428" s="43" t="s">
        <v>121</v>
      </c>
      <c r="I1428" s="37" t="s">
        <v>67</v>
      </c>
      <c r="J1428" t="s">
        <v>5037</v>
      </c>
      <c r="K1428" t="s">
        <v>40</v>
      </c>
      <c r="L1428" s="70" t="s">
        <v>21</v>
      </c>
      <c r="M1428" s="70" t="s">
        <v>3946</v>
      </c>
      <c r="N1428" s="37" t="s">
        <v>67</v>
      </c>
      <c r="O1428" s="37" t="s">
        <v>67</v>
      </c>
      <c r="P1428" s="37" t="s">
        <v>3757</v>
      </c>
      <c r="Q1428" s="75" t="s">
        <v>1751</v>
      </c>
      <c r="R1428" t="s">
        <v>207</v>
      </c>
      <c r="S1428" s="38">
        <v>54</v>
      </c>
      <c r="T1428">
        <v>1</v>
      </c>
      <c r="U1428">
        <v>0</v>
      </c>
      <c r="V1428" s="43" t="str">
        <f t="shared" si="99"/>
        <v>USD</v>
      </c>
    </row>
    <row r="1429" spans="1:22" x14ac:dyDescent="0.2">
      <c r="A1429" s="18" t="str">
        <f t="shared" si="97"/>
        <v>Catalogo principalOPEN VALUE - CSP GOBIERNOTSC-00830</v>
      </c>
      <c r="B1429" s="18" t="str">
        <f t="shared" si="98"/>
        <v>TSC-00830OPEN VALUE - CSP GOBIERNO</v>
      </c>
      <c r="C1429" s="18"/>
      <c r="D1429" t="s">
        <v>122</v>
      </c>
      <c r="E1429" t="s">
        <v>1752</v>
      </c>
      <c r="F1429" t="s">
        <v>2769</v>
      </c>
      <c r="G1429" s="18" t="str">
        <f t="shared" si="100"/>
        <v>Catalogo principal</v>
      </c>
      <c r="H1429" s="43" t="s">
        <v>121</v>
      </c>
      <c r="I1429" s="37" t="s">
        <v>67</v>
      </c>
      <c r="J1429" t="s">
        <v>5038</v>
      </c>
      <c r="K1429" t="s">
        <v>40</v>
      </c>
      <c r="L1429" s="70" t="s">
        <v>21</v>
      </c>
      <c r="M1429" s="70" t="s">
        <v>3948</v>
      </c>
      <c r="N1429" s="37" t="s">
        <v>67</v>
      </c>
      <c r="O1429" s="37" t="s">
        <v>67</v>
      </c>
      <c r="P1429" s="37" t="s">
        <v>3757</v>
      </c>
      <c r="Q1429" s="75" t="s">
        <v>1752</v>
      </c>
      <c r="R1429" t="s">
        <v>207</v>
      </c>
      <c r="S1429" s="38">
        <v>24</v>
      </c>
      <c r="T1429">
        <v>1</v>
      </c>
      <c r="U1429">
        <v>0</v>
      </c>
      <c r="V1429" s="43" t="str">
        <f t="shared" si="99"/>
        <v>USD</v>
      </c>
    </row>
    <row r="1430" spans="1:22" x14ac:dyDescent="0.2">
      <c r="A1430" s="18" t="str">
        <f t="shared" si="97"/>
        <v>Catalogo principalOPEN VALUE - CSP GOBIERNOU3J-00051</v>
      </c>
      <c r="B1430" s="18" t="str">
        <f t="shared" si="98"/>
        <v>U3J-00051OPEN VALUE - CSP GOBIERNO</v>
      </c>
      <c r="C1430" s="18"/>
      <c r="D1430" t="s">
        <v>122</v>
      </c>
      <c r="E1430" t="s">
        <v>1753</v>
      </c>
      <c r="F1430" t="s">
        <v>2769</v>
      </c>
      <c r="G1430" s="18" t="str">
        <f t="shared" si="100"/>
        <v>Catalogo principal</v>
      </c>
      <c r="H1430" s="43" t="s">
        <v>121</v>
      </c>
      <c r="I1430" s="37" t="s">
        <v>67</v>
      </c>
      <c r="J1430" t="s">
        <v>5039</v>
      </c>
      <c r="K1430" t="s">
        <v>40</v>
      </c>
      <c r="L1430" s="70" t="s">
        <v>21</v>
      </c>
      <c r="M1430" s="70" t="s">
        <v>3966</v>
      </c>
      <c r="N1430" s="37" t="s">
        <v>67</v>
      </c>
      <c r="O1430" s="37" t="s">
        <v>67</v>
      </c>
      <c r="P1430" s="37" t="s">
        <v>3757</v>
      </c>
      <c r="Q1430" s="75" t="s">
        <v>1753</v>
      </c>
      <c r="R1430" t="s">
        <v>3691</v>
      </c>
      <c r="S1430" s="38">
        <v>3.64</v>
      </c>
      <c r="T1430">
        <v>1</v>
      </c>
      <c r="U1430">
        <v>0</v>
      </c>
      <c r="V1430" s="43" t="str">
        <f t="shared" si="99"/>
        <v>USD</v>
      </c>
    </row>
    <row r="1431" spans="1:22" x14ac:dyDescent="0.2">
      <c r="A1431" s="18" t="str">
        <f t="shared" si="97"/>
        <v>Catalogo principalOPEN VALUE - CSP GOBIERNOU5J-00059</v>
      </c>
      <c r="B1431" s="18" t="str">
        <f t="shared" si="98"/>
        <v>U5J-00059OPEN VALUE - CSP GOBIERNO</v>
      </c>
      <c r="C1431" s="18"/>
      <c r="D1431" t="s">
        <v>122</v>
      </c>
      <c r="E1431" t="s">
        <v>1754</v>
      </c>
      <c r="F1431" t="s">
        <v>2769</v>
      </c>
      <c r="G1431" s="18" t="str">
        <f t="shared" si="100"/>
        <v>Catalogo principal</v>
      </c>
      <c r="H1431" s="43" t="s">
        <v>121</v>
      </c>
      <c r="I1431" s="37" t="s">
        <v>67</v>
      </c>
      <c r="J1431" t="s">
        <v>5040</v>
      </c>
      <c r="K1431" t="s">
        <v>40</v>
      </c>
      <c r="L1431" s="70" t="s">
        <v>21</v>
      </c>
      <c r="M1431" s="70" t="s">
        <v>3966</v>
      </c>
      <c r="N1431" s="37" t="s">
        <v>67</v>
      </c>
      <c r="O1431" s="37" t="s">
        <v>67</v>
      </c>
      <c r="P1431" s="37" t="s">
        <v>3757</v>
      </c>
      <c r="Q1431" s="75" t="s">
        <v>1754</v>
      </c>
      <c r="R1431" t="s">
        <v>3691</v>
      </c>
      <c r="S1431" s="38">
        <v>8</v>
      </c>
      <c r="T1431">
        <v>1</v>
      </c>
      <c r="U1431">
        <v>0</v>
      </c>
      <c r="V1431" s="43" t="str">
        <f t="shared" si="99"/>
        <v>USD</v>
      </c>
    </row>
    <row r="1432" spans="1:22" x14ac:dyDescent="0.2">
      <c r="A1432" s="18" t="str">
        <f t="shared" si="97"/>
        <v>Catalogo principalOPEN VALUE - CSP GOBIERNOV7U-00006</v>
      </c>
      <c r="B1432" s="18" t="str">
        <f t="shared" si="98"/>
        <v>V7U-00006OPEN VALUE - CSP GOBIERNO</v>
      </c>
      <c r="C1432" s="18"/>
      <c r="D1432" t="s">
        <v>122</v>
      </c>
      <c r="E1432" t="s">
        <v>1755</v>
      </c>
      <c r="F1432" t="s">
        <v>2769</v>
      </c>
      <c r="G1432" s="18" t="str">
        <f t="shared" si="100"/>
        <v>Catalogo principal</v>
      </c>
      <c r="H1432" s="43" t="s">
        <v>121</v>
      </c>
      <c r="I1432" s="37" t="s">
        <v>67</v>
      </c>
      <c r="J1432" t="s">
        <v>5041</v>
      </c>
      <c r="K1432" t="s">
        <v>40</v>
      </c>
      <c r="L1432" s="70" t="s">
        <v>21</v>
      </c>
      <c r="M1432" s="70" t="s">
        <v>3966</v>
      </c>
      <c r="N1432" s="37" t="s">
        <v>67</v>
      </c>
      <c r="O1432" s="37" t="s">
        <v>67</v>
      </c>
      <c r="P1432" s="37" t="s">
        <v>3757</v>
      </c>
      <c r="Q1432" s="75" t="s">
        <v>1755</v>
      </c>
      <c r="R1432" t="s">
        <v>3691</v>
      </c>
      <c r="S1432" s="38">
        <v>163</v>
      </c>
      <c r="T1432">
        <v>1</v>
      </c>
      <c r="U1432">
        <v>0</v>
      </c>
      <c r="V1432" s="43" t="str">
        <f t="shared" si="99"/>
        <v>USD</v>
      </c>
    </row>
    <row r="1433" spans="1:22" x14ac:dyDescent="0.2">
      <c r="A1433" s="18" t="str">
        <f t="shared" si="97"/>
        <v>Catalogo principalOPEN VALUE - CSP GOBIERNOV7U-00016</v>
      </c>
      <c r="B1433" s="18" t="str">
        <f t="shared" si="98"/>
        <v>V7U-00016OPEN VALUE - CSP GOBIERNO</v>
      </c>
      <c r="C1433" s="18"/>
      <c r="D1433" t="s">
        <v>122</v>
      </c>
      <c r="E1433" t="s">
        <v>1756</v>
      </c>
      <c r="F1433" t="s">
        <v>2769</v>
      </c>
      <c r="G1433" s="18" t="str">
        <f t="shared" si="100"/>
        <v>Catalogo principal</v>
      </c>
      <c r="H1433" s="43" t="s">
        <v>121</v>
      </c>
      <c r="I1433" s="37" t="s">
        <v>67</v>
      </c>
      <c r="J1433" t="s">
        <v>5042</v>
      </c>
      <c r="K1433" t="s">
        <v>40</v>
      </c>
      <c r="L1433" s="70" t="s">
        <v>21</v>
      </c>
      <c r="M1433" s="70" t="s">
        <v>3966</v>
      </c>
      <c r="N1433" s="37" t="s">
        <v>67</v>
      </c>
      <c r="O1433" s="37" t="s">
        <v>67</v>
      </c>
      <c r="P1433" s="37" t="s">
        <v>3757</v>
      </c>
      <c r="Q1433" s="75" t="s">
        <v>1756</v>
      </c>
      <c r="R1433" t="s">
        <v>3691</v>
      </c>
      <c r="S1433" s="38">
        <v>1.1399999999999999</v>
      </c>
      <c r="T1433">
        <v>1</v>
      </c>
      <c r="U1433">
        <v>0</v>
      </c>
      <c r="V1433" s="43" t="str">
        <f t="shared" si="99"/>
        <v>USD</v>
      </c>
    </row>
    <row r="1434" spans="1:22" x14ac:dyDescent="0.2">
      <c r="A1434" s="18" t="str">
        <f t="shared" si="97"/>
        <v>Catalogo principalOPEN VALUE - CSP GOBIERNOV7U-00024</v>
      </c>
      <c r="B1434" s="18" t="str">
        <f t="shared" si="98"/>
        <v>V7U-00024OPEN VALUE - CSP GOBIERNO</v>
      </c>
      <c r="C1434" s="18"/>
      <c r="D1434" t="s">
        <v>122</v>
      </c>
      <c r="E1434" t="s">
        <v>1757</v>
      </c>
      <c r="F1434" t="s">
        <v>2769</v>
      </c>
      <c r="G1434" s="18" t="str">
        <f t="shared" si="100"/>
        <v>Catalogo principal</v>
      </c>
      <c r="H1434" s="43" t="s">
        <v>121</v>
      </c>
      <c r="I1434" s="37" t="s">
        <v>67</v>
      </c>
      <c r="J1434" t="s">
        <v>5043</v>
      </c>
      <c r="K1434" t="s">
        <v>40</v>
      </c>
      <c r="L1434" s="70" t="s">
        <v>21</v>
      </c>
      <c r="M1434" s="70" t="s">
        <v>3966</v>
      </c>
      <c r="N1434" s="37" t="s">
        <v>67</v>
      </c>
      <c r="O1434" s="37" t="s">
        <v>67</v>
      </c>
      <c r="P1434" s="37" t="s">
        <v>3757</v>
      </c>
      <c r="Q1434" s="75" t="s">
        <v>1757</v>
      </c>
      <c r="R1434" t="s">
        <v>3691</v>
      </c>
      <c r="S1434" s="38">
        <v>0.98</v>
      </c>
      <c r="T1434">
        <v>1</v>
      </c>
      <c r="U1434">
        <v>0</v>
      </c>
      <c r="V1434" s="43" t="str">
        <f t="shared" si="99"/>
        <v>USD</v>
      </c>
    </row>
    <row r="1435" spans="1:22" x14ac:dyDescent="0.2">
      <c r="A1435" s="18" t="str">
        <f t="shared" si="97"/>
        <v>Catalogo principalOPEN VALUE - CSP GOBIERNOV7U-00032</v>
      </c>
      <c r="B1435" s="18" t="str">
        <f t="shared" si="98"/>
        <v>V7U-00032OPEN VALUE - CSP GOBIERNO</v>
      </c>
      <c r="C1435" s="18"/>
      <c r="D1435" t="s">
        <v>122</v>
      </c>
      <c r="E1435" t="s">
        <v>1758</v>
      </c>
      <c r="F1435" t="s">
        <v>2769</v>
      </c>
      <c r="G1435" s="18" t="str">
        <f t="shared" si="100"/>
        <v>Catalogo principal</v>
      </c>
      <c r="H1435" s="43" t="s">
        <v>121</v>
      </c>
      <c r="I1435" s="37" t="s">
        <v>67</v>
      </c>
      <c r="J1435" t="s">
        <v>5044</v>
      </c>
      <c r="K1435" t="s">
        <v>40</v>
      </c>
      <c r="L1435" s="70" t="s">
        <v>21</v>
      </c>
      <c r="M1435" s="70" t="s">
        <v>3966</v>
      </c>
      <c r="N1435" s="37" t="s">
        <v>67</v>
      </c>
      <c r="O1435" s="37" t="s">
        <v>67</v>
      </c>
      <c r="P1435" s="37" t="s">
        <v>3757</v>
      </c>
      <c r="Q1435" s="75" t="s">
        <v>1758</v>
      </c>
      <c r="R1435" t="s">
        <v>3691</v>
      </c>
      <c r="S1435" s="38">
        <v>1.1399999999999999</v>
      </c>
      <c r="T1435">
        <v>1</v>
      </c>
      <c r="U1435">
        <v>0</v>
      </c>
      <c r="V1435" s="43" t="str">
        <f t="shared" si="99"/>
        <v>USD</v>
      </c>
    </row>
    <row r="1436" spans="1:22" x14ac:dyDescent="0.2">
      <c r="A1436" s="18" t="str">
        <f t="shared" si="97"/>
        <v>Catalogo principalOPEN VALUE - CSP GOBIERNOV7U-00040</v>
      </c>
      <c r="B1436" s="18" t="str">
        <f t="shared" si="98"/>
        <v>V7U-00040OPEN VALUE - CSP GOBIERNO</v>
      </c>
      <c r="C1436" s="18"/>
      <c r="D1436" t="s">
        <v>122</v>
      </c>
      <c r="E1436" t="s">
        <v>1759</v>
      </c>
      <c r="F1436" t="s">
        <v>2769</v>
      </c>
      <c r="G1436" s="18" t="str">
        <f t="shared" si="100"/>
        <v>Catalogo principal</v>
      </c>
      <c r="H1436" s="43" t="s">
        <v>121</v>
      </c>
      <c r="I1436" s="37" t="s">
        <v>67</v>
      </c>
      <c r="J1436" t="s">
        <v>5045</v>
      </c>
      <c r="K1436" t="s">
        <v>40</v>
      </c>
      <c r="L1436" s="70" t="s">
        <v>21</v>
      </c>
      <c r="M1436" s="70" t="s">
        <v>3966</v>
      </c>
      <c r="N1436" s="37" t="s">
        <v>67</v>
      </c>
      <c r="O1436" s="37" t="s">
        <v>67</v>
      </c>
      <c r="P1436" s="37" t="s">
        <v>3757</v>
      </c>
      <c r="Q1436" s="75" t="s">
        <v>1759</v>
      </c>
      <c r="R1436" t="s">
        <v>3691</v>
      </c>
      <c r="S1436" s="38">
        <v>0.78</v>
      </c>
      <c r="T1436">
        <v>1</v>
      </c>
      <c r="U1436">
        <v>0</v>
      </c>
      <c r="V1436" s="43" t="str">
        <f t="shared" si="99"/>
        <v>USD</v>
      </c>
    </row>
    <row r="1437" spans="1:22" x14ac:dyDescent="0.2">
      <c r="A1437" s="18" t="str">
        <f t="shared" ref="A1437:A1488" si="101">D1437&amp;F1437&amp;E1437</f>
        <v>Catalogo principalOPEN VALUE - CSP GOBIERNOV7U-00048</v>
      </c>
      <c r="B1437" s="18" t="str">
        <f t="shared" ref="B1437:B1488" si="102">E1437&amp;F1437</f>
        <v>V7U-00048OPEN VALUE - CSP GOBIERNO</v>
      </c>
      <c r="C1437" s="18"/>
      <c r="D1437" t="s">
        <v>122</v>
      </c>
      <c r="E1437" t="s">
        <v>1760</v>
      </c>
      <c r="F1437" t="s">
        <v>2769</v>
      </c>
      <c r="G1437" s="18" t="str">
        <f t="shared" si="100"/>
        <v>Catalogo principal</v>
      </c>
      <c r="H1437" s="43" t="s">
        <v>121</v>
      </c>
      <c r="I1437" s="37" t="s">
        <v>67</v>
      </c>
      <c r="J1437" t="s">
        <v>5046</v>
      </c>
      <c r="K1437" t="s">
        <v>40</v>
      </c>
      <c r="L1437" s="70" t="s">
        <v>21</v>
      </c>
      <c r="M1437" s="70" t="s">
        <v>3966</v>
      </c>
      <c r="N1437" s="37" t="s">
        <v>67</v>
      </c>
      <c r="O1437" s="37" t="s">
        <v>67</v>
      </c>
      <c r="P1437" s="37" t="s">
        <v>3757</v>
      </c>
      <c r="Q1437" s="75" t="s">
        <v>1760</v>
      </c>
      <c r="R1437" t="s">
        <v>3691</v>
      </c>
      <c r="S1437" s="38">
        <v>0.91</v>
      </c>
      <c r="T1437">
        <v>1</v>
      </c>
      <c r="U1437">
        <v>0</v>
      </c>
      <c r="V1437" s="43" t="str">
        <f t="shared" si="99"/>
        <v>USD</v>
      </c>
    </row>
    <row r="1438" spans="1:22" x14ac:dyDescent="0.2">
      <c r="A1438" s="18" t="str">
        <f t="shared" si="101"/>
        <v>Catalogo principalOPEN VALUE - CSP GOBIERNOV7U-00056</v>
      </c>
      <c r="B1438" s="18" t="str">
        <f t="shared" si="102"/>
        <v>V7U-00056OPEN VALUE - CSP GOBIERNO</v>
      </c>
      <c r="C1438" s="18"/>
      <c r="D1438" t="s">
        <v>122</v>
      </c>
      <c r="E1438" t="s">
        <v>1761</v>
      </c>
      <c r="F1438" t="s">
        <v>2769</v>
      </c>
      <c r="G1438" s="18" t="str">
        <f t="shared" si="100"/>
        <v>Catalogo principal</v>
      </c>
      <c r="H1438" s="43" t="s">
        <v>121</v>
      </c>
      <c r="I1438" s="37" t="s">
        <v>67</v>
      </c>
      <c r="J1438" t="s">
        <v>5047</v>
      </c>
      <c r="K1438" t="s">
        <v>40</v>
      </c>
      <c r="L1438" s="70" t="s">
        <v>21</v>
      </c>
      <c r="M1438" s="70" t="s">
        <v>3966</v>
      </c>
      <c r="N1438" s="37" t="s">
        <v>67</v>
      </c>
      <c r="O1438" s="37" t="s">
        <v>67</v>
      </c>
      <c r="P1438" s="37" t="s">
        <v>3757</v>
      </c>
      <c r="Q1438" s="75" t="s">
        <v>1761</v>
      </c>
      <c r="R1438" t="s">
        <v>3691</v>
      </c>
      <c r="S1438" s="38">
        <v>0.91</v>
      </c>
      <c r="T1438">
        <v>1</v>
      </c>
      <c r="U1438">
        <v>0</v>
      </c>
      <c r="V1438" s="43" t="str">
        <f t="shared" ref="V1438:V1489" si="103">H1438</f>
        <v>USD</v>
      </c>
    </row>
    <row r="1439" spans="1:22" x14ac:dyDescent="0.2">
      <c r="A1439" s="18" t="str">
        <f t="shared" si="101"/>
        <v>Catalogo principalOPEN VALUE - CSP GOBIERNOW06-01097</v>
      </c>
      <c r="B1439" s="18" t="str">
        <f t="shared" si="102"/>
        <v>W06-01097OPEN VALUE - CSP GOBIERNO</v>
      </c>
      <c r="C1439" s="18"/>
      <c r="D1439" t="s">
        <v>122</v>
      </c>
      <c r="E1439" t="s">
        <v>1762</v>
      </c>
      <c r="F1439" t="s">
        <v>2769</v>
      </c>
      <c r="G1439" s="18" t="str">
        <f t="shared" si="100"/>
        <v>Catalogo principal</v>
      </c>
      <c r="H1439" s="43" t="s">
        <v>121</v>
      </c>
      <c r="I1439" s="37" t="s">
        <v>67</v>
      </c>
      <c r="J1439" t="s">
        <v>5048</v>
      </c>
      <c r="K1439" t="s">
        <v>40</v>
      </c>
      <c r="L1439" s="70" t="s">
        <v>21</v>
      </c>
      <c r="M1439" s="70" t="s">
        <v>3946</v>
      </c>
      <c r="N1439" s="37" t="s">
        <v>67</v>
      </c>
      <c r="O1439" s="37" t="s">
        <v>67</v>
      </c>
      <c r="P1439" s="37" t="s">
        <v>3757</v>
      </c>
      <c r="Q1439" s="75" t="s">
        <v>1762</v>
      </c>
      <c r="R1439" t="s">
        <v>207</v>
      </c>
      <c r="S1439" s="38">
        <v>486</v>
      </c>
      <c r="T1439">
        <v>1</v>
      </c>
      <c r="U1439">
        <v>0</v>
      </c>
      <c r="V1439" s="43" t="str">
        <f t="shared" si="103"/>
        <v>USD</v>
      </c>
    </row>
    <row r="1440" spans="1:22" x14ac:dyDescent="0.2">
      <c r="A1440" s="18" t="str">
        <f t="shared" si="101"/>
        <v>Catalogo principalOPEN VALUE - CSP GOBIERNOW06-01102</v>
      </c>
      <c r="B1440" s="18" t="str">
        <f t="shared" si="102"/>
        <v>W06-01102OPEN VALUE - CSP GOBIERNO</v>
      </c>
      <c r="C1440" s="18"/>
      <c r="D1440" t="s">
        <v>122</v>
      </c>
      <c r="E1440" t="s">
        <v>1763</v>
      </c>
      <c r="F1440" t="s">
        <v>2769</v>
      </c>
      <c r="G1440" s="18" t="str">
        <f t="shared" si="100"/>
        <v>Catalogo principal</v>
      </c>
      <c r="H1440" s="43" t="s">
        <v>121</v>
      </c>
      <c r="I1440" s="37" t="s">
        <v>67</v>
      </c>
      <c r="J1440" t="s">
        <v>5049</v>
      </c>
      <c r="K1440" t="s">
        <v>40</v>
      </c>
      <c r="L1440" s="70" t="s">
        <v>21</v>
      </c>
      <c r="M1440" s="70" t="s">
        <v>3946</v>
      </c>
      <c r="N1440" s="37" t="s">
        <v>67</v>
      </c>
      <c r="O1440" s="37" t="s">
        <v>67</v>
      </c>
      <c r="P1440" s="37" t="s">
        <v>3757</v>
      </c>
      <c r="Q1440" s="75" t="s">
        <v>1763</v>
      </c>
      <c r="R1440" t="s">
        <v>207</v>
      </c>
      <c r="S1440" s="38">
        <v>630</v>
      </c>
      <c r="T1440">
        <v>1</v>
      </c>
      <c r="U1440">
        <v>0</v>
      </c>
      <c r="V1440" s="43" t="str">
        <f t="shared" si="103"/>
        <v>USD</v>
      </c>
    </row>
    <row r="1441" spans="1:22" x14ac:dyDescent="0.2">
      <c r="A1441" s="18" t="str">
        <f t="shared" si="101"/>
        <v>Catalogo principalOPEN VALUE - CSP GOBIERNOW06-01109</v>
      </c>
      <c r="B1441" s="18" t="str">
        <f t="shared" si="102"/>
        <v>W06-01109OPEN VALUE - CSP GOBIERNO</v>
      </c>
      <c r="C1441" s="18"/>
      <c r="D1441" t="s">
        <v>122</v>
      </c>
      <c r="E1441" t="s">
        <v>1764</v>
      </c>
      <c r="F1441" t="s">
        <v>2769</v>
      </c>
      <c r="G1441" s="18" t="str">
        <f t="shared" si="100"/>
        <v>Catalogo principal</v>
      </c>
      <c r="H1441" s="43" t="s">
        <v>121</v>
      </c>
      <c r="I1441" s="37" t="s">
        <v>67</v>
      </c>
      <c r="J1441" t="s">
        <v>5050</v>
      </c>
      <c r="K1441" t="s">
        <v>40</v>
      </c>
      <c r="L1441" s="70" t="s">
        <v>21</v>
      </c>
      <c r="M1441" s="70" t="s">
        <v>3948</v>
      </c>
      <c r="N1441" s="37" t="s">
        <v>67</v>
      </c>
      <c r="O1441" s="37" t="s">
        <v>67</v>
      </c>
      <c r="P1441" s="37" t="s">
        <v>3757</v>
      </c>
      <c r="Q1441" s="75" t="s">
        <v>1764</v>
      </c>
      <c r="R1441" t="s">
        <v>207</v>
      </c>
      <c r="S1441" s="38">
        <v>216</v>
      </c>
      <c r="T1441">
        <v>1</v>
      </c>
      <c r="U1441">
        <v>0</v>
      </c>
      <c r="V1441" s="43" t="str">
        <f t="shared" si="103"/>
        <v>USD</v>
      </c>
    </row>
    <row r="1442" spans="1:22" x14ac:dyDescent="0.2">
      <c r="A1442" s="18" t="str">
        <f t="shared" si="101"/>
        <v>Catalogo principalOPEN VALUE - CSP GOBIERNOW06-01114</v>
      </c>
      <c r="B1442" s="18" t="str">
        <f t="shared" si="102"/>
        <v>W06-01114OPEN VALUE - CSP GOBIERNO</v>
      </c>
      <c r="C1442" s="18"/>
      <c r="D1442" t="s">
        <v>122</v>
      </c>
      <c r="E1442" t="s">
        <v>1765</v>
      </c>
      <c r="F1442" t="s">
        <v>2769</v>
      </c>
      <c r="G1442" s="18" t="str">
        <f t="shared" si="100"/>
        <v>Catalogo principal</v>
      </c>
      <c r="H1442" s="43" t="s">
        <v>121</v>
      </c>
      <c r="I1442" s="37" t="s">
        <v>67</v>
      </c>
      <c r="J1442" t="s">
        <v>5051</v>
      </c>
      <c r="K1442" t="s">
        <v>40</v>
      </c>
      <c r="L1442" s="70" t="s">
        <v>21</v>
      </c>
      <c r="M1442" s="70" t="s">
        <v>3948</v>
      </c>
      <c r="N1442" s="37" t="s">
        <v>67</v>
      </c>
      <c r="O1442" s="37" t="s">
        <v>67</v>
      </c>
      <c r="P1442" s="37" t="s">
        <v>3757</v>
      </c>
      <c r="Q1442" s="75" t="s">
        <v>1765</v>
      </c>
      <c r="R1442" t="s">
        <v>207</v>
      </c>
      <c r="S1442" s="38">
        <v>279</v>
      </c>
      <c r="T1442">
        <v>1</v>
      </c>
      <c r="U1442">
        <v>0</v>
      </c>
      <c r="V1442" s="43" t="str">
        <f t="shared" si="103"/>
        <v>USD</v>
      </c>
    </row>
    <row r="1443" spans="1:22" x14ac:dyDescent="0.2">
      <c r="A1443" s="18" t="str">
        <f t="shared" si="101"/>
        <v>Catalogo principalOPEN VALUE - CSP GOBIERNOW35-00005</v>
      </c>
      <c r="B1443" s="18" t="str">
        <f t="shared" si="102"/>
        <v>W35-00005OPEN VALUE - CSP GOBIERNO</v>
      </c>
      <c r="C1443" s="18"/>
      <c r="D1443" t="s">
        <v>122</v>
      </c>
      <c r="E1443" t="s">
        <v>1766</v>
      </c>
      <c r="F1443" t="s">
        <v>2769</v>
      </c>
      <c r="G1443" s="18" t="str">
        <f t="shared" si="100"/>
        <v>Catalogo principal</v>
      </c>
      <c r="H1443" s="43" t="s">
        <v>121</v>
      </c>
      <c r="I1443" s="37" t="s">
        <v>67</v>
      </c>
      <c r="J1443" t="s">
        <v>5052</v>
      </c>
      <c r="K1443" t="s">
        <v>40</v>
      </c>
      <c r="L1443" s="70" t="s">
        <v>21</v>
      </c>
      <c r="M1443" s="70" t="s">
        <v>3966</v>
      </c>
      <c r="N1443" s="37" t="s">
        <v>67</v>
      </c>
      <c r="O1443" s="37" t="s">
        <v>67</v>
      </c>
      <c r="P1443" s="37" t="s">
        <v>3757</v>
      </c>
      <c r="Q1443" s="75" t="s">
        <v>1766</v>
      </c>
      <c r="R1443" t="s">
        <v>3691</v>
      </c>
      <c r="S1443" s="38">
        <v>2</v>
      </c>
      <c r="T1443">
        <v>1</v>
      </c>
      <c r="U1443">
        <v>0</v>
      </c>
      <c r="V1443" s="43" t="str">
        <f t="shared" si="103"/>
        <v>USD</v>
      </c>
    </row>
    <row r="1444" spans="1:22" x14ac:dyDescent="0.2">
      <c r="A1444" s="18" t="str">
        <f t="shared" si="101"/>
        <v>Catalogo principalOPEN VALUE - CSP GOBIERNOWC2-00005</v>
      </c>
      <c r="B1444" s="18" t="str">
        <f t="shared" si="102"/>
        <v>WC2-00005OPEN VALUE - CSP GOBIERNO</v>
      </c>
      <c r="C1444" s="18"/>
      <c r="D1444" t="s">
        <v>122</v>
      </c>
      <c r="E1444" t="s">
        <v>1767</v>
      </c>
      <c r="F1444" t="s">
        <v>2769</v>
      </c>
      <c r="G1444" s="18" t="str">
        <f t="shared" si="100"/>
        <v>Catalogo principal</v>
      </c>
      <c r="H1444" s="43" t="s">
        <v>121</v>
      </c>
      <c r="I1444" s="37" t="s">
        <v>67</v>
      </c>
      <c r="J1444" t="s">
        <v>5053</v>
      </c>
      <c r="K1444" t="s">
        <v>40</v>
      </c>
      <c r="L1444" s="70" t="s">
        <v>21</v>
      </c>
      <c r="M1444" s="70" t="s">
        <v>3966</v>
      </c>
      <c r="N1444" s="37" t="s">
        <v>67</v>
      </c>
      <c r="O1444" s="37" t="s">
        <v>67</v>
      </c>
      <c r="P1444" s="37" t="s">
        <v>3757</v>
      </c>
      <c r="Q1444" s="75" t="s">
        <v>1767</v>
      </c>
      <c r="R1444" t="s">
        <v>3691</v>
      </c>
      <c r="S1444" s="38">
        <v>1.3</v>
      </c>
      <c r="T1444">
        <v>1</v>
      </c>
      <c r="U1444">
        <v>0</v>
      </c>
      <c r="V1444" s="43" t="str">
        <f t="shared" si="103"/>
        <v>USD</v>
      </c>
    </row>
    <row r="1445" spans="1:22" x14ac:dyDescent="0.2">
      <c r="A1445" s="18" t="str">
        <f t="shared" si="101"/>
        <v>Catalogo principalOPEN VALUE - CSP GOBIERNOYEG-00245</v>
      </c>
      <c r="B1445" s="18" t="str">
        <f t="shared" si="102"/>
        <v>YEG-00245OPEN VALUE - CSP GOBIERNO</v>
      </c>
      <c r="C1445" s="18"/>
      <c r="D1445" t="s">
        <v>122</v>
      </c>
      <c r="E1445" t="s">
        <v>1768</v>
      </c>
      <c r="F1445" t="s">
        <v>2769</v>
      </c>
      <c r="G1445" s="18" t="str">
        <f t="shared" si="100"/>
        <v>Catalogo principal</v>
      </c>
      <c r="H1445" s="43" t="s">
        <v>121</v>
      </c>
      <c r="I1445" s="37" t="s">
        <v>67</v>
      </c>
      <c r="J1445" t="s">
        <v>5054</v>
      </c>
      <c r="K1445" t="s">
        <v>40</v>
      </c>
      <c r="L1445" s="70" t="s">
        <v>21</v>
      </c>
      <c r="M1445" s="70" t="s">
        <v>3946</v>
      </c>
      <c r="N1445" s="37" t="s">
        <v>67</v>
      </c>
      <c r="O1445" s="37" t="s">
        <v>67</v>
      </c>
      <c r="P1445" s="37" t="s">
        <v>3757</v>
      </c>
      <c r="Q1445" s="75" t="s">
        <v>1768</v>
      </c>
      <c r="R1445" t="s">
        <v>207</v>
      </c>
      <c r="S1445" s="38">
        <v>231</v>
      </c>
      <c r="T1445">
        <v>1</v>
      </c>
      <c r="U1445">
        <v>0</v>
      </c>
      <c r="V1445" s="43" t="str">
        <f t="shared" si="103"/>
        <v>USD</v>
      </c>
    </row>
    <row r="1446" spans="1:22" x14ac:dyDescent="0.2">
      <c r="A1446" s="18" t="str">
        <f t="shared" si="101"/>
        <v>Catalogo principalOPEN VALUE - CSP GOBIERNOYEG-00246</v>
      </c>
      <c r="B1446" s="18" t="str">
        <f t="shared" si="102"/>
        <v>YEG-00246OPEN VALUE - CSP GOBIERNO</v>
      </c>
      <c r="C1446" s="18"/>
      <c r="D1446" t="s">
        <v>122</v>
      </c>
      <c r="E1446" t="s">
        <v>1769</v>
      </c>
      <c r="F1446" t="s">
        <v>2769</v>
      </c>
      <c r="G1446" s="18" t="str">
        <f t="shared" si="100"/>
        <v>Catalogo principal</v>
      </c>
      <c r="H1446" s="43" t="s">
        <v>121</v>
      </c>
      <c r="I1446" s="37" t="s">
        <v>67</v>
      </c>
      <c r="J1446" t="s">
        <v>5055</v>
      </c>
      <c r="K1446" t="s">
        <v>40</v>
      </c>
      <c r="L1446" s="70" t="s">
        <v>21</v>
      </c>
      <c r="M1446" s="70" t="s">
        <v>3946</v>
      </c>
      <c r="N1446" s="37" t="s">
        <v>67</v>
      </c>
      <c r="O1446" s="37" t="s">
        <v>67</v>
      </c>
      <c r="P1446" s="37" t="s">
        <v>3757</v>
      </c>
      <c r="Q1446" s="75" t="s">
        <v>1769</v>
      </c>
      <c r="R1446" t="s">
        <v>207</v>
      </c>
      <c r="S1446" s="38">
        <v>300</v>
      </c>
      <c r="T1446">
        <v>1</v>
      </c>
      <c r="U1446">
        <v>0</v>
      </c>
      <c r="V1446" s="43" t="str">
        <f t="shared" si="103"/>
        <v>USD</v>
      </c>
    </row>
    <row r="1447" spans="1:22" x14ac:dyDescent="0.2">
      <c r="A1447" s="18" t="str">
        <f t="shared" si="101"/>
        <v>Catalogo principalOPEN VALUE - CSP GOBIERNOYEG-00247</v>
      </c>
      <c r="B1447" s="18" t="str">
        <f t="shared" si="102"/>
        <v>YEG-00247OPEN VALUE - CSP GOBIERNO</v>
      </c>
      <c r="C1447" s="18"/>
      <c r="D1447" t="s">
        <v>122</v>
      </c>
      <c r="E1447" t="s">
        <v>1770</v>
      </c>
      <c r="F1447" t="s">
        <v>2769</v>
      </c>
      <c r="G1447" s="18" t="str">
        <f t="shared" si="100"/>
        <v>Catalogo principal</v>
      </c>
      <c r="H1447" s="43" t="s">
        <v>121</v>
      </c>
      <c r="I1447" s="37" t="s">
        <v>67</v>
      </c>
      <c r="J1447" t="s">
        <v>5056</v>
      </c>
      <c r="K1447" t="s">
        <v>40</v>
      </c>
      <c r="L1447" s="70" t="s">
        <v>21</v>
      </c>
      <c r="M1447" s="70" t="s">
        <v>3948</v>
      </c>
      <c r="N1447" s="37" t="s">
        <v>67</v>
      </c>
      <c r="O1447" s="37" t="s">
        <v>67</v>
      </c>
      <c r="P1447" s="37" t="s">
        <v>3757</v>
      </c>
      <c r="Q1447" s="75" t="s">
        <v>1770</v>
      </c>
      <c r="R1447" t="s">
        <v>207</v>
      </c>
      <c r="S1447" s="38">
        <v>99</v>
      </c>
      <c r="T1447">
        <v>1</v>
      </c>
      <c r="U1447">
        <v>0</v>
      </c>
      <c r="V1447" s="43" t="str">
        <f t="shared" si="103"/>
        <v>USD</v>
      </c>
    </row>
    <row r="1448" spans="1:22" x14ac:dyDescent="0.2">
      <c r="A1448" s="18" t="str">
        <f t="shared" si="101"/>
        <v>Catalogo principalOPEN VALUE - CSP GOBIERNOYEG-00248</v>
      </c>
      <c r="B1448" s="18" t="str">
        <f t="shared" si="102"/>
        <v>YEG-00248OPEN VALUE - CSP GOBIERNO</v>
      </c>
      <c r="C1448" s="18"/>
      <c r="D1448" t="s">
        <v>122</v>
      </c>
      <c r="E1448" t="s">
        <v>1771</v>
      </c>
      <c r="F1448" t="s">
        <v>2769</v>
      </c>
      <c r="G1448" s="18" t="str">
        <f t="shared" si="100"/>
        <v>Catalogo principal</v>
      </c>
      <c r="H1448" s="43" t="s">
        <v>121</v>
      </c>
      <c r="I1448" s="37" t="s">
        <v>67</v>
      </c>
      <c r="J1448" t="s">
        <v>5057</v>
      </c>
      <c r="K1448" t="s">
        <v>40</v>
      </c>
      <c r="L1448" s="70" t="s">
        <v>21</v>
      </c>
      <c r="M1448" s="70" t="s">
        <v>3948</v>
      </c>
      <c r="N1448" s="37" t="s">
        <v>67</v>
      </c>
      <c r="O1448" s="37" t="s">
        <v>67</v>
      </c>
      <c r="P1448" s="37" t="s">
        <v>3757</v>
      </c>
      <c r="Q1448" s="75" t="s">
        <v>1771</v>
      </c>
      <c r="R1448" t="s">
        <v>207</v>
      </c>
      <c r="S1448" s="38">
        <v>129</v>
      </c>
      <c r="T1448">
        <v>1</v>
      </c>
      <c r="U1448">
        <v>0</v>
      </c>
      <c r="V1448" s="43" t="str">
        <f t="shared" si="103"/>
        <v>USD</v>
      </c>
    </row>
    <row r="1449" spans="1:22" x14ac:dyDescent="0.2">
      <c r="A1449" s="18" t="str">
        <f t="shared" si="101"/>
        <v>Catalogo principalOPEN VALUE - CSP GOBIERNOYEG-00627</v>
      </c>
      <c r="B1449" s="18" t="str">
        <f t="shared" si="102"/>
        <v>YEG-00627OPEN VALUE - CSP GOBIERNO</v>
      </c>
      <c r="C1449" s="18"/>
      <c r="D1449" t="s">
        <v>122</v>
      </c>
      <c r="E1449" t="s">
        <v>1772</v>
      </c>
      <c r="F1449" t="s">
        <v>2769</v>
      </c>
      <c r="G1449" s="18" t="str">
        <f t="shared" si="100"/>
        <v>Catalogo principal</v>
      </c>
      <c r="H1449" s="43" t="s">
        <v>121</v>
      </c>
      <c r="I1449" s="37" t="s">
        <v>67</v>
      </c>
      <c r="J1449" t="s">
        <v>5058</v>
      </c>
      <c r="K1449" t="s">
        <v>40</v>
      </c>
      <c r="L1449" s="70" t="s">
        <v>21</v>
      </c>
      <c r="M1449" s="70" t="s">
        <v>3946</v>
      </c>
      <c r="N1449" s="37" t="s">
        <v>67</v>
      </c>
      <c r="O1449" s="37" t="s">
        <v>67</v>
      </c>
      <c r="P1449" s="37" t="s">
        <v>3757</v>
      </c>
      <c r="Q1449" s="75" t="s">
        <v>1772</v>
      </c>
      <c r="R1449" t="s">
        <v>207</v>
      </c>
      <c r="S1449" s="38">
        <v>183</v>
      </c>
      <c r="T1449">
        <v>1</v>
      </c>
      <c r="U1449">
        <v>0</v>
      </c>
      <c r="V1449" s="43" t="str">
        <f t="shared" si="103"/>
        <v>USD</v>
      </c>
    </row>
    <row r="1450" spans="1:22" x14ac:dyDescent="0.2">
      <c r="A1450" s="18" t="str">
        <f t="shared" si="101"/>
        <v>Catalogo principalOPEN VALUE - CSP GOBIERNOYEG-00628</v>
      </c>
      <c r="B1450" s="18" t="str">
        <f t="shared" si="102"/>
        <v>YEG-00628OPEN VALUE - CSP GOBIERNO</v>
      </c>
      <c r="C1450" s="18"/>
      <c r="D1450" t="s">
        <v>122</v>
      </c>
      <c r="E1450" t="s">
        <v>1773</v>
      </c>
      <c r="F1450" t="s">
        <v>2769</v>
      </c>
      <c r="G1450" s="18" t="str">
        <f t="shared" si="100"/>
        <v>Catalogo principal</v>
      </c>
      <c r="H1450" s="43" t="s">
        <v>121</v>
      </c>
      <c r="I1450" s="37" t="s">
        <v>67</v>
      </c>
      <c r="J1450" t="s">
        <v>5059</v>
      </c>
      <c r="K1450" t="s">
        <v>40</v>
      </c>
      <c r="L1450" s="70" t="s">
        <v>21</v>
      </c>
      <c r="M1450" s="70" t="s">
        <v>3946</v>
      </c>
      <c r="N1450" s="37" t="s">
        <v>67</v>
      </c>
      <c r="O1450" s="37" t="s">
        <v>67</v>
      </c>
      <c r="P1450" s="37" t="s">
        <v>3757</v>
      </c>
      <c r="Q1450" s="75" t="s">
        <v>1773</v>
      </c>
      <c r="R1450" t="s">
        <v>207</v>
      </c>
      <c r="S1450" s="38">
        <v>240</v>
      </c>
      <c r="T1450">
        <v>1</v>
      </c>
      <c r="U1450">
        <v>0</v>
      </c>
      <c r="V1450" s="43" t="str">
        <f t="shared" si="103"/>
        <v>USD</v>
      </c>
    </row>
    <row r="1451" spans="1:22" x14ac:dyDescent="0.2">
      <c r="A1451" s="18" t="str">
        <f t="shared" si="101"/>
        <v>Catalogo principalOPEN VALUE - CSP GOBIERNOYEG-00629</v>
      </c>
      <c r="B1451" s="18" t="str">
        <f t="shared" si="102"/>
        <v>YEG-00629OPEN VALUE - CSP GOBIERNO</v>
      </c>
      <c r="C1451" s="18"/>
      <c r="D1451" t="s">
        <v>122</v>
      </c>
      <c r="E1451" t="s">
        <v>1774</v>
      </c>
      <c r="F1451" t="s">
        <v>2769</v>
      </c>
      <c r="G1451" s="18" t="str">
        <f t="shared" si="100"/>
        <v>Catalogo principal</v>
      </c>
      <c r="H1451" s="43" t="s">
        <v>121</v>
      </c>
      <c r="I1451" s="37" t="s">
        <v>67</v>
      </c>
      <c r="J1451" t="s">
        <v>5060</v>
      </c>
      <c r="K1451" t="s">
        <v>40</v>
      </c>
      <c r="L1451" s="70" t="s">
        <v>21</v>
      </c>
      <c r="M1451" s="70" t="s">
        <v>3948</v>
      </c>
      <c r="N1451" s="37" t="s">
        <v>67</v>
      </c>
      <c r="O1451" s="37" t="s">
        <v>67</v>
      </c>
      <c r="P1451" s="37" t="s">
        <v>3757</v>
      </c>
      <c r="Q1451" s="75" t="s">
        <v>1774</v>
      </c>
      <c r="R1451" t="s">
        <v>207</v>
      </c>
      <c r="S1451" s="38">
        <v>81</v>
      </c>
      <c r="T1451">
        <v>1</v>
      </c>
      <c r="U1451">
        <v>0</v>
      </c>
      <c r="V1451" s="43" t="str">
        <f t="shared" si="103"/>
        <v>USD</v>
      </c>
    </row>
    <row r="1452" spans="1:22" x14ac:dyDescent="0.2">
      <c r="A1452" s="18" t="str">
        <f t="shared" si="101"/>
        <v>Catalogo principalOPEN VALUE - CSP GOBIERNOYEG-00630</v>
      </c>
      <c r="B1452" s="18" t="str">
        <f t="shared" si="102"/>
        <v>YEG-00630OPEN VALUE - CSP GOBIERNO</v>
      </c>
      <c r="C1452" s="18"/>
      <c r="D1452" t="s">
        <v>122</v>
      </c>
      <c r="E1452" t="s">
        <v>1775</v>
      </c>
      <c r="F1452" t="s">
        <v>2769</v>
      </c>
      <c r="G1452" s="18" t="str">
        <f t="shared" si="100"/>
        <v>Catalogo principal</v>
      </c>
      <c r="H1452" s="43" t="s">
        <v>121</v>
      </c>
      <c r="I1452" s="37" t="s">
        <v>67</v>
      </c>
      <c r="J1452" t="s">
        <v>5061</v>
      </c>
      <c r="K1452" t="s">
        <v>40</v>
      </c>
      <c r="L1452" s="70" t="s">
        <v>21</v>
      </c>
      <c r="M1452" s="70" t="s">
        <v>3948</v>
      </c>
      <c r="N1452" s="37" t="s">
        <v>67</v>
      </c>
      <c r="O1452" s="37" t="s">
        <v>67</v>
      </c>
      <c r="P1452" s="37" t="s">
        <v>3757</v>
      </c>
      <c r="Q1452" s="75" t="s">
        <v>1775</v>
      </c>
      <c r="R1452" t="s">
        <v>207</v>
      </c>
      <c r="S1452" s="38">
        <v>105</v>
      </c>
      <c r="T1452">
        <v>1</v>
      </c>
      <c r="U1452">
        <v>0</v>
      </c>
      <c r="V1452" s="43" t="str">
        <f t="shared" si="103"/>
        <v>USD</v>
      </c>
    </row>
    <row r="1453" spans="1:22" x14ac:dyDescent="0.2">
      <c r="A1453" s="18" t="str">
        <f t="shared" si="101"/>
        <v>Catalogo principalOPEN VALUE - CSP GOBIERNODG7GMGF0D7FV-0001</v>
      </c>
      <c r="B1453" s="18" t="str">
        <f t="shared" si="102"/>
        <v>DG7GMGF0D7FV-0001OPEN VALUE - CSP GOBIERNO</v>
      </c>
      <c r="C1453" s="18"/>
      <c r="D1453" t="s">
        <v>122</v>
      </c>
      <c r="E1453" t="s">
        <v>1947</v>
      </c>
      <c r="F1453" t="s">
        <v>2769</v>
      </c>
      <c r="G1453" s="18" t="str">
        <f t="shared" ref="G1453:G1509" si="104">D1453</f>
        <v>Catalogo principal</v>
      </c>
      <c r="H1453" s="43" t="s">
        <v>121</v>
      </c>
      <c r="I1453" s="37" t="s">
        <v>67</v>
      </c>
      <c r="J1453" t="s">
        <v>1956</v>
      </c>
      <c r="K1453" t="s">
        <v>40</v>
      </c>
      <c r="L1453" s="70" t="s">
        <v>21</v>
      </c>
      <c r="M1453" s="70" t="s">
        <v>4257</v>
      </c>
      <c r="N1453" s="37" t="s">
        <v>67</v>
      </c>
      <c r="O1453" s="37" t="s">
        <v>67</v>
      </c>
      <c r="P1453" s="37" t="s">
        <v>3756</v>
      </c>
      <c r="Q1453" s="75" t="s">
        <v>1947</v>
      </c>
      <c r="R1453" t="s">
        <v>207</v>
      </c>
      <c r="S1453" s="38">
        <v>180</v>
      </c>
      <c r="T1453">
        <v>1</v>
      </c>
      <c r="U1453">
        <v>0</v>
      </c>
      <c r="V1453" s="43" t="str">
        <f t="shared" si="103"/>
        <v>USD</v>
      </c>
    </row>
    <row r="1454" spans="1:22" x14ac:dyDescent="0.2">
      <c r="A1454" s="18" t="str">
        <f t="shared" si="101"/>
        <v>Catalogo principalOPEN VALUE - CSP GOBIERNODG7GMGF0D7FX-0002</v>
      </c>
      <c r="B1454" s="18" t="str">
        <f t="shared" si="102"/>
        <v>DG7GMGF0D7FX-0002OPEN VALUE - CSP GOBIERNO</v>
      </c>
      <c r="C1454" s="18"/>
      <c r="D1454" t="s">
        <v>122</v>
      </c>
      <c r="E1454" t="s">
        <v>1948</v>
      </c>
      <c r="F1454" t="s">
        <v>2769</v>
      </c>
      <c r="G1454" s="18" t="str">
        <f t="shared" si="104"/>
        <v>Catalogo principal</v>
      </c>
      <c r="H1454" s="43" t="s">
        <v>121</v>
      </c>
      <c r="I1454" s="37" t="s">
        <v>67</v>
      </c>
      <c r="J1454" t="s">
        <v>1957</v>
      </c>
      <c r="K1454" t="s">
        <v>40</v>
      </c>
      <c r="L1454" s="70" t="s">
        <v>21</v>
      </c>
      <c r="M1454" s="70" t="s">
        <v>4257</v>
      </c>
      <c r="N1454" s="37" t="s">
        <v>67</v>
      </c>
      <c r="O1454" s="37" t="s">
        <v>67</v>
      </c>
      <c r="P1454" s="37" t="s">
        <v>3756</v>
      </c>
      <c r="Q1454" s="75" t="s">
        <v>1948</v>
      </c>
      <c r="R1454" t="s">
        <v>207</v>
      </c>
      <c r="S1454" s="38">
        <v>707</v>
      </c>
      <c r="T1454">
        <v>1</v>
      </c>
      <c r="U1454">
        <v>0</v>
      </c>
      <c r="V1454" s="43" t="str">
        <f t="shared" si="103"/>
        <v>USD</v>
      </c>
    </row>
    <row r="1455" spans="1:22" x14ac:dyDescent="0.2">
      <c r="A1455" s="18" t="str">
        <f t="shared" si="101"/>
        <v>Catalogo principalOPEN VALUE - CSP GOBIERNODG7GMGF0D7FZ-0002</v>
      </c>
      <c r="B1455" s="18" t="str">
        <f t="shared" si="102"/>
        <v>DG7GMGF0D7FZ-0002OPEN VALUE - CSP GOBIERNO</v>
      </c>
      <c r="C1455" s="18"/>
      <c r="D1455" t="s">
        <v>122</v>
      </c>
      <c r="E1455" t="s">
        <v>1949</v>
      </c>
      <c r="F1455" t="s">
        <v>2769</v>
      </c>
      <c r="G1455" s="18" t="str">
        <f t="shared" si="104"/>
        <v>Catalogo principal</v>
      </c>
      <c r="H1455" s="43" t="s">
        <v>121</v>
      </c>
      <c r="I1455" s="37" t="s">
        <v>67</v>
      </c>
      <c r="J1455" t="s">
        <v>1958</v>
      </c>
      <c r="K1455" t="s">
        <v>40</v>
      </c>
      <c r="L1455" s="70" t="s">
        <v>21</v>
      </c>
      <c r="M1455" s="70" t="s">
        <v>4257</v>
      </c>
      <c r="N1455" s="37" t="s">
        <v>67</v>
      </c>
      <c r="O1455" s="37" t="s">
        <v>67</v>
      </c>
      <c r="P1455" s="37" t="s">
        <v>3756</v>
      </c>
      <c r="Q1455" s="75" t="s">
        <v>1949</v>
      </c>
      <c r="R1455" t="s">
        <v>207</v>
      </c>
      <c r="S1455" s="38">
        <v>518</v>
      </c>
      <c r="T1455">
        <v>1</v>
      </c>
      <c r="U1455">
        <v>0</v>
      </c>
      <c r="V1455" s="43" t="str">
        <f t="shared" si="103"/>
        <v>USD</v>
      </c>
    </row>
    <row r="1456" spans="1:22" x14ac:dyDescent="0.2">
      <c r="A1456" s="18" t="str">
        <f t="shared" si="101"/>
        <v>Catalogo principalOPEN VALUE - CSP GOBIERNODG7GMGF0D7D1-0002</v>
      </c>
      <c r="B1456" s="18" t="str">
        <f t="shared" si="102"/>
        <v>DG7GMGF0D7D1-0002OPEN VALUE - CSP GOBIERNO</v>
      </c>
      <c r="C1456" s="18"/>
      <c r="D1456" t="s">
        <v>122</v>
      </c>
      <c r="E1456" t="s">
        <v>1950</v>
      </c>
      <c r="F1456" t="s">
        <v>2769</v>
      </c>
      <c r="G1456" s="18" t="str">
        <f t="shared" si="104"/>
        <v>Catalogo principal</v>
      </c>
      <c r="H1456" s="43" t="s">
        <v>121</v>
      </c>
      <c r="I1456" s="37" t="s">
        <v>67</v>
      </c>
      <c r="J1456" t="s">
        <v>1959</v>
      </c>
      <c r="K1456" t="s">
        <v>40</v>
      </c>
      <c r="L1456" s="70" t="s">
        <v>21</v>
      </c>
      <c r="M1456" s="70" t="s">
        <v>4257</v>
      </c>
      <c r="N1456" s="37" t="s">
        <v>67</v>
      </c>
      <c r="O1456" s="37" t="s">
        <v>67</v>
      </c>
      <c r="P1456" s="37" t="s">
        <v>3756</v>
      </c>
      <c r="Q1456" s="75" t="s">
        <v>1950</v>
      </c>
      <c r="R1456" t="s">
        <v>207</v>
      </c>
      <c r="S1456" s="38">
        <v>518</v>
      </c>
      <c r="T1456">
        <v>1</v>
      </c>
      <c r="U1456">
        <v>0</v>
      </c>
      <c r="V1456" s="43" t="str">
        <f t="shared" si="103"/>
        <v>USD</v>
      </c>
    </row>
    <row r="1457" spans="1:22" x14ac:dyDescent="0.2">
      <c r="A1457" s="18" t="str">
        <f t="shared" si="101"/>
        <v>Catalogo principalOPEN VALUE - CSP GOBIERNODG7GMGF0D7D7-0001</v>
      </c>
      <c r="B1457" s="18" t="str">
        <f t="shared" si="102"/>
        <v>DG7GMGF0D7D7-0001OPEN VALUE - CSP GOBIERNO</v>
      </c>
      <c r="C1457" s="18"/>
      <c r="D1457" t="s">
        <v>122</v>
      </c>
      <c r="E1457" t="s">
        <v>1951</v>
      </c>
      <c r="F1457" t="s">
        <v>2769</v>
      </c>
      <c r="G1457" s="18" t="str">
        <f t="shared" si="104"/>
        <v>Catalogo principal</v>
      </c>
      <c r="H1457" s="43" t="s">
        <v>121</v>
      </c>
      <c r="I1457" s="37" t="s">
        <v>67</v>
      </c>
      <c r="J1457" t="s">
        <v>1960</v>
      </c>
      <c r="K1457" t="s">
        <v>40</v>
      </c>
      <c r="L1457" s="70" t="s">
        <v>21</v>
      </c>
      <c r="M1457" s="70" t="s">
        <v>4257</v>
      </c>
      <c r="N1457" s="37" t="s">
        <v>67</v>
      </c>
      <c r="O1457" s="37" t="s">
        <v>67</v>
      </c>
      <c r="P1457" s="37" t="s">
        <v>3756</v>
      </c>
      <c r="Q1457" s="75" t="s">
        <v>1951</v>
      </c>
      <c r="R1457" t="s">
        <v>207</v>
      </c>
      <c r="S1457" s="38">
        <v>1299</v>
      </c>
      <c r="T1457">
        <v>1</v>
      </c>
      <c r="U1457">
        <v>0</v>
      </c>
      <c r="V1457" s="43" t="str">
        <f t="shared" si="103"/>
        <v>USD</v>
      </c>
    </row>
    <row r="1458" spans="1:22" x14ac:dyDescent="0.2">
      <c r="A1458" s="18" t="str">
        <f t="shared" si="101"/>
        <v>Catalogo principalOPEN VALUE - CSP GOBIERNODG7GMGF0D7D8-0001</v>
      </c>
      <c r="B1458" s="18" t="str">
        <f t="shared" si="102"/>
        <v>DG7GMGF0D7D8-0001OPEN VALUE - CSP GOBIERNO</v>
      </c>
      <c r="C1458" s="18"/>
      <c r="D1458" t="s">
        <v>122</v>
      </c>
      <c r="E1458" t="s">
        <v>1952</v>
      </c>
      <c r="F1458" t="s">
        <v>2769</v>
      </c>
      <c r="G1458" s="18" t="str">
        <f t="shared" si="104"/>
        <v>Catalogo principal</v>
      </c>
      <c r="H1458" s="43" t="s">
        <v>121</v>
      </c>
      <c r="I1458" s="37" t="s">
        <v>67</v>
      </c>
      <c r="J1458" t="s">
        <v>1961</v>
      </c>
      <c r="K1458" t="s">
        <v>40</v>
      </c>
      <c r="L1458" s="70" t="s">
        <v>21</v>
      </c>
      <c r="M1458" s="70" t="s">
        <v>4257</v>
      </c>
      <c r="N1458" s="37" t="s">
        <v>67</v>
      </c>
      <c r="O1458" s="37" t="s">
        <v>67</v>
      </c>
      <c r="P1458" s="37" t="s">
        <v>3756</v>
      </c>
      <c r="Q1458" s="75" t="s">
        <v>1952</v>
      </c>
      <c r="R1458" t="s">
        <v>207</v>
      </c>
      <c r="S1458" s="38">
        <v>782</v>
      </c>
      <c r="T1458">
        <v>1</v>
      </c>
      <c r="U1458">
        <v>0</v>
      </c>
      <c r="V1458" s="43" t="str">
        <f t="shared" si="103"/>
        <v>USD</v>
      </c>
    </row>
    <row r="1459" spans="1:22" x14ac:dyDescent="0.2">
      <c r="A1459" s="18" t="str">
        <f t="shared" si="101"/>
        <v>Catalogo principalOPEN VALUE - CSP GOBIERNODG7GMGF0D7D9-0002</v>
      </c>
      <c r="B1459" s="18" t="str">
        <f t="shared" si="102"/>
        <v>DG7GMGF0D7D9-0002OPEN VALUE - CSP GOBIERNO</v>
      </c>
      <c r="C1459" s="18"/>
      <c r="D1459" t="s">
        <v>122</v>
      </c>
      <c r="E1459" t="s">
        <v>1953</v>
      </c>
      <c r="F1459" t="s">
        <v>2769</v>
      </c>
      <c r="G1459" s="18" t="str">
        <f t="shared" si="104"/>
        <v>Catalogo principal</v>
      </c>
      <c r="H1459" s="43" t="s">
        <v>121</v>
      </c>
      <c r="I1459" s="37" t="s">
        <v>67</v>
      </c>
      <c r="J1459" t="s">
        <v>1962</v>
      </c>
      <c r="K1459" t="s">
        <v>40</v>
      </c>
      <c r="L1459" s="70" t="s">
        <v>21</v>
      </c>
      <c r="M1459" s="70" t="s">
        <v>4257</v>
      </c>
      <c r="N1459" s="37" t="s">
        <v>67</v>
      </c>
      <c r="O1459" s="37" t="s">
        <v>67</v>
      </c>
      <c r="P1459" s="37" t="s">
        <v>3756</v>
      </c>
      <c r="Q1459" s="75" t="s">
        <v>1953</v>
      </c>
      <c r="R1459" t="s">
        <v>207</v>
      </c>
      <c r="S1459" s="38">
        <v>667</v>
      </c>
      <c r="T1459">
        <v>1</v>
      </c>
      <c r="U1459">
        <v>0</v>
      </c>
      <c r="V1459" s="43" t="str">
        <f t="shared" si="103"/>
        <v>USD</v>
      </c>
    </row>
    <row r="1460" spans="1:22" x14ac:dyDescent="0.2">
      <c r="A1460" s="18" t="str">
        <f t="shared" si="101"/>
        <v>Catalogo principalOPEN VALUE - CSP GOBIERNODG7GMGF0D7DB-0002</v>
      </c>
      <c r="B1460" s="18" t="str">
        <f t="shared" si="102"/>
        <v>DG7GMGF0D7DB-0002OPEN VALUE - CSP GOBIERNO</v>
      </c>
      <c r="C1460" s="18"/>
      <c r="D1460" t="s">
        <v>122</v>
      </c>
      <c r="E1460" t="s">
        <v>1954</v>
      </c>
      <c r="F1460" t="s">
        <v>2769</v>
      </c>
      <c r="G1460" s="18" t="str">
        <f t="shared" si="104"/>
        <v>Catalogo principal</v>
      </c>
      <c r="H1460" s="43" t="s">
        <v>121</v>
      </c>
      <c r="I1460" s="37" t="s">
        <v>67</v>
      </c>
      <c r="J1460" t="s">
        <v>1963</v>
      </c>
      <c r="K1460" t="s">
        <v>40</v>
      </c>
      <c r="L1460" s="70" t="s">
        <v>21</v>
      </c>
      <c r="M1460" s="70" t="s">
        <v>4257</v>
      </c>
      <c r="N1460" s="37" t="s">
        <v>67</v>
      </c>
      <c r="O1460" s="37" t="s">
        <v>67</v>
      </c>
      <c r="P1460" s="37" t="s">
        <v>3756</v>
      </c>
      <c r="Q1460" s="75" t="s">
        <v>1954</v>
      </c>
      <c r="R1460" t="s">
        <v>207</v>
      </c>
      <c r="S1460" s="38">
        <v>356</v>
      </c>
      <c r="T1460">
        <v>1</v>
      </c>
      <c r="U1460">
        <v>0</v>
      </c>
      <c r="V1460" s="43" t="str">
        <f t="shared" si="103"/>
        <v>USD</v>
      </c>
    </row>
    <row r="1461" spans="1:22" x14ac:dyDescent="0.2">
      <c r="A1461" s="18" t="str">
        <f t="shared" si="101"/>
        <v>Catalogo principalCSP ACADEMICOf889f18a-cceb-4ac8-8f76-1e6ea97256a0</v>
      </c>
      <c r="B1461" s="18" t="str">
        <f t="shared" si="102"/>
        <v>f889f18a-cceb-4ac8-8f76-1e6ea97256a0CSP ACADEMICO</v>
      </c>
      <c r="C1461" s="18"/>
      <c r="D1461" t="s">
        <v>122</v>
      </c>
      <c r="E1461" t="s">
        <v>1955</v>
      </c>
      <c r="F1461" t="s">
        <v>1976</v>
      </c>
      <c r="G1461" s="18" t="str">
        <f t="shared" si="104"/>
        <v>Catalogo principal</v>
      </c>
      <c r="H1461" s="43" t="s">
        <v>121</v>
      </c>
      <c r="I1461" s="37" t="s">
        <v>67</v>
      </c>
      <c r="J1461" t="s">
        <v>2075</v>
      </c>
      <c r="K1461" t="s">
        <v>40</v>
      </c>
      <c r="L1461" s="70" t="s">
        <v>21</v>
      </c>
      <c r="M1461" s="70" t="s">
        <v>28</v>
      </c>
      <c r="N1461" s="37" t="s">
        <v>67</v>
      </c>
      <c r="O1461" s="37" t="s">
        <v>67</v>
      </c>
      <c r="P1461" s="37" t="s">
        <v>1976</v>
      </c>
      <c r="Q1461" s="75" t="s">
        <v>1955</v>
      </c>
      <c r="R1461" t="s">
        <v>3691</v>
      </c>
      <c r="S1461" s="38">
        <v>90</v>
      </c>
      <c r="T1461">
        <v>1</v>
      </c>
      <c r="U1461">
        <v>0</v>
      </c>
      <c r="V1461" s="43" t="str">
        <f t="shared" si="103"/>
        <v>USD</v>
      </c>
    </row>
    <row r="1462" spans="1:22" x14ac:dyDescent="0.2">
      <c r="A1462" s="18" t="str">
        <f t="shared" si="101"/>
        <v>Catalogo principalCSP ACADEMICO6e93ecad-e7dd-4158-b038-65f3d160b736</v>
      </c>
      <c r="B1462" s="18" t="str">
        <f t="shared" si="102"/>
        <v>6e93ecad-e7dd-4158-b038-65f3d160b736CSP ACADEMICO</v>
      </c>
      <c r="C1462" s="18"/>
      <c r="D1462" t="s">
        <v>122</v>
      </c>
      <c r="E1462" t="s">
        <v>1977</v>
      </c>
      <c r="F1462" t="s">
        <v>1976</v>
      </c>
      <c r="G1462" s="18" t="str">
        <f t="shared" si="104"/>
        <v>Catalogo principal</v>
      </c>
      <c r="H1462" s="43" t="s">
        <v>121</v>
      </c>
      <c r="I1462" s="37" t="s">
        <v>67</v>
      </c>
      <c r="J1462" t="s">
        <v>2094</v>
      </c>
      <c r="K1462" t="s">
        <v>40</v>
      </c>
      <c r="L1462" s="70" t="s">
        <v>21</v>
      </c>
      <c r="M1462" s="70" t="s">
        <v>3966</v>
      </c>
      <c r="N1462" s="37" t="s">
        <v>67</v>
      </c>
      <c r="O1462" s="37" t="s">
        <v>67</v>
      </c>
      <c r="P1462" s="37" t="s">
        <v>1976</v>
      </c>
      <c r="Q1462" s="75" t="s">
        <v>1977</v>
      </c>
      <c r="R1462" t="s">
        <v>3691</v>
      </c>
      <c r="S1462" s="38">
        <v>22</v>
      </c>
      <c r="T1462">
        <v>1</v>
      </c>
      <c r="U1462">
        <v>0</v>
      </c>
      <c r="V1462" s="43" t="str">
        <f t="shared" si="103"/>
        <v>USD</v>
      </c>
    </row>
    <row r="1463" spans="1:22" x14ac:dyDescent="0.2">
      <c r="A1463" s="18" t="str">
        <f t="shared" si="101"/>
        <v>Catalogo principalCSP ACADEMICOa66cb0f3-567d-416e-b4f7-164a2738a57f</v>
      </c>
      <c r="B1463" s="18" t="str">
        <f t="shared" si="102"/>
        <v>a66cb0f3-567d-416e-b4f7-164a2738a57fCSP ACADEMICO</v>
      </c>
      <c r="C1463" s="18"/>
      <c r="D1463" t="s">
        <v>122</v>
      </c>
      <c r="E1463" t="s">
        <v>1978</v>
      </c>
      <c r="F1463" t="s">
        <v>1976</v>
      </c>
      <c r="G1463" s="18" t="str">
        <f t="shared" si="104"/>
        <v>Catalogo principal</v>
      </c>
      <c r="H1463" s="43" t="s">
        <v>121</v>
      </c>
      <c r="I1463" s="37" t="s">
        <v>67</v>
      </c>
      <c r="J1463" t="s">
        <v>2095</v>
      </c>
      <c r="K1463" t="s">
        <v>40</v>
      </c>
      <c r="L1463" s="70" t="s">
        <v>21</v>
      </c>
      <c r="M1463" s="70" t="s">
        <v>3966</v>
      </c>
      <c r="N1463" s="37" t="s">
        <v>67</v>
      </c>
      <c r="O1463" s="37" t="s">
        <v>67</v>
      </c>
      <c r="P1463" s="37" t="s">
        <v>1976</v>
      </c>
      <c r="Q1463" s="75" t="s">
        <v>1978</v>
      </c>
      <c r="R1463" t="s">
        <v>3691</v>
      </c>
      <c r="S1463" s="38">
        <v>16</v>
      </c>
      <c r="T1463">
        <v>1</v>
      </c>
      <c r="U1463">
        <v>0</v>
      </c>
      <c r="V1463" s="43" t="str">
        <f t="shared" si="103"/>
        <v>USD</v>
      </c>
    </row>
    <row r="1464" spans="1:22" x14ac:dyDescent="0.2">
      <c r="A1464" s="18" t="str">
        <f t="shared" si="101"/>
        <v>Catalogo principalCSP ACADEMICO0638ef49-32fe-4115-a87f-559506a04934</v>
      </c>
      <c r="B1464" s="18" t="str">
        <f t="shared" si="102"/>
        <v>0638ef49-32fe-4115-a87f-559506a04934CSP ACADEMICO</v>
      </c>
      <c r="C1464" s="18"/>
      <c r="D1464" t="s">
        <v>122</v>
      </c>
      <c r="E1464" t="s">
        <v>1979</v>
      </c>
      <c r="F1464" t="s">
        <v>1976</v>
      </c>
      <c r="G1464" s="18" t="str">
        <f t="shared" si="104"/>
        <v>Catalogo principal</v>
      </c>
      <c r="H1464" s="43" t="s">
        <v>121</v>
      </c>
      <c r="I1464" s="37" t="s">
        <v>67</v>
      </c>
      <c r="J1464" t="s">
        <v>3813</v>
      </c>
      <c r="K1464" t="s">
        <v>40</v>
      </c>
      <c r="L1464" s="70" t="s">
        <v>21</v>
      </c>
      <c r="M1464" s="70" t="s">
        <v>3966</v>
      </c>
      <c r="N1464" s="37" t="s">
        <v>67</v>
      </c>
      <c r="O1464" s="37" t="s">
        <v>67</v>
      </c>
      <c r="P1464" s="37" t="s">
        <v>1976</v>
      </c>
      <c r="Q1464" s="75" t="s">
        <v>1979</v>
      </c>
      <c r="R1464" t="s">
        <v>3691</v>
      </c>
      <c r="S1464" s="38">
        <v>2.2999999999999998</v>
      </c>
      <c r="T1464">
        <v>1</v>
      </c>
      <c r="U1464">
        <v>0</v>
      </c>
      <c r="V1464" s="43" t="str">
        <f t="shared" si="103"/>
        <v>USD</v>
      </c>
    </row>
    <row r="1465" spans="1:22" x14ac:dyDescent="0.2">
      <c r="A1465" s="18" t="str">
        <f t="shared" si="101"/>
        <v>Catalogo principalCSP ACADEMICO051934f3-5341-48fe-90ac-59a0ae9960d4</v>
      </c>
      <c r="B1465" s="18" t="str">
        <f t="shared" si="102"/>
        <v>051934f3-5341-48fe-90ac-59a0ae9960d4CSP ACADEMICO</v>
      </c>
      <c r="C1465" s="18"/>
      <c r="D1465" t="s">
        <v>122</v>
      </c>
      <c r="E1465" t="s">
        <v>1980</v>
      </c>
      <c r="F1465" t="s">
        <v>1976</v>
      </c>
      <c r="G1465" s="18" t="str">
        <f t="shared" si="104"/>
        <v>Catalogo principal</v>
      </c>
      <c r="H1465" s="43" t="s">
        <v>121</v>
      </c>
      <c r="I1465" s="37" t="s">
        <v>67</v>
      </c>
      <c r="J1465" t="s">
        <v>2096</v>
      </c>
      <c r="K1465" t="s">
        <v>40</v>
      </c>
      <c r="L1465" s="70" t="s">
        <v>21</v>
      </c>
      <c r="M1465" s="70" t="s">
        <v>3966</v>
      </c>
      <c r="N1465" s="37" t="s">
        <v>67</v>
      </c>
      <c r="O1465" s="37" t="s">
        <v>67</v>
      </c>
      <c r="P1465" s="37" t="s">
        <v>1976</v>
      </c>
      <c r="Q1465" s="75" t="s">
        <v>1980</v>
      </c>
      <c r="R1465" t="s">
        <v>3691</v>
      </c>
      <c r="S1465" s="38">
        <v>8.3000000000000007</v>
      </c>
      <c r="T1465">
        <v>1</v>
      </c>
      <c r="U1465">
        <v>0</v>
      </c>
      <c r="V1465" s="43" t="str">
        <f t="shared" si="103"/>
        <v>USD</v>
      </c>
    </row>
    <row r="1466" spans="1:22" x14ac:dyDescent="0.2">
      <c r="A1466" s="18" t="str">
        <f t="shared" si="101"/>
        <v>Catalogo principalCSP ACADEMICO06339642-9043-498c-9d95-e2d4787fdbd0</v>
      </c>
      <c r="B1466" s="18" t="str">
        <f t="shared" si="102"/>
        <v>06339642-9043-498c-9d95-e2d4787fdbd0CSP ACADEMICO</v>
      </c>
      <c r="C1466" s="18"/>
      <c r="D1466" t="s">
        <v>122</v>
      </c>
      <c r="E1466" t="s">
        <v>1981</v>
      </c>
      <c r="F1466" t="s">
        <v>1976</v>
      </c>
      <c r="G1466" s="18" t="str">
        <f t="shared" si="104"/>
        <v>Catalogo principal</v>
      </c>
      <c r="H1466" s="43" t="s">
        <v>121</v>
      </c>
      <c r="I1466" s="37" t="s">
        <v>67</v>
      </c>
      <c r="J1466" t="s">
        <v>2097</v>
      </c>
      <c r="K1466" t="s">
        <v>40</v>
      </c>
      <c r="L1466" s="70" t="s">
        <v>21</v>
      </c>
      <c r="M1466" s="70" t="s">
        <v>3966</v>
      </c>
      <c r="N1466" s="37" t="s">
        <v>67</v>
      </c>
      <c r="O1466" s="37" t="s">
        <v>67</v>
      </c>
      <c r="P1466" s="37" t="s">
        <v>1976</v>
      </c>
      <c r="Q1466" s="75" t="s">
        <v>1981</v>
      </c>
      <c r="R1466" t="s">
        <v>3691</v>
      </c>
      <c r="S1466" s="38">
        <v>371.3</v>
      </c>
      <c r="T1466">
        <v>1</v>
      </c>
      <c r="U1466">
        <v>0</v>
      </c>
      <c r="V1466" s="43" t="str">
        <f t="shared" si="103"/>
        <v>USD</v>
      </c>
    </row>
    <row r="1467" spans="1:22" x14ac:dyDescent="0.2">
      <c r="A1467" s="18" t="str">
        <f t="shared" si="101"/>
        <v>Catalogo principalCSP ACADEMICO06e54a59-a321-44e7-adc4-808a926537f9</v>
      </c>
      <c r="B1467" s="18" t="str">
        <f t="shared" si="102"/>
        <v>06e54a59-a321-44e7-adc4-808a926537f9CSP ACADEMICO</v>
      </c>
      <c r="C1467" s="18"/>
      <c r="D1467" t="s">
        <v>122</v>
      </c>
      <c r="E1467" t="s">
        <v>1982</v>
      </c>
      <c r="F1467" t="s">
        <v>1976</v>
      </c>
      <c r="G1467" s="18" t="str">
        <f t="shared" si="104"/>
        <v>Catalogo principal</v>
      </c>
      <c r="H1467" s="43" t="s">
        <v>121</v>
      </c>
      <c r="I1467" s="37" t="s">
        <v>67</v>
      </c>
      <c r="J1467" t="s">
        <v>2098</v>
      </c>
      <c r="K1467" t="s">
        <v>40</v>
      </c>
      <c r="L1467" s="70" t="s">
        <v>21</v>
      </c>
      <c r="M1467" s="70" t="s">
        <v>3966</v>
      </c>
      <c r="N1467" s="37" t="s">
        <v>67</v>
      </c>
      <c r="O1467" s="37" t="s">
        <v>67</v>
      </c>
      <c r="P1467" s="37" t="s">
        <v>1976</v>
      </c>
      <c r="Q1467" s="75" t="s">
        <v>1982</v>
      </c>
      <c r="R1467" t="s">
        <v>3691</v>
      </c>
      <c r="S1467" s="38">
        <v>6</v>
      </c>
      <c r="T1467">
        <v>1</v>
      </c>
      <c r="U1467">
        <v>0</v>
      </c>
      <c r="V1467" s="43" t="str">
        <f t="shared" si="103"/>
        <v>USD</v>
      </c>
    </row>
    <row r="1468" spans="1:22" x14ac:dyDescent="0.2">
      <c r="A1468" s="18" t="str">
        <f t="shared" si="101"/>
        <v>Catalogo principalCSP ACADEMICO0dba3128-7dd9-4961-a3f5-5fc651a49461</v>
      </c>
      <c r="B1468" s="18" t="str">
        <f t="shared" si="102"/>
        <v>0dba3128-7dd9-4961-a3f5-5fc651a49461CSP ACADEMICO</v>
      </c>
      <c r="C1468" s="18"/>
      <c r="D1468" t="s">
        <v>122</v>
      </c>
      <c r="E1468" t="s">
        <v>1983</v>
      </c>
      <c r="F1468" t="s">
        <v>1976</v>
      </c>
      <c r="G1468" s="18" t="str">
        <f t="shared" si="104"/>
        <v>Catalogo principal</v>
      </c>
      <c r="H1468" s="43" t="s">
        <v>121</v>
      </c>
      <c r="I1468" s="37" t="s">
        <v>67</v>
      </c>
      <c r="J1468" t="s">
        <v>2099</v>
      </c>
      <c r="K1468" t="s">
        <v>40</v>
      </c>
      <c r="L1468" s="70" t="s">
        <v>21</v>
      </c>
      <c r="M1468" s="70" t="s">
        <v>3966</v>
      </c>
      <c r="N1468" s="37" t="s">
        <v>67</v>
      </c>
      <c r="O1468" s="37" t="s">
        <v>67</v>
      </c>
      <c r="P1468" s="37" t="s">
        <v>1976</v>
      </c>
      <c r="Q1468" s="75" t="s">
        <v>1983</v>
      </c>
      <c r="R1468" t="s">
        <v>3691</v>
      </c>
      <c r="S1468" s="38">
        <v>123.8</v>
      </c>
      <c r="T1468">
        <v>1</v>
      </c>
      <c r="U1468">
        <v>0</v>
      </c>
      <c r="V1468" s="43" t="str">
        <f t="shared" si="103"/>
        <v>USD</v>
      </c>
    </row>
    <row r="1469" spans="1:22" x14ac:dyDescent="0.2">
      <c r="A1469" s="18" t="str">
        <f t="shared" si="101"/>
        <v>Catalogo principalCSP ACADEMICO1514cecb-2ad3-4dc8-80d1-42395817777a</v>
      </c>
      <c r="B1469" s="18" t="str">
        <f t="shared" si="102"/>
        <v>1514cecb-2ad3-4dc8-80d1-42395817777aCSP ACADEMICO</v>
      </c>
      <c r="C1469" s="18"/>
      <c r="D1469" t="s">
        <v>122</v>
      </c>
      <c r="E1469" t="s">
        <v>1984</v>
      </c>
      <c r="F1469" t="s">
        <v>1976</v>
      </c>
      <c r="G1469" s="18" t="str">
        <f t="shared" si="104"/>
        <v>Catalogo principal</v>
      </c>
      <c r="H1469" s="43" t="s">
        <v>121</v>
      </c>
      <c r="I1469" s="37" t="s">
        <v>67</v>
      </c>
      <c r="J1469" t="s">
        <v>2100</v>
      </c>
      <c r="K1469" t="s">
        <v>40</v>
      </c>
      <c r="L1469" s="70" t="s">
        <v>21</v>
      </c>
      <c r="M1469" s="70" t="s">
        <v>3966</v>
      </c>
      <c r="N1469" s="37" t="s">
        <v>67</v>
      </c>
      <c r="O1469" s="37" t="s">
        <v>67</v>
      </c>
      <c r="P1469" s="37" t="s">
        <v>1976</v>
      </c>
      <c r="Q1469" s="75" t="s">
        <v>1984</v>
      </c>
      <c r="R1469" t="s">
        <v>3691</v>
      </c>
      <c r="S1469" s="38">
        <v>49.5</v>
      </c>
      <c r="T1469">
        <v>1</v>
      </c>
      <c r="U1469">
        <v>0</v>
      </c>
      <c r="V1469" s="43" t="str">
        <f t="shared" si="103"/>
        <v>USD</v>
      </c>
    </row>
    <row r="1470" spans="1:22" x14ac:dyDescent="0.2">
      <c r="A1470" s="18" t="str">
        <f t="shared" si="101"/>
        <v>Catalogo principalCSP ACADEMICO18884f43-dc34-40f8-a5d4-042b50d6896d</v>
      </c>
      <c r="B1470" s="18" t="str">
        <f t="shared" si="102"/>
        <v>18884f43-dc34-40f8-a5d4-042b50d6896dCSP ACADEMICO</v>
      </c>
      <c r="C1470" s="18"/>
      <c r="D1470" t="s">
        <v>122</v>
      </c>
      <c r="E1470" t="s">
        <v>1985</v>
      </c>
      <c r="F1470" t="s">
        <v>1976</v>
      </c>
      <c r="G1470" s="18" t="str">
        <f t="shared" si="104"/>
        <v>Catalogo principal</v>
      </c>
      <c r="H1470" s="43" t="s">
        <v>121</v>
      </c>
      <c r="I1470" s="37" t="s">
        <v>67</v>
      </c>
      <c r="J1470" t="s">
        <v>2101</v>
      </c>
      <c r="K1470" t="s">
        <v>40</v>
      </c>
      <c r="L1470" s="70" t="s">
        <v>21</v>
      </c>
      <c r="M1470" s="70" t="s">
        <v>3966</v>
      </c>
      <c r="N1470" s="37" t="s">
        <v>67</v>
      </c>
      <c r="O1470" s="37" t="s">
        <v>67</v>
      </c>
      <c r="P1470" s="37" t="s">
        <v>1976</v>
      </c>
      <c r="Q1470" s="75" t="s">
        <v>1985</v>
      </c>
      <c r="R1470" t="s">
        <v>3691</v>
      </c>
      <c r="S1470" s="38">
        <v>41.3</v>
      </c>
      <c r="T1470">
        <v>1</v>
      </c>
      <c r="U1470">
        <v>0</v>
      </c>
      <c r="V1470" s="43" t="str">
        <f t="shared" si="103"/>
        <v>USD</v>
      </c>
    </row>
    <row r="1471" spans="1:22" x14ac:dyDescent="0.2">
      <c r="A1471" s="18" t="str">
        <f t="shared" si="101"/>
        <v>Catalogo principalCSP ACADEMICO1f4b4375-3185-40cf-b044-117fe3b102c6</v>
      </c>
      <c r="B1471" s="18" t="str">
        <f t="shared" si="102"/>
        <v>1f4b4375-3185-40cf-b044-117fe3b102c6CSP ACADEMICO</v>
      </c>
      <c r="C1471" s="18"/>
      <c r="D1471" t="s">
        <v>122</v>
      </c>
      <c r="E1471" t="s">
        <v>1986</v>
      </c>
      <c r="F1471" t="s">
        <v>1976</v>
      </c>
      <c r="G1471" s="18" t="str">
        <f t="shared" si="104"/>
        <v>Catalogo principal</v>
      </c>
      <c r="H1471" s="43" t="s">
        <v>121</v>
      </c>
      <c r="I1471" s="37" t="s">
        <v>67</v>
      </c>
      <c r="J1471" t="s">
        <v>3814</v>
      </c>
      <c r="K1471" t="s">
        <v>40</v>
      </c>
      <c r="L1471" s="70" t="s">
        <v>21</v>
      </c>
      <c r="M1471" s="70" t="s">
        <v>3966</v>
      </c>
      <c r="N1471" s="37" t="s">
        <v>67</v>
      </c>
      <c r="O1471" s="37" t="s">
        <v>67</v>
      </c>
      <c r="P1471" s="37" t="s">
        <v>1976</v>
      </c>
      <c r="Q1471" s="75" t="s">
        <v>1986</v>
      </c>
      <c r="R1471" t="s">
        <v>3691</v>
      </c>
      <c r="S1471" s="38">
        <v>8</v>
      </c>
      <c r="T1471">
        <v>1</v>
      </c>
      <c r="U1471">
        <v>0</v>
      </c>
      <c r="V1471" s="43" t="str">
        <f t="shared" si="103"/>
        <v>USD</v>
      </c>
    </row>
    <row r="1472" spans="1:22" x14ac:dyDescent="0.2">
      <c r="A1472" s="18" t="str">
        <f t="shared" si="101"/>
        <v>Catalogo principalCSP ACADEMICO1f61964f-86e0-4821-81ed-eebe194de173</v>
      </c>
      <c r="B1472" s="18" t="str">
        <f t="shared" si="102"/>
        <v>1f61964f-86e0-4821-81ed-eebe194de173CSP ACADEMICO</v>
      </c>
      <c r="C1472" s="18"/>
      <c r="D1472" t="s">
        <v>122</v>
      </c>
      <c r="E1472" t="s">
        <v>1987</v>
      </c>
      <c r="F1472" t="s">
        <v>1976</v>
      </c>
      <c r="G1472" s="18" t="str">
        <f t="shared" si="104"/>
        <v>Catalogo principal</v>
      </c>
      <c r="H1472" s="43" t="s">
        <v>121</v>
      </c>
      <c r="I1472" s="37" t="s">
        <v>67</v>
      </c>
      <c r="J1472" t="s">
        <v>5062</v>
      </c>
      <c r="K1472" t="s">
        <v>40</v>
      </c>
      <c r="L1472" s="70" t="s">
        <v>21</v>
      </c>
      <c r="M1472" s="70" t="s">
        <v>3966</v>
      </c>
      <c r="N1472" s="37" t="s">
        <v>67</v>
      </c>
      <c r="O1472" s="37" t="s">
        <v>67</v>
      </c>
      <c r="P1472" s="37" t="s">
        <v>1976</v>
      </c>
      <c r="Q1472" s="75" t="s">
        <v>1987</v>
      </c>
      <c r="R1472" t="s">
        <v>3691</v>
      </c>
      <c r="S1472" s="38">
        <v>0.8</v>
      </c>
      <c r="T1472">
        <v>1</v>
      </c>
      <c r="U1472">
        <v>0</v>
      </c>
      <c r="V1472" s="43" t="str">
        <f t="shared" si="103"/>
        <v>USD</v>
      </c>
    </row>
    <row r="1473" spans="1:22" x14ac:dyDescent="0.2">
      <c r="A1473" s="18" t="str">
        <f t="shared" si="101"/>
        <v>Catalogo principalCSP ACADEMICO25200230-76db-4a21-8b33-5518567242c8</v>
      </c>
      <c r="B1473" s="18" t="str">
        <f t="shared" si="102"/>
        <v>25200230-76db-4a21-8b33-5518567242c8CSP ACADEMICO</v>
      </c>
      <c r="C1473" s="18"/>
      <c r="D1473" t="s">
        <v>122</v>
      </c>
      <c r="E1473" t="s">
        <v>1988</v>
      </c>
      <c r="F1473" t="s">
        <v>1976</v>
      </c>
      <c r="G1473" s="18" t="str">
        <f t="shared" si="104"/>
        <v>Catalogo principal</v>
      </c>
      <c r="H1473" s="43" t="s">
        <v>121</v>
      </c>
      <c r="I1473" s="37" t="s">
        <v>67</v>
      </c>
      <c r="J1473" t="s">
        <v>2102</v>
      </c>
      <c r="K1473" t="s">
        <v>40</v>
      </c>
      <c r="L1473" s="70" t="s">
        <v>21</v>
      </c>
      <c r="M1473" s="70" t="s">
        <v>3966</v>
      </c>
      <c r="N1473" s="37" t="s">
        <v>67</v>
      </c>
      <c r="O1473" s="37" t="s">
        <v>67</v>
      </c>
      <c r="P1473" s="37" t="s">
        <v>1976</v>
      </c>
      <c r="Q1473" s="75" t="s">
        <v>1988</v>
      </c>
      <c r="R1473" t="s">
        <v>3691</v>
      </c>
      <c r="S1473" s="38">
        <v>540</v>
      </c>
      <c r="T1473">
        <v>1</v>
      </c>
      <c r="U1473">
        <v>0</v>
      </c>
      <c r="V1473" s="43" t="str">
        <f t="shared" si="103"/>
        <v>USD</v>
      </c>
    </row>
    <row r="1474" spans="1:22" x14ac:dyDescent="0.2">
      <c r="A1474" s="18" t="str">
        <f t="shared" si="101"/>
        <v>Catalogo principalCSP ACADEMICO26956da8-eeb5-44e3-aa79-d36e0e42b930</v>
      </c>
      <c r="B1474" s="18" t="str">
        <f t="shared" si="102"/>
        <v>26956da8-eeb5-44e3-aa79-d36e0e42b930CSP ACADEMICO</v>
      </c>
      <c r="C1474" s="18"/>
      <c r="D1474" t="s">
        <v>122</v>
      </c>
      <c r="E1474" t="s">
        <v>1989</v>
      </c>
      <c r="F1474" t="s">
        <v>1976</v>
      </c>
      <c r="G1474" s="18" t="str">
        <f t="shared" si="104"/>
        <v>Catalogo principal</v>
      </c>
      <c r="H1474" s="43" t="s">
        <v>121</v>
      </c>
      <c r="I1474" s="37" t="s">
        <v>67</v>
      </c>
      <c r="J1474" t="s">
        <v>3589</v>
      </c>
      <c r="K1474" t="s">
        <v>40</v>
      </c>
      <c r="L1474" s="70" t="s">
        <v>21</v>
      </c>
      <c r="M1474" s="70" t="s">
        <v>3966</v>
      </c>
      <c r="N1474" s="37" t="s">
        <v>67</v>
      </c>
      <c r="O1474" s="37" t="s">
        <v>67</v>
      </c>
      <c r="P1474" s="37" t="s">
        <v>1976</v>
      </c>
      <c r="Q1474" s="75" t="s">
        <v>1989</v>
      </c>
      <c r="R1474" t="s">
        <v>3691</v>
      </c>
      <c r="S1474" s="38">
        <v>14.3</v>
      </c>
      <c r="T1474">
        <v>1</v>
      </c>
      <c r="U1474">
        <v>0</v>
      </c>
      <c r="V1474" s="43" t="str">
        <f t="shared" si="103"/>
        <v>USD</v>
      </c>
    </row>
    <row r="1475" spans="1:22" x14ac:dyDescent="0.2">
      <c r="A1475" s="18" t="str">
        <f t="shared" si="101"/>
        <v>Catalogo principalCSP ACADEMICO2ed7d9c7-6838-4741-baf3-476e54142271</v>
      </c>
      <c r="B1475" s="18" t="str">
        <f t="shared" si="102"/>
        <v>2ed7d9c7-6838-4741-baf3-476e54142271CSP ACADEMICO</v>
      </c>
      <c r="C1475" s="18"/>
      <c r="D1475" t="s">
        <v>122</v>
      </c>
      <c r="E1475" t="s">
        <v>1990</v>
      </c>
      <c r="F1475" t="s">
        <v>1976</v>
      </c>
      <c r="G1475" s="18" t="str">
        <f t="shared" si="104"/>
        <v>Catalogo principal</v>
      </c>
      <c r="H1475" s="43" t="s">
        <v>121</v>
      </c>
      <c r="I1475" s="37" t="s">
        <v>67</v>
      </c>
      <c r="J1475" t="s">
        <v>3590</v>
      </c>
      <c r="K1475" t="s">
        <v>40</v>
      </c>
      <c r="L1475" s="70" t="s">
        <v>21</v>
      </c>
      <c r="M1475" s="70" t="s">
        <v>3966</v>
      </c>
      <c r="N1475" s="37" t="s">
        <v>67</v>
      </c>
      <c r="O1475" s="37" t="s">
        <v>67</v>
      </c>
      <c r="P1475" s="37" t="s">
        <v>1976</v>
      </c>
      <c r="Q1475" s="75" t="s">
        <v>1990</v>
      </c>
      <c r="R1475" t="s">
        <v>3691</v>
      </c>
      <c r="S1475" s="38">
        <v>166.7</v>
      </c>
      <c r="T1475">
        <v>1</v>
      </c>
      <c r="U1475">
        <v>0</v>
      </c>
      <c r="V1475" s="43" t="str">
        <f t="shared" si="103"/>
        <v>USD</v>
      </c>
    </row>
    <row r="1476" spans="1:22" x14ac:dyDescent="0.2">
      <c r="A1476" s="18" t="str">
        <f t="shared" si="101"/>
        <v>Catalogo principalCSP ACADEMICO3141acba-840a-400d-b080-0cca5c7386a2</v>
      </c>
      <c r="B1476" s="18" t="str">
        <f t="shared" si="102"/>
        <v>3141acba-840a-400d-b080-0cca5c7386a2CSP ACADEMICO</v>
      </c>
      <c r="C1476" s="18"/>
      <c r="D1476" t="s">
        <v>122</v>
      </c>
      <c r="E1476" t="s">
        <v>1991</v>
      </c>
      <c r="F1476" t="s">
        <v>1976</v>
      </c>
      <c r="G1476" s="18" t="str">
        <f t="shared" si="104"/>
        <v>Catalogo principal</v>
      </c>
      <c r="H1476" s="43" t="s">
        <v>121</v>
      </c>
      <c r="I1476" s="37" t="s">
        <v>67</v>
      </c>
      <c r="J1476" t="s">
        <v>2103</v>
      </c>
      <c r="K1476" t="s">
        <v>40</v>
      </c>
      <c r="L1476" s="70" t="s">
        <v>21</v>
      </c>
      <c r="M1476" s="70" t="s">
        <v>3966</v>
      </c>
      <c r="N1476" s="37" t="s">
        <v>67</v>
      </c>
      <c r="O1476" s="37" t="s">
        <v>67</v>
      </c>
      <c r="P1476" s="37" t="s">
        <v>1976</v>
      </c>
      <c r="Q1476" s="75" t="s">
        <v>1991</v>
      </c>
      <c r="R1476" t="s">
        <v>3691</v>
      </c>
      <c r="S1476" s="38">
        <v>618.79999999999995</v>
      </c>
      <c r="T1476">
        <v>1</v>
      </c>
      <c r="U1476">
        <v>0</v>
      </c>
      <c r="V1476" s="43" t="str">
        <f t="shared" si="103"/>
        <v>USD</v>
      </c>
    </row>
    <row r="1477" spans="1:22" x14ac:dyDescent="0.2">
      <c r="A1477" s="18" t="str">
        <f t="shared" si="101"/>
        <v>Catalogo principalCSP ACADEMICO362d4721-edbd-4cb2-a4c2-bd0be4a0d9cd</v>
      </c>
      <c r="B1477" s="18" t="str">
        <f t="shared" si="102"/>
        <v>362d4721-edbd-4cb2-a4c2-bd0be4a0d9cdCSP ACADEMICO</v>
      </c>
      <c r="C1477" s="18"/>
      <c r="D1477" t="s">
        <v>122</v>
      </c>
      <c r="E1477" t="s">
        <v>1992</v>
      </c>
      <c r="F1477" t="s">
        <v>1976</v>
      </c>
      <c r="G1477" s="18" t="str">
        <f t="shared" si="104"/>
        <v>Catalogo principal</v>
      </c>
      <c r="H1477" s="43" t="s">
        <v>121</v>
      </c>
      <c r="I1477" s="37" t="s">
        <v>67</v>
      </c>
      <c r="J1477" t="s">
        <v>2104</v>
      </c>
      <c r="K1477" t="s">
        <v>40</v>
      </c>
      <c r="L1477" s="70" t="s">
        <v>21</v>
      </c>
      <c r="M1477" s="70" t="s">
        <v>28</v>
      </c>
      <c r="N1477" s="37" t="s">
        <v>67</v>
      </c>
      <c r="O1477" s="37" t="s">
        <v>67</v>
      </c>
      <c r="P1477" s="37" t="s">
        <v>1976</v>
      </c>
      <c r="Q1477" s="75" t="s">
        <v>1992</v>
      </c>
      <c r="R1477" t="s">
        <v>3691</v>
      </c>
      <c r="S1477" s="38">
        <v>90</v>
      </c>
      <c r="T1477">
        <v>1</v>
      </c>
      <c r="U1477">
        <v>0</v>
      </c>
      <c r="V1477" s="43" t="str">
        <f t="shared" si="103"/>
        <v>USD</v>
      </c>
    </row>
    <row r="1478" spans="1:22" x14ac:dyDescent="0.2">
      <c r="A1478" s="18" t="str">
        <f t="shared" si="101"/>
        <v>Catalogo principalCSP ACADEMICO38d26b78-5f0a-4b9e-b6dd-ab50815c9247</v>
      </c>
      <c r="B1478" s="18" t="str">
        <f t="shared" si="102"/>
        <v>38d26b78-5f0a-4b9e-b6dd-ab50815c9247CSP ACADEMICO</v>
      </c>
      <c r="C1478" s="18"/>
      <c r="D1478" t="s">
        <v>122</v>
      </c>
      <c r="E1478" t="s">
        <v>1993</v>
      </c>
      <c r="F1478" t="s">
        <v>1976</v>
      </c>
      <c r="G1478" s="18" t="str">
        <f t="shared" si="104"/>
        <v>Catalogo principal</v>
      </c>
      <c r="H1478" s="43" t="s">
        <v>121</v>
      </c>
      <c r="I1478" s="37" t="s">
        <v>67</v>
      </c>
      <c r="J1478" t="s">
        <v>2105</v>
      </c>
      <c r="K1478" t="s">
        <v>40</v>
      </c>
      <c r="L1478" s="70" t="s">
        <v>21</v>
      </c>
      <c r="M1478" s="70" t="s">
        <v>3966</v>
      </c>
      <c r="N1478" s="37" t="s">
        <v>67</v>
      </c>
      <c r="O1478" s="37" t="s">
        <v>67</v>
      </c>
      <c r="P1478" s="37" t="s">
        <v>1976</v>
      </c>
      <c r="Q1478" s="75" t="s">
        <v>1993</v>
      </c>
      <c r="R1478" t="s">
        <v>3691</v>
      </c>
      <c r="S1478" s="38">
        <v>36</v>
      </c>
      <c r="T1478">
        <v>1</v>
      </c>
      <c r="U1478">
        <v>0</v>
      </c>
      <c r="V1478" s="43" t="str">
        <f t="shared" si="103"/>
        <v>USD</v>
      </c>
    </row>
    <row r="1479" spans="1:22" x14ac:dyDescent="0.2">
      <c r="A1479" s="18" t="str">
        <f t="shared" si="101"/>
        <v>Catalogo principalCSP ACADEMICO3ae3c976-ef90-41d1-a96b-2fdff13007b7</v>
      </c>
      <c r="B1479" s="18" t="str">
        <f t="shared" si="102"/>
        <v>3ae3c976-ef90-41d1-a96b-2fdff13007b7CSP ACADEMICO</v>
      </c>
      <c r="C1479" s="18"/>
      <c r="D1479" t="s">
        <v>122</v>
      </c>
      <c r="E1479" t="s">
        <v>1994</v>
      </c>
      <c r="F1479" t="s">
        <v>1976</v>
      </c>
      <c r="G1479" s="18" t="str">
        <f t="shared" si="104"/>
        <v>Catalogo principal</v>
      </c>
      <c r="H1479" s="43" t="s">
        <v>121</v>
      </c>
      <c r="I1479" s="37" t="s">
        <v>67</v>
      </c>
      <c r="J1479" t="s">
        <v>2106</v>
      </c>
      <c r="K1479" t="s">
        <v>40</v>
      </c>
      <c r="L1479" s="70" t="s">
        <v>21</v>
      </c>
      <c r="M1479" s="70" t="s">
        <v>3966</v>
      </c>
      <c r="N1479" s="37" t="s">
        <v>67</v>
      </c>
      <c r="O1479" s="37" t="s">
        <v>67</v>
      </c>
      <c r="P1479" s="37" t="s">
        <v>1976</v>
      </c>
      <c r="Q1479" s="75" t="s">
        <v>1994</v>
      </c>
      <c r="R1479" t="s">
        <v>3691</v>
      </c>
      <c r="S1479" s="38">
        <v>1</v>
      </c>
      <c r="T1479">
        <v>1</v>
      </c>
      <c r="U1479">
        <v>0</v>
      </c>
      <c r="V1479" s="43" t="str">
        <f t="shared" si="103"/>
        <v>USD</v>
      </c>
    </row>
    <row r="1480" spans="1:22" x14ac:dyDescent="0.2">
      <c r="A1480" s="18" t="str">
        <f t="shared" si="101"/>
        <v>Catalogo principalCSP ACADEMICO3c2e878c-ef23-4b52-89dd-034d3dc4e88c</v>
      </c>
      <c r="B1480" s="18" t="str">
        <f t="shared" si="102"/>
        <v>3c2e878c-ef23-4b52-89dd-034d3dc4e88cCSP ACADEMICO</v>
      </c>
      <c r="C1480" s="18"/>
      <c r="D1480" t="s">
        <v>122</v>
      </c>
      <c r="E1480" t="s">
        <v>1995</v>
      </c>
      <c r="F1480" t="s">
        <v>1976</v>
      </c>
      <c r="G1480" s="18" t="str">
        <f t="shared" si="104"/>
        <v>Catalogo principal</v>
      </c>
      <c r="H1480" s="43" t="s">
        <v>121</v>
      </c>
      <c r="I1480" s="37" t="s">
        <v>67</v>
      </c>
      <c r="J1480" t="s">
        <v>2107</v>
      </c>
      <c r="K1480" t="s">
        <v>40</v>
      </c>
      <c r="L1480" s="70" t="s">
        <v>21</v>
      </c>
      <c r="M1480" s="70" t="s">
        <v>3966</v>
      </c>
      <c r="N1480" s="37" t="s">
        <v>67</v>
      </c>
      <c r="O1480" s="37" t="s">
        <v>67</v>
      </c>
      <c r="P1480" s="37" t="s">
        <v>1976</v>
      </c>
      <c r="Q1480" s="75" t="s">
        <v>1995</v>
      </c>
      <c r="R1480" t="s">
        <v>3691</v>
      </c>
      <c r="S1480" s="38">
        <v>0</v>
      </c>
      <c r="T1480">
        <v>1</v>
      </c>
      <c r="U1480">
        <v>0</v>
      </c>
      <c r="V1480" s="43" t="str">
        <f t="shared" si="103"/>
        <v>USD</v>
      </c>
    </row>
    <row r="1481" spans="1:22" x14ac:dyDescent="0.2">
      <c r="A1481" s="18" t="str">
        <f t="shared" si="101"/>
        <v>Catalogo principalCSP ACADEMICO46820fb0-f089-42c4-b607-16d8653bbc97</v>
      </c>
      <c r="B1481" s="18" t="str">
        <f t="shared" si="102"/>
        <v>46820fb0-f089-42c4-b607-16d8653bbc97CSP ACADEMICO</v>
      </c>
      <c r="C1481" s="18"/>
      <c r="D1481" t="s">
        <v>122</v>
      </c>
      <c r="E1481" t="s">
        <v>1996</v>
      </c>
      <c r="F1481" t="s">
        <v>1976</v>
      </c>
      <c r="G1481" s="18" t="str">
        <f t="shared" si="104"/>
        <v>Catalogo principal</v>
      </c>
      <c r="H1481" s="43" t="s">
        <v>121</v>
      </c>
      <c r="I1481" s="37" t="s">
        <v>67</v>
      </c>
      <c r="J1481" t="s">
        <v>2108</v>
      </c>
      <c r="K1481" t="s">
        <v>40</v>
      </c>
      <c r="L1481" s="70" t="s">
        <v>21</v>
      </c>
      <c r="M1481" s="70" t="s">
        <v>3966</v>
      </c>
      <c r="N1481" s="37" t="s">
        <v>67</v>
      </c>
      <c r="O1481" s="37" t="s">
        <v>67</v>
      </c>
      <c r="P1481" s="37" t="s">
        <v>1976</v>
      </c>
      <c r="Q1481" s="75" t="s">
        <v>1996</v>
      </c>
      <c r="R1481" t="s">
        <v>3691</v>
      </c>
      <c r="S1481" s="38">
        <v>825</v>
      </c>
      <c r="T1481">
        <v>1</v>
      </c>
      <c r="U1481">
        <v>0</v>
      </c>
      <c r="V1481" s="43" t="str">
        <f t="shared" si="103"/>
        <v>USD</v>
      </c>
    </row>
    <row r="1482" spans="1:22" x14ac:dyDescent="0.2">
      <c r="A1482" s="18" t="str">
        <f t="shared" si="101"/>
        <v>Catalogo principalCSP ACADEMICO4a802dae-80e9-4ff1-92ee-980b2992eaa7</v>
      </c>
      <c r="B1482" s="18" t="str">
        <f t="shared" si="102"/>
        <v>4a802dae-80e9-4ff1-92ee-980b2992eaa7CSP ACADEMICO</v>
      </c>
      <c r="C1482" s="18"/>
      <c r="D1482" t="s">
        <v>122</v>
      </c>
      <c r="E1482" t="s">
        <v>1997</v>
      </c>
      <c r="F1482" t="s">
        <v>1976</v>
      </c>
      <c r="G1482" s="18" t="str">
        <f t="shared" si="104"/>
        <v>Catalogo principal</v>
      </c>
      <c r="H1482" s="43" t="s">
        <v>121</v>
      </c>
      <c r="I1482" s="37" t="s">
        <v>67</v>
      </c>
      <c r="J1482" t="s">
        <v>2109</v>
      </c>
      <c r="K1482" t="s">
        <v>40</v>
      </c>
      <c r="L1482" s="70" t="s">
        <v>21</v>
      </c>
      <c r="M1482" s="70" t="s">
        <v>3966</v>
      </c>
      <c r="N1482" s="37" t="s">
        <v>67</v>
      </c>
      <c r="O1482" s="37" t="s">
        <v>67</v>
      </c>
      <c r="P1482" s="37" t="s">
        <v>1976</v>
      </c>
      <c r="Q1482" s="75" t="s">
        <v>1997</v>
      </c>
      <c r="R1482" t="s">
        <v>3691</v>
      </c>
      <c r="S1482" s="38">
        <v>165</v>
      </c>
      <c r="T1482">
        <v>1</v>
      </c>
      <c r="U1482">
        <v>0</v>
      </c>
      <c r="V1482" s="43" t="str">
        <f t="shared" si="103"/>
        <v>USD</v>
      </c>
    </row>
    <row r="1483" spans="1:22" x14ac:dyDescent="0.2">
      <c r="A1483" s="18" t="str">
        <f t="shared" si="101"/>
        <v>Catalogo principalCSP ACADEMICO4d980646-781c-4ad4-9522-eb4f296c20ce</v>
      </c>
      <c r="B1483" s="18" t="str">
        <f t="shared" si="102"/>
        <v>4d980646-781c-4ad4-9522-eb4f296c20ceCSP ACADEMICO</v>
      </c>
      <c r="C1483" s="18"/>
      <c r="D1483" t="s">
        <v>122</v>
      </c>
      <c r="E1483" t="s">
        <v>1998</v>
      </c>
      <c r="F1483" t="s">
        <v>1976</v>
      </c>
      <c r="G1483" s="18" t="str">
        <f t="shared" si="104"/>
        <v>Catalogo principal</v>
      </c>
      <c r="H1483" s="43" t="s">
        <v>121</v>
      </c>
      <c r="I1483" s="37" t="s">
        <v>67</v>
      </c>
      <c r="J1483" t="s">
        <v>2110</v>
      </c>
      <c r="K1483" t="s">
        <v>40</v>
      </c>
      <c r="L1483" s="70" t="s">
        <v>21</v>
      </c>
      <c r="M1483" s="70" t="s">
        <v>3966</v>
      </c>
      <c r="N1483" s="37" t="s">
        <v>67</v>
      </c>
      <c r="O1483" s="37" t="s">
        <v>67</v>
      </c>
      <c r="P1483" s="37" t="s">
        <v>1976</v>
      </c>
      <c r="Q1483" s="75" t="s">
        <v>1998</v>
      </c>
      <c r="R1483" t="s">
        <v>3691</v>
      </c>
      <c r="S1483" s="38">
        <v>742.5</v>
      </c>
      <c r="T1483">
        <v>1</v>
      </c>
      <c r="U1483">
        <v>0</v>
      </c>
      <c r="V1483" s="43" t="str">
        <f t="shared" si="103"/>
        <v>USD</v>
      </c>
    </row>
    <row r="1484" spans="1:22" x14ac:dyDescent="0.2">
      <c r="A1484" s="18" t="str">
        <f t="shared" si="101"/>
        <v>Catalogo principalCSP ACADEMICO51cd8718-ed9b-4a2e-9de7-efc462685a63</v>
      </c>
      <c r="B1484" s="18" t="str">
        <f t="shared" si="102"/>
        <v>51cd8718-ed9b-4a2e-9de7-efc462685a63CSP ACADEMICO</v>
      </c>
      <c r="C1484" s="18"/>
      <c r="D1484" t="s">
        <v>122</v>
      </c>
      <c r="E1484" t="s">
        <v>1999</v>
      </c>
      <c r="F1484" t="s">
        <v>1976</v>
      </c>
      <c r="G1484" s="18" t="str">
        <f t="shared" si="104"/>
        <v>Catalogo principal</v>
      </c>
      <c r="H1484" s="43" t="s">
        <v>121</v>
      </c>
      <c r="I1484" s="37" t="s">
        <v>67</v>
      </c>
      <c r="J1484" t="s">
        <v>2111</v>
      </c>
      <c r="K1484" t="s">
        <v>40</v>
      </c>
      <c r="L1484" s="70" t="s">
        <v>21</v>
      </c>
      <c r="M1484" s="70" t="s">
        <v>3966</v>
      </c>
      <c r="N1484" s="37" t="s">
        <v>67</v>
      </c>
      <c r="O1484" s="37" t="s">
        <v>67</v>
      </c>
      <c r="P1484" s="37" t="s">
        <v>1976</v>
      </c>
      <c r="Q1484" s="75" t="s">
        <v>1999</v>
      </c>
      <c r="R1484" t="s">
        <v>3691</v>
      </c>
      <c r="S1484" s="38">
        <v>90</v>
      </c>
      <c r="T1484">
        <v>1</v>
      </c>
      <c r="U1484">
        <v>0</v>
      </c>
      <c r="V1484" s="43" t="str">
        <f t="shared" si="103"/>
        <v>USD</v>
      </c>
    </row>
    <row r="1485" spans="1:22" x14ac:dyDescent="0.2">
      <c r="A1485" s="18" t="str">
        <f t="shared" si="101"/>
        <v>Catalogo principalCSP ACADEMICO52a73e33-3cca-48e8-8e22-fb5d8e6994d0</v>
      </c>
      <c r="B1485" s="18" t="str">
        <f t="shared" si="102"/>
        <v>52a73e33-3cca-48e8-8e22-fb5d8e6994d0CSP ACADEMICO</v>
      </c>
      <c r="C1485" s="18"/>
      <c r="D1485" t="s">
        <v>122</v>
      </c>
      <c r="E1485" t="s">
        <v>2000</v>
      </c>
      <c r="F1485" t="s">
        <v>1976</v>
      </c>
      <c r="G1485" s="18" t="str">
        <f t="shared" si="104"/>
        <v>Catalogo principal</v>
      </c>
      <c r="H1485" s="43" t="s">
        <v>121</v>
      </c>
      <c r="I1485" s="37" t="s">
        <v>67</v>
      </c>
      <c r="J1485" t="s">
        <v>2112</v>
      </c>
      <c r="K1485" t="s">
        <v>40</v>
      </c>
      <c r="L1485" s="70" t="s">
        <v>21</v>
      </c>
      <c r="M1485" s="70" t="s">
        <v>3966</v>
      </c>
      <c r="N1485" s="37" t="s">
        <v>67</v>
      </c>
      <c r="O1485" s="37" t="s">
        <v>67</v>
      </c>
      <c r="P1485" s="37" t="s">
        <v>1976</v>
      </c>
      <c r="Q1485" s="75" t="s">
        <v>2000</v>
      </c>
      <c r="R1485" t="s">
        <v>3691</v>
      </c>
      <c r="S1485" s="38">
        <v>0</v>
      </c>
      <c r="T1485">
        <v>1</v>
      </c>
      <c r="U1485">
        <v>0</v>
      </c>
      <c r="V1485" s="43" t="str">
        <f t="shared" si="103"/>
        <v>USD</v>
      </c>
    </row>
    <row r="1486" spans="1:22" x14ac:dyDescent="0.2">
      <c r="A1486" s="18" t="str">
        <f t="shared" si="101"/>
        <v>Catalogo principalCSP ACADEMICO53c6f1b3-ee06-4d64-aab4-a9d1afe9a915</v>
      </c>
      <c r="B1486" s="18" t="str">
        <f t="shared" si="102"/>
        <v>53c6f1b3-ee06-4d64-aab4-a9d1afe9a915CSP ACADEMICO</v>
      </c>
      <c r="C1486" s="18"/>
      <c r="D1486" t="s">
        <v>122</v>
      </c>
      <c r="E1486" t="s">
        <v>2001</v>
      </c>
      <c r="F1486" t="s">
        <v>1976</v>
      </c>
      <c r="G1486" s="18" t="str">
        <f t="shared" si="104"/>
        <v>Catalogo principal</v>
      </c>
      <c r="H1486" s="43" t="s">
        <v>121</v>
      </c>
      <c r="I1486" s="37" t="s">
        <v>67</v>
      </c>
      <c r="J1486" t="s">
        <v>2113</v>
      </c>
      <c r="K1486" t="s">
        <v>40</v>
      </c>
      <c r="L1486" s="70" t="s">
        <v>21</v>
      </c>
      <c r="M1486" s="70" t="s">
        <v>3966</v>
      </c>
      <c r="N1486" s="37" t="s">
        <v>67</v>
      </c>
      <c r="O1486" s="37" t="s">
        <v>67</v>
      </c>
      <c r="P1486" s="37" t="s">
        <v>1976</v>
      </c>
      <c r="Q1486" s="75" t="s">
        <v>2001</v>
      </c>
      <c r="R1486" t="s">
        <v>3691</v>
      </c>
      <c r="S1486" s="38">
        <v>68.8</v>
      </c>
      <c r="T1486">
        <v>1</v>
      </c>
      <c r="U1486">
        <v>0</v>
      </c>
      <c r="V1486" s="43" t="str">
        <f t="shared" si="103"/>
        <v>USD</v>
      </c>
    </row>
    <row r="1487" spans="1:22" x14ac:dyDescent="0.2">
      <c r="A1487" s="18" t="str">
        <f t="shared" si="101"/>
        <v>Catalogo principalCSP ACADEMICO596bac61-1e20-45b1-8cb4-1dffbfac52af</v>
      </c>
      <c r="B1487" s="18" t="str">
        <f t="shared" si="102"/>
        <v>596bac61-1e20-45b1-8cb4-1dffbfac52afCSP ACADEMICO</v>
      </c>
      <c r="C1487" s="18"/>
      <c r="D1487" t="s">
        <v>122</v>
      </c>
      <c r="E1487" t="s">
        <v>2002</v>
      </c>
      <c r="F1487" t="s">
        <v>1976</v>
      </c>
      <c r="G1487" s="18" t="str">
        <f t="shared" si="104"/>
        <v>Catalogo principal</v>
      </c>
      <c r="H1487" s="43" t="s">
        <v>121</v>
      </c>
      <c r="I1487" s="37" t="s">
        <v>67</v>
      </c>
      <c r="J1487" t="s">
        <v>3815</v>
      </c>
      <c r="K1487" t="s">
        <v>40</v>
      </c>
      <c r="L1487" s="70" t="s">
        <v>21</v>
      </c>
      <c r="M1487" s="70" t="s">
        <v>3966</v>
      </c>
      <c r="N1487" s="37" t="s">
        <v>67</v>
      </c>
      <c r="O1487" s="37" t="s">
        <v>67</v>
      </c>
      <c r="P1487" s="37" t="s">
        <v>1976</v>
      </c>
      <c r="Q1487" s="75" t="s">
        <v>2002</v>
      </c>
      <c r="R1487" t="s">
        <v>3691</v>
      </c>
      <c r="S1487" s="38">
        <v>3</v>
      </c>
      <c r="T1487">
        <v>1</v>
      </c>
      <c r="U1487">
        <v>0</v>
      </c>
      <c r="V1487" s="43" t="str">
        <f t="shared" si="103"/>
        <v>USD</v>
      </c>
    </row>
    <row r="1488" spans="1:22" x14ac:dyDescent="0.2">
      <c r="A1488" s="18" t="str">
        <f t="shared" si="101"/>
        <v>Catalogo principalCSP ACADEMICO5e10c10d-ff1b-4d11-b546-5e7c4488cde2</v>
      </c>
      <c r="B1488" s="18" t="str">
        <f t="shared" si="102"/>
        <v>5e10c10d-ff1b-4d11-b546-5e7c4488cde2CSP ACADEMICO</v>
      </c>
      <c r="C1488" s="18"/>
      <c r="D1488" t="s">
        <v>122</v>
      </c>
      <c r="E1488" t="s">
        <v>2003</v>
      </c>
      <c r="F1488" t="s">
        <v>1976</v>
      </c>
      <c r="G1488" s="18" t="str">
        <f t="shared" si="104"/>
        <v>Catalogo principal</v>
      </c>
      <c r="H1488" s="43" t="s">
        <v>121</v>
      </c>
      <c r="I1488" s="37" t="s">
        <v>67</v>
      </c>
      <c r="J1488" t="s">
        <v>2114</v>
      </c>
      <c r="K1488" t="s">
        <v>40</v>
      </c>
      <c r="L1488" s="70" t="s">
        <v>21</v>
      </c>
      <c r="M1488" s="70" t="s">
        <v>3966</v>
      </c>
      <c r="N1488" s="37" t="s">
        <v>67</v>
      </c>
      <c r="O1488" s="37" t="s">
        <v>67</v>
      </c>
      <c r="P1488" s="37" t="s">
        <v>1976</v>
      </c>
      <c r="Q1488" s="75" t="s">
        <v>2003</v>
      </c>
      <c r="R1488" t="s">
        <v>3691</v>
      </c>
      <c r="S1488" s="38">
        <v>30</v>
      </c>
      <c r="T1488">
        <v>1</v>
      </c>
      <c r="U1488">
        <v>0</v>
      </c>
      <c r="V1488" s="43" t="str">
        <f t="shared" si="103"/>
        <v>USD</v>
      </c>
    </row>
    <row r="1489" spans="1:22" x14ac:dyDescent="0.2">
      <c r="A1489" s="18" t="str">
        <f t="shared" ref="A1489:A1549" si="105">D1489&amp;F1489&amp;E1489</f>
        <v>Catalogo principalCSP ACADEMICO602e7548-375b-4e01-bf79-a9a8b8ff16d4</v>
      </c>
      <c r="B1489" s="18" t="str">
        <f t="shared" ref="B1489:B1549" si="106">E1489&amp;F1489</f>
        <v>602e7548-375b-4e01-bf79-a9a8b8ff16d4CSP ACADEMICO</v>
      </c>
      <c r="C1489" s="18"/>
      <c r="D1489" t="s">
        <v>122</v>
      </c>
      <c r="E1489" s="83" t="s">
        <v>2004</v>
      </c>
      <c r="F1489" t="s">
        <v>1976</v>
      </c>
      <c r="G1489" s="18" t="str">
        <f t="shared" si="104"/>
        <v>Catalogo principal</v>
      </c>
      <c r="H1489" s="43" t="s">
        <v>121</v>
      </c>
      <c r="I1489" s="37" t="s">
        <v>67</v>
      </c>
      <c r="J1489" t="s">
        <v>3816</v>
      </c>
      <c r="K1489" t="s">
        <v>40</v>
      </c>
      <c r="L1489" s="70" t="s">
        <v>21</v>
      </c>
      <c r="M1489" s="70" t="s">
        <v>3966</v>
      </c>
      <c r="N1489" s="37" t="s">
        <v>67</v>
      </c>
      <c r="O1489" s="37" t="s">
        <v>67</v>
      </c>
      <c r="P1489" s="37" t="s">
        <v>1976</v>
      </c>
      <c r="Q1489" s="75" t="s">
        <v>2004</v>
      </c>
      <c r="R1489" t="s">
        <v>3691</v>
      </c>
      <c r="S1489" s="38">
        <v>8</v>
      </c>
      <c r="T1489">
        <v>1</v>
      </c>
      <c r="U1489">
        <v>0</v>
      </c>
      <c r="V1489" s="43" t="str">
        <f t="shared" si="103"/>
        <v>USD</v>
      </c>
    </row>
    <row r="1490" spans="1:22" x14ac:dyDescent="0.2">
      <c r="A1490" s="18" t="str">
        <f t="shared" si="105"/>
        <v>Catalogo principalCSP ACADEMICO63bdf1a0-8c92-4928-8f4c-036be0d0628f</v>
      </c>
      <c r="B1490" s="18" t="str">
        <f t="shared" si="106"/>
        <v>63bdf1a0-8c92-4928-8f4c-036be0d0628fCSP ACADEMICO</v>
      </c>
      <c r="C1490" s="18"/>
      <c r="D1490" t="s">
        <v>122</v>
      </c>
      <c r="E1490" t="s">
        <v>2005</v>
      </c>
      <c r="F1490" t="s">
        <v>1976</v>
      </c>
      <c r="G1490" s="18" t="str">
        <f t="shared" si="104"/>
        <v>Catalogo principal</v>
      </c>
      <c r="H1490" s="43" t="s">
        <v>121</v>
      </c>
      <c r="I1490" s="37" t="s">
        <v>67</v>
      </c>
      <c r="J1490" t="s">
        <v>5063</v>
      </c>
      <c r="K1490" t="s">
        <v>40</v>
      </c>
      <c r="L1490" s="70" t="s">
        <v>21</v>
      </c>
      <c r="M1490" s="70" t="s">
        <v>3966</v>
      </c>
      <c r="N1490" s="37" t="s">
        <v>67</v>
      </c>
      <c r="O1490" s="37" t="s">
        <v>67</v>
      </c>
      <c r="P1490" s="37" t="s">
        <v>1976</v>
      </c>
      <c r="Q1490" s="75" t="s">
        <v>2005</v>
      </c>
      <c r="R1490" t="s">
        <v>3691</v>
      </c>
      <c r="S1490" s="38">
        <v>150</v>
      </c>
      <c r="T1490">
        <v>1</v>
      </c>
      <c r="U1490">
        <v>0</v>
      </c>
      <c r="V1490" s="43" t="str">
        <f t="shared" ref="V1490:V1550" si="107">H1490</f>
        <v>USD</v>
      </c>
    </row>
    <row r="1491" spans="1:22" x14ac:dyDescent="0.2">
      <c r="A1491" s="18" t="str">
        <f t="shared" si="105"/>
        <v>Catalogo principalCSP ACADEMICO65984b52-1df0-4a12-a78a-f1cb3dd4a76d</v>
      </c>
      <c r="B1491" s="18" t="str">
        <f t="shared" si="106"/>
        <v>65984b52-1df0-4a12-a78a-f1cb3dd4a76dCSP ACADEMICO</v>
      </c>
      <c r="C1491" s="18"/>
      <c r="D1491" t="s">
        <v>122</v>
      </c>
      <c r="E1491" t="s">
        <v>2006</v>
      </c>
      <c r="F1491" t="s">
        <v>1976</v>
      </c>
      <c r="G1491" s="18" t="str">
        <f t="shared" si="104"/>
        <v>Catalogo principal</v>
      </c>
      <c r="H1491" s="43" t="s">
        <v>121</v>
      </c>
      <c r="I1491" s="37" t="s">
        <v>67</v>
      </c>
      <c r="J1491" t="s">
        <v>2115</v>
      </c>
      <c r="K1491" t="s">
        <v>40</v>
      </c>
      <c r="L1491" s="70" t="s">
        <v>21</v>
      </c>
      <c r="M1491" s="70" t="s">
        <v>3966</v>
      </c>
      <c r="N1491" s="37" t="s">
        <v>67</v>
      </c>
      <c r="O1491" s="37" t="s">
        <v>67</v>
      </c>
      <c r="P1491" s="37" t="s">
        <v>1976</v>
      </c>
      <c r="Q1491" s="75" t="s">
        <v>2006</v>
      </c>
      <c r="R1491" t="s">
        <v>3691</v>
      </c>
      <c r="S1491" s="38">
        <v>1</v>
      </c>
      <c r="T1491">
        <v>1</v>
      </c>
      <c r="U1491">
        <v>0</v>
      </c>
      <c r="V1491" s="43" t="str">
        <f t="shared" si="107"/>
        <v>USD</v>
      </c>
    </row>
    <row r="1492" spans="1:22" x14ac:dyDescent="0.2">
      <c r="A1492" s="18" t="str">
        <f t="shared" si="105"/>
        <v>Catalogo principalCSP ACADEMICO6ab6e9b8-161f-4a40-9c75-d07e71d195a9</v>
      </c>
      <c r="B1492" s="18" t="str">
        <f t="shared" si="106"/>
        <v>6ab6e9b8-161f-4a40-9c75-d07e71d195a9CSP ACADEMICO</v>
      </c>
      <c r="C1492" s="18"/>
      <c r="D1492" t="s">
        <v>122</v>
      </c>
      <c r="E1492" t="s">
        <v>2007</v>
      </c>
      <c r="F1492" t="s">
        <v>1976</v>
      </c>
      <c r="G1492" s="18" t="str">
        <f t="shared" si="104"/>
        <v>Catalogo principal</v>
      </c>
      <c r="H1492" s="43" t="s">
        <v>121</v>
      </c>
      <c r="I1492" s="37" t="s">
        <v>67</v>
      </c>
      <c r="J1492" t="s">
        <v>2116</v>
      </c>
      <c r="K1492" t="s">
        <v>40</v>
      </c>
      <c r="L1492" s="70" t="s">
        <v>21</v>
      </c>
      <c r="M1492" s="70" t="s">
        <v>3966</v>
      </c>
      <c r="N1492" s="37" t="s">
        <v>67</v>
      </c>
      <c r="O1492" s="37" t="s">
        <v>67</v>
      </c>
      <c r="P1492" s="37" t="s">
        <v>1976</v>
      </c>
      <c r="Q1492" s="75" t="s">
        <v>2007</v>
      </c>
      <c r="R1492" t="s">
        <v>3691</v>
      </c>
      <c r="S1492" s="38">
        <v>550</v>
      </c>
      <c r="T1492">
        <v>1</v>
      </c>
      <c r="U1492">
        <v>0</v>
      </c>
      <c r="V1492" s="43" t="str">
        <f t="shared" si="107"/>
        <v>USD</v>
      </c>
    </row>
    <row r="1493" spans="1:22" x14ac:dyDescent="0.2">
      <c r="A1493" s="18" t="str">
        <f t="shared" si="105"/>
        <v>Catalogo principalCSP ACADEMICO6d7e7e0d-fa06-44da-8770-89c092ef7a6e</v>
      </c>
      <c r="B1493" s="18" t="str">
        <f t="shared" si="106"/>
        <v>6d7e7e0d-fa06-44da-8770-89c092ef7a6eCSP ACADEMICO</v>
      </c>
      <c r="C1493" s="18"/>
      <c r="D1493" t="s">
        <v>122</v>
      </c>
      <c r="E1493" t="s">
        <v>2008</v>
      </c>
      <c r="F1493" t="s">
        <v>1976</v>
      </c>
      <c r="G1493" s="18" t="str">
        <f t="shared" si="104"/>
        <v>Catalogo principal</v>
      </c>
      <c r="H1493" s="43" t="s">
        <v>121</v>
      </c>
      <c r="I1493" s="37" t="s">
        <v>67</v>
      </c>
      <c r="J1493" t="s">
        <v>2117</v>
      </c>
      <c r="K1493" t="s">
        <v>40</v>
      </c>
      <c r="L1493" s="70" t="s">
        <v>21</v>
      </c>
      <c r="M1493" s="70" t="s">
        <v>3966</v>
      </c>
      <c r="N1493" s="37" t="s">
        <v>67</v>
      </c>
      <c r="O1493" s="37" t="s">
        <v>67</v>
      </c>
      <c r="P1493" s="37" t="s">
        <v>1976</v>
      </c>
      <c r="Q1493" s="75" t="s">
        <v>2008</v>
      </c>
      <c r="R1493" t="s">
        <v>3691</v>
      </c>
      <c r="S1493" s="38">
        <v>50</v>
      </c>
      <c r="T1493">
        <v>1</v>
      </c>
      <c r="U1493">
        <v>0</v>
      </c>
      <c r="V1493" s="43" t="str">
        <f t="shared" si="107"/>
        <v>USD</v>
      </c>
    </row>
    <row r="1494" spans="1:22" x14ac:dyDescent="0.2">
      <c r="A1494" s="18" t="str">
        <f t="shared" si="105"/>
        <v>Catalogo principalCSP ACADEMICO78e5a66f-323d-4b0f-b9e5-5262d3231cea</v>
      </c>
      <c r="B1494" s="18" t="str">
        <f t="shared" si="106"/>
        <v>78e5a66f-323d-4b0f-b9e5-5262d3231ceaCSP ACADEMICO</v>
      </c>
      <c r="C1494" s="18"/>
      <c r="D1494" t="s">
        <v>122</v>
      </c>
      <c r="E1494" t="s">
        <v>2009</v>
      </c>
      <c r="F1494" t="s">
        <v>1976</v>
      </c>
      <c r="G1494" s="18" t="str">
        <f t="shared" si="104"/>
        <v>Catalogo principal</v>
      </c>
      <c r="H1494" s="43" t="s">
        <v>121</v>
      </c>
      <c r="I1494" s="37" t="s">
        <v>67</v>
      </c>
      <c r="J1494" t="s">
        <v>2118</v>
      </c>
      <c r="K1494" t="s">
        <v>40</v>
      </c>
      <c r="L1494" s="70" t="s">
        <v>21</v>
      </c>
      <c r="M1494" s="70" t="s">
        <v>3966</v>
      </c>
      <c r="N1494" s="37" t="s">
        <v>67</v>
      </c>
      <c r="O1494" s="37" t="s">
        <v>67</v>
      </c>
      <c r="P1494" s="37" t="s">
        <v>1976</v>
      </c>
      <c r="Q1494" s="75" t="s">
        <v>2009</v>
      </c>
      <c r="R1494" t="s">
        <v>3691</v>
      </c>
      <c r="S1494" s="38">
        <v>1.5</v>
      </c>
      <c r="T1494">
        <v>1</v>
      </c>
      <c r="U1494">
        <v>0</v>
      </c>
      <c r="V1494" s="43" t="str">
        <f t="shared" si="107"/>
        <v>USD</v>
      </c>
    </row>
    <row r="1495" spans="1:22" x14ac:dyDescent="0.2">
      <c r="A1495" s="18" t="str">
        <f t="shared" si="105"/>
        <v>Catalogo principalCSP ACADEMICO7aa52f93-dbbb-43e0-9795-d48afa4a09d0</v>
      </c>
      <c r="B1495" s="18" t="str">
        <f t="shared" si="106"/>
        <v>7aa52f93-dbbb-43e0-9795-d48afa4a09d0CSP ACADEMICO</v>
      </c>
      <c r="C1495" s="18"/>
      <c r="D1495" t="s">
        <v>122</v>
      </c>
      <c r="E1495" t="s">
        <v>2010</v>
      </c>
      <c r="F1495" t="s">
        <v>1976</v>
      </c>
      <c r="G1495" s="18" t="str">
        <f t="shared" si="104"/>
        <v>Catalogo principal</v>
      </c>
      <c r="H1495" s="43" t="s">
        <v>121</v>
      </c>
      <c r="I1495" s="37" t="s">
        <v>67</v>
      </c>
      <c r="J1495" t="s">
        <v>2119</v>
      </c>
      <c r="K1495" t="s">
        <v>40</v>
      </c>
      <c r="L1495" s="70" t="s">
        <v>21</v>
      </c>
      <c r="M1495" s="70" t="s">
        <v>3966</v>
      </c>
      <c r="N1495" s="37" t="s">
        <v>67</v>
      </c>
      <c r="O1495" s="37" t="s">
        <v>67</v>
      </c>
      <c r="P1495" s="37" t="s">
        <v>1976</v>
      </c>
      <c r="Q1495" s="75" t="s">
        <v>2010</v>
      </c>
      <c r="R1495" t="s">
        <v>3691</v>
      </c>
      <c r="S1495" s="38">
        <v>450</v>
      </c>
      <c r="T1495">
        <v>1</v>
      </c>
      <c r="U1495">
        <v>0</v>
      </c>
      <c r="V1495" s="43" t="str">
        <f t="shared" si="107"/>
        <v>USD</v>
      </c>
    </row>
    <row r="1496" spans="1:22" x14ac:dyDescent="0.2">
      <c r="A1496" s="18" t="str">
        <f t="shared" si="105"/>
        <v>Catalogo principalCSP ACADEMICO8950c820-b205-43d2-aff1-b6abf0f37675</v>
      </c>
      <c r="B1496" s="18" t="str">
        <f t="shared" si="106"/>
        <v>8950c820-b205-43d2-aff1-b6abf0f37675CSP ACADEMICO</v>
      </c>
      <c r="C1496" s="18"/>
      <c r="D1496" t="s">
        <v>122</v>
      </c>
      <c r="E1496" t="s">
        <v>2011</v>
      </c>
      <c r="F1496" t="s">
        <v>1976</v>
      </c>
      <c r="G1496" s="18" t="str">
        <f t="shared" si="104"/>
        <v>Catalogo principal</v>
      </c>
      <c r="H1496" s="43" t="s">
        <v>121</v>
      </c>
      <c r="I1496" s="37" t="s">
        <v>67</v>
      </c>
      <c r="J1496" t="s">
        <v>3591</v>
      </c>
      <c r="K1496" t="s">
        <v>40</v>
      </c>
      <c r="L1496" s="70" t="s">
        <v>21</v>
      </c>
      <c r="M1496" s="70" t="s">
        <v>3966</v>
      </c>
      <c r="N1496" s="37" t="s">
        <v>67</v>
      </c>
      <c r="O1496" s="37" t="s">
        <v>67</v>
      </c>
      <c r="P1496" s="37" t="s">
        <v>1976</v>
      </c>
      <c r="Q1496" s="75" t="s">
        <v>2011</v>
      </c>
      <c r="R1496" t="s">
        <v>3691</v>
      </c>
      <c r="S1496" s="38">
        <v>16.7</v>
      </c>
      <c r="T1496">
        <v>1</v>
      </c>
      <c r="U1496">
        <v>0</v>
      </c>
      <c r="V1496" s="43" t="str">
        <f t="shared" si="107"/>
        <v>USD</v>
      </c>
    </row>
    <row r="1497" spans="1:22" x14ac:dyDescent="0.2">
      <c r="A1497" s="18" t="str">
        <f t="shared" si="105"/>
        <v>Catalogo principalCSP ACADEMICO8cc24d48-93bc-47ff-8db4-36ca319e8447</v>
      </c>
      <c r="B1497" s="18" t="str">
        <f t="shared" si="106"/>
        <v>8cc24d48-93bc-47ff-8db4-36ca319e8447CSP ACADEMICO</v>
      </c>
      <c r="C1497" s="18"/>
      <c r="D1497" t="s">
        <v>122</v>
      </c>
      <c r="E1497" t="s">
        <v>2012</v>
      </c>
      <c r="F1497" t="s">
        <v>1976</v>
      </c>
      <c r="G1497" s="18" t="str">
        <f t="shared" si="104"/>
        <v>Catalogo principal</v>
      </c>
      <c r="H1497" s="43" t="s">
        <v>121</v>
      </c>
      <c r="I1497" s="37" t="s">
        <v>67</v>
      </c>
      <c r="J1497" t="s">
        <v>2120</v>
      </c>
      <c r="K1497" t="s">
        <v>40</v>
      </c>
      <c r="L1497" s="70" t="s">
        <v>21</v>
      </c>
      <c r="M1497" s="70" t="s">
        <v>3966</v>
      </c>
      <c r="N1497" s="37" t="s">
        <v>67</v>
      </c>
      <c r="O1497" s="37" t="s">
        <v>67</v>
      </c>
      <c r="P1497" s="37" t="s">
        <v>1976</v>
      </c>
      <c r="Q1497" s="75" t="s">
        <v>2012</v>
      </c>
      <c r="R1497" t="s">
        <v>3691</v>
      </c>
      <c r="S1497" s="38">
        <v>270</v>
      </c>
      <c r="T1497">
        <v>1</v>
      </c>
      <c r="U1497">
        <v>0</v>
      </c>
      <c r="V1497" s="43" t="str">
        <f t="shared" si="107"/>
        <v>USD</v>
      </c>
    </row>
    <row r="1498" spans="1:22" x14ac:dyDescent="0.2">
      <c r="A1498" s="18" t="str">
        <f t="shared" si="105"/>
        <v>Catalogo principalCSP ACADEMICO8d7cf5b6-1c83-48f2-bf94-fe5ffb58a1d4</v>
      </c>
      <c r="B1498" s="18" t="str">
        <f t="shared" si="106"/>
        <v>8d7cf5b6-1c83-48f2-bf94-fe5ffb58a1d4CSP ACADEMICO</v>
      </c>
      <c r="C1498" s="18"/>
      <c r="D1498" t="s">
        <v>122</v>
      </c>
      <c r="E1498" t="s">
        <v>2013</v>
      </c>
      <c r="F1498" t="s">
        <v>1976</v>
      </c>
      <c r="G1498" s="18" t="str">
        <f t="shared" si="104"/>
        <v>Catalogo principal</v>
      </c>
      <c r="H1498" s="43" t="s">
        <v>121</v>
      </c>
      <c r="I1498" s="37" t="s">
        <v>67</v>
      </c>
      <c r="J1498" t="s">
        <v>3592</v>
      </c>
      <c r="K1498" t="s">
        <v>40</v>
      </c>
      <c r="L1498" s="70" t="s">
        <v>21</v>
      </c>
      <c r="M1498" s="70" t="s">
        <v>3966</v>
      </c>
      <c r="N1498" s="37" t="s">
        <v>67</v>
      </c>
      <c r="O1498" s="37" t="s">
        <v>67</v>
      </c>
      <c r="P1498" s="37" t="s">
        <v>1976</v>
      </c>
      <c r="Q1498" s="75" t="s">
        <v>2013</v>
      </c>
      <c r="R1498" t="s">
        <v>3691</v>
      </c>
      <c r="S1498" s="38">
        <v>1666.7</v>
      </c>
      <c r="T1498">
        <v>1</v>
      </c>
      <c r="U1498">
        <v>0</v>
      </c>
      <c r="V1498" s="43" t="str">
        <f t="shared" si="107"/>
        <v>USD</v>
      </c>
    </row>
    <row r="1499" spans="1:22" x14ac:dyDescent="0.2">
      <c r="A1499" s="18" t="str">
        <f t="shared" si="105"/>
        <v>Catalogo principalCSP ACADEMICO8e279253-ae03-4d9f-8368-f7de1dcab777</v>
      </c>
      <c r="B1499" s="18" t="str">
        <f t="shared" si="106"/>
        <v>8e279253-ae03-4d9f-8368-f7de1dcab777CSP ACADEMICO</v>
      </c>
      <c r="C1499" s="18"/>
      <c r="D1499" t="s">
        <v>122</v>
      </c>
      <c r="E1499" s="83" t="s">
        <v>2014</v>
      </c>
      <c r="F1499" t="s">
        <v>1976</v>
      </c>
      <c r="G1499" s="18" t="str">
        <f t="shared" si="104"/>
        <v>Catalogo principal</v>
      </c>
      <c r="H1499" s="43" t="s">
        <v>121</v>
      </c>
      <c r="I1499" s="37" t="s">
        <v>67</v>
      </c>
      <c r="J1499" t="s">
        <v>2121</v>
      </c>
      <c r="K1499" t="s">
        <v>40</v>
      </c>
      <c r="L1499" s="70" t="s">
        <v>21</v>
      </c>
      <c r="M1499" s="70" t="s">
        <v>3966</v>
      </c>
      <c r="N1499" s="37" t="s">
        <v>67</v>
      </c>
      <c r="O1499" s="37" t="s">
        <v>67</v>
      </c>
      <c r="P1499" s="37" t="s">
        <v>1976</v>
      </c>
      <c r="Q1499" s="75" t="s">
        <v>2014</v>
      </c>
      <c r="R1499" t="s">
        <v>3691</v>
      </c>
      <c r="S1499" s="38">
        <v>0</v>
      </c>
      <c r="T1499">
        <v>1</v>
      </c>
      <c r="U1499">
        <v>0</v>
      </c>
      <c r="V1499" s="43" t="str">
        <f t="shared" si="107"/>
        <v>USD</v>
      </c>
    </row>
    <row r="1500" spans="1:22" x14ac:dyDescent="0.2">
      <c r="A1500" s="18" t="str">
        <f t="shared" si="105"/>
        <v>Catalogo principalCSP ACADEMICO9b03b750-63fe-4f96-be8f-23c34624149f</v>
      </c>
      <c r="B1500" s="18" t="str">
        <f t="shared" si="106"/>
        <v>9b03b750-63fe-4f96-be8f-23c34624149fCSP ACADEMICO</v>
      </c>
      <c r="C1500" s="18"/>
      <c r="D1500" t="s">
        <v>122</v>
      </c>
      <c r="E1500" t="s">
        <v>2015</v>
      </c>
      <c r="F1500" t="s">
        <v>1976</v>
      </c>
      <c r="G1500" s="18" t="str">
        <f t="shared" si="104"/>
        <v>Catalogo principal</v>
      </c>
      <c r="H1500" s="43" t="s">
        <v>121</v>
      </c>
      <c r="I1500" s="37" t="s">
        <v>67</v>
      </c>
      <c r="J1500" t="s">
        <v>2122</v>
      </c>
      <c r="K1500" t="s">
        <v>40</v>
      </c>
      <c r="L1500" s="70" t="s">
        <v>21</v>
      </c>
      <c r="M1500" s="70" t="s">
        <v>3966</v>
      </c>
      <c r="N1500" s="37" t="s">
        <v>67</v>
      </c>
      <c r="O1500" s="37" t="s">
        <v>67</v>
      </c>
      <c r="P1500" s="37" t="s">
        <v>1976</v>
      </c>
      <c r="Q1500" s="75" t="s">
        <v>2015</v>
      </c>
      <c r="R1500" t="s">
        <v>3691</v>
      </c>
      <c r="S1500" s="38">
        <v>120</v>
      </c>
      <c r="T1500">
        <v>1</v>
      </c>
      <c r="U1500">
        <v>0</v>
      </c>
      <c r="V1500" s="43" t="str">
        <f t="shared" si="107"/>
        <v>USD</v>
      </c>
    </row>
    <row r="1501" spans="1:22" x14ac:dyDescent="0.2">
      <c r="A1501" s="18" t="str">
        <f t="shared" si="105"/>
        <v>Catalogo principalCSP ACADEMICO9d015e78-15bc-430e-a104-73b85e9f64d6</v>
      </c>
      <c r="B1501" s="18" t="str">
        <f t="shared" si="106"/>
        <v>9d015e78-15bc-430e-a104-73b85e9f64d6CSP ACADEMICO</v>
      </c>
      <c r="C1501" s="18"/>
      <c r="D1501" t="s">
        <v>122</v>
      </c>
      <c r="E1501" t="s">
        <v>2016</v>
      </c>
      <c r="F1501" t="s">
        <v>1976</v>
      </c>
      <c r="G1501" s="18" t="str">
        <f t="shared" si="104"/>
        <v>Catalogo principal</v>
      </c>
      <c r="H1501" s="43" t="s">
        <v>121</v>
      </c>
      <c r="I1501" s="37" t="s">
        <v>67</v>
      </c>
      <c r="J1501" t="s">
        <v>3817</v>
      </c>
      <c r="K1501" t="s">
        <v>40</v>
      </c>
      <c r="L1501" s="70" t="s">
        <v>21</v>
      </c>
      <c r="M1501" s="70" t="s">
        <v>3966</v>
      </c>
      <c r="N1501" s="37" t="s">
        <v>67</v>
      </c>
      <c r="O1501" s="37" t="s">
        <v>67</v>
      </c>
      <c r="P1501" s="37" t="s">
        <v>1976</v>
      </c>
      <c r="Q1501" s="75" t="s">
        <v>2016</v>
      </c>
      <c r="R1501" t="s">
        <v>3691</v>
      </c>
      <c r="S1501" s="38">
        <v>5</v>
      </c>
      <c r="T1501">
        <v>1</v>
      </c>
      <c r="U1501">
        <v>0</v>
      </c>
      <c r="V1501" s="43" t="str">
        <f t="shared" si="107"/>
        <v>USD</v>
      </c>
    </row>
    <row r="1502" spans="1:22" x14ac:dyDescent="0.2">
      <c r="A1502" s="18" t="str">
        <f t="shared" si="105"/>
        <v>Catalogo principalCSP ACADEMICOb093abd8-234c-418c-b552-c74a571dea4b</v>
      </c>
      <c r="B1502" s="18" t="str">
        <f t="shared" si="106"/>
        <v>b093abd8-234c-418c-b552-c74a571dea4bCSP ACADEMICO</v>
      </c>
      <c r="C1502" s="18"/>
      <c r="D1502" t="s">
        <v>122</v>
      </c>
      <c r="E1502" t="s">
        <v>2017</v>
      </c>
      <c r="F1502" t="s">
        <v>1976</v>
      </c>
      <c r="G1502" s="18" t="str">
        <f t="shared" si="104"/>
        <v>Catalogo principal</v>
      </c>
      <c r="H1502" s="43" t="s">
        <v>121</v>
      </c>
      <c r="I1502" s="37" t="s">
        <v>67</v>
      </c>
      <c r="J1502" t="s">
        <v>2123</v>
      </c>
      <c r="K1502" t="s">
        <v>40</v>
      </c>
      <c r="L1502" s="70" t="s">
        <v>21</v>
      </c>
      <c r="M1502" s="70" t="s">
        <v>3966</v>
      </c>
      <c r="N1502" s="37" t="s">
        <v>67</v>
      </c>
      <c r="O1502" s="37" t="s">
        <v>67</v>
      </c>
      <c r="P1502" s="37" t="s">
        <v>1976</v>
      </c>
      <c r="Q1502" s="75" t="s">
        <v>2017</v>
      </c>
      <c r="R1502" t="s">
        <v>3691</v>
      </c>
      <c r="S1502" s="38">
        <v>247.5</v>
      </c>
      <c r="T1502">
        <v>1</v>
      </c>
      <c r="U1502">
        <v>0</v>
      </c>
      <c r="V1502" s="43" t="str">
        <f t="shared" si="107"/>
        <v>USD</v>
      </c>
    </row>
    <row r="1503" spans="1:22" x14ac:dyDescent="0.2">
      <c r="A1503" s="18" t="str">
        <f t="shared" si="105"/>
        <v>Catalogo principalCSP ACADEMICOb8baa3b8-8cc2-4f26-a212-7fbeb28e7895</v>
      </c>
      <c r="B1503" s="18" t="str">
        <f t="shared" si="106"/>
        <v>b8baa3b8-8cc2-4f26-a212-7fbeb28e7895CSP ACADEMICO</v>
      </c>
      <c r="C1503" s="18"/>
      <c r="D1503" t="s">
        <v>122</v>
      </c>
      <c r="E1503" t="s">
        <v>2018</v>
      </c>
      <c r="F1503" t="s">
        <v>1976</v>
      </c>
      <c r="G1503" s="18" t="str">
        <f t="shared" si="104"/>
        <v>Catalogo principal</v>
      </c>
      <c r="H1503" s="43" t="s">
        <v>121</v>
      </c>
      <c r="I1503" s="37" t="s">
        <v>67</v>
      </c>
      <c r="J1503" t="s">
        <v>3593</v>
      </c>
      <c r="K1503" t="s">
        <v>40</v>
      </c>
      <c r="L1503" s="70" t="s">
        <v>21</v>
      </c>
      <c r="M1503" s="70" t="s">
        <v>3966</v>
      </c>
      <c r="N1503" s="37" t="s">
        <v>67</v>
      </c>
      <c r="O1503" s="37" t="s">
        <v>67</v>
      </c>
      <c r="P1503" s="37" t="s">
        <v>1976</v>
      </c>
      <c r="Q1503" s="75" t="s">
        <v>2018</v>
      </c>
      <c r="R1503" t="s">
        <v>3691</v>
      </c>
      <c r="S1503" s="38">
        <v>15</v>
      </c>
      <c r="T1503">
        <v>1</v>
      </c>
      <c r="U1503">
        <v>0</v>
      </c>
      <c r="V1503" s="43" t="str">
        <f t="shared" si="107"/>
        <v>USD</v>
      </c>
    </row>
    <row r="1504" spans="1:22" x14ac:dyDescent="0.2">
      <c r="A1504" s="18" t="str">
        <f t="shared" si="105"/>
        <v>Catalogo principalCSP ACADEMICOb8e6f347-5725-4d6e-9cda-7921d76e568a</v>
      </c>
      <c r="B1504" s="18" t="str">
        <f t="shared" si="106"/>
        <v>b8e6f347-5725-4d6e-9cda-7921d76e568aCSP ACADEMICO</v>
      </c>
      <c r="C1504" s="18"/>
      <c r="D1504" t="s">
        <v>122</v>
      </c>
      <c r="E1504" t="s">
        <v>2019</v>
      </c>
      <c r="F1504" t="s">
        <v>1976</v>
      </c>
      <c r="G1504" s="18" t="str">
        <f t="shared" si="104"/>
        <v>Catalogo principal</v>
      </c>
      <c r="H1504" s="43" t="s">
        <v>121</v>
      </c>
      <c r="I1504" s="37" t="s">
        <v>67</v>
      </c>
      <c r="J1504" t="s">
        <v>3818</v>
      </c>
      <c r="K1504" t="s">
        <v>40</v>
      </c>
      <c r="L1504" s="70" t="s">
        <v>21</v>
      </c>
      <c r="M1504" s="70" t="s">
        <v>3966</v>
      </c>
      <c r="N1504" s="37" t="s">
        <v>67</v>
      </c>
      <c r="O1504" s="37" t="s">
        <v>67</v>
      </c>
      <c r="P1504" s="37" t="s">
        <v>1976</v>
      </c>
      <c r="Q1504" s="75" t="s">
        <v>2019</v>
      </c>
      <c r="R1504" t="s">
        <v>3691</v>
      </c>
      <c r="S1504" s="38">
        <v>3.5</v>
      </c>
      <c r="T1504">
        <v>1</v>
      </c>
      <c r="U1504">
        <v>0</v>
      </c>
      <c r="V1504" s="43" t="str">
        <f t="shared" si="107"/>
        <v>USD</v>
      </c>
    </row>
    <row r="1505" spans="1:22" x14ac:dyDescent="0.2">
      <c r="A1505" s="18" t="str">
        <f t="shared" si="105"/>
        <v>Catalogo principalCSP ACADEMICOc918ecbb-f748-478d-85e5-db1d70659c24</v>
      </c>
      <c r="B1505" s="18" t="str">
        <f t="shared" si="106"/>
        <v>c918ecbb-f748-478d-85e5-db1d70659c24CSP ACADEMICO</v>
      </c>
      <c r="C1505" s="18"/>
      <c r="D1505" t="s">
        <v>122</v>
      </c>
      <c r="E1505" t="s">
        <v>2020</v>
      </c>
      <c r="F1505" t="s">
        <v>1976</v>
      </c>
      <c r="G1505" s="18" t="str">
        <f t="shared" si="104"/>
        <v>Catalogo principal</v>
      </c>
      <c r="H1505" s="43" t="s">
        <v>121</v>
      </c>
      <c r="I1505" s="37" t="s">
        <v>67</v>
      </c>
      <c r="J1505" t="s">
        <v>2124</v>
      </c>
      <c r="K1505" t="s">
        <v>40</v>
      </c>
      <c r="L1505" s="70" t="s">
        <v>21</v>
      </c>
      <c r="M1505" s="70" t="s">
        <v>3966</v>
      </c>
      <c r="N1505" s="37" t="s">
        <v>67</v>
      </c>
      <c r="O1505" s="37" t="s">
        <v>67</v>
      </c>
      <c r="P1505" s="37" t="s">
        <v>1976</v>
      </c>
      <c r="Q1505" s="75" t="s">
        <v>2020</v>
      </c>
      <c r="R1505" t="s">
        <v>3691</v>
      </c>
      <c r="S1505" s="38">
        <v>0.6</v>
      </c>
      <c r="T1505">
        <v>1</v>
      </c>
      <c r="U1505">
        <v>0</v>
      </c>
      <c r="V1505" s="43" t="str">
        <f t="shared" si="107"/>
        <v>USD</v>
      </c>
    </row>
    <row r="1506" spans="1:22" x14ac:dyDescent="0.2">
      <c r="A1506" s="18" t="str">
        <f t="shared" si="105"/>
        <v>Catalogo principalCSP ACADEMICOc9425f8f-a4f1-40f3-bef4-63183c4a9e31</v>
      </c>
      <c r="B1506" s="18" t="str">
        <f t="shared" si="106"/>
        <v>c9425f8f-a4f1-40f3-bef4-63183c4a9e31CSP ACADEMICO</v>
      </c>
      <c r="C1506" s="18"/>
      <c r="D1506" t="s">
        <v>122</v>
      </c>
      <c r="E1506" t="s">
        <v>2021</v>
      </c>
      <c r="F1506" t="s">
        <v>1976</v>
      </c>
      <c r="G1506" s="18" t="str">
        <f t="shared" si="104"/>
        <v>Catalogo principal</v>
      </c>
      <c r="H1506" s="43" t="s">
        <v>121</v>
      </c>
      <c r="I1506" s="37" t="s">
        <v>67</v>
      </c>
      <c r="J1506" t="s">
        <v>2125</v>
      </c>
      <c r="K1506" t="s">
        <v>40</v>
      </c>
      <c r="L1506" s="70" t="s">
        <v>21</v>
      </c>
      <c r="M1506" s="70" t="s">
        <v>3966</v>
      </c>
      <c r="N1506" s="37" t="s">
        <v>67</v>
      </c>
      <c r="O1506" s="37" t="s">
        <v>67</v>
      </c>
      <c r="P1506" s="37" t="s">
        <v>1976</v>
      </c>
      <c r="Q1506" s="75" t="s">
        <v>2021</v>
      </c>
      <c r="R1506" t="s">
        <v>3691</v>
      </c>
      <c r="S1506" s="38">
        <v>180</v>
      </c>
      <c r="T1506">
        <v>1</v>
      </c>
      <c r="U1506">
        <v>0</v>
      </c>
      <c r="V1506" s="43" t="str">
        <f t="shared" si="107"/>
        <v>USD</v>
      </c>
    </row>
    <row r="1507" spans="1:22" x14ac:dyDescent="0.2">
      <c r="A1507" s="18" t="str">
        <f t="shared" si="105"/>
        <v>Catalogo principalCSP ACADEMICOe6fc53c2-a03c-4fe9-b426-8da2979a5388</v>
      </c>
      <c r="B1507" s="18" t="str">
        <f t="shared" si="106"/>
        <v>e6fc53c2-a03c-4fe9-b426-8da2979a5388CSP ACADEMICO</v>
      </c>
      <c r="C1507" s="18"/>
      <c r="D1507" t="s">
        <v>122</v>
      </c>
      <c r="E1507" t="s">
        <v>2022</v>
      </c>
      <c r="F1507" t="s">
        <v>1976</v>
      </c>
      <c r="G1507" s="18" t="str">
        <f t="shared" si="104"/>
        <v>Catalogo principal</v>
      </c>
      <c r="H1507" s="43" t="s">
        <v>121</v>
      </c>
      <c r="I1507" s="37" t="s">
        <v>67</v>
      </c>
      <c r="J1507" t="s">
        <v>2126</v>
      </c>
      <c r="K1507" t="s">
        <v>40</v>
      </c>
      <c r="L1507" s="70" t="s">
        <v>21</v>
      </c>
      <c r="M1507" s="70" t="s">
        <v>3966</v>
      </c>
      <c r="N1507" s="37" t="s">
        <v>67</v>
      </c>
      <c r="O1507" s="37" t="s">
        <v>67</v>
      </c>
      <c r="P1507" s="37" t="s">
        <v>1976</v>
      </c>
      <c r="Q1507" s="75" t="s">
        <v>2022</v>
      </c>
      <c r="R1507" t="s">
        <v>3691</v>
      </c>
      <c r="S1507" s="38">
        <v>0</v>
      </c>
      <c r="T1507">
        <v>1</v>
      </c>
      <c r="U1507">
        <v>0</v>
      </c>
      <c r="V1507" s="43" t="str">
        <f t="shared" si="107"/>
        <v>USD</v>
      </c>
    </row>
    <row r="1508" spans="1:22" x14ac:dyDescent="0.2">
      <c r="A1508" s="18" t="str">
        <f t="shared" si="105"/>
        <v>Catalogo principalCSP ACADEMICOeb072a24-ecc1-4ac0-b4c0-7c1646a05789</v>
      </c>
      <c r="B1508" s="18" t="str">
        <f t="shared" si="106"/>
        <v>eb072a24-ecc1-4ac0-b4c0-7c1646a05789CSP ACADEMICO</v>
      </c>
      <c r="C1508" s="18"/>
      <c r="D1508" t="s">
        <v>122</v>
      </c>
      <c r="E1508" t="s">
        <v>2023</v>
      </c>
      <c r="F1508" t="s">
        <v>1976</v>
      </c>
      <c r="G1508" s="18" t="str">
        <f t="shared" si="104"/>
        <v>Catalogo principal</v>
      </c>
      <c r="H1508" s="43" t="s">
        <v>121</v>
      </c>
      <c r="I1508" s="37" t="s">
        <v>67</v>
      </c>
      <c r="J1508" t="s">
        <v>5064</v>
      </c>
      <c r="K1508" t="s">
        <v>40</v>
      </c>
      <c r="L1508" s="70" t="s">
        <v>21</v>
      </c>
      <c r="M1508" s="70" t="s">
        <v>3966</v>
      </c>
      <c r="N1508" s="37" t="s">
        <v>67</v>
      </c>
      <c r="O1508" s="37" t="s">
        <v>67</v>
      </c>
      <c r="P1508" s="37" t="s">
        <v>1976</v>
      </c>
      <c r="Q1508" s="75" t="s">
        <v>2023</v>
      </c>
      <c r="R1508" t="s">
        <v>3691</v>
      </c>
      <c r="S1508" s="38">
        <v>0.8</v>
      </c>
      <c r="T1508">
        <v>1</v>
      </c>
      <c r="U1508">
        <v>0</v>
      </c>
      <c r="V1508" s="43" t="str">
        <f t="shared" si="107"/>
        <v>USD</v>
      </c>
    </row>
    <row r="1509" spans="1:22" x14ac:dyDescent="0.2">
      <c r="A1509" s="18" t="str">
        <f t="shared" si="105"/>
        <v>Catalogo principalCSP ACADEMICOee10cbd2-7a12-45de-be11-0c2c7c6eeeb1</v>
      </c>
      <c r="B1509" s="18" t="str">
        <f t="shared" si="106"/>
        <v>ee10cbd2-7a12-45de-be11-0c2c7c6eeeb1CSP ACADEMICO</v>
      </c>
      <c r="C1509" s="18"/>
      <c r="D1509" t="s">
        <v>122</v>
      </c>
      <c r="E1509" t="s">
        <v>2024</v>
      </c>
      <c r="F1509" t="s">
        <v>1976</v>
      </c>
      <c r="G1509" s="18" t="str">
        <f t="shared" si="104"/>
        <v>Catalogo principal</v>
      </c>
      <c r="H1509" s="43" t="s">
        <v>121</v>
      </c>
      <c r="I1509" s="37" t="s">
        <v>67</v>
      </c>
      <c r="J1509" t="s">
        <v>2127</v>
      </c>
      <c r="K1509" t="s">
        <v>40</v>
      </c>
      <c r="L1509" s="70" t="s">
        <v>21</v>
      </c>
      <c r="M1509" s="70" t="s">
        <v>3966</v>
      </c>
      <c r="N1509" s="37" t="s">
        <v>67</v>
      </c>
      <c r="O1509" s="37" t="s">
        <v>67</v>
      </c>
      <c r="P1509" s="37" t="s">
        <v>1976</v>
      </c>
      <c r="Q1509" s="75" t="s">
        <v>2024</v>
      </c>
      <c r="R1509" t="s">
        <v>3691</v>
      </c>
      <c r="S1509" s="38">
        <v>0.43</v>
      </c>
      <c r="T1509">
        <v>1</v>
      </c>
      <c r="U1509">
        <v>0</v>
      </c>
      <c r="V1509" s="43" t="str">
        <f t="shared" si="107"/>
        <v>USD</v>
      </c>
    </row>
    <row r="1510" spans="1:22" x14ac:dyDescent="0.2">
      <c r="A1510" s="18" t="str">
        <f t="shared" si="105"/>
        <v>Catalogo principalCSP ACADEMICOeec685f4-5b3e-4a84-98aa-521559f890dc</v>
      </c>
      <c r="B1510" s="18" t="str">
        <f t="shared" si="106"/>
        <v>eec685f4-5b3e-4a84-98aa-521559f890dcCSP ACADEMICO</v>
      </c>
      <c r="C1510" s="18"/>
      <c r="D1510" t="s">
        <v>122</v>
      </c>
      <c r="E1510" t="s">
        <v>2025</v>
      </c>
      <c r="F1510" t="s">
        <v>1976</v>
      </c>
      <c r="G1510" s="18" t="str">
        <f t="shared" ref="G1510:G1570" si="108">D1510</f>
        <v>Catalogo principal</v>
      </c>
      <c r="H1510" s="43" t="s">
        <v>121</v>
      </c>
      <c r="I1510" s="37" t="s">
        <v>67</v>
      </c>
      <c r="J1510" t="s">
        <v>2128</v>
      </c>
      <c r="K1510" t="s">
        <v>40</v>
      </c>
      <c r="L1510" s="70" t="s">
        <v>21</v>
      </c>
      <c r="M1510" s="70" t="s">
        <v>3966</v>
      </c>
      <c r="N1510" s="37" t="s">
        <v>67</v>
      </c>
      <c r="O1510" s="37" t="s">
        <v>67</v>
      </c>
      <c r="P1510" s="37" t="s">
        <v>1976</v>
      </c>
      <c r="Q1510" s="75" t="s">
        <v>2025</v>
      </c>
      <c r="R1510" t="s">
        <v>3691</v>
      </c>
      <c r="S1510" s="38">
        <v>1.1299999999999999</v>
      </c>
      <c r="T1510">
        <v>1</v>
      </c>
      <c r="U1510">
        <v>0</v>
      </c>
      <c r="V1510" s="43" t="str">
        <f t="shared" si="107"/>
        <v>USD</v>
      </c>
    </row>
    <row r="1511" spans="1:22" x14ac:dyDescent="0.2">
      <c r="A1511" s="18" t="str">
        <f t="shared" si="105"/>
        <v>Catalogo principalOPEN VALUE - CSP GOBIERNODG7GMGF0D3SJ-0003</v>
      </c>
      <c r="B1511" s="18" t="str">
        <f t="shared" si="106"/>
        <v>DG7GMGF0D3SJ-0003OPEN VALUE - CSP GOBIERNO</v>
      </c>
      <c r="C1511" s="18"/>
      <c r="D1511" t="s">
        <v>122</v>
      </c>
      <c r="E1511" t="s">
        <v>2026</v>
      </c>
      <c r="F1511" t="s">
        <v>2769</v>
      </c>
      <c r="G1511" s="18" t="str">
        <f t="shared" si="108"/>
        <v>Catalogo principal</v>
      </c>
      <c r="H1511" s="43" t="s">
        <v>121</v>
      </c>
      <c r="I1511" s="37" t="s">
        <v>67</v>
      </c>
      <c r="J1511" t="s">
        <v>2129</v>
      </c>
      <c r="K1511" t="s">
        <v>40</v>
      </c>
      <c r="L1511" s="70" t="s">
        <v>21</v>
      </c>
      <c r="M1511" s="70" t="s">
        <v>4257</v>
      </c>
      <c r="N1511" s="37" t="s">
        <v>67</v>
      </c>
      <c r="O1511" s="37" t="s">
        <v>67</v>
      </c>
      <c r="P1511" s="37" t="s">
        <v>3756</v>
      </c>
      <c r="Q1511" s="75" t="s">
        <v>2026</v>
      </c>
      <c r="R1511" t="s">
        <v>207</v>
      </c>
      <c r="S1511" s="38">
        <v>424</v>
      </c>
      <c r="T1511">
        <v>1</v>
      </c>
      <c r="U1511">
        <v>0</v>
      </c>
      <c r="V1511" s="43" t="str">
        <f t="shared" si="107"/>
        <v>USD</v>
      </c>
    </row>
    <row r="1512" spans="1:22" x14ac:dyDescent="0.2">
      <c r="A1512" s="18" t="str">
        <f t="shared" si="105"/>
        <v>Catalogo principalOPEN VALUE - CSP GOBIERNODG7GMGF0D19L-0001</v>
      </c>
      <c r="B1512" s="18" t="str">
        <f t="shared" si="106"/>
        <v>DG7GMGF0D19L-0001OPEN VALUE - CSP GOBIERNO</v>
      </c>
      <c r="C1512" s="18"/>
      <c r="D1512" t="s">
        <v>122</v>
      </c>
      <c r="E1512" t="s">
        <v>2027</v>
      </c>
      <c r="F1512" t="s">
        <v>2769</v>
      </c>
      <c r="G1512" s="18" t="str">
        <f t="shared" si="108"/>
        <v>Catalogo principal</v>
      </c>
      <c r="H1512" s="43" t="s">
        <v>121</v>
      </c>
      <c r="I1512" s="37" t="s">
        <v>67</v>
      </c>
      <c r="J1512" t="s">
        <v>2130</v>
      </c>
      <c r="K1512" t="s">
        <v>40</v>
      </c>
      <c r="L1512" s="70" t="s">
        <v>21</v>
      </c>
      <c r="M1512" s="70" t="s">
        <v>4257</v>
      </c>
      <c r="N1512" s="37" t="s">
        <v>67</v>
      </c>
      <c r="O1512" s="37" t="s">
        <v>67</v>
      </c>
      <c r="P1512" s="37" t="s">
        <v>3756</v>
      </c>
      <c r="Q1512" s="75" t="s">
        <v>2027</v>
      </c>
      <c r="R1512" t="s">
        <v>207</v>
      </c>
      <c r="S1512" s="38">
        <v>339</v>
      </c>
      <c r="T1512">
        <v>1</v>
      </c>
      <c r="U1512">
        <v>0</v>
      </c>
      <c r="V1512" s="43" t="str">
        <f t="shared" si="107"/>
        <v>USD</v>
      </c>
    </row>
    <row r="1513" spans="1:22" x14ac:dyDescent="0.2">
      <c r="A1513" s="18" t="str">
        <f t="shared" si="105"/>
        <v>Catalogo principalOPEN VALUE - CSP GOBIERNODG7GMGF0D19M-0001</v>
      </c>
      <c r="B1513" s="18" t="str">
        <f t="shared" si="106"/>
        <v>DG7GMGF0D19M-0001OPEN VALUE - CSP GOBIERNO</v>
      </c>
      <c r="C1513" s="18"/>
      <c r="D1513" t="s">
        <v>122</v>
      </c>
      <c r="E1513" t="s">
        <v>2028</v>
      </c>
      <c r="F1513" t="s">
        <v>2769</v>
      </c>
      <c r="G1513" s="18" t="str">
        <f t="shared" si="108"/>
        <v>Catalogo principal</v>
      </c>
      <c r="H1513" s="43" t="s">
        <v>121</v>
      </c>
      <c r="I1513" s="37" t="s">
        <v>67</v>
      </c>
      <c r="J1513" t="s">
        <v>2131</v>
      </c>
      <c r="K1513" t="s">
        <v>40</v>
      </c>
      <c r="L1513" s="70" t="s">
        <v>21</v>
      </c>
      <c r="M1513" s="70" t="s">
        <v>4257</v>
      </c>
      <c r="N1513" s="37" t="s">
        <v>67</v>
      </c>
      <c r="O1513" s="37" t="s">
        <v>67</v>
      </c>
      <c r="P1513" s="37" t="s">
        <v>3756</v>
      </c>
      <c r="Q1513" s="75" t="s">
        <v>2028</v>
      </c>
      <c r="R1513" t="s">
        <v>207</v>
      </c>
      <c r="S1513" s="38">
        <v>339</v>
      </c>
      <c r="T1513">
        <v>1</v>
      </c>
      <c r="U1513">
        <v>0</v>
      </c>
      <c r="V1513" s="43" t="str">
        <f t="shared" si="107"/>
        <v>USD</v>
      </c>
    </row>
    <row r="1514" spans="1:22" x14ac:dyDescent="0.2">
      <c r="A1514" s="18" t="str">
        <f t="shared" si="105"/>
        <v>Catalogo principalOPEN VALUE - CSP GOBIERNODG7GMGF0D8H4-0002</v>
      </c>
      <c r="B1514" s="18" t="str">
        <f t="shared" si="106"/>
        <v>DG7GMGF0D8H4-0002OPEN VALUE - CSP GOBIERNO</v>
      </c>
      <c r="C1514" s="18"/>
      <c r="D1514" t="s">
        <v>122</v>
      </c>
      <c r="E1514" t="s">
        <v>2029</v>
      </c>
      <c r="F1514" t="s">
        <v>2769</v>
      </c>
      <c r="G1514" s="18" t="str">
        <f t="shared" si="108"/>
        <v>Catalogo principal</v>
      </c>
      <c r="H1514" s="43" t="s">
        <v>121</v>
      </c>
      <c r="I1514" s="37" t="s">
        <v>67</v>
      </c>
      <c r="J1514" t="s">
        <v>2132</v>
      </c>
      <c r="K1514" t="s">
        <v>40</v>
      </c>
      <c r="L1514" s="70" t="s">
        <v>21</v>
      </c>
      <c r="M1514" s="70" t="s">
        <v>4257</v>
      </c>
      <c r="N1514" s="37" t="s">
        <v>67</v>
      </c>
      <c r="O1514" s="37" t="s">
        <v>67</v>
      </c>
      <c r="P1514" s="37" t="s">
        <v>3756</v>
      </c>
      <c r="Q1514" s="75" t="s">
        <v>2029</v>
      </c>
      <c r="R1514" t="s">
        <v>207</v>
      </c>
      <c r="S1514" s="38">
        <v>56</v>
      </c>
      <c r="T1514">
        <v>1</v>
      </c>
      <c r="U1514">
        <v>0</v>
      </c>
      <c r="V1514" s="43" t="str">
        <f t="shared" si="107"/>
        <v>USD</v>
      </c>
    </row>
    <row r="1515" spans="1:22" x14ac:dyDescent="0.2">
      <c r="A1515" s="18" t="str">
        <f t="shared" si="105"/>
        <v>Catalogo principalOPEN VALUE - CSP GOBIERNODG7GMGF0D8H3-0002</v>
      </c>
      <c r="B1515" s="18" t="str">
        <f t="shared" si="106"/>
        <v>DG7GMGF0D8H3-0002OPEN VALUE - CSP GOBIERNO</v>
      </c>
      <c r="C1515" s="18"/>
      <c r="D1515" t="s">
        <v>122</v>
      </c>
      <c r="E1515" t="s">
        <v>2030</v>
      </c>
      <c r="F1515" t="s">
        <v>2769</v>
      </c>
      <c r="G1515" s="18" t="str">
        <f t="shared" si="108"/>
        <v>Catalogo principal</v>
      </c>
      <c r="H1515" s="43" t="s">
        <v>121</v>
      </c>
      <c r="I1515" s="37" t="s">
        <v>67</v>
      </c>
      <c r="J1515" t="s">
        <v>2133</v>
      </c>
      <c r="K1515" t="s">
        <v>40</v>
      </c>
      <c r="L1515" s="70" t="s">
        <v>21</v>
      </c>
      <c r="M1515" s="70" t="s">
        <v>4257</v>
      </c>
      <c r="N1515" s="37" t="s">
        <v>67</v>
      </c>
      <c r="O1515" s="37" t="s">
        <v>67</v>
      </c>
      <c r="P1515" s="37" t="s">
        <v>3756</v>
      </c>
      <c r="Q1515" s="75" t="s">
        <v>2030</v>
      </c>
      <c r="R1515" t="s">
        <v>207</v>
      </c>
      <c r="S1515" s="38">
        <v>56</v>
      </c>
      <c r="T1515">
        <v>1</v>
      </c>
      <c r="U1515">
        <v>0</v>
      </c>
      <c r="V1515" s="43" t="str">
        <f t="shared" si="107"/>
        <v>USD</v>
      </c>
    </row>
    <row r="1516" spans="1:22" x14ac:dyDescent="0.2">
      <c r="A1516" s="18" t="str">
        <f t="shared" si="105"/>
        <v>Catalogo principalOPEN VALUE - CSP GOBIERNODG7GMGF0D609-0002</v>
      </c>
      <c r="B1516" s="18" t="str">
        <f t="shared" si="106"/>
        <v>DG7GMGF0D609-0002OPEN VALUE - CSP GOBIERNO</v>
      </c>
      <c r="C1516" s="18"/>
      <c r="D1516" t="s">
        <v>122</v>
      </c>
      <c r="E1516" t="s">
        <v>2031</v>
      </c>
      <c r="F1516" t="s">
        <v>2769</v>
      </c>
      <c r="G1516" s="18" t="str">
        <f t="shared" si="108"/>
        <v>Catalogo principal</v>
      </c>
      <c r="H1516" s="43" t="s">
        <v>121</v>
      </c>
      <c r="I1516" s="37" t="s">
        <v>67</v>
      </c>
      <c r="J1516" t="s">
        <v>2134</v>
      </c>
      <c r="K1516" t="s">
        <v>40</v>
      </c>
      <c r="L1516" s="70" t="s">
        <v>21</v>
      </c>
      <c r="M1516" s="70" t="s">
        <v>4257</v>
      </c>
      <c r="N1516" s="37" t="s">
        <v>67</v>
      </c>
      <c r="O1516" s="37" t="s">
        <v>67</v>
      </c>
      <c r="P1516" s="37" t="s">
        <v>3756</v>
      </c>
      <c r="Q1516" s="75" t="s">
        <v>2031</v>
      </c>
      <c r="R1516" t="s">
        <v>207</v>
      </c>
      <c r="S1516" s="38">
        <v>16740</v>
      </c>
      <c r="T1516">
        <v>1</v>
      </c>
      <c r="U1516">
        <v>0</v>
      </c>
      <c r="V1516" s="43" t="str">
        <f t="shared" si="107"/>
        <v>USD</v>
      </c>
    </row>
    <row r="1517" spans="1:22" x14ac:dyDescent="0.2">
      <c r="A1517" s="18" t="str">
        <f t="shared" si="105"/>
        <v>Catalogo principalOPEN VALUE - CSP GOBIERNODG7GMGF0D7HX-0006</v>
      </c>
      <c r="B1517" s="18" t="str">
        <f t="shared" si="106"/>
        <v>DG7GMGF0D7HX-0006OPEN VALUE - CSP GOBIERNO</v>
      </c>
      <c r="C1517" s="18"/>
      <c r="D1517" t="s">
        <v>122</v>
      </c>
      <c r="E1517" t="s">
        <v>2032</v>
      </c>
      <c r="F1517" t="s">
        <v>2769</v>
      </c>
      <c r="G1517" s="18" t="str">
        <f t="shared" si="108"/>
        <v>Catalogo principal</v>
      </c>
      <c r="H1517" s="43" t="s">
        <v>121</v>
      </c>
      <c r="I1517" s="37" t="s">
        <v>67</v>
      </c>
      <c r="J1517" t="s">
        <v>2135</v>
      </c>
      <c r="K1517" t="s">
        <v>40</v>
      </c>
      <c r="L1517" s="70" t="s">
        <v>21</v>
      </c>
      <c r="M1517" s="70" t="s">
        <v>4257</v>
      </c>
      <c r="N1517" s="37" t="s">
        <v>67</v>
      </c>
      <c r="O1517" s="37" t="s">
        <v>67</v>
      </c>
      <c r="P1517" s="37" t="s">
        <v>3756</v>
      </c>
      <c r="Q1517" s="75" t="s">
        <v>2032</v>
      </c>
      <c r="R1517" t="s">
        <v>207</v>
      </c>
      <c r="S1517" s="38">
        <v>166</v>
      </c>
      <c r="T1517">
        <v>1</v>
      </c>
      <c r="U1517">
        <v>0</v>
      </c>
      <c r="V1517" s="43" t="str">
        <f t="shared" si="107"/>
        <v>USD</v>
      </c>
    </row>
    <row r="1518" spans="1:22" x14ac:dyDescent="0.2">
      <c r="A1518" s="18" t="str">
        <f t="shared" si="105"/>
        <v>Catalogo principalOPEN VALUE - CSP GOBIERNODG7GMGF0D7HX-0009</v>
      </c>
      <c r="B1518" s="18" t="str">
        <f t="shared" si="106"/>
        <v>DG7GMGF0D7HX-0009OPEN VALUE - CSP GOBIERNO</v>
      </c>
      <c r="C1518" s="18"/>
      <c r="D1518" t="s">
        <v>122</v>
      </c>
      <c r="E1518" t="s">
        <v>2033</v>
      </c>
      <c r="F1518" t="s">
        <v>2769</v>
      </c>
      <c r="G1518" s="18" t="str">
        <f t="shared" si="108"/>
        <v>Catalogo principal</v>
      </c>
      <c r="H1518" s="43" t="s">
        <v>121</v>
      </c>
      <c r="I1518" s="37" t="s">
        <v>67</v>
      </c>
      <c r="J1518" t="s">
        <v>2136</v>
      </c>
      <c r="K1518" t="s">
        <v>40</v>
      </c>
      <c r="L1518" s="70" t="s">
        <v>21</v>
      </c>
      <c r="M1518" s="70" t="s">
        <v>4257</v>
      </c>
      <c r="N1518" s="37" t="s">
        <v>67</v>
      </c>
      <c r="O1518" s="37" t="s">
        <v>67</v>
      </c>
      <c r="P1518" s="37" t="s">
        <v>3756</v>
      </c>
      <c r="Q1518" s="75" t="s">
        <v>2033</v>
      </c>
      <c r="R1518" t="s">
        <v>207</v>
      </c>
      <c r="S1518" s="38">
        <v>166</v>
      </c>
      <c r="T1518">
        <v>1</v>
      </c>
      <c r="U1518">
        <v>0</v>
      </c>
      <c r="V1518" s="43" t="str">
        <f t="shared" si="107"/>
        <v>USD</v>
      </c>
    </row>
    <row r="1519" spans="1:22" x14ac:dyDescent="0.2">
      <c r="A1519" s="18" t="str">
        <f t="shared" si="105"/>
        <v>Catalogo principalOPEN VALUE - CSP GOBIERNODG7GMGF0D5SL-0002</v>
      </c>
      <c r="B1519" s="18" t="str">
        <f t="shared" si="106"/>
        <v>DG7GMGF0D5SL-0002OPEN VALUE - CSP GOBIERNO</v>
      </c>
      <c r="C1519" s="18"/>
      <c r="D1519" t="s">
        <v>122</v>
      </c>
      <c r="E1519" t="s">
        <v>2770</v>
      </c>
      <c r="F1519" t="s">
        <v>2769</v>
      </c>
      <c r="G1519" s="18" t="str">
        <f t="shared" si="108"/>
        <v>Catalogo principal</v>
      </c>
      <c r="H1519" s="43" t="s">
        <v>121</v>
      </c>
      <c r="I1519" s="37" t="s">
        <v>67</v>
      </c>
      <c r="J1519" t="s">
        <v>2137</v>
      </c>
      <c r="K1519" t="s">
        <v>40</v>
      </c>
      <c r="L1519" s="70" t="s">
        <v>21</v>
      </c>
      <c r="M1519" s="70" t="s">
        <v>4257</v>
      </c>
      <c r="N1519" s="37" t="s">
        <v>67</v>
      </c>
      <c r="O1519" s="37" t="s">
        <v>67</v>
      </c>
      <c r="P1519" s="37" t="s">
        <v>3756</v>
      </c>
      <c r="Q1519" s="75" t="s">
        <v>2770</v>
      </c>
      <c r="R1519" t="s">
        <v>207</v>
      </c>
      <c r="S1519" s="38">
        <v>66</v>
      </c>
      <c r="T1519">
        <v>1</v>
      </c>
      <c r="U1519">
        <v>0</v>
      </c>
      <c r="V1519" s="43" t="str">
        <f t="shared" si="107"/>
        <v>USD</v>
      </c>
    </row>
    <row r="1520" spans="1:22" x14ac:dyDescent="0.2">
      <c r="A1520" s="18" t="str">
        <f t="shared" si="105"/>
        <v>Catalogo principalOPEN VALUE - CSP GOBIERNODG7GMGF0D5SL-0007</v>
      </c>
      <c r="B1520" s="18" t="str">
        <f t="shared" si="106"/>
        <v>DG7GMGF0D5SL-0007OPEN VALUE - CSP GOBIERNO</v>
      </c>
      <c r="C1520" s="18"/>
      <c r="D1520" t="s">
        <v>122</v>
      </c>
      <c r="E1520" t="s">
        <v>2771</v>
      </c>
      <c r="F1520" t="s">
        <v>2769</v>
      </c>
      <c r="G1520" s="18" t="str">
        <f t="shared" si="108"/>
        <v>Catalogo principal</v>
      </c>
      <c r="H1520" s="43" t="s">
        <v>121</v>
      </c>
      <c r="I1520" s="37" t="s">
        <v>67</v>
      </c>
      <c r="J1520" t="s">
        <v>2138</v>
      </c>
      <c r="K1520" t="s">
        <v>40</v>
      </c>
      <c r="L1520" s="70" t="s">
        <v>21</v>
      </c>
      <c r="M1520" s="70" t="s">
        <v>4257</v>
      </c>
      <c r="N1520" s="37" t="s">
        <v>67</v>
      </c>
      <c r="O1520" s="37" t="s">
        <v>67</v>
      </c>
      <c r="P1520" s="37" t="s">
        <v>3756</v>
      </c>
      <c r="Q1520" s="75" t="s">
        <v>2771</v>
      </c>
      <c r="R1520" t="s">
        <v>207</v>
      </c>
      <c r="S1520" s="38">
        <v>51</v>
      </c>
      <c r="T1520">
        <v>1</v>
      </c>
      <c r="U1520">
        <v>0</v>
      </c>
      <c r="V1520" s="43" t="str">
        <f t="shared" si="107"/>
        <v>USD</v>
      </c>
    </row>
    <row r="1521" spans="1:22" x14ac:dyDescent="0.2">
      <c r="A1521" s="18" t="str">
        <f t="shared" si="105"/>
        <v>Catalogo principalOPEN VALUE - CSP GOBIERNODG7GMGF0D515-0001</v>
      </c>
      <c r="B1521" s="18" t="str">
        <f t="shared" si="106"/>
        <v>DG7GMGF0D515-0001OPEN VALUE - CSP GOBIERNO</v>
      </c>
      <c r="C1521" s="18"/>
      <c r="D1521" t="s">
        <v>122</v>
      </c>
      <c r="E1521" t="s">
        <v>2034</v>
      </c>
      <c r="F1521" t="s">
        <v>2769</v>
      </c>
      <c r="G1521" s="18" t="str">
        <f t="shared" si="108"/>
        <v>Catalogo principal</v>
      </c>
      <c r="H1521" s="43" t="s">
        <v>121</v>
      </c>
      <c r="I1521" s="37" t="s">
        <v>67</v>
      </c>
      <c r="J1521" t="s">
        <v>2139</v>
      </c>
      <c r="K1521" t="s">
        <v>40</v>
      </c>
      <c r="L1521" s="70" t="s">
        <v>21</v>
      </c>
      <c r="M1521" s="70" t="s">
        <v>4257</v>
      </c>
      <c r="N1521" s="37" t="s">
        <v>67</v>
      </c>
      <c r="O1521" s="37" t="s">
        <v>67</v>
      </c>
      <c r="P1521" s="37" t="s">
        <v>3756</v>
      </c>
      <c r="Q1521" s="75" t="s">
        <v>2034</v>
      </c>
      <c r="R1521" t="s">
        <v>207</v>
      </c>
      <c r="S1521" s="38">
        <v>2554</v>
      </c>
      <c r="T1521">
        <v>1</v>
      </c>
      <c r="U1521">
        <v>0</v>
      </c>
      <c r="V1521" s="43" t="str">
        <f t="shared" si="107"/>
        <v>USD</v>
      </c>
    </row>
    <row r="1522" spans="1:22" x14ac:dyDescent="0.2">
      <c r="A1522" s="18" t="str">
        <f t="shared" si="105"/>
        <v>Catalogo principalOPEN VALUE - CSP GOBIERNODG7GMGF0D513-0001</v>
      </c>
      <c r="B1522" s="18" t="str">
        <f t="shared" si="106"/>
        <v>DG7GMGF0D513-0001OPEN VALUE - CSP GOBIERNO</v>
      </c>
      <c r="C1522" s="18"/>
      <c r="D1522" t="s">
        <v>122</v>
      </c>
      <c r="E1522" t="s">
        <v>2035</v>
      </c>
      <c r="F1522" t="s">
        <v>2769</v>
      </c>
      <c r="G1522" s="18" t="str">
        <f t="shared" si="108"/>
        <v>Catalogo principal</v>
      </c>
      <c r="H1522" s="43" t="s">
        <v>121</v>
      </c>
      <c r="I1522" s="37" t="s">
        <v>67</v>
      </c>
      <c r="J1522" t="s">
        <v>2140</v>
      </c>
      <c r="K1522" t="s">
        <v>40</v>
      </c>
      <c r="L1522" s="70" t="s">
        <v>21</v>
      </c>
      <c r="M1522" s="70" t="s">
        <v>4257</v>
      </c>
      <c r="N1522" s="37" t="s">
        <v>67</v>
      </c>
      <c r="O1522" s="37" t="s">
        <v>67</v>
      </c>
      <c r="P1522" s="37" t="s">
        <v>3756</v>
      </c>
      <c r="Q1522" s="75" t="s">
        <v>2035</v>
      </c>
      <c r="R1522" t="s">
        <v>207</v>
      </c>
      <c r="S1522" s="38">
        <v>23056</v>
      </c>
      <c r="T1522">
        <v>1</v>
      </c>
      <c r="U1522">
        <v>0</v>
      </c>
      <c r="V1522" s="43" t="str">
        <f t="shared" si="107"/>
        <v>USD</v>
      </c>
    </row>
    <row r="1523" spans="1:22" x14ac:dyDescent="0.2">
      <c r="A1523" s="18" t="str">
        <f t="shared" si="105"/>
        <v>Catalogo principalOPEN VALUE - CSP GOBIERNODG7GMGF0D5VX-0006</v>
      </c>
      <c r="B1523" s="18" t="str">
        <f t="shared" si="106"/>
        <v>DG7GMGF0D5VX-0006OPEN VALUE - CSP GOBIERNO</v>
      </c>
      <c r="C1523" s="18"/>
      <c r="D1523" t="s">
        <v>122</v>
      </c>
      <c r="E1523" t="s">
        <v>2036</v>
      </c>
      <c r="F1523" t="s">
        <v>2769</v>
      </c>
      <c r="G1523" s="18" t="str">
        <f t="shared" si="108"/>
        <v>Catalogo principal</v>
      </c>
      <c r="H1523" s="43" t="s">
        <v>121</v>
      </c>
      <c r="I1523" s="37" t="s">
        <v>67</v>
      </c>
      <c r="J1523" t="s">
        <v>2141</v>
      </c>
      <c r="K1523" t="s">
        <v>40</v>
      </c>
      <c r="L1523" s="70" t="s">
        <v>21</v>
      </c>
      <c r="M1523" s="70" t="s">
        <v>4257</v>
      </c>
      <c r="N1523" s="37" t="s">
        <v>67</v>
      </c>
      <c r="O1523" s="37" t="s">
        <v>67</v>
      </c>
      <c r="P1523" s="37" t="s">
        <v>3756</v>
      </c>
      <c r="Q1523" s="75" t="s">
        <v>2036</v>
      </c>
      <c r="R1523" t="s">
        <v>207</v>
      </c>
      <c r="S1523" s="38">
        <v>41</v>
      </c>
      <c r="T1523">
        <v>1</v>
      </c>
      <c r="U1523">
        <v>0</v>
      </c>
      <c r="V1523" s="43" t="str">
        <f t="shared" si="107"/>
        <v>USD</v>
      </c>
    </row>
    <row r="1524" spans="1:22" x14ac:dyDescent="0.2">
      <c r="A1524" s="18" t="str">
        <f t="shared" si="105"/>
        <v>Catalogo principalOPEN VALUE - CSP GOBIERNODG7GMGF0D5VX-0007</v>
      </c>
      <c r="B1524" s="18" t="str">
        <f t="shared" si="106"/>
        <v>DG7GMGF0D5VX-0007OPEN VALUE - CSP GOBIERNO</v>
      </c>
      <c r="C1524" s="18"/>
      <c r="D1524" t="s">
        <v>122</v>
      </c>
      <c r="E1524" t="s">
        <v>2037</v>
      </c>
      <c r="F1524" t="s">
        <v>2769</v>
      </c>
      <c r="G1524" s="18" t="str">
        <f t="shared" si="108"/>
        <v>Catalogo principal</v>
      </c>
      <c r="H1524" s="43" t="s">
        <v>121</v>
      </c>
      <c r="I1524" s="37" t="s">
        <v>67</v>
      </c>
      <c r="J1524" t="s">
        <v>2142</v>
      </c>
      <c r="K1524" t="s">
        <v>40</v>
      </c>
      <c r="L1524" s="70" t="s">
        <v>21</v>
      </c>
      <c r="M1524" s="70" t="s">
        <v>4257</v>
      </c>
      <c r="N1524" s="37" t="s">
        <v>67</v>
      </c>
      <c r="O1524" s="37" t="s">
        <v>67</v>
      </c>
      <c r="P1524" s="37" t="s">
        <v>3756</v>
      </c>
      <c r="Q1524" s="75" t="s">
        <v>2037</v>
      </c>
      <c r="R1524" t="s">
        <v>207</v>
      </c>
      <c r="S1524" s="38">
        <v>52</v>
      </c>
      <c r="T1524">
        <v>1</v>
      </c>
      <c r="U1524">
        <v>0</v>
      </c>
      <c r="V1524" s="43" t="str">
        <f t="shared" si="107"/>
        <v>USD</v>
      </c>
    </row>
    <row r="1525" spans="1:22" x14ac:dyDescent="0.2">
      <c r="A1525" s="18" t="str">
        <f t="shared" si="105"/>
        <v>Catalogo principalOPEN VALUE - CSP GOBIERNODG7GMGF0D65N-0003</v>
      </c>
      <c r="B1525" s="18" t="str">
        <f t="shared" si="106"/>
        <v>DG7GMGF0D65N-0003OPEN VALUE - CSP GOBIERNO</v>
      </c>
      <c r="C1525" s="18"/>
      <c r="D1525" t="s">
        <v>122</v>
      </c>
      <c r="E1525" t="s">
        <v>2038</v>
      </c>
      <c r="F1525" t="s">
        <v>2769</v>
      </c>
      <c r="G1525" s="18" t="str">
        <f t="shared" si="108"/>
        <v>Catalogo principal</v>
      </c>
      <c r="H1525" s="43" t="s">
        <v>121</v>
      </c>
      <c r="I1525" s="37" t="s">
        <v>67</v>
      </c>
      <c r="J1525" t="s">
        <v>2143</v>
      </c>
      <c r="K1525" t="s">
        <v>40</v>
      </c>
      <c r="L1525" s="70" t="s">
        <v>21</v>
      </c>
      <c r="M1525" s="70" t="s">
        <v>4257</v>
      </c>
      <c r="N1525" s="37" t="s">
        <v>67</v>
      </c>
      <c r="O1525" s="37" t="s">
        <v>67</v>
      </c>
      <c r="P1525" s="37" t="s">
        <v>3756</v>
      </c>
      <c r="Q1525" s="75" t="s">
        <v>2038</v>
      </c>
      <c r="R1525" t="s">
        <v>207</v>
      </c>
      <c r="S1525" s="38">
        <v>885</v>
      </c>
      <c r="T1525">
        <v>1</v>
      </c>
      <c r="U1525">
        <v>0</v>
      </c>
      <c r="V1525" s="43" t="str">
        <f t="shared" si="107"/>
        <v>USD</v>
      </c>
    </row>
    <row r="1526" spans="1:22" x14ac:dyDescent="0.2">
      <c r="A1526" s="18" t="str">
        <f t="shared" si="105"/>
        <v>Catalogo principalOPEN VALUE - CSP GOBIERNODG7GMGF0D5RK-0005</v>
      </c>
      <c r="B1526" s="18" t="str">
        <f t="shared" si="106"/>
        <v>DG7GMGF0D5RK-0005OPEN VALUE - CSP GOBIERNO</v>
      </c>
      <c r="C1526" s="18"/>
      <c r="D1526" t="s">
        <v>122</v>
      </c>
      <c r="E1526" t="s">
        <v>2039</v>
      </c>
      <c r="F1526" t="s">
        <v>2769</v>
      </c>
      <c r="G1526" s="18" t="str">
        <f t="shared" si="108"/>
        <v>Catalogo principal</v>
      </c>
      <c r="H1526" s="43" t="s">
        <v>121</v>
      </c>
      <c r="I1526" s="37" t="s">
        <v>67</v>
      </c>
      <c r="J1526" t="s">
        <v>2144</v>
      </c>
      <c r="K1526" t="s">
        <v>40</v>
      </c>
      <c r="L1526" s="70" t="s">
        <v>21</v>
      </c>
      <c r="M1526" s="70" t="s">
        <v>4257</v>
      </c>
      <c r="N1526" s="37" t="s">
        <v>67</v>
      </c>
      <c r="O1526" s="37" t="s">
        <v>67</v>
      </c>
      <c r="P1526" s="37" t="s">
        <v>3756</v>
      </c>
      <c r="Q1526" s="75" t="s">
        <v>2039</v>
      </c>
      <c r="R1526" t="s">
        <v>207</v>
      </c>
      <c r="S1526" s="38">
        <v>1229</v>
      </c>
      <c r="T1526">
        <v>1</v>
      </c>
      <c r="U1526">
        <v>0</v>
      </c>
      <c r="V1526" s="43" t="str">
        <f t="shared" si="107"/>
        <v>USD</v>
      </c>
    </row>
    <row r="1527" spans="1:22" x14ac:dyDescent="0.2">
      <c r="A1527" s="18" t="str">
        <f t="shared" si="105"/>
        <v>Catalogo principalOPEN VALUE - CSP GOBIERNODG7GMGF0D5RK-0004</v>
      </c>
      <c r="B1527" s="18" t="str">
        <f t="shared" si="106"/>
        <v>DG7GMGF0D5RK-0004OPEN VALUE - CSP GOBIERNO</v>
      </c>
      <c r="C1527" s="18"/>
      <c r="D1527" t="s">
        <v>122</v>
      </c>
      <c r="E1527" t="s">
        <v>2040</v>
      </c>
      <c r="F1527" t="s">
        <v>2769</v>
      </c>
      <c r="G1527" s="18" t="str">
        <f t="shared" si="108"/>
        <v>Catalogo principal</v>
      </c>
      <c r="H1527" s="43" t="s">
        <v>121</v>
      </c>
      <c r="I1527" s="37" t="s">
        <v>67</v>
      </c>
      <c r="J1527" t="s">
        <v>2145</v>
      </c>
      <c r="K1527" t="s">
        <v>40</v>
      </c>
      <c r="L1527" s="70" t="s">
        <v>21</v>
      </c>
      <c r="M1527" s="70" t="s">
        <v>4257</v>
      </c>
      <c r="N1527" s="37" t="s">
        <v>67</v>
      </c>
      <c r="O1527" s="37" t="s">
        <v>67</v>
      </c>
      <c r="P1527" s="37" t="s">
        <v>3756</v>
      </c>
      <c r="Q1527" s="75" t="s">
        <v>2040</v>
      </c>
      <c r="R1527" t="s">
        <v>207</v>
      </c>
      <c r="S1527" s="38">
        <v>154</v>
      </c>
      <c r="T1527">
        <v>1</v>
      </c>
      <c r="U1527">
        <v>0</v>
      </c>
      <c r="V1527" s="43" t="str">
        <f t="shared" si="107"/>
        <v>USD</v>
      </c>
    </row>
    <row r="1528" spans="1:22" x14ac:dyDescent="0.2">
      <c r="A1528" s="18" t="str">
        <f t="shared" si="105"/>
        <v>Catalogo principalCSP ACADEMICODG7GMGF0FKZW-0002EDU</v>
      </c>
      <c r="B1528" s="18" t="str">
        <f t="shared" si="106"/>
        <v>DG7GMGF0FKZW-0002EDUCSP ACADEMICO</v>
      </c>
      <c r="C1528" s="18"/>
      <c r="D1528" t="s">
        <v>122</v>
      </c>
      <c r="E1528" t="s">
        <v>2041</v>
      </c>
      <c r="F1528" t="s">
        <v>1976</v>
      </c>
      <c r="G1528" s="18" t="str">
        <f t="shared" si="108"/>
        <v>Catalogo principal</v>
      </c>
      <c r="H1528" s="43" t="s">
        <v>121</v>
      </c>
      <c r="I1528" s="37" t="s">
        <v>67</v>
      </c>
      <c r="J1528" t="s">
        <v>2146</v>
      </c>
      <c r="K1528" t="s">
        <v>40</v>
      </c>
      <c r="L1528" s="70" t="s">
        <v>21</v>
      </c>
      <c r="M1528" s="70" t="s">
        <v>28</v>
      </c>
      <c r="N1528" s="37" t="s">
        <v>67</v>
      </c>
      <c r="O1528" s="37" t="s">
        <v>67</v>
      </c>
      <c r="P1528" s="37" t="s">
        <v>1976</v>
      </c>
      <c r="Q1528" s="75" t="s">
        <v>2041</v>
      </c>
      <c r="R1528" t="s">
        <v>207</v>
      </c>
      <c r="S1528" s="38">
        <v>60</v>
      </c>
      <c r="T1528">
        <v>1</v>
      </c>
      <c r="U1528">
        <v>0</v>
      </c>
      <c r="V1528" s="43" t="str">
        <f t="shared" si="107"/>
        <v>USD</v>
      </c>
    </row>
    <row r="1529" spans="1:22" x14ac:dyDescent="0.2">
      <c r="A1529" s="18" t="str">
        <f t="shared" si="105"/>
        <v>Catalogo principalCSP ACADEMICODG7GMGF0FKZW-0003EDU</v>
      </c>
      <c r="B1529" s="18" t="str">
        <f t="shared" si="106"/>
        <v>DG7GMGF0FKZW-0003EDUCSP ACADEMICO</v>
      </c>
      <c r="C1529" s="18"/>
      <c r="D1529" t="s">
        <v>122</v>
      </c>
      <c r="E1529" t="s">
        <v>2042</v>
      </c>
      <c r="F1529" t="s">
        <v>1976</v>
      </c>
      <c r="G1529" s="18" t="str">
        <f t="shared" si="108"/>
        <v>Catalogo principal</v>
      </c>
      <c r="H1529" s="43" t="s">
        <v>121</v>
      </c>
      <c r="I1529" s="37" t="s">
        <v>67</v>
      </c>
      <c r="J1529" t="s">
        <v>2147</v>
      </c>
      <c r="K1529" t="s">
        <v>40</v>
      </c>
      <c r="L1529" s="70" t="s">
        <v>21</v>
      </c>
      <c r="M1529" s="70" t="s">
        <v>28</v>
      </c>
      <c r="N1529" s="37" t="s">
        <v>67</v>
      </c>
      <c r="O1529" s="37" t="s">
        <v>67</v>
      </c>
      <c r="P1529" s="37" t="s">
        <v>1976</v>
      </c>
      <c r="Q1529" s="75" t="s">
        <v>2042</v>
      </c>
      <c r="R1529" t="s">
        <v>207</v>
      </c>
      <c r="S1529" s="38">
        <v>60</v>
      </c>
      <c r="T1529">
        <v>1</v>
      </c>
      <c r="U1529">
        <v>0</v>
      </c>
      <c r="V1529" s="43" t="str">
        <f t="shared" si="107"/>
        <v>USD</v>
      </c>
    </row>
    <row r="1530" spans="1:22" x14ac:dyDescent="0.2">
      <c r="A1530" s="18" t="str">
        <f t="shared" si="105"/>
        <v>Catalogo principalCSP ACADEMICODG7GMGF0FKZV-0001EDU</v>
      </c>
      <c r="B1530" s="18" t="str">
        <f t="shared" si="106"/>
        <v>DG7GMGF0FKZV-0001EDUCSP ACADEMICO</v>
      </c>
      <c r="C1530" s="18"/>
      <c r="D1530" t="s">
        <v>122</v>
      </c>
      <c r="E1530" t="s">
        <v>2043</v>
      </c>
      <c r="F1530" t="s">
        <v>1976</v>
      </c>
      <c r="G1530" s="18" t="str">
        <f t="shared" si="108"/>
        <v>Catalogo principal</v>
      </c>
      <c r="H1530" s="43" t="s">
        <v>121</v>
      </c>
      <c r="I1530" s="37" t="s">
        <v>67</v>
      </c>
      <c r="J1530" t="s">
        <v>2148</v>
      </c>
      <c r="K1530" t="s">
        <v>40</v>
      </c>
      <c r="L1530" s="70" t="s">
        <v>21</v>
      </c>
      <c r="M1530" s="70" t="s">
        <v>28</v>
      </c>
      <c r="N1530" s="37" t="s">
        <v>67</v>
      </c>
      <c r="O1530" s="37" t="s">
        <v>67</v>
      </c>
      <c r="P1530" s="37" t="s">
        <v>1976</v>
      </c>
      <c r="Q1530" s="75" t="s">
        <v>2043</v>
      </c>
      <c r="R1530" t="s">
        <v>207</v>
      </c>
      <c r="S1530" s="38">
        <v>3952</v>
      </c>
      <c r="T1530">
        <v>1</v>
      </c>
      <c r="U1530">
        <v>0</v>
      </c>
      <c r="V1530" s="43" t="str">
        <f t="shared" si="107"/>
        <v>USD</v>
      </c>
    </row>
    <row r="1531" spans="1:22" x14ac:dyDescent="0.2">
      <c r="A1531" s="18" t="str">
        <f t="shared" si="105"/>
        <v>Catalogo principalCSP ACADEMICODG7GMGF0FKX9-0003EDU</v>
      </c>
      <c r="B1531" s="18" t="str">
        <f t="shared" si="106"/>
        <v>DG7GMGF0FKX9-0003EDUCSP ACADEMICO</v>
      </c>
      <c r="C1531" s="18"/>
      <c r="D1531" t="s">
        <v>122</v>
      </c>
      <c r="E1531" t="s">
        <v>2044</v>
      </c>
      <c r="F1531" t="s">
        <v>1976</v>
      </c>
      <c r="G1531" s="18" t="str">
        <f t="shared" si="108"/>
        <v>Catalogo principal</v>
      </c>
      <c r="H1531" s="43" t="s">
        <v>121</v>
      </c>
      <c r="I1531" s="37" t="s">
        <v>67</v>
      </c>
      <c r="J1531" t="s">
        <v>2149</v>
      </c>
      <c r="K1531" t="s">
        <v>40</v>
      </c>
      <c r="L1531" s="70" t="s">
        <v>21</v>
      </c>
      <c r="M1531" s="70" t="s">
        <v>28</v>
      </c>
      <c r="N1531" s="37" t="s">
        <v>67</v>
      </c>
      <c r="O1531" s="37" t="s">
        <v>67</v>
      </c>
      <c r="P1531" s="37" t="s">
        <v>1976</v>
      </c>
      <c r="Q1531" s="75" t="s">
        <v>2044</v>
      </c>
      <c r="R1531" t="s">
        <v>207</v>
      </c>
      <c r="S1531" s="38">
        <v>258</v>
      </c>
      <c r="T1531">
        <v>1</v>
      </c>
      <c r="U1531">
        <v>0</v>
      </c>
      <c r="V1531" s="43" t="str">
        <f t="shared" si="107"/>
        <v>USD</v>
      </c>
    </row>
    <row r="1532" spans="1:22" x14ac:dyDescent="0.2">
      <c r="A1532" s="18" t="str">
        <f t="shared" si="105"/>
        <v>Catalogo principalCSP ACADEMICODG7GMGF0FLR2-0002EDU</v>
      </c>
      <c r="B1532" s="18" t="str">
        <f t="shared" si="106"/>
        <v>DG7GMGF0FLR2-0002EDUCSP ACADEMICO</v>
      </c>
      <c r="C1532" s="18"/>
      <c r="D1532" t="s">
        <v>122</v>
      </c>
      <c r="E1532" t="s">
        <v>2045</v>
      </c>
      <c r="F1532" t="s">
        <v>1976</v>
      </c>
      <c r="G1532" s="18" t="str">
        <f t="shared" si="108"/>
        <v>Catalogo principal</v>
      </c>
      <c r="H1532" s="43" t="s">
        <v>121</v>
      </c>
      <c r="I1532" s="37" t="s">
        <v>67</v>
      </c>
      <c r="J1532" t="s">
        <v>2150</v>
      </c>
      <c r="K1532" t="s">
        <v>40</v>
      </c>
      <c r="L1532" s="70" t="s">
        <v>21</v>
      </c>
      <c r="M1532" s="70" t="s">
        <v>28</v>
      </c>
      <c r="N1532" s="37" t="s">
        <v>67</v>
      </c>
      <c r="O1532" s="37" t="s">
        <v>67</v>
      </c>
      <c r="P1532" s="37" t="s">
        <v>1976</v>
      </c>
      <c r="Q1532" s="75" t="s">
        <v>2045</v>
      </c>
      <c r="R1532" t="s">
        <v>207</v>
      </c>
      <c r="S1532" s="38">
        <v>1030</v>
      </c>
      <c r="T1532">
        <v>1</v>
      </c>
      <c r="U1532">
        <v>0</v>
      </c>
      <c r="V1532" s="43" t="str">
        <f t="shared" si="107"/>
        <v>USD</v>
      </c>
    </row>
    <row r="1533" spans="1:22" x14ac:dyDescent="0.2">
      <c r="A1533" s="18" t="str">
        <f t="shared" si="105"/>
        <v>Catalogo principalCSP ACADEMICODG7GMGF0D515-0001EDU</v>
      </c>
      <c r="B1533" s="18" t="str">
        <f t="shared" si="106"/>
        <v>DG7GMGF0D515-0001EDUCSP ACADEMICO</v>
      </c>
      <c r="C1533" s="18"/>
      <c r="D1533" t="s">
        <v>122</v>
      </c>
      <c r="E1533" t="s">
        <v>2046</v>
      </c>
      <c r="F1533" t="s">
        <v>1976</v>
      </c>
      <c r="G1533" s="18" t="str">
        <f t="shared" si="108"/>
        <v>Catalogo principal</v>
      </c>
      <c r="H1533" s="43" t="s">
        <v>121</v>
      </c>
      <c r="I1533" s="37" t="s">
        <v>67</v>
      </c>
      <c r="J1533" t="s">
        <v>2151</v>
      </c>
      <c r="K1533" t="s">
        <v>40</v>
      </c>
      <c r="L1533" s="70" t="s">
        <v>21</v>
      </c>
      <c r="M1533" s="70" t="s">
        <v>4257</v>
      </c>
      <c r="N1533" s="37" t="s">
        <v>67</v>
      </c>
      <c r="O1533" s="37" t="s">
        <v>67</v>
      </c>
      <c r="P1533" s="37" t="s">
        <v>1976</v>
      </c>
      <c r="Q1533" s="75" t="s">
        <v>2046</v>
      </c>
      <c r="R1533" t="s">
        <v>207</v>
      </c>
      <c r="S1533" s="38">
        <v>638</v>
      </c>
      <c r="T1533">
        <v>1</v>
      </c>
      <c r="U1533">
        <v>0</v>
      </c>
      <c r="V1533" s="43" t="str">
        <f t="shared" si="107"/>
        <v>USD</v>
      </c>
    </row>
    <row r="1534" spans="1:22" x14ac:dyDescent="0.2">
      <c r="A1534" s="18" t="str">
        <f t="shared" si="105"/>
        <v>Catalogo principalOPEN VALUE - CSP GOBIERNODG7GMGF0D65N-0002</v>
      </c>
      <c r="B1534" s="18" t="str">
        <f t="shared" si="106"/>
        <v>DG7GMGF0D65N-0002OPEN VALUE - CSP GOBIERNO</v>
      </c>
      <c r="C1534" s="18"/>
      <c r="D1534" t="s">
        <v>122</v>
      </c>
      <c r="E1534" t="s">
        <v>2047</v>
      </c>
      <c r="F1534" t="s">
        <v>2769</v>
      </c>
      <c r="G1534" s="18" t="str">
        <f t="shared" si="108"/>
        <v>Catalogo principal</v>
      </c>
      <c r="H1534" s="43" t="s">
        <v>121</v>
      </c>
      <c r="I1534" s="37" t="s">
        <v>67</v>
      </c>
      <c r="J1534" t="s">
        <v>2152</v>
      </c>
      <c r="K1534" t="s">
        <v>40</v>
      </c>
      <c r="L1534" s="70" t="s">
        <v>21</v>
      </c>
      <c r="M1534" s="70" t="s">
        <v>4257</v>
      </c>
      <c r="N1534" s="37" t="s">
        <v>67</v>
      </c>
      <c r="O1534" s="37" t="s">
        <v>67</v>
      </c>
      <c r="P1534" s="37" t="s">
        <v>3756</v>
      </c>
      <c r="Q1534" s="75" t="s">
        <v>2047</v>
      </c>
      <c r="R1534" t="s">
        <v>207</v>
      </c>
      <c r="S1534" s="38">
        <v>7079</v>
      </c>
      <c r="T1534">
        <v>1</v>
      </c>
      <c r="U1534">
        <v>0</v>
      </c>
      <c r="V1534" s="43" t="str">
        <f t="shared" si="107"/>
        <v>USD</v>
      </c>
    </row>
    <row r="1535" spans="1:22" x14ac:dyDescent="0.2">
      <c r="A1535" s="18" t="str">
        <f t="shared" si="105"/>
        <v>Catalogo principalCSP ACADEMICODG7GMGF0D65N-0002EDU</v>
      </c>
      <c r="B1535" s="18" t="str">
        <f t="shared" si="106"/>
        <v>DG7GMGF0D65N-0002EDUCSP ACADEMICO</v>
      </c>
      <c r="C1535" s="18"/>
      <c r="D1535" t="s">
        <v>122</v>
      </c>
      <c r="E1535" t="s">
        <v>2048</v>
      </c>
      <c r="F1535" t="s">
        <v>1976</v>
      </c>
      <c r="G1535" s="18" t="str">
        <f t="shared" si="108"/>
        <v>Catalogo principal</v>
      </c>
      <c r="H1535" s="43" t="s">
        <v>121</v>
      </c>
      <c r="I1535" s="37" t="s">
        <v>67</v>
      </c>
      <c r="J1535" t="s">
        <v>2153</v>
      </c>
      <c r="K1535" t="s">
        <v>40</v>
      </c>
      <c r="L1535" s="70" t="s">
        <v>21</v>
      </c>
      <c r="M1535" s="70" t="s">
        <v>4257</v>
      </c>
      <c r="N1535" s="37" t="s">
        <v>67</v>
      </c>
      <c r="O1535" s="37" t="s">
        <v>67</v>
      </c>
      <c r="P1535" s="37" t="s">
        <v>1976</v>
      </c>
      <c r="Q1535" s="75" t="s">
        <v>2048</v>
      </c>
      <c r="R1535" t="s">
        <v>207</v>
      </c>
      <c r="S1535" s="38">
        <v>1769</v>
      </c>
      <c r="T1535">
        <v>1</v>
      </c>
      <c r="U1535">
        <v>0</v>
      </c>
      <c r="V1535" s="43" t="str">
        <f t="shared" si="107"/>
        <v>USD</v>
      </c>
    </row>
    <row r="1536" spans="1:22" x14ac:dyDescent="0.2">
      <c r="A1536" s="18" t="str">
        <f t="shared" si="105"/>
        <v>Catalogo principalCSP ACADEMICODG7GMGF0D65N-0003EDU</v>
      </c>
      <c r="B1536" s="18" t="str">
        <f t="shared" si="106"/>
        <v>DG7GMGF0D65N-0003EDUCSP ACADEMICO</v>
      </c>
      <c r="C1536" s="18"/>
      <c r="D1536" t="s">
        <v>122</v>
      </c>
      <c r="E1536" t="s">
        <v>2049</v>
      </c>
      <c r="F1536" t="s">
        <v>1976</v>
      </c>
      <c r="G1536" s="18" t="str">
        <f t="shared" si="108"/>
        <v>Catalogo principal</v>
      </c>
      <c r="H1536" s="43" t="s">
        <v>121</v>
      </c>
      <c r="I1536" s="37" t="s">
        <v>67</v>
      </c>
      <c r="J1536" t="s">
        <v>2154</v>
      </c>
      <c r="K1536" t="s">
        <v>40</v>
      </c>
      <c r="L1536" s="70" t="s">
        <v>21</v>
      </c>
      <c r="M1536" s="70" t="s">
        <v>4257</v>
      </c>
      <c r="N1536" s="37" t="s">
        <v>67</v>
      </c>
      <c r="O1536" s="37" t="s">
        <v>67</v>
      </c>
      <c r="P1536" s="37" t="s">
        <v>1976</v>
      </c>
      <c r="Q1536" s="75" t="s">
        <v>2049</v>
      </c>
      <c r="R1536" t="s">
        <v>207</v>
      </c>
      <c r="S1536" s="38">
        <v>221</v>
      </c>
      <c r="T1536">
        <v>1</v>
      </c>
      <c r="U1536">
        <v>0</v>
      </c>
      <c r="V1536" s="43" t="str">
        <f t="shared" si="107"/>
        <v>USD</v>
      </c>
    </row>
    <row r="1537" spans="1:22" x14ac:dyDescent="0.2">
      <c r="A1537" s="18" t="str">
        <f t="shared" si="105"/>
        <v>Catalogo principalCSP ACADEMICODG7GMGF0D5RK-0005EDU</v>
      </c>
      <c r="B1537" s="18" t="str">
        <f t="shared" si="106"/>
        <v>DG7GMGF0D5RK-0005EDUCSP ACADEMICO</v>
      </c>
      <c r="C1537" s="18"/>
      <c r="D1537" t="s">
        <v>122</v>
      </c>
      <c r="E1537" t="s">
        <v>2050</v>
      </c>
      <c r="F1537" t="s">
        <v>1976</v>
      </c>
      <c r="G1537" s="18" t="str">
        <f t="shared" si="108"/>
        <v>Catalogo principal</v>
      </c>
      <c r="H1537" s="43" t="s">
        <v>121</v>
      </c>
      <c r="I1537" s="37" t="s">
        <v>67</v>
      </c>
      <c r="J1537" t="s">
        <v>2155</v>
      </c>
      <c r="K1537" t="s">
        <v>40</v>
      </c>
      <c r="L1537" s="70" t="s">
        <v>21</v>
      </c>
      <c r="M1537" s="70" t="s">
        <v>4257</v>
      </c>
      <c r="N1537" s="37" t="s">
        <v>67</v>
      </c>
      <c r="O1537" s="37" t="s">
        <v>67</v>
      </c>
      <c r="P1537" s="37" t="s">
        <v>1976</v>
      </c>
      <c r="Q1537" s="75" t="s">
        <v>2050</v>
      </c>
      <c r="R1537" t="s">
        <v>207</v>
      </c>
      <c r="S1537" s="38">
        <v>307</v>
      </c>
      <c r="T1537">
        <v>1</v>
      </c>
      <c r="U1537">
        <v>0</v>
      </c>
      <c r="V1537" s="43" t="str">
        <f t="shared" si="107"/>
        <v>USD</v>
      </c>
    </row>
    <row r="1538" spans="1:22" x14ac:dyDescent="0.2">
      <c r="A1538" s="18" t="str">
        <f t="shared" si="105"/>
        <v>Catalogo principalCSP ACADEMICODG7GMGF0D5RK-0004EDU</v>
      </c>
      <c r="B1538" s="18" t="str">
        <f t="shared" si="106"/>
        <v>DG7GMGF0D5RK-0004EDUCSP ACADEMICO</v>
      </c>
      <c r="C1538" s="18"/>
      <c r="D1538" t="s">
        <v>122</v>
      </c>
      <c r="E1538" t="s">
        <v>2051</v>
      </c>
      <c r="F1538" t="s">
        <v>1976</v>
      </c>
      <c r="G1538" s="18" t="str">
        <f t="shared" si="108"/>
        <v>Catalogo principal</v>
      </c>
      <c r="H1538" s="43" t="s">
        <v>121</v>
      </c>
      <c r="I1538" s="37" t="s">
        <v>67</v>
      </c>
      <c r="J1538" t="s">
        <v>2156</v>
      </c>
      <c r="K1538" t="s">
        <v>40</v>
      </c>
      <c r="L1538" s="70" t="s">
        <v>21</v>
      </c>
      <c r="M1538" s="70" t="s">
        <v>4257</v>
      </c>
      <c r="N1538" s="37" t="s">
        <v>67</v>
      </c>
      <c r="O1538" s="37" t="s">
        <v>67</v>
      </c>
      <c r="P1538" s="37" t="s">
        <v>1976</v>
      </c>
      <c r="Q1538" s="75" t="s">
        <v>2051</v>
      </c>
      <c r="R1538" t="s">
        <v>207</v>
      </c>
      <c r="S1538" s="38">
        <v>38</v>
      </c>
      <c r="T1538">
        <v>1</v>
      </c>
      <c r="U1538">
        <v>0</v>
      </c>
      <c r="V1538" s="43" t="str">
        <f t="shared" si="107"/>
        <v>USD</v>
      </c>
    </row>
    <row r="1539" spans="1:22" x14ac:dyDescent="0.2">
      <c r="A1539" s="18" t="str">
        <f t="shared" si="105"/>
        <v>Catalogo principalOPEN VALUE - CSP GOBIERNO077-05312</v>
      </c>
      <c r="B1539" s="18" t="str">
        <f t="shared" si="106"/>
        <v>077-05312OPEN VALUE - CSP GOBIERNO</v>
      </c>
      <c r="C1539" s="18"/>
      <c r="D1539" t="s">
        <v>122</v>
      </c>
      <c r="E1539" t="s">
        <v>2772</v>
      </c>
      <c r="F1539" t="s">
        <v>2769</v>
      </c>
      <c r="G1539" s="18" t="str">
        <f t="shared" si="108"/>
        <v>Catalogo principal</v>
      </c>
      <c r="H1539" s="43" t="s">
        <v>121</v>
      </c>
      <c r="I1539" s="37" t="s">
        <v>67</v>
      </c>
      <c r="J1539" t="s">
        <v>5065</v>
      </c>
      <c r="K1539" t="s">
        <v>40</v>
      </c>
      <c r="L1539" s="70" t="s">
        <v>21</v>
      </c>
      <c r="M1539" s="70" t="s">
        <v>3946</v>
      </c>
      <c r="N1539" s="37" t="s">
        <v>67</v>
      </c>
      <c r="O1539" s="37" t="s">
        <v>67</v>
      </c>
      <c r="P1539" s="37" t="s">
        <v>3757</v>
      </c>
      <c r="Q1539" s="75" t="s">
        <v>2772</v>
      </c>
      <c r="R1539" t="s">
        <v>207</v>
      </c>
      <c r="S1539" s="38">
        <v>291</v>
      </c>
      <c r="T1539">
        <v>1</v>
      </c>
      <c r="U1539">
        <v>0</v>
      </c>
      <c r="V1539" s="43" t="str">
        <f t="shared" si="107"/>
        <v>USD</v>
      </c>
    </row>
    <row r="1540" spans="1:22" x14ac:dyDescent="0.2">
      <c r="A1540" s="18" t="str">
        <f t="shared" si="105"/>
        <v>Catalogo principalOPEN VALUE - CSP GOBIERNO077-05317</v>
      </c>
      <c r="B1540" s="18" t="str">
        <f t="shared" si="106"/>
        <v>077-05317OPEN VALUE - CSP GOBIERNO</v>
      </c>
      <c r="C1540" s="18"/>
      <c r="D1540" t="s">
        <v>122</v>
      </c>
      <c r="E1540" t="s">
        <v>2773</v>
      </c>
      <c r="F1540" t="s">
        <v>2769</v>
      </c>
      <c r="G1540" s="18" t="str">
        <f t="shared" si="108"/>
        <v>Catalogo principal</v>
      </c>
      <c r="H1540" s="43" t="s">
        <v>121</v>
      </c>
      <c r="I1540" s="37" t="s">
        <v>67</v>
      </c>
      <c r="J1540" t="s">
        <v>5066</v>
      </c>
      <c r="K1540" t="s">
        <v>40</v>
      </c>
      <c r="L1540" s="70" t="s">
        <v>21</v>
      </c>
      <c r="M1540" s="70" t="s">
        <v>3948</v>
      </c>
      <c r="N1540" s="37" t="s">
        <v>67</v>
      </c>
      <c r="O1540" s="37" t="s">
        <v>67</v>
      </c>
      <c r="P1540" s="37" t="s">
        <v>3757</v>
      </c>
      <c r="Q1540" s="75" t="s">
        <v>2773</v>
      </c>
      <c r="R1540" t="s">
        <v>207</v>
      </c>
      <c r="S1540" s="38">
        <v>135</v>
      </c>
      <c r="T1540">
        <v>1</v>
      </c>
      <c r="U1540">
        <v>0</v>
      </c>
      <c r="V1540" s="43" t="str">
        <f t="shared" si="107"/>
        <v>USD</v>
      </c>
    </row>
    <row r="1541" spans="1:22" x14ac:dyDescent="0.2">
      <c r="A1541" s="18" t="str">
        <f t="shared" si="105"/>
        <v>Catalogo principalOPEN VALUE - CSP GOBIERNO7U6-00005</v>
      </c>
      <c r="B1541" s="18" t="str">
        <f t="shared" si="106"/>
        <v>7U6-00005OPEN VALUE - CSP GOBIERNO</v>
      </c>
      <c r="C1541" s="18"/>
      <c r="D1541" t="s">
        <v>122</v>
      </c>
      <c r="E1541" t="s">
        <v>2774</v>
      </c>
      <c r="F1541" t="s">
        <v>2769</v>
      </c>
      <c r="G1541" s="18" t="str">
        <f t="shared" si="108"/>
        <v>Catalogo principal</v>
      </c>
      <c r="H1541" s="43" t="s">
        <v>121</v>
      </c>
      <c r="I1541" s="37" t="s">
        <v>67</v>
      </c>
      <c r="J1541" t="s">
        <v>5067</v>
      </c>
      <c r="K1541" t="s">
        <v>40</v>
      </c>
      <c r="L1541" s="70" t="s">
        <v>21</v>
      </c>
      <c r="M1541" s="70" t="s">
        <v>3966</v>
      </c>
      <c r="N1541" s="37" t="s">
        <v>67</v>
      </c>
      <c r="O1541" s="37" t="s">
        <v>67</v>
      </c>
      <c r="P1541" s="37" t="s">
        <v>3757</v>
      </c>
      <c r="Q1541" s="75" t="s">
        <v>2774</v>
      </c>
      <c r="R1541" t="s">
        <v>3691</v>
      </c>
      <c r="S1541" s="38">
        <v>5.4</v>
      </c>
      <c r="T1541">
        <v>1</v>
      </c>
      <c r="U1541">
        <v>0</v>
      </c>
      <c r="V1541" s="43" t="str">
        <f t="shared" si="107"/>
        <v>USD</v>
      </c>
    </row>
    <row r="1542" spans="1:22" x14ac:dyDescent="0.2">
      <c r="A1542" s="18" t="str">
        <f t="shared" si="105"/>
        <v>Catalogo principalOPEN VALUE - CSP GOBIERNOHXC-00017</v>
      </c>
      <c r="B1542" s="18" t="str">
        <f t="shared" si="106"/>
        <v>HXC-00017OPEN VALUE - CSP GOBIERNO</v>
      </c>
      <c r="C1542" s="18"/>
      <c r="D1542" t="s">
        <v>122</v>
      </c>
      <c r="E1542" t="s">
        <v>2775</v>
      </c>
      <c r="F1542" t="s">
        <v>2769</v>
      </c>
      <c r="G1542" s="18" t="str">
        <f t="shared" si="108"/>
        <v>Catalogo principal</v>
      </c>
      <c r="H1542" s="43" t="s">
        <v>121</v>
      </c>
      <c r="I1542" s="37" t="s">
        <v>67</v>
      </c>
      <c r="J1542" t="s">
        <v>5068</v>
      </c>
      <c r="K1542" t="s">
        <v>40</v>
      </c>
      <c r="L1542" s="70" t="s">
        <v>21</v>
      </c>
      <c r="M1542" s="70" t="s">
        <v>3966</v>
      </c>
      <c r="N1542" s="37" t="s">
        <v>67</v>
      </c>
      <c r="O1542" s="37" t="s">
        <v>67</v>
      </c>
      <c r="P1542" s="37" t="s">
        <v>3757</v>
      </c>
      <c r="Q1542" s="75" t="s">
        <v>2775</v>
      </c>
      <c r="R1542" t="s">
        <v>3691</v>
      </c>
      <c r="S1542" s="38">
        <v>0.99</v>
      </c>
      <c r="T1542">
        <v>1</v>
      </c>
      <c r="U1542">
        <v>0</v>
      </c>
      <c r="V1542" s="43" t="str">
        <f t="shared" si="107"/>
        <v>USD</v>
      </c>
    </row>
    <row r="1543" spans="1:22" x14ac:dyDescent="0.2">
      <c r="A1543" s="18" t="str">
        <f t="shared" si="105"/>
        <v>Catalogo principalOPEN VALUE - CSP GOBIERNOHXC-00018</v>
      </c>
      <c r="B1543" s="18" t="str">
        <f t="shared" si="106"/>
        <v>HXC-00018OPEN VALUE - CSP GOBIERNO</v>
      </c>
      <c r="C1543" s="18"/>
      <c r="D1543" t="s">
        <v>122</v>
      </c>
      <c r="E1543" t="s">
        <v>2776</v>
      </c>
      <c r="F1543" t="s">
        <v>2769</v>
      </c>
      <c r="G1543" s="18" t="str">
        <f t="shared" si="108"/>
        <v>Catalogo principal</v>
      </c>
      <c r="H1543" s="43" t="s">
        <v>121</v>
      </c>
      <c r="I1543" s="37" t="s">
        <v>67</v>
      </c>
      <c r="J1543" t="s">
        <v>5069</v>
      </c>
      <c r="K1543" t="s">
        <v>40</v>
      </c>
      <c r="L1543" s="70" t="s">
        <v>21</v>
      </c>
      <c r="M1543" s="70" t="s">
        <v>3966</v>
      </c>
      <c r="N1543" s="37" t="s">
        <v>67</v>
      </c>
      <c r="O1543" s="37" t="s">
        <v>67</v>
      </c>
      <c r="P1543" s="37" t="s">
        <v>3757</v>
      </c>
      <c r="Q1543" s="75" t="s">
        <v>2776</v>
      </c>
      <c r="R1543" t="s">
        <v>3691</v>
      </c>
      <c r="S1543" s="38">
        <v>0.99</v>
      </c>
      <c r="T1543">
        <v>1</v>
      </c>
      <c r="U1543">
        <v>0</v>
      </c>
      <c r="V1543" s="43" t="str">
        <f t="shared" si="107"/>
        <v>USD</v>
      </c>
    </row>
    <row r="1544" spans="1:22" x14ac:dyDescent="0.2">
      <c r="A1544" s="18" t="str">
        <f t="shared" si="105"/>
        <v>Catalogo principalOPEN VALUE - CSP GOBIERNODG7GMGF0D8H4-0004</v>
      </c>
      <c r="B1544" s="18" t="str">
        <f t="shared" si="106"/>
        <v>DG7GMGF0D8H4-0004OPEN VALUE - CSP GOBIERNO</v>
      </c>
      <c r="C1544" s="18"/>
      <c r="D1544" t="s">
        <v>122</v>
      </c>
      <c r="E1544" t="s">
        <v>2777</v>
      </c>
      <c r="F1544" t="s">
        <v>2769</v>
      </c>
      <c r="G1544" s="18" t="str">
        <f t="shared" si="108"/>
        <v>Catalogo principal</v>
      </c>
      <c r="H1544" s="43" t="s">
        <v>121</v>
      </c>
      <c r="I1544" s="37" t="s">
        <v>67</v>
      </c>
      <c r="J1544" t="s">
        <v>3061</v>
      </c>
      <c r="K1544" t="s">
        <v>40</v>
      </c>
      <c r="L1544" s="70" t="s">
        <v>21</v>
      </c>
      <c r="M1544" s="70" t="s">
        <v>4257</v>
      </c>
      <c r="N1544" s="37" t="s">
        <v>67</v>
      </c>
      <c r="O1544" s="37" t="s">
        <v>67</v>
      </c>
      <c r="P1544" s="37" t="s">
        <v>3756</v>
      </c>
      <c r="Q1544" s="75" t="s">
        <v>2777</v>
      </c>
      <c r="R1544" t="s">
        <v>207</v>
      </c>
      <c r="S1544" s="38">
        <v>215</v>
      </c>
      <c r="T1544">
        <v>1</v>
      </c>
      <c r="U1544">
        <v>0</v>
      </c>
      <c r="V1544" s="43" t="str">
        <f t="shared" si="107"/>
        <v>USD</v>
      </c>
    </row>
    <row r="1545" spans="1:22" x14ac:dyDescent="0.2">
      <c r="A1545" s="18" t="str">
        <f t="shared" si="105"/>
        <v>Catalogo principalOPEN VALUE - CSP GOBIERNODG7GMGF0D8H3-0004</v>
      </c>
      <c r="B1545" s="18" t="str">
        <f t="shared" si="106"/>
        <v>DG7GMGF0D8H3-0004OPEN VALUE - CSP GOBIERNO</v>
      </c>
      <c r="C1545" s="18"/>
      <c r="D1545" t="s">
        <v>122</v>
      </c>
      <c r="E1545" t="s">
        <v>2778</v>
      </c>
      <c r="F1545" t="s">
        <v>2769</v>
      </c>
      <c r="G1545" s="18" t="str">
        <f t="shared" si="108"/>
        <v>Catalogo principal</v>
      </c>
      <c r="H1545" s="43" t="s">
        <v>121</v>
      </c>
      <c r="I1545" s="37" t="s">
        <v>67</v>
      </c>
      <c r="J1545" t="s">
        <v>3062</v>
      </c>
      <c r="K1545" t="s">
        <v>40</v>
      </c>
      <c r="L1545" s="70" t="s">
        <v>21</v>
      </c>
      <c r="M1545" s="70" t="s">
        <v>4257</v>
      </c>
      <c r="N1545" s="37" t="s">
        <v>67</v>
      </c>
      <c r="O1545" s="37" t="s">
        <v>67</v>
      </c>
      <c r="P1545" s="37" t="s">
        <v>3756</v>
      </c>
      <c r="Q1545" s="75" t="s">
        <v>2778</v>
      </c>
      <c r="R1545" t="s">
        <v>207</v>
      </c>
      <c r="S1545" s="38">
        <v>215</v>
      </c>
      <c r="T1545">
        <v>1</v>
      </c>
      <c r="U1545">
        <v>0</v>
      </c>
      <c r="V1545" s="43" t="str">
        <f t="shared" si="107"/>
        <v>USD</v>
      </c>
    </row>
    <row r="1546" spans="1:22" x14ac:dyDescent="0.2">
      <c r="A1546" s="18" t="str">
        <f t="shared" si="105"/>
        <v>Catalogo principalOPEN VALUE - CSP GOBIERNOCFQ7TTC0HL8Z-0001</v>
      </c>
      <c r="B1546" s="18" t="str">
        <f t="shared" si="106"/>
        <v>CFQ7TTC0HL8Z-0001OPEN VALUE - CSP GOBIERNO</v>
      </c>
      <c r="C1546" s="18"/>
      <c r="D1546" t="s">
        <v>122</v>
      </c>
      <c r="E1546" t="s">
        <v>2779</v>
      </c>
      <c r="F1546" t="s">
        <v>2769</v>
      </c>
      <c r="G1546" s="18" t="str">
        <f t="shared" si="108"/>
        <v>Catalogo principal</v>
      </c>
      <c r="H1546" s="43" t="s">
        <v>121</v>
      </c>
      <c r="I1546" s="37" t="s">
        <v>67</v>
      </c>
      <c r="J1546" t="s">
        <v>3063</v>
      </c>
      <c r="K1546" t="s">
        <v>40</v>
      </c>
      <c r="L1546" s="70" t="s">
        <v>21</v>
      </c>
      <c r="M1546" s="70" t="s">
        <v>3966</v>
      </c>
      <c r="N1546" s="37" t="s">
        <v>67</v>
      </c>
      <c r="O1546" s="37" t="s">
        <v>67</v>
      </c>
      <c r="P1546" s="37" t="s">
        <v>3756</v>
      </c>
      <c r="Q1546" s="75" t="s">
        <v>2779</v>
      </c>
      <c r="R1546" t="s">
        <v>3691</v>
      </c>
      <c r="S1546" s="38">
        <v>2</v>
      </c>
      <c r="T1546">
        <v>1</v>
      </c>
      <c r="U1546">
        <v>0</v>
      </c>
      <c r="V1546" s="43" t="str">
        <f t="shared" si="107"/>
        <v>USD</v>
      </c>
    </row>
    <row r="1547" spans="1:22" x14ac:dyDescent="0.2">
      <c r="A1547" s="18" t="str">
        <f t="shared" si="105"/>
        <v>Catalogo principalOPEN VALUE - CSP GOBIERNOCFQ7TTC0HDK0-0001</v>
      </c>
      <c r="B1547" s="18" t="str">
        <f t="shared" si="106"/>
        <v>CFQ7TTC0HDK0-0001OPEN VALUE - CSP GOBIERNO</v>
      </c>
      <c r="C1547" s="18"/>
      <c r="D1547" t="s">
        <v>122</v>
      </c>
      <c r="E1547" t="s">
        <v>2780</v>
      </c>
      <c r="F1547" t="s">
        <v>2769</v>
      </c>
      <c r="G1547" s="18" t="str">
        <f t="shared" si="108"/>
        <v>Catalogo principal</v>
      </c>
      <c r="H1547" s="43" t="s">
        <v>121</v>
      </c>
      <c r="I1547" s="37" t="s">
        <v>67</v>
      </c>
      <c r="J1547" t="s">
        <v>3064</v>
      </c>
      <c r="K1547" t="s">
        <v>40</v>
      </c>
      <c r="L1547" s="70" t="s">
        <v>21</v>
      </c>
      <c r="M1547" s="70" t="s">
        <v>3966</v>
      </c>
      <c r="N1547" s="37" t="s">
        <v>67</v>
      </c>
      <c r="O1547" s="37" t="s">
        <v>67</v>
      </c>
      <c r="P1547" s="37" t="s">
        <v>3756</v>
      </c>
      <c r="Q1547" s="75" t="s">
        <v>2780</v>
      </c>
      <c r="R1547" t="s">
        <v>3691</v>
      </c>
      <c r="S1547" s="38">
        <v>12</v>
      </c>
      <c r="T1547">
        <v>1</v>
      </c>
      <c r="U1547">
        <v>0</v>
      </c>
      <c r="V1547" s="43" t="str">
        <f t="shared" si="107"/>
        <v>USD</v>
      </c>
    </row>
    <row r="1548" spans="1:22" x14ac:dyDescent="0.2">
      <c r="A1548" s="18" t="str">
        <f t="shared" si="105"/>
        <v>Catalogo principalOPEN VALUE - CSP GOBIERNOCFQ7TTC0LHQD-0001</v>
      </c>
      <c r="B1548" s="18" t="str">
        <f t="shared" si="106"/>
        <v>CFQ7TTC0LHQD-0001OPEN VALUE - CSP GOBIERNO</v>
      </c>
      <c r="C1548" s="18"/>
      <c r="D1548" t="s">
        <v>122</v>
      </c>
      <c r="E1548" t="s">
        <v>2781</v>
      </c>
      <c r="F1548" t="s">
        <v>2769</v>
      </c>
      <c r="G1548" s="18" t="str">
        <f t="shared" si="108"/>
        <v>Catalogo principal</v>
      </c>
      <c r="H1548" s="43" t="s">
        <v>121</v>
      </c>
      <c r="I1548" s="37" t="s">
        <v>67</v>
      </c>
      <c r="J1548" t="s">
        <v>3065</v>
      </c>
      <c r="K1548" t="s">
        <v>40</v>
      </c>
      <c r="L1548" s="70" t="s">
        <v>21</v>
      </c>
      <c r="M1548" s="70" t="s">
        <v>3966</v>
      </c>
      <c r="N1548" s="37" t="s">
        <v>67</v>
      </c>
      <c r="O1548" s="37" t="s">
        <v>67</v>
      </c>
      <c r="P1548" s="37" t="s">
        <v>3756</v>
      </c>
      <c r="Q1548" s="75" t="s">
        <v>2781</v>
      </c>
      <c r="R1548" t="s">
        <v>3691</v>
      </c>
      <c r="S1548" s="38">
        <v>100</v>
      </c>
      <c r="T1548">
        <v>1</v>
      </c>
      <c r="U1548">
        <v>0</v>
      </c>
      <c r="V1548" s="43" t="str">
        <f t="shared" si="107"/>
        <v>USD</v>
      </c>
    </row>
    <row r="1549" spans="1:22" x14ac:dyDescent="0.2">
      <c r="A1549" s="18" t="str">
        <f t="shared" si="105"/>
        <v>Catalogo principalOPEN VALUE - CSP GOBIERNOCFQ7TTC0LH0Z-0001</v>
      </c>
      <c r="B1549" s="18" t="str">
        <f t="shared" si="106"/>
        <v>CFQ7TTC0LH0Z-0001OPEN VALUE - CSP GOBIERNO</v>
      </c>
      <c r="C1549" s="18"/>
      <c r="D1549" t="s">
        <v>122</v>
      </c>
      <c r="E1549" t="s">
        <v>2782</v>
      </c>
      <c r="F1549" t="s">
        <v>2769</v>
      </c>
      <c r="G1549" s="18" t="str">
        <f t="shared" si="108"/>
        <v>Catalogo principal</v>
      </c>
      <c r="H1549" s="43" t="s">
        <v>121</v>
      </c>
      <c r="I1549" s="37" t="s">
        <v>67</v>
      </c>
      <c r="J1549" t="s">
        <v>972</v>
      </c>
      <c r="K1549" t="s">
        <v>40</v>
      </c>
      <c r="L1549" s="70" t="s">
        <v>21</v>
      </c>
      <c r="M1549" s="70" t="s">
        <v>3966</v>
      </c>
      <c r="N1549" s="37" t="s">
        <v>67</v>
      </c>
      <c r="O1549" s="37" t="s">
        <v>67</v>
      </c>
      <c r="P1549" s="37" t="s">
        <v>3756</v>
      </c>
      <c r="Q1549" s="75" t="s">
        <v>2782</v>
      </c>
      <c r="R1549" t="s">
        <v>3691</v>
      </c>
      <c r="S1549" s="38">
        <v>500</v>
      </c>
      <c r="T1549">
        <v>1</v>
      </c>
      <c r="U1549">
        <v>0</v>
      </c>
      <c r="V1549" s="43" t="str">
        <f t="shared" si="107"/>
        <v>USD</v>
      </c>
    </row>
    <row r="1550" spans="1:22" x14ac:dyDescent="0.2">
      <c r="A1550" s="18" t="str">
        <f t="shared" ref="A1550:A1613" si="109">D1550&amp;F1550&amp;E1550</f>
        <v>Catalogo principalOPEN VALUE - CSP GOBIERNOCFQ7TTC0LFLS-0002</v>
      </c>
      <c r="B1550" s="18" t="str">
        <f t="shared" ref="B1550:B1613" si="110">E1550&amp;F1550</f>
        <v>CFQ7TTC0LFLS-0002OPEN VALUE - CSP GOBIERNO</v>
      </c>
      <c r="C1550" s="18"/>
      <c r="D1550" t="s">
        <v>122</v>
      </c>
      <c r="E1550" t="s">
        <v>2783</v>
      </c>
      <c r="F1550" t="s">
        <v>2769</v>
      </c>
      <c r="G1550" s="18" t="str">
        <f t="shared" si="108"/>
        <v>Catalogo principal</v>
      </c>
      <c r="H1550" s="43" t="s">
        <v>121</v>
      </c>
      <c r="I1550" s="37" t="s">
        <v>67</v>
      </c>
      <c r="J1550" t="s">
        <v>1187</v>
      </c>
      <c r="K1550" t="s">
        <v>40</v>
      </c>
      <c r="L1550" s="70" t="s">
        <v>21</v>
      </c>
      <c r="M1550" s="70" t="s">
        <v>3966</v>
      </c>
      <c r="N1550" s="37" t="s">
        <v>67</v>
      </c>
      <c r="O1550" s="37" t="s">
        <v>67</v>
      </c>
      <c r="P1550" s="37" t="s">
        <v>3756</v>
      </c>
      <c r="Q1550" s="75" t="s">
        <v>2783</v>
      </c>
      <c r="R1550" t="s">
        <v>3691</v>
      </c>
      <c r="S1550" s="38">
        <v>6</v>
      </c>
      <c r="T1550">
        <v>1</v>
      </c>
      <c r="U1550">
        <v>0</v>
      </c>
      <c r="V1550" s="43" t="str">
        <f t="shared" si="107"/>
        <v>USD</v>
      </c>
    </row>
    <row r="1551" spans="1:22" x14ac:dyDescent="0.2">
      <c r="A1551" s="18" t="str">
        <f t="shared" si="109"/>
        <v>Catalogo principalOPEN VALUE - CSP GOBIERNOCFQ7TTC0LFK5-0001</v>
      </c>
      <c r="B1551" s="18" t="str">
        <f t="shared" si="110"/>
        <v>CFQ7TTC0LFK5-0001OPEN VALUE - CSP GOBIERNO</v>
      </c>
      <c r="C1551" s="18"/>
      <c r="D1551" t="s">
        <v>122</v>
      </c>
      <c r="E1551" t="s">
        <v>2784</v>
      </c>
      <c r="F1551" t="s">
        <v>2769</v>
      </c>
      <c r="G1551" s="18" t="str">
        <f t="shared" si="108"/>
        <v>Catalogo principal</v>
      </c>
      <c r="H1551" s="43" t="s">
        <v>121</v>
      </c>
      <c r="I1551" s="37" t="s">
        <v>67</v>
      </c>
      <c r="J1551" t="s">
        <v>1188</v>
      </c>
      <c r="K1551" t="s">
        <v>40</v>
      </c>
      <c r="L1551" s="70" t="s">
        <v>21</v>
      </c>
      <c r="M1551" s="70" t="s">
        <v>3966</v>
      </c>
      <c r="N1551" s="37" t="s">
        <v>67</v>
      </c>
      <c r="O1551" s="37" t="s">
        <v>67</v>
      </c>
      <c r="P1551" s="37" t="s">
        <v>3756</v>
      </c>
      <c r="Q1551" s="75" t="s">
        <v>2784</v>
      </c>
      <c r="R1551" t="s">
        <v>3691</v>
      </c>
      <c r="S1551" s="38">
        <v>9</v>
      </c>
      <c r="T1551">
        <v>1</v>
      </c>
      <c r="U1551">
        <v>0</v>
      </c>
      <c r="V1551" s="43" t="str">
        <f t="shared" ref="V1551:V1614" si="111">H1551</f>
        <v>USD</v>
      </c>
    </row>
    <row r="1552" spans="1:22" x14ac:dyDescent="0.2">
      <c r="A1552" s="18" t="str">
        <f t="shared" si="109"/>
        <v>Catalogo principalOPEN VALUE - CSP GOBIERNOCFQ7TTC0LH9J-0001</v>
      </c>
      <c r="B1552" s="18" t="str">
        <f t="shared" si="110"/>
        <v>CFQ7TTC0LH9J-0001OPEN VALUE - CSP GOBIERNO</v>
      </c>
      <c r="C1552" s="18"/>
      <c r="D1552" t="s">
        <v>122</v>
      </c>
      <c r="E1552" t="s">
        <v>2785</v>
      </c>
      <c r="F1552" t="s">
        <v>2769</v>
      </c>
      <c r="G1552" s="18" t="str">
        <f t="shared" si="108"/>
        <v>Catalogo principal</v>
      </c>
      <c r="H1552" s="43" t="s">
        <v>121</v>
      </c>
      <c r="I1552" s="37" t="s">
        <v>67</v>
      </c>
      <c r="J1552" t="s">
        <v>973</v>
      </c>
      <c r="K1552" t="s">
        <v>40</v>
      </c>
      <c r="L1552" s="70" t="s">
        <v>21</v>
      </c>
      <c r="M1552" s="70" t="s">
        <v>3966</v>
      </c>
      <c r="N1552" s="37" t="s">
        <v>67</v>
      </c>
      <c r="O1552" s="37" t="s">
        <v>67</v>
      </c>
      <c r="P1552" s="37" t="s">
        <v>3756</v>
      </c>
      <c r="Q1552" s="75" t="s">
        <v>2785</v>
      </c>
      <c r="R1552" t="s">
        <v>3691</v>
      </c>
      <c r="S1552" s="38">
        <v>2</v>
      </c>
      <c r="T1552">
        <v>1</v>
      </c>
      <c r="U1552">
        <v>0</v>
      </c>
      <c r="V1552" s="43" t="str">
        <f t="shared" si="111"/>
        <v>USD</v>
      </c>
    </row>
    <row r="1553" spans="1:22" x14ac:dyDescent="0.2">
      <c r="A1553" s="18" t="str">
        <f t="shared" si="109"/>
        <v>Catalogo principalOPEN VALUE - CSP GOBIERNOCFQ7TTC0LHT2-0001</v>
      </c>
      <c r="B1553" s="18" t="str">
        <f t="shared" si="110"/>
        <v>CFQ7TTC0LHT2-0001OPEN VALUE - CSP GOBIERNO</v>
      </c>
      <c r="C1553" s="18"/>
      <c r="D1553" t="s">
        <v>122</v>
      </c>
      <c r="E1553" t="s">
        <v>2786</v>
      </c>
      <c r="F1553" t="s">
        <v>2769</v>
      </c>
      <c r="G1553" s="18" t="str">
        <f t="shared" si="108"/>
        <v>Catalogo principal</v>
      </c>
      <c r="H1553" s="43" t="s">
        <v>121</v>
      </c>
      <c r="I1553" s="37" t="s">
        <v>67</v>
      </c>
      <c r="J1553" t="s">
        <v>3066</v>
      </c>
      <c r="K1553" t="s">
        <v>40</v>
      </c>
      <c r="L1553" s="70" t="s">
        <v>21</v>
      </c>
      <c r="M1553" s="70" t="s">
        <v>3966</v>
      </c>
      <c r="N1553" s="37" t="s">
        <v>67</v>
      </c>
      <c r="O1553" s="37" t="s">
        <v>67</v>
      </c>
      <c r="P1553" s="37" t="s">
        <v>3756</v>
      </c>
      <c r="Q1553" s="75" t="s">
        <v>2786</v>
      </c>
      <c r="R1553" t="s">
        <v>3691</v>
      </c>
      <c r="S1553" s="38">
        <v>450</v>
      </c>
      <c r="T1553">
        <v>1</v>
      </c>
      <c r="U1553">
        <v>0</v>
      </c>
      <c r="V1553" s="43" t="str">
        <f t="shared" si="111"/>
        <v>USD</v>
      </c>
    </row>
    <row r="1554" spans="1:22" x14ac:dyDescent="0.2">
      <c r="A1554" s="18" t="str">
        <f t="shared" si="109"/>
        <v>Catalogo principalOPEN VALUE - CSP GOBIERNOCFQ7TTC0LH0V-0001</v>
      </c>
      <c r="B1554" s="18" t="str">
        <f t="shared" si="110"/>
        <v>CFQ7TTC0LH0V-0001OPEN VALUE - CSP GOBIERNO</v>
      </c>
      <c r="C1554" s="18"/>
      <c r="D1554" t="s">
        <v>122</v>
      </c>
      <c r="E1554" t="s">
        <v>2787</v>
      </c>
      <c r="F1554" t="s">
        <v>2769</v>
      </c>
      <c r="G1554" s="18" t="str">
        <f t="shared" si="108"/>
        <v>Catalogo principal</v>
      </c>
      <c r="H1554" s="43" t="s">
        <v>121</v>
      </c>
      <c r="I1554" s="37" t="s">
        <v>67</v>
      </c>
      <c r="J1554" t="s">
        <v>3819</v>
      </c>
      <c r="K1554" t="s">
        <v>40</v>
      </c>
      <c r="L1554" s="70" t="s">
        <v>21</v>
      </c>
      <c r="M1554" s="70" t="s">
        <v>3966</v>
      </c>
      <c r="N1554" s="37" t="s">
        <v>67</v>
      </c>
      <c r="O1554" s="37" t="s">
        <v>67</v>
      </c>
      <c r="P1554" s="37" t="s">
        <v>3756</v>
      </c>
      <c r="Q1554" s="75" t="s">
        <v>2787</v>
      </c>
      <c r="R1554" t="s">
        <v>3691</v>
      </c>
      <c r="S1554" s="38">
        <v>8</v>
      </c>
      <c r="T1554">
        <v>1</v>
      </c>
      <c r="U1554">
        <v>0</v>
      </c>
      <c r="V1554" s="43" t="str">
        <f t="shared" si="111"/>
        <v>USD</v>
      </c>
    </row>
    <row r="1555" spans="1:22" x14ac:dyDescent="0.2">
      <c r="A1555" s="18" t="str">
        <f t="shared" si="109"/>
        <v>Catalogo principalOPEN VALUE - CSP GOBIERNOCFQ7TTC0LHRL-0002</v>
      </c>
      <c r="B1555" s="18" t="str">
        <f t="shared" si="110"/>
        <v>CFQ7TTC0LHRL-0002OPEN VALUE - CSP GOBIERNO</v>
      </c>
      <c r="C1555" s="18"/>
      <c r="D1555" t="s">
        <v>122</v>
      </c>
      <c r="E1555" t="s">
        <v>2788</v>
      </c>
      <c r="F1555" t="s">
        <v>2769</v>
      </c>
      <c r="G1555" s="18" t="str">
        <f t="shared" si="108"/>
        <v>Catalogo principal</v>
      </c>
      <c r="H1555" s="43" t="s">
        <v>121</v>
      </c>
      <c r="I1555" s="37" t="s">
        <v>67</v>
      </c>
      <c r="J1555" t="s">
        <v>974</v>
      </c>
      <c r="K1555" t="s">
        <v>40</v>
      </c>
      <c r="L1555" s="70" t="s">
        <v>21</v>
      </c>
      <c r="M1555" s="70" t="s">
        <v>3966</v>
      </c>
      <c r="N1555" s="37" t="s">
        <v>67</v>
      </c>
      <c r="O1555" s="37" t="s">
        <v>67</v>
      </c>
      <c r="P1555" s="37" t="s">
        <v>3756</v>
      </c>
      <c r="Q1555" s="75" t="s">
        <v>2788</v>
      </c>
      <c r="R1555" t="s">
        <v>3691</v>
      </c>
      <c r="S1555" s="38">
        <v>40</v>
      </c>
      <c r="T1555">
        <v>1</v>
      </c>
      <c r="U1555">
        <v>0</v>
      </c>
      <c r="V1555" s="43" t="str">
        <f t="shared" si="111"/>
        <v>USD</v>
      </c>
    </row>
    <row r="1556" spans="1:22" x14ac:dyDescent="0.2">
      <c r="A1556" s="18" t="str">
        <f t="shared" si="109"/>
        <v>Catalogo principalOPEN VALUE - CSP GOBIERNOCFQ7TTC0LHQ3-0001</v>
      </c>
      <c r="B1556" s="18" t="str">
        <f t="shared" si="110"/>
        <v>CFQ7TTC0LHQ3-0001OPEN VALUE - CSP GOBIERNO</v>
      </c>
      <c r="C1556" s="18"/>
      <c r="D1556" t="s">
        <v>122</v>
      </c>
      <c r="E1556" t="s">
        <v>2789</v>
      </c>
      <c r="F1556" t="s">
        <v>2769</v>
      </c>
      <c r="G1556" s="18" t="str">
        <f t="shared" si="108"/>
        <v>Catalogo principal</v>
      </c>
      <c r="H1556" s="43" t="s">
        <v>121</v>
      </c>
      <c r="I1556" s="37" t="s">
        <v>67</v>
      </c>
      <c r="J1556" t="s">
        <v>190</v>
      </c>
      <c r="K1556" t="s">
        <v>40</v>
      </c>
      <c r="L1556" s="70" t="s">
        <v>21</v>
      </c>
      <c r="M1556" s="70" t="s">
        <v>3966</v>
      </c>
      <c r="N1556" s="37" t="s">
        <v>67</v>
      </c>
      <c r="O1556" s="37" t="s">
        <v>67</v>
      </c>
      <c r="P1556" s="37" t="s">
        <v>3756</v>
      </c>
      <c r="Q1556" s="75" t="s">
        <v>2789</v>
      </c>
      <c r="R1556" t="s">
        <v>3691</v>
      </c>
      <c r="S1556" s="38">
        <v>2</v>
      </c>
      <c r="T1556">
        <v>1</v>
      </c>
      <c r="U1556">
        <v>0</v>
      </c>
      <c r="V1556" s="43" t="str">
        <f t="shared" si="111"/>
        <v>USD</v>
      </c>
    </row>
    <row r="1557" spans="1:22" x14ac:dyDescent="0.2">
      <c r="A1557" s="18" t="str">
        <f t="shared" si="109"/>
        <v>Catalogo principalOPEN VALUE - CSP GOBIERNOCFQ7TTC0HBSL-0001</v>
      </c>
      <c r="B1557" s="18" t="str">
        <f t="shared" si="110"/>
        <v>CFQ7TTC0HBSL-0001OPEN VALUE - CSP GOBIERNO</v>
      </c>
      <c r="C1557" s="18"/>
      <c r="D1557" t="s">
        <v>122</v>
      </c>
      <c r="E1557" t="s">
        <v>2790</v>
      </c>
      <c r="F1557" t="s">
        <v>2769</v>
      </c>
      <c r="G1557" s="18" t="str">
        <f t="shared" si="108"/>
        <v>Catalogo principal</v>
      </c>
      <c r="H1557" s="43" t="s">
        <v>121</v>
      </c>
      <c r="I1557" s="37" t="s">
        <v>67</v>
      </c>
      <c r="J1557" t="s">
        <v>191</v>
      </c>
      <c r="K1557" t="s">
        <v>40</v>
      </c>
      <c r="L1557" s="70" t="s">
        <v>21</v>
      </c>
      <c r="M1557" s="70" t="s">
        <v>3966</v>
      </c>
      <c r="N1557" s="37" t="s">
        <v>67</v>
      </c>
      <c r="O1557" s="37" t="s">
        <v>67</v>
      </c>
      <c r="P1557" s="37" t="s">
        <v>3756</v>
      </c>
      <c r="Q1557" s="75" t="s">
        <v>2790</v>
      </c>
      <c r="R1557" t="s">
        <v>3691</v>
      </c>
      <c r="S1557" s="38">
        <v>10</v>
      </c>
      <c r="T1557">
        <v>1</v>
      </c>
      <c r="U1557">
        <v>0</v>
      </c>
      <c r="V1557" s="43" t="str">
        <f t="shared" si="111"/>
        <v>USD</v>
      </c>
    </row>
    <row r="1558" spans="1:22" x14ac:dyDescent="0.2">
      <c r="A1558" s="18" t="str">
        <f t="shared" si="109"/>
        <v>Catalogo principalOPEN VALUE - CSP GOBIERNOCFQ7TTC0LHXR-0001</v>
      </c>
      <c r="B1558" s="18" t="str">
        <f t="shared" si="110"/>
        <v>CFQ7TTC0LHXR-0001OPEN VALUE - CSP GOBIERNO</v>
      </c>
      <c r="C1558" s="18"/>
      <c r="D1558" t="s">
        <v>122</v>
      </c>
      <c r="E1558" t="s">
        <v>2791</v>
      </c>
      <c r="F1558" t="s">
        <v>2769</v>
      </c>
      <c r="G1558" s="18" t="str">
        <f t="shared" si="108"/>
        <v>Catalogo principal</v>
      </c>
      <c r="H1558" s="43" t="s">
        <v>121</v>
      </c>
      <c r="I1558" s="37" t="s">
        <v>67</v>
      </c>
      <c r="J1558" t="s">
        <v>1315</v>
      </c>
      <c r="K1558" t="s">
        <v>40</v>
      </c>
      <c r="L1558" s="70" t="s">
        <v>21</v>
      </c>
      <c r="M1558" s="70" t="s">
        <v>3966</v>
      </c>
      <c r="N1558" s="37" t="s">
        <v>67</v>
      </c>
      <c r="O1558" s="37" t="s">
        <v>67</v>
      </c>
      <c r="P1558" s="37" t="s">
        <v>3756</v>
      </c>
      <c r="Q1558" s="75" t="s">
        <v>2791</v>
      </c>
      <c r="R1558" t="s">
        <v>3691</v>
      </c>
      <c r="S1558" s="38">
        <v>500</v>
      </c>
      <c r="T1558">
        <v>1</v>
      </c>
      <c r="U1558">
        <v>0</v>
      </c>
      <c r="V1558" s="43" t="str">
        <f t="shared" si="111"/>
        <v>USD</v>
      </c>
    </row>
    <row r="1559" spans="1:22" x14ac:dyDescent="0.2">
      <c r="A1559" s="18" t="str">
        <f t="shared" si="109"/>
        <v>Catalogo principalOPEN VALUE - CSP GOBIERNOCFQ7TTC0LHWJ-0001</v>
      </c>
      <c r="B1559" s="18" t="str">
        <f t="shared" si="110"/>
        <v>CFQ7TTC0LHWJ-0001OPEN VALUE - CSP GOBIERNO</v>
      </c>
      <c r="C1559" s="18"/>
      <c r="D1559" t="s">
        <v>122</v>
      </c>
      <c r="E1559" t="s">
        <v>2792</v>
      </c>
      <c r="F1559" t="s">
        <v>2769</v>
      </c>
      <c r="G1559" s="18" t="str">
        <f t="shared" si="108"/>
        <v>Catalogo principal</v>
      </c>
      <c r="H1559" s="43" t="s">
        <v>121</v>
      </c>
      <c r="I1559" s="37" t="s">
        <v>67</v>
      </c>
      <c r="J1559" t="s">
        <v>3067</v>
      </c>
      <c r="K1559" t="s">
        <v>40</v>
      </c>
      <c r="L1559" s="70" t="s">
        <v>21</v>
      </c>
      <c r="M1559" s="70" t="s">
        <v>3966</v>
      </c>
      <c r="N1559" s="37" t="s">
        <v>67</v>
      </c>
      <c r="O1559" s="37" t="s">
        <v>67</v>
      </c>
      <c r="P1559" s="37" t="s">
        <v>3756</v>
      </c>
      <c r="Q1559" s="75" t="s">
        <v>2792</v>
      </c>
      <c r="R1559" t="s">
        <v>3691</v>
      </c>
      <c r="S1559" s="38">
        <v>100</v>
      </c>
      <c r="T1559">
        <v>1</v>
      </c>
      <c r="U1559">
        <v>0</v>
      </c>
      <c r="V1559" s="43" t="str">
        <f t="shared" si="111"/>
        <v>USD</v>
      </c>
    </row>
    <row r="1560" spans="1:22" x14ac:dyDescent="0.2">
      <c r="A1560" s="18" t="str">
        <f t="shared" si="109"/>
        <v>Catalogo principalOPEN VALUE - CSP GOBIERNOCFQ7TTC0HD7P-0001</v>
      </c>
      <c r="B1560" s="18" t="str">
        <f t="shared" si="110"/>
        <v>CFQ7TTC0HD7P-0001OPEN VALUE - CSP GOBIERNO</v>
      </c>
      <c r="C1560" s="18"/>
      <c r="D1560" t="s">
        <v>122</v>
      </c>
      <c r="E1560" t="s">
        <v>2793</v>
      </c>
      <c r="F1560" t="s">
        <v>2769</v>
      </c>
      <c r="G1560" s="18" t="str">
        <f t="shared" si="108"/>
        <v>Catalogo principal</v>
      </c>
      <c r="H1560" s="43" t="s">
        <v>121</v>
      </c>
      <c r="I1560" s="37" t="s">
        <v>67</v>
      </c>
      <c r="J1560" t="s">
        <v>3068</v>
      </c>
      <c r="K1560" t="s">
        <v>40</v>
      </c>
      <c r="L1560" s="70" t="s">
        <v>21</v>
      </c>
      <c r="M1560" s="70" t="s">
        <v>3966</v>
      </c>
      <c r="N1560" s="37" t="s">
        <v>67</v>
      </c>
      <c r="O1560" s="37" t="s">
        <v>67</v>
      </c>
      <c r="P1560" s="37" t="s">
        <v>3756</v>
      </c>
      <c r="Q1560" s="75" t="s">
        <v>2793</v>
      </c>
      <c r="R1560" t="s">
        <v>3691</v>
      </c>
      <c r="S1560" s="38">
        <v>300</v>
      </c>
      <c r="T1560">
        <v>1</v>
      </c>
      <c r="U1560">
        <v>0</v>
      </c>
      <c r="V1560" s="43" t="str">
        <f t="shared" si="111"/>
        <v>USD</v>
      </c>
    </row>
    <row r="1561" spans="1:22" x14ac:dyDescent="0.2">
      <c r="A1561" s="18" t="str">
        <f t="shared" si="109"/>
        <v>Catalogo principalOPEN VALUE - CSP GOBIERNOCFQ7TTC0HD3R-0001</v>
      </c>
      <c r="B1561" s="18" t="str">
        <f t="shared" si="110"/>
        <v>CFQ7TTC0HD3R-0001OPEN VALUE - CSP GOBIERNO</v>
      </c>
      <c r="C1561" s="18"/>
      <c r="D1561" t="s">
        <v>122</v>
      </c>
      <c r="E1561" t="s">
        <v>2794</v>
      </c>
      <c r="F1561" t="s">
        <v>2769</v>
      </c>
      <c r="G1561" s="18" t="str">
        <f t="shared" si="108"/>
        <v>Catalogo principal</v>
      </c>
      <c r="H1561" s="43" t="s">
        <v>121</v>
      </c>
      <c r="I1561" s="37" t="s">
        <v>67</v>
      </c>
      <c r="J1561" t="s">
        <v>3069</v>
      </c>
      <c r="K1561" t="s">
        <v>40</v>
      </c>
      <c r="L1561" s="70" t="s">
        <v>21</v>
      </c>
      <c r="M1561" s="70" t="s">
        <v>3966</v>
      </c>
      <c r="N1561" s="37" t="s">
        <v>67</v>
      </c>
      <c r="O1561" s="37" t="s">
        <v>67</v>
      </c>
      <c r="P1561" s="37" t="s">
        <v>3756</v>
      </c>
      <c r="Q1561" s="75" t="s">
        <v>2794</v>
      </c>
      <c r="R1561" t="s">
        <v>3691</v>
      </c>
      <c r="S1561" s="38">
        <v>10</v>
      </c>
      <c r="T1561">
        <v>1</v>
      </c>
      <c r="U1561">
        <v>0</v>
      </c>
      <c r="V1561" s="43" t="str">
        <f t="shared" si="111"/>
        <v>USD</v>
      </c>
    </row>
    <row r="1562" spans="1:22" x14ac:dyDescent="0.2">
      <c r="A1562" s="18" t="str">
        <f t="shared" si="109"/>
        <v>Catalogo principalOPEN VALUE - CSP GOBIERNOCFQ7TTC0HD3R-0003</v>
      </c>
      <c r="B1562" s="18" t="str">
        <f t="shared" si="110"/>
        <v>CFQ7TTC0HD3R-0003OPEN VALUE - CSP GOBIERNO</v>
      </c>
      <c r="C1562" s="18"/>
      <c r="D1562" t="s">
        <v>122</v>
      </c>
      <c r="E1562" t="s">
        <v>2795</v>
      </c>
      <c r="F1562" t="s">
        <v>2769</v>
      </c>
      <c r="G1562" s="18" t="str">
        <f t="shared" si="108"/>
        <v>Catalogo principal</v>
      </c>
      <c r="H1562" s="43" t="s">
        <v>121</v>
      </c>
      <c r="I1562" s="37" t="s">
        <v>67</v>
      </c>
      <c r="J1562" t="s">
        <v>3070</v>
      </c>
      <c r="K1562" t="s">
        <v>40</v>
      </c>
      <c r="L1562" s="70" t="s">
        <v>21</v>
      </c>
      <c r="M1562" s="70" t="s">
        <v>3966</v>
      </c>
      <c r="N1562" s="37" t="s">
        <v>67</v>
      </c>
      <c r="O1562" s="37" t="s">
        <v>67</v>
      </c>
      <c r="P1562" s="37" t="s">
        <v>3756</v>
      </c>
      <c r="Q1562" s="75" t="s">
        <v>2795</v>
      </c>
      <c r="R1562" t="s">
        <v>3691</v>
      </c>
      <c r="S1562" s="38">
        <v>5</v>
      </c>
      <c r="T1562">
        <v>1</v>
      </c>
      <c r="U1562">
        <v>0</v>
      </c>
      <c r="V1562" s="43" t="str">
        <f t="shared" si="111"/>
        <v>USD</v>
      </c>
    </row>
    <row r="1563" spans="1:22" x14ac:dyDescent="0.2">
      <c r="A1563" s="18" t="str">
        <f t="shared" si="109"/>
        <v>Catalogo principalOPEN VALUE - CSP GOBIERNOCFQ7TTC0HD3R-0002</v>
      </c>
      <c r="B1563" s="18" t="str">
        <f t="shared" si="110"/>
        <v>CFQ7TTC0HD3R-0002OPEN VALUE - CSP GOBIERNO</v>
      </c>
      <c r="C1563" s="18"/>
      <c r="D1563" t="s">
        <v>122</v>
      </c>
      <c r="E1563" t="s">
        <v>2796</v>
      </c>
      <c r="F1563" t="s">
        <v>2769</v>
      </c>
      <c r="G1563" s="18" t="str">
        <f t="shared" si="108"/>
        <v>Catalogo principal</v>
      </c>
      <c r="H1563" s="43" t="s">
        <v>121</v>
      </c>
      <c r="I1563" s="37" t="s">
        <v>67</v>
      </c>
      <c r="J1563" t="s">
        <v>3071</v>
      </c>
      <c r="K1563" t="s">
        <v>40</v>
      </c>
      <c r="L1563" s="70" t="s">
        <v>21</v>
      </c>
      <c r="M1563" s="70" t="s">
        <v>3966</v>
      </c>
      <c r="N1563" s="37" t="s">
        <v>67</v>
      </c>
      <c r="O1563" s="37" t="s">
        <v>67</v>
      </c>
      <c r="P1563" s="37" t="s">
        <v>3756</v>
      </c>
      <c r="Q1563" s="75" t="s">
        <v>2796</v>
      </c>
      <c r="R1563" t="s">
        <v>3691</v>
      </c>
      <c r="S1563" s="38">
        <v>500</v>
      </c>
      <c r="T1563">
        <v>1</v>
      </c>
      <c r="U1563">
        <v>0</v>
      </c>
      <c r="V1563" s="43" t="str">
        <f t="shared" si="111"/>
        <v>USD</v>
      </c>
    </row>
    <row r="1564" spans="1:22" x14ac:dyDescent="0.2">
      <c r="A1564" s="18" t="str">
        <f t="shared" si="109"/>
        <v>Catalogo principalOPEN VALUE - CSP GOBIERNOCFQ7TTC0LH3F-0002</v>
      </c>
      <c r="B1564" s="18" t="str">
        <f t="shared" si="110"/>
        <v>CFQ7TTC0LH3F-0002OPEN VALUE - CSP GOBIERNO</v>
      </c>
      <c r="C1564" s="18"/>
      <c r="D1564" t="s">
        <v>122</v>
      </c>
      <c r="E1564" t="s">
        <v>2797</v>
      </c>
      <c r="F1564" t="s">
        <v>2769</v>
      </c>
      <c r="G1564" s="18" t="str">
        <f t="shared" si="108"/>
        <v>Catalogo principal</v>
      </c>
      <c r="H1564" s="43" t="s">
        <v>121</v>
      </c>
      <c r="I1564" s="37" t="s">
        <v>67</v>
      </c>
      <c r="J1564" t="s">
        <v>975</v>
      </c>
      <c r="K1564" t="s">
        <v>40</v>
      </c>
      <c r="L1564" s="70" t="s">
        <v>21</v>
      </c>
      <c r="M1564" s="70" t="s">
        <v>3966</v>
      </c>
      <c r="N1564" s="37" t="s">
        <v>67</v>
      </c>
      <c r="O1564" s="37" t="s">
        <v>67</v>
      </c>
      <c r="P1564" s="37" t="s">
        <v>3756</v>
      </c>
      <c r="Q1564" s="75" t="s">
        <v>2797</v>
      </c>
      <c r="R1564" t="s">
        <v>3691</v>
      </c>
      <c r="S1564" s="38">
        <v>40</v>
      </c>
      <c r="T1564">
        <v>1</v>
      </c>
      <c r="U1564">
        <v>0</v>
      </c>
      <c r="V1564" s="43" t="str">
        <f t="shared" si="111"/>
        <v>USD</v>
      </c>
    </row>
    <row r="1565" spans="1:22" x14ac:dyDescent="0.2">
      <c r="A1565" s="18" t="str">
        <f t="shared" si="109"/>
        <v>Catalogo principalOPEN VALUE - CSP GOBIERNOCFQ7TTC0LH34-0001</v>
      </c>
      <c r="B1565" s="18" t="str">
        <f t="shared" si="110"/>
        <v>CFQ7TTC0LH34-0001OPEN VALUE - CSP GOBIERNO</v>
      </c>
      <c r="C1565" s="18"/>
      <c r="D1565" t="s">
        <v>122</v>
      </c>
      <c r="E1565" t="s">
        <v>2798</v>
      </c>
      <c r="F1565" t="s">
        <v>2769</v>
      </c>
      <c r="G1565" s="18" t="str">
        <f t="shared" si="108"/>
        <v>Catalogo principal</v>
      </c>
      <c r="H1565" s="43" t="s">
        <v>121</v>
      </c>
      <c r="I1565" s="37" t="s">
        <v>67</v>
      </c>
      <c r="J1565" t="s">
        <v>3072</v>
      </c>
      <c r="K1565" t="s">
        <v>40</v>
      </c>
      <c r="L1565" s="70" t="s">
        <v>21</v>
      </c>
      <c r="M1565" s="70" t="s">
        <v>3966</v>
      </c>
      <c r="N1565" s="37" t="s">
        <v>67</v>
      </c>
      <c r="O1565" s="37" t="s">
        <v>67</v>
      </c>
      <c r="P1565" s="37" t="s">
        <v>3756</v>
      </c>
      <c r="Q1565" s="75" t="s">
        <v>2798</v>
      </c>
      <c r="R1565" t="s">
        <v>3691</v>
      </c>
      <c r="S1565" s="38">
        <v>70</v>
      </c>
      <c r="T1565">
        <v>1</v>
      </c>
      <c r="U1565">
        <v>0</v>
      </c>
      <c r="V1565" s="43" t="str">
        <f t="shared" si="111"/>
        <v>USD</v>
      </c>
    </row>
    <row r="1566" spans="1:22" x14ac:dyDescent="0.2">
      <c r="A1566" s="18" t="str">
        <f t="shared" si="109"/>
        <v>Catalogo principalOPEN VALUE - CSP GOBIERNOCFQ7TTC0LH33-0001</v>
      </c>
      <c r="B1566" s="18" t="str">
        <f t="shared" si="110"/>
        <v>CFQ7TTC0LH33-0001OPEN VALUE - CSP GOBIERNO</v>
      </c>
      <c r="C1566" s="18"/>
      <c r="D1566" t="s">
        <v>122</v>
      </c>
      <c r="E1566" t="s">
        <v>2799</v>
      </c>
      <c r="F1566" t="s">
        <v>2769</v>
      </c>
      <c r="G1566" s="18" t="str">
        <f t="shared" si="108"/>
        <v>Catalogo principal</v>
      </c>
      <c r="H1566" s="43" t="s">
        <v>121</v>
      </c>
      <c r="I1566" s="37" t="s">
        <v>67</v>
      </c>
      <c r="J1566" t="s">
        <v>1314</v>
      </c>
      <c r="K1566" t="s">
        <v>40</v>
      </c>
      <c r="L1566" s="70" t="s">
        <v>21</v>
      </c>
      <c r="M1566" s="70" t="s">
        <v>3966</v>
      </c>
      <c r="N1566" s="37" t="s">
        <v>67</v>
      </c>
      <c r="O1566" s="37" t="s">
        <v>67</v>
      </c>
      <c r="P1566" s="37" t="s">
        <v>3756</v>
      </c>
      <c r="Q1566" s="75" t="s">
        <v>2799</v>
      </c>
      <c r="R1566" t="s">
        <v>3691</v>
      </c>
      <c r="S1566" s="38">
        <v>0</v>
      </c>
      <c r="T1566">
        <v>1</v>
      </c>
      <c r="U1566">
        <v>0</v>
      </c>
      <c r="V1566" s="43" t="str">
        <f t="shared" si="111"/>
        <v>USD</v>
      </c>
    </row>
    <row r="1567" spans="1:22" x14ac:dyDescent="0.2">
      <c r="A1567" s="18" t="str">
        <f t="shared" si="109"/>
        <v>Catalogo principalOPEN VALUE - CSP GOBIERNOCFQ7TTC0LH38-0001</v>
      </c>
      <c r="B1567" s="18" t="str">
        <f t="shared" si="110"/>
        <v>CFQ7TTC0LH38-0001OPEN VALUE - CSP GOBIERNO</v>
      </c>
      <c r="C1567" s="18"/>
      <c r="D1567" t="s">
        <v>122</v>
      </c>
      <c r="E1567" t="s">
        <v>2800</v>
      </c>
      <c r="F1567" t="s">
        <v>2769</v>
      </c>
      <c r="G1567" s="18" t="str">
        <f t="shared" si="108"/>
        <v>Catalogo principal</v>
      </c>
      <c r="H1567" s="43" t="s">
        <v>121</v>
      </c>
      <c r="I1567" s="37" t="s">
        <v>67</v>
      </c>
      <c r="J1567" t="s">
        <v>976</v>
      </c>
      <c r="K1567" t="s">
        <v>40</v>
      </c>
      <c r="L1567" s="70" t="s">
        <v>21</v>
      </c>
      <c r="M1567" s="70" t="s">
        <v>3966</v>
      </c>
      <c r="N1567" s="37" t="s">
        <v>67</v>
      </c>
      <c r="O1567" s="37" t="s">
        <v>67</v>
      </c>
      <c r="P1567" s="37" t="s">
        <v>3756</v>
      </c>
      <c r="Q1567" s="75" t="s">
        <v>2800</v>
      </c>
      <c r="R1567" t="s">
        <v>3691</v>
      </c>
      <c r="S1567" s="38">
        <v>100</v>
      </c>
      <c r="T1567">
        <v>1</v>
      </c>
      <c r="U1567">
        <v>0</v>
      </c>
      <c r="V1567" s="43" t="str">
        <f t="shared" si="111"/>
        <v>USD</v>
      </c>
    </row>
    <row r="1568" spans="1:22" x14ac:dyDescent="0.2">
      <c r="A1568" s="18" t="str">
        <f t="shared" si="109"/>
        <v>Catalogo principalOPEN VALUE - CSP GOBIERNOCFQ7TTC0LH39-0002</v>
      </c>
      <c r="B1568" s="18" t="str">
        <f t="shared" si="110"/>
        <v>CFQ7TTC0LH39-0002OPEN VALUE - CSP GOBIERNO</v>
      </c>
      <c r="C1568" s="18"/>
      <c r="D1568" t="s">
        <v>122</v>
      </c>
      <c r="E1568" t="s">
        <v>2801</v>
      </c>
      <c r="F1568" t="s">
        <v>2769</v>
      </c>
      <c r="G1568" s="18" t="str">
        <f t="shared" si="108"/>
        <v>Catalogo principal</v>
      </c>
      <c r="H1568" s="43" t="s">
        <v>121</v>
      </c>
      <c r="I1568" s="37" t="s">
        <v>67</v>
      </c>
      <c r="J1568" t="s">
        <v>3073</v>
      </c>
      <c r="K1568" t="s">
        <v>40</v>
      </c>
      <c r="L1568" s="70" t="s">
        <v>21</v>
      </c>
      <c r="M1568" s="70" t="s">
        <v>3966</v>
      </c>
      <c r="N1568" s="37" t="s">
        <v>67</v>
      </c>
      <c r="O1568" s="37" t="s">
        <v>67</v>
      </c>
      <c r="P1568" s="37" t="s">
        <v>3756</v>
      </c>
      <c r="Q1568" s="75" t="s">
        <v>2801</v>
      </c>
      <c r="R1568" t="s">
        <v>3691</v>
      </c>
      <c r="S1568" s="38">
        <v>8</v>
      </c>
      <c r="T1568">
        <v>1</v>
      </c>
      <c r="U1568">
        <v>0</v>
      </c>
      <c r="V1568" s="43" t="str">
        <f t="shared" si="111"/>
        <v>USD</v>
      </c>
    </row>
    <row r="1569" spans="1:22" x14ac:dyDescent="0.2">
      <c r="A1569" s="18" t="str">
        <f t="shared" si="109"/>
        <v>Catalogo principalOPEN VALUE - CSP GOBIERNOCFQ7TTC0LH2Z-0002</v>
      </c>
      <c r="B1569" s="18" t="str">
        <f t="shared" si="110"/>
        <v>CFQ7TTC0LH2Z-0002OPEN VALUE - CSP GOBIERNO</v>
      </c>
      <c r="C1569" s="18"/>
      <c r="D1569" t="s">
        <v>122</v>
      </c>
      <c r="E1569" t="s">
        <v>2802</v>
      </c>
      <c r="F1569" t="s">
        <v>2769</v>
      </c>
      <c r="G1569" s="18" t="str">
        <f t="shared" si="108"/>
        <v>Catalogo principal</v>
      </c>
      <c r="H1569" s="43" t="s">
        <v>121</v>
      </c>
      <c r="I1569" s="37" t="s">
        <v>67</v>
      </c>
      <c r="J1569" t="s">
        <v>977</v>
      </c>
      <c r="K1569" t="s">
        <v>40</v>
      </c>
      <c r="L1569" s="70" t="s">
        <v>21</v>
      </c>
      <c r="M1569" s="70" t="s">
        <v>3966</v>
      </c>
      <c r="N1569" s="37" t="s">
        <v>67</v>
      </c>
      <c r="O1569" s="37" t="s">
        <v>67</v>
      </c>
      <c r="P1569" s="37" t="s">
        <v>3756</v>
      </c>
      <c r="Q1569" s="75" t="s">
        <v>2802</v>
      </c>
      <c r="R1569" t="s">
        <v>3691</v>
      </c>
      <c r="S1569" s="38">
        <v>180</v>
      </c>
      <c r="T1569">
        <v>1</v>
      </c>
      <c r="U1569">
        <v>0</v>
      </c>
      <c r="V1569" s="43" t="str">
        <f t="shared" si="111"/>
        <v>USD</v>
      </c>
    </row>
    <row r="1570" spans="1:22" x14ac:dyDescent="0.2">
      <c r="A1570" s="18" t="str">
        <f t="shared" si="109"/>
        <v>Catalogo principalOPEN VALUE - CSP GOBIERNOCFQ7TTC0LH2Z-0001</v>
      </c>
      <c r="B1570" s="18" t="str">
        <f t="shared" si="110"/>
        <v>CFQ7TTC0LH2Z-0001OPEN VALUE - CSP GOBIERNO</v>
      </c>
      <c r="C1570" s="18"/>
      <c r="D1570" t="s">
        <v>122</v>
      </c>
      <c r="E1570" t="s">
        <v>2803</v>
      </c>
      <c r="F1570" t="s">
        <v>2769</v>
      </c>
      <c r="G1570" s="18" t="str">
        <f t="shared" si="108"/>
        <v>Catalogo principal</v>
      </c>
      <c r="H1570" s="43" t="s">
        <v>121</v>
      </c>
      <c r="I1570" s="37" t="s">
        <v>67</v>
      </c>
      <c r="J1570" t="s">
        <v>978</v>
      </c>
      <c r="K1570" t="s">
        <v>40</v>
      </c>
      <c r="L1570" s="70" t="s">
        <v>21</v>
      </c>
      <c r="M1570" s="70" t="s">
        <v>3966</v>
      </c>
      <c r="N1570" s="37" t="s">
        <v>67</v>
      </c>
      <c r="O1570" s="37" t="s">
        <v>67</v>
      </c>
      <c r="P1570" s="37" t="s">
        <v>3756</v>
      </c>
      <c r="Q1570" s="75" t="s">
        <v>2803</v>
      </c>
      <c r="R1570" t="s">
        <v>3691</v>
      </c>
      <c r="S1570" s="38">
        <v>30</v>
      </c>
      <c r="T1570">
        <v>1</v>
      </c>
      <c r="U1570">
        <v>0</v>
      </c>
      <c r="V1570" s="43" t="str">
        <f t="shared" si="111"/>
        <v>USD</v>
      </c>
    </row>
    <row r="1571" spans="1:22" x14ac:dyDescent="0.2">
      <c r="A1571" s="18" t="str">
        <f t="shared" si="109"/>
        <v>Catalogo principalOPEN VALUE - CSP GOBIERNOCFQ7TTC0HM0T-0012</v>
      </c>
      <c r="B1571" s="18" t="str">
        <f t="shared" si="110"/>
        <v>CFQ7TTC0HM0T-0012OPEN VALUE - CSP GOBIERNO</v>
      </c>
      <c r="C1571" s="18"/>
      <c r="D1571" t="s">
        <v>122</v>
      </c>
      <c r="E1571" t="s">
        <v>2804</v>
      </c>
      <c r="F1571" t="s">
        <v>2769</v>
      </c>
      <c r="G1571" s="18" t="str">
        <f t="shared" ref="G1571:G1634" si="112">D1571</f>
        <v>Catalogo principal</v>
      </c>
      <c r="H1571" s="43" t="s">
        <v>121</v>
      </c>
      <c r="I1571" s="37" t="s">
        <v>67</v>
      </c>
      <c r="J1571" t="s">
        <v>3074</v>
      </c>
      <c r="K1571" t="s">
        <v>40</v>
      </c>
      <c r="L1571" s="70" t="s">
        <v>21</v>
      </c>
      <c r="M1571" s="70" t="s">
        <v>3966</v>
      </c>
      <c r="N1571" s="37" t="s">
        <v>67</v>
      </c>
      <c r="O1571" s="37" t="s">
        <v>67</v>
      </c>
      <c r="P1571" s="37" t="s">
        <v>3756</v>
      </c>
      <c r="Q1571" s="75" t="s">
        <v>2804</v>
      </c>
      <c r="R1571" t="s">
        <v>3691</v>
      </c>
      <c r="S1571" s="38">
        <v>500</v>
      </c>
      <c r="T1571">
        <v>1</v>
      </c>
      <c r="U1571">
        <v>0</v>
      </c>
      <c r="V1571" s="43" t="str">
        <f t="shared" si="111"/>
        <v>USD</v>
      </c>
    </row>
    <row r="1572" spans="1:22" x14ac:dyDescent="0.2">
      <c r="A1572" s="18" t="str">
        <f t="shared" si="109"/>
        <v>Catalogo principalOPEN VALUE - CSP GOBIERNOCFQ7TTC0HM0T-0011</v>
      </c>
      <c r="B1572" s="18" t="str">
        <f t="shared" si="110"/>
        <v>CFQ7TTC0HM0T-0011OPEN VALUE - CSP GOBIERNO</v>
      </c>
      <c r="C1572" s="18"/>
      <c r="D1572" t="s">
        <v>122</v>
      </c>
      <c r="E1572" t="s">
        <v>2805</v>
      </c>
      <c r="F1572" t="s">
        <v>2769</v>
      </c>
      <c r="G1572" s="18" t="str">
        <f t="shared" si="112"/>
        <v>Catalogo principal</v>
      </c>
      <c r="H1572" s="43" t="s">
        <v>121</v>
      </c>
      <c r="I1572" s="37" t="s">
        <v>67</v>
      </c>
      <c r="J1572" t="s">
        <v>1803</v>
      </c>
      <c r="K1572" t="s">
        <v>40</v>
      </c>
      <c r="L1572" s="70" t="s">
        <v>21</v>
      </c>
      <c r="M1572" s="70" t="s">
        <v>3966</v>
      </c>
      <c r="N1572" s="37" t="s">
        <v>67</v>
      </c>
      <c r="O1572" s="37" t="s">
        <v>67</v>
      </c>
      <c r="P1572" s="37" t="s">
        <v>3756</v>
      </c>
      <c r="Q1572" s="75" t="s">
        <v>2805</v>
      </c>
      <c r="R1572" t="s">
        <v>3691</v>
      </c>
      <c r="S1572" s="38">
        <v>4000</v>
      </c>
      <c r="T1572">
        <v>1</v>
      </c>
      <c r="U1572">
        <v>0</v>
      </c>
      <c r="V1572" s="43" t="str">
        <f t="shared" si="111"/>
        <v>USD</v>
      </c>
    </row>
    <row r="1573" spans="1:22" x14ac:dyDescent="0.2">
      <c r="A1573" s="18" t="str">
        <f t="shared" si="109"/>
        <v>Catalogo principalOPEN VALUE - CSP GOBIERNOCFQ7TTC0HM0T-0010</v>
      </c>
      <c r="B1573" s="18" t="str">
        <f t="shared" si="110"/>
        <v>CFQ7TTC0HM0T-0010OPEN VALUE - CSP GOBIERNO</v>
      </c>
      <c r="C1573" s="18"/>
      <c r="D1573" t="s">
        <v>122</v>
      </c>
      <c r="E1573" t="s">
        <v>2806</v>
      </c>
      <c r="F1573" t="s">
        <v>2769</v>
      </c>
      <c r="G1573" s="18" t="str">
        <f t="shared" si="112"/>
        <v>Catalogo principal</v>
      </c>
      <c r="H1573" s="43" t="s">
        <v>121</v>
      </c>
      <c r="I1573" s="37" t="s">
        <v>67</v>
      </c>
      <c r="J1573" t="s">
        <v>3075</v>
      </c>
      <c r="K1573" t="s">
        <v>40</v>
      </c>
      <c r="L1573" s="70" t="s">
        <v>21</v>
      </c>
      <c r="M1573" s="70" t="s">
        <v>3966</v>
      </c>
      <c r="N1573" s="37" t="s">
        <v>67</v>
      </c>
      <c r="O1573" s="37" t="s">
        <v>67</v>
      </c>
      <c r="P1573" s="37" t="s">
        <v>3756</v>
      </c>
      <c r="Q1573" s="75" t="s">
        <v>2806</v>
      </c>
      <c r="R1573" t="s">
        <v>3691</v>
      </c>
      <c r="S1573" s="38">
        <v>500</v>
      </c>
      <c r="T1573">
        <v>1</v>
      </c>
      <c r="U1573">
        <v>0</v>
      </c>
      <c r="V1573" s="43" t="str">
        <f t="shared" si="111"/>
        <v>USD</v>
      </c>
    </row>
    <row r="1574" spans="1:22" x14ac:dyDescent="0.2">
      <c r="A1574" s="18" t="str">
        <f t="shared" si="109"/>
        <v>Catalogo principalOPEN VALUE - CSP GOBIERNOCFQ7TTC0HM0T-000Z</v>
      </c>
      <c r="B1574" s="18" t="str">
        <f t="shared" si="110"/>
        <v>CFQ7TTC0HM0T-000ZOPEN VALUE - CSP GOBIERNO</v>
      </c>
      <c r="C1574" s="18"/>
      <c r="D1574" t="s">
        <v>122</v>
      </c>
      <c r="E1574" t="s">
        <v>2807</v>
      </c>
      <c r="F1574" t="s">
        <v>2769</v>
      </c>
      <c r="G1574" s="18" t="str">
        <f t="shared" si="112"/>
        <v>Catalogo principal</v>
      </c>
      <c r="H1574" s="43" t="s">
        <v>121</v>
      </c>
      <c r="I1574" s="37" t="s">
        <v>67</v>
      </c>
      <c r="J1574" t="s">
        <v>1804</v>
      </c>
      <c r="K1574" t="s">
        <v>40</v>
      </c>
      <c r="L1574" s="70" t="s">
        <v>21</v>
      </c>
      <c r="M1574" s="70" t="s">
        <v>3966</v>
      </c>
      <c r="N1574" s="37" t="s">
        <v>67</v>
      </c>
      <c r="O1574" s="37" t="s">
        <v>67</v>
      </c>
      <c r="P1574" s="37" t="s">
        <v>3756</v>
      </c>
      <c r="Q1574" s="75" t="s">
        <v>2807</v>
      </c>
      <c r="R1574" t="s">
        <v>3691</v>
      </c>
      <c r="S1574" s="38">
        <v>14500</v>
      </c>
      <c r="T1574">
        <v>1</v>
      </c>
      <c r="U1574">
        <v>0</v>
      </c>
      <c r="V1574" s="43" t="str">
        <f t="shared" si="111"/>
        <v>USD</v>
      </c>
    </row>
    <row r="1575" spans="1:22" x14ac:dyDescent="0.2">
      <c r="A1575" s="18" t="str">
        <f t="shared" si="109"/>
        <v>Catalogo principalOPEN VALUE - CSP GOBIERNOCFQ7TTC0HM0T-000X</v>
      </c>
      <c r="B1575" s="18" t="str">
        <f t="shared" si="110"/>
        <v>CFQ7TTC0HM0T-000XOPEN VALUE - CSP GOBIERNO</v>
      </c>
      <c r="C1575" s="18"/>
      <c r="D1575" t="s">
        <v>122</v>
      </c>
      <c r="E1575" t="s">
        <v>2808</v>
      </c>
      <c r="F1575" t="s">
        <v>2769</v>
      </c>
      <c r="G1575" s="18" t="str">
        <f t="shared" si="112"/>
        <v>Catalogo principal</v>
      </c>
      <c r="H1575" s="43" t="s">
        <v>121</v>
      </c>
      <c r="I1575" s="37" t="s">
        <v>67</v>
      </c>
      <c r="J1575" t="s">
        <v>3076</v>
      </c>
      <c r="K1575" t="s">
        <v>40</v>
      </c>
      <c r="L1575" s="70" t="s">
        <v>21</v>
      </c>
      <c r="M1575" s="70" t="s">
        <v>3966</v>
      </c>
      <c r="N1575" s="37" t="s">
        <v>67</v>
      </c>
      <c r="O1575" s="37" t="s">
        <v>67</v>
      </c>
      <c r="P1575" s="37" t="s">
        <v>3756</v>
      </c>
      <c r="Q1575" s="75" t="s">
        <v>2808</v>
      </c>
      <c r="R1575" t="s">
        <v>3691</v>
      </c>
      <c r="S1575" s="38">
        <v>500</v>
      </c>
      <c r="T1575">
        <v>1</v>
      </c>
      <c r="U1575">
        <v>0</v>
      </c>
      <c r="V1575" s="43" t="str">
        <f t="shared" si="111"/>
        <v>USD</v>
      </c>
    </row>
    <row r="1576" spans="1:22" x14ac:dyDescent="0.2">
      <c r="A1576" s="18" t="str">
        <f t="shared" si="109"/>
        <v>Catalogo principalOPEN VALUE - CSP GOBIERNOCFQ7TTC0HM0T-000W</v>
      </c>
      <c r="B1576" s="18" t="str">
        <f t="shared" si="110"/>
        <v>CFQ7TTC0HM0T-000WOPEN VALUE - CSP GOBIERNO</v>
      </c>
      <c r="C1576" s="18"/>
      <c r="D1576" t="s">
        <v>122</v>
      </c>
      <c r="E1576" t="s">
        <v>2809</v>
      </c>
      <c r="F1576" t="s">
        <v>2769</v>
      </c>
      <c r="G1576" s="18" t="str">
        <f t="shared" si="112"/>
        <v>Catalogo principal</v>
      </c>
      <c r="H1576" s="43" t="s">
        <v>121</v>
      </c>
      <c r="I1576" s="37" t="s">
        <v>67</v>
      </c>
      <c r="J1576" t="s">
        <v>1805</v>
      </c>
      <c r="K1576" t="s">
        <v>40</v>
      </c>
      <c r="L1576" s="70" t="s">
        <v>21</v>
      </c>
      <c r="M1576" s="70" t="s">
        <v>3966</v>
      </c>
      <c r="N1576" s="37" t="s">
        <v>67</v>
      </c>
      <c r="O1576" s="37" t="s">
        <v>67</v>
      </c>
      <c r="P1576" s="37" t="s">
        <v>3756</v>
      </c>
      <c r="Q1576" s="75" t="s">
        <v>2809</v>
      </c>
      <c r="R1576" t="s">
        <v>3691</v>
      </c>
      <c r="S1576" s="38">
        <v>14500</v>
      </c>
      <c r="T1576">
        <v>1</v>
      </c>
      <c r="U1576">
        <v>0</v>
      </c>
      <c r="V1576" s="43" t="str">
        <f t="shared" si="111"/>
        <v>USD</v>
      </c>
    </row>
    <row r="1577" spans="1:22" x14ac:dyDescent="0.2">
      <c r="A1577" s="18" t="str">
        <f t="shared" si="109"/>
        <v>Catalogo principalOPEN VALUE - CSP GOBIERNOCFQ7TTC0HM0T-000V</v>
      </c>
      <c r="B1577" s="18" t="str">
        <f t="shared" si="110"/>
        <v>CFQ7TTC0HM0T-000VOPEN VALUE - CSP GOBIERNO</v>
      </c>
      <c r="C1577" s="18"/>
      <c r="D1577" t="s">
        <v>122</v>
      </c>
      <c r="E1577" t="s">
        <v>2810</v>
      </c>
      <c r="F1577" t="s">
        <v>2769</v>
      </c>
      <c r="G1577" s="18" t="str">
        <f t="shared" si="112"/>
        <v>Catalogo principal</v>
      </c>
      <c r="H1577" s="43" t="s">
        <v>121</v>
      </c>
      <c r="I1577" s="37" t="s">
        <v>67</v>
      </c>
      <c r="J1577" t="s">
        <v>3077</v>
      </c>
      <c r="K1577" t="s">
        <v>40</v>
      </c>
      <c r="L1577" s="70" t="s">
        <v>21</v>
      </c>
      <c r="M1577" s="70" t="s">
        <v>3966</v>
      </c>
      <c r="N1577" s="37" t="s">
        <v>67</v>
      </c>
      <c r="O1577" s="37" t="s">
        <v>67</v>
      </c>
      <c r="P1577" s="37" t="s">
        <v>3756</v>
      </c>
      <c r="Q1577" s="75" t="s">
        <v>2810</v>
      </c>
      <c r="R1577" t="s">
        <v>3691</v>
      </c>
      <c r="S1577" s="38">
        <v>500</v>
      </c>
      <c r="T1577">
        <v>1</v>
      </c>
      <c r="U1577">
        <v>0</v>
      </c>
      <c r="V1577" s="43" t="str">
        <f t="shared" si="111"/>
        <v>USD</v>
      </c>
    </row>
    <row r="1578" spans="1:22" x14ac:dyDescent="0.2">
      <c r="A1578" s="18" t="str">
        <f t="shared" si="109"/>
        <v>Catalogo principalOPEN VALUE - CSP GOBIERNOCFQ7TTC0HM0T-0016</v>
      </c>
      <c r="B1578" s="18" t="str">
        <f t="shared" si="110"/>
        <v>CFQ7TTC0HM0T-0016OPEN VALUE - CSP GOBIERNO</v>
      </c>
      <c r="C1578" s="18"/>
      <c r="D1578" t="s">
        <v>122</v>
      </c>
      <c r="E1578" t="s">
        <v>2811</v>
      </c>
      <c r="F1578" t="s">
        <v>2769</v>
      </c>
      <c r="G1578" s="18" t="str">
        <f t="shared" si="112"/>
        <v>Catalogo principal</v>
      </c>
      <c r="H1578" s="43" t="s">
        <v>121</v>
      </c>
      <c r="I1578" s="37" t="s">
        <v>67</v>
      </c>
      <c r="J1578" t="s">
        <v>3078</v>
      </c>
      <c r="K1578" t="s">
        <v>40</v>
      </c>
      <c r="L1578" s="70" t="s">
        <v>21</v>
      </c>
      <c r="M1578" s="70" t="s">
        <v>3966</v>
      </c>
      <c r="N1578" s="37" t="s">
        <v>67</v>
      </c>
      <c r="O1578" s="37" t="s">
        <v>67</v>
      </c>
      <c r="P1578" s="37" t="s">
        <v>3756</v>
      </c>
      <c r="Q1578" s="75" t="s">
        <v>2811</v>
      </c>
      <c r="R1578" t="s">
        <v>3691</v>
      </c>
      <c r="S1578" s="38">
        <v>500</v>
      </c>
      <c r="T1578">
        <v>1</v>
      </c>
      <c r="U1578">
        <v>0</v>
      </c>
      <c r="V1578" s="43" t="str">
        <f t="shared" si="111"/>
        <v>USD</v>
      </c>
    </row>
    <row r="1579" spans="1:22" x14ac:dyDescent="0.2">
      <c r="A1579" s="18" t="str">
        <f t="shared" si="109"/>
        <v>Catalogo principalOPEN VALUE - CSP GOBIERNOCFQ7TTC0HM0T-000G</v>
      </c>
      <c r="B1579" s="18" t="str">
        <f t="shared" si="110"/>
        <v>CFQ7TTC0HM0T-000GOPEN VALUE - CSP GOBIERNO</v>
      </c>
      <c r="C1579" s="18"/>
      <c r="D1579" t="s">
        <v>122</v>
      </c>
      <c r="E1579" t="s">
        <v>2812</v>
      </c>
      <c r="F1579" t="s">
        <v>2769</v>
      </c>
      <c r="G1579" s="18" t="str">
        <f t="shared" si="112"/>
        <v>Catalogo principal</v>
      </c>
      <c r="H1579" s="43" t="s">
        <v>121</v>
      </c>
      <c r="I1579" s="37" t="s">
        <v>67</v>
      </c>
      <c r="J1579" t="s">
        <v>3079</v>
      </c>
      <c r="K1579" t="s">
        <v>40</v>
      </c>
      <c r="L1579" s="70" t="s">
        <v>21</v>
      </c>
      <c r="M1579" s="70" t="s">
        <v>3966</v>
      </c>
      <c r="N1579" s="37" t="s">
        <v>67</v>
      </c>
      <c r="O1579" s="37" t="s">
        <v>67</v>
      </c>
      <c r="P1579" s="37" t="s">
        <v>3756</v>
      </c>
      <c r="Q1579" s="75" t="s">
        <v>2812</v>
      </c>
      <c r="R1579" t="s">
        <v>3691</v>
      </c>
      <c r="S1579" s="38">
        <v>500</v>
      </c>
      <c r="T1579">
        <v>1</v>
      </c>
      <c r="U1579">
        <v>0</v>
      </c>
      <c r="V1579" s="43" t="str">
        <f t="shared" si="111"/>
        <v>USD</v>
      </c>
    </row>
    <row r="1580" spans="1:22" x14ac:dyDescent="0.2">
      <c r="A1580" s="18" t="str">
        <f t="shared" si="109"/>
        <v>Catalogo principalOPEN VALUE - CSP GOBIERNOCFQ7TTC0HM0T-000F</v>
      </c>
      <c r="B1580" s="18" t="str">
        <f t="shared" si="110"/>
        <v>CFQ7TTC0HM0T-000FOPEN VALUE - CSP GOBIERNO</v>
      </c>
      <c r="C1580" s="18"/>
      <c r="D1580" t="s">
        <v>122</v>
      </c>
      <c r="E1580" t="s">
        <v>2813</v>
      </c>
      <c r="F1580" t="s">
        <v>2769</v>
      </c>
      <c r="G1580" s="18" t="str">
        <f t="shared" si="112"/>
        <v>Catalogo principal</v>
      </c>
      <c r="H1580" s="43" t="s">
        <v>121</v>
      </c>
      <c r="I1580" s="37" t="s">
        <v>67</v>
      </c>
      <c r="J1580" t="s">
        <v>1812</v>
      </c>
      <c r="K1580" t="s">
        <v>40</v>
      </c>
      <c r="L1580" s="70" t="s">
        <v>21</v>
      </c>
      <c r="M1580" s="70" t="s">
        <v>3966</v>
      </c>
      <c r="N1580" s="37" t="s">
        <v>67</v>
      </c>
      <c r="O1580" s="37" t="s">
        <v>67</v>
      </c>
      <c r="P1580" s="37" t="s">
        <v>3756</v>
      </c>
      <c r="Q1580" s="75" t="s">
        <v>2813</v>
      </c>
      <c r="R1580" t="s">
        <v>3691</v>
      </c>
      <c r="S1580" s="38">
        <v>31000</v>
      </c>
      <c r="T1580">
        <v>1</v>
      </c>
      <c r="U1580">
        <v>0</v>
      </c>
      <c r="V1580" s="43" t="str">
        <f t="shared" si="111"/>
        <v>USD</v>
      </c>
    </row>
    <row r="1581" spans="1:22" x14ac:dyDescent="0.2">
      <c r="A1581" s="18" t="str">
        <f t="shared" si="109"/>
        <v>Catalogo principalOPEN VALUE - CSP GOBIERNOCFQ7TTC0HM0T-000D</v>
      </c>
      <c r="B1581" s="18" t="str">
        <f t="shared" si="110"/>
        <v>CFQ7TTC0HM0T-000DOPEN VALUE - CSP GOBIERNO</v>
      </c>
      <c r="C1581" s="18"/>
      <c r="D1581" t="s">
        <v>122</v>
      </c>
      <c r="E1581" t="s">
        <v>2814</v>
      </c>
      <c r="F1581" t="s">
        <v>2769</v>
      </c>
      <c r="G1581" s="18" t="str">
        <f t="shared" si="112"/>
        <v>Catalogo principal</v>
      </c>
      <c r="H1581" s="43" t="s">
        <v>121</v>
      </c>
      <c r="I1581" s="37" t="s">
        <v>67</v>
      </c>
      <c r="J1581" t="s">
        <v>3080</v>
      </c>
      <c r="K1581" t="s">
        <v>40</v>
      </c>
      <c r="L1581" s="70" t="s">
        <v>21</v>
      </c>
      <c r="M1581" s="70" t="s">
        <v>3966</v>
      </c>
      <c r="N1581" s="37" t="s">
        <v>67</v>
      </c>
      <c r="O1581" s="37" t="s">
        <v>67</v>
      </c>
      <c r="P1581" s="37" t="s">
        <v>3756</v>
      </c>
      <c r="Q1581" s="75" t="s">
        <v>2814</v>
      </c>
      <c r="R1581" t="s">
        <v>3691</v>
      </c>
      <c r="S1581" s="38">
        <v>500</v>
      </c>
      <c r="T1581">
        <v>1</v>
      </c>
      <c r="U1581">
        <v>0</v>
      </c>
      <c r="V1581" s="43" t="str">
        <f t="shared" si="111"/>
        <v>USD</v>
      </c>
    </row>
    <row r="1582" spans="1:22" x14ac:dyDescent="0.2">
      <c r="A1582" s="18" t="str">
        <f t="shared" si="109"/>
        <v>Catalogo principalOPEN VALUE - CSP GOBIERNOCFQ7TTC0HM0T-000C</v>
      </c>
      <c r="B1582" s="18" t="str">
        <f t="shared" si="110"/>
        <v>CFQ7TTC0HM0T-000COPEN VALUE - CSP GOBIERNO</v>
      </c>
      <c r="C1582" s="18"/>
      <c r="D1582" t="s">
        <v>122</v>
      </c>
      <c r="E1582" t="s">
        <v>2815</v>
      </c>
      <c r="F1582" t="s">
        <v>2769</v>
      </c>
      <c r="G1582" s="18" t="str">
        <f t="shared" si="112"/>
        <v>Catalogo principal</v>
      </c>
      <c r="H1582" s="43" t="s">
        <v>121</v>
      </c>
      <c r="I1582" s="37" t="s">
        <v>67</v>
      </c>
      <c r="J1582" t="s">
        <v>1801</v>
      </c>
      <c r="K1582" t="s">
        <v>40</v>
      </c>
      <c r="L1582" s="70" t="s">
        <v>21</v>
      </c>
      <c r="M1582" s="70" t="s">
        <v>3966</v>
      </c>
      <c r="N1582" s="37" t="s">
        <v>67</v>
      </c>
      <c r="O1582" s="37" t="s">
        <v>67</v>
      </c>
      <c r="P1582" s="37" t="s">
        <v>3756</v>
      </c>
      <c r="Q1582" s="75" t="s">
        <v>2815</v>
      </c>
      <c r="R1582" t="s">
        <v>3691</v>
      </c>
      <c r="S1582" s="38">
        <v>4000</v>
      </c>
      <c r="T1582">
        <v>1</v>
      </c>
      <c r="U1582">
        <v>0</v>
      </c>
      <c r="V1582" s="43" t="str">
        <f t="shared" si="111"/>
        <v>USD</v>
      </c>
    </row>
    <row r="1583" spans="1:22" x14ac:dyDescent="0.2">
      <c r="A1583" s="18" t="str">
        <f t="shared" si="109"/>
        <v>Catalogo principalOPEN VALUE - CSP GOBIERNOCFQ7TTC0HM0T-000B</v>
      </c>
      <c r="B1583" s="18" t="str">
        <f t="shared" si="110"/>
        <v>CFQ7TTC0HM0T-000BOPEN VALUE - CSP GOBIERNO</v>
      </c>
      <c r="C1583" s="18"/>
      <c r="D1583" t="s">
        <v>122</v>
      </c>
      <c r="E1583" t="s">
        <v>2816</v>
      </c>
      <c r="F1583" t="s">
        <v>2769</v>
      </c>
      <c r="G1583" s="18" t="str">
        <f t="shared" si="112"/>
        <v>Catalogo principal</v>
      </c>
      <c r="H1583" s="43" t="s">
        <v>121</v>
      </c>
      <c r="I1583" s="37" t="s">
        <v>67</v>
      </c>
      <c r="J1583" t="s">
        <v>3081</v>
      </c>
      <c r="K1583" t="s">
        <v>40</v>
      </c>
      <c r="L1583" s="70" t="s">
        <v>21</v>
      </c>
      <c r="M1583" s="70" t="s">
        <v>3966</v>
      </c>
      <c r="N1583" s="37" t="s">
        <v>67</v>
      </c>
      <c r="O1583" s="37" t="s">
        <v>67</v>
      </c>
      <c r="P1583" s="37" t="s">
        <v>3756</v>
      </c>
      <c r="Q1583" s="75" t="s">
        <v>2816</v>
      </c>
      <c r="R1583" t="s">
        <v>3691</v>
      </c>
      <c r="S1583" s="38">
        <v>500</v>
      </c>
      <c r="T1583">
        <v>1</v>
      </c>
      <c r="U1583">
        <v>0</v>
      </c>
      <c r="V1583" s="43" t="str">
        <f t="shared" si="111"/>
        <v>USD</v>
      </c>
    </row>
    <row r="1584" spans="1:22" x14ac:dyDescent="0.2">
      <c r="A1584" s="18" t="str">
        <f t="shared" si="109"/>
        <v>Catalogo principalOPEN VALUE - CSP GOBIERNOCFQ7TTC0HM0T-0009</v>
      </c>
      <c r="B1584" s="18" t="str">
        <f t="shared" si="110"/>
        <v>CFQ7TTC0HM0T-0009OPEN VALUE - CSP GOBIERNO</v>
      </c>
      <c r="C1584" s="18"/>
      <c r="D1584" t="s">
        <v>122</v>
      </c>
      <c r="E1584" t="s">
        <v>2817</v>
      </c>
      <c r="F1584" t="s">
        <v>2769</v>
      </c>
      <c r="G1584" s="18" t="str">
        <f t="shared" si="112"/>
        <v>Catalogo principal</v>
      </c>
      <c r="H1584" s="43" t="s">
        <v>121</v>
      </c>
      <c r="I1584" s="37" t="s">
        <v>67</v>
      </c>
      <c r="J1584" t="s">
        <v>1815</v>
      </c>
      <c r="K1584" t="s">
        <v>40</v>
      </c>
      <c r="L1584" s="70" t="s">
        <v>21</v>
      </c>
      <c r="M1584" s="70" t="s">
        <v>3966</v>
      </c>
      <c r="N1584" s="37" t="s">
        <v>67</v>
      </c>
      <c r="O1584" s="37" t="s">
        <v>67</v>
      </c>
      <c r="P1584" s="37" t="s">
        <v>3756</v>
      </c>
      <c r="Q1584" s="75" t="s">
        <v>2817</v>
      </c>
      <c r="R1584" t="s">
        <v>3691</v>
      </c>
      <c r="S1584" s="38">
        <v>31000</v>
      </c>
      <c r="T1584">
        <v>1</v>
      </c>
      <c r="U1584">
        <v>0</v>
      </c>
      <c r="V1584" s="43" t="str">
        <f t="shared" si="111"/>
        <v>USD</v>
      </c>
    </row>
    <row r="1585" spans="1:22" x14ac:dyDescent="0.2">
      <c r="A1585" s="18" t="str">
        <f t="shared" si="109"/>
        <v>Catalogo principalOPEN VALUE - CSP GOBIERNOCFQ7TTC0HM0T-0008</v>
      </c>
      <c r="B1585" s="18" t="str">
        <f t="shared" si="110"/>
        <v>CFQ7TTC0HM0T-0008OPEN VALUE - CSP GOBIERNO</v>
      </c>
      <c r="C1585" s="18"/>
      <c r="D1585" t="s">
        <v>122</v>
      </c>
      <c r="E1585" t="s">
        <v>2818</v>
      </c>
      <c r="F1585" t="s">
        <v>2769</v>
      </c>
      <c r="G1585" s="18" t="str">
        <f t="shared" si="112"/>
        <v>Catalogo principal</v>
      </c>
      <c r="H1585" s="43" t="s">
        <v>121</v>
      </c>
      <c r="I1585" s="37" t="s">
        <v>67</v>
      </c>
      <c r="J1585" t="s">
        <v>3082</v>
      </c>
      <c r="K1585" t="s">
        <v>40</v>
      </c>
      <c r="L1585" s="70" t="s">
        <v>21</v>
      </c>
      <c r="M1585" s="70" t="s">
        <v>3966</v>
      </c>
      <c r="N1585" s="37" t="s">
        <v>67</v>
      </c>
      <c r="O1585" s="37" t="s">
        <v>67</v>
      </c>
      <c r="P1585" s="37" t="s">
        <v>3756</v>
      </c>
      <c r="Q1585" s="75" t="s">
        <v>2818</v>
      </c>
      <c r="R1585" t="s">
        <v>3691</v>
      </c>
      <c r="S1585" s="38">
        <v>500</v>
      </c>
      <c r="T1585">
        <v>1</v>
      </c>
      <c r="U1585">
        <v>0</v>
      </c>
      <c r="V1585" s="43" t="str">
        <f t="shared" si="111"/>
        <v>USD</v>
      </c>
    </row>
    <row r="1586" spans="1:22" x14ac:dyDescent="0.2">
      <c r="A1586" s="18" t="str">
        <f t="shared" si="109"/>
        <v>Catalogo principalOPEN VALUE - CSP GOBIERNOCFQ7TTC0HM0T-0014</v>
      </c>
      <c r="B1586" s="18" t="str">
        <f t="shared" si="110"/>
        <v>CFQ7TTC0HM0T-0014OPEN VALUE - CSP GOBIERNO</v>
      </c>
      <c r="C1586" s="18"/>
      <c r="D1586" t="s">
        <v>122</v>
      </c>
      <c r="E1586" t="s">
        <v>2819</v>
      </c>
      <c r="F1586" t="s">
        <v>2769</v>
      </c>
      <c r="G1586" s="18" t="str">
        <f t="shared" si="112"/>
        <v>Catalogo principal</v>
      </c>
      <c r="H1586" s="43" t="s">
        <v>121</v>
      </c>
      <c r="I1586" s="37" t="s">
        <v>67</v>
      </c>
      <c r="J1586" t="s">
        <v>3083</v>
      </c>
      <c r="K1586" t="s">
        <v>40</v>
      </c>
      <c r="L1586" s="70" t="s">
        <v>21</v>
      </c>
      <c r="M1586" s="70" t="s">
        <v>3966</v>
      </c>
      <c r="N1586" s="37" t="s">
        <v>67</v>
      </c>
      <c r="O1586" s="37" t="s">
        <v>67</v>
      </c>
      <c r="P1586" s="37" t="s">
        <v>3756</v>
      </c>
      <c r="Q1586" s="75" t="s">
        <v>2819</v>
      </c>
      <c r="R1586" t="s">
        <v>3691</v>
      </c>
      <c r="S1586" s="38">
        <v>500</v>
      </c>
      <c r="T1586">
        <v>1</v>
      </c>
      <c r="U1586">
        <v>0</v>
      </c>
      <c r="V1586" s="43" t="str">
        <f t="shared" si="111"/>
        <v>USD</v>
      </c>
    </row>
    <row r="1587" spans="1:22" x14ac:dyDescent="0.2">
      <c r="A1587" s="18" t="str">
        <f t="shared" si="109"/>
        <v>Catalogo principalOPEN VALUE - CSP GOBIERNOCFQ7TTC0HM0T-0013</v>
      </c>
      <c r="B1587" s="18" t="str">
        <f t="shared" si="110"/>
        <v>CFQ7TTC0HM0T-0013OPEN VALUE - CSP GOBIERNO</v>
      </c>
      <c r="C1587" s="18"/>
      <c r="D1587" t="s">
        <v>122</v>
      </c>
      <c r="E1587" t="s">
        <v>2820</v>
      </c>
      <c r="F1587" t="s">
        <v>2769</v>
      </c>
      <c r="G1587" s="18" t="str">
        <f t="shared" si="112"/>
        <v>Catalogo principal</v>
      </c>
      <c r="H1587" s="43" t="s">
        <v>121</v>
      </c>
      <c r="I1587" s="37" t="s">
        <v>67</v>
      </c>
      <c r="J1587" t="s">
        <v>1802</v>
      </c>
      <c r="K1587" t="s">
        <v>40</v>
      </c>
      <c r="L1587" s="70" t="s">
        <v>21</v>
      </c>
      <c r="M1587" s="70" t="s">
        <v>3966</v>
      </c>
      <c r="N1587" s="37" t="s">
        <v>67</v>
      </c>
      <c r="O1587" s="37" t="s">
        <v>67</v>
      </c>
      <c r="P1587" s="37" t="s">
        <v>3756</v>
      </c>
      <c r="Q1587" s="75" t="s">
        <v>2820</v>
      </c>
      <c r="R1587" t="s">
        <v>3691</v>
      </c>
      <c r="S1587" s="38">
        <v>4000</v>
      </c>
      <c r="T1587">
        <v>1</v>
      </c>
      <c r="U1587">
        <v>0</v>
      </c>
      <c r="V1587" s="43" t="str">
        <f t="shared" si="111"/>
        <v>USD</v>
      </c>
    </row>
    <row r="1588" spans="1:22" x14ac:dyDescent="0.2">
      <c r="A1588" s="18" t="str">
        <f t="shared" si="109"/>
        <v>Catalogo principalOPEN VALUE - CSP GOBIERNOCFQ7TTC0HM0T-0007</v>
      </c>
      <c r="B1588" s="18" t="str">
        <f t="shared" si="110"/>
        <v>CFQ7TTC0HM0T-0007OPEN VALUE - CSP GOBIERNO</v>
      </c>
      <c r="C1588" s="18"/>
      <c r="D1588" t="s">
        <v>122</v>
      </c>
      <c r="E1588" t="s">
        <v>2821</v>
      </c>
      <c r="F1588" t="s">
        <v>2769</v>
      </c>
      <c r="G1588" s="18" t="str">
        <f t="shared" si="112"/>
        <v>Catalogo principal</v>
      </c>
      <c r="H1588" s="43" t="s">
        <v>121</v>
      </c>
      <c r="I1588" s="37" t="s">
        <v>67</v>
      </c>
      <c r="J1588" t="s">
        <v>1800</v>
      </c>
      <c r="K1588" t="s">
        <v>40</v>
      </c>
      <c r="L1588" s="70" t="s">
        <v>21</v>
      </c>
      <c r="M1588" s="70" t="s">
        <v>3966</v>
      </c>
      <c r="N1588" s="37" t="s">
        <v>67</v>
      </c>
      <c r="O1588" s="37" t="s">
        <v>67</v>
      </c>
      <c r="P1588" s="37" t="s">
        <v>3756</v>
      </c>
      <c r="Q1588" s="75" t="s">
        <v>2821</v>
      </c>
      <c r="R1588" t="s">
        <v>3691</v>
      </c>
      <c r="S1588" s="38">
        <v>4000</v>
      </c>
      <c r="T1588">
        <v>1</v>
      </c>
      <c r="U1588">
        <v>0</v>
      </c>
      <c r="V1588" s="43" t="str">
        <f t="shared" si="111"/>
        <v>USD</v>
      </c>
    </row>
    <row r="1589" spans="1:22" x14ac:dyDescent="0.2">
      <c r="A1589" s="18" t="str">
        <f t="shared" si="109"/>
        <v>Catalogo principalOPEN VALUE - CSP GOBIERNOCFQ7TTC0HM0T-0006</v>
      </c>
      <c r="B1589" s="18" t="str">
        <f t="shared" si="110"/>
        <v>CFQ7TTC0HM0T-0006OPEN VALUE - CSP GOBIERNO</v>
      </c>
      <c r="C1589" s="18"/>
      <c r="D1589" t="s">
        <v>122</v>
      </c>
      <c r="E1589" t="s">
        <v>2822</v>
      </c>
      <c r="F1589" t="s">
        <v>2769</v>
      </c>
      <c r="G1589" s="18" t="str">
        <f t="shared" si="112"/>
        <v>Catalogo principal</v>
      </c>
      <c r="H1589" s="43" t="s">
        <v>121</v>
      </c>
      <c r="I1589" s="37" t="s">
        <v>67</v>
      </c>
      <c r="J1589" t="s">
        <v>1814</v>
      </c>
      <c r="K1589" t="s">
        <v>40</v>
      </c>
      <c r="L1589" s="70" t="s">
        <v>21</v>
      </c>
      <c r="M1589" s="70" t="s">
        <v>3966</v>
      </c>
      <c r="N1589" s="37" t="s">
        <v>67</v>
      </c>
      <c r="O1589" s="37" t="s">
        <v>67</v>
      </c>
      <c r="P1589" s="37" t="s">
        <v>3756</v>
      </c>
      <c r="Q1589" s="75" t="s">
        <v>2822</v>
      </c>
      <c r="R1589" t="s">
        <v>3691</v>
      </c>
      <c r="S1589" s="38">
        <v>31000</v>
      </c>
      <c r="T1589">
        <v>1</v>
      </c>
      <c r="U1589">
        <v>0</v>
      </c>
      <c r="V1589" s="43" t="str">
        <f t="shared" si="111"/>
        <v>USD</v>
      </c>
    </row>
    <row r="1590" spans="1:22" x14ac:dyDescent="0.2">
      <c r="A1590" s="18" t="str">
        <f t="shared" si="109"/>
        <v>Catalogo principalOPEN VALUE - CSP GOBIERNOCFQ7TTC0HM0T-0005</v>
      </c>
      <c r="B1590" s="18" t="str">
        <f t="shared" si="110"/>
        <v>CFQ7TTC0HM0T-0005OPEN VALUE - CSP GOBIERNO</v>
      </c>
      <c r="C1590" s="18"/>
      <c r="D1590" t="s">
        <v>122</v>
      </c>
      <c r="E1590" t="s">
        <v>2823</v>
      </c>
      <c r="F1590" t="s">
        <v>2769</v>
      </c>
      <c r="G1590" s="18" t="str">
        <f t="shared" si="112"/>
        <v>Catalogo principal</v>
      </c>
      <c r="H1590" s="43" t="s">
        <v>121</v>
      </c>
      <c r="I1590" s="37" t="s">
        <v>67</v>
      </c>
      <c r="J1590" t="s">
        <v>1813</v>
      </c>
      <c r="K1590" t="s">
        <v>40</v>
      </c>
      <c r="L1590" s="70" t="s">
        <v>21</v>
      </c>
      <c r="M1590" s="70" t="s">
        <v>3966</v>
      </c>
      <c r="N1590" s="37" t="s">
        <v>67</v>
      </c>
      <c r="O1590" s="37" t="s">
        <v>67</v>
      </c>
      <c r="P1590" s="37" t="s">
        <v>3756</v>
      </c>
      <c r="Q1590" s="75" t="s">
        <v>2823</v>
      </c>
      <c r="R1590" t="s">
        <v>3691</v>
      </c>
      <c r="S1590" s="38">
        <v>31000</v>
      </c>
      <c r="T1590">
        <v>1</v>
      </c>
      <c r="U1590">
        <v>0</v>
      </c>
      <c r="V1590" s="43" t="str">
        <f t="shared" si="111"/>
        <v>USD</v>
      </c>
    </row>
    <row r="1591" spans="1:22" x14ac:dyDescent="0.2">
      <c r="A1591" s="18" t="str">
        <f t="shared" si="109"/>
        <v>Catalogo principalOPEN VALUE - CSP GOBIERNOCFQ7TTC0HM0T-0002</v>
      </c>
      <c r="B1591" s="18" t="str">
        <f t="shared" si="110"/>
        <v>CFQ7TTC0HM0T-0002OPEN VALUE - CSP GOBIERNO</v>
      </c>
      <c r="C1591" s="18"/>
      <c r="D1591" t="s">
        <v>122</v>
      </c>
      <c r="E1591" t="s">
        <v>2824</v>
      </c>
      <c r="F1591" t="s">
        <v>2769</v>
      </c>
      <c r="G1591" s="18" t="str">
        <f t="shared" si="112"/>
        <v>Catalogo principal</v>
      </c>
      <c r="H1591" s="43" t="s">
        <v>121</v>
      </c>
      <c r="I1591" s="37" t="s">
        <v>67</v>
      </c>
      <c r="J1591" t="s">
        <v>1799</v>
      </c>
      <c r="K1591" t="s">
        <v>40</v>
      </c>
      <c r="L1591" s="70" t="s">
        <v>21</v>
      </c>
      <c r="M1591" s="70" t="s">
        <v>3966</v>
      </c>
      <c r="N1591" s="37" t="s">
        <v>67</v>
      </c>
      <c r="O1591" s="37" t="s">
        <v>67</v>
      </c>
      <c r="P1591" s="37" t="s">
        <v>3756</v>
      </c>
      <c r="Q1591" s="75" t="s">
        <v>2824</v>
      </c>
      <c r="R1591" t="s">
        <v>3691</v>
      </c>
      <c r="S1591" s="38">
        <v>4000</v>
      </c>
      <c r="T1591">
        <v>1</v>
      </c>
      <c r="U1591">
        <v>0</v>
      </c>
      <c r="V1591" s="43" t="str">
        <f t="shared" si="111"/>
        <v>USD</v>
      </c>
    </row>
    <row r="1592" spans="1:22" x14ac:dyDescent="0.2">
      <c r="A1592" s="18" t="str">
        <f t="shared" si="109"/>
        <v>Catalogo principalOPEN VALUE - CSP GOBIERNOCFQ7TTC0HM0T-0001</v>
      </c>
      <c r="B1592" s="18" t="str">
        <f t="shared" si="110"/>
        <v>CFQ7TTC0HM0T-0001OPEN VALUE - CSP GOBIERNO</v>
      </c>
      <c r="C1592" s="18"/>
      <c r="D1592" t="s">
        <v>122</v>
      </c>
      <c r="E1592" t="s">
        <v>2825</v>
      </c>
      <c r="F1592" t="s">
        <v>2769</v>
      </c>
      <c r="G1592" s="18" t="str">
        <f t="shared" si="112"/>
        <v>Catalogo principal</v>
      </c>
      <c r="H1592" s="43" t="s">
        <v>121</v>
      </c>
      <c r="I1592" s="37" t="s">
        <v>67</v>
      </c>
      <c r="J1592" t="s">
        <v>1798</v>
      </c>
      <c r="K1592" t="s">
        <v>40</v>
      </c>
      <c r="L1592" s="70" t="s">
        <v>21</v>
      </c>
      <c r="M1592" s="70" t="s">
        <v>3966</v>
      </c>
      <c r="N1592" s="37" t="s">
        <v>67</v>
      </c>
      <c r="O1592" s="37" t="s">
        <v>67</v>
      </c>
      <c r="P1592" s="37" t="s">
        <v>3756</v>
      </c>
      <c r="Q1592" s="75" t="s">
        <v>2825</v>
      </c>
      <c r="R1592" t="s">
        <v>3691</v>
      </c>
      <c r="S1592" s="38">
        <v>4000</v>
      </c>
      <c r="T1592">
        <v>1</v>
      </c>
      <c r="U1592">
        <v>0</v>
      </c>
      <c r="V1592" s="43" t="str">
        <f t="shared" si="111"/>
        <v>USD</v>
      </c>
    </row>
    <row r="1593" spans="1:22" x14ac:dyDescent="0.2">
      <c r="A1593" s="18" t="str">
        <f t="shared" si="109"/>
        <v>Catalogo principalOPEN VALUE - CSP GOBIERNOCFQ7TTC0HM0T-000P</v>
      </c>
      <c r="B1593" s="18" t="str">
        <f t="shared" si="110"/>
        <v>CFQ7TTC0HM0T-000POPEN VALUE - CSP GOBIERNO</v>
      </c>
      <c r="C1593" s="18"/>
      <c r="D1593" t="s">
        <v>122</v>
      </c>
      <c r="E1593" t="s">
        <v>2826</v>
      </c>
      <c r="F1593" t="s">
        <v>2769</v>
      </c>
      <c r="G1593" s="18" t="str">
        <f t="shared" si="112"/>
        <v>Catalogo principal</v>
      </c>
      <c r="H1593" s="43" t="s">
        <v>121</v>
      </c>
      <c r="I1593" s="37" t="s">
        <v>67</v>
      </c>
      <c r="J1593" t="s">
        <v>1808</v>
      </c>
      <c r="K1593" t="s">
        <v>40</v>
      </c>
      <c r="L1593" s="70" t="s">
        <v>21</v>
      </c>
      <c r="M1593" s="70" t="s">
        <v>3966</v>
      </c>
      <c r="N1593" s="37" t="s">
        <v>67</v>
      </c>
      <c r="O1593" s="37" t="s">
        <v>67</v>
      </c>
      <c r="P1593" s="37" t="s">
        <v>3756</v>
      </c>
      <c r="Q1593" s="75" t="s">
        <v>2826</v>
      </c>
      <c r="R1593" t="s">
        <v>3691</v>
      </c>
      <c r="S1593" s="38">
        <v>14500</v>
      </c>
      <c r="T1593">
        <v>1</v>
      </c>
      <c r="U1593">
        <v>0</v>
      </c>
      <c r="V1593" s="43" t="str">
        <f t="shared" si="111"/>
        <v>USD</v>
      </c>
    </row>
    <row r="1594" spans="1:22" x14ac:dyDescent="0.2">
      <c r="A1594" s="18" t="str">
        <f t="shared" si="109"/>
        <v>Catalogo principalOPEN VALUE - CSP GOBIERNOCFQ7TTC0HM0T-000N</v>
      </c>
      <c r="B1594" s="18" t="str">
        <f t="shared" si="110"/>
        <v>CFQ7TTC0HM0T-000NOPEN VALUE - CSP GOBIERNO</v>
      </c>
      <c r="C1594" s="18"/>
      <c r="D1594" t="s">
        <v>122</v>
      </c>
      <c r="E1594" t="s">
        <v>2827</v>
      </c>
      <c r="F1594" t="s">
        <v>2769</v>
      </c>
      <c r="G1594" s="18" t="str">
        <f t="shared" si="112"/>
        <v>Catalogo principal</v>
      </c>
      <c r="H1594" s="43" t="s">
        <v>121</v>
      </c>
      <c r="I1594" s="37" t="s">
        <v>67</v>
      </c>
      <c r="J1594" t="s">
        <v>3084</v>
      </c>
      <c r="K1594" t="s">
        <v>40</v>
      </c>
      <c r="L1594" s="70" t="s">
        <v>21</v>
      </c>
      <c r="M1594" s="70" t="s">
        <v>3966</v>
      </c>
      <c r="N1594" s="37" t="s">
        <v>67</v>
      </c>
      <c r="O1594" s="37" t="s">
        <v>67</v>
      </c>
      <c r="P1594" s="37" t="s">
        <v>3756</v>
      </c>
      <c r="Q1594" s="75" t="s">
        <v>2827</v>
      </c>
      <c r="R1594" t="s">
        <v>3691</v>
      </c>
      <c r="S1594" s="38">
        <v>500</v>
      </c>
      <c r="T1594">
        <v>1</v>
      </c>
      <c r="U1594">
        <v>0</v>
      </c>
      <c r="V1594" s="43" t="str">
        <f t="shared" si="111"/>
        <v>USD</v>
      </c>
    </row>
    <row r="1595" spans="1:22" x14ac:dyDescent="0.2">
      <c r="A1595" s="18" t="str">
        <f t="shared" si="109"/>
        <v>Catalogo principalOPEN VALUE - CSP GOBIERNOCFQ7TTC0HM0T-000M</v>
      </c>
      <c r="B1595" s="18" t="str">
        <f t="shared" si="110"/>
        <v>CFQ7TTC0HM0T-000MOPEN VALUE - CSP GOBIERNO</v>
      </c>
      <c r="C1595" s="18"/>
      <c r="D1595" t="s">
        <v>122</v>
      </c>
      <c r="E1595" t="s">
        <v>2828</v>
      </c>
      <c r="F1595" t="s">
        <v>2769</v>
      </c>
      <c r="G1595" s="18" t="str">
        <f t="shared" si="112"/>
        <v>Catalogo principal</v>
      </c>
      <c r="H1595" s="43" t="s">
        <v>121</v>
      </c>
      <c r="I1595" s="37" t="s">
        <v>67</v>
      </c>
      <c r="J1595" t="s">
        <v>1809</v>
      </c>
      <c r="K1595" t="s">
        <v>40</v>
      </c>
      <c r="L1595" s="70" t="s">
        <v>21</v>
      </c>
      <c r="M1595" s="70" t="s">
        <v>3966</v>
      </c>
      <c r="N1595" s="37" t="s">
        <v>67</v>
      </c>
      <c r="O1595" s="37" t="s">
        <v>67</v>
      </c>
      <c r="P1595" s="37" t="s">
        <v>3756</v>
      </c>
      <c r="Q1595" s="75" t="s">
        <v>2828</v>
      </c>
      <c r="R1595" t="s">
        <v>3691</v>
      </c>
      <c r="S1595" s="38">
        <v>14500</v>
      </c>
      <c r="T1595">
        <v>1</v>
      </c>
      <c r="U1595">
        <v>0</v>
      </c>
      <c r="V1595" s="43" t="str">
        <f t="shared" si="111"/>
        <v>USD</v>
      </c>
    </row>
    <row r="1596" spans="1:22" x14ac:dyDescent="0.2">
      <c r="A1596" s="18" t="str">
        <f t="shared" si="109"/>
        <v>Catalogo principalOPEN VALUE - CSP GOBIERNOCFQ7TTC0HM0T-000L</v>
      </c>
      <c r="B1596" s="18" t="str">
        <f t="shared" si="110"/>
        <v>CFQ7TTC0HM0T-000LOPEN VALUE - CSP GOBIERNO</v>
      </c>
      <c r="C1596" s="18"/>
      <c r="D1596" t="s">
        <v>122</v>
      </c>
      <c r="E1596" t="s">
        <v>2829</v>
      </c>
      <c r="F1596" t="s">
        <v>2769</v>
      </c>
      <c r="G1596" s="18" t="str">
        <f t="shared" si="112"/>
        <v>Catalogo principal</v>
      </c>
      <c r="H1596" s="43" t="s">
        <v>121</v>
      </c>
      <c r="I1596" s="37" t="s">
        <v>67</v>
      </c>
      <c r="J1596" t="s">
        <v>3085</v>
      </c>
      <c r="K1596" t="s">
        <v>40</v>
      </c>
      <c r="L1596" s="70" t="s">
        <v>21</v>
      </c>
      <c r="M1596" s="70" t="s">
        <v>3966</v>
      </c>
      <c r="N1596" s="37" t="s">
        <v>67</v>
      </c>
      <c r="O1596" s="37" t="s">
        <v>67</v>
      </c>
      <c r="P1596" s="37" t="s">
        <v>3756</v>
      </c>
      <c r="Q1596" s="75" t="s">
        <v>2829</v>
      </c>
      <c r="R1596" t="s">
        <v>3691</v>
      </c>
      <c r="S1596" s="38">
        <v>500</v>
      </c>
      <c r="T1596">
        <v>1</v>
      </c>
      <c r="U1596">
        <v>0</v>
      </c>
      <c r="V1596" s="43" t="str">
        <f t="shared" si="111"/>
        <v>USD</v>
      </c>
    </row>
    <row r="1597" spans="1:22" x14ac:dyDescent="0.2">
      <c r="A1597" s="18" t="str">
        <f t="shared" si="109"/>
        <v>Catalogo principalOPEN VALUE - CSP GOBIERNOCFQ7TTC0HM0T-0004</v>
      </c>
      <c r="B1597" s="18" t="str">
        <f t="shared" si="110"/>
        <v>CFQ7TTC0HM0T-0004OPEN VALUE - CSP GOBIERNO</v>
      </c>
      <c r="C1597" s="18"/>
      <c r="D1597" t="s">
        <v>122</v>
      </c>
      <c r="E1597" t="s">
        <v>2830</v>
      </c>
      <c r="F1597" t="s">
        <v>2769</v>
      </c>
      <c r="G1597" s="18" t="str">
        <f t="shared" si="112"/>
        <v>Catalogo principal</v>
      </c>
      <c r="H1597" s="43" t="s">
        <v>121</v>
      </c>
      <c r="I1597" s="37" t="s">
        <v>67</v>
      </c>
      <c r="J1597" t="s">
        <v>3086</v>
      </c>
      <c r="K1597" t="s">
        <v>40</v>
      </c>
      <c r="L1597" s="70" t="s">
        <v>21</v>
      </c>
      <c r="M1597" s="70" t="s">
        <v>3966</v>
      </c>
      <c r="N1597" s="37" t="s">
        <v>67</v>
      </c>
      <c r="O1597" s="37" t="s">
        <v>67</v>
      </c>
      <c r="P1597" s="37" t="s">
        <v>3756</v>
      </c>
      <c r="Q1597" s="75" t="s">
        <v>2830</v>
      </c>
      <c r="R1597" t="s">
        <v>3691</v>
      </c>
      <c r="S1597" s="38">
        <v>500</v>
      </c>
      <c r="T1597">
        <v>1</v>
      </c>
      <c r="U1597">
        <v>0</v>
      </c>
      <c r="V1597" s="43" t="str">
        <f t="shared" si="111"/>
        <v>USD</v>
      </c>
    </row>
    <row r="1598" spans="1:22" x14ac:dyDescent="0.2">
      <c r="A1598" s="18" t="str">
        <f t="shared" si="109"/>
        <v>Catalogo principalOPEN VALUE - CSP GOBIERNOCFQ7TTC0HM0T-0003</v>
      </c>
      <c r="B1598" s="18" t="str">
        <f t="shared" si="110"/>
        <v>CFQ7TTC0HM0T-0003OPEN VALUE - CSP GOBIERNO</v>
      </c>
      <c r="C1598" s="18"/>
      <c r="D1598" t="s">
        <v>122</v>
      </c>
      <c r="E1598" t="s">
        <v>2831</v>
      </c>
      <c r="F1598" t="s">
        <v>2769</v>
      </c>
      <c r="G1598" s="18" t="str">
        <f t="shared" si="112"/>
        <v>Catalogo principal</v>
      </c>
      <c r="H1598" s="43" t="s">
        <v>121</v>
      </c>
      <c r="I1598" s="37" t="s">
        <v>67</v>
      </c>
      <c r="J1598" t="s">
        <v>3087</v>
      </c>
      <c r="K1598" t="s">
        <v>40</v>
      </c>
      <c r="L1598" s="70" t="s">
        <v>21</v>
      </c>
      <c r="M1598" s="70" t="s">
        <v>3966</v>
      </c>
      <c r="N1598" s="37" t="s">
        <v>67</v>
      </c>
      <c r="O1598" s="37" t="s">
        <v>67</v>
      </c>
      <c r="P1598" s="37" t="s">
        <v>3756</v>
      </c>
      <c r="Q1598" s="75" t="s">
        <v>2831</v>
      </c>
      <c r="R1598" t="s">
        <v>3691</v>
      </c>
      <c r="S1598" s="38">
        <v>500</v>
      </c>
      <c r="T1598">
        <v>1</v>
      </c>
      <c r="U1598">
        <v>0</v>
      </c>
      <c r="V1598" s="43" t="str">
        <f t="shared" si="111"/>
        <v>USD</v>
      </c>
    </row>
    <row r="1599" spans="1:22" x14ac:dyDescent="0.2">
      <c r="A1599" s="18" t="str">
        <f t="shared" si="109"/>
        <v>Catalogo principalOPEN VALUE - CSP GOBIERNOCFQ7TTC0HM0T-000T</v>
      </c>
      <c r="B1599" s="18" t="str">
        <f t="shared" si="110"/>
        <v>CFQ7TTC0HM0T-000TOPEN VALUE - CSP GOBIERNO</v>
      </c>
      <c r="C1599" s="18"/>
      <c r="D1599" t="s">
        <v>122</v>
      </c>
      <c r="E1599" t="s">
        <v>2832</v>
      </c>
      <c r="F1599" t="s">
        <v>2769</v>
      </c>
      <c r="G1599" s="18" t="str">
        <f t="shared" si="112"/>
        <v>Catalogo principal</v>
      </c>
      <c r="H1599" s="43" t="s">
        <v>121</v>
      </c>
      <c r="I1599" s="37" t="s">
        <v>67</v>
      </c>
      <c r="J1599" t="s">
        <v>1806</v>
      </c>
      <c r="K1599" t="s">
        <v>40</v>
      </c>
      <c r="L1599" s="70" t="s">
        <v>21</v>
      </c>
      <c r="M1599" s="70" t="s">
        <v>3966</v>
      </c>
      <c r="N1599" s="37" t="s">
        <v>67</v>
      </c>
      <c r="O1599" s="37" t="s">
        <v>67</v>
      </c>
      <c r="P1599" s="37" t="s">
        <v>3756</v>
      </c>
      <c r="Q1599" s="75" t="s">
        <v>2832</v>
      </c>
      <c r="R1599" t="s">
        <v>3691</v>
      </c>
      <c r="S1599" s="38">
        <v>14500</v>
      </c>
      <c r="T1599">
        <v>1</v>
      </c>
      <c r="U1599">
        <v>0</v>
      </c>
      <c r="V1599" s="43" t="str">
        <f t="shared" si="111"/>
        <v>USD</v>
      </c>
    </row>
    <row r="1600" spans="1:22" x14ac:dyDescent="0.2">
      <c r="A1600" s="18" t="str">
        <f t="shared" si="109"/>
        <v>Catalogo principalOPEN VALUE - CSP GOBIERNOCFQ7TTC0HM0T-000S</v>
      </c>
      <c r="B1600" s="18" t="str">
        <f t="shared" si="110"/>
        <v>CFQ7TTC0HM0T-000SOPEN VALUE - CSP GOBIERNO</v>
      </c>
      <c r="C1600" s="18"/>
      <c r="D1600" t="s">
        <v>122</v>
      </c>
      <c r="E1600" t="s">
        <v>2833</v>
      </c>
      <c r="F1600" t="s">
        <v>2769</v>
      </c>
      <c r="G1600" s="18" t="str">
        <f t="shared" si="112"/>
        <v>Catalogo principal</v>
      </c>
      <c r="H1600" s="43" t="s">
        <v>121</v>
      </c>
      <c r="I1600" s="37" t="s">
        <v>67</v>
      </c>
      <c r="J1600" t="s">
        <v>3088</v>
      </c>
      <c r="K1600" t="s">
        <v>40</v>
      </c>
      <c r="L1600" s="70" t="s">
        <v>21</v>
      </c>
      <c r="M1600" s="70" t="s">
        <v>3966</v>
      </c>
      <c r="N1600" s="37" t="s">
        <v>67</v>
      </c>
      <c r="O1600" s="37" t="s">
        <v>67</v>
      </c>
      <c r="P1600" s="37" t="s">
        <v>3756</v>
      </c>
      <c r="Q1600" s="75" t="s">
        <v>2833</v>
      </c>
      <c r="R1600" t="s">
        <v>3691</v>
      </c>
      <c r="S1600" s="38">
        <v>500</v>
      </c>
      <c r="T1600">
        <v>1</v>
      </c>
      <c r="U1600">
        <v>0</v>
      </c>
      <c r="V1600" s="43" t="str">
        <f t="shared" si="111"/>
        <v>USD</v>
      </c>
    </row>
    <row r="1601" spans="1:22" x14ac:dyDescent="0.2">
      <c r="A1601" s="18" t="str">
        <f t="shared" si="109"/>
        <v>Catalogo principalOPEN VALUE - CSP GOBIERNOCFQ7TTC0HM0T-000R</v>
      </c>
      <c r="B1601" s="18" t="str">
        <f t="shared" si="110"/>
        <v>CFQ7TTC0HM0T-000ROPEN VALUE - CSP GOBIERNO</v>
      </c>
      <c r="C1601" s="18"/>
      <c r="D1601" t="s">
        <v>122</v>
      </c>
      <c r="E1601" t="s">
        <v>2834</v>
      </c>
      <c r="F1601" t="s">
        <v>2769</v>
      </c>
      <c r="G1601" s="18" t="str">
        <f t="shared" si="112"/>
        <v>Catalogo principal</v>
      </c>
      <c r="H1601" s="43" t="s">
        <v>121</v>
      </c>
      <c r="I1601" s="37" t="s">
        <v>67</v>
      </c>
      <c r="J1601" t="s">
        <v>1807</v>
      </c>
      <c r="K1601" t="s">
        <v>40</v>
      </c>
      <c r="L1601" s="70" t="s">
        <v>21</v>
      </c>
      <c r="M1601" s="70" t="s">
        <v>3966</v>
      </c>
      <c r="N1601" s="37" t="s">
        <v>67</v>
      </c>
      <c r="O1601" s="37" t="s">
        <v>67</v>
      </c>
      <c r="P1601" s="37" t="s">
        <v>3756</v>
      </c>
      <c r="Q1601" s="75" t="s">
        <v>2834</v>
      </c>
      <c r="R1601" t="s">
        <v>3691</v>
      </c>
      <c r="S1601" s="38">
        <v>14500</v>
      </c>
      <c r="T1601">
        <v>1</v>
      </c>
      <c r="U1601">
        <v>0</v>
      </c>
      <c r="V1601" s="43" t="str">
        <f t="shared" si="111"/>
        <v>USD</v>
      </c>
    </row>
    <row r="1602" spans="1:22" x14ac:dyDescent="0.2">
      <c r="A1602" s="18" t="str">
        <f t="shared" si="109"/>
        <v>Catalogo principalOPEN VALUE - CSP GOBIERNOCFQ7TTC0HM0T-000Q</v>
      </c>
      <c r="B1602" s="18" t="str">
        <f t="shared" si="110"/>
        <v>CFQ7TTC0HM0T-000QOPEN VALUE - CSP GOBIERNO</v>
      </c>
      <c r="C1602" s="18"/>
      <c r="D1602" t="s">
        <v>122</v>
      </c>
      <c r="E1602" t="s">
        <v>2835</v>
      </c>
      <c r="F1602" t="s">
        <v>2769</v>
      </c>
      <c r="G1602" s="18" t="str">
        <f t="shared" si="112"/>
        <v>Catalogo principal</v>
      </c>
      <c r="H1602" s="43" t="s">
        <v>121</v>
      </c>
      <c r="I1602" s="37" t="s">
        <v>67</v>
      </c>
      <c r="J1602" t="s">
        <v>3089</v>
      </c>
      <c r="K1602" t="s">
        <v>40</v>
      </c>
      <c r="L1602" s="70" t="s">
        <v>21</v>
      </c>
      <c r="M1602" s="70" t="s">
        <v>3966</v>
      </c>
      <c r="N1602" s="37" t="s">
        <v>67</v>
      </c>
      <c r="O1602" s="37" t="s">
        <v>67</v>
      </c>
      <c r="P1602" s="37" t="s">
        <v>3756</v>
      </c>
      <c r="Q1602" s="75" t="s">
        <v>2835</v>
      </c>
      <c r="R1602" t="s">
        <v>3691</v>
      </c>
      <c r="S1602" s="38">
        <v>500</v>
      </c>
      <c r="T1602">
        <v>1</v>
      </c>
      <c r="U1602">
        <v>0</v>
      </c>
      <c r="V1602" s="43" t="str">
        <f t="shared" si="111"/>
        <v>USD</v>
      </c>
    </row>
    <row r="1603" spans="1:22" x14ac:dyDescent="0.2">
      <c r="A1603" s="18" t="str">
        <f t="shared" si="109"/>
        <v>Catalogo principalOPEN VALUE - CSP GOBIERNOCFQ7TTC0HM0T-000J</v>
      </c>
      <c r="B1603" s="18" t="str">
        <f t="shared" si="110"/>
        <v>CFQ7TTC0HM0T-000JOPEN VALUE - CSP GOBIERNO</v>
      </c>
      <c r="C1603" s="18"/>
      <c r="D1603" t="s">
        <v>122</v>
      </c>
      <c r="E1603" t="s">
        <v>2836</v>
      </c>
      <c r="F1603" t="s">
        <v>2769</v>
      </c>
      <c r="G1603" s="18" t="str">
        <f t="shared" si="112"/>
        <v>Catalogo principal</v>
      </c>
      <c r="H1603" s="43" t="s">
        <v>121</v>
      </c>
      <c r="I1603" s="37" t="s">
        <v>67</v>
      </c>
      <c r="J1603" t="s">
        <v>3090</v>
      </c>
      <c r="K1603" t="s">
        <v>40</v>
      </c>
      <c r="L1603" s="70" t="s">
        <v>21</v>
      </c>
      <c r="M1603" s="70" t="s">
        <v>3966</v>
      </c>
      <c r="N1603" s="37" t="s">
        <v>67</v>
      </c>
      <c r="O1603" s="37" t="s">
        <v>67</v>
      </c>
      <c r="P1603" s="37" t="s">
        <v>3756</v>
      </c>
      <c r="Q1603" s="75" t="s">
        <v>2836</v>
      </c>
      <c r="R1603" t="s">
        <v>3691</v>
      </c>
      <c r="S1603" s="38">
        <v>500</v>
      </c>
      <c r="T1603">
        <v>1</v>
      </c>
      <c r="U1603">
        <v>0</v>
      </c>
      <c r="V1603" s="43" t="str">
        <f t="shared" si="111"/>
        <v>USD</v>
      </c>
    </row>
    <row r="1604" spans="1:22" x14ac:dyDescent="0.2">
      <c r="A1604" s="18" t="str">
        <f t="shared" si="109"/>
        <v>Catalogo principalOPEN VALUE - CSP GOBIERNOCFQ7TTC0HM0T-000H</v>
      </c>
      <c r="B1604" s="18" t="str">
        <f t="shared" si="110"/>
        <v>CFQ7TTC0HM0T-000HOPEN VALUE - CSP GOBIERNO</v>
      </c>
      <c r="C1604" s="18"/>
      <c r="D1604" t="s">
        <v>122</v>
      </c>
      <c r="E1604" t="s">
        <v>2837</v>
      </c>
      <c r="F1604" t="s">
        <v>2769</v>
      </c>
      <c r="G1604" s="18" t="str">
        <f t="shared" si="112"/>
        <v>Catalogo principal</v>
      </c>
      <c r="H1604" s="43" t="s">
        <v>121</v>
      </c>
      <c r="I1604" s="37" t="s">
        <v>67</v>
      </c>
      <c r="J1604" t="s">
        <v>1811</v>
      </c>
      <c r="K1604" t="s">
        <v>40</v>
      </c>
      <c r="L1604" s="70" t="s">
        <v>21</v>
      </c>
      <c r="M1604" s="70" t="s">
        <v>3966</v>
      </c>
      <c r="N1604" s="37" t="s">
        <v>67</v>
      </c>
      <c r="O1604" s="37" t="s">
        <v>67</v>
      </c>
      <c r="P1604" s="37" t="s">
        <v>3756</v>
      </c>
      <c r="Q1604" s="75" t="s">
        <v>2837</v>
      </c>
      <c r="R1604" t="s">
        <v>3691</v>
      </c>
      <c r="S1604" s="38">
        <v>31000</v>
      </c>
      <c r="T1604">
        <v>1</v>
      </c>
      <c r="U1604">
        <v>0</v>
      </c>
      <c r="V1604" s="43" t="str">
        <f t="shared" si="111"/>
        <v>USD</v>
      </c>
    </row>
    <row r="1605" spans="1:22" x14ac:dyDescent="0.2">
      <c r="A1605" s="18" t="str">
        <f t="shared" si="109"/>
        <v>Catalogo principalOPEN VALUE - CSP GOBIERNOCFQ7TTC0HM0T-0015</v>
      </c>
      <c r="B1605" s="18" t="str">
        <f t="shared" si="110"/>
        <v>CFQ7TTC0HM0T-0015OPEN VALUE - CSP GOBIERNO</v>
      </c>
      <c r="C1605" s="18"/>
      <c r="D1605" t="s">
        <v>122</v>
      </c>
      <c r="E1605" t="s">
        <v>2838</v>
      </c>
      <c r="F1605" t="s">
        <v>2769</v>
      </c>
      <c r="G1605" s="18" t="str">
        <f t="shared" si="112"/>
        <v>Catalogo principal</v>
      </c>
      <c r="H1605" s="43" t="s">
        <v>121</v>
      </c>
      <c r="I1605" s="37" t="s">
        <v>67</v>
      </c>
      <c r="J1605" t="s">
        <v>3091</v>
      </c>
      <c r="K1605" t="s">
        <v>40</v>
      </c>
      <c r="L1605" s="70" t="s">
        <v>21</v>
      </c>
      <c r="M1605" s="70" t="s">
        <v>3966</v>
      </c>
      <c r="N1605" s="37" t="s">
        <v>67</v>
      </c>
      <c r="O1605" s="37" t="s">
        <v>67</v>
      </c>
      <c r="P1605" s="37" t="s">
        <v>3756</v>
      </c>
      <c r="Q1605" s="75" t="s">
        <v>2838</v>
      </c>
      <c r="R1605" t="s">
        <v>3691</v>
      </c>
      <c r="S1605" s="38">
        <v>500</v>
      </c>
      <c r="T1605">
        <v>1</v>
      </c>
      <c r="U1605">
        <v>0</v>
      </c>
      <c r="V1605" s="43" t="str">
        <f t="shared" si="111"/>
        <v>USD</v>
      </c>
    </row>
    <row r="1606" spans="1:22" x14ac:dyDescent="0.2">
      <c r="A1606" s="18" t="str">
        <f t="shared" si="109"/>
        <v>Catalogo principalOPEN VALUE - CSP GOBIERNOCFQ7TTC0HM0T-000K</v>
      </c>
      <c r="B1606" s="18" t="str">
        <f t="shared" si="110"/>
        <v>CFQ7TTC0HM0T-000KOPEN VALUE - CSP GOBIERNO</v>
      </c>
      <c r="C1606" s="18"/>
      <c r="D1606" t="s">
        <v>122</v>
      </c>
      <c r="E1606" t="s">
        <v>2839</v>
      </c>
      <c r="F1606" t="s">
        <v>2769</v>
      </c>
      <c r="G1606" s="18" t="str">
        <f t="shared" si="112"/>
        <v>Catalogo principal</v>
      </c>
      <c r="H1606" s="43" t="s">
        <v>121</v>
      </c>
      <c r="I1606" s="37" t="s">
        <v>67</v>
      </c>
      <c r="J1606" t="s">
        <v>1810</v>
      </c>
      <c r="K1606" t="s">
        <v>40</v>
      </c>
      <c r="L1606" s="70" t="s">
        <v>21</v>
      </c>
      <c r="M1606" s="70" t="s">
        <v>3966</v>
      </c>
      <c r="N1606" s="37" t="s">
        <v>67</v>
      </c>
      <c r="O1606" s="37" t="s">
        <v>67</v>
      </c>
      <c r="P1606" s="37" t="s">
        <v>3756</v>
      </c>
      <c r="Q1606" s="75" t="s">
        <v>2839</v>
      </c>
      <c r="R1606" t="s">
        <v>3691</v>
      </c>
      <c r="S1606" s="38">
        <v>31000</v>
      </c>
      <c r="T1606">
        <v>1</v>
      </c>
      <c r="U1606">
        <v>0</v>
      </c>
      <c r="V1606" s="43" t="str">
        <f t="shared" si="111"/>
        <v>USD</v>
      </c>
    </row>
    <row r="1607" spans="1:22" x14ac:dyDescent="0.2">
      <c r="A1607" s="18" t="str">
        <f t="shared" si="109"/>
        <v>Catalogo principalOPEN VALUE - CSP GOBIERNOCFQ7TTC0LH3J-000F</v>
      </c>
      <c r="B1607" s="18" t="str">
        <f t="shared" si="110"/>
        <v>CFQ7TTC0LH3J-000FOPEN VALUE - CSP GOBIERNO</v>
      </c>
      <c r="C1607" s="18"/>
      <c r="D1607" t="s">
        <v>122</v>
      </c>
      <c r="E1607" t="s">
        <v>2840</v>
      </c>
      <c r="F1607" t="s">
        <v>2769</v>
      </c>
      <c r="G1607" s="18" t="str">
        <f t="shared" si="112"/>
        <v>Catalogo principal</v>
      </c>
      <c r="H1607" s="43" t="s">
        <v>121</v>
      </c>
      <c r="I1607" s="37" t="s">
        <v>67</v>
      </c>
      <c r="J1607" t="s">
        <v>5070</v>
      </c>
      <c r="K1607" t="s">
        <v>40</v>
      </c>
      <c r="L1607" s="70" t="s">
        <v>21</v>
      </c>
      <c r="M1607" s="70" t="s">
        <v>3966</v>
      </c>
      <c r="N1607" s="37" t="s">
        <v>67</v>
      </c>
      <c r="O1607" s="37" t="s">
        <v>67</v>
      </c>
      <c r="P1607" s="37" t="s">
        <v>3756</v>
      </c>
      <c r="Q1607" s="75" t="s">
        <v>2840</v>
      </c>
      <c r="R1607" t="s">
        <v>3691</v>
      </c>
      <c r="S1607" s="38">
        <v>1000</v>
      </c>
      <c r="T1607">
        <v>1</v>
      </c>
      <c r="U1607">
        <v>0</v>
      </c>
      <c r="V1607" s="43" t="str">
        <f t="shared" si="111"/>
        <v>USD</v>
      </c>
    </row>
    <row r="1608" spans="1:22" x14ac:dyDescent="0.2">
      <c r="A1608" s="18" t="str">
        <f t="shared" si="109"/>
        <v>Catalogo principalOPEN VALUE - CSP GOBIERNOCFQ7TTC0LH3J-0003</v>
      </c>
      <c r="B1608" s="18" t="str">
        <f t="shared" si="110"/>
        <v>CFQ7TTC0LH3J-0003OPEN VALUE - CSP GOBIERNO</v>
      </c>
      <c r="C1608" s="18"/>
      <c r="D1608" t="s">
        <v>122</v>
      </c>
      <c r="E1608" t="s">
        <v>2841</v>
      </c>
      <c r="F1608" t="s">
        <v>2769</v>
      </c>
      <c r="G1608" s="18" t="str">
        <f t="shared" si="112"/>
        <v>Catalogo principal</v>
      </c>
      <c r="H1608" s="43" t="s">
        <v>121</v>
      </c>
      <c r="I1608" s="37" t="s">
        <v>67</v>
      </c>
      <c r="J1608" t="s">
        <v>980</v>
      </c>
      <c r="K1608" t="s">
        <v>40</v>
      </c>
      <c r="L1608" s="70" t="s">
        <v>21</v>
      </c>
      <c r="M1608" s="70" t="s">
        <v>3966</v>
      </c>
      <c r="N1608" s="37" t="s">
        <v>67</v>
      </c>
      <c r="O1608" s="37" t="s">
        <v>67</v>
      </c>
      <c r="P1608" s="37" t="s">
        <v>3756</v>
      </c>
      <c r="Q1608" s="75" t="s">
        <v>2841</v>
      </c>
      <c r="R1608" t="s">
        <v>3691</v>
      </c>
      <c r="S1608" s="38">
        <v>1000</v>
      </c>
      <c r="T1608">
        <v>1</v>
      </c>
      <c r="U1608">
        <v>0</v>
      </c>
      <c r="V1608" s="43" t="str">
        <f t="shared" si="111"/>
        <v>USD</v>
      </c>
    </row>
    <row r="1609" spans="1:22" x14ac:dyDescent="0.2">
      <c r="A1609" s="18" t="str">
        <f t="shared" si="109"/>
        <v>Catalogo principalOPEN VALUE - CSP GOBIERNOCFQ7TTC0LH3J-0002</v>
      </c>
      <c r="B1609" s="18" t="str">
        <f t="shared" si="110"/>
        <v>CFQ7TTC0LH3J-0002OPEN VALUE - CSP GOBIERNO</v>
      </c>
      <c r="C1609" s="18"/>
      <c r="D1609" t="s">
        <v>122</v>
      </c>
      <c r="E1609" t="s">
        <v>2842</v>
      </c>
      <c r="F1609" t="s">
        <v>2769</v>
      </c>
      <c r="G1609" s="18" t="str">
        <f t="shared" si="112"/>
        <v>Catalogo principal</v>
      </c>
      <c r="H1609" s="43" t="s">
        <v>121</v>
      </c>
      <c r="I1609" s="37" t="s">
        <v>67</v>
      </c>
      <c r="J1609" t="s">
        <v>979</v>
      </c>
      <c r="K1609" t="s">
        <v>40</v>
      </c>
      <c r="L1609" s="70" t="s">
        <v>21</v>
      </c>
      <c r="M1609" s="70" t="s">
        <v>3966</v>
      </c>
      <c r="N1609" s="37" t="s">
        <v>67</v>
      </c>
      <c r="O1609" s="37" t="s">
        <v>67</v>
      </c>
      <c r="P1609" s="37" t="s">
        <v>3756</v>
      </c>
      <c r="Q1609" s="75" t="s">
        <v>2842</v>
      </c>
      <c r="R1609" t="s">
        <v>3691</v>
      </c>
      <c r="S1609" s="38">
        <v>1500</v>
      </c>
      <c r="T1609">
        <v>1</v>
      </c>
      <c r="U1609">
        <v>0</v>
      </c>
      <c r="V1609" s="43" t="str">
        <f t="shared" si="111"/>
        <v>USD</v>
      </c>
    </row>
    <row r="1610" spans="1:22" x14ac:dyDescent="0.2">
      <c r="A1610" s="18" t="str">
        <f t="shared" si="109"/>
        <v>Catalogo principalOPEN VALUE - CSP GOBIERNOCFQ7TTC0LH3J-0001</v>
      </c>
      <c r="B1610" s="18" t="str">
        <f t="shared" si="110"/>
        <v>CFQ7TTC0LH3J-0001OPEN VALUE - CSP GOBIERNO</v>
      </c>
      <c r="C1610" s="18"/>
      <c r="D1610" t="s">
        <v>122</v>
      </c>
      <c r="E1610" t="s">
        <v>2843</v>
      </c>
      <c r="F1610" t="s">
        <v>2769</v>
      </c>
      <c r="G1610" s="18" t="str">
        <f t="shared" si="112"/>
        <v>Catalogo principal</v>
      </c>
      <c r="H1610" s="43" t="s">
        <v>121</v>
      </c>
      <c r="I1610" s="37" t="s">
        <v>67</v>
      </c>
      <c r="J1610" t="s">
        <v>5071</v>
      </c>
      <c r="K1610" t="s">
        <v>40</v>
      </c>
      <c r="L1610" s="70" t="s">
        <v>21</v>
      </c>
      <c r="M1610" s="70" t="s">
        <v>3966</v>
      </c>
      <c r="N1610" s="37" t="s">
        <v>67</v>
      </c>
      <c r="O1610" s="37" t="s">
        <v>67</v>
      </c>
      <c r="P1610" s="37" t="s">
        <v>3756</v>
      </c>
      <c r="Q1610" s="75" t="s">
        <v>2843</v>
      </c>
      <c r="R1610" t="s">
        <v>3691</v>
      </c>
      <c r="S1610" s="38">
        <v>1000</v>
      </c>
      <c r="T1610">
        <v>1</v>
      </c>
      <c r="U1610">
        <v>0</v>
      </c>
      <c r="V1610" s="43" t="str">
        <f t="shared" si="111"/>
        <v>USD</v>
      </c>
    </row>
    <row r="1611" spans="1:22" x14ac:dyDescent="0.2">
      <c r="A1611" s="18" t="str">
        <f t="shared" si="109"/>
        <v>Catalogo principalOPEN VALUE - CSP GOBIERNOCFQ7TTC0J7C5-0001</v>
      </c>
      <c r="B1611" s="18" t="str">
        <f t="shared" si="110"/>
        <v>CFQ7TTC0J7C5-0001OPEN VALUE - CSP GOBIERNO</v>
      </c>
      <c r="C1611" s="18"/>
      <c r="D1611" t="s">
        <v>122</v>
      </c>
      <c r="E1611" t="s">
        <v>2844</v>
      </c>
      <c r="F1611" t="s">
        <v>2769</v>
      </c>
      <c r="G1611" s="18" t="str">
        <f t="shared" si="112"/>
        <v>Catalogo principal</v>
      </c>
      <c r="H1611" s="43" t="s">
        <v>121</v>
      </c>
      <c r="I1611" s="37" t="s">
        <v>67</v>
      </c>
      <c r="J1611" t="s">
        <v>3092</v>
      </c>
      <c r="K1611" t="s">
        <v>40</v>
      </c>
      <c r="L1611" s="70" t="s">
        <v>21</v>
      </c>
      <c r="M1611" s="70" t="s">
        <v>3966</v>
      </c>
      <c r="N1611" s="37" t="s">
        <v>67</v>
      </c>
      <c r="O1611" s="37" t="s">
        <v>67</v>
      </c>
      <c r="P1611" s="37" t="s">
        <v>3756</v>
      </c>
      <c r="Q1611" s="75" t="s">
        <v>2844</v>
      </c>
      <c r="R1611" t="s">
        <v>3691</v>
      </c>
      <c r="S1611" s="38">
        <v>15</v>
      </c>
      <c r="T1611">
        <v>1</v>
      </c>
      <c r="U1611">
        <v>0</v>
      </c>
      <c r="V1611" s="43" t="str">
        <f t="shared" si="111"/>
        <v>USD</v>
      </c>
    </row>
    <row r="1612" spans="1:22" x14ac:dyDescent="0.2">
      <c r="A1612" s="18" t="str">
        <f t="shared" si="109"/>
        <v>Catalogo principalOPEN VALUE - CSP GOBIERNOCFQ7TTC0LHPZ-0001</v>
      </c>
      <c r="B1612" s="18" t="str">
        <f t="shared" si="110"/>
        <v>CFQ7TTC0LHPZ-0001OPEN VALUE - CSP GOBIERNO</v>
      </c>
      <c r="C1612" s="18"/>
      <c r="D1612" t="s">
        <v>122</v>
      </c>
      <c r="E1612" t="s">
        <v>2845</v>
      </c>
      <c r="F1612" t="s">
        <v>2769</v>
      </c>
      <c r="G1612" s="18" t="str">
        <f t="shared" si="112"/>
        <v>Catalogo principal</v>
      </c>
      <c r="H1612" s="43" t="s">
        <v>121</v>
      </c>
      <c r="I1612" s="37" t="s">
        <v>67</v>
      </c>
      <c r="J1612" t="s">
        <v>3093</v>
      </c>
      <c r="K1612" t="s">
        <v>40</v>
      </c>
      <c r="L1612" s="70" t="s">
        <v>21</v>
      </c>
      <c r="M1612" s="70" t="s">
        <v>3966</v>
      </c>
      <c r="N1612" s="37" t="s">
        <v>67</v>
      </c>
      <c r="O1612" s="37" t="s">
        <v>67</v>
      </c>
      <c r="P1612" s="37" t="s">
        <v>3756</v>
      </c>
      <c r="Q1612" s="75" t="s">
        <v>2845</v>
      </c>
      <c r="R1612" t="s">
        <v>3691</v>
      </c>
      <c r="S1612" s="38">
        <v>60</v>
      </c>
      <c r="T1612">
        <v>1</v>
      </c>
      <c r="U1612">
        <v>0</v>
      </c>
      <c r="V1612" s="43" t="str">
        <f t="shared" si="111"/>
        <v>USD</v>
      </c>
    </row>
    <row r="1613" spans="1:22" x14ac:dyDescent="0.2">
      <c r="A1613" s="18" t="str">
        <f t="shared" si="109"/>
        <v>Catalogo principalOPEN VALUE - CSP GOBIERNOCFQ7TTC0LHXC-0001</v>
      </c>
      <c r="B1613" s="18" t="str">
        <f t="shared" si="110"/>
        <v>CFQ7TTC0LHXC-0001OPEN VALUE - CSP GOBIERNO</v>
      </c>
      <c r="C1613" s="18"/>
      <c r="D1613" t="s">
        <v>122</v>
      </c>
      <c r="E1613" t="s">
        <v>2846</v>
      </c>
      <c r="F1613" t="s">
        <v>2769</v>
      </c>
      <c r="G1613" s="18" t="str">
        <f t="shared" si="112"/>
        <v>Catalogo principal</v>
      </c>
      <c r="H1613" s="43" t="s">
        <v>121</v>
      </c>
      <c r="I1613" s="37" t="s">
        <v>67</v>
      </c>
      <c r="J1613" t="s">
        <v>3094</v>
      </c>
      <c r="K1613" t="s">
        <v>40</v>
      </c>
      <c r="L1613" s="70" t="s">
        <v>21</v>
      </c>
      <c r="M1613" s="70" t="s">
        <v>3966</v>
      </c>
      <c r="N1613" s="37" t="s">
        <v>67</v>
      </c>
      <c r="O1613" s="37" t="s">
        <v>67</v>
      </c>
      <c r="P1613" s="37" t="s">
        <v>3756</v>
      </c>
      <c r="Q1613" s="75" t="s">
        <v>2846</v>
      </c>
      <c r="R1613" t="s">
        <v>3691</v>
      </c>
      <c r="S1613" s="38">
        <v>75</v>
      </c>
      <c r="T1613">
        <v>1</v>
      </c>
      <c r="U1613">
        <v>0</v>
      </c>
      <c r="V1613" s="43" t="str">
        <f t="shared" si="111"/>
        <v>USD</v>
      </c>
    </row>
    <row r="1614" spans="1:22" x14ac:dyDescent="0.2">
      <c r="A1614" s="18" t="str">
        <f t="shared" ref="A1614:A1677" si="113">D1614&amp;F1614&amp;E1614</f>
        <v>Catalogo principalOPEN VALUE - CSP GOBIERNOCFQ7TTC0J7BH-0001</v>
      </c>
      <c r="B1614" s="18" t="str">
        <f t="shared" ref="B1614:B1677" si="114">E1614&amp;F1614</f>
        <v>CFQ7TTC0J7BH-0001OPEN VALUE - CSP GOBIERNO</v>
      </c>
      <c r="C1614" s="18"/>
      <c r="D1614" t="s">
        <v>122</v>
      </c>
      <c r="E1614" t="s">
        <v>2847</v>
      </c>
      <c r="F1614" t="s">
        <v>2769</v>
      </c>
      <c r="G1614" s="18" t="str">
        <f t="shared" si="112"/>
        <v>Catalogo principal</v>
      </c>
      <c r="H1614" s="43" t="s">
        <v>121</v>
      </c>
      <c r="I1614" s="37" t="s">
        <v>67</v>
      </c>
      <c r="J1614" t="s">
        <v>3095</v>
      </c>
      <c r="K1614" t="s">
        <v>40</v>
      </c>
      <c r="L1614" s="70" t="s">
        <v>21</v>
      </c>
      <c r="M1614" s="70" t="s">
        <v>3966</v>
      </c>
      <c r="N1614" s="37" t="s">
        <v>67</v>
      </c>
      <c r="O1614" s="37" t="s">
        <v>67</v>
      </c>
      <c r="P1614" s="37" t="s">
        <v>3756</v>
      </c>
      <c r="Q1614" s="75" t="s">
        <v>2847</v>
      </c>
      <c r="R1614" t="s">
        <v>3691</v>
      </c>
      <c r="S1614" s="38">
        <v>90</v>
      </c>
      <c r="T1614">
        <v>1</v>
      </c>
      <c r="U1614">
        <v>0</v>
      </c>
      <c r="V1614" s="43" t="str">
        <f t="shared" si="111"/>
        <v>USD</v>
      </c>
    </row>
    <row r="1615" spans="1:22" x14ac:dyDescent="0.2">
      <c r="A1615" s="18" t="str">
        <f t="shared" si="113"/>
        <v>Catalogo principalOPEN VALUE - CSP GOBIERNOCFQ7TTC0LFDZ-0007</v>
      </c>
      <c r="B1615" s="18" t="str">
        <f t="shared" si="114"/>
        <v>CFQ7TTC0LFDZ-0007OPEN VALUE - CSP GOBIERNO</v>
      </c>
      <c r="C1615" s="18"/>
      <c r="D1615" t="s">
        <v>122</v>
      </c>
      <c r="E1615" t="s">
        <v>2848</v>
      </c>
      <c r="F1615" t="s">
        <v>2769</v>
      </c>
      <c r="G1615" s="18" t="str">
        <f t="shared" si="112"/>
        <v>Catalogo principal</v>
      </c>
      <c r="H1615" s="43" t="s">
        <v>121</v>
      </c>
      <c r="I1615" s="37" t="s">
        <v>67</v>
      </c>
      <c r="J1615" t="s">
        <v>3096</v>
      </c>
      <c r="K1615" t="s">
        <v>40</v>
      </c>
      <c r="L1615" s="70" t="s">
        <v>21</v>
      </c>
      <c r="M1615" s="70" t="s">
        <v>3966</v>
      </c>
      <c r="N1615" s="37" t="s">
        <v>67</v>
      </c>
      <c r="O1615" s="37" t="s">
        <v>67</v>
      </c>
      <c r="P1615" s="37" t="s">
        <v>3756</v>
      </c>
      <c r="Q1615" s="75" t="s">
        <v>2848</v>
      </c>
      <c r="R1615" t="s">
        <v>3691</v>
      </c>
      <c r="S1615" s="38">
        <v>800</v>
      </c>
      <c r="T1615">
        <v>1</v>
      </c>
      <c r="U1615">
        <v>0</v>
      </c>
      <c r="V1615" s="43" t="str">
        <f t="shared" ref="V1615:V1678" si="115">H1615</f>
        <v>USD</v>
      </c>
    </row>
    <row r="1616" spans="1:22" x14ac:dyDescent="0.2">
      <c r="A1616" s="18" t="str">
        <f t="shared" si="113"/>
        <v>Catalogo principalOPEN VALUE - CSP GOBIERNOCFQ7TTC0LFDZ-0003</v>
      </c>
      <c r="B1616" s="18" t="str">
        <f t="shared" si="114"/>
        <v>CFQ7TTC0LFDZ-0003OPEN VALUE - CSP GOBIERNO</v>
      </c>
      <c r="C1616" s="18"/>
      <c r="D1616" t="s">
        <v>122</v>
      </c>
      <c r="E1616" t="s">
        <v>2849</v>
      </c>
      <c r="F1616" t="s">
        <v>2769</v>
      </c>
      <c r="G1616" s="18" t="str">
        <f t="shared" si="112"/>
        <v>Catalogo principal</v>
      </c>
      <c r="H1616" s="43" t="s">
        <v>121</v>
      </c>
      <c r="I1616" s="37" t="s">
        <v>67</v>
      </c>
      <c r="J1616" t="s">
        <v>981</v>
      </c>
      <c r="K1616" t="s">
        <v>40</v>
      </c>
      <c r="L1616" s="70" t="s">
        <v>21</v>
      </c>
      <c r="M1616" s="70" t="s">
        <v>3966</v>
      </c>
      <c r="N1616" s="37" t="s">
        <v>67</v>
      </c>
      <c r="O1616" s="37" t="s">
        <v>67</v>
      </c>
      <c r="P1616" s="37" t="s">
        <v>3756</v>
      </c>
      <c r="Q1616" s="75" t="s">
        <v>2849</v>
      </c>
      <c r="R1616" t="s">
        <v>3691</v>
      </c>
      <c r="S1616" s="38">
        <v>20</v>
      </c>
      <c r="T1616">
        <v>1</v>
      </c>
      <c r="U1616">
        <v>0</v>
      </c>
      <c r="V1616" s="43" t="str">
        <f t="shared" si="115"/>
        <v>USD</v>
      </c>
    </row>
    <row r="1617" spans="1:22" x14ac:dyDescent="0.2">
      <c r="A1617" s="18" t="str">
        <f t="shared" si="113"/>
        <v>Catalogo principalOPEN VALUE - CSP GOBIERNOCFQ7TTC0LFDZ-0001</v>
      </c>
      <c r="B1617" s="18" t="str">
        <f t="shared" si="114"/>
        <v>CFQ7TTC0LFDZ-0001OPEN VALUE - CSP GOBIERNO</v>
      </c>
      <c r="C1617" s="18"/>
      <c r="D1617" t="s">
        <v>122</v>
      </c>
      <c r="E1617" t="s">
        <v>2850</v>
      </c>
      <c r="F1617" t="s">
        <v>2769</v>
      </c>
      <c r="G1617" s="18" t="str">
        <f t="shared" si="112"/>
        <v>Catalogo principal</v>
      </c>
      <c r="H1617" s="43" t="s">
        <v>121</v>
      </c>
      <c r="I1617" s="37" t="s">
        <v>67</v>
      </c>
      <c r="J1617" t="s">
        <v>1191</v>
      </c>
      <c r="K1617" t="s">
        <v>40</v>
      </c>
      <c r="L1617" s="70" t="s">
        <v>21</v>
      </c>
      <c r="M1617" s="70" t="s">
        <v>3966</v>
      </c>
      <c r="N1617" s="37" t="s">
        <v>67</v>
      </c>
      <c r="O1617" s="37" t="s">
        <v>67</v>
      </c>
      <c r="P1617" s="37" t="s">
        <v>3756</v>
      </c>
      <c r="Q1617" s="75" t="s">
        <v>2850</v>
      </c>
      <c r="R1617" t="s">
        <v>3691</v>
      </c>
      <c r="S1617" s="38">
        <v>95</v>
      </c>
      <c r="T1617">
        <v>1</v>
      </c>
      <c r="U1617">
        <v>0</v>
      </c>
      <c r="V1617" s="43" t="str">
        <f t="shared" si="115"/>
        <v>USD</v>
      </c>
    </row>
    <row r="1618" spans="1:22" x14ac:dyDescent="0.2">
      <c r="A1618" s="18" t="str">
        <f t="shared" si="113"/>
        <v>Catalogo principalOPEN VALUE - CSP GOBIERNOCFQ7TTC0LFDZ-0006</v>
      </c>
      <c r="B1618" s="18" t="str">
        <f t="shared" si="114"/>
        <v>CFQ7TTC0LFDZ-0006OPEN VALUE - CSP GOBIERNO</v>
      </c>
      <c r="C1618" s="18"/>
      <c r="D1618" t="s">
        <v>122</v>
      </c>
      <c r="E1618" t="s">
        <v>2851</v>
      </c>
      <c r="F1618" t="s">
        <v>2769</v>
      </c>
      <c r="G1618" s="18" t="str">
        <f t="shared" si="112"/>
        <v>Catalogo principal</v>
      </c>
      <c r="H1618" s="43" t="s">
        <v>121</v>
      </c>
      <c r="I1618" s="37" t="s">
        <v>67</v>
      </c>
      <c r="J1618" t="s">
        <v>1192</v>
      </c>
      <c r="K1618" t="s">
        <v>40</v>
      </c>
      <c r="L1618" s="70" t="s">
        <v>21</v>
      </c>
      <c r="M1618" s="70" t="s">
        <v>3966</v>
      </c>
      <c r="N1618" s="37" t="s">
        <v>67</v>
      </c>
      <c r="O1618" s="37" t="s">
        <v>67</v>
      </c>
      <c r="P1618" s="37" t="s">
        <v>3756</v>
      </c>
      <c r="Q1618" s="75" t="s">
        <v>2851</v>
      </c>
      <c r="R1618" t="s">
        <v>3691</v>
      </c>
      <c r="S1618" s="38">
        <v>145</v>
      </c>
      <c r="T1618">
        <v>1</v>
      </c>
      <c r="U1618">
        <v>0</v>
      </c>
      <c r="V1618" s="43" t="str">
        <f t="shared" si="115"/>
        <v>USD</v>
      </c>
    </row>
    <row r="1619" spans="1:22" x14ac:dyDescent="0.2">
      <c r="A1619" s="18" t="str">
        <f t="shared" si="113"/>
        <v>Catalogo principalOPEN VALUE - CSP GOBIERNOCFQ7TTC0J7M0-0001</v>
      </c>
      <c r="B1619" s="18" t="str">
        <f t="shared" si="114"/>
        <v>CFQ7TTC0J7M0-0001OPEN VALUE - CSP GOBIERNO</v>
      </c>
      <c r="C1619" s="18"/>
      <c r="D1619" t="s">
        <v>122</v>
      </c>
      <c r="E1619" t="s">
        <v>2852</v>
      </c>
      <c r="F1619" t="s">
        <v>2769</v>
      </c>
      <c r="G1619" s="18" t="str">
        <f t="shared" si="112"/>
        <v>Catalogo principal</v>
      </c>
      <c r="H1619" s="43" t="s">
        <v>121</v>
      </c>
      <c r="I1619" s="37" t="s">
        <v>67</v>
      </c>
      <c r="J1619" t="s">
        <v>3097</v>
      </c>
      <c r="K1619" t="s">
        <v>40</v>
      </c>
      <c r="L1619" s="70" t="s">
        <v>21</v>
      </c>
      <c r="M1619" s="70" t="s">
        <v>3966</v>
      </c>
      <c r="N1619" s="37" t="s">
        <v>67</v>
      </c>
      <c r="O1619" s="37" t="s">
        <v>67</v>
      </c>
      <c r="P1619" s="37" t="s">
        <v>3756</v>
      </c>
      <c r="Q1619" s="75" t="s">
        <v>2852</v>
      </c>
      <c r="R1619" t="s">
        <v>3691</v>
      </c>
      <c r="S1619" s="38">
        <v>125</v>
      </c>
      <c r="T1619">
        <v>1</v>
      </c>
      <c r="U1619">
        <v>0</v>
      </c>
      <c r="V1619" s="43" t="str">
        <f t="shared" si="115"/>
        <v>USD</v>
      </c>
    </row>
    <row r="1620" spans="1:22" x14ac:dyDescent="0.2">
      <c r="A1620" s="18" t="str">
        <f t="shared" si="113"/>
        <v>Catalogo principalOPEN VALUE - CSP GOBIERNOCFQ7TTC0LFNK-0001</v>
      </c>
      <c r="B1620" s="18" t="str">
        <f t="shared" si="114"/>
        <v>CFQ7TTC0LFNK-0001OPEN VALUE - CSP GOBIERNO</v>
      </c>
      <c r="C1620" s="18"/>
      <c r="D1620" t="s">
        <v>122</v>
      </c>
      <c r="E1620" t="s">
        <v>2853</v>
      </c>
      <c r="F1620" t="s">
        <v>2769</v>
      </c>
      <c r="G1620" s="18" t="str">
        <f t="shared" si="112"/>
        <v>Catalogo principal</v>
      </c>
      <c r="H1620" s="43" t="s">
        <v>121</v>
      </c>
      <c r="I1620" s="37" t="s">
        <v>67</v>
      </c>
      <c r="J1620" t="s">
        <v>1193</v>
      </c>
      <c r="K1620" t="s">
        <v>40</v>
      </c>
      <c r="L1620" s="70" t="s">
        <v>21</v>
      </c>
      <c r="M1620" s="70" t="s">
        <v>3966</v>
      </c>
      <c r="N1620" s="37" t="s">
        <v>67</v>
      </c>
      <c r="O1620" s="37" t="s">
        <v>67</v>
      </c>
      <c r="P1620" s="37" t="s">
        <v>3756</v>
      </c>
      <c r="Q1620" s="75" t="s">
        <v>2853</v>
      </c>
      <c r="R1620" t="s">
        <v>3691</v>
      </c>
      <c r="S1620" s="38">
        <v>50</v>
      </c>
      <c r="T1620">
        <v>1</v>
      </c>
      <c r="U1620">
        <v>0</v>
      </c>
      <c r="V1620" s="43" t="str">
        <f t="shared" si="115"/>
        <v>USD</v>
      </c>
    </row>
    <row r="1621" spans="1:22" x14ac:dyDescent="0.2">
      <c r="A1621" s="18" t="str">
        <f t="shared" si="113"/>
        <v>Catalogo principalOPEN VALUE - CSP GOBIERNOCFQ7TTC0LFNK-0003</v>
      </c>
      <c r="B1621" s="18" t="str">
        <f t="shared" si="114"/>
        <v>CFQ7TTC0LFNK-0003OPEN VALUE - CSP GOBIERNO</v>
      </c>
      <c r="C1621" s="18"/>
      <c r="D1621" t="s">
        <v>122</v>
      </c>
      <c r="E1621" t="s">
        <v>2854</v>
      </c>
      <c r="F1621" t="s">
        <v>2769</v>
      </c>
      <c r="G1621" s="18" t="str">
        <f t="shared" si="112"/>
        <v>Catalogo principal</v>
      </c>
      <c r="H1621" s="43" t="s">
        <v>121</v>
      </c>
      <c r="I1621" s="37" t="s">
        <v>67</v>
      </c>
      <c r="J1621" t="s">
        <v>982</v>
      </c>
      <c r="K1621" t="s">
        <v>40</v>
      </c>
      <c r="L1621" s="70" t="s">
        <v>21</v>
      </c>
      <c r="M1621" s="70" t="s">
        <v>3966</v>
      </c>
      <c r="N1621" s="37" t="s">
        <v>67</v>
      </c>
      <c r="O1621" s="37" t="s">
        <v>67</v>
      </c>
      <c r="P1621" s="37" t="s">
        <v>3756</v>
      </c>
      <c r="Q1621" s="75" t="s">
        <v>2854</v>
      </c>
      <c r="R1621" t="s">
        <v>3691</v>
      </c>
      <c r="S1621" s="38">
        <v>20</v>
      </c>
      <c r="T1621">
        <v>1</v>
      </c>
      <c r="U1621">
        <v>0</v>
      </c>
      <c r="V1621" s="43" t="str">
        <f t="shared" si="115"/>
        <v>USD</v>
      </c>
    </row>
    <row r="1622" spans="1:22" x14ac:dyDescent="0.2">
      <c r="A1622" s="18" t="str">
        <f t="shared" si="113"/>
        <v>Catalogo principalOPEN VALUE - CSP GOBIERNOCFQ7TTC0J7N8-0001</v>
      </c>
      <c r="B1622" s="18" t="str">
        <f t="shared" si="114"/>
        <v>CFQ7TTC0J7N8-0001OPEN VALUE - CSP GOBIERNO</v>
      </c>
      <c r="C1622" s="18"/>
      <c r="D1622" t="s">
        <v>122</v>
      </c>
      <c r="E1622" t="s">
        <v>2855</v>
      </c>
      <c r="F1622" t="s">
        <v>2769</v>
      </c>
      <c r="G1622" s="18" t="str">
        <f t="shared" si="112"/>
        <v>Catalogo principal</v>
      </c>
      <c r="H1622" s="43" t="s">
        <v>121</v>
      </c>
      <c r="I1622" s="37" t="s">
        <v>67</v>
      </c>
      <c r="J1622" t="s">
        <v>3098</v>
      </c>
      <c r="K1622" t="s">
        <v>40</v>
      </c>
      <c r="L1622" s="70" t="s">
        <v>21</v>
      </c>
      <c r="M1622" s="70" t="s">
        <v>3966</v>
      </c>
      <c r="N1622" s="37" t="s">
        <v>67</v>
      </c>
      <c r="O1622" s="37" t="s">
        <v>67</v>
      </c>
      <c r="P1622" s="37" t="s">
        <v>3756</v>
      </c>
      <c r="Q1622" s="75" t="s">
        <v>2855</v>
      </c>
      <c r="R1622" t="s">
        <v>3691</v>
      </c>
      <c r="S1622" s="38">
        <v>75</v>
      </c>
      <c r="T1622">
        <v>1</v>
      </c>
      <c r="U1622">
        <v>0</v>
      </c>
      <c r="V1622" s="43" t="str">
        <f t="shared" si="115"/>
        <v>USD</v>
      </c>
    </row>
    <row r="1623" spans="1:22" x14ac:dyDescent="0.2">
      <c r="A1623" s="18" t="str">
        <f t="shared" si="113"/>
        <v>Catalogo principalOPEN VALUE - CSP GOBIERNOCFQ7TTC0HKJ7-0001</v>
      </c>
      <c r="B1623" s="18" t="str">
        <f t="shared" si="114"/>
        <v>CFQ7TTC0HKJ7-0001OPEN VALUE - CSP GOBIERNO</v>
      </c>
      <c r="C1623" s="18"/>
      <c r="D1623" t="s">
        <v>122</v>
      </c>
      <c r="E1623" t="s">
        <v>2856</v>
      </c>
      <c r="F1623" t="s">
        <v>2769</v>
      </c>
      <c r="G1623" s="18" t="str">
        <f t="shared" si="112"/>
        <v>Catalogo principal</v>
      </c>
      <c r="H1623" s="43" t="s">
        <v>121</v>
      </c>
      <c r="I1623" s="37" t="s">
        <v>67</v>
      </c>
      <c r="J1623" t="s">
        <v>1797</v>
      </c>
      <c r="K1623" t="s">
        <v>40</v>
      </c>
      <c r="L1623" s="70" t="s">
        <v>21</v>
      </c>
      <c r="M1623" s="70" t="s">
        <v>3966</v>
      </c>
      <c r="N1623" s="37" t="s">
        <v>67</v>
      </c>
      <c r="O1623" s="37" t="s">
        <v>67</v>
      </c>
      <c r="P1623" s="37" t="s">
        <v>3756</v>
      </c>
      <c r="Q1623" s="75" t="s">
        <v>2856</v>
      </c>
      <c r="R1623" t="s">
        <v>3691</v>
      </c>
      <c r="S1623" s="38">
        <v>200</v>
      </c>
      <c r="T1623">
        <v>1</v>
      </c>
      <c r="U1623">
        <v>0</v>
      </c>
      <c r="V1623" s="43" t="str">
        <f t="shared" si="115"/>
        <v>USD</v>
      </c>
    </row>
    <row r="1624" spans="1:22" x14ac:dyDescent="0.2">
      <c r="A1624" s="18" t="str">
        <f t="shared" si="113"/>
        <v>Catalogo principalOPEN VALUE - CSP GOBIERNOCFQ7TTC0HKJ6-0001</v>
      </c>
      <c r="B1624" s="18" t="str">
        <f t="shared" si="114"/>
        <v>CFQ7TTC0HKJ6-0001OPEN VALUE - CSP GOBIERNO</v>
      </c>
      <c r="C1624" s="18"/>
      <c r="D1624" t="s">
        <v>122</v>
      </c>
      <c r="E1624" t="s">
        <v>2857</v>
      </c>
      <c r="F1624" t="s">
        <v>2769</v>
      </c>
      <c r="G1624" s="18" t="str">
        <f t="shared" si="112"/>
        <v>Catalogo principal</v>
      </c>
      <c r="H1624" s="43" t="s">
        <v>121</v>
      </c>
      <c r="I1624" s="37" t="s">
        <v>67</v>
      </c>
      <c r="J1624" t="s">
        <v>1787</v>
      </c>
      <c r="K1624" t="s">
        <v>40</v>
      </c>
      <c r="L1624" s="70" t="s">
        <v>21</v>
      </c>
      <c r="M1624" s="70" t="s">
        <v>3966</v>
      </c>
      <c r="N1624" s="37" t="s">
        <v>67</v>
      </c>
      <c r="O1624" s="37" t="s">
        <v>67</v>
      </c>
      <c r="P1624" s="37" t="s">
        <v>3756</v>
      </c>
      <c r="Q1624" s="75" t="s">
        <v>2857</v>
      </c>
      <c r="R1624" t="s">
        <v>3691</v>
      </c>
      <c r="S1624" s="38">
        <v>100</v>
      </c>
      <c r="T1624">
        <v>1</v>
      </c>
      <c r="U1624">
        <v>0</v>
      </c>
      <c r="V1624" s="43" t="str">
        <f t="shared" si="115"/>
        <v>USD</v>
      </c>
    </row>
    <row r="1625" spans="1:22" x14ac:dyDescent="0.2">
      <c r="A1625" s="18" t="str">
        <f t="shared" si="113"/>
        <v>Catalogo principalOPEN VALUE - CSP GOBIERNOCFQ7TTC0HM43-0001</v>
      </c>
      <c r="B1625" s="18" t="str">
        <f t="shared" si="114"/>
        <v>CFQ7TTC0HM43-0001OPEN VALUE - CSP GOBIERNO</v>
      </c>
      <c r="C1625" s="18"/>
      <c r="D1625" t="s">
        <v>122</v>
      </c>
      <c r="E1625" t="s">
        <v>2858</v>
      </c>
      <c r="F1625" t="s">
        <v>2769</v>
      </c>
      <c r="G1625" s="18" t="str">
        <f t="shared" si="112"/>
        <v>Catalogo principal</v>
      </c>
      <c r="H1625" s="43" t="s">
        <v>121</v>
      </c>
      <c r="I1625" s="37" t="s">
        <v>67</v>
      </c>
      <c r="J1625" t="s">
        <v>1816</v>
      </c>
      <c r="K1625" t="s">
        <v>40</v>
      </c>
      <c r="L1625" s="70" t="s">
        <v>21</v>
      </c>
      <c r="M1625" s="70" t="s">
        <v>3966</v>
      </c>
      <c r="N1625" s="37" t="s">
        <v>67</v>
      </c>
      <c r="O1625" s="37" t="s">
        <v>67</v>
      </c>
      <c r="P1625" s="37" t="s">
        <v>3756</v>
      </c>
      <c r="Q1625" s="75" t="s">
        <v>2858</v>
      </c>
      <c r="R1625" t="s">
        <v>3691</v>
      </c>
      <c r="S1625" s="38">
        <v>300</v>
      </c>
      <c r="T1625">
        <v>1</v>
      </c>
      <c r="U1625">
        <v>0</v>
      </c>
      <c r="V1625" s="43" t="str">
        <f t="shared" si="115"/>
        <v>USD</v>
      </c>
    </row>
    <row r="1626" spans="1:22" x14ac:dyDescent="0.2">
      <c r="A1626" s="18" t="str">
        <f t="shared" si="113"/>
        <v>Catalogo principalOPEN VALUE - CSP GOBIERNOCFQ7TTC0LFNL-0007</v>
      </c>
      <c r="B1626" s="18" t="str">
        <f t="shared" si="114"/>
        <v>CFQ7TTC0LFNL-0007OPEN VALUE - CSP GOBIERNO</v>
      </c>
      <c r="C1626" s="18"/>
      <c r="D1626" t="s">
        <v>122</v>
      </c>
      <c r="E1626" t="s">
        <v>2859</v>
      </c>
      <c r="F1626" t="s">
        <v>2769</v>
      </c>
      <c r="G1626" s="18" t="str">
        <f t="shared" si="112"/>
        <v>Catalogo principal</v>
      </c>
      <c r="H1626" s="43" t="s">
        <v>121</v>
      </c>
      <c r="I1626" s="37" t="s">
        <v>67</v>
      </c>
      <c r="J1626" t="s">
        <v>1195</v>
      </c>
      <c r="K1626" t="s">
        <v>40</v>
      </c>
      <c r="L1626" s="70" t="s">
        <v>21</v>
      </c>
      <c r="M1626" s="70" t="s">
        <v>3966</v>
      </c>
      <c r="N1626" s="37" t="s">
        <v>67</v>
      </c>
      <c r="O1626" s="37" t="s">
        <v>67</v>
      </c>
      <c r="P1626" s="37" t="s">
        <v>3756</v>
      </c>
      <c r="Q1626" s="75" t="s">
        <v>2859</v>
      </c>
      <c r="R1626" t="s">
        <v>3691</v>
      </c>
      <c r="S1626" s="38">
        <v>145</v>
      </c>
      <c r="T1626">
        <v>1</v>
      </c>
      <c r="U1626">
        <v>0</v>
      </c>
      <c r="V1626" s="43" t="str">
        <f t="shared" si="115"/>
        <v>USD</v>
      </c>
    </row>
    <row r="1627" spans="1:22" x14ac:dyDescent="0.2">
      <c r="A1627" s="18" t="str">
        <f t="shared" si="113"/>
        <v>Catalogo principalOPEN VALUE - CSP GOBIERNOCFQ7TTC0LFNL-0006</v>
      </c>
      <c r="B1627" s="18" t="str">
        <f t="shared" si="114"/>
        <v>CFQ7TTC0LFNL-0006OPEN VALUE - CSP GOBIERNO</v>
      </c>
      <c r="C1627" s="18"/>
      <c r="D1627" t="s">
        <v>122</v>
      </c>
      <c r="E1627" t="s">
        <v>2860</v>
      </c>
      <c r="F1627" t="s">
        <v>2769</v>
      </c>
      <c r="G1627" s="18" t="str">
        <f t="shared" si="112"/>
        <v>Catalogo principal</v>
      </c>
      <c r="H1627" s="43" t="s">
        <v>121</v>
      </c>
      <c r="I1627" s="37" t="s">
        <v>67</v>
      </c>
      <c r="J1627" t="s">
        <v>983</v>
      </c>
      <c r="K1627" t="s">
        <v>40</v>
      </c>
      <c r="L1627" s="70" t="s">
        <v>21</v>
      </c>
      <c r="M1627" s="70" t="s">
        <v>3966</v>
      </c>
      <c r="N1627" s="37" t="s">
        <v>67</v>
      </c>
      <c r="O1627" s="37" t="s">
        <v>67</v>
      </c>
      <c r="P1627" s="37" t="s">
        <v>3756</v>
      </c>
      <c r="Q1627" s="75" t="s">
        <v>2860</v>
      </c>
      <c r="R1627" t="s">
        <v>3691</v>
      </c>
      <c r="S1627" s="38">
        <v>20</v>
      </c>
      <c r="T1627">
        <v>1</v>
      </c>
      <c r="U1627">
        <v>0</v>
      </c>
      <c r="V1627" s="43" t="str">
        <f t="shared" si="115"/>
        <v>USD</v>
      </c>
    </row>
    <row r="1628" spans="1:22" x14ac:dyDescent="0.2">
      <c r="A1628" s="18" t="str">
        <f t="shared" si="113"/>
        <v>Catalogo principalOPEN VALUE - CSP GOBIERNOCFQ7TTC0LFNL-0001</v>
      </c>
      <c r="B1628" s="18" t="str">
        <f t="shared" si="114"/>
        <v>CFQ7TTC0LFNL-0001OPEN VALUE - CSP GOBIERNO</v>
      </c>
      <c r="C1628" s="18"/>
      <c r="D1628" t="s">
        <v>122</v>
      </c>
      <c r="E1628" t="s">
        <v>2861</v>
      </c>
      <c r="F1628" t="s">
        <v>2769</v>
      </c>
      <c r="G1628" s="18" t="str">
        <f t="shared" si="112"/>
        <v>Catalogo principal</v>
      </c>
      <c r="H1628" s="43" t="s">
        <v>121</v>
      </c>
      <c r="I1628" s="37" t="s">
        <v>67</v>
      </c>
      <c r="J1628" t="s">
        <v>1194</v>
      </c>
      <c r="K1628" t="s">
        <v>40</v>
      </c>
      <c r="L1628" s="70" t="s">
        <v>21</v>
      </c>
      <c r="M1628" s="70" t="s">
        <v>3966</v>
      </c>
      <c r="N1628" s="37" t="s">
        <v>67</v>
      </c>
      <c r="O1628" s="37" t="s">
        <v>67</v>
      </c>
      <c r="P1628" s="37" t="s">
        <v>3756</v>
      </c>
      <c r="Q1628" s="75" t="s">
        <v>2861</v>
      </c>
      <c r="R1628" t="s">
        <v>3691</v>
      </c>
      <c r="S1628" s="38">
        <v>95</v>
      </c>
      <c r="T1628">
        <v>1</v>
      </c>
      <c r="U1628">
        <v>0</v>
      </c>
      <c r="V1628" s="43" t="str">
        <f t="shared" si="115"/>
        <v>USD</v>
      </c>
    </row>
    <row r="1629" spans="1:22" x14ac:dyDescent="0.2">
      <c r="A1629" s="18" t="str">
        <f t="shared" si="113"/>
        <v>Catalogo principalOPEN VALUE - CSP GOBIERNOCFQ7TTC0LFDN-0001</v>
      </c>
      <c r="B1629" s="18" t="str">
        <f t="shared" si="114"/>
        <v>CFQ7TTC0LFDN-0001OPEN VALUE - CSP GOBIERNO</v>
      </c>
      <c r="C1629" s="18"/>
      <c r="D1629" t="s">
        <v>122</v>
      </c>
      <c r="E1629" t="s">
        <v>2862</v>
      </c>
      <c r="F1629" t="s">
        <v>2769</v>
      </c>
      <c r="G1629" s="18" t="str">
        <f t="shared" si="112"/>
        <v>Catalogo principal</v>
      </c>
      <c r="H1629" s="43" t="s">
        <v>121</v>
      </c>
      <c r="I1629" s="37" t="s">
        <v>67</v>
      </c>
      <c r="J1629" t="s">
        <v>3099</v>
      </c>
      <c r="K1629" t="s">
        <v>40</v>
      </c>
      <c r="L1629" s="70" t="s">
        <v>21</v>
      </c>
      <c r="M1629" s="70" t="s">
        <v>3966</v>
      </c>
      <c r="N1629" s="37" t="s">
        <v>67</v>
      </c>
      <c r="O1629" s="37" t="s">
        <v>67</v>
      </c>
      <c r="P1629" s="37" t="s">
        <v>3756</v>
      </c>
      <c r="Q1629" s="75" t="s">
        <v>2862</v>
      </c>
      <c r="R1629" t="s">
        <v>3691</v>
      </c>
      <c r="S1629" s="38">
        <v>30</v>
      </c>
      <c r="T1629">
        <v>1</v>
      </c>
      <c r="U1629">
        <v>0</v>
      </c>
      <c r="V1629" s="43" t="str">
        <f t="shared" si="115"/>
        <v>USD</v>
      </c>
    </row>
    <row r="1630" spans="1:22" x14ac:dyDescent="0.2">
      <c r="A1630" s="18" t="str">
        <f t="shared" si="113"/>
        <v>Catalogo principalOPEN VALUE - CSP GOBIERNOCFQ7TTC0LGV4-0002</v>
      </c>
      <c r="B1630" s="18" t="str">
        <f t="shared" si="114"/>
        <v>CFQ7TTC0LGV4-0002OPEN VALUE - CSP GOBIERNO</v>
      </c>
      <c r="C1630" s="18"/>
      <c r="D1630" t="s">
        <v>122</v>
      </c>
      <c r="E1630" t="s">
        <v>2863</v>
      </c>
      <c r="F1630" t="s">
        <v>2769</v>
      </c>
      <c r="G1630" s="18" t="str">
        <f t="shared" si="112"/>
        <v>Catalogo principal</v>
      </c>
      <c r="H1630" s="43" t="s">
        <v>121</v>
      </c>
      <c r="I1630" s="37" t="s">
        <v>67</v>
      </c>
      <c r="J1630" t="s">
        <v>985</v>
      </c>
      <c r="K1630" t="s">
        <v>40</v>
      </c>
      <c r="L1630" s="70" t="s">
        <v>21</v>
      </c>
      <c r="M1630" s="70" t="s">
        <v>3966</v>
      </c>
      <c r="N1630" s="37" t="s">
        <v>67</v>
      </c>
      <c r="O1630" s="37" t="s">
        <v>67</v>
      </c>
      <c r="P1630" s="37" t="s">
        <v>3756</v>
      </c>
      <c r="Q1630" s="75" t="s">
        <v>2863</v>
      </c>
      <c r="R1630" t="s">
        <v>3691</v>
      </c>
      <c r="S1630" s="38">
        <v>30</v>
      </c>
      <c r="T1630">
        <v>1</v>
      </c>
      <c r="U1630">
        <v>0</v>
      </c>
      <c r="V1630" s="43" t="str">
        <f t="shared" si="115"/>
        <v>USD</v>
      </c>
    </row>
    <row r="1631" spans="1:22" x14ac:dyDescent="0.2">
      <c r="A1631" s="18" t="str">
        <f t="shared" si="113"/>
        <v>Catalogo principalOPEN VALUE - CSP GOBIERNOCFQ7TTC0LGV4-0001</v>
      </c>
      <c r="B1631" s="18" t="str">
        <f t="shared" si="114"/>
        <v>CFQ7TTC0LGV4-0001OPEN VALUE - CSP GOBIERNO</v>
      </c>
      <c r="C1631" s="18"/>
      <c r="D1631" t="s">
        <v>122</v>
      </c>
      <c r="E1631" t="s">
        <v>2864</v>
      </c>
      <c r="F1631" t="s">
        <v>2769</v>
      </c>
      <c r="G1631" s="18" t="str">
        <f t="shared" si="112"/>
        <v>Catalogo principal</v>
      </c>
      <c r="H1631" s="43" t="s">
        <v>121</v>
      </c>
      <c r="I1631" s="37" t="s">
        <v>67</v>
      </c>
      <c r="J1631" t="s">
        <v>984</v>
      </c>
      <c r="K1631" t="s">
        <v>40</v>
      </c>
      <c r="L1631" s="70" t="s">
        <v>21</v>
      </c>
      <c r="M1631" s="70" t="s">
        <v>3966</v>
      </c>
      <c r="N1631" s="37" t="s">
        <v>67</v>
      </c>
      <c r="O1631" s="37" t="s">
        <v>67</v>
      </c>
      <c r="P1631" s="37" t="s">
        <v>3756</v>
      </c>
      <c r="Q1631" s="75" t="s">
        <v>2864</v>
      </c>
      <c r="R1631" t="s">
        <v>3691</v>
      </c>
      <c r="S1631" s="38">
        <v>180</v>
      </c>
      <c r="T1631">
        <v>1</v>
      </c>
      <c r="U1631">
        <v>0</v>
      </c>
      <c r="V1631" s="43" t="str">
        <f t="shared" si="115"/>
        <v>USD</v>
      </c>
    </row>
    <row r="1632" spans="1:22" x14ac:dyDescent="0.2">
      <c r="A1632" s="18" t="str">
        <f t="shared" si="113"/>
        <v>Catalogo principalOPEN VALUE - CSP GOBIERNOCFQ7TTC0HD41-0002</v>
      </c>
      <c r="B1632" s="18" t="str">
        <f t="shared" si="114"/>
        <v>CFQ7TTC0HD41-0002OPEN VALUE - CSP GOBIERNO</v>
      </c>
      <c r="C1632" s="18"/>
      <c r="D1632" t="s">
        <v>122</v>
      </c>
      <c r="E1632" t="s">
        <v>2865</v>
      </c>
      <c r="F1632" t="s">
        <v>2769</v>
      </c>
      <c r="G1632" s="18" t="str">
        <f t="shared" si="112"/>
        <v>Catalogo principal</v>
      </c>
      <c r="H1632" s="43" t="s">
        <v>121</v>
      </c>
      <c r="I1632" s="37" t="s">
        <v>67</v>
      </c>
      <c r="J1632" t="s">
        <v>1265</v>
      </c>
      <c r="K1632" t="s">
        <v>40</v>
      </c>
      <c r="L1632" s="70" t="s">
        <v>21</v>
      </c>
      <c r="M1632" s="70" t="s">
        <v>3966</v>
      </c>
      <c r="N1632" s="37" t="s">
        <v>67</v>
      </c>
      <c r="O1632" s="37" t="s">
        <v>67</v>
      </c>
      <c r="P1632" s="37" t="s">
        <v>3756</v>
      </c>
      <c r="Q1632" s="75" t="s">
        <v>2865</v>
      </c>
      <c r="R1632" t="s">
        <v>3691</v>
      </c>
      <c r="S1632" s="38">
        <v>1000</v>
      </c>
      <c r="T1632">
        <v>1</v>
      </c>
      <c r="U1632">
        <v>0</v>
      </c>
      <c r="V1632" s="43" t="str">
        <f t="shared" si="115"/>
        <v>USD</v>
      </c>
    </row>
    <row r="1633" spans="1:22" x14ac:dyDescent="0.2">
      <c r="A1633" s="18" t="str">
        <f t="shared" si="113"/>
        <v>Catalogo principalOPEN VALUE - CSP GOBIERNOCFQ7TTC0HD41-0001</v>
      </c>
      <c r="B1633" s="18" t="str">
        <f t="shared" si="114"/>
        <v>CFQ7TTC0HD41-0001OPEN VALUE - CSP GOBIERNO</v>
      </c>
      <c r="C1633" s="18"/>
      <c r="D1633" t="s">
        <v>122</v>
      </c>
      <c r="E1633" t="s">
        <v>2866</v>
      </c>
      <c r="F1633" t="s">
        <v>2769</v>
      </c>
      <c r="G1633" s="18" t="str">
        <f t="shared" si="112"/>
        <v>Catalogo principal</v>
      </c>
      <c r="H1633" s="43" t="s">
        <v>121</v>
      </c>
      <c r="I1633" s="37" t="s">
        <v>67</v>
      </c>
      <c r="J1633" t="s">
        <v>3100</v>
      </c>
      <c r="K1633" t="s">
        <v>40</v>
      </c>
      <c r="L1633" s="70" t="s">
        <v>21</v>
      </c>
      <c r="M1633" s="70" t="s">
        <v>3966</v>
      </c>
      <c r="N1633" s="37" t="s">
        <v>67</v>
      </c>
      <c r="O1633" s="37" t="s">
        <v>67</v>
      </c>
      <c r="P1633" s="37" t="s">
        <v>3756</v>
      </c>
      <c r="Q1633" s="75" t="s">
        <v>2866</v>
      </c>
      <c r="R1633" t="s">
        <v>3691</v>
      </c>
      <c r="S1633" s="38">
        <v>150</v>
      </c>
      <c r="T1633">
        <v>1</v>
      </c>
      <c r="U1633">
        <v>0</v>
      </c>
      <c r="V1633" s="43" t="str">
        <f t="shared" si="115"/>
        <v>USD</v>
      </c>
    </row>
    <row r="1634" spans="1:22" x14ac:dyDescent="0.2">
      <c r="A1634" s="18" t="str">
        <f t="shared" si="113"/>
        <v>Catalogo principalOPEN VALUE - CSP GOBIERNOCFQ7TTC0HD40-0002</v>
      </c>
      <c r="B1634" s="18" t="str">
        <f t="shared" si="114"/>
        <v>CFQ7TTC0HD40-0002OPEN VALUE - CSP GOBIERNO</v>
      </c>
      <c r="C1634" s="18"/>
      <c r="D1634" t="s">
        <v>122</v>
      </c>
      <c r="E1634" t="s">
        <v>2867</v>
      </c>
      <c r="F1634" t="s">
        <v>2769</v>
      </c>
      <c r="G1634" s="18" t="str">
        <f t="shared" si="112"/>
        <v>Catalogo principal</v>
      </c>
      <c r="H1634" s="43" t="s">
        <v>121</v>
      </c>
      <c r="I1634" s="37" t="s">
        <v>67</v>
      </c>
      <c r="J1634" t="s">
        <v>3101</v>
      </c>
      <c r="K1634" t="s">
        <v>40</v>
      </c>
      <c r="L1634" s="70" t="s">
        <v>21</v>
      </c>
      <c r="M1634" s="70" t="s">
        <v>3966</v>
      </c>
      <c r="N1634" s="37" t="s">
        <v>67</v>
      </c>
      <c r="O1634" s="37" t="s">
        <v>67</v>
      </c>
      <c r="P1634" s="37" t="s">
        <v>3756</v>
      </c>
      <c r="Q1634" s="75" t="s">
        <v>2867</v>
      </c>
      <c r="R1634" t="s">
        <v>3691</v>
      </c>
      <c r="S1634" s="38">
        <v>150</v>
      </c>
      <c r="T1634">
        <v>1</v>
      </c>
      <c r="U1634">
        <v>0</v>
      </c>
      <c r="V1634" s="43" t="str">
        <f t="shared" si="115"/>
        <v>USD</v>
      </c>
    </row>
    <row r="1635" spans="1:22" x14ac:dyDescent="0.2">
      <c r="A1635" s="18" t="str">
        <f t="shared" si="113"/>
        <v>Catalogo principalOPEN VALUE - CSP GOBIERNOCFQ7TTC0HD40-0001</v>
      </c>
      <c r="B1635" s="18" t="str">
        <f t="shared" si="114"/>
        <v>CFQ7TTC0HD40-0001OPEN VALUE - CSP GOBIERNO</v>
      </c>
      <c r="C1635" s="18"/>
      <c r="D1635" t="s">
        <v>122</v>
      </c>
      <c r="E1635" t="s">
        <v>2868</v>
      </c>
      <c r="F1635" t="s">
        <v>2769</v>
      </c>
      <c r="G1635" s="18" t="str">
        <f t="shared" ref="G1635:G1698" si="116">D1635</f>
        <v>Catalogo principal</v>
      </c>
      <c r="H1635" s="43" t="s">
        <v>121</v>
      </c>
      <c r="I1635" s="37" t="s">
        <v>67</v>
      </c>
      <c r="J1635" t="s">
        <v>1266</v>
      </c>
      <c r="K1635" t="s">
        <v>40</v>
      </c>
      <c r="L1635" s="70" t="s">
        <v>21</v>
      </c>
      <c r="M1635" s="70" t="s">
        <v>3966</v>
      </c>
      <c r="N1635" s="37" t="s">
        <v>67</v>
      </c>
      <c r="O1635" s="37" t="s">
        <v>67</v>
      </c>
      <c r="P1635" s="37" t="s">
        <v>3756</v>
      </c>
      <c r="Q1635" s="75" t="s">
        <v>2868</v>
      </c>
      <c r="R1635" t="s">
        <v>3691</v>
      </c>
      <c r="S1635" s="38">
        <v>1000</v>
      </c>
      <c r="T1635">
        <v>1</v>
      </c>
      <c r="U1635">
        <v>0</v>
      </c>
      <c r="V1635" s="43" t="str">
        <f t="shared" si="115"/>
        <v>USD</v>
      </c>
    </row>
    <row r="1636" spans="1:22" x14ac:dyDescent="0.2">
      <c r="A1636" s="18" t="str">
        <f t="shared" si="113"/>
        <v>Catalogo principalOPEN VALUE - CSP GOBIERNOCFQ7TTC0HD4H-0002</v>
      </c>
      <c r="B1636" s="18" t="str">
        <f t="shared" si="114"/>
        <v>CFQ7TTC0HD4H-0002OPEN VALUE - CSP GOBIERNO</v>
      </c>
      <c r="C1636" s="18"/>
      <c r="D1636" t="s">
        <v>122</v>
      </c>
      <c r="E1636" t="s">
        <v>2869</v>
      </c>
      <c r="F1636" t="s">
        <v>2769</v>
      </c>
      <c r="G1636" s="18" t="str">
        <f t="shared" si="116"/>
        <v>Catalogo principal</v>
      </c>
      <c r="H1636" s="43" t="s">
        <v>121</v>
      </c>
      <c r="I1636" s="37" t="s">
        <v>67</v>
      </c>
      <c r="J1636" t="s">
        <v>3102</v>
      </c>
      <c r="K1636" t="s">
        <v>40</v>
      </c>
      <c r="L1636" s="70" t="s">
        <v>21</v>
      </c>
      <c r="M1636" s="70" t="s">
        <v>3966</v>
      </c>
      <c r="N1636" s="37" t="s">
        <v>67</v>
      </c>
      <c r="O1636" s="37" t="s">
        <v>67</v>
      </c>
      <c r="P1636" s="37" t="s">
        <v>3756</v>
      </c>
      <c r="Q1636" s="75" t="s">
        <v>2869</v>
      </c>
      <c r="R1636" t="s">
        <v>3691</v>
      </c>
      <c r="S1636" s="38">
        <v>150</v>
      </c>
      <c r="T1636">
        <v>1</v>
      </c>
      <c r="U1636">
        <v>0</v>
      </c>
      <c r="V1636" s="43" t="str">
        <f t="shared" si="115"/>
        <v>USD</v>
      </c>
    </row>
    <row r="1637" spans="1:22" x14ac:dyDescent="0.2">
      <c r="A1637" s="18" t="str">
        <f t="shared" si="113"/>
        <v>Catalogo principalOPEN VALUE - CSP GOBIERNOCFQ7TTC0HD4H-0001</v>
      </c>
      <c r="B1637" s="18" t="str">
        <f t="shared" si="114"/>
        <v>CFQ7TTC0HD4H-0001OPEN VALUE - CSP GOBIERNO</v>
      </c>
      <c r="C1637" s="18"/>
      <c r="D1637" t="s">
        <v>122</v>
      </c>
      <c r="E1637" t="s">
        <v>2870</v>
      </c>
      <c r="F1637" t="s">
        <v>2769</v>
      </c>
      <c r="G1637" s="18" t="str">
        <f t="shared" si="116"/>
        <v>Catalogo principal</v>
      </c>
      <c r="H1637" s="43" t="s">
        <v>121</v>
      </c>
      <c r="I1637" s="37" t="s">
        <v>67</v>
      </c>
      <c r="J1637" t="s">
        <v>1267</v>
      </c>
      <c r="K1637" t="s">
        <v>40</v>
      </c>
      <c r="L1637" s="70" t="s">
        <v>21</v>
      </c>
      <c r="M1637" s="70" t="s">
        <v>3966</v>
      </c>
      <c r="N1637" s="37" t="s">
        <v>67</v>
      </c>
      <c r="O1637" s="37" t="s">
        <v>67</v>
      </c>
      <c r="P1637" s="37" t="s">
        <v>3756</v>
      </c>
      <c r="Q1637" s="75" t="s">
        <v>2870</v>
      </c>
      <c r="R1637" t="s">
        <v>3691</v>
      </c>
      <c r="S1637" s="38">
        <v>1000</v>
      </c>
      <c r="T1637">
        <v>1</v>
      </c>
      <c r="U1637">
        <v>0</v>
      </c>
      <c r="V1637" s="43" t="str">
        <f t="shared" si="115"/>
        <v>USD</v>
      </c>
    </row>
    <row r="1638" spans="1:22" x14ac:dyDescent="0.2">
      <c r="A1638" s="18" t="str">
        <f t="shared" si="113"/>
        <v>Catalogo principalOPEN VALUE - CSP GOBIERNOCFQ7TTC0LGV7-0001</v>
      </c>
      <c r="B1638" s="18" t="str">
        <f t="shared" si="114"/>
        <v>CFQ7TTC0LGV7-0001OPEN VALUE - CSP GOBIERNO</v>
      </c>
      <c r="C1638" s="18"/>
      <c r="D1638" t="s">
        <v>122</v>
      </c>
      <c r="E1638" t="s">
        <v>2871</v>
      </c>
      <c r="F1638" t="s">
        <v>2769</v>
      </c>
      <c r="G1638" s="18" t="str">
        <f t="shared" si="116"/>
        <v>Catalogo principal</v>
      </c>
      <c r="H1638" s="43" t="s">
        <v>121</v>
      </c>
      <c r="I1638" s="37" t="s">
        <v>67</v>
      </c>
      <c r="J1638" t="s">
        <v>986</v>
      </c>
      <c r="K1638" t="s">
        <v>40</v>
      </c>
      <c r="L1638" s="70" t="s">
        <v>21</v>
      </c>
      <c r="M1638" s="70" t="s">
        <v>3966</v>
      </c>
      <c r="N1638" s="37" t="s">
        <v>67</v>
      </c>
      <c r="O1638" s="37" t="s">
        <v>67</v>
      </c>
      <c r="P1638" s="37" t="s">
        <v>3756</v>
      </c>
      <c r="Q1638" s="75" t="s">
        <v>2871</v>
      </c>
      <c r="R1638" t="s">
        <v>3691</v>
      </c>
      <c r="S1638" s="38">
        <v>65</v>
      </c>
      <c r="T1638">
        <v>1</v>
      </c>
      <c r="U1638">
        <v>0</v>
      </c>
      <c r="V1638" s="43" t="str">
        <f t="shared" si="115"/>
        <v>USD</v>
      </c>
    </row>
    <row r="1639" spans="1:22" x14ac:dyDescent="0.2">
      <c r="A1639" s="18" t="str">
        <f t="shared" si="113"/>
        <v>Catalogo principalOPEN VALUE - CSP GOBIERNOCFQ7TTC0HD4G-0004</v>
      </c>
      <c r="B1639" s="18" t="str">
        <f t="shared" si="114"/>
        <v>CFQ7TTC0HD4G-0004OPEN VALUE - CSP GOBIERNO</v>
      </c>
      <c r="C1639" s="18"/>
      <c r="D1639" t="s">
        <v>122</v>
      </c>
      <c r="E1639" t="s">
        <v>2872</v>
      </c>
      <c r="F1639" t="s">
        <v>2769</v>
      </c>
      <c r="G1639" s="18" t="str">
        <f t="shared" si="116"/>
        <v>Catalogo principal</v>
      </c>
      <c r="H1639" s="43" t="s">
        <v>121</v>
      </c>
      <c r="I1639" s="37" t="s">
        <v>67</v>
      </c>
      <c r="J1639" t="s">
        <v>3103</v>
      </c>
      <c r="K1639" t="s">
        <v>40</v>
      </c>
      <c r="L1639" s="70" t="s">
        <v>21</v>
      </c>
      <c r="M1639" s="70" t="s">
        <v>3966</v>
      </c>
      <c r="N1639" s="37" t="s">
        <v>67</v>
      </c>
      <c r="O1639" s="37" t="s">
        <v>67</v>
      </c>
      <c r="P1639" s="37" t="s">
        <v>3756</v>
      </c>
      <c r="Q1639" s="75" t="s">
        <v>2872</v>
      </c>
      <c r="R1639" t="s">
        <v>3691</v>
      </c>
      <c r="S1639" s="38">
        <v>1400</v>
      </c>
      <c r="T1639">
        <v>1</v>
      </c>
      <c r="U1639">
        <v>0</v>
      </c>
      <c r="V1639" s="43" t="str">
        <f t="shared" si="115"/>
        <v>USD</v>
      </c>
    </row>
    <row r="1640" spans="1:22" x14ac:dyDescent="0.2">
      <c r="A1640" s="18" t="str">
        <f t="shared" si="113"/>
        <v>Catalogo principalOPEN VALUE - CSP GOBIERNOCFQ7TTC0HD4G-0003</v>
      </c>
      <c r="B1640" s="18" t="str">
        <f t="shared" si="114"/>
        <v>CFQ7TTC0HD4G-0003OPEN VALUE - CSP GOBIERNO</v>
      </c>
      <c r="C1640" s="18"/>
      <c r="D1640" t="s">
        <v>122</v>
      </c>
      <c r="E1640" t="s">
        <v>2873</v>
      </c>
      <c r="F1640" t="s">
        <v>2769</v>
      </c>
      <c r="G1640" s="18" t="str">
        <f t="shared" si="116"/>
        <v>Catalogo principal</v>
      </c>
      <c r="H1640" s="43" t="s">
        <v>121</v>
      </c>
      <c r="I1640" s="37" t="s">
        <v>67</v>
      </c>
      <c r="J1640" t="s">
        <v>971</v>
      </c>
      <c r="K1640" t="s">
        <v>40</v>
      </c>
      <c r="L1640" s="70" t="s">
        <v>21</v>
      </c>
      <c r="M1640" s="70" t="s">
        <v>3966</v>
      </c>
      <c r="N1640" s="37" t="s">
        <v>67</v>
      </c>
      <c r="O1640" s="37" t="s">
        <v>67</v>
      </c>
      <c r="P1640" s="37" t="s">
        <v>3756</v>
      </c>
      <c r="Q1640" s="75" t="s">
        <v>2873</v>
      </c>
      <c r="R1640" t="s">
        <v>3691</v>
      </c>
      <c r="S1640" s="38">
        <v>30</v>
      </c>
      <c r="T1640">
        <v>1</v>
      </c>
      <c r="U1640">
        <v>0</v>
      </c>
      <c r="V1640" s="43" t="str">
        <f t="shared" si="115"/>
        <v>USD</v>
      </c>
    </row>
    <row r="1641" spans="1:22" x14ac:dyDescent="0.2">
      <c r="A1641" s="18" t="str">
        <f t="shared" si="113"/>
        <v>Catalogo principalOPEN VALUE - CSP GOBIERNOCFQ7TTC0HD4G-0002</v>
      </c>
      <c r="B1641" s="18" t="str">
        <f t="shared" si="114"/>
        <v>CFQ7TTC0HD4G-0002OPEN VALUE - CSP GOBIERNO</v>
      </c>
      <c r="C1641" s="18"/>
      <c r="D1641" t="s">
        <v>122</v>
      </c>
      <c r="E1641" t="s">
        <v>2874</v>
      </c>
      <c r="F1641" t="s">
        <v>2769</v>
      </c>
      <c r="G1641" s="18" t="str">
        <f t="shared" si="116"/>
        <v>Catalogo principal</v>
      </c>
      <c r="H1641" s="43" t="s">
        <v>121</v>
      </c>
      <c r="I1641" s="37" t="s">
        <v>67</v>
      </c>
      <c r="J1641" t="s">
        <v>1776</v>
      </c>
      <c r="K1641" t="s">
        <v>40</v>
      </c>
      <c r="L1641" s="70" t="s">
        <v>21</v>
      </c>
      <c r="M1641" s="70" t="s">
        <v>3966</v>
      </c>
      <c r="N1641" s="37" t="s">
        <v>67</v>
      </c>
      <c r="O1641" s="37" t="s">
        <v>67</v>
      </c>
      <c r="P1641" s="37" t="s">
        <v>3756</v>
      </c>
      <c r="Q1641" s="75" t="s">
        <v>2874</v>
      </c>
      <c r="R1641" t="s">
        <v>3691</v>
      </c>
      <c r="S1641" s="38">
        <v>4</v>
      </c>
      <c r="T1641">
        <v>1</v>
      </c>
      <c r="U1641">
        <v>0</v>
      </c>
      <c r="V1641" s="43" t="str">
        <f t="shared" si="115"/>
        <v>USD</v>
      </c>
    </row>
    <row r="1642" spans="1:22" x14ac:dyDescent="0.2">
      <c r="A1642" s="18" t="str">
        <f t="shared" si="113"/>
        <v>Catalogo principalOPEN VALUE - CSP GOBIERNOCFQ7TTC0HD4G-0001</v>
      </c>
      <c r="B1642" s="18" t="str">
        <f t="shared" si="114"/>
        <v>CFQ7TTC0HD4G-0001OPEN VALUE - CSP GOBIERNO</v>
      </c>
      <c r="C1642" s="18"/>
      <c r="D1642" t="s">
        <v>122</v>
      </c>
      <c r="E1642" t="s">
        <v>2875</v>
      </c>
      <c r="F1642" t="s">
        <v>2769</v>
      </c>
      <c r="G1642" s="18" t="str">
        <f t="shared" si="116"/>
        <v>Catalogo principal</v>
      </c>
      <c r="H1642" s="43" t="s">
        <v>121</v>
      </c>
      <c r="I1642" s="37" t="s">
        <v>67</v>
      </c>
      <c r="J1642" t="s">
        <v>2090</v>
      </c>
      <c r="K1642" t="s">
        <v>40</v>
      </c>
      <c r="L1642" s="70" t="s">
        <v>21</v>
      </c>
      <c r="M1642" s="70" t="s">
        <v>3966</v>
      </c>
      <c r="N1642" s="37" t="s">
        <v>67</v>
      </c>
      <c r="O1642" s="37" t="s">
        <v>67</v>
      </c>
      <c r="P1642" s="37" t="s">
        <v>3756</v>
      </c>
      <c r="Q1642" s="75" t="s">
        <v>2875</v>
      </c>
      <c r="R1642" t="s">
        <v>3691</v>
      </c>
      <c r="S1642" s="38">
        <v>120</v>
      </c>
      <c r="T1642">
        <v>1</v>
      </c>
      <c r="U1642">
        <v>0</v>
      </c>
      <c r="V1642" s="43" t="str">
        <f t="shared" si="115"/>
        <v>USD</v>
      </c>
    </row>
    <row r="1643" spans="1:22" x14ac:dyDescent="0.2">
      <c r="A1643" s="18" t="str">
        <f t="shared" si="113"/>
        <v>Catalogo principalOPEN VALUE - CSP GOBIERNOCFQ7TTC0J1XF-0004</v>
      </c>
      <c r="B1643" s="18" t="str">
        <f t="shared" si="114"/>
        <v>CFQ7TTC0J1XF-0004OPEN VALUE - CSP GOBIERNO</v>
      </c>
      <c r="C1643" s="18"/>
      <c r="D1643" t="s">
        <v>122</v>
      </c>
      <c r="E1643" t="s">
        <v>2876</v>
      </c>
      <c r="F1643" t="s">
        <v>2769</v>
      </c>
      <c r="G1643" s="18" t="str">
        <f t="shared" si="116"/>
        <v>Catalogo principal</v>
      </c>
      <c r="H1643" s="43" t="s">
        <v>121</v>
      </c>
      <c r="I1643" s="37" t="s">
        <v>67</v>
      </c>
      <c r="J1643" t="s">
        <v>2083</v>
      </c>
      <c r="K1643" t="s">
        <v>40</v>
      </c>
      <c r="L1643" s="70" t="s">
        <v>21</v>
      </c>
      <c r="M1643" s="70" t="s">
        <v>3966</v>
      </c>
      <c r="N1643" s="37" t="s">
        <v>67</v>
      </c>
      <c r="O1643" s="37" t="s">
        <v>67</v>
      </c>
      <c r="P1643" s="37" t="s">
        <v>3756</v>
      </c>
      <c r="Q1643" s="75" t="s">
        <v>2876</v>
      </c>
      <c r="R1643" t="s">
        <v>3691</v>
      </c>
      <c r="S1643" s="38">
        <v>0</v>
      </c>
      <c r="T1643">
        <v>1</v>
      </c>
      <c r="U1643">
        <v>0</v>
      </c>
      <c r="V1643" s="43" t="str">
        <f t="shared" si="115"/>
        <v>USD</v>
      </c>
    </row>
    <row r="1644" spans="1:22" x14ac:dyDescent="0.2">
      <c r="A1644" s="18" t="str">
        <f t="shared" si="113"/>
        <v>Catalogo principalOPEN VALUE - CSP GOBIERNOCFQ7TTC0J1XF-0003</v>
      </c>
      <c r="B1644" s="18" t="str">
        <f t="shared" si="114"/>
        <v>CFQ7TTC0J1XF-0003OPEN VALUE - CSP GOBIERNO</v>
      </c>
      <c r="C1644" s="18"/>
      <c r="D1644" t="s">
        <v>122</v>
      </c>
      <c r="E1644" t="s">
        <v>2877</v>
      </c>
      <c r="F1644" t="s">
        <v>2769</v>
      </c>
      <c r="G1644" s="18" t="str">
        <f t="shared" si="116"/>
        <v>Catalogo principal</v>
      </c>
      <c r="H1644" s="43" t="s">
        <v>121</v>
      </c>
      <c r="I1644" s="37" t="s">
        <v>67</v>
      </c>
      <c r="J1644" t="s">
        <v>2081</v>
      </c>
      <c r="K1644" t="s">
        <v>40</v>
      </c>
      <c r="L1644" s="70" t="s">
        <v>21</v>
      </c>
      <c r="M1644" s="70" t="s">
        <v>3966</v>
      </c>
      <c r="N1644" s="37" t="s">
        <v>67</v>
      </c>
      <c r="O1644" s="37" t="s">
        <v>67</v>
      </c>
      <c r="P1644" s="37" t="s">
        <v>3756</v>
      </c>
      <c r="Q1644" s="75" t="s">
        <v>2877</v>
      </c>
      <c r="R1644" t="s">
        <v>3691</v>
      </c>
      <c r="S1644" s="38">
        <v>300</v>
      </c>
      <c r="T1644">
        <v>1</v>
      </c>
      <c r="U1644">
        <v>0</v>
      </c>
      <c r="V1644" s="43" t="str">
        <f t="shared" si="115"/>
        <v>USD</v>
      </c>
    </row>
    <row r="1645" spans="1:22" x14ac:dyDescent="0.2">
      <c r="A1645" s="18" t="str">
        <f t="shared" si="113"/>
        <v>Catalogo principalOPEN VALUE - CSP GOBIERNOCFQ7TTC0LH3N-0001</v>
      </c>
      <c r="B1645" s="18" t="str">
        <f t="shared" si="114"/>
        <v>CFQ7TTC0LH3N-0001OPEN VALUE - CSP GOBIERNO</v>
      </c>
      <c r="C1645" s="18"/>
      <c r="D1645" t="s">
        <v>122</v>
      </c>
      <c r="E1645" t="s">
        <v>2878</v>
      </c>
      <c r="F1645" t="s">
        <v>2769</v>
      </c>
      <c r="G1645" s="18" t="str">
        <f t="shared" si="116"/>
        <v>Catalogo principal</v>
      </c>
      <c r="H1645" s="43" t="s">
        <v>121</v>
      </c>
      <c r="I1645" s="37" t="s">
        <v>67</v>
      </c>
      <c r="J1645" t="s">
        <v>987</v>
      </c>
      <c r="K1645" t="s">
        <v>40</v>
      </c>
      <c r="L1645" s="70" t="s">
        <v>21</v>
      </c>
      <c r="M1645" s="70" t="s">
        <v>3966</v>
      </c>
      <c r="N1645" s="37" t="s">
        <v>67</v>
      </c>
      <c r="O1645" s="37" t="s">
        <v>67</v>
      </c>
      <c r="P1645" s="37" t="s">
        <v>3756</v>
      </c>
      <c r="Q1645" s="75" t="s">
        <v>2878</v>
      </c>
      <c r="R1645" t="s">
        <v>3691</v>
      </c>
      <c r="S1645" s="38">
        <v>1500</v>
      </c>
      <c r="T1645">
        <v>1</v>
      </c>
      <c r="U1645">
        <v>0</v>
      </c>
      <c r="V1645" s="43" t="str">
        <f t="shared" si="115"/>
        <v>USD</v>
      </c>
    </row>
    <row r="1646" spans="1:22" x14ac:dyDescent="0.2">
      <c r="A1646" s="18" t="str">
        <f t="shared" si="113"/>
        <v>Catalogo principalOPEN VALUE - CSP GOBIERNOCFQ7TTC0HX6F-0001</v>
      </c>
      <c r="B1646" s="18" t="str">
        <f t="shared" si="114"/>
        <v>CFQ7TTC0HX6F-0001OPEN VALUE - CSP GOBIERNO</v>
      </c>
      <c r="C1646" s="18"/>
      <c r="D1646" t="s">
        <v>122</v>
      </c>
      <c r="E1646" t="s">
        <v>2879</v>
      </c>
      <c r="F1646" t="s">
        <v>2769</v>
      </c>
      <c r="G1646" s="18" t="str">
        <f t="shared" si="116"/>
        <v>Catalogo principal</v>
      </c>
      <c r="H1646" s="43" t="s">
        <v>121</v>
      </c>
      <c r="I1646" s="37" t="s">
        <v>67</v>
      </c>
      <c r="J1646" t="s">
        <v>3104</v>
      </c>
      <c r="K1646" t="s">
        <v>40</v>
      </c>
      <c r="L1646" s="70" t="s">
        <v>21</v>
      </c>
      <c r="M1646" s="70" t="s">
        <v>3966</v>
      </c>
      <c r="N1646" s="37" t="s">
        <v>67</v>
      </c>
      <c r="O1646" s="37" t="s">
        <v>67</v>
      </c>
      <c r="P1646" s="37" t="s">
        <v>3756</v>
      </c>
      <c r="Q1646" s="75" t="s">
        <v>2879</v>
      </c>
      <c r="R1646" t="s">
        <v>3691</v>
      </c>
      <c r="S1646" s="38">
        <v>225</v>
      </c>
      <c r="T1646">
        <v>1</v>
      </c>
      <c r="U1646">
        <v>0</v>
      </c>
      <c r="V1646" s="43" t="str">
        <f t="shared" si="115"/>
        <v>USD</v>
      </c>
    </row>
    <row r="1647" spans="1:22" x14ac:dyDescent="0.2">
      <c r="A1647" s="18" t="str">
        <f t="shared" si="113"/>
        <v>Catalogo principalOPEN VALUE - CSP GOBIERNOCFQ7TTC0LHVK-0001</v>
      </c>
      <c r="B1647" s="18" t="str">
        <f t="shared" si="114"/>
        <v>CFQ7TTC0LHVK-0001OPEN VALUE - CSP GOBIERNO</v>
      </c>
      <c r="C1647" s="18"/>
      <c r="D1647" t="s">
        <v>122</v>
      </c>
      <c r="E1647" t="s">
        <v>2880</v>
      </c>
      <c r="F1647" t="s">
        <v>2769</v>
      </c>
      <c r="G1647" s="18" t="str">
        <f t="shared" si="116"/>
        <v>Catalogo principal</v>
      </c>
      <c r="H1647" s="43" t="s">
        <v>121</v>
      </c>
      <c r="I1647" s="37" t="s">
        <v>67</v>
      </c>
      <c r="J1647" t="s">
        <v>3105</v>
      </c>
      <c r="K1647" t="s">
        <v>40</v>
      </c>
      <c r="L1647" s="70" t="s">
        <v>21</v>
      </c>
      <c r="M1647" s="70" t="s">
        <v>3966</v>
      </c>
      <c r="N1647" s="37" t="s">
        <v>67</v>
      </c>
      <c r="O1647" s="37" t="s">
        <v>67</v>
      </c>
      <c r="P1647" s="37" t="s">
        <v>3756</v>
      </c>
      <c r="Q1647" s="75" t="s">
        <v>2880</v>
      </c>
      <c r="R1647" t="s">
        <v>3691</v>
      </c>
      <c r="S1647" s="38">
        <v>500</v>
      </c>
      <c r="T1647">
        <v>1</v>
      </c>
      <c r="U1647">
        <v>0</v>
      </c>
      <c r="V1647" s="43" t="str">
        <f t="shared" si="115"/>
        <v>USD</v>
      </c>
    </row>
    <row r="1648" spans="1:22" x14ac:dyDescent="0.2">
      <c r="A1648" s="18" t="str">
        <f t="shared" si="113"/>
        <v>Catalogo principalOPEN VALUE - CSP GOBIERNOCFQ7TTC0LHWM-0001</v>
      </c>
      <c r="B1648" s="18" t="str">
        <f t="shared" si="114"/>
        <v>CFQ7TTC0LHWM-0001OPEN VALUE - CSP GOBIERNO</v>
      </c>
      <c r="C1648" s="18"/>
      <c r="D1648" t="s">
        <v>122</v>
      </c>
      <c r="E1648" t="s">
        <v>2881</v>
      </c>
      <c r="F1648" t="s">
        <v>2769</v>
      </c>
      <c r="G1648" s="18" t="str">
        <f t="shared" si="116"/>
        <v>Catalogo principal</v>
      </c>
      <c r="H1648" s="43" t="s">
        <v>121</v>
      </c>
      <c r="I1648" s="37" t="s">
        <v>67</v>
      </c>
      <c r="J1648" t="s">
        <v>3106</v>
      </c>
      <c r="K1648" t="s">
        <v>40</v>
      </c>
      <c r="L1648" s="70" t="s">
        <v>21</v>
      </c>
      <c r="M1648" s="70" t="s">
        <v>3966</v>
      </c>
      <c r="N1648" s="37" t="s">
        <v>67</v>
      </c>
      <c r="O1648" s="37" t="s">
        <v>67</v>
      </c>
      <c r="P1648" s="37" t="s">
        <v>3756</v>
      </c>
      <c r="Q1648" s="75" t="s">
        <v>2881</v>
      </c>
      <c r="R1648" t="s">
        <v>3691</v>
      </c>
      <c r="S1648" s="38">
        <v>250</v>
      </c>
      <c r="T1648">
        <v>1</v>
      </c>
      <c r="U1648">
        <v>0</v>
      </c>
      <c r="V1648" s="43" t="str">
        <f t="shared" si="115"/>
        <v>USD</v>
      </c>
    </row>
    <row r="1649" spans="1:22" x14ac:dyDescent="0.2">
      <c r="A1649" s="18" t="str">
        <f t="shared" si="113"/>
        <v>Catalogo principalOPEN VALUE - CSP GOBIERNOCFQ7TTC0LHWQ-0006</v>
      </c>
      <c r="B1649" s="18" t="str">
        <f t="shared" si="114"/>
        <v>CFQ7TTC0LHWQ-0006OPEN VALUE - CSP GOBIERNO</v>
      </c>
      <c r="C1649" s="18"/>
      <c r="D1649" t="s">
        <v>122</v>
      </c>
      <c r="E1649" t="s">
        <v>2882</v>
      </c>
      <c r="F1649" t="s">
        <v>2769</v>
      </c>
      <c r="G1649" s="18" t="str">
        <f t="shared" si="116"/>
        <v>Catalogo principal</v>
      </c>
      <c r="H1649" s="43" t="s">
        <v>121</v>
      </c>
      <c r="I1649" s="37" t="s">
        <v>67</v>
      </c>
      <c r="J1649" t="s">
        <v>3107</v>
      </c>
      <c r="K1649" t="s">
        <v>40</v>
      </c>
      <c r="L1649" s="70" t="s">
        <v>21</v>
      </c>
      <c r="M1649" s="70" t="s">
        <v>3966</v>
      </c>
      <c r="N1649" s="37" t="s">
        <v>67</v>
      </c>
      <c r="O1649" s="37" t="s">
        <v>67</v>
      </c>
      <c r="P1649" s="37" t="s">
        <v>3756</v>
      </c>
      <c r="Q1649" s="75" t="s">
        <v>2882</v>
      </c>
      <c r="R1649" t="s">
        <v>3691</v>
      </c>
      <c r="S1649" s="38">
        <v>600</v>
      </c>
      <c r="T1649">
        <v>1</v>
      </c>
      <c r="U1649">
        <v>0</v>
      </c>
      <c r="V1649" s="43" t="str">
        <f t="shared" si="115"/>
        <v>USD</v>
      </c>
    </row>
    <row r="1650" spans="1:22" x14ac:dyDescent="0.2">
      <c r="A1650" s="18" t="str">
        <f t="shared" si="113"/>
        <v>Catalogo principalOPEN VALUE - CSP GOBIERNOCFQ7TTC0LHWQ-0005</v>
      </c>
      <c r="B1650" s="18" t="str">
        <f t="shared" si="114"/>
        <v>CFQ7TTC0LHWQ-0005OPEN VALUE - CSP GOBIERNO</v>
      </c>
      <c r="C1650" s="18"/>
      <c r="D1650" t="s">
        <v>122</v>
      </c>
      <c r="E1650" t="s">
        <v>2883</v>
      </c>
      <c r="F1650" t="s">
        <v>2769</v>
      </c>
      <c r="G1650" s="18" t="str">
        <f t="shared" si="116"/>
        <v>Catalogo principal</v>
      </c>
      <c r="H1650" s="43" t="s">
        <v>121</v>
      </c>
      <c r="I1650" s="37" t="s">
        <v>67</v>
      </c>
      <c r="J1650" t="s">
        <v>3108</v>
      </c>
      <c r="K1650" t="s">
        <v>40</v>
      </c>
      <c r="L1650" s="70" t="s">
        <v>21</v>
      </c>
      <c r="M1650" s="70" t="s">
        <v>3966</v>
      </c>
      <c r="N1650" s="37" t="s">
        <v>67</v>
      </c>
      <c r="O1650" s="37" t="s">
        <v>67</v>
      </c>
      <c r="P1650" s="37" t="s">
        <v>3756</v>
      </c>
      <c r="Q1650" s="75" t="s">
        <v>2883</v>
      </c>
      <c r="R1650" t="s">
        <v>3691</v>
      </c>
      <c r="S1650" s="38">
        <v>750</v>
      </c>
      <c r="T1650">
        <v>1</v>
      </c>
      <c r="U1650">
        <v>0</v>
      </c>
      <c r="V1650" s="43" t="str">
        <f t="shared" si="115"/>
        <v>USD</v>
      </c>
    </row>
    <row r="1651" spans="1:22" x14ac:dyDescent="0.2">
      <c r="A1651" s="18" t="str">
        <f t="shared" si="113"/>
        <v>Catalogo principalOPEN VALUE - CSP GOBIERNOCFQ7TTC0LHWQ-0004</v>
      </c>
      <c r="B1651" s="18" t="str">
        <f t="shared" si="114"/>
        <v>CFQ7TTC0LHWQ-0004OPEN VALUE - CSP GOBIERNO</v>
      </c>
      <c r="C1651" s="18"/>
      <c r="D1651" t="s">
        <v>122</v>
      </c>
      <c r="E1651" t="s">
        <v>2884</v>
      </c>
      <c r="F1651" t="s">
        <v>2769</v>
      </c>
      <c r="G1651" s="18" t="str">
        <f t="shared" si="116"/>
        <v>Catalogo principal</v>
      </c>
      <c r="H1651" s="43" t="s">
        <v>121</v>
      </c>
      <c r="I1651" s="37" t="s">
        <v>67</v>
      </c>
      <c r="J1651" t="s">
        <v>3109</v>
      </c>
      <c r="K1651" t="s">
        <v>40</v>
      </c>
      <c r="L1651" s="70" t="s">
        <v>21</v>
      </c>
      <c r="M1651" s="70" t="s">
        <v>3966</v>
      </c>
      <c r="N1651" s="37" t="s">
        <v>67</v>
      </c>
      <c r="O1651" s="37" t="s">
        <v>67</v>
      </c>
      <c r="P1651" s="37" t="s">
        <v>3756</v>
      </c>
      <c r="Q1651" s="75" t="s">
        <v>2884</v>
      </c>
      <c r="R1651" t="s">
        <v>3691</v>
      </c>
      <c r="S1651" s="38">
        <v>1250</v>
      </c>
      <c r="T1651">
        <v>1</v>
      </c>
      <c r="U1651">
        <v>0</v>
      </c>
      <c r="V1651" s="43" t="str">
        <f t="shared" si="115"/>
        <v>USD</v>
      </c>
    </row>
    <row r="1652" spans="1:22" x14ac:dyDescent="0.2">
      <c r="A1652" s="18" t="str">
        <f t="shared" si="113"/>
        <v>Catalogo principalOPEN VALUE - CSP GOBIERNOCFQ7TTC0LHWQ-0003</v>
      </c>
      <c r="B1652" s="18" t="str">
        <f t="shared" si="114"/>
        <v>CFQ7TTC0LHWQ-0003OPEN VALUE - CSP GOBIERNO</v>
      </c>
      <c r="C1652" s="18"/>
      <c r="D1652" t="s">
        <v>122</v>
      </c>
      <c r="E1652" t="s">
        <v>2885</v>
      </c>
      <c r="F1652" t="s">
        <v>2769</v>
      </c>
      <c r="G1652" s="18" t="str">
        <f t="shared" si="116"/>
        <v>Catalogo principal</v>
      </c>
      <c r="H1652" s="43" t="s">
        <v>121</v>
      </c>
      <c r="I1652" s="37" t="s">
        <v>67</v>
      </c>
      <c r="J1652" t="s">
        <v>3110</v>
      </c>
      <c r="K1652" t="s">
        <v>40</v>
      </c>
      <c r="L1652" s="70" t="s">
        <v>21</v>
      </c>
      <c r="M1652" s="70" t="s">
        <v>3966</v>
      </c>
      <c r="N1652" s="37" t="s">
        <v>67</v>
      </c>
      <c r="O1652" s="37" t="s">
        <v>67</v>
      </c>
      <c r="P1652" s="37" t="s">
        <v>3756</v>
      </c>
      <c r="Q1652" s="75" t="s">
        <v>2885</v>
      </c>
      <c r="R1652" t="s">
        <v>3691</v>
      </c>
      <c r="S1652" s="38">
        <v>250</v>
      </c>
      <c r="T1652">
        <v>1</v>
      </c>
      <c r="U1652">
        <v>0</v>
      </c>
      <c r="V1652" s="43" t="str">
        <f t="shared" si="115"/>
        <v>USD</v>
      </c>
    </row>
    <row r="1653" spans="1:22" x14ac:dyDescent="0.2">
      <c r="A1653" s="18" t="str">
        <f t="shared" si="113"/>
        <v>Catalogo principalOPEN VALUE - CSP GOBIERNOCFQ7TTC0LHWQ-0001</v>
      </c>
      <c r="B1653" s="18" t="str">
        <f t="shared" si="114"/>
        <v>CFQ7TTC0LHWQ-0001OPEN VALUE - CSP GOBIERNO</v>
      </c>
      <c r="C1653" s="18"/>
      <c r="D1653" t="s">
        <v>122</v>
      </c>
      <c r="E1653" t="s">
        <v>2886</v>
      </c>
      <c r="F1653" t="s">
        <v>2769</v>
      </c>
      <c r="G1653" s="18" t="str">
        <f t="shared" si="116"/>
        <v>Catalogo principal</v>
      </c>
      <c r="H1653" s="43" t="s">
        <v>121</v>
      </c>
      <c r="I1653" s="37" t="s">
        <v>67</v>
      </c>
      <c r="J1653" t="s">
        <v>3111</v>
      </c>
      <c r="K1653" t="s">
        <v>40</v>
      </c>
      <c r="L1653" s="70" t="s">
        <v>21</v>
      </c>
      <c r="M1653" s="70" t="s">
        <v>3966</v>
      </c>
      <c r="N1653" s="37" t="s">
        <v>67</v>
      </c>
      <c r="O1653" s="37" t="s">
        <v>67</v>
      </c>
      <c r="P1653" s="37" t="s">
        <v>3756</v>
      </c>
      <c r="Q1653" s="75" t="s">
        <v>2886</v>
      </c>
      <c r="R1653" t="s">
        <v>3691</v>
      </c>
      <c r="S1653" s="38">
        <v>500</v>
      </c>
      <c r="T1653">
        <v>1</v>
      </c>
      <c r="U1653">
        <v>0</v>
      </c>
      <c r="V1653" s="43" t="str">
        <f t="shared" si="115"/>
        <v>USD</v>
      </c>
    </row>
    <row r="1654" spans="1:22" x14ac:dyDescent="0.2">
      <c r="A1654" s="18" t="str">
        <f t="shared" si="113"/>
        <v>Catalogo principalOPEN VALUE - CSP GOBIERNOCFQ7TTC0LHWQ-0002</v>
      </c>
      <c r="B1654" s="18" t="str">
        <f t="shared" si="114"/>
        <v>CFQ7TTC0LHWQ-0002OPEN VALUE - CSP GOBIERNO</v>
      </c>
      <c r="C1654" s="18"/>
      <c r="D1654" t="s">
        <v>122</v>
      </c>
      <c r="E1654" t="s">
        <v>2887</v>
      </c>
      <c r="F1654" t="s">
        <v>2769</v>
      </c>
      <c r="G1654" s="18" t="str">
        <f t="shared" si="116"/>
        <v>Catalogo principal</v>
      </c>
      <c r="H1654" s="43" t="s">
        <v>121</v>
      </c>
      <c r="I1654" s="37" t="s">
        <v>67</v>
      </c>
      <c r="J1654" t="s">
        <v>3112</v>
      </c>
      <c r="K1654" t="s">
        <v>40</v>
      </c>
      <c r="L1654" s="70" t="s">
        <v>21</v>
      </c>
      <c r="M1654" s="70" t="s">
        <v>3966</v>
      </c>
      <c r="N1654" s="37" t="s">
        <v>67</v>
      </c>
      <c r="O1654" s="37" t="s">
        <v>67</v>
      </c>
      <c r="P1654" s="37" t="s">
        <v>3756</v>
      </c>
      <c r="Q1654" s="75" t="s">
        <v>2887</v>
      </c>
      <c r="R1654" t="s">
        <v>3691</v>
      </c>
      <c r="S1654" s="38">
        <v>1500</v>
      </c>
      <c r="T1654">
        <v>1</v>
      </c>
      <c r="U1654">
        <v>0</v>
      </c>
      <c r="V1654" s="43" t="str">
        <f t="shared" si="115"/>
        <v>USD</v>
      </c>
    </row>
    <row r="1655" spans="1:22" x14ac:dyDescent="0.2">
      <c r="A1655" s="18" t="str">
        <f t="shared" si="113"/>
        <v>Catalogo principalOPEN VALUE - CSP GOBIERNOCFQ7TTC0LHWP-0001</v>
      </c>
      <c r="B1655" s="18" t="str">
        <f t="shared" si="114"/>
        <v>CFQ7TTC0LHWP-0001OPEN VALUE - CSP GOBIERNO</v>
      </c>
      <c r="C1655" s="18"/>
      <c r="D1655" t="s">
        <v>122</v>
      </c>
      <c r="E1655" t="s">
        <v>2888</v>
      </c>
      <c r="F1655" t="s">
        <v>2769</v>
      </c>
      <c r="G1655" s="18" t="str">
        <f t="shared" si="116"/>
        <v>Catalogo principal</v>
      </c>
      <c r="H1655" s="43" t="s">
        <v>121</v>
      </c>
      <c r="I1655" s="37" t="s">
        <v>67</v>
      </c>
      <c r="J1655" t="s">
        <v>988</v>
      </c>
      <c r="K1655" t="s">
        <v>40</v>
      </c>
      <c r="L1655" s="70" t="s">
        <v>21</v>
      </c>
      <c r="M1655" s="70" t="s">
        <v>3966</v>
      </c>
      <c r="N1655" s="37" t="s">
        <v>67</v>
      </c>
      <c r="O1655" s="37" t="s">
        <v>67</v>
      </c>
      <c r="P1655" s="37" t="s">
        <v>3756</v>
      </c>
      <c r="Q1655" s="75" t="s">
        <v>2888</v>
      </c>
      <c r="R1655" t="s">
        <v>3691</v>
      </c>
      <c r="S1655" s="38">
        <v>750</v>
      </c>
      <c r="T1655">
        <v>1</v>
      </c>
      <c r="U1655">
        <v>0</v>
      </c>
      <c r="V1655" s="43" t="str">
        <f t="shared" si="115"/>
        <v>USD</v>
      </c>
    </row>
    <row r="1656" spans="1:22" x14ac:dyDescent="0.2">
      <c r="A1656" s="18" t="str">
        <f t="shared" si="113"/>
        <v>Catalogo principalOPEN VALUE - CSP GOBIERNOCFQ7TTC0LHX0-0001</v>
      </c>
      <c r="B1656" s="18" t="str">
        <f t="shared" si="114"/>
        <v>CFQ7TTC0LHX0-0001OPEN VALUE - CSP GOBIERNO</v>
      </c>
      <c r="C1656" s="18"/>
      <c r="D1656" t="s">
        <v>122</v>
      </c>
      <c r="E1656" t="s">
        <v>2889</v>
      </c>
      <c r="F1656" t="s">
        <v>2769</v>
      </c>
      <c r="G1656" s="18" t="str">
        <f t="shared" si="116"/>
        <v>Catalogo principal</v>
      </c>
      <c r="H1656" s="43" t="s">
        <v>121</v>
      </c>
      <c r="I1656" s="37" t="s">
        <v>67</v>
      </c>
      <c r="J1656" t="s">
        <v>1311</v>
      </c>
      <c r="K1656" t="s">
        <v>40</v>
      </c>
      <c r="L1656" s="70" t="s">
        <v>21</v>
      </c>
      <c r="M1656" s="70" t="s">
        <v>3966</v>
      </c>
      <c r="N1656" s="37" t="s">
        <v>67</v>
      </c>
      <c r="O1656" s="37" t="s">
        <v>67</v>
      </c>
      <c r="P1656" s="37" t="s">
        <v>3756</v>
      </c>
      <c r="Q1656" s="75" t="s">
        <v>2889</v>
      </c>
      <c r="R1656" t="s">
        <v>3691</v>
      </c>
      <c r="S1656" s="38">
        <v>50</v>
      </c>
      <c r="T1656">
        <v>1</v>
      </c>
      <c r="U1656">
        <v>0</v>
      </c>
      <c r="V1656" s="43" t="str">
        <f t="shared" si="115"/>
        <v>USD</v>
      </c>
    </row>
    <row r="1657" spans="1:22" x14ac:dyDescent="0.2">
      <c r="A1657" s="18" t="str">
        <f t="shared" si="113"/>
        <v>Catalogo principalOPEN VALUE - CSP GOBIERNOCFQ7TTC0LHXQ-0001</v>
      </c>
      <c r="B1657" s="18" t="str">
        <f t="shared" si="114"/>
        <v>CFQ7TTC0LHXQ-0001OPEN VALUE - CSP GOBIERNO</v>
      </c>
      <c r="C1657" s="18"/>
      <c r="D1657" t="s">
        <v>122</v>
      </c>
      <c r="E1657" t="s">
        <v>2890</v>
      </c>
      <c r="F1657" t="s">
        <v>2769</v>
      </c>
      <c r="G1657" s="18" t="str">
        <f t="shared" si="116"/>
        <v>Catalogo principal</v>
      </c>
      <c r="H1657" s="43" t="s">
        <v>121</v>
      </c>
      <c r="I1657" s="37" t="s">
        <v>67</v>
      </c>
      <c r="J1657" t="s">
        <v>1778</v>
      </c>
      <c r="K1657" t="s">
        <v>40</v>
      </c>
      <c r="L1657" s="70" t="s">
        <v>21</v>
      </c>
      <c r="M1657" s="70" t="s">
        <v>3966</v>
      </c>
      <c r="N1657" s="37" t="s">
        <v>67</v>
      </c>
      <c r="O1657" s="37" t="s">
        <v>67</v>
      </c>
      <c r="P1657" s="37" t="s">
        <v>3756</v>
      </c>
      <c r="Q1657" s="75" t="s">
        <v>2890</v>
      </c>
      <c r="R1657" t="s">
        <v>3691</v>
      </c>
      <c r="S1657" s="38">
        <v>40</v>
      </c>
      <c r="T1657">
        <v>1</v>
      </c>
      <c r="U1657">
        <v>0</v>
      </c>
      <c r="V1657" s="43" t="str">
        <f t="shared" si="115"/>
        <v>USD</v>
      </c>
    </row>
    <row r="1658" spans="1:22" x14ac:dyDescent="0.2">
      <c r="A1658" s="18" t="str">
        <f t="shared" si="113"/>
        <v>Catalogo principalOPEN VALUE - CSP GOBIERNOCFQ7TTC0LHVJ-0001</v>
      </c>
      <c r="B1658" s="18" t="str">
        <f t="shared" si="114"/>
        <v>CFQ7TTC0LHVJ-0001OPEN VALUE - CSP GOBIERNO</v>
      </c>
      <c r="C1658" s="18"/>
      <c r="D1658" t="s">
        <v>122</v>
      </c>
      <c r="E1658" t="s">
        <v>2891</v>
      </c>
      <c r="F1658" t="s">
        <v>2769</v>
      </c>
      <c r="G1658" s="18" t="str">
        <f t="shared" si="116"/>
        <v>Catalogo principal</v>
      </c>
      <c r="H1658" s="43" t="s">
        <v>121</v>
      </c>
      <c r="I1658" s="37" t="s">
        <v>67</v>
      </c>
      <c r="J1658" t="s">
        <v>1312</v>
      </c>
      <c r="K1658" t="s">
        <v>40</v>
      </c>
      <c r="L1658" s="70" t="s">
        <v>21</v>
      </c>
      <c r="M1658" s="70" t="s">
        <v>3966</v>
      </c>
      <c r="N1658" s="37" t="s">
        <v>67</v>
      </c>
      <c r="O1658" s="37" t="s">
        <v>67</v>
      </c>
      <c r="P1658" s="37" t="s">
        <v>3756</v>
      </c>
      <c r="Q1658" s="75" t="s">
        <v>2891</v>
      </c>
      <c r="R1658" t="s">
        <v>3691</v>
      </c>
      <c r="S1658" s="38">
        <v>75</v>
      </c>
      <c r="T1658">
        <v>1</v>
      </c>
      <c r="U1658">
        <v>0</v>
      </c>
      <c r="V1658" s="43" t="str">
        <f t="shared" si="115"/>
        <v>USD</v>
      </c>
    </row>
    <row r="1659" spans="1:22" x14ac:dyDescent="0.2">
      <c r="A1659" s="18" t="str">
        <f t="shared" si="113"/>
        <v>Catalogo principalOPEN VALUE - CSP GOBIERNOCFQ7TTC0LHZ1-0001</v>
      </c>
      <c r="B1659" s="18" t="str">
        <f t="shared" si="114"/>
        <v>CFQ7TTC0LHZ1-0001OPEN VALUE - CSP GOBIERNO</v>
      </c>
      <c r="C1659" s="18"/>
      <c r="D1659" t="s">
        <v>122</v>
      </c>
      <c r="E1659" t="s">
        <v>2892</v>
      </c>
      <c r="F1659" t="s">
        <v>2769</v>
      </c>
      <c r="G1659" s="18" t="str">
        <f t="shared" si="116"/>
        <v>Catalogo principal</v>
      </c>
      <c r="H1659" s="43" t="s">
        <v>121</v>
      </c>
      <c r="I1659" s="37" t="s">
        <v>67</v>
      </c>
      <c r="J1659" t="s">
        <v>1779</v>
      </c>
      <c r="K1659" t="s">
        <v>40</v>
      </c>
      <c r="L1659" s="70" t="s">
        <v>21</v>
      </c>
      <c r="M1659" s="70" t="s">
        <v>3966</v>
      </c>
      <c r="N1659" s="37" t="s">
        <v>67</v>
      </c>
      <c r="O1659" s="37" t="s">
        <v>67</v>
      </c>
      <c r="P1659" s="37" t="s">
        <v>3756</v>
      </c>
      <c r="Q1659" s="75" t="s">
        <v>2892</v>
      </c>
      <c r="R1659" t="s">
        <v>3691</v>
      </c>
      <c r="S1659" s="38">
        <v>2</v>
      </c>
      <c r="T1659">
        <v>1</v>
      </c>
      <c r="U1659">
        <v>0</v>
      </c>
      <c r="V1659" s="43" t="str">
        <f t="shared" si="115"/>
        <v>USD</v>
      </c>
    </row>
    <row r="1660" spans="1:22" x14ac:dyDescent="0.2">
      <c r="A1660" s="18" t="str">
        <f t="shared" si="113"/>
        <v>Catalogo principalOPEN VALUE - CSP GOBIERNOCFQ7TTC0LHV9-0001</v>
      </c>
      <c r="B1660" s="18" t="str">
        <f t="shared" si="114"/>
        <v>CFQ7TTC0LHV9-0001OPEN VALUE - CSP GOBIERNO</v>
      </c>
      <c r="C1660" s="18"/>
      <c r="D1660" t="s">
        <v>122</v>
      </c>
      <c r="E1660" t="s">
        <v>2893</v>
      </c>
      <c r="F1660" t="s">
        <v>2769</v>
      </c>
      <c r="G1660" s="18" t="str">
        <f t="shared" si="116"/>
        <v>Catalogo principal</v>
      </c>
      <c r="H1660" s="43" t="s">
        <v>121</v>
      </c>
      <c r="I1660" s="37" t="s">
        <v>67</v>
      </c>
      <c r="J1660" t="s">
        <v>3113</v>
      </c>
      <c r="K1660" t="s">
        <v>40</v>
      </c>
      <c r="L1660" s="70" t="s">
        <v>21</v>
      </c>
      <c r="M1660" s="70" t="s">
        <v>3966</v>
      </c>
      <c r="N1660" s="37" t="s">
        <v>67</v>
      </c>
      <c r="O1660" s="37" t="s">
        <v>67</v>
      </c>
      <c r="P1660" s="37" t="s">
        <v>3756</v>
      </c>
      <c r="Q1660" s="75" t="s">
        <v>2893</v>
      </c>
      <c r="R1660" t="s">
        <v>3691</v>
      </c>
      <c r="S1660" s="38">
        <v>1350</v>
      </c>
      <c r="T1660">
        <v>1</v>
      </c>
      <c r="U1660">
        <v>0</v>
      </c>
      <c r="V1660" s="43" t="str">
        <f t="shared" si="115"/>
        <v>USD</v>
      </c>
    </row>
    <row r="1661" spans="1:22" x14ac:dyDescent="0.2">
      <c r="A1661" s="18" t="str">
        <f t="shared" si="113"/>
        <v>Catalogo principalOPEN VALUE - CSP GOBIERNOCFQ7TTC0LHVN-0001</v>
      </c>
      <c r="B1661" s="18" t="str">
        <f t="shared" si="114"/>
        <v>CFQ7TTC0LHVN-0001OPEN VALUE - CSP GOBIERNO</v>
      </c>
      <c r="C1661" s="18"/>
      <c r="D1661" t="s">
        <v>122</v>
      </c>
      <c r="E1661" t="s">
        <v>2894</v>
      </c>
      <c r="F1661" t="s">
        <v>2769</v>
      </c>
      <c r="G1661" s="18" t="str">
        <f t="shared" si="116"/>
        <v>Catalogo principal</v>
      </c>
      <c r="H1661" s="43" t="s">
        <v>121</v>
      </c>
      <c r="I1661" s="37" t="s">
        <v>67</v>
      </c>
      <c r="J1661" t="s">
        <v>3114</v>
      </c>
      <c r="K1661" t="s">
        <v>40</v>
      </c>
      <c r="L1661" s="70" t="s">
        <v>21</v>
      </c>
      <c r="M1661" s="70" t="s">
        <v>3966</v>
      </c>
      <c r="N1661" s="37" t="s">
        <v>67</v>
      </c>
      <c r="O1661" s="37" t="s">
        <v>67</v>
      </c>
      <c r="P1661" s="37" t="s">
        <v>3756</v>
      </c>
      <c r="Q1661" s="75" t="s">
        <v>2894</v>
      </c>
      <c r="R1661" t="s">
        <v>3691</v>
      </c>
      <c r="S1661" s="38">
        <v>4050</v>
      </c>
      <c r="T1661">
        <v>1</v>
      </c>
      <c r="U1661">
        <v>0</v>
      </c>
      <c r="V1661" s="43" t="str">
        <f t="shared" si="115"/>
        <v>USD</v>
      </c>
    </row>
    <row r="1662" spans="1:22" x14ac:dyDescent="0.2">
      <c r="A1662" s="18" t="str">
        <f t="shared" si="113"/>
        <v>Catalogo principalOPEN VALUE - CSP GOBIERNOCFQ7TTC0LHXZ-0001</v>
      </c>
      <c r="B1662" s="18" t="str">
        <f t="shared" si="114"/>
        <v>CFQ7TTC0LHXZ-0001OPEN VALUE - CSP GOBIERNO</v>
      </c>
      <c r="C1662" s="18"/>
      <c r="D1662" t="s">
        <v>122</v>
      </c>
      <c r="E1662" t="s">
        <v>2895</v>
      </c>
      <c r="F1662" t="s">
        <v>2769</v>
      </c>
      <c r="G1662" s="18" t="str">
        <f t="shared" si="116"/>
        <v>Catalogo principal</v>
      </c>
      <c r="H1662" s="43" t="s">
        <v>121</v>
      </c>
      <c r="I1662" s="37" t="s">
        <v>67</v>
      </c>
      <c r="J1662" t="s">
        <v>3115</v>
      </c>
      <c r="K1662" t="s">
        <v>40</v>
      </c>
      <c r="L1662" s="70" t="s">
        <v>21</v>
      </c>
      <c r="M1662" s="70" t="s">
        <v>3966</v>
      </c>
      <c r="N1662" s="37" t="s">
        <v>67</v>
      </c>
      <c r="O1662" s="37" t="s">
        <v>67</v>
      </c>
      <c r="P1662" s="37" t="s">
        <v>3756</v>
      </c>
      <c r="Q1662" s="75" t="s">
        <v>2895</v>
      </c>
      <c r="R1662" t="s">
        <v>3691</v>
      </c>
      <c r="S1662" s="38">
        <v>7900</v>
      </c>
      <c r="T1662">
        <v>1</v>
      </c>
      <c r="U1662">
        <v>0</v>
      </c>
      <c r="V1662" s="43" t="str">
        <f t="shared" si="115"/>
        <v>USD</v>
      </c>
    </row>
    <row r="1663" spans="1:22" x14ac:dyDescent="0.2">
      <c r="A1663" s="18" t="str">
        <f t="shared" si="113"/>
        <v>Catalogo principalOPEN VALUE - CSP GOBIERNOCFQ7TTC0LHVG-0001</v>
      </c>
      <c r="B1663" s="18" t="str">
        <f t="shared" si="114"/>
        <v>CFQ7TTC0LHVG-0001OPEN VALUE - CSP GOBIERNO</v>
      </c>
      <c r="C1663" s="18"/>
      <c r="D1663" t="s">
        <v>122</v>
      </c>
      <c r="E1663" t="s">
        <v>2896</v>
      </c>
      <c r="F1663" t="s">
        <v>2769</v>
      </c>
      <c r="G1663" s="18" t="str">
        <f t="shared" si="116"/>
        <v>Catalogo principal</v>
      </c>
      <c r="H1663" s="43" t="s">
        <v>121</v>
      </c>
      <c r="I1663" s="37" t="s">
        <v>67</v>
      </c>
      <c r="J1663" t="s">
        <v>3116</v>
      </c>
      <c r="K1663" t="s">
        <v>40</v>
      </c>
      <c r="L1663" s="70" t="s">
        <v>21</v>
      </c>
      <c r="M1663" s="70" t="s">
        <v>3966</v>
      </c>
      <c r="N1663" s="37" t="s">
        <v>67</v>
      </c>
      <c r="O1663" s="37" t="s">
        <v>67</v>
      </c>
      <c r="P1663" s="37" t="s">
        <v>3756</v>
      </c>
      <c r="Q1663" s="75" t="s">
        <v>2896</v>
      </c>
      <c r="R1663" t="s">
        <v>3691</v>
      </c>
      <c r="S1663" s="38">
        <v>12000</v>
      </c>
      <c r="T1663">
        <v>1</v>
      </c>
      <c r="U1663">
        <v>0</v>
      </c>
      <c r="V1663" s="43" t="str">
        <f t="shared" si="115"/>
        <v>USD</v>
      </c>
    </row>
    <row r="1664" spans="1:22" x14ac:dyDescent="0.2">
      <c r="A1664" s="18" t="str">
        <f t="shared" si="113"/>
        <v>Catalogo principalOPEN VALUE - CSP GOBIERNOCFQ7TTC0HD4D-0002</v>
      </c>
      <c r="B1664" s="18" t="str">
        <f t="shared" si="114"/>
        <v>CFQ7TTC0HD4D-0002OPEN VALUE - CSP GOBIERNO</v>
      </c>
      <c r="C1664" s="18"/>
      <c r="D1664" t="s">
        <v>122</v>
      </c>
      <c r="E1664" t="s">
        <v>2897</v>
      </c>
      <c r="F1664" t="s">
        <v>2769</v>
      </c>
      <c r="G1664" s="18" t="str">
        <f t="shared" si="116"/>
        <v>Catalogo principal</v>
      </c>
      <c r="H1664" s="43" t="s">
        <v>121</v>
      </c>
      <c r="I1664" s="37" t="s">
        <v>67</v>
      </c>
      <c r="J1664" t="s">
        <v>1777</v>
      </c>
      <c r="K1664" t="s">
        <v>40</v>
      </c>
      <c r="L1664" s="70" t="s">
        <v>21</v>
      </c>
      <c r="M1664" s="70" t="s">
        <v>3966</v>
      </c>
      <c r="N1664" s="37" t="s">
        <v>67</v>
      </c>
      <c r="O1664" s="37" t="s">
        <v>67</v>
      </c>
      <c r="P1664" s="37" t="s">
        <v>3756</v>
      </c>
      <c r="Q1664" s="75" t="s">
        <v>2897</v>
      </c>
      <c r="R1664" t="s">
        <v>3691</v>
      </c>
      <c r="S1664" s="38">
        <v>30</v>
      </c>
      <c r="T1664">
        <v>1</v>
      </c>
      <c r="U1664">
        <v>0</v>
      </c>
      <c r="V1664" s="43" t="str">
        <f t="shared" si="115"/>
        <v>USD</v>
      </c>
    </row>
    <row r="1665" spans="1:22" x14ac:dyDescent="0.2">
      <c r="A1665" s="18" t="str">
        <f t="shared" si="113"/>
        <v>Catalogo principalOPEN VALUE - CSP GOBIERNOCFQ7TTC0HD4D-0001</v>
      </c>
      <c r="B1665" s="18" t="str">
        <f t="shared" si="114"/>
        <v>CFQ7TTC0HD4D-0001OPEN VALUE - CSP GOBIERNO</v>
      </c>
      <c r="C1665" s="18"/>
      <c r="D1665" t="s">
        <v>122</v>
      </c>
      <c r="E1665" t="s">
        <v>2898</v>
      </c>
      <c r="F1665" t="s">
        <v>2769</v>
      </c>
      <c r="G1665" s="18" t="str">
        <f t="shared" si="116"/>
        <v>Catalogo principal</v>
      </c>
      <c r="H1665" s="43" t="s">
        <v>121</v>
      </c>
      <c r="I1665" s="37" t="s">
        <v>67</v>
      </c>
      <c r="J1665" t="s">
        <v>1313</v>
      </c>
      <c r="K1665" t="s">
        <v>40</v>
      </c>
      <c r="L1665" s="70" t="s">
        <v>21</v>
      </c>
      <c r="M1665" s="70" t="s">
        <v>3966</v>
      </c>
      <c r="N1665" s="37" t="s">
        <v>67</v>
      </c>
      <c r="O1665" s="37" t="s">
        <v>67</v>
      </c>
      <c r="P1665" s="37" t="s">
        <v>3756</v>
      </c>
      <c r="Q1665" s="75" t="s">
        <v>2898</v>
      </c>
      <c r="R1665" t="s">
        <v>3691</v>
      </c>
      <c r="S1665" s="38">
        <v>120</v>
      </c>
      <c r="T1665">
        <v>1</v>
      </c>
      <c r="U1665">
        <v>0</v>
      </c>
      <c r="V1665" s="43" t="str">
        <f t="shared" si="115"/>
        <v>USD</v>
      </c>
    </row>
    <row r="1666" spans="1:22" x14ac:dyDescent="0.2">
      <c r="A1666" s="18" t="str">
        <f t="shared" si="113"/>
        <v>Catalogo principalOPEN VALUE - CSP GOBIERNOCFQ7TTC0LF90-0002</v>
      </c>
      <c r="B1666" s="18" t="str">
        <f t="shared" si="114"/>
        <v>CFQ7TTC0LF90-0002OPEN VALUE - CSP GOBIERNO</v>
      </c>
      <c r="C1666" s="18"/>
      <c r="D1666" t="s">
        <v>122</v>
      </c>
      <c r="E1666" t="s">
        <v>2899</v>
      </c>
      <c r="F1666" t="s">
        <v>2769</v>
      </c>
      <c r="G1666" s="18" t="str">
        <f t="shared" si="116"/>
        <v>Catalogo principal</v>
      </c>
      <c r="H1666" s="43" t="s">
        <v>121</v>
      </c>
      <c r="I1666" s="37" t="s">
        <v>67</v>
      </c>
      <c r="J1666" t="s">
        <v>989</v>
      </c>
      <c r="K1666" t="s">
        <v>40</v>
      </c>
      <c r="L1666" s="70" t="s">
        <v>21</v>
      </c>
      <c r="M1666" s="70" t="s">
        <v>3966</v>
      </c>
      <c r="N1666" s="37" t="s">
        <v>67</v>
      </c>
      <c r="O1666" s="37" t="s">
        <v>67</v>
      </c>
      <c r="P1666" s="37" t="s">
        <v>3756</v>
      </c>
      <c r="Q1666" s="75" t="s">
        <v>2899</v>
      </c>
      <c r="R1666" t="s">
        <v>3691</v>
      </c>
      <c r="S1666" s="38">
        <v>65</v>
      </c>
      <c r="T1666">
        <v>1</v>
      </c>
      <c r="U1666">
        <v>0</v>
      </c>
      <c r="V1666" s="43" t="str">
        <f t="shared" si="115"/>
        <v>USD</v>
      </c>
    </row>
    <row r="1667" spans="1:22" x14ac:dyDescent="0.2">
      <c r="A1667" s="18" t="str">
        <f t="shared" si="113"/>
        <v>Catalogo principalOPEN VALUE - CSP GOBIERNOCFQ7TTC0LGV9-0001</v>
      </c>
      <c r="B1667" s="18" t="str">
        <f t="shared" si="114"/>
        <v>CFQ7TTC0LGV9-0001OPEN VALUE - CSP GOBIERNO</v>
      </c>
      <c r="C1667" s="18"/>
      <c r="D1667" t="s">
        <v>122</v>
      </c>
      <c r="E1667" t="s">
        <v>2900</v>
      </c>
      <c r="F1667" t="s">
        <v>2769</v>
      </c>
      <c r="G1667" s="18" t="str">
        <f t="shared" si="116"/>
        <v>Catalogo principal</v>
      </c>
      <c r="H1667" s="43" t="s">
        <v>121</v>
      </c>
      <c r="I1667" s="37" t="s">
        <v>67</v>
      </c>
      <c r="J1667" t="s">
        <v>990</v>
      </c>
      <c r="K1667" t="s">
        <v>40</v>
      </c>
      <c r="L1667" s="70" t="s">
        <v>21</v>
      </c>
      <c r="M1667" s="70" t="s">
        <v>3966</v>
      </c>
      <c r="N1667" s="37" t="s">
        <v>67</v>
      </c>
      <c r="O1667" s="37" t="s">
        <v>67</v>
      </c>
      <c r="P1667" s="37" t="s">
        <v>3756</v>
      </c>
      <c r="Q1667" s="75" t="s">
        <v>2900</v>
      </c>
      <c r="R1667" t="s">
        <v>3691</v>
      </c>
      <c r="S1667" s="38">
        <v>20</v>
      </c>
      <c r="T1667">
        <v>1</v>
      </c>
      <c r="U1667">
        <v>0</v>
      </c>
      <c r="V1667" s="43" t="str">
        <f t="shared" si="115"/>
        <v>USD</v>
      </c>
    </row>
    <row r="1668" spans="1:22" x14ac:dyDescent="0.2">
      <c r="A1668" s="18" t="str">
        <f t="shared" si="113"/>
        <v>Catalogo principalOPEN VALUE - CSP GOBIERNOCFQ7TTC0LHZ4-0001</v>
      </c>
      <c r="B1668" s="18" t="str">
        <f t="shared" si="114"/>
        <v>CFQ7TTC0LHZ4-0001OPEN VALUE - CSP GOBIERNO</v>
      </c>
      <c r="C1668" s="18"/>
      <c r="D1668" t="s">
        <v>122</v>
      </c>
      <c r="E1668" t="s">
        <v>2901</v>
      </c>
      <c r="F1668" t="s">
        <v>2769</v>
      </c>
      <c r="G1668" s="18" t="str">
        <f t="shared" si="116"/>
        <v>Catalogo principal</v>
      </c>
      <c r="H1668" s="43" t="s">
        <v>121</v>
      </c>
      <c r="I1668" s="37" t="s">
        <v>67</v>
      </c>
      <c r="J1668" t="s">
        <v>3117</v>
      </c>
      <c r="K1668" t="s">
        <v>40</v>
      </c>
      <c r="L1668" s="70" t="s">
        <v>21</v>
      </c>
      <c r="M1668" s="70" t="s">
        <v>28</v>
      </c>
      <c r="N1668" s="37" t="s">
        <v>67</v>
      </c>
      <c r="O1668" s="37" t="s">
        <v>67</v>
      </c>
      <c r="P1668" s="37" t="s">
        <v>3756</v>
      </c>
      <c r="Q1668" s="75" t="s">
        <v>2901</v>
      </c>
      <c r="R1668" t="s">
        <v>3691</v>
      </c>
      <c r="S1668" s="38">
        <v>2000</v>
      </c>
      <c r="T1668">
        <v>1</v>
      </c>
      <c r="U1668">
        <v>0</v>
      </c>
      <c r="V1668" s="43" t="str">
        <f t="shared" si="115"/>
        <v>USD</v>
      </c>
    </row>
    <row r="1669" spans="1:22" x14ac:dyDescent="0.2">
      <c r="A1669" s="18" t="str">
        <f t="shared" si="113"/>
        <v>Catalogo principalOPEN VALUE - CSP GOBIERNOCFQ7TTC0LFF1-0006</v>
      </c>
      <c r="B1669" s="18" t="str">
        <f t="shared" si="114"/>
        <v>CFQ7TTC0LFF1-0006OPEN VALUE - CSP GOBIERNO</v>
      </c>
      <c r="C1669" s="18"/>
      <c r="D1669" t="s">
        <v>122</v>
      </c>
      <c r="E1669" t="s">
        <v>2902</v>
      </c>
      <c r="F1669" t="s">
        <v>2769</v>
      </c>
      <c r="G1669" s="18" t="str">
        <f t="shared" si="116"/>
        <v>Catalogo principal</v>
      </c>
      <c r="H1669" s="43" t="s">
        <v>121</v>
      </c>
      <c r="I1669" s="37" t="s">
        <v>67</v>
      </c>
      <c r="J1669" t="s">
        <v>993</v>
      </c>
      <c r="K1669" t="s">
        <v>40</v>
      </c>
      <c r="L1669" s="70" t="s">
        <v>21</v>
      </c>
      <c r="M1669" s="70" t="s">
        <v>3966</v>
      </c>
      <c r="N1669" s="37" t="s">
        <v>67</v>
      </c>
      <c r="O1669" s="37" t="s">
        <v>67</v>
      </c>
      <c r="P1669" s="37" t="s">
        <v>3756</v>
      </c>
      <c r="Q1669" s="75" t="s">
        <v>2902</v>
      </c>
      <c r="R1669" t="s">
        <v>3691</v>
      </c>
      <c r="S1669" s="38">
        <v>145</v>
      </c>
      <c r="T1669">
        <v>1</v>
      </c>
      <c r="U1669">
        <v>0</v>
      </c>
      <c r="V1669" s="43" t="str">
        <f t="shared" si="115"/>
        <v>USD</v>
      </c>
    </row>
    <row r="1670" spans="1:22" x14ac:dyDescent="0.2">
      <c r="A1670" s="18" t="str">
        <f t="shared" si="113"/>
        <v>Catalogo principalOPEN VALUE - CSP GOBIERNOCFQ7TTC0LFF1-0003</v>
      </c>
      <c r="B1670" s="18" t="str">
        <f t="shared" si="114"/>
        <v>CFQ7TTC0LFF1-0003OPEN VALUE - CSP GOBIERNO</v>
      </c>
      <c r="C1670" s="18"/>
      <c r="D1670" t="s">
        <v>122</v>
      </c>
      <c r="E1670" t="s">
        <v>2903</v>
      </c>
      <c r="F1670" t="s">
        <v>2769</v>
      </c>
      <c r="G1670" s="18" t="str">
        <f t="shared" si="116"/>
        <v>Catalogo principal</v>
      </c>
      <c r="H1670" s="43" t="s">
        <v>121</v>
      </c>
      <c r="I1670" s="37" t="s">
        <v>67</v>
      </c>
      <c r="J1670" t="s">
        <v>991</v>
      </c>
      <c r="K1670" t="s">
        <v>40</v>
      </c>
      <c r="L1670" s="70" t="s">
        <v>21</v>
      </c>
      <c r="M1670" s="70" t="s">
        <v>3966</v>
      </c>
      <c r="N1670" s="37" t="s">
        <v>67</v>
      </c>
      <c r="O1670" s="37" t="s">
        <v>67</v>
      </c>
      <c r="P1670" s="37" t="s">
        <v>3756</v>
      </c>
      <c r="Q1670" s="75" t="s">
        <v>2903</v>
      </c>
      <c r="R1670" t="s">
        <v>3691</v>
      </c>
      <c r="S1670" s="38">
        <v>20</v>
      </c>
      <c r="T1670">
        <v>1</v>
      </c>
      <c r="U1670">
        <v>0</v>
      </c>
      <c r="V1670" s="43" t="str">
        <f t="shared" si="115"/>
        <v>USD</v>
      </c>
    </row>
    <row r="1671" spans="1:22" x14ac:dyDescent="0.2">
      <c r="A1671" s="18" t="str">
        <f t="shared" si="113"/>
        <v>Catalogo principalOPEN VALUE - CSP GOBIERNOCFQ7TTC0LFF1-0001</v>
      </c>
      <c r="B1671" s="18" t="str">
        <f t="shared" si="114"/>
        <v>CFQ7TTC0LFF1-0001OPEN VALUE - CSP GOBIERNO</v>
      </c>
      <c r="C1671" s="18"/>
      <c r="D1671" t="s">
        <v>122</v>
      </c>
      <c r="E1671" t="s">
        <v>2904</v>
      </c>
      <c r="F1671" t="s">
        <v>2769</v>
      </c>
      <c r="G1671" s="18" t="str">
        <f t="shared" si="116"/>
        <v>Catalogo principal</v>
      </c>
      <c r="H1671" s="43" t="s">
        <v>121</v>
      </c>
      <c r="I1671" s="37" t="s">
        <v>67</v>
      </c>
      <c r="J1671" t="s">
        <v>992</v>
      </c>
      <c r="K1671" t="s">
        <v>40</v>
      </c>
      <c r="L1671" s="70" t="s">
        <v>21</v>
      </c>
      <c r="M1671" s="70" t="s">
        <v>3966</v>
      </c>
      <c r="N1671" s="37" t="s">
        <v>67</v>
      </c>
      <c r="O1671" s="37" t="s">
        <v>67</v>
      </c>
      <c r="P1671" s="37" t="s">
        <v>3756</v>
      </c>
      <c r="Q1671" s="75" t="s">
        <v>2904</v>
      </c>
      <c r="R1671" t="s">
        <v>3691</v>
      </c>
      <c r="S1671" s="38">
        <v>95</v>
      </c>
      <c r="T1671">
        <v>1</v>
      </c>
      <c r="U1671">
        <v>0</v>
      </c>
      <c r="V1671" s="43" t="str">
        <f t="shared" si="115"/>
        <v>USD</v>
      </c>
    </row>
    <row r="1672" spans="1:22" x14ac:dyDescent="0.2">
      <c r="A1672" s="18" t="str">
        <f t="shared" si="113"/>
        <v>Catalogo principalOPEN VALUE - CSP GOBIERNOCFQ7TTC0LHZ3-0001</v>
      </c>
      <c r="B1672" s="18" t="str">
        <f t="shared" si="114"/>
        <v>CFQ7TTC0LHZ3-0001OPEN VALUE - CSP GOBIERNO</v>
      </c>
      <c r="C1672" s="18"/>
      <c r="D1672" t="s">
        <v>122</v>
      </c>
      <c r="E1672" t="s">
        <v>2905</v>
      </c>
      <c r="F1672" t="s">
        <v>2769</v>
      </c>
      <c r="G1672" s="18" t="str">
        <f t="shared" si="116"/>
        <v>Catalogo principal</v>
      </c>
      <c r="H1672" s="43" t="s">
        <v>121</v>
      </c>
      <c r="I1672" s="37" t="s">
        <v>67</v>
      </c>
      <c r="J1672" t="s">
        <v>994</v>
      </c>
      <c r="K1672" t="s">
        <v>40</v>
      </c>
      <c r="L1672" s="70" t="s">
        <v>21</v>
      </c>
      <c r="M1672" s="70" t="s">
        <v>3966</v>
      </c>
      <c r="N1672" s="37" t="s">
        <v>67</v>
      </c>
      <c r="O1672" s="37" t="s">
        <v>67</v>
      </c>
      <c r="P1672" s="37" t="s">
        <v>3756</v>
      </c>
      <c r="Q1672" s="75" t="s">
        <v>2905</v>
      </c>
      <c r="R1672" t="s">
        <v>3691</v>
      </c>
      <c r="S1672" s="38">
        <v>50</v>
      </c>
      <c r="T1672">
        <v>1</v>
      </c>
      <c r="U1672">
        <v>0</v>
      </c>
      <c r="V1672" s="43" t="str">
        <f t="shared" si="115"/>
        <v>USD</v>
      </c>
    </row>
    <row r="1673" spans="1:22" x14ac:dyDescent="0.2">
      <c r="A1673" s="18" t="str">
        <f t="shared" si="113"/>
        <v>Catalogo principalOPEN VALUE - CSP GOBIERNOCFQ7TTC0HBSJ-0001</v>
      </c>
      <c r="B1673" s="18" t="str">
        <f t="shared" si="114"/>
        <v>CFQ7TTC0HBSJ-0001OPEN VALUE - CSP GOBIERNO</v>
      </c>
      <c r="C1673" s="18"/>
      <c r="D1673" t="s">
        <v>122</v>
      </c>
      <c r="E1673" t="s">
        <v>2906</v>
      </c>
      <c r="F1673" t="s">
        <v>2769</v>
      </c>
      <c r="G1673" s="18" t="str">
        <f t="shared" si="116"/>
        <v>Catalogo principal</v>
      </c>
      <c r="H1673" s="43" t="s">
        <v>121</v>
      </c>
      <c r="I1673" s="37" t="s">
        <v>67</v>
      </c>
      <c r="J1673" t="s">
        <v>1268</v>
      </c>
      <c r="K1673" t="s">
        <v>40</v>
      </c>
      <c r="L1673" s="70" t="s">
        <v>21</v>
      </c>
      <c r="M1673" s="70" t="s">
        <v>3966</v>
      </c>
      <c r="N1673" s="37" t="s">
        <v>67</v>
      </c>
      <c r="O1673" s="37" t="s">
        <v>67</v>
      </c>
      <c r="P1673" s="37" t="s">
        <v>3756</v>
      </c>
      <c r="Q1673" s="75" t="s">
        <v>2906</v>
      </c>
      <c r="R1673" t="s">
        <v>3691</v>
      </c>
      <c r="S1673" s="38">
        <v>135</v>
      </c>
      <c r="T1673">
        <v>1</v>
      </c>
      <c r="U1673">
        <v>0</v>
      </c>
      <c r="V1673" s="43" t="str">
        <f t="shared" si="115"/>
        <v>USD</v>
      </c>
    </row>
    <row r="1674" spans="1:22" x14ac:dyDescent="0.2">
      <c r="A1674" s="18" t="str">
        <f t="shared" si="113"/>
        <v>Catalogo principalOPEN VALUE - CSP GOBIERNOCFQ7TTC0LFN5-0004</v>
      </c>
      <c r="B1674" s="18" t="str">
        <f t="shared" si="114"/>
        <v>CFQ7TTC0LFN5-0004OPEN VALUE - CSP GOBIERNO</v>
      </c>
      <c r="C1674" s="18"/>
      <c r="D1674" t="s">
        <v>122</v>
      </c>
      <c r="E1674" t="s">
        <v>2907</v>
      </c>
      <c r="F1674" t="s">
        <v>2769</v>
      </c>
      <c r="G1674" s="18" t="str">
        <f t="shared" si="116"/>
        <v>Catalogo principal</v>
      </c>
      <c r="H1674" s="43" t="s">
        <v>121</v>
      </c>
      <c r="I1674" s="37" t="s">
        <v>67</v>
      </c>
      <c r="J1674" t="s">
        <v>996</v>
      </c>
      <c r="K1674" t="s">
        <v>40</v>
      </c>
      <c r="L1674" s="70" t="s">
        <v>21</v>
      </c>
      <c r="M1674" s="70" t="s">
        <v>3966</v>
      </c>
      <c r="N1674" s="37" t="s">
        <v>67</v>
      </c>
      <c r="O1674" s="37" t="s">
        <v>67</v>
      </c>
      <c r="P1674" s="37" t="s">
        <v>3756</v>
      </c>
      <c r="Q1674" s="75" t="s">
        <v>2907</v>
      </c>
      <c r="R1674" t="s">
        <v>3691</v>
      </c>
      <c r="S1674" s="38">
        <v>20</v>
      </c>
      <c r="T1674">
        <v>1</v>
      </c>
      <c r="U1674">
        <v>0</v>
      </c>
      <c r="V1674" s="43" t="str">
        <f t="shared" si="115"/>
        <v>USD</v>
      </c>
    </row>
    <row r="1675" spans="1:22" x14ac:dyDescent="0.2">
      <c r="A1675" s="18" t="str">
        <f t="shared" si="113"/>
        <v>Catalogo principalOPEN VALUE - CSP GOBIERNOCFQ7TTC0LFN5-0002</v>
      </c>
      <c r="B1675" s="18" t="str">
        <f t="shared" si="114"/>
        <v>CFQ7TTC0LFN5-0002OPEN VALUE - CSP GOBIERNO</v>
      </c>
      <c r="C1675" s="18"/>
      <c r="D1675" t="s">
        <v>122</v>
      </c>
      <c r="E1675" t="s">
        <v>2908</v>
      </c>
      <c r="F1675" t="s">
        <v>2769</v>
      </c>
      <c r="G1675" s="18" t="str">
        <f t="shared" si="116"/>
        <v>Catalogo principal</v>
      </c>
      <c r="H1675" s="43" t="s">
        <v>121</v>
      </c>
      <c r="I1675" s="37" t="s">
        <v>67</v>
      </c>
      <c r="J1675" t="s">
        <v>995</v>
      </c>
      <c r="K1675" t="s">
        <v>40</v>
      </c>
      <c r="L1675" s="70" t="s">
        <v>21</v>
      </c>
      <c r="M1675" s="70" t="s">
        <v>3966</v>
      </c>
      <c r="N1675" s="37" t="s">
        <v>67</v>
      </c>
      <c r="O1675" s="37" t="s">
        <v>67</v>
      </c>
      <c r="P1675" s="37" t="s">
        <v>3756</v>
      </c>
      <c r="Q1675" s="75" t="s">
        <v>2908</v>
      </c>
      <c r="R1675" t="s">
        <v>3691</v>
      </c>
      <c r="S1675" s="38">
        <v>65</v>
      </c>
      <c r="T1675">
        <v>1</v>
      </c>
      <c r="U1675">
        <v>0</v>
      </c>
      <c r="V1675" s="43" t="str">
        <f t="shared" si="115"/>
        <v>USD</v>
      </c>
    </row>
    <row r="1676" spans="1:22" x14ac:dyDescent="0.2">
      <c r="A1676" s="18" t="str">
        <f t="shared" si="113"/>
        <v>Catalogo principalOPEN VALUE - CSP GOBIERNOCFQ7TTC0LH31-0009</v>
      </c>
      <c r="B1676" s="18" t="str">
        <f t="shared" si="114"/>
        <v>CFQ7TTC0LH31-0009OPEN VALUE - CSP GOBIERNO</v>
      </c>
      <c r="C1676" s="18"/>
      <c r="D1676" t="s">
        <v>122</v>
      </c>
      <c r="E1676" t="s">
        <v>2909</v>
      </c>
      <c r="F1676" t="s">
        <v>2769</v>
      </c>
      <c r="G1676" s="18" t="str">
        <f t="shared" si="116"/>
        <v>Catalogo principal</v>
      </c>
      <c r="H1676" s="43" t="s">
        <v>121</v>
      </c>
      <c r="I1676" s="37" t="s">
        <v>67</v>
      </c>
      <c r="J1676" t="s">
        <v>3118</v>
      </c>
      <c r="K1676" t="s">
        <v>40</v>
      </c>
      <c r="L1676" s="70" t="s">
        <v>21</v>
      </c>
      <c r="M1676" s="70" t="s">
        <v>28</v>
      </c>
      <c r="N1676" s="37" t="s">
        <v>67</v>
      </c>
      <c r="O1676" s="37" t="s">
        <v>67</v>
      </c>
      <c r="P1676" s="37" t="s">
        <v>3756</v>
      </c>
      <c r="Q1676" s="75" t="s">
        <v>2909</v>
      </c>
      <c r="R1676" t="s">
        <v>3691</v>
      </c>
      <c r="S1676" s="38">
        <v>500</v>
      </c>
      <c r="T1676">
        <v>1</v>
      </c>
      <c r="U1676">
        <v>0</v>
      </c>
      <c r="V1676" s="43" t="str">
        <f t="shared" si="115"/>
        <v>USD</v>
      </c>
    </row>
    <row r="1677" spans="1:22" x14ac:dyDescent="0.2">
      <c r="A1677" s="18" t="str">
        <f t="shared" si="113"/>
        <v>Catalogo principalOPEN VALUE - CSP GOBIERNOCFQ7TTC0LH31-0008</v>
      </c>
      <c r="B1677" s="18" t="str">
        <f t="shared" si="114"/>
        <v>CFQ7TTC0LH31-0008OPEN VALUE - CSP GOBIERNO</v>
      </c>
      <c r="C1677" s="18"/>
      <c r="D1677" t="s">
        <v>122</v>
      </c>
      <c r="E1677" t="s">
        <v>2910</v>
      </c>
      <c r="F1677" t="s">
        <v>2769</v>
      </c>
      <c r="G1677" s="18" t="str">
        <f t="shared" si="116"/>
        <v>Catalogo principal</v>
      </c>
      <c r="H1677" s="43" t="s">
        <v>121</v>
      </c>
      <c r="I1677" s="37" t="s">
        <v>67</v>
      </c>
      <c r="J1677" t="s">
        <v>1795</v>
      </c>
      <c r="K1677" t="s">
        <v>40</v>
      </c>
      <c r="L1677" s="70" t="s">
        <v>21</v>
      </c>
      <c r="M1677" s="70" t="s">
        <v>28</v>
      </c>
      <c r="N1677" s="37" t="s">
        <v>67</v>
      </c>
      <c r="O1677" s="37" t="s">
        <v>67</v>
      </c>
      <c r="P1677" s="37" t="s">
        <v>3756</v>
      </c>
      <c r="Q1677" s="75" t="s">
        <v>2910</v>
      </c>
      <c r="R1677" t="s">
        <v>3691</v>
      </c>
      <c r="S1677" s="38">
        <v>4000</v>
      </c>
      <c r="T1677">
        <v>1</v>
      </c>
      <c r="U1677">
        <v>0</v>
      </c>
      <c r="V1677" s="43" t="str">
        <f t="shared" si="115"/>
        <v>USD</v>
      </c>
    </row>
    <row r="1678" spans="1:22" x14ac:dyDescent="0.2">
      <c r="A1678" s="18" t="str">
        <f t="shared" ref="A1678:A1741" si="117">D1678&amp;F1678&amp;E1678</f>
        <v>Catalogo principalOPEN VALUE - CSP GOBIERNOCFQ7TTC0LH31-0007</v>
      </c>
      <c r="B1678" s="18" t="str">
        <f t="shared" ref="B1678:B1741" si="118">E1678&amp;F1678</f>
        <v>CFQ7TTC0LH31-0007OPEN VALUE - CSP GOBIERNO</v>
      </c>
      <c r="C1678" s="18"/>
      <c r="D1678" t="s">
        <v>122</v>
      </c>
      <c r="E1678" t="s">
        <v>2911</v>
      </c>
      <c r="F1678" t="s">
        <v>2769</v>
      </c>
      <c r="G1678" s="18" t="str">
        <f t="shared" si="116"/>
        <v>Catalogo principal</v>
      </c>
      <c r="H1678" s="43" t="s">
        <v>121</v>
      </c>
      <c r="I1678" s="37" t="s">
        <v>67</v>
      </c>
      <c r="J1678" t="s">
        <v>3119</v>
      </c>
      <c r="K1678" t="s">
        <v>40</v>
      </c>
      <c r="L1678" s="70" t="s">
        <v>21</v>
      </c>
      <c r="M1678" s="70" t="s">
        <v>28</v>
      </c>
      <c r="N1678" s="37" t="s">
        <v>67</v>
      </c>
      <c r="O1678" s="37" t="s">
        <v>67</v>
      </c>
      <c r="P1678" s="37" t="s">
        <v>3756</v>
      </c>
      <c r="Q1678" s="75" t="s">
        <v>2911</v>
      </c>
      <c r="R1678" t="s">
        <v>3691</v>
      </c>
      <c r="S1678" s="38">
        <v>100</v>
      </c>
      <c r="T1678">
        <v>1</v>
      </c>
      <c r="U1678">
        <v>0</v>
      </c>
      <c r="V1678" s="43" t="str">
        <f t="shared" si="115"/>
        <v>USD</v>
      </c>
    </row>
    <row r="1679" spans="1:22" x14ac:dyDescent="0.2">
      <c r="A1679" s="18" t="str">
        <f t="shared" si="117"/>
        <v>Catalogo principalOPEN VALUE - CSP GOBIERNOCFQ7TTC0LH31-0005</v>
      </c>
      <c r="B1679" s="18" t="str">
        <f t="shared" si="118"/>
        <v>CFQ7TTC0LH31-0005OPEN VALUE - CSP GOBIERNO</v>
      </c>
      <c r="C1679" s="18"/>
      <c r="D1679" t="s">
        <v>122</v>
      </c>
      <c r="E1679" t="s">
        <v>2912</v>
      </c>
      <c r="F1679" t="s">
        <v>2769</v>
      </c>
      <c r="G1679" s="18" t="str">
        <f t="shared" si="116"/>
        <v>Catalogo principal</v>
      </c>
      <c r="H1679" s="43" t="s">
        <v>121</v>
      </c>
      <c r="I1679" s="37" t="s">
        <v>67</v>
      </c>
      <c r="J1679" t="s">
        <v>1818</v>
      </c>
      <c r="K1679" t="s">
        <v>40</v>
      </c>
      <c r="L1679" s="70" t="s">
        <v>21</v>
      </c>
      <c r="M1679" s="70" t="s">
        <v>28</v>
      </c>
      <c r="N1679" s="37" t="s">
        <v>67</v>
      </c>
      <c r="O1679" s="37" t="s">
        <v>67</v>
      </c>
      <c r="P1679" s="37" t="s">
        <v>3756</v>
      </c>
      <c r="Q1679" s="75" t="s">
        <v>2912</v>
      </c>
      <c r="R1679" t="s">
        <v>3691</v>
      </c>
      <c r="S1679" s="38">
        <v>12000</v>
      </c>
      <c r="T1679">
        <v>1</v>
      </c>
      <c r="U1679">
        <v>0</v>
      </c>
      <c r="V1679" s="43" t="str">
        <f t="shared" ref="V1679:V1742" si="119">H1679</f>
        <v>USD</v>
      </c>
    </row>
    <row r="1680" spans="1:22" x14ac:dyDescent="0.2">
      <c r="A1680" s="18" t="str">
        <f t="shared" si="117"/>
        <v>Catalogo principalOPEN VALUE - CSP GOBIERNOCFQ7TTC0LH31-0002</v>
      </c>
      <c r="B1680" s="18" t="str">
        <f t="shared" si="118"/>
        <v>CFQ7TTC0LH31-0002OPEN VALUE - CSP GOBIERNO</v>
      </c>
      <c r="C1680" s="18"/>
      <c r="D1680" t="s">
        <v>122</v>
      </c>
      <c r="E1680" t="s">
        <v>2913</v>
      </c>
      <c r="F1680" t="s">
        <v>2769</v>
      </c>
      <c r="G1680" s="18" t="str">
        <f t="shared" si="116"/>
        <v>Catalogo principal</v>
      </c>
      <c r="H1680" s="43" t="s">
        <v>121</v>
      </c>
      <c r="I1680" s="37" t="s">
        <v>67</v>
      </c>
      <c r="J1680" t="s">
        <v>998</v>
      </c>
      <c r="K1680" t="s">
        <v>40</v>
      </c>
      <c r="L1680" s="70" t="s">
        <v>21</v>
      </c>
      <c r="M1680" s="70" t="s">
        <v>3966</v>
      </c>
      <c r="N1680" s="37" t="s">
        <v>67</v>
      </c>
      <c r="O1680" s="37" t="s">
        <v>67</v>
      </c>
      <c r="P1680" s="37" t="s">
        <v>3756</v>
      </c>
      <c r="Q1680" s="75" t="s">
        <v>2913</v>
      </c>
      <c r="R1680" t="s">
        <v>3691</v>
      </c>
      <c r="S1680" s="38">
        <v>30</v>
      </c>
      <c r="T1680">
        <v>1</v>
      </c>
      <c r="U1680">
        <v>0</v>
      </c>
      <c r="V1680" s="43" t="str">
        <f t="shared" si="119"/>
        <v>USD</v>
      </c>
    </row>
    <row r="1681" spans="1:22" x14ac:dyDescent="0.2">
      <c r="A1681" s="18" t="str">
        <f t="shared" si="117"/>
        <v>Catalogo principalOPEN VALUE - CSP GOBIERNOCFQ7TTC0LH31-001C</v>
      </c>
      <c r="B1681" s="18" t="str">
        <f t="shared" si="118"/>
        <v>CFQ7TTC0LH31-001COPEN VALUE - CSP GOBIERNO</v>
      </c>
      <c r="C1681" s="18"/>
      <c r="D1681" t="s">
        <v>122</v>
      </c>
      <c r="E1681" t="s">
        <v>2914</v>
      </c>
      <c r="F1681" t="s">
        <v>2769</v>
      </c>
      <c r="G1681" s="18" t="str">
        <f t="shared" si="116"/>
        <v>Catalogo principal</v>
      </c>
      <c r="H1681" s="43" t="s">
        <v>121</v>
      </c>
      <c r="I1681" s="37" t="s">
        <v>67</v>
      </c>
      <c r="J1681" t="s">
        <v>2082</v>
      </c>
      <c r="K1681" t="s">
        <v>40</v>
      </c>
      <c r="L1681" s="70" t="s">
        <v>21</v>
      </c>
      <c r="M1681" s="70" t="s">
        <v>28</v>
      </c>
      <c r="N1681" s="37" t="s">
        <v>67</v>
      </c>
      <c r="O1681" s="37" t="s">
        <v>67</v>
      </c>
      <c r="P1681" s="37" t="s">
        <v>3756</v>
      </c>
      <c r="Q1681" s="75" t="s">
        <v>2914</v>
      </c>
      <c r="R1681" t="s">
        <v>3691</v>
      </c>
      <c r="S1681" s="38">
        <v>2000</v>
      </c>
      <c r="T1681">
        <v>1</v>
      </c>
      <c r="U1681">
        <v>0</v>
      </c>
      <c r="V1681" s="43" t="str">
        <f t="shared" si="119"/>
        <v>USD</v>
      </c>
    </row>
    <row r="1682" spans="1:22" x14ac:dyDescent="0.2">
      <c r="A1682" s="18" t="str">
        <f t="shared" si="117"/>
        <v>Catalogo principalOPEN VALUE - CSP GOBIERNOCFQ7TTC0LH31-001B</v>
      </c>
      <c r="B1682" s="18" t="str">
        <f t="shared" si="118"/>
        <v>CFQ7TTC0LH31-001BOPEN VALUE - CSP GOBIERNO</v>
      </c>
      <c r="C1682" s="18"/>
      <c r="D1682" t="s">
        <v>122</v>
      </c>
      <c r="E1682" t="s">
        <v>2915</v>
      </c>
      <c r="F1682" t="s">
        <v>2769</v>
      </c>
      <c r="G1682" s="18" t="str">
        <f t="shared" si="116"/>
        <v>Catalogo principal</v>
      </c>
      <c r="H1682" s="43" t="s">
        <v>121</v>
      </c>
      <c r="I1682" s="37" t="s">
        <v>67</v>
      </c>
      <c r="J1682" t="s">
        <v>3120</v>
      </c>
      <c r="K1682" t="s">
        <v>40</v>
      </c>
      <c r="L1682" s="70" t="s">
        <v>21</v>
      </c>
      <c r="M1682" s="70" t="s">
        <v>28</v>
      </c>
      <c r="N1682" s="37" t="s">
        <v>67</v>
      </c>
      <c r="O1682" s="37" t="s">
        <v>67</v>
      </c>
      <c r="P1682" s="37" t="s">
        <v>3756</v>
      </c>
      <c r="Q1682" s="75" t="s">
        <v>2915</v>
      </c>
      <c r="R1682" t="s">
        <v>3691</v>
      </c>
      <c r="S1682" s="38">
        <v>50</v>
      </c>
      <c r="T1682">
        <v>1</v>
      </c>
      <c r="U1682">
        <v>0</v>
      </c>
      <c r="V1682" s="43" t="str">
        <f t="shared" si="119"/>
        <v>USD</v>
      </c>
    </row>
    <row r="1683" spans="1:22" x14ac:dyDescent="0.2">
      <c r="A1683" s="18" t="str">
        <f t="shared" si="117"/>
        <v>Catalogo principalOPEN VALUE - CSP GOBIERNOCFQ7TTC0LH31-0019</v>
      </c>
      <c r="B1683" s="18" t="str">
        <f t="shared" si="118"/>
        <v>CFQ7TTC0LH31-0019OPEN VALUE - CSP GOBIERNO</v>
      </c>
      <c r="C1683" s="18"/>
      <c r="D1683" t="s">
        <v>122</v>
      </c>
      <c r="E1683" t="s">
        <v>2916</v>
      </c>
      <c r="F1683" t="s">
        <v>2769</v>
      </c>
      <c r="G1683" s="18" t="str">
        <f t="shared" si="116"/>
        <v>Catalogo principal</v>
      </c>
      <c r="H1683" s="43" t="s">
        <v>121</v>
      </c>
      <c r="I1683" s="37" t="s">
        <v>67</v>
      </c>
      <c r="J1683" t="s">
        <v>2086</v>
      </c>
      <c r="K1683" t="s">
        <v>40</v>
      </c>
      <c r="L1683" s="70" t="s">
        <v>21</v>
      </c>
      <c r="M1683" s="70" t="s">
        <v>28</v>
      </c>
      <c r="N1683" s="37" t="s">
        <v>67</v>
      </c>
      <c r="O1683" s="37" t="s">
        <v>67</v>
      </c>
      <c r="P1683" s="37" t="s">
        <v>3756</v>
      </c>
      <c r="Q1683" s="75" t="s">
        <v>2916</v>
      </c>
      <c r="R1683" t="s">
        <v>3691</v>
      </c>
      <c r="S1683" s="38">
        <v>6000</v>
      </c>
      <c r="T1683">
        <v>1</v>
      </c>
      <c r="U1683">
        <v>0</v>
      </c>
      <c r="V1683" s="43" t="str">
        <f t="shared" si="119"/>
        <v>USD</v>
      </c>
    </row>
    <row r="1684" spans="1:22" x14ac:dyDescent="0.2">
      <c r="A1684" s="18" t="str">
        <f t="shared" si="117"/>
        <v>Catalogo principalOPEN VALUE - CSP GOBIERNOCFQ7TTC0LH31-0018</v>
      </c>
      <c r="B1684" s="18" t="str">
        <f t="shared" si="118"/>
        <v>CFQ7TTC0LH31-0018OPEN VALUE - CSP GOBIERNO</v>
      </c>
      <c r="C1684" s="18"/>
      <c r="D1684" t="s">
        <v>122</v>
      </c>
      <c r="E1684" t="s">
        <v>2917</v>
      </c>
      <c r="F1684" t="s">
        <v>2769</v>
      </c>
      <c r="G1684" s="18" t="str">
        <f t="shared" si="116"/>
        <v>Catalogo principal</v>
      </c>
      <c r="H1684" s="43" t="s">
        <v>121</v>
      </c>
      <c r="I1684" s="37" t="s">
        <v>67</v>
      </c>
      <c r="J1684" t="s">
        <v>3121</v>
      </c>
      <c r="K1684" t="s">
        <v>40</v>
      </c>
      <c r="L1684" s="70" t="s">
        <v>21</v>
      </c>
      <c r="M1684" s="70" t="s">
        <v>28</v>
      </c>
      <c r="N1684" s="37" t="s">
        <v>67</v>
      </c>
      <c r="O1684" s="37" t="s">
        <v>67</v>
      </c>
      <c r="P1684" s="37" t="s">
        <v>3756</v>
      </c>
      <c r="Q1684" s="75" t="s">
        <v>2917</v>
      </c>
      <c r="R1684" t="s">
        <v>3691</v>
      </c>
      <c r="S1684" s="38">
        <v>250</v>
      </c>
      <c r="T1684">
        <v>1</v>
      </c>
      <c r="U1684">
        <v>0</v>
      </c>
      <c r="V1684" s="43" t="str">
        <f t="shared" si="119"/>
        <v>USD</v>
      </c>
    </row>
    <row r="1685" spans="1:22" x14ac:dyDescent="0.2">
      <c r="A1685" s="18" t="str">
        <f t="shared" si="117"/>
        <v>Catalogo principalOPEN VALUE - CSP GOBIERNOCFQ7TTC0LH31-0001</v>
      </c>
      <c r="B1685" s="18" t="str">
        <f t="shared" si="118"/>
        <v>CFQ7TTC0LH31-0001OPEN VALUE - CSP GOBIERNO</v>
      </c>
      <c r="C1685" s="18"/>
      <c r="D1685" t="s">
        <v>122</v>
      </c>
      <c r="E1685" t="s">
        <v>2918</v>
      </c>
      <c r="F1685" t="s">
        <v>2769</v>
      </c>
      <c r="G1685" s="18" t="str">
        <f t="shared" si="116"/>
        <v>Catalogo principal</v>
      </c>
      <c r="H1685" s="43" t="s">
        <v>121</v>
      </c>
      <c r="I1685" s="37" t="s">
        <v>67</v>
      </c>
      <c r="J1685" t="s">
        <v>997</v>
      </c>
      <c r="K1685" t="s">
        <v>40</v>
      </c>
      <c r="L1685" s="70" t="s">
        <v>21</v>
      </c>
      <c r="M1685" s="70" t="s">
        <v>3966</v>
      </c>
      <c r="N1685" s="37" t="s">
        <v>67</v>
      </c>
      <c r="O1685" s="37" t="s">
        <v>67</v>
      </c>
      <c r="P1685" s="37" t="s">
        <v>3756</v>
      </c>
      <c r="Q1685" s="75" t="s">
        <v>2918</v>
      </c>
      <c r="R1685" t="s">
        <v>3691</v>
      </c>
      <c r="S1685" s="38">
        <v>180</v>
      </c>
      <c r="T1685">
        <v>1</v>
      </c>
      <c r="U1685">
        <v>0</v>
      </c>
      <c r="V1685" s="43" t="str">
        <f t="shared" si="119"/>
        <v>USD</v>
      </c>
    </row>
    <row r="1686" spans="1:22" x14ac:dyDescent="0.2">
      <c r="A1686" s="18" t="str">
        <f t="shared" si="117"/>
        <v>Catalogo principalOPEN VALUE - CSP GOBIERNOCFQ7TTC0LFNJ-0001</v>
      </c>
      <c r="B1686" s="18" t="str">
        <f t="shared" si="118"/>
        <v>CFQ7TTC0LFNJ-0001OPEN VALUE - CSP GOBIERNO</v>
      </c>
      <c r="C1686" s="18"/>
      <c r="D1686" t="s">
        <v>122</v>
      </c>
      <c r="E1686" t="s">
        <v>2919</v>
      </c>
      <c r="F1686" t="s">
        <v>2769</v>
      </c>
      <c r="G1686" s="18" t="str">
        <f t="shared" si="116"/>
        <v>Catalogo principal</v>
      </c>
      <c r="H1686" s="43" t="s">
        <v>121</v>
      </c>
      <c r="I1686" s="37" t="s">
        <v>67</v>
      </c>
      <c r="J1686" t="s">
        <v>999</v>
      </c>
      <c r="K1686" t="s">
        <v>40</v>
      </c>
      <c r="L1686" s="70" t="s">
        <v>21</v>
      </c>
      <c r="M1686" s="70" t="s">
        <v>3966</v>
      </c>
      <c r="N1686" s="37" t="s">
        <v>67</v>
      </c>
      <c r="O1686" s="37" t="s">
        <v>67</v>
      </c>
      <c r="P1686" s="37" t="s">
        <v>3756</v>
      </c>
      <c r="Q1686" s="75" t="s">
        <v>2919</v>
      </c>
      <c r="R1686" t="s">
        <v>3691</v>
      </c>
      <c r="S1686" s="38">
        <v>8</v>
      </c>
      <c r="T1686">
        <v>1</v>
      </c>
      <c r="U1686">
        <v>0</v>
      </c>
      <c r="V1686" s="43" t="str">
        <f t="shared" si="119"/>
        <v>USD</v>
      </c>
    </row>
    <row r="1687" spans="1:22" x14ac:dyDescent="0.2">
      <c r="A1687" s="18" t="str">
        <f t="shared" si="117"/>
        <v>Catalogo principalOPEN VALUE - CSP GOBIERNOCFQ7TTC0HD42-000C</v>
      </c>
      <c r="B1687" s="18" t="str">
        <f t="shared" si="118"/>
        <v>CFQ7TTC0HD42-000COPEN VALUE - CSP GOBIERNO</v>
      </c>
      <c r="C1687" s="18"/>
      <c r="D1687" t="s">
        <v>122</v>
      </c>
      <c r="E1687" t="s">
        <v>2920</v>
      </c>
      <c r="F1687" t="s">
        <v>2769</v>
      </c>
      <c r="G1687" s="18" t="str">
        <f t="shared" si="116"/>
        <v>Catalogo principal</v>
      </c>
      <c r="H1687" s="43" t="s">
        <v>121</v>
      </c>
      <c r="I1687" s="37" t="s">
        <v>67</v>
      </c>
      <c r="J1687" t="s">
        <v>3122</v>
      </c>
      <c r="K1687" t="s">
        <v>40</v>
      </c>
      <c r="L1687" s="70" t="s">
        <v>21</v>
      </c>
      <c r="M1687" s="70" t="s">
        <v>3966</v>
      </c>
      <c r="N1687" s="37" t="s">
        <v>67</v>
      </c>
      <c r="O1687" s="37" t="s">
        <v>67</v>
      </c>
      <c r="P1687" s="37" t="s">
        <v>3756</v>
      </c>
      <c r="Q1687" s="75" t="s">
        <v>2920</v>
      </c>
      <c r="R1687" t="s">
        <v>3691</v>
      </c>
      <c r="S1687" s="38">
        <v>750</v>
      </c>
      <c r="T1687">
        <v>1</v>
      </c>
      <c r="U1687">
        <v>0</v>
      </c>
      <c r="V1687" s="43" t="str">
        <f t="shared" si="119"/>
        <v>USD</v>
      </c>
    </row>
    <row r="1688" spans="1:22" x14ac:dyDescent="0.2">
      <c r="A1688" s="18" t="str">
        <f t="shared" si="117"/>
        <v>Catalogo principalOPEN VALUE - CSP GOBIERNOCFQ7TTC0HD42-000B</v>
      </c>
      <c r="B1688" s="18" t="str">
        <f t="shared" si="118"/>
        <v>CFQ7TTC0HD42-000BOPEN VALUE - CSP GOBIERNO</v>
      </c>
      <c r="C1688" s="18"/>
      <c r="D1688" t="s">
        <v>122</v>
      </c>
      <c r="E1688" t="s">
        <v>2921</v>
      </c>
      <c r="F1688" t="s">
        <v>2769</v>
      </c>
      <c r="G1688" s="18" t="str">
        <f t="shared" si="116"/>
        <v>Catalogo principal</v>
      </c>
      <c r="H1688" s="43" t="s">
        <v>121</v>
      </c>
      <c r="I1688" s="37" t="s">
        <v>67</v>
      </c>
      <c r="J1688" t="s">
        <v>3123</v>
      </c>
      <c r="K1688" t="s">
        <v>40</v>
      </c>
      <c r="L1688" s="70" t="s">
        <v>21</v>
      </c>
      <c r="M1688" s="70" t="s">
        <v>3966</v>
      </c>
      <c r="N1688" s="37" t="s">
        <v>67</v>
      </c>
      <c r="O1688" s="37" t="s">
        <v>67</v>
      </c>
      <c r="P1688" s="37" t="s">
        <v>3756</v>
      </c>
      <c r="Q1688" s="75" t="s">
        <v>2921</v>
      </c>
      <c r="R1688" t="s">
        <v>3691</v>
      </c>
      <c r="S1688" s="38">
        <v>6000</v>
      </c>
      <c r="T1688">
        <v>1</v>
      </c>
      <c r="U1688">
        <v>0</v>
      </c>
      <c r="V1688" s="43" t="str">
        <f t="shared" si="119"/>
        <v>USD</v>
      </c>
    </row>
    <row r="1689" spans="1:22" x14ac:dyDescent="0.2">
      <c r="A1689" s="18" t="str">
        <f t="shared" si="117"/>
        <v>Catalogo principalOPEN VALUE - CSP GOBIERNOCFQ7TTC0HD42-0009</v>
      </c>
      <c r="B1689" s="18" t="str">
        <f t="shared" si="118"/>
        <v>CFQ7TTC0HD42-0009OPEN VALUE - CSP GOBIERNO</v>
      </c>
      <c r="C1689" s="18"/>
      <c r="D1689" t="s">
        <v>122</v>
      </c>
      <c r="E1689" t="s">
        <v>2922</v>
      </c>
      <c r="F1689" t="s">
        <v>2769</v>
      </c>
      <c r="G1689" s="18" t="str">
        <f t="shared" si="116"/>
        <v>Catalogo principal</v>
      </c>
      <c r="H1689" s="43" t="s">
        <v>121</v>
      </c>
      <c r="I1689" s="37" t="s">
        <v>67</v>
      </c>
      <c r="J1689" t="s">
        <v>3124</v>
      </c>
      <c r="K1689" t="s">
        <v>40</v>
      </c>
      <c r="L1689" s="70" t="s">
        <v>21</v>
      </c>
      <c r="M1689" s="70" t="s">
        <v>3966</v>
      </c>
      <c r="N1689" s="37" t="s">
        <v>67</v>
      </c>
      <c r="O1689" s="37" t="s">
        <v>67</v>
      </c>
      <c r="P1689" s="37" t="s">
        <v>3756</v>
      </c>
      <c r="Q1689" s="75" t="s">
        <v>2922</v>
      </c>
      <c r="R1689" t="s">
        <v>3691</v>
      </c>
      <c r="S1689" s="38">
        <v>17000</v>
      </c>
      <c r="T1689">
        <v>1</v>
      </c>
      <c r="U1689">
        <v>0</v>
      </c>
      <c r="V1689" s="43" t="str">
        <f t="shared" si="119"/>
        <v>USD</v>
      </c>
    </row>
    <row r="1690" spans="1:22" x14ac:dyDescent="0.2">
      <c r="A1690" s="18" t="str">
        <f t="shared" si="117"/>
        <v>Catalogo principalOPEN VALUE - CSP GOBIERNOCFQ7TTC0HD42-0008</v>
      </c>
      <c r="B1690" s="18" t="str">
        <f t="shared" si="118"/>
        <v>CFQ7TTC0HD42-0008OPEN VALUE - CSP GOBIERNO</v>
      </c>
      <c r="C1690" s="18"/>
      <c r="D1690" t="s">
        <v>122</v>
      </c>
      <c r="E1690" t="s">
        <v>2923</v>
      </c>
      <c r="F1690" t="s">
        <v>2769</v>
      </c>
      <c r="G1690" s="18" t="str">
        <f t="shared" si="116"/>
        <v>Catalogo principal</v>
      </c>
      <c r="H1690" s="43" t="s">
        <v>121</v>
      </c>
      <c r="I1690" s="37" t="s">
        <v>67</v>
      </c>
      <c r="J1690" t="s">
        <v>3125</v>
      </c>
      <c r="K1690" t="s">
        <v>40</v>
      </c>
      <c r="L1690" s="70" t="s">
        <v>21</v>
      </c>
      <c r="M1690" s="70" t="s">
        <v>3966</v>
      </c>
      <c r="N1690" s="37" t="s">
        <v>67</v>
      </c>
      <c r="O1690" s="37" t="s">
        <v>67</v>
      </c>
      <c r="P1690" s="37" t="s">
        <v>3756</v>
      </c>
      <c r="Q1690" s="75" t="s">
        <v>2923</v>
      </c>
      <c r="R1690" t="s">
        <v>3691</v>
      </c>
      <c r="S1690" s="38">
        <v>37000</v>
      </c>
      <c r="T1690">
        <v>1</v>
      </c>
      <c r="U1690">
        <v>0</v>
      </c>
      <c r="V1690" s="43" t="str">
        <f t="shared" si="119"/>
        <v>USD</v>
      </c>
    </row>
    <row r="1691" spans="1:22" x14ac:dyDescent="0.2">
      <c r="A1691" s="18" t="str">
        <f t="shared" si="117"/>
        <v>Catalogo principalOPEN VALUE - CSP GOBIERNOCFQ7TTC0HD42-0001</v>
      </c>
      <c r="B1691" s="18" t="str">
        <f t="shared" si="118"/>
        <v>CFQ7TTC0HD42-0001OPEN VALUE - CSP GOBIERNO</v>
      </c>
      <c r="C1691" s="18"/>
      <c r="D1691" t="s">
        <v>122</v>
      </c>
      <c r="E1691" t="s">
        <v>2924</v>
      </c>
      <c r="F1691" t="s">
        <v>2769</v>
      </c>
      <c r="G1691" s="18" t="str">
        <f t="shared" si="116"/>
        <v>Catalogo principal</v>
      </c>
      <c r="H1691" s="43" t="s">
        <v>121</v>
      </c>
      <c r="I1691" s="37" t="s">
        <v>67</v>
      </c>
      <c r="J1691" t="s">
        <v>3126</v>
      </c>
      <c r="K1691" t="s">
        <v>40</v>
      </c>
      <c r="L1691" s="70" t="s">
        <v>21</v>
      </c>
      <c r="M1691" s="70" t="s">
        <v>3966</v>
      </c>
      <c r="N1691" s="37" t="s">
        <v>67</v>
      </c>
      <c r="O1691" s="37" t="s">
        <v>67</v>
      </c>
      <c r="P1691" s="37" t="s">
        <v>3756</v>
      </c>
      <c r="Q1691" s="75" t="s">
        <v>2924</v>
      </c>
      <c r="R1691" t="s">
        <v>3691</v>
      </c>
      <c r="S1691" s="38">
        <v>3000</v>
      </c>
      <c r="T1691">
        <v>1</v>
      </c>
      <c r="U1691">
        <v>0</v>
      </c>
      <c r="V1691" s="43" t="str">
        <f t="shared" si="119"/>
        <v>USD</v>
      </c>
    </row>
    <row r="1692" spans="1:22" x14ac:dyDescent="0.2">
      <c r="A1692" s="18" t="str">
        <f t="shared" si="117"/>
        <v>Catalogo principalOPEN VALUE - CSP GOBIERNOCFQ7TTC0LHT4-0001</v>
      </c>
      <c r="B1692" s="18" t="str">
        <f t="shared" si="118"/>
        <v>CFQ7TTC0LHT4-0001OPEN VALUE - CSP GOBIERNO</v>
      </c>
      <c r="C1692" s="18"/>
      <c r="D1692" t="s">
        <v>122</v>
      </c>
      <c r="E1692" t="s">
        <v>2925</v>
      </c>
      <c r="F1692" t="s">
        <v>2769</v>
      </c>
      <c r="G1692" s="18" t="str">
        <f t="shared" si="116"/>
        <v>Catalogo principal</v>
      </c>
      <c r="H1692" s="43" t="s">
        <v>121</v>
      </c>
      <c r="I1692" s="37" t="s">
        <v>67</v>
      </c>
      <c r="J1692" t="s">
        <v>1000</v>
      </c>
      <c r="K1692" t="s">
        <v>40</v>
      </c>
      <c r="L1692" s="70" t="s">
        <v>21</v>
      </c>
      <c r="M1692" s="70" t="s">
        <v>3966</v>
      </c>
      <c r="N1692" s="37" t="s">
        <v>67</v>
      </c>
      <c r="O1692" s="37" t="s">
        <v>67</v>
      </c>
      <c r="P1692" s="37" t="s">
        <v>3756</v>
      </c>
      <c r="Q1692" s="75" t="s">
        <v>2925</v>
      </c>
      <c r="R1692" t="s">
        <v>3691</v>
      </c>
      <c r="S1692" s="38">
        <v>10.6</v>
      </c>
      <c r="T1692">
        <v>1</v>
      </c>
      <c r="U1692">
        <v>0</v>
      </c>
      <c r="V1692" s="43" t="str">
        <f t="shared" si="119"/>
        <v>USD</v>
      </c>
    </row>
    <row r="1693" spans="1:22" x14ac:dyDescent="0.2">
      <c r="A1693" s="18" t="str">
        <f t="shared" si="117"/>
        <v>Catalogo principalOPEN VALUE - CSP GOBIERNOCFQ7TTC0LFJ1-0001</v>
      </c>
      <c r="B1693" s="18" t="str">
        <f t="shared" si="118"/>
        <v>CFQ7TTC0LFJ1-0001OPEN VALUE - CSP GOBIERNO</v>
      </c>
      <c r="C1693" s="18"/>
      <c r="D1693" t="s">
        <v>122</v>
      </c>
      <c r="E1693" t="s">
        <v>2926</v>
      </c>
      <c r="F1693" t="s">
        <v>2769</v>
      </c>
      <c r="G1693" s="18" t="str">
        <f t="shared" si="116"/>
        <v>Catalogo principal</v>
      </c>
      <c r="H1693" s="43" t="s">
        <v>121</v>
      </c>
      <c r="I1693" s="37" t="s">
        <v>67</v>
      </c>
      <c r="J1693" t="s">
        <v>1001</v>
      </c>
      <c r="K1693" t="s">
        <v>40</v>
      </c>
      <c r="L1693" s="70" t="s">
        <v>21</v>
      </c>
      <c r="M1693" s="70" t="s">
        <v>3966</v>
      </c>
      <c r="N1693" s="37" t="s">
        <v>67</v>
      </c>
      <c r="O1693" s="37" t="s">
        <v>67</v>
      </c>
      <c r="P1693" s="37" t="s">
        <v>3756</v>
      </c>
      <c r="Q1693" s="75" t="s">
        <v>2926</v>
      </c>
      <c r="R1693" t="s">
        <v>3691</v>
      </c>
      <c r="S1693" s="38">
        <v>16.399999999999999</v>
      </c>
      <c r="T1693">
        <v>1</v>
      </c>
      <c r="U1693">
        <v>0</v>
      </c>
      <c r="V1693" s="43" t="str">
        <f t="shared" si="119"/>
        <v>USD</v>
      </c>
    </row>
    <row r="1694" spans="1:22" x14ac:dyDescent="0.2">
      <c r="A1694" s="18" t="str">
        <f t="shared" si="117"/>
        <v>Catalogo principalOPEN VALUE - CSP GOBIERNOCFQ7TTC0LH16-0001</v>
      </c>
      <c r="B1694" s="18" t="str">
        <f t="shared" si="118"/>
        <v>CFQ7TTC0LH16-0001OPEN VALUE - CSP GOBIERNO</v>
      </c>
      <c r="C1694" s="18"/>
      <c r="D1694" t="s">
        <v>122</v>
      </c>
      <c r="E1694" t="s">
        <v>2927</v>
      </c>
      <c r="F1694" t="s">
        <v>2769</v>
      </c>
      <c r="G1694" s="18" t="str">
        <f t="shared" si="116"/>
        <v>Catalogo principal</v>
      </c>
      <c r="H1694" s="43" t="s">
        <v>121</v>
      </c>
      <c r="I1694" s="37" t="s">
        <v>67</v>
      </c>
      <c r="J1694" t="s">
        <v>1002</v>
      </c>
      <c r="K1694" t="s">
        <v>40</v>
      </c>
      <c r="L1694" s="70" t="s">
        <v>21</v>
      </c>
      <c r="M1694" s="70" t="s">
        <v>3966</v>
      </c>
      <c r="N1694" s="37" t="s">
        <v>67</v>
      </c>
      <c r="O1694" s="37" t="s">
        <v>67</v>
      </c>
      <c r="P1694" s="37" t="s">
        <v>3756</v>
      </c>
      <c r="Q1694" s="75" t="s">
        <v>2927</v>
      </c>
      <c r="R1694" t="s">
        <v>3691</v>
      </c>
      <c r="S1694" s="38">
        <v>4</v>
      </c>
      <c r="T1694">
        <v>1</v>
      </c>
      <c r="U1694">
        <v>0</v>
      </c>
      <c r="V1694" s="43" t="str">
        <f t="shared" si="119"/>
        <v>USD</v>
      </c>
    </row>
    <row r="1695" spans="1:22" x14ac:dyDescent="0.2">
      <c r="A1695" s="18" t="str">
        <f t="shared" si="117"/>
        <v>Catalogo principalOPEN VALUE - CSP GOBIERNOCFQ7TTC0LH1P-0001</v>
      </c>
      <c r="B1695" s="18" t="str">
        <f t="shared" si="118"/>
        <v>CFQ7TTC0LH1P-0001OPEN VALUE - CSP GOBIERNO</v>
      </c>
      <c r="C1695" s="18"/>
      <c r="D1695" t="s">
        <v>122</v>
      </c>
      <c r="E1695" t="s">
        <v>2928</v>
      </c>
      <c r="F1695" t="s">
        <v>2769</v>
      </c>
      <c r="G1695" s="18" t="str">
        <f t="shared" si="116"/>
        <v>Catalogo principal</v>
      </c>
      <c r="H1695" s="43" t="s">
        <v>121</v>
      </c>
      <c r="I1695" s="37" t="s">
        <v>67</v>
      </c>
      <c r="J1695" t="s">
        <v>1003</v>
      </c>
      <c r="K1695" t="s">
        <v>40</v>
      </c>
      <c r="L1695" s="70" t="s">
        <v>21</v>
      </c>
      <c r="M1695" s="70" t="s">
        <v>3966</v>
      </c>
      <c r="N1695" s="37" t="s">
        <v>67</v>
      </c>
      <c r="O1695" s="37" t="s">
        <v>67</v>
      </c>
      <c r="P1695" s="37" t="s">
        <v>3756</v>
      </c>
      <c r="Q1695" s="75" t="s">
        <v>2928</v>
      </c>
      <c r="R1695" t="s">
        <v>3691</v>
      </c>
      <c r="S1695" s="38">
        <v>8</v>
      </c>
      <c r="T1695">
        <v>1</v>
      </c>
      <c r="U1695">
        <v>0</v>
      </c>
      <c r="V1695" s="43" t="str">
        <f t="shared" si="119"/>
        <v>USD</v>
      </c>
    </row>
    <row r="1696" spans="1:22" x14ac:dyDescent="0.2">
      <c r="A1696" s="18" t="str">
        <f t="shared" si="117"/>
        <v>Catalogo principalOPEN VALUE - CSP GOBIERNOCFQ7TTC0LH0J-0001</v>
      </c>
      <c r="B1696" s="18" t="str">
        <f t="shared" si="118"/>
        <v>CFQ7TTC0LH0J-0001OPEN VALUE - CSP GOBIERNO</v>
      </c>
      <c r="C1696" s="18"/>
      <c r="D1696" t="s">
        <v>122</v>
      </c>
      <c r="E1696" t="s">
        <v>2929</v>
      </c>
      <c r="F1696" t="s">
        <v>2769</v>
      </c>
      <c r="G1696" s="18" t="str">
        <f t="shared" si="116"/>
        <v>Catalogo principal</v>
      </c>
      <c r="H1696" s="43" t="s">
        <v>121</v>
      </c>
      <c r="I1696" s="37" t="s">
        <v>67</v>
      </c>
      <c r="J1696" t="s">
        <v>3127</v>
      </c>
      <c r="K1696" t="s">
        <v>40</v>
      </c>
      <c r="L1696" s="70" t="s">
        <v>21</v>
      </c>
      <c r="M1696" s="70" t="s">
        <v>3966</v>
      </c>
      <c r="N1696" s="37" t="s">
        <v>67</v>
      </c>
      <c r="O1696" s="37" t="s">
        <v>67</v>
      </c>
      <c r="P1696" s="37" t="s">
        <v>3756</v>
      </c>
      <c r="Q1696" s="75" t="s">
        <v>2929</v>
      </c>
      <c r="R1696" t="s">
        <v>3691</v>
      </c>
      <c r="S1696" s="38">
        <v>3</v>
      </c>
      <c r="T1696">
        <v>1</v>
      </c>
      <c r="U1696">
        <v>0</v>
      </c>
      <c r="V1696" s="43" t="str">
        <f t="shared" si="119"/>
        <v>USD</v>
      </c>
    </row>
    <row r="1697" spans="1:22" x14ac:dyDescent="0.2">
      <c r="A1697" s="18" t="str">
        <f t="shared" si="117"/>
        <v>Catalogo principalOPEN VALUE - CSP GOBIERNOCFQ7TTC0LHQ5-0001</v>
      </c>
      <c r="B1697" s="18" t="str">
        <f t="shared" si="118"/>
        <v>CFQ7TTC0LHQ5-0001OPEN VALUE - CSP GOBIERNO</v>
      </c>
      <c r="C1697" s="18"/>
      <c r="D1697" t="s">
        <v>122</v>
      </c>
      <c r="E1697" t="s">
        <v>2930</v>
      </c>
      <c r="F1697" t="s">
        <v>2769</v>
      </c>
      <c r="G1697" s="18" t="str">
        <f t="shared" si="116"/>
        <v>Catalogo principal</v>
      </c>
      <c r="H1697" s="43" t="s">
        <v>121</v>
      </c>
      <c r="I1697" s="37" t="s">
        <v>67</v>
      </c>
      <c r="J1697" t="s">
        <v>1004</v>
      </c>
      <c r="K1697" t="s">
        <v>40</v>
      </c>
      <c r="L1697" s="70" t="s">
        <v>21</v>
      </c>
      <c r="M1697" s="70" t="s">
        <v>3966</v>
      </c>
      <c r="N1697" s="37" t="s">
        <v>67</v>
      </c>
      <c r="O1697" s="37" t="s">
        <v>67</v>
      </c>
      <c r="P1697" s="37" t="s">
        <v>3756</v>
      </c>
      <c r="Q1697" s="75" t="s">
        <v>2930</v>
      </c>
      <c r="R1697" t="s">
        <v>3691</v>
      </c>
      <c r="S1697" s="38">
        <v>3</v>
      </c>
      <c r="T1697">
        <v>1</v>
      </c>
      <c r="U1697">
        <v>0</v>
      </c>
      <c r="V1697" s="43" t="str">
        <f t="shared" si="119"/>
        <v>USD</v>
      </c>
    </row>
    <row r="1698" spans="1:22" x14ac:dyDescent="0.2">
      <c r="A1698" s="18" t="str">
        <f t="shared" si="117"/>
        <v>Catalogo principalOPEN VALUE - CSP GOBIERNOCFQ7TTC0LH0L-0001</v>
      </c>
      <c r="B1698" s="18" t="str">
        <f t="shared" si="118"/>
        <v>CFQ7TTC0LH0L-0001OPEN VALUE - CSP GOBIERNO</v>
      </c>
      <c r="C1698" s="18"/>
      <c r="D1698" t="s">
        <v>122</v>
      </c>
      <c r="E1698" t="s">
        <v>2931</v>
      </c>
      <c r="F1698" t="s">
        <v>2769</v>
      </c>
      <c r="G1698" s="18" t="str">
        <f t="shared" si="116"/>
        <v>Catalogo principal</v>
      </c>
      <c r="H1698" s="43" t="s">
        <v>121</v>
      </c>
      <c r="I1698" s="37" t="s">
        <v>67</v>
      </c>
      <c r="J1698" t="s">
        <v>192</v>
      </c>
      <c r="K1698" t="s">
        <v>40</v>
      </c>
      <c r="L1698" s="70" t="s">
        <v>21</v>
      </c>
      <c r="M1698" s="70" t="s">
        <v>3966</v>
      </c>
      <c r="N1698" s="37" t="s">
        <v>67</v>
      </c>
      <c r="O1698" s="37" t="s">
        <v>67</v>
      </c>
      <c r="P1698" s="37" t="s">
        <v>3756</v>
      </c>
      <c r="Q1698" s="75" t="s">
        <v>2931</v>
      </c>
      <c r="R1698" t="s">
        <v>3691</v>
      </c>
      <c r="S1698" s="38">
        <v>2</v>
      </c>
      <c r="T1698">
        <v>1</v>
      </c>
      <c r="U1698">
        <v>0</v>
      </c>
      <c r="V1698" s="43" t="str">
        <f t="shared" si="119"/>
        <v>USD</v>
      </c>
    </row>
    <row r="1699" spans="1:22" x14ac:dyDescent="0.2">
      <c r="A1699" s="18" t="str">
        <f t="shared" si="117"/>
        <v>Catalogo principalOPEN VALUE - CSP GOBIERNOCFQ7TTC0LGZM-0001</v>
      </c>
      <c r="B1699" s="18" t="str">
        <f t="shared" si="118"/>
        <v>CFQ7TTC0LGZM-0001OPEN VALUE - CSP GOBIERNO</v>
      </c>
      <c r="C1699" s="18"/>
      <c r="D1699" t="s">
        <v>122</v>
      </c>
      <c r="E1699" t="s">
        <v>2932</v>
      </c>
      <c r="F1699" t="s">
        <v>2769</v>
      </c>
      <c r="G1699" s="18" t="str">
        <f t="shared" ref="G1699:G1762" si="120">D1699</f>
        <v>Catalogo principal</v>
      </c>
      <c r="H1699" s="43" t="s">
        <v>121</v>
      </c>
      <c r="I1699" s="37" t="s">
        <v>67</v>
      </c>
      <c r="J1699" t="s">
        <v>193</v>
      </c>
      <c r="K1699" t="s">
        <v>40</v>
      </c>
      <c r="L1699" s="70" t="s">
        <v>21</v>
      </c>
      <c r="M1699" s="70" t="s">
        <v>3966</v>
      </c>
      <c r="N1699" s="37" t="s">
        <v>67</v>
      </c>
      <c r="O1699" s="37" t="s">
        <v>67</v>
      </c>
      <c r="P1699" s="37" t="s">
        <v>3756</v>
      </c>
      <c r="Q1699" s="75" t="s">
        <v>2932</v>
      </c>
      <c r="R1699" t="s">
        <v>3691</v>
      </c>
      <c r="S1699" s="38">
        <v>1</v>
      </c>
      <c r="T1699">
        <v>1</v>
      </c>
      <c r="U1699">
        <v>0</v>
      </c>
      <c r="V1699" s="43" t="str">
        <f t="shared" si="119"/>
        <v>USD</v>
      </c>
    </row>
    <row r="1700" spans="1:22" x14ac:dyDescent="0.2">
      <c r="A1700" s="18" t="str">
        <f t="shared" si="117"/>
        <v>Catalogo principalOPEN VALUE - CSP GOBIERNOCFQ7TTC0HDJX-0001</v>
      </c>
      <c r="B1700" s="18" t="str">
        <f t="shared" si="118"/>
        <v>CFQ7TTC0HDJX-0001OPEN VALUE - CSP GOBIERNO</v>
      </c>
      <c r="C1700" s="18"/>
      <c r="D1700" t="s">
        <v>122</v>
      </c>
      <c r="E1700" t="s">
        <v>2933</v>
      </c>
      <c r="F1700" t="s">
        <v>2769</v>
      </c>
      <c r="G1700" s="18" t="str">
        <f t="shared" si="120"/>
        <v>Catalogo principal</v>
      </c>
      <c r="H1700" s="43" t="s">
        <v>121</v>
      </c>
      <c r="I1700" s="37" t="s">
        <v>67</v>
      </c>
      <c r="J1700" t="s">
        <v>3128</v>
      </c>
      <c r="K1700" t="s">
        <v>40</v>
      </c>
      <c r="L1700" s="70" t="s">
        <v>21</v>
      </c>
      <c r="M1700" s="70" t="s">
        <v>3966</v>
      </c>
      <c r="N1700" s="37" t="s">
        <v>67</v>
      </c>
      <c r="O1700" s="37" t="s">
        <v>67</v>
      </c>
      <c r="P1700" s="37" t="s">
        <v>3756</v>
      </c>
      <c r="Q1700" s="75" t="s">
        <v>2933</v>
      </c>
      <c r="R1700" t="s">
        <v>3691</v>
      </c>
      <c r="S1700" s="38">
        <v>1000</v>
      </c>
      <c r="T1700">
        <v>1</v>
      </c>
      <c r="U1700">
        <v>0</v>
      </c>
      <c r="V1700" s="43" t="str">
        <f t="shared" si="119"/>
        <v>USD</v>
      </c>
    </row>
    <row r="1701" spans="1:22" x14ac:dyDescent="0.2">
      <c r="A1701" s="18" t="str">
        <f t="shared" si="117"/>
        <v>Catalogo principalOPEN VALUE - CSP GOBIERNOCFQ7TTC0HD4F-0002</v>
      </c>
      <c r="B1701" s="18" t="str">
        <f t="shared" si="118"/>
        <v>CFQ7TTC0HD4F-0002OPEN VALUE - CSP GOBIERNO</v>
      </c>
      <c r="C1701" s="18"/>
      <c r="D1701" t="s">
        <v>122</v>
      </c>
      <c r="E1701" t="s">
        <v>2934</v>
      </c>
      <c r="F1701" t="s">
        <v>2769</v>
      </c>
      <c r="G1701" s="18" t="str">
        <f t="shared" si="120"/>
        <v>Catalogo principal</v>
      </c>
      <c r="H1701" s="43" t="s">
        <v>121</v>
      </c>
      <c r="I1701" s="37" t="s">
        <v>67</v>
      </c>
      <c r="J1701" t="s">
        <v>3129</v>
      </c>
      <c r="K1701" t="s">
        <v>40</v>
      </c>
      <c r="L1701" s="70" t="s">
        <v>21</v>
      </c>
      <c r="M1701" s="70" t="s">
        <v>3966</v>
      </c>
      <c r="N1701" s="37" t="s">
        <v>67</v>
      </c>
      <c r="O1701" s="37" t="s">
        <v>67</v>
      </c>
      <c r="P1701" s="37" t="s">
        <v>3756</v>
      </c>
      <c r="Q1701" s="75" t="s">
        <v>2934</v>
      </c>
      <c r="R1701" t="s">
        <v>3691</v>
      </c>
      <c r="S1701" s="38">
        <v>250</v>
      </c>
      <c r="T1701">
        <v>1</v>
      </c>
      <c r="U1701">
        <v>0</v>
      </c>
      <c r="V1701" s="43" t="str">
        <f t="shared" si="119"/>
        <v>USD</v>
      </c>
    </row>
    <row r="1702" spans="1:22" x14ac:dyDescent="0.2">
      <c r="A1702" s="18" t="str">
        <f t="shared" si="117"/>
        <v>Catalogo principalOPEN VALUE - CSP GOBIERNOCFQ7TTC0HD4F-0001</v>
      </c>
      <c r="B1702" s="18" t="str">
        <f t="shared" si="118"/>
        <v>CFQ7TTC0HD4F-0001OPEN VALUE - CSP GOBIERNO</v>
      </c>
      <c r="C1702" s="18"/>
      <c r="D1702" t="s">
        <v>122</v>
      </c>
      <c r="E1702" t="s">
        <v>2935</v>
      </c>
      <c r="F1702" t="s">
        <v>2769</v>
      </c>
      <c r="G1702" s="18" t="str">
        <f t="shared" si="120"/>
        <v>Catalogo principal</v>
      </c>
      <c r="H1702" s="43" t="s">
        <v>121</v>
      </c>
      <c r="I1702" s="37" t="s">
        <v>67</v>
      </c>
      <c r="J1702" t="s">
        <v>1794</v>
      </c>
      <c r="K1702" t="s">
        <v>40</v>
      </c>
      <c r="L1702" s="70" t="s">
        <v>21</v>
      </c>
      <c r="M1702" s="70" t="s">
        <v>3966</v>
      </c>
      <c r="N1702" s="37" t="s">
        <v>67</v>
      </c>
      <c r="O1702" s="37" t="s">
        <v>67</v>
      </c>
      <c r="P1702" s="37" t="s">
        <v>3756</v>
      </c>
      <c r="Q1702" s="75" t="s">
        <v>2935</v>
      </c>
      <c r="R1702" t="s">
        <v>3691</v>
      </c>
      <c r="S1702" s="38">
        <v>1500</v>
      </c>
      <c r="T1702">
        <v>1</v>
      </c>
      <c r="U1702">
        <v>0</v>
      </c>
      <c r="V1702" s="43" t="str">
        <f t="shared" si="119"/>
        <v>USD</v>
      </c>
    </row>
    <row r="1703" spans="1:22" x14ac:dyDescent="0.2">
      <c r="A1703" s="18" t="str">
        <f t="shared" si="117"/>
        <v>Catalogo principalOPEN VALUE - CSP GOBIERNOCFQ7TTC0LH1G-0001</v>
      </c>
      <c r="B1703" s="18" t="str">
        <f t="shared" si="118"/>
        <v>CFQ7TTC0LH1G-0001OPEN VALUE - CSP GOBIERNO</v>
      </c>
      <c r="C1703" s="18"/>
      <c r="D1703" t="s">
        <v>122</v>
      </c>
      <c r="E1703" t="s">
        <v>2936</v>
      </c>
      <c r="F1703" t="s">
        <v>2769</v>
      </c>
      <c r="G1703" s="18" t="str">
        <f t="shared" si="120"/>
        <v>Catalogo principal</v>
      </c>
      <c r="H1703" s="43" t="s">
        <v>121</v>
      </c>
      <c r="I1703" s="37" t="s">
        <v>67</v>
      </c>
      <c r="J1703" t="s">
        <v>1198</v>
      </c>
      <c r="K1703" t="s">
        <v>40</v>
      </c>
      <c r="L1703" s="70" t="s">
        <v>21</v>
      </c>
      <c r="M1703" s="70" t="s">
        <v>3966</v>
      </c>
      <c r="N1703" s="37" t="s">
        <v>67</v>
      </c>
      <c r="O1703" s="37" t="s">
        <v>67</v>
      </c>
      <c r="P1703" s="37" t="s">
        <v>3756</v>
      </c>
      <c r="Q1703" s="75" t="s">
        <v>2936</v>
      </c>
      <c r="R1703" t="s">
        <v>3691</v>
      </c>
      <c r="S1703" s="38">
        <v>8.3000000000000007</v>
      </c>
      <c r="T1703">
        <v>1</v>
      </c>
      <c r="U1703">
        <v>0</v>
      </c>
      <c r="V1703" s="43" t="str">
        <f t="shared" si="119"/>
        <v>USD</v>
      </c>
    </row>
    <row r="1704" spans="1:22" x14ac:dyDescent="0.2">
      <c r="A1704" s="18" t="str">
        <f t="shared" si="117"/>
        <v>Catalogo principalOPEN VALUE - CSP GOBIERNOCFQ7TTC0LGZT-0001</v>
      </c>
      <c r="B1704" s="18" t="str">
        <f t="shared" si="118"/>
        <v>CFQ7TTC0LGZT-0001OPEN VALUE - CSP GOBIERNO</v>
      </c>
      <c r="C1704" s="18"/>
      <c r="D1704" t="s">
        <v>122</v>
      </c>
      <c r="E1704" t="s">
        <v>2937</v>
      </c>
      <c r="F1704" t="s">
        <v>2769</v>
      </c>
      <c r="G1704" s="18" t="str">
        <f t="shared" si="120"/>
        <v>Catalogo principal</v>
      </c>
      <c r="H1704" s="43" t="s">
        <v>121</v>
      </c>
      <c r="I1704" s="37" t="s">
        <v>67</v>
      </c>
      <c r="J1704" t="s">
        <v>1202</v>
      </c>
      <c r="K1704" t="s">
        <v>40</v>
      </c>
      <c r="L1704" s="70" t="s">
        <v>21</v>
      </c>
      <c r="M1704" s="70" t="s">
        <v>3966</v>
      </c>
      <c r="N1704" s="37" t="s">
        <v>67</v>
      </c>
      <c r="O1704" s="37" t="s">
        <v>67</v>
      </c>
      <c r="P1704" s="37" t="s">
        <v>3756</v>
      </c>
      <c r="Q1704" s="75" t="s">
        <v>2937</v>
      </c>
      <c r="R1704" t="s">
        <v>3691</v>
      </c>
      <c r="S1704" s="38">
        <v>12</v>
      </c>
      <c r="T1704">
        <v>1</v>
      </c>
      <c r="U1704">
        <v>0</v>
      </c>
      <c r="V1704" s="43" t="str">
        <f t="shared" si="119"/>
        <v>USD</v>
      </c>
    </row>
    <row r="1705" spans="1:22" x14ac:dyDescent="0.2">
      <c r="A1705" s="18" t="str">
        <f t="shared" si="117"/>
        <v>Catalogo principalOPEN VALUE - CSP GOBIERNOCFQ7TTC0LHSL-0008</v>
      </c>
      <c r="B1705" s="18" t="str">
        <f t="shared" si="118"/>
        <v>CFQ7TTC0LHSL-0008OPEN VALUE - CSP GOBIERNO</v>
      </c>
      <c r="C1705" s="18"/>
      <c r="D1705" t="s">
        <v>122</v>
      </c>
      <c r="E1705" t="s">
        <v>2938</v>
      </c>
      <c r="F1705" t="s">
        <v>2769</v>
      </c>
      <c r="G1705" s="18" t="str">
        <f t="shared" si="120"/>
        <v>Catalogo principal</v>
      </c>
      <c r="H1705" s="43" t="s">
        <v>121</v>
      </c>
      <c r="I1705" s="37" t="s">
        <v>67</v>
      </c>
      <c r="J1705" t="s">
        <v>3130</v>
      </c>
      <c r="K1705" t="s">
        <v>40</v>
      </c>
      <c r="L1705" s="70" t="s">
        <v>21</v>
      </c>
      <c r="M1705" s="70" t="s">
        <v>3966</v>
      </c>
      <c r="N1705" s="37" t="s">
        <v>67</v>
      </c>
      <c r="O1705" s="37" t="s">
        <v>67</v>
      </c>
      <c r="P1705" s="37" t="s">
        <v>3756</v>
      </c>
      <c r="Q1705" s="75" t="s">
        <v>2938</v>
      </c>
      <c r="R1705" t="s">
        <v>3691</v>
      </c>
      <c r="S1705" s="38">
        <v>0</v>
      </c>
      <c r="T1705">
        <v>1</v>
      </c>
      <c r="U1705">
        <v>0</v>
      </c>
      <c r="V1705" s="43" t="str">
        <f t="shared" si="119"/>
        <v>USD</v>
      </c>
    </row>
    <row r="1706" spans="1:22" x14ac:dyDescent="0.2">
      <c r="A1706" s="18" t="str">
        <f t="shared" si="117"/>
        <v>Catalogo principalOPEN VALUE - CSP GOBIERNOCFQ7TTC0LHSL-0002</v>
      </c>
      <c r="B1706" s="18" t="str">
        <f t="shared" si="118"/>
        <v>CFQ7TTC0LHSL-0002OPEN VALUE - CSP GOBIERNO</v>
      </c>
      <c r="C1706" s="18"/>
      <c r="D1706" t="s">
        <v>122</v>
      </c>
      <c r="E1706" t="s">
        <v>2939</v>
      </c>
      <c r="F1706" t="s">
        <v>2769</v>
      </c>
      <c r="G1706" s="18" t="str">
        <f t="shared" si="120"/>
        <v>Catalogo principal</v>
      </c>
      <c r="H1706" s="43" t="s">
        <v>121</v>
      </c>
      <c r="I1706" s="37" t="s">
        <v>67</v>
      </c>
      <c r="J1706" t="s">
        <v>3697</v>
      </c>
      <c r="K1706" t="s">
        <v>40</v>
      </c>
      <c r="L1706" s="70" t="s">
        <v>21</v>
      </c>
      <c r="M1706" s="70" t="s">
        <v>3966</v>
      </c>
      <c r="N1706" s="37" t="s">
        <v>67</v>
      </c>
      <c r="O1706" s="37" t="s">
        <v>67</v>
      </c>
      <c r="P1706" s="37" t="s">
        <v>3756</v>
      </c>
      <c r="Q1706" s="75" t="s">
        <v>2939</v>
      </c>
      <c r="R1706" t="s">
        <v>3691</v>
      </c>
      <c r="S1706" s="38">
        <v>4</v>
      </c>
      <c r="T1706">
        <v>1</v>
      </c>
      <c r="U1706">
        <v>0</v>
      </c>
      <c r="V1706" s="43" t="str">
        <f t="shared" si="119"/>
        <v>USD</v>
      </c>
    </row>
    <row r="1707" spans="1:22" x14ac:dyDescent="0.2">
      <c r="A1707" s="18" t="str">
        <f t="shared" si="117"/>
        <v>Catalogo principalOPEN VALUE - CSP GOBIERNOCFQ7TTC0LHSL-0001</v>
      </c>
      <c r="B1707" s="18" t="str">
        <f t="shared" si="118"/>
        <v>CFQ7TTC0LHSL-0001OPEN VALUE - CSP GOBIERNO</v>
      </c>
      <c r="C1707" s="18"/>
      <c r="D1707" t="s">
        <v>122</v>
      </c>
      <c r="E1707" t="s">
        <v>2940</v>
      </c>
      <c r="F1707" t="s">
        <v>2769</v>
      </c>
      <c r="G1707" s="18" t="str">
        <f t="shared" si="120"/>
        <v>Catalogo principal</v>
      </c>
      <c r="H1707" s="43" t="s">
        <v>121</v>
      </c>
      <c r="I1707" s="37" t="s">
        <v>67</v>
      </c>
      <c r="J1707" t="s">
        <v>3698</v>
      </c>
      <c r="K1707" t="s">
        <v>40</v>
      </c>
      <c r="L1707" s="70" t="s">
        <v>21</v>
      </c>
      <c r="M1707" s="70" t="s">
        <v>3966</v>
      </c>
      <c r="N1707" s="37" t="s">
        <v>67</v>
      </c>
      <c r="O1707" s="37" t="s">
        <v>67</v>
      </c>
      <c r="P1707" s="37" t="s">
        <v>3756</v>
      </c>
      <c r="Q1707" s="75" t="s">
        <v>2940</v>
      </c>
      <c r="R1707" t="s">
        <v>3691</v>
      </c>
      <c r="S1707" s="38">
        <v>2.5</v>
      </c>
      <c r="T1707">
        <v>1</v>
      </c>
      <c r="U1707">
        <v>0</v>
      </c>
      <c r="V1707" s="43" t="str">
        <f t="shared" si="119"/>
        <v>USD</v>
      </c>
    </row>
    <row r="1708" spans="1:22" x14ac:dyDescent="0.2">
      <c r="A1708" s="18" t="str">
        <f t="shared" si="117"/>
        <v>Catalogo principalOPEN VALUE - CSP GOBIERNOCFQ7TTC0LH18-0001</v>
      </c>
      <c r="B1708" s="18" t="str">
        <f t="shared" si="118"/>
        <v>CFQ7TTC0LH18-0001OPEN VALUE - CSP GOBIERNO</v>
      </c>
      <c r="C1708" s="18"/>
      <c r="D1708" t="s">
        <v>122</v>
      </c>
      <c r="E1708" t="s">
        <v>2941</v>
      </c>
      <c r="F1708" t="s">
        <v>2769</v>
      </c>
      <c r="G1708" s="18" t="str">
        <f t="shared" si="120"/>
        <v>Catalogo principal</v>
      </c>
      <c r="H1708" s="43" t="s">
        <v>121</v>
      </c>
      <c r="I1708" s="37" t="s">
        <v>67</v>
      </c>
      <c r="J1708" t="s">
        <v>1199</v>
      </c>
      <c r="K1708" t="s">
        <v>40</v>
      </c>
      <c r="L1708" s="70" t="s">
        <v>21</v>
      </c>
      <c r="M1708" s="70" t="s">
        <v>3966</v>
      </c>
      <c r="N1708" s="37" t="s">
        <v>67</v>
      </c>
      <c r="O1708" s="37" t="s">
        <v>67</v>
      </c>
      <c r="P1708" s="37" t="s">
        <v>3756</v>
      </c>
      <c r="Q1708" s="75" t="s">
        <v>2941</v>
      </c>
      <c r="R1708" t="s">
        <v>3691</v>
      </c>
      <c r="S1708" s="38">
        <v>6</v>
      </c>
      <c r="T1708">
        <v>1</v>
      </c>
      <c r="U1708">
        <v>0</v>
      </c>
      <c r="V1708" s="43" t="str">
        <f t="shared" si="119"/>
        <v>USD</v>
      </c>
    </row>
    <row r="1709" spans="1:22" x14ac:dyDescent="0.2">
      <c r="A1709" s="18" t="str">
        <f t="shared" si="117"/>
        <v>Catalogo principalOPEN VALUE - CSP GOBIERNOCFQ7TTC0LCHC-0002</v>
      </c>
      <c r="B1709" s="18" t="str">
        <f t="shared" si="118"/>
        <v>CFQ7TTC0LCHC-0002OPEN VALUE - CSP GOBIERNO</v>
      </c>
      <c r="C1709" s="18"/>
      <c r="D1709" t="s">
        <v>122</v>
      </c>
      <c r="E1709" t="s">
        <v>2942</v>
      </c>
      <c r="F1709" t="s">
        <v>2769</v>
      </c>
      <c r="G1709" s="18" t="str">
        <f t="shared" si="120"/>
        <v>Catalogo principal</v>
      </c>
      <c r="H1709" s="43" t="s">
        <v>121</v>
      </c>
      <c r="I1709" s="37" t="s">
        <v>67</v>
      </c>
      <c r="J1709" t="s">
        <v>1196</v>
      </c>
      <c r="K1709" t="s">
        <v>40</v>
      </c>
      <c r="L1709" s="70" t="s">
        <v>21</v>
      </c>
      <c r="M1709" s="70" t="s">
        <v>3966</v>
      </c>
      <c r="N1709" s="37" t="s">
        <v>67</v>
      </c>
      <c r="O1709" s="37" t="s">
        <v>67</v>
      </c>
      <c r="P1709" s="37" t="s">
        <v>3756</v>
      </c>
      <c r="Q1709" s="75" t="s">
        <v>2942</v>
      </c>
      <c r="R1709" t="s">
        <v>3691</v>
      </c>
      <c r="S1709" s="38">
        <v>22</v>
      </c>
      <c r="T1709">
        <v>1</v>
      </c>
      <c r="U1709">
        <v>0</v>
      </c>
      <c r="V1709" s="43" t="str">
        <f t="shared" si="119"/>
        <v>USD</v>
      </c>
    </row>
    <row r="1710" spans="1:22" x14ac:dyDescent="0.2">
      <c r="A1710" s="18" t="str">
        <f t="shared" si="117"/>
        <v>Catalogo principalOPEN VALUE - CSP GOBIERNOCFQ7TTC0LDPB-0001</v>
      </c>
      <c r="B1710" s="18" t="str">
        <f t="shared" si="118"/>
        <v>CFQ7TTC0LDPB-0001OPEN VALUE - CSP GOBIERNO</v>
      </c>
      <c r="C1710" s="18"/>
      <c r="D1710" t="s">
        <v>122</v>
      </c>
      <c r="E1710" t="s">
        <v>2943</v>
      </c>
      <c r="F1710" t="s">
        <v>2769</v>
      </c>
      <c r="G1710" s="18" t="str">
        <f t="shared" si="120"/>
        <v>Catalogo principal</v>
      </c>
      <c r="H1710" s="43" t="s">
        <v>121</v>
      </c>
      <c r="I1710" s="37" t="s">
        <v>67</v>
      </c>
      <c r="J1710" t="s">
        <v>1200</v>
      </c>
      <c r="K1710" t="s">
        <v>40</v>
      </c>
      <c r="L1710" s="70" t="s">
        <v>21</v>
      </c>
      <c r="M1710" s="70" t="s">
        <v>3966</v>
      </c>
      <c r="N1710" s="37" t="s">
        <v>67</v>
      </c>
      <c r="O1710" s="37" t="s">
        <v>67</v>
      </c>
      <c r="P1710" s="37" t="s">
        <v>3756</v>
      </c>
      <c r="Q1710" s="75" t="s">
        <v>2943</v>
      </c>
      <c r="R1710" t="s">
        <v>3691</v>
      </c>
      <c r="S1710" s="38">
        <v>12.5</v>
      </c>
      <c r="T1710">
        <v>1</v>
      </c>
      <c r="U1710">
        <v>0</v>
      </c>
      <c r="V1710" s="43" t="str">
        <f t="shared" si="119"/>
        <v>USD</v>
      </c>
    </row>
    <row r="1711" spans="1:22" x14ac:dyDescent="0.2">
      <c r="A1711" s="18" t="str">
        <f t="shared" si="117"/>
        <v>Catalogo principalOPEN VALUE - CSP GOBIERNOCFQ7TTC0LHXT-0001</v>
      </c>
      <c r="B1711" s="18" t="str">
        <f t="shared" si="118"/>
        <v>CFQ7TTC0LHXT-0001OPEN VALUE - CSP GOBIERNO</v>
      </c>
      <c r="C1711" s="18"/>
      <c r="D1711" t="s">
        <v>122</v>
      </c>
      <c r="E1711" t="s">
        <v>2944</v>
      </c>
      <c r="F1711" t="s">
        <v>2769</v>
      </c>
      <c r="G1711" s="18" t="str">
        <f t="shared" si="120"/>
        <v>Catalogo principal</v>
      </c>
      <c r="H1711" s="43" t="s">
        <v>121</v>
      </c>
      <c r="I1711" s="37" t="s">
        <v>67</v>
      </c>
      <c r="J1711" t="s">
        <v>3703</v>
      </c>
      <c r="K1711" t="s">
        <v>40</v>
      </c>
      <c r="L1711" s="70" t="s">
        <v>21</v>
      </c>
      <c r="M1711" s="70" t="s">
        <v>3966</v>
      </c>
      <c r="N1711" s="37" t="s">
        <v>67</v>
      </c>
      <c r="O1711" s="37" t="s">
        <v>67</v>
      </c>
      <c r="P1711" s="37" t="s">
        <v>3756</v>
      </c>
      <c r="Q1711" s="75" t="s">
        <v>2944</v>
      </c>
      <c r="R1711" t="s">
        <v>3691</v>
      </c>
      <c r="S1711" s="38">
        <v>24</v>
      </c>
      <c r="T1711">
        <v>1</v>
      </c>
      <c r="U1711">
        <v>0</v>
      </c>
      <c r="V1711" s="43" t="str">
        <f t="shared" si="119"/>
        <v>USD</v>
      </c>
    </row>
    <row r="1712" spans="1:22" x14ac:dyDescent="0.2">
      <c r="A1712" s="18" t="str">
        <f t="shared" si="117"/>
        <v>Catalogo principalOPEN VALUE - CSP GOBIERNOCFQ7TTC0LHXJ-0003</v>
      </c>
      <c r="B1712" s="18" t="str">
        <f t="shared" si="118"/>
        <v>CFQ7TTC0LHXJ-0003OPEN VALUE - CSP GOBIERNO</v>
      </c>
      <c r="C1712" s="18"/>
      <c r="D1712" t="s">
        <v>122</v>
      </c>
      <c r="E1712" t="s">
        <v>2945</v>
      </c>
      <c r="F1712" t="s">
        <v>2769</v>
      </c>
      <c r="G1712" s="18" t="str">
        <f t="shared" si="120"/>
        <v>Catalogo principal</v>
      </c>
      <c r="H1712" s="43" t="s">
        <v>121</v>
      </c>
      <c r="I1712" s="37" t="s">
        <v>67</v>
      </c>
      <c r="J1712" t="s">
        <v>3704</v>
      </c>
      <c r="K1712" t="s">
        <v>40</v>
      </c>
      <c r="L1712" s="70" t="s">
        <v>21</v>
      </c>
      <c r="M1712" s="70" t="s">
        <v>3966</v>
      </c>
      <c r="N1712" s="37" t="s">
        <v>67</v>
      </c>
      <c r="O1712" s="37" t="s">
        <v>67</v>
      </c>
      <c r="P1712" s="37" t="s">
        <v>3756</v>
      </c>
      <c r="Q1712" s="75" t="s">
        <v>2945</v>
      </c>
      <c r="R1712" t="s">
        <v>3691</v>
      </c>
      <c r="S1712" s="38">
        <v>6</v>
      </c>
      <c r="T1712">
        <v>1</v>
      </c>
      <c r="U1712">
        <v>0</v>
      </c>
      <c r="V1712" s="43" t="str">
        <f t="shared" si="119"/>
        <v>USD</v>
      </c>
    </row>
    <row r="1713" spans="1:22" x14ac:dyDescent="0.2">
      <c r="A1713" s="18" t="str">
        <f t="shared" si="117"/>
        <v>Catalogo principalOPEN VALUE - CSP GOBIERNOCFQ7TTC0LHXJ-0001</v>
      </c>
      <c r="B1713" s="18" t="str">
        <f t="shared" si="118"/>
        <v>CFQ7TTC0LHXJ-0001OPEN VALUE - CSP GOBIERNO</v>
      </c>
      <c r="C1713" s="18"/>
      <c r="D1713" t="s">
        <v>122</v>
      </c>
      <c r="E1713" t="s">
        <v>2946</v>
      </c>
      <c r="F1713" t="s">
        <v>2769</v>
      </c>
      <c r="G1713" s="18" t="str">
        <f t="shared" si="120"/>
        <v>Catalogo principal</v>
      </c>
      <c r="H1713" s="43" t="s">
        <v>121</v>
      </c>
      <c r="I1713" s="37" t="s">
        <v>67</v>
      </c>
      <c r="J1713" t="s">
        <v>3705</v>
      </c>
      <c r="K1713" t="s">
        <v>40</v>
      </c>
      <c r="L1713" s="70" t="s">
        <v>21</v>
      </c>
      <c r="M1713" s="70" t="s">
        <v>3966</v>
      </c>
      <c r="N1713" s="37" t="s">
        <v>67</v>
      </c>
      <c r="O1713" s="37" t="s">
        <v>67</v>
      </c>
      <c r="P1713" s="37" t="s">
        <v>3756</v>
      </c>
      <c r="Q1713" s="75" t="s">
        <v>2946</v>
      </c>
      <c r="R1713" t="s">
        <v>3691</v>
      </c>
      <c r="S1713" s="38">
        <v>12</v>
      </c>
      <c r="T1713">
        <v>1</v>
      </c>
      <c r="U1713">
        <v>0</v>
      </c>
      <c r="V1713" s="43" t="str">
        <f t="shared" si="119"/>
        <v>USD</v>
      </c>
    </row>
    <row r="1714" spans="1:22" x14ac:dyDescent="0.2">
      <c r="A1714" s="18" t="str">
        <f t="shared" si="117"/>
        <v>Catalogo principalOPEN VALUE - CSP GOBIERNOCFQ7TTC0LFLX-0003</v>
      </c>
      <c r="B1714" s="18" t="str">
        <f t="shared" si="118"/>
        <v>CFQ7TTC0LFLX-0003OPEN VALUE - CSP GOBIERNO</v>
      </c>
      <c r="C1714" s="18"/>
      <c r="D1714" t="s">
        <v>122</v>
      </c>
      <c r="E1714" t="s">
        <v>2947</v>
      </c>
      <c r="F1714" t="s">
        <v>2769</v>
      </c>
      <c r="G1714" s="18" t="str">
        <f t="shared" si="120"/>
        <v>Catalogo principal</v>
      </c>
      <c r="H1714" s="43" t="s">
        <v>121</v>
      </c>
      <c r="I1714" s="37" t="s">
        <v>67</v>
      </c>
      <c r="J1714" t="s">
        <v>1269</v>
      </c>
      <c r="K1714" t="s">
        <v>40</v>
      </c>
      <c r="L1714" s="70" t="s">
        <v>21</v>
      </c>
      <c r="M1714" s="70" t="s">
        <v>3966</v>
      </c>
      <c r="N1714" s="37" t="s">
        <v>67</v>
      </c>
      <c r="O1714" s="37" t="s">
        <v>67</v>
      </c>
      <c r="P1714" s="37" t="s">
        <v>3756</v>
      </c>
      <c r="Q1714" s="75" t="s">
        <v>2947</v>
      </c>
      <c r="R1714" t="s">
        <v>3691</v>
      </c>
      <c r="S1714" s="38">
        <v>36</v>
      </c>
      <c r="T1714">
        <v>1</v>
      </c>
      <c r="U1714">
        <v>0</v>
      </c>
      <c r="V1714" s="43" t="str">
        <f t="shared" si="119"/>
        <v>USD</v>
      </c>
    </row>
    <row r="1715" spans="1:22" x14ac:dyDescent="0.2">
      <c r="A1715" s="18" t="str">
        <f t="shared" si="117"/>
        <v>Catalogo principalOPEN VALUE - CSP GOBIERNOCFQ7TTC0LFLX-0001</v>
      </c>
      <c r="B1715" s="18" t="str">
        <f t="shared" si="118"/>
        <v>CFQ7TTC0LFLX-0001OPEN VALUE - CSP GOBIERNO</v>
      </c>
      <c r="C1715" s="18"/>
      <c r="D1715" t="s">
        <v>122</v>
      </c>
      <c r="E1715" t="s">
        <v>2948</v>
      </c>
      <c r="F1715" t="s">
        <v>2769</v>
      </c>
      <c r="G1715" s="18" t="str">
        <f t="shared" si="120"/>
        <v>Catalogo principal</v>
      </c>
      <c r="H1715" s="43" t="s">
        <v>121</v>
      </c>
      <c r="I1715" s="37" t="s">
        <v>67</v>
      </c>
      <c r="J1715" t="s">
        <v>1005</v>
      </c>
      <c r="K1715" t="s">
        <v>40</v>
      </c>
      <c r="L1715" s="70" t="s">
        <v>21</v>
      </c>
      <c r="M1715" s="70" t="s">
        <v>3966</v>
      </c>
      <c r="N1715" s="37" t="s">
        <v>67</v>
      </c>
      <c r="O1715" s="37" t="s">
        <v>67</v>
      </c>
      <c r="P1715" s="37" t="s">
        <v>3756</v>
      </c>
      <c r="Q1715" s="75" t="s">
        <v>2948</v>
      </c>
      <c r="R1715" t="s">
        <v>3691</v>
      </c>
      <c r="S1715" s="38">
        <v>36</v>
      </c>
      <c r="T1715">
        <v>1</v>
      </c>
      <c r="U1715">
        <v>0</v>
      </c>
      <c r="V1715" s="43" t="str">
        <f t="shared" si="119"/>
        <v>USD</v>
      </c>
    </row>
    <row r="1716" spans="1:22" x14ac:dyDescent="0.2">
      <c r="A1716" s="18" t="str">
        <f t="shared" si="117"/>
        <v>Catalogo principalOPEN VALUE - CSP GOBIERNOCFQ7TTC0LFLZ-0003</v>
      </c>
      <c r="B1716" s="18" t="str">
        <f t="shared" si="118"/>
        <v>CFQ7TTC0LFLZ-0003OPEN VALUE - CSP GOBIERNO</v>
      </c>
      <c r="C1716" s="18"/>
      <c r="D1716" t="s">
        <v>122</v>
      </c>
      <c r="E1716" t="s">
        <v>2949</v>
      </c>
      <c r="F1716" t="s">
        <v>2769</v>
      </c>
      <c r="G1716" s="18" t="str">
        <f t="shared" si="120"/>
        <v>Catalogo principal</v>
      </c>
      <c r="H1716" s="43" t="s">
        <v>121</v>
      </c>
      <c r="I1716" s="37" t="s">
        <v>67</v>
      </c>
      <c r="J1716" t="s">
        <v>1006</v>
      </c>
      <c r="K1716" t="s">
        <v>40</v>
      </c>
      <c r="L1716" s="70" t="s">
        <v>21</v>
      </c>
      <c r="M1716" s="70" t="s">
        <v>3966</v>
      </c>
      <c r="N1716" s="37" t="s">
        <v>67</v>
      </c>
      <c r="O1716" s="37" t="s">
        <v>67</v>
      </c>
      <c r="P1716" s="37" t="s">
        <v>3756</v>
      </c>
      <c r="Q1716" s="75" t="s">
        <v>2949</v>
      </c>
      <c r="R1716" t="s">
        <v>3691</v>
      </c>
      <c r="S1716" s="38">
        <v>57</v>
      </c>
      <c r="T1716">
        <v>1</v>
      </c>
      <c r="U1716">
        <v>0</v>
      </c>
      <c r="V1716" s="43" t="str">
        <f t="shared" si="119"/>
        <v>USD</v>
      </c>
    </row>
    <row r="1717" spans="1:22" x14ac:dyDescent="0.2">
      <c r="A1717" s="18" t="str">
        <f t="shared" si="117"/>
        <v>Catalogo principalOPEN VALUE - CSP GOBIERNOCFQ7TTC0LFLZ-0002</v>
      </c>
      <c r="B1717" s="18" t="str">
        <f t="shared" si="118"/>
        <v>CFQ7TTC0LFLZ-0002OPEN VALUE - CSP GOBIERNO</v>
      </c>
      <c r="C1717" s="18"/>
      <c r="D1717" t="s">
        <v>122</v>
      </c>
      <c r="E1717" t="s">
        <v>2950</v>
      </c>
      <c r="F1717" t="s">
        <v>2769</v>
      </c>
      <c r="G1717" s="18" t="str">
        <f t="shared" si="120"/>
        <v>Catalogo principal</v>
      </c>
      <c r="H1717" s="43" t="s">
        <v>121</v>
      </c>
      <c r="I1717" s="37" t="s">
        <v>67</v>
      </c>
      <c r="J1717" t="s">
        <v>3699</v>
      </c>
      <c r="K1717" t="s">
        <v>40</v>
      </c>
      <c r="L1717" s="70" t="s">
        <v>21</v>
      </c>
      <c r="M1717" s="70" t="s">
        <v>3966</v>
      </c>
      <c r="N1717" s="37" t="s">
        <v>67</v>
      </c>
      <c r="O1717" s="37" t="s">
        <v>67</v>
      </c>
      <c r="P1717" s="37" t="s">
        <v>3756</v>
      </c>
      <c r="Q1717" s="75" t="s">
        <v>2950</v>
      </c>
      <c r="R1717" t="s">
        <v>3691</v>
      </c>
      <c r="S1717" s="38">
        <v>57</v>
      </c>
      <c r="T1717">
        <v>1</v>
      </c>
      <c r="U1717">
        <v>0</v>
      </c>
      <c r="V1717" s="43" t="str">
        <f t="shared" si="119"/>
        <v>USD</v>
      </c>
    </row>
    <row r="1718" spans="1:22" x14ac:dyDescent="0.2">
      <c r="A1718" s="18" t="str">
        <f t="shared" si="117"/>
        <v>Catalogo principalOPEN VALUE - CSP GOBIERNOCFQ7TTC0LHR4-0002</v>
      </c>
      <c r="B1718" s="18" t="str">
        <f t="shared" si="118"/>
        <v>CFQ7TTC0LHR4-0002OPEN VALUE - CSP GOBIERNO</v>
      </c>
      <c r="C1718" s="18"/>
      <c r="D1718" t="s">
        <v>122</v>
      </c>
      <c r="E1718" t="s">
        <v>2951</v>
      </c>
      <c r="F1718" t="s">
        <v>2769</v>
      </c>
      <c r="G1718" s="18" t="str">
        <f t="shared" si="120"/>
        <v>Catalogo principal</v>
      </c>
      <c r="H1718" s="43" t="s">
        <v>121</v>
      </c>
      <c r="I1718" s="37" t="s">
        <v>67</v>
      </c>
      <c r="J1718" t="s">
        <v>1796</v>
      </c>
      <c r="K1718" t="s">
        <v>40</v>
      </c>
      <c r="L1718" s="70" t="s">
        <v>21</v>
      </c>
      <c r="M1718" s="70" t="s">
        <v>3966</v>
      </c>
      <c r="N1718" s="37" t="s">
        <v>67</v>
      </c>
      <c r="O1718" s="37" t="s">
        <v>67</v>
      </c>
      <c r="P1718" s="37" t="s">
        <v>3756</v>
      </c>
      <c r="Q1718" s="75" t="s">
        <v>2951</v>
      </c>
      <c r="R1718" t="s">
        <v>3691</v>
      </c>
      <c r="S1718" s="38">
        <v>500</v>
      </c>
      <c r="T1718">
        <v>1</v>
      </c>
      <c r="U1718">
        <v>0</v>
      </c>
      <c r="V1718" s="43" t="str">
        <f t="shared" si="119"/>
        <v>USD</v>
      </c>
    </row>
    <row r="1719" spans="1:22" x14ac:dyDescent="0.2">
      <c r="A1719" s="18" t="str">
        <f t="shared" si="117"/>
        <v>Catalogo principalOPEN VALUE - CSP GOBIERNOCFQ7TTC0LHR4-0001</v>
      </c>
      <c r="B1719" s="18" t="str">
        <f t="shared" si="118"/>
        <v>CFQ7TTC0LHR4-0001OPEN VALUE - CSP GOBIERNO</v>
      </c>
      <c r="C1719" s="18"/>
      <c r="D1719" t="s">
        <v>122</v>
      </c>
      <c r="E1719" t="s">
        <v>2952</v>
      </c>
      <c r="F1719" t="s">
        <v>2769</v>
      </c>
      <c r="G1719" s="18" t="str">
        <f t="shared" si="120"/>
        <v>Catalogo principal</v>
      </c>
      <c r="H1719" s="43" t="s">
        <v>121</v>
      </c>
      <c r="I1719" s="37" t="s">
        <v>67</v>
      </c>
      <c r="J1719" t="s">
        <v>3131</v>
      </c>
      <c r="K1719" t="s">
        <v>40</v>
      </c>
      <c r="L1719" s="70" t="s">
        <v>21</v>
      </c>
      <c r="M1719" s="70" t="s">
        <v>3966</v>
      </c>
      <c r="N1719" s="37" t="s">
        <v>67</v>
      </c>
      <c r="O1719" s="37" t="s">
        <v>67</v>
      </c>
      <c r="P1719" s="37" t="s">
        <v>3756</v>
      </c>
      <c r="Q1719" s="75" t="s">
        <v>2952</v>
      </c>
      <c r="R1719" t="s">
        <v>3691</v>
      </c>
      <c r="S1719" s="38">
        <v>12</v>
      </c>
      <c r="T1719">
        <v>1</v>
      </c>
      <c r="U1719">
        <v>0</v>
      </c>
      <c r="V1719" s="43" t="str">
        <f t="shared" si="119"/>
        <v>USD</v>
      </c>
    </row>
    <row r="1720" spans="1:22" x14ac:dyDescent="0.2">
      <c r="A1720" s="18" t="str">
        <f t="shared" si="117"/>
        <v>Catalogo principalOPEN VALUE - CSP GOBIERNOCFQ7TTC0HD6V-0001</v>
      </c>
      <c r="B1720" s="18" t="str">
        <f t="shared" si="118"/>
        <v>CFQ7TTC0HD6V-0001OPEN VALUE - CSP GOBIERNO</v>
      </c>
      <c r="C1720" s="18"/>
      <c r="D1720" t="s">
        <v>122</v>
      </c>
      <c r="E1720" t="s">
        <v>2953</v>
      </c>
      <c r="F1720" t="s">
        <v>2769</v>
      </c>
      <c r="G1720" s="18" t="str">
        <f t="shared" si="120"/>
        <v>Catalogo principal</v>
      </c>
      <c r="H1720" s="43" t="s">
        <v>121</v>
      </c>
      <c r="I1720" s="37" t="s">
        <v>67</v>
      </c>
      <c r="J1720" t="s">
        <v>1249</v>
      </c>
      <c r="K1720" t="s">
        <v>40</v>
      </c>
      <c r="L1720" s="70" t="s">
        <v>21</v>
      </c>
      <c r="M1720" s="70" t="s">
        <v>3966</v>
      </c>
      <c r="N1720" s="37" t="s">
        <v>67</v>
      </c>
      <c r="O1720" s="37" t="s">
        <v>67</v>
      </c>
      <c r="P1720" s="37" t="s">
        <v>3756</v>
      </c>
      <c r="Q1720" s="75" t="s">
        <v>2953</v>
      </c>
      <c r="R1720" t="s">
        <v>3691</v>
      </c>
      <c r="S1720" s="38">
        <v>6</v>
      </c>
      <c r="T1720">
        <v>1</v>
      </c>
      <c r="U1720">
        <v>0</v>
      </c>
      <c r="V1720" s="43" t="str">
        <f t="shared" si="119"/>
        <v>USD</v>
      </c>
    </row>
    <row r="1721" spans="1:22" x14ac:dyDescent="0.2">
      <c r="A1721" s="18" t="str">
        <f t="shared" si="117"/>
        <v>Catalogo principalOPEN VALUE - CSP GOBIERNOCFQ7TTC0HD6T-0001</v>
      </c>
      <c r="B1721" s="18" t="str">
        <f t="shared" si="118"/>
        <v>CFQ7TTC0HD6T-0001OPEN VALUE - CSP GOBIERNO</v>
      </c>
      <c r="C1721" s="18"/>
      <c r="D1721" t="s">
        <v>122</v>
      </c>
      <c r="E1721" t="s">
        <v>2954</v>
      </c>
      <c r="F1721" t="s">
        <v>2769</v>
      </c>
      <c r="G1721" s="18" t="str">
        <f t="shared" si="120"/>
        <v>Catalogo principal</v>
      </c>
      <c r="H1721" s="43" t="s">
        <v>121</v>
      </c>
      <c r="I1721" s="37" t="s">
        <v>67</v>
      </c>
      <c r="J1721" t="s">
        <v>1250</v>
      </c>
      <c r="K1721" t="s">
        <v>40</v>
      </c>
      <c r="L1721" s="70" t="s">
        <v>21</v>
      </c>
      <c r="M1721" s="70" t="s">
        <v>3966</v>
      </c>
      <c r="N1721" s="37" t="s">
        <v>67</v>
      </c>
      <c r="O1721" s="37" t="s">
        <v>67</v>
      </c>
      <c r="P1721" s="37" t="s">
        <v>3756</v>
      </c>
      <c r="Q1721" s="75" t="s">
        <v>2954</v>
      </c>
      <c r="R1721" t="s">
        <v>3691</v>
      </c>
      <c r="S1721" s="38">
        <v>7</v>
      </c>
      <c r="T1721">
        <v>1</v>
      </c>
      <c r="U1721">
        <v>0</v>
      </c>
      <c r="V1721" s="43" t="str">
        <f t="shared" si="119"/>
        <v>USD</v>
      </c>
    </row>
    <row r="1722" spans="1:22" x14ac:dyDescent="0.2">
      <c r="A1722" s="18" t="str">
        <f t="shared" si="117"/>
        <v>Catalogo principalOPEN VALUE - CSP GOBIERNOCFQ7TTC0HD6S-0001</v>
      </c>
      <c r="B1722" s="18" t="str">
        <f t="shared" si="118"/>
        <v>CFQ7TTC0HD6S-0001OPEN VALUE - CSP GOBIERNO</v>
      </c>
      <c r="C1722" s="18"/>
      <c r="D1722" t="s">
        <v>122</v>
      </c>
      <c r="E1722" t="s">
        <v>2955</v>
      </c>
      <c r="F1722" t="s">
        <v>2769</v>
      </c>
      <c r="G1722" s="18" t="str">
        <f t="shared" si="120"/>
        <v>Catalogo principal</v>
      </c>
      <c r="H1722" s="43" t="s">
        <v>121</v>
      </c>
      <c r="I1722" s="37" t="s">
        <v>67</v>
      </c>
      <c r="J1722" t="s">
        <v>1251</v>
      </c>
      <c r="K1722" t="s">
        <v>40</v>
      </c>
      <c r="L1722" s="70" t="s">
        <v>21</v>
      </c>
      <c r="M1722" s="70" t="s">
        <v>3966</v>
      </c>
      <c r="N1722" s="37" t="s">
        <v>67</v>
      </c>
      <c r="O1722" s="37" t="s">
        <v>67</v>
      </c>
      <c r="P1722" s="37" t="s">
        <v>3756</v>
      </c>
      <c r="Q1722" s="75" t="s">
        <v>2955</v>
      </c>
      <c r="R1722" t="s">
        <v>3691</v>
      </c>
      <c r="S1722" s="38">
        <v>6</v>
      </c>
      <c r="T1722">
        <v>1</v>
      </c>
      <c r="U1722">
        <v>0</v>
      </c>
      <c r="V1722" s="43" t="str">
        <f t="shared" si="119"/>
        <v>USD</v>
      </c>
    </row>
    <row r="1723" spans="1:22" x14ac:dyDescent="0.2">
      <c r="A1723" s="18" t="str">
        <f t="shared" si="117"/>
        <v>Catalogo principalOPEN VALUE - CSP GOBIERNOCFQ7TTC0LHQB-0001</v>
      </c>
      <c r="B1723" s="18" t="str">
        <f t="shared" si="118"/>
        <v>CFQ7TTC0LHQB-0001OPEN VALUE - CSP GOBIERNO</v>
      </c>
      <c r="C1723" s="18"/>
      <c r="D1723" t="s">
        <v>122</v>
      </c>
      <c r="E1723" t="s">
        <v>2956</v>
      </c>
      <c r="F1723" t="s">
        <v>2769</v>
      </c>
      <c r="G1723" s="18" t="str">
        <f t="shared" si="120"/>
        <v>Catalogo principal</v>
      </c>
      <c r="H1723" s="43" t="s">
        <v>121</v>
      </c>
      <c r="I1723" s="37" t="s">
        <v>67</v>
      </c>
      <c r="J1723" t="s">
        <v>3132</v>
      </c>
      <c r="K1723" t="s">
        <v>40</v>
      </c>
      <c r="L1723" s="70" t="s">
        <v>21</v>
      </c>
      <c r="M1723" s="70" t="s">
        <v>3966</v>
      </c>
      <c r="N1723" s="37" t="s">
        <v>67</v>
      </c>
      <c r="O1723" s="37" t="s">
        <v>67</v>
      </c>
      <c r="P1723" s="37" t="s">
        <v>3756</v>
      </c>
      <c r="Q1723" s="75" t="s">
        <v>2956</v>
      </c>
      <c r="R1723" t="s">
        <v>3691</v>
      </c>
      <c r="S1723" s="38">
        <v>12</v>
      </c>
      <c r="T1723">
        <v>1</v>
      </c>
      <c r="U1723">
        <v>0</v>
      </c>
      <c r="V1723" s="43" t="str">
        <f t="shared" si="119"/>
        <v>USD</v>
      </c>
    </row>
    <row r="1724" spans="1:22" x14ac:dyDescent="0.2">
      <c r="A1724" s="18" t="str">
        <f t="shared" si="117"/>
        <v>Catalogo principalOPEN VALUE - CSP GOBIERNOCFQ7TTC0MBMD-0007</v>
      </c>
      <c r="B1724" s="18" t="str">
        <f t="shared" si="118"/>
        <v>CFQ7TTC0MBMD-0007OPEN VALUE - CSP GOBIERNO</v>
      </c>
      <c r="C1724" s="18"/>
      <c r="D1724" t="s">
        <v>122</v>
      </c>
      <c r="E1724" t="s">
        <v>2957</v>
      </c>
      <c r="F1724" t="s">
        <v>2769</v>
      </c>
      <c r="G1724" s="18" t="str">
        <f t="shared" si="120"/>
        <v>Catalogo principal</v>
      </c>
      <c r="H1724" s="43" t="s">
        <v>121</v>
      </c>
      <c r="I1724" s="37" t="s">
        <v>67</v>
      </c>
      <c r="J1724" t="s">
        <v>3133</v>
      </c>
      <c r="K1724" t="s">
        <v>40</v>
      </c>
      <c r="L1724" s="70" t="s">
        <v>21</v>
      </c>
      <c r="M1724" s="70" t="s">
        <v>3966</v>
      </c>
      <c r="N1724" s="37" t="s">
        <v>67</v>
      </c>
      <c r="O1724" s="37" t="s">
        <v>67</v>
      </c>
      <c r="P1724" s="37" t="s">
        <v>3756</v>
      </c>
      <c r="Q1724" s="75" t="s">
        <v>2957</v>
      </c>
      <c r="R1724" t="s">
        <v>3691</v>
      </c>
      <c r="S1724" s="38">
        <v>13</v>
      </c>
      <c r="T1724">
        <v>1</v>
      </c>
      <c r="U1724">
        <v>0</v>
      </c>
      <c r="V1724" s="43" t="str">
        <f t="shared" si="119"/>
        <v>USD</v>
      </c>
    </row>
    <row r="1725" spans="1:22" x14ac:dyDescent="0.2">
      <c r="A1725" s="18" t="str">
        <f t="shared" si="117"/>
        <v>Catalogo principalOPEN VALUE - CSP GOBIERNOCFQ7TTC0MBMD-0006</v>
      </c>
      <c r="B1725" s="18" t="str">
        <f t="shared" si="118"/>
        <v>CFQ7TTC0MBMD-0006OPEN VALUE - CSP GOBIERNO</v>
      </c>
      <c r="C1725" s="18"/>
      <c r="D1725" t="s">
        <v>122</v>
      </c>
      <c r="E1725" t="s">
        <v>2958</v>
      </c>
      <c r="F1725" t="s">
        <v>2769</v>
      </c>
      <c r="G1725" s="18" t="str">
        <f t="shared" si="120"/>
        <v>Catalogo principal</v>
      </c>
      <c r="H1725" s="43" t="s">
        <v>121</v>
      </c>
      <c r="I1725" s="37" t="s">
        <v>67</v>
      </c>
      <c r="J1725" t="s">
        <v>3134</v>
      </c>
      <c r="K1725" t="s">
        <v>40</v>
      </c>
      <c r="L1725" s="70" t="s">
        <v>21</v>
      </c>
      <c r="M1725" s="70" t="s">
        <v>3966</v>
      </c>
      <c r="N1725" s="37" t="s">
        <v>67</v>
      </c>
      <c r="O1725" s="37" t="s">
        <v>67</v>
      </c>
      <c r="P1725" s="37" t="s">
        <v>3756</v>
      </c>
      <c r="Q1725" s="75" t="s">
        <v>2958</v>
      </c>
      <c r="R1725" t="s">
        <v>3691</v>
      </c>
      <c r="S1725" s="38">
        <v>8</v>
      </c>
      <c r="T1725">
        <v>1</v>
      </c>
      <c r="U1725">
        <v>0</v>
      </c>
      <c r="V1725" s="43" t="str">
        <f t="shared" si="119"/>
        <v>USD</v>
      </c>
    </row>
    <row r="1726" spans="1:22" x14ac:dyDescent="0.2">
      <c r="A1726" s="18" t="str">
        <f t="shared" si="117"/>
        <v>Catalogo principalOPEN VALUE - CSP GOBIERNOCFQ7TTC0MBMD-0005</v>
      </c>
      <c r="B1726" s="18" t="str">
        <f t="shared" si="118"/>
        <v>CFQ7TTC0MBMD-0005OPEN VALUE - CSP GOBIERNO</v>
      </c>
      <c r="C1726" s="18"/>
      <c r="D1726" t="s">
        <v>122</v>
      </c>
      <c r="E1726" t="s">
        <v>2959</v>
      </c>
      <c r="F1726" t="s">
        <v>2769</v>
      </c>
      <c r="G1726" s="18" t="str">
        <f t="shared" si="120"/>
        <v>Catalogo principal</v>
      </c>
      <c r="H1726" s="43" t="s">
        <v>121</v>
      </c>
      <c r="I1726" s="37" t="s">
        <v>67</v>
      </c>
      <c r="J1726" t="s">
        <v>3135</v>
      </c>
      <c r="K1726" t="s">
        <v>40</v>
      </c>
      <c r="L1726" s="70" t="s">
        <v>21</v>
      </c>
      <c r="M1726" s="70" t="s">
        <v>3966</v>
      </c>
      <c r="N1726" s="37" t="s">
        <v>67</v>
      </c>
      <c r="O1726" s="37" t="s">
        <v>67</v>
      </c>
      <c r="P1726" s="37" t="s">
        <v>3756</v>
      </c>
      <c r="Q1726" s="75" t="s">
        <v>2959</v>
      </c>
      <c r="R1726" t="s">
        <v>3691</v>
      </c>
      <c r="S1726" s="38">
        <v>8</v>
      </c>
      <c r="T1726">
        <v>1</v>
      </c>
      <c r="U1726">
        <v>0</v>
      </c>
      <c r="V1726" s="43" t="str">
        <f t="shared" si="119"/>
        <v>USD</v>
      </c>
    </row>
    <row r="1727" spans="1:22" x14ac:dyDescent="0.2">
      <c r="A1727" s="18" t="str">
        <f t="shared" si="117"/>
        <v>Catalogo principalOPEN VALUE - CSP GOBIERNOCFQ7TTC0MBMD-0002</v>
      </c>
      <c r="B1727" s="18" t="str">
        <f t="shared" si="118"/>
        <v>CFQ7TTC0MBMD-0002OPEN VALUE - CSP GOBIERNO</v>
      </c>
      <c r="C1727" s="18"/>
      <c r="D1727" t="s">
        <v>122</v>
      </c>
      <c r="E1727" t="s">
        <v>2960</v>
      </c>
      <c r="F1727" t="s">
        <v>2769</v>
      </c>
      <c r="G1727" s="18" t="str">
        <f t="shared" si="120"/>
        <v>Catalogo principal</v>
      </c>
      <c r="H1727" s="43" t="s">
        <v>121</v>
      </c>
      <c r="I1727" s="37" t="s">
        <v>67</v>
      </c>
      <c r="J1727" t="s">
        <v>1007</v>
      </c>
      <c r="K1727" t="s">
        <v>40</v>
      </c>
      <c r="L1727" s="70" t="s">
        <v>21</v>
      </c>
      <c r="M1727" s="70" t="s">
        <v>3966</v>
      </c>
      <c r="N1727" s="37" t="s">
        <v>67</v>
      </c>
      <c r="O1727" s="37" t="s">
        <v>67</v>
      </c>
      <c r="P1727" s="37" t="s">
        <v>3756</v>
      </c>
      <c r="Q1727" s="75" t="s">
        <v>2960</v>
      </c>
      <c r="R1727" t="s">
        <v>3691</v>
      </c>
      <c r="S1727" s="38">
        <v>2.2999999999999998</v>
      </c>
      <c r="T1727">
        <v>1</v>
      </c>
      <c r="U1727">
        <v>0</v>
      </c>
      <c r="V1727" s="43" t="str">
        <f t="shared" si="119"/>
        <v>USD</v>
      </c>
    </row>
    <row r="1728" spans="1:22" x14ac:dyDescent="0.2">
      <c r="A1728" s="18" t="str">
        <f t="shared" si="117"/>
        <v>Catalogo principalOPEN VALUE - CSP GOBIERNOCFQ7TTC0LH05-0001</v>
      </c>
      <c r="B1728" s="18" t="str">
        <f t="shared" si="118"/>
        <v>CFQ7TTC0LH05-0001OPEN VALUE - CSP GOBIERNO</v>
      </c>
      <c r="C1728" s="18"/>
      <c r="D1728" t="s">
        <v>122</v>
      </c>
      <c r="E1728" t="s">
        <v>2961</v>
      </c>
      <c r="F1728" t="s">
        <v>2769</v>
      </c>
      <c r="G1728" s="18" t="str">
        <f t="shared" si="120"/>
        <v>Catalogo principal</v>
      </c>
      <c r="H1728" s="43" t="s">
        <v>121</v>
      </c>
      <c r="I1728" s="37" t="s">
        <v>67</v>
      </c>
      <c r="J1728" t="s">
        <v>1197</v>
      </c>
      <c r="K1728" t="s">
        <v>40</v>
      </c>
      <c r="L1728" s="70" t="s">
        <v>21</v>
      </c>
      <c r="M1728" s="70" t="s">
        <v>3966</v>
      </c>
      <c r="N1728" s="37" t="s">
        <v>67</v>
      </c>
      <c r="O1728" s="37" t="s">
        <v>67</v>
      </c>
      <c r="P1728" s="37" t="s">
        <v>3756</v>
      </c>
      <c r="Q1728" s="75" t="s">
        <v>2961</v>
      </c>
      <c r="R1728" t="s">
        <v>3691</v>
      </c>
      <c r="S1728" s="38">
        <v>8</v>
      </c>
      <c r="T1728">
        <v>1</v>
      </c>
      <c r="U1728">
        <v>0</v>
      </c>
      <c r="V1728" s="43" t="str">
        <f t="shared" si="119"/>
        <v>USD</v>
      </c>
    </row>
    <row r="1729" spans="1:22" x14ac:dyDescent="0.2">
      <c r="A1729" s="18" t="str">
        <f t="shared" si="117"/>
        <v>Catalogo principalOPEN VALUE - CSP GOBIERNOCFQ7TTC0HC36-0001</v>
      </c>
      <c r="B1729" s="18" t="str">
        <f t="shared" si="118"/>
        <v>CFQ7TTC0HC36-0001OPEN VALUE - CSP GOBIERNO</v>
      </c>
      <c r="C1729" s="18"/>
      <c r="D1729" t="s">
        <v>122</v>
      </c>
      <c r="E1729" t="s">
        <v>2962</v>
      </c>
      <c r="F1729" t="s">
        <v>2769</v>
      </c>
      <c r="G1729" s="18" t="str">
        <f t="shared" si="120"/>
        <v>Catalogo principal</v>
      </c>
      <c r="H1729" s="43" t="s">
        <v>121</v>
      </c>
      <c r="I1729" s="37" t="s">
        <v>67</v>
      </c>
      <c r="J1729" t="s">
        <v>3700</v>
      </c>
      <c r="K1729" t="s">
        <v>40</v>
      </c>
      <c r="L1729" s="70" t="s">
        <v>21</v>
      </c>
      <c r="M1729" s="70" t="s">
        <v>3966</v>
      </c>
      <c r="N1729" s="37" t="s">
        <v>67</v>
      </c>
      <c r="O1729" s="37" t="s">
        <v>67</v>
      </c>
      <c r="P1729" s="37" t="s">
        <v>3756</v>
      </c>
      <c r="Q1729" s="75" t="s">
        <v>2962</v>
      </c>
      <c r="R1729" t="s">
        <v>3691</v>
      </c>
      <c r="S1729" s="38">
        <v>12</v>
      </c>
      <c r="T1729">
        <v>1</v>
      </c>
      <c r="U1729">
        <v>0</v>
      </c>
      <c r="V1729" s="43" t="str">
        <f t="shared" si="119"/>
        <v>USD</v>
      </c>
    </row>
    <row r="1730" spans="1:22" x14ac:dyDescent="0.2">
      <c r="A1730" s="18" t="str">
        <f t="shared" si="117"/>
        <v>Catalogo principalOPEN VALUE - CSP GOBIERNOCFQ7TTC0J7WF-0004</v>
      </c>
      <c r="B1730" s="18" t="str">
        <f t="shared" si="118"/>
        <v>CFQ7TTC0J7WF-0004OPEN VALUE - CSP GOBIERNO</v>
      </c>
      <c r="C1730" s="18"/>
      <c r="D1730" t="s">
        <v>122</v>
      </c>
      <c r="E1730" t="s">
        <v>2963</v>
      </c>
      <c r="F1730" t="s">
        <v>2769</v>
      </c>
      <c r="G1730" s="18" t="str">
        <f t="shared" si="120"/>
        <v>Catalogo principal</v>
      </c>
      <c r="H1730" s="43" t="s">
        <v>121</v>
      </c>
      <c r="I1730" s="37" t="s">
        <v>67</v>
      </c>
      <c r="J1730" t="s">
        <v>5072</v>
      </c>
      <c r="K1730" t="s">
        <v>40</v>
      </c>
      <c r="L1730" s="70" t="s">
        <v>21</v>
      </c>
      <c r="M1730" s="70" t="s">
        <v>3966</v>
      </c>
      <c r="N1730" s="37" t="s">
        <v>67</v>
      </c>
      <c r="O1730" s="37" t="s">
        <v>67</v>
      </c>
      <c r="P1730" s="37" t="s">
        <v>3756</v>
      </c>
      <c r="Q1730" s="75" t="s">
        <v>2963</v>
      </c>
      <c r="R1730" t="s">
        <v>3691</v>
      </c>
      <c r="S1730" s="38">
        <v>4</v>
      </c>
      <c r="T1730">
        <v>1</v>
      </c>
      <c r="U1730">
        <v>0</v>
      </c>
      <c r="V1730" s="43" t="str">
        <f t="shared" si="119"/>
        <v>USD</v>
      </c>
    </row>
    <row r="1731" spans="1:22" x14ac:dyDescent="0.2">
      <c r="A1731" s="18" t="str">
        <f t="shared" si="117"/>
        <v>Catalogo principalOPEN VALUE - CSP GOBIERNOCFQ7TTC0LHRR-0001</v>
      </c>
      <c r="B1731" s="18" t="str">
        <f t="shared" si="118"/>
        <v>CFQ7TTC0LHRR-0001OPEN VALUE - CSP GOBIERNO</v>
      </c>
      <c r="C1731" s="18"/>
      <c r="D1731" t="s">
        <v>122</v>
      </c>
      <c r="E1731" t="s">
        <v>2964</v>
      </c>
      <c r="F1731" t="s">
        <v>2769</v>
      </c>
      <c r="G1731" s="18" t="str">
        <f t="shared" si="120"/>
        <v>Catalogo principal</v>
      </c>
      <c r="H1731" s="43" t="s">
        <v>121</v>
      </c>
      <c r="I1731" s="37" t="s">
        <v>67</v>
      </c>
      <c r="J1731" t="s">
        <v>2052</v>
      </c>
      <c r="K1731" t="s">
        <v>40</v>
      </c>
      <c r="L1731" s="70" t="s">
        <v>21</v>
      </c>
      <c r="M1731" s="70" t="s">
        <v>3966</v>
      </c>
      <c r="N1731" s="37" t="s">
        <v>67</v>
      </c>
      <c r="O1731" s="37" t="s">
        <v>67</v>
      </c>
      <c r="P1731" s="37" t="s">
        <v>3756</v>
      </c>
      <c r="Q1731" s="75" t="s">
        <v>2964</v>
      </c>
      <c r="R1731" t="s">
        <v>3691</v>
      </c>
      <c r="S1731" s="38">
        <v>3.5</v>
      </c>
      <c r="T1731">
        <v>1</v>
      </c>
      <c r="U1731">
        <v>0</v>
      </c>
      <c r="V1731" s="43" t="str">
        <f t="shared" si="119"/>
        <v>USD</v>
      </c>
    </row>
    <row r="1732" spans="1:22" x14ac:dyDescent="0.2">
      <c r="A1732" s="18" t="str">
        <f t="shared" si="117"/>
        <v>Catalogo principalOPEN VALUE - CSP GOBIERNOCFQ7TTC0J1GB-0003</v>
      </c>
      <c r="B1732" s="18" t="str">
        <f t="shared" si="118"/>
        <v>CFQ7TTC0J1GB-0003OPEN VALUE - CSP GOBIERNO</v>
      </c>
      <c r="C1732" s="18"/>
      <c r="D1732" t="s">
        <v>122</v>
      </c>
      <c r="E1732" t="s">
        <v>2965</v>
      </c>
      <c r="F1732" t="s">
        <v>2769</v>
      </c>
      <c r="G1732" s="18" t="str">
        <f t="shared" si="120"/>
        <v>Catalogo principal</v>
      </c>
      <c r="H1732" s="43" t="s">
        <v>121</v>
      </c>
      <c r="I1732" s="37" t="s">
        <v>67</v>
      </c>
      <c r="J1732" t="s">
        <v>2085</v>
      </c>
      <c r="K1732" t="s">
        <v>40</v>
      </c>
      <c r="L1732" s="70" t="s">
        <v>21</v>
      </c>
      <c r="M1732" s="70" t="s">
        <v>3966</v>
      </c>
      <c r="N1732" s="37" t="s">
        <v>67</v>
      </c>
      <c r="O1732" s="37" t="s">
        <v>67</v>
      </c>
      <c r="P1732" s="37" t="s">
        <v>3756</v>
      </c>
      <c r="Q1732" s="75" t="s">
        <v>2965</v>
      </c>
      <c r="R1732" t="s">
        <v>3691</v>
      </c>
      <c r="S1732" s="38">
        <v>3</v>
      </c>
      <c r="T1732">
        <v>1</v>
      </c>
      <c r="U1732">
        <v>0</v>
      </c>
      <c r="V1732" s="43" t="str">
        <f t="shared" si="119"/>
        <v>USD</v>
      </c>
    </row>
    <row r="1733" spans="1:22" x14ac:dyDescent="0.2">
      <c r="A1733" s="18" t="str">
        <f t="shared" si="117"/>
        <v>Catalogo principalOPEN VALUE - CSP GOBIERNOCFQ7TTC0LGV0-0001</v>
      </c>
      <c r="B1733" s="18" t="str">
        <f t="shared" si="118"/>
        <v>CFQ7TTC0LGV0-0001OPEN VALUE - CSP GOBIERNO</v>
      </c>
      <c r="C1733" s="18"/>
      <c r="D1733" t="s">
        <v>122</v>
      </c>
      <c r="E1733" t="s">
        <v>2966</v>
      </c>
      <c r="F1733" t="s">
        <v>2769</v>
      </c>
      <c r="G1733" s="18" t="str">
        <f t="shared" si="120"/>
        <v>Catalogo principal</v>
      </c>
      <c r="H1733" s="43" t="s">
        <v>121</v>
      </c>
      <c r="I1733" s="37" t="s">
        <v>67</v>
      </c>
      <c r="J1733" t="s">
        <v>2069</v>
      </c>
      <c r="K1733" t="s">
        <v>40</v>
      </c>
      <c r="L1733" s="70" t="s">
        <v>21</v>
      </c>
      <c r="M1733" s="70" t="s">
        <v>3966</v>
      </c>
      <c r="N1733" s="37" t="s">
        <v>67</v>
      </c>
      <c r="O1733" s="37" t="s">
        <v>67</v>
      </c>
      <c r="P1733" s="37" t="s">
        <v>3756</v>
      </c>
      <c r="Q1733" s="75" t="s">
        <v>2966</v>
      </c>
      <c r="R1733" t="s">
        <v>3691</v>
      </c>
      <c r="S1733" s="38">
        <v>5.2</v>
      </c>
      <c r="T1733">
        <v>1</v>
      </c>
      <c r="U1733">
        <v>0</v>
      </c>
      <c r="V1733" s="43" t="str">
        <f t="shared" si="119"/>
        <v>USD</v>
      </c>
    </row>
    <row r="1734" spans="1:22" x14ac:dyDescent="0.2">
      <c r="A1734" s="18" t="str">
        <f t="shared" si="117"/>
        <v>Catalogo principalOPEN VALUE - CSP GOBIERNOCFQ7TTC0LH0D-0001</v>
      </c>
      <c r="B1734" s="18" t="str">
        <f t="shared" si="118"/>
        <v>CFQ7TTC0LH0D-0001OPEN VALUE - CSP GOBIERNO</v>
      </c>
      <c r="C1734" s="18"/>
      <c r="D1734" t="s">
        <v>122</v>
      </c>
      <c r="E1734" t="s">
        <v>2967</v>
      </c>
      <c r="F1734" t="s">
        <v>2769</v>
      </c>
      <c r="G1734" s="18" t="str">
        <f t="shared" si="120"/>
        <v>Catalogo principal</v>
      </c>
      <c r="H1734" s="43" t="s">
        <v>121</v>
      </c>
      <c r="I1734" s="37" t="s">
        <v>67</v>
      </c>
      <c r="J1734" t="s">
        <v>2071</v>
      </c>
      <c r="K1734" t="s">
        <v>40</v>
      </c>
      <c r="L1734" s="70" t="s">
        <v>21</v>
      </c>
      <c r="M1734" s="70" t="s">
        <v>3966</v>
      </c>
      <c r="N1734" s="37" t="s">
        <v>67</v>
      </c>
      <c r="O1734" s="37" t="s">
        <v>67</v>
      </c>
      <c r="P1734" s="37" t="s">
        <v>3756</v>
      </c>
      <c r="Q1734" s="75" t="s">
        <v>2967</v>
      </c>
      <c r="R1734" t="s">
        <v>3691</v>
      </c>
      <c r="S1734" s="38">
        <v>5.5</v>
      </c>
      <c r="T1734">
        <v>1</v>
      </c>
      <c r="U1734">
        <v>0</v>
      </c>
      <c r="V1734" s="43" t="str">
        <f t="shared" si="119"/>
        <v>USD</v>
      </c>
    </row>
    <row r="1735" spans="1:22" x14ac:dyDescent="0.2">
      <c r="A1735" s="18" t="str">
        <f t="shared" si="117"/>
        <v>Catalogo principalOPEN VALUE - CSP GOBIERNOCFQ7TTC0LH04-0001</v>
      </c>
      <c r="B1735" s="18" t="str">
        <f t="shared" si="118"/>
        <v>CFQ7TTC0LH04-0001OPEN VALUE - CSP GOBIERNO</v>
      </c>
      <c r="C1735" s="18"/>
      <c r="D1735" t="s">
        <v>122</v>
      </c>
      <c r="E1735" t="s">
        <v>2968</v>
      </c>
      <c r="F1735" t="s">
        <v>2769</v>
      </c>
      <c r="G1735" s="18" t="str">
        <f t="shared" si="120"/>
        <v>Catalogo principal</v>
      </c>
      <c r="H1735" s="43" t="s">
        <v>121</v>
      </c>
      <c r="I1735" s="37" t="s">
        <v>67</v>
      </c>
      <c r="J1735" t="s">
        <v>3136</v>
      </c>
      <c r="K1735" t="s">
        <v>40</v>
      </c>
      <c r="L1735" s="70" t="s">
        <v>21</v>
      </c>
      <c r="M1735" s="70" t="s">
        <v>3966</v>
      </c>
      <c r="N1735" s="37" t="s">
        <v>67</v>
      </c>
      <c r="O1735" s="37" t="s">
        <v>67</v>
      </c>
      <c r="P1735" s="37" t="s">
        <v>3756</v>
      </c>
      <c r="Q1735" s="75" t="s">
        <v>2968</v>
      </c>
      <c r="R1735" t="s">
        <v>3691</v>
      </c>
      <c r="S1735" s="38">
        <v>2</v>
      </c>
      <c r="T1735">
        <v>1</v>
      </c>
      <c r="U1735">
        <v>0</v>
      </c>
      <c r="V1735" s="43" t="str">
        <f t="shared" si="119"/>
        <v>USD</v>
      </c>
    </row>
    <row r="1736" spans="1:22" x14ac:dyDescent="0.2">
      <c r="A1736" s="18" t="str">
        <f t="shared" si="117"/>
        <v>Catalogo principalOPEN VALUE - CSP GOBIERNOCFQ7TTC0LHXH-0001</v>
      </c>
      <c r="B1736" s="18" t="str">
        <f t="shared" si="118"/>
        <v>CFQ7TTC0LHXH-0001OPEN VALUE - CSP GOBIERNO</v>
      </c>
      <c r="C1736" s="18"/>
      <c r="D1736" t="s">
        <v>122</v>
      </c>
      <c r="E1736" t="s">
        <v>2969</v>
      </c>
      <c r="F1736" t="s">
        <v>2769</v>
      </c>
      <c r="G1736" s="18" t="str">
        <f t="shared" si="120"/>
        <v>Catalogo principal</v>
      </c>
      <c r="H1736" s="43" t="s">
        <v>121</v>
      </c>
      <c r="I1736" s="37" t="s">
        <v>67</v>
      </c>
      <c r="J1736" t="s">
        <v>3137</v>
      </c>
      <c r="K1736" t="s">
        <v>40</v>
      </c>
      <c r="L1736" s="70" t="s">
        <v>21</v>
      </c>
      <c r="M1736" s="70" t="s">
        <v>3966</v>
      </c>
      <c r="N1736" s="37" t="s">
        <v>67</v>
      </c>
      <c r="O1736" s="37" t="s">
        <v>67</v>
      </c>
      <c r="P1736" s="37" t="s">
        <v>3756</v>
      </c>
      <c r="Q1736" s="75" t="s">
        <v>2969</v>
      </c>
      <c r="R1736" t="s">
        <v>3691</v>
      </c>
      <c r="S1736" s="38">
        <v>5</v>
      </c>
      <c r="T1736">
        <v>1</v>
      </c>
      <c r="U1736">
        <v>0</v>
      </c>
      <c r="V1736" s="43" t="str">
        <f t="shared" si="119"/>
        <v>USD</v>
      </c>
    </row>
    <row r="1737" spans="1:22" x14ac:dyDescent="0.2">
      <c r="A1737" s="18" t="str">
        <f t="shared" si="117"/>
        <v>Catalogo principalOPEN VALUE - CSP GOBIERNOCFQ7TTC0Q17R-0001</v>
      </c>
      <c r="B1737" s="18" t="str">
        <f t="shared" si="118"/>
        <v>CFQ7TTC0Q17R-0001OPEN VALUE - CSP GOBIERNO</v>
      </c>
      <c r="C1737" s="18"/>
      <c r="D1737" t="s">
        <v>122</v>
      </c>
      <c r="E1737" t="s">
        <v>2970</v>
      </c>
      <c r="F1737" t="s">
        <v>2769</v>
      </c>
      <c r="G1737" s="18" t="str">
        <f t="shared" si="120"/>
        <v>Catalogo principal</v>
      </c>
      <c r="H1737" s="43" t="s">
        <v>121</v>
      </c>
      <c r="I1737" s="37" t="s">
        <v>67</v>
      </c>
      <c r="J1737" t="s">
        <v>3138</v>
      </c>
      <c r="K1737" t="s">
        <v>40</v>
      </c>
      <c r="L1737" s="70" t="s">
        <v>21</v>
      </c>
      <c r="M1737" s="70" t="s">
        <v>3966</v>
      </c>
      <c r="N1737" s="37" t="s">
        <v>67</v>
      </c>
      <c r="O1737" s="37" t="s">
        <v>67</v>
      </c>
      <c r="P1737" s="37" t="s">
        <v>3756</v>
      </c>
      <c r="Q1737" s="75" t="s">
        <v>2970</v>
      </c>
      <c r="R1737" t="s">
        <v>3691</v>
      </c>
      <c r="S1737" s="38">
        <v>3.5</v>
      </c>
      <c r="T1737">
        <v>1</v>
      </c>
      <c r="U1737">
        <v>0</v>
      </c>
      <c r="V1737" s="43" t="str">
        <f t="shared" si="119"/>
        <v>USD</v>
      </c>
    </row>
    <row r="1738" spans="1:22" x14ac:dyDescent="0.2">
      <c r="A1738" s="18" t="str">
        <f t="shared" si="117"/>
        <v>Catalogo principalOPEN VALUE - CSP GOBIERNOCFQ7TTC0LCH4-0009</v>
      </c>
      <c r="B1738" s="18" t="str">
        <f t="shared" si="118"/>
        <v>CFQ7TTC0LCH4-0009OPEN VALUE - CSP GOBIERNO</v>
      </c>
      <c r="C1738" s="18"/>
      <c r="D1738" t="s">
        <v>122</v>
      </c>
      <c r="E1738" t="s">
        <v>2971</v>
      </c>
      <c r="F1738" t="s">
        <v>2769</v>
      </c>
      <c r="G1738" s="18" t="str">
        <f t="shared" si="120"/>
        <v>Catalogo principal</v>
      </c>
      <c r="H1738" s="43" t="s">
        <v>121</v>
      </c>
      <c r="I1738" s="37" t="s">
        <v>67</v>
      </c>
      <c r="J1738" t="s">
        <v>5073</v>
      </c>
      <c r="K1738" t="s">
        <v>40</v>
      </c>
      <c r="L1738" s="70" t="s">
        <v>21</v>
      </c>
      <c r="M1738" s="70" t="s">
        <v>3966</v>
      </c>
      <c r="N1738" s="37" t="s">
        <v>67</v>
      </c>
      <c r="O1738" s="37" t="s">
        <v>67</v>
      </c>
      <c r="P1738" s="37" t="s">
        <v>3756</v>
      </c>
      <c r="Q1738" s="75" t="s">
        <v>2971</v>
      </c>
      <c r="R1738" t="s">
        <v>3691</v>
      </c>
      <c r="S1738" s="38">
        <v>8</v>
      </c>
      <c r="T1738">
        <v>1</v>
      </c>
      <c r="U1738">
        <v>0</v>
      </c>
      <c r="V1738" s="43" t="str">
        <f t="shared" si="119"/>
        <v>USD</v>
      </c>
    </row>
    <row r="1739" spans="1:22" x14ac:dyDescent="0.2">
      <c r="A1739" s="18" t="str">
        <f t="shared" si="117"/>
        <v>Catalogo principalOPEN VALUE - CSP GOBIERNOCFQ7TTC0LCH4-0006</v>
      </c>
      <c r="B1739" s="18" t="str">
        <f t="shared" si="118"/>
        <v>CFQ7TTC0LCH4-0006OPEN VALUE - CSP GOBIERNO</v>
      </c>
      <c r="C1739" s="18"/>
      <c r="D1739" t="s">
        <v>122</v>
      </c>
      <c r="E1739" t="s">
        <v>2972</v>
      </c>
      <c r="F1739" t="s">
        <v>2769</v>
      </c>
      <c r="G1739" s="18" t="str">
        <f t="shared" si="120"/>
        <v>Catalogo principal</v>
      </c>
      <c r="H1739" s="43" t="s">
        <v>121</v>
      </c>
      <c r="I1739" s="37" t="s">
        <v>67</v>
      </c>
      <c r="J1739" t="s">
        <v>5074</v>
      </c>
      <c r="K1739" t="s">
        <v>40</v>
      </c>
      <c r="L1739" s="70" t="s">
        <v>21</v>
      </c>
      <c r="M1739" s="70" t="s">
        <v>3966</v>
      </c>
      <c r="N1739" s="37" t="s">
        <v>67</v>
      </c>
      <c r="O1739" s="37" t="s">
        <v>67</v>
      </c>
      <c r="P1739" s="37" t="s">
        <v>3756</v>
      </c>
      <c r="Q1739" s="75" t="s">
        <v>2972</v>
      </c>
      <c r="R1739" t="s">
        <v>3691</v>
      </c>
      <c r="S1739" s="38">
        <v>4</v>
      </c>
      <c r="T1739">
        <v>1</v>
      </c>
      <c r="U1739">
        <v>0</v>
      </c>
      <c r="V1739" s="43" t="str">
        <f t="shared" si="119"/>
        <v>USD</v>
      </c>
    </row>
    <row r="1740" spans="1:22" x14ac:dyDescent="0.2">
      <c r="A1740" s="18" t="str">
        <f t="shared" si="117"/>
        <v>Catalogo principalOPEN VALUE - CSP GOBIERNOCFQ7TTC0LCH4-0004</v>
      </c>
      <c r="B1740" s="18" t="str">
        <f t="shared" si="118"/>
        <v>CFQ7TTC0LCH4-0004OPEN VALUE - CSP GOBIERNO</v>
      </c>
      <c r="C1740" s="18"/>
      <c r="D1740" t="s">
        <v>122</v>
      </c>
      <c r="E1740" t="s">
        <v>2973</v>
      </c>
      <c r="F1740" t="s">
        <v>2769</v>
      </c>
      <c r="G1740" s="18" t="str">
        <f t="shared" si="120"/>
        <v>Catalogo principal</v>
      </c>
      <c r="H1740" s="43" t="s">
        <v>121</v>
      </c>
      <c r="I1740" s="37" t="s">
        <v>67</v>
      </c>
      <c r="J1740" t="s">
        <v>5075</v>
      </c>
      <c r="K1740" t="s">
        <v>40</v>
      </c>
      <c r="L1740" s="70" t="s">
        <v>21</v>
      </c>
      <c r="M1740" s="70" t="s">
        <v>3966</v>
      </c>
      <c r="N1740" s="37" t="s">
        <v>67</v>
      </c>
      <c r="O1740" s="37" t="s">
        <v>67</v>
      </c>
      <c r="P1740" s="37" t="s">
        <v>3756</v>
      </c>
      <c r="Q1740" s="75" t="s">
        <v>2973</v>
      </c>
      <c r="R1740" t="s">
        <v>3691</v>
      </c>
      <c r="S1740" s="38">
        <v>2.7</v>
      </c>
      <c r="T1740">
        <v>1</v>
      </c>
      <c r="U1740">
        <v>0</v>
      </c>
      <c r="V1740" s="43" t="str">
        <f t="shared" si="119"/>
        <v>USD</v>
      </c>
    </row>
    <row r="1741" spans="1:22" x14ac:dyDescent="0.2">
      <c r="A1741" s="18" t="str">
        <f t="shared" si="117"/>
        <v>Catalogo principalOPEN VALUE - CSP GOBIERNOCFQ7TTC0LH0C-0001</v>
      </c>
      <c r="B1741" s="18" t="str">
        <f t="shared" si="118"/>
        <v>CFQ7TTC0LH0C-0001OPEN VALUE - CSP GOBIERNO</v>
      </c>
      <c r="C1741" s="18"/>
      <c r="D1741" t="s">
        <v>122</v>
      </c>
      <c r="E1741" t="s">
        <v>2974</v>
      </c>
      <c r="F1741" t="s">
        <v>2769</v>
      </c>
      <c r="G1741" s="18" t="str">
        <f t="shared" si="120"/>
        <v>Catalogo principal</v>
      </c>
      <c r="H1741" s="43" t="s">
        <v>121</v>
      </c>
      <c r="I1741" s="37" t="s">
        <v>67</v>
      </c>
      <c r="J1741" t="s">
        <v>3139</v>
      </c>
      <c r="K1741" t="s">
        <v>40</v>
      </c>
      <c r="L1741" s="70" t="s">
        <v>21</v>
      </c>
      <c r="M1741" s="70" t="s">
        <v>3966</v>
      </c>
      <c r="N1741" s="37" t="s">
        <v>67</v>
      </c>
      <c r="O1741" s="37" t="s">
        <v>67</v>
      </c>
      <c r="P1741" s="37" t="s">
        <v>3756</v>
      </c>
      <c r="Q1741" s="75" t="s">
        <v>2974</v>
      </c>
      <c r="R1741" t="s">
        <v>3691</v>
      </c>
      <c r="S1741" s="38">
        <v>2</v>
      </c>
      <c r="T1741">
        <v>1</v>
      </c>
      <c r="U1741">
        <v>0</v>
      </c>
      <c r="V1741" s="43" t="str">
        <f t="shared" si="119"/>
        <v>USD</v>
      </c>
    </row>
    <row r="1742" spans="1:22" x14ac:dyDescent="0.2">
      <c r="A1742" s="18" t="str">
        <f t="shared" ref="A1742:A1805" si="121">D1742&amp;F1742&amp;E1742</f>
        <v>Catalogo principalOPEN VALUE - CSP GOBIERNOCFQ7TTC0LHPG-0001</v>
      </c>
      <c r="B1742" s="18" t="str">
        <f t="shared" ref="B1742:B1805" si="122">E1742&amp;F1742</f>
        <v>CFQ7TTC0LHPG-0001OPEN VALUE - CSP GOBIERNO</v>
      </c>
      <c r="C1742" s="18"/>
      <c r="D1742" t="s">
        <v>122</v>
      </c>
      <c r="E1742" t="s">
        <v>2975</v>
      </c>
      <c r="F1742" t="s">
        <v>2769</v>
      </c>
      <c r="G1742" s="18" t="str">
        <f t="shared" si="120"/>
        <v>Catalogo principal</v>
      </c>
      <c r="H1742" s="43" t="s">
        <v>121</v>
      </c>
      <c r="I1742" s="37" t="s">
        <v>67</v>
      </c>
      <c r="J1742" t="s">
        <v>3140</v>
      </c>
      <c r="K1742" t="s">
        <v>40</v>
      </c>
      <c r="L1742" s="70" t="s">
        <v>21</v>
      </c>
      <c r="M1742" s="70" t="s">
        <v>3966</v>
      </c>
      <c r="N1742" s="37" t="s">
        <v>67</v>
      </c>
      <c r="O1742" s="37" t="s">
        <v>67</v>
      </c>
      <c r="P1742" s="37" t="s">
        <v>3756</v>
      </c>
      <c r="Q1742" s="75" t="s">
        <v>2975</v>
      </c>
      <c r="R1742" t="s">
        <v>3691</v>
      </c>
      <c r="S1742" s="38">
        <v>100</v>
      </c>
      <c r="T1742">
        <v>1</v>
      </c>
      <c r="U1742">
        <v>0</v>
      </c>
      <c r="V1742" s="43" t="str">
        <f t="shared" si="119"/>
        <v>USD</v>
      </c>
    </row>
    <row r="1743" spans="1:22" x14ac:dyDescent="0.2">
      <c r="A1743" s="18" t="str">
        <f t="shared" si="121"/>
        <v>Catalogo principalOPEN VALUE - CSP GOBIERNOCFQ7TTC0JXCZ-0004</v>
      </c>
      <c r="B1743" s="18" t="str">
        <f t="shared" si="122"/>
        <v>CFQ7TTC0JXCZ-0004OPEN VALUE - CSP GOBIERNO</v>
      </c>
      <c r="C1743" s="18"/>
      <c r="D1743" t="s">
        <v>122</v>
      </c>
      <c r="E1743" t="s">
        <v>2976</v>
      </c>
      <c r="F1743" t="s">
        <v>2769</v>
      </c>
      <c r="G1743" s="18" t="str">
        <f t="shared" si="120"/>
        <v>Catalogo principal</v>
      </c>
      <c r="H1743" s="43" t="s">
        <v>121</v>
      </c>
      <c r="I1743" s="37" t="s">
        <v>67</v>
      </c>
      <c r="J1743" t="s">
        <v>3604</v>
      </c>
      <c r="K1743" t="s">
        <v>40</v>
      </c>
      <c r="L1743" s="70" t="s">
        <v>21</v>
      </c>
      <c r="M1743" s="70" t="s">
        <v>3966</v>
      </c>
      <c r="N1743" s="37" t="s">
        <v>67</v>
      </c>
      <c r="O1743" s="37" t="s">
        <v>67</v>
      </c>
      <c r="P1743" s="37" t="s">
        <v>3756</v>
      </c>
      <c r="Q1743" s="75" t="s">
        <v>2976</v>
      </c>
      <c r="R1743" t="s">
        <v>3691</v>
      </c>
      <c r="S1743" s="38">
        <v>0</v>
      </c>
      <c r="T1743">
        <v>1</v>
      </c>
      <c r="U1743">
        <v>0</v>
      </c>
      <c r="V1743" s="43" t="str">
        <f t="shared" ref="V1743:V1806" si="123">H1743</f>
        <v>USD</v>
      </c>
    </row>
    <row r="1744" spans="1:22" x14ac:dyDescent="0.2">
      <c r="A1744" s="18" t="str">
        <f t="shared" si="121"/>
        <v>Catalogo principalOPEN VALUE - CSP GOBIERNOCFQ7TTC0JN4R-0002</v>
      </c>
      <c r="B1744" s="18" t="str">
        <f t="shared" si="122"/>
        <v>CFQ7TTC0JN4R-0002OPEN VALUE - CSP GOBIERNO</v>
      </c>
      <c r="C1744" s="18"/>
      <c r="D1744" t="s">
        <v>122</v>
      </c>
      <c r="E1744" t="s">
        <v>2977</v>
      </c>
      <c r="F1744" t="s">
        <v>2769</v>
      </c>
      <c r="G1744" s="18" t="str">
        <f t="shared" si="120"/>
        <v>Catalogo principal</v>
      </c>
      <c r="H1744" s="43" t="s">
        <v>121</v>
      </c>
      <c r="I1744" s="37" t="s">
        <v>67</v>
      </c>
      <c r="J1744" t="s">
        <v>3820</v>
      </c>
      <c r="K1744" t="s">
        <v>40</v>
      </c>
      <c r="L1744" s="70" t="s">
        <v>21</v>
      </c>
      <c r="M1744" s="70" t="s">
        <v>3966</v>
      </c>
      <c r="N1744" s="37" t="s">
        <v>67</v>
      </c>
      <c r="O1744" s="37" t="s">
        <v>67</v>
      </c>
      <c r="P1744" s="37" t="s">
        <v>3756</v>
      </c>
      <c r="Q1744" s="75" t="s">
        <v>2977</v>
      </c>
      <c r="R1744" t="s">
        <v>3691</v>
      </c>
      <c r="S1744" s="38">
        <v>4</v>
      </c>
      <c r="T1744">
        <v>1</v>
      </c>
      <c r="U1744">
        <v>0</v>
      </c>
      <c r="V1744" s="43" t="str">
        <f t="shared" si="123"/>
        <v>USD</v>
      </c>
    </row>
    <row r="1745" spans="1:22" x14ac:dyDescent="0.2">
      <c r="A1745" s="18" t="str">
        <f t="shared" si="121"/>
        <v>Catalogo principalOPEN VALUE - CSP GOBIERNOCFQ7TTC0LH0T-0001</v>
      </c>
      <c r="B1745" s="18" t="str">
        <f t="shared" si="122"/>
        <v>CFQ7TTC0LH0T-0001OPEN VALUE - CSP GOBIERNO</v>
      </c>
      <c r="C1745" s="18"/>
      <c r="D1745" t="s">
        <v>122</v>
      </c>
      <c r="E1745" t="s">
        <v>2978</v>
      </c>
      <c r="F1745" t="s">
        <v>2769</v>
      </c>
      <c r="G1745" s="18" t="str">
        <f t="shared" si="120"/>
        <v>Catalogo principal</v>
      </c>
      <c r="H1745" s="43" t="s">
        <v>121</v>
      </c>
      <c r="I1745" s="37" t="s">
        <v>67</v>
      </c>
      <c r="J1745" t="s">
        <v>3141</v>
      </c>
      <c r="K1745" t="s">
        <v>40</v>
      </c>
      <c r="L1745" s="70" t="s">
        <v>21</v>
      </c>
      <c r="M1745" s="70" t="s">
        <v>3966</v>
      </c>
      <c r="N1745" s="37" t="s">
        <v>67</v>
      </c>
      <c r="O1745" s="37" t="s">
        <v>67</v>
      </c>
      <c r="P1745" s="37" t="s">
        <v>3756</v>
      </c>
      <c r="Q1745" s="75" t="s">
        <v>2978</v>
      </c>
      <c r="R1745" t="s">
        <v>3691</v>
      </c>
      <c r="S1745" s="38">
        <v>8</v>
      </c>
      <c r="T1745">
        <v>1</v>
      </c>
      <c r="U1745">
        <v>0</v>
      </c>
      <c r="V1745" s="43" t="str">
        <f t="shared" si="123"/>
        <v>USD</v>
      </c>
    </row>
    <row r="1746" spans="1:22" x14ac:dyDescent="0.2">
      <c r="A1746" s="18" t="str">
        <f t="shared" si="121"/>
        <v>Catalogo principalOPEN VALUE - CSP GOBIERNOCFQ7TTC0LH0R-0001</v>
      </c>
      <c r="B1746" s="18" t="str">
        <f t="shared" si="122"/>
        <v>CFQ7TTC0LH0R-0001OPEN VALUE - CSP GOBIERNO</v>
      </c>
      <c r="C1746" s="18"/>
      <c r="D1746" t="s">
        <v>122</v>
      </c>
      <c r="E1746" t="s">
        <v>2979</v>
      </c>
      <c r="F1746" t="s">
        <v>2769</v>
      </c>
      <c r="G1746" s="18" t="str">
        <f t="shared" si="120"/>
        <v>Catalogo principal</v>
      </c>
      <c r="H1746" s="43" t="s">
        <v>121</v>
      </c>
      <c r="I1746" s="37" t="s">
        <v>67</v>
      </c>
      <c r="J1746" t="s">
        <v>3605</v>
      </c>
      <c r="K1746" t="s">
        <v>40</v>
      </c>
      <c r="L1746" s="70" t="s">
        <v>21</v>
      </c>
      <c r="M1746" s="70" t="s">
        <v>3966</v>
      </c>
      <c r="N1746" s="37" t="s">
        <v>67</v>
      </c>
      <c r="O1746" s="37" t="s">
        <v>67</v>
      </c>
      <c r="P1746" s="37" t="s">
        <v>3756</v>
      </c>
      <c r="Q1746" s="75" t="s">
        <v>2979</v>
      </c>
      <c r="R1746" t="s">
        <v>3691</v>
      </c>
      <c r="S1746" s="38">
        <v>0</v>
      </c>
      <c r="T1746">
        <v>1</v>
      </c>
      <c r="U1746">
        <v>0</v>
      </c>
      <c r="V1746" s="43" t="str">
        <f t="shared" si="123"/>
        <v>USD</v>
      </c>
    </row>
    <row r="1747" spans="1:22" x14ac:dyDescent="0.2">
      <c r="A1747" s="18" t="str">
        <f t="shared" si="121"/>
        <v>Catalogo principalOPEN VALUE - CSP GOBIERNOCFQ7TTC0HL73-0001</v>
      </c>
      <c r="B1747" s="18" t="str">
        <f t="shared" si="122"/>
        <v>CFQ7TTC0HL73-0001OPEN VALUE - CSP GOBIERNO</v>
      </c>
      <c r="C1747" s="18"/>
      <c r="D1747" t="s">
        <v>122</v>
      </c>
      <c r="E1747" t="s">
        <v>2980</v>
      </c>
      <c r="F1747" t="s">
        <v>2769</v>
      </c>
      <c r="G1747" s="18" t="str">
        <f t="shared" si="120"/>
        <v>Catalogo principal</v>
      </c>
      <c r="H1747" s="43" t="s">
        <v>121</v>
      </c>
      <c r="I1747" s="37" t="s">
        <v>67</v>
      </c>
      <c r="J1747" t="s">
        <v>3701</v>
      </c>
      <c r="K1747" t="s">
        <v>40</v>
      </c>
      <c r="L1747" s="70" t="s">
        <v>21</v>
      </c>
      <c r="M1747" s="70" t="s">
        <v>3966</v>
      </c>
      <c r="N1747" s="37" t="s">
        <v>67</v>
      </c>
      <c r="O1747" s="37" t="s">
        <v>67</v>
      </c>
      <c r="P1747" s="37" t="s">
        <v>3756</v>
      </c>
      <c r="Q1747" s="75" t="s">
        <v>2980</v>
      </c>
      <c r="R1747" t="s">
        <v>3691</v>
      </c>
      <c r="S1747" s="38">
        <v>20</v>
      </c>
      <c r="T1747">
        <v>1</v>
      </c>
      <c r="U1747">
        <v>0</v>
      </c>
      <c r="V1747" s="43" t="str">
        <f t="shared" si="123"/>
        <v>USD</v>
      </c>
    </row>
    <row r="1748" spans="1:22" x14ac:dyDescent="0.2">
      <c r="A1748" s="18" t="str">
        <f t="shared" si="121"/>
        <v>Catalogo principalOPEN VALUE - CSP GOBIERNOCFQ7TTC0J7V7-0002</v>
      </c>
      <c r="B1748" s="18" t="str">
        <f t="shared" si="122"/>
        <v>CFQ7TTC0J7V7-0002OPEN VALUE - CSP GOBIERNO</v>
      </c>
      <c r="C1748" s="18"/>
      <c r="D1748" t="s">
        <v>122</v>
      </c>
      <c r="E1748" t="s">
        <v>2981</v>
      </c>
      <c r="F1748" t="s">
        <v>2769</v>
      </c>
      <c r="G1748" s="18" t="str">
        <f t="shared" si="120"/>
        <v>Catalogo principal</v>
      </c>
      <c r="H1748" s="43" t="s">
        <v>121</v>
      </c>
      <c r="I1748" s="37" t="s">
        <v>67</v>
      </c>
      <c r="J1748" t="s">
        <v>3821</v>
      </c>
      <c r="K1748" t="s">
        <v>40</v>
      </c>
      <c r="L1748" s="70" t="s">
        <v>21</v>
      </c>
      <c r="M1748" s="70" t="s">
        <v>3966</v>
      </c>
      <c r="N1748" s="37" t="s">
        <v>67</v>
      </c>
      <c r="O1748" s="37" t="s">
        <v>67</v>
      </c>
      <c r="P1748" s="37" t="s">
        <v>3756</v>
      </c>
      <c r="Q1748" s="75" t="s">
        <v>2981</v>
      </c>
      <c r="R1748" t="s">
        <v>3691</v>
      </c>
      <c r="S1748" s="38">
        <v>12</v>
      </c>
      <c r="T1748">
        <v>1</v>
      </c>
      <c r="U1748">
        <v>0</v>
      </c>
      <c r="V1748" s="43" t="str">
        <f t="shared" si="123"/>
        <v>USD</v>
      </c>
    </row>
    <row r="1749" spans="1:22" x14ac:dyDescent="0.2">
      <c r="A1749" s="18" t="str">
        <f t="shared" si="121"/>
        <v>Catalogo principalOPEN VALUE - CSP GOBIERNOCFQ7TTC0LHWF-0008</v>
      </c>
      <c r="B1749" s="18" t="str">
        <f t="shared" si="122"/>
        <v>CFQ7TTC0LHWF-0008OPEN VALUE - CSP GOBIERNO</v>
      </c>
      <c r="C1749" s="18"/>
      <c r="D1749" t="s">
        <v>122</v>
      </c>
      <c r="E1749" t="s">
        <v>2982</v>
      </c>
      <c r="F1749" t="s">
        <v>2769</v>
      </c>
      <c r="G1749" s="18" t="str">
        <f t="shared" si="120"/>
        <v>Catalogo principal</v>
      </c>
      <c r="H1749" s="43" t="s">
        <v>121</v>
      </c>
      <c r="I1749" s="37" t="s">
        <v>67</v>
      </c>
      <c r="J1749" t="s">
        <v>1964</v>
      </c>
      <c r="K1749" t="s">
        <v>40</v>
      </c>
      <c r="L1749" s="70" t="s">
        <v>21</v>
      </c>
      <c r="M1749" s="70" t="s">
        <v>3966</v>
      </c>
      <c r="N1749" s="37" t="s">
        <v>67</v>
      </c>
      <c r="O1749" s="37" t="s">
        <v>67</v>
      </c>
      <c r="P1749" s="37" t="s">
        <v>3756</v>
      </c>
      <c r="Q1749" s="75" t="s">
        <v>2982</v>
      </c>
      <c r="R1749" t="s">
        <v>3691</v>
      </c>
      <c r="S1749" s="38">
        <v>5000</v>
      </c>
      <c r="T1749">
        <v>1</v>
      </c>
      <c r="U1749">
        <v>0</v>
      </c>
      <c r="V1749" s="43" t="str">
        <f t="shared" si="123"/>
        <v>USD</v>
      </c>
    </row>
    <row r="1750" spans="1:22" x14ac:dyDescent="0.2">
      <c r="A1750" s="18" t="str">
        <f t="shared" si="121"/>
        <v>Catalogo principalOPEN VALUE - CSP GOBIERNOCFQ7TTC0LHWF-0001</v>
      </c>
      <c r="B1750" s="18" t="str">
        <f t="shared" si="122"/>
        <v>CFQ7TTC0LHWF-0001OPEN VALUE - CSP GOBIERNO</v>
      </c>
      <c r="C1750" s="18"/>
      <c r="D1750" t="s">
        <v>122</v>
      </c>
      <c r="E1750" t="s">
        <v>2983</v>
      </c>
      <c r="F1750" t="s">
        <v>2769</v>
      </c>
      <c r="G1750" s="18" t="str">
        <f t="shared" si="120"/>
        <v>Catalogo principal</v>
      </c>
      <c r="H1750" s="43" t="s">
        <v>121</v>
      </c>
      <c r="I1750" s="37" t="s">
        <v>67</v>
      </c>
      <c r="J1750" t="s">
        <v>3142</v>
      </c>
      <c r="K1750" t="s">
        <v>40</v>
      </c>
      <c r="L1750" s="70" t="s">
        <v>21</v>
      </c>
      <c r="M1750" s="70" t="s">
        <v>3966</v>
      </c>
      <c r="N1750" s="37" t="s">
        <v>67</v>
      </c>
      <c r="O1750" s="37" t="s">
        <v>67</v>
      </c>
      <c r="P1750" s="37" t="s">
        <v>3756</v>
      </c>
      <c r="Q1750" s="75" t="s">
        <v>2983</v>
      </c>
      <c r="R1750" t="s">
        <v>3691</v>
      </c>
      <c r="S1750" s="38">
        <v>4</v>
      </c>
      <c r="T1750">
        <v>1</v>
      </c>
      <c r="U1750">
        <v>0</v>
      </c>
      <c r="V1750" s="43" t="str">
        <f t="shared" si="123"/>
        <v>USD</v>
      </c>
    </row>
    <row r="1751" spans="1:22" x14ac:dyDescent="0.2">
      <c r="A1751" s="18" t="str">
        <f t="shared" si="121"/>
        <v>Catalogo principalOPEN VALUE - CSP GOBIERNOCFQ7TTC0HDJW-0001</v>
      </c>
      <c r="B1751" s="18" t="str">
        <f t="shared" si="122"/>
        <v>CFQ7TTC0HDJW-0001OPEN VALUE - CSP GOBIERNO</v>
      </c>
      <c r="C1751" s="18"/>
      <c r="D1751" t="s">
        <v>122</v>
      </c>
      <c r="E1751" t="s">
        <v>2984</v>
      </c>
      <c r="F1751" t="s">
        <v>2769</v>
      </c>
      <c r="G1751" s="18" t="str">
        <f t="shared" si="120"/>
        <v>Catalogo principal</v>
      </c>
      <c r="H1751" s="43" t="s">
        <v>121</v>
      </c>
      <c r="I1751" s="37" t="s">
        <v>67</v>
      </c>
      <c r="J1751" t="s">
        <v>3143</v>
      </c>
      <c r="K1751" t="s">
        <v>40</v>
      </c>
      <c r="L1751" s="70" t="s">
        <v>21</v>
      </c>
      <c r="M1751" s="70" t="s">
        <v>3966</v>
      </c>
      <c r="N1751" s="37" t="s">
        <v>67</v>
      </c>
      <c r="O1751" s="37" t="s">
        <v>67</v>
      </c>
      <c r="P1751" s="37" t="s">
        <v>3756</v>
      </c>
      <c r="Q1751" s="75" t="s">
        <v>2984</v>
      </c>
      <c r="R1751" t="s">
        <v>3691</v>
      </c>
      <c r="S1751" s="38">
        <v>4</v>
      </c>
      <c r="T1751">
        <v>1</v>
      </c>
      <c r="U1751">
        <v>0</v>
      </c>
      <c r="V1751" s="43" t="str">
        <f t="shared" si="123"/>
        <v>USD</v>
      </c>
    </row>
    <row r="1752" spans="1:22" x14ac:dyDescent="0.2">
      <c r="A1752" s="18" t="str">
        <f t="shared" si="121"/>
        <v>Catalogo principalOPEN VALUE - CSP GOBIERNOCFQ7TTC0LHSW-0001</v>
      </c>
      <c r="B1752" s="18" t="str">
        <f t="shared" si="122"/>
        <v>CFQ7TTC0LHSW-0001OPEN VALUE - CSP GOBIERNO</v>
      </c>
      <c r="C1752" s="18"/>
      <c r="D1752" t="s">
        <v>122</v>
      </c>
      <c r="E1752" t="s">
        <v>2985</v>
      </c>
      <c r="F1752" t="s">
        <v>2769</v>
      </c>
      <c r="G1752" s="18" t="str">
        <f t="shared" si="120"/>
        <v>Catalogo principal</v>
      </c>
      <c r="H1752" s="43" t="s">
        <v>121</v>
      </c>
      <c r="I1752" s="37" t="s">
        <v>67</v>
      </c>
      <c r="J1752" t="s">
        <v>3144</v>
      </c>
      <c r="K1752" t="s">
        <v>40</v>
      </c>
      <c r="L1752" s="70" t="s">
        <v>21</v>
      </c>
      <c r="M1752" s="70" t="s">
        <v>3966</v>
      </c>
      <c r="N1752" s="37" t="s">
        <v>67</v>
      </c>
      <c r="O1752" s="37" t="s">
        <v>67</v>
      </c>
      <c r="P1752" s="37" t="s">
        <v>3756</v>
      </c>
      <c r="Q1752" s="75" t="s">
        <v>2985</v>
      </c>
      <c r="R1752" t="s">
        <v>3691</v>
      </c>
      <c r="S1752" s="38">
        <v>3</v>
      </c>
      <c r="T1752">
        <v>1</v>
      </c>
      <c r="U1752">
        <v>0</v>
      </c>
      <c r="V1752" s="43" t="str">
        <f t="shared" si="123"/>
        <v>USD</v>
      </c>
    </row>
    <row r="1753" spans="1:22" x14ac:dyDescent="0.2">
      <c r="A1753" s="18" t="str">
        <f t="shared" si="121"/>
        <v>Catalogo principalOPEN VALUE - CSP GOBIERNOCFQ7TTC0LF8Q-0001</v>
      </c>
      <c r="B1753" s="18" t="str">
        <f t="shared" si="122"/>
        <v>CFQ7TTC0LF8Q-0001OPEN VALUE - CSP GOBIERNO</v>
      </c>
      <c r="C1753" s="18"/>
      <c r="D1753" t="s">
        <v>122</v>
      </c>
      <c r="E1753" t="s">
        <v>2986</v>
      </c>
      <c r="F1753" t="s">
        <v>2769</v>
      </c>
      <c r="G1753" s="18" t="str">
        <f t="shared" si="120"/>
        <v>Catalogo principal</v>
      </c>
      <c r="H1753" s="43" t="s">
        <v>121</v>
      </c>
      <c r="I1753" s="37" t="s">
        <v>67</v>
      </c>
      <c r="J1753" t="s">
        <v>1008</v>
      </c>
      <c r="K1753" t="s">
        <v>40</v>
      </c>
      <c r="L1753" s="70" t="s">
        <v>21</v>
      </c>
      <c r="M1753" s="70" t="s">
        <v>3966</v>
      </c>
      <c r="N1753" s="37" t="s">
        <v>67</v>
      </c>
      <c r="O1753" s="37" t="s">
        <v>67</v>
      </c>
      <c r="P1753" s="37" t="s">
        <v>3756</v>
      </c>
      <c r="Q1753" s="75" t="s">
        <v>2986</v>
      </c>
      <c r="R1753" t="s">
        <v>3691</v>
      </c>
      <c r="S1753" s="38">
        <v>10</v>
      </c>
      <c r="T1753">
        <v>1</v>
      </c>
      <c r="U1753">
        <v>0</v>
      </c>
      <c r="V1753" s="43" t="str">
        <f t="shared" si="123"/>
        <v>USD</v>
      </c>
    </row>
    <row r="1754" spans="1:22" x14ac:dyDescent="0.2">
      <c r="A1754" s="18" t="str">
        <f t="shared" si="121"/>
        <v>Catalogo principalOPEN VALUE - CSP GOBIERNOCFQ7TTC0LF8R-0001</v>
      </c>
      <c r="B1754" s="18" t="str">
        <f t="shared" si="122"/>
        <v>CFQ7TTC0LF8R-0001OPEN VALUE - CSP GOBIERNO</v>
      </c>
      <c r="C1754" s="18"/>
      <c r="D1754" t="s">
        <v>122</v>
      </c>
      <c r="E1754" t="s">
        <v>2987</v>
      </c>
      <c r="F1754" t="s">
        <v>2769</v>
      </c>
      <c r="G1754" s="18" t="str">
        <f t="shared" si="120"/>
        <v>Catalogo principal</v>
      </c>
      <c r="H1754" s="43" t="s">
        <v>121</v>
      </c>
      <c r="I1754" s="37" t="s">
        <v>67</v>
      </c>
      <c r="J1754" t="s">
        <v>1009</v>
      </c>
      <c r="K1754" t="s">
        <v>40</v>
      </c>
      <c r="L1754" s="70" t="s">
        <v>21</v>
      </c>
      <c r="M1754" s="70" t="s">
        <v>3966</v>
      </c>
      <c r="N1754" s="37" t="s">
        <v>67</v>
      </c>
      <c r="O1754" s="37" t="s">
        <v>67</v>
      </c>
      <c r="P1754" s="37" t="s">
        <v>3756</v>
      </c>
      <c r="Q1754" s="75" t="s">
        <v>2987</v>
      </c>
      <c r="R1754" t="s">
        <v>3691</v>
      </c>
      <c r="S1754" s="38">
        <v>23</v>
      </c>
      <c r="T1754">
        <v>1</v>
      </c>
      <c r="U1754">
        <v>0</v>
      </c>
      <c r="V1754" s="43" t="str">
        <f t="shared" si="123"/>
        <v>USD</v>
      </c>
    </row>
    <row r="1755" spans="1:22" x14ac:dyDescent="0.2">
      <c r="A1755" s="18" t="str">
        <f t="shared" si="121"/>
        <v>Catalogo principalOPEN VALUE - CSP GOBIERNOCFQ7TTC0LF8S-0002</v>
      </c>
      <c r="B1755" s="18" t="str">
        <f t="shared" si="122"/>
        <v>CFQ7TTC0LF8S-0002OPEN VALUE - CSP GOBIERNO</v>
      </c>
      <c r="C1755" s="18"/>
      <c r="D1755" t="s">
        <v>122</v>
      </c>
      <c r="E1755" t="s">
        <v>2988</v>
      </c>
      <c r="F1755" t="s">
        <v>2769</v>
      </c>
      <c r="G1755" s="18" t="str">
        <f t="shared" si="120"/>
        <v>Catalogo principal</v>
      </c>
      <c r="H1755" s="43" t="s">
        <v>121</v>
      </c>
      <c r="I1755" s="37" t="s">
        <v>67</v>
      </c>
      <c r="J1755" t="s">
        <v>3702</v>
      </c>
      <c r="K1755" t="s">
        <v>40</v>
      </c>
      <c r="L1755" s="70" t="s">
        <v>21</v>
      </c>
      <c r="M1755" s="70" t="s">
        <v>3966</v>
      </c>
      <c r="N1755" s="37" t="s">
        <v>67</v>
      </c>
      <c r="O1755" s="37" t="s">
        <v>67</v>
      </c>
      <c r="P1755" s="37" t="s">
        <v>3756</v>
      </c>
      <c r="Q1755" s="75" t="s">
        <v>2988</v>
      </c>
      <c r="R1755" t="s">
        <v>3691</v>
      </c>
      <c r="S1755" s="38">
        <v>38</v>
      </c>
      <c r="T1755">
        <v>1</v>
      </c>
      <c r="U1755">
        <v>0</v>
      </c>
      <c r="V1755" s="43" t="str">
        <f t="shared" si="123"/>
        <v>USD</v>
      </c>
    </row>
    <row r="1756" spans="1:22" x14ac:dyDescent="0.2">
      <c r="A1756" s="18" t="str">
        <f t="shared" si="121"/>
        <v>Catalogo principalOPEN VALUE - CSP GOBIERNOCFQ7TTC0LF8S-0001</v>
      </c>
      <c r="B1756" s="18" t="str">
        <f t="shared" si="122"/>
        <v>CFQ7TTC0LF8S-0001OPEN VALUE - CSP GOBIERNO</v>
      </c>
      <c r="C1756" s="18"/>
      <c r="D1756" t="s">
        <v>122</v>
      </c>
      <c r="E1756" t="s">
        <v>2989</v>
      </c>
      <c r="F1756" t="s">
        <v>2769</v>
      </c>
      <c r="G1756" s="18" t="str">
        <f t="shared" si="120"/>
        <v>Catalogo principal</v>
      </c>
      <c r="H1756" s="43" t="s">
        <v>121</v>
      </c>
      <c r="I1756" s="37" t="s">
        <v>67</v>
      </c>
      <c r="J1756" t="s">
        <v>1010</v>
      </c>
      <c r="K1756" t="s">
        <v>40</v>
      </c>
      <c r="L1756" s="70" t="s">
        <v>21</v>
      </c>
      <c r="M1756" s="70" t="s">
        <v>3966</v>
      </c>
      <c r="N1756" s="37" t="s">
        <v>67</v>
      </c>
      <c r="O1756" s="37" t="s">
        <v>67</v>
      </c>
      <c r="P1756" s="37" t="s">
        <v>3756</v>
      </c>
      <c r="Q1756" s="75" t="s">
        <v>2989</v>
      </c>
      <c r="R1756" t="s">
        <v>3691</v>
      </c>
      <c r="S1756" s="38">
        <v>38</v>
      </c>
      <c r="T1756">
        <v>1</v>
      </c>
      <c r="U1756">
        <v>0</v>
      </c>
      <c r="V1756" s="43" t="str">
        <f t="shared" si="123"/>
        <v>USD</v>
      </c>
    </row>
    <row r="1757" spans="1:22" x14ac:dyDescent="0.2">
      <c r="A1757" s="18" t="str">
        <f t="shared" si="121"/>
        <v>Catalogo principalOPEN VALUE - CSP GOBIERNOCFQ7TTC0LHS9-0001</v>
      </c>
      <c r="B1757" s="18" t="str">
        <f t="shared" si="122"/>
        <v>CFQ7TTC0LHS9-0001OPEN VALUE - CSP GOBIERNO</v>
      </c>
      <c r="C1757" s="18"/>
      <c r="D1757" t="s">
        <v>122</v>
      </c>
      <c r="E1757" t="s">
        <v>2990</v>
      </c>
      <c r="F1757" t="s">
        <v>2769</v>
      </c>
      <c r="G1757" s="18" t="str">
        <f t="shared" si="120"/>
        <v>Catalogo principal</v>
      </c>
      <c r="H1757" s="43" t="s">
        <v>121</v>
      </c>
      <c r="I1757" s="37" t="s">
        <v>67</v>
      </c>
      <c r="J1757" t="s">
        <v>3145</v>
      </c>
      <c r="K1757" t="s">
        <v>40</v>
      </c>
      <c r="L1757" s="70" t="s">
        <v>21</v>
      </c>
      <c r="M1757" s="70" t="s">
        <v>3966</v>
      </c>
      <c r="N1757" s="37" t="s">
        <v>67</v>
      </c>
      <c r="O1757" s="37" t="s">
        <v>67</v>
      </c>
      <c r="P1757" s="37" t="s">
        <v>3756</v>
      </c>
      <c r="Q1757" s="75" t="s">
        <v>2990</v>
      </c>
      <c r="R1757" t="s">
        <v>3691</v>
      </c>
      <c r="S1757" s="38">
        <v>0.2</v>
      </c>
      <c r="T1757">
        <v>1</v>
      </c>
      <c r="U1757">
        <v>0</v>
      </c>
      <c r="V1757" s="43" t="str">
        <f t="shared" si="123"/>
        <v>USD</v>
      </c>
    </row>
    <row r="1758" spans="1:22" x14ac:dyDescent="0.2">
      <c r="A1758" s="18" t="str">
        <f t="shared" si="121"/>
        <v>Catalogo principalOPEN VALUE - CSP GOBIERNOCFQ7TTC0LGZW-0001</v>
      </c>
      <c r="B1758" s="18" t="str">
        <f t="shared" si="122"/>
        <v>CFQ7TTC0LGZW-0001OPEN VALUE - CSP GOBIERNO</v>
      </c>
      <c r="C1758" s="18"/>
      <c r="D1758" t="s">
        <v>122</v>
      </c>
      <c r="E1758" t="s">
        <v>2991</v>
      </c>
      <c r="F1758" t="s">
        <v>2769</v>
      </c>
      <c r="G1758" s="18" t="str">
        <f t="shared" si="120"/>
        <v>Catalogo principal</v>
      </c>
      <c r="H1758" s="43" t="s">
        <v>121</v>
      </c>
      <c r="I1758" s="37" t="s">
        <v>67</v>
      </c>
      <c r="J1758" t="s">
        <v>1201</v>
      </c>
      <c r="K1758" t="s">
        <v>40</v>
      </c>
      <c r="L1758" s="70" t="s">
        <v>21</v>
      </c>
      <c r="M1758" s="70" t="s">
        <v>3966</v>
      </c>
      <c r="N1758" s="37" t="s">
        <v>67</v>
      </c>
      <c r="O1758" s="37" t="s">
        <v>67</v>
      </c>
      <c r="P1758" s="37" t="s">
        <v>3756</v>
      </c>
      <c r="Q1758" s="75" t="s">
        <v>2991</v>
      </c>
      <c r="R1758" t="s">
        <v>3691</v>
      </c>
      <c r="S1758" s="38">
        <v>4</v>
      </c>
      <c r="T1758">
        <v>1</v>
      </c>
      <c r="U1758">
        <v>0</v>
      </c>
      <c r="V1758" s="43" t="str">
        <f t="shared" si="123"/>
        <v>USD</v>
      </c>
    </row>
    <row r="1759" spans="1:22" x14ac:dyDescent="0.2">
      <c r="A1759" s="18" t="str">
        <f t="shared" si="121"/>
        <v>Catalogo principalOPEN VALUE - CSP GOBIERNOCFQ7TTC0LHSV-0001</v>
      </c>
      <c r="B1759" s="18" t="str">
        <f t="shared" si="122"/>
        <v>CFQ7TTC0LHSV-0001OPEN VALUE - CSP GOBIERNO</v>
      </c>
      <c r="C1759" s="18"/>
      <c r="D1759" t="s">
        <v>122</v>
      </c>
      <c r="E1759" t="s">
        <v>2992</v>
      </c>
      <c r="F1759" t="s">
        <v>2769</v>
      </c>
      <c r="G1759" s="18" t="str">
        <f t="shared" si="120"/>
        <v>Catalogo principal</v>
      </c>
      <c r="H1759" s="43" t="s">
        <v>121</v>
      </c>
      <c r="I1759" s="37" t="s">
        <v>67</v>
      </c>
      <c r="J1759" t="s">
        <v>3146</v>
      </c>
      <c r="K1759" t="s">
        <v>40</v>
      </c>
      <c r="L1759" s="70" t="s">
        <v>21</v>
      </c>
      <c r="M1759" s="70" t="s">
        <v>3966</v>
      </c>
      <c r="N1759" s="37" t="s">
        <v>67</v>
      </c>
      <c r="O1759" s="37" t="s">
        <v>67</v>
      </c>
      <c r="P1759" s="37" t="s">
        <v>3756</v>
      </c>
      <c r="Q1759" s="75" t="s">
        <v>2992</v>
      </c>
      <c r="R1759" t="s">
        <v>3691</v>
      </c>
      <c r="S1759" s="38">
        <v>5</v>
      </c>
      <c r="T1759">
        <v>1</v>
      </c>
      <c r="U1759">
        <v>0</v>
      </c>
      <c r="V1759" s="43" t="str">
        <f t="shared" si="123"/>
        <v>USD</v>
      </c>
    </row>
    <row r="1760" spans="1:22" x14ac:dyDescent="0.2">
      <c r="A1760" s="18" t="str">
        <f t="shared" si="121"/>
        <v>Catalogo principalOPEN VALUE - CSP GOBIERNOCFQ7TTC0LH1M-0001</v>
      </c>
      <c r="B1760" s="18" t="str">
        <f t="shared" si="122"/>
        <v>CFQ7TTC0LH1M-0001OPEN VALUE - CSP GOBIERNO</v>
      </c>
      <c r="C1760" s="18"/>
      <c r="D1760" t="s">
        <v>122</v>
      </c>
      <c r="E1760" t="s">
        <v>2993</v>
      </c>
      <c r="F1760" t="s">
        <v>2769</v>
      </c>
      <c r="G1760" s="18" t="str">
        <f t="shared" si="120"/>
        <v>Catalogo principal</v>
      </c>
      <c r="H1760" s="43" t="s">
        <v>121</v>
      </c>
      <c r="I1760" s="37" t="s">
        <v>67</v>
      </c>
      <c r="J1760" t="s">
        <v>3147</v>
      </c>
      <c r="K1760" t="s">
        <v>40</v>
      </c>
      <c r="L1760" s="70" t="s">
        <v>21</v>
      </c>
      <c r="M1760" s="70" t="s">
        <v>3966</v>
      </c>
      <c r="N1760" s="37" t="s">
        <v>67</v>
      </c>
      <c r="O1760" s="37" t="s">
        <v>67</v>
      </c>
      <c r="P1760" s="37" t="s">
        <v>3756</v>
      </c>
      <c r="Q1760" s="75" t="s">
        <v>2993</v>
      </c>
      <c r="R1760" t="s">
        <v>3691</v>
      </c>
      <c r="S1760" s="38">
        <v>10</v>
      </c>
      <c r="T1760">
        <v>1</v>
      </c>
      <c r="U1760">
        <v>0</v>
      </c>
      <c r="V1760" s="43" t="str">
        <f t="shared" si="123"/>
        <v>USD</v>
      </c>
    </row>
    <row r="1761" spans="1:22" x14ac:dyDescent="0.2">
      <c r="A1761" s="18" t="str">
        <f t="shared" si="121"/>
        <v>Catalogo principalOPEN VALUE - CSP GOBIERNOCFQ7TTC0LH1S-0001</v>
      </c>
      <c r="B1761" s="18" t="str">
        <f t="shared" si="122"/>
        <v>CFQ7TTC0LH1S-0001OPEN VALUE - CSP GOBIERNO</v>
      </c>
      <c r="C1761" s="18"/>
      <c r="D1761" t="s">
        <v>122</v>
      </c>
      <c r="E1761" t="s">
        <v>2994</v>
      </c>
      <c r="F1761" t="s">
        <v>2769</v>
      </c>
      <c r="G1761" s="18" t="str">
        <f t="shared" si="120"/>
        <v>Catalogo principal</v>
      </c>
      <c r="H1761" s="43" t="s">
        <v>121</v>
      </c>
      <c r="I1761" s="37" t="s">
        <v>67</v>
      </c>
      <c r="J1761" t="s">
        <v>2053</v>
      </c>
      <c r="K1761" t="s">
        <v>40</v>
      </c>
      <c r="L1761" s="70" t="s">
        <v>21</v>
      </c>
      <c r="M1761" s="70" t="s">
        <v>3966</v>
      </c>
      <c r="N1761" s="37" t="s">
        <v>67</v>
      </c>
      <c r="O1761" s="37" t="s">
        <v>67</v>
      </c>
      <c r="P1761" s="37" t="s">
        <v>3756</v>
      </c>
      <c r="Q1761" s="75" t="s">
        <v>2994</v>
      </c>
      <c r="R1761" t="s">
        <v>3691</v>
      </c>
      <c r="S1761" s="38">
        <v>50</v>
      </c>
      <c r="T1761">
        <v>1</v>
      </c>
      <c r="U1761">
        <v>0</v>
      </c>
      <c r="V1761" s="43" t="str">
        <f t="shared" si="123"/>
        <v>USD</v>
      </c>
    </row>
    <row r="1762" spans="1:22" x14ac:dyDescent="0.2">
      <c r="A1762" s="18" t="str">
        <f t="shared" si="121"/>
        <v>Catalogo principalOPEN VALUE - CSP GOBIERNOCFQ7TTC0J4GS-0002</v>
      </c>
      <c r="B1762" s="18" t="str">
        <f t="shared" si="122"/>
        <v>CFQ7TTC0J4GS-0002OPEN VALUE - CSP GOBIERNO</v>
      </c>
      <c r="C1762" s="18"/>
      <c r="D1762" t="s">
        <v>122</v>
      </c>
      <c r="E1762" t="s">
        <v>2995</v>
      </c>
      <c r="F1762" t="s">
        <v>2769</v>
      </c>
      <c r="G1762" s="18" t="str">
        <f t="shared" si="120"/>
        <v>Catalogo principal</v>
      </c>
      <c r="H1762" s="43" t="s">
        <v>121</v>
      </c>
      <c r="I1762" s="37" t="s">
        <v>67</v>
      </c>
      <c r="J1762" t="s">
        <v>3822</v>
      </c>
      <c r="K1762" t="s">
        <v>40</v>
      </c>
      <c r="L1762" s="70" t="s">
        <v>21</v>
      </c>
      <c r="M1762" s="70" t="s">
        <v>3966</v>
      </c>
      <c r="N1762" s="37" t="s">
        <v>67</v>
      </c>
      <c r="O1762" s="37" t="s">
        <v>67</v>
      </c>
      <c r="P1762" s="37" t="s">
        <v>3756</v>
      </c>
      <c r="Q1762" s="75" t="s">
        <v>2995</v>
      </c>
      <c r="R1762" t="s">
        <v>3691</v>
      </c>
      <c r="S1762" s="38">
        <v>5</v>
      </c>
      <c r="T1762">
        <v>1</v>
      </c>
      <c r="U1762">
        <v>0</v>
      </c>
      <c r="V1762" s="43" t="str">
        <f t="shared" si="123"/>
        <v>USD</v>
      </c>
    </row>
    <row r="1763" spans="1:22" x14ac:dyDescent="0.2">
      <c r="A1763" s="18" t="str">
        <f t="shared" si="121"/>
        <v>Catalogo principalOPEN VALUE - CSP GOBIERNOCFQ7TTC0LHQM-0001</v>
      </c>
      <c r="B1763" s="18" t="str">
        <f t="shared" si="122"/>
        <v>CFQ7TTC0LHQM-0001OPEN VALUE - CSP GOBIERNO</v>
      </c>
      <c r="C1763" s="18"/>
      <c r="D1763" t="s">
        <v>122</v>
      </c>
      <c r="E1763" t="s">
        <v>2996</v>
      </c>
      <c r="F1763" t="s">
        <v>2769</v>
      </c>
      <c r="G1763" s="18" t="str">
        <f t="shared" ref="G1763:G1826" si="124">D1763</f>
        <v>Catalogo principal</v>
      </c>
      <c r="H1763" s="43" t="s">
        <v>121</v>
      </c>
      <c r="I1763" s="37" t="s">
        <v>67</v>
      </c>
      <c r="J1763" t="s">
        <v>194</v>
      </c>
      <c r="K1763" t="s">
        <v>40</v>
      </c>
      <c r="L1763" s="70" t="s">
        <v>21</v>
      </c>
      <c r="M1763" s="70" t="s">
        <v>3966</v>
      </c>
      <c r="N1763" s="37" t="s">
        <v>67</v>
      </c>
      <c r="O1763" s="37" t="s">
        <v>67</v>
      </c>
      <c r="P1763" s="37" t="s">
        <v>3756</v>
      </c>
      <c r="Q1763" s="75" t="s">
        <v>2996</v>
      </c>
      <c r="R1763" t="s">
        <v>3691</v>
      </c>
      <c r="S1763" s="38">
        <v>10</v>
      </c>
      <c r="T1763">
        <v>1</v>
      </c>
      <c r="U1763">
        <v>0</v>
      </c>
      <c r="V1763" s="43" t="str">
        <f t="shared" si="123"/>
        <v>USD</v>
      </c>
    </row>
    <row r="1764" spans="1:22" x14ac:dyDescent="0.2">
      <c r="A1764" s="18" t="str">
        <f t="shared" si="121"/>
        <v>Catalogo principalOPEN VALUE - CSP GOBIERNOCFQ7TTC0LH2H-0002</v>
      </c>
      <c r="B1764" s="18" t="str">
        <f t="shared" si="122"/>
        <v>CFQ7TTC0LH2H-0002OPEN VALUE - CSP GOBIERNO</v>
      </c>
      <c r="C1764" s="18"/>
      <c r="D1764" t="s">
        <v>122</v>
      </c>
      <c r="E1764" t="s">
        <v>2997</v>
      </c>
      <c r="F1764" t="s">
        <v>2769</v>
      </c>
      <c r="G1764" s="18" t="str">
        <f t="shared" si="124"/>
        <v>Catalogo principal</v>
      </c>
      <c r="H1764" s="43" t="s">
        <v>121</v>
      </c>
      <c r="I1764" s="37" t="s">
        <v>67</v>
      </c>
      <c r="J1764" t="s">
        <v>1011</v>
      </c>
      <c r="K1764" t="s">
        <v>40</v>
      </c>
      <c r="L1764" s="70" t="s">
        <v>21</v>
      </c>
      <c r="M1764" s="70" t="s">
        <v>3966</v>
      </c>
      <c r="N1764" s="37" t="s">
        <v>67</v>
      </c>
      <c r="O1764" s="37" t="s">
        <v>67</v>
      </c>
      <c r="P1764" s="37" t="s">
        <v>3756</v>
      </c>
      <c r="Q1764" s="75" t="s">
        <v>2997</v>
      </c>
      <c r="R1764" t="s">
        <v>3691</v>
      </c>
      <c r="S1764" s="38">
        <v>20</v>
      </c>
      <c r="T1764">
        <v>1</v>
      </c>
      <c r="U1764">
        <v>0</v>
      </c>
      <c r="V1764" s="43" t="str">
        <f t="shared" si="123"/>
        <v>USD</v>
      </c>
    </row>
    <row r="1765" spans="1:22" x14ac:dyDescent="0.2">
      <c r="A1765" s="18" t="str">
        <f t="shared" si="121"/>
        <v>Catalogo principalOPEN VALUE - CSP GOBIERNOCFQ7TTC0LHRX-0003</v>
      </c>
      <c r="B1765" s="18" t="str">
        <f t="shared" si="122"/>
        <v>CFQ7TTC0LHRX-0003OPEN VALUE - CSP GOBIERNO</v>
      </c>
      <c r="C1765" s="18"/>
      <c r="D1765" t="s">
        <v>122</v>
      </c>
      <c r="E1765" t="s">
        <v>2998</v>
      </c>
      <c r="F1765" t="s">
        <v>2769</v>
      </c>
      <c r="G1765" s="18" t="str">
        <f t="shared" si="124"/>
        <v>Catalogo principal</v>
      </c>
      <c r="H1765" s="43" t="s">
        <v>121</v>
      </c>
      <c r="I1765" s="37" t="s">
        <v>67</v>
      </c>
      <c r="J1765" t="s">
        <v>1014</v>
      </c>
      <c r="K1765" t="s">
        <v>40</v>
      </c>
      <c r="L1765" s="70" t="s">
        <v>21</v>
      </c>
      <c r="M1765" s="70" t="s">
        <v>28</v>
      </c>
      <c r="N1765" s="37" t="s">
        <v>67</v>
      </c>
      <c r="O1765" s="37" t="s">
        <v>67</v>
      </c>
      <c r="P1765" s="37" t="s">
        <v>3756</v>
      </c>
      <c r="Q1765" s="75" t="s">
        <v>2998</v>
      </c>
      <c r="R1765" t="s">
        <v>3691</v>
      </c>
      <c r="S1765" s="38">
        <v>70</v>
      </c>
      <c r="T1765">
        <v>1</v>
      </c>
      <c r="U1765">
        <v>0</v>
      </c>
      <c r="V1765" s="43" t="str">
        <f t="shared" si="123"/>
        <v>USD</v>
      </c>
    </row>
    <row r="1766" spans="1:22" x14ac:dyDescent="0.2">
      <c r="A1766" s="18" t="str">
        <f t="shared" si="121"/>
        <v>Catalogo principalOPEN VALUE - CSP GOBIERNOCFQ7TTC0LHRX-0002</v>
      </c>
      <c r="B1766" s="18" t="str">
        <f t="shared" si="122"/>
        <v>CFQ7TTC0LHRX-0002OPEN VALUE - CSP GOBIERNO</v>
      </c>
      <c r="C1766" s="18"/>
      <c r="D1766" t="s">
        <v>122</v>
      </c>
      <c r="E1766" t="s">
        <v>2999</v>
      </c>
      <c r="F1766" t="s">
        <v>2769</v>
      </c>
      <c r="G1766" s="18" t="str">
        <f t="shared" si="124"/>
        <v>Catalogo principal</v>
      </c>
      <c r="H1766" s="43" t="s">
        <v>121</v>
      </c>
      <c r="I1766" s="37" t="s">
        <v>67</v>
      </c>
      <c r="J1766" t="s">
        <v>1013</v>
      </c>
      <c r="K1766" t="s">
        <v>40</v>
      </c>
      <c r="L1766" s="70" t="s">
        <v>21</v>
      </c>
      <c r="M1766" s="70" t="s">
        <v>28</v>
      </c>
      <c r="N1766" s="37" t="s">
        <v>67</v>
      </c>
      <c r="O1766" s="37" t="s">
        <v>67</v>
      </c>
      <c r="P1766" s="37" t="s">
        <v>3756</v>
      </c>
      <c r="Q1766" s="75" t="s">
        <v>2999</v>
      </c>
      <c r="R1766" t="s">
        <v>3691</v>
      </c>
      <c r="S1766" s="38">
        <v>100</v>
      </c>
      <c r="T1766">
        <v>1</v>
      </c>
      <c r="U1766">
        <v>0</v>
      </c>
      <c r="V1766" s="43" t="str">
        <f t="shared" si="123"/>
        <v>USD</v>
      </c>
    </row>
    <row r="1767" spans="1:22" x14ac:dyDescent="0.2">
      <c r="A1767" s="18" t="str">
        <f t="shared" si="121"/>
        <v>Catalogo principalOPEN VALUE - CSP GOBIERNOCFQ7TTC0LHRX-0001</v>
      </c>
      <c r="B1767" s="18" t="str">
        <f t="shared" si="122"/>
        <v>CFQ7TTC0LHRX-0001OPEN VALUE - CSP GOBIERNO</v>
      </c>
      <c r="C1767" s="18"/>
      <c r="D1767" t="s">
        <v>122</v>
      </c>
      <c r="E1767" t="s">
        <v>3000</v>
      </c>
      <c r="F1767" t="s">
        <v>2769</v>
      </c>
      <c r="G1767" s="18" t="str">
        <f t="shared" si="124"/>
        <v>Catalogo principal</v>
      </c>
      <c r="H1767" s="43" t="s">
        <v>121</v>
      </c>
      <c r="I1767" s="37" t="s">
        <v>67</v>
      </c>
      <c r="J1767" t="s">
        <v>1012</v>
      </c>
      <c r="K1767" t="s">
        <v>40</v>
      </c>
      <c r="L1767" s="70" t="s">
        <v>21</v>
      </c>
      <c r="M1767" s="70" t="s">
        <v>28</v>
      </c>
      <c r="N1767" s="37" t="s">
        <v>67</v>
      </c>
      <c r="O1767" s="37" t="s">
        <v>67</v>
      </c>
      <c r="P1767" s="37" t="s">
        <v>3756</v>
      </c>
      <c r="Q1767" s="75" t="s">
        <v>3000</v>
      </c>
      <c r="R1767" t="s">
        <v>3691</v>
      </c>
      <c r="S1767" s="38">
        <v>200</v>
      </c>
      <c r="T1767">
        <v>1</v>
      </c>
      <c r="U1767">
        <v>0</v>
      </c>
      <c r="V1767" s="43" t="str">
        <f t="shared" si="123"/>
        <v>USD</v>
      </c>
    </row>
    <row r="1768" spans="1:22" x14ac:dyDescent="0.2">
      <c r="A1768" s="18" t="str">
        <f t="shared" si="121"/>
        <v>Catalogo principalOPEN VALUE - CSP GOBIERNOCFQ7TTC0LH23-0001</v>
      </c>
      <c r="B1768" s="18" t="str">
        <f t="shared" si="122"/>
        <v>CFQ7TTC0LH23-0001OPEN VALUE - CSP GOBIERNO</v>
      </c>
      <c r="C1768" s="18"/>
      <c r="D1768" t="s">
        <v>122</v>
      </c>
      <c r="E1768" t="s">
        <v>3001</v>
      </c>
      <c r="F1768" t="s">
        <v>2769</v>
      </c>
      <c r="G1768" s="18" t="str">
        <f t="shared" si="124"/>
        <v>Catalogo principal</v>
      </c>
      <c r="H1768" s="43" t="s">
        <v>121</v>
      </c>
      <c r="I1768" s="37" t="s">
        <v>67</v>
      </c>
      <c r="J1768" t="s">
        <v>1015</v>
      </c>
      <c r="K1768" t="s">
        <v>40</v>
      </c>
      <c r="L1768" s="70" t="s">
        <v>21</v>
      </c>
      <c r="M1768" s="70" t="s">
        <v>28</v>
      </c>
      <c r="N1768" s="37" t="s">
        <v>67</v>
      </c>
      <c r="O1768" s="37" t="s">
        <v>67</v>
      </c>
      <c r="P1768" s="37" t="s">
        <v>3756</v>
      </c>
      <c r="Q1768" s="75" t="s">
        <v>3001</v>
      </c>
      <c r="R1768" t="s">
        <v>3691</v>
      </c>
      <c r="S1768" s="38">
        <v>100</v>
      </c>
      <c r="T1768">
        <v>1</v>
      </c>
      <c r="U1768">
        <v>0</v>
      </c>
      <c r="V1768" s="43" t="str">
        <f t="shared" si="123"/>
        <v>USD</v>
      </c>
    </row>
    <row r="1769" spans="1:22" x14ac:dyDescent="0.2">
      <c r="A1769" s="18" t="str">
        <f t="shared" si="121"/>
        <v>Catalogo principalOPEN VALUE - CSP GOBIERNOCFQ7TTC0LH13-0001</v>
      </c>
      <c r="B1769" s="18" t="str">
        <f t="shared" si="122"/>
        <v>CFQ7TTC0LH13-0001OPEN VALUE - CSP GOBIERNO</v>
      </c>
      <c r="C1769" s="18"/>
      <c r="D1769" t="s">
        <v>122</v>
      </c>
      <c r="E1769" t="s">
        <v>3002</v>
      </c>
      <c r="F1769" t="s">
        <v>2769</v>
      </c>
      <c r="G1769" s="18" t="str">
        <f t="shared" si="124"/>
        <v>Catalogo principal</v>
      </c>
      <c r="H1769" s="43" t="s">
        <v>121</v>
      </c>
      <c r="I1769" s="37" t="s">
        <v>67</v>
      </c>
      <c r="J1769" t="s">
        <v>1261</v>
      </c>
      <c r="K1769" t="s">
        <v>40</v>
      </c>
      <c r="L1769" s="70" t="s">
        <v>21</v>
      </c>
      <c r="M1769" s="70" t="s">
        <v>3966</v>
      </c>
      <c r="N1769" s="37" t="s">
        <v>67</v>
      </c>
      <c r="O1769" s="37" t="s">
        <v>67</v>
      </c>
      <c r="P1769" s="37" t="s">
        <v>3756</v>
      </c>
      <c r="Q1769" s="75" t="s">
        <v>3002</v>
      </c>
      <c r="R1769" t="s">
        <v>3691</v>
      </c>
      <c r="S1769" s="38">
        <v>100</v>
      </c>
      <c r="T1769">
        <v>1</v>
      </c>
      <c r="U1769">
        <v>0</v>
      </c>
      <c r="V1769" s="43" t="str">
        <f t="shared" si="123"/>
        <v>USD</v>
      </c>
    </row>
    <row r="1770" spans="1:22" x14ac:dyDescent="0.2">
      <c r="A1770" s="18" t="str">
        <f t="shared" si="121"/>
        <v>Catalogo principalOPEN VALUE - CSP GOBIERNOCFQ7TTC0LH3L-0001</v>
      </c>
      <c r="B1770" s="18" t="str">
        <f t="shared" si="122"/>
        <v>CFQ7TTC0LH3L-0001OPEN VALUE - CSP GOBIERNO</v>
      </c>
      <c r="C1770" s="18"/>
      <c r="D1770" t="s">
        <v>122</v>
      </c>
      <c r="E1770" t="s">
        <v>3003</v>
      </c>
      <c r="F1770" t="s">
        <v>2769</v>
      </c>
      <c r="G1770" s="18" t="str">
        <f t="shared" si="124"/>
        <v>Catalogo principal</v>
      </c>
      <c r="H1770" s="43" t="s">
        <v>121</v>
      </c>
      <c r="I1770" s="37" t="s">
        <v>67</v>
      </c>
      <c r="J1770" t="s">
        <v>1016</v>
      </c>
      <c r="K1770" t="s">
        <v>40</v>
      </c>
      <c r="L1770" s="70" t="s">
        <v>21</v>
      </c>
      <c r="M1770" s="70" t="s">
        <v>3966</v>
      </c>
      <c r="N1770" s="37" t="s">
        <v>67</v>
      </c>
      <c r="O1770" s="37" t="s">
        <v>67</v>
      </c>
      <c r="P1770" s="37" t="s">
        <v>3756</v>
      </c>
      <c r="Q1770" s="75" t="s">
        <v>3003</v>
      </c>
      <c r="R1770" t="s">
        <v>3691</v>
      </c>
      <c r="S1770" s="38">
        <v>15</v>
      </c>
      <c r="T1770">
        <v>1</v>
      </c>
      <c r="U1770">
        <v>0</v>
      </c>
      <c r="V1770" s="43" t="str">
        <f t="shared" si="123"/>
        <v>USD</v>
      </c>
    </row>
    <row r="1771" spans="1:22" x14ac:dyDescent="0.2">
      <c r="A1771" s="18" t="str">
        <f t="shared" si="121"/>
        <v>Catalogo principalOPEN VALUE - CSP GOBIERNOCFQ7TTC0LSGZ-0001</v>
      </c>
      <c r="B1771" s="18" t="str">
        <f t="shared" si="122"/>
        <v>CFQ7TTC0LSGZ-0001OPEN VALUE - CSP GOBIERNO</v>
      </c>
      <c r="C1771" s="18"/>
      <c r="D1771" t="s">
        <v>122</v>
      </c>
      <c r="E1771" t="s">
        <v>3004</v>
      </c>
      <c r="F1771" t="s">
        <v>2769</v>
      </c>
      <c r="G1771" s="18" t="str">
        <f t="shared" si="124"/>
        <v>Catalogo principal</v>
      </c>
      <c r="H1771" s="43" t="s">
        <v>121</v>
      </c>
      <c r="I1771" s="37" t="s">
        <v>67</v>
      </c>
      <c r="J1771" t="s">
        <v>1252</v>
      </c>
      <c r="K1771" t="s">
        <v>40</v>
      </c>
      <c r="L1771" s="70" t="s">
        <v>21</v>
      </c>
      <c r="M1771" s="70" t="s">
        <v>3966</v>
      </c>
      <c r="N1771" s="37" t="s">
        <v>67</v>
      </c>
      <c r="O1771" s="37" t="s">
        <v>67</v>
      </c>
      <c r="P1771" s="37" t="s">
        <v>3756</v>
      </c>
      <c r="Q1771" s="75" t="s">
        <v>3004</v>
      </c>
      <c r="R1771" t="s">
        <v>3691</v>
      </c>
      <c r="S1771" s="38">
        <v>40</v>
      </c>
      <c r="T1771">
        <v>1</v>
      </c>
      <c r="U1771">
        <v>0</v>
      </c>
      <c r="V1771" s="43" t="str">
        <f t="shared" si="123"/>
        <v>USD</v>
      </c>
    </row>
    <row r="1772" spans="1:22" x14ac:dyDescent="0.2">
      <c r="A1772" s="18" t="str">
        <f t="shared" si="121"/>
        <v>Catalogo principalOPEN VALUE - CSP GOBIERNOCFQ7TTC0LSH0-0001</v>
      </c>
      <c r="B1772" s="18" t="str">
        <f t="shared" si="122"/>
        <v>CFQ7TTC0LSH0-0001OPEN VALUE - CSP GOBIERNO</v>
      </c>
      <c r="C1772" s="18"/>
      <c r="D1772" t="s">
        <v>122</v>
      </c>
      <c r="E1772" t="s">
        <v>3005</v>
      </c>
      <c r="F1772" t="s">
        <v>2769</v>
      </c>
      <c r="G1772" s="18" t="str">
        <f t="shared" si="124"/>
        <v>Catalogo principal</v>
      </c>
      <c r="H1772" s="43" t="s">
        <v>121</v>
      </c>
      <c r="I1772" s="37" t="s">
        <v>67</v>
      </c>
      <c r="J1772" t="s">
        <v>3148</v>
      </c>
      <c r="K1772" t="s">
        <v>40</v>
      </c>
      <c r="L1772" s="70" t="s">
        <v>21</v>
      </c>
      <c r="M1772" s="70" t="s">
        <v>3966</v>
      </c>
      <c r="N1772" s="37" t="s">
        <v>67</v>
      </c>
      <c r="O1772" s="37" t="s">
        <v>67</v>
      </c>
      <c r="P1772" s="37" t="s">
        <v>3756</v>
      </c>
      <c r="Q1772" s="75" t="s">
        <v>3005</v>
      </c>
      <c r="R1772" t="s">
        <v>3691</v>
      </c>
      <c r="S1772" s="38">
        <v>150</v>
      </c>
      <c r="T1772">
        <v>1</v>
      </c>
      <c r="U1772">
        <v>0</v>
      </c>
      <c r="V1772" s="43" t="str">
        <f t="shared" si="123"/>
        <v>USD</v>
      </c>
    </row>
    <row r="1773" spans="1:22" x14ac:dyDescent="0.2">
      <c r="A1773" s="18" t="str">
        <f t="shared" si="121"/>
        <v>Catalogo principalOPEN VALUE - CSP GOBIERNOCFQ7TTC0HL8W-0001</v>
      </c>
      <c r="B1773" s="18" t="str">
        <f t="shared" si="122"/>
        <v>CFQ7TTC0HL8W-0001OPEN VALUE - CSP GOBIERNO</v>
      </c>
      <c r="C1773" s="18"/>
      <c r="D1773" t="s">
        <v>122</v>
      </c>
      <c r="E1773" t="s">
        <v>3006</v>
      </c>
      <c r="F1773" t="s">
        <v>2769</v>
      </c>
      <c r="G1773" s="18" t="str">
        <f t="shared" si="124"/>
        <v>Catalogo principal</v>
      </c>
      <c r="H1773" s="43" t="s">
        <v>121</v>
      </c>
      <c r="I1773" s="37" t="s">
        <v>67</v>
      </c>
      <c r="J1773" t="s">
        <v>1817</v>
      </c>
      <c r="K1773" t="s">
        <v>40</v>
      </c>
      <c r="L1773" s="70" t="s">
        <v>21</v>
      </c>
      <c r="M1773" s="70" t="s">
        <v>3966</v>
      </c>
      <c r="N1773" s="37" t="s">
        <v>67</v>
      </c>
      <c r="O1773" s="37" t="s">
        <v>67</v>
      </c>
      <c r="P1773" s="37" t="s">
        <v>3756</v>
      </c>
      <c r="Q1773" s="75" t="s">
        <v>3006</v>
      </c>
      <c r="R1773" t="s">
        <v>3691</v>
      </c>
      <c r="S1773" s="38">
        <v>20</v>
      </c>
      <c r="T1773">
        <v>1</v>
      </c>
      <c r="U1773">
        <v>0</v>
      </c>
      <c r="V1773" s="43" t="str">
        <f t="shared" si="123"/>
        <v>USD</v>
      </c>
    </row>
    <row r="1774" spans="1:22" x14ac:dyDescent="0.2">
      <c r="A1774" s="18" t="str">
        <f t="shared" si="121"/>
        <v>Catalogo principalOPEN VALUE - CSP GOBIERNOCFQ7TTC0HL8T-0001</v>
      </c>
      <c r="B1774" s="18" t="str">
        <f t="shared" si="122"/>
        <v>CFQ7TTC0HL8T-0001OPEN VALUE - CSP GOBIERNO</v>
      </c>
      <c r="C1774" s="18"/>
      <c r="D1774" t="s">
        <v>122</v>
      </c>
      <c r="E1774" t="s">
        <v>3007</v>
      </c>
      <c r="F1774" t="s">
        <v>2769</v>
      </c>
      <c r="G1774" s="18" t="str">
        <f t="shared" si="124"/>
        <v>Catalogo principal</v>
      </c>
      <c r="H1774" s="43" t="s">
        <v>121</v>
      </c>
      <c r="I1774" s="37" t="s">
        <v>67</v>
      </c>
      <c r="J1774" t="s">
        <v>3149</v>
      </c>
      <c r="K1774" t="s">
        <v>40</v>
      </c>
      <c r="L1774" s="70" t="s">
        <v>21</v>
      </c>
      <c r="M1774" s="70" t="s">
        <v>3966</v>
      </c>
      <c r="N1774" s="37" t="s">
        <v>67</v>
      </c>
      <c r="O1774" s="37" t="s">
        <v>67</v>
      </c>
      <c r="P1774" s="37" t="s">
        <v>3756</v>
      </c>
      <c r="Q1774" s="75" t="s">
        <v>3007</v>
      </c>
      <c r="R1774" t="s">
        <v>3691</v>
      </c>
      <c r="S1774" s="38">
        <v>10</v>
      </c>
      <c r="T1774">
        <v>1</v>
      </c>
      <c r="U1774">
        <v>0</v>
      </c>
      <c r="V1774" s="43" t="str">
        <f t="shared" si="123"/>
        <v>USD</v>
      </c>
    </row>
    <row r="1775" spans="1:22" x14ac:dyDescent="0.2">
      <c r="A1775" s="18" t="str">
        <f t="shared" si="121"/>
        <v>Catalogo principalOPEN VALUE - CSP GOBIERNOCFQ7TTC0LHQ2-0003</v>
      </c>
      <c r="B1775" s="18" t="str">
        <f t="shared" si="122"/>
        <v>CFQ7TTC0LHQ2-0003OPEN VALUE - CSP GOBIERNO</v>
      </c>
      <c r="C1775" s="18"/>
      <c r="D1775" t="s">
        <v>122</v>
      </c>
      <c r="E1775" t="s">
        <v>3008</v>
      </c>
      <c r="F1775" t="s">
        <v>2769</v>
      </c>
      <c r="G1775" s="18" t="str">
        <f t="shared" si="124"/>
        <v>Catalogo principal</v>
      </c>
      <c r="H1775" s="43" t="s">
        <v>121</v>
      </c>
      <c r="I1775" s="37" t="s">
        <v>67</v>
      </c>
      <c r="J1775" t="s">
        <v>195</v>
      </c>
      <c r="K1775" t="s">
        <v>40</v>
      </c>
      <c r="L1775" s="70" t="s">
        <v>21</v>
      </c>
      <c r="M1775" s="70" t="s">
        <v>3966</v>
      </c>
      <c r="N1775" s="37" t="s">
        <v>67</v>
      </c>
      <c r="O1775" s="37" t="s">
        <v>67</v>
      </c>
      <c r="P1775" s="37" t="s">
        <v>3756</v>
      </c>
      <c r="Q1775" s="75" t="s">
        <v>3008</v>
      </c>
      <c r="R1775" t="s">
        <v>3691</v>
      </c>
      <c r="S1775" s="38">
        <v>4995</v>
      </c>
      <c r="T1775">
        <v>1</v>
      </c>
      <c r="U1775">
        <v>0</v>
      </c>
      <c r="V1775" s="43" t="str">
        <f t="shared" si="123"/>
        <v>USD</v>
      </c>
    </row>
    <row r="1776" spans="1:22" x14ac:dyDescent="0.2">
      <c r="A1776" s="18" t="str">
        <f t="shared" si="121"/>
        <v>Catalogo principalOPEN VALUE - CSP GOBIERNOCFQ7TTC0LHQ2-0005</v>
      </c>
      <c r="B1776" s="18" t="str">
        <f t="shared" si="122"/>
        <v>CFQ7TTC0LHQ2-0005OPEN VALUE - CSP GOBIERNO</v>
      </c>
      <c r="C1776" s="18"/>
      <c r="D1776" t="s">
        <v>122</v>
      </c>
      <c r="E1776" t="s">
        <v>3009</v>
      </c>
      <c r="F1776" t="s">
        <v>2769</v>
      </c>
      <c r="G1776" s="18" t="str">
        <f t="shared" si="124"/>
        <v>Catalogo principal</v>
      </c>
      <c r="H1776" s="43" t="s">
        <v>121</v>
      </c>
      <c r="I1776" s="37" t="s">
        <v>67</v>
      </c>
      <c r="J1776" t="s">
        <v>198</v>
      </c>
      <c r="K1776" t="s">
        <v>40</v>
      </c>
      <c r="L1776" s="70" t="s">
        <v>21</v>
      </c>
      <c r="M1776" s="70" t="s">
        <v>3966</v>
      </c>
      <c r="N1776" s="37" t="s">
        <v>67</v>
      </c>
      <c r="O1776" s="37" t="s">
        <v>67</v>
      </c>
      <c r="P1776" s="37" t="s">
        <v>3756</v>
      </c>
      <c r="Q1776" s="75" t="s">
        <v>3009</v>
      </c>
      <c r="R1776" t="s">
        <v>3691</v>
      </c>
      <c r="S1776" s="38">
        <v>39995</v>
      </c>
      <c r="T1776">
        <v>1</v>
      </c>
      <c r="U1776">
        <v>0</v>
      </c>
      <c r="V1776" s="43" t="str">
        <f t="shared" si="123"/>
        <v>USD</v>
      </c>
    </row>
    <row r="1777" spans="1:22" x14ac:dyDescent="0.2">
      <c r="A1777" s="18" t="str">
        <f t="shared" si="121"/>
        <v>Catalogo principalOPEN VALUE - CSP GOBIERNOCFQ7TTC0LHQ2-0004</v>
      </c>
      <c r="B1777" s="18" t="str">
        <f t="shared" si="122"/>
        <v>CFQ7TTC0LHQ2-0004OPEN VALUE - CSP GOBIERNO</v>
      </c>
      <c r="C1777" s="18"/>
      <c r="D1777" t="s">
        <v>122</v>
      </c>
      <c r="E1777" t="s">
        <v>3010</v>
      </c>
      <c r="F1777" t="s">
        <v>2769</v>
      </c>
      <c r="G1777" s="18" t="str">
        <f t="shared" si="124"/>
        <v>Catalogo principal</v>
      </c>
      <c r="H1777" s="43" t="s">
        <v>121</v>
      </c>
      <c r="I1777" s="37" t="s">
        <v>67</v>
      </c>
      <c r="J1777" t="s">
        <v>197</v>
      </c>
      <c r="K1777" t="s">
        <v>40</v>
      </c>
      <c r="L1777" s="70" t="s">
        <v>21</v>
      </c>
      <c r="M1777" s="70" t="s">
        <v>3966</v>
      </c>
      <c r="N1777" s="37" t="s">
        <v>67</v>
      </c>
      <c r="O1777" s="37" t="s">
        <v>67</v>
      </c>
      <c r="P1777" s="37" t="s">
        <v>3756</v>
      </c>
      <c r="Q1777" s="75" t="s">
        <v>3010</v>
      </c>
      <c r="R1777" t="s">
        <v>3691</v>
      </c>
      <c r="S1777" s="38">
        <v>19995</v>
      </c>
      <c r="T1777">
        <v>1</v>
      </c>
      <c r="U1777">
        <v>0</v>
      </c>
      <c r="V1777" s="43" t="str">
        <f t="shared" si="123"/>
        <v>USD</v>
      </c>
    </row>
    <row r="1778" spans="1:22" x14ac:dyDescent="0.2">
      <c r="A1778" s="18" t="str">
        <f t="shared" si="121"/>
        <v>Catalogo principalOPEN VALUE - CSP GOBIERNOCFQ7TTC0LHQ2-0002</v>
      </c>
      <c r="B1778" s="18" t="str">
        <f t="shared" si="122"/>
        <v>CFQ7TTC0LHQ2-0002OPEN VALUE - CSP GOBIERNO</v>
      </c>
      <c r="C1778" s="18"/>
      <c r="D1778" t="s">
        <v>122</v>
      </c>
      <c r="E1778" t="s">
        <v>3011</v>
      </c>
      <c r="F1778" t="s">
        <v>2769</v>
      </c>
      <c r="G1778" s="18" t="str">
        <f t="shared" si="124"/>
        <v>Catalogo principal</v>
      </c>
      <c r="H1778" s="43" t="s">
        <v>121</v>
      </c>
      <c r="I1778" s="37" t="s">
        <v>67</v>
      </c>
      <c r="J1778" t="s">
        <v>196</v>
      </c>
      <c r="K1778" t="s">
        <v>40</v>
      </c>
      <c r="L1778" s="70" t="s">
        <v>21</v>
      </c>
      <c r="M1778" s="70" t="s">
        <v>3966</v>
      </c>
      <c r="N1778" s="37" t="s">
        <v>67</v>
      </c>
      <c r="O1778" s="37" t="s">
        <v>67</v>
      </c>
      <c r="P1778" s="37" t="s">
        <v>3756</v>
      </c>
      <c r="Q1778" s="75" t="s">
        <v>3011</v>
      </c>
      <c r="R1778" t="s">
        <v>3691</v>
      </c>
      <c r="S1778" s="38">
        <v>9995</v>
      </c>
      <c r="T1778">
        <v>1</v>
      </c>
      <c r="U1778">
        <v>0</v>
      </c>
      <c r="V1778" s="43" t="str">
        <f t="shared" si="123"/>
        <v>USD</v>
      </c>
    </row>
    <row r="1779" spans="1:22" x14ac:dyDescent="0.2">
      <c r="A1779" s="18" t="str">
        <f t="shared" si="121"/>
        <v>Catalogo principalOPEN VALUE - CSP GOBIERNOCFQ7TTC0LHQ2-0001</v>
      </c>
      <c r="B1779" s="18" t="str">
        <f t="shared" si="122"/>
        <v>CFQ7TTC0LHQ2-0001OPEN VALUE - CSP GOBIERNO</v>
      </c>
      <c r="C1779" s="18"/>
      <c r="D1779" t="s">
        <v>122</v>
      </c>
      <c r="E1779" t="s">
        <v>3012</v>
      </c>
      <c r="F1779" t="s">
        <v>2769</v>
      </c>
      <c r="G1779" s="18" t="str">
        <f t="shared" si="124"/>
        <v>Catalogo principal</v>
      </c>
      <c r="H1779" s="43" t="s">
        <v>121</v>
      </c>
      <c r="I1779" s="37" t="s">
        <v>67</v>
      </c>
      <c r="J1779" t="s">
        <v>199</v>
      </c>
      <c r="K1779" t="s">
        <v>40</v>
      </c>
      <c r="L1779" s="70" t="s">
        <v>21</v>
      </c>
      <c r="M1779" s="70" t="s">
        <v>3966</v>
      </c>
      <c r="N1779" s="37" t="s">
        <v>67</v>
      </c>
      <c r="O1779" s="37" t="s">
        <v>67</v>
      </c>
      <c r="P1779" s="37" t="s">
        <v>3756</v>
      </c>
      <c r="Q1779" s="75" t="s">
        <v>3012</v>
      </c>
      <c r="R1779" t="s">
        <v>3691</v>
      </c>
      <c r="S1779" s="38">
        <v>79995</v>
      </c>
      <c r="T1779">
        <v>1</v>
      </c>
      <c r="U1779">
        <v>0</v>
      </c>
      <c r="V1779" s="43" t="str">
        <f t="shared" si="123"/>
        <v>USD</v>
      </c>
    </row>
    <row r="1780" spans="1:22" x14ac:dyDescent="0.2">
      <c r="A1780" s="18" t="str">
        <f t="shared" si="121"/>
        <v>Catalogo principalOPEN VALUE - CSP GOBIERNOCFQ7TTC0LHSF-0001</v>
      </c>
      <c r="B1780" s="18" t="str">
        <f t="shared" si="122"/>
        <v>CFQ7TTC0LHSF-0001OPEN VALUE - CSP GOBIERNO</v>
      </c>
      <c r="C1780" s="18"/>
      <c r="D1780" t="s">
        <v>122</v>
      </c>
      <c r="E1780" t="s">
        <v>3013</v>
      </c>
      <c r="F1780" t="s">
        <v>2769</v>
      </c>
      <c r="G1780" s="18" t="str">
        <f t="shared" si="124"/>
        <v>Catalogo principal</v>
      </c>
      <c r="H1780" s="43" t="s">
        <v>121</v>
      </c>
      <c r="I1780" s="37" t="s">
        <v>67</v>
      </c>
      <c r="J1780" t="s">
        <v>200</v>
      </c>
      <c r="K1780" t="s">
        <v>40</v>
      </c>
      <c r="L1780" s="70" t="s">
        <v>21</v>
      </c>
      <c r="M1780" s="70" t="s">
        <v>3966</v>
      </c>
      <c r="N1780" s="37" t="s">
        <v>67</v>
      </c>
      <c r="O1780" s="37" t="s">
        <v>67</v>
      </c>
      <c r="P1780" s="37" t="s">
        <v>3756</v>
      </c>
      <c r="Q1780" s="75" t="s">
        <v>3013</v>
      </c>
      <c r="R1780" t="s">
        <v>3691</v>
      </c>
      <c r="S1780" s="38">
        <v>10</v>
      </c>
      <c r="T1780">
        <v>1</v>
      </c>
      <c r="U1780">
        <v>0</v>
      </c>
      <c r="V1780" s="43" t="str">
        <f t="shared" si="123"/>
        <v>USD</v>
      </c>
    </row>
    <row r="1781" spans="1:22" x14ac:dyDescent="0.2">
      <c r="A1781" s="18" t="str">
        <f t="shared" si="121"/>
        <v>Catalogo principalOPEN VALUE - CSP GOBIERNOCFQ7TTC0LH1F-0002</v>
      </c>
      <c r="B1781" s="18" t="str">
        <f t="shared" si="122"/>
        <v>CFQ7TTC0LH1F-0002OPEN VALUE - CSP GOBIERNO</v>
      </c>
      <c r="C1781" s="18"/>
      <c r="D1781" t="s">
        <v>122</v>
      </c>
      <c r="E1781" t="s">
        <v>3014</v>
      </c>
      <c r="F1781" t="s">
        <v>2769</v>
      </c>
      <c r="G1781" s="18" t="str">
        <f t="shared" si="124"/>
        <v>Catalogo principal</v>
      </c>
      <c r="H1781" s="43" t="s">
        <v>121</v>
      </c>
      <c r="I1781" s="37" t="s">
        <v>67</v>
      </c>
      <c r="J1781" t="s">
        <v>201</v>
      </c>
      <c r="K1781" t="s">
        <v>40</v>
      </c>
      <c r="L1781" s="70" t="s">
        <v>21</v>
      </c>
      <c r="M1781" s="70" t="s">
        <v>3966</v>
      </c>
      <c r="N1781" s="37" t="s">
        <v>67</v>
      </c>
      <c r="O1781" s="37" t="s">
        <v>67</v>
      </c>
      <c r="P1781" s="37" t="s">
        <v>3756</v>
      </c>
      <c r="Q1781" s="75" t="s">
        <v>3014</v>
      </c>
      <c r="R1781" t="s">
        <v>3691</v>
      </c>
      <c r="S1781" s="38">
        <v>1000</v>
      </c>
      <c r="T1781">
        <v>1</v>
      </c>
      <c r="U1781">
        <v>0</v>
      </c>
      <c r="V1781" s="43" t="str">
        <f t="shared" si="123"/>
        <v>USD</v>
      </c>
    </row>
    <row r="1782" spans="1:22" x14ac:dyDescent="0.2">
      <c r="A1782" s="18" t="str">
        <f t="shared" si="121"/>
        <v>Catalogo principalOPEN VALUE - CSP GOBIERNOCFQ7TTC0LH1F-0001</v>
      </c>
      <c r="B1782" s="18" t="str">
        <f t="shared" si="122"/>
        <v>CFQ7TTC0LH1F-0001OPEN VALUE - CSP GOBIERNO</v>
      </c>
      <c r="C1782" s="18"/>
      <c r="D1782" t="s">
        <v>122</v>
      </c>
      <c r="E1782" t="s">
        <v>3015</v>
      </c>
      <c r="F1782" t="s">
        <v>2769</v>
      </c>
      <c r="G1782" s="18" t="str">
        <f t="shared" si="124"/>
        <v>Catalogo principal</v>
      </c>
      <c r="H1782" s="43" t="s">
        <v>121</v>
      </c>
      <c r="I1782" s="37" t="s">
        <v>67</v>
      </c>
      <c r="J1782" t="s">
        <v>3150</v>
      </c>
      <c r="K1782" t="s">
        <v>40</v>
      </c>
      <c r="L1782" s="70" t="s">
        <v>21</v>
      </c>
      <c r="M1782" s="70" t="s">
        <v>3966</v>
      </c>
      <c r="N1782" s="37" t="s">
        <v>67</v>
      </c>
      <c r="O1782" s="37" t="s">
        <v>67</v>
      </c>
      <c r="P1782" s="37" t="s">
        <v>3756</v>
      </c>
      <c r="Q1782" s="75" t="s">
        <v>3015</v>
      </c>
      <c r="R1782" t="s">
        <v>3691</v>
      </c>
      <c r="S1782" s="38">
        <v>0</v>
      </c>
      <c r="T1782">
        <v>1</v>
      </c>
      <c r="U1782">
        <v>0</v>
      </c>
      <c r="V1782" s="43" t="str">
        <f t="shared" si="123"/>
        <v>USD</v>
      </c>
    </row>
    <row r="1783" spans="1:22" x14ac:dyDescent="0.2">
      <c r="A1783" s="18" t="str">
        <f t="shared" si="121"/>
        <v>Catalogo principalOPEN VALUE - CSP GOBIERNOCFQ7TTC0LHVD-0001</v>
      </c>
      <c r="B1783" s="18" t="str">
        <f t="shared" si="122"/>
        <v>CFQ7TTC0LHVD-0001OPEN VALUE - CSP GOBIERNO</v>
      </c>
      <c r="C1783" s="18"/>
      <c r="D1783" t="s">
        <v>122</v>
      </c>
      <c r="E1783" t="s">
        <v>3016</v>
      </c>
      <c r="F1783" t="s">
        <v>2769</v>
      </c>
      <c r="G1783" s="18" t="str">
        <f t="shared" si="124"/>
        <v>Catalogo principal</v>
      </c>
      <c r="H1783" s="43" t="s">
        <v>121</v>
      </c>
      <c r="I1783" s="37" t="s">
        <v>67</v>
      </c>
      <c r="J1783" t="s">
        <v>1780</v>
      </c>
      <c r="K1783" t="s">
        <v>40</v>
      </c>
      <c r="L1783" s="70" t="s">
        <v>21</v>
      </c>
      <c r="M1783" s="70" t="s">
        <v>3966</v>
      </c>
      <c r="N1783" s="37" t="s">
        <v>67</v>
      </c>
      <c r="O1783" s="37" t="s">
        <v>67</v>
      </c>
      <c r="P1783" s="37" t="s">
        <v>3756</v>
      </c>
      <c r="Q1783" s="75" t="s">
        <v>3016</v>
      </c>
      <c r="R1783" t="s">
        <v>3691</v>
      </c>
      <c r="S1783" s="38">
        <v>9</v>
      </c>
      <c r="T1783">
        <v>1</v>
      </c>
      <c r="U1783">
        <v>0</v>
      </c>
      <c r="V1783" s="43" t="str">
        <f t="shared" si="123"/>
        <v>USD</v>
      </c>
    </row>
    <row r="1784" spans="1:22" x14ac:dyDescent="0.2">
      <c r="A1784" s="18" t="str">
        <f t="shared" si="121"/>
        <v>Catalogo principalOPEN VALUE - CSP GOBIERNOCFQ7TTC0LHP3-0001</v>
      </c>
      <c r="B1784" s="18" t="str">
        <f t="shared" si="122"/>
        <v>CFQ7TTC0LHP3-0001OPEN VALUE - CSP GOBIERNO</v>
      </c>
      <c r="C1784" s="18"/>
      <c r="D1784" t="s">
        <v>122</v>
      </c>
      <c r="E1784" t="s">
        <v>3017</v>
      </c>
      <c r="F1784" t="s">
        <v>2769</v>
      </c>
      <c r="G1784" s="18" t="str">
        <f t="shared" si="124"/>
        <v>Catalogo principal</v>
      </c>
      <c r="H1784" s="43" t="s">
        <v>121</v>
      </c>
      <c r="I1784" s="37" t="s">
        <v>67</v>
      </c>
      <c r="J1784" t="s">
        <v>1017</v>
      </c>
      <c r="K1784" t="s">
        <v>40</v>
      </c>
      <c r="L1784" s="70" t="s">
        <v>21</v>
      </c>
      <c r="M1784" s="70" t="s">
        <v>3966</v>
      </c>
      <c r="N1784" s="37" t="s">
        <v>67</v>
      </c>
      <c r="O1784" s="37" t="s">
        <v>67</v>
      </c>
      <c r="P1784" s="37" t="s">
        <v>3756</v>
      </c>
      <c r="Q1784" s="75" t="s">
        <v>3017</v>
      </c>
      <c r="R1784" t="s">
        <v>3691</v>
      </c>
      <c r="S1784" s="38">
        <v>7</v>
      </c>
      <c r="T1784">
        <v>1</v>
      </c>
      <c r="U1784">
        <v>0</v>
      </c>
      <c r="V1784" s="43" t="str">
        <f t="shared" si="123"/>
        <v>USD</v>
      </c>
    </row>
    <row r="1785" spans="1:22" x14ac:dyDescent="0.2">
      <c r="A1785" s="18" t="str">
        <f t="shared" si="121"/>
        <v>Catalogo principalOPEN VALUE - CSP GOBIERNOCFQ7TTC0HDB1-0002</v>
      </c>
      <c r="B1785" s="18" t="str">
        <f t="shared" si="122"/>
        <v>CFQ7TTC0HDB1-0002OPEN VALUE - CSP GOBIERNO</v>
      </c>
      <c r="C1785" s="18"/>
      <c r="D1785" t="s">
        <v>122</v>
      </c>
      <c r="E1785" t="s">
        <v>3018</v>
      </c>
      <c r="F1785" t="s">
        <v>2769</v>
      </c>
      <c r="G1785" s="18" t="str">
        <f t="shared" si="124"/>
        <v>Catalogo principal</v>
      </c>
      <c r="H1785" s="43" t="s">
        <v>121</v>
      </c>
      <c r="I1785" s="37" t="s">
        <v>67</v>
      </c>
      <c r="J1785" t="s">
        <v>202</v>
      </c>
      <c r="K1785" t="s">
        <v>40</v>
      </c>
      <c r="L1785" s="70" t="s">
        <v>21</v>
      </c>
      <c r="M1785" s="70" t="s">
        <v>3966</v>
      </c>
      <c r="N1785" s="37" t="s">
        <v>67</v>
      </c>
      <c r="O1785" s="37" t="s">
        <v>67</v>
      </c>
      <c r="P1785" s="37" t="s">
        <v>3756</v>
      </c>
      <c r="Q1785" s="75" t="s">
        <v>3018</v>
      </c>
      <c r="R1785" t="s">
        <v>3691</v>
      </c>
      <c r="S1785" s="38">
        <v>10</v>
      </c>
      <c r="T1785">
        <v>1</v>
      </c>
      <c r="U1785">
        <v>0</v>
      </c>
      <c r="V1785" s="43" t="str">
        <f t="shared" si="123"/>
        <v>USD</v>
      </c>
    </row>
    <row r="1786" spans="1:22" x14ac:dyDescent="0.2">
      <c r="A1786" s="18" t="str">
        <f t="shared" si="121"/>
        <v>Catalogo principalOPEN VALUE - CSP GOBIERNOCFQ7TTC0HDB0-0002</v>
      </c>
      <c r="B1786" s="18" t="str">
        <f t="shared" si="122"/>
        <v>CFQ7TTC0HDB0-0002OPEN VALUE - CSP GOBIERNO</v>
      </c>
      <c r="C1786" s="18"/>
      <c r="D1786" t="s">
        <v>122</v>
      </c>
      <c r="E1786" t="s">
        <v>3019</v>
      </c>
      <c r="F1786" t="s">
        <v>2769</v>
      </c>
      <c r="G1786" s="18" t="str">
        <f t="shared" si="124"/>
        <v>Catalogo principal</v>
      </c>
      <c r="H1786" s="43" t="s">
        <v>121</v>
      </c>
      <c r="I1786" s="37" t="s">
        <v>67</v>
      </c>
      <c r="J1786" t="s">
        <v>203</v>
      </c>
      <c r="K1786" t="s">
        <v>40</v>
      </c>
      <c r="L1786" s="70" t="s">
        <v>21</v>
      </c>
      <c r="M1786" s="70" t="s">
        <v>3966</v>
      </c>
      <c r="N1786" s="37" t="s">
        <v>67</v>
      </c>
      <c r="O1786" s="37" t="s">
        <v>67</v>
      </c>
      <c r="P1786" s="37" t="s">
        <v>3756</v>
      </c>
      <c r="Q1786" s="75" t="s">
        <v>3019</v>
      </c>
      <c r="R1786" t="s">
        <v>3691</v>
      </c>
      <c r="S1786" s="38">
        <v>30</v>
      </c>
      <c r="T1786">
        <v>1</v>
      </c>
      <c r="U1786">
        <v>0</v>
      </c>
      <c r="V1786" s="43" t="str">
        <f t="shared" si="123"/>
        <v>USD</v>
      </c>
    </row>
    <row r="1787" spans="1:22" x14ac:dyDescent="0.2">
      <c r="A1787" s="18" t="str">
        <f t="shared" si="121"/>
        <v>Catalogo principalOPEN VALUE - CSP GOBIERNOCFQ7TTC0HD9Z-0002</v>
      </c>
      <c r="B1787" s="18" t="str">
        <f t="shared" si="122"/>
        <v>CFQ7TTC0HD9Z-0002OPEN VALUE - CSP GOBIERNO</v>
      </c>
      <c r="C1787" s="18"/>
      <c r="D1787" t="s">
        <v>122</v>
      </c>
      <c r="E1787" t="s">
        <v>3020</v>
      </c>
      <c r="F1787" t="s">
        <v>2769</v>
      </c>
      <c r="G1787" s="18" t="str">
        <f t="shared" si="124"/>
        <v>Catalogo principal</v>
      </c>
      <c r="H1787" s="43" t="s">
        <v>121</v>
      </c>
      <c r="I1787" s="37" t="s">
        <v>67</v>
      </c>
      <c r="J1787" t="s">
        <v>204</v>
      </c>
      <c r="K1787" t="s">
        <v>40</v>
      </c>
      <c r="L1787" s="70" t="s">
        <v>21</v>
      </c>
      <c r="M1787" s="70" t="s">
        <v>3966</v>
      </c>
      <c r="N1787" s="37" t="s">
        <v>67</v>
      </c>
      <c r="O1787" s="37" t="s">
        <v>67</v>
      </c>
      <c r="P1787" s="37" t="s">
        <v>3756</v>
      </c>
      <c r="Q1787" s="75" t="s">
        <v>3020</v>
      </c>
      <c r="R1787" t="s">
        <v>3691</v>
      </c>
      <c r="S1787" s="38">
        <v>55</v>
      </c>
      <c r="T1787">
        <v>1</v>
      </c>
      <c r="U1787">
        <v>0</v>
      </c>
      <c r="V1787" s="43" t="str">
        <f t="shared" si="123"/>
        <v>USD</v>
      </c>
    </row>
    <row r="1788" spans="1:22" x14ac:dyDescent="0.2">
      <c r="A1788" s="18" t="str">
        <f t="shared" si="121"/>
        <v>Catalogo principalOPEN VALUE - CSP GOBIERNOCFQ7TTC0HL72-0001</v>
      </c>
      <c r="B1788" s="18" t="str">
        <f t="shared" si="122"/>
        <v>CFQ7TTC0HL72-0001OPEN VALUE - CSP GOBIERNO</v>
      </c>
      <c r="C1788" s="18"/>
      <c r="D1788" t="s">
        <v>122</v>
      </c>
      <c r="E1788" t="s">
        <v>3021</v>
      </c>
      <c r="F1788" t="s">
        <v>2769</v>
      </c>
      <c r="G1788" s="18" t="str">
        <f t="shared" si="124"/>
        <v>Catalogo principal</v>
      </c>
      <c r="H1788" s="43" t="s">
        <v>121</v>
      </c>
      <c r="I1788" s="37" t="s">
        <v>67</v>
      </c>
      <c r="J1788" t="s">
        <v>3151</v>
      </c>
      <c r="K1788" t="s">
        <v>40</v>
      </c>
      <c r="L1788" s="70" t="s">
        <v>21</v>
      </c>
      <c r="M1788" s="70" t="s">
        <v>3966</v>
      </c>
      <c r="N1788" s="37" t="s">
        <v>67</v>
      </c>
      <c r="O1788" s="37" t="s">
        <v>67</v>
      </c>
      <c r="P1788" s="37" t="s">
        <v>3756</v>
      </c>
      <c r="Q1788" s="75" t="s">
        <v>3021</v>
      </c>
      <c r="R1788" t="s">
        <v>3691</v>
      </c>
      <c r="S1788" s="38">
        <v>10</v>
      </c>
      <c r="T1788">
        <v>1</v>
      </c>
      <c r="U1788">
        <v>0</v>
      </c>
      <c r="V1788" s="43" t="str">
        <f t="shared" si="123"/>
        <v>USD</v>
      </c>
    </row>
    <row r="1789" spans="1:22" x14ac:dyDescent="0.2">
      <c r="A1789" s="18" t="str">
        <f t="shared" si="121"/>
        <v>Catalogo principalOPEN VALUE - CSP GOBIERNOCFQ7TTC0LH0N-0001</v>
      </c>
      <c r="B1789" s="18" t="str">
        <f t="shared" si="122"/>
        <v>CFQ7TTC0LH0N-0001OPEN VALUE - CSP GOBIERNO</v>
      </c>
      <c r="C1789" s="18"/>
      <c r="D1789" t="s">
        <v>122</v>
      </c>
      <c r="E1789" t="s">
        <v>3022</v>
      </c>
      <c r="F1789" t="s">
        <v>2769</v>
      </c>
      <c r="G1789" s="18" t="str">
        <f t="shared" si="124"/>
        <v>Catalogo principal</v>
      </c>
      <c r="H1789" s="43" t="s">
        <v>121</v>
      </c>
      <c r="I1789" s="37" t="s">
        <v>67</v>
      </c>
      <c r="J1789" t="s">
        <v>1262</v>
      </c>
      <c r="K1789" t="s">
        <v>40</v>
      </c>
      <c r="L1789" s="70" t="s">
        <v>21</v>
      </c>
      <c r="M1789" s="70" t="s">
        <v>3966</v>
      </c>
      <c r="N1789" s="37" t="s">
        <v>67</v>
      </c>
      <c r="O1789" s="37" t="s">
        <v>67</v>
      </c>
      <c r="P1789" s="37" t="s">
        <v>3756</v>
      </c>
      <c r="Q1789" s="75" t="s">
        <v>3022</v>
      </c>
      <c r="R1789" t="s">
        <v>3691</v>
      </c>
      <c r="S1789" s="38">
        <v>5</v>
      </c>
      <c r="T1789">
        <v>1</v>
      </c>
      <c r="U1789">
        <v>0</v>
      </c>
      <c r="V1789" s="43" t="str">
        <f t="shared" si="123"/>
        <v>USD</v>
      </c>
    </row>
    <row r="1790" spans="1:22" x14ac:dyDescent="0.2">
      <c r="A1790" s="18" t="str">
        <f t="shared" si="121"/>
        <v>Catalogo principalOPEN VALUE - CSP GOBIERNOCFQ7TTC0LH14-0001</v>
      </c>
      <c r="B1790" s="18" t="str">
        <f t="shared" si="122"/>
        <v>CFQ7TTC0LH14-0001OPEN VALUE - CSP GOBIERNO</v>
      </c>
      <c r="C1790" s="18"/>
      <c r="D1790" t="s">
        <v>122</v>
      </c>
      <c r="E1790" t="s">
        <v>3023</v>
      </c>
      <c r="F1790" t="s">
        <v>2769</v>
      </c>
      <c r="G1790" s="18" t="str">
        <f t="shared" si="124"/>
        <v>Catalogo principal</v>
      </c>
      <c r="H1790" s="43" t="s">
        <v>121</v>
      </c>
      <c r="I1790" s="37" t="s">
        <v>67</v>
      </c>
      <c r="J1790" t="s">
        <v>1263</v>
      </c>
      <c r="K1790" t="s">
        <v>40</v>
      </c>
      <c r="L1790" s="70" t="s">
        <v>21</v>
      </c>
      <c r="M1790" s="70" t="s">
        <v>3966</v>
      </c>
      <c r="N1790" s="37" t="s">
        <v>67</v>
      </c>
      <c r="O1790" s="37" t="s">
        <v>67</v>
      </c>
      <c r="P1790" s="37" t="s">
        <v>3756</v>
      </c>
      <c r="Q1790" s="75" t="s">
        <v>3023</v>
      </c>
      <c r="R1790" t="s">
        <v>3691</v>
      </c>
      <c r="S1790" s="38">
        <v>10</v>
      </c>
      <c r="T1790">
        <v>1</v>
      </c>
      <c r="U1790">
        <v>0</v>
      </c>
      <c r="V1790" s="43" t="str">
        <f t="shared" si="123"/>
        <v>USD</v>
      </c>
    </row>
    <row r="1791" spans="1:22" x14ac:dyDescent="0.2">
      <c r="A1791" s="18" t="str">
        <f t="shared" si="121"/>
        <v>Catalogo principalOPEN VALUE - CSP GOBIERNOCFQ7TTC0HDK2-0001</v>
      </c>
      <c r="B1791" s="18" t="str">
        <f t="shared" si="122"/>
        <v>CFQ7TTC0HDK2-0001OPEN VALUE - CSP GOBIERNO</v>
      </c>
      <c r="C1791" s="18"/>
      <c r="D1791" t="s">
        <v>122</v>
      </c>
      <c r="E1791" t="s">
        <v>3024</v>
      </c>
      <c r="F1791" t="s">
        <v>2769</v>
      </c>
      <c r="G1791" s="18" t="str">
        <f t="shared" si="124"/>
        <v>Catalogo principal</v>
      </c>
      <c r="H1791" s="43" t="s">
        <v>121</v>
      </c>
      <c r="I1791" s="37" t="s">
        <v>67</v>
      </c>
      <c r="J1791" t="s">
        <v>3152</v>
      </c>
      <c r="K1791" t="s">
        <v>40</v>
      </c>
      <c r="L1791" s="70" t="s">
        <v>21</v>
      </c>
      <c r="M1791" s="70" t="s">
        <v>3966</v>
      </c>
      <c r="N1791" s="37" t="s">
        <v>67</v>
      </c>
      <c r="O1791" s="37" t="s">
        <v>67</v>
      </c>
      <c r="P1791" s="37" t="s">
        <v>3756</v>
      </c>
      <c r="Q1791" s="75" t="s">
        <v>3024</v>
      </c>
      <c r="R1791" t="s">
        <v>3691</v>
      </c>
      <c r="S1791" s="38">
        <v>5</v>
      </c>
      <c r="T1791">
        <v>1</v>
      </c>
      <c r="U1791">
        <v>0</v>
      </c>
      <c r="V1791" s="43" t="str">
        <f t="shared" si="123"/>
        <v>USD</v>
      </c>
    </row>
    <row r="1792" spans="1:22" x14ac:dyDescent="0.2">
      <c r="A1792" s="18" t="str">
        <f t="shared" si="121"/>
        <v>Catalogo principalOPEN VALUE - CSP GOBIERNOCFQ7TTC0LHR5-0001</v>
      </c>
      <c r="B1792" s="18" t="str">
        <f t="shared" si="122"/>
        <v>CFQ7TTC0LHR5-0001OPEN VALUE - CSP GOBIERNO</v>
      </c>
      <c r="C1792" s="18"/>
      <c r="D1792" t="s">
        <v>122</v>
      </c>
      <c r="E1792" t="s">
        <v>3025</v>
      </c>
      <c r="F1792" t="s">
        <v>2769</v>
      </c>
      <c r="G1792" s="18" t="str">
        <f t="shared" si="124"/>
        <v>Catalogo principal</v>
      </c>
      <c r="H1792" s="43" t="s">
        <v>121</v>
      </c>
      <c r="I1792" s="37" t="s">
        <v>67</v>
      </c>
      <c r="J1792" t="s">
        <v>3153</v>
      </c>
      <c r="K1792" t="s">
        <v>40</v>
      </c>
      <c r="L1792" s="70" t="s">
        <v>21</v>
      </c>
      <c r="M1792" s="70" t="s">
        <v>3966</v>
      </c>
      <c r="N1792" s="37" t="s">
        <v>67</v>
      </c>
      <c r="O1792" s="37" t="s">
        <v>67</v>
      </c>
      <c r="P1792" s="37" t="s">
        <v>3756</v>
      </c>
      <c r="Q1792" s="75" t="s">
        <v>3025</v>
      </c>
      <c r="R1792" t="s">
        <v>3691</v>
      </c>
      <c r="S1792" s="38">
        <v>2</v>
      </c>
      <c r="T1792">
        <v>1</v>
      </c>
      <c r="U1792">
        <v>0</v>
      </c>
      <c r="V1792" s="43" t="str">
        <f t="shared" si="123"/>
        <v>USD</v>
      </c>
    </row>
    <row r="1793" spans="1:22" x14ac:dyDescent="0.2">
      <c r="A1793" s="18" t="str">
        <f t="shared" si="121"/>
        <v>Catalogo principalOPEN VALUE - CSP GOBIERNOCFQ7TTC0HDJR-000C</v>
      </c>
      <c r="B1793" s="18" t="str">
        <f t="shared" si="122"/>
        <v>CFQ7TTC0HDJR-000COPEN VALUE - CSP GOBIERNO</v>
      </c>
      <c r="C1793" s="18"/>
      <c r="D1793" t="s">
        <v>122</v>
      </c>
      <c r="E1793" t="s">
        <v>3026</v>
      </c>
      <c r="F1793" t="s">
        <v>2769</v>
      </c>
      <c r="G1793" s="18" t="str">
        <f t="shared" si="124"/>
        <v>Catalogo principal</v>
      </c>
      <c r="H1793" s="43" t="s">
        <v>121</v>
      </c>
      <c r="I1793" s="37" t="s">
        <v>67</v>
      </c>
      <c r="J1793" t="s">
        <v>3154</v>
      </c>
      <c r="K1793" t="s">
        <v>40</v>
      </c>
      <c r="L1793" s="70" t="s">
        <v>21</v>
      </c>
      <c r="M1793" s="70" t="s">
        <v>28</v>
      </c>
      <c r="N1793" s="37" t="s">
        <v>67</v>
      </c>
      <c r="O1793" s="37" t="s">
        <v>67</v>
      </c>
      <c r="P1793" s="37" t="s">
        <v>3756</v>
      </c>
      <c r="Q1793" s="75" t="s">
        <v>3026</v>
      </c>
      <c r="R1793" t="s">
        <v>3691</v>
      </c>
      <c r="S1793" s="38">
        <v>300</v>
      </c>
      <c r="T1793">
        <v>1</v>
      </c>
      <c r="U1793">
        <v>0</v>
      </c>
      <c r="V1793" s="43" t="str">
        <f t="shared" si="123"/>
        <v>USD</v>
      </c>
    </row>
    <row r="1794" spans="1:22" x14ac:dyDescent="0.2">
      <c r="A1794" s="18" t="str">
        <f t="shared" si="121"/>
        <v>Catalogo principalOPEN VALUE - CSP GOBIERNOCFQ7TTC0HDJR-0002</v>
      </c>
      <c r="B1794" s="18" t="str">
        <f t="shared" si="122"/>
        <v>CFQ7TTC0HDJR-0002OPEN VALUE - CSP GOBIERNO</v>
      </c>
      <c r="C1794" s="18"/>
      <c r="D1794" t="s">
        <v>122</v>
      </c>
      <c r="E1794" t="s">
        <v>3027</v>
      </c>
      <c r="F1794" t="s">
        <v>2769</v>
      </c>
      <c r="G1794" s="18" t="str">
        <f t="shared" si="124"/>
        <v>Catalogo principal</v>
      </c>
      <c r="H1794" s="43" t="s">
        <v>121</v>
      </c>
      <c r="I1794" s="37" t="s">
        <v>67</v>
      </c>
      <c r="J1794" t="s">
        <v>1819</v>
      </c>
      <c r="K1794" t="s">
        <v>40</v>
      </c>
      <c r="L1794" s="70" t="s">
        <v>21</v>
      </c>
      <c r="M1794" s="70" t="s">
        <v>3966</v>
      </c>
      <c r="N1794" s="37" t="s">
        <v>67</v>
      </c>
      <c r="O1794" s="37" t="s">
        <v>67</v>
      </c>
      <c r="P1794" s="37" t="s">
        <v>3756</v>
      </c>
      <c r="Q1794" s="75" t="s">
        <v>3027</v>
      </c>
      <c r="R1794" t="s">
        <v>3691</v>
      </c>
      <c r="S1794" s="38">
        <v>4</v>
      </c>
      <c r="T1794">
        <v>1</v>
      </c>
      <c r="U1794">
        <v>0</v>
      </c>
      <c r="V1794" s="43" t="str">
        <f t="shared" si="123"/>
        <v>USD</v>
      </c>
    </row>
    <row r="1795" spans="1:22" x14ac:dyDescent="0.2">
      <c r="A1795" s="18" t="str">
        <f t="shared" si="121"/>
        <v>Catalogo principalOPEN VALUE - CSP GOBIERNOCFQ7TTC0HDJR-0001</v>
      </c>
      <c r="B1795" s="18" t="str">
        <f t="shared" si="122"/>
        <v>CFQ7TTC0HDJR-0001OPEN VALUE - CSP GOBIERNO</v>
      </c>
      <c r="C1795" s="18"/>
      <c r="D1795" t="s">
        <v>122</v>
      </c>
      <c r="E1795" t="s">
        <v>3028</v>
      </c>
      <c r="F1795" t="s">
        <v>2769</v>
      </c>
      <c r="G1795" s="18" t="str">
        <f t="shared" si="124"/>
        <v>Catalogo principal</v>
      </c>
      <c r="H1795" s="43" t="s">
        <v>121</v>
      </c>
      <c r="I1795" s="37" t="s">
        <v>67</v>
      </c>
      <c r="J1795" t="s">
        <v>3155</v>
      </c>
      <c r="K1795" t="s">
        <v>40</v>
      </c>
      <c r="L1795" s="70" t="s">
        <v>21</v>
      </c>
      <c r="M1795" s="70" t="s">
        <v>28</v>
      </c>
      <c r="N1795" s="37" t="s">
        <v>67</v>
      </c>
      <c r="O1795" s="37" t="s">
        <v>67</v>
      </c>
      <c r="P1795" s="37" t="s">
        <v>3756</v>
      </c>
      <c r="Q1795" s="75" t="s">
        <v>3028</v>
      </c>
      <c r="R1795" t="s">
        <v>3691</v>
      </c>
      <c r="S1795" s="38">
        <v>25</v>
      </c>
      <c r="T1795">
        <v>1</v>
      </c>
      <c r="U1795">
        <v>0</v>
      </c>
      <c r="V1795" s="43" t="str">
        <f t="shared" si="123"/>
        <v>USD</v>
      </c>
    </row>
    <row r="1796" spans="1:22" x14ac:dyDescent="0.2">
      <c r="A1796" s="18" t="str">
        <f t="shared" si="121"/>
        <v>Catalogo principalOPEN VALUE - CSP GOBIERNOCFQ7TTC0HL82-0006</v>
      </c>
      <c r="B1796" s="18" t="str">
        <f t="shared" si="122"/>
        <v>CFQ7TTC0HL82-0006OPEN VALUE - CSP GOBIERNO</v>
      </c>
      <c r="C1796" s="18"/>
      <c r="D1796" t="s">
        <v>122</v>
      </c>
      <c r="E1796" t="s">
        <v>3029</v>
      </c>
      <c r="F1796" t="s">
        <v>2769</v>
      </c>
      <c r="G1796" s="18" t="str">
        <f t="shared" si="124"/>
        <v>Catalogo principal</v>
      </c>
      <c r="H1796" s="43" t="s">
        <v>121</v>
      </c>
      <c r="I1796" s="37" t="s">
        <v>67</v>
      </c>
      <c r="J1796" t="s">
        <v>3156</v>
      </c>
      <c r="K1796" t="s">
        <v>40</v>
      </c>
      <c r="L1796" s="70" t="s">
        <v>21</v>
      </c>
      <c r="M1796" s="70" t="s">
        <v>28</v>
      </c>
      <c r="N1796" s="37" t="s">
        <v>67</v>
      </c>
      <c r="O1796" s="37" t="s">
        <v>67</v>
      </c>
      <c r="P1796" s="37" t="s">
        <v>3756</v>
      </c>
      <c r="Q1796" s="75" t="s">
        <v>3029</v>
      </c>
      <c r="R1796" t="s">
        <v>3691</v>
      </c>
      <c r="S1796" s="38">
        <v>300</v>
      </c>
      <c r="T1796">
        <v>1</v>
      </c>
      <c r="U1796">
        <v>0</v>
      </c>
      <c r="V1796" s="43" t="str">
        <f t="shared" si="123"/>
        <v>USD</v>
      </c>
    </row>
    <row r="1797" spans="1:22" x14ac:dyDescent="0.2">
      <c r="A1797" s="18" t="str">
        <f t="shared" si="121"/>
        <v>Catalogo principalOPEN VALUE - CSP GOBIERNOCFQ7TTC0HL82-0001</v>
      </c>
      <c r="B1797" s="18" t="str">
        <f t="shared" si="122"/>
        <v>CFQ7TTC0HL82-0001OPEN VALUE - CSP GOBIERNO</v>
      </c>
      <c r="C1797" s="18"/>
      <c r="D1797" t="s">
        <v>122</v>
      </c>
      <c r="E1797" t="s">
        <v>3030</v>
      </c>
      <c r="F1797" t="s">
        <v>2769</v>
      </c>
      <c r="G1797" s="18" t="str">
        <f t="shared" si="124"/>
        <v>Catalogo principal</v>
      </c>
      <c r="H1797" s="43" t="s">
        <v>121</v>
      </c>
      <c r="I1797" s="37" t="s">
        <v>67</v>
      </c>
      <c r="J1797" t="s">
        <v>3157</v>
      </c>
      <c r="K1797" t="s">
        <v>40</v>
      </c>
      <c r="L1797" s="70" t="s">
        <v>21</v>
      </c>
      <c r="M1797" s="70" t="s">
        <v>28</v>
      </c>
      <c r="N1797" s="37" t="s">
        <v>67</v>
      </c>
      <c r="O1797" s="37" t="s">
        <v>67</v>
      </c>
      <c r="P1797" s="37" t="s">
        <v>3756</v>
      </c>
      <c r="Q1797" s="75" t="s">
        <v>3030</v>
      </c>
      <c r="R1797" t="s">
        <v>3691</v>
      </c>
      <c r="S1797" s="38">
        <v>25</v>
      </c>
      <c r="T1797">
        <v>1</v>
      </c>
      <c r="U1797">
        <v>0</v>
      </c>
      <c r="V1797" s="43" t="str">
        <f t="shared" si="123"/>
        <v>USD</v>
      </c>
    </row>
    <row r="1798" spans="1:22" x14ac:dyDescent="0.2">
      <c r="A1798" s="18" t="str">
        <f t="shared" si="121"/>
        <v>Catalogo principalOPEN VALUE - CSP GOBIERNOCFQ7TTC0HD33-0003</v>
      </c>
      <c r="B1798" s="18" t="str">
        <f t="shared" si="122"/>
        <v>CFQ7TTC0HD33-0003OPEN VALUE - CSP GOBIERNO</v>
      </c>
      <c r="C1798" s="18"/>
      <c r="D1798" t="s">
        <v>122</v>
      </c>
      <c r="E1798" t="s">
        <v>3031</v>
      </c>
      <c r="F1798" t="s">
        <v>2769</v>
      </c>
      <c r="G1798" s="18" t="str">
        <f t="shared" si="124"/>
        <v>Catalogo principal</v>
      </c>
      <c r="H1798" s="43" t="s">
        <v>121</v>
      </c>
      <c r="I1798" s="37" t="s">
        <v>67</v>
      </c>
      <c r="J1798" t="s">
        <v>205</v>
      </c>
      <c r="K1798" t="s">
        <v>40</v>
      </c>
      <c r="L1798" s="70" t="s">
        <v>21</v>
      </c>
      <c r="M1798" s="70" t="s">
        <v>3966</v>
      </c>
      <c r="N1798" s="37" t="s">
        <v>67</v>
      </c>
      <c r="O1798" s="37" t="s">
        <v>67</v>
      </c>
      <c r="P1798" s="37" t="s">
        <v>3756</v>
      </c>
      <c r="Q1798" s="75" t="s">
        <v>3031</v>
      </c>
      <c r="R1798" t="s">
        <v>3691</v>
      </c>
      <c r="S1798" s="38">
        <v>5</v>
      </c>
      <c r="T1798">
        <v>1</v>
      </c>
      <c r="U1798">
        <v>0</v>
      </c>
      <c r="V1798" s="43" t="str">
        <f t="shared" si="123"/>
        <v>USD</v>
      </c>
    </row>
    <row r="1799" spans="1:22" x14ac:dyDescent="0.2">
      <c r="A1799" s="18" t="str">
        <f t="shared" si="121"/>
        <v>Catalogo principalOPEN VALUE - CSP GOBIERNOCFQ7TTC0HD32-0002</v>
      </c>
      <c r="B1799" s="18" t="str">
        <f t="shared" si="122"/>
        <v>CFQ7TTC0HD32-0002OPEN VALUE - CSP GOBIERNO</v>
      </c>
      <c r="C1799" s="18"/>
      <c r="D1799" t="s">
        <v>122</v>
      </c>
      <c r="E1799" t="s">
        <v>3032</v>
      </c>
      <c r="F1799" t="s">
        <v>2769</v>
      </c>
      <c r="G1799" s="18" t="str">
        <f t="shared" si="124"/>
        <v>Catalogo principal</v>
      </c>
      <c r="H1799" s="43" t="s">
        <v>121</v>
      </c>
      <c r="I1799" s="37" t="s">
        <v>67</v>
      </c>
      <c r="J1799" t="s">
        <v>206</v>
      </c>
      <c r="K1799" t="s">
        <v>40</v>
      </c>
      <c r="L1799" s="70" t="s">
        <v>21</v>
      </c>
      <c r="M1799" s="70" t="s">
        <v>3966</v>
      </c>
      <c r="N1799" s="37" t="s">
        <v>67</v>
      </c>
      <c r="O1799" s="37" t="s">
        <v>67</v>
      </c>
      <c r="P1799" s="37" t="s">
        <v>3756</v>
      </c>
      <c r="Q1799" s="75" t="s">
        <v>3032</v>
      </c>
      <c r="R1799" t="s">
        <v>3691</v>
      </c>
      <c r="S1799" s="38">
        <v>15</v>
      </c>
      <c r="T1799">
        <v>1</v>
      </c>
      <c r="U1799">
        <v>0</v>
      </c>
      <c r="V1799" s="43" t="str">
        <f t="shared" si="123"/>
        <v>USD</v>
      </c>
    </row>
    <row r="1800" spans="1:22" x14ac:dyDescent="0.2">
      <c r="A1800" s="18" t="str">
        <f t="shared" si="121"/>
        <v>Catalogo principalOPEN VALUE - CSP GOBIERNOCFQ7TTC0HVZG-0001</v>
      </c>
      <c r="B1800" s="18" t="str">
        <f t="shared" si="122"/>
        <v>CFQ7TTC0HVZG-0001OPEN VALUE - CSP GOBIERNO</v>
      </c>
      <c r="C1800" s="18"/>
      <c r="D1800" t="s">
        <v>122</v>
      </c>
      <c r="E1800" t="s">
        <v>3033</v>
      </c>
      <c r="F1800" t="s">
        <v>2769</v>
      </c>
      <c r="G1800" s="18" t="str">
        <f t="shared" si="124"/>
        <v>Catalogo principal</v>
      </c>
      <c r="H1800" s="43" t="s">
        <v>121</v>
      </c>
      <c r="I1800" s="37" t="s">
        <v>67</v>
      </c>
      <c r="J1800" t="s">
        <v>2091</v>
      </c>
      <c r="K1800" t="s">
        <v>40</v>
      </c>
      <c r="L1800" s="70" t="s">
        <v>21</v>
      </c>
      <c r="M1800" s="70" t="s">
        <v>3966</v>
      </c>
      <c r="N1800" s="37" t="s">
        <v>67</v>
      </c>
      <c r="O1800" s="37" t="s">
        <v>67</v>
      </c>
      <c r="P1800" s="37" t="s">
        <v>3756</v>
      </c>
      <c r="Q1800" s="75" t="s">
        <v>3033</v>
      </c>
      <c r="R1800" t="s">
        <v>3691</v>
      </c>
      <c r="S1800" s="38">
        <v>4</v>
      </c>
      <c r="T1800">
        <v>1</v>
      </c>
      <c r="U1800">
        <v>0</v>
      </c>
      <c r="V1800" s="43" t="str">
        <f t="shared" si="123"/>
        <v>USD</v>
      </c>
    </row>
    <row r="1801" spans="1:22" x14ac:dyDescent="0.2">
      <c r="A1801" s="18" t="str">
        <f t="shared" si="121"/>
        <v>Catalogo principalOPEN VALUE - CSP GOBIERNOCFQ7TTC0LGTX-0004</v>
      </c>
      <c r="B1801" s="18" t="str">
        <f t="shared" si="122"/>
        <v>CFQ7TTC0LGTX-0004OPEN VALUE - CSP GOBIERNO</v>
      </c>
      <c r="C1801" s="18"/>
      <c r="D1801" t="s">
        <v>122</v>
      </c>
      <c r="E1801" t="s">
        <v>3034</v>
      </c>
      <c r="F1801" t="s">
        <v>2769</v>
      </c>
      <c r="G1801" s="18" t="str">
        <f t="shared" si="124"/>
        <v>Catalogo principal</v>
      </c>
      <c r="H1801" s="43" t="s">
        <v>121</v>
      </c>
      <c r="I1801" s="37" t="s">
        <v>67</v>
      </c>
      <c r="J1801" t="s">
        <v>2054</v>
      </c>
      <c r="K1801" t="s">
        <v>40</v>
      </c>
      <c r="L1801" s="70" t="s">
        <v>21</v>
      </c>
      <c r="M1801" s="70" t="s">
        <v>3966</v>
      </c>
      <c r="N1801" s="37" t="s">
        <v>67</v>
      </c>
      <c r="O1801" s="37" t="s">
        <v>67</v>
      </c>
      <c r="P1801" s="37" t="s">
        <v>3756</v>
      </c>
      <c r="Q1801" s="75" t="s">
        <v>3034</v>
      </c>
      <c r="R1801" t="s">
        <v>3691</v>
      </c>
      <c r="S1801" s="38">
        <v>7</v>
      </c>
      <c r="T1801">
        <v>1</v>
      </c>
      <c r="U1801">
        <v>0</v>
      </c>
      <c r="V1801" s="43" t="str">
        <f t="shared" si="123"/>
        <v>USD</v>
      </c>
    </row>
    <row r="1802" spans="1:22" x14ac:dyDescent="0.2">
      <c r="A1802" s="18" t="str">
        <f t="shared" si="121"/>
        <v>Catalogo principalOPEN VALUE - CSP GOBIERNOCFQ7TTC0LGTX-0001</v>
      </c>
      <c r="B1802" s="18" t="str">
        <f t="shared" si="122"/>
        <v>CFQ7TTC0LGTX-0001OPEN VALUE - CSP GOBIERNO</v>
      </c>
      <c r="C1802" s="18"/>
      <c r="D1802" t="s">
        <v>122</v>
      </c>
      <c r="E1802" t="s">
        <v>3035</v>
      </c>
      <c r="F1802" t="s">
        <v>2769</v>
      </c>
      <c r="G1802" s="18" t="str">
        <f t="shared" si="124"/>
        <v>Catalogo principal</v>
      </c>
      <c r="H1802" s="43" t="s">
        <v>121</v>
      </c>
      <c r="I1802" s="37" t="s">
        <v>67</v>
      </c>
      <c r="J1802" t="s">
        <v>2055</v>
      </c>
      <c r="K1802" t="s">
        <v>40</v>
      </c>
      <c r="L1802" s="70" t="s">
        <v>21</v>
      </c>
      <c r="M1802" s="70" t="s">
        <v>3966</v>
      </c>
      <c r="N1802" s="37" t="s">
        <v>67</v>
      </c>
      <c r="O1802" s="37" t="s">
        <v>67</v>
      </c>
      <c r="P1802" s="37" t="s">
        <v>3756</v>
      </c>
      <c r="Q1802" s="75" t="s">
        <v>3035</v>
      </c>
      <c r="R1802" t="s">
        <v>3691</v>
      </c>
      <c r="S1802" s="38">
        <v>13.2</v>
      </c>
      <c r="T1802">
        <v>1</v>
      </c>
      <c r="U1802">
        <v>0</v>
      </c>
      <c r="V1802" s="43" t="str">
        <f t="shared" si="123"/>
        <v>USD</v>
      </c>
    </row>
    <row r="1803" spans="1:22" x14ac:dyDescent="0.2">
      <c r="A1803" s="18" t="str">
        <f t="shared" si="121"/>
        <v>Catalogo principalOPEN VALUE - CSP GOBIERNOCFQ7TTC0LFNW-0002</v>
      </c>
      <c r="B1803" s="18" t="str">
        <f t="shared" si="122"/>
        <v>CFQ7TTC0LFNW-0002OPEN VALUE - CSP GOBIERNO</v>
      </c>
      <c r="C1803" s="18"/>
      <c r="D1803" t="s">
        <v>122</v>
      </c>
      <c r="E1803" t="s">
        <v>3036</v>
      </c>
      <c r="F1803" t="s">
        <v>2769</v>
      </c>
      <c r="G1803" s="18" t="str">
        <f t="shared" si="124"/>
        <v>Catalogo principal</v>
      </c>
      <c r="H1803" s="43" t="s">
        <v>121</v>
      </c>
      <c r="I1803" s="37" t="s">
        <v>67</v>
      </c>
      <c r="J1803" t="s">
        <v>2056</v>
      </c>
      <c r="K1803" t="s">
        <v>40</v>
      </c>
      <c r="L1803" s="70" t="s">
        <v>21</v>
      </c>
      <c r="M1803" s="70" t="s">
        <v>3966</v>
      </c>
      <c r="N1803" s="37" t="s">
        <v>67</v>
      </c>
      <c r="O1803" s="37" t="s">
        <v>67</v>
      </c>
      <c r="P1803" s="37" t="s">
        <v>3756</v>
      </c>
      <c r="Q1803" s="75" t="s">
        <v>3036</v>
      </c>
      <c r="R1803" t="s">
        <v>3691</v>
      </c>
      <c r="S1803" s="38">
        <v>11</v>
      </c>
      <c r="T1803">
        <v>1</v>
      </c>
      <c r="U1803">
        <v>0</v>
      </c>
      <c r="V1803" s="43" t="str">
        <f t="shared" si="123"/>
        <v>USD</v>
      </c>
    </row>
    <row r="1804" spans="1:22" x14ac:dyDescent="0.2">
      <c r="A1804" s="18" t="str">
        <f t="shared" si="121"/>
        <v>Catalogo principalOPEN VALUE - CSP GOBIERNOCFQ7TTC0HX99-000T</v>
      </c>
      <c r="B1804" s="18" t="str">
        <f t="shared" si="122"/>
        <v>CFQ7TTC0HX99-000TOPEN VALUE - CSP GOBIERNO</v>
      </c>
      <c r="C1804" s="18"/>
      <c r="D1804" t="s">
        <v>122</v>
      </c>
      <c r="E1804" t="s">
        <v>3037</v>
      </c>
      <c r="F1804" t="s">
        <v>2769</v>
      </c>
      <c r="G1804" s="18" t="str">
        <f t="shared" si="124"/>
        <v>Catalogo principal</v>
      </c>
      <c r="H1804" s="43" t="s">
        <v>121</v>
      </c>
      <c r="I1804" s="37" t="s">
        <v>67</v>
      </c>
      <c r="J1804" t="s">
        <v>2084</v>
      </c>
      <c r="K1804" t="s">
        <v>40</v>
      </c>
      <c r="L1804" s="70" t="s">
        <v>21</v>
      </c>
      <c r="M1804" s="70" t="s">
        <v>3966</v>
      </c>
      <c r="N1804" s="37" t="s">
        <v>67</v>
      </c>
      <c r="O1804" s="37" t="s">
        <v>67</v>
      </c>
      <c r="P1804" s="37" t="s">
        <v>3756</v>
      </c>
      <c r="Q1804" s="75" t="s">
        <v>3037</v>
      </c>
      <c r="R1804" t="s">
        <v>3691</v>
      </c>
      <c r="S1804" s="38">
        <v>27.9</v>
      </c>
      <c r="T1804">
        <v>1</v>
      </c>
      <c r="U1804">
        <v>0</v>
      </c>
      <c r="V1804" s="43" t="str">
        <f t="shared" si="123"/>
        <v>USD</v>
      </c>
    </row>
    <row r="1805" spans="1:22" x14ac:dyDescent="0.2">
      <c r="A1805" s="18" t="str">
        <f t="shared" si="121"/>
        <v>Catalogo principalOPEN VALUE - CSP GOBIERNOCFQ7TTC0HX99-000S</v>
      </c>
      <c r="B1805" s="18" t="str">
        <f t="shared" si="122"/>
        <v>CFQ7TTC0HX99-000SOPEN VALUE - CSP GOBIERNO</v>
      </c>
      <c r="C1805" s="18"/>
      <c r="D1805" t="s">
        <v>122</v>
      </c>
      <c r="E1805" t="s">
        <v>3038</v>
      </c>
      <c r="F1805" t="s">
        <v>2769</v>
      </c>
      <c r="G1805" s="18" t="str">
        <f t="shared" si="124"/>
        <v>Catalogo principal</v>
      </c>
      <c r="H1805" s="43" t="s">
        <v>121</v>
      </c>
      <c r="I1805" s="37" t="s">
        <v>67</v>
      </c>
      <c r="J1805" t="s">
        <v>2079</v>
      </c>
      <c r="K1805" t="s">
        <v>40</v>
      </c>
      <c r="L1805" s="70" t="s">
        <v>21</v>
      </c>
      <c r="M1805" s="70" t="s">
        <v>3966</v>
      </c>
      <c r="N1805" s="37" t="s">
        <v>67</v>
      </c>
      <c r="O1805" s="37" t="s">
        <v>67</v>
      </c>
      <c r="P1805" s="37" t="s">
        <v>3756</v>
      </c>
      <c r="Q1805" s="75" t="s">
        <v>3038</v>
      </c>
      <c r="R1805" t="s">
        <v>3691</v>
      </c>
      <c r="S1805" s="38">
        <v>36.9</v>
      </c>
      <c r="T1805">
        <v>1</v>
      </c>
      <c r="U1805">
        <v>0</v>
      </c>
      <c r="V1805" s="43" t="str">
        <f t="shared" si="123"/>
        <v>USD</v>
      </c>
    </row>
    <row r="1806" spans="1:22" x14ac:dyDescent="0.2">
      <c r="A1806" s="18" t="str">
        <f t="shared" ref="A1806:A1869" si="125">D1806&amp;F1806&amp;E1806</f>
        <v>Catalogo principalOPEN VALUE - CSP GOBIERNOCFQ7TTC0HX99-000Q</v>
      </c>
      <c r="B1806" s="18" t="str">
        <f t="shared" ref="B1806:B1869" si="126">E1806&amp;F1806</f>
        <v>CFQ7TTC0HX99-000QOPEN VALUE - CSP GOBIERNO</v>
      </c>
      <c r="C1806" s="18"/>
      <c r="D1806" t="s">
        <v>122</v>
      </c>
      <c r="E1806" t="s">
        <v>3039</v>
      </c>
      <c r="F1806" t="s">
        <v>2769</v>
      </c>
      <c r="G1806" s="18" t="str">
        <f t="shared" si="124"/>
        <v>Catalogo principal</v>
      </c>
      <c r="H1806" s="43" t="s">
        <v>121</v>
      </c>
      <c r="I1806" s="37" t="s">
        <v>67</v>
      </c>
      <c r="J1806" t="s">
        <v>2087</v>
      </c>
      <c r="K1806" t="s">
        <v>40</v>
      </c>
      <c r="L1806" s="70" t="s">
        <v>21</v>
      </c>
      <c r="M1806" s="70" t="s">
        <v>3966</v>
      </c>
      <c r="N1806" s="37" t="s">
        <v>67</v>
      </c>
      <c r="O1806" s="37" t="s">
        <v>67</v>
      </c>
      <c r="P1806" s="37" t="s">
        <v>3756</v>
      </c>
      <c r="Q1806" s="75" t="s">
        <v>3039</v>
      </c>
      <c r="R1806" t="s">
        <v>3691</v>
      </c>
      <c r="S1806" s="38">
        <v>45</v>
      </c>
      <c r="T1806">
        <v>1</v>
      </c>
      <c r="U1806">
        <v>0</v>
      </c>
      <c r="V1806" s="43" t="str">
        <f t="shared" si="123"/>
        <v>USD</v>
      </c>
    </row>
    <row r="1807" spans="1:22" x14ac:dyDescent="0.2">
      <c r="A1807" s="18" t="str">
        <f t="shared" si="125"/>
        <v>Catalogo principalOPEN VALUE - CSP GOBIERNOCFQ7TTC0HX99-000P</v>
      </c>
      <c r="B1807" s="18" t="str">
        <f t="shared" si="126"/>
        <v>CFQ7TTC0HX99-000POPEN VALUE - CSP GOBIERNO</v>
      </c>
      <c r="C1807" s="18"/>
      <c r="D1807" t="s">
        <v>122</v>
      </c>
      <c r="E1807" t="s">
        <v>3040</v>
      </c>
      <c r="F1807" t="s">
        <v>2769</v>
      </c>
      <c r="G1807" s="18" t="str">
        <f t="shared" si="124"/>
        <v>Catalogo principal</v>
      </c>
      <c r="H1807" s="43" t="s">
        <v>121</v>
      </c>
      <c r="I1807" s="37" t="s">
        <v>67</v>
      </c>
      <c r="J1807" t="s">
        <v>2089</v>
      </c>
      <c r="K1807" t="s">
        <v>40</v>
      </c>
      <c r="L1807" s="70" t="s">
        <v>21</v>
      </c>
      <c r="M1807" s="70" t="s">
        <v>3966</v>
      </c>
      <c r="N1807" s="37" t="s">
        <v>67</v>
      </c>
      <c r="O1807" s="37" t="s">
        <v>67</v>
      </c>
      <c r="P1807" s="37" t="s">
        <v>3756</v>
      </c>
      <c r="Q1807" s="75" t="s">
        <v>3040</v>
      </c>
      <c r="R1807" t="s">
        <v>3691</v>
      </c>
      <c r="S1807" s="38">
        <v>142.19999999999999</v>
      </c>
      <c r="T1807">
        <v>1</v>
      </c>
      <c r="U1807">
        <v>0</v>
      </c>
      <c r="V1807" s="43" t="str">
        <f t="shared" ref="V1807:V1870" si="127">H1807</f>
        <v>USD</v>
      </c>
    </row>
    <row r="1808" spans="1:22" x14ac:dyDescent="0.2">
      <c r="A1808" s="18" t="str">
        <f t="shared" si="125"/>
        <v>Catalogo principalOPEN VALUE - CSP GOBIERNOCFQ7TTC0HX99-000M</v>
      </c>
      <c r="B1808" s="18" t="str">
        <f t="shared" si="126"/>
        <v>CFQ7TTC0HX99-000MOPEN VALUE - CSP GOBIERNO</v>
      </c>
      <c r="C1808" s="18"/>
      <c r="D1808" t="s">
        <v>122</v>
      </c>
      <c r="E1808" t="s">
        <v>3041</v>
      </c>
      <c r="F1808" t="s">
        <v>2769</v>
      </c>
      <c r="G1808" s="18" t="str">
        <f t="shared" si="124"/>
        <v>Catalogo principal</v>
      </c>
      <c r="H1808" s="43" t="s">
        <v>121</v>
      </c>
      <c r="I1808" s="37" t="s">
        <v>67</v>
      </c>
      <c r="J1808" t="s">
        <v>2080</v>
      </c>
      <c r="K1808" t="s">
        <v>40</v>
      </c>
      <c r="L1808" s="70" t="s">
        <v>21</v>
      </c>
      <c r="M1808" s="70" t="s">
        <v>3966</v>
      </c>
      <c r="N1808" s="37" t="s">
        <v>67</v>
      </c>
      <c r="O1808" s="37" t="s">
        <v>67</v>
      </c>
      <c r="P1808" s="37" t="s">
        <v>3756</v>
      </c>
      <c r="Q1808" s="75" t="s">
        <v>3041</v>
      </c>
      <c r="R1808" t="s">
        <v>3691</v>
      </c>
      <c r="S1808" s="38">
        <v>118.8</v>
      </c>
      <c r="T1808">
        <v>1</v>
      </c>
      <c r="U1808">
        <v>0</v>
      </c>
      <c r="V1808" s="43" t="str">
        <f t="shared" si="127"/>
        <v>USD</v>
      </c>
    </row>
    <row r="1809" spans="1:22" x14ac:dyDescent="0.2">
      <c r="A1809" s="18" t="str">
        <f t="shared" si="125"/>
        <v>Catalogo principalOPEN VALUE - CSP GOBIERNOCFQ7TTC0HX99-000L</v>
      </c>
      <c r="B1809" s="18" t="str">
        <f t="shared" si="126"/>
        <v>CFQ7TTC0HX99-000LOPEN VALUE - CSP GOBIERNO</v>
      </c>
      <c r="C1809" s="18"/>
      <c r="D1809" t="s">
        <v>122</v>
      </c>
      <c r="E1809" t="s">
        <v>3042</v>
      </c>
      <c r="F1809" t="s">
        <v>2769</v>
      </c>
      <c r="G1809" s="18" t="str">
        <f t="shared" si="124"/>
        <v>Catalogo principal</v>
      </c>
      <c r="H1809" s="43" t="s">
        <v>121</v>
      </c>
      <c r="I1809" s="37" t="s">
        <v>67</v>
      </c>
      <c r="J1809" t="s">
        <v>2078</v>
      </c>
      <c r="K1809" t="s">
        <v>40</v>
      </c>
      <c r="L1809" s="70" t="s">
        <v>21</v>
      </c>
      <c r="M1809" s="70" t="s">
        <v>3966</v>
      </c>
      <c r="N1809" s="37" t="s">
        <v>67</v>
      </c>
      <c r="O1809" s="37" t="s">
        <v>67</v>
      </c>
      <c r="P1809" s="37" t="s">
        <v>3756</v>
      </c>
      <c r="Q1809" s="75" t="s">
        <v>3042</v>
      </c>
      <c r="R1809" t="s">
        <v>3691</v>
      </c>
      <c r="S1809" s="38">
        <v>110.7</v>
      </c>
      <c r="T1809">
        <v>1</v>
      </c>
      <c r="U1809">
        <v>0</v>
      </c>
      <c r="V1809" s="43" t="str">
        <f t="shared" si="127"/>
        <v>USD</v>
      </c>
    </row>
    <row r="1810" spans="1:22" x14ac:dyDescent="0.2">
      <c r="A1810" s="18" t="str">
        <f t="shared" si="125"/>
        <v>Catalogo principalOPEN VALUE - CSP GOBIERNOCFQ7TTC0HX99-000K</v>
      </c>
      <c r="B1810" s="18" t="str">
        <f t="shared" si="126"/>
        <v>CFQ7TTC0HX99-000KOPEN VALUE - CSP GOBIERNO</v>
      </c>
      <c r="C1810" s="18"/>
      <c r="D1810" t="s">
        <v>122</v>
      </c>
      <c r="E1810" t="s">
        <v>3043</v>
      </c>
      <c r="F1810" t="s">
        <v>2769</v>
      </c>
      <c r="G1810" s="18" t="str">
        <f t="shared" si="124"/>
        <v>Catalogo principal</v>
      </c>
      <c r="H1810" s="43" t="s">
        <v>121</v>
      </c>
      <c r="I1810" s="37" t="s">
        <v>67</v>
      </c>
      <c r="J1810" t="s">
        <v>2092</v>
      </c>
      <c r="K1810" t="s">
        <v>40</v>
      </c>
      <c r="L1810" s="70" t="s">
        <v>21</v>
      </c>
      <c r="M1810" s="70" t="s">
        <v>3966</v>
      </c>
      <c r="N1810" s="37" t="s">
        <v>67</v>
      </c>
      <c r="O1810" s="37" t="s">
        <v>67</v>
      </c>
      <c r="P1810" s="37" t="s">
        <v>3756</v>
      </c>
      <c r="Q1810" s="75" t="s">
        <v>3043</v>
      </c>
      <c r="R1810" t="s">
        <v>3691</v>
      </c>
      <c r="S1810" s="38">
        <v>36</v>
      </c>
      <c r="T1810">
        <v>1</v>
      </c>
      <c r="U1810">
        <v>0</v>
      </c>
      <c r="V1810" s="43" t="str">
        <f t="shared" si="127"/>
        <v>USD</v>
      </c>
    </row>
    <row r="1811" spans="1:22" x14ac:dyDescent="0.2">
      <c r="A1811" s="18" t="str">
        <f t="shared" si="125"/>
        <v>Catalogo principalOPEN VALUE - CSP GOBIERNOCFQ7TTC0HX99-000J</v>
      </c>
      <c r="B1811" s="18" t="str">
        <f t="shared" si="126"/>
        <v>CFQ7TTC0HX99-000JOPEN VALUE - CSP GOBIERNO</v>
      </c>
      <c r="C1811" s="18"/>
      <c r="D1811" t="s">
        <v>122</v>
      </c>
      <c r="E1811" t="s">
        <v>3044</v>
      </c>
      <c r="F1811" t="s">
        <v>2769</v>
      </c>
      <c r="G1811" s="18" t="str">
        <f t="shared" si="124"/>
        <v>Catalogo principal</v>
      </c>
      <c r="H1811" s="43" t="s">
        <v>121</v>
      </c>
      <c r="I1811" s="37" t="s">
        <v>67</v>
      </c>
      <c r="J1811" t="s">
        <v>2093</v>
      </c>
      <c r="K1811" t="s">
        <v>40</v>
      </c>
      <c r="L1811" s="70" t="s">
        <v>21</v>
      </c>
      <c r="M1811" s="70" t="s">
        <v>3966</v>
      </c>
      <c r="N1811" s="37" t="s">
        <v>67</v>
      </c>
      <c r="O1811" s="37" t="s">
        <v>67</v>
      </c>
      <c r="P1811" s="37" t="s">
        <v>3756</v>
      </c>
      <c r="Q1811" s="75" t="s">
        <v>3044</v>
      </c>
      <c r="R1811" t="s">
        <v>3691</v>
      </c>
      <c r="S1811" s="38">
        <v>25.2</v>
      </c>
      <c r="T1811">
        <v>1</v>
      </c>
      <c r="U1811">
        <v>0</v>
      </c>
      <c r="V1811" s="43" t="str">
        <f t="shared" si="127"/>
        <v>USD</v>
      </c>
    </row>
    <row r="1812" spans="1:22" x14ac:dyDescent="0.2">
      <c r="A1812" s="18" t="str">
        <f t="shared" si="125"/>
        <v>Catalogo principalOPEN VALUE - CSP GOBIERNOCFQ7TTC0HX99-000H</v>
      </c>
      <c r="B1812" s="18" t="str">
        <f t="shared" si="126"/>
        <v>CFQ7TTC0HX99-000HOPEN VALUE - CSP GOBIERNO</v>
      </c>
      <c r="C1812" s="18"/>
      <c r="D1812" t="s">
        <v>122</v>
      </c>
      <c r="E1812" t="s">
        <v>3045</v>
      </c>
      <c r="F1812" t="s">
        <v>2769</v>
      </c>
      <c r="G1812" s="18" t="str">
        <f t="shared" si="124"/>
        <v>Catalogo principal</v>
      </c>
      <c r="H1812" s="43" t="s">
        <v>121</v>
      </c>
      <c r="I1812" s="37" t="s">
        <v>67</v>
      </c>
      <c r="J1812" t="s">
        <v>2076</v>
      </c>
      <c r="K1812" t="s">
        <v>40</v>
      </c>
      <c r="L1812" s="70" t="s">
        <v>21</v>
      </c>
      <c r="M1812" s="70" t="s">
        <v>3966</v>
      </c>
      <c r="N1812" s="37" t="s">
        <v>67</v>
      </c>
      <c r="O1812" s="37" t="s">
        <v>67</v>
      </c>
      <c r="P1812" s="37" t="s">
        <v>3756</v>
      </c>
      <c r="Q1812" s="75" t="s">
        <v>3045</v>
      </c>
      <c r="R1812" t="s">
        <v>3691</v>
      </c>
      <c r="S1812" s="38">
        <v>59.4</v>
      </c>
      <c r="T1812">
        <v>1</v>
      </c>
      <c r="U1812">
        <v>0</v>
      </c>
      <c r="V1812" s="43" t="str">
        <f t="shared" si="127"/>
        <v>USD</v>
      </c>
    </row>
    <row r="1813" spans="1:22" x14ac:dyDescent="0.2">
      <c r="A1813" s="18" t="str">
        <f t="shared" si="125"/>
        <v>Catalogo principalOPEN VALUE - CSP GOBIERNOCFQ7TTC0HX99-000G</v>
      </c>
      <c r="B1813" s="18" t="str">
        <f t="shared" si="126"/>
        <v>CFQ7TTC0HX99-000GOPEN VALUE - CSP GOBIERNO</v>
      </c>
      <c r="C1813" s="18"/>
      <c r="D1813" t="s">
        <v>122</v>
      </c>
      <c r="E1813" t="s">
        <v>3046</v>
      </c>
      <c r="F1813" t="s">
        <v>2769</v>
      </c>
      <c r="G1813" s="18" t="str">
        <f t="shared" si="124"/>
        <v>Catalogo principal</v>
      </c>
      <c r="H1813" s="43" t="s">
        <v>121</v>
      </c>
      <c r="I1813" s="37" t="s">
        <v>67</v>
      </c>
      <c r="J1813" t="s">
        <v>2088</v>
      </c>
      <c r="K1813" t="s">
        <v>40</v>
      </c>
      <c r="L1813" s="70" t="s">
        <v>21</v>
      </c>
      <c r="M1813" s="70" t="s">
        <v>3966</v>
      </c>
      <c r="N1813" s="37" t="s">
        <v>67</v>
      </c>
      <c r="O1813" s="37" t="s">
        <v>67</v>
      </c>
      <c r="P1813" s="37" t="s">
        <v>3756</v>
      </c>
      <c r="Q1813" s="75" t="s">
        <v>3046</v>
      </c>
      <c r="R1813" t="s">
        <v>3691</v>
      </c>
      <c r="S1813" s="38">
        <v>67.5</v>
      </c>
      <c r="T1813">
        <v>1</v>
      </c>
      <c r="U1813">
        <v>0</v>
      </c>
      <c r="V1813" s="43" t="str">
        <f t="shared" si="127"/>
        <v>USD</v>
      </c>
    </row>
    <row r="1814" spans="1:22" x14ac:dyDescent="0.2">
      <c r="A1814" s="18" t="str">
        <f t="shared" si="125"/>
        <v>Catalogo principalOPEN VALUE - CSP GOBIERNOCFQ7TTC0HX99-000F</v>
      </c>
      <c r="B1814" s="18" t="str">
        <f t="shared" si="126"/>
        <v>CFQ7TTC0HX99-000FOPEN VALUE - CSP GOBIERNO</v>
      </c>
      <c r="C1814" s="18"/>
      <c r="D1814" t="s">
        <v>122</v>
      </c>
      <c r="E1814" t="s">
        <v>3047</v>
      </c>
      <c r="F1814" t="s">
        <v>2769</v>
      </c>
      <c r="G1814" s="18" t="str">
        <f t="shared" si="124"/>
        <v>Catalogo principal</v>
      </c>
      <c r="H1814" s="43" t="s">
        <v>121</v>
      </c>
      <c r="I1814" s="37" t="s">
        <v>67</v>
      </c>
      <c r="J1814" t="s">
        <v>2077</v>
      </c>
      <c r="K1814" t="s">
        <v>40</v>
      </c>
      <c r="L1814" s="70" t="s">
        <v>21</v>
      </c>
      <c r="M1814" s="70" t="s">
        <v>3966</v>
      </c>
      <c r="N1814" s="37" t="s">
        <v>67</v>
      </c>
      <c r="O1814" s="37" t="s">
        <v>67</v>
      </c>
      <c r="P1814" s="37" t="s">
        <v>3756</v>
      </c>
      <c r="Q1814" s="75" t="s">
        <v>3047</v>
      </c>
      <c r="R1814" t="s">
        <v>3691</v>
      </c>
      <c r="S1814" s="38">
        <v>90.9</v>
      </c>
      <c r="T1814">
        <v>1</v>
      </c>
      <c r="U1814">
        <v>0</v>
      </c>
      <c r="V1814" s="43" t="str">
        <f t="shared" si="127"/>
        <v>USD</v>
      </c>
    </row>
    <row r="1815" spans="1:22" x14ac:dyDescent="0.2">
      <c r="A1815" s="18" t="str">
        <f t="shared" si="125"/>
        <v>Catalogo principalOPEN VALUE - CSP GOBIERNOCFQ7TTC0HHS9-0010</v>
      </c>
      <c r="B1815" s="18" t="str">
        <f t="shared" si="126"/>
        <v>CFQ7TTC0HHS9-0010OPEN VALUE - CSP GOBIERNO</v>
      </c>
      <c r="C1815" s="18"/>
      <c r="D1815" t="s">
        <v>122</v>
      </c>
      <c r="E1815" t="s">
        <v>3048</v>
      </c>
      <c r="F1815" t="s">
        <v>2769</v>
      </c>
      <c r="G1815" s="18" t="str">
        <f t="shared" si="124"/>
        <v>Catalogo principal</v>
      </c>
      <c r="H1815" s="43" t="s">
        <v>121</v>
      </c>
      <c r="I1815" s="37" t="s">
        <v>67</v>
      </c>
      <c r="J1815" t="s">
        <v>1973</v>
      </c>
      <c r="K1815" t="s">
        <v>40</v>
      </c>
      <c r="L1815" s="70" t="s">
        <v>21</v>
      </c>
      <c r="M1815" s="70" t="s">
        <v>3966</v>
      </c>
      <c r="N1815" s="37" t="s">
        <v>67</v>
      </c>
      <c r="O1815" s="37" t="s">
        <v>67</v>
      </c>
      <c r="P1815" s="37" t="s">
        <v>3756</v>
      </c>
      <c r="Q1815" s="75" t="s">
        <v>3048</v>
      </c>
      <c r="R1815" t="s">
        <v>3691</v>
      </c>
      <c r="S1815" s="38">
        <v>110.7</v>
      </c>
      <c r="T1815">
        <v>1</v>
      </c>
      <c r="U1815">
        <v>0</v>
      </c>
      <c r="V1815" s="43" t="str">
        <f t="shared" si="127"/>
        <v>USD</v>
      </c>
    </row>
    <row r="1816" spans="1:22" x14ac:dyDescent="0.2">
      <c r="A1816" s="18" t="str">
        <f t="shared" si="125"/>
        <v>Catalogo principalOPEN VALUE - CSP GOBIERNOCFQ7TTC0HHS9-000Z</v>
      </c>
      <c r="B1816" s="18" t="str">
        <f t="shared" si="126"/>
        <v>CFQ7TTC0HHS9-000ZOPEN VALUE - CSP GOBIERNO</v>
      </c>
      <c r="C1816" s="18"/>
      <c r="D1816" t="s">
        <v>122</v>
      </c>
      <c r="E1816" t="s">
        <v>3049</v>
      </c>
      <c r="F1816" t="s">
        <v>2769</v>
      </c>
      <c r="G1816" s="18" t="str">
        <f t="shared" si="124"/>
        <v>Catalogo principal</v>
      </c>
      <c r="H1816" s="43" t="s">
        <v>121</v>
      </c>
      <c r="I1816" s="37" t="s">
        <v>67</v>
      </c>
      <c r="J1816" t="s">
        <v>1970</v>
      </c>
      <c r="K1816" t="s">
        <v>40</v>
      </c>
      <c r="L1816" s="70" t="s">
        <v>21</v>
      </c>
      <c r="M1816" s="70" t="s">
        <v>3966</v>
      </c>
      <c r="N1816" s="37" t="s">
        <v>67</v>
      </c>
      <c r="O1816" s="37" t="s">
        <v>67</v>
      </c>
      <c r="P1816" s="37" t="s">
        <v>3756</v>
      </c>
      <c r="Q1816" s="75" t="s">
        <v>3049</v>
      </c>
      <c r="R1816" t="s">
        <v>3691</v>
      </c>
      <c r="S1816" s="38">
        <v>59.4</v>
      </c>
      <c r="T1816">
        <v>1</v>
      </c>
      <c r="U1816">
        <v>0</v>
      </c>
      <c r="V1816" s="43" t="str">
        <f t="shared" si="127"/>
        <v>USD</v>
      </c>
    </row>
    <row r="1817" spans="1:22" x14ac:dyDescent="0.2">
      <c r="A1817" s="18" t="str">
        <f t="shared" si="125"/>
        <v>Catalogo principalOPEN VALUE - CSP GOBIERNOCFQ7TTC0HHS9-000X</v>
      </c>
      <c r="B1817" s="18" t="str">
        <f t="shared" si="126"/>
        <v>CFQ7TTC0HHS9-000XOPEN VALUE - CSP GOBIERNO</v>
      </c>
      <c r="C1817" s="18"/>
      <c r="D1817" t="s">
        <v>122</v>
      </c>
      <c r="E1817" t="s">
        <v>3050</v>
      </c>
      <c r="F1817" t="s">
        <v>2769</v>
      </c>
      <c r="G1817" s="18" t="str">
        <f t="shared" si="124"/>
        <v>Catalogo principal</v>
      </c>
      <c r="H1817" s="43" t="s">
        <v>121</v>
      </c>
      <c r="I1817" s="37" t="s">
        <v>67</v>
      </c>
      <c r="J1817" t="s">
        <v>1975</v>
      </c>
      <c r="K1817" t="s">
        <v>40</v>
      </c>
      <c r="L1817" s="70" t="s">
        <v>21</v>
      </c>
      <c r="M1817" s="70" t="s">
        <v>3966</v>
      </c>
      <c r="N1817" s="37" t="s">
        <v>67</v>
      </c>
      <c r="O1817" s="37" t="s">
        <v>67</v>
      </c>
      <c r="P1817" s="37" t="s">
        <v>3756</v>
      </c>
      <c r="Q1817" s="75" t="s">
        <v>3050</v>
      </c>
      <c r="R1817" t="s">
        <v>3691</v>
      </c>
      <c r="S1817" s="38">
        <v>142.19999999999999</v>
      </c>
      <c r="T1817">
        <v>1</v>
      </c>
      <c r="U1817">
        <v>0</v>
      </c>
      <c r="V1817" s="43" t="str">
        <f t="shared" si="127"/>
        <v>USD</v>
      </c>
    </row>
    <row r="1818" spans="1:22" x14ac:dyDescent="0.2">
      <c r="A1818" s="18" t="str">
        <f t="shared" si="125"/>
        <v>Catalogo principalOPEN VALUE - CSP GOBIERNOCFQ7TTC0HHS9-000W</v>
      </c>
      <c r="B1818" s="18" t="str">
        <f t="shared" si="126"/>
        <v>CFQ7TTC0HHS9-000WOPEN VALUE - CSP GOBIERNO</v>
      </c>
      <c r="C1818" s="18"/>
      <c r="D1818" t="s">
        <v>122</v>
      </c>
      <c r="E1818" t="s">
        <v>3051</v>
      </c>
      <c r="F1818" t="s">
        <v>2769</v>
      </c>
      <c r="G1818" s="18" t="str">
        <f t="shared" si="124"/>
        <v>Catalogo principal</v>
      </c>
      <c r="H1818" s="43" t="s">
        <v>121</v>
      </c>
      <c r="I1818" s="37" t="s">
        <v>67</v>
      </c>
      <c r="J1818" t="s">
        <v>1972</v>
      </c>
      <c r="K1818" t="s">
        <v>40</v>
      </c>
      <c r="L1818" s="70" t="s">
        <v>21</v>
      </c>
      <c r="M1818" s="70" t="s">
        <v>3966</v>
      </c>
      <c r="N1818" s="37" t="s">
        <v>67</v>
      </c>
      <c r="O1818" s="37" t="s">
        <v>67</v>
      </c>
      <c r="P1818" s="37" t="s">
        <v>3756</v>
      </c>
      <c r="Q1818" s="75" t="s">
        <v>3051</v>
      </c>
      <c r="R1818" t="s">
        <v>3691</v>
      </c>
      <c r="S1818" s="38">
        <v>90.9</v>
      </c>
      <c r="T1818">
        <v>1</v>
      </c>
      <c r="U1818">
        <v>0</v>
      </c>
      <c r="V1818" s="43" t="str">
        <f t="shared" si="127"/>
        <v>USD</v>
      </c>
    </row>
    <row r="1819" spans="1:22" x14ac:dyDescent="0.2">
      <c r="A1819" s="18" t="str">
        <f t="shared" si="125"/>
        <v>Catalogo principalOPEN VALUE - CSP GOBIERNOCFQ7TTC0HHS9-000V</v>
      </c>
      <c r="B1819" s="18" t="str">
        <f t="shared" si="126"/>
        <v>CFQ7TTC0HHS9-000VOPEN VALUE - CSP GOBIERNO</v>
      </c>
      <c r="C1819" s="18"/>
      <c r="D1819" t="s">
        <v>122</v>
      </c>
      <c r="E1819" t="s">
        <v>3052</v>
      </c>
      <c r="F1819" t="s">
        <v>2769</v>
      </c>
      <c r="G1819" s="18" t="str">
        <f t="shared" si="124"/>
        <v>Catalogo principal</v>
      </c>
      <c r="H1819" s="43" t="s">
        <v>121</v>
      </c>
      <c r="I1819" s="37" t="s">
        <v>67</v>
      </c>
      <c r="J1819" t="s">
        <v>1974</v>
      </c>
      <c r="K1819" t="s">
        <v>40</v>
      </c>
      <c r="L1819" s="70" t="s">
        <v>21</v>
      </c>
      <c r="M1819" s="70" t="s">
        <v>3966</v>
      </c>
      <c r="N1819" s="37" t="s">
        <v>67</v>
      </c>
      <c r="O1819" s="37" t="s">
        <v>67</v>
      </c>
      <c r="P1819" s="37" t="s">
        <v>3756</v>
      </c>
      <c r="Q1819" s="75" t="s">
        <v>3052</v>
      </c>
      <c r="R1819" t="s">
        <v>3691</v>
      </c>
      <c r="S1819" s="38">
        <v>118.8</v>
      </c>
      <c r="T1819">
        <v>1</v>
      </c>
      <c r="U1819">
        <v>0</v>
      </c>
      <c r="V1819" s="43" t="str">
        <f t="shared" si="127"/>
        <v>USD</v>
      </c>
    </row>
    <row r="1820" spans="1:22" x14ac:dyDescent="0.2">
      <c r="A1820" s="18" t="str">
        <f t="shared" si="125"/>
        <v>Catalogo principalOPEN VALUE - CSP GOBIERNOCFQ7TTC0HHS9-000T</v>
      </c>
      <c r="B1820" s="18" t="str">
        <f t="shared" si="126"/>
        <v>CFQ7TTC0HHS9-000TOPEN VALUE - CSP GOBIERNO</v>
      </c>
      <c r="C1820" s="18"/>
      <c r="D1820" t="s">
        <v>122</v>
      </c>
      <c r="E1820" t="s">
        <v>3053</v>
      </c>
      <c r="F1820" t="s">
        <v>2769</v>
      </c>
      <c r="G1820" s="18" t="str">
        <f t="shared" si="124"/>
        <v>Catalogo principal</v>
      </c>
      <c r="H1820" s="43" t="s">
        <v>121</v>
      </c>
      <c r="I1820" s="37" t="s">
        <v>67</v>
      </c>
      <c r="J1820" t="s">
        <v>1971</v>
      </c>
      <c r="K1820" t="s">
        <v>40</v>
      </c>
      <c r="L1820" s="70" t="s">
        <v>21</v>
      </c>
      <c r="M1820" s="70" t="s">
        <v>3966</v>
      </c>
      <c r="N1820" s="37" t="s">
        <v>67</v>
      </c>
      <c r="O1820" s="37" t="s">
        <v>67</v>
      </c>
      <c r="P1820" s="37" t="s">
        <v>3756</v>
      </c>
      <c r="Q1820" s="75" t="s">
        <v>3053</v>
      </c>
      <c r="R1820" t="s">
        <v>3691</v>
      </c>
      <c r="S1820" s="38">
        <v>67.5</v>
      </c>
      <c r="T1820">
        <v>1</v>
      </c>
      <c r="U1820">
        <v>0</v>
      </c>
      <c r="V1820" s="43" t="str">
        <f t="shared" si="127"/>
        <v>USD</v>
      </c>
    </row>
    <row r="1821" spans="1:22" x14ac:dyDescent="0.2">
      <c r="A1821" s="18" t="str">
        <f t="shared" si="125"/>
        <v>Catalogo principalOPEN VALUE - CSP GOBIERNOCFQ7TTC0HHS9-0016</v>
      </c>
      <c r="B1821" s="18" t="str">
        <f t="shared" si="126"/>
        <v>CFQ7TTC0HHS9-0016OPEN VALUE - CSP GOBIERNO</v>
      </c>
      <c r="C1821" s="18"/>
      <c r="D1821" t="s">
        <v>122</v>
      </c>
      <c r="E1821" t="s">
        <v>3054</v>
      </c>
      <c r="F1821" t="s">
        <v>2769</v>
      </c>
      <c r="G1821" s="18" t="str">
        <f t="shared" si="124"/>
        <v>Catalogo principal</v>
      </c>
      <c r="H1821" s="43" t="s">
        <v>121</v>
      </c>
      <c r="I1821" s="37" t="s">
        <v>67</v>
      </c>
      <c r="J1821" t="s">
        <v>1969</v>
      </c>
      <c r="K1821" t="s">
        <v>40</v>
      </c>
      <c r="L1821" s="70" t="s">
        <v>21</v>
      </c>
      <c r="M1821" s="70" t="s">
        <v>3966</v>
      </c>
      <c r="N1821" s="37" t="s">
        <v>67</v>
      </c>
      <c r="O1821" s="37" t="s">
        <v>67</v>
      </c>
      <c r="P1821" s="37" t="s">
        <v>3756</v>
      </c>
      <c r="Q1821" s="75" t="s">
        <v>3054</v>
      </c>
      <c r="R1821" t="s">
        <v>3691</v>
      </c>
      <c r="S1821" s="38">
        <v>45</v>
      </c>
      <c r="T1821">
        <v>1</v>
      </c>
      <c r="U1821">
        <v>0</v>
      </c>
      <c r="V1821" s="43" t="str">
        <f t="shared" si="127"/>
        <v>USD</v>
      </c>
    </row>
    <row r="1822" spans="1:22" x14ac:dyDescent="0.2">
      <c r="A1822" s="18" t="str">
        <f t="shared" si="125"/>
        <v>Catalogo principalOPEN VALUE - CSP GOBIERNOCFQ7TTC0HHS9-0015</v>
      </c>
      <c r="B1822" s="18" t="str">
        <f t="shared" si="126"/>
        <v>CFQ7TTC0HHS9-0015OPEN VALUE - CSP GOBIERNO</v>
      </c>
      <c r="C1822" s="18"/>
      <c r="D1822" t="s">
        <v>122</v>
      </c>
      <c r="E1822" t="s">
        <v>3055</v>
      </c>
      <c r="F1822" t="s">
        <v>2769</v>
      </c>
      <c r="G1822" s="18" t="str">
        <f t="shared" si="124"/>
        <v>Catalogo principal</v>
      </c>
      <c r="H1822" s="43" t="s">
        <v>121</v>
      </c>
      <c r="I1822" s="37" t="s">
        <v>67</v>
      </c>
      <c r="J1822" t="s">
        <v>1968</v>
      </c>
      <c r="K1822" t="s">
        <v>40</v>
      </c>
      <c r="L1822" s="70" t="s">
        <v>21</v>
      </c>
      <c r="M1822" s="70" t="s">
        <v>3966</v>
      </c>
      <c r="N1822" s="37" t="s">
        <v>67</v>
      </c>
      <c r="O1822" s="37" t="s">
        <v>67</v>
      </c>
      <c r="P1822" s="37" t="s">
        <v>3756</v>
      </c>
      <c r="Q1822" s="75" t="s">
        <v>3055</v>
      </c>
      <c r="R1822" t="s">
        <v>3691</v>
      </c>
      <c r="S1822" s="38">
        <v>36.9</v>
      </c>
      <c r="T1822">
        <v>1</v>
      </c>
      <c r="U1822">
        <v>0</v>
      </c>
      <c r="V1822" s="43" t="str">
        <f t="shared" si="127"/>
        <v>USD</v>
      </c>
    </row>
    <row r="1823" spans="1:22" x14ac:dyDescent="0.2">
      <c r="A1823" s="18" t="str">
        <f t="shared" si="125"/>
        <v>Catalogo principalOPEN VALUE - CSP GOBIERNOCFQ7TTC0HHS9-0014</v>
      </c>
      <c r="B1823" s="18" t="str">
        <f t="shared" si="126"/>
        <v>CFQ7TTC0HHS9-0014OPEN VALUE - CSP GOBIERNO</v>
      </c>
      <c r="C1823" s="18"/>
      <c r="D1823" t="s">
        <v>122</v>
      </c>
      <c r="E1823" t="s">
        <v>3056</v>
      </c>
      <c r="F1823" t="s">
        <v>2769</v>
      </c>
      <c r="G1823" s="18" t="str">
        <f t="shared" si="124"/>
        <v>Catalogo principal</v>
      </c>
      <c r="H1823" s="43" t="s">
        <v>121</v>
      </c>
      <c r="I1823" s="37" t="s">
        <v>67</v>
      </c>
      <c r="J1823" t="s">
        <v>1966</v>
      </c>
      <c r="K1823" t="s">
        <v>40</v>
      </c>
      <c r="L1823" s="70" t="s">
        <v>21</v>
      </c>
      <c r="M1823" s="70" t="s">
        <v>3966</v>
      </c>
      <c r="N1823" s="37" t="s">
        <v>67</v>
      </c>
      <c r="O1823" s="37" t="s">
        <v>67</v>
      </c>
      <c r="P1823" s="37" t="s">
        <v>3756</v>
      </c>
      <c r="Q1823" s="75" t="s">
        <v>3056</v>
      </c>
      <c r="R1823" t="s">
        <v>3691</v>
      </c>
      <c r="S1823" s="38">
        <v>36</v>
      </c>
      <c r="T1823">
        <v>1</v>
      </c>
      <c r="U1823">
        <v>0</v>
      </c>
      <c r="V1823" s="43" t="str">
        <f t="shared" si="127"/>
        <v>USD</v>
      </c>
    </row>
    <row r="1824" spans="1:22" x14ac:dyDescent="0.2">
      <c r="A1824" s="18" t="str">
        <f t="shared" si="125"/>
        <v>Catalogo principalOPEN VALUE - CSP GOBIERNOCFQ7TTC0HHS9-0013</v>
      </c>
      <c r="B1824" s="18" t="str">
        <f t="shared" si="126"/>
        <v>CFQ7TTC0HHS9-0013OPEN VALUE - CSP GOBIERNO</v>
      </c>
      <c r="C1824" s="18"/>
      <c r="D1824" t="s">
        <v>122</v>
      </c>
      <c r="E1824" t="s">
        <v>3057</v>
      </c>
      <c r="F1824" t="s">
        <v>2769</v>
      </c>
      <c r="G1824" s="18" t="str">
        <f t="shared" si="124"/>
        <v>Catalogo principal</v>
      </c>
      <c r="H1824" s="43" t="s">
        <v>121</v>
      </c>
      <c r="I1824" s="37" t="s">
        <v>67</v>
      </c>
      <c r="J1824" t="s">
        <v>1965</v>
      </c>
      <c r="K1824" t="s">
        <v>40</v>
      </c>
      <c r="L1824" s="70" t="s">
        <v>21</v>
      </c>
      <c r="M1824" s="70" t="s">
        <v>3966</v>
      </c>
      <c r="N1824" s="37" t="s">
        <v>67</v>
      </c>
      <c r="O1824" s="37" t="s">
        <v>67</v>
      </c>
      <c r="P1824" s="37" t="s">
        <v>3756</v>
      </c>
      <c r="Q1824" s="75" t="s">
        <v>3057</v>
      </c>
      <c r="R1824" t="s">
        <v>3691</v>
      </c>
      <c r="S1824" s="38">
        <v>27.9</v>
      </c>
      <c r="T1824">
        <v>1</v>
      </c>
      <c r="U1824">
        <v>0</v>
      </c>
      <c r="V1824" s="43" t="str">
        <f t="shared" si="127"/>
        <v>USD</v>
      </c>
    </row>
    <row r="1825" spans="1:22" x14ac:dyDescent="0.2">
      <c r="A1825" s="18" t="str">
        <f t="shared" si="125"/>
        <v>Catalogo principalOPEN VALUE - CSP GOBIERNOCFQ7TTC0HHS9-0012</v>
      </c>
      <c r="B1825" s="18" t="str">
        <f t="shared" si="126"/>
        <v>CFQ7TTC0HHS9-0012OPEN VALUE - CSP GOBIERNO</v>
      </c>
      <c r="C1825" s="18"/>
      <c r="D1825" t="s">
        <v>122</v>
      </c>
      <c r="E1825" t="s">
        <v>3058</v>
      </c>
      <c r="F1825" t="s">
        <v>2769</v>
      </c>
      <c r="G1825" s="18" t="str">
        <f t="shared" si="124"/>
        <v>Catalogo principal</v>
      </c>
      <c r="H1825" s="43" t="s">
        <v>121</v>
      </c>
      <c r="I1825" s="37" t="s">
        <v>67</v>
      </c>
      <c r="J1825" t="s">
        <v>1967</v>
      </c>
      <c r="K1825" t="s">
        <v>40</v>
      </c>
      <c r="L1825" s="70" t="s">
        <v>21</v>
      </c>
      <c r="M1825" s="70" t="s">
        <v>3966</v>
      </c>
      <c r="N1825" s="37" t="s">
        <v>67</v>
      </c>
      <c r="O1825" s="37" t="s">
        <v>67</v>
      </c>
      <c r="P1825" s="37" t="s">
        <v>3756</v>
      </c>
      <c r="Q1825" s="75" t="s">
        <v>3058</v>
      </c>
      <c r="R1825" t="s">
        <v>3691</v>
      </c>
      <c r="S1825" s="38">
        <v>25.2</v>
      </c>
      <c r="T1825">
        <v>1</v>
      </c>
      <c r="U1825">
        <v>0</v>
      </c>
      <c r="V1825" s="43" t="str">
        <f t="shared" si="127"/>
        <v>USD</v>
      </c>
    </row>
    <row r="1826" spans="1:22" x14ac:dyDescent="0.2">
      <c r="A1826" s="18" t="str">
        <f t="shared" si="125"/>
        <v>Catalogo principalCSP ACADEMICOeb3e7855-136e-4b80-9519-eaa0662d8ccd</v>
      </c>
      <c r="B1826" s="18" t="str">
        <f t="shared" si="126"/>
        <v>eb3e7855-136e-4b80-9519-eaa0662d8ccdCSP ACADEMICO</v>
      </c>
      <c r="C1826" s="18"/>
      <c r="D1826" t="s">
        <v>122</v>
      </c>
      <c r="E1826" t="s">
        <v>3059</v>
      </c>
      <c r="F1826" t="s">
        <v>1976</v>
      </c>
      <c r="G1826" s="18" t="str">
        <f t="shared" si="124"/>
        <v>Catalogo principal</v>
      </c>
      <c r="H1826" s="43" t="s">
        <v>121</v>
      </c>
      <c r="I1826" s="37" t="s">
        <v>67</v>
      </c>
      <c r="J1826" t="s">
        <v>3158</v>
      </c>
      <c r="K1826" t="s">
        <v>40</v>
      </c>
      <c r="L1826" s="70" t="s">
        <v>21</v>
      </c>
      <c r="M1826" s="70" t="s">
        <v>3966</v>
      </c>
      <c r="N1826" s="37" t="s">
        <v>67</v>
      </c>
      <c r="O1826" s="37" t="s">
        <v>67</v>
      </c>
      <c r="P1826" s="37" t="s">
        <v>1976</v>
      </c>
      <c r="Q1826" s="75" t="s">
        <v>3059</v>
      </c>
      <c r="R1826" t="s">
        <v>3691</v>
      </c>
      <c r="S1826" s="38">
        <v>2200</v>
      </c>
      <c r="T1826">
        <v>1</v>
      </c>
      <c r="U1826">
        <v>0</v>
      </c>
      <c r="V1826" s="43" t="str">
        <f t="shared" si="127"/>
        <v>USD</v>
      </c>
    </row>
    <row r="1827" spans="1:22" x14ac:dyDescent="0.2">
      <c r="A1827" s="18" t="str">
        <f t="shared" si="125"/>
        <v>Catalogo principalCSP ACADEMICO0fba8bcb-12e9-4183-bd1c-0a9ee2d36fe7</v>
      </c>
      <c r="B1827" s="18" t="str">
        <f t="shared" si="126"/>
        <v>0fba8bcb-12e9-4183-bd1c-0a9ee2d36fe7CSP ACADEMICO</v>
      </c>
      <c r="C1827" s="18"/>
      <c r="D1827" t="s">
        <v>122</v>
      </c>
      <c r="E1827" t="s">
        <v>3060</v>
      </c>
      <c r="F1827" t="s">
        <v>1976</v>
      </c>
      <c r="G1827" s="18" t="str">
        <f t="shared" ref="G1827:G1887" si="128">D1827</f>
        <v>Catalogo principal</v>
      </c>
      <c r="H1827" s="43" t="s">
        <v>121</v>
      </c>
      <c r="I1827" s="37" t="s">
        <v>67</v>
      </c>
      <c r="J1827" t="s">
        <v>3159</v>
      </c>
      <c r="K1827" t="s">
        <v>40</v>
      </c>
      <c r="L1827" s="70" t="s">
        <v>21</v>
      </c>
      <c r="M1827" s="70" t="s">
        <v>3966</v>
      </c>
      <c r="N1827" s="37" t="s">
        <v>67</v>
      </c>
      <c r="O1827" s="37" t="s">
        <v>67</v>
      </c>
      <c r="P1827" s="37" t="s">
        <v>1976</v>
      </c>
      <c r="Q1827" s="75" t="s">
        <v>3060</v>
      </c>
      <c r="R1827" t="s">
        <v>3691</v>
      </c>
      <c r="S1827" s="38">
        <v>7975</v>
      </c>
      <c r="T1827">
        <v>1</v>
      </c>
      <c r="U1827">
        <v>0</v>
      </c>
      <c r="V1827" s="43" t="str">
        <f t="shared" si="127"/>
        <v>USD</v>
      </c>
    </row>
    <row r="1828" spans="1:22" x14ac:dyDescent="0.2">
      <c r="A1828" s="18" t="str">
        <f t="shared" si="125"/>
        <v>Catalogo principalOPEN VALUE - CSP GOBIERNODG7GMGF0L4TL-0003</v>
      </c>
      <c r="B1828" s="18" t="str">
        <f t="shared" si="126"/>
        <v>DG7GMGF0L4TL-0003OPEN VALUE - CSP GOBIERNO</v>
      </c>
      <c r="C1828" s="18"/>
      <c r="D1828" t="s">
        <v>122</v>
      </c>
      <c r="E1828" t="s">
        <v>3545</v>
      </c>
      <c r="F1828" t="s">
        <v>2769</v>
      </c>
      <c r="G1828" s="18" t="str">
        <f t="shared" si="128"/>
        <v>Catalogo principal</v>
      </c>
      <c r="H1828" s="43" t="s">
        <v>121</v>
      </c>
      <c r="I1828" s="37" t="s">
        <v>67</v>
      </c>
      <c r="J1828" t="s">
        <v>3606</v>
      </c>
      <c r="K1828" t="s">
        <v>40</v>
      </c>
      <c r="L1828" s="70" t="s">
        <v>21</v>
      </c>
      <c r="M1828" s="70" t="s">
        <v>4257</v>
      </c>
      <c r="N1828" s="37" t="s">
        <v>67</v>
      </c>
      <c r="O1828" s="37" t="s">
        <v>67</v>
      </c>
      <c r="P1828" s="37" t="s">
        <v>3756</v>
      </c>
      <c r="Q1828" s="75" t="s">
        <v>3545</v>
      </c>
      <c r="R1828" t="s">
        <v>207</v>
      </c>
      <c r="S1828" s="38">
        <v>216</v>
      </c>
      <c r="T1828">
        <v>1</v>
      </c>
      <c r="U1828">
        <v>0</v>
      </c>
      <c r="V1828" s="43" t="str">
        <f t="shared" si="127"/>
        <v>USD</v>
      </c>
    </row>
    <row r="1829" spans="1:22" x14ac:dyDescent="0.2">
      <c r="A1829" s="18" t="str">
        <f t="shared" si="125"/>
        <v>Catalogo principalOPEN VALUE - CSP GOBIERNODG7GMGF0L4TL-0001</v>
      </c>
      <c r="B1829" s="18" t="str">
        <f t="shared" si="126"/>
        <v>DG7GMGF0L4TL-0001OPEN VALUE - CSP GOBIERNO</v>
      </c>
      <c r="C1829" s="18"/>
      <c r="D1829" t="s">
        <v>122</v>
      </c>
      <c r="E1829" t="s">
        <v>3546</v>
      </c>
      <c r="F1829" t="s">
        <v>2769</v>
      </c>
      <c r="G1829" s="18" t="str">
        <f t="shared" si="128"/>
        <v>Catalogo principal</v>
      </c>
      <c r="H1829" s="43" t="s">
        <v>121</v>
      </c>
      <c r="I1829" s="37" t="s">
        <v>67</v>
      </c>
      <c r="J1829" t="s">
        <v>3607</v>
      </c>
      <c r="K1829" t="s">
        <v>40</v>
      </c>
      <c r="L1829" s="70" t="s">
        <v>21</v>
      </c>
      <c r="M1829" s="70" t="s">
        <v>4257</v>
      </c>
      <c r="N1829" s="37" t="s">
        <v>67</v>
      </c>
      <c r="O1829" s="37" t="s">
        <v>67</v>
      </c>
      <c r="P1829" s="37" t="s">
        <v>3756</v>
      </c>
      <c r="Q1829" s="75" t="s">
        <v>3546</v>
      </c>
      <c r="R1829" t="s">
        <v>207</v>
      </c>
      <c r="S1829" s="38">
        <v>216</v>
      </c>
      <c r="T1829">
        <v>1</v>
      </c>
      <c r="U1829">
        <v>0</v>
      </c>
      <c r="V1829" s="43" t="str">
        <f t="shared" si="127"/>
        <v>USD</v>
      </c>
    </row>
    <row r="1830" spans="1:22" x14ac:dyDescent="0.2">
      <c r="A1830" s="18" t="str">
        <f t="shared" si="125"/>
        <v>Catalogo principalOPEN VALUE - CSP GOBIERNODG7GMGF0FL73-000D</v>
      </c>
      <c r="B1830" s="18" t="str">
        <f t="shared" si="126"/>
        <v>DG7GMGF0FL73-000DOPEN VALUE - CSP GOBIERNO</v>
      </c>
      <c r="C1830" s="18"/>
      <c r="D1830" t="s">
        <v>122</v>
      </c>
      <c r="E1830" t="s">
        <v>3654</v>
      </c>
      <c r="F1830" t="s">
        <v>2769</v>
      </c>
      <c r="G1830" s="18" t="str">
        <f t="shared" si="128"/>
        <v>Catalogo principal</v>
      </c>
      <c r="H1830" s="43" t="s">
        <v>121</v>
      </c>
      <c r="I1830" s="37" t="s">
        <v>67</v>
      </c>
      <c r="J1830" t="s">
        <v>3608</v>
      </c>
      <c r="K1830" t="s">
        <v>40</v>
      </c>
      <c r="L1830" s="70" t="s">
        <v>21</v>
      </c>
      <c r="M1830" s="70" t="s">
        <v>28</v>
      </c>
      <c r="N1830" s="37" t="s">
        <v>67</v>
      </c>
      <c r="O1830" s="37" t="s">
        <v>67</v>
      </c>
      <c r="P1830" s="37" t="s">
        <v>3756</v>
      </c>
      <c r="Q1830" s="75" t="s">
        <v>3654</v>
      </c>
      <c r="R1830" t="s">
        <v>207</v>
      </c>
      <c r="S1830" s="38">
        <v>140</v>
      </c>
      <c r="T1830">
        <v>1</v>
      </c>
      <c r="U1830">
        <v>0</v>
      </c>
      <c r="V1830" s="43" t="str">
        <f t="shared" si="127"/>
        <v>USD</v>
      </c>
    </row>
    <row r="1831" spans="1:22" x14ac:dyDescent="0.2">
      <c r="A1831" s="18" t="str">
        <f t="shared" si="125"/>
        <v>Catalogo principalOPEN VALUE - CSP GOBIERNODG7GMGF0FL73-000C</v>
      </c>
      <c r="B1831" s="18" t="str">
        <f t="shared" si="126"/>
        <v>DG7GMGF0FL73-000COPEN VALUE - CSP GOBIERNO</v>
      </c>
      <c r="C1831" s="18"/>
      <c r="D1831" t="s">
        <v>122</v>
      </c>
      <c r="E1831" t="s">
        <v>3655</v>
      </c>
      <c r="F1831" t="s">
        <v>2769</v>
      </c>
      <c r="G1831" s="18" t="str">
        <f t="shared" si="128"/>
        <v>Catalogo principal</v>
      </c>
      <c r="H1831" s="43" t="s">
        <v>121</v>
      </c>
      <c r="I1831" s="37" t="s">
        <v>67</v>
      </c>
      <c r="J1831" t="s">
        <v>3609</v>
      </c>
      <c r="K1831" t="s">
        <v>40</v>
      </c>
      <c r="L1831" s="70" t="s">
        <v>21</v>
      </c>
      <c r="M1831" s="70" t="s">
        <v>28</v>
      </c>
      <c r="N1831" s="37" t="s">
        <v>67</v>
      </c>
      <c r="O1831" s="37" t="s">
        <v>67</v>
      </c>
      <c r="P1831" s="37" t="s">
        <v>3756</v>
      </c>
      <c r="Q1831" s="75" t="s">
        <v>3655</v>
      </c>
      <c r="R1831" t="s">
        <v>207</v>
      </c>
      <c r="S1831" s="38">
        <v>70</v>
      </c>
      <c r="T1831">
        <v>1</v>
      </c>
      <c r="U1831">
        <v>0</v>
      </c>
      <c r="V1831" s="43" t="str">
        <f t="shared" si="127"/>
        <v>USD</v>
      </c>
    </row>
    <row r="1832" spans="1:22" x14ac:dyDescent="0.2">
      <c r="A1832" s="18" t="str">
        <f t="shared" si="125"/>
        <v>Catalogo principalCSP ACADEMICODG7GMGF0L4TL-0004EDU</v>
      </c>
      <c r="B1832" s="18" t="str">
        <f t="shared" si="126"/>
        <v>DG7GMGF0L4TL-0004EDUCSP ACADEMICO</v>
      </c>
      <c r="C1832" s="18"/>
      <c r="D1832" t="s">
        <v>122</v>
      </c>
      <c r="E1832" t="s">
        <v>3536</v>
      </c>
      <c r="F1832" t="s">
        <v>1976</v>
      </c>
      <c r="G1832" s="18" t="str">
        <f t="shared" si="128"/>
        <v>Catalogo principal</v>
      </c>
      <c r="H1832" s="43" t="s">
        <v>121</v>
      </c>
      <c r="I1832" s="37" t="s">
        <v>67</v>
      </c>
      <c r="J1832" t="s">
        <v>3595</v>
      </c>
      <c r="K1832" t="s">
        <v>40</v>
      </c>
      <c r="L1832" s="70" t="s">
        <v>21</v>
      </c>
      <c r="M1832" s="70" t="s">
        <v>4257</v>
      </c>
      <c r="N1832" s="37" t="s">
        <v>67</v>
      </c>
      <c r="O1832" s="37" t="s">
        <v>67</v>
      </c>
      <c r="P1832" s="37" t="s">
        <v>1976</v>
      </c>
      <c r="Q1832" s="75" t="s">
        <v>3536</v>
      </c>
      <c r="R1832" t="s">
        <v>207</v>
      </c>
      <c r="S1832" s="38">
        <v>158</v>
      </c>
      <c r="T1832">
        <v>1</v>
      </c>
      <c r="U1832">
        <v>0</v>
      </c>
      <c r="V1832" s="43" t="str">
        <f t="shared" si="127"/>
        <v>USD</v>
      </c>
    </row>
    <row r="1833" spans="1:22" x14ac:dyDescent="0.2">
      <c r="A1833" s="18" t="str">
        <f t="shared" si="125"/>
        <v>Catalogo principalCSP ACADEMICODG7GMGF0D8H4-0004EDU</v>
      </c>
      <c r="B1833" s="18" t="str">
        <f t="shared" si="126"/>
        <v>DG7GMGF0D8H4-0004EDUCSP ACADEMICO</v>
      </c>
      <c r="C1833" s="18"/>
      <c r="D1833" t="s">
        <v>122</v>
      </c>
      <c r="E1833" t="s">
        <v>3537</v>
      </c>
      <c r="F1833" t="s">
        <v>1976</v>
      </c>
      <c r="G1833" s="18" t="str">
        <f t="shared" si="128"/>
        <v>Catalogo principal</v>
      </c>
      <c r="H1833" s="43" t="s">
        <v>121</v>
      </c>
      <c r="I1833" s="37" t="s">
        <v>67</v>
      </c>
      <c r="J1833" t="s">
        <v>3596</v>
      </c>
      <c r="K1833" t="s">
        <v>40</v>
      </c>
      <c r="L1833" s="70" t="s">
        <v>21</v>
      </c>
      <c r="M1833" s="70" t="s">
        <v>4257</v>
      </c>
      <c r="N1833" s="37" t="s">
        <v>67</v>
      </c>
      <c r="O1833" s="37" t="s">
        <v>67</v>
      </c>
      <c r="P1833" s="37" t="s">
        <v>1976</v>
      </c>
      <c r="Q1833" s="75" t="s">
        <v>3537</v>
      </c>
      <c r="R1833" t="s">
        <v>207</v>
      </c>
      <c r="S1833" s="38">
        <v>75</v>
      </c>
      <c r="T1833">
        <v>1</v>
      </c>
      <c r="U1833">
        <v>0</v>
      </c>
      <c r="V1833" s="43" t="str">
        <f t="shared" si="127"/>
        <v>USD</v>
      </c>
    </row>
    <row r="1834" spans="1:22" x14ac:dyDescent="0.2">
      <c r="A1834" s="18" t="str">
        <f t="shared" si="125"/>
        <v>Catalogo principalCSP ACADEMICODG7GMGF0D8H3-0004EDU</v>
      </c>
      <c r="B1834" s="18" t="str">
        <f t="shared" si="126"/>
        <v>DG7GMGF0D8H3-0004EDUCSP ACADEMICO</v>
      </c>
      <c r="C1834" s="18"/>
      <c r="D1834" t="s">
        <v>122</v>
      </c>
      <c r="E1834" t="s">
        <v>3538</v>
      </c>
      <c r="F1834" t="s">
        <v>1976</v>
      </c>
      <c r="G1834" s="18" t="str">
        <f t="shared" si="128"/>
        <v>Catalogo principal</v>
      </c>
      <c r="H1834" s="43" t="s">
        <v>121</v>
      </c>
      <c r="I1834" s="37" t="s">
        <v>67</v>
      </c>
      <c r="J1834" t="s">
        <v>3597</v>
      </c>
      <c r="K1834" t="s">
        <v>40</v>
      </c>
      <c r="L1834" s="70" t="s">
        <v>21</v>
      </c>
      <c r="M1834" s="70" t="s">
        <v>4257</v>
      </c>
      <c r="N1834" s="37" t="s">
        <v>67</v>
      </c>
      <c r="O1834" s="37" t="s">
        <v>67</v>
      </c>
      <c r="P1834" s="37" t="s">
        <v>1976</v>
      </c>
      <c r="Q1834" s="75" t="s">
        <v>3538</v>
      </c>
      <c r="R1834" t="s">
        <v>207</v>
      </c>
      <c r="S1834" s="38">
        <v>75</v>
      </c>
      <c r="T1834">
        <v>1</v>
      </c>
      <c r="U1834">
        <v>0</v>
      </c>
      <c r="V1834" s="43" t="str">
        <f t="shared" si="127"/>
        <v>USD</v>
      </c>
    </row>
    <row r="1835" spans="1:22" x14ac:dyDescent="0.2">
      <c r="A1835" s="18" t="str">
        <f t="shared" si="125"/>
        <v>Catalogo principalCSP ACADEMICODG7GMGF0D609-0002EDU</v>
      </c>
      <c r="B1835" s="18" t="str">
        <f t="shared" si="126"/>
        <v>DG7GMGF0D609-0002EDUCSP ACADEMICO</v>
      </c>
      <c r="C1835" s="18"/>
      <c r="D1835" t="s">
        <v>122</v>
      </c>
      <c r="E1835" t="s">
        <v>3539</v>
      </c>
      <c r="F1835" t="s">
        <v>1976</v>
      </c>
      <c r="G1835" s="18" t="str">
        <f t="shared" si="128"/>
        <v>Catalogo principal</v>
      </c>
      <c r="H1835" s="43" t="s">
        <v>121</v>
      </c>
      <c r="I1835" s="37" t="s">
        <v>67</v>
      </c>
      <c r="J1835" t="s">
        <v>3598</v>
      </c>
      <c r="K1835" t="s">
        <v>40</v>
      </c>
      <c r="L1835" s="70" t="s">
        <v>21</v>
      </c>
      <c r="M1835" s="70" t="s">
        <v>4257</v>
      </c>
      <c r="N1835" s="37" t="s">
        <v>67</v>
      </c>
      <c r="O1835" s="37" t="s">
        <v>67</v>
      </c>
      <c r="P1835" s="37" t="s">
        <v>1976</v>
      </c>
      <c r="Q1835" s="75" t="s">
        <v>3539</v>
      </c>
      <c r="R1835" t="s">
        <v>207</v>
      </c>
      <c r="S1835" s="38">
        <v>4185</v>
      </c>
      <c r="T1835">
        <v>1</v>
      </c>
      <c r="U1835">
        <v>0</v>
      </c>
      <c r="V1835" s="43" t="str">
        <f t="shared" si="127"/>
        <v>USD</v>
      </c>
    </row>
    <row r="1836" spans="1:22" x14ac:dyDescent="0.2">
      <c r="A1836" s="18" t="str">
        <f t="shared" si="125"/>
        <v>Catalogo principalCSP ACADEMICODG7GMGF0D7HX-0009EDU</v>
      </c>
      <c r="B1836" s="18" t="str">
        <f t="shared" si="126"/>
        <v>DG7GMGF0D7HX-0009EDUCSP ACADEMICO</v>
      </c>
      <c r="C1836" s="18"/>
      <c r="D1836" t="s">
        <v>122</v>
      </c>
      <c r="E1836" t="s">
        <v>3540</v>
      </c>
      <c r="F1836" t="s">
        <v>1976</v>
      </c>
      <c r="G1836" s="18" t="str">
        <f t="shared" si="128"/>
        <v>Catalogo principal</v>
      </c>
      <c r="H1836" s="43" t="s">
        <v>121</v>
      </c>
      <c r="I1836" s="37" t="s">
        <v>67</v>
      </c>
      <c r="J1836" t="s">
        <v>3599</v>
      </c>
      <c r="K1836" t="s">
        <v>40</v>
      </c>
      <c r="L1836" s="70" t="s">
        <v>21</v>
      </c>
      <c r="M1836" s="70" t="s">
        <v>4257</v>
      </c>
      <c r="N1836" s="37" t="s">
        <v>67</v>
      </c>
      <c r="O1836" s="37" t="s">
        <v>67</v>
      </c>
      <c r="P1836" s="37" t="s">
        <v>1976</v>
      </c>
      <c r="Q1836" s="75" t="s">
        <v>3540</v>
      </c>
      <c r="R1836" t="s">
        <v>207</v>
      </c>
      <c r="S1836" s="38">
        <v>33</v>
      </c>
      <c r="T1836">
        <v>1</v>
      </c>
      <c r="U1836">
        <v>0</v>
      </c>
      <c r="V1836" s="43" t="str">
        <f t="shared" si="127"/>
        <v>USD</v>
      </c>
    </row>
    <row r="1837" spans="1:22" x14ac:dyDescent="0.2">
      <c r="A1837" s="18" t="str">
        <f t="shared" si="125"/>
        <v>Catalogo principalCSP ACADEMICODG7GMGF0D7HX-0006EDU</v>
      </c>
      <c r="B1837" s="18" t="str">
        <f t="shared" si="126"/>
        <v>DG7GMGF0D7HX-0006EDUCSP ACADEMICO</v>
      </c>
      <c r="C1837" s="18"/>
      <c r="D1837" t="s">
        <v>122</v>
      </c>
      <c r="E1837" t="s">
        <v>3541</v>
      </c>
      <c r="F1837" t="s">
        <v>1976</v>
      </c>
      <c r="G1837" s="18" t="str">
        <f t="shared" si="128"/>
        <v>Catalogo principal</v>
      </c>
      <c r="H1837" s="43" t="s">
        <v>121</v>
      </c>
      <c r="I1837" s="37" t="s">
        <v>67</v>
      </c>
      <c r="J1837" t="s">
        <v>3600</v>
      </c>
      <c r="K1837" t="s">
        <v>40</v>
      </c>
      <c r="L1837" s="70" t="s">
        <v>21</v>
      </c>
      <c r="M1837" s="70" t="s">
        <v>4257</v>
      </c>
      <c r="N1837" s="37" t="s">
        <v>67</v>
      </c>
      <c r="O1837" s="37" t="s">
        <v>67</v>
      </c>
      <c r="P1837" s="37" t="s">
        <v>1976</v>
      </c>
      <c r="Q1837" s="75" t="s">
        <v>3541</v>
      </c>
      <c r="R1837" t="s">
        <v>207</v>
      </c>
      <c r="S1837" s="38">
        <v>33</v>
      </c>
      <c r="T1837">
        <v>1</v>
      </c>
      <c r="U1837">
        <v>0</v>
      </c>
      <c r="V1837" s="43" t="str">
        <f t="shared" si="127"/>
        <v>USD</v>
      </c>
    </row>
    <row r="1838" spans="1:22" x14ac:dyDescent="0.2">
      <c r="A1838" s="18" t="str">
        <f t="shared" si="125"/>
        <v>Catalogo principalCSP ACADEMICODG7GMGF0D5SL-0007EDU</v>
      </c>
      <c r="B1838" s="18" t="str">
        <f t="shared" si="126"/>
        <v>DG7GMGF0D5SL-0007EDUCSP ACADEMICO</v>
      </c>
      <c r="C1838" s="18"/>
      <c r="D1838" t="s">
        <v>122</v>
      </c>
      <c r="E1838" t="s">
        <v>3542</v>
      </c>
      <c r="F1838" t="s">
        <v>1976</v>
      </c>
      <c r="G1838" s="18" t="str">
        <f t="shared" si="128"/>
        <v>Catalogo principal</v>
      </c>
      <c r="H1838" s="43" t="s">
        <v>121</v>
      </c>
      <c r="I1838" s="37" t="s">
        <v>67</v>
      </c>
      <c r="J1838" t="s">
        <v>3601</v>
      </c>
      <c r="K1838" t="s">
        <v>40</v>
      </c>
      <c r="L1838" s="70" t="s">
        <v>21</v>
      </c>
      <c r="M1838" s="70" t="s">
        <v>4257</v>
      </c>
      <c r="N1838" s="37" t="s">
        <v>67</v>
      </c>
      <c r="O1838" s="37" t="s">
        <v>67</v>
      </c>
      <c r="P1838" s="37" t="s">
        <v>1976</v>
      </c>
      <c r="Q1838" s="75" t="s">
        <v>3542</v>
      </c>
      <c r="R1838" t="s">
        <v>207</v>
      </c>
      <c r="S1838" s="38">
        <v>12</v>
      </c>
      <c r="T1838">
        <v>1</v>
      </c>
      <c r="U1838">
        <v>0</v>
      </c>
      <c r="V1838" s="43" t="str">
        <f t="shared" si="127"/>
        <v>USD</v>
      </c>
    </row>
    <row r="1839" spans="1:22" x14ac:dyDescent="0.2">
      <c r="A1839" s="18" t="str">
        <f t="shared" si="125"/>
        <v>Catalogo principalCSP ACADEMICODG7GMGF0D5SL-0002EDU</v>
      </c>
      <c r="B1839" s="18" t="str">
        <f t="shared" si="126"/>
        <v>DG7GMGF0D5SL-0002EDUCSP ACADEMICO</v>
      </c>
      <c r="C1839" s="18"/>
      <c r="D1839" t="s">
        <v>122</v>
      </c>
      <c r="E1839" t="s">
        <v>3543</v>
      </c>
      <c r="F1839" t="s">
        <v>1976</v>
      </c>
      <c r="G1839" s="18" t="str">
        <f t="shared" si="128"/>
        <v>Catalogo principal</v>
      </c>
      <c r="H1839" s="43" t="s">
        <v>121</v>
      </c>
      <c r="I1839" s="37" t="s">
        <v>67</v>
      </c>
      <c r="J1839" t="s">
        <v>3602</v>
      </c>
      <c r="K1839" t="s">
        <v>40</v>
      </c>
      <c r="L1839" s="70" t="s">
        <v>21</v>
      </c>
      <c r="M1839" s="70" t="s">
        <v>4257</v>
      </c>
      <c r="N1839" s="37" t="s">
        <v>67</v>
      </c>
      <c r="O1839" s="37" t="s">
        <v>67</v>
      </c>
      <c r="P1839" s="37" t="s">
        <v>1976</v>
      </c>
      <c r="Q1839" s="75" t="s">
        <v>3543</v>
      </c>
      <c r="R1839" t="s">
        <v>207</v>
      </c>
      <c r="S1839" s="38">
        <v>16</v>
      </c>
      <c r="T1839">
        <v>1</v>
      </c>
      <c r="U1839">
        <v>0</v>
      </c>
      <c r="V1839" s="43" t="str">
        <f t="shared" si="127"/>
        <v>USD</v>
      </c>
    </row>
    <row r="1840" spans="1:22" x14ac:dyDescent="0.2">
      <c r="A1840" s="18" t="str">
        <f t="shared" si="125"/>
        <v>Catalogo principalCSP ACADEMICODG7GMGF0D513-0001EDU</v>
      </c>
      <c r="B1840" s="18" t="str">
        <f t="shared" si="126"/>
        <v>DG7GMGF0D513-0001EDUCSP ACADEMICO</v>
      </c>
      <c r="C1840" s="18"/>
      <c r="D1840" t="s">
        <v>122</v>
      </c>
      <c r="E1840" t="s">
        <v>3544</v>
      </c>
      <c r="F1840" t="s">
        <v>1976</v>
      </c>
      <c r="G1840" s="18" t="str">
        <f t="shared" si="128"/>
        <v>Catalogo principal</v>
      </c>
      <c r="H1840" s="43" t="s">
        <v>121</v>
      </c>
      <c r="I1840" s="37" t="s">
        <v>67</v>
      </c>
      <c r="J1840" t="s">
        <v>3603</v>
      </c>
      <c r="K1840" t="s">
        <v>40</v>
      </c>
      <c r="L1840" s="70" t="s">
        <v>21</v>
      </c>
      <c r="M1840" s="70" t="s">
        <v>4257</v>
      </c>
      <c r="N1840" s="37" t="s">
        <v>67</v>
      </c>
      <c r="O1840" s="37" t="s">
        <v>67</v>
      </c>
      <c r="P1840" s="37" t="s">
        <v>1976</v>
      </c>
      <c r="Q1840" s="75" t="s">
        <v>3544</v>
      </c>
      <c r="R1840" t="s">
        <v>207</v>
      </c>
      <c r="S1840" s="38">
        <v>5764</v>
      </c>
      <c r="T1840">
        <v>1</v>
      </c>
      <c r="U1840">
        <v>0</v>
      </c>
      <c r="V1840" s="43" t="str">
        <f t="shared" si="127"/>
        <v>USD</v>
      </c>
    </row>
    <row r="1841" spans="1:22" x14ac:dyDescent="0.2">
      <c r="A1841" s="18" t="str">
        <f t="shared" si="125"/>
        <v>Catalogo principalCSP ACADEMICODG7GMGF0D5VX-0007EDU</v>
      </c>
      <c r="B1841" s="18" t="str">
        <f t="shared" si="126"/>
        <v>DG7GMGF0D5VX-0007EDUCSP ACADEMICO</v>
      </c>
      <c r="C1841" s="18"/>
      <c r="D1841" t="s">
        <v>122</v>
      </c>
      <c r="E1841" t="s">
        <v>3656</v>
      </c>
      <c r="F1841" t="s">
        <v>1976</v>
      </c>
      <c r="G1841" s="18" t="str">
        <f t="shared" si="128"/>
        <v>Catalogo principal</v>
      </c>
      <c r="H1841" s="43" t="s">
        <v>121</v>
      </c>
      <c r="I1841" s="37" t="s">
        <v>67</v>
      </c>
      <c r="J1841" t="s">
        <v>3657</v>
      </c>
      <c r="K1841" t="s">
        <v>40</v>
      </c>
      <c r="L1841" s="70" t="s">
        <v>21</v>
      </c>
      <c r="M1841" s="70" t="s">
        <v>4257</v>
      </c>
      <c r="N1841" s="37" t="s">
        <v>67</v>
      </c>
      <c r="O1841" s="37" t="s">
        <v>67</v>
      </c>
      <c r="P1841" s="37" t="s">
        <v>1976</v>
      </c>
      <c r="Q1841" s="75" t="s">
        <v>3656</v>
      </c>
      <c r="R1841" t="s">
        <v>207</v>
      </c>
      <c r="S1841" s="38">
        <v>10</v>
      </c>
      <c r="T1841">
        <v>1</v>
      </c>
      <c r="U1841">
        <v>0</v>
      </c>
      <c r="V1841" s="43" t="str">
        <f t="shared" si="127"/>
        <v>USD</v>
      </c>
    </row>
    <row r="1842" spans="1:22" x14ac:dyDescent="0.2">
      <c r="A1842" s="18" t="str">
        <f t="shared" si="125"/>
        <v>Catalogo principalCSP ACADEMICODG7GMGF0D5VX-0006EDU</v>
      </c>
      <c r="B1842" s="18" t="str">
        <f t="shared" si="126"/>
        <v>DG7GMGF0D5VX-0006EDUCSP ACADEMICO</v>
      </c>
      <c r="C1842" s="18"/>
      <c r="D1842" t="s">
        <v>122</v>
      </c>
      <c r="E1842" t="s">
        <v>3658</v>
      </c>
      <c r="F1842" t="s">
        <v>1976</v>
      </c>
      <c r="G1842" s="18" t="str">
        <f t="shared" si="128"/>
        <v>Catalogo principal</v>
      </c>
      <c r="H1842" s="43" t="s">
        <v>121</v>
      </c>
      <c r="I1842" s="37" t="s">
        <v>67</v>
      </c>
      <c r="J1842" t="s">
        <v>3659</v>
      </c>
      <c r="K1842" t="s">
        <v>40</v>
      </c>
      <c r="L1842" s="70" t="s">
        <v>21</v>
      </c>
      <c r="M1842" s="70" t="s">
        <v>4257</v>
      </c>
      <c r="N1842" s="37" t="s">
        <v>67</v>
      </c>
      <c r="O1842" s="37" t="s">
        <v>67</v>
      </c>
      <c r="P1842" s="37" t="s">
        <v>1976</v>
      </c>
      <c r="Q1842" s="75" t="s">
        <v>3658</v>
      </c>
      <c r="R1842" t="s">
        <v>207</v>
      </c>
      <c r="S1842" s="38">
        <v>10</v>
      </c>
      <c r="T1842">
        <v>1</v>
      </c>
      <c r="U1842">
        <v>0</v>
      </c>
      <c r="V1842" s="43" t="str">
        <f t="shared" si="127"/>
        <v>USD</v>
      </c>
    </row>
    <row r="1843" spans="1:22" x14ac:dyDescent="0.2">
      <c r="A1843" s="18" t="str">
        <f t="shared" si="125"/>
        <v>Catalogo principalOPEN VALUE - CSP GOBIERNOCFQ7TTC0LGV8-0001</v>
      </c>
      <c r="B1843" s="18" t="str">
        <f t="shared" si="126"/>
        <v>CFQ7TTC0LGV8-0001OPEN VALUE - CSP GOBIERNO</v>
      </c>
      <c r="C1843" s="18"/>
      <c r="D1843" t="s">
        <v>122</v>
      </c>
      <c r="E1843" t="s">
        <v>3547</v>
      </c>
      <c r="F1843" t="s">
        <v>2769</v>
      </c>
      <c r="G1843" s="18" t="str">
        <f t="shared" si="128"/>
        <v>Catalogo principal</v>
      </c>
      <c r="H1843" s="43" t="s">
        <v>121</v>
      </c>
      <c r="I1843" s="37" t="s">
        <v>67</v>
      </c>
      <c r="J1843" t="s">
        <v>3610</v>
      </c>
      <c r="K1843" t="s">
        <v>40</v>
      </c>
      <c r="L1843" s="70" t="s">
        <v>21</v>
      </c>
      <c r="M1843" s="70" t="s">
        <v>3966</v>
      </c>
      <c r="N1843" s="37" t="s">
        <v>67</v>
      </c>
      <c r="O1843" s="37" t="s">
        <v>67</v>
      </c>
      <c r="P1843" s="37" t="s">
        <v>3756</v>
      </c>
      <c r="Q1843" s="75" t="s">
        <v>3547</v>
      </c>
      <c r="R1843" t="s">
        <v>3691</v>
      </c>
      <c r="S1843" s="38">
        <v>650</v>
      </c>
      <c r="T1843">
        <v>1</v>
      </c>
      <c r="U1843">
        <v>0</v>
      </c>
      <c r="V1843" s="43" t="str">
        <f t="shared" si="127"/>
        <v>USD</v>
      </c>
    </row>
    <row r="1844" spans="1:22" x14ac:dyDescent="0.2">
      <c r="A1844" s="18" t="str">
        <f t="shared" si="125"/>
        <v>Catalogo principalOPEN VALUE - CSP GOBIERNOCFQ7TTC0J1ZX-0001</v>
      </c>
      <c r="B1844" s="18" t="str">
        <f t="shared" si="126"/>
        <v>CFQ7TTC0J1ZX-0001OPEN VALUE - CSP GOBIERNO</v>
      </c>
      <c r="C1844" s="18"/>
      <c r="D1844" t="s">
        <v>122</v>
      </c>
      <c r="E1844" t="s">
        <v>3548</v>
      </c>
      <c r="F1844" t="s">
        <v>2769</v>
      </c>
      <c r="G1844" s="18" t="str">
        <f t="shared" si="128"/>
        <v>Catalogo principal</v>
      </c>
      <c r="H1844" s="43" t="s">
        <v>121</v>
      </c>
      <c r="I1844" s="37" t="s">
        <v>67</v>
      </c>
      <c r="J1844" t="s">
        <v>3611</v>
      </c>
      <c r="K1844" t="s">
        <v>40</v>
      </c>
      <c r="L1844" s="70" t="s">
        <v>21</v>
      </c>
      <c r="M1844" s="70" t="s">
        <v>3966</v>
      </c>
      <c r="N1844" s="37" t="s">
        <v>67</v>
      </c>
      <c r="O1844" s="37" t="s">
        <v>67</v>
      </c>
      <c r="P1844" s="37" t="s">
        <v>3756</v>
      </c>
      <c r="Q1844" s="75" t="s">
        <v>3548</v>
      </c>
      <c r="R1844" t="s">
        <v>3691</v>
      </c>
      <c r="S1844" s="38">
        <v>650</v>
      </c>
      <c r="T1844">
        <v>1</v>
      </c>
      <c r="U1844">
        <v>0</v>
      </c>
      <c r="V1844" s="43" t="str">
        <f t="shared" si="127"/>
        <v>USD</v>
      </c>
    </row>
    <row r="1845" spans="1:22" x14ac:dyDescent="0.2">
      <c r="A1845" s="18" t="str">
        <f t="shared" si="125"/>
        <v>Catalogo principalOPEN VALUE - CSP GOBIERNOCFQ7TTC0JSQ1-0002</v>
      </c>
      <c r="B1845" s="18" t="str">
        <f t="shared" si="126"/>
        <v>CFQ7TTC0JSQ1-0002OPEN VALUE - CSP GOBIERNO</v>
      </c>
      <c r="C1845" s="18"/>
      <c r="D1845" t="s">
        <v>122</v>
      </c>
      <c r="E1845" t="s">
        <v>3660</v>
      </c>
      <c r="F1845" t="s">
        <v>2769</v>
      </c>
      <c r="G1845" s="18" t="str">
        <f t="shared" si="128"/>
        <v>Catalogo principal</v>
      </c>
      <c r="H1845" s="43" t="s">
        <v>121</v>
      </c>
      <c r="I1845" s="37" t="s">
        <v>67</v>
      </c>
      <c r="J1845" t="s">
        <v>3661</v>
      </c>
      <c r="K1845" t="s">
        <v>40</v>
      </c>
      <c r="L1845" s="70" t="s">
        <v>21</v>
      </c>
      <c r="M1845" s="70" t="s">
        <v>3966</v>
      </c>
      <c r="N1845" s="37" t="s">
        <v>67</v>
      </c>
      <c r="O1845" s="37" t="s">
        <v>67</v>
      </c>
      <c r="P1845" s="37" t="s">
        <v>3756</v>
      </c>
      <c r="Q1845" s="75" t="s">
        <v>3660</v>
      </c>
      <c r="R1845" t="s">
        <v>3691</v>
      </c>
      <c r="S1845" s="38">
        <v>0.5</v>
      </c>
      <c r="T1845">
        <v>1</v>
      </c>
      <c r="U1845">
        <v>0</v>
      </c>
      <c r="V1845" s="43" t="str">
        <f t="shared" si="127"/>
        <v>USD</v>
      </c>
    </row>
    <row r="1846" spans="1:22" x14ac:dyDescent="0.2">
      <c r="A1846" s="18" t="str">
        <f t="shared" si="125"/>
        <v>Catalogo principalOPEN VALUE - CSP GOBIERNOCFQ7TTC0QB4T-0001</v>
      </c>
      <c r="B1846" s="18" t="str">
        <f t="shared" si="126"/>
        <v>CFQ7TTC0QB4T-0001OPEN VALUE - CSP GOBIERNO</v>
      </c>
      <c r="C1846" s="18"/>
      <c r="D1846" t="s">
        <v>122</v>
      </c>
      <c r="E1846" t="s">
        <v>3662</v>
      </c>
      <c r="F1846" t="s">
        <v>2769</v>
      </c>
      <c r="G1846" s="18" t="str">
        <f t="shared" si="128"/>
        <v>Catalogo principal</v>
      </c>
      <c r="H1846" s="43" t="s">
        <v>121</v>
      </c>
      <c r="I1846" s="37" t="s">
        <v>67</v>
      </c>
      <c r="J1846" t="s">
        <v>3663</v>
      </c>
      <c r="K1846" t="s">
        <v>40</v>
      </c>
      <c r="L1846" s="70" t="s">
        <v>21</v>
      </c>
      <c r="M1846" s="70" t="s">
        <v>3966</v>
      </c>
      <c r="N1846" s="37" t="s">
        <v>67</v>
      </c>
      <c r="O1846" s="37" t="s">
        <v>67</v>
      </c>
      <c r="P1846" s="37" t="s">
        <v>3756</v>
      </c>
      <c r="Q1846" s="75" t="s">
        <v>3662</v>
      </c>
      <c r="R1846" t="s">
        <v>3691</v>
      </c>
      <c r="S1846" s="38">
        <v>4</v>
      </c>
      <c r="T1846">
        <v>1</v>
      </c>
      <c r="U1846">
        <v>0</v>
      </c>
      <c r="V1846" s="43" t="str">
        <f t="shared" si="127"/>
        <v>USD</v>
      </c>
    </row>
    <row r="1847" spans="1:22" x14ac:dyDescent="0.2">
      <c r="A1847" s="18" t="str">
        <f t="shared" si="125"/>
        <v>Catalogo principalOPEN VALUE - CSP GOBIERNOCFQ7TTC0QB3R-0001</v>
      </c>
      <c r="B1847" s="18" t="str">
        <f t="shared" si="126"/>
        <v>CFQ7TTC0QB3R-0001OPEN VALUE - CSP GOBIERNO</v>
      </c>
      <c r="C1847" s="18"/>
      <c r="D1847" t="s">
        <v>122</v>
      </c>
      <c r="E1847" t="s">
        <v>3664</v>
      </c>
      <c r="F1847" t="s">
        <v>2769</v>
      </c>
      <c r="G1847" s="18" t="str">
        <f t="shared" si="128"/>
        <v>Catalogo principal</v>
      </c>
      <c r="H1847" s="43" t="s">
        <v>121</v>
      </c>
      <c r="I1847" s="37" t="s">
        <v>67</v>
      </c>
      <c r="J1847" t="s">
        <v>3665</v>
      </c>
      <c r="K1847" t="s">
        <v>40</v>
      </c>
      <c r="L1847" s="70" t="s">
        <v>21</v>
      </c>
      <c r="M1847" s="70" t="s">
        <v>3966</v>
      </c>
      <c r="N1847" s="37" t="s">
        <v>67</v>
      </c>
      <c r="O1847" s="37" t="s">
        <v>67</v>
      </c>
      <c r="P1847" s="37" t="s">
        <v>3756</v>
      </c>
      <c r="Q1847" s="75" t="s">
        <v>3664</v>
      </c>
      <c r="R1847" t="s">
        <v>3691</v>
      </c>
      <c r="S1847" s="38">
        <v>5</v>
      </c>
      <c r="T1847">
        <v>1</v>
      </c>
      <c r="U1847">
        <v>0</v>
      </c>
      <c r="V1847" s="43" t="str">
        <f t="shared" si="127"/>
        <v>USD</v>
      </c>
    </row>
    <row r="1848" spans="1:22" x14ac:dyDescent="0.2">
      <c r="A1848" s="18" t="str">
        <f t="shared" si="125"/>
        <v>Catalogo principalOPEN VALUE - CSP GOBIERNOCFQ7TTC0QB3G-0001</v>
      </c>
      <c r="B1848" s="18" t="str">
        <f t="shared" si="126"/>
        <v>CFQ7TTC0QB3G-0001OPEN VALUE - CSP GOBIERNO</v>
      </c>
      <c r="C1848" s="18"/>
      <c r="D1848" t="s">
        <v>122</v>
      </c>
      <c r="E1848" t="s">
        <v>3666</v>
      </c>
      <c r="F1848" t="s">
        <v>2769</v>
      </c>
      <c r="G1848" s="18" t="str">
        <f t="shared" si="128"/>
        <v>Catalogo principal</v>
      </c>
      <c r="H1848" s="43" t="s">
        <v>121</v>
      </c>
      <c r="I1848" s="37" t="s">
        <v>67</v>
      </c>
      <c r="J1848" t="s">
        <v>3667</v>
      </c>
      <c r="K1848" t="s">
        <v>40</v>
      </c>
      <c r="L1848" s="70" t="s">
        <v>21</v>
      </c>
      <c r="M1848" s="70" t="s">
        <v>3966</v>
      </c>
      <c r="N1848" s="37" t="s">
        <v>67</v>
      </c>
      <c r="O1848" s="37" t="s">
        <v>67</v>
      </c>
      <c r="P1848" s="37" t="s">
        <v>3756</v>
      </c>
      <c r="Q1848" s="75" t="s">
        <v>3666</v>
      </c>
      <c r="R1848" t="s">
        <v>3691</v>
      </c>
      <c r="S1848" s="38">
        <v>4</v>
      </c>
      <c r="T1848">
        <v>1</v>
      </c>
      <c r="U1848">
        <v>0</v>
      </c>
      <c r="V1848" s="43" t="str">
        <f t="shared" si="127"/>
        <v>USD</v>
      </c>
    </row>
    <row r="1849" spans="1:22" x14ac:dyDescent="0.2">
      <c r="A1849" s="18" t="str">
        <f t="shared" si="125"/>
        <v>Catalogo principalOPEN VALUE - CSP GOBIERNOCFQ7TTC0HX56-0002</v>
      </c>
      <c r="B1849" s="18" t="str">
        <f t="shared" si="126"/>
        <v>CFQ7TTC0HX56-0002OPEN VALUE - CSP GOBIERNO</v>
      </c>
      <c r="C1849" s="18"/>
      <c r="D1849" t="s">
        <v>122</v>
      </c>
      <c r="E1849" t="s">
        <v>3549</v>
      </c>
      <c r="F1849" t="s">
        <v>2769</v>
      </c>
      <c r="G1849" s="18" t="str">
        <f t="shared" si="128"/>
        <v>Catalogo principal</v>
      </c>
      <c r="H1849" s="43" t="s">
        <v>121</v>
      </c>
      <c r="I1849" s="37" t="s">
        <v>67</v>
      </c>
      <c r="J1849" t="s">
        <v>3612</v>
      </c>
      <c r="K1849" t="s">
        <v>40</v>
      </c>
      <c r="L1849" s="70" t="s">
        <v>21</v>
      </c>
      <c r="M1849" s="70" t="s">
        <v>3966</v>
      </c>
      <c r="N1849" s="37" t="s">
        <v>67</v>
      </c>
      <c r="O1849" s="37" t="s">
        <v>67</v>
      </c>
      <c r="P1849" s="37" t="s">
        <v>3756</v>
      </c>
      <c r="Q1849" s="75" t="s">
        <v>3549</v>
      </c>
      <c r="R1849" t="s">
        <v>3691</v>
      </c>
      <c r="S1849" s="38">
        <v>3</v>
      </c>
      <c r="T1849">
        <v>1</v>
      </c>
      <c r="U1849">
        <v>0</v>
      </c>
      <c r="V1849" s="43" t="str">
        <f t="shared" si="127"/>
        <v>USD</v>
      </c>
    </row>
    <row r="1850" spans="1:22" x14ac:dyDescent="0.2">
      <c r="A1850" s="18" t="str">
        <f t="shared" si="125"/>
        <v>Catalogo principalOPEN VALUE - CSP GOBIERNOCFQ7TTC0QQRV-0002</v>
      </c>
      <c r="B1850" s="18" t="str">
        <f t="shared" si="126"/>
        <v>CFQ7TTC0QQRV-0002OPEN VALUE - CSP GOBIERNO</v>
      </c>
      <c r="C1850" s="18"/>
      <c r="D1850" t="s">
        <v>122</v>
      </c>
      <c r="E1850" t="s">
        <v>3550</v>
      </c>
      <c r="F1850" t="s">
        <v>2769</v>
      </c>
      <c r="G1850" s="18" t="str">
        <f t="shared" si="128"/>
        <v>Catalogo principal</v>
      </c>
      <c r="H1850" s="43" t="s">
        <v>121</v>
      </c>
      <c r="I1850" s="37" t="s">
        <v>67</v>
      </c>
      <c r="J1850" t="s">
        <v>3613</v>
      </c>
      <c r="K1850" t="s">
        <v>40</v>
      </c>
      <c r="L1850" s="70" t="s">
        <v>21</v>
      </c>
      <c r="M1850" s="70" t="s">
        <v>3966</v>
      </c>
      <c r="N1850" s="37" t="s">
        <v>67</v>
      </c>
      <c r="O1850" s="37" t="s">
        <v>67</v>
      </c>
      <c r="P1850" s="37" t="s">
        <v>3756</v>
      </c>
      <c r="Q1850" s="75" t="s">
        <v>3550</v>
      </c>
      <c r="R1850" t="s">
        <v>3691</v>
      </c>
      <c r="S1850" s="38">
        <v>10.4</v>
      </c>
      <c r="T1850">
        <v>1</v>
      </c>
      <c r="U1850">
        <v>0</v>
      </c>
      <c r="V1850" s="43" t="str">
        <f t="shared" si="127"/>
        <v>USD</v>
      </c>
    </row>
    <row r="1851" spans="1:22" x14ac:dyDescent="0.2">
      <c r="A1851" s="18" t="str">
        <f t="shared" si="125"/>
        <v>Catalogo principalOPEN VALUE - CSP GOBIERNOCFQ7TTC0Q171-0004</v>
      </c>
      <c r="B1851" s="18" t="str">
        <f t="shared" si="126"/>
        <v>CFQ7TTC0Q171-0004OPEN VALUE - CSP GOBIERNO</v>
      </c>
      <c r="C1851" s="18"/>
      <c r="D1851" t="s">
        <v>122</v>
      </c>
      <c r="E1851" t="s">
        <v>3551</v>
      </c>
      <c r="F1851" t="s">
        <v>2769</v>
      </c>
      <c r="G1851" s="18" t="str">
        <f t="shared" si="128"/>
        <v>Catalogo principal</v>
      </c>
      <c r="H1851" s="43" t="s">
        <v>121</v>
      </c>
      <c r="I1851" s="37" t="s">
        <v>67</v>
      </c>
      <c r="J1851" t="s">
        <v>3614</v>
      </c>
      <c r="K1851" t="s">
        <v>40</v>
      </c>
      <c r="L1851" s="70" t="s">
        <v>21</v>
      </c>
      <c r="M1851" s="70" t="s">
        <v>3966</v>
      </c>
      <c r="N1851" s="37" t="s">
        <v>67</v>
      </c>
      <c r="O1851" s="37" t="s">
        <v>67</v>
      </c>
      <c r="P1851" s="37" t="s">
        <v>3756</v>
      </c>
      <c r="Q1851" s="75" t="s">
        <v>3551</v>
      </c>
      <c r="R1851" t="s">
        <v>3691</v>
      </c>
      <c r="S1851" s="38">
        <v>4000</v>
      </c>
      <c r="T1851">
        <v>1</v>
      </c>
      <c r="U1851">
        <v>0</v>
      </c>
      <c r="V1851" s="43" t="str">
        <f t="shared" si="127"/>
        <v>USD</v>
      </c>
    </row>
    <row r="1852" spans="1:22" x14ac:dyDescent="0.2">
      <c r="A1852" s="18" t="str">
        <f t="shared" si="125"/>
        <v>Catalogo principalOPEN VALUE - CSP GOBIERNOCFQ7TTC0Q171-0003</v>
      </c>
      <c r="B1852" s="18" t="str">
        <f t="shared" si="126"/>
        <v>CFQ7TTC0Q171-0003OPEN VALUE - CSP GOBIERNO</v>
      </c>
      <c r="C1852" s="18"/>
      <c r="D1852" t="s">
        <v>122</v>
      </c>
      <c r="E1852" t="s">
        <v>3552</v>
      </c>
      <c r="F1852" t="s">
        <v>2769</v>
      </c>
      <c r="G1852" s="18" t="str">
        <f t="shared" si="128"/>
        <v>Catalogo principal</v>
      </c>
      <c r="H1852" s="43" t="s">
        <v>121</v>
      </c>
      <c r="I1852" s="37" t="s">
        <v>67</v>
      </c>
      <c r="J1852" t="s">
        <v>3615</v>
      </c>
      <c r="K1852" t="s">
        <v>40</v>
      </c>
      <c r="L1852" s="70" t="s">
        <v>21</v>
      </c>
      <c r="M1852" s="70" t="s">
        <v>3966</v>
      </c>
      <c r="N1852" s="37" t="s">
        <v>67</v>
      </c>
      <c r="O1852" s="37" t="s">
        <v>67</v>
      </c>
      <c r="P1852" s="37" t="s">
        <v>3756</v>
      </c>
      <c r="Q1852" s="75" t="s">
        <v>3552</v>
      </c>
      <c r="R1852" t="s">
        <v>3691</v>
      </c>
      <c r="S1852" s="38">
        <v>0</v>
      </c>
      <c r="T1852">
        <v>1</v>
      </c>
      <c r="U1852">
        <v>0</v>
      </c>
      <c r="V1852" s="43" t="str">
        <f t="shared" si="127"/>
        <v>USD</v>
      </c>
    </row>
    <row r="1853" spans="1:22" x14ac:dyDescent="0.2">
      <c r="A1853" s="18" t="str">
        <f t="shared" si="125"/>
        <v>Catalogo principalOPEN VALUE - CSP GOBIERNOCFQ7TTC0JXCZ-0009</v>
      </c>
      <c r="B1853" s="18" t="str">
        <f t="shared" si="126"/>
        <v>CFQ7TTC0JXCZ-0009OPEN VALUE - CSP GOBIERNO</v>
      </c>
      <c r="C1853" s="18"/>
      <c r="D1853" t="s">
        <v>122</v>
      </c>
      <c r="E1853" t="s">
        <v>3668</v>
      </c>
      <c r="F1853" t="s">
        <v>2769</v>
      </c>
      <c r="G1853" s="18" t="str">
        <f t="shared" si="128"/>
        <v>Catalogo principal</v>
      </c>
      <c r="H1853" s="43" t="s">
        <v>121</v>
      </c>
      <c r="I1853" s="37" t="s">
        <v>67</v>
      </c>
      <c r="J1853" t="s">
        <v>3669</v>
      </c>
      <c r="K1853" t="s">
        <v>40</v>
      </c>
      <c r="L1853" s="70" t="s">
        <v>21</v>
      </c>
      <c r="M1853" s="70" t="s">
        <v>3966</v>
      </c>
      <c r="N1853" s="37" t="s">
        <v>67</v>
      </c>
      <c r="O1853" s="37" t="s">
        <v>67</v>
      </c>
      <c r="P1853" s="37" t="s">
        <v>3756</v>
      </c>
      <c r="Q1853" s="75" t="s">
        <v>3668</v>
      </c>
      <c r="R1853" t="s">
        <v>3691</v>
      </c>
      <c r="S1853" s="38">
        <v>2</v>
      </c>
      <c r="T1853">
        <v>1</v>
      </c>
      <c r="U1853">
        <v>0</v>
      </c>
      <c r="V1853" s="43" t="str">
        <f t="shared" si="127"/>
        <v>USD</v>
      </c>
    </row>
    <row r="1854" spans="1:22" x14ac:dyDescent="0.2">
      <c r="A1854" s="18" t="str">
        <f t="shared" si="125"/>
        <v>Catalogo principalOPEN VALUE - CSP GOBIERNOCFQ7TTC0QR79-0004</v>
      </c>
      <c r="B1854" s="18" t="str">
        <f t="shared" si="126"/>
        <v>CFQ7TTC0QR79-0004OPEN VALUE - CSP GOBIERNO</v>
      </c>
      <c r="C1854" s="18"/>
      <c r="D1854" t="s">
        <v>122</v>
      </c>
      <c r="E1854" t="s">
        <v>3670</v>
      </c>
      <c r="F1854" t="s">
        <v>2769</v>
      </c>
      <c r="G1854" s="18" t="str">
        <f t="shared" si="128"/>
        <v>Catalogo principal</v>
      </c>
      <c r="H1854" s="43" t="s">
        <v>121</v>
      </c>
      <c r="I1854" s="37" t="s">
        <v>67</v>
      </c>
      <c r="J1854" t="s">
        <v>3671</v>
      </c>
      <c r="K1854" t="s">
        <v>40</v>
      </c>
      <c r="L1854" s="70" t="s">
        <v>21</v>
      </c>
      <c r="M1854" s="70" t="s">
        <v>3966</v>
      </c>
      <c r="N1854" s="37" t="s">
        <v>67</v>
      </c>
      <c r="O1854" s="37" t="s">
        <v>67</v>
      </c>
      <c r="P1854" s="37" t="s">
        <v>3756</v>
      </c>
      <c r="Q1854" s="75" t="s">
        <v>3670</v>
      </c>
      <c r="R1854" t="s">
        <v>3691</v>
      </c>
      <c r="S1854" s="38">
        <v>3</v>
      </c>
      <c r="T1854">
        <v>1</v>
      </c>
      <c r="U1854">
        <v>0</v>
      </c>
      <c r="V1854" s="43" t="str">
        <f t="shared" si="127"/>
        <v>USD</v>
      </c>
    </row>
    <row r="1855" spans="1:22" x14ac:dyDescent="0.2">
      <c r="A1855" s="18" t="str">
        <f t="shared" si="125"/>
        <v>Catalogo principalOPEN VALUE - CSP GOBIERNOCFQ7TTC0QR79-0002</v>
      </c>
      <c r="B1855" s="18" t="str">
        <f t="shared" si="126"/>
        <v>CFQ7TTC0QR79-0002OPEN VALUE - CSP GOBIERNO</v>
      </c>
      <c r="C1855" s="18"/>
      <c r="D1855" t="s">
        <v>122</v>
      </c>
      <c r="E1855" t="s">
        <v>3672</v>
      </c>
      <c r="F1855" t="s">
        <v>2769</v>
      </c>
      <c r="G1855" s="18" t="str">
        <f t="shared" si="128"/>
        <v>Catalogo principal</v>
      </c>
      <c r="H1855" s="43" t="s">
        <v>121</v>
      </c>
      <c r="I1855" s="37" t="s">
        <v>67</v>
      </c>
      <c r="J1855" t="s">
        <v>3673</v>
      </c>
      <c r="K1855" t="s">
        <v>40</v>
      </c>
      <c r="L1855" s="70" t="s">
        <v>21</v>
      </c>
      <c r="M1855" s="70" t="s">
        <v>3966</v>
      </c>
      <c r="N1855" s="37" t="s">
        <v>67</v>
      </c>
      <c r="O1855" s="37" t="s">
        <v>67</v>
      </c>
      <c r="P1855" s="37" t="s">
        <v>3756</v>
      </c>
      <c r="Q1855" s="75" t="s">
        <v>3672</v>
      </c>
      <c r="R1855" t="s">
        <v>3691</v>
      </c>
      <c r="S1855" s="38">
        <v>2</v>
      </c>
      <c r="T1855">
        <v>1</v>
      </c>
      <c r="U1855">
        <v>0</v>
      </c>
      <c r="V1855" s="43" t="str">
        <f t="shared" si="127"/>
        <v>USD</v>
      </c>
    </row>
    <row r="1856" spans="1:22" x14ac:dyDescent="0.2">
      <c r="A1856" s="18" t="str">
        <f t="shared" si="125"/>
        <v>Catalogo principalOPEN VALUE - CSP GOBIERNOCFQ7TTC0HL73-0008</v>
      </c>
      <c r="B1856" s="18" t="str">
        <f t="shared" si="126"/>
        <v>CFQ7TTC0HL73-0008OPEN VALUE - CSP GOBIERNO</v>
      </c>
      <c r="C1856" s="18"/>
      <c r="D1856" t="s">
        <v>122</v>
      </c>
      <c r="E1856" t="s">
        <v>3674</v>
      </c>
      <c r="F1856" t="s">
        <v>2769</v>
      </c>
      <c r="G1856" s="18" t="str">
        <f t="shared" si="128"/>
        <v>Catalogo principal</v>
      </c>
      <c r="H1856" s="43" t="s">
        <v>121</v>
      </c>
      <c r="I1856" s="37" t="s">
        <v>67</v>
      </c>
      <c r="J1856" t="s">
        <v>3675</v>
      </c>
      <c r="K1856" t="s">
        <v>40</v>
      </c>
      <c r="L1856" s="70" t="s">
        <v>21</v>
      </c>
      <c r="M1856" s="70" t="s">
        <v>3966</v>
      </c>
      <c r="N1856" s="37" t="s">
        <v>67</v>
      </c>
      <c r="O1856" s="37" t="s">
        <v>67</v>
      </c>
      <c r="P1856" s="37" t="s">
        <v>3756</v>
      </c>
      <c r="Q1856" s="75" t="s">
        <v>3674</v>
      </c>
      <c r="R1856" t="s">
        <v>3691</v>
      </c>
      <c r="S1856" s="38">
        <v>15</v>
      </c>
      <c r="T1856">
        <v>1</v>
      </c>
      <c r="U1856">
        <v>0</v>
      </c>
      <c r="V1856" s="43" t="str">
        <f t="shared" si="127"/>
        <v>USD</v>
      </c>
    </row>
    <row r="1857" spans="1:22" x14ac:dyDescent="0.2">
      <c r="A1857" s="18" t="str">
        <f t="shared" si="125"/>
        <v>Catalogo principalOPEN VALUE - CSP GOBIERNOCFQ7TTC0HL73-000C</v>
      </c>
      <c r="B1857" s="18" t="str">
        <f t="shared" si="126"/>
        <v>CFQ7TTC0HL73-000COPEN VALUE - CSP GOBIERNO</v>
      </c>
      <c r="C1857" s="18"/>
      <c r="D1857" t="s">
        <v>122</v>
      </c>
      <c r="E1857" t="s">
        <v>3676</v>
      </c>
      <c r="F1857" t="s">
        <v>2769</v>
      </c>
      <c r="G1857" s="18" t="str">
        <f t="shared" si="128"/>
        <v>Catalogo principal</v>
      </c>
      <c r="H1857" s="43" t="s">
        <v>121</v>
      </c>
      <c r="I1857" s="37" t="s">
        <v>67</v>
      </c>
      <c r="J1857" t="s">
        <v>3677</v>
      </c>
      <c r="K1857" t="s">
        <v>40</v>
      </c>
      <c r="L1857" s="70" t="s">
        <v>21</v>
      </c>
      <c r="M1857" s="70" t="s">
        <v>3966</v>
      </c>
      <c r="N1857" s="37" t="s">
        <v>67</v>
      </c>
      <c r="O1857" s="37" t="s">
        <v>67</v>
      </c>
      <c r="P1857" s="37" t="s">
        <v>3756</v>
      </c>
      <c r="Q1857" s="75" t="s">
        <v>3676</v>
      </c>
      <c r="R1857" t="s">
        <v>3691</v>
      </c>
      <c r="S1857" s="38">
        <v>20</v>
      </c>
      <c r="T1857">
        <v>1</v>
      </c>
      <c r="U1857">
        <v>0</v>
      </c>
      <c r="V1857" s="43" t="str">
        <f t="shared" si="127"/>
        <v>USD</v>
      </c>
    </row>
    <row r="1858" spans="1:22" x14ac:dyDescent="0.2">
      <c r="A1858" s="18" t="str">
        <f t="shared" si="125"/>
        <v>Catalogo principalOPEN VALUE - CSP GOBIERNOCFQ7TTC0QW7C-0001</v>
      </c>
      <c r="B1858" s="18" t="str">
        <f t="shared" si="126"/>
        <v>CFQ7TTC0QW7C-0001OPEN VALUE - CSP GOBIERNO</v>
      </c>
      <c r="C1858" s="18"/>
      <c r="D1858" t="s">
        <v>122</v>
      </c>
      <c r="E1858" t="s">
        <v>3678</v>
      </c>
      <c r="F1858" t="s">
        <v>2769</v>
      </c>
      <c r="G1858" s="18" t="str">
        <f t="shared" si="128"/>
        <v>Catalogo principal</v>
      </c>
      <c r="H1858" s="43" t="s">
        <v>121</v>
      </c>
      <c r="I1858" s="37" t="s">
        <v>67</v>
      </c>
      <c r="J1858" t="s">
        <v>3679</v>
      </c>
      <c r="K1858" t="s">
        <v>40</v>
      </c>
      <c r="L1858" s="70" t="s">
        <v>21</v>
      </c>
      <c r="M1858" s="70" t="s">
        <v>3966</v>
      </c>
      <c r="N1858" s="37" t="s">
        <v>67</v>
      </c>
      <c r="O1858" s="37" t="s">
        <v>67</v>
      </c>
      <c r="P1858" s="37" t="s">
        <v>3756</v>
      </c>
      <c r="Q1858" s="75" t="s">
        <v>3678</v>
      </c>
      <c r="R1858" t="s">
        <v>3691</v>
      </c>
      <c r="S1858" s="38">
        <v>40</v>
      </c>
      <c r="T1858">
        <v>1</v>
      </c>
      <c r="U1858">
        <v>0</v>
      </c>
      <c r="V1858" s="43" t="str">
        <f t="shared" si="127"/>
        <v>USD</v>
      </c>
    </row>
    <row r="1859" spans="1:22" x14ac:dyDescent="0.2">
      <c r="A1859" s="18" t="str">
        <f t="shared" si="125"/>
        <v>Catalogo principalOPEN VALUE - CSP GOBIERNOCFQ7TTC0QW7C-0006</v>
      </c>
      <c r="B1859" s="18" t="str">
        <f t="shared" si="126"/>
        <v>CFQ7TTC0QW7C-0006OPEN VALUE - CSP GOBIERNO</v>
      </c>
      <c r="C1859" s="18"/>
      <c r="D1859" t="s">
        <v>122</v>
      </c>
      <c r="E1859" t="s">
        <v>3680</v>
      </c>
      <c r="F1859" t="s">
        <v>2769</v>
      </c>
      <c r="G1859" s="18" t="str">
        <f t="shared" si="128"/>
        <v>Catalogo principal</v>
      </c>
      <c r="H1859" s="43" t="s">
        <v>121</v>
      </c>
      <c r="I1859" s="37" t="s">
        <v>67</v>
      </c>
      <c r="J1859" t="s">
        <v>3681</v>
      </c>
      <c r="K1859" t="s">
        <v>40</v>
      </c>
      <c r="L1859" s="70" t="s">
        <v>21</v>
      </c>
      <c r="M1859" s="70" t="s">
        <v>3966</v>
      </c>
      <c r="N1859" s="37" t="s">
        <v>67</v>
      </c>
      <c r="O1859" s="37" t="s">
        <v>67</v>
      </c>
      <c r="P1859" s="37" t="s">
        <v>3756</v>
      </c>
      <c r="Q1859" s="75" t="s">
        <v>3680</v>
      </c>
      <c r="R1859" t="s">
        <v>3691</v>
      </c>
      <c r="S1859" s="38">
        <v>40</v>
      </c>
      <c r="T1859">
        <v>1</v>
      </c>
      <c r="U1859">
        <v>0</v>
      </c>
      <c r="V1859" s="43" t="str">
        <f t="shared" si="127"/>
        <v>USD</v>
      </c>
    </row>
    <row r="1860" spans="1:22" x14ac:dyDescent="0.2">
      <c r="A1860" s="18" t="str">
        <f t="shared" si="125"/>
        <v>Catalogo principalOPEN VALUE - CSP GOBIERNOCFQ7TTC0PW0V-0001</v>
      </c>
      <c r="B1860" s="18" t="str">
        <f t="shared" si="126"/>
        <v>CFQ7TTC0PW0V-0001OPEN VALUE - CSP GOBIERNO</v>
      </c>
      <c r="C1860" s="18"/>
      <c r="D1860" t="s">
        <v>122</v>
      </c>
      <c r="E1860" t="s">
        <v>3682</v>
      </c>
      <c r="F1860" t="s">
        <v>2769</v>
      </c>
      <c r="G1860" s="18" t="str">
        <f t="shared" si="128"/>
        <v>Catalogo principal</v>
      </c>
      <c r="H1860" s="43" t="s">
        <v>121</v>
      </c>
      <c r="I1860" s="37" t="s">
        <v>67</v>
      </c>
      <c r="J1860" t="s">
        <v>3683</v>
      </c>
      <c r="K1860" t="s">
        <v>40</v>
      </c>
      <c r="L1860" s="70" t="s">
        <v>21</v>
      </c>
      <c r="M1860" s="70" t="s">
        <v>3966</v>
      </c>
      <c r="N1860" s="37" t="s">
        <v>67</v>
      </c>
      <c r="O1860" s="37" t="s">
        <v>67</v>
      </c>
      <c r="P1860" s="37" t="s">
        <v>3756</v>
      </c>
      <c r="Q1860" s="75" t="s">
        <v>3682</v>
      </c>
      <c r="R1860" t="s">
        <v>3691</v>
      </c>
      <c r="S1860" s="38">
        <v>6</v>
      </c>
      <c r="T1860">
        <v>1</v>
      </c>
      <c r="U1860">
        <v>0</v>
      </c>
      <c r="V1860" s="43" t="str">
        <f t="shared" si="127"/>
        <v>USD</v>
      </c>
    </row>
    <row r="1861" spans="1:22" x14ac:dyDescent="0.2">
      <c r="A1861" s="18" t="str">
        <f t="shared" si="125"/>
        <v>Catalogo principalOPEN VALUE - CSP GOBIERNOCFQ7TTC0R4JH-0001</v>
      </c>
      <c r="B1861" s="18" t="str">
        <f t="shared" si="126"/>
        <v>CFQ7TTC0R4JH-0001OPEN VALUE - CSP GOBIERNO</v>
      </c>
      <c r="C1861" s="18"/>
      <c r="D1861" t="s">
        <v>122</v>
      </c>
      <c r="E1861" t="s">
        <v>3684</v>
      </c>
      <c r="F1861" t="s">
        <v>2769</v>
      </c>
      <c r="G1861" s="18" t="str">
        <f t="shared" si="128"/>
        <v>Catalogo principal</v>
      </c>
      <c r="H1861" s="43" t="s">
        <v>121</v>
      </c>
      <c r="I1861" s="37" t="s">
        <v>67</v>
      </c>
      <c r="J1861" t="s">
        <v>3685</v>
      </c>
      <c r="K1861" t="s">
        <v>40</v>
      </c>
      <c r="L1861" s="70" t="s">
        <v>21</v>
      </c>
      <c r="M1861" s="70" t="s">
        <v>3966</v>
      </c>
      <c r="N1861" s="37" t="s">
        <v>67</v>
      </c>
      <c r="O1861" s="37" t="s">
        <v>67</v>
      </c>
      <c r="P1861" s="37" t="s">
        <v>3756</v>
      </c>
      <c r="Q1861" s="75" t="s">
        <v>3684</v>
      </c>
      <c r="R1861" t="s">
        <v>3691</v>
      </c>
      <c r="S1861" s="38">
        <v>40</v>
      </c>
      <c r="T1861">
        <v>1</v>
      </c>
      <c r="U1861">
        <v>0</v>
      </c>
      <c r="V1861" s="43" t="str">
        <f t="shared" si="127"/>
        <v>USD</v>
      </c>
    </row>
    <row r="1862" spans="1:22" x14ac:dyDescent="0.2">
      <c r="A1862" s="18" t="str">
        <f t="shared" si="125"/>
        <v>Catalogo principalOPEN VALUE - CSP GOBIERNOCFQ7TTC0J1GC-0003</v>
      </c>
      <c r="B1862" s="18" t="str">
        <f t="shared" si="126"/>
        <v>CFQ7TTC0J1GC-0003OPEN VALUE - CSP GOBIERNO</v>
      </c>
      <c r="C1862" s="18"/>
      <c r="D1862" t="s">
        <v>122</v>
      </c>
      <c r="E1862" t="s">
        <v>3686</v>
      </c>
      <c r="F1862" t="s">
        <v>2769</v>
      </c>
      <c r="G1862" s="18" t="str">
        <f t="shared" si="128"/>
        <v>Catalogo principal</v>
      </c>
      <c r="H1862" s="43" t="s">
        <v>121</v>
      </c>
      <c r="I1862" s="37" t="s">
        <v>67</v>
      </c>
      <c r="J1862" t="s">
        <v>3823</v>
      </c>
      <c r="K1862" t="s">
        <v>40</v>
      </c>
      <c r="L1862" s="70" t="s">
        <v>21</v>
      </c>
      <c r="M1862" s="70" t="s">
        <v>3966</v>
      </c>
      <c r="N1862" s="37" t="s">
        <v>67</v>
      </c>
      <c r="O1862" s="37" t="s">
        <v>67</v>
      </c>
      <c r="P1862" s="37" t="s">
        <v>3756</v>
      </c>
      <c r="Q1862" s="75" t="s">
        <v>3686</v>
      </c>
      <c r="R1862" t="s">
        <v>3691</v>
      </c>
      <c r="S1862" s="38">
        <v>0</v>
      </c>
      <c r="T1862">
        <v>1</v>
      </c>
      <c r="U1862">
        <v>0</v>
      </c>
      <c r="V1862" s="43" t="str">
        <f t="shared" si="127"/>
        <v>USD</v>
      </c>
    </row>
    <row r="1863" spans="1:22" x14ac:dyDescent="0.2">
      <c r="A1863" s="18" t="str">
        <f t="shared" si="125"/>
        <v>Catalogo principalOPEN VALUE - CSP GOBIERNOCFQ7TTC0LH2H-000X</v>
      </c>
      <c r="B1863" s="18" t="str">
        <f t="shared" si="126"/>
        <v>CFQ7TTC0LH2H-000XOPEN VALUE - CSP GOBIERNO</v>
      </c>
      <c r="C1863" s="18"/>
      <c r="D1863" t="s">
        <v>122</v>
      </c>
      <c r="E1863" t="s">
        <v>3553</v>
      </c>
      <c r="F1863" t="s">
        <v>2769</v>
      </c>
      <c r="G1863" s="18" t="str">
        <f t="shared" si="128"/>
        <v>Catalogo principal</v>
      </c>
      <c r="H1863" s="43" t="s">
        <v>121</v>
      </c>
      <c r="I1863" s="37" t="s">
        <v>67</v>
      </c>
      <c r="J1863" t="s">
        <v>3616</v>
      </c>
      <c r="K1863" t="s">
        <v>40</v>
      </c>
      <c r="L1863" s="70" t="s">
        <v>21</v>
      </c>
      <c r="M1863" s="70" t="s">
        <v>3966</v>
      </c>
      <c r="N1863" s="37" t="s">
        <v>67</v>
      </c>
      <c r="O1863" s="37" t="s">
        <v>67</v>
      </c>
      <c r="P1863" s="37" t="s">
        <v>3756</v>
      </c>
      <c r="Q1863" s="75" t="s">
        <v>3553</v>
      </c>
      <c r="R1863" t="s">
        <v>3691</v>
      </c>
      <c r="S1863" s="38">
        <v>12</v>
      </c>
      <c r="T1863">
        <v>1</v>
      </c>
      <c r="U1863">
        <v>0</v>
      </c>
      <c r="V1863" s="43" t="str">
        <f t="shared" si="127"/>
        <v>USD</v>
      </c>
    </row>
    <row r="1864" spans="1:22" x14ac:dyDescent="0.2">
      <c r="A1864" s="18" t="str">
        <f t="shared" si="125"/>
        <v>Catalogo principalOPEN VALUE - CSP GOBIERNOCFQ7TTC0HVZW-000D</v>
      </c>
      <c r="B1864" s="18" t="str">
        <f t="shared" si="126"/>
        <v>CFQ7TTC0HVZW-000DOPEN VALUE - CSP GOBIERNO</v>
      </c>
      <c r="C1864" s="18"/>
      <c r="D1864" t="s">
        <v>122</v>
      </c>
      <c r="E1864" t="s">
        <v>3554</v>
      </c>
      <c r="F1864" t="s">
        <v>2769</v>
      </c>
      <c r="G1864" s="18" t="str">
        <f t="shared" si="128"/>
        <v>Catalogo principal</v>
      </c>
      <c r="H1864" s="43" t="s">
        <v>121</v>
      </c>
      <c r="I1864" s="37" t="s">
        <v>67</v>
      </c>
      <c r="J1864" t="s">
        <v>3617</v>
      </c>
      <c r="K1864" t="s">
        <v>40</v>
      </c>
      <c r="L1864" s="70" t="s">
        <v>21</v>
      </c>
      <c r="M1864" s="70" t="s">
        <v>3966</v>
      </c>
      <c r="N1864" s="37" t="s">
        <v>67</v>
      </c>
      <c r="O1864" s="37" t="s">
        <v>67</v>
      </c>
      <c r="P1864" s="37" t="s">
        <v>3756</v>
      </c>
      <c r="Q1864" s="75" t="s">
        <v>3554</v>
      </c>
      <c r="R1864" t="s">
        <v>3691</v>
      </c>
      <c r="S1864" s="38">
        <v>5</v>
      </c>
      <c r="T1864">
        <v>1</v>
      </c>
      <c r="U1864">
        <v>0</v>
      </c>
      <c r="V1864" s="43" t="str">
        <f t="shared" si="127"/>
        <v>USD</v>
      </c>
    </row>
    <row r="1865" spans="1:22" x14ac:dyDescent="0.2">
      <c r="A1865" s="18" t="str">
        <f t="shared" si="125"/>
        <v>Catalogo principalOPEN VALUE - CSP GOBIERNOCFQ7TTC0J203-000S</v>
      </c>
      <c r="B1865" s="18" t="str">
        <f t="shared" si="126"/>
        <v>CFQ7TTC0J203-000SOPEN VALUE - CSP GOBIERNO</v>
      </c>
      <c r="C1865" s="18"/>
      <c r="D1865" t="s">
        <v>122</v>
      </c>
      <c r="E1865" t="s">
        <v>3555</v>
      </c>
      <c r="F1865" t="s">
        <v>2769</v>
      </c>
      <c r="G1865" s="18" t="str">
        <f t="shared" si="128"/>
        <v>Catalogo principal</v>
      </c>
      <c r="H1865" s="43" t="s">
        <v>121</v>
      </c>
      <c r="I1865" s="37" t="s">
        <v>67</v>
      </c>
      <c r="J1865" t="s">
        <v>3618</v>
      </c>
      <c r="K1865" t="s">
        <v>40</v>
      </c>
      <c r="L1865" s="70" t="s">
        <v>21</v>
      </c>
      <c r="M1865" s="70" t="s">
        <v>3966</v>
      </c>
      <c r="N1865" s="37" t="s">
        <v>67</v>
      </c>
      <c r="O1865" s="37" t="s">
        <v>67</v>
      </c>
      <c r="P1865" s="37" t="s">
        <v>3756</v>
      </c>
      <c r="Q1865" s="75" t="s">
        <v>3555</v>
      </c>
      <c r="R1865" t="s">
        <v>3691</v>
      </c>
      <c r="S1865" s="38">
        <v>71.099999999999994</v>
      </c>
      <c r="T1865">
        <v>1</v>
      </c>
      <c r="U1865">
        <v>0</v>
      </c>
      <c r="V1865" s="43" t="str">
        <f t="shared" si="127"/>
        <v>USD</v>
      </c>
    </row>
    <row r="1866" spans="1:22" x14ac:dyDescent="0.2">
      <c r="A1866" s="18" t="str">
        <f t="shared" si="125"/>
        <v>Catalogo principalOPEN VALUE - CSP GOBIERNOCFQ7TTC0J203-000R</v>
      </c>
      <c r="B1866" s="18" t="str">
        <f t="shared" si="126"/>
        <v>CFQ7TTC0J203-000ROPEN VALUE - CSP GOBIERNO</v>
      </c>
      <c r="C1866" s="18"/>
      <c r="D1866" t="s">
        <v>122</v>
      </c>
      <c r="E1866" t="s">
        <v>3556</v>
      </c>
      <c r="F1866" t="s">
        <v>2769</v>
      </c>
      <c r="G1866" s="18" t="str">
        <f t="shared" si="128"/>
        <v>Catalogo principal</v>
      </c>
      <c r="H1866" s="43" t="s">
        <v>121</v>
      </c>
      <c r="I1866" s="37" t="s">
        <v>67</v>
      </c>
      <c r="J1866" t="s">
        <v>3619</v>
      </c>
      <c r="K1866" t="s">
        <v>40</v>
      </c>
      <c r="L1866" s="70" t="s">
        <v>21</v>
      </c>
      <c r="M1866" s="70" t="s">
        <v>3966</v>
      </c>
      <c r="N1866" s="37" t="s">
        <v>67</v>
      </c>
      <c r="O1866" s="37" t="s">
        <v>67</v>
      </c>
      <c r="P1866" s="37" t="s">
        <v>3756</v>
      </c>
      <c r="Q1866" s="75" t="s">
        <v>3556</v>
      </c>
      <c r="R1866" t="s">
        <v>3691</v>
      </c>
      <c r="S1866" s="38">
        <v>63</v>
      </c>
      <c r="T1866">
        <v>1</v>
      </c>
      <c r="U1866">
        <v>0</v>
      </c>
      <c r="V1866" s="43" t="str">
        <f t="shared" si="127"/>
        <v>USD</v>
      </c>
    </row>
    <row r="1867" spans="1:22" x14ac:dyDescent="0.2">
      <c r="A1867" s="18" t="str">
        <f t="shared" si="125"/>
        <v>Catalogo principalOPEN VALUE - CSP GOBIERNOCFQ7TTC0J203-0005</v>
      </c>
      <c r="B1867" s="18" t="str">
        <f t="shared" si="126"/>
        <v>CFQ7TTC0J203-0005OPEN VALUE - CSP GOBIERNO</v>
      </c>
      <c r="C1867" s="18"/>
      <c r="D1867" t="s">
        <v>122</v>
      </c>
      <c r="E1867" t="s">
        <v>3562</v>
      </c>
      <c r="F1867" t="s">
        <v>2769</v>
      </c>
      <c r="G1867" s="18" t="str">
        <f t="shared" si="128"/>
        <v>Catalogo principal</v>
      </c>
      <c r="H1867" s="43" t="s">
        <v>121</v>
      </c>
      <c r="I1867" s="37" t="s">
        <v>67</v>
      </c>
      <c r="J1867" t="s">
        <v>3625</v>
      </c>
      <c r="K1867" t="s">
        <v>40</v>
      </c>
      <c r="L1867" s="70" t="s">
        <v>21</v>
      </c>
      <c r="M1867" s="70" t="s">
        <v>3966</v>
      </c>
      <c r="N1867" s="37" t="s">
        <v>67</v>
      </c>
      <c r="O1867" s="37" t="s">
        <v>67</v>
      </c>
      <c r="P1867" s="37" t="s">
        <v>3756</v>
      </c>
      <c r="Q1867" s="75" t="s">
        <v>3562</v>
      </c>
      <c r="R1867" t="s">
        <v>3691</v>
      </c>
      <c r="S1867" s="38">
        <v>114.3</v>
      </c>
      <c r="T1867">
        <v>1</v>
      </c>
      <c r="U1867">
        <v>0</v>
      </c>
      <c r="V1867" s="43" t="str">
        <f t="shared" si="127"/>
        <v>USD</v>
      </c>
    </row>
    <row r="1868" spans="1:22" x14ac:dyDescent="0.2">
      <c r="A1868" s="18" t="str">
        <f t="shared" si="125"/>
        <v>Catalogo principalOPEN VALUE - CSP GOBIERNOCFQ7TTC0J203-0004</v>
      </c>
      <c r="B1868" s="18" t="str">
        <f t="shared" si="126"/>
        <v>CFQ7TTC0J203-0004OPEN VALUE - CSP GOBIERNO</v>
      </c>
      <c r="C1868" s="18"/>
      <c r="D1868" t="s">
        <v>122</v>
      </c>
      <c r="E1868" t="s">
        <v>3563</v>
      </c>
      <c r="F1868" t="s">
        <v>2769</v>
      </c>
      <c r="G1868" s="18" t="str">
        <f t="shared" si="128"/>
        <v>Catalogo principal</v>
      </c>
      <c r="H1868" s="43" t="s">
        <v>121</v>
      </c>
      <c r="I1868" s="37" t="s">
        <v>67</v>
      </c>
      <c r="J1868" t="s">
        <v>3626</v>
      </c>
      <c r="K1868" t="s">
        <v>40</v>
      </c>
      <c r="L1868" s="70" t="s">
        <v>21</v>
      </c>
      <c r="M1868" s="70" t="s">
        <v>3966</v>
      </c>
      <c r="N1868" s="37" t="s">
        <v>67</v>
      </c>
      <c r="O1868" s="37" t="s">
        <v>67</v>
      </c>
      <c r="P1868" s="37" t="s">
        <v>3756</v>
      </c>
      <c r="Q1868" s="75" t="s">
        <v>3563</v>
      </c>
      <c r="R1868" t="s">
        <v>3691</v>
      </c>
      <c r="S1868" s="38">
        <v>122.4</v>
      </c>
      <c r="T1868">
        <v>1</v>
      </c>
      <c r="U1868">
        <v>0</v>
      </c>
      <c r="V1868" s="43" t="str">
        <f t="shared" si="127"/>
        <v>USD</v>
      </c>
    </row>
    <row r="1869" spans="1:22" x14ac:dyDescent="0.2">
      <c r="A1869" s="18" t="str">
        <f t="shared" si="125"/>
        <v>Catalogo principalOPEN VALUE - CSP GOBIERNOCFQ7TTC0J203-0002</v>
      </c>
      <c r="B1869" s="18" t="str">
        <f t="shared" si="126"/>
        <v>CFQ7TTC0J203-0002OPEN VALUE - CSP GOBIERNO</v>
      </c>
      <c r="C1869" s="18"/>
      <c r="D1869" t="s">
        <v>122</v>
      </c>
      <c r="E1869" t="s">
        <v>3564</v>
      </c>
      <c r="F1869" t="s">
        <v>2769</v>
      </c>
      <c r="G1869" s="18" t="str">
        <f t="shared" si="128"/>
        <v>Catalogo principal</v>
      </c>
      <c r="H1869" s="43" t="s">
        <v>121</v>
      </c>
      <c r="I1869" s="37" t="s">
        <v>67</v>
      </c>
      <c r="J1869" t="s">
        <v>3627</v>
      </c>
      <c r="K1869" t="s">
        <v>40</v>
      </c>
      <c r="L1869" s="70" t="s">
        <v>21</v>
      </c>
      <c r="M1869" s="70" t="s">
        <v>3966</v>
      </c>
      <c r="N1869" s="37" t="s">
        <v>67</v>
      </c>
      <c r="O1869" s="37" t="s">
        <v>67</v>
      </c>
      <c r="P1869" s="37" t="s">
        <v>3756</v>
      </c>
      <c r="Q1869" s="75" t="s">
        <v>3564</v>
      </c>
      <c r="R1869" t="s">
        <v>3691</v>
      </c>
      <c r="S1869" s="38">
        <v>145.80000000000001</v>
      </c>
      <c r="T1869">
        <v>1</v>
      </c>
      <c r="U1869">
        <v>0</v>
      </c>
      <c r="V1869" s="43" t="str">
        <f t="shared" si="127"/>
        <v>USD</v>
      </c>
    </row>
    <row r="1870" spans="1:22" x14ac:dyDescent="0.2">
      <c r="A1870" s="18" t="str">
        <f t="shared" ref="A1870:A1930" si="129">D1870&amp;F1870&amp;E1870</f>
        <v>Catalogo principalOPEN VALUE - CSP GOBIERNOCFQ7TTC0J203-0001</v>
      </c>
      <c r="B1870" s="18" t="str">
        <f t="shared" ref="B1870:B1930" si="130">E1870&amp;F1870</f>
        <v>CFQ7TTC0J203-0001OPEN VALUE - CSP GOBIERNO</v>
      </c>
      <c r="C1870" s="18"/>
      <c r="D1870" t="s">
        <v>122</v>
      </c>
      <c r="E1870" t="s">
        <v>3565</v>
      </c>
      <c r="F1870" t="s">
        <v>2769</v>
      </c>
      <c r="G1870" s="18" t="str">
        <f t="shared" si="128"/>
        <v>Catalogo principal</v>
      </c>
      <c r="H1870" s="43" t="s">
        <v>121</v>
      </c>
      <c r="I1870" s="37" t="s">
        <v>67</v>
      </c>
      <c r="J1870" t="s">
        <v>3628</v>
      </c>
      <c r="K1870" t="s">
        <v>40</v>
      </c>
      <c r="L1870" s="70" t="s">
        <v>21</v>
      </c>
      <c r="M1870" s="70" t="s">
        <v>3966</v>
      </c>
      <c r="N1870" s="37" t="s">
        <v>67</v>
      </c>
      <c r="O1870" s="37" t="s">
        <v>67</v>
      </c>
      <c r="P1870" s="37" t="s">
        <v>3756</v>
      </c>
      <c r="Q1870" s="75" t="s">
        <v>3565</v>
      </c>
      <c r="R1870" t="s">
        <v>3691</v>
      </c>
      <c r="S1870" s="38">
        <v>94.5</v>
      </c>
      <c r="T1870">
        <v>1</v>
      </c>
      <c r="U1870">
        <v>0</v>
      </c>
      <c r="V1870" s="43" t="str">
        <f t="shared" si="127"/>
        <v>USD</v>
      </c>
    </row>
    <row r="1871" spans="1:22" x14ac:dyDescent="0.2">
      <c r="A1871" s="18" t="str">
        <f t="shared" si="129"/>
        <v>Catalogo principalOPEN VALUE - CSP GOBIERNOCFQ7TTC0J203-000Q</v>
      </c>
      <c r="B1871" s="18" t="str">
        <f t="shared" si="130"/>
        <v>CFQ7TTC0J203-000QOPEN VALUE - CSP GOBIERNO</v>
      </c>
      <c r="C1871" s="18"/>
      <c r="D1871" t="s">
        <v>122</v>
      </c>
      <c r="E1871" t="s">
        <v>3557</v>
      </c>
      <c r="F1871" t="s">
        <v>2769</v>
      </c>
      <c r="G1871" s="18" t="str">
        <f t="shared" si="128"/>
        <v>Catalogo principal</v>
      </c>
      <c r="H1871" s="43" t="s">
        <v>121</v>
      </c>
      <c r="I1871" s="37" t="s">
        <v>67</v>
      </c>
      <c r="J1871" t="s">
        <v>3620</v>
      </c>
      <c r="K1871" t="s">
        <v>40</v>
      </c>
      <c r="L1871" s="70" t="s">
        <v>21</v>
      </c>
      <c r="M1871" s="70" t="s">
        <v>3966</v>
      </c>
      <c r="N1871" s="37" t="s">
        <v>67</v>
      </c>
      <c r="O1871" s="37" t="s">
        <v>67</v>
      </c>
      <c r="P1871" s="37" t="s">
        <v>3756</v>
      </c>
      <c r="Q1871" s="75" t="s">
        <v>3557</v>
      </c>
      <c r="R1871" t="s">
        <v>3691</v>
      </c>
      <c r="S1871" s="38">
        <v>48.6</v>
      </c>
      <c r="T1871">
        <v>1</v>
      </c>
      <c r="U1871">
        <v>0</v>
      </c>
      <c r="V1871" s="43" t="str">
        <f t="shared" ref="V1871:V1931" si="131">H1871</f>
        <v>USD</v>
      </c>
    </row>
    <row r="1872" spans="1:22" x14ac:dyDescent="0.2">
      <c r="A1872" s="18" t="str">
        <f t="shared" si="129"/>
        <v>Catalogo principalOPEN VALUE - CSP GOBIERNOCFQ7TTC0J203-000P</v>
      </c>
      <c r="B1872" s="18" t="str">
        <f t="shared" si="130"/>
        <v>CFQ7TTC0J203-000POPEN VALUE - CSP GOBIERNO</v>
      </c>
      <c r="C1872" s="18"/>
      <c r="D1872" t="s">
        <v>122</v>
      </c>
      <c r="E1872" t="s">
        <v>3558</v>
      </c>
      <c r="F1872" t="s">
        <v>2769</v>
      </c>
      <c r="G1872" s="18" t="str">
        <f t="shared" si="128"/>
        <v>Catalogo principal</v>
      </c>
      <c r="H1872" s="43" t="s">
        <v>121</v>
      </c>
      <c r="I1872" s="37" t="s">
        <v>67</v>
      </c>
      <c r="J1872" t="s">
        <v>3621</v>
      </c>
      <c r="K1872" t="s">
        <v>40</v>
      </c>
      <c r="L1872" s="70" t="s">
        <v>21</v>
      </c>
      <c r="M1872" s="70" t="s">
        <v>3966</v>
      </c>
      <c r="N1872" s="37" t="s">
        <v>67</v>
      </c>
      <c r="O1872" s="37" t="s">
        <v>67</v>
      </c>
      <c r="P1872" s="37" t="s">
        <v>3756</v>
      </c>
      <c r="Q1872" s="75" t="s">
        <v>3558</v>
      </c>
      <c r="R1872" t="s">
        <v>3691</v>
      </c>
      <c r="S1872" s="38">
        <v>40.5</v>
      </c>
      <c r="T1872">
        <v>1</v>
      </c>
      <c r="U1872">
        <v>0</v>
      </c>
      <c r="V1872" s="43" t="str">
        <f t="shared" si="131"/>
        <v>USD</v>
      </c>
    </row>
    <row r="1873" spans="1:22" x14ac:dyDescent="0.2">
      <c r="A1873" s="18" t="str">
        <f t="shared" si="129"/>
        <v>Catalogo principalOPEN VALUE - CSP GOBIERNOCFQ7TTC0J203-000N</v>
      </c>
      <c r="B1873" s="18" t="str">
        <f t="shared" si="130"/>
        <v>CFQ7TTC0J203-000NOPEN VALUE - CSP GOBIERNO</v>
      </c>
      <c r="C1873" s="18"/>
      <c r="D1873" t="s">
        <v>122</v>
      </c>
      <c r="E1873" t="s">
        <v>3559</v>
      </c>
      <c r="F1873" t="s">
        <v>2769</v>
      </c>
      <c r="G1873" s="18" t="str">
        <f t="shared" si="128"/>
        <v>Catalogo principal</v>
      </c>
      <c r="H1873" s="43" t="s">
        <v>121</v>
      </c>
      <c r="I1873" s="37" t="s">
        <v>67</v>
      </c>
      <c r="J1873" t="s">
        <v>3622</v>
      </c>
      <c r="K1873" t="s">
        <v>40</v>
      </c>
      <c r="L1873" s="70" t="s">
        <v>21</v>
      </c>
      <c r="M1873" s="70" t="s">
        <v>3966</v>
      </c>
      <c r="N1873" s="37" t="s">
        <v>67</v>
      </c>
      <c r="O1873" s="37" t="s">
        <v>67</v>
      </c>
      <c r="P1873" s="37" t="s">
        <v>3756</v>
      </c>
      <c r="Q1873" s="75" t="s">
        <v>3559</v>
      </c>
      <c r="R1873" t="s">
        <v>3691</v>
      </c>
      <c r="S1873" s="38">
        <v>39.6</v>
      </c>
      <c r="T1873">
        <v>1</v>
      </c>
      <c r="U1873">
        <v>0</v>
      </c>
      <c r="V1873" s="43" t="str">
        <f t="shared" si="131"/>
        <v>USD</v>
      </c>
    </row>
    <row r="1874" spans="1:22" x14ac:dyDescent="0.2">
      <c r="A1874" s="18" t="str">
        <f t="shared" si="129"/>
        <v>Catalogo principalOPEN VALUE - CSP GOBIERNOCFQ7TTC0J203-000M</v>
      </c>
      <c r="B1874" s="18" t="str">
        <f t="shared" si="130"/>
        <v>CFQ7TTC0J203-000MOPEN VALUE - CSP GOBIERNO</v>
      </c>
      <c r="C1874" s="18"/>
      <c r="D1874" t="s">
        <v>122</v>
      </c>
      <c r="E1874" t="s">
        <v>3560</v>
      </c>
      <c r="F1874" t="s">
        <v>2769</v>
      </c>
      <c r="G1874" s="18" t="str">
        <f t="shared" si="128"/>
        <v>Catalogo principal</v>
      </c>
      <c r="H1874" s="43" t="s">
        <v>121</v>
      </c>
      <c r="I1874" s="37" t="s">
        <v>67</v>
      </c>
      <c r="J1874" t="s">
        <v>3623</v>
      </c>
      <c r="K1874" t="s">
        <v>40</v>
      </c>
      <c r="L1874" s="70" t="s">
        <v>21</v>
      </c>
      <c r="M1874" s="70" t="s">
        <v>3966</v>
      </c>
      <c r="N1874" s="37" t="s">
        <v>67</v>
      </c>
      <c r="O1874" s="37" t="s">
        <v>67</v>
      </c>
      <c r="P1874" s="37" t="s">
        <v>3756</v>
      </c>
      <c r="Q1874" s="75" t="s">
        <v>3560</v>
      </c>
      <c r="R1874" t="s">
        <v>3691</v>
      </c>
      <c r="S1874" s="38">
        <v>31.5</v>
      </c>
      <c r="T1874">
        <v>1</v>
      </c>
      <c r="U1874">
        <v>0</v>
      </c>
      <c r="V1874" s="43" t="str">
        <f t="shared" si="131"/>
        <v>USD</v>
      </c>
    </row>
    <row r="1875" spans="1:22" x14ac:dyDescent="0.2">
      <c r="A1875" s="18" t="str">
        <f t="shared" si="129"/>
        <v>Catalogo principalOPEN VALUE - CSP GOBIERNOCFQ7TTC0J203-000L</v>
      </c>
      <c r="B1875" s="18" t="str">
        <f t="shared" si="130"/>
        <v>CFQ7TTC0J203-000LOPEN VALUE - CSP GOBIERNO</v>
      </c>
      <c r="C1875" s="18"/>
      <c r="D1875" t="s">
        <v>122</v>
      </c>
      <c r="E1875" t="s">
        <v>3561</v>
      </c>
      <c r="F1875" t="s">
        <v>2769</v>
      </c>
      <c r="G1875" s="18" t="str">
        <f t="shared" si="128"/>
        <v>Catalogo principal</v>
      </c>
      <c r="H1875" s="43" t="s">
        <v>121</v>
      </c>
      <c r="I1875" s="37" t="s">
        <v>67</v>
      </c>
      <c r="J1875" t="s">
        <v>3624</v>
      </c>
      <c r="K1875" t="s">
        <v>40</v>
      </c>
      <c r="L1875" s="70" t="s">
        <v>21</v>
      </c>
      <c r="M1875" s="70" t="s">
        <v>3966</v>
      </c>
      <c r="N1875" s="37" t="s">
        <v>67</v>
      </c>
      <c r="O1875" s="37" t="s">
        <v>67</v>
      </c>
      <c r="P1875" s="37" t="s">
        <v>3756</v>
      </c>
      <c r="Q1875" s="75" t="s">
        <v>3561</v>
      </c>
      <c r="R1875" t="s">
        <v>3691</v>
      </c>
      <c r="S1875" s="38">
        <v>28.8</v>
      </c>
      <c r="T1875">
        <v>1</v>
      </c>
      <c r="U1875">
        <v>0</v>
      </c>
      <c r="V1875" s="43" t="str">
        <f t="shared" si="131"/>
        <v>USD</v>
      </c>
    </row>
    <row r="1876" spans="1:22" x14ac:dyDescent="0.2">
      <c r="A1876" s="18" t="str">
        <f t="shared" si="129"/>
        <v>Catalogo principalOPEN VALUE - CSP GOBIERNOCFQ7TTC0R9QB-0002</v>
      </c>
      <c r="B1876" s="18" t="str">
        <f t="shared" si="130"/>
        <v>CFQ7TTC0R9QB-0002OPEN VALUE - CSP GOBIERNO</v>
      </c>
      <c r="C1876" s="18"/>
      <c r="D1876" t="s">
        <v>122</v>
      </c>
      <c r="E1876" t="s">
        <v>3687</v>
      </c>
      <c r="F1876" t="s">
        <v>2769</v>
      </c>
      <c r="G1876" s="18" t="str">
        <f t="shared" si="128"/>
        <v>Catalogo principal</v>
      </c>
      <c r="H1876" s="43" t="s">
        <v>121</v>
      </c>
      <c r="I1876" s="37" t="s">
        <v>67</v>
      </c>
      <c r="J1876" t="s">
        <v>3688</v>
      </c>
      <c r="K1876" t="s">
        <v>40</v>
      </c>
      <c r="L1876" s="70" t="s">
        <v>21</v>
      </c>
      <c r="M1876" s="70" t="s">
        <v>3966</v>
      </c>
      <c r="N1876" s="37" t="s">
        <v>67</v>
      </c>
      <c r="O1876" s="37" t="s">
        <v>67</v>
      </c>
      <c r="P1876" s="37" t="s">
        <v>3756</v>
      </c>
      <c r="Q1876" s="75" t="s">
        <v>3687</v>
      </c>
      <c r="R1876" t="s">
        <v>3691</v>
      </c>
      <c r="S1876" s="38">
        <v>3</v>
      </c>
      <c r="T1876">
        <v>1</v>
      </c>
      <c r="U1876">
        <v>0</v>
      </c>
      <c r="V1876" s="43" t="str">
        <f t="shared" si="131"/>
        <v>USD</v>
      </c>
    </row>
    <row r="1877" spans="1:22" x14ac:dyDescent="0.2">
      <c r="A1877" s="18" t="str">
        <f t="shared" si="129"/>
        <v>Catalogo principalCSP ACADEMICOc75517bb-ede2-4f82-b2a8-cfddfa606977</v>
      </c>
      <c r="B1877" s="18" t="str">
        <f t="shared" si="130"/>
        <v>c75517bb-ede2-4f82-b2a8-cfddfa606977CSP ACADEMICO</v>
      </c>
      <c r="C1877" s="18"/>
      <c r="D1877" t="s">
        <v>122</v>
      </c>
      <c r="E1877" t="s">
        <v>3689</v>
      </c>
      <c r="F1877" t="s">
        <v>1976</v>
      </c>
      <c r="G1877" s="18" t="str">
        <f t="shared" si="128"/>
        <v>Catalogo principal</v>
      </c>
      <c r="H1877" s="43" t="s">
        <v>121</v>
      </c>
      <c r="I1877" s="37" t="s">
        <v>67</v>
      </c>
      <c r="J1877" t="s">
        <v>3690</v>
      </c>
      <c r="K1877" t="s">
        <v>40</v>
      </c>
      <c r="L1877" s="70" t="s">
        <v>21</v>
      </c>
      <c r="M1877" s="70" t="s">
        <v>3966</v>
      </c>
      <c r="N1877" s="37" t="s">
        <v>67</v>
      </c>
      <c r="O1877" s="37" t="s">
        <v>67</v>
      </c>
      <c r="P1877" s="37" t="s">
        <v>1976</v>
      </c>
      <c r="Q1877" s="75" t="s">
        <v>3689</v>
      </c>
      <c r="R1877" t="s">
        <v>3691</v>
      </c>
      <c r="S1877" s="38">
        <v>8</v>
      </c>
      <c r="T1877">
        <v>1</v>
      </c>
      <c r="U1877">
        <v>0</v>
      </c>
      <c r="V1877" s="43" t="str">
        <f t="shared" si="131"/>
        <v>USD</v>
      </c>
    </row>
    <row r="1878" spans="1:22" x14ac:dyDescent="0.2">
      <c r="A1878" s="18" t="str">
        <f t="shared" si="129"/>
        <v>Catalogo principalCSP ACADEMICO8614f148-7cf8-4752-8a8d-7c0a611e7dfc</v>
      </c>
      <c r="B1878" s="18" t="str">
        <f t="shared" si="130"/>
        <v>8614f148-7cf8-4752-8a8d-7c0a611e7dfcCSP ACADEMICO</v>
      </c>
      <c r="C1878" s="18"/>
      <c r="D1878" t="s">
        <v>122</v>
      </c>
      <c r="E1878" t="s">
        <v>3692</v>
      </c>
      <c r="F1878" t="s">
        <v>1976</v>
      </c>
      <c r="G1878" s="18" t="str">
        <f t="shared" si="128"/>
        <v>Catalogo principal</v>
      </c>
      <c r="H1878" s="43" t="s">
        <v>121</v>
      </c>
      <c r="I1878" s="37" t="s">
        <v>67</v>
      </c>
      <c r="J1878" t="s">
        <v>3824</v>
      </c>
      <c r="K1878" t="s">
        <v>40</v>
      </c>
      <c r="L1878" s="70" t="s">
        <v>21</v>
      </c>
      <c r="M1878" s="70" t="s">
        <v>3966</v>
      </c>
      <c r="N1878" s="37" t="s">
        <v>67</v>
      </c>
      <c r="O1878" s="37" t="s">
        <v>67</v>
      </c>
      <c r="P1878" s="37" t="s">
        <v>1976</v>
      </c>
      <c r="Q1878" s="75" t="s">
        <v>3692</v>
      </c>
      <c r="R1878" t="s">
        <v>3691</v>
      </c>
      <c r="S1878" s="38">
        <v>16</v>
      </c>
      <c r="T1878">
        <v>1</v>
      </c>
      <c r="U1878">
        <v>0</v>
      </c>
      <c r="V1878" s="43" t="str">
        <f t="shared" si="131"/>
        <v>USD</v>
      </c>
    </row>
    <row r="1879" spans="1:22" x14ac:dyDescent="0.2">
      <c r="A1879" s="18" t="str">
        <f t="shared" si="129"/>
        <v>Catalogo principalCSP ACADEMICO395e11f7-c24a-4e1d-9335-973484cb5abc</v>
      </c>
      <c r="B1879" s="18" t="str">
        <f t="shared" si="130"/>
        <v>395e11f7-c24a-4e1d-9335-973484cb5abcCSP ACADEMICO</v>
      </c>
      <c r="C1879" s="18"/>
      <c r="D1879" t="s">
        <v>122</v>
      </c>
      <c r="E1879" t="s">
        <v>3693</v>
      </c>
      <c r="F1879" t="s">
        <v>1976</v>
      </c>
      <c r="G1879" s="18" t="str">
        <f t="shared" si="128"/>
        <v>Catalogo principal</v>
      </c>
      <c r="H1879" s="43" t="s">
        <v>121</v>
      </c>
      <c r="I1879" s="37" t="s">
        <v>67</v>
      </c>
      <c r="J1879" t="s">
        <v>3825</v>
      </c>
      <c r="K1879" t="s">
        <v>40</v>
      </c>
      <c r="L1879" s="70" t="s">
        <v>21</v>
      </c>
      <c r="M1879" s="70" t="s">
        <v>3966</v>
      </c>
      <c r="N1879" s="37" t="s">
        <v>67</v>
      </c>
      <c r="O1879" s="37" t="s">
        <v>67</v>
      </c>
      <c r="P1879" s="37" t="s">
        <v>1976</v>
      </c>
      <c r="Q1879" s="75" t="s">
        <v>3693</v>
      </c>
      <c r="R1879" t="s">
        <v>3691</v>
      </c>
      <c r="S1879" s="38">
        <v>16</v>
      </c>
      <c r="T1879">
        <v>1</v>
      </c>
      <c r="U1879">
        <v>0</v>
      </c>
      <c r="V1879" s="43" t="str">
        <f t="shared" si="131"/>
        <v>USD</v>
      </c>
    </row>
    <row r="1880" spans="1:22" x14ac:dyDescent="0.2">
      <c r="A1880" s="18" t="str">
        <f t="shared" si="129"/>
        <v>Catalogo principalCSP ACADEMICOa45587ba-bda8-4cd3-9e15-4826ba4064fc</v>
      </c>
      <c r="B1880" s="18" t="str">
        <f t="shared" si="130"/>
        <v>a45587ba-bda8-4cd3-9e15-4826ba4064fcCSP ACADEMICO</v>
      </c>
      <c r="C1880" s="18"/>
      <c r="D1880" t="s">
        <v>122</v>
      </c>
      <c r="E1880" t="s">
        <v>3694</v>
      </c>
      <c r="F1880" t="s">
        <v>1976</v>
      </c>
      <c r="G1880" s="18" t="str">
        <f t="shared" si="128"/>
        <v>Catalogo principal</v>
      </c>
      <c r="H1880" s="43" t="s">
        <v>121</v>
      </c>
      <c r="I1880" s="37" t="s">
        <v>67</v>
      </c>
      <c r="J1880" t="s">
        <v>3695</v>
      </c>
      <c r="K1880" t="s">
        <v>40</v>
      </c>
      <c r="L1880" s="70" t="s">
        <v>21</v>
      </c>
      <c r="M1880" s="70" t="s">
        <v>3966</v>
      </c>
      <c r="N1880" s="37" t="s">
        <v>67</v>
      </c>
      <c r="O1880" s="37" t="s">
        <v>67</v>
      </c>
      <c r="P1880" s="37" t="s">
        <v>1976</v>
      </c>
      <c r="Q1880" s="75" t="s">
        <v>3694</v>
      </c>
      <c r="R1880" t="s">
        <v>3691</v>
      </c>
      <c r="S1880" s="38">
        <v>1.2</v>
      </c>
      <c r="T1880">
        <v>1</v>
      </c>
      <c r="U1880">
        <v>0</v>
      </c>
      <c r="V1880" s="43" t="str">
        <f t="shared" si="131"/>
        <v>USD</v>
      </c>
    </row>
    <row r="1881" spans="1:22" x14ac:dyDescent="0.2">
      <c r="A1881" s="18" t="str">
        <f t="shared" si="129"/>
        <v>Catalogo principalOPEN VALUE ENTIDADES NO CUALIFICADAS021-07261</v>
      </c>
      <c r="B1881" s="18" t="str">
        <f t="shared" si="130"/>
        <v>021-07261OPEN VALUE ENTIDADES NO CUALIFICADAS</v>
      </c>
      <c r="C1881" s="18"/>
      <c r="D1881" t="s">
        <v>122</v>
      </c>
      <c r="E1881" t="s">
        <v>2157</v>
      </c>
      <c r="F1881" t="s">
        <v>2546</v>
      </c>
      <c r="G1881" s="18" t="str">
        <f t="shared" si="128"/>
        <v>Catalogo principal</v>
      </c>
      <c r="H1881" s="43" t="s">
        <v>121</v>
      </c>
      <c r="I1881" s="37" t="s">
        <v>67</v>
      </c>
      <c r="J1881" t="s">
        <v>3945</v>
      </c>
      <c r="K1881" t="s">
        <v>40</v>
      </c>
      <c r="L1881" s="70" t="s">
        <v>21</v>
      </c>
      <c r="M1881" s="70" t="s">
        <v>3946</v>
      </c>
      <c r="N1881" s="37" t="s">
        <v>67</v>
      </c>
      <c r="O1881" s="37" t="s">
        <v>67</v>
      </c>
      <c r="P1881" s="37" t="s">
        <v>3758</v>
      </c>
      <c r="Q1881" s="75" t="s">
        <v>2157</v>
      </c>
      <c r="R1881" t="s">
        <v>207</v>
      </c>
      <c r="S1881" s="38">
        <v>1074</v>
      </c>
      <c r="T1881">
        <v>1</v>
      </c>
      <c r="U1881">
        <v>0</v>
      </c>
      <c r="V1881" s="43" t="str">
        <f t="shared" si="131"/>
        <v>USD</v>
      </c>
    </row>
    <row r="1882" spans="1:22" x14ac:dyDescent="0.2">
      <c r="A1882" s="18" t="str">
        <f t="shared" si="129"/>
        <v>Catalogo principalOPEN VALUE ENTIDADES NO CUALIFICADAS021-07266</v>
      </c>
      <c r="B1882" s="18" t="str">
        <f t="shared" si="130"/>
        <v>021-07266OPEN VALUE ENTIDADES NO CUALIFICADAS</v>
      </c>
      <c r="C1882" s="18"/>
      <c r="D1882" t="s">
        <v>122</v>
      </c>
      <c r="E1882" t="s">
        <v>2158</v>
      </c>
      <c r="F1882" t="s">
        <v>2546</v>
      </c>
      <c r="G1882" s="18" t="str">
        <f t="shared" si="128"/>
        <v>Catalogo principal</v>
      </c>
      <c r="H1882" s="43" t="s">
        <v>121</v>
      </c>
      <c r="I1882" s="37" t="s">
        <v>67</v>
      </c>
      <c r="J1882" t="s">
        <v>3947</v>
      </c>
      <c r="K1882" t="s">
        <v>40</v>
      </c>
      <c r="L1882" s="70" t="s">
        <v>21</v>
      </c>
      <c r="M1882" s="70" t="s">
        <v>3948</v>
      </c>
      <c r="N1882" s="37" t="s">
        <v>67</v>
      </c>
      <c r="O1882" s="37" t="s">
        <v>67</v>
      </c>
      <c r="P1882" s="37" t="s">
        <v>3758</v>
      </c>
      <c r="Q1882" s="75" t="s">
        <v>2158</v>
      </c>
      <c r="R1882" t="s">
        <v>207</v>
      </c>
      <c r="S1882" s="38">
        <v>501</v>
      </c>
      <c r="T1882">
        <v>1</v>
      </c>
      <c r="U1882">
        <v>0</v>
      </c>
      <c r="V1882" s="43" t="str">
        <f t="shared" si="131"/>
        <v>USD</v>
      </c>
    </row>
    <row r="1883" spans="1:22" x14ac:dyDescent="0.2">
      <c r="A1883" s="18" t="str">
        <f t="shared" si="129"/>
        <v>Catalogo principalOPEN VALUE ENTIDADES NO CUALIFICADAS076-03399</v>
      </c>
      <c r="B1883" s="18" t="str">
        <f t="shared" si="130"/>
        <v>076-03399OPEN VALUE ENTIDADES NO CUALIFICADAS</v>
      </c>
      <c r="C1883" s="18"/>
      <c r="D1883" t="s">
        <v>122</v>
      </c>
      <c r="E1883" t="s">
        <v>2159</v>
      </c>
      <c r="F1883" t="s">
        <v>2546</v>
      </c>
      <c r="G1883" s="18" t="str">
        <f t="shared" si="128"/>
        <v>Catalogo principal</v>
      </c>
      <c r="H1883" s="43" t="s">
        <v>121</v>
      </c>
      <c r="I1883" s="37" t="s">
        <v>67</v>
      </c>
      <c r="J1883" t="s">
        <v>3949</v>
      </c>
      <c r="K1883" t="s">
        <v>40</v>
      </c>
      <c r="L1883" s="70" t="s">
        <v>21</v>
      </c>
      <c r="M1883" s="70" t="s">
        <v>3946</v>
      </c>
      <c r="N1883" s="37" t="s">
        <v>67</v>
      </c>
      <c r="O1883" s="37" t="s">
        <v>67</v>
      </c>
      <c r="P1883" s="37" t="s">
        <v>3758</v>
      </c>
      <c r="Q1883" s="75" t="s">
        <v>2159</v>
      </c>
      <c r="R1883" t="s">
        <v>207</v>
      </c>
      <c r="S1883" s="38">
        <v>1617</v>
      </c>
      <c r="T1883">
        <v>1</v>
      </c>
      <c r="U1883">
        <v>0</v>
      </c>
      <c r="V1883" s="43" t="str">
        <f t="shared" si="131"/>
        <v>USD</v>
      </c>
    </row>
    <row r="1884" spans="1:22" x14ac:dyDescent="0.2">
      <c r="A1884" s="18" t="str">
        <f t="shared" si="129"/>
        <v>Catalogo principalOPEN VALUE ENTIDADES NO CUALIFICADAS076-03404</v>
      </c>
      <c r="B1884" s="18" t="str">
        <f t="shared" si="130"/>
        <v>076-03404OPEN VALUE ENTIDADES NO CUALIFICADAS</v>
      </c>
      <c r="C1884" s="18"/>
      <c r="D1884" t="s">
        <v>122</v>
      </c>
      <c r="E1884" t="s">
        <v>2160</v>
      </c>
      <c r="F1884" t="s">
        <v>2546</v>
      </c>
      <c r="G1884" s="18" t="str">
        <f t="shared" si="128"/>
        <v>Catalogo principal</v>
      </c>
      <c r="H1884" s="43" t="s">
        <v>121</v>
      </c>
      <c r="I1884" s="37" t="s">
        <v>67</v>
      </c>
      <c r="J1884" t="s">
        <v>3950</v>
      </c>
      <c r="K1884" t="s">
        <v>40</v>
      </c>
      <c r="L1884" s="70" t="s">
        <v>21</v>
      </c>
      <c r="M1884" s="70" t="s">
        <v>3948</v>
      </c>
      <c r="N1884" s="37" t="s">
        <v>67</v>
      </c>
      <c r="O1884" s="37" t="s">
        <v>67</v>
      </c>
      <c r="P1884" s="37" t="s">
        <v>3758</v>
      </c>
      <c r="Q1884" s="75" t="s">
        <v>2160</v>
      </c>
      <c r="R1884" t="s">
        <v>207</v>
      </c>
      <c r="S1884" s="38">
        <v>753</v>
      </c>
      <c r="T1884">
        <v>1</v>
      </c>
      <c r="U1884">
        <v>0</v>
      </c>
      <c r="V1884" s="43" t="str">
        <f t="shared" si="131"/>
        <v>USD</v>
      </c>
    </row>
    <row r="1885" spans="1:22" x14ac:dyDescent="0.2">
      <c r="A1885" s="18" t="str">
        <f t="shared" si="129"/>
        <v>Catalogo principalOPEN VALUE ENTIDADES NO CUALIFICADAS125-00265</v>
      </c>
      <c r="B1885" s="18" t="str">
        <f t="shared" si="130"/>
        <v>125-00265OPEN VALUE ENTIDADES NO CUALIFICADAS</v>
      </c>
      <c r="C1885" s="18"/>
      <c r="D1885" t="s">
        <v>122</v>
      </c>
      <c r="E1885" t="s">
        <v>2161</v>
      </c>
      <c r="F1885" t="s">
        <v>2546</v>
      </c>
      <c r="G1885" s="18" t="str">
        <f t="shared" si="128"/>
        <v>Catalogo principal</v>
      </c>
      <c r="H1885" s="43" t="s">
        <v>121</v>
      </c>
      <c r="I1885" s="37" t="s">
        <v>67</v>
      </c>
      <c r="J1885" t="s">
        <v>3951</v>
      </c>
      <c r="K1885" t="s">
        <v>40</v>
      </c>
      <c r="L1885" s="70" t="s">
        <v>21</v>
      </c>
      <c r="M1885" s="70" t="s">
        <v>3946</v>
      </c>
      <c r="N1885" s="37" t="s">
        <v>67</v>
      </c>
      <c r="O1885" s="37" t="s">
        <v>67</v>
      </c>
      <c r="P1885" s="37" t="s">
        <v>3758</v>
      </c>
      <c r="Q1885" s="75" t="s">
        <v>2161</v>
      </c>
      <c r="R1885" t="s">
        <v>207</v>
      </c>
      <c r="S1885" s="38">
        <v>750</v>
      </c>
      <c r="T1885">
        <v>1</v>
      </c>
      <c r="U1885">
        <v>0</v>
      </c>
      <c r="V1885" s="43" t="str">
        <f t="shared" si="131"/>
        <v>USD</v>
      </c>
    </row>
    <row r="1886" spans="1:22" x14ac:dyDescent="0.2">
      <c r="A1886" s="18" t="str">
        <f t="shared" si="129"/>
        <v>Catalogo principalOPEN VALUE ENTIDADES NO CUALIFICADAS125-00317</v>
      </c>
      <c r="B1886" s="18" t="str">
        <f t="shared" si="130"/>
        <v>125-00317OPEN VALUE ENTIDADES NO CUALIFICADAS</v>
      </c>
      <c r="C1886" s="18"/>
      <c r="D1886" t="s">
        <v>122</v>
      </c>
      <c r="E1886" t="s">
        <v>2162</v>
      </c>
      <c r="F1886" t="s">
        <v>2546</v>
      </c>
      <c r="G1886" s="18" t="str">
        <f t="shared" si="128"/>
        <v>Catalogo principal</v>
      </c>
      <c r="H1886" s="43" t="s">
        <v>121</v>
      </c>
      <c r="I1886" s="37" t="s">
        <v>67</v>
      </c>
      <c r="J1886" t="s">
        <v>3952</v>
      </c>
      <c r="K1886" t="s">
        <v>40</v>
      </c>
      <c r="L1886" s="70" t="s">
        <v>21</v>
      </c>
      <c r="M1886" s="70" t="s">
        <v>3948</v>
      </c>
      <c r="N1886" s="37" t="s">
        <v>67</v>
      </c>
      <c r="O1886" s="37" t="s">
        <v>67</v>
      </c>
      <c r="P1886" s="37" t="s">
        <v>3758</v>
      </c>
      <c r="Q1886" s="75" t="s">
        <v>2162</v>
      </c>
      <c r="R1886" t="s">
        <v>207</v>
      </c>
      <c r="S1886" s="38">
        <v>324</v>
      </c>
      <c r="T1886">
        <v>1</v>
      </c>
      <c r="U1886">
        <v>0</v>
      </c>
      <c r="V1886" s="43" t="str">
        <f t="shared" si="131"/>
        <v>USD</v>
      </c>
    </row>
    <row r="1887" spans="1:22" x14ac:dyDescent="0.2">
      <c r="A1887" s="18" t="str">
        <f t="shared" si="129"/>
        <v>Catalogo principalOPEN VALUE ENTIDADES NO CUALIFICADAS125-01214</v>
      </c>
      <c r="B1887" s="18" t="str">
        <f t="shared" si="130"/>
        <v>125-01214OPEN VALUE ENTIDADES NO CUALIFICADAS</v>
      </c>
      <c r="C1887" s="18"/>
      <c r="D1887" t="s">
        <v>122</v>
      </c>
      <c r="E1887" t="s">
        <v>2163</v>
      </c>
      <c r="F1887" t="s">
        <v>2546</v>
      </c>
      <c r="G1887" s="18" t="str">
        <f t="shared" si="128"/>
        <v>Catalogo principal</v>
      </c>
      <c r="H1887" s="43" t="s">
        <v>121</v>
      </c>
      <c r="I1887" s="37" t="s">
        <v>67</v>
      </c>
      <c r="J1887" t="s">
        <v>3953</v>
      </c>
      <c r="K1887" t="s">
        <v>40</v>
      </c>
      <c r="L1887" s="70" t="s">
        <v>21</v>
      </c>
      <c r="M1887" s="70" t="s">
        <v>3946</v>
      </c>
      <c r="N1887" s="37" t="s">
        <v>67</v>
      </c>
      <c r="O1887" s="37" t="s">
        <v>67</v>
      </c>
      <c r="P1887" s="37" t="s">
        <v>3758</v>
      </c>
      <c r="Q1887" s="75" t="s">
        <v>2163</v>
      </c>
      <c r="R1887" t="s">
        <v>207</v>
      </c>
      <c r="S1887" s="38">
        <v>600</v>
      </c>
      <c r="T1887">
        <v>1</v>
      </c>
      <c r="U1887">
        <v>0</v>
      </c>
      <c r="V1887" s="43" t="str">
        <f t="shared" si="131"/>
        <v>USD</v>
      </c>
    </row>
    <row r="1888" spans="1:22" x14ac:dyDescent="0.2">
      <c r="A1888" s="18" t="str">
        <f t="shared" si="129"/>
        <v>Catalogo principalOPEN VALUE ENTIDADES NO CUALIFICADAS125-01216</v>
      </c>
      <c r="B1888" s="18" t="str">
        <f t="shared" si="130"/>
        <v>125-01216OPEN VALUE ENTIDADES NO CUALIFICADAS</v>
      </c>
      <c r="C1888" s="18"/>
      <c r="D1888" t="s">
        <v>122</v>
      </c>
      <c r="E1888" t="s">
        <v>2164</v>
      </c>
      <c r="F1888" t="s">
        <v>2546</v>
      </c>
      <c r="G1888" s="18" t="str">
        <f t="shared" ref="G1888:G1951" si="132">D1888</f>
        <v>Catalogo principal</v>
      </c>
      <c r="H1888" s="43" t="s">
        <v>121</v>
      </c>
      <c r="I1888" s="37" t="s">
        <v>67</v>
      </c>
      <c r="J1888" t="s">
        <v>3954</v>
      </c>
      <c r="K1888" t="s">
        <v>40</v>
      </c>
      <c r="L1888" s="70" t="s">
        <v>21</v>
      </c>
      <c r="M1888" s="70" t="s">
        <v>3948</v>
      </c>
      <c r="N1888" s="37" t="s">
        <v>67</v>
      </c>
      <c r="O1888" s="37" t="s">
        <v>67</v>
      </c>
      <c r="P1888" s="37" t="s">
        <v>3758</v>
      </c>
      <c r="Q1888" s="75" t="s">
        <v>2164</v>
      </c>
      <c r="R1888" t="s">
        <v>207</v>
      </c>
      <c r="S1888" s="38">
        <v>258</v>
      </c>
      <c r="T1888">
        <v>1</v>
      </c>
      <c r="U1888">
        <v>0</v>
      </c>
      <c r="V1888" s="43" t="str">
        <f t="shared" si="131"/>
        <v>USD</v>
      </c>
    </row>
    <row r="1889" spans="1:22" x14ac:dyDescent="0.2">
      <c r="A1889" s="18" t="str">
        <f t="shared" si="129"/>
        <v>Catalogo principalOPEN VALUE ENTIDADES NO CUALIFICADAS126-00450</v>
      </c>
      <c r="B1889" s="18" t="str">
        <f t="shared" si="130"/>
        <v>126-00450OPEN VALUE ENTIDADES NO CUALIFICADAS</v>
      </c>
      <c r="C1889" s="18"/>
      <c r="D1889" t="s">
        <v>122</v>
      </c>
      <c r="E1889" t="s">
        <v>2165</v>
      </c>
      <c r="F1889" t="s">
        <v>2546</v>
      </c>
      <c r="G1889" s="18" t="str">
        <f t="shared" si="132"/>
        <v>Catalogo principal</v>
      </c>
      <c r="H1889" s="43" t="s">
        <v>121</v>
      </c>
      <c r="I1889" s="37" t="s">
        <v>67</v>
      </c>
      <c r="J1889" t="s">
        <v>3955</v>
      </c>
      <c r="K1889" t="s">
        <v>40</v>
      </c>
      <c r="L1889" s="70" t="s">
        <v>21</v>
      </c>
      <c r="M1889" s="70" t="s">
        <v>3946</v>
      </c>
      <c r="N1889" s="37" t="s">
        <v>67</v>
      </c>
      <c r="O1889" s="37" t="s">
        <v>67</v>
      </c>
      <c r="P1889" s="37" t="s">
        <v>3758</v>
      </c>
      <c r="Q1889" s="75" t="s">
        <v>2165</v>
      </c>
      <c r="R1889" t="s">
        <v>207</v>
      </c>
      <c r="S1889" s="38">
        <v>750</v>
      </c>
      <c r="T1889">
        <v>1</v>
      </c>
      <c r="U1889">
        <v>0</v>
      </c>
      <c r="V1889" s="43" t="str">
        <f t="shared" si="131"/>
        <v>USD</v>
      </c>
    </row>
    <row r="1890" spans="1:22" x14ac:dyDescent="0.2">
      <c r="A1890" s="18" t="str">
        <f t="shared" si="129"/>
        <v>Catalogo principalOPEN VALUE ENTIDADES NO CUALIFICADAS126-00503</v>
      </c>
      <c r="B1890" s="18" t="str">
        <f t="shared" si="130"/>
        <v>126-00503OPEN VALUE ENTIDADES NO CUALIFICADAS</v>
      </c>
      <c r="C1890" s="18"/>
      <c r="D1890" t="s">
        <v>122</v>
      </c>
      <c r="E1890" t="s">
        <v>2166</v>
      </c>
      <c r="F1890" t="s">
        <v>2546</v>
      </c>
      <c r="G1890" s="18" t="str">
        <f t="shared" si="132"/>
        <v>Catalogo principal</v>
      </c>
      <c r="H1890" s="43" t="s">
        <v>121</v>
      </c>
      <c r="I1890" s="37" t="s">
        <v>67</v>
      </c>
      <c r="J1890" t="s">
        <v>3956</v>
      </c>
      <c r="K1890" t="s">
        <v>40</v>
      </c>
      <c r="L1890" s="70" t="s">
        <v>21</v>
      </c>
      <c r="M1890" s="70" t="s">
        <v>3946</v>
      </c>
      <c r="N1890" s="37" t="s">
        <v>67</v>
      </c>
      <c r="O1890" s="37" t="s">
        <v>67</v>
      </c>
      <c r="P1890" s="37" t="s">
        <v>3758</v>
      </c>
      <c r="Q1890" s="75" t="s">
        <v>2166</v>
      </c>
      <c r="R1890" t="s">
        <v>207</v>
      </c>
      <c r="S1890" s="38">
        <v>864</v>
      </c>
      <c r="T1890">
        <v>1</v>
      </c>
      <c r="U1890">
        <v>0</v>
      </c>
      <c r="V1890" s="43" t="str">
        <f t="shared" si="131"/>
        <v>USD</v>
      </c>
    </row>
    <row r="1891" spans="1:22" x14ac:dyDescent="0.2">
      <c r="A1891" s="18" t="str">
        <f t="shared" si="129"/>
        <v>Catalogo principalOPEN VALUE ENTIDADES NO CUALIFICADAS126-00555</v>
      </c>
      <c r="B1891" s="18" t="str">
        <f t="shared" si="130"/>
        <v>126-00555OPEN VALUE ENTIDADES NO CUALIFICADAS</v>
      </c>
      <c r="C1891" s="18"/>
      <c r="D1891" t="s">
        <v>122</v>
      </c>
      <c r="E1891" t="s">
        <v>2167</v>
      </c>
      <c r="F1891" t="s">
        <v>2546</v>
      </c>
      <c r="G1891" s="18" t="str">
        <f t="shared" si="132"/>
        <v>Catalogo principal</v>
      </c>
      <c r="H1891" s="43" t="s">
        <v>121</v>
      </c>
      <c r="I1891" s="37" t="s">
        <v>67</v>
      </c>
      <c r="J1891" t="s">
        <v>3957</v>
      </c>
      <c r="K1891" t="s">
        <v>40</v>
      </c>
      <c r="L1891" s="70" t="s">
        <v>21</v>
      </c>
      <c r="M1891" s="70" t="s">
        <v>3948</v>
      </c>
      <c r="N1891" s="37" t="s">
        <v>67</v>
      </c>
      <c r="O1891" s="37" t="s">
        <v>67</v>
      </c>
      <c r="P1891" s="37" t="s">
        <v>3758</v>
      </c>
      <c r="Q1891" s="75" t="s">
        <v>2167</v>
      </c>
      <c r="R1891" t="s">
        <v>207</v>
      </c>
      <c r="S1891" s="38">
        <v>324</v>
      </c>
      <c r="T1891">
        <v>1</v>
      </c>
      <c r="U1891">
        <v>0</v>
      </c>
      <c r="V1891" s="43" t="str">
        <f t="shared" si="131"/>
        <v>USD</v>
      </c>
    </row>
    <row r="1892" spans="1:22" x14ac:dyDescent="0.2">
      <c r="A1892" s="18" t="str">
        <f t="shared" si="129"/>
        <v>Catalogo principalOPEN VALUE ENTIDADES NO CUALIFICADAS126-00605</v>
      </c>
      <c r="B1892" s="18" t="str">
        <f t="shared" si="130"/>
        <v>126-00605OPEN VALUE ENTIDADES NO CUALIFICADAS</v>
      </c>
      <c r="C1892" s="18"/>
      <c r="D1892" t="s">
        <v>122</v>
      </c>
      <c r="E1892" t="s">
        <v>2168</v>
      </c>
      <c r="F1892" t="s">
        <v>2546</v>
      </c>
      <c r="G1892" s="18" t="str">
        <f t="shared" si="132"/>
        <v>Catalogo principal</v>
      </c>
      <c r="H1892" s="43" t="s">
        <v>121</v>
      </c>
      <c r="I1892" s="37" t="s">
        <v>67</v>
      </c>
      <c r="J1892" t="s">
        <v>3958</v>
      </c>
      <c r="K1892" t="s">
        <v>40</v>
      </c>
      <c r="L1892" s="70" t="s">
        <v>21</v>
      </c>
      <c r="M1892" s="70" t="s">
        <v>3948</v>
      </c>
      <c r="N1892" s="37" t="s">
        <v>67</v>
      </c>
      <c r="O1892" s="37" t="s">
        <v>67</v>
      </c>
      <c r="P1892" s="37" t="s">
        <v>3758</v>
      </c>
      <c r="Q1892" s="75" t="s">
        <v>2168</v>
      </c>
      <c r="R1892" t="s">
        <v>207</v>
      </c>
      <c r="S1892" s="38">
        <v>372</v>
      </c>
      <c r="T1892">
        <v>1</v>
      </c>
      <c r="U1892">
        <v>0</v>
      </c>
      <c r="V1892" s="43" t="str">
        <f t="shared" si="131"/>
        <v>USD</v>
      </c>
    </row>
    <row r="1893" spans="1:22" x14ac:dyDescent="0.2">
      <c r="A1893" s="18" t="str">
        <f t="shared" si="129"/>
        <v>Catalogo principalOPEN VALUE ENTIDADES NO CUALIFICADAS228-04725</v>
      </c>
      <c r="B1893" s="18" t="str">
        <f t="shared" si="130"/>
        <v>228-04725OPEN VALUE ENTIDADES NO CUALIFICADAS</v>
      </c>
      <c r="C1893" s="18"/>
      <c r="D1893" t="s">
        <v>122</v>
      </c>
      <c r="E1893" t="s">
        <v>2169</v>
      </c>
      <c r="F1893" t="s">
        <v>2546</v>
      </c>
      <c r="G1893" s="18" t="str">
        <f t="shared" si="132"/>
        <v>Catalogo principal</v>
      </c>
      <c r="H1893" s="43" t="s">
        <v>121</v>
      </c>
      <c r="I1893" s="37" t="s">
        <v>67</v>
      </c>
      <c r="J1893" t="s">
        <v>3959</v>
      </c>
      <c r="K1893" t="s">
        <v>40</v>
      </c>
      <c r="L1893" s="70" t="s">
        <v>21</v>
      </c>
      <c r="M1893" s="70" t="s">
        <v>3948</v>
      </c>
      <c r="N1893" s="37" t="s">
        <v>67</v>
      </c>
      <c r="O1893" s="37" t="s">
        <v>67</v>
      </c>
      <c r="P1893" s="37" t="s">
        <v>3758</v>
      </c>
      <c r="Q1893" s="75" t="s">
        <v>2169</v>
      </c>
      <c r="R1893" t="s">
        <v>207</v>
      </c>
      <c r="S1893" s="38">
        <v>942</v>
      </c>
      <c r="T1893">
        <v>1</v>
      </c>
      <c r="U1893">
        <v>0</v>
      </c>
      <c r="V1893" s="43" t="str">
        <f t="shared" si="131"/>
        <v>USD</v>
      </c>
    </row>
    <row r="1894" spans="1:22" x14ac:dyDescent="0.2">
      <c r="A1894" s="18" t="str">
        <f t="shared" si="129"/>
        <v>Catalogo principalOPEN VALUE ENTIDADES NO CUALIFICADAS228-04778</v>
      </c>
      <c r="B1894" s="18" t="str">
        <f t="shared" si="130"/>
        <v>228-04778OPEN VALUE ENTIDADES NO CUALIFICADAS</v>
      </c>
      <c r="C1894" s="18"/>
      <c r="D1894" t="s">
        <v>122</v>
      </c>
      <c r="E1894" t="s">
        <v>2170</v>
      </c>
      <c r="F1894" t="s">
        <v>2546</v>
      </c>
      <c r="G1894" s="18" t="str">
        <f t="shared" si="132"/>
        <v>Catalogo principal</v>
      </c>
      <c r="H1894" s="43" t="s">
        <v>121</v>
      </c>
      <c r="I1894" s="37" t="s">
        <v>67</v>
      </c>
      <c r="J1894" t="s">
        <v>3960</v>
      </c>
      <c r="K1894" t="s">
        <v>40</v>
      </c>
      <c r="L1894" s="70" t="s">
        <v>21</v>
      </c>
      <c r="M1894" s="70" t="s">
        <v>3946</v>
      </c>
      <c r="N1894" s="37" t="s">
        <v>67</v>
      </c>
      <c r="O1894" s="37" t="s">
        <v>67</v>
      </c>
      <c r="P1894" s="37" t="s">
        <v>3758</v>
      </c>
      <c r="Q1894" s="75" t="s">
        <v>2170</v>
      </c>
      <c r="R1894" t="s">
        <v>207</v>
      </c>
      <c r="S1894" s="38">
        <v>2199</v>
      </c>
      <c r="T1894">
        <v>1</v>
      </c>
      <c r="U1894">
        <v>0</v>
      </c>
      <c r="V1894" s="43" t="str">
        <f t="shared" si="131"/>
        <v>USD</v>
      </c>
    </row>
    <row r="1895" spans="1:22" x14ac:dyDescent="0.2">
      <c r="A1895" s="18" t="str">
        <f t="shared" si="129"/>
        <v>Catalogo principalOPEN VALUE ENTIDADES NO CUALIFICADAS269-09050</v>
      </c>
      <c r="B1895" s="18" t="str">
        <f t="shared" si="130"/>
        <v>269-09050OPEN VALUE ENTIDADES NO CUALIFICADAS</v>
      </c>
      <c r="C1895" s="18"/>
      <c r="D1895" t="s">
        <v>122</v>
      </c>
      <c r="E1895" t="s">
        <v>2171</v>
      </c>
      <c r="F1895" t="s">
        <v>2546</v>
      </c>
      <c r="G1895" s="18" t="str">
        <f t="shared" si="132"/>
        <v>Catalogo principal</v>
      </c>
      <c r="H1895" s="43" t="s">
        <v>121</v>
      </c>
      <c r="I1895" s="37" t="s">
        <v>67</v>
      </c>
      <c r="J1895" t="s">
        <v>3961</v>
      </c>
      <c r="K1895" t="s">
        <v>40</v>
      </c>
      <c r="L1895" s="70" t="s">
        <v>21</v>
      </c>
      <c r="M1895" s="70" t="s">
        <v>3946</v>
      </c>
      <c r="N1895" s="37" t="s">
        <v>67</v>
      </c>
      <c r="O1895" s="37" t="s">
        <v>67</v>
      </c>
      <c r="P1895" s="37" t="s">
        <v>3758</v>
      </c>
      <c r="Q1895" s="75" t="s">
        <v>2171</v>
      </c>
      <c r="R1895" t="s">
        <v>207</v>
      </c>
      <c r="S1895" s="38">
        <v>1461</v>
      </c>
      <c r="T1895">
        <v>1</v>
      </c>
      <c r="U1895">
        <v>0</v>
      </c>
      <c r="V1895" s="43" t="str">
        <f t="shared" si="131"/>
        <v>USD</v>
      </c>
    </row>
    <row r="1896" spans="1:22" x14ac:dyDescent="0.2">
      <c r="A1896" s="18" t="str">
        <f t="shared" si="129"/>
        <v>Catalogo principalOPEN VALUE ENTIDADES NO CUALIFICADAS269-09059</v>
      </c>
      <c r="B1896" s="18" t="str">
        <f t="shared" si="130"/>
        <v>269-09059OPEN VALUE ENTIDADES NO CUALIFICADAS</v>
      </c>
      <c r="C1896" s="18"/>
      <c r="D1896" t="s">
        <v>122</v>
      </c>
      <c r="E1896" t="s">
        <v>2172</v>
      </c>
      <c r="F1896" t="s">
        <v>2546</v>
      </c>
      <c r="G1896" s="18" t="str">
        <f t="shared" si="132"/>
        <v>Catalogo principal</v>
      </c>
      <c r="H1896" s="43" t="s">
        <v>121</v>
      </c>
      <c r="I1896" s="37" t="s">
        <v>67</v>
      </c>
      <c r="J1896" t="s">
        <v>3962</v>
      </c>
      <c r="K1896" t="s">
        <v>40</v>
      </c>
      <c r="L1896" s="70" t="s">
        <v>21</v>
      </c>
      <c r="M1896" s="70" t="s">
        <v>3963</v>
      </c>
      <c r="N1896" s="37" t="s">
        <v>67</v>
      </c>
      <c r="O1896" s="37" t="s">
        <v>67</v>
      </c>
      <c r="P1896" s="37" t="s">
        <v>3758</v>
      </c>
      <c r="Q1896" s="75" t="s">
        <v>2172</v>
      </c>
      <c r="R1896" t="s">
        <v>207</v>
      </c>
      <c r="S1896" s="38">
        <v>390</v>
      </c>
      <c r="T1896">
        <v>1</v>
      </c>
      <c r="U1896">
        <v>0</v>
      </c>
      <c r="V1896" s="43" t="str">
        <f t="shared" si="131"/>
        <v>USD</v>
      </c>
    </row>
    <row r="1897" spans="1:22" x14ac:dyDescent="0.2">
      <c r="A1897" s="18" t="str">
        <f t="shared" si="129"/>
        <v>Catalogo principalOPEN VALUE ENTIDADES NO CUALIFICADAS269-09065</v>
      </c>
      <c r="B1897" s="18" t="str">
        <f t="shared" si="130"/>
        <v>269-09065OPEN VALUE ENTIDADES NO CUALIFICADAS</v>
      </c>
      <c r="C1897" s="18"/>
      <c r="D1897" t="s">
        <v>122</v>
      </c>
      <c r="E1897" t="s">
        <v>2173</v>
      </c>
      <c r="F1897" t="s">
        <v>2546</v>
      </c>
      <c r="G1897" s="18" t="str">
        <f t="shared" si="132"/>
        <v>Catalogo principal</v>
      </c>
      <c r="H1897" s="43" t="s">
        <v>121</v>
      </c>
      <c r="I1897" s="37" t="s">
        <v>67</v>
      </c>
      <c r="J1897" t="s">
        <v>3964</v>
      </c>
      <c r="K1897" t="s">
        <v>40</v>
      </c>
      <c r="L1897" s="70" t="s">
        <v>21</v>
      </c>
      <c r="M1897" s="70" t="s">
        <v>3948</v>
      </c>
      <c r="N1897" s="37" t="s">
        <v>67</v>
      </c>
      <c r="O1897" s="37" t="s">
        <v>67</v>
      </c>
      <c r="P1897" s="37" t="s">
        <v>3758</v>
      </c>
      <c r="Q1897" s="75" t="s">
        <v>2173</v>
      </c>
      <c r="R1897" t="s">
        <v>207</v>
      </c>
      <c r="S1897" s="38">
        <v>681</v>
      </c>
      <c r="T1897">
        <v>1</v>
      </c>
      <c r="U1897">
        <v>0</v>
      </c>
      <c r="V1897" s="43" t="str">
        <f t="shared" si="131"/>
        <v>USD</v>
      </c>
    </row>
    <row r="1898" spans="1:22" x14ac:dyDescent="0.2">
      <c r="A1898" s="18" t="str">
        <f t="shared" si="129"/>
        <v>Catalogo principalOPEN VALUE ENTIDADES NO CUALIFICADAS269-09643</v>
      </c>
      <c r="B1898" s="18" t="str">
        <f t="shared" si="130"/>
        <v>269-09643OPEN VALUE ENTIDADES NO CUALIFICADAS</v>
      </c>
      <c r="C1898" s="18"/>
      <c r="D1898" t="s">
        <v>122</v>
      </c>
      <c r="E1898" t="s">
        <v>2174</v>
      </c>
      <c r="F1898" t="s">
        <v>2546</v>
      </c>
      <c r="G1898" s="18" t="str">
        <f t="shared" si="132"/>
        <v>Catalogo principal</v>
      </c>
      <c r="H1898" s="43" t="s">
        <v>121</v>
      </c>
      <c r="I1898" s="37" t="s">
        <v>67</v>
      </c>
      <c r="J1898" t="s">
        <v>3882</v>
      </c>
      <c r="K1898" t="s">
        <v>40</v>
      </c>
      <c r="L1898" s="70" t="s">
        <v>21</v>
      </c>
      <c r="M1898" s="70" t="s">
        <v>28</v>
      </c>
      <c r="N1898" s="37" t="s">
        <v>67</v>
      </c>
      <c r="O1898" s="37" t="s">
        <v>67</v>
      </c>
      <c r="P1898" s="37" t="s">
        <v>3758</v>
      </c>
      <c r="Q1898" s="75" t="s">
        <v>2174</v>
      </c>
      <c r="R1898" t="s">
        <v>207</v>
      </c>
      <c r="S1898" s="38">
        <v>1317</v>
      </c>
      <c r="T1898">
        <v>1</v>
      </c>
      <c r="U1898">
        <v>0</v>
      </c>
      <c r="V1898" s="43" t="str">
        <f t="shared" si="131"/>
        <v>USD</v>
      </c>
    </row>
    <row r="1899" spans="1:22" x14ac:dyDescent="0.2">
      <c r="A1899" s="18" t="str">
        <f t="shared" si="129"/>
        <v>Catalogo principalOPEN VALUE ENTIDADES NO CUALIFICADAS269-09751</v>
      </c>
      <c r="B1899" s="18" t="str">
        <f t="shared" si="130"/>
        <v>269-09751OPEN VALUE ENTIDADES NO CUALIFICADAS</v>
      </c>
      <c r="C1899" s="18"/>
      <c r="D1899" t="s">
        <v>122</v>
      </c>
      <c r="E1899" t="s">
        <v>2175</v>
      </c>
      <c r="F1899" t="s">
        <v>2546</v>
      </c>
      <c r="G1899" s="18" t="str">
        <f t="shared" si="132"/>
        <v>Catalogo principal</v>
      </c>
      <c r="H1899" s="43" t="s">
        <v>121</v>
      </c>
      <c r="I1899" s="37" t="s">
        <v>67</v>
      </c>
      <c r="J1899" t="s">
        <v>3883</v>
      </c>
      <c r="K1899" t="s">
        <v>40</v>
      </c>
      <c r="L1899" s="70" t="s">
        <v>21</v>
      </c>
      <c r="M1899" s="70" t="s">
        <v>28</v>
      </c>
      <c r="N1899" s="37" t="s">
        <v>67</v>
      </c>
      <c r="O1899" s="37" t="s">
        <v>67</v>
      </c>
      <c r="P1899" s="37" t="s">
        <v>3758</v>
      </c>
      <c r="Q1899" s="75" t="s">
        <v>2175</v>
      </c>
      <c r="R1899" t="s">
        <v>207</v>
      </c>
      <c r="S1899" s="38">
        <v>646</v>
      </c>
      <c r="T1899">
        <v>1</v>
      </c>
      <c r="U1899">
        <v>0</v>
      </c>
      <c r="V1899" s="43" t="str">
        <f t="shared" si="131"/>
        <v>USD</v>
      </c>
    </row>
    <row r="1900" spans="1:22" x14ac:dyDescent="0.2">
      <c r="A1900" s="18" t="str">
        <f t="shared" si="129"/>
        <v>Catalogo principalOPEN VALUE ENTIDADES NO CUALIFICADAS2PM-00001</v>
      </c>
      <c r="B1900" s="18" t="str">
        <f t="shared" si="130"/>
        <v>2PM-00001OPEN VALUE ENTIDADES NO CUALIFICADAS</v>
      </c>
      <c r="C1900" s="18"/>
      <c r="D1900" t="s">
        <v>122</v>
      </c>
      <c r="E1900" t="s">
        <v>2176</v>
      </c>
      <c r="F1900" t="s">
        <v>2546</v>
      </c>
      <c r="G1900" s="18" t="str">
        <f t="shared" si="132"/>
        <v>Catalogo principal</v>
      </c>
      <c r="H1900" s="43" t="s">
        <v>121</v>
      </c>
      <c r="I1900" s="37" t="s">
        <v>67</v>
      </c>
      <c r="J1900" t="s">
        <v>3965</v>
      </c>
      <c r="K1900" t="s">
        <v>40</v>
      </c>
      <c r="L1900" s="70" t="s">
        <v>21</v>
      </c>
      <c r="M1900" s="70" t="s">
        <v>3966</v>
      </c>
      <c r="N1900" s="37" t="s">
        <v>67</v>
      </c>
      <c r="O1900" s="37" t="s">
        <v>67</v>
      </c>
      <c r="P1900" s="37" t="s">
        <v>3758</v>
      </c>
      <c r="Q1900" s="75" t="s">
        <v>2176</v>
      </c>
      <c r="R1900" t="s">
        <v>3691</v>
      </c>
      <c r="S1900" s="38">
        <v>3.5</v>
      </c>
      <c r="T1900">
        <v>1</v>
      </c>
      <c r="U1900">
        <v>0</v>
      </c>
      <c r="V1900" s="43" t="str">
        <f t="shared" si="131"/>
        <v>USD</v>
      </c>
    </row>
    <row r="1901" spans="1:22" x14ac:dyDescent="0.2">
      <c r="A1901" s="18" t="str">
        <f t="shared" si="129"/>
        <v>Catalogo principalOPEN VALUE ENTIDADES NO CUALIFICADAS312-03035</v>
      </c>
      <c r="B1901" s="18" t="str">
        <f t="shared" si="130"/>
        <v>312-03035OPEN VALUE ENTIDADES NO CUALIFICADAS</v>
      </c>
      <c r="C1901" s="18"/>
      <c r="D1901" t="s">
        <v>122</v>
      </c>
      <c r="E1901" t="s">
        <v>2177</v>
      </c>
      <c r="F1901" t="s">
        <v>2546</v>
      </c>
      <c r="G1901" s="18" t="str">
        <f t="shared" si="132"/>
        <v>Catalogo principal</v>
      </c>
      <c r="H1901" s="43" t="s">
        <v>121</v>
      </c>
      <c r="I1901" s="37" t="s">
        <v>67</v>
      </c>
      <c r="J1901" t="s">
        <v>3967</v>
      </c>
      <c r="K1901" t="s">
        <v>40</v>
      </c>
      <c r="L1901" s="70" t="s">
        <v>21</v>
      </c>
      <c r="M1901" s="70" t="s">
        <v>3946</v>
      </c>
      <c r="N1901" s="37" t="s">
        <v>67</v>
      </c>
      <c r="O1901" s="37" t="s">
        <v>67</v>
      </c>
      <c r="P1901" s="37" t="s">
        <v>3758</v>
      </c>
      <c r="Q1901" s="75" t="s">
        <v>2177</v>
      </c>
      <c r="R1901" t="s">
        <v>207</v>
      </c>
      <c r="S1901" s="38">
        <v>1734</v>
      </c>
      <c r="T1901">
        <v>1</v>
      </c>
      <c r="U1901">
        <v>0</v>
      </c>
      <c r="V1901" s="43" t="str">
        <f t="shared" si="131"/>
        <v>USD</v>
      </c>
    </row>
    <row r="1902" spans="1:22" x14ac:dyDescent="0.2">
      <c r="A1902" s="18" t="str">
        <f t="shared" si="129"/>
        <v>Catalogo principalOPEN VALUE ENTIDADES NO CUALIFICADAS312-03042</v>
      </c>
      <c r="B1902" s="18" t="str">
        <f t="shared" si="130"/>
        <v>312-03042OPEN VALUE ENTIDADES NO CUALIFICADAS</v>
      </c>
      <c r="C1902" s="18"/>
      <c r="D1902" t="s">
        <v>122</v>
      </c>
      <c r="E1902" t="s">
        <v>2178</v>
      </c>
      <c r="F1902" t="s">
        <v>2546</v>
      </c>
      <c r="G1902" s="18" t="str">
        <f t="shared" si="132"/>
        <v>Catalogo principal</v>
      </c>
      <c r="H1902" s="43" t="s">
        <v>121</v>
      </c>
      <c r="I1902" s="37" t="s">
        <v>67</v>
      </c>
      <c r="J1902" t="s">
        <v>3968</v>
      </c>
      <c r="K1902" t="s">
        <v>40</v>
      </c>
      <c r="L1902" s="70" t="s">
        <v>21</v>
      </c>
      <c r="M1902" s="70" t="s">
        <v>3948</v>
      </c>
      <c r="N1902" s="37" t="s">
        <v>67</v>
      </c>
      <c r="O1902" s="37" t="s">
        <v>67</v>
      </c>
      <c r="P1902" s="37" t="s">
        <v>3758</v>
      </c>
      <c r="Q1902" s="75" t="s">
        <v>2178</v>
      </c>
      <c r="R1902" t="s">
        <v>207</v>
      </c>
      <c r="S1902" s="38">
        <v>744</v>
      </c>
      <c r="T1902">
        <v>1</v>
      </c>
      <c r="U1902">
        <v>0</v>
      </c>
      <c r="V1902" s="43" t="str">
        <f t="shared" si="131"/>
        <v>USD</v>
      </c>
    </row>
    <row r="1903" spans="1:22" x14ac:dyDescent="0.2">
      <c r="A1903" s="18" t="str">
        <f t="shared" si="129"/>
        <v>Catalogo principalOPEN VALUE ENTIDADES NO CUALIFICADAS359-01464</v>
      </c>
      <c r="B1903" s="18" t="str">
        <f t="shared" si="130"/>
        <v>359-01464OPEN VALUE ENTIDADES NO CUALIFICADAS</v>
      </c>
      <c r="C1903" s="18"/>
      <c r="D1903" t="s">
        <v>122</v>
      </c>
      <c r="E1903" t="s">
        <v>2179</v>
      </c>
      <c r="F1903" t="s">
        <v>2546</v>
      </c>
      <c r="G1903" s="18" t="str">
        <f t="shared" si="132"/>
        <v>Catalogo principal</v>
      </c>
      <c r="H1903" s="43" t="s">
        <v>121</v>
      </c>
      <c r="I1903" s="37" t="s">
        <v>67</v>
      </c>
      <c r="J1903" t="s">
        <v>3969</v>
      </c>
      <c r="K1903" t="s">
        <v>40</v>
      </c>
      <c r="L1903" s="70" t="s">
        <v>21</v>
      </c>
      <c r="M1903" s="70" t="s">
        <v>3946</v>
      </c>
      <c r="N1903" s="37" t="s">
        <v>67</v>
      </c>
      <c r="O1903" s="37" t="s">
        <v>67</v>
      </c>
      <c r="P1903" s="37" t="s">
        <v>3758</v>
      </c>
      <c r="Q1903" s="75" t="s">
        <v>2179</v>
      </c>
      <c r="R1903" t="s">
        <v>207</v>
      </c>
      <c r="S1903" s="38">
        <v>513</v>
      </c>
      <c r="T1903">
        <v>1</v>
      </c>
      <c r="U1903">
        <v>0</v>
      </c>
      <c r="V1903" s="43" t="str">
        <f t="shared" si="131"/>
        <v>USD</v>
      </c>
    </row>
    <row r="1904" spans="1:22" x14ac:dyDescent="0.2">
      <c r="A1904" s="18" t="str">
        <f t="shared" si="129"/>
        <v>Catalogo principalOPEN VALUE ENTIDADES NO CUALIFICADAS359-01469</v>
      </c>
      <c r="B1904" s="18" t="str">
        <f t="shared" si="130"/>
        <v>359-01469OPEN VALUE ENTIDADES NO CUALIFICADAS</v>
      </c>
      <c r="C1904" s="18"/>
      <c r="D1904" t="s">
        <v>122</v>
      </c>
      <c r="E1904" t="s">
        <v>2180</v>
      </c>
      <c r="F1904" t="s">
        <v>2546</v>
      </c>
      <c r="G1904" s="18" t="str">
        <f t="shared" si="132"/>
        <v>Catalogo principal</v>
      </c>
      <c r="H1904" s="43" t="s">
        <v>121</v>
      </c>
      <c r="I1904" s="37" t="s">
        <v>67</v>
      </c>
      <c r="J1904" t="s">
        <v>3970</v>
      </c>
      <c r="K1904" t="s">
        <v>40</v>
      </c>
      <c r="L1904" s="70" t="s">
        <v>21</v>
      </c>
      <c r="M1904" s="70" t="s">
        <v>3946</v>
      </c>
      <c r="N1904" s="37" t="s">
        <v>67</v>
      </c>
      <c r="O1904" s="37" t="s">
        <v>67</v>
      </c>
      <c r="P1904" s="37" t="s">
        <v>3758</v>
      </c>
      <c r="Q1904" s="75" t="s">
        <v>2180</v>
      </c>
      <c r="R1904" t="s">
        <v>207</v>
      </c>
      <c r="S1904" s="38">
        <v>513</v>
      </c>
      <c r="T1904">
        <v>1</v>
      </c>
      <c r="U1904">
        <v>0</v>
      </c>
      <c r="V1904" s="43" t="str">
        <f t="shared" si="131"/>
        <v>USD</v>
      </c>
    </row>
    <row r="1905" spans="1:22" x14ac:dyDescent="0.2">
      <c r="A1905" s="18" t="str">
        <f t="shared" si="129"/>
        <v>Catalogo principalOPEN VALUE ENTIDADES NO CUALIFICADAS359-01476</v>
      </c>
      <c r="B1905" s="18" t="str">
        <f t="shared" si="130"/>
        <v>359-01476OPEN VALUE ENTIDADES NO CUALIFICADAS</v>
      </c>
      <c r="C1905" s="18"/>
      <c r="D1905" t="s">
        <v>122</v>
      </c>
      <c r="E1905" t="s">
        <v>2181</v>
      </c>
      <c r="F1905" t="s">
        <v>2546</v>
      </c>
      <c r="G1905" s="18" t="str">
        <f t="shared" si="132"/>
        <v>Catalogo principal</v>
      </c>
      <c r="H1905" s="43" t="s">
        <v>121</v>
      </c>
      <c r="I1905" s="37" t="s">
        <v>67</v>
      </c>
      <c r="J1905" t="s">
        <v>3971</v>
      </c>
      <c r="K1905" t="s">
        <v>40</v>
      </c>
      <c r="L1905" s="70" t="s">
        <v>21</v>
      </c>
      <c r="M1905" s="70" t="s">
        <v>3948</v>
      </c>
      <c r="N1905" s="37" t="s">
        <v>67</v>
      </c>
      <c r="O1905" s="37" t="s">
        <v>67</v>
      </c>
      <c r="P1905" s="37" t="s">
        <v>3758</v>
      </c>
      <c r="Q1905" s="75" t="s">
        <v>2181</v>
      </c>
      <c r="R1905" t="s">
        <v>207</v>
      </c>
      <c r="S1905" s="38">
        <v>222</v>
      </c>
      <c r="T1905">
        <v>1</v>
      </c>
      <c r="U1905">
        <v>0</v>
      </c>
      <c r="V1905" s="43" t="str">
        <f t="shared" si="131"/>
        <v>USD</v>
      </c>
    </row>
    <row r="1906" spans="1:22" x14ac:dyDescent="0.2">
      <c r="A1906" s="18" t="str">
        <f t="shared" si="129"/>
        <v>Catalogo principalOPEN VALUE ENTIDADES NO CUALIFICADAS359-01481</v>
      </c>
      <c r="B1906" s="18" t="str">
        <f t="shared" si="130"/>
        <v>359-01481OPEN VALUE ENTIDADES NO CUALIFICADAS</v>
      </c>
      <c r="C1906" s="18"/>
      <c r="D1906" t="s">
        <v>122</v>
      </c>
      <c r="E1906" t="s">
        <v>2182</v>
      </c>
      <c r="F1906" t="s">
        <v>2546</v>
      </c>
      <c r="G1906" s="18" t="str">
        <f t="shared" si="132"/>
        <v>Catalogo principal</v>
      </c>
      <c r="H1906" s="43" t="s">
        <v>121</v>
      </c>
      <c r="I1906" s="37" t="s">
        <v>67</v>
      </c>
      <c r="J1906" t="s">
        <v>3972</v>
      </c>
      <c r="K1906" t="s">
        <v>40</v>
      </c>
      <c r="L1906" s="70" t="s">
        <v>21</v>
      </c>
      <c r="M1906" s="70" t="s">
        <v>3948</v>
      </c>
      <c r="N1906" s="37" t="s">
        <v>67</v>
      </c>
      <c r="O1906" s="37" t="s">
        <v>67</v>
      </c>
      <c r="P1906" s="37" t="s">
        <v>3758</v>
      </c>
      <c r="Q1906" s="75" t="s">
        <v>2182</v>
      </c>
      <c r="R1906" t="s">
        <v>207</v>
      </c>
      <c r="S1906" s="38">
        <v>222</v>
      </c>
      <c r="T1906">
        <v>1</v>
      </c>
      <c r="U1906">
        <v>0</v>
      </c>
      <c r="V1906" s="43" t="str">
        <f t="shared" si="131"/>
        <v>USD</v>
      </c>
    </row>
    <row r="1907" spans="1:22" x14ac:dyDescent="0.2">
      <c r="A1907" s="18" t="str">
        <f t="shared" si="129"/>
        <v>Catalogo principalOPEN VALUE ENTIDADES NO CUALIFICADAS381-02250</v>
      </c>
      <c r="B1907" s="18" t="str">
        <f t="shared" si="130"/>
        <v>381-02250OPEN VALUE ENTIDADES NO CUALIFICADAS</v>
      </c>
      <c r="C1907" s="18"/>
      <c r="D1907" t="s">
        <v>122</v>
      </c>
      <c r="E1907" t="s">
        <v>2183</v>
      </c>
      <c r="F1907" t="s">
        <v>2546</v>
      </c>
      <c r="G1907" s="18" t="str">
        <f t="shared" si="132"/>
        <v>Catalogo principal</v>
      </c>
      <c r="H1907" s="43" t="s">
        <v>121</v>
      </c>
      <c r="I1907" s="37" t="s">
        <v>67</v>
      </c>
      <c r="J1907" t="s">
        <v>3973</v>
      </c>
      <c r="K1907" t="s">
        <v>40</v>
      </c>
      <c r="L1907" s="70" t="s">
        <v>21</v>
      </c>
      <c r="M1907" s="70" t="s">
        <v>3946</v>
      </c>
      <c r="N1907" s="37" t="s">
        <v>67</v>
      </c>
      <c r="O1907" s="37" t="s">
        <v>67</v>
      </c>
      <c r="P1907" s="37" t="s">
        <v>3758</v>
      </c>
      <c r="Q1907" s="75" t="s">
        <v>2183</v>
      </c>
      <c r="R1907" t="s">
        <v>207</v>
      </c>
      <c r="S1907" s="38">
        <v>168</v>
      </c>
      <c r="T1907">
        <v>1</v>
      </c>
      <c r="U1907">
        <v>0</v>
      </c>
      <c r="V1907" s="43" t="str">
        <f t="shared" si="131"/>
        <v>USD</v>
      </c>
    </row>
    <row r="1908" spans="1:22" x14ac:dyDescent="0.2">
      <c r="A1908" s="18" t="str">
        <f t="shared" si="129"/>
        <v>Catalogo principalOPEN VALUE ENTIDADES NO CUALIFICADAS381-02255</v>
      </c>
      <c r="B1908" s="18" t="str">
        <f t="shared" si="130"/>
        <v>381-02255OPEN VALUE ENTIDADES NO CUALIFICADAS</v>
      </c>
      <c r="C1908" s="18"/>
      <c r="D1908" t="s">
        <v>122</v>
      </c>
      <c r="E1908" t="s">
        <v>2184</v>
      </c>
      <c r="F1908" t="s">
        <v>2546</v>
      </c>
      <c r="G1908" s="18" t="str">
        <f t="shared" si="132"/>
        <v>Catalogo principal</v>
      </c>
      <c r="H1908" s="43" t="s">
        <v>121</v>
      </c>
      <c r="I1908" s="37" t="s">
        <v>67</v>
      </c>
      <c r="J1908" t="s">
        <v>3974</v>
      </c>
      <c r="K1908" t="s">
        <v>40</v>
      </c>
      <c r="L1908" s="70" t="s">
        <v>21</v>
      </c>
      <c r="M1908" s="70" t="s">
        <v>3946</v>
      </c>
      <c r="N1908" s="37" t="s">
        <v>67</v>
      </c>
      <c r="O1908" s="37" t="s">
        <v>67</v>
      </c>
      <c r="P1908" s="37" t="s">
        <v>3758</v>
      </c>
      <c r="Q1908" s="75" t="s">
        <v>2184</v>
      </c>
      <c r="R1908" t="s">
        <v>207</v>
      </c>
      <c r="S1908" s="38">
        <v>216</v>
      </c>
      <c r="T1908">
        <v>1</v>
      </c>
      <c r="U1908">
        <v>0</v>
      </c>
      <c r="V1908" s="43" t="str">
        <f t="shared" si="131"/>
        <v>USD</v>
      </c>
    </row>
    <row r="1909" spans="1:22" x14ac:dyDescent="0.2">
      <c r="A1909" s="18" t="str">
        <f t="shared" si="129"/>
        <v>Catalogo principalOPEN VALUE ENTIDADES NO CUALIFICADAS381-02262</v>
      </c>
      <c r="B1909" s="18" t="str">
        <f t="shared" si="130"/>
        <v>381-02262OPEN VALUE ENTIDADES NO CUALIFICADAS</v>
      </c>
      <c r="C1909" s="18"/>
      <c r="D1909" t="s">
        <v>122</v>
      </c>
      <c r="E1909" t="s">
        <v>2185</v>
      </c>
      <c r="F1909" t="s">
        <v>2546</v>
      </c>
      <c r="G1909" s="18" t="str">
        <f t="shared" si="132"/>
        <v>Catalogo principal</v>
      </c>
      <c r="H1909" s="43" t="s">
        <v>121</v>
      </c>
      <c r="I1909" s="37" t="s">
        <v>67</v>
      </c>
      <c r="J1909" t="s">
        <v>3975</v>
      </c>
      <c r="K1909" t="s">
        <v>40</v>
      </c>
      <c r="L1909" s="70" t="s">
        <v>21</v>
      </c>
      <c r="M1909" s="70" t="s">
        <v>3948</v>
      </c>
      <c r="N1909" s="37" t="s">
        <v>67</v>
      </c>
      <c r="O1909" s="37" t="s">
        <v>67</v>
      </c>
      <c r="P1909" s="37" t="s">
        <v>3758</v>
      </c>
      <c r="Q1909" s="75" t="s">
        <v>2185</v>
      </c>
      <c r="R1909" t="s">
        <v>207</v>
      </c>
      <c r="S1909" s="38">
        <v>72</v>
      </c>
      <c r="T1909">
        <v>1</v>
      </c>
      <c r="U1909">
        <v>0</v>
      </c>
      <c r="V1909" s="43" t="str">
        <f t="shared" si="131"/>
        <v>USD</v>
      </c>
    </row>
    <row r="1910" spans="1:22" x14ac:dyDescent="0.2">
      <c r="A1910" s="18" t="str">
        <f t="shared" si="129"/>
        <v>Catalogo principalOPEN VALUE ENTIDADES NO CUALIFICADAS381-02267</v>
      </c>
      <c r="B1910" s="18" t="str">
        <f t="shared" si="130"/>
        <v>381-02267OPEN VALUE ENTIDADES NO CUALIFICADAS</v>
      </c>
      <c r="C1910" s="18"/>
      <c r="D1910" t="s">
        <v>122</v>
      </c>
      <c r="E1910" t="s">
        <v>2186</v>
      </c>
      <c r="F1910" t="s">
        <v>2546</v>
      </c>
      <c r="G1910" s="18" t="str">
        <f t="shared" si="132"/>
        <v>Catalogo principal</v>
      </c>
      <c r="H1910" s="43" t="s">
        <v>121</v>
      </c>
      <c r="I1910" s="37" t="s">
        <v>67</v>
      </c>
      <c r="J1910" t="s">
        <v>3976</v>
      </c>
      <c r="K1910" t="s">
        <v>40</v>
      </c>
      <c r="L1910" s="70" t="s">
        <v>21</v>
      </c>
      <c r="M1910" s="70" t="s">
        <v>3948</v>
      </c>
      <c r="N1910" s="37" t="s">
        <v>67</v>
      </c>
      <c r="O1910" s="37" t="s">
        <v>67</v>
      </c>
      <c r="P1910" s="37" t="s">
        <v>3758</v>
      </c>
      <c r="Q1910" s="75" t="s">
        <v>2186</v>
      </c>
      <c r="R1910" t="s">
        <v>207</v>
      </c>
      <c r="S1910" s="38">
        <v>93</v>
      </c>
      <c r="T1910">
        <v>1</v>
      </c>
      <c r="U1910">
        <v>0</v>
      </c>
      <c r="V1910" s="43" t="str">
        <f t="shared" si="131"/>
        <v>USD</v>
      </c>
    </row>
    <row r="1911" spans="1:22" x14ac:dyDescent="0.2">
      <c r="A1911" s="18" t="str">
        <f t="shared" si="129"/>
        <v>Catalogo principalOPEN VALUE ENTIDADES NO CUALIFICADAS395-03274</v>
      </c>
      <c r="B1911" s="18" t="str">
        <f t="shared" si="130"/>
        <v>395-03274OPEN VALUE ENTIDADES NO CUALIFICADAS</v>
      </c>
      <c r="C1911" s="18"/>
      <c r="D1911" t="s">
        <v>122</v>
      </c>
      <c r="E1911" t="s">
        <v>2187</v>
      </c>
      <c r="F1911" t="s">
        <v>2546</v>
      </c>
      <c r="G1911" s="18" t="str">
        <f t="shared" si="132"/>
        <v>Catalogo principal</v>
      </c>
      <c r="H1911" s="43" t="s">
        <v>121</v>
      </c>
      <c r="I1911" s="37" t="s">
        <v>67</v>
      </c>
      <c r="J1911" t="s">
        <v>3977</v>
      </c>
      <c r="K1911" t="s">
        <v>40</v>
      </c>
      <c r="L1911" s="70" t="s">
        <v>21</v>
      </c>
      <c r="M1911" s="70" t="s">
        <v>3946</v>
      </c>
      <c r="N1911" s="37" t="s">
        <v>67</v>
      </c>
      <c r="O1911" s="37" t="s">
        <v>67</v>
      </c>
      <c r="P1911" s="37" t="s">
        <v>3758</v>
      </c>
      <c r="Q1911" s="75" t="s">
        <v>2187</v>
      </c>
      <c r="R1911" t="s">
        <v>207</v>
      </c>
      <c r="S1911" s="38">
        <v>9912</v>
      </c>
      <c r="T1911">
        <v>1</v>
      </c>
      <c r="U1911">
        <v>0</v>
      </c>
      <c r="V1911" s="43" t="str">
        <f t="shared" si="131"/>
        <v>USD</v>
      </c>
    </row>
    <row r="1912" spans="1:22" x14ac:dyDescent="0.2">
      <c r="A1912" s="18" t="str">
        <f t="shared" si="129"/>
        <v>Catalogo principalOPEN VALUE ENTIDADES NO CUALIFICADAS395-03280</v>
      </c>
      <c r="B1912" s="18" t="str">
        <f t="shared" si="130"/>
        <v>395-03280OPEN VALUE ENTIDADES NO CUALIFICADAS</v>
      </c>
      <c r="C1912" s="18"/>
      <c r="D1912" t="s">
        <v>122</v>
      </c>
      <c r="E1912" t="s">
        <v>2188</v>
      </c>
      <c r="F1912" t="s">
        <v>2546</v>
      </c>
      <c r="G1912" s="18" t="str">
        <f t="shared" si="132"/>
        <v>Catalogo principal</v>
      </c>
      <c r="H1912" s="43" t="s">
        <v>121</v>
      </c>
      <c r="I1912" s="37" t="s">
        <v>67</v>
      </c>
      <c r="J1912" t="s">
        <v>3978</v>
      </c>
      <c r="K1912" t="s">
        <v>40</v>
      </c>
      <c r="L1912" s="70" t="s">
        <v>21</v>
      </c>
      <c r="M1912" s="70" t="s">
        <v>3963</v>
      </c>
      <c r="N1912" s="37" t="s">
        <v>67</v>
      </c>
      <c r="O1912" s="37" t="s">
        <v>67</v>
      </c>
      <c r="P1912" s="37" t="s">
        <v>3758</v>
      </c>
      <c r="Q1912" s="75" t="s">
        <v>2188</v>
      </c>
      <c r="R1912" t="s">
        <v>207</v>
      </c>
      <c r="S1912" s="38">
        <v>8178</v>
      </c>
      <c r="T1912">
        <v>1</v>
      </c>
      <c r="U1912">
        <v>0</v>
      </c>
      <c r="V1912" s="43" t="str">
        <f t="shared" si="131"/>
        <v>USD</v>
      </c>
    </row>
    <row r="1913" spans="1:22" x14ac:dyDescent="0.2">
      <c r="A1913" s="18" t="str">
        <f t="shared" si="129"/>
        <v>Catalogo principalOPEN VALUE ENTIDADES NO CUALIFICADAS395-03286</v>
      </c>
      <c r="B1913" s="18" t="str">
        <f t="shared" si="130"/>
        <v>395-03286OPEN VALUE ENTIDADES NO CUALIFICADAS</v>
      </c>
      <c r="C1913" s="18"/>
      <c r="D1913" t="s">
        <v>122</v>
      </c>
      <c r="E1913" t="s">
        <v>2189</v>
      </c>
      <c r="F1913" t="s">
        <v>2546</v>
      </c>
      <c r="G1913" s="18" t="str">
        <f t="shared" si="132"/>
        <v>Catalogo principal</v>
      </c>
      <c r="H1913" s="43" t="s">
        <v>121</v>
      </c>
      <c r="I1913" s="37" t="s">
        <v>67</v>
      </c>
      <c r="J1913" t="s">
        <v>3979</v>
      </c>
      <c r="K1913" t="s">
        <v>40</v>
      </c>
      <c r="L1913" s="70" t="s">
        <v>21</v>
      </c>
      <c r="M1913" s="70" t="s">
        <v>3948</v>
      </c>
      <c r="N1913" s="37" t="s">
        <v>67</v>
      </c>
      <c r="O1913" s="37" t="s">
        <v>67</v>
      </c>
      <c r="P1913" s="37" t="s">
        <v>3758</v>
      </c>
      <c r="Q1913" s="75" t="s">
        <v>2189</v>
      </c>
      <c r="R1913" t="s">
        <v>207</v>
      </c>
      <c r="S1913" s="38">
        <v>4248</v>
      </c>
      <c r="T1913">
        <v>1</v>
      </c>
      <c r="U1913">
        <v>0</v>
      </c>
      <c r="V1913" s="43" t="str">
        <f t="shared" si="131"/>
        <v>USD</v>
      </c>
    </row>
    <row r="1914" spans="1:22" x14ac:dyDescent="0.2">
      <c r="A1914" s="18" t="str">
        <f t="shared" si="129"/>
        <v>Catalogo principalOPEN VALUE ENTIDADES NO CUALIFICADAS3LN-00006</v>
      </c>
      <c r="B1914" s="18" t="str">
        <f t="shared" si="130"/>
        <v>3LN-00006OPEN VALUE ENTIDADES NO CUALIFICADAS</v>
      </c>
      <c r="C1914" s="18"/>
      <c r="D1914" t="s">
        <v>122</v>
      </c>
      <c r="E1914" t="s">
        <v>2190</v>
      </c>
      <c r="F1914" t="s">
        <v>2546</v>
      </c>
      <c r="G1914" s="18" t="str">
        <f t="shared" si="132"/>
        <v>Catalogo principal</v>
      </c>
      <c r="H1914" s="43" t="s">
        <v>121</v>
      </c>
      <c r="I1914" s="37" t="s">
        <v>67</v>
      </c>
      <c r="J1914" t="s">
        <v>3980</v>
      </c>
      <c r="K1914" t="s">
        <v>40</v>
      </c>
      <c r="L1914" s="70" t="s">
        <v>21</v>
      </c>
      <c r="M1914" s="70" t="s">
        <v>3966</v>
      </c>
      <c r="N1914" s="37" t="s">
        <v>67</v>
      </c>
      <c r="O1914" s="37" t="s">
        <v>67</v>
      </c>
      <c r="P1914" s="37" t="s">
        <v>3758</v>
      </c>
      <c r="Q1914" s="75" t="s">
        <v>2190</v>
      </c>
      <c r="R1914" t="s">
        <v>3691</v>
      </c>
      <c r="S1914" s="38">
        <v>8</v>
      </c>
      <c r="T1914">
        <v>1</v>
      </c>
      <c r="U1914">
        <v>0</v>
      </c>
      <c r="V1914" s="43" t="str">
        <f t="shared" si="131"/>
        <v>USD</v>
      </c>
    </row>
    <row r="1915" spans="1:22" x14ac:dyDescent="0.2">
      <c r="A1915" s="18" t="str">
        <f t="shared" si="129"/>
        <v>Catalogo principalOPEN VALUE ENTIDADES NO CUALIFICADAS3ND-00151</v>
      </c>
      <c r="B1915" s="18" t="str">
        <f t="shared" si="130"/>
        <v>3ND-00151OPEN VALUE ENTIDADES NO CUALIFICADAS</v>
      </c>
      <c r="C1915" s="18"/>
      <c r="D1915" t="s">
        <v>122</v>
      </c>
      <c r="E1915" t="s">
        <v>2191</v>
      </c>
      <c r="F1915" t="s">
        <v>2546</v>
      </c>
      <c r="G1915" s="18" t="str">
        <f t="shared" si="132"/>
        <v>Catalogo principal</v>
      </c>
      <c r="H1915" s="43" t="s">
        <v>121</v>
      </c>
      <c r="I1915" s="37" t="s">
        <v>67</v>
      </c>
      <c r="J1915" t="s">
        <v>3981</v>
      </c>
      <c r="K1915" t="s">
        <v>40</v>
      </c>
      <c r="L1915" s="70" t="s">
        <v>21</v>
      </c>
      <c r="M1915" s="70" t="s">
        <v>3946</v>
      </c>
      <c r="N1915" s="37" t="s">
        <v>67</v>
      </c>
      <c r="O1915" s="37" t="s">
        <v>67</v>
      </c>
      <c r="P1915" s="37" t="s">
        <v>3758</v>
      </c>
      <c r="Q1915" s="75" t="s">
        <v>2191</v>
      </c>
      <c r="R1915" t="s">
        <v>207</v>
      </c>
      <c r="S1915" s="38">
        <v>42</v>
      </c>
      <c r="T1915">
        <v>1</v>
      </c>
      <c r="U1915">
        <v>0</v>
      </c>
      <c r="V1915" s="43" t="str">
        <f t="shared" si="131"/>
        <v>USD</v>
      </c>
    </row>
    <row r="1916" spans="1:22" x14ac:dyDescent="0.2">
      <c r="A1916" s="18" t="str">
        <f t="shared" si="129"/>
        <v>Catalogo principalOPEN VALUE ENTIDADES NO CUALIFICADAS3ND-00153</v>
      </c>
      <c r="B1916" s="18" t="str">
        <f t="shared" si="130"/>
        <v>3ND-00153OPEN VALUE ENTIDADES NO CUALIFICADAS</v>
      </c>
      <c r="C1916" s="18"/>
      <c r="D1916" t="s">
        <v>122</v>
      </c>
      <c r="E1916" t="s">
        <v>2192</v>
      </c>
      <c r="F1916" t="s">
        <v>2546</v>
      </c>
      <c r="G1916" s="18" t="str">
        <f t="shared" si="132"/>
        <v>Catalogo principal</v>
      </c>
      <c r="H1916" s="43" t="s">
        <v>121</v>
      </c>
      <c r="I1916" s="37" t="s">
        <v>67</v>
      </c>
      <c r="J1916" t="s">
        <v>3982</v>
      </c>
      <c r="K1916" t="s">
        <v>40</v>
      </c>
      <c r="L1916" s="70" t="s">
        <v>21</v>
      </c>
      <c r="M1916" s="70" t="s">
        <v>3946</v>
      </c>
      <c r="N1916" s="37" t="s">
        <v>67</v>
      </c>
      <c r="O1916" s="37" t="s">
        <v>67</v>
      </c>
      <c r="P1916" s="37" t="s">
        <v>3758</v>
      </c>
      <c r="Q1916" s="75" t="s">
        <v>2192</v>
      </c>
      <c r="R1916" t="s">
        <v>207</v>
      </c>
      <c r="S1916" s="38">
        <v>54</v>
      </c>
      <c r="T1916">
        <v>1</v>
      </c>
      <c r="U1916">
        <v>0</v>
      </c>
      <c r="V1916" s="43" t="str">
        <f t="shared" si="131"/>
        <v>USD</v>
      </c>
    </row>
    <row r="1917" spans="1:22" x14ac:dyDescent="0.2">
      <c r="A1917" s="18" t="str">
        <f t="shared" si="129"/>
        <v>Catalogo principalOPEN VALUE ENTIDADES NO CUALIFICADAS3ND-00155</v>
      </c>
      <c r="B1917" s="18" t="str">
        <f t="shared" si="130"/>
        <v>3ND-00155OPEN VALUE ENTIDADES NO CUALIFICADAS</v>
      </c>
      <c r="C1917" s="18"/>
      <c r="D1917" t="s">
        <v>122</v>
      </c>
      <c r="E1917" t="s">
        <v>2193</v>
      </c>
      <c r="F1917" t="s">
        <v>2546</v>
      </c>
      <c r="G1917" s="18" t="str">
        <f t="shared" si="132"/>
        <v>Catalogo principal</v>
      </c>
      <c r="H1917" s="43" t="s">
        <v>121</v>
      </c>
      <c r="I1917" s="37" t="s">
        <v>67</v>
      </c>
      <c r="J1917" t="s">
        <v>3983</v>
      </c>
      <c r="K1917" t="s">
        <v>40</v>
      </c>
      <c r="L1917" s="70" t="s">
        <v>21</v>
      </c>
      <c r="M1917" s="70" t="s">
        <v>3948</v>
      </c>
      <c r="N1917" s="37" t="s">
        <v>67</v>
      </c>
      <c r="O1917" s="37" t="s">
        <v>67</v>
      </c>
      <c r="P1917" s="37" t="s">
        <v>3758</v>
      </c>
      <c r="Q1917" s="75" t="s">
        <v>2193</v>
      </c>
      <c r="R1917" t="s">
        <v>207</v>
      </c>
      <c r="S1917" s="38">
        <v>18</v>
      </c>
      <c r="T1917">
        <v>1</v>
      </c>
      <c r="U1917">
        <v>0</v>
      </c>
      <c r="V1917" s="43" t="str">
        <f t="shared" si="131"/>
        <v>USD</v>
      </c>
    </row>
    <row r="1918" spans="1:22" x14ac:dyDescent="0.2">
      <c r="A1918" s="18" t="str">
        <f t="shared" si="129"/>
        <v>Catalogo principalOPEN VALUE ENTIDADES NO CUALIFICADAS3ND-00157</v>
      </c>
      <c r="B1918" s="18" t="str">
        <f t="shared" si="130"/>
        <v>3ND-00157OPEN VALUE ENTIDADES NO CUALIFICADAS</v>
      </c>
      <c r="C1918" s="18"/>
      <c r="D1918" t="s">
        <v>122</v>
      </c>
      <c r="E1918" t="s">
        <v>2194</v>
      </c>
      <c r="F1918" t="s">
        <v>2546</v>
      </c>
      <c r="G1918" s="18" t="str">
        <f t="shared" si="132"/>
        <v>Catalogo principal</v>
      </c>
      <c r="H1918" s="43" t="s">
        <v>121</v>
      </c>
      <c r="I1918" s="37" t="s">
        <v>67</v>
      </c>
      <c r="J1918" t="s">
        <v>3984</v>
      </c>
      <c r="K1918" t="s">
        <v>40</v>
      </c>
      <c r="L1918" s="70" t="s">
        <v>21</v>
      </c>
      <c r="M1918" s="70" t="s">
        <v>3948</v>
      </c>
      <c r="N1918" s="37" t="s">
        <v>67</v>
      </c>
      <c r="O1918" s="37" t="s">
        <v>67</v>
      </c>
      <c r="P1918" s="37" t="s">
        <v>3758</v>
      </c>
      <c r="Q1918" s="75" t="s">
        <v>2194</v>
      </c>
      <c r="R1918" t="s">
        <v>207</v>
      </c>
      <c r="S1918" s="38">
        <v>24</v>
      </c>
      <c r="T1918">
        <v>1</v>
      </c>
      <c r="U1918">
        <v>0</v>
      </c>
      <c r="V1918" s="43" t="str">
        <f t="shared" si="131"/>
        <v>USD</v>
      </c>
    </row>
    <row r="1919" spans="1:22" x14ac:dyDescent="0.2">
      <c r="A1919" s="18" t="str">
        <f t="shared" si="129"/>
        <v>Catalogo principalOPEN VALUE ENTIDADES NO CUALIFICADAS3NN-00020</v>
      </c>
      <c r="B1919" s="18" t="str">
        <f t="shared" si="130"/>
        <v>3NN-00020OPEN VALUE ENTIDADES NO CUALIFICADAS</v>
      </c>
      <c r="C1919" s="18"/>
      <c r="D1919" t="s">
        <v>122</v>
      </c>
      <c r="E1919" t="s">
        <v>2195</v>
      </c>
      <c r="F1919" t="s">
        <v>2546</v>
      </c>
      <c r="G1919" s="18" t="str">
        <f t="shared" si="132"/>
        <v>Catalogo principal</v>
      </c>
      <c r="H1919" s="43" t="s">
        <v>121</v>
      </c>
      <c r="I1919" s="37" t="s">
        <v>67</v>
      </c>
      <c r="J1919" t="s">
        <v>3985</v>
      </c>
      <c r="K1919" t="s">
        <v>40</v>
      </c>
      <c r="L1919" s="70" t="s">
        <v>21</v>
      </c>
      <c r="M1919" s="70" t="s">
        <v>3966</v>
      </c>
      <c r="N1919" s="37" t="s">
        <v>67</v>
      </c>
      <c r="O1919" s="37" t="s">
        <v>67</v>
      </c>
      <c r="P1919" s="37" t="s">
        <v>3758</v>
      </c>
      <c r="Q1919" s="75" t="s">
        <v>2195</v>
      </c>
      <c r="R1919" t="s">
        <v>3691</v>
      </c>
      <c r="S1919" s="38">
        <v>5</v>
      </c>
      <c r="T1919">
        <v>1</v>
      </c>
      <c r="U1919">
        <v>0</v>
      </c>
      <c r="V1919" s="43" t="str">
        <f t="shared" si="131"/>
        <v>USD</v>
      </c>
    </row>
    <row r="1920" spans="1:22" x14ac:dyDescent="0.2">
      <c r="A1920" s="18" t="str">
        <f t="shared" si="129"/>
        <v>Catalogo principalOPEN VALUE ENTIDADES NO CUALIFICADAS3PP-00002</v>
      </c>
      <c r="B1920" s="18" t="str">
        <f t="shared" si="130"/>
        <v>3PP-00002OPEN VALUE ENTIDADES NO CUALIFICADAS</v>
      </c>
      <c r="C1920" s="18"/>
      <c r="D1920" t="s">
        <v>122</v>
      </c>
      <c r="E1920" t="s">
        <v>2196</v>
      </c>
      <c r="F1920" t="s">
        <v>2546</v>
      </c>
      <c r="G1920" s="18" t="str">
        <f t="shared" si="132"/>
        <v>Catalogo principal</v>
      </c>
      <c r="H1920" s="43" t="s">
        <v>121</v>
      </c>
      <c r="I1920" s="37" t="s">
        <v>67</v>
      </c>
      <c r="J1920" t="s">
        <v>3986</v>
      </c>
      <c r="K1920" t="s">
        <v>40</v>
      </c>
      <c r="L1920" s="70" t="s">
        <v>21</v>
      </c>
      <c r="M1920" s="70" t="s">
        <v>3966</v>
      </c>
      <c r="N1920" s="37" t="s">
        <v>67</v>
      </c>
      <c r="O1920" s="37" t="s">
        <v>67</v>
      </c>
      <c r="P1920" s="37" t="s">
        <v>3758</v>
      </c>
      <c r="Q1920" s="75" t="s">
        <v>2196</v>
      </c>
      <c r="R1920" t="s">
        <v>3691</v>
      </c>
      <c r="S1920" s="38">
        <v>7</v>
      </c>
      <c r="T1920">
        <v>1</v>
      </c>
      <c r="U1920">
        <v>0</v>
      </c>
      <c r="V1920" s="43" t="str">
        <f t="shared" si="131"/>
        <v>USD</v>
      </c>
    </row>
    <row r="1921" spans="1:22" x14ac:dyDescent="0.2">
      <c r="A1921" s="18" t="str">
        <f t="shared" si="129"/>
        <v>Catalogo principalOPEN VALUE ENTIDADES NO CUALIFICADAS3VU-00031</v>
      </c>
      <c r="B1921" s="18" t="str">
        <f t="shared" si="130"/>
        <v>3VU-00031OPEN VALUE ENTIDADES NO CUALIFICADAS</v>
      </c>
      <c r="C1921" s="18"/>
      <c r="D1921" t="s">
        <v>122</v>
      </c>
      <c r="E1921" t="s">
        <v>2197</v>
      </c>
      <c r="F1921" t="s">
        <v>2546</v>
      </c>
      <c r="G1921" s="18" t="str">
        <f t="shared" si="132"/>
        <v>Catalogo principal</v>
      </c>
      <c r="H1921" s="43" t="s">
        <v>121</v>
      </c>
      <c r="I1921" s="37" t="s">
        <v>67</v>
      </c>
      <c r="J1921" t="s">
        <v>3987</v>
      </c>
      <c r="K1921" t="s">
        <v>40</v>
      </c>
      <c r="L1921" s="70" t="s">
        <v>21</v>
      </c>
      <c r="M1921" s="70" t="s">
        <v>3946</v>
      </c>
      <c r="N1921" s="37" t="s">
        <v>67</v>
      </c>
      <c r="O1921" s="37" t="s">
        <v>67</v>
      </c>
      <c r="P1921" s="37" t="s">
        <v>3758</v>
      </c>
      <c r="Q1921" s="75" t="s">
        <v>2197</v>
      </c>
      <c r="R1921" t="s">
        <v>207</v>
      </c>
      <c r="S1921" s="38">
        <v>4605</v>
      </c>
      <c r="T1921">
        <v>1</v>
      </c>
      <c r="U1921">
        <v>0</v>
      </c>
      <c r="V1921" s="43" t="str">
        <f t="shared" si="131"/>
        <v>USD</v>
      </c>
    </row>
    <row r="1922" spans="1:22" x14ac:dyDescent="0.2">
      <c r="A1922" s="18" t="str">
        <f t="shared" si="129"/>
        <v>Catalogo principalOPEN VALUE ENTIDADES NO CUALIFICADAS3VU-00033</v>
      </c>
      <c r="B1922" s="18" t="str">
        <f t="shared" si="130"/>
        <v>3VU-00033OPEN VALUE ENTIDADES NO CUALIFICADAS</v>
      </c>
      <c r="C1922" s="18"/>
      <c r="D1922" t="s">
        <v>122</v>
      </c>
      <c r="E1922" t="s">
        <v>2198</v>
      </c>
      <c r="F1922" t="s">
        <v>2546</v>
      </c>
      <c r="G1922" s="18" t="str">
        <f t="shared" si="132"/>
        <v>Catalogo principal</v>
      </c>
      <c r="H1922" s="43" t="s">
        <v>121</v>
      </c>
      <c r="I1922" s="37" t="s">
        <v>67</v>
      </c>
      <c r="J1922" t="s">
        <v>3988</v>
      </c>
      <c r="K1922" t="s">
        <v>40</v>
      </c>
      <c r="L1922" s="70" t="s">
        <v>21</v>
      </c>
      <c r="M1922" s="70" t="s">
        <v>3948</v>
      </c>
      <c r="N1922" s="37" t="s">
        <v>67</v>
      </c>
      <c r="O1922" s="37" t="s">
        <v>67</v>
      </c>
      <c r="P1922" s="37" t="s">
        <v>3758</v>
      </c>
      <c r="Q1922" s="75" t="s">
        <v>2198</v>
      </c>
      <c r="R1922" t="s">
        <v>207</v>
      </c>
      <c r="S1922" s="38">
        <v>4605</v>
      </c>
      <c r="T1922">
        <v>1</v>
      </c>
      <c r="U1922">
        <v>0</v>
      </c>
      <c r="V1922" s="43" t="str">
        <f t="shared" si="131"/>
        <v>USD</v>
      </c>
    </row>
    <row r="1923" spans="1:22" x14ac:dyDescent="0.2">
      <c r="A1923" s="18" t="str">
        <f t="shared" si="129"/>
        <v>Catalogo principalOPEN VALUE ENTIDADES NO CUALIFICADAS3YF-00233</v>
      </c>
      <c r="B1923" s="18" t="str">
        <f t="shared" si="130"/>
        <v>3YF-00233OPEN VALUE ENTIDADES NO CUALIFICADAS</v>
      </c>
      <c r="C1923" s="18"/>
      <c r="D1923" t="s">
        <v>122</v>
      </c>
      <c r="E1923" t="s">
        <v>2199</v>
      </c>
      <c r="F1923" t="s">
        <v>2546</v>
      </c>
      <c r="G1923" s="18" t="str">
        <f t="shared" si="132"/>
        <v>Catalogo principal</v>
      </c>
      <c r="H1923" s="43" t="s">
        <v>121</v>
      </c>
      <c r="I1923" s="37" t="s">
        <v>67</v>
      </c>
      <c r="J1923" t="s">
        <v>3989</v>
      </c>
      <c r="K1923" t="s">
        <v>40</v>
      </c>
      <c r="L1923" s="70" t="s">
        <v>21</v>
      </c>
      <c r="M1923" s="70" t="s">
        <v>3946</v>
      </c>
      <c r="N1923" s="37" t="s">
        <v>67</v>
      </c>
      <c r="O1923" s="37" t="s">
        <v>67</v>
      </c>
      <c r="P1923" s="37" t="s">
        <v>3758</v>
      </c>
      <c r="Q1923" s="75" t="s">
        <v>2199</v>
      </c>
      <c r="R1923" t="s">
        <v>207</v>
      </c>
      <c r="S1923" s="38">
        <v>1074</v>
      </c>
      <c r="T1923">
        <v>1</v>
      </c>
      <c r="U1923">
        <v>0</v>
      </c>
      <c r="V1923" s="43" t="str">
        <f t="shared" si="131"/>
        <v>USD</v>
      </c>
    </row>
    <row r="1924" spans="1:22" x14ac:dyDescent="0.2">
      <c r="A1924" s="18" t="str">
        <f t="shared" si="129"/>
        <v>Catalogo principalOPEN VALUE ENTIDADES NO CUALIFICADAS3YF-00235</v>
      </c>
      <c r="B1924" s="18" t="str">
        <f t="shared" si="130"/>
        <v>3YF-00235OPEN VALUE ENTIDADES NO CUALIFICADAS</v>
      </c>
      <c r="C1924" s="18"/>
      <c r="D1924" t="s">
        <v>122</v>
      </c>
      <c r="E1924" t="s">
        <v>2200</v>
      </c>
      <c r="F1924" t="s">
        <v>2546</v>
      </c>
      <c r="G1924" s="18" t="str">
        <f t="shared" si="132"/>
        <v>Catalogo principal</v>
      </c>
      <c r="H1924" s="43" t="s">
        <v>121</v>
      </c>
      <c r="I1924" s="37" t="s">
        <v>67</v>
      </c>
      <c r="J1924" t="s">
        <v>3990</v>
      </c>
      <c r="K1924" t="s">
        <v>40</v>
      </c>
      <c r="L1924" s="70" t="s">
        <v>21</v>
      </c>
      <c r="M1924" s="70" t="s">
        <v>3948</v>
      </c>
      <c r="N1924" s="37" t="s">
        <v>67</v>
      </c>
      <c r="O1924" s="37" t="s">
        <v>67</v>
      </c>
      <c r="P1924" s="37" t="s">
        <v>3758</v>
      </c>
      <c r="Q1924" s="75" t="s">
        <v>2200</v>
      </c>
      <c r="R1924" t="s">
        <v>207</v>
      </c>
      <c r="S1924" s="38">
        <v>501</v>
      </c>
      <c r="T1924">
        <v>1</v>
      </c>
      <c r="U1924">
        <v>0</v>
      </c>
      <c r="V1924" s="43" t="str">
        <f t="shared" si="131"/>
        <v>USD</v>
      </c>
    </row>
    <row r="1925" spans="1:22" x14ac:dyDescent="0.2">
      <c r="A1925" s="18" t="str">
        <f t="shared" si="129"/>
        <v>Catalogo principalOPEN VALUE ENTIDADES NO CUALIFICADAS3ZK-00426</v>
      </c>
      <c r="B1925" s="18" t="str">
        <f t="shared" si="130"/>
        <v>3ZK-00426OPEN VALUE ENTIDADES NO CUALIFICADAS</v>
      </c>
      <c r="C1925" s="18"/>
      <c r="D1925" t="s">
        <v>122</v>
      </c>
      <c r="E1925" t="s">
        <v>2201</v>
      </c>
      <c r="F1925" t="s">
        <v>2546</v>
      </c>
      <c r="G1925" s="18" t="str">
        <f t="shared" si="132"/>
        <v>Catalogo principal</v>
      </c>
      <c r="H1925" s="43" t="s">
        <v>121</v>
      </c>
      <c r="I1925" s="37" t="s">
        <v>67</v>
      </c>
      <c r="J1925" t="s">
        <v>3991</v>
      </c>
      <c r="K1925" t="s">
        <v>40</v>
      </c>
      <c r="L1925" s="70" t="s">
        <v>21</v>
      </c>
      <c r="M1925" s="70" t="s">
        <v>3946</v>
      </c>
      <c r="N1925" s="37" t="s">
        <v>67</v>
      </c>
      <c r="O1925" s="37" t="s">
        <v>67</v>
      </c>
      <c r="P1925" s="37" t="s">
        <v>3758</v>
      </c>
      <c r="Q1925" s="75" t="s">
        <v>2201</v>
      </c>
      <c r="R1925" t="s">
        <v>207</v>
      </c>
      <c r="S1925" s="38">
        <v>42</v>
      </c>
      <c r="T1925">
        <v>1</v>
      </c>
      <c r="U1925">
        <v>0</v>
      </c>
      <c r="V1925" s="43" t="str">
        <f t="shared" si="131"/>
        <v>USD</v>
      </c>
    </row>
    <row r="1926" spans="1:22" x14ac:dyDescent="0.2">
      <c r="A1926" s="18" t="str">
        <f t="shared" si="129"/>
        <v>Catalogo principalOPEN VALUE ENTIDADES NO CUALIFICADAS3ZK-00428</v>
      </c>
      <c r="B1926" s="18" t="str">
        <f t="shared" si="130"/>
        <v>3ZK-00428OPEN VALUE ENTIDADES NO CUALIFICADAS</v>
      </c>
      <c r="C1926" s="18"/>
      <c r="D1926" t="s">
        <v>122</v>
      </c>
      <c r="E1926" t="s">
        <v>2202</v>
      </c>
      <c r="F1926" t="s">
        <v>2546</v>
      </c>
      <c r="G1926" s="18" t="str">
        <f t="shared" si="132"/>
        <v>Catalogo principal</v>
      </c>
      <c r="H1926" s="43" t="s">
        <v>121</v>
      </c>
      <c r="I1926" s="37" t="s">
        <v>67</v>
      </c>
      <c r="J1926" t="s">
        <v>3992</v>
      </c>
      <c r="K1926" t="s">
        <v>40</v>
      </c>
      <c r="L1926" s="70" t="s">
        <v>21</v>
      </c>
      <c r="M1926" s="70" t="s">
        <v>3946</v>
      </c>
      <c r="N1926" s="37" t="s">
        <v>67</v>
      </c>
      <c r="O1926" s="37" t="s">
        <v>67</v>
      </c>
      <c r="P1926" s="37" t="s">
        <v>3758</v>
      </c>
      <c r="Q1926" s="75" t="s">
        <v>2202</v>
      </c>
      <c r="R1926" t="s">
        <v>207</v>
      </c>
      <c r="S1926" s="38">
        <v>54</v>
      </c>
      <c r="T1926">
        <v>1</v>
      </c>
      <c r="U1926">
        <v>0</v>
      </c>
      <c r="V1926" s="43" t="str">
        <f t="shared" si="131"/>
        <v>USD</v>
      </c>
    </row>
    <row r="1927" spans="1:22" x14ac:dyDescent="0.2">
      <c r="A1927" s="18" t="str">
        <f t="shared" si="129"/>
        <v>Catalogo principalOPEN VALUE ENTIDADES NO CUALIFICADAS3ZK-00430</v>
      </c>
      <c r="B1927" s="18" t="str">
        <f t="shared" si="130"/>
        <v>3ZK-00430OPEN VALUE ENTIDADES NO CUALIFICADAS</v>
      </c>
      <c r="C1927" s="18"/>
      <c r="D1927" t="s">
        <v>122</v>
      </c>
      <c r="E1927" t="s">
        <v>2203</v>
      </c>
      <c r="F1927" t="s">
        <v>2546</v>
      </c>
      <c r="G1927" s="18" t="str">
        <f t="shared" si="132"/>
        <v>Catalogo principal</v>
      </c>
      <c r="H1927" s="43" t="s">
        <v>121</v>
      </c>
      <c r="I1927" s="37" t="s">
        <v>67</v>
      </c>
      <c r="J1927" t="s">
        <v>3993</v>
      </c>
      <c r="K1927" t="s">
        <v>40</v>
      </c>
      <c r="L1927" s="70" t="s">
        <v>21</v>
      </c>
      <c r="M1927" s="70" t="s">
        <v>3948</v>
      </c>
      <c r="N1927" s="37" t="s">
        <v>67</v>
      </c>
      <c r="O1927" s="37" t="s">
        <v>67</v>
      </c>
      <c r="P1927" s="37" t="s">
        <v>3758</v>
      </c>
      <c r="Q1927" s="75" t="s">
        <v>2203</v>
      </c>
      <c r="R1927" t="s">
        <v>207</v>
      </c>
      <c r="S1927" s="38">
        <v>18</v>
      </c>
      <c r="T1927">
        <v>1</v>
      </c>
      <c r="U1927">
        <v>0</v>
      </c>
      <c r="V1927" s="43" t="str">
        <f t="shared" si="131"/>
        <v>USD</v>
      </c>
    </row>
    <row r="1928" spans="1:22" x14ac:dyDescent="0.2">
      <c r="A1928" s="18" t="str">
        <f t="shared" si="129"/>
        <v>Catalogo principalOPEN VALUE ENTIDADES NO CUALIFICADAS3ZK-00432</v>
      </c>
      <c r="B1928" s="18" t="str">
        <f t="shared" si="130"/>
        <v>3ZK-00432OPEN VALUE ENTIDADES NO CUALIFICADAS</v>
      </c>
      <c r="C1928" s="18"/>
      <c r="D1928" t="s">
        <v>122</v>
      </c>
      <c r="E1928" t="s">
        <v>2204</v>
      </c>
      <c r="F1928" t="s">
        <v>2546</v>
      </c>
      <c r="G1928" s="18" t="str">
        <f t="shared" si="132"/>
        <v>Catalogo principal</v>
      </c>
      <c r="H1928" s="43" t="s">
        <v>121</v>
      </c>
      <c r="I1928" s="37" t="s">
        <v>67</v>
      </c>
      <c r="J1928" t="s">
        <v>3994</v>
      </c>
      <c r="K1928" t="s">
        <v>40</v>
      </c>
      <c r="L1928" s="70" t="s">
        <v>21</v>
      </c>
      <c r="M1928" s="70" t="s">
        <v>3948</v>
      </c>
      <c r="N1928" s="37" t="s">
        <v>67</v>
      </c>
      <c r="O1928" s="37" t="s">
        <v>67</v>
      </c>
      <c r="P1928" s="37" t="s">
        <v>3758</v>
      </c>
      <c r="Q1928" s="75" t="s">
        <v>2204</v>
      </c>
      <c r="R1928" t="s">
        <v>207</v>
      </c>
      <c r="S1928" s="38">
        <v>24</v>
      </c>
      <c r="T1928">
        <v>1</v>
      </c>
      <c r="U1928">
        <v>0</v>
      </c>
      <c r="V1928" s="43" t="str">
        <f t="shared" si="131"/>
        <v>USD</v>
      </c>
    </row>
    <row r="1929" spans="1:22" x14ac:dyDescent="0.2">
      <c r="A1929" s="18" t="str">
        <f t="shared" si="129"/>
        <v>Catalogo principalOPEN VALUE ENTIDADES NO CUALIFICADAS4ZF-00014</v>
      </c>
      <c r="B1929" s="18" t="str">
        <f t="shared" si="130"/>
        <v>4ZF-00014OPEN VALUE ENTIDADES NO CUALIFICADAS</v>
      </c>
      <c r="C1929" s="18"/>
      <c r="D1929" t="s">
        <v>122</v>
      </c>
      <c r="E1929" t="s">
        <v>2205</v>
      </c>
      <c r="F1929" t="s">
        <v>2546</v>
      </c>
      <c r="G1929" s="18" t="str">
        <f t="shared" si="132"/>
        <v>Catalogo principal</v>
      </c>
      <c r="H1929" s="43" t="s">
        <v>121</v>
      </c>
      <c r="I1929" s="37" t="s">
        <v>67</v>
      </c>
      <c r="J1929" t="s">
        <v>3995</v>
      </c>
      <c r="K1929" t="s">
        <v>40</v>
      </c>
      <c r="L1929" s="70" t="s">
        <v>21</v>
      </c>
      <c r="M1929" s="70" t="s">
        <v>3966</v>
      </c>
      <c r="N1929" s="37" t="s">
        <v>67</v>
      </c>
      <c r="O1929" s="37" t="s">
        <v>67</v>
      </c>
      <c r="P1929" s="37" t="s">
        <v>3758</v>
      </c>
      <c r="Q1929" s="75" t="s">
        <v>2205</v>
      </c>
      <c r="R1929" t="s">
        <v>3691</v>
      </c>
      <c r="S1929" s="38">
        <v>16.559999999999999</v>
      </c>
      <c r="T1929">
        <v>1</v>
      </c>
      <c r="U1929">
        <v>0</v>
      </c>
      <c r="V1929" s="43" t="str">
        <f t="shared" si="131"/>
        <v>USD</v>
      </c>
    </row>
    <row r="1930" spans="1:22" x14ac:dyDescent="0.2">
      <c r="A1930" s="18" t="str">
        <f t="shared" si="129"/>
        <v>Catalogo principalOPEN VALUE ENTIDADES NO CUALIFICADAS5A5-00002</v>
      </c>
      <c r="B1930" s="18" t="str">
        <f t="shared" si="130"/>
        <v>5A5-00002OPEN VALUE ENTIDADES NO CUALIFICADAS</v>
      </c>
      <c r="C1930" s="18"/>
      <c r="D1930" t="s">
        <v>122</v>
      </c>
      <c r="E1930" t="s">
        <v>2206</v>
      </c>
      <c r="F1930" t="s">
        <v>2546</v>
      </c>
      <c r="G1930" s="18" t="str">
        <f t="shared" si="132"/>
        <v>Catalogo principal</v>
      </c>
      <c r="H1930" s="43" t="s">
        <v>121</v>
      </c>
      <c r="I1930" s="37" t="s">
        <v>67</v>
      </c>
      <c r="J1930" t="s">
        <v>3996</v>
      </c>
      <c r="K1930" t="s">
        <v>40</v>
      </c>
      <c r="L1930" s="70" t="s">
        <v>21</v>
      </c>
      <c r="M1930" s="70" t="s">
        <v>3966</v>
      </c>
      <c r="N1930" s="37" t="s">
        <v>67</v>
      </c>
      <c r="O1930" s="37" t="s">
        <v>67</v>
      </c>
      <c r="P1930" s="37" t="s">
        <v>3758</v>
      </c>
      <c r="Q1930" s="75" t="s">
        <v>2206</v>
      </c>
      <c r="R1930" t="s">
        <v>3691</v>
      </c>
      <c r="S1930" s="38">
        <v>0.3</v>
      </c>
      <c r="T1930">
        <v>1</v>
      </c>
      <c r="U1930">
        <v>0</v>
      </c>
      <c r="V1930" s="43" t="str">
        <f t="shared" si="131"/>
        <v>USD</v>
      </c>
    </row>
    <row r="1931" spans="1:22" x14ac:dyDescent="0.2">
      <c r="A1931" s="18" t="str">
        <f t="shared" ref="A1931:A1994" si="133">D1931&amp;F1931&amp;E1931</f>
        <v>Catalogo principalOPEN VALUE ENTIDADES NO CUALIFICADAS5A9-00002</v>
      </c>
      <c r="B1931" s="18" t="str">
        <f t="shared" ref="B1931:B1994" si="134">E1931&amp;F1931</f>
        <v>5A9-00002OPEN VALUE ENTIDADES NO CUALIFICADAS</v>
      </c>
      <c r="C1931" s="18"/>
      <c r="D1931" t="s">
        <v>122</v>
      </c>
      <c r="E1931" t="s">
        <v>2207</v>
      </c>
      <c r="F1931" t="s">
        <v>2546</v>
      </c>
      <c r="G1931" s="18" t="str">
        <f t="shared" si="132"/>
        <v>Catalogo principal</v>
      </c>
      <c r="H1931" s="43" t="s">
        <v>121</v>
      </c>
      <c r="I1931" s="37" t="s">
        <v>67</v>
      </c>
      <c r="J1931" t="s">
        <v>3997</v>
      </c>
      <c r="K1931" t="s">
        <v>40</v>
      </c>
      <c r="L1931" s="70" t="s">
        <v>21</v>
      </c>
      <c r="M1931" s="70" t="s">
        <v>3966</v>
      </c>
      <c r="N1931" s="37" t="s">
        <v>67</v>
      </c>
      <c r="O1931" s="37" t="s">
        <v>67</v>
      </c>
      <c r="P1931" s="37" t="s">
        <v>3758</v>
      </c>
      <c r="Q1931" s="75" t="s">
        <v>2207</v>
      </c>
      <c r="R1931" t="s">
        <v>3691</v>
      </c>
      <c r="S1931" s="38">
        <v>3</v>
      </c>
      <c r="T1931">
        <v>1</v>
      </c>
      <c r="U1931">
        <v>0</v>
      </c>
      <c r="V1931" s="43" t="str">
        <f t="shared" si="131"/>
        <v>USD</v>
      </c>
    </row>
    <row r="1932" spans="1:22" x14ac:dyDescent="0.2">
      <c r="A1932" s="18" t="str">
        <f t="shared" si="133"/>
        <v>Catalogo principalOPEN VALUE ENTIDADES NO CUALIFICADAS5HK-00147</v>
      </c>
      <c r="B1932" s="18" t="str">
        <f t="shared" si="134"/>
        <v>5HK-00147OPEN VALUE ENTIDADES NO CUALIFICADAS</v>
      </c>
      <c r="C1932" s="18"/>
      <c r="D1932" t="s">
        <v>122</v>
      </c>
      <c r="E1932" t="s">
        <v>2208</v>
      </c>
      <c r="F1932" t="s">
        <v>2546</v>
      </c>
      <c r="G1932" s="18" t="str">
        <f t="shared" si="132"/>
        <v>Catalogo principal</v>
      </c>
      <c r="H1932" s="43" t="s">
        <v>121</v>
      </c>
      <c r="I1932" s="37" t="s">
        <v>67</v>
      </c>
      <c r="J1932" t="s">
        <v>3998</v>
      </c>
      <c r="K1932" t="s">
        <v>40</v>
      </c>
      <c r="L1932" s="70" t="s">
        <v>21</v>
      </c>
      <c r="M1932" s="70" t="s">
        <v>3946</v>
      </c>
      <c r="N1932" s="37" t="s">
        <v>67</v>
      </c>
      <c r="O1932" s="37" t="s">
        <v>67</v>
      </c>
      <c r="P1932" s="37" t="s">
        <v>3758</v>
      </c>
      <c r="Q1932" s="75" t="s">
        <v>2208</v>
      </c>
      <c r="R1932" t="s">
        <v>207</v>
      </c>
      <c r="S1932" s="38">
        <v>75</v>
      </c>
      <c r="T1932">
        <v>1</v>
      </c>
      <c r="U1932">
        <v>0</v>
      </c>
      <c r="V1932" s="43" t="str">
        <f t="shared" ref="V1932:V1995" si="135">H1932</f>
        <v>USD</v>
      </c>
    </row>
    <row r="1933" spans="1:22" x14ac:dyDescent="0.2">
      <c r="A1933" s="18" t="str">
        <f t="shared" si="133"/>
        <v>Catalogo principalOPEN VALUE ENTIDADES NO CUALIFICADAS5HK-00159</v>
      </c>
      <c r="B1933" s="18" t="str">
        <f t="shared" si="134"/>
        <v>5HK-00159OPEN VALUE ENTIDADES NO CUALIFICADAS</v>
      </c>
      <c r="C1933" s="18"/>
      <c r="D1933" t="s">
        <v>122</v>
      </c>
      <c r="E1933" t="s">
        <v>2209</v>
      </c>
      <c r="F1933" t="s">
        <v>2546</v>
      </c>
      <c r="G1933" s="18" t="str">
        <f t="shared" si="132"/>
        <v>Catalogo principal</v>
      </c>
      <c r="H1933" s="43" t="s">
        <v>121</v>
      </c>
      <c r="I1933" s="37" t="s">
        <v>67</v>
      </c>
      <c r="J1933" t="s">
        <v>3999</v>
      </c>
      <c r="K1933" t="s">
        <v>40</v>
      </c>
      <c r="L1933" s="70" t="s">
        <v>21</v>
      </c>
      <c r="M1933" s="70" t="s">
        <v>3948</v>
      </c>
      <c r="N1933" s="37" t="s">
        <v>67</v>
      </c>
      <c r="O1933" s="37" t="s">
        <v>67</v>
      </c>
      <c r="P1933" s="37" t="s">
        <v>3758</v>
      </c>
      <c r="Q1933" s="75" t="s">
        <v>2209</v>
      </c>
      <c r="R1933" t="s">
        <v>207</v>
      </c>
      <c r="S1933" s="38">
        <v>36</v>
      </c>
      <c r="T1933">
        <v>1</v>
      </c>
      <c r="U1933">
        <v>0</v>
      </c>
      <c r="V1933" s="43" t="str">
        <f t="shared" si="135"/>
        <v>USD</v>
      </c>
    </row>
    <row r="1934" spans="1:22" x14ac:dyDescent="0.2">
      <c r="A1934" s="18" t="str">
        <f t="shared" si="133"/>
        <v>Catalogo principalOPEN VALUE ENTIDADES NO CUALIFICADAS5HU-00147</v>
      </c>
      <c r="B1934" s="18" t="str">
        <f t="shared" si="134"/>
        <v>5HU-00147OPEN VALUE ENTIDADES NO CUALIFICADAS</v>
      </c>
      <c r="C1934" s="18"/>
      <c r="D1934" t="s">
        <v>122</v>
      </c>
      <c r="E1934" t="s">
        <v>2210</v>
      </c>
      <c r="F1934" t="s">
        <v>2546</v>
      </c>
      <c r="G1934" s="18" t="str">
        <f t="shared" si="132"/>
        <v>Catalogo principal</v>
      </c>
      <c r="H1934" s="43" t="s">
        <v>121</v>
      </c>
      <c r="I1934" s="37" t="s">
        <v>67</v>
      </c>
      <c r="J1934" t="s">
        <v>4000</v>
      </c>
      <c r="K1934" t="s">
        <v>40</v>
      </c>
      <c r="L1934" s="70" t="s">
        <v>21</v>
      </c>
      <c r="M1934" s="70" t="s">
        <v>3946</v>
      </c>
      <c r="N1934" s="37" t="s">
        <v>67</v>
      </c>
      <c r="O1934" s="37" t="s">
        <v>67</v>
      </c>
      <c r="P1934" s="37" t="s">
        <v>3758</v>
      </c>
      <c r="Q1934" s="75" t="s">
        <v>2210</v>
      </c>
      <c r="R1934" t="s">
        <v>207</v>
      </c>
      <c r="S1934" s="38">
        <v>8922</v>
      </c>
      <c r="T1934">
        <v>1</v>
      </c>
      <c r="U1934">
        <v>0</v>
      </c>
      <c r="V1934" s="43" t="str">
        <f t="shared" si="135"/>
        <v>USD</v>
      </c>
    </row>
    <row r="1935" spans="1:22" x14ac:dyDescent="0.2">
      <c r="A1935" s="18" t="str">
        <f t="shared" si="133"/>
        <v>Catalogo principalOPEN VALUE ENTIDADES NO CUALIFICADAS5HU-00149</v>
      </c>
      <c r="B1935" s="18" t="str">
        <f t="shared" si="134"/>
        <v>5HU-00149OPEN VALUE ENTIDADES NO CUALIFICADAS</v>
      </c>
      <c r="C1935" s="18"/>
      <c r="D1935" t="s">
        <v>122</v>
      </c>
      <c r="E1935" t="s">
        <v>2211</v>
      </c>
      <c r="F1935" t="s">
        <v>2546</v>
      </c>
      <c r="G1935" s="18" t="str">
        <f t="shared" si="132"/>
        <v>Catalogo principal</v>
      </c>
      <c r="H1935" s="43" t="s">
        <v>121</v>
      </c>
      <c r="I1935" s="37" t="s">
        <v>67</v>
      </c>
      <c r="J1935" t="s">
        <v>4001</v>
      </c>
      <c r="K1935" t="s">
        <v>40</v>
      </c>
      <c r="L1935" s="70" t="s">
        <v>21</v>
      </c>
      <c r="M1935" s="70" t="s">
        <v>3948</v>
      </c>
      <c r="N1935" s="37" t="s">
        <v>67</v>
      </c>
      <c r="O1935" s="37" t="s">
        <v>67</v>
      </c>
      <c r="P1935" s="37" t="s">
        <v>3758</v>
      </c>
      <c r="Q1935" s="75" t="s">
        <v>2211</v>
      </c>
      <c r="R1935" t="s">
        <v>207</v>
      </c>
      <c r="S1935" s="38">
        <v>3825</v>
      </c>
      <c r="T1935">
        <v>1</v>
      </c>
      <c r="U1935">
        <v>0</v>
      </c>
      <c r="V1935" s="43" t="str">
        <f t="shared" si="135"/>
        <v>USD</v>
      </c>
    </row>
    <row r="1936" spans="1:22" x14ac:dyDescent="0.2">
      <c r="A1936" s="18" t="str">
        <f t="shared" si="133"/>
        <v>Catalogo principalOPEN VALUE ENTIDADES NO CUALIFICADAS6EM-00004</v>
      </c>
      <c r="B1936" s="18" t="str">
        <f t="shared" si="134"/>
        <v>6EM-00004OPEN VALUE ENTIDADES NO CUALIFICADAS</v>
      </c>
      <c r="C1936" s="18"/>
      <c r="D1936" t="s">
        <v>122</v>
      </c>
      <c r="E1936" t="s">
        <v>2212</v>
      </c>
      <c r="F1936" t="s">
        <v>2546</v>
      </c>
      <c r="G1936" s="18" t="str">
        <f t="shared" si="132"/>
        <v>Catalogo principal</v>
      </c>
      <c r="H1936" s="43" t="s">
        <v>121</v>
      </c>
      <c r="I1936" s="37" t="s">
        <v>67</v>
      </c>
      <c r="J1936" t="s">
        <v>4002</v>
      </c>
      <c r="K1936" t="s">
        <v>40</v>
      </c>
      <c r="L1936" s="70" t="s">
        <v>21</v>
      </c>
      <c r="M1936" s="70" t="s">
        <v>3966</v>
      </c>
      <c r="N1936" s="37" t="s">
        <v>67</v>
      </c>
      <c r="O1936" s="37" t="s">
        <v>67</v>
      </c>
      <c r="P1936" s="37" t="s">
        <v>3758</v>
      </c>
      <c r="Q1936" s="75" t="s">
        <v>2212</v>
      </c>
      <c r="R1936" t="s">
        <v>3691</v>
      </c>
      <c r="S1936" s="38">
        <v>9</v>
      </c>
      <c r="T1936">
        <v>1</v>
      </c>
      <c r="U1936">
        <v>0</v>
      </c>
      <c r="V1936" s="43" t="str">
        <f t="shared" si="135"/>
        <v>USD</v>
      </c>
    </row>
    <row r="1937" spans="1:22" x14ac:dyDescent="0.2">
      <c r="A1937" s="18" t="str">
        <f t="shared" si="133"/>
        <v>Catalogo principalOPEN VALUE ENTIDADES NO CUALIFICADAS6KV-00004</v>
      </c>
      <c r="B1937" s="18" t="str">
        <f t="shared" si="134"/>
        <v>6KV-00004OPEN VALUE ENTIDADES NO CUALIFICADAS</v>
      </c>
      <c r="C1937" s="18"/>
      <c r="D1937" t="s">
        <v>122</v>
      </c>
      <c r="E1937" t="s">
        <v>2213</v>
      </c>
      <c r="F1937" t="s">
        <v>2546</v>
      </c>
      <c r="G1937" s="18" t="str">
        <f t="shared" si="132"/>
        <v>Catalogo principal</v>
      </c>
      <c r="H1937" s="43" t="s">
        <v>121</v>
      </c>
      <c r="I1937" s="37" t="s">
        <v>67</v>
      </c>
      <c r="J1937" t="s">
        <v>4003</v>
      </c>
      <c r="K1937" t="s">
        <v>40</v>
      </c>
      <c r="L1937" s="70" t="s">
        <v>21</v>
      </c>
      <c r="M1937" s="70" t="s">
        <v>3966</v>
      </c>
      <c r="N1937" s="37" t="s">
        <v>67</v>
      </c>
      <c r="O1937" s="37" t="s">
        <v>67</v>
      </c>
      <c r="P1937" s="37" t="s">
        <v>3758</v>
      </c>
      <c r="Q1937" s="75" t="s">
        <v>2213</v>
      </c>
      <c r="R1937" t="s">
        <v>3691</v>
      </c>
      <c r="S1937" s="38">
        <v>0</v>
      </c>
      <c r="T1937">
        <v>1</v>
      </c>
      <c r="U1937">
        <v>0</v>
      </c>
      <c r="V1937" s="43" t="str">
        <f t="shared" si="135"/>
        <v>USD</v>
      </c>
    </row>
    <row r="1938" spans="1:22" x14ac:dyDescent="0.2">
      <c r="A1938" s="18" t="str">
        <f t="shared" si="133"/>
        <v>Catalogo principalOPEN VALUE ENTIDADES NO CUALIFICADAS6PV-00004</v>
      </c>
      <c r="B1938" s="18" t="str">
        <f t="shared" si="134"/>
        <v>6PV-00004OPEN VALUE ENTIDADES NO CUALIFICADAS</v>
      </c>
      <c r="C1938" s="18"/>
      <c r="D1938" t="s">
        <v>122</v>
      </c>
      <c r="E1938" t="s">
        <v>2214</v>
      </c>
      <c r="F1938" t="s">
        <v>2546</v>
      </c>
      <c r="G1938" s="18" t="str">
        <f t="shared" si="132"/>
        <v>Catalogo principal</v>
      </c>
      <c r="H1938" s="43" t="s">
        <v>121</v>
      </c>
      <c r="I1938" s="37" t="s">
        <v>67</v>
      </c>
      <c r="J1938" t="s">
        <v>4004</v>
      </c>
      <c r="K1938" t="s">
        <v>40</v>
      </c>
      <c r="L1938" s="70" t="s">
        <v>21</v>
      </c>
      <c r="M1938" s="70" t="s">
        <v>3966</v>
      </c>
      <c r="N1938" s="37" t="s">
        <v>67</v>
      </c>
      <c r="O1938" s="37" t="s">
        <v>67</v>
      </c>
      <c r="P1938" s="37" t="s">
        <v>3758</v>
      </c>
      <c r="Q1938" s="75" t="s">
        <v>2214</v>
      </c>
      <c r="R1938" t="s">
        <v>3691</v>
      </c>
      <c r="S1938" s="38">
        <v>0</v>
      </c>
      <c r="T1938">
        <v>1</v>
      </c>
      <c r="U1938">
        <v>0</v>
      </c>
      <c r="V1938" s="43" t="str">
        <f t="shared" si="135"/>
        <v>USD</v>
      </c>
    </row>
    <row r="1939" spans="1:22" x14ac:dyDescent="0.2">
      <c r="A1939" s="18" t="str">
        <f t="shared" si="133"/>
        <v>Catalogo principalOPEN VALUE ENTIDADES NO CUALIFICADAS6VC-00979</v>
      </c>
      <c r="B1939" s="18" t="str">
        <f t="shared" si="134"/>
        <v>6VC-00979OPEN VALUE ENTIDADES NO CUALIFICADAS</v>
      </c>
      <c r="C1939" s="18"/>
      <c r="D1939" t="s">
        <v>122</v>
      </c>
      <c r="E1939" t="s">
        <v>2215</v>
      </c>
      <c r="F1939" t="s">
        <v>2546</v>
      </c>
      <c r="G1939" s="18" t="str">
        <f t="shared" si="132"/>
        <v>Catalogo principal</v>
      </c>
      <c r="H1939" s="43" t="s">
        <v>121</v>
      </c>
      <c r="I1939" s="37" t="s">
        <v>67</v>
      </c>
      <c r="J1939" t="s">
        <v>4005</v>
      </c>
      <c r="K1939" t="s">
        <v>40</v>
      </c>
      <c r="L1939" s="70" t="s">
        <v>21</v>
      </c>
      <c r="M1939" s="70" t="s">
        <v>3946</v>
      </c>
      <c r="N1939" s="37" t="s">
        <v>67</v>
      </c>
      <c r="O1939" s="37" t="s">
        <v>67</v>
      </c>
      <c r="P1939" s="37" t="s">
        <v>3758</v>
      </c>
      <c r="Q1939" s="75" t="s">
        <v>2215</v>
      </c>
      <c r="R1939" t="s">
        <v>207</v>
      </c>
      <c r="S1939" s="38">
        <v>324</v>
      </c>
      <c r="T1939">
        <v>1</v>
      </c>
      <c r="U1939">
        <v>0</v>
      </c>
      <c r="V1939" s="43" t="str">
        <f t="shared" si="135"/>
        <v>USD</v>
      </c>
    </row>
    <row r="1940" spans="1:22" x14ac:dyDescent="0.2">
      <c r="A1940" s="18" t="str">
        <f t="shared" si="133"/>
        <v>Catalogo principalOPEN VALUE ENTIDADES NO CUALIFICADAS6VC-00981</v>
      </c>
      <c r="B1940" s="18" t="str">
        <f t="shared" si="134"/>
        <v>6VC-00981OPEN VALUE ENTIDADES NO CUALIFICADAS</v>
      </c>
      <c r="C1940" s="18"/>
      <c r="D1940" t="s">
        <v>122</v>
      </c>
      <c r="E1940" t="s">
        <v>2216</v>
      </c>
      <c r="F1940" t="s">
        <v>2546</v>
      </c>
      <c r="G1940" s="18" t="str">
        <f t="shared" si="132"/>
        <v>Catalogo principal</v>
      </c>
      <c r="H1940" s="43" t="s">
        <v>121</v>
      </c>
      <c r="I1940" s="37" t="s">
        <v>67</v>
      </c>
      <c r="J1940" t="s">
        <v>4006</v>
      </c>
      <c r="K1940" t="s">
        <v>40</v>
      </c>
      <c r="L1940" s="70" t="s">
        <v>21</v>
      </c>
      <c r="M1940" s="70" t="s">
        <v>3946</v>
      </c>
      <c r="N1940" s="37" t="s">
        <v>67</v>
      </c>
      <c r="O1940" s="37" t="s">
        <v>67</v>
      </c>
      <c r="P1940" s="37" t="s">
        <v>3758</v>
      </c>
      <c r="Q1940" s="75" t="s">
        <v>2216</v>
      </c>
      <c r="R1940" t="s">
        <v>207</v>
      </c>
      <c r="S1940" s="38">
        <v>324</v>
      </c>
      <c r="T1940">
        <v>1</v>
      </c>
      <c r="U1940">
        <v>0</v>
      </c>
      <c r="V1940" s="43" t="str">
        <f t="shared" si="135"/>
        <v>USD</v>
      </c>
    </row>
    <row r="1941" spans="1:22" x14ac:dyDescent="0.2">
      <c r="A1941" s="18" t="str">
        <f t="shared" si="133"/>
        <v>Catalogo principalOPEN VALUE ENTIDADES NO CUALIFICADAS6VC-00983</v>
      </c>
      <c r="B1941" s="18" t="str">
        <f t="shared" si="134"/>
        <v>6VC-00983OPEN VALUE ENTIDADES NO CUALIFICADAS</v>
      </c>
      <c r="C1941" s="18"/>
      <c r="D1941" t="s">
        <v>122</v>
      </c>
      <c r="E1941" t="s">
        <v>2217</v>
      </c>
      <c r="F1941" t="s">
        <v>2546</v>
      </c>
      <c r="G1941" s="18" t="str">
        <f t="shared" si="132"/>
        <v>Catalogo principal</v>
      </c>
      <c r="H1941" s="43" t="s">
        <v>121</v>
      </c>
      <c r="I1941" s="37" t="s">
        <v>67</v>
      </c>
      <c r="J1941" t="s">
        <v>4007</v>
      </c>
      <c r="K1941" t="s">
        <v>40</v>
      </c>
      <c r="L1941" s="70" t="s">
        <v>21</v>
      </c>
      <c r="M1941" s="70" t="s">
        <v>3948</v>
      </c>
      <c r="N1941" s="37" t="s">
        <v>67</v>
      </c>
      <c r="O1941" s="37" t="s">
        <v>67</v>
      </c>
      <c r="P1941" s="37" t="s">
        <v>3758</v>
      </c>
      <c r="Q1941" s="75" t="s">
        <v>2217</v>
      </c>
      <c r="R1941" t="s">
        <v>207</v>
      </c>
      <c r="S1941" s="38">
        <v>141</v>
      </c>
      <c r="T1941">
        <v>1</v>
      </c>
      <c r="U1941">
        <v>0</v>
      </c>
      <c r="V1941" s="43" t="str">
        <f t="shared" si="135"/>
        <v>USD</v>
      </c>
    </row>
    <row r="1942" spans="1:22" x14ac:dyDescent="0.2">
      <c r="A1942" s="18" t="str">
        <f t="shared" si="133"/>
        <v>Catalogo principalOPEN VALUE ENTIDADES NO CUALIFICADAS6VC-00985</v>
      </c>
      <c r="B1942" s="18" t="str">
        <f t="shared" si="134"/>
        <v>6VC-00985OPEN VALUE ENTIDADES NO CUALIFICADAS</v>
      </c>
      <c r="C1942" s="18"/>
      <c r="D1942" t="s">
        <v>122</v>
      </c>
      <c r="E1942" t="s">
        <v>2218</v>
      </c>
      <c r="F1942" t="s">
        <v>2546</v>
      </c>
      <c r="G1942" s="18" t="str">
        <f t="shared" si="132"/>
        <v>Catalogo principal</v>
      </c>
      <c r="H1942" s="43" t="s">
        <v>121</v>
      </c>
      <c r="I1942" s="37" t="s">
        <v>67</v>
      </c>
      <c r="J1942" t="s">
        <v>4008</v>
      </c>
      <c r="K1942" t="s">
        <v>40</v>
      </c>
      <c r="L1942" s="70" t="s">
        <v>21</v>
      </c>
      <c r="M1942" s="70" t="s">
        <v>3948</v>
      </c>
      <c r="N1942" s="37" t="s">
        <v>67</v>
      </c>
      <c r="O1942" s="37" t="s">
        <v>67</v>
      </c>
      <c r="P1942" s="37" t="s">
        <v>3758</v>
      </c>
      <c r="Q1942" s="75" t="s">
        <v>2218</v>
      </c>
      <c r="R1942" t="s">
        <v>207</v>
      </c>
      <c r="S1942" s="38">
        <v>141</v>
      </c>
      <c r="T1942">
        <v>1</v>
      </c>
      <c r="U1942">
        <v>0</v>
      </c>
      <c r="V1942" s="43" t="str">
        <f t="shared" si="135"/>
        <v>USD</v>
      </c>
    </row>
    <row r="1943" spans="1:22" x14ac:dyDescent="0.2">
      <c r="A1943" s="18" t="str">
        <f t="shared" si="133"/>
        <v>Catalogo principalOPEN VALUE ENTIDADES NO CUALIFICADAS6XC-00162</v>
      </c>
      <c r="B1943" s="18" t="str">
        <f t="shared" si="134"/>
        <v>6XC-00162OPEN VALUE ENTIDADES NO CUALIFICADAS</v>
      </c>
      <c r="C1943" s="18"/>
      <c r="D1943" t="s">
        <v>122</v>
      </c>
      <c r="E1943" t="s">
        <v>2219</v>
      </c>
      <c r="F1943" t="s">
        <v>2546</v>
      </c>
      <c r="G1943" s="18" t="str">
        <f t="shared" si="132"/>
        <v>Catalogo principal</v>
      </c>
      <c r="H1943" s="43" t="s">
        <v>121</v>
      </c>
      <c r="I1943" s="37" t="s">
        <v>67</v>
      </c>
      <c r="J1943" t="s">
        <v>4009</v>
      </c>
      <c r="K1943" t="s">
        <v>40</v>
      </c>
      <c r="L1943" s="70" t="s">
        <v>21</v>
      </c>
      <c r="M1943" s="70" t="s">
        <v>3946</v>
      </c>
      <c r="N1943" s="37" t="s">
        <v>67</v>
      </c>
      <c r="O1943" s="37" t="s">
        <v>67</v>
      </c>
      <c r="P1943" s="37" t="s">
        <v>3758</v>
      </c>
      <c r="Q1943" s="75" t="s">
        <v>2219</v>
      </c>
      <c r="R1943" t="s">
        <v>207</v>
      </c>
      <c r="S1943" s="38">
        <v>32373</v>
      </c>
      <c r="T1943">
        <v>1</v>
      </c>
      <c r="U1943">
        <v>0</v>
      </c>
      <c r="V1943" s="43" t="str">
        <f t="shared" si="135"/>
        <v>USD</v>
      </c>
    </row>
    <row r="1944" spans="1:22" x14ac:dyDescent="0.2">
      <c r="A1944" s="18" t="str">
        <f t="shared" si="133"/>
        <v>Catalogo principalOPEN VALUE ENTIDADES NO CUALIFICADAS6XC-00164</v>
      </c>
      <c r="B1944" s="18" t="str">
        <f t="shared" si="134"/>
        <v>6XC-00164OPEN VALUE ENTIDADES NO CUALIFICADAS</v>
      </c>
      <c r="C1944" s="18"/>
      <c r="D1944" t="s">
        <v>122</v>
      </c>
      <c r="E1944" t="s">
        <v>2220</v>
      </c>
      <c r="F1944" t="s">
        <v>2546</v>
      </c>
      <c r="G1944" s="18" t="str">
        <f t="shared" si="132"/>
        <v>Catalogo principal</v>
      </c>
      <c r="H1944" s="43" t="s">
        <v>121</v>
      </c>
      <c r="I1944" s="37" t="s">
        <v>67</v>
      </c>
      <c r="J1944" t="s">
        <v>4010</v>
      </c>
      <c r="K1944" t="s">
        <v>40</v>
      </c>
      <c r="L1944" s="70" t="s">
        <v>21</v>
      </c>
      <c r="M1944" s="70" t="s">
        <v>3948</v>
      </c>
      <c r="N1944" s="37" t="s">
        <v>67</v>
      </c>
      <c r="O1944" s="37" t="s">
        <v>67</v>
      </c>
      <c r="P1944" s="37" t="s">
        <v>3758</v>
      </c>
      <c r="Q1944" s="75" t="s">
        <v>2220</v>
      </c>
      <c r="R1944" t="s">
        <v>207</v>
      </c>
      <c r="S1944" s="38">
        <v>13875</v>
      </c>
      <c r="T1944">
        <v>1</v>
      </c>
      <c r="U1944">
        <v>0</v>
      </c>
      <c r="V1944" s="43" t="str">
        <f t="shared" si="135"/>
        <v>USD</v>
      </c>
    </row>
    <row r="1945" spans="1:22" x14ac:dyDescent="0.2">
      <c r="A1945" s="18" t="str">
        <f t="shared" si="133"/>
        <v>Catalogo principalOPEN VALUE ENTIDADES NO CUALIFICADAS6YH-00242</v>
      </c>
      <c r="B1945" s="18" t="str">
        <f t="shared" si="134"/>
        <v>6YH-00242OPEN VALUE ENTIDADES NO CUALIFICADAS</v>
      </c>
      <c r="C1945" s="18"/>
      <c r="D1945" t="s">
        <v>122</v>
      </c>
      <c r="E1945" t="s">
        <v>2221</v>
      </c>
      <c r="F1945" t="s">
        <v>2546</v>
      </c>
      <c r="G1945" s="18" t="str">
        <f t="shared" si="132"/>
        <v>Catalogo principal</v>
      </c>
      <c r="H1945" s="43" t="s">
        <v>121</v>
      </c>
      <c r="I1945" s="37" t="s">
        <v>67</v>
      </c>
      <c r="J1945" t="s">
        <v>4011</v>
      </c>
      <c r="K1945" t="s">
        <v>40</v>
      </c>
      <c r="L1945" s="70" t="s">
        <v>21</v>
      </c>
      <c r="M1945" s="70" t="s">
        <v>3948</v>
      </c>
      <c r="N1945" s="37" t="s">
        <v>67</v>
      </c>
      <c r="O1945" s="37" t="s">
        <v>67</v>
      </c>
      <c r="P1945" s="37" t="s">
        <v>3758</v>
      </c>
      <c r="Q1945" s="75" t="s">
        <v>2221</v>
      </c>
      <c r="R1945" t="s">
        <v>207</v>
      </c>
      <c r="S1945" s="38">
        <v>42</v>
      </c>
      <c r="T1945">
        <v>1</v>
      </c>
      <c r="U1945">
        <v>0</v>
      </c>
      <c r="V1945" s="43" t="str">
        <f t="shared" si="135"/>
        <v>USD</v>
      </c>
    </row>
    <row r="1946" spans="1:22" x14ac:dyDescent="0.2">
      <c r="A1946" s="18" t="str">
        <f t="shared" si="133"/>
        <v>Catalogo principalOPEN VALUE ENTIDADES NO CUALIFICADAS6YH-00290</v>
      </c>
      <c r="B1946" s="18" t="str">
        <f t="shared" si="134"/>
        <v>6YH-00290OPEN VALUE ENTIDADES NO CUALIFICADAS</v>
      </c>
      <c r="C1946" s="18"/>
      <c r="D1946" t="s">
        <v>122</v>
      </c>
      <c r="E1946" t="s">
        <v>2222</v>
      </c>
      <c r="F1946" t="s">
        <v>2546</v>
      </c>
      <c r="G1946" s="18" t="str">
        <f t="shared" si="132"/>
        <v>Catalogo principal</v>
      </c>
      <c r="H1946" s="43" t="s">
        <v>121</v>
      </c>
      <c r="I1946" s="37" t="s">
        <v>67</v>
      </c>
      <c r="J1946" t="s">
        <v>4012</v>
      </c>
      <c r="K1946" t="s">
        <v>40</v>
      </c>
      <c r="L1946" s="70" t="s">
        <v>21</v>
      </c>
      <c r="M1946" s="70" t="s">
        <v>3946</v>
      </c>
      <c r="N1946" s="37" t="s">
        <v>67</v>
      </c>
      <c r="O1946" s="37" t="s">
        <v>67</v>
      </c>
      <c r="P1946" s="37" t="s">
        <v>3758</v>
      </c>
      <c r="Q1946" s="75" t="s">
        <v>2222</v>
      </c>
      <c r="R1946" t="s">
        <v>207</v>
      </c>
      <c r="S1946" s="38">
        <v>90</v>
      </c>
      <c r="T1946">
        <v>1</v>
      </c>
      <c r="U1946">
        <v>0</v>
      </c>
      <c r="V1946" s="43" t="str">
        <f t="shared" si="135"/>
        <v>USD</v>
      </c>
    </row>
    <row r="1947" spans="1:22" x14ac:dyDescent="0.2">
      <c r="A1947" s="18" t="str">
        <f t="shared" si="133"/>
        <v>Catalogo principalOPEN VALUE ENTIDADES NO CUALIFICADAS6ZH-00224</v>
      </c>
      <c r="B1947" s="18" t="str">
        <f t="shared" si="134"/>
        <v>6ZH-00224OPEN VALUE ENTIDADES NO CUALIFICADAS</v>
      </c>
      <c r="C1947" s="18"/>
      <c r="D1947" t="s">
        <v>122</v>
      </c>
      <c r="E1947" t="s">
        <v>2223</v>
      </c>
      <c r="F1947" t="s">
        <v>2546</v>
      </c>
      <c r="G1947" s="18" t="str">
        <f t="shared" si="132"/>
        <v>Catalogo principal</v>
      </c>
      <c r="H1947" s="43" t="s">
        <v>121</v>
      </c>
      <c r="I1947" s="37" t="s">
        <v>67</v>
      </c>
      <c r="J1947" t="s">
        <v>4013</v>
      </c>
      <c r="K1947" t="s">
        <v>40</v>
      </c>
      <c r="L1947" s="70" t="s">
        <v>21</v>
      </c>
      <c r="M1947" s="70" t="s">
        <v>3946</v>
      </c>
      <c r="N1947" s="37" t="s">
        <v>67</v>
      </c>
      <c r="O1947" s="37" t="s">
        <v>67</v>
      </c>
      <c r="P1947" s="37" t="s">
        <v>3758</v>
      </c>
      <c r="Q1947" s="75" t="s">
        <v>2223</v>
      </c>
      <c r="R1947" t="s">
        <v>207</v>
      </c>
      <c r="S1947" s="38">
        <v>78</v>
      </c>
      <c r="T1947">
        <v>1</v>
      </c>
      <c r="U1947">
        <v>0</v>
      </c>
      <c r="V1947" s="43" t="str">
        <f t="shared" si="135"/>
        <v>USD</v>
      </c>
    </row>
    <row r="1948" spans="1:22" x14ac:dyDescent="0.2">
      <c r="A1948" s="18" t="str">
        <f t="shared" si="133"/>
        <v>Catalogo principalOPEN VALUE ENTIDADES NO CUALIFICADAS6ZH-00226</v>
      </c>
      <c r="B1948" s="18" t="str">
        <f t="shared" si="134"/>
        <v>6ZH-00226OPEN VALUE ENTIDADES NO CUALIFICADAS</v>
      </c>
      <c r="C1948" s="18"/>
      <c r="D1948" t="s">
        <v>122</v>
      </c>
      <c r="E1948" t="s">
        <v>2224</v>
      </c>
      <c r="F1948" t="s">
        <v>2546</v>
      </c>
      <c r="G1948" s="18" t="str">
        <f t="shared" si="132"/>
        <v>Catalogo principal</v>
      </c>
      <c r="H1948" s="43" t="s">
        <v>121</v>
      </c>
      <c r="I1948" s="37" t="s">
        <v>67</v>
      </c>
      <c r="J1948" t="s">
        <v>4014</v>
      </c>
      <c r="K1948" t="s">
        <v>40</v>
      </c>
      <c r="L1948" s="70" t="s">
        <v>21</v>
      </c>
      <c r="M1948" s="70" t="s">
        <v>3946</v>
      </c>
      <c r="N1948" s="37" t="s">
        <v>67</v>
      </c>
      <c r="O1948" s="37" t="s">
        <v>67</v>
      </c>
      <c r="P1948" s="37" t="s">
        <v>3758</v>
      </c>
      <c r="Q1948" s="75" t="s">
        <v>2224</v>
      </c>
      <c r="R1948" t="s">
        <v>207</v>
      </c>
      <c r="S1948" s="38">
        <v>102</v>
      </c>
      <c r="T1948">
        <v>1</v>
      </c>
      <c r="U1948">
        <v>0</v>
      </c>
      <c r="V1948" s="43" t="str">
        <f t="shared" si="135"/>
        <v>USD</v>
      </c>
    </row>
    <row r="1949" spans="1:22" x14ac:dyDescent="0.2">
      <c r="A1949" s="18" t="str">
        <f t="shared" si="133"/>
        <v>Catalogo principalOPEN VALUE ENTIDADES NO CUALIFICADAS6ZH-00228</v>
      </c>
      <c r="B1949" s="18" t="str">
        <f t="shared" si="134"/>
        <v>6ZH-00228OPEN VALUE ENTIDADES NO CUALIFICADAS</v>
      </c>
      <c r="C1949" s="18"/>
      <c r="D1949" t="s">
        <v>122</v>
      </c>
      <c r="E1949" t="s">
        <v>2225</v>
      </c>
      <c r="F1949" t="s">
        <v>2546</v>
      </c>
      <c r="G1949" s="18" t="str">
        <f t="shared" si="132"/>
        <v>Catalogo principal</v>
      </c>
      <c r="H1949" s="43" t="s">
        <v>121</v>
      </c>
      <c r="I1949" s="37" t="s">
        <v>67</v>
      </c>
      <c r="J1949" t="s">
        <v>4015</v>
      </c>
      <c r="K1949" t="s">
        <v>40</v>
      </c>
      <c r="L1949" s="70" t="s">
        <v>21</v>
      </c>
      <c r="M1949" s="70" t="s">
        <v>3948</v>
      </c>
      <c r="N1949" s="37" t="s">
        <v>67</v>
      </c>
      <c r="O1949" s="37" t="s">
        <v>67</v>
      </c>
      <c r="P1949" s="37" t="s">
        <v>3758</v>
      </c>
      <c r="Q1949" s="75" t="s">
        <v>2225</v>
      </c>
      <c r="R1949" t="s">
        <v>207</v>
      </c>
      <c r="S1949" s="38">
        <v>36</v>
      </c>
      <c r="T1949">
        <v>1</v>
      </c>
      <c r="U1949">
        <v>0</v>
      </c>
      <c r="V1949" s="43" t="str">
        <f t="shared" si="135"/>
        <v>USD</v>
      </c>
    </row>
    <row r="1950" spans="1:22" x14ac:dyDescent="0.2">
      <c r="A1950" s="18" t="str">
        <f t="shared" si="133"/>
        <v>Catalogo principalOPEN VALUE ENTIDADES NO CUALIFICADAS6ZH-00230</v>
      </c>
      <c r="B1950" s="18" t="str">
        <f t="shared" si="134"/>
        <v>6ZH-00230OPEN VALUE ENTIDADES NO CUALIFICADAS</v>
      </c>
      <c r="C1950" s="18"/>
      <c r="D1950" t="s">
        <v>122</v>
      </c>
      <c r="E1950" t="s">
        <v>2226</v>
      </c>
      <c r="F1950" t="s">
        <v>2546</v>
      </c>
      <c r="G1950" s="18" t="str">
        <f t="shared" si="132"/>
        <v>Catalogo principal</v>
      </c>
      <c r="H1950" s="43" t="s">
        <v>121</v>
      </c>
      <c r="I1950" s="37" t="s">
        <v>67</v>
      </c>
      <c r="J1950" t="s">
        <v>4016</v>
      </c>
      <c r="K1950" t="s">
        <v>40</v>
      </c>
      <c r="L1950" s="70" t="s">
        <v>21</v>
      </c>
      <c r="M1950" s="70" t="s">
        <v>3948</v>
      </c>
      <c r="N1950" s="37" t="s">
        <v>67</v>
      </c>
      <c r="O1950" s="37" t="s">
        <v>67</v>
      </c>
      <c r="P1950" s="37" t="s">
        <v>3758</v>
      </c>
      <c r="Q1950" s="75" t="s">
        <v>2226</v>
      </c>
      <c r="R1950" t="s">
        <v>207</v>
      </c>
      <c r="S1950" s="38">
        <v>45</v>
      </c>
      <c r="T1950">
        <v>1</v>
      </c>
      <c r="U1950">
        <v>0</v>
      </c>
      <c r="V1950" s="43" t="str">
        <f t="shared" si="135"/>
        <v>USD</v>
      </c>
    </row>
    <row r="1951" spans="1:22" x14ac:dyDescent="0.2">
      <c r="A1951" s="18" t="str">
        <f t="shared" si="133"/>
        <v>Catalogo principalOPEN VALUE ENTIDADES NO CUALIFICADAS76A-00389</v>
      </c>
      <c r="B1951" s="18" t="str">
        <f t="shared" si="134"/>
        <v>76A-00389OPEN VALUE ENTIDADES NO CUALIFICADAS</v>
      </c>
      <c r="C1951" s="18"/>
      <c r="D1951" t="s">
        <v>122</v>
      </c>
      <c r="E1951" t="s">
        <v>2227</v>
      </c>
      <c r="F1951" t="s">
        <v>2546</v>
      </c>
      <c r="G1951" s="18" t="str">
        <f t="shared" si="132"/>
        <v>Catalogo principal</v>
      </c>
      <c r="H1951" s="43" t="s">
        <v>121</v>
      </c>
      <c r="I1951" s="37" t="s">
        <v>67</v>
      </c>
      <c r="J1951" t="s">
        <v>3884</v>
      </c>
      <c r="K1951" t="s">
        <v>40</v>
      </c>
      <c r="L1951" s="70" t="s">
        <v>21</v>
      </c>
      <c r="M1951" s="70" t="s">
        <v>28</v>
      </c>
      <c r="N1951" s="37" t="s">
        <v>67</v>
      </c>
      <c r="O1951" s="37" t="s">
        <v>67</v>
      </c>
      <c r="P1951" s="37" t="s">
        <v>3758</v>
      </c>
      <c r="Q1951" s="75" t="s">
        <v>2227</v>
      </c>
      <c r="R1951" t="s">
        <v>207</v>
      </c>
      <c r="S1951" s="38">
        <v>933</v>
      </c>
      <c r="T1951">
        <v>1</v>
      </c>
      <c r="U1951">
        <v>0</v>
      </c>
      <c r="V1951" s="43" t="str">
        <f t="shared" si="135"/>
        <v>USD</v>
      </c>
    </row>
    <row r="1952" spans="1:22" x14ac:dyDescent="0.2">
      <c r="A1952" s="18" t="str">
        <f t="shared" si="133"/>
        <v>Catalogo principalOPEN VALUE ENTIDADES NO CUALIFICADAS76A-00391</v>
      </c>
      <c r="B1952" s="18" t="str">
        <f t="shared" si="134"/>
        <v>76A-00391OPEN VALUE ENTIDADES NO CUALIFICADAS</v>
      </c>
      <c r="C1952" s="18"/>
      <c r="D1952" t="s">
        <v>122</v>
      </c>
      <c r="E1952" t="s">
        <v>2228</v>
      </c>
      <c r="F1952" t="s">
        <v>2546</v>
      </c>
      <c r="G1952" s="18" t="str">
        <f t="shared" ref="G1952:G2015" si="136">D1952</f>
        <v>Catalogo principal</v>
      </c>
      <c r="H1952" s="43" t="s">
        <v>121</v>
      </c>
      <c r="I1952" s="37" t="s">
        <v>67</v>
      </c>
      <c r="J1952" t="s">
        <v>3885</v>
      </c>
      <c r="K1952" t="s">
        <v>40</v>
      </c>
      <c r="L1952" s="70" t="s">
        <v>21</v>
      </c>
      <c r="M1952" s="70" t="s">
        <v>28</v>
      </c>
      <c r="N1952" s="37" t="s">
        <v>67</v>
      </c>
      <c r="O1952" s="37" t="s">
        <v>67</v>
      </c>
      <c r="P1952" s="37" t="s">
        <v>3758</v>
      </c>
      <c r="Q1952" s="75" t="s">
        <v>2228</v>
      </c>
      <c r="R1952" t="s">
        <v>207</v>
      </c>
      <c r="S1952" s="38">
        <v>1206</v>
      </c>
      <c r="T1952">
        <v>1</v>
      </c>
      <c r="U1952">
        <v>0</v>
      </c>
      <c r="V1952" s="43" t="str">
        <f t="shared" si="135"/>
        <v>USD</v>
      </c>
    </row>
    <row r="1953" spans="1:22" x14ac:dyDescent="0.2">
      <c r="A1953" s="18" t="str">
        <f t="shared" si="133"/>
        <v>Catalogo principalOPEN VALUE ENTIDADES NO CUALIFICADAS76A-00393</v>
      </c>
      <c r="B1953" s="18" t="str">
        <f t="shared" si="134"/>
        <v>76A-00393OPEN VALUE ENTIDADES NO CUALIFICADAS</v>
      </c>
      <c r="C1953" s="18"/>
      <c r="D1953" t="s">
        <v>122</v>
      </c>
      <c r="E1953" t="s">
        <v>2229</v>
      </c>
      <c r="F1953" t="s">
        <v>2546</v>
      </c>
      <c r="G1953" s="18" t="str">
        <f t="shared" si="136"/>
        <v>Catalogo principal</v>
      </c>
      <c r="H1953" s="43" t="s">
        <v>121</v>
      </c>
      <c r="I1953" s="37" t="s">
        <v>67</v>
      </c>
      <c r="J1953" t="s">
        <v>3886</v>
      </c>
      <c r="K1953" t="s">
        <v>40</v>
      </c>
      <c r="L1953" s="70" t="s">
        <v>21</v>
      </c>
      <c r="M1953" s="70" t="s">
        <v>28</v>
      </c>
      <c r="N1953" s="37" t="s">
        <v>67</v>
      </c>
      <c r="O1953" s="37" t="s">
        <v>67</v>
      </c>
      <c r="P1953" s="37" t="s">
        <v>3758</v>
      </c>
      <c r="Q1953" s="75" t="s">
        <v>2229</v>
      </c>
      <c r="R1953" t="s">
        <v>207</v>
      </c>
      <c r="S1953" s="38">
        <v>443</v>
      </c>
      <c r="T1953">
        <v>1</v>
      </c>
      <c r="U1953">
        <v>0</v>
      </c>
      <c r="V1953" s="43" t="str">
        <f t="shared" si="135"/>
        <v>USD</v>
      </c>
    </row>
    <row r="1954" spans="1:22" x14ac:dyDescent="0.2">
      <c r="A1954" s="18" t="str">
        <f t="shared" si="133"/>
        <v>Catalogo principalOPEN VALUE ENTIDADES NO CUALIFICADAS76A-00395</v>
      </c>
      <c r="B1954" s="18" t="str">
        <f t="shared" si="134"/>
        <v>76A-00395OPEN VALUE ENTIDADES NO CUALIFICADAS</v>
      </c>
      <c r="C1954" s="18"/>
      <c r="D1954" t="s">
        <v>122</v>
      </c>
      <c r="E1954" t="s">
        <v>2230</v>
      </c>
      <c r="F1954" t="s">
        <v>2546</v>
      </c>
      <c r="G1954" s="18" t="str">
        <f t="shared" si="136"/>
        <v>Catalogo principal</v>
      </c>
      <c r="H1954" s="43" t="s">
        <v>121</v>
      </c>
      <c r="I1954" s="37" t="s">
        <v>67</v>
      </c>
      <c r="J1954" t="s">
        <v>3887</v>
      </c>
      <c r="K1954" t="s">
        <v>40</v>
      </c>
      <c r="L1954" s="70" t="s">
        <v>21</v>
      </c>
      <c r="M1954" s="70" t="s">
        <v>28</v>
      </c>
      <c r="N1954" s="37" t="s">
        <v>67</v>
      </c>
      <c r="O1954" s="37" t="s">
        <v>67</v>
      </c>
      <c r="P1954" s="37" t="s">
        <v>3758</v>
      </c>
      <c r="Q1954" s="75" t="s">
        <v>2230</v>
      </c>
      <c r="R1954" t="s">
        <v>207</v>
      </c>
      <c r="S1954" s="38">
        <v>575</v>
      </c>
      <c r="T1954">
        <v>1</v>
      </c>
      <c r="U1954">
        <v>0</v>
      </c>
      <c r="V1954" s="43" t="str">
        <f t="shared" si="135"/>
        <v>USD</v>
      </c>
    </row>
    <row r="1955" spans="1:22" x14ac:dyDescent="0.2">
      <c r="A1955" s="18" t="str">
        <f t="shared" si="133"/>
        <v>Catalogo principalOPEN VALUE ENTIDADES NO CUALIFICADAS76A-00397</v>
      </c>
      <c r="B1955" s="18" t="str">
        <f t="shared" si="134"/>
        <v>76A-00397OPEN VALUE ENTIDADES NO CUALIFICADAS</v>
      </c>
      <c r="C1955" s="18"/>
      <c r="D1955" t="s">
        <v>122</v>
      </c>
      <c r="E1955" t="s">
        <v>2231</v>
      </c>
      <c r="F1955" t="s">
        <v>2546</v>
      </c>
      <c r="G1955" s="18" t="str">
        <f t="shared" si="136"/>
        <v>Catalogo principal</v>
      </c>
      <c r="H1955" s="43" t="s">
        <v>121</v>
      </c>
      <c r="I1955" s="37" t="s">
        <v>67</v>
      </c>
      <c r="J1955" t="s">
        <v>3888</v>
      </c>
      <c r="K1955" t="s">
        <v>40</v>
      </c>
      <c r="L1955" s="70" t="s">
        <v>21</v>
      </c>
      <c r="M1955" s="70" t="s">
        <v>28</v>
      </c>
      <c r="N1955" s="37" t="s">
        <v>67</v>
      </c>
      <c r="O1955" s="37" t="s">
        <v>67</v>
      </c>
      <c r="P1955" s="37" t="s">
        <v>3758</v>
      </c>
      <c r="Q1955" s="75" t="s">
        <v>2231</v>
      </c>
      <c r="R1955" t="s">
        <v>207</v>
      </c>
      <c r="S1955" s="38">
        <v>541</v>
      </c>
      <c r="T1955">
        <v>1</v>
      </c>
      <c r="U1955">
        <v>0</v>
      </c>
      <c r="V1955" s="43" t="str">
        <f t="shared" si="135"/>
        <v>USD</v>
      </c>
    </row>
    <row r="1956" spans="1:22" x14ac:dyDescent="0.2">
      <c r="A1956" s="18" t="str">
        <f t="shared" si="133"/>
        <v>Catalogo principalOPEN VALUE ENTIDADES NO CUALIFICADAS76A-00399</v>
      </c>
      <c r="B1956" s="18" t="str">
        <f t="shared" si="134"/>
        <v>76A-00399OPEN VALUE ENTIDADES NO CUALIFICADAS</v>
      </c>
      <c r="C1956" s="18"/>
      <c r="D1956" t="s">
        <v>122</v>
      </c>
      <c r="E1956" t="s">
        <v>2232</v>
      </c>
      <c r="F1956" t="s">
        <v>2546</v>
      </c>
      <c r="G1956" s="18" t="str">
        <f t="shared" si="136"/>
        <v>Catalogo principal</v>
      </c>
      <c r="H1956" s="43" t="s">
        <v>121</v>
      </c>
      <c r="I1956" s="37" t="s">
        <v>67</v>
      </c>
      <c r="J1956" t="s">
        <v>3889</v>
      </c>
      <c r="K1956" t="s">
        <v>40</v>
      </c>
      <c r="L1956" s="70" t="s">
        <v>21</v>
      </c>
      <c r="M1956" s="70" t="s">
        <v>28</v>
      </c>
      <c r="N1956" s="37" t="s">
        <v>67</v>
      </c>
      <c r="O1956" s="37" t="s">
        <v>67</v>
      </c>
      <c r="P1956" s="37" t="s">
        <v>3758</v>
      </c>
      <c r="Q1956" s="75" t="s">
        <v>2232</v>
      </c>
      <c r="R1956" t="s">
        <v>207</v>
      </c>
      <c r="S1956" s="38">
        <v>702</v>
      </c>
      <c r="T1956">
        <v>1</v>
      </c>
      <c r="U1956">
        <v>0</v>
      </c>
      <c r="V1956" s="43" t="str">
        <f t="shared" si="135"/>
        <v>USD</v>
      </c>
    </row>
    <row r="1957" spans="1:22" x14ac:dyDescent="0.2">
      <c r="A1957" s="18" t="str">
        <f t="shared" si="133"/>
        <v>Catalogo principalOPEN VALUE ENTIDADES NO CUALIFICADAS76A-00744</v>
      </c>
      <c r="B1957" s="18" t="str">
        <f t="shared" si="134"/>
        <v>76A-00744OPEN VALUE ENTIDADES NO CUALIFICADAS</v>
      </c>
      <c r="C1957" s="18"/>
      <c r="D1957" t="s">
        <v>122</v>
      </c>
      <c r="E1957" t="s">
        <v>2233</v>
      </c>
      <c r="F1957" t="s">
        <v>2546</v>
      </c>
      <c r="G1957" s="18" t="str">
        <f t="shared" si="136"/>
        <v>Catalogo principal</v>
      </c>
      <c r="H1957" s="43" t="s">
        <v>121</v>
      </c>
      <c r="I1957" s="37" t="s">
        <v>67</v>
      </c>
      <c r="J1957" t="s">
        <v>4017</v>
      </c>
      <c r="K1957" t="s">
        <v>40</v>
      </c>
      <c r="L1957" s="70" t="s">
        <v>21</v>
      </c>
      <c r="M1957" s="70" t="s">
        <v>3946</v>
      </c>
      <c r="N1957" s="37" t="s">
        <v>67</v>
      </c>
      <c r="O1957" s="37" t="s">
        <v>67</v>
      </c>
      <c r="P1957" s="37" t="s">
        <v>3758</v>
      </c>
      <c r="Q1957" s="75" t="s">
        <v>2233</v>
      </c>
      <c r="R1957" t="s">
        <v>207</v>
      </c>
      <c r="S1957" s="38">
        <v>1131</v>
      </c>
      <c r="T1957">
        <v>1</v>
      </c>
      <c r="U1957">
        <v>0</v>
      </c>
      <c r="V1957" s="43" t="str">
        <f t="shared" si="135"/>
        <v>USD</v>
      </c>
    </row>
    <row r="1958" spans="1:22" x14ac:dyDescent="0.2">
      <c r="A1958" s="18" t="str">
        <f t="shared" si="133"/>
        <v>Catalogo principalOPEN VALUE ENTIDADES NO CUALIFICADAS76A-00745</v>
      </c>
      <c r="B1958" s="18" t="str">
        <f t="shared" si="134"/>
        <v>76A-00745OPEN VALUE ENTIDADES NO CUALIFICADAS</v>
      </c>
      <c r="C1958" s="18"/>
      <c r="D1958" t="s">
        <v>122</v>
      </c>
      <c r="E1958" t="s">
        <v>2234</v>
      </c>
      <c r="F1958" t="s">
        <v>2546</v>
      </c>
      <c r="G1958" s="18" t="str">
        <f t="shared" si="136"/>
        <v>Catalogo principal</v>
      </c>
      <c r="H1958" s="43" t="s">
        <v>121</v>
      </c>
      <c r="I1958" s="37" t="s">
        <v>67</v>
      </c>
      <c r="J1958" t="s">
        <v>4018</v>
      </c>
      <c r="K1958" t="s">
        <v>40</v>
      </c>
      <c r="L1958" s="70" t="s">
        <v>21</v>
      </c>
      <c r="M1958" s="70" t="s">
        <v>3946</v>
      </c>
      <c r="N1958" s="37" t="s">
        <v>67</v>
      </c>
      <c r="O1958" s="37" t="s">
        <v>67</v>
      </c>
      <c r="P1958" s="37" t="s">
        <v>3758</v>
      </c>
      <c r="Q1958" s="75" t="s">
        <v>2234</v>
      </c>
      <c r="R1958" t="s">
        <v>207</v>
      </c>
      <c r="S1958" s="38">
        <v>1461</v>
      </c>
      <c r="T1958">
        <v>1</v>
      </c>
      <c r="U1958">
        <v>0</v>
      </c>
      <c r="V1958" s="43" t="str">
        <f t="shared" si="135"/>
        <v>USD</v>
      </c>
    </row>
    <row r="1959" spans="1:22" x14ac:dyDescent="0.2">
      <c r="A1959" s="18" t="str">
        <f t="shared" si="133"/>
        <v>Catalogo principalOPEN VALUE ENTIDADES NO CUALIFICADAS76A-00746</v>
      </c>
      <c r="B1959" s="18" t="str">
        <f t="shared" si="134"/>
        <v>76A-00746OPEN VALUE ENTIDADES NO CUALIFICADAS</v>
      </c>
      <c r="C1959" s="18"/>
      <c r="D1959" t="s">
        <v>122</v>
      </c>
      <c r="E1959" t="s">
        <v>2235</v>
      </c>
      <c r="F1959" t="s">
        <v>2546</v>
      </c>
      <c r="G1959" s="18" t="str">
        <f t="shared" si="136"/>
        <v>Catalogo principal</v>
      </c>
      <c r="H1959" s="43" t="s">
        <v>121</v>
      </c>
      <c r="I1959" s="37" t="s">
        <v>67</v>
      </c>
      <c r="J1959" t="s">
        <v>4019</v>
      </c>
      <c r="K1959" t="s">
        <v>40</v>
      </c>
      <c r="L1959" s="70" t="s">
        <v>21</v>
      </c>
      <c r="M1959" s="70" t="s">
        <v>3963</v>
      </c>
      <c r="N1959" s="37" t="s">
        <v>67</v>
      </c>
      <c r="O1959" s="37" t="s">
        <v>67</v>
      </c>
      <c r="P1959" s="37" t="s">
        <v>3758</v>
      </c>
      <c r="Q1959" s="75" t="s">
        <v>2235</v>
      </c>
      <c r="R1959" t="s">
        <v>207</v>
      </c>
      <c r="S1959" s="38">
        <v>587</v>
      </c>
      <c r="T1959">
        <v>1</v>
      </c>
      <c r="U1959">
        <v>0</v>
      </c>
      <c r="V1959" s="43" t="str">
        <f t="shared" si="135"/>
        <v>USD</v>
      </c>
    </row>
    <row r="1960" spans="1:22" x14ac:dyDescent="0.2">
      <c r="A1960" s="18" t="str">
        <f t="shared" si="133"/>
        <v>Catalogo principalOPEN VALUE ENTIDADES NO CUALIFICADAS76A-00747</v>
      </c>
      <c r="B1960" s="18" t="str">
        <f t="shared" si="134"/>
        <v>76A-00747OPEN VALUE ENTIDADES NO CUALIFICADAS</v>
      </c>
      <c r="C1960" s="18"/>
      <c r="D1960" t="s">
        <v>122</v>
      </c>
      <c r="E1960" t="s">
        <v>2236</v>
      </c>
      <c r="F1960" t="s">
        <v>2546</v>
      </c>
      <c r="G1960" s="18" t="str">
        <f t="shared" si="136"/>
        <v>Catalogo principal</v>
      </c>
      <c r="H1960" s="43" t="s">
        <v>121</v>
      </c>
      <c r="I1960" s="37" t="s">
        <v>67</v>
      </c>
      <c r="J1960" t="s">
        <v>4020</v>
      </c>
      <c r="K1960" t="s">
        <v>40</v>
      </c>
      <c r="L1960" s="70" t="s">
        <v>21</v>
      </c>
      <c r="M1960" s="70" t="s">
        <v>3963</v>
      </c>
      <c r="N1960" s="37" t="s">
        <v>67</v>
      </c>
      <c r="O1960" s="37" t="s">
        <v>67</v>
      </c>
      <c r="P1960" s="37" t="s">
        <v>3758</v>
      </c>
      <c r="Q1960" s="75" t="s">
        <v>2236</v>
      </c>
      <c r="R1960" t="s">
        <v>207</v>
      </c>
      <c r="S1960" s="38">
        <v>761</v>
      </c>
      <c r="T1960">
        <v>1</v>
      </c>
      <c r="U1960">
        <v>0</v>
      </c>
      <c r="V1960" s="43" t="str">
        <f t="shared" si="135"/>
        <v>USD</v>
      </c>
    </row>
    <row r="1961" spans="1:22" x14ac:dyDescent="0.2">
      <c r="A1961" s="18" t="str">
        <f t="shared" si="133"/>
        <v>Catalogo principalOPEN VALUE ENTIDADES NO CUALIFICADAS76A-00748</v>
      </c>
      <c r="B1961" s="18" t="str">
        <f t="shared" si="134"/>
        <v>76A-00748OPEN VALUE ENTIDADES NO CUALIFICADAS</v>
      </c>
      <c r="C1961" s="18"/>
      <c r="D1961" t="s">
        <v>122</v>
      </c>
      <c r="E1961" t="s">
        <v>2237</v>
      </c>
      <c r="F1961" t="s">
        <v>2546</v>
      </c>
      <c r="G1961" s="18" t="str">
        <f t="shared" si="136"/>
        <v>Catalogo principal</v>
      </c>
      <c r="H1961" s="43" t="s">
        <v>121</v>
      </c>
      <c r="I1961" s="37" t="s">
        <v>67</v>
      </c>
      <c r="J1961" t="s">
        <v>4021</v>
      </c>
      <c r="K1961" t="s">
        <v>40</v>
      </c>
      <c r="L1961" s="70" t="s">
        <v>21</v>
      </c>
      <c r="M1961" s="70" t="s">
        <v>3948</v>
      </c>
      <c r="N1961" s="37" t="s">
        <v>67</v>
      </c>
      <c r="O1961" s="37" t="s">
        <v>67</v>
      </c>
      <c r="P1961" s="37" t="s">
        <v>3758</v>
      </c>
      <c r="Q1961" s="75" t="s">
        <v>2237</v>
      </c>
      <c r="R1961" t="s">
        <v>207</v>
      </c>
      <c r="S1961" s="38">
        <v>570</v>
      </c>
      <c r="T1961">
        <v>1</v>
      </c>
      <c r="U1961">
        <v>0</v>
      </c>
      <c r="V1961" s="43" t="str">
        <f t="shared" si="135"/>
        <v>USD</v>
      </c>
    </row>
    <row r="1962" spans="1:22" x14ac:dyDescent="0.2">
      <c r="A1962" s="18" t="str">
        <f t="shared" si="133"/>
        <v>Catalogo principalOPEN VALUE ENTIDADES NO CUALIFICADAS76A-00749</v>
      </c>
      <c r="B1962" s="18" t="str">
        <f t="shared" si="134"/>
        <v>76A-00749OPEN VALUE ENTIDADES NO CUALIFICADAS</v>
      </c>
      <c r="C1962" s="18"/>
      <c r="D1962" t="s">
        <v>122</v>
      </c>
      <c r="E1962" t="s">
        <v>2238</v>
      </c>
      <c r="F1962" t="s">
        <v>2546</v>
      </c>
      <c r="G1962" s="18" t="str">
        <f t="shared" si="136"/>
        <v>Catalogo principal</v>
      </c>
      <c r="H1962" s="43" t="s">
        <v>121</v>
      </c>
      <c r="I1962" s="37" t="s">
        <v>67</v>
      </c>
      <c r="J1962" t="s">
        <v>4022</v>
      </c>
      <c r="K1962" t="s">
        <v>40</v>
      </c>
      <c r="L1962" s="70" t="s">
        <v>21</v>
      </c>
      <c r="M1962" s="70" t="s">
        <v>3948</v>
      </c>
      <c r="N1962" s="37" t="s">
        <v>67</v>
      </c>
      <c r="O1962" s="37" t="s">
        <v>67</v>
      </c>
      <c r="P1962" s="37" t="s">
        <v>3758</v>
      </c>
      <c r="Q1962" s="75" t="s">
        <v>2238</v>
      </c>
      <c r="R1962" t="s">
        <v>207</v>
      </c>
      <c r="S1962" s="38">
        <v>738</v>
      </c>
      <c r="T1962">
        <v>1</v>
      </c>
      <c r="U1962">
        <v>0</v>
      </c>
      <c r="V1962" s="43" t="str">
        <f t="shared" si="135"/>
        <v>USD</v>
      </c>
    </row>
    <row r="1963" spans="1:22" x14ac:dyDescent="0.2">
      <c r="A1963" s="18" t="str">
        <f t="shared" si="133"/>
        <v>Catalogo principalOPEN VALUE ENTIDADES NO CUALIFICADAS76N-01177</v>
      </c>
      <c r="B1963" s="18" t="str">
        <f t="shared" si="134"/>
        <v>76N-01177OPEN VALUE ENTIDADES NO CUALIFICADAS</v>
      </c>
      <c r="C1963" s="18"/>
      <c r="D1963" t="s">
        <v>122</v>
      </c>
      <c r="E1963" t="s">
        <v>2239</v>
      </c>
      <c r="F1963" t="s">
        <v>2546</v>
      </c>
      <c r="G1963" s="18" t="str">
        <f t="shared" si="136"/>
        <v>Catalogo principal</v>
      </c>
      <c r="H1963" s="43" t="s">
        <v>121</v>
      </c>
      <c r="I1963" s="37" t="s">
        <v>67</v>
      </c>
      <c r="J1963" t="s">
        <v>4023</v>
      </c>
      <c r="K1963" t="s">
        <v>40</v>
      </c>
      <c r="L1963" s="70" t="s">
        <v>21</v>
      </c>
      <c r="M1963" s="70" t="s">
        <v>3946</v>
      </c>
      <c r="N1963" s="37" t="s">
        <v>67</v>
      </c>
      <c r="O1963" s="37" t="s">
        <v>67</v>
      </c>
      <c r="P1963" s="37" t="s">
        <v>3758</v>
      </c>
      <c r="Q1963" s="75" t="s">
        <v>2239</v>
      </c>
      <c r="R1963" t="s">
        <v>207</v>
      </c>
      <c r="S1963" s="38">
        <v>204</v>
      </c>
      <c r="T1963">
        <v>1</v>
      </c>
      <c r="U1963">
        <v>0</v>
      </c>
      <c r="V1963" s="43" t="str">
        <f t="shared" si="135"/>
        <v>USD</v>
      </c>
    </row>
    <row r="1964" spans="1:22" x14ac:dyDescent="0.2">
      <c r="A1964" s="18" t="str">
        <f t="shared" si="133"/>
        <v>Catalogo principalOPEN VALUE ENTIDADES NO CUALIFICADAS76N-01575</v>
      </c>
      <c r="B1964" s="18" t="str">
        <f t="shared" si="134"/>
        <v>76N-01575OPEN VALUE ENTIDADES NO CUALIFICADAS</v>
      </c>
      <c r="C1964" s="18"/>
      <c r="D1964" t="s">
        <v>122</v>
      </c>
      <c r="E1964" t="s">
        <v>2240</v>
      </c>
      <c r="F1964" t="s">
        <v>2546</v>
      </c>
      <c r="G1964" s="18" t="str">
        <f t="shared" si="136"/>
        <v>Catalogo principal</v>
      </c>
      <c r="H1964" s="43" t="s">
        <v>121</v>
      </c>
      <c r="I1964" s="37" t="s">
        <v>67</v>
      </c>
      <c r="J1964" t="s">
        <v>4024</v>
      </c>
      <c r="K1964" t="s">
        <v>40</v>
      </c>
      <c r="L1964" s="70" t="s">
        <v>21</v>
      </c>
      <c r="M1964" s="70" t="s">
        <v>3946</v>
      </c>
      <c r="N1964" s="37" t="s">
        <v>67</v>
      </c>
      <c r="O1964" s="37" t="s">
        <v>67</v>
      </c>
      <c r="P1964" s="37" t="s">
        <v>3758</v>
      </c>
      <c r="Q1964" s="75" t="s">
        <v>2240</v>
      </c>
      <c r="R1964" t="s">
        <v>207</v>
      </c>
      <c r="S1964" s="38">
        <v>267</v>
      </c>
      <c r="T1964">
        <v>1</v>
      </c>
      <c r="U1964">
        <v>0</v>
      </c>
      <c r="V1964" s="43" t="str">
        <f t="shared" si="135"/>
        <v>USD</v>
      </c>
    </row>
    <row r="1965" spans="1:22" x14ac:dyDescent="0.2">
      <c r="A1965" s="18" t="str">
        <f t="shared" si="133"/>
        <v>Catalogo principalOPEN VALUE ENTIDADES NO CUALIFICADAS76N-01772</v>
      </c>
      <c r="B1965" s="18" t="str">
        <f t="shared" si="134"/>
        <v>76N-01772OPEN VALUE ENTIDADES NO CUALIFICADAS</v>
      </c>
      <c r="C1965" s="18"/>
      <c r="D1965" t="s">
        <v>122</v>
      </c>
      <c r="E1965" t="s">
        <v>2241</v>
      </c>
      <c r="F1965" t="s">
        <v>2546</v>
      </c>
      <c r="G1965" s="18" t="str">
        <f t="shared" si="136"/>
        <v>Catalogo principal</v>
      </c>
      <c r="H1965" s="43" t="s">
        <v>121</v>
      </c>
      <c r="I1965" s="37" t="s">
        <v>67</v>
      </c>
      <c r="J1965" t="s">
        <v>4025</v>
      </c>
      <c r="K1965" t="s">
        <v>40</v>
      </c>
      <c r="L1965" s="70" t="s">
        <v>21</v>
      </c>
      <c r="M1965" s="70" t="s">
        <v>3948</v>
      </c>
      <c r="N1965" s="37" t="s">
        <v>67</v>
      </c>
      <c r="O1965" s="37" t="s">
        <v>67</v>
      </c>
      <c r="P1965" s="37" t="s">
        <v>3758</v>
      </c>
      <c r="Q1965" s="75" t="s">
        <v>2241</v>
      </c>
      <c r="R1965" t="s">
        <v>207</v>
      </c>
      <c r="S1965" s="38">
        <v>87</v>
      </c>
      <c r="T1965">
        <v>1</v>
      </c>
      <c r="U1965">
        <v>0</v>
      </c>
      <c r="V1965" s="43" t="str">
        <f t="shared" si="135"/>
        <v>USD</v>
      </c>
    </row>
    <row r="1966" spans="1:22" x14ac:dyDescent="0.2">
      <c r="A1966" s="18" t="str">
        <f t="shared" si="133"/>
        <v>Catalogo principalOPEN VALUE ENTIDADES NO CUALIFICADAS76N-02082</v>
      </c>
      <c r="B1966" s="18" t="str">
        <f t="shared" si="134"/>
        <v>76N-02082OPEN VALUE ENTIDADES NO CUALIFICADAS</v>
      </c>
      <c r="C1966" s="18"/>
      <c r="D1966" t="s">
        <v>122</v>
      </c>
      <c r="E1966" t="s">
        <v>2242</v>
      </c>
      <c r="F1966" t="s">
        <v>2546</v>
      </c>
      <c r="G1966" s="18" t="str">
        <f t="shared" si="136"/>
        <v>Catalogo principal</v>
      </c>
      <c r="H1966" s="43" t="s">
        <v>121</v>
      </c>
      <c r="I1966" s="37" t="s">
        <v>67</v>
      </c>
      <c r="J1966" t="s">
        <v>4026</v>
      </c>
      <c r="K1966" t="s">
        <v>40</v>
      </c>
      <c r="L1966" s="70" t="s">
        <v>21</v>
      </c>
      <c r="M1966" s="70" t="s">
        <v>3948</v>
      </c>
      <c r="N1966" s="37" t="s">
        <v>67</v>
      </c>
      <c r="O1966" s="37" t="s">
        <v>67</v>
      </c>
      <c r="P1966" s="37" t="s">
        <v>3758</v>
      </c>
      <c r="Q1966" s="75" t="s">
        <v>2242</v>
      </c>
      <c r="R1966" t="s">
        <v>207</v>
      </c>
      <c r="S1966" s="38">
        <v>114</v>
      </c>
      <c r="T1966">
        <v>1</v>
      </c>
      <c r="U1966">
        <v>0</v>
      </c>
      <c r="V1966" s="43" t="str">
        <f t="shared" si="135"/>
        <v>USD</v>
      </c>
    </row>
    <row r="1967" spans="1:22" x14ac:dyDescent="0.2">
      <c r="A1967" s="18" t="str">
        <f t="shared" si="133"/>
        <v>Catalogo principalOPEN VALUE ENTIDADES NO CUALIFICADAS77D-00076</v>
      </c>
      <c r="B1967" s="18" t="str">
        <f t="shared" si="134"/>
        <v>77D-00076OPEN VALUE ENTIDADES NO CUALIFICADAS</v>
      </c>
      <c r="C1967" s="18"/>
      <c r="D1967" t="s">
        <v>122</v>
      </c>
      <c r="E1967" t="s">
        <v>2243</v>
      </c>
      <c r="F1967" t="s">
        <v>2546</v>
      </c>
      <c r="G1967" s="18" t="str">
        <f t="shared" si="136"/>
        <v>Catalogo principal</v>
      </c>
      <c r="H1967" s="43" t="s">
        <v>121</v>
      </c>
      <c r="I1967" s="37" t="s">
        <v>67</v>
      </c>
      <c r="J1967" t="s">
        <v>4027</v>
      </c>
      <c r="K1967" t="s">
        <v>40</v>
      </c>
      <c r="L1967" s="70" t="s">
        <v>21</v>
      </c>
      <c r="M1967" s="70" t="s">
        <v>3946</v>
      </c>
      <c r="N1967" s="37" t="s">
        <v>67</v>
      </c>
      <c r="O1967" s="37" t="s">
        <v>67</v>
      </c>
      <c r="P1967" s="37" t="s">
        <v>3758</v>
      </c>
      <c r="Q1967" s="75" t="s">
        <v>2243</v>
      </c>
      <c r="R1967" t="s">
        <v>207</v>
      </c>
      <c r="S1967" s="38">
        <v>2043</v>
      </c>
      <c r="T1967">
        <v>1</v>
      </c>
      <c r="U1967">
        <v>0</v>
      </c>
      <c r="V1967" s="43" t="str">
        <f t="shared" si="135"/>
        <v>USD</v>
      </c>
    </row>
    <row r="1968" spans="1:22" x14ac:dyDescent="0.2">
      <c r="A1968" s="18" t="str">
        <f t="shared" si="133"/>
        <v>Catalogo principalOPEN VALUE ENTIDADES NO CUALIFICADAS77D-00078</v>
      </c>
      <c r="B1968" s="18" t="str">
        <f t="shared" si="134"/>
        <v>77D-00078OPEN VALUE ENTIDADES NO CUALIFICADAS</v>
      </c>
      <c r="C1968" s="18"/>
      <c r="D1968" t="s">
        <v>122</v>
      </c>
      <c r="E1968" t="s">
        <v>2244</v>
      </c>
      <c r="F1968" t="s">
        <v>2546</v>
      </c>
      <c r="G1968" s="18" t="str">
        <f t="shared" si="136"/>
        <v>Catalogo principal</v>
      </c>
      <c r="H1968" s="43" t="s">
        <v>121</v>
      </c>
      <c r="I1968" s="37" t="s">
        <v>67</v>
      </c>
      <c r="J1968" t="s">
        <v>4028</v>
      </c>
      <c r="K1968" t="s">
        <v>40</v>
      </c>
      <c r="L1968" s="70" t="s">
        <v>21</v>
      </c>
      <c r="M1968" s="70" t="s">
        <v>3948</v>
      </c>
      <c r="N1968" s="37" t="s">
        <v>67</v>
      </c>
      <c r="O1968" s="37" t="s">
        <v>67</v>
      </c>
      <c r="P1968" s="37" t="s">
        <v>3758</v>
      </c>
      <c r="Q1968" s="75" t="s">
        <v>2244</v>
      </c>
      <c r="R1968" t="s">
        <v>207</v>
      </c>
      <c r="S1968" s="38">
        <v>1791</v>
      </c>
      <c r="T1968">
        <v>1</v>
      </c>
      <c r="U1968">
        <v>0</v>
      </c>
      <c r="V1968" s="43" t="str">
        <f t="shared" si="135"/>
        <v>USD</v>
      </c>
    </row>
    <row r="1969" spans="1:22" x14ac:dyDescent="0.2">
      <c r="A1969" s="18" t="str">
        <f t="shared" si="133"/>
        <v>Catalogo principalOPEN VALUE ENTIDADES NO CUALIFICADAS7AH-00082</v>
      </c>
      <c r="B1969" s="18" t="str">
        <f t="shared" si="134"/>
        <v>7AH-00082OPEN VALUE ENTIDADES NO CUALIFICADAS</v>
      </c>
      <c r="C1969" s="18"/>
      <c r="D1969" t="s">
        <v>122</v>
      </c>
      <c r="E1969" t="s">
        <v>2245</v>
      </c>
      <c r="F1969" t="s">
        <v>2546</v>
      </c>
      <c r="G1969" s="18" t="str">
        <f t="shared" si="136"/>
        <v>Catalogo principal</v>
      </c>
      <c r="H1969" s="43" t="s">
        <v>121</v>
      </c>
      <c r="I1969" s="37" t="s">
        <v>67</v>
      </c>
      <c r="J1969" t="s">
        <v>4029</v>
      </c>
      <c r="K1969" t="s">
        <v>40</v>
      </c>
      <c r="L1969" s="70" t="s">
        <v>21</v>
      </c>
      <c r="M1969" s="70" t="s">
        <v>3946</v>
      </c>
      <c r="N1969" s="37" t="s">
        <v>67</v>
      </c>
      <c r="O1969" s="37" t="s">
        <v>67</v>
      </c>
      <c r="P1969" s="37" t="s">
        <v>3758</v>
      </c>
      <c r="Q1969" s="75" t="s">
        <v>2245</v>
      </c>
      <c r="R1969" t="s">
        <v>207</v>
      </c>
      <c r="S1969" s="38">
        <v>267</v>
      </c>
      <c r="T1969">
        <v>1</v>
      </c>
      <c r="U1969">
        <v>0</v>
      </c>
      <c r="V1969" s="43" t="str">
        <f t="shared" si="135"/>
        <v>USD</v>
      </c>
    </row>
    <row r="1970" spans="1:22" x14ac:dyDescent="0.2">
      <c r="A1970" s="18" t="str">
        <f t="shared" si="133"/>
        <v>Catalogo principalOPEN VALUE ENTIDADES NO CUALIFICADAS7AH-00084</v>
      </c>
      <c r="B1970" s="18" t="str">
        <f t="shared" si="134"/>
        <v>7AH-00084OPEN VALUE ENTIDADES NO CUALIFICADAS</v>
      </c>
      <c r="C1970" s="18"/>
      <c r="D1970" t="s">
        <v>122</v>
      </c>
      <c r="E1970" t="s">
        <v>2246</v>
      </c>
      <c r="F1970" t="s">
        <v>2546</v>
      </c>
      <c r="G1970" s="18" t="str">
        <f t="shared" si="136"/>
        <v>Catalogo principal</v>
      </c>
      <c r="H1970" s="43" t="s">
        <v>121</v>
      </c>
      <c r="I1970" s="37" t="s">
        <v>67</v>
      </c>
      <c r="J1970" t="s">
        <v>4030</v>
      </c>
      <c r="K1970" t="s">
        <v>40</v>
      </c>
      <c r="L1970" s="70" t="s">
        <v>21</v>
      </c>
      <c r="M1970" s="70" t="s">
        <v>3946</v>
      </c>
      <c r="N1970" s="37" t="s">
        <v>67</v>
      </c>
      <c r="O1970" s="37" t="s">
        <v>67</v>
      </c>
      <c r="P1970" s="37" t="s">
        <v>3758</v>
      </c>
      <c r="Q1970" s="75" t="s">
        <v>2246</v>
      </c>
      <c r="R1970" t="s">
        <v>207</v>
      </c>
      <c r="S1970" s="38">
        <v>345</v>
      </c>
      <c r="T1970">
        <v>1</v>
      </c>
      <c r="U1970">
        <v>0</v>
      </c>
      <c r="V1970" s="43" t="str">
        <f t="shared" si="135"/>
        <v>USD</v>
      </c>
    </row>
    <row r="1971" spans="1:22" x14ac:dyDescent="0.2">
      <c r="A1971" s="18" t="str">
        <f t="shared" si="133"/>
        <v>Catalogo principalOPEN VALUE ENTIDADES NO CUALIFICADAS7AH-00086</v>
      </c>
      <c r="B1971" s="18" t="str">
        <f t="shared" si="134"/>
        <v>7AH-00086OPEN VALUE ENTIDADES NO CUALIFICADAS</v>
      </c>
      <c r="C1971" s="18"/>
      <c r="D1971" t="s">
        <v>122</v>
      </c>
      <c r="E1971" t="s">
        <v>2247</v>
      </c>
      <c r="F1971" t="s">
        <v>2546</v>
      </c>
      <c r="G1971" s="18" t="str">
        <f t="shared" si="136"/>
        <v>Catalogo principal</v>
      </c>
      <c r="H1971" s="43" t="s">
        <v>121</v>
      </c>
      <c r="I1971" s="37" t="s">
        <v>67</v>
      </c>
      <c r="J1971" t="s">
        <v>4031</v>
      </c>
      <c r="K1971" t="s">
        <v>40</v>
      </c>
      <c r="L1971" s="70" t="s">
        <v>21</v>
      </c>
      <c r="M1971" s="70" t="s">
        <v>3948</v>
      </c>
      <c r="N1971" s="37" t="s">
        <v>67</v>
      </c>
      <c r="O1971" s="37" t="s">
        <v>67</v>
      </c>
      <c r="P1971" s="37" t="s">
        <v>3758</v>
      </c>
      <c r="Q1971" s="75" t="s">
        <v>2247</v>
      </c>
      <c r="R1971" t="s">
        <v>207</v>
      </c>
      <c r="S1971" s="38">
        <v>114</v>
      </c>
      <c r="T1971">
        <v>1</v>
      </c>
      <c r="U1971">
        <v>0</v>
      </c>
      <c r="V1971" s="43" t="str">
        <f t="shared" si="135"/>
        <v>USD</v>
      </c>
    </row>
    <row r="1972" spans="1:22" x14ac:dyDescent="0.2">
      <c r="A1972" s="18" t="str">
        <f t="shared" si="133"/>
        <v>Catalogo principalOPEN VALUE ENTIDADES NO CUALIFICADAS7AH-00088</v>
      </c>
      <c r="B1972" s="18" t="str">
        <f t="shared" si="134"/>
        <v>7AH-00088OPEN VALUE ENTIDADES NO CUALIFICADAS</v>
      </c>
      <c r="C1972" s="18"/>
      <c r="D1972" t="s">
        <v>122</v>
      </c>
      <c r="E1972" t="s">
        <v>2248</v>
      </c>
      <c r="F1972" t="s">
        <v>2546</v>
      </c>
      <c r="G1972" s="18" t="str">
        <f t="shared" si="136"/>
        <v>Catalogo principal</v>
      </c>
      <c r="H1972" s="43" t="s">
        <v>121</v>
      </c>
      <c r="I1972" s="37" t="s">
        <v>67</v>
      </c>
      <c r="J1972" t="s">
        <v>4032</v>
      </c>
      <c r="K1972" t="s">
        <v>40</v>
      </c>
      <c r="L1972" s="70" t="s">
        <v>21</v>
      </c>
      <c r="M1972" s="70" t="s">
        <v>3948</v>
      </c>
      <c r="N1972" s="37" t="s">
        <v>67</v>
      </c>
      <c r="O1972" s="37" t="s">
        <v>67</v>
      </c>
      <c r="P1972" s="37" t="s">
        <v>3758</v>
      </c>
      <c r="Q1972" s="75" t="s">
        <v>2248</v>
      </c>
      <c r="R1972" t="s">
        <v>207</v>
      </c>
      <c r="S1972" s="38">
        <v>147</v>
      </c>
      <c r="T1972">
        <v>1</v>
      </c>
      <c r="U1972">
        <v>0</v>
      </c>
      <c r="V1972" s="43" t="str">
        <f t="shared" si="135"/>
        <v>USD</v>
      </c>
    </row>
    <row r="1973" spans="1:22" x14ac:dyDescent="0.2">
      <c r="A1973" s="18" t="str">
        <f t="shared" si="133"/>
        <v>Catalogo principalOPEN VALUE ENTIDADES NO CUALIFICADAS7JQ-00261</v>
      </c>
      <c r="B1973" s="18" t="str">
        <f t="shared" si="134"/>
        <v>7JQ-00261OPEN VALUE ENTIDADES NO CUALIFICADAS</v>
      </c>
      <c r="C1973" s="18"/>
      <c r="D1973" t="s">
        <v>122</v>
      </c>
      <c r="E1973" t="s">
        <v>2249</v>
      </c>
      <c r="F1973" t="s">
        <v>2546</v>
      </c>
      <c r="G1973" s="18" t="str">
        <f t="shared" si="136"/>
        <v>Catalogo principal</v>
      </c>
      <c r="H1973" s="43" t="s">
        <v>121</v>
      </c>
      <c r="I1973" s="37" t="s">
        <v>67</v>
      </c>
      <c r="J1973" t="s">
        <v>4033</v>
      </c>
      <c r="K1973" t="s">
        <v>40</v>
      </c>
      <c r="L1973" s="70" t="s">
        <v>21</v>
      </c>
      <c r="M1973" s="70" t="s">
        <v>3946</v>
      </c>
      <c r="N1973" s="37" t="s">
        <v>67</v>
      </c>
      <c r="O1973" s="37" t="s">
        <v>67</v>
      </c>
      <c r="P1973" s="37" t="s">
        <v>3758</v>
      </c>
      <c r="Q1973" s="75" t="s">
        <v>2249</v>
      </c>
      <c r="R1973" t="s">
        <v>207</v>
      </c>
      <c r="S1973" s="38">
        <v>33630</v>
      </c>
      <c r="T1973">
        <v>1</v>
      </c>
      <c r="U1973">
        <v>0</v>
      </c>
      <c r="V1973" s="43" t="str">
        <f t="shared" si="135"/>
        <v>USD</v>
      </c>
    </row>
    <row r="1974" spans="1:22" x14ac:dyDescent="0.2">
      <c r="A1974" s="18" t="str">
        <f t="shared" si="133"/>
        <v>Catalogo principalOPEN VALUE ENTIDADES NO CUALIFICADAS7JQ-00265</v>
      </c>
      <c r="B1974" s="18" t="str">
        <f t="shared" si="134"/>
        <v>7JQ-00265OPEN VALUE ENTIDADES NO CUALIFICADAS</v>
      </c>
      <c r="C1974" s="18"/>
      <c r="D1974" t="s">
        <v>122</v>
      </c>
      <c r="E1974" t="s">
        <v>2250</v>
      </c>
      <c r="F1974" t="s">
        <v>2546</v>
      </c>
      <c r="G1974" s="18" t="str">
        <f t="shared" si="136"/>
        <v>Catalogo principal</v>
      </c>
      <c r="H1974" s="43" t="s">
        <v>121</v>
      </c>
      <c r="I1974" s="37" t="s">
        <v>67</v>
      </c>
      <c r="J1974" t="s">
        <v>4034</v>
      </c>
      <c r="K1974" t="s">
        <v>40</v>
      </c>
      <c r="L1974" s="70" t="s">
        <v>21</v>
      </c>
      <c r="M1974" s="70" t="s">
        <v>3948</v>
      </c>
      <c r="N1974" s="37" t="s">
        <v>67</v>
      </c>
      <c r="O1974" s="37" t="s">
        <v>67</v>
      </c>
      <c r="P1974" s="37" t="s">
        <v>3758</v>
      </c>
      <c r="Q1974" s="75" t="s">
        <v>2250</v>
      </c>
      <c r="R1974" t="s">
        <v>207</v>
      </c>
      <c r="S1974" s="38">
        <v>14415</v>
      </c>
      <c r="T1974">
        <v>1</v>
      </c>
      <c r="U1974">
        <v>0</v>
      </c>
      <c r="V1974" s="43" t="str">
        <f t="shared" si="135"/>
        <v>USD</v>
      </c>
    </row>
    <row r="1975" spans="1:22" x14ac:dyDescent="0.2">
      <c r="A1975" s="18" t="str">
        <f t="shared" si="133"/>
        <v>Catalogo principalOPEN VALUE ENTIDADES NO CUALIFICADAS7JQ-00445</v>
      </c>
      <c r="B1975" s="18" t="str">
        <f t="shared" si="134"/>
        <v>7JQ-00445OPEN VALUE ENTIDADES NO CUALIFICADAS</v>
      </c>
      <c r="C1975" s="18"/>
      <c r="D1975" t="s">
        <v>122</v>
      </c>
      <c r="E1975" t="s">
        <v>2251</v>
      </c>
      <c r="F1975" t="s">
        <v>2546</v>
      </c>
      <c r="G1975" s="18" t="str">
        <f t="shared" si="136"/>
        <v>Catalogo principal</v>
      </c>
      <c r="H1975" s="43" t="s">
        <v>121</v>
      </c>
      <c r="I1975" s="37" t="s">
        <v>67</v>
      </c>
      <c r="J1975" t="s">
        <v>4035</v>
      </c>
      <c r="K1975" t="s">
        <v>40</v>
      </c>
      <c r="L1975" s="70" t="s">
        <v>21</v>
      </c>
      <c r="M1975" s="70" t="s">
        <v>3963</v>
      </c>
      <c r="N1975" s="37" t="s">
        <v>67</v>
      </c>
      <c r="O1975" s="37" t="s">
        <v>67</v>
      </c>
      <c r="P1975" s="37" t="s">
        <v>3758</v>
      </c>
      <c r="Q1975" s="75" t="s">
        <v>2251</v>
      </c>
      <c r="R1975" t="s">
        <v>207</v>
      </c>
      <c r="S1975" s="38">
        <v>24859</v>
      </c>
      <c r="T1975">
        <v>1</v>
      </c>
      <c r="U1975">
        <v>0</v>
      </c>
      <c r="V1975" s="43" t="str">
        <f t="shared" si="135"/>
        <v>USD</v>
      </c>
    </row>
    <row r="1976" spans="1:22" x14ac:dyDescent="0.2">
      <c r="A1976" s="18" t="str">
        <f t="shared" si="133"/>
        <v>Catalogo principalOPEN VALUE ENTIDADES NO CUALIFICADAS7NQ-00162</v>
      </c>
      <c r="B1976" s="18" t="str">
        <f t="shared" si="134"/>
        <v>7NQ-00162OPEN VALUE ENTIDADES NO CUALIFICADAS</v>
      </c>
      <c r="C1976" s="18"/>
      <c r="D1976" t="s">
        <v>122</v>
      </c>
      <c r="E1976" t="s">
        <v>2252</v>
      </c>
      <c r="F1976" t="s">
        <v>2546</v>
      </c>
      <c r="G1976" s="18" t="str">
        <f t="shared" si="136"/>
        <v>Catalogo principal</v>
      </c>
      <c r="H1976" s="43" t="s">
        <v>121</v>
      </c>
      <c r="I1976" s="37" t="s">
        <v>67</v>
      </c>
      <c r="J1976" t="s">
        <v>4036</v>
      </c>
      <c r="K1976" t="s">
        <v>40</v>
      </c>
      <c r="L1976" s="70" t="s">
        <v>21</v>
      </c>
      <c r="M1976" s="70" t="s">
        <v>3946</v>
      </c>
      <c r="N1976" s="37" t="s">
        <v>67</v>
      </c>
      <c r="O1976" s="37" t="s">
        <v>67</v>
      </c>
      <c r="P1976" s="37" t="s">
        <v>3758</v>
      </c>
      <c r="Q1976" s="75" t="s">
        <v>2252</v>
      </c>
      <c r="R1976" t="s">
        <v>207</v>
      </c>
      <c r="S1976" s="38">
        <v>8772</v>
      </c>
      <c r="T1976">
        <v>1</v>
      </c>
      <c r="U1976">
        <v>0</v>
      </c>
      <c r="V1976" s="43" t="str">
        <f t="shared" si="135"/>
        <v>USD</v>
      </c>
    </row>
    <row r="1977" spans="1:22" x14ac:dyDescent="0.2">
      <c r="A1977" s="18" t="str">
        <f t="shared" si="133"/>
        <v>Catalogo principalOPEN VALUE ENTIDADES NO CUALIFICADAS7NQ-00184</v>
      </c>
      <c r="B1977" s="18" t="str">
        <f t="shared" si="134"/>
        <v>7NQ-00184OPEN VALUE ENTIDADES NO CUALIFICADAS</v>
      </c>
      <c r="C1977" s="18"/>
      <c r="D1977" t="s">
        <v>122</v>
      </c>
      <c r="E1977" t="s">
        <v>2253</v>
      </c>
      <c r="F1977" t="s">
        <v>2546</v>
      </c>
      <c r="G1977" s="18" t="str">
        <f t="shared" si="136"/>
        <v>Catalogo principal</v>
      </c>
      <c r="H1977" s="43" t="s">
        <v>121</v>
      </c>
      <c r="I1977" s="37" t="s">
        <v>67</v>
      </c>
      <c r="J1977" t="s">
        <v>4037</v>
      </c>
      <c r="K1977" t="s">
        <v>40</v>
      </c>
      <c r="L1977" s="70" t="s">
        <v>21</v>
      </c>
      <c r="M1977" s="70" t="s">
        <v>3948</v>
      </c>
      <c r="N1977" s="37" t="s">
        <v>67</v>
      </c>
      <c r="O1977" s="37" t="s">
        <v>67</v>
      </c>
      <c r="P1977" s="37" t="s">
        <v>3758</v>
      </c>
      <c r="Q1977" s="75" t="s">
        <v>2253</v>
      </c>
      <c r="R1977" t="s">
        <v>207</v>
      </c>
      <c r="S1977" s="38">
        <v>3759</v>
      </c>
      <c r="T1977">
        <v>1</v>
      </c>
      <c r="U1977">
        <v>0</v>
      </c>
      <c r="V1977" s="43" t="str">
        <f t="shared" si="135"/>
        <v>USD</v>
      </c>
    </row>
    <row r="1978" spans="1:22" x14ac:dyDescent="0.2">
      <c r="A1978" s="18" t="str">
        <f t="shared" si="133"/>
        <v>Catalogo principalOPEN VALUE ENTIDADES NO CUALIFICADAS7NS-00001</v>
      </c>
      <c r="B1978" s="18" t="str">
        <f t="shared" si="134"/>
        <v>7NS-00001OPEN VALUE ENTIDADES NO CUALIFICADAS</v>
      </c>
      <c r="C1978" s="18"/>
      <c r="D1978" t="s">
        <v>122</v>
      </c>
      <c r="E1978" t="s">
        <v>2254</v>
      </c>
      <c r="F1978" t="s">
        <v>2546</v>
      </c>
      <c r="G1978" s="18" t="str">
        <f t="shared" si="136"/>
        <v>Catalogo principal</v>
      </c>
      <c r="H1978" s="43" t="s">
        <v>121</v>
      </c>
      <c r="I1978" s="37" t="s">
        <v>67</v>
      </c>
      <c r="J1978" t="s">
        <v>4038</v>
      </c>
      <c r="K1978" t="s">
        <v>40</v>
      </c>
      <c r="L1978" s="70" t="s">
        <v>21</v>
      </c>
      <c r="M1978" s="70" t="s">
        <v>3966</v>
      </c>
      <c r="N1978" s="37" t="s">
        <v>67</v>
      </c>
      <c r="O1978" s="37" t="s">
        <v>67</v>
      </c>
      <c r="P1978" s="37" t="s">
        <v>3758</v>
      </c>
      <c r="Q1978" s="75" t="s">
        <v>2254</v>
      </c>
      <c r="R1978" t="s">
        <v>3691</v>
      </c>
      <c r="S1978" s="38">
        <v>30</v>
      </c>
      <c r="T1978">
        <v>1</v>
      </c>
      <c r="U1978">
        <v>0</v>
      </c>
      <c r="V1978" s="43" t="str">
        <f t="shared" si="135"/>
        <v>USD</v>
      </c>
    </row>
    <row r="1979" spans="1:22" x14ac:dyDescent="0.2">
      <c r="A1979" s="18" t="str">
        <f t="shared" si="133"/>
        <v>Catalogo principalOPEN VALUE ENTIDADES NO CUALIFICADAS7U6-00001</v>
      </c>
      <c r="B1979" s="18" t="str">
        <f t="shared" si="134"/>
        <v>7U6-00001OPEN VALUE ENTIDADES NO CUALIFICADAS</v>
      </c>
      <c r="C1979" s="18"/>
      <c r="D1979" t="s">
        <v>122</v>
      </c>
      <c r="E1979" t="s">
        <v>2255</v>
      </c>
      <c r="F1979" t="s">
        <v>2546</v>
      </c>
      <c r="G1979" s="18" t="str">
        <f t="shared" si="136"/>
        <v>Catalogo principal</v>
      </c>
      <c r="H1979" s="43" t="s">
        <v>121</v>
      </c>
      <c r="I1979" s="37" t="s">
        <v>67</v>
      </c>
      <c r="J1979" t="s">
        <v>4039</v>
      </c>
      <c r="K1979" t="s">
        <v>40</v>
      </c>
      <c r="L1979" s="70" t="s">
        <v>21</v>
      </c>
      <c r="M1979" s="70" t="s">
        <v>3966</v>
      </c>
      <c r="N1979" s="37" t="s">
        <v>67</v>
      </c>
      <c r="O1979" s="37" t="s">
        <v>67</v>
      </c>
      <c r="P1979" s="37" t="s">
        <v>3758</v>
      </c>
      <c r="Q1979" s="75" t="s">
        <v>2255</v>
      </c>
      <c r="R1979" t="s">
        <v>3691</v>
      </c>
      <c r="S1979" s="38">
        <v>5.4</v>
      </c>
      <c r="T1979">
        <v>1</v>
      </c>
      <c r="U1979">
        <v>0</v>
      </c>
      <c r="V1979" s="43" t="str">
        <f t="shared" si="135"/>
        <v>USD</v>
      </c>
    </row>
    <row r="1980" spans="1:22" x14ac:dyDescent="0.2">
      <c r="A1980" s="18" t="str">
        <f t="shared" si="133"/>
        <v>Catalogo principalOPEN VALUE ENTIDADES NO CUALIFICADAS7YC-00001</v>
      </c>
      <c r="B1980" s="18" t="str">
        <f t="shared" si="134"/>
        <v>7YC-00001OPEN VALUE ENTIDADES NO CUALIFICADAS</v>
      </c>
      <c r="C1980" s="18"/>
      <c r="D1980" t="s">
        <v>122</v>
      </c>
      <c r="E1980" t="s">
        <v>2256</v>
      </c>
      <c r="F1980" t="s">
        <v>2546</v>
      </c>
      <c r="G1980" s="18" t="str">
        <f t="shared" si="136"/>
        <v>Catalogo principal</v>
      </c>
      <c r="H1980" s="43" t="s">
        <v>121</v>
      </c>
      <c r="I1980" s="37" t="s">
        <v>67</v>
      </c>
      <c r="J1980" t="s">
        <v>4040</v>
      </c>
      <c r="K1980" t="s">
        <v>40</v>
      </c>
      <c r="L1980" s="70" t="s">
        <v>21</v>
      </c>
      <c r="M1980" s="70" t="s">
        <v>3966</v>
      </c>
      <c r="N1980" s="37" t="s">
        <v>67</v>
      </c>
      <c r="O1980" s="37" t="s">
        <v>67</v>
      </c>
      <c r="P1980" s="37" t="s">
        <v>3758</v>
      </c>
      <c r="Q1980" s="75" t="s">
        <v>2256</v>
      </c>
      <c r="R1980" t="s">
        <v>3691</v>
      </c>
      <c r="S1980" s="38">
        <v>55</v>
      </c>
      <c r="T1980">
        <v>1</v>
      </c>
      <c r="U1980">
        <v>0</v>
      </c>
      <c r="V1980" s="43" t="str">
        <f t="shared" si="135"/>
        <v>USD</v>
      </c>
    </row>
    <row r="1981" spans="1:22" x14ac:dyDescent="0.2">
      <c r="A1981" s="18" t="str">
        <f t="shared" si="133"/>
        <v>Catalogo principalOPEN VALUE ENTIDADES NO CUALIFICADAS810-04913</v>
      </c>
      <c r="B1981" s="18" t="str">
        <f t="shared" si="134"/>
        <v>810-04913OPEN VALUE ENTIDADES NO CUALIFICADAS</v>
      </c>
      <c r="C1981" s="18"/>
      <c r="D1981" t="s">
        <v>122</v>
      </c>
      <c r="E1981" t="s">
        <v>2257</v>
      </c>
      <c r="F1981" t="s">
        <v>2546</v>
      </c>
      <c r="G1981" s="18" t="str">
        <f t="shared" si="136"/>
        <v>Catalogo principal</v>
      </c>
      <c r="H1981" s="43" t="s">
        <v>121</v>
      </c>
      <c r="I1981" s="37" t="s">
        <v>67</v>
      </c>
      <c r="J1981" t="s">
        <v>4041</v>
      </c>
      <c r="K1981" t="s">
        <v>40</v>
      </c>
      <c r="L1981" s="70" t="s">
        <v>21</v>
      </c>
      <c r="M1981" s="70" t="s">
        <v>3948</v>
      </c>
      <c r="N1981" s="37" t="s">
        <v>67</v>
      </c>
      <c r="O1981" s="37" t="s">
        <v>67</v>
      </c>
      <c r="P1981" s="37" t="s">
        <v>3758</v>
      </c>
      <c r="Q1981" s="75" t="s">
        <v>2257</v>
      </c>
      <c r="R1981" t="s">
        <v>207</v>
      </c>
      <c r="S1981" s="38">
        <v>9009</v>
      </c>
      <c r="T1981">
        <v>1</v>
      </c>
      <c r="U1981">
        <v>0</v>
      </c>
      <c r="V1981" s="43" t="str">
        <f t="shared" si="135"/>
        <v>USD</v>
      </c>
    </row>
    <row r="1982" spans="1:22" x14ac:dyDescent="0.2">
      <c r="A1982" s="18" t="str">
        <f t="shared" si="133"/>
        <v>Catalogo principalOPEN VALUE ENTIDADES NO CUALIFICADAS9A3-00024</v>
      </c>
      <c r="B1982" s="18" t="str">
        <f t="shared" si="134"/>
        <v>9A3-00024OPEN VALUE ENTIDADES NO CUALIFICADAS</v>
      </c>
      <c r="C1982" s="18"/>
      <c r="D1982" t="s">
        <v>122</v>
      </c>
      <c r="E1982" t="s">
        <v>2258</v>
      </c>
      <c r="F1982" t="s">
        <v>2546</v>
      </c>
      <c r="G1982" s="18" t="str">
        <f t="shared" si="136"/>
        <v>Catalogo principal</v>
      </c>
      <c r="H1982" s="43" t="s">
        <v>121</v>
      </c>
      <c r="I1982" s="37" t="s">
        <v>67</v>
      </c>
      <c r="J1982" t="s">
        <v>3890</v>
      </c>
      <c r="K1982" t="s">
        <v>40</v>
      </c>
      <c r="L1982" s="70" t="s">
        <v>21</v>
      </c>
      <c r="M1982" s="70" t="s">
        <v>28</v>
      </c>
      <c r="N1982" s="37" t="s">
        <v>67</v>
      </c>
      <c r="O1982" s="37" t="s">
        <v>67</v>
      </c>
      <c r="P1982" s="37" t="s">
        <v>3758</v>
      </c>
      <c r="Q1982" s="75" t="s">
        <v>2258</v>
      </c>
      <c r="R1982" t="s">
        <v>3691</v>
      </c>
      <c r="S1982" s="38">
        <v>18</v>
      </c>
      <c r="T1982">
        <v>1</v>
      </c>
      <c r="U1982">
        <v>0</v>
      </c>
      <c r="V1982" s="43" t="str">
        <f t="shared" si="135"/>
        <v>USD</v>
      </c>
    </row>
    <row r="1983" spans="1:22" x14ac:dyDescent="0.2">
      <c r="A1983" s="18" t="str">
        <f t="shared" si="133"/>
        <v>Catalogo principalOPEN VALUE ENTIDADES NO CUALIFICADAS9A6-00020</v>
      </c>
      <c r="B1983" s="18" t="str">
        <f t="shared" si="134"/>
        <v>9A6-00020OPEN VALUE ENTIDADES NO CUALIFICADAS</v>
      </c>
      <c r="C1983" s="18"/>
      <c r="D1983" t="s">
        <v>122</v>
      </c>
      <c r="E1983" t="s">
        <v>2259</v>
      </c>
      <c r="F1983" t="s">
        <v>2546</v>
      </c>
      <c r="G1983" s="18" t="str">
        <f t="shared" si="136"/>
        <v>Catalogo principal</v>
      </c>
      <c r="H1983" s="43" t="s">
        <v>121</v>
      </c>
      <c r="I1983" s="37" t="s">
        <v>67</v>
      </c>
      <c r="J1983" t="s">
        <v>4042</v>
      </c>
      <c r="K1983" t="s">
        <v>40</v>
      </c>
      <c r="L1983" s="70" t="s">
        <v>21</v>
      </c>
      <c r="M1983" s="70" t="s">
        <v>3966</v>
      </c>
      <c r="N1983" s="37" t="s">
        <v>67</v>
      </c>
      <c r="O1983" s="37" t="s">
        <v>67</v>
      </c>
      <c r="P1983" s="37" t="s">
        <v>3758</v>
      </c>
      <c r="Q1983" s="75" t="s">
        <v>2259</v>
      </c>
      <c r="R1983" t="s">
        <v>3691</v>
      </c>
      <c r="S1983" s="38">
        <v>8</v>
      </c>
      <c r="T1983">
        <v>1</v>
      </c>
      <c r="U1983">
        <v>0</v>
      </c>
      <c r="V1983" s="43" t="str">
        <f t="shared" si="135"/>
        <v>USD</v>
      </c>
    </row>
    <row r="1984" spans="1:22" x14ac:dyDescent="0.2">
      <c r="A1984" s="18" t="str">
        <f t="shared" si="133"/>
        <v>Catalogo principalOPEN VALUE ENTIDADES NO CUALIFICADAS9EA-00637</v>
      </c>
      <c r="B1984" s="18" t="str">
        <f t="shared" si="134"/>
        <v>9EA-00637OPEN VALUE ENTIDADES NO CUALIFICADAS</v>
      </c>
      <c r="C1984" s="18"/>
      <c r="D1984" t="s">
        <v>122</v>
      </c>
      <c r="E1984" t="s">
        <v>2260</v>
      </c>
      <c r="F1984" t="s">
        <v>2546</v>
      </c>
      <c r="G1984" s="18" t="str">
        <f t="shared" si="136"/>
        <v>Catalogo principal</v>
      </c>
      <c r="H1984" s="43" t="s">
        <v>121</v>
      </c>
      <c r="I1984" s="37" t="s">
        <v>67</v>
      </c>
      <c r="J1984" t="s">
        <v>4043</v>
      </c>
      <c r="K1984" t="s">
        <v>40</v>
      </c>
      <c r="L1984" s="70" t="s">
        <v>21</v>
      </c>
      <c r="M1984" s="70" t="s">
        <v>3946</v>
      </c>
      <c r="N1984" s="37" t="s">
        <v>67</v>
      </c>
      <c r="O1984" s="37" t="s">
        <v>67</v>
      </c>
      <c r="P1984" s="37" t="s">
        <v>3758</v>
      </c>
      <c r="Q1984" s="75" t="s">
        <v>2260</v>
      </c>
      <c r="R1984" t="s">
        <v>207</v>
      </c>
      <c r="S1984" s="38">
        <v>11904</v>
      </c>
      <c r="T1984">
        <v>1</v>
      </c>
      <c r="U1984">
        <v>0</v>
      </c>
      <c r="V1984" s="43" t="str">
        <f t="shared" si="135"/>
        <v>USD</v>
      </c>
    </row>
    <row r="1985" spans="1:22" x14ac:dyDescent="0.2">
      <c r="A1985" s="18" t="str">
        <f t="shared" si="133"/>
        <v>Catalogo principalOPEN VALUE ENTIDADES NO CUALIFICADAS9EA-00639</v>
      </c>
      <c r="B1985" s="18" t="str">
        <f t="shared" si="134"/>
        <v>9EA-00639OPEN VALUE ENTIDADES NO CUALIFICADAS</v>
      </c>
      <c r="C1985" s="18"/>
      <c r="D1985" t="s">
        <v>122</v>
      </c>
      <c r="E1985" t="s">
        <v>2261</v>
      </c>
      <c r="F1985" t="s">
        <v>2546</v>
      </c>
      <c r="G1985" s="18" t="str">
        <f t="shared" si="136"/>
        <v>Catalogo principal</v>
      </c>
      <c r="H1985" s="43" t="s">
        <v>121</v>
      </c>
      <c r="I1985" s="37" t="s">
        <v>67</v>
      </c>
      <c r="J1985" t="s">
        <v>4044</v>
      </c>
      <c r="K1985" t="s">
        <v>40</v>
      </c>
      <c r="L1985" s="70" t="s">
        <v>21</v>
      </c>
      <c r="M1985" s="70" t="s">
        <v>3948</v>
      </c>
      <c r="N1985" s="37" t="s">
        <v>67</v>
      </c>
      <c r="O1985" s="37" t="s">
        <v>67</v>
      </c>
      <c r="P1985" s="37" t="s">
        <v>3758</v>
      </c>
      <c r="Q1985" s="75" t="s">
        <v>2261</v>
      </c>
      <c r="R1985" t="s">
        <v>207</v>
      </c>
      <c r="S1985" s="38">
        <v>5103</v>
      </c>
      <c r="T1985">
        <v>1</v>
      </c>
      <c r="U1985">
        <v>0</v>
      </c>
      <c r="V1985" s="43" t="str">
        <f t="shared" si="135"/>
        <v>USD</v>
      </c>
    </row>
    <row r="1986" spans="1:22" x14ac:dyDescent="0.2">
      <c r="A1986" s="18" t="str">
        <f t="shared" si="133"/>
        <v>Catalogo principalOPEN VALUE ENTIDADES NO CUALIFICADAS9EA-00641</v>
      </c>
      <c r="B1986" s="18" t="str">
        <f t="shared" si="134"/>
        <v>9EA-00641OPEN VALUE ENTIDADES NO CUALIFICADAS</v>
      </c>
      <c r="C1986" s="18"/>
      <c r="D1986" t="s">
        <v>122</v>
      </c>
      <c r="E1986" t="s">
        <v>2262</v>
      </c>
      <c r="F1986" t="s">
        <v>2546</v>
      </c>
      <c r="G1986" s="18" t="str">
        <f t="shared" si="136"/>
        <v>Catalogo principal</v>
      </c>
      <c r="H1986" s="43" t="s">
        <v>121</v>
      </c>
      <c r="I1986" s="37" t="s">
        <v>67</v>
      </c>
      <c r="J1986" t="s">
        <v>4045</v>
      </c>
      <c r="K1986" t="s">
        <v>40</v>
      </c>
      <c r="L1986" s="70" t="s">
        <v>21</v>
      </c>
      <c r="M1986" s="70" t="s">
        <v>3963</v>
      </c>
      <c r="N1986" s="37" t="s">
        <v>67</v>
      </c>
      <c r="O1986" s="37" t="s">
        <v>67</v>
      </c>
      <c r="P1986" s="37" t="s">
        <v>3758</v>
      </c>
      <c r="Q1986" s="75" t="s">
        <v>2262</v>
      </c>
      <c r="R1986" t="s">
        <v>207</v>
      </c>
      <c r="S1986" s="38">
        <v>9837</v>
      </c>
      <c r="T1986">
        <v>1</v>
      </c>
      <c r="U1986">
        <v>0</v>
      </c>
      <c r="V1986" s="43" t="str">
        <f t="shared" si="135"/>
        <v>USD</v>
      </c>
    </row>
    <row r="1987" spans="1:22" x14ac:dyDescent="0.2">
      <c r="A1987" s="18" t="str">
        <f t="shared" si="133"/>
        <v>Catalogo principalOPEN VALUE ENTIDADES NO CUALIFICADAS9EA-00643</v>
      </c>
      <c r="B1987" s="18" t="str">
        <f t="shared" si="134"/>
        <v>9EA-00643OPEN VALUE ENTIDADES NO CUALIFICADAS</v>
      </c>
      <c r="C1987" s="18"/>
      <c r="D1987" t="s">
        <v>122</v>
      </c>
      <c r="E1987" t="s">
        <v>2263</v>
      </c>
      <c r="F1987" t="s">
        <v>2546</v>
      </c>
      <c r="G1987" s="18" t="str">
        <f t="shared" si="136"/>
        <v>Catalogo principal</v>
      </c>
      <c r="H1987" s="43" t="s">
        <v>121</v>
      </c>
      <c r="I1987" s="37" t="s">
        <v>67</v>
      </c>
      <c r="J1987" t="s">
        <v>4046</v>
      </c>
      <c r="K1987" t="s">
        <v>40</v>
      </c>
      <c r="L1987" s="70" t="s">
        <v>21</v>
      </c>
      <c r="M1987" s="70" t="s">
        <v>3946</v>
      </c>
      <c r="N1987" s="37" t="s">
        <v>67</v>
      </c>
      <c r="O1987" s="37" t="s">
        <v>67</v>
      </c>
      <c r="P1987" s="37" t="s">
        <v>3758</v>
      </c>
      <c r="Q1987" s="75" t="s">
        <v>2263</v>
      </c>
      <c r="R1987" t="s">
        <v>207</v>
      </c>
      <c r="S1987" s="38">
        <v>1491</v>
      </c>
      <c r="T1987">
        <v>1</v>
      </c>
      <c r="U1987">
        <v>0</v>
      </c>
      <c r="V1987" s="43" t="str">
        <f t="shared" si="135"/>
        <v>USD</v>
      </c>
    </row>
    <row r="1988" spans="1:22" x14ac:dyDescent="0.2">
      <c r="A1988" s="18" t="str">
        <f t="shared" si="133"/>
        <v>Catalogo principalOPEN VALUE ENTIDADES NO CUALIFICADAS9EA-00645</v>
      </c>
      <c r="B1988" s="18" t="str">
        <f t="shared" si="134"/>
        <v>9EA-00645OPEN VALUE ENTIDADES NO CUALIFICADAS</v>
      </c>
      <c r="C1988" s="18"/>
      <c r="D1988" t="s">
        <v>122</v>
      </c>
      <c r="E1988" t="s">
        <v>2264</v>
      </c>
      <c r="F1988" t="s">
        <v>2546</v>
      </c>
      <c r="G1988" s="18" t="str">
        <f t="shared" si="136"/>
        <v>Catalogo principal</v>
      </c>
      <c r="H1988" s="43" t="s">
        <v>121</v>
      </c>
      <c r="I1988" s="37" t="s">
        <v>67</v>
      </c>
      <c r="J1988" t="s">
        <v>4047</v>
      </c>
      <c r="K1988" t="s">
        <v>40</v>
      </c>
      <c r="L1988" s="70" t="s">
        <v>21</v>
      </c>
      <c r="M1988" s="70" t="s">
        <v>3948</v>
      </c>
      <c r="N1988" s="37" t="s">
        <v>67</v>
      </c>
      <c r="O1988" s="37" t="s">
        <v>67</v>
      </c>
      <c r="P1988" s="37" t="s">
        <v>3758</v>
      </c>
      <c r="Q1988" s="75" t="s">
        <v>2264</v>
      </c>
      <c r="R1988" t="s">
        <v>207</v>
      </c>
      <c r="S1988" s="38">
        <v>639</v>
      </c>
      <c r="T1988">
        <v>1</v>
      </c>
      <c r="U1988">
        <v>0</v>
      </c>
      <c r="V1988" s="43" t="str">
        <f t="shared" si="135"/>
        <v>USD</v>
      </c>
    </row>
    <row r="1989" spans="1:22" x14ac:dyDescent="0.2">
      <c r="A1989" s="18" t="str">
        <f t="shared" si="133"/>
        <v>Catalogo principalOPEN VALUE ENTIDADES NO CUALIFICADAS9EA-00647</v>
      </c>
      <c r="B1989" s="18" t="str">
        <f t="shared" si="134"/>
        <v>9EA-00647OPEN VALUE ENTIDADES NO CUALIFICADAS</v>
      </c>
      <c r="C1989" s="18"/>
      <c r="D1989" t="s">
        <v>122</v>
      </c>
      <c r="E1989" t="s">
        <v>2265</v>
      </c>
      <c r="F1989" t="s">
        <v>2546</v>
      </c>
      <c r="G1989" s="18" t="str">
        <f t="shared" si="136"/>
        <v>Catalogo principal</v>
      </c>
      <c r="H1989" s="43" t="s">
        <v>121</v>
      </c>
      <c r="I1989" s="37" t="s">
        <v>67</v>
      </c>
      <c r="J1989" t="s">
        <v>4048</v>
      </c>
      <c r="K1989" t="s">
        <v>40</v>
      </c>
      <c r="L1989" s="70" t="s">
        <v>21</v>
      </c>
      <c r="M1989" s="70" t="s">
        <v>3963</v>
      </c>
      <c r="N1989" s="37" t="s">
        <v>67</v>
      </c>
      <c r="O1989" s="37" t="s">
        <v>67</v>
      </c>
      <c r="P1989" s="37" t="s">
        <v>3758</v>
      </c>
      <c r="Q1989" s="75" t="s">
        <v>2265</v>
      </c>
      <c r="R1989" t="s">
        <v>207</v>
      </c>
      <c r="S1989" s="38">
        <v>1227</v>
      </c>
      <c r="T1989">
        <v>1</v>
      </c>
      <c r="U1989">
        <v>0</v>
      </c>
      <c r="V1989" s="43" t="str">
        <f t="shared" si="135"/>
        <v>USD</v>
      </c>
    </row>
    <row r="1990" spans="1:22" x14ac:dyDescent="0.2">
      <c r="A1990" s="18" t="str">
        <f t="shared" si="133"/>
        <v>Catalogo principalOPEN VALUE ENTIDADES NO CUALIFICADAS9EM-00513</v>
      </c>
      <c r="B1990" s="18" t="str">
        <f t="shared" si="134"/>
        <v>9EM-00513OPEN VALUE ENTIDADES NO CUALIFICADAS</v>
      </c>
      <c r="C1990" s="18"/>
      <c r="D1990" t="s">
        <v>122</v>
      </c>
      <c r="E1990" t="s">
        <v>2266</v>
      </c>
      <c r="F1990" t="s">
        <v>2546</v>
      </c>
      <c r="G1990" s="18" t="str">
        <f t="shared" si="136"/>
        <v>Catalogo principal</v>
      </c>
      <c r="H1990" s="43" t="s">
        <v>121</v>
      </c>
      <c r="I1990" s="37" t="s">
        <v>67</v>
      </c>
      <c r="J1990" t="s">
        <v>4049</v>
      </c>
      <c r="K1990" t="s">
        <v>40</v>
      </c>
      <c r="L1990" s="70" t="s">
        <v>21</v>
      </c>
      <c r="M1990" s="70" t="s">
        <v>3946</v>
      </c>
      <c r="N1990" s="37" t="s">
        <v>67</v>
      </c>
      <c r="O1990" s="37" t="s">
        <v>67</v>
      </c>
      <c r="P1990" s="37" t="s">
        <v>3758</v>
      </c>
      <c r="Q1990" s="75" t="s">
        <v>2266</v>
      </c>
      <c r="R1990" t="s">
        <v>207</v>
      </c>
      <c r="S1990" s="38">
        <v>2070</v>
      </c>
      <c r="T1990">
        <v>1</v>
      </c>
      <c r="U1990">
        <v>0</v>
      </c>
      <c r="V1990" s="43" t="str">
        <f t="shared" si="135"/>
        <v>USD</v>
      </c>
    </row>
    <row r="1991" spans="1:22" x14ac:dyDescent="0.2">
      <c r="A1991" s="18" t="str">
        <f t="shared" si="133"/>
        <v>Catalogo principalOPEN VALUE ENTIDADES NO CUALIFICADAS9EM-00515</v>
      </c>
      <c r="B1991" s="18" t="str">
        <f t="shared" si="134"/>
        <v>9EM-00515OPEN VALUE ENTIDADES NO CUALIFICADAS</v>
      </c>
      <c r="C1991" s="18"/>
      <c r="D1991" t="s">
        <v>122</v>
      </c>
      <c r="E1991" t="s">
        <v>2267</v>
      </c>
      <c r="F1991" t="s">
        <v>2546</v>
      </c>
      <c r="G1991" s="18" t="str">
        <f t="shared" si="136"/>
        <v>Catalogo principal</v>
      </c>
      <c r="H1991" s="43" t="s">
        <v>121</v>
      </c>
      <c r="I1991" s="37" t="s">
        <v>67</v>
      </c>
      <c r="J1991" t="s">
        <v>4050</v>
      </c>
      <c r="K1991" t="s">
        <v>40</v>
      </c>
      <c r="L1991" s="70" t="s">
        <v>21</v>
      </c>
      <c r="M1991" s="70" t="s">
        <v>3948</v>
      </c>
      <c r="N1991" s="37" t="s">
        <v>67</v>
      </c>
      <c r="O1991" s="37" t="s">
        <v>67</v>
      </c>
      <c r="P1991" s="37" t="s">
        <v>3758</v>
      </c>
      <c r="Q1991" s="75" t="s">
        <v>2267</v>
      </c>
      <c r="R1991" t="s">
        <v>207</v>
      </c>
      <c r="S1991" s="38">
        <v>888</v>
      </c>
      <c r="T1991">
        <v>1</v>
      </c>
      <c r="U1991">
        <v>0</v>
      </c>
      <c r="V1991" s="43" t="str">
        <f t="shared" si="135"/>
        <v>USD</v>
      </c>
    </row>
    <row r="1992" spans="1:22" x14ac:dyDescent="0.2">
      <c r="A1992" s="18" t="str">
        <f t="shared" si="133"/>
        <v>Catalogo principalOPEN VALUE ENTIDADES NO CUALIFICADAS9EM-00517</v>
      </c>
      <c r="B1992" s="18" t="str">
        <f t="shared" si="134"/>
        <v>9EM-00517OPEN VALUE ENTIDADES NO CUALIFICADAS</v>
      </c>
      <c r="C1992" s="18"/>
      <c r="D1992" t="s">
        <v>122</v>
      </c>
      <c r="E1992" t="s">
        <v>2268</v>
      </c>
      <c r="F1992" t="s">
        <v>2546</v>
      </c>
      <c r="G1992" s="18" t="str">
        <f t="shared" si="136"/>
        <v>Catalogo principal</v>
      </c>
      <c r="H1992" s="43" t="s">
        <v>121</v>
      </c>
      <c r="I1992" s="37" t="s">
        <v>67</v>
      </c>
      <c r="J1992" t="s">
        <v>4051</v>
      </c>
      <c r="K1992" t="s">
        <v>40</v>
      </c>
      <c r="L1992" s="70" t="s">
        <v>21</v>
      </c>
      <c r="M1992" s="70" t="s">
        <v>3946</v>
      </c>
      <c r="N1992" s="37" t="s">
        <v>67</v>
      </c>
      <c r="O1992" s="37" t="s">
        <v>67</v>
      </c>
      <c r="P1992" s="37" t="s">
        <v>3758</v>
      </c>
      <c r="Q1992" s="75" t="s">
        <v>2268</v>
      </c>
      <c r="R1992" t="s">
        <v>207</v>
      </c>
      <c r="S1992" s="38">
        <v>264</v>
      </c>
      <c r="T1992">
        <v>1</v>
      </c>
      <c r="U1992">
        <v>0</v>
      </c>
      <c r="V1992" s="43" t="str">
        <f t="shared" si="135"/>
        <v>USD</v>
      </c>
    </row>
    <row r="1993" spans="1:22" x14ac:dyDescent="0.2">
      <c r="A1993" s="18" t="str">
        <f t="shared" si="133"/>
        <v>Catalogo principalOPEN VALUE ENTIDADES NO CUALIFICADAS9EM-00519</v>
      </c>
      <c r="B1993" s="18" t="str">
        <f t="shared" si="134"/>
        <v>9EM-00519OPEN VALUE ENTIDADES NO CUALIFICADAS</v>
      </c>
      <c r="C1993" s="18"/>
      <c r="D1993" t="s">
        <v>122</v>
      </c>
      <c r="E1993" t="s">
        <v>2269</v>
      </c>
      <c r="F1993" t="s">
        <v>2546</v>
      </c>
      <c r="G1993" s="18" t="str">
        <f t="shared" si="136"/>
        <v>Catalogo principal</v>
      </c>
      <c r="H1993" s="43" t="s">
        <v>121</v>
      </c>
      <c r="I1993" s="37" t="s">
        <v>67</v>
      </c>
      <c r="J1993" t="s">
        <v>4052</v>
      </c>
      <c r="K1993" t="s">
        <v>40</v>
      </c>
      <c r="L1993" s="70" t="s">
        <v>21</v>
      </c>
      <c r="M1993" s="70" t="s">
        <v>3948</v>
      </c>
      <c r="N1993" s="37" t="s">
        <v>67</v>
      </c>
      <c r="O1993" s="37" t="s">
        <v>67</v>
      </c>
      <c r="P1993" s="37" t="s">
        <v>3758</v>
      </c>
      <c r="Q1993" s="75" t="s">
        <v>2269</v>
      </c>
      <c r="R1993" t="s">
        <v>207</v>
      </c>
      <c r="S1993" s="38">
        <v>114</v>
      </c>
      <c r="T1993">
        <v>1</v>
      </c>
      <c r="U1993">
        <v>0</v>
      </c>
      <c r="V1993" s="43" t="str">
        <f t="shared" si="135"/>
        <v>USD</v>
      </c>
    </row>
    <row r="1994" spans="1:22" x14ac:dyDescent="0.2">
      <c r="A1994" s="18" t="str">
        <f t="shared" si="133"/>
        <v>Catalogo principalOPEN VALUE ENTIDADES NO CUALIFICADAS9EN-00441</v>
      </c>
      <c r="B1994" s="18" t="str">
        <f t="shared" si="134"/>
        <v>9EN-00441OPEN VALUE ENTIDADES NO CUALIFICADAS</v>
      </c>
      <c r="C1994" s="18"/>
      <c r="D1994" t="s">
        <v>122</v>
      </c>
      <c r="E1994" t="s">
        <v>2270</v>
      </c>
      <c r="F1994" t="s">
        <v>2546</v>
      </c>
      <c r="G1994" s="18" t="str">
        <f t="shared" si="136"/>
        <v>Catalogo principal</v>
      </c>
      <c r="H1994" s="43" t="s">
        <v>121</v>
      </c>
      <c r="I1994" s="37" t="s">
        <v>67</v>
      </c>
      <c r="J1994" t="s">
        <v>4053</v>
      </c>
      <c r="K1994" t="s">
        <v>40</v>
      </c>
      <c r="L1994" s="70" t="s">
        <v>21</v>
      </c>
      <c r="M1994" s="70" t="s">
        <v>3946</v>
      </c>
      <c r="N1994" s="37" t="s">
        <v>67</v>
      </c>
      <c r="O1994" s="37" t="s">
        <v>67</v>
      </c>
      <c r="P1994" s="37" t="s">
        <v>3758</v>
      </c>
      <c r="Q1994" s="75" t="s">
        <v>2270</v>
      </c>
      <c r="R1994" t="s">
        <v>207</v>
      </c>
      <c r="S1994" s="38">
        <v>1962</v>
      </c>
      <c r="T1994">
        <v>1</v>
      </c>
      <c r="U1994">
        <v>0</v>
      </c>
      <c r="V1994" s="43" t="str">
        <f t="shared" si="135"/>
        <v>USD</v>
      </c>
    </row>
    <row r="1995" spans="1:22" x14ac:dyDescent="0.2">
      <c r="A1995" s="18" t="str">
        <f t="shared" ref="A1995:A2054" si="137">D1995&amp;F1995&amp;E1995</f>
        <v>Catalogo principalOPEN VALUE ENTIDADES NO CUALIFICADAS9EN-00443</v>
      </c>
      <c r="B1995" s="18" t="str">
        <f t="shared" ref="B1995:B2054" si="138">E1995&amp;F1995</f>
        <v>9EN-00443OPEN VALUE ENTIDADES NO CUALIFICADAS</v>
      </c>
      <c r="C1995" s="18"/>
      <c r="D1995" t="s">
        <v>122</v>
      </c>
      <c r="E1995" t="s">
        <v>2271</v>
      </c>
      <c r="F1995" t="s">
        <v>2546</v>
      </c>
      <c r="G1995" s="18" t="str">
        <f t="shared" si="136"/>
        <v>Catalogo principal</v>
      </c>
      <c r="H1995" s="43" t="s">
        <v>121</v>
      </c>
      <c r="I1995" s="37" t="s">
        <v>67</v>
      </c>
      <c r="J1995" t="s">
        <v>4054</v>
      </c>
      <c r="K1995" t="s">
        <v>40</v>
      </c>
      <c r="L1995" s="70" t="s">
        <v>21</v>
      </c>
      <c r="M1995" s="70" t="s">
        <v>3948</v>
      </c>
      <c r="N1995" s="37" t="s">
        <v>67</v>
      </c>
      <c r="O1995" s="37" t="s">
        <v>67</v>
      </c>
      <c r="P1995" s="37" t="s">
        <v>3758</v>
      </c>
      <c r="Q1995" s="75" t="s">
        <v>2271</v>
      </c>
      <c r="R1995" t="s">
        <v>207</v>
      </c>
      <c r="S1995" s="38">
        <v>843</v>
      </c>
      <c r="T1995">
        <v>1</v>
      </c>
      <c r="U1995">
        <v>0</v>
      </c>
      <c r="V1995" s="43" t="str">
        <f t="shared" si="135"/>
        <v>USD</v>
      </c>
    </row>
    <row r="1996" spans="1:22" x14ac:dyDescent="0.2">
      <c r="A1996" s="18" t="str">
        <f t="shared" si="137"/>
        <v>Catalogo principalOPEN VALUE ENTIDADES NO CUALIFICADAS9EN-00445</v>
      </c>
      <c r="B1996" s="18" t="str">
        <f t="shared" si="138"/>
        <v>9EN-00445OPEN VALUE ENTIDADES NO CUALIFICADAS</v>
      </c>
      <c r="C1996" s="18"/>
      <c r="D1996" t="s">
        <v>122</v>
      </c>
      <c r="E1996" t="s">
        <v>2272</v>
      </c>
      <c r="F1996" t="s">
        <v>2546</v>
      </c>
      <c r="G1996" s="18" t="str">
        <f t="shared" si="136"/>
        <v>Catalogo principal</v>
      </c>
      <c r="H1996" s="43" t="s">
        <v>121</v>
      </c>
      <c r="I1996" s="37" t="s">
        <v>67</v>
      </c>
      <c r="J1996" t="s">
        <v>4055</v>
      </c>
      <c r="K1996" t="s">
        <v>40</v>
      </c>
      <c r="L1996" s="70" t="s">
        <v>21</v>
      </c>
      <c r="M1996" s="70" t="s">
        <v>3946</v>
      </c>
      <c r="N1996" s="37" t="s">
        <v>67</v>
      </c>
      <c r="O1996" s="37" t="s">
        <v>67</v>
      </c>
      <c r="P1996" s="37" t="s">
        <v>3758</v>
      </c>
      <c r="Q1996" s="75" t="s">
        <v>2272</v>
      </c>
      <c r="R1996" t="s">
        <v>207</v>
      </c>
      <c r="S1996" s="38">
        <v>246</v>
      </c>
      <c r="T1996">
        <v>1</v>
      </c>
      <c r="U1996">
        <v>0</v>
      </c>
      <c r="V1996" s="43" t="str">
        <f t="shared" ref="V1996:V2055" si="139">H1996</f>
        <v>USD</v>
      </c>
    </row>
    <row r="1997" spans="1:22" x14ac:dyDescent="0.2">
      <c r="A1997" s="18" t="str">
        <f t="shared" si="137"/>
        <v>Catalogo principalOPEN VALUE ENTIDADES NO CUALIFICADAS9EN-00447</v>
      </c>
      <c r="B1997" s="18" t="str">
        <f t="shared" si="138"/>
        <v>9EN-00447OPEN VALUE ENTIDADES NO CUALIFICADAS</v>
      </c>
      <c r="C1997" s="18"/>
      <c r="D1997" t="s">
        <v>122</v>
      </c>
      <c r="E1997" t="s">
        <v>2273</v>
      </c>
      <c r="F1997" t="s">
        <v>2546</v>
      </c>
      <c r="G1997" s="18" t="str">
        <f t="shared" si="136"/>
        <v>Catalogo principal</v>
      </c>
      <c r="H1997" s="43" t="s">
        <v>121</v>
      </c>
      <c r="I1997" s="37" t="s">
        <v>67</v>
      </c>
      <c r="J1997" t="s">
        <v>4056</v>
      </c>
      <c r="K1997" t="s">
        <v>40</v>
      </c>
      <c r="L1997" s="70" t="s">
        <v>21</v>
      </c>
      <c r="M1997" s="70" t="s">
        <v>3948</v>
      </c>
      <c r="N1997" s="37" t="s">
        <v>67</v>
      </c>
      <c r="O1997" s="37" t="s">
        <v>67</v>
      </c>
      <c r="P1997" s="37" t="s">
        <v>3758</v>
      </c>
      <c r="Q1997" s="75" t="s">
        <v>2273</v>
      </c>
      <c r="R1997" t="s">
        <v>207</v>
      </c>
      <c r="S1997" s="38">
        <v>105</v>
      </c>
      <c r="T1997">
        <v>1</v>
      </c>
      <c r="U1997">
        <v>0</v>
      </c>
      <c r="V1997" s="43" t="str">
        <f t="shared" si="139"/>
        <v>USD</v>
      </c>
    </row>
    <row r="1998" spans="1:22" x14ac:dyDescent="0.2">
      <c r="A1998" s="18" t="str">
        <f t="shared" si="137"/>
        <v>Catalogo principalOPEN VALUE ENTIDADES NO CUALIFICADAS9EP-00567</v>
      </c>
      <c r="B1998" s="18" t="str">
        <f t="shared" si="138"/>
        <v>9EP-00567OPEN VALUE ENTIDADES NO CUALIFICADAS</v>
      </c>
      <c r="C1998" s="18"/>
      <c r="D1998" t="s">
        <v>122</v>
      </c>
      <c r="E1998" t="s">
        <v>2274</v>
      </c>
      <c r="F1998" t="s">
        <v>2546</v>
      </c>
      <c r="G1998" s="18" t="str">
        <f t="shared" si="136"/>
        <v>Catalogo principal</v>
      </c>
      <c r="H1998" s="43" t="s">
        <v>121</v>
      </c>
      <c r="I1998" s="37" t="s">
        <v>67</v>
      </c>
      <c r="J1998" t="s">
        <v>4057</v>
      </c>
      <c r="K1998" t="s">
        <v>40</v>
      </c>
      <c r="L1998" s="70" t="s">
        <v>21</v>
      </c>
      <c r="M1998" s="70" t="s">
        <v>3946</v>
      </c>
      <c r="N1998" s="37" t="s">
        <v>67</v>
      </c>
      <c r="O1998" s="37" t="s">
        <v>67</v>
      </c>
      <c r="P1998" s="37" t="s">
        <v>3758</v>
      </c>
      <c r="Q1998" s="75" t="s">
        <v>2274</v>
      </c>
      <c r="R1998" t="s">
        <v>207</v>
      </c>
      <c r="S1998" s="38">
        <v>5349</v>
      </c>
      <c r="T1998">
        <v>1</v>
      </c>
      <c r="U1998">
        <v>0</v>
      </c>
      <c r="V1998" s="43" t="str">
        <f t="shared" si="139"/>
        <v>USD</v>
      </c>
    </row>
    <row r="1999" spans="1:22" x14ac:dyDescent="0.2">
      <c r="A1999" s="18" t="str">
        <f t="shared" si="137"/>
        <v>Catalogo principalOPEN VALUE ENTIDADES NO CUALIFICADAS9EP-00569</v>
      </c>
      <c r="B1999" s="18" t="str">
        <f t="shared" si="138"/>
        <v>9EP-00569OPEN VALUE ENTIDADES NO CUALIFICADAS</v>
      </c>
      <c r="C1999" s="18"/>
      <c r="D1999" t="s">
        <v>122</v>
      </c>
      <c r="E1999" t="s">
        <v>2275</v>
      </c>
      <c r="F1999" t="s">
        <v>2546</v>
      </c>
      <c r="G1999" s="18" t="str">
        <f t="shared" si="136"/>
        <v>Catalogo principal</v>
      </c>
      <c r="H1999" s="43" t="s">
        <v>121</v>
      </c>
      <c r="I1999" s="37" t="s">
        <v>67</v>
      </c>
      <c r="J1999" t="s">
        <v>4058</v>
      </c>
      <c r="K1999" t="s">
        <v>40</v>
      </c>
      <c r="L1999" s="70" t="s">
        <v>21</v>
      </c>
      <c r="M1999" s="70" t="s">
        <v>3948</v>
      </c>
      <c r="N1999" s="37" t="s">
        <v>67</v>
      </c>
      <c r="O1999" s="37" t="s">
        <v>67</v>
      </c>
      <c r="P1999" s="37" t="s">
        <v>3758</v>
      </c>
      <c r="Q1999" s="75" t="s">
        <v>2275</v>
      </c>
      <c r="R1999" t="s">
        <v>207</v>
      </c>
      <c r="S1999" s="38">
        <v>2292</v>
      </c>
      <c r="T1999">
        <v>1</v>
      </c>
      <c r="U1999">
        <v>0</v>
      </c>
      <c r="V1999" s="43" t="str">
        <f t="shared" si="139"/>
        <v>USD</v>
      </c>
    </row>
    <row r="2000" spans="1:22" x14ac:dyDescent="0.2">
      <c r="A2000" s="18" t="str">
        <f t="shared" si="137"/>
        <v>Catalogo principalOPEN VALUE ENTIDADES NO CUALIFICADAS9EP-00571</v>
      </c>
      <c r="B2000" s="18" t="str">
        <f t="shared" si="138"/>
        <v>9EP-00571OPEN VALUE ENTIDADES NO CUALIFICADAS</v>
      </c>
      <c r="C2000" s="18"/>
      <c r="D2000" t="s">
        <v>122</v>
      </c>
      <c r="E2000" t="s">
        <v>2276</v>
      </c>
      <c r="F2000" t="s">
        <v>2546</v>
      </c>
      <c r="G2000" s="18" t="str">
        <f t="shared" si="136"/>
        <v>Catalogo principal</v>
      </c>
      <c r="H2000" s="43" t="s">
        <v>121</v>
      </c>
      <c r="I2000" s="37" t="s">
        <v>67</v>
      </c>
      <c r="J2000" t="s">
        <v>4059</v>
      </c>
      <c r="K2000" t="s">
        <v>40</v>
      </c>
      <c r="L2000" s="70" t="s">
        <v>21</v>
      </c>
      <c r="M2000" s="70" t="s">
        <v>3963</v>
      </c>
      <c r="N2000" s="37" t="s">
        <v>67</v>
      </c>
      <c r="O2000" s="37" t="s">
        <v>67</v>
      </c>
      <c r="P2000" s="37" t="s">
        <v>3758</v>
      </c>
      <c r="Q2000" s="75" t="s">
        <v>2276</v>
      </c>
      <c r="R2000" t="s">
        <v>207</v>
      </c>
      <c r="S2000" s="38">
        <v>3386</v>
      </c>
      <c r="T2000">
        <v>1</v>
      </c>
      <c r="U2000">
        <v>0</v>
      </c>
      <c r="V2000" s="43" t="str">
        <f t="shared" si="139"/>
        <v>USD</v>
      </c>
    </row>
    <row r="2001" spans="1:22" x14ac:dyDescent="0.2">
      <c r="A2001" s="18" t="str">
        <f t="shared" si="137"/>
        <v>Catalogo principalOPEN VALUE ENTIDADES NO CUALIFICADAS9EP-00573</v>
      </c>
      <c r="B2001" s="18" t="str">
        <f t="shared" si="138"/>
        <v>9EP-00573OPEN VALUE ENTIDADES NO CUALIFICADAS</v>
      </c>
      <c r="C2001" s="18"/>
      <c r="D2001" t="s">
        <v>122</v>
      </c>
      <c r="E2001" t="s">
        <v>2277</v>
      </c>
      <c r="F2001" t="s">
        <v>2546</v>
      </c>
      <c r="G2001" s="18" t="str">
        <f t="shared" si="136"/>
        <v>Catalogo principal</v>
      </c>
      <c r="H2001" s="43" t="s">
        <v>121</v>
      </c>
      <c r="I2001" s="37" t="s">
        <v>67</v>
      </c>
      <c r="J2001" t="s">
        <v>4060</v>
      </c>
      <c r="K2001" t="s">
        <v>40</v>
      </c>
      <c r="L2001" s="70" t="s">
        <v>21</v>
      </c>
      <c r="M2001" s="70" t="s">
        <v>3946</v>
      </c>
      <c r="N2001" s="37" t="s">
        <v>67</v>
      </c>
      <c r="O2001" s="37" t="s">
        <v>67</v>
      </c>
      <c r="P2001" s="37" t="s">
        <v>3758</v>
      </c>
      <c r="Q2001" s="75" t="s">
        <v>2277</v>
      </c>
      <c r="R2001" t="s">
        <v>207</v>
      </c>
      <c r="S2001" s="38">
        <v>669</v>
      </c>
      <c r="T2001">
        <v>1</v>
      </c>
      <c r="U2001">
        <v>0</v>
      </c>
      <c r="V2001" s="43" t="str">
        <f t="shared" si="139"/>
        <v>USD</v>
      </c>
    </row>
    <row r="2002" spans="1:22" x14ac:dyDescent="0.2">
      <c r="A2002" s="18" t="str">
        <f t="shared" si="137"/>
        <v>Catalogo principalOPEN VALUE ENTIDADES NO CUALIFICADAS9EP-00575</v>
      </c>
      <c r="B2002" s="18" t="str">
        <f t="shared" si="138"/>
        <v>9EP-00575OPEN VALUE ENTIDADES NO CUALIFICADAS</v>
      </c>
      <c r="C2002" s="18"/>
      <c r="D2002" t="s">
        <v>122</v>
      </c>
      <c r="E2002" t="s">
        <v>2278</v>
      </c>
      <c r="F2002" t="s">
        <v>2546</v>
      </c>
      <c r="G2002" s="18" t="str">
        <f t="shared" si="136"/>
        <v>Catalogo principal</v>
      </c>
      <c r="H2002" s="43" t="s">
        <v>121</v>
      </c>
      <c r="I2002" s="37" t="s">
        <v>67</v>
      </c>
      <c r="J2002" t="s">
        <v>4061</v>
      </c>
      <c r="K2002" t="s">
        <v>40</v>
      </c>
      <c r="L2002" s="70" t="s">
        <v>21</v>
      </c>
      <c r="M2002" s="70" t="s">
        <v>3948</v>
      </c>
      <c r="N2002" s="37" t="s">
        <v>67</v>
      </c>
      <c r="O2002" s="37" t="s">
        <v>67</v>
      </c>
      <c r="P2002" s="37" t="s">
        <v>3758</v>
      </c>
      <c r="Q2002" s="75" t="s">
        <v>2278</v>
      </c>
      <c r="R2002" t="s">
        <v>207</v>
      </c>
      <c r="S2002" s="38">
        <v>288</v>
      </c>
      <c r="T2002">
        <v>1</v>
      </c>
      <c r="U2002">
        <v>0</v>
      </c>
      <c r="V2002" s="43" t="str">
        <f t="shared" si="139"/>
        <v>USD</v>
      </c>
    </row>
    <row r="2003" spans="1:22" x14ac:dyDescent="0.2">
      <c r="A2003" s="18" t="str">
        <f t="shared" si="137"/>
        <v>Catalogo principalOPEN VALUE ENTIDADES NO CUALIFICADAS9EP-00577</v>
      </c>
      <c r="B2003" s="18" t="str">
        <f t="shared" si="138"/>
        <v>9EP-00577OPEN VALUE ENTIDADES NO CUALIFICADAS</v>
      </c>
      <c r="C2003" s="18"/>
      <c r="D2003" t="s">
        <v>122</v>
      </c>
      <c r="E2003" t="s">
        <v>2279</v>
      </c>
      <c r="F2003" t="s">
        <v>2546</v>
      </c>
      <c r="G2003" s="18" t="str">
        <f t="shared" si="136"/>
        <v>Catalogo principal</v>
      </c>
      <c r="H2003" s="43" t="s">
        <v>121</v>
      </c>
      <c r="I2003" s="37" t="s">
        <v>67</v>
      </c>
      <c r="J2003" t="s">
        <v>4062</v>
      </c>
      <c r="K2003" t="s">
        <v>40</v>
      </c>
      <c r="L2003" s="70" t="s">
        <v>21</v>
      </c>
      <c r="M2003" s="70" t="s">
        <v>3963</v>
      </c>
      <c r="N2003" s="37" t="s">
        <v>67</v>
      </c>
      <c r="O2003" s="37" t="s">
        <v>67</v>
      </c>
      <c r="P2003" s="37" t="s">
        <v>3758</v>
      </c>
      <c r="Q2003" s="75" t="s">
        <v>2279</v>
      </c>
      <c r="R2003" t="s">
        <v>207</v>
      </c>
      <c r="S2003" s="38">
        <v>424</v>
      </c>
      <c r="T2003">
        <v>1</v>
      </c>
      <c r="U2003">
        <v>0</v>
      </c>
      <c r="V2003" s="43" t="str">
        <f t="shared" si="139"/>
        <v>USD</v>
      </c>
    </row>
    <row r="2004" spans="1:22" x14ac:dyDescent="0.2">
      <c r="A2004" s="18" t="str">
        <f t="shared" si="137"/>
        <v>Catalogo principalOPEN VALUE ENTIDADES NO CUALIFICADAS9F4-00001</v>
      </c>
      <c r="B2004" s="18" t="str">
        <f t="shared" si="138"/>
        <v>9F4-00001OPEN VALUE ENTIDADES NO CUALIFICADAS</v>
      </c>
      <c r="C2004" s="18"/>
      <c r="D2004" t="s">
        <v>122</v>
      </c>
      <c r="E2004" t="s">
        <v>2280</v>
      </c>
      <c r="F2004" t="s">
        <v>2546</v>
      </c>
      <c r="G2004" s="18" t="str">
        <f t="shared" si="136"/>
        <v>Catalogo principal</v>
      </c>
      <c r="H2004" s="43" t="s">
        <v>121</v>
      </c>
      <c r="I2004" s="37" t="s">
        <v>67</v>
      </c>
      <c r="J2004" t="s">
        <v>4063</v>
      </c>
      <c r="K2004" t="s">
        <v>40</v>
      </c>
      <c r="L2004" s="70" t="s">
        <v>21</v>
      </c>
      <c r="M2004" s="70" t="s">
        <v>3966</v>
      </c>
      <c r="N2004" s="37" t="s">
        <v>67</v>
      </c>
      <c r="O2004" s="37" t="s">
        <v>67</v>
      </c>
      <c r="P2004" s="37" t="s">
        <v>3758</v>
      </c>
      <c r="Q2004" s="75" t="s">
        <v>2280</v>
      </c>
      <c r="R2004" t="s">
        <v>3691</v>
      </c>
      <c r="S2004" s="38">
        <v>12.6</v>
      </c>
      <c r="T2004">
        <v>1</v>
      </c>
      <c r="U2004">
        <v>0</v>
      </c>
      <c r="V2004" s="43" t="str">
        <f t="shared" si="139"/>
        <v>USD</v>
      </c>
    </row>
    <row r="2005" spans="1:22" x14ac:dyDescent="0.2">
      <c r="A2005" s="18" t="str">
        <f t="shared" si="137"/>
        <v>Catalogo principalOPEN VALUE ENTIDADES NO CUALIFICADAS9F5-00001</v>
      </c>
      <c r="B2005" s="18" t="str">
        <f t="shared" si="138"/>
        <v>9F5-00001OPEN VALUE ENTIDADES NO CUALIFICADAS</v>
      </c>
      <c r="C2005" s="18"/>
      <c r="D2005" t="s">
        <v>122</v>
      </c>
      <c r="E2005" t="s">
        <v>2281</v>
      </c>
      <c r="F2005" t="s">
        <v>2546</v>
      </c>
      <c r="G2005" s="18" t="str">
        <f t="shared" si="136"/>
        <v>Catalogo principal</v>
      </c>
      <c r="H2005" s="43" t="s">
        <v>121</v>
      </c>
      <c r="I2005" s="37" t="s">
        <v>67</v>
      </c>
      <c r="J2005" t="s">
        <v>4064</v>
      </c>
      <c r="K2005" t="s">
        <v>40</v>
      </c>
      <c r="L2005" s="70" t="s">
        <v>21</v>
      </c>
      <c r="M2005" s="70" t="s">
        <v>3966</v>
      </c>
      <c r="N2005" s="37" t="s">
        <v>67</v>
      </c>
      <c r="O2005" s="37" t="s">
        <v>67</v>
      </c>
      <c r="P2005" s="37" t="s">
        <v>3758</v>
      </c>
      <c r="Q2005" s="75" t="s">
        <v>2281</v>
      </c>
      <c r="R2005" t="s">
        <v>3691</v>
      </c>
      <c r="S2005" s="38">
        <v>6</v>
      </c>
      <c r="T2005">
        <v>1</v>
      </c>
      <c r="U2005">
        <v>0</v>
      </c>
      <c r="V2005" s="43" t="str">
        <f t="shared" si="139"/>
        <v>USD</v>
      </c>
    </row>
    <row r="2006" spans="1:22" x14ac:dyDescent="0.2">
      <c r="A2006" s="18" t="str">
        <f t="shared" si="137"/>
        <v>Catalogo principalOPEN VALUE ENTIDADES NO CUALIFICADAS9GA-00167</v>
      </c>
      <c r="B2006" s="18" t="str">
        <f t="shared" si="138"/>
        <v>9GA-00167OPEN VALUE ENTIDADES NO CUALIFICADAS</v>
      </c>
      <c r="C2006" s="18"/>
      <c r="D2006" t="s">
        <v>122</v>
      </c>
      <c r="E2006" t="s">
        <v>2282</v>
      </c>
      <c r="F2006" t="s">
        <v>2546</v>
      </c>
      <c r="G2006" s="18" t="str">
        <f t="shared" si="136"/>
        <v>Catalogo principal</v>
      </c>
      <c r="H2006" s="43" t="s">
        <v>121</v>
      </c>
      <c r="I2006" s="37" t="s">
        <v>67</v>
      </c>
      <c r="J2006" t="s">
        <v>4065</v>
      </c>
      <c r="K2006" t="s">
        <v>40</v>
      </c>
      <c r="L2006" s="70" t="s">
        <v>21</v>
      </c>
      <c r="M2006" s="70" t="s">
        <v>3946</v>
      </c>
      <c r="N2006" s="37" t="s">
        <v>67</v>
      </c>
      <c r="O2006" s="37" t="s">
        <v>67</v>
      </c>
      <c r="P2006" s="37" t="s">
        <v>3758</v>
      </c>
      <c r="Q2006" s="75" t="s">
        <v>2282</v>
      </c>
      <c r="R2006" t="s">
        <v>207</v>
      </c>
      <c r="S2006" s="38">
        <v>2766</v>
      </c>
      <c r="T2006">
        <v>1</v>
      </c>
      <c r="U2006">
        <v>0</v>
      </c>
      <c r="V2006" s="43" t="str">
        <f t="shared" si="139"/>
        <v>USD</v>
      </c>
    </row>
    <row r="2007" spans="1:22" x14ac:dyDescent="0.2">
      <c r="A2007" s="18" t="str">
        <f t="shared" si="137"/>
        <v>Catalogo principalOPEN VALUE ENTIDADES NO CUALIFICADAS9GA-00169</v>
      </c>
      <c r="B2007" s="18" t="str">
        <f t="shared" si="138"/>
        <v>9GA-00169OPEN VALUE ENTIDADES NO CUALIFICADAS</v>
      </c>
      <c r="C2007" s="18"/>
      <c r="D2007" t="s">
        <v>122</v>
      </c>
      <c r="E2007" t="s">
        <v>2283</v>
      </c>
      <c r="F2007" t="s">
        <v>2546</v>
      </c>
      <c r="G2007" s="18" t="str">
        <f t="shared" si="136"/>
        <v>Catalogo principal</v>
      </c>
      <c r="H2007" s="43" t="s">
        <v>121</v>
      </c>
      <c r="I2007" s="37" t="s">
        <v>67</v>
      </c>
      <c r="J2007" t="s">
        <v>4066</v>
      </c>
      <c r="K2007" t="s">
        <v>40</v>
      </c>
      <c r="L2007" s="70" t="s">
        <v>21</v>
      </c>
      <c r="M2007" s="70" t="s">
        <v>3946</v>
      </c>
      <c r="N2007" s="37" t="s">
        <v>67</v>
      </c>
      <c r="O2007" s="37" t="s">
        <v>67</v>
      </c>
      <c r="P2007" s="37" t="s">
        <v>3758</v>
      </c>
      <c r="Q2007" s="75" t="s">
        <v>2283</v>
      </c>
      <c r="R2007" t="s">
        <v>207</v>
      </c>
      <c r="S2007" s="38">
        <v>351</v>
      </c>
      <c r="T2007">
        <v>1</v>
      </c>
      <c r="U2007">
        <v>0</v>
      </c>
      <c r="V2007" s="43" t="str">
        <f t="shared" si="139"/>
        <v>USD</v>
      </c>
    </row>
    <row r="2008" spans="1:22" x14ac:dyDescent="0.2">
      <c r="A2008" s="18" t="str">
        <f t="shared" si="137"/>
        <v>Catalogo principalOPEN VALUE ENTIDADES NO CUALIFICADAS9GA-00514</v>
      </c>
      <c r="B2008" s="18" t="str">
        <f t="shared" si="138"/>
        <v>9GA-00514OPEN VALUE ENTIDADES NO CUALIFICADAS</v>
      </c>
      <c r="C2008" s="18"/>
      <c r="D2008" t="s">
        <v>122</v>
      </c>
      <c r="E2008" t="s">
        <v>2284</v>
      </c>
      <c r="F2008" t="s">
        <v>2546</v>
      </c>
      <c r="G2008" s="18" t="str">
        <f t="shared" si="136"/>
        <v>Catalogo principal</v>
      </c>
      <c r="H2008" s="43" t="s">
        <v>121</v>
      </c>
      <c r="I2008" s="37" t="s">
        <v>67</v>
      </c>
      <c r="J2008" t="s">
        <v>4067</v>
      </c>
      <c r="K2008" t="s">
        <v>40</v>
      </c>
      <c r="L2008" s="70" t="s">
        <v>21</v>
      </c>
      <c r="M2008" s="70" t="s">
        <v>3946</v>
      </c>
      <c r="N2008" s="37" t="s">
        <v>67</v>
      </c>
      <c r="O2008" s="37" t="s">
        <v>67</v>
      </c>
      <c r="P2008" s="37" t="s">
        <v>3758</v>
      </c>
      <c r="Q2008" s="75" t="s">
        <v>2284</v>
      </c>
      <c r="R2008" t="s">
        <v>207</v>
      </c>
      <c r="S2008" s="38">
        <v>3831</v>
      </c>
      <c r="T2008">
        <v>1</v>
      </c>
      <c r="U2008">
        <v>0</v>
      </c>
      <c r="V2008" s="43" t="str">
        <f t="shared" si="139"/>
        <v>USD</v>
      </c>
    </row>
    <row r="2009" spans="1:22" x14ac:dyDescent="0.2">
      <c r="A2009" s="18" t="str">
        <f t="shared" si="137"/>
        <v>Catalogo principalOPEN VALUE ENTIDADES NO CUALIFICADAS9GA-00516</v>
      </c>
      <c r="B2009" s="18" t="str">
        <f t="shared" si="138"/>
        <v>9GA-00516OPEN VALUE ENTIDADES NO CUALIFICADAS</v>
      </c>
      <c r="C2009" s="18"/>
      <c r="D2009" t="s">
        <v>122</v>
      </c>
      <c r="E2009" t="s">
        <v>2285</v>
      </c>
      <c r="F2009" t="s">
        <v>2546</v>
      </c>
      <c r="G2009" s="18" t="str">
        <f t="shared" si="136"/>
        <v>Catalogo principal</v>
      </c>
      <c r="H2009" s="43" t="s">
        <v>121</v>
      </c>
      <c r="I2009" s="37" t="s">
        <v>67</v>
      </c>
      <c r="J2009" t="s">
        <v>4068</v>
      </c>
      <c r="K2009" t="s">
        <v>40</v>
      </c>
      <c r="L2009" s="70" t="s">
        <v>21</v>
      </c>
      <c r="M2009" s="70" t="s">
        <v>3948</v>
      </c>
      <c r="N2009" s="37" t="s">
        <v>67</v>
      </c>
      <c r="O2009" s="37" t="s">
        <v>67</v>
      </c>
      <c r="P2009" s="37" t="s">
        <v>3758</v>
      </c>
      <c r="Q2009" s="75" t="s">
        <v>2285</v>
      </c>
      <c r="R2009" t="s">
        <v>207</v>
      </c>
      <c r="S2009" s="38">
        <v>1641</v>
      </c>
      <c r="T2009">
        <v>1</v>
      </c>
      <c r="U2009">
        <v>0</v>
      </c>
      <c r="V2009" s="43" t="str">
        <f t="shared" si="139"/>
        <v>USD</v>
      </c>
    </row>
    <row r="2010" spans="1:22" x14ac:dyDescent="0.2">
      <c r="A2010" s="18" t="str">
        <f t="shared" si="137"/>
        <v>Catalogo principalOPEN VALUE ENTIDADES NO CUALIFICADAS9GA-00518</v>
      </c>
      <c r="B2010" s="18" t="str">
        <f t="shared" si="138"/>
        <v>9GA-00518OPEN VALUE ENTIDADES NO CUALIFICADAS</v>
      </c>
      <c r="C2010" s="18"/>
      <c r="D2010" t="s">
        <v>122</v>
      </c>
      <c r="E2010" t="s">
        <v>2286</v>
      </c>
      <c r="F2010" t="s">
        <v>2546</v>
      </c>
      <c r="G2010" s="18" t="str">
        <f t="shared" si="136"/>
        <v>Catalogo principal</v>
      </c>
      <c r="H2010" s="43" t="s">
        <v>121</v>
      </c>
      <c r="I2010" s="37" t="s">
        <v>67</v>
      </c>
      <c r="J2010" t="s">
        <v>4069</v>
      </c>
      <c r="K2010" t="s">
        <v>40</v>
      </c>
      <c r="L2010" s="70" t="s">
        <v>21</v>
      </c>
      <c r="M2010" s="70" t="s">
        <v>3946</v>
      </c>
      <c r="N2010" s="37" t="s">
        <v>67</v>
      </c>
      <c r="O2010" s="37" t="s">
        <v>67</v>
      </c>
      <c r="P2010" s="37" t="s">
        <v>3758</v>
      </c>
      <c r="Q2010" s="75" t="s">
        <v>2286</v>
      </c>
      <c r="R2010" t="s">
        <v>207</v>
      </c>
      <c r="S2010" s="38">
        <v>483</v>
      </c>
      <c r="T2010">
        <v>1</v>
      </c>
      <c r="U2010">
        <v>0</v>
      </c>
      <c r="V2010" s="43" t="str">
        <f t="shared" si="139"/>
        <v>USD</v>
      </c>
    </row>
    <row r="2011" spans="1:22" x14ac:dyDescent="0.2">
      <c r="A2011" s="18" t="str">
        <f t="shared" si="137"/>
        <v>Catalogo principalOPEN VALUE ENTIDADES NO CUALIFICADAS9GA-00520</v>
      </c>
      <c r="B2011" s="18" t="str">
        <f t="shared" si="138"/>
        <v>9GA-00520OPEN VALUE ENTIDADES NO CUALIFICADAS</v>
      </c>
      <c r="C2011" s="18"/>
      <c r="D2011" t="s">
        <v>122</v>
      </c>
      <c r="E2011" t="s">
        <v>2287</v>
      </c>
      <c r="F2011" t="s">
        <v>2546</v>
      </c>
      <c r="G2011" s="18" t="str">
        <f t="shared" si="136"/>
        <v>Catalogo principal</v>
      </c>
      <c r="H2011" s="43" t="s">
        <v>121</v>
      </c>
      <c r="I2011" s="37" t="s">
        <v>67</v>
      </c>
      <c r="J2011" t="s">
        <v>4070</v>
      </c>
      <c r="K2011" t="s">
        <v>40</v>
      </c>
      <c r="L2011" s="70" t="s">
        <v>21</v>
      </c>
      <c r="M2011" s="70" t="s">
        <v>3948</v>
      </c>
      <c r="N2011" s="37" t="s">
        <v>67</v>
      </c>
      <c r="O2011" s="37" t="s">
        <v>67</v>
      </c>
      <c r="P2011" s="37" t="s">
        <v>3758</v>
      </c>
      <c r="Q2011" s="75" t="s">
        <v>2287</v>
      </c>
      <c r="R2011" t="s">
        <v>207</v>
      </c>
      <c r="S2011" s="38">
        <v>207</v>
      </c>
      <c r="T2011">
        <v>1</v>
      </c>
      <c r="U2011">
        <v>0</v>
      </c>
      <c r="V2011" s="43" t="str">
        <f t="shared" si="139"/>
        <v>USD</v>
      </c>
    </row>
    <row r="2012" spans="1:22" x14ac:dyDescent="0.2">
      <c r="A2012" s="18" t="str">
        <f t="shared" si="137"/>
        <v>Catalogo principalOPEN VALUE ENTIDADES NO CUALIFICADAS9GA-00660</v>
      </c>
      <c r="B2012" s="18" t="str">
        <f t="shared" si="138"/>
        <v>9GA-00660OPEN VALUE ENTIDADES NO CUALIFICADAS</v>
      </c>
      <c r="C2012" s="18"/>
      <c r="D2012" t="s">
        <v>122</v>
      </c>
      <c r="E2012" t="s">
        <v>2288</v>
      </c>
      <c r="F2012" t="s">
        <v>2546</v>
      </c>
      <c r="G2012" s="18" t="str">
        <f t="shared" si="136"/>
        <v>Catalogo principal</v>
      </c>
      <c r="H2012" s="43" t="s">
        <v>121</v>
      </c>
      <c r="I2012" s="37" t="s">
        <v>67</v>
      </c>
      <c r="J2012" t="s">
        <v>4071</v>
      </c>
      <c r="K2012" t="s">
        <v>40</v>
      </c>
      <c r="L2012" s="70" t="s">
        <v>21</v>
      </c>
      <c r="M2012" s="70" t="s">
        <v>3946</v>
      </c>
      <c r="N2012" s="37" t="s">
        <v>67</v>
      </c>
      <c r="O2012" s="37" t="s">
        <v>67</v>
      </c>
      <c r="P2012" s="37" t="s">
        <v>3758</v>
      </c>
      <c r="Q2012" s="75" t="s">
        <v>2288</v>
      </c>
      <c r="R2012" t="s">
        <v>207</v>
      </c>
      <c r="S2012" s="38">
        <v>2706</v>
      </c>
      <c r="T2012">
        <v>1</v>
      </c>
      <c r="U2012">
        <v>0</v>
      </c>
      <c r="V2012" s="43" t="str">
        <f t="shared" si="139"/>
        <v>USD</v>
      </c>
    </row>
    <row r="2013" spans="1:22" x14ac:dyDescent="0.2">
      <c r="A2013" s="18" t="str">
        <f t="shared" si="137"/>
        <v>Catalogo principalOPEN VALUE ENTIDADES NO CUALIFICADAS9GA-00662</v>
      </c>
      <c r="B2013" s="18" t="str">
        <f t="shared" si="138"/>
        <v>9GA-00662OPEN VALUE ENTIDADES NO CUALIFICADAS</v>
      </c>
      <c r="C2013" s="18"/>
      <c r="D2013" t="s">
        <v>122</v>
      </c>
      <c r="E2013" t="s">
        <v>2289</v>
      </c>
      <c r="F2013" t="s">
        <v>2546</v>
      </c>
      <c r="G2013" s="18" t="str">
        <f t="shared" si="136"/>
        <v>Catalogo principal</v>
      </c>
      <c r="H2013" s="43" t="s">
        <v>121</v>
      </c>
      <c r="I2013" s="37" t="s">
        <v>67</v>
      </c>
      <c r="J2013" t="s">
        <v>4072</v>
      </c>
      <c r="K2013" t="s">
        <v>40</v>
      </c>
      <c r="L2013" s="70" t="s">
        <v>21</v>
      </c>
      <c r="M2013" s="70" t="s">
        <v>3946</v>
      </c>
      <c r="N2013" s="37" t="s">
        <v>67</v>
      </c>
      <c r="O2013" s="37" t="s">
        <v>67</v>
      </c>
      <c r="P2013" s="37" t="s">
        <v>3758</v>
      </c>
      <c r="Q2013" s="75" t="s">
        <v>2289</v>
      </c>
      <c r="R2013" t="s">
        <v>207</v>
      </c>
      <c r="S2013" s="38">
        <v>342</v>
      </c>
      <c r="T2013">
        <v>1</v>
      </c>
      <c r="U2013">
        <v>0</v>
      </c>
      <c r="V2013" s="43" t="str">
        <f t="shared" si="139"/>
        <v>USD</v>
      </c>
    </row>
    <row r="2014" spans="1:22" x14ac:dyDescent="0.2">
      <c r="A2014" s="18" t="str">
        <f t="shared" si="137"/>
        <v>Catalogo principalOPEN VALUE ENTIDADES NO CUALIFICADAS9GS-00434</v>
      </c>
      <c r="B2014" s="18" t="str">
        <f t="shared" si="138"/>
        <v>9GS-00434OPEN VALUE ENTIDADES NO CUALIFICADAS</v>
      </c>
      <c r="C2014" s="18"/>
      <c r="D2014" t="s">
        <v>122</v>
      </c>
      <c r="E2014" t="s">
        <v>2290</v>
      </c>
      <c r="F2014" t="s">
        <v>2546</v>
      </c>
      <c r="G2014" s="18" t="str">
        <f t="shared" si="136"/>
        <v>Catalogo principal</v>
      </c>
      <c r="H2014" s="43" t="s">
        <v>121</v>
      </c>
      <c r="I2014" s="37" t="s">
        <v>67</v>
      </c>
      <c r="J2014" t="s">
        <v>4073</v>
      </c>
      <c r="K2014" t="s">
        <v>40</v>
      </c>
      <c r="L2014" s="70" t="s">
        <v>21</v>
      </c>
      <c r="M2014" s="70" t="s">
        <v>3946</v>
      </c>
      <c r="N2014" s="37" t="s">
        <v>67</v>
      </c>
      <c r="O2014" s="37" t="s">
        <v>67</v>
      </c>
      <c r="P2014" s="37" t="s">
        <v>3758</v>
      </c>
      <c r="Q2014" s="75" t="s">
        <v>2290</v>
      </c>
      <c r="R2014" t="s">
        <v>207</v>
      </c>
      <c r="S2014" s="38">
        <v>16389</v>
      </c>
      <c r="T2014">
        <v>1</v>
      </c>
      <c r="U2014">
        <v>0</v>
      </c>
      <c r="V2014" s="43" t="str">
        <f t="shared" si="139"/>
        <v>USD</v>
      </c>
    </row>
    <row r="2015" spans="1:22" x14ac:dyDescent="0.2">
      <c r="A2015" s="18" t="str">
        <f t="shared" si="137"/>
        <v>Catalogo principalOPEN VALUE ENTIDADES NO CUALIFICADAS9GS-00436</v>
      </c>
      <c r="B2015" s="18" t="str">
        <f t="shared" si="138"/>
        <v>9GS-00436OPEN VALUE ENTIDADES NO CUALIFICADAS</v>
      </c>
      <c r="C2015" s="18"/>
      <c r="D2015" t="s">
        <v>122</v>
      </c>
      <c r="E2015" t="s">
        <v>2291</v>
      </c>
      <c r="F2015" t="s">
        <v>2546</v>
      </c>
      <c r="G2015" s="18" t="str">
        <f t="shared" si="136"/>
        <v>Catalogo principal</v>
      </c>
      <c r="H2015" s="43" t="s">
        <v>121</v>
      </c>
      <c r="I2015" s="37" t="s">
        <v>67</v>
      </c>
      <c r="J2015" t="s">
        <v>4074</v>
      </c>
      <c r="K2015" t="s">
        <v>40</v>
      </c>
      <c r="L2015" s="70" t="s">
        <v>21</v>
      </c>
      <c r="M2015" s="70" t="s">
        <v>3948</v>
      </c>
      <c r="N2015" s="37" t="s">
        <v>67</v>
      </c>
      <c r="O2015" s="37" t="s">
        <v>67</v>
      </c>
      <c r="P2015" s="37" t="s">
        <v>3758</v>
      </c>
      <c r="Q2015" s="75" t="s">
        <v>2291</v>
      </c>
      <c r="R2015" t="s">
        <v>207</v>
      </c>
      <c r="S2015" s="38">
        <v>7026</v>
      </c>
      <c r="T2015">
        <v>1</v>
      </c>
      <c r="U2015">
        <v>0</v>
      </c>
      <c r="V2015" s="43" t="str">
        <f t="shared" si="139"/>
        <v>USD</v>
      </c>
    </row>
    <row r="2016" spans="1:22" x14ac:dyDescent="0.2">
      <c r="A2016" s="18" t="str">
        <f t="shared" si="137"/>
        <v>Catalogo principalOPEN VALUE ENTIDADES NO CUALIFICADAS9GS-00438</v>
      </c>
      <c r="B2016" s="18" t="str">
        <f t="shared" si="138"/>
        <v>9GS-00438OPEN VALUE ENTIDADES NO CUALIFICADAS</v>
      </c>
      <c r="C2016" s="18"/>
      <c r="D2016" t="s">
        <v>122</v>
      </c>
      <c r="E2016" t="s">
        <v>2292</v>
      </c>
      <c r="F2016" t="s">
        <v>2546</v>
      </c>
      <c r="G2016" s="18" t="str">
        <f t="shared" ref="G2016:G2075" si="140">D2016</f>
        <v>Catalogo principal</v>
      </c>
      <c r="H2016" s="43" t="s">
        <v>121</v>
      </c>
      <c r="I2016" s="37" t="s">
        <v>67</v>
      </c>
      <c r="J2016" t="s">
        <v>4075</v>
      </c>
      <c r="K2016" t="s">
        <v>40</v>
      </c>
      <c r="L2016" s="70" t="s">
        <v>21</v>
      </c>
      <c r="M2016" s="70" t="s">
        <v>3963</v>
      </c>
      <c r="N2016" s="37" t="s">
        <v>67</v>
      </c>
      <c r="O2016" s="37" t="s">
        <v>67</v>
      </c>
      <c r="P2016" s="37" t="s">
        <v>3758</v>
      </c>
      <c r="Q2016" s="75" t="s">
        <v>2292</v>
      </c>
      <c r="R2016" t="s">
        <v>207</v>
      </c>
      <c r="S2016" s="38">
        <v>12561</v>
      </c>
      <c r="T2016">
        <v>1</v>
      </c>
      <c r="U2016">
        <v>0</v>
      </c>
      <c r="V2016" s="43" t="str">
        <f t="shared" si="139"/>
        <v>USD</v>
      </c>
    </row>
    <row r="2017" spans="1:22" x14ac:dyDescent="0.2">
      <c r="A2017" s="18" t="str">
        <f t="shared" si="137"/>
        <v>Catalogo principalOPEN VALUE ENTIDADES NO CUALIFICADAS9GS-00440</v>
      </c>
      <c r="B2017" s="18" t="str">
        <f t="shared" si="138"/>
        <v>9GS-00440OPEN VALUE ENTIDADES NO CUALIFICADAS</v>
      </c>
      <c r="C2017" s="18"/>
      <c r="D2017" t="s">
        <v>122</v>
      </c>
      <c r="E2017" t="s">
        <v>2293</v>
      </c>
      <c r="F2017" t="s">
        <v>2546</v>
      </c>
      <c r="G2017" s="18" t="str">
        <f t="shared" si="140"/>
        <v>Catalogo principal</v>
      </c>
      <c r="H2017" s="43" t="s">
        <v>121</v>
      </c>
      <c r="I2017" s="37" t="s">
        <v>67</v>
      </c>
      <c r="J2017" t="s">
        <v>4076</v>
      </c>
      <c r="K2017" t="s">
        <v>40</v>
      </c>
      <c r="L2017" s="70" t="s">
        <v>21</v>
      </c>
      <c r="M2017" s="70" t="s">
        <v>3946</v>
      </c>
      <c r="N2017" s="37" t="s">
        <v>67</v>
      </c>
      <c r="O2017" s="37" t="s">
        <v>67</v>
      </c>
      <c r="P2017" s="37" t="s">
        <v>3758</v>
      </c>
      <c r="Q2017" s="75" t="s">
        <v>2293</v>
      </c>
      <c r="R2017" t="s">
        <v>207</v>
      </c>
      <c r="S2017" s="38">
        <v>2052</v>
      </c>
      <c r="T2017">
        <v>1</v>
      </c>
      <c r="U2017">
        <v>0</v>
      </c>
      <c r="V2017" s="43" t="str">
        <f t="shared" si="139"/>
        <v>USD</v>
      </c>
    </row>
    <row r="2018" spans="1:22" x14ac:dyDescent="0.2">
      <c r="A2018" s="18" t="str">
        <f t="shared" si="137"/>
        <v>Catalogo principalOPEN VALUE ENTIDADES NO CUALIFICADAS9GS-00442</v>
      </c>
      <c r="B2018" s="18" t="str">
        <f t="shared" si="138"/>
        <v>9GS-00442OPEN VALUE ENTIDADES NO CUALIFICADAS</v>
      </c>
      <c r="C2018" s="18"/>
      <c r="D2018" t="s">
        <v>122</v>
      </c>
      <c r="E2018" t="s">
        <v>2294</v>
      </c>
      <c r="F2018" t="s">
        <v>2546</v>
      </c>
      <c r="G2018" s="18" t="str">
        <f t="shared" si="140"/>
        <v>Catalogo principal</v>
      </c>
      <c r="H2018" s="43" t="s">
        <v>121</v>
      </c>
      <c r="I2018" s="37" t="s">
        <v>67</v>
      </c>
      <c r="J2018" t="s">
        <v>4077</v>
      </c>
      <c r="K2018" t="s">
        <v>40</v>
      </c>
      <c r="L2018" s="70" t="s">
        <v>21</v>
      </c>
      <c r="M2018" s="70" t="s">
        <v>3948</v>
      </c>
      <c r="N2018" s="37" t="s">
        <v>67</v>
      </c>
      <c r="O2018" s="37" t="s">
        <v>67</v>
      </c>
      <c r="P2018" s="37" t="s">
        <v>3758</v>
      </c>
      <c r="Q2018" s="75" t="s">
        <v>2294</v>
      </c>
      <c r="R2018" t="s">
        <v>207</v>
      </c>
      <c r="S2018" s="38">
        <v>879</v>
      </c>
      <c r="T2018">
        <v>1</v>
      </c>
      <c r="U2018">
        <v>0</v>
      </c>
      <c r="V2018" s="43" t="str">
        <f t="shared" si="139"/>
        <v>USD</v>
      </c>
    </row>
    <row r="2019" spans="1:22" x14ac:dyDescent="0.2">
      <c r="A2019" s="18" t="str">
        <f t="shared" si="137"/>
        <v>Catalogo principalOPEN VALUE ENTIDADES NO CUALIFICADAS9GS-00444</v>
      </c>
      <c r="B2019" s="18" t="str">
        <f t="shared" si="138"/>
        <v>9GS-00444OPEN VALUE ENTIDADES NO CUALIFICADAS</v>
      </c>
      <c r="C2019" s="18"/>
      <c r="D2019" t="s">
        <v>122</v>
      </c>
      <c r="E2019" t="s">
        <v>2295</v>
      </c>
      <c r="F2019" t="s">
        <v>2546</v>
      </c>
      <c r="G2019" s="18" t="str">
        <f t="shared" si="140"/>
        <v>Catalogo principal</v>
      </c>
      <c r="H2019" s="43" t="s">
        <v>121</v>
      </c>
      <c r="I2019" s="37" t="s">
        <v>67</v>
      </c>
      <c r="J2019" t="s">
        <v>4078</v>
      </c>
      <c r="K2019" t="s">
        <v>40</v>
      </c>
      <c r="L2019" s="70" t="s">
        <v>21</v>
      </c>
      <c r="M2019" s="70" t="s">
        <v>3963</v>
      </c>
      <c r="N2019" s="37" t="s">
        <v>67</v>
      </c>
      <c r="O2019" s="37" t="s">
        <v>67</v>
      </c>
      <c r="P2019" s="37" t="s">
        <v>3758</v>
      </c>
      <c r="Q2019" s="75" t="s">
        <v>2295</v>
      </c>
      <c r="R2019" t="s">
        <v>207</v>
      </c>
      <c r="S2019" s="38">
        <v>1569</v>
      </c>
      <c r="T2019">
        <v>1</v>
      </c>
      <c r="U2019">
        <v>0</v>
      </c>
      <c r="V2019" s="43" t="str">
        <f t="shared" si="139"/>
        <v>USD</v>
      </c>
    </row>
    <row r="2020" spans="1:22" x14ac:dyDescent="0.2">
      <c r="A2020" s="18" t="str">
        <f t="shared" si="137"/>
        <v>Catalogo principalOPEN VALUE ENTIDADES NO CUALIFICADAS9GS-00656</v>
      </c>
      <c r="B2020" s="18" t="str">
        <f t="shared" si="138"/>
        <v>9GS-00656OPEN VALUE ENTIDADES NO CUALIFICADAS</v>
      </c>
      <c r="C2020" s="18"/>
      <c r="D2020" t="s">
        <v>122</v>
      </c>
      <c r="E2020" t="s">
        <v>2296</v>
      </c>
      <c r="F2020" t="s">
        <v>2546</v>
      </c>
      <c r="G2020" s="18" t="str">
        <f t="shared" si="140"/>
        <v>Catalogo principal</v>
      </c>
      <c r="H2020" s="43" t="s">
        <v>121</v>
      </c>
      <c r="I2020" s="37" t="s">
        <v>67</v>
      </c>
      <c r="J2020" t="s">
        <v>4079</v>
      </c>
      <c r="K2020" t="s">
        <v>40</v>
      </c>
      <c r="L2020" s="70" t="s">
        <v>21</v>
      </c>
      <c r="M2020" s="70" t="s">
        <v>3946</v>
      </c>
      <c r="N2020" s="37" t="s">
        <v>67</v>
      </c>
      <c r="O2020" s="37" t="s">
        <v>67</v>
      </c>
      <c r="P2020" s="37" t="s">
        <v>3758</v>
      </c>
      <c r="Q2020" s="75" t="s">
        <v>2296</v>
      </c>
      <c r="R2020" t="s">
        <v>207</v>
      </c>
      <c r="S2020" s="38">
        <v>13488</v>
      </c>
      <c r="T2020">
        <v>1</v>
      </c>
      <c r="U2020">
        <v>0</v>
      </c>
      <c r="V2020" s="43" t="str">
        <f t="shared" si="139"/>
        <v>USD</v>
      </c>
    </row>
    <row r="2021" spans="1:22" x14ac:dyDescent="0.2">
      <c r="A2021" s="18" t="str">
        <f t="shared" si="137"/>
        <v>Catalogo principalOPEN VALUE ENTIDADES NO CUALIFICADAS9GS-00658</v>
      </c>
      <c r="B2021" s="18" t="str">
        <f t="shared" si="138"/>
        <v>9GS-00658OPEN VALUE ENTIDADES NO CUALIFICADAS</v>
      </c>
      <c r="C2021" s="18"/>
      <c r="D2021" t="s">
        <v>122</v>
      </c>
      <c r="E2021" t="s">
        <v>2297</v>
      </c>
      <c r="F2021" t="s">
        <v>2546</v>
      </c>
      <c r="G2021" s="18" t="str">
        <f t="shared" si="140"/>
        <v>Catalogo principal</v>
      </c>
      <c r="H2021" s="43" t="s">
        <v>121</v>
      </c>
      <c r="I2021" s="37" t="s">
        <v>67</v>
      </c>
      <c r="J2021" t="s">
        <v>4080</v>
      </c>
      <c r="K2021" t="s">
        <v>40</v>
      </c>
      <c r="L2021" s="70" t="s">
        <v>21</v>
      </c>
      <c r="M2021" s="70" t="s">
        <v>3946</v>
      </c>
      <c r="N2021" s="37" t="s">
        <v>67</v>
      </c>
      <c r="O2021" s="37" t="s">
        <v>67</v>
      </c>
      <c r="P2021" s="37" t="s">
        <v>3758</v>
      </c>
      <c r="Q2021" s="75" t="s">
        <v>2297</v>
      </c>
      <c r="R2021" t="s">
        <v>207</v>
      </c>
      <c r="S2021" s="38">
        <v>1689</v>
      </c>
      <c r="T2021">
        <v>1</v>
      </c>
      <c r="U2021">
        <v>0</v>
      </c>
      <c r="V2021" s="43" t="str">
        <f t="shared" si="139"/>
        <v>USD</v>
      </c>
    </row>
    <row r="2022" spans="1:22" x14ac:dyDescent="0.2">
      <c r="A2022" s="18" t="str">
        <f t="shared" si="137"/>
        <v>Catalogo principalOPEN VALUE ENTIDADES NO CUALIFICADAS9GS-00836</v>
      </c>
      <c r="B2022" s="18" t="str">
        <f t="shared" si="138"/>
        <v>9GS-00836OPEN VALUE ENTIDADES NO CUALIFICADAS</v>
      </c>
      <c r="C2022" s="18"/>
      <c r="D2022" t="s">
        <v>122</v>
      </c>
      <c r="E2022" t="s">
        <v>2298</v>
      </c>
      <c r="F2022" t="s">
        <v>2546</v>
      </c>
      <c r="G2022" s="18" t="str">
        <f t="shared" si="140"/>
        <v>Catalogo principal</v>
      </c>
      <c r="H2022" s="43" t="s">
        <v>121</v>
      </c>
      <c r="I2022" s="37" t="s">
        <v>67</v>
      </c>
      <c r="J2022" t="s">
        <v>4081</v>
      </c>
      <c r="K2022" t="s">
        <v>40</v>
      </c>
      <c r="L2022" s="70" t="s">
        <v>21</v>
      </c>
      <c r="M2022" s="70" t="s">
        <v>3946</v>
      </c>
      <c r="N2022" s="37" t="s">
        <v>67</v>
      </c>
      <c r="O2022" s="37" t="s">
        <v>67</v>
      </c>
      <c r="P2022" s="37" t="s">
        <v>3758</v>
      </c>
      <c r="Q2022" s="75" t="s">
        <v>2298</v>
      </c>
      <c r="R2022" t="s">
        <v>207</v>
      </c>
      <c r="S2022" s="38">
        <v>9927</v>
      </c>
      <c r="T2022">
        <v>1</v>
      </c>
      <c r="U2022">
        <v>0</v>
      </c>
      <c r="V2022" s="43" t="str">
        <f t="shared" si="139"/>
        <v>USD</v>
      </c>
    </row>
    <row r="2023" spans="1:22" x14ac:dyDescent="0.2">
      <c r="A2023" s="18" t="str">
        <f t="shared" si="137"/>
        <v>Catalogo principalOPEN VALUE ENTIDADES NO CUALIFICADAS9GS-00838</v>
      </c>
      <c r="B2023" s="18" t="str">
        <f t="shared" si="138"/>
        <v>9GS-00838OPEN VALUE ENTIDADES NO CUALIFICADAS</v>
      </c>
      <c r="C2023" s="18"/>
      <c r="D2023" t="s">
        <v>122</v>
      </c>
      <c r="E2023" t="s">
        <v>2299</v>
      </c>
      <c r="F2023" t="s">
        <v>2546</v>
      </c>
      <c r="G2023" s="18" t="str">
        <f t="shared" si="140"/>
        <v>Catalogo principal</v>
      </c>
      <c r="H2023" s="43" t="s">
        <v>121</v>
      </c>
      <c r="I2023" s="37" t="s">
        <v>67</v>
      </c>
      <c r="J2023" t="s">
        <v>4082</v>
      </c>
      <c r="K2023" t="s">
        <v>40</v>
      </c>
      <c r="L2023" s="70" t="s">
        <v>21</v>
      </c>
      <c r="M2023" s="70" t="s">
        <v>3946</v>
      </c>
      <c r="N2023" s="37" t="s">
        <v>67</v>
      </c>
      <c r="O2023" s="37" t="s">
        <v>67</v>
      </c>
      <c r="P2023" s="37" t="s">
        <v>3758</v>
      </c>
      <c r="Q2023" s="75" t="s">
        <v>2299</v>
      </c>
      <c r="R2023" t="s">
        <v>207</v>
      </c>
      <c r="S2023" s="38">
        <v>1242</v>
      </c>
      <c r="T2023">
        <v>1</v>
      </c>
      <c r="U2023">
        <v>0</v>
      </c>
      <c r="V2023" s="43" t="str">
        <f t="shared" si="139"/>
        <v>USD</v>
      </c>
    </row>
    <row r="2024" spans="1:22" x14ac:dyDescent="0.2">
      <c r="A2024" s="18" t="str">
        <f t="shared" si="137"/>
        <v>Catalogo principalOPEN VALUE ENTIDADES NO CUALIFICADAS9ST-00119</v>
      </c>
      <c r="B2024" s="18" t="str">
        <f t="shared" si="138"/>
        <v>9ST-00119OPEN VALUE ENTIDADES NO CUALIFICADAS</v>
      </c>
      <c r="C2024" s="18"/>
      <c r="D2024" t="s">
        <v>122</v>
      </c>
      <c r="E2024" t="s">
        <v>2300</v>
      </c>
      <c r="F2024" t="s">
        <v>2546</v>
      </c>
      <c r="G2024" s="18" t="str">
        <f t="shared" si="140"/>
        <v>Catalogo principal</v>
      </c>
      <c r="H2024" s="43" t="s">
        <v>121</v>
      </c>
      <c r="I2024" s="37" t="s">
        <v>67</v>
      </c>
      <c r="J2024" t="s">
        <v>3891</v>
      </c>
      <c r="K2024" t="s">
        <v>40</v>
      </c>
      <c r="L2024" s="70" t="s">
        <v>21</v>
      </c>
      <c r="M2024" s="70" t="s">
        <v>28</v>
      </c>
      <c r="N2024" s="37" t="s">
        <v>67</v>
      </c>
      <c r="O2024" s="37" t="s">
        <v>67</v>
      </c>
      <c r="P2024" s="37" t="s">
        <v>3758</v>
      </c>
      <c r="Q2024" s="75" t="s">
        <v>2300</v>
      </c>
      <c r="R2024" t="s">
        <v>207</v>
      </c>
      <c r="S2024" s="38">
        <v>7560</v>
      </c>
      <c r="T2024">
        <v>1</v>
      </c>
      <c r="U2024">
        <v>0</v>
      </c>
      <c r="V2024" s="43" t="str">
        <f t="shared" si="139"/>
        <v>USD</v>
      </c>
    </row>
    <row r="2025" spans="1:22" x14ac:dyDescent="0.2">
      <c r="A2025" s="18" t="str">
        <f t="shared" si="137"/>
        <v>Catalogo principalOPEN VALUE ENTIDADES NO CUALIFICADAS9ST-00121</v>
      </c>
      <c r="B2025" s="18" t="str">
        <f t="shared" si="138"/>
        <v>9ST-00121OPEN VALUE ENTIDADES NO CUALIFICADAS</v>
      </c>
      <c r="C2025" s="18"/>
      <c r="D2025" t="s">
        <v>122</v>
      </c>
      <c r="E2025" t="s">
        <v>2301</v>
      </c>
      <c r="F2025" t="s">
        <v>2546</v>
      </c>
      <c r="G2025" s="18" t="str">
        <f t="shared" si="140"/>
        <v>Catalogo principal</v>
      </c>
      <c r="H2025" s="43" t="s">
        <v>121</v>
      </c>
      <c r="I2025" s="37" t="s">
        <v>67</v>
      </c>
      <c r="J2025" t="s">
        <v>3892</v>
      </c>
      <c r="K2025" t="s">
        <v>40</v>
      </c>
      <c r="L2025" s="70" t="s">
        <v>21</v>
      </c>
      <c r="M2025" s="70" t="s">
        <v>28</v>
      </c>
      <c r="N2025" s="37" t="s">
        <v>67</v>
      </c>
      <c r="O2025" s="37" t="s">
        <v>67</v>
      </c>
      <c r="P2025" s="37" t="s">
        <v>3758</v>
      </c>
      <c r="Q2025" s="75" t="s">
        <v>2301</v>
      </c>
      <c r="R2025" t="s">
        <v>207</v>
      </c>
      <c r="S2025" s="38">
        <v>3240</v>
      </c>
      <c r="T2025">
        <v>1</v>
      </c>
      <c r="U2025">
        <v>0</v>
      </c>
      <c r="V2025" s="43" t="str">
        <f t="shared" si="139"/>
        <v>USD</v>
      </c>
    </row>
    <row r="2026" spans="1:22" x14ac:dyDescent="0.2">
      <c r="A2026" s="18" t="str">
        <f t="shared" si="137"/>
        <v>Catalogo principalOPEN VALUE ENTIDADES NO CUALIFICADAS9TX-00316</v>
      </c>
      <c r="B2026" s="18" t="str">
        <f t="shared" si="138"/>
        <v>9TX-00316OPEN VALUE ENTIDADES NO CUALIFICADAS</v>
      </c>
      <c r="C2026" s="18"/>
      <c r="D2026" t="s">
        <v>122</v>
      </c>
      <c r="E2026" t="s">
        <v>2302</v>
      </c>
      <c r="F2026" t="s">
        <v>2546</v>
      </c>
      <c r="G2026" s="18" t="str">
        <f t="shared" si="140"/>
        <v>Catalogo principal</v>
      </c>
      <c r="H2026" s="43" t="s">
        <v>121</v>
      </c>
      <c r="I2026" s="37" t="s">
        <v>67</v>
      </c>
      <c r="J2026" t="s">
        <v>4083</v>
      </c>
      <c r="K2026" t="s">
        <v>40</v>
      </c>
      <c r="L2026" s="70" t="s">
        <v>21</v>
      </c>
      <c r="M2026" s="70" t="s">
        <v>3946</v>
      </c>
      <c r="N2026" s="37" t="s">
        <v>67</v>
      </c>
      <c r="O2026" s="37" t="s">
        <v>67</v>
      </c>
      <c r="P2026" s="37" t="s">
        <v>3758</v>
      </c>
      <c r="Q2026" s="75" t="s">
        <v>2302</v>
      </c>
      <c r="R2026" t="s">
        <v>207</v>
      </c>
      <c r="S2026" s="38">
        <v>54</v>
      </c>
      <c r="T2026">
        <v>1</v>
      </c>
      <c r="U2026">
        <v>0</v>
      </c>
      <c r="V2026" s="43" t="str">
        <f t="shared" si="139"/>
        <v>USD</v>
      </c>
    </row>
    <row r="2027" spans="1:22" x14ac:dyDescent="0.2">
      <c r="A2027" s="18" t="str">
        <f t="shared" si="137"/>
        <v>Catalogo principalOPEN VALUE ENTIDADES NO CUALIFICADAS9TX-00368</v>
      </c>
      <c r="B2027" s="18" t="str">
        <f t="shared" si="138"/>
        <v>9TX-00368OPEN VALUE ENTIDADES NO CUALIFICADAS</v>
      </c>
      <c r="C2027" s="18"/>
      <c r="D2027" t="s">
        <v>122</v>
      </c>
      <c r="E2027" t="s">
        <v>2303</v>
      </c>
      <c r="F2027" t="s">
        <v>2546</v>
      </c>
      <c r="G2027" s="18" t="str">
        <f t="shared" si="140"/>
        <v>Catalogo principal</v>
      </c>
      <c r="H2027" s="43" t="s">
        <v>121</v>
      </c>
      <c r="I2027" s="37" t="s">
        <v>67</v>
      </c>
      <c r="J2027" t="s">
        <v>4084</v>
      </c>
      <c r="K2027" t="s">
        <v>40</v>
      </c>
      <c r="L2027" s="70" t="s">
        <v>21</v>
      </c>
      <c r="M2027" s="70" t="s">
        <v>3948</v>
      </c>
      <c r="N2027" s="37" t="s">
        <v>67</v>
      </c>
      <c r="O2027" s="37" t="s">
        <v>67</v>
      </c>
      <c r="P2027" s="37" t="s">
        <v>3758</v>
      </c>
      <c r="Q2027" s="75" t="s">
        <v>2303</v>
      </c>
      <c r="R2027" t="s">
        <v>207</v>
      </c>
      <c r="S2027" s="38">
        <v>24</v>
      </c>
      <c r="T2027">
        <v>1</v>
      </c>
      <c r="U2027">
        <v>0</v>
      </c>
      <c r="V2027" s="43" t="str">
        <f t="shared" si="139"/>
        <v>USD</v>
      </c>
    </row>
    <row r="2028" spans="1:22" x14ac:dyDescent="0.2">
      <c r="A2028" s="18" t="str">
        <f t="shared" si="137"/>
        <v>Catalogo principalOPEN VALUE ENTIDADES NO CUALIFICADAS9TX-00685</v>
      </c>
      <c r="B2028" s="18" t="str">
        <f t="shared" si="138"/>
        <v>9TX-00685OPEN VALUE ENTIDADES NO CUALIFICADAS</v>
      </c>
      <c r="C2028" s="18"/>
      <c r="D2028" t="s">
        <v>122</v>
      </c>
      <c r="E2028" t="s">
        <v>2304</v>
      </c>
      <c r="F2028" t="s">
        <v>2546</v>
      </c>
      <c r="G2028" s="18" t="str">
        <f t="shared" si="140"/>
        <v>Catalogo principal</v>
      </c>
      <c r="H2028" s="43" t="s">
        <v>121</v>
      </c>
      <c r="I2028" s="37" t="s">
        <v>67</v>
      </c>
      <c r="J2028" t="s">
        <v>4085</v>
      </c>
      <c r="K2028" t="s">
        <v>40</v>
      </c>
      <c r="L2028" s="70" t="s">
        <v>21</v>
      </c>
      <c r="M2028" s="70" t="s">
        <v>3948</v>
      </c>
      <c r="N2028" s="37" t="s">
        <v>67</v>
      </c>
      <c r="O2028" s="37" t="s">
        <v>67</v>
      </c>
      <c r="P2028" s="37" t="s">
        <v>3758</v>
      </c>
      <c r="Q2028" s="75" t="s">
        <v>2304</v>
      </c>
      <c r="R2028" t="s">
        <v>207</v>
      </c>
      <c r="S2028" s="38">
        <v>18</v>
      </c>
      <c r="T2028">
        <v>1</v>
      </c>
      <c r="U2028">
        <v>0</v>
      </c>
      <c r="V2028" s="43" t="str">
        <f t="shared" si="139"/>
        <v>USD</v>
      </c>
    </row>
    <row r="2029" spans="1:22" x14ac:dyDescent="0.2">
      <c r="A2029" s="18" t="str">
        <f t="shared" si="137"/>
        <v>Catalogo principalOPEN VALUE ENTIDADES NO CUALIFICADAS9TX-00710</v>
      </c>
      <c r="B2029" s="18" t="str">
        <f t="shared" si="138"/>
        <v>9TX-00710OPEN VALUE ENTIDADES NO CUALIFICADAS</v>
      </c>
      <c r="C2029" s="18"/>
      <c r="D2029" t="s">
        <v>122</v>
      </c>
      <c r="E2029" t="s">
        <v>2305</v>
      </c>
      <c r="F2029" t="s">
        <v>2546</v>
      </c>
      <c r="G2029" s="18" t="str">
        <f t="shared" si="140"/>
        <v>Catalogo principal</v>
      </c>
      <c r="H2029" s="43" t="s">
        <v>121</v>
      </c>
      <c r="I2029" s="37" t="s">
        <v>67</v>
      </c>
      <c r="J2029" t="s">
        <v>4086</v>
      </c>
      <c r="K2029" t="s">
        <v>40</v>
      </c>
      <c r="L2029" s="70" t="s">
        <v>21</v>
      </c>
      <c r="M2029" s="70" t="s">
        <v>3946</v>
      </c>
      <c r="N2029" s="37" t="s">
        <v>67</v>
      </c>
      <c r="O2029" s="37" t="s">
        <v>67</v>
      </c>
      <c r="P2029" s="37" t="s">
        <v>3758</v>
      </c>
      <c r="Q2029" s="75" t="s">
        <v>2305</v>
      </c>
      <c r="R2029" t="s">
        <v>207</v>
      </c>
      <c r="S2029" s="38">
        <v>42</v>
      </c>
      <c r="T2029">
        <v>1</v>
      </c>
      <c r="U2029">
        <v>0</v>
      </c>
      <c r="V2029" s="43" t="str">
        <f t="shared" si="139"/>
        <v>USD</v>
      </c>
    </row>
    <row r="2030" spans="1:22" x14ac:dyDescent="0.2">
      <c r="A2030" s="18" t="str">
        <f t="shared" si="137"/>
        <v>Catalogo principalOPEN VALUE ENTIDADES NO CUALIFICADASCF3-00002</v>
      </c>
      <c r="B2030" s="18" t="str">
        <f t="shared" si="138"/>
        <v>CF3-00002OPEN VALUE ENTIDADES NO CUALIFICADAS</v>
      </c>
      <c r="C2030" s="18"/>
      <c r="D2030" t="s">
        <v>122</v>
      </c>
      <c r="E2030" t="s">
        <v>2306</v>
      </c>
      <c r="F2030" t="s">
        <v>2546</v>
      </c>
      <c r="G2030" s="18" t="str">
        <f t="shared" si="140"/>
        <v>Catalogo principal</v>
      </c>
      <c r="H2030" s="43" t="s">
        <v>121</v>
      </c>
      <c r="I2030" s="37" t="s">
        <v>67</v>
      </c>
      <c r="J2030" t="s">
        <v>4087</v>
      </c>
      <c r="K2030" t="s">
        <v>40</v>
      </c>
      <c r="L2030" s="70" t="s">
        <v>21</v>
      </c>
      <c r="M2030" s="70" t="s">
        <v>3966</v>
      </c>
      <c r="N2030" s="37" t="s">
        <v>67</v>
      </c>
      <c r="O2030" s="37" t="s">
        <v>67</v>
      </c>
      <c r="P2030" s="37" t="s">
        <v>3758</v>
      </c>
      <c r="Q2030" s="75" t="s">
        <v>2306</v>
      </c>
      <c r="R2030" t="s">
        <v>3691</v>
      </c>
      <c r="S2030" s="38">
        <v>16.5</v>
      </c>
      <c r="T2030">
        <v>1</v>
      </c>
      <c r="U2030">
        <v>0</v>
      </c>
      <c r="V2030" s="43" t="str">
        <f t="shared" si="139"/>
        <v>USD</v>
      </c>
    </row>
    <row r="2031" spans="1:22" x14ac:dyDescent="0.2">
      <c r="A2031" s="18" t="str">
        <f t="shared" si="137"/>
        <v>Catalogo principalOPEN VALUE ENTIDADES NO CUALIFICADASCGJ-00001</v>
      </c>
      <c r="B2031" s="18" t="str">
        <f t="shared" si="138"/>
        <v>CGJ-00001OPEN VALUE ENTIDADES NO CUALIFICADAS</v>
      </c>
      <c r="C2031" s="18"/>
      <c r="D2031" t="s">
        <v>122</v>
      </c>
      <c r="E2031" t="s">
        <v>2307</v>
      </c>
      <c r="F2031" t="s">
        <v>2546</v>
      </c>
      <c r="G2031" s="18" t="str">
        <f t="shared" si="140"/>
        <v>Catalogo principal</v>
      </c>
      <c r="H2031" s="43" t="s">
        <v>121</v>
      </c>
      <c r="I2031" s="37" t="s">
        <v>67</v>
      </c>
      <c r="J2031" t="s">
        <v>4088</v>
      </c>
      <c r="K2031" t="s">
        <v>40</v>
      </c>
      <c r="L2031" s="70" t="s">
        <v>21</v>
      </c>
      <c r="M2031" s="70" t="s">
        <v>3966</v>
      </c>
      <c r="N2031" s="37" t="s">
        <v>67</v>
      </c>
      <c r="O2031" s="37" t="s">
        <v>67</v>
      </c>
      <c r="P2031" s="37" t="s">
        <v>3758</v>
      </c>
      <c r="Q2031" s="75" t="s">
        <v>2307</v>
      </c>
      <c r="R2031" t="s">
        <v>3691</v>
      </c>
      <c r="S2031" s="38">
        <v>5</v>
      </c>
      <c r="T2031">
        <v>1</v>
      </c>
      <c r="U2031">
        <v>0</v>
      </c>
      <c r="V2031" s="43" t="str">
        <f t="shared" si="139"/>
        <v>USD</v>
      </c>
    </row>
    <row r="2032" spans="1:22" x14ac:dyDescent="0.2">
      <c r="A2032" s="18" t="str">
        <f t="shared" si="137"/>
        <v>Catalogo principalOPEN VALUE ENTIDADES NO CUALIFICADASD75-01908</v>
      </c>
      <c r="B2032" s="18" t="str">
        <f t="shared" si="138"/>
        <v>D75-01908OPEN VALUE ENTIDADES NO CUALIFICADAS</v>
      </c>
      <c r="C2032" s="18"/>
      <c r="D2032" t="s">
        <v>122</v>
      </c>
      <c r="E2032" t="s">
        <v>2308</v>
      </c>
      <c r="F2032" t="s">
        <v>2546</v>
      </c>
      <c r="G2032" s="18" t="str">
        <f t="shared" si="140"/>
        <v>Catalogo principal</v>
      </c>
      <c r="H2032" s="43" t="s">
        <v>121</v>
      </c>
      <c r="I2032" s="37" t="s">
        <v>67</v>
      </c>
      <c r="J2032" t="s">
        <v>4089</v>
      </c>
      <c r="K2032" t="s">
        <v>40</v>
      </c>
      <c r="L2032" s="70" t="s">
        <v>21</v>
      </c>
      <c r="M2032" s="70" t="s">
        <v>3946</v>
      </c>
      <c r="N2032" s="37" t="s">
        <v>67</v>
      </c>
      <c r="O2032" s="37" t="s">
        <v>67</v>
      </c>
      <c r="P2032" s="37" t="s">
        <v>3758</v>
      </c>
      <c r="Q2032" s="75" t="s">
        <v>2308</v>
      </c>
      <c r="R2032" t="s">
        <v>207</v>
      </c>
      <c r="S2032" s="38">
        <v>11277</v>
      </c>
      <c r="T2032">
        <v>1</v>
      </c>
      <c r="U2032">
        <v>0</v>
      </c>
      <c r="V2032" s="43" t="str">
        <f t="shared" si="139"/>
        <v>USD</v>
      </c>
    </row>
    <row r="2033" spans="1:22" x14ac:dyDescent="0.2">
      <c r="A2033" s="18" t="str">
        <f t="shared" si="137"/>
        <v>Catalogo principalOPEN VALUE ENTIDADES NO CUALIFICADASD75-01910</v>
      </c>
      <c r="B2033" s="18" t="str">
        <f t="shared" si="138"/>
        <v>D75-01910OPEN VALUE ENTIDADES NO CUALIFICADAS</v>
      </c>
      <c r="C2033" s="18"/>
      <c r="D2033" t="s">
        <v>122</v>
      </c>
      <c r="E2033" t="s">
        <v>2309</v>
      </c>
      <c r="F2033" t="s">
        <v>2546</v>
      </c>
      <c r="G2033" s="18" t="str">
        <f t="shared" si="140"/>
        <v>Catalogo principal</v>
      </c>
      <c r="H2033" s="43" t="s">
        <v>121</v>
      </c>
      <c r="I2033" s="37" t="s">
        <v>67</v>
      </c>
      <c r="J2033" t="s">
        <v>4090</v>
      </c>
      <c r="K2033" t="s">
        <v>40</v>
      </c>
      <c r="L2033" s="70" t="s">
        <v>21</v>
      </c>
      <c r="M2033" s="70" t="s">
        <v>3963</v>
      </c>
      <c r="N2033" s="37" t="s">
        <v>67</v>
      </c>
      <c r="O2033" s="37" t="s">
        <v>67</v>
      </c>
      <c r="P2033" s="37" t="s">
        <v>3758</v>
      </c>
      <c r="Q2033" s="75" t="s">
        <v>2309</v>
      </c>
      <c r="R2033" t="s">
        <v>207</v>
      </c>
      <c r="S2033" s="38">
        <v>8464</v>
      </c>
      <c r="T2033">
        <v>1</v>
      </c>
      <c r="U2033">
        <v>0</v>
      </c>
      <c r="V2033" s="43" t="str">
        <f t="shared" si="139"/>
        <v>USD</v>
      </c>
    </row>
    <row r="2034" spans="1:22" x14ac:dyDescent="0.2">
      <c r="A2034" s="18" t="str">
        <f t="shared" si="137"/>
        <v>Catalogo principalOPEN VALUE ENTIDADES NO CUALIFICADASD75-01912</v>
      </c>
      <c r="B2034" s="18" t="str">
        <f t="shared" si="138"/>
        <v>D75-01912OPEN VALUE ENTIDADES NO CUALIFICADAS</v>
      </c>
      <c r="C2034" s="18"/>
      <c r="D2034" t="s">
        <v>122</v>
      </c>
      <c r="E2034" t="s">
        <v>2310</v>
      </c>
      <c r="F2034" t="s">
        <v>2546</v>
      </c>
      <c r="G2034" s="18" t="str">
        <f t="shared" si="140"/>
        <v>Catalogo principal</v>
      </c>
      <c r="H2034" s="43" t="s">
        <v>121</v>
      </c>
      <c r="I2034" s="37" t="s">
        <v>67</v>
      </c>
      <c r="J2034" t="s">
        <v>4091</v>
      </c>
      <c r="K2034" t="s">
        <v>40</v>
      </c>
      <c r="L2034" s="70" t="s">
        <v>21</v>
      </c>
      <c r="M2034" s="70" t="s">
        <v>3948</v>
      </c>
      <c r="N2034" s="37" t="s">
        <v>67</v>
      </c>
      <c r="O2034" s="37" t="s">
        <v>67</v>
      </c>
      <c r="P2034" s="37" t="s">
        <v>3758</v>
      </c>
      <c r="Q2034" s="75" t="s">
        <v>2310</v>
      </c>
      <c r="R2034" t="s">
        <v>207</v>
      </c>
      <c r="S2034" s="38">
        <v>4833</v>
      </c>
      <c r="T2034">
        <v>1</v>
      </c>
      <c r="U2034">
        <v>0</v>
      </c>
      <c r="V2034" s="43" t="str">
        <f t="shared" si="139"/>
        <v>USD</v>
      </c>
    </row>
    <row r="2035" spans="1:22" x14ac:dyDescent="0.2">
      <c r="A2035" s="18" t="str">
        <f t="shared" si="137"/>
        <v>Catalogo principalOPEN VALUE ENTIDADES NO CUALIFICADASD86-02427</v>
      </c>
      <c r="B2035" s="18" t="str">
        <f t="shared" si="138"/>
        <v>D86-02427OPEN VALUE ENTIDADES NO CUALIFICADAS</v>
      </c>
      <c r="C2035" s="18"/>
      <c r="D2035" t="s">
        <v>122</v>
      </c>
      <c r="E2035" t="s">
        <v>2311</v>
      </c>
      <c r="F2035" t="s">
        <v>2546</v>
      </c>
      <c r="G2035" s="18" t="str">
        <f t="shared" si="140"/>
        <v>Catalogo principal</v>
      </c>
      <c r="H2035" s="43" t="s">
        <v>121</v>
      </c>
      <c r="I2035" s="37" t="s">
        <v>67</v>
      </c>
      <c r="J2035" t="s">
        <v>4092</v>
      </c>
      <c r="K2035" t="s">
        <v>40</v>
      </c>
      <c r="L2035" s="70" t="s">
        <v>21</v>
      </c>
      <c r="M2035" s="70" t="s">
        <v>3946</v>
      </c>
      <c r="N2035" s="37" t="s">
        <v>67</v>
      </c>
      <c r="O2035" s="37" t="s">
        <v>67</v>
      </c>
      <c r="P2035" s="37" t="s">
        <v>3758</v>
      </c>
      <c r="Q2035" s="75" t="s">
        <v>2311</v>
      </c>
      <c r="R2035" t="s">
        <v>207</v>
      </c>
      <c r="S2035" s="38">
        <v>738</v>
      </c>
      <c r="T2035">
        <v>1</v>
      </c>
      <c r="U2035">
        <v>0</v>
      </c>
      <c r="V2035" s="43" t="str">
        <f t="shared" si="139"/>
        <v>USD</v>
      </c>
    </row>
    <row r="2036" spans="1:22" x14ac:dyDescent="0.2">
      <c r="A2036" s="18" t="str">
        <f t="shared" si="137"/>
        <v>Catalogo principalOPEN VALUE ENTIDADES NO CUALIFICADASD86-02432</v>
      </c>
      <c r="B2036" s="18" t="str">
        <f t="shared" si="138"/>
        <v>D86-02432OPEN VALUE ENTIDADES NO CUALIFICADAS</v>
      </c>
      <c r="C2036" s="18"/>
      <c r="D2036" t="s">
        <v>122</v>
      </c>
      <c r="E2036" t="s">
        <v>2312</v>
      </c>
      <c r="F2036" t="s">
        <v>2546</v>
      </c>
      <c r="G2036" s="18" t="str">
        <f t="shared" si="140"/>
        <v>Catalogo principal</v>
      </c>
      <c r="H2036" s="43" t="s">
        <v>121</v>
      </c>
      <c r="I2036" s="37" t="s">
        <v>67</v>
      </c>
      <c r="J2036" t="s">
        <v>4093</v>
      </c>
      <c r="K2036" t="s">
        <v>40</v>
      </c>
      <c r="L2036" s="70" t="s">
        <v>21</v>
      </c>
      <c r="M2036" s="70" t="s">
        <v>3948</v>
      </c>
      <c r="N2036" s="37" t="s">
        <v>67</v>
      </c>
      <c r="O2036" s="37" t="s">
        <v>67</v>
      </c>
      <c r="P2036" s="37" t="s">
        <v>3758</v>
      </c>
      <c r="Q2036" s="75" t="s">
        <v>2312</v>
      </c>
      <c r="R2036" t="s">
        <v>207</v>
      </c>
      <c r="S2036" s="38">
        <v>345</v>
      </c>
      <c r="T2036">
        <v>1</v>
      </c>
      <c r="U2036">
        <v>0</v>
      </c>
      <c r="V2036" s="43" t="str">
        <f t="shared" si="139"/>
        <v>USD</v>
      </c>
    </row>
    <row r="2037" spans="1:22" x14ac:dyDescent="0.2">
      <c r="A2037" s="18" t="str">
        <f t="shared" si="137"/>
        <v>Catalogo principalOPEN VALUE ENTIDADES NO CUALIFICADASD87-02398</v>
      </c>
      <c r="B2037" s="18" t="str">
        <f t="shared" si="138"/>
        <v>D87-02398OPEN VALUE ENTIDADES NO CUALIFICADAS</v>
      </c>
      <c r="C2037" s="18"/>
      <c r="D2037" t="s">
        <v>122</v>
      </c>
      <c r="E2037" t="s">
        <v>2313</v>
      </c>
      <c r="F2037" t="s">
        <v>2546</v>
      </c>
      <c r="G2037" s="18" t="str">
        <f t="shared" si="140"/>
        <v>Catalogo principal</v>
      </c>
      <c r="H2037" s="43" t="s">
        <v>121</v>
      </c>
      <c r="I2037" s="37" t="s">
        <v>67</v>
      </c>
      <c r="J2037" t="s">
        <v>4094</v>
      </c>
      <c r="K2037" t="s">
        <v>40</v>
      </c>
      <c r="L2037" s="70" t="s">
        <v>21</v>
      </c>
      <c r="M2037" s="70" t="s">
        <v>3946</v>
      </c>
      <c r="N2037" s="37" t="s">
        <v>67</v>
      </c>
      <c r="O2037" s="37" t="s">
        <v>67</v>
      </c>
      <c r="P2037" s="37" t="s">
        <v>3758</v>
      </c>
      <c r="Q2037" s="75" t="s">
        <v>2313</v>
      </c>
      <c r="R2037" t="s">
        <v>207</v>
      </c>
      <c r="S2037" s="38">
        <v>1380</v>
      </c>
      <c r="T2037">
        <v>1</v>
      </c>
      <c r="U2037">
        <v>0</v>
      </c>
      <c r="V2037" s="43" t="str">
        <f t="shared" si="139"/>
        <v>USD</v>
      </c>
    </row>
    <row r="2038" spans="1:22" x14ac:dyDescent="0.2">
      <c r="A2038" s="18" t="str">
        <f t="shared" si="137"/>
        <v>Catalogo principalOPEN VALUE ENTIDADES NO CUALIFICADASD87-02403</v>
      </c>
      <c r="B2038" s="18" t="str">
        <f t="shared" si="138"/>
        <v>D87-02403OPEN VALUE ENTIDADES NO CUALIFICADAS</v>
      </c>
      <c r="C2038" s="18"/>
      <c r="D2038" t="s">
        <v>122</v>
      </c>
      <c r="E2038" t="s">
        <v>2314</v>
      </c>
      <c r="F2038" t="s">
        <v>2546</v>
      </c>
      <c r="G2038" s="18" t="str">
        <f t="shared" si="140"/>
        <v>Catalogo principal</v>
      </c>
      <c r="H2038" s="43" t="s">
        <v>121</v>
      </c>
      <c r="I2038" s="37" t="s">
        <v>67</v>
      </c>
      <c r="J2038" t="s">
        <v>4095</v>
      </c>
      <c r="K2038" t="s">
        <v>40</v>
      </c>
      <c r="L2038" s="70" t="s">
        <v>21</v>
      </c>
      <c r="M2038" s="70" t="s">
        <v>3963</v>
      </c>
      <c r="N2038" s="37" t="s">
        <v>67</v>
      </c>
      <c r="O2038" s="37" t="s">
        <v>67</v>
      </c>
      <c r="P2038" s="37" t="s">
        <v>3758</v>
      </c>
      <c r="Q2038" s="75" t="s">
        <v>2314</v>
      </c>
      <c r="R2038" t="s">
        <v>207</v>
      </c>
      <c r="S2038" s="38">
        <v>642</v>
      </c>
      <c r="T2038">
        <v>1</v>
      </c>
      <c r="U2038">
        <v>0</v>
      </c>
      <c r="V2038" s="43" t="str">
        <f t="shared" si="139"/>
        <v>USD</v>
      </c>
    </row>
    <row r="2039" spans="1:22" x14ac:dyDescent="0.2">
      <c r="A2039" s="18" t="str">
        <f t="shared" si="137"/>
        <v>Catalogo principalOPEN VALUE ENTIDADES NO CUALIFICADASD87-02408</v>
      </c>
      <c r="B2039" s="18" t="str">
        <f t="shared" si="138"/>
        <v>D87-02408OPEN VALUE ENTIDADES NO CUALIFICADAS</v>
      </c>
      <c r="C2039" s="18"/>
      <c r="D2039" t="s">
        <v>122</v>
      </c>
      <c r="E2039" t="s">
        <v>2315</v>
      </c>
      <c r="F2039" t="s">
        <v>2546</v>
      </c>
      <c r="G2039" s="18" t="str">
        <f t="shared" si="140"/>
        <v>Catalogo principal</v>
      </c>
      <c r="H2039" s="43" t="s">
        <v>121</v>
      </c>
      <c r="I2039" s="37" t="s">
        <v>67</v>
      </c>
      <c r="J2039" t="s">
        <v>4096</v>
      </c>
      <c r="K2039" t="s">
        <v>40</v>
      </c>
      <c r="L2039" s="70" t="s">
        <v>21</v>
      </c>
      <c r="M2039" s="70" t="s">
        <v>3948</v>
      </c>
      <c r="N2039" s="37" t="s">
        <v>67</v>
      </c>
      <c r="O2039" s="37" t="s">
        <v>67</v>
      </c>
      <c r="P2039" s="37" t="s">
        <v>3758</v>
      </c>
      <c r="Q2039" s="75" t="s">
        <v>2315</v>
      </c>
      <c r="R2039" t="s">
        <v>207</v>
      </c>
      <c r="S2039" s="38">
        <v>642</v>
      </c>
      <c r="T2039">
        <v>1</v>
      </c>
      <c r="U2039">
        <v>0</v>
      </c>
      <c r="V2039" s="43" t="str">
        <f t="shared" si="139"/>
        <v>USD</v>
      </c>
    </row>
    <row r="2040" spans="1:22" x14ac:dyDescent="0.2">
      <c r="A2040" s="18" t="str">
        <f t="shared" si="137"/>
        <v>Catalogo principalOPEN VALUE ENTIDADES NO CUALIFICADASDW6-00001</v>
      </c>
      <c r="B2040" s="18" t="str">
        <f t="shared" si="138"/>
        <v>DW6-00001OPEN VALUE ENTIDADES NO CUALIFICADAS</v>
      </c>
      <c r="C2040" s="18"/>
      <c r="D2040" t="s">
        <v>122</v>
      </c>
      <c r="E2040" t="s">
        <v>2316</v>
      </c>
      <c r="F2040" t="s">
        <v>2546</v>
      </c>
      <c r="G2040" s="18" t="str">
        <f t="shared" si="140"/>
        <v>Catalogo principal</v>
      </c>
      <c r="H2040" s="43" t="s">
        <v>121</v>
      </c>
      <c r="I2040" s="37" t="s">
        <v>67</v>
      </c>
      <c r="J2040" t="s">
        <v>4097</v>
      </c>
      <c r="K2040" t="s">
        <v>40</v>
      </c>
      <c r="L2040" s="70" t="s">
        <v>21</v>
      </c>
      <c r="M2040" s="70" t="s">
        <v>3966</v>
      </c>
      <c r="N2040" s="37" t="s">
        <v>67</v>
      </c>
      <c r="O2040" s="37" t="s">
        <v>67</v>
      </c>
      <c r="P2040" s="37" t="s">
        <v>3758</v>
      </c>
      <c r="Q2040" s="75" t="s">
        <v>2316</v>
      </c>
      <c r="R2040" t="s">
        <v>3691</v>
      </c>
      <c r="S2040" s="38">
        <v>10</v>
      </c>
      <c r="T2040">
        <v>1</v>
      </c>
      <c r="U2040">
        <v>0</v>
      </c>
      <c r="V2040" s="43" t="str">
        <f t="shared" si="139"/>
        <v>USD</v>
      </c>
    </row>
    <row r="2041" spans="1:22" x14ac:dyDescent="0.2">
      <c r="A2041" s="18" t="str">
        <f t="shared" si="137"/>
        <v>Catalogo principalOPEN VALUE ENTIDADES NO CUALIFICADASE9R-00006</v>
      </c>
      <c r="B2041" s="18" t="str">
        <f t="shared" si="138"/>
        <v>E9R-00006OPEN VALUE ENTIDADES NO CUALIFICADAS</v>
      </c>
      <c r="C2041" s="18"/>
      <c r="D2041" t="s">
        <v>122</v>
      </c>
      <c r="E2041" t="s">
        <v>2317</v>
      </c>
      <c r="F2041" t="s">
        <v>2546</v>
      </c>
      <c r="G2041" s="18" t="str">
        <f t="shared" si="140"/>
        <v>Catalogo principal</v>
      </c>
      <c r="H2041" s="43" t="s">
        <v>121</v>
      </c>
      <c r="I2041" s="37" t="s">
        <v>67</v>
      </c>
      <c r="J2041" t="s">
        <v>4098</v>
      </c>
      <c r="K2041" t="s">
        <v>40</v>
      </c>
      <c r="L2041" s="70" t="s">
        <v>21</v>
      </c>
      <c r="M2041" s="70" t="s">
        <v>3966</v>
      </c>
      <c r="N2041" s="37" t="s">
        <v>67</v>
      </c>
      <c r="O2041" s="37" t="s">
        <v>67</v>
      </c>
      <c r="P2041" s="37" t="s">
        <v>3758</v>
      </c>
      <c r="Q2041" s="75" t="s">
        <v>2317</v>
      </c>
      <c r="R2041" t="s">
        <v>3691</v>
      </c>
      <c r="S2041" s="38">
        <v>2.04</v>
      </c>
      <c r="T2041">
        <v>1</v>
      </c>
      <c r="U2041">
        <v>0</v>
      </c>
      <c r="V2041" s="43" t="str">
        <f t="shared" si="139"/>
        <v>USD</v>
      </c>
    </row>
    <row r="2042" spans="1:22" x14ac:dyDescent="0.2">
      <c r="A2042" s="18" t="str">
        <f t="shared" si="137"/>
        <v>Catalogo principalOPEN VALUE ENTIDADES NO CUALIFICADASEMJ-00381</v>
      </c>
      <c r="B2042" s="18" t="str">
        <f t="shared" si="138"/>
        <v>EMJ-00381OPEN VALUE ENTIDADES NO CUALIFICADAS</v>
      </c>
      <c r="C2042" s="18"/>
      <c r="D2042" t="s">
        <v>122</v>
      </c>
      <c r="E2042" t="s">
        <v>2318</v>
      </c>
      <c r="F2042" t="s">
        <v>2546</v>
      </c>
      <c r="G2042" s="18" t="str">
        <f t="shared" si="140"/>
        <v>Catalogo principal</v>
      </c>
      <c r="H2042" s="43" t="s">
        <v>121</v>
      </c>
      <c r="I2042" s="37" t="s">
        <v>67</v>
      </c>
      <c r="J2042" t="s">
        <v>4099</v>
      </c>
      <c r="K2042" t="s">
        <v>40</v>
      </c>
      <c r="L2042" s="70" t="s">
        <v>21</v>
      </c>
      <c r="M2042" s="70" t="s">
        <v>3946</v>
      </c>
      <c r="N2042" s="37" t="s">
        <v>67</v>
      </c>
      <c r="O2042" s="37" t="s">
        <v>67</v>
      </c>
      <c r="P2042" s="37" t="s">
        <v>3758</v>
      </c>
      <c r="Q2042" s="75" t="s">
        <v>2318</v>
      </c>
      <c r="R2042" t="s">
        <v>207</v>
      </c>
      <c r="S2042" s="38">
        <v>438</v>
      </c>
      <c r="T2042">
        <v>1</v>
      </c>
      <c r="U2042">
        <v>0</v>
      </c>
      <c r="V2042" s="43" t="str">
        <f t="shared" si="139"/>
        <v>USD</v>
      </c>
    </row>
    <row r="2043" spans="1:22" x14ac:dyDescent="0.2">
      <c r="A2043" s="18" t="str">
        <f t="shared" si="137"/>
        <v>Catalogo principalOPEN VALUE ENTIDADES NO CUALIFICADASEMJ-00383</v>
      </c>
      <c r="B2043" s="18" t="str">
        <f t="shared" si="138"/>
        <v>EMJ-00383OPEN VALUE ENTIDADES NO CUALIFICADAS</v>
      </c>
      <c r="C2043" s="18"/>
      <c r="D2043" t="s">
        <v>122</v>
      </c>
      <c r="E2043" t="s">
        <v>2319</v>
      </c>
      <c r="F2043" t="s">
        <v>2546</v>
      </c>
      <c r="G2043" s="18" t="str">
        <f t="shared" si="140"/>
        <v>Catalogo principal</v>
      </c>
      <c r="H2043" s="43" t="s">
        <v>121</v>
      </c>
      <c r="I2043" s="37" t="s">
        <v>67</v>
      </c>
      <c r="J2043" t="s">
        <v>4100</v>
      </c>
      <c r="K2043" t="s">
        <v>40</v>
      </c>
      <c r="L2043" s="70" t="s">
        <v>21</v>
      </c>
      <c r="M2043" s="70" t="s">
        <v>3946</v>
      </c>
      <c r="N2043" s="37" t="s">
        <v>67</v>
      </c>
      <c r="O2043" s="37" t="s">
        <v>67</v>
      </c>
      <c r="P2043" s="37" t="s">
        <v>3758</v>
      </c>
      <c r="Q2043" s="75" t="s">
        <v>2319</v>
      </c>
      <c r="R2043" t="s">
        <v>207</v>
      </c>
      <c r="S2043" s="38">
        <v>291</v>
      </c>
      <c r="T2043">
        <v>1</v>
      </c>
      <c r="U2043">
        <v>0</v>
      </c>
      <c r="V2043" s="43" t="str">
        <f t="shared" si="139"/>
        <v>USD</v>
      </c>
    </row>
    <row r="2044" spans="1:22" x14ac:dyDescent="0.2">
      <c r="A2044" s="18" t="str">
        <f t="shared" si="137"/>
        <v>Catalogo principalOPEN VALUE ENTIDADES NO CUALIFICADASEMJ-00385</v>
      </c>
      <c r="B2044" s="18" t="str">
        <f t="shared" si="138"/>
        <v>EMJ-00385OPEN VALUE ENTIDADES NO CUALIFICADAS</v>
      </c>
      <c r="C2044" s="18"/>
      <c r="D2044" t="s">
        <v>122</v>
      </c>
      <c r="E2044" t="s">
        <v>2320</v>
      </c>
      <c r="F2044" t="s">
        <v>2546</v>
      </c>
      <c r="G2044" s="18" t="str">
        <f t="shared" si="140"/>
        <v>Catalogo principal</v>
      </c>
      <c r="H2044" s="43" t="s">
        <v>121</v>
      </c>
      <c r="I2044" s="37" t="s">
        <v>67</v>
      </c>
      <c r="J2044" t="s">
        <v>4101</v>
      </c>
      <c r="K2044" t="s">
        <v>40</v>
      </c>
      <c r="L2044" s="70" t="s">
        <v>21</v>
      </c>
      <c r="M2044" s="70" t="s">
        <v>3948</v>
      </c>
      <c r="N2044" s="37" t="s">
        <v>67</v>
      </c>
      <c r="O2044" s="37" t="s">
        <v>67</v>
      </c>
      <c r="P2044" s="37" t="s">
        <v>3758</v>
      </c>
      <c r="Q2044" s="75" t="s">
        <v>2320</v>
      </c>
      <c r="R2044" t="s">
        <v>207</v>
      </c>
      <c r="S2044" s="38">
        <v>189</v>
      </c>
      <c r="T2044">
        <v>1</v>
      </c>
      <c r="U2044">
        <v>0</v>
      </c>
      <c r="V2044" s="43" t="str">
        <f t="shared" si="139"/>
        <v>USD</v>
      </c>
    </row>
    <row r="2045" spans="1:22" x14ac:dyDescent="0.2">
      <c r="A2045" s="18" t="str">
        <f t="shared" si="137"/>
        <v>Catalogo principalOPEN VALUE ENTIDADES NO CUALIFICADASEMJ-00387</v>
      </c>
      <c r="B2045" s="18" t="str">
        <f t="shared" si="138"/>
        <v>EMJ-00387OPEN VALUE ENTIDADES NO CUALIFICADAS</v>
      </c>
      <c r="C2045" s="18"/>
      <c r="D2045" t="s">
        <v>122</v>
      </c>
      <c r="E2045" t="s">
        <v>2321</v>
      </c>
      <c r="F2045" t="s">
        <v>2546</v>
      </c>
      <c r="G2045" s="18" t="str">
        <f t="shared" si="140"/>
        <v>Catalogo principal</v>
      </c>
      <c r="H2045" s="43" t="s">
        <v>121</v>
      </c>
      <c r="I2045" s="37" t="s">
        <v>67</v>
      </c>
      <c r="J2045" t="s">
        <v>4102</v>
      </c>
      <c r="K2045" t="s">
        <v>40</v>
      </c>
      <c r="L2045" s="70" t="s">
        <v>21</v>
      </c>
      <c r="M2045" s="70" t="s">
        <v>3948</v>
      </c>
      <c r="N2045" s="37" t="s">
        <v>67</v>
      </c>
      <c r="O2045" s="37" t="s">
        <v>67</v>
      </c>
      <c r="P2045" s="37" t="s">
        <v>3758</v>
      </c>
      <c r="Q2045" s="75" t="s">
        <v>2321</v>
      </c>
      <c r="R2045" t="s">
        <v>207</v>
      </c>
      <c r="S2045" s="38">
        <v>126</v>
      </c>
      <c r="T2045">
        <v>1</v>
      </c>
      <c r="U2045">
        <v>0</v>
      </c>
      <c r="V2045" s="43" t="str">
        <f t="shared" si="139"/>
        <v>USD</v>
      </c>
    </row>
    <row r="2046" spans="1:22" x14ac:dyDescent="0.2">
      <c r="A2046" s="18" t="str">
        <f t="shared" si="137"/>
        <v>Catalogo principalOPEN VALUE ENTIDADES NO CUALIFICADASEMT-00381</v>
      </c>
      <c r="B2046" s="18" t="str">
        <f t="shared" si="138"/>
        <v>EMT-00381OPEN VALUE ENTIDADES NO CUALIFICADAS</v>
      </c>
      <c r="C2046" s="18"/>
      <c r="D2046" t="s">
        <v>122</v>
      </c>
      <c r="E2046" t="s">
        <v>2322</v>
      </c>
      <c r="F2046" t="s">
        <v>2546</v>
      </c>
      <c r="G2046" s="18" t="str">
        <f t="shared" si="140"/>
        <v>Catalogo principal</v>
      </c>
      <c r="H2046" s="43" t="s">
        <v>121</v>
      </c>
      <c r="I2046" s="37" t="s">
        <v>67</v>
      </c>
      <c r="J2046" t="s">
        <v>4103</v>
      </c>
      <c r="K2046" t="s">
        <v>40</v>
      </c>
      <c r="L2046" s="70" t="s">
        <v>21</v>
      </c>
      <c r="M2046" s="70" t="s">
        <v>3946</v>
      </c>
      <c r="N2046" s="37" t="s">
        <v>67</v>
      </c>
      <c r="O2046" s="37" t="s">
        <v>67</v>
      </c>
      <c r="P2046" s="37" t="s">
        <v>3758</v>
      </c>
      <c r="Q2046" s="75" t="s">
        <v>2322</v>
      </c>
      <c r="R2046" t="s">
        <v>207</v>
      </c>
      <c r="S2046" s="38">
        <v>5451</v>
      </c>
      <c r="T2046">
        <v>1</v>
      </c>
      <c r="U2046">
        <v>0</v>
      </c>
      <c r="V2046" s="43" t="str">
        <f t="shared" si="139"/>
        <v>USD</v>
      </c>
    </row>
    <row r="2047" spans="1:22" x14ac:dyDescent="0.2">
      <c r="A2047" s="18" t="str">
        <f t="shared" si="137"/>
        <v>Catalogo principalOPEN VALUE ENTIDADES NO CUALIFICADASEMT-00383</v>
      </c>
      <c r="B2047" s="18" t="str">
        <f t="shared" si="138"/>
        <v>EMT-00383OPEN VALUE ENTIDADES NO CUALIFICADAS</v>
      </c>
      <c r="C2047" s="18"/>
      <c r="D2047" t="s">
        <v>122</v>
      </c>
      <c r="E2047" t="s">
        <v>2323</v>
      </c>
      <c r="F2047" t="s">
        <v>2546</v>
      </c>
      <c r="G2047" s="18" t="str">
        <f t="shared" si="140"/>
        <v>Catalogo principal</v>
      </c>
      <c r="H2047" s="43" t="s">
        <v>121</v>
      </c>
      <c r="I2047" s="37" t="s">
        <v>67</v>
      </c>
      <c r="J2047" t="s">
        <v>4104</v>
      </c>
      <c r="K2047" t="s">
        <v>40</v>
      </c>
      <c r="L2047" s="70" t="s">
        <v>21</v>
      </c>
      <c r="M2047" s="70" t="s">
        <v>3946</v>
      </c>
      <c r="N2047" s="37" t="s">
        <v>67</v>
      </c>
      <c r="O2047" s="37" t="s">
        <v>67</v>
      </c>
      <c r="P2047" s="37" t="s">
        <v>3758</v>
      </c>
      <c r="Q2047" s="75" t="s">
        <v>2323</v>
      </c>
      <c r="R2047" t="s">
        <v>207</v>
      </c>
      <c r="S2047" s="38">
        <v>3636</v>
      </c>
      <c r="T2047">
        <v>1</v>
      </c>
      <c r="U2047">
        <v>0</v>
      </c>
      <c r="V2047" s="43" t="str">
        <f t="shared" si="139"/>
        <v>USD</v>
      </c>
    </row>
    <row r="2048" spans="1:22" x14ac:dyDescent="0.2">
      <c r="A2048" s="18" t="str">
        <f t="shared" si="137"/>
        <v>Catalogo principalOPEN VALUE ENTIDADES NO CUALIFICADASEMT-00385</v>
      </c>
      <c r="B2048" s="18" t="str">
        <f t="shared" si="138"/>
        <v>EMT-00385OPEN VALUE ENTIDADES NO CUALIFICADAS</v>
      </c>
      <c r="C2048" s="18"/>
      <c r="D2048" t="s">
        <v>122</v>
      </c>
      <c r="E2048" t="s">
        <v>2324</v>
      </c>
      <c r="F2048" t="s">
        <v>2546</v>
      </c>
      <c r="G2048" s="18" t="str">
        <f t="shared" si="140"/>
        <v>Catalogo principal</v>
      </c>
      <c r="H2048" s="43" t="s">
        <v>121</v>
      </c>
      <c r="I2048" s="37" t="s">
        <v>67</v>
      </c>
      <c r="J2048" t="s">
        <v>4105</v>
      </c>
      <c r="K2048" t="s">
        <v>40</v>
      </c>
      <c r="L2048" s="70" t="s">
        <v>21</v>
      </c>
      <c r="M2048" s="70" t="s">
        <v>3948</v>
      </c>
      <c r="N2048" s="37" t="s">
        <v>67</v>
      </c>
      <c r="O2048" s="37" t="s">
        <v>67</v>
      </c>
      <c r="P2048" s="37" t="s">
        <v>3758</v>
      </c>
      <c r="Q2048" s="75" t="s">
        <v>2324</v>
      </c>
      <c r="R2048" t="s">
        <v>207</v>
      </c>
      <c r="S2048" s="38">
        <v>2337</v>
      </c>
      <c r="T2048">
        <v>1</v>
      </c>
      <c r="U2048">
        <v>0</v>
      </c>
      <c r="V2048" s="43" t="str">
        <f t="shared" si="139"/>
        <v>USD</v>
      </c>
    </row>
    <row r="2049" spans="1:22" x14ac:dyDescent="0.2">
      <c r="A2049" s="18" t="str">
        <f t="shared" si="137"/>
        <v>Catalogo principalOPEN VALUE ENTIDADES NO CUALIFICADASEMT-00387</v>
      </c>
      <c r="B2049" s="18" t="str">
        <f t="shared" si="138"/>
        <v>EMT-00387OPEN VALUE ENTIDADES NO CUALIFICADAS</v>
      </c>
      <c r="C2049" s="18"/>
      <c r="D2049" t="s">
        <v>122</v>
      </c>
      <c r="E2049" t="s">
        <v>2325</v>
      </c>
      <c r="F2049" t="s">
        <v>2546</v>
      </c>
      <c r="G2049" s="18" t="str">
        <f t="shared" si="140"/>
        <v>Catalogo principal</v>
      </c>
      <c r="H2049" s="43" t="s">
        <v>121</v>
      </c>
      <c r="I2049" s="37" t="s">
        <v>67</v>
      </c>
      <c r="J2049" t="s">
        <v>4106</v>
      </c>
      <c r="K2049" t="s">
        <v>40</v>
      </c>
      <c r="L2049" s="70" t="s">
        <v>21</v>
      </c>
      <c r="M2049" s="70" t="s">
        <v>3948</v>
      </c>
      <c r="N2049" s="37" t="s">
        <v>67</v>
      </c>
      <c r="O2049" s="37" t="s">
        <v>67</v>
      </c>
      <c r="P2049" s="37" t="s">
        <v>3758</v>
      </c>
      <c r="Q2049" s="75" t="s">
        <v>2325</v>
      </c>
      <c r="R2049" t="s">
        <v>207</v>
      </c>
      <c r="S2049" s="38">
        <v>1560</v>
      </c>
      <c r="T2049">
        <v>1</v>
      </c>
      <c r="U2049">
        <v>0</v>
      </c>
      <c r="V2049" s="43" t="str">
        <f t="shared" si="139"/>
        <v>USD</v>
      </c>
    </row>
    <row r="2050" spans="1:22" x14ac:dyDescent="0.2">
      <c r="A2050" s="18" t="str">
        <f t="shared" si="137"/>
        <v>Catalogo principalOPEN VALUE ENTIDADES NO CUALIFICADASENJ-00381</v>
      </c>
      <c r="B2050" s="18" t="str">
        <f t="shared" si="138"/>
        <v>ENJ-00381OPEN VALUE ENTIDADES NO CUALIFICADAS</v>
      </c>
      <c r="C2050" s="18"/>
      <c r="D2050" t="s">
        <v>122</v>
      </c>
      <c r="E2050" t="s">
        <v>2326</v>
      </c>
      <c r="F2050" t="s">
        <v>2546</v>
      </c>
      <c r="G2050" s="18" t="str">
        <f t="shared" si="140"/>
        <v>Catalogo principal</v>
      </c>
      <c r="H2050" s="43" t="s">
        <v>121</v>
      </c>
      <c r="I2050" s="37" t="s">
        <v>67</v>
      </c>
      <c r="J2050" t="s">
        <v>4107</v>
      </c>
      <c r="K2050" t="s">
        <v>40</v>
      </c>
      <c r="L2050" s="70" t="s">
        <v>21</v>
      </c>
      <c r="M2050" s="70" t="s">
        <v>3946</v>
      </c>
      <c r="N2050" s="37" t="s">
        <v>67</v>
      </c>
      <c r="O2050" s="37" t="s">
        <v>67</v>
      </c>
      <c r="P2050" s="37" t="s">
        <v>3758</v>
      </c>
      <c r="Q2050" s="75" t="s">
        <v>2326</v>
      </c>
      <c r="R2050" t="s">
        <v>207</v>
      </c>
      <c r="S2050" s="38">
        <v>5451</v>
      </c>
      <c r="T2050">
        <v>1</v>
      </c>
      <c r="U2050">
        <v>0</v>
      </c>
      <c r="V2050" s="43" t="str">
        <f t="shared" si="139"/>
        <v>USD</v>
      </c>
    </row>
    <row r="2051" spans="1:22" x14ac:dyDescent="0.2">
      <c r="A2051" s="18" t="str">
        <f t="shared" si="137"/>
        <v>Catalogo principalOPEN VALUE ENTIDADES NO CUALIFICADASENJ-00383</v>
      </c>
      <c r="B2051" s="18" t="str">
        <f t="shared" si="138"/>
        <v>ENJ-00383OPEN VALUE ENTIDADES NO CUALIFICADAS</v>
      </c>
      <c r="C2051" s="18"/>
      <c r="D2051" t="s">
        <v>122</v>
      </c>
      <c r="E2051" t="s">
        <v>2327</v>
      </c>
      <c r="F2051" t="s">
        <v>2546</v>
      </c>
      <c r="G2051" s="18" t="str">
        <f t="shared" si="140"/>
        <v>Catalogo principal</v>
      </c>
      <c r="H2051" s="43" t="s">
        <v>121</v>
      </c>
      <c r="I2051" s="37" t="s">
        <v>67</v>
      </c>
      <c r="J2051" t="s">
        <v>4108</v>
      </c>
      <c r="K2051" t="s">
        <v>40</v>
      </c>
      <c r="L2051" s="70" t="s">
        <v>21</v>
      </c>
      <c r="M2051" s="70" t="s">
        <v>3946</v>
      </c>
      <c r="N2051" s="37" t="s">
        <v>67</v>
      </c>
      <c r="O2051" s="37" t="s">
        <v>67</v>
      </c>
      <c r="P2051" s="37" t="s">
        <v>3758</v>
      </c>
      <c r="Q2051" s="75" t="s">
        <v>2327</v>
      </c>
      <c r="R2051" t="s">
        <v>207</v>
      </c>
      <c r="S2051" s="38">
        <v>3636</v>
      </c>
      <c r="T2051">
        <v>1</v>
      </c>
      <c r="U2051">
        <v>0</v>
      </c>
      <c r="V2051" s="43" t="str">
        <f t="shared" si="139"/>
        <v>USD</v>
      </c>
    </row>
    <row r="2052" spans="1:22" x14ac:dyDescent="0.2">
      <c r="A2052" s="18" t="str">
        <f t="shared" si="137"/>
        <v>Catalogo principalOPEN VALUE ENTIDADES NO CUALIFICADASENJ-00385</v>
      </c>
      <c r="B2052" s="18" t="str">
        <f t="shared" si="138"/>
        <v>ENJ-00385OPEN VALUE ENTIDADES NO CUALIFICADAS</v>
      </c>
      <c r="C2052" s="18"/>
      <c r="D2052" t="s">
        <v>122</v>
      </c>
      <c r="E2052" t="s">
        <v>2328</v>
      </c>
      <c r="F2052" t="s">
        <v>2546</v>
      </c>
      <c r="G2052" s="18" t="str">
        <f t="shared" si="140"/>
        <v>Catalogo principal</v>
      </c>
      <c r="H2052" s="43" t="s">
        <v>121</v>
      </c>
      <c r="I2052" s="37" t="s">
        <v>67</v>
      </c>
      <c r="J2052" t="s">
        <v>4109</v>
      </c>
      <c r="K2052" t="s">
        <v>40</v>
      </c>
      <c r="L2052" s="70" t="s">
        <v>21</v>
      </c>
      <c r="M2052" s="70" t="s">
        <v>3948</v>
      </c>
      <c r="N2052" s="37" t="s">
        <v>67</v>
      </c>
      <c r="O2052" s="37" t="s">
        <v>67</v>
      </c>
      <c r="P2052" s="37" t="s">
        <v>3758</v>
      </c>
      <c r="Q2052" s="75" t="s">
        <v>2328</v>
      </c>
      <c r="R2052" t="s">
        <v>207</v>
      </c>
      <c r="S2052" s="38">
        <v>2337</v>
      </c>
      <c r="T2052">
        <v>1</v>
      </c>
      <c r="U2052">
        <v>0</v>
      </c>
      <c r="V2052" s="43" t="str">
        <f t="shared" si="139"/>
        <v>USD</v>
      </c>
    </row>
    <row r="2053" spans="1:22" x14ac:dyDescent="0.2">
      <c r="A2053" s="18" t="str">
        <f t="shared" si="137"/>
        <v>Catalogo principalOPEN VALUE ENTIDADES NO CUALIFICADASENJ-00387</v>
      </c>
      <c r="B2053" s="18" t="str">
        <f t="shared" si="138"/>
        <v>ENJ-00387OPEN VALUE ENTIDADES NO CUALIFICADAS</v>
      </c>
      <c r="C2053" s="18"/>
      <c r="D2053" t="s">
        <v>122</v>
      </c>
      <c r="E2053" t="s">
        <v>2329</v>
      </c>
      <c r="F2053" t="s">
        <v>2546</v>
      </c>
      <c r="G2053" s="18" t="str">
        <f t="shared" si="140"/>
        <v>Catalogo principal</v>
      </c>
      <c r="H2053" s="43" t="s">
        <v>121</v>
      </c>
      <c r="I2053" s="37" t="s">
        <v>67</v>
      </c>
      <c r="J2053" t="s">
        <v>4110</v>
      </c>
      <c r="K2053" t="s">
        <v>40</v>
      </c>
      <c r="L2053" s="70" t="s">
        <v>21</v>
      </c>
      <c r="M2053" s="70" t="s">
        <v>3948</v>
      </c>
      <c r="N2053" s="37" t="s">
        <v>67</v>
      </c>
      <c r="O2053" s="37" t="s">
        <v>67</v>
      </c>
      <c r="P2053" s="37" t="s">
        <v>3758</v>
      </c>
      <c r="Q2053" s="75" t="s">
        <v>2329</v>
      </c>
      <c r="R2053" t="s">
        <v>207</v>
      </c>
      <c r="S2053" s="38">
        <v>1560</v>
      </c>
      <c r="T2053">
        <v>1</v>
      </c>
      <c r="U2053">
        <v>0</v>
      </c>
      <c r="V2053" s="43" t="str">
        <f t="shared" si="139"/>
        <v>USD</v>
      </c>
    </row>
    <row r="2054" spans="1:22" x14ac:dyDescent="0.2">
      <c r="A2054" s="18" t="str">
        <f t="shared" si="137"/>
        <v>Catalogo principalOPEN VALUE ENTIDADES NO CUALIFICADASEVY-00001</v>
      </c>
      <c r="B2054" s="18" t="str">
        <f t="shared" si="138"/>
        <v>EVY-00001OPEN VALUE ENTIDADES NO CUALIFICADAS</v>
      </c>
      <c r="C2054" s="18"/>
      <c r="D2054" t="s">
        <v>122</v>
      </c>
      <c r="E2054" t="s">
        <v>2330</v>
      </c>
      <c r="F2054" t="s">
        <v>2546</v>
      </c>
      <c r="G2054" s="18" t="str">
        <f t="shared" si="140"/>
        <v>Catalogo principal</v>
      </c>
      <c r="H2054" s="43" t="s">
        <v>121</v>
      </c>
      <c r="I2054" s="37" t="s">
        <v>67</v>
      </c>
      <c r="J2054" t="s">
        <v>3893</v>
      </c>
      <c r="K2054" t="s">
        <v>40</v>
      </c>
      <c r="L2054" s="70" t="s">
        <v>21</v>
      </c>
      <c r="M2054" s="70" t="s">
        <v>28</v>
      </c>
      <c r="N2054" s="37" t="s">
        <v>67</v>
      </c>
      <c r="O2054" s="37" t="s">
        <v>67</v>
      </c>
      <c r="P2054" s="37" t="s">
        <v>3758</v>
      </c>
      <c r="Q2054" s="75" t="s">
        <v>2330</v>
      </c>
      <c r="R2054" t="s">
        <v>3691</v>
      </c>
      <c r="S2054" s="38">
        <v>100</v>
      </c>
      <c r="T2054">
        <v>1</v>
      </c>
      <c r="U2054">
        <v>0</v>
      </c>
      <c r="V2054" s="43" t="str">
        <f t="shared" si="139"/>
        <v>USD</v>
      </c>
    </row>
    <row r="2055" spans="1:22" x14ac:dyDescent="0.2">
      <c r="A2055" s="18" t="str">
        <f t="shared" ref="A2055:A2118" si="141">D2055&amp;F2055&amp;E2055</f>
        <v>Catalogo principalOPEN VALUE ENTIDADES NO CUALIFICADASEWH-00001</v>
      </c>
      <c r="B2055" s="18" t="str">
        <f t="shared" ref="B2055:B2118" si="142">E2055&amp;F2055</f>
        <v>EWH-00001OPEN VALUE ENTIDADES NO CUALIFICADAS</v>
      </c>
      <c r="C2055" s="18"/>
      <c r="D2055" t="s">
        <v>122</v>
      </c>
      <c r="E2055" t="s">
        <v>2331</v>
      </c>
      <c r="F2055" t="s">
        <v>2546</v>
      </c>
      <c r="G2055" s="18" t="str">
        <f t="shared" si="140"/>
        <v>Catalogo principal</v>
      </c>
      <c r="H2055" s="43" t="s">
        <v>121</v>
      </c>
      <c r="I2055" s="37" t="s">
        <v>67</v>
      </c>
      <c r="J2055" t="s">
        <v>3894</v>
      </c>
      <c r="K2055" t="s">
        <v>40</v>
      </c>
      <c r="L2055" s="70" t="s">
        <v>21</v>
      </c>
      <c r="M2055" s="70" t="s">
        <v>28</v>
      </c>
      <c r="N2055" s="37" t="s">
        <v>67</v>
      </c>
      <c r="O2055" s="37" t="s">
        <v>67</v>
      </c>
      <c r="P2055" s="37" t="s">
        <v>3758</v>
      </c>
      <c r="Q2055" s="75" t="s">
        <v>2331</v>
      </c>
      <c r="R2055" t="s">
        <v>3691</v>
      </c>
      <c r="S2055" s="38">
        <v>5</v>
      </c>
      <c r="T2055">
        <v>1</v>
      </c>
      <c r="U2055">
        <v>0</v>
      </c>
      <c r="V2055" s="43" t="str">
        <f t="shared" si="139"/>
        <v>USD</v>
      </c>
    </row>
    <row r="2056" spans="1:22" x14ac:dyDescent="0.2">
      <c r="A2056" s="18" t="str">
        <f t="shared" si="141"/>
        <v>Catalogo principalOPEN VALUE ENTIDADES NO CUALIFICADASF2R-00006</v>
      </c>
      <c r="B2056" s="18" t="str">
        <f t="shared" si="142"/>
        <v>F2R-00006OPEN VALUE ENTIDADES NO CUALIFICADAS</v>
      </c>
      <c r="C2056" s="18"/>
      <c r="D2056" t="s">
        <v>122</v>
      </c>
      <c r="E2056" t="s">
        <v>2332</v>
      </c>
      <c r="F2056" t="s">
        <v>2546</v>
      </c>
      <c r="G2056" s="18" t="str">
        <f t="shared" si="140"/>
        <v>Catalogo principal</v>
      </c>
      <c r="H2056" s="43" t="s">
        <v>121</v>
      </c>
      <c r="I2056" s="37" t="s">
        <v>67</v>
      </c>
      <c r="J2056" t="s">
        <v>4111</v>
      </c>
      <c r="K2056" t="s">
        <v>40</v>
      </c>
      <c r="L2056" s="70" t="s">
        <v>21</v>
      </c>
      <c r="M2056" s="70" t="s">
        <v>3966</v>
      </c>
      <c r="N2056" s="37" t="s">
        <v>67</v>
      </c>
      <c r="O2056" s="37" t="s">
        <v>67</v>
      </c>
      <c r="P2056" s="37" t="s">
        <v>3758</v>
      </c>
      <c r="Q2056" s="75" t="s">
        <v>2332</v>
      </c>
      <c r="R2056" t="s">
        <v>3691</v>
      </c>
      <c r="S2056" s="38">
        <v>1.18</v>
      </c>
      <c r="T2056">
        <v>1</v>
      </c>
      <c r="U2056">
        <v>0</v>
      </c>
      <c r="V2056" s="43" t="str">
        <f t="shared" ref="V2056:V2119" si="143">H2056</f>
        <v>USD</v>
      </c>
    </row>
    <row r="2057" spans="1:22" x14ac:dyDescent="0.2">
      <c r="A2057" s="18" t="str">
        <f t="shared" si="141"/>
        <v>Catalogo principalOPEN VALUE ENTIDADES NO CUALIFICADASF52-02027</v>
      </c>
      <c r="B2057" s="18" t="str">
        <f t="shared" si="142"/>
        <v>F52-02027OPEN VALUE ENTIDADES NO CUALIFICADAS</v>
      </c>
      <c r="C2057" s="18"/>
      <c r="D2057" t="s">
        <v>122</v>
      </c>
      <c r="E2057" t="s">
        <v>2333</v>
      </c>
      <c r="F2057" t="s">
        <v>2546</v>
      </c>
      <c r="G2057" s="18" t="str">
        <f t="shared" si="140"/>
        <v>Catalogo principal</v>
      </c>
      <c r="H2057" s="43" t="s">
        <v>121</v>
      </c>
      <c r="I2057" s="37" t="s">
        <v>67</v>
      </c>
      <c r="J2057" t="s">
        <v>4112</v>
      </c>
      <c r="K2057" t="s">
        <v>40</v>
      </c>
      <c r="L2057" s="70" t="s">
        <v>21</v>
      </c>
      <c r="M2057" s="70" t="s">
        <v>3946</v>
      </c>
      <c r="N2057" s="37" t="s">
        <v>67</v>
      </c>
      <c r="O2057" s="37" t="s">
        <v>67</v>
      </c>
      <c r="P2057" s="37" t="s">
        <v>3758</v>
      </c>
      <c r="Q2057" s="75" t="s">
        <v>2333</v>
      </c>
      <c r="R2057" t="s">
        <v>207</v>
      </c>
      <c r="S2057" s="38">
        <v>49176</v>
      </c>
      <c r="T2057">
        <v>1</v>
      </c>
      <c r="U2057">
        <v>0</v>
      </c>
      <c r="V2057" s="43" t="str">
        <f t="shared" si="143"/>
        <v>USD</v>
      </c>
    </row>
    <row r="2058" spans="1:22" x14ac:dyDescent="0.2">
      <c r="A2058" s="18" t="str">
        <f t="shared" si="141"/>
        <v>Catalogo principalOPEN VALUE ENTIDADES NO CUALIFICADASF52-02029</v>
      </c>
      <c r="B2058" s="18" t="str">
        <f t="shared" si="142"/>
        <v>F52-02029OPEN VALUE ENTIDADES NO CUALIFICADAS</v>
      </c>
      <c r="C2058" s="18"/>
      <c r="D2058" t="s">
        <v>122</v>
      </c>
      <c r="E2058" t="s">
        <v>2334</v>
      </c>
      <c r="F2058" t="s">
        <v>2546</v>
      </c>
      <c r="G2058" s="18" t="str">
        <f t="shared" si="140"/>
        <v>Catalogo principal</v>
      </c>
      <c r="H2058" s="43" t="s">
        <v>121</v>
      </c>
      <c r="I2058" s="37" t="s">
        <v>67</v>
      </c>
      <c r="J2058" t="s">
        <v>4113</v>
      </c>
      <c r="K2058" t="s">
        <v>40</v>
      </c>
      <c r="L2058" s="70" t="s">
        <v>21</v>
      </c>
      <c r="M2058" s="70" t="s">
        <v>3948</v>
      </c>
      <c r="N2058" s="37" t="s">
        <v>67</v>
      </c>
      <c r="O2058" s="37" t="s">
        <v>67</v>
      </c>
      <c r="P2058" s="37" t="s">
        <v>3758</v>
      </c>
      <c r="Q2058" s="75" t="s">
        <v>2334</v>
      </c>
      <c r="R2058" t="s">
        <v>207</v>
      </c>
      <c r="S2058" s="38">
        <v>21078</v>
      </c>
      <c r="T2058">
        <v>1</v>
      </c>
      <c r="U2058">
        <v>0</v>
      </c>
      <c r="V2058" s="43" t="str">
        <f t="shared" si="143"/>
        <v>USD</v>
      </c>
    </row>
    <row r="2059" spans="1:22" x14ac:dyDescent="0.2">
      <c r="A2059" s="18" t="str">
        <f t="shared" si="141"/>
        <v>Catalogo principalOPEN VALUE ENTIDADES NO CUALIFICADASF52-02274</v>
      </c>
      <c r="B2059" s="18" t="str">
        <f t="shared" si="142"/>
        <v>F52-02274OPEN VALUE ENTIDADES NO CUALIFICADAS</v>
      </c>
      <c r="C2059" s="18"/>
      <c r="D2059" t="s">
        <v>122</v>
      </c>
      <c r="E2059" t="s">
        <v>2335</v>
      </c>
      <c r="F2059" t="s">
        <v>2546</v>
      </c>
      <c r="G2059" s="18" t="str">
        <f t="shared" si="140"/>
        <v>Catalogo principal</v>
      </c>
      <c r="H2059" s="43" t="s">
        <v>121</v>
      </c>
      <c r="I2059" s="37" t="s">
        <v>67</v>
      </c>
      <c r="J2059" t="s">
        <v>4114</v>
      </c>
      <c r="K2059" t="s">
        <v>40</v>
      </c>
      <c r="L2059" s="70" t="s">
        <v>21</v>
      </c>
      <c r="M2059" s="70" t="s">
        <v>3963</v>
      </c>
      <c r="N2059" s="37" t="s">
        <v>67</v>
      </c>
      <c r="O2059" s="37" t="s">
        <v>67</v>
      </c>
      <c r="P2059" s="37" t="s">
        <v>3758</v>
      </c>
      <c r="Q2059" s="75" t="s">
        <v>2335</v>
      </c>
      <c r="R2059" t="s">
        <v>207</v>
      </c>
      <c r="S2059" s="38">
        <v>46365</v>
      </c>
      <c r="T2059">
        <v>1</v>
      </c>
      <c r="U2059">
        <v>0</v>
      </c>
      <c r="V2059" s="43" t="str">
        <f t="shared" si="143"/>
        <v>USD</v>
      </c>
    </row>
    <row r="2060" spans="1:22" x14ac:dyDescent="0.2">
      <c r="A2060" s="18" t="str">
        <f t="shared" si="141"/>
        <v>Catalogo principalOPEN VALUE ENTIDADES NO CUALIFICADASF52-02276</v>
      </c>
      <c r="B2060" s="18" t="str">
        <f t="shared" si="142"/>
        <v>F52-02276OPEN VALUE ENTIDADES NO CUALIFICADAS</v>
      </c>
      <c r="C2060" s="18"/>
      <c r="D2060" t="s">
        <v>122</v>
      </c>
      <c r="E2060" t="s">
        <v>2336</v>
      </c>
      <c r="F2060" t="s">
        <v>2546</v>
      </c>
      <c r="G2060" s="18" t="str">
        <f t="shared" si="140"/>
        <v>Catalogo principal</v>
      </c>
      <c r="H2060" s="43" t="s">
        <v>121</v>
      </c>
      <c r="I2060" s="37" t="s">
        <v>67</v>
      </c>
      <c r="J2060" t="s">
        <v>4115</v>
      </c>
      <c r="K2060" t="s">
        <v>40</v>
      </c>
      <c r="L2060" s="70" t="s">
        <v>21</v>
      </c>
      <c r="M2060" s="70" t="s">
        <v>3963</v>
      </c>
      <c r="N2060" s="37" t="s">
        <v>67</v>
      </c>
      <c r="O2060" s="37" t="s">
        <v>67</v>
      </c>
      <c r="P2060" s="37" t="s">
        <v>3758</v>
      </c>
      <c r="Q2060" s="75" t="s">
        <v>2336</v>
      </c>
      <c r="R2060" t="s">
        <v>207</v>
      </c>
      <c r="S2060" s="38">
        <v>37902</v>
      </c>
      <c r="T2060">
        <v>1</v>
      </c>
      <c r="U2060">
        <v>0</v>
      </c>
      <c r="V2060" s="43" t="str">
        <f t="shared" si="143"/>
        <v>USD</v>
      </c>
    </row>
    <row r="2061" spans="1:22" x14ac:dyDescent="0.2">
      <c r="A2061" s="18" t="str">
        <f t="shared" si="141"/>
        <v>Catalogo principalOPEN VALUE ENTIDADES NO CUALIFICADASFTH-00001</v>
      </c>
      <c r="B2061" s="18" t="str">
        <f t="shared" si="142"/>
        <v>FTH-00001OPEN VALUE ENTIDADES NO CUALIFICADAS</v>
      </c>
      <c r="C2061" s="18"/>
      <c r="D2061" t="s">
        <v>122</v>
      </c>
      <c r="E2061" t="s">
        <v>2337</v>
      </c>
      <c r="F2061" t="s">
        <v>2546</v>
      </c>
      <c r="G2061" s="18" t="str">
        <f t="shared" si="140"/>
        <v>Catalogo principal</v>
      </c>
      <c r="H2061" s="43" t="s">
        <v>121</v>
      </c>
      <c r="I2061" s="37" t="s">
        <v>67</v>
      </c>
      <c r="J2061" t="s">
        <v>4116</v>
      </c>
      <c r="K2061" t="s">
        <v>40</v>
      </c>
      <c r="L2061" s="70" t="s">
        <v>21</v>
      </c>
      <c r="M2061" s="70" t="s">
        <v>3966</v>
      </c>
      <c r="N2061" s="37" t="s">
        <v>67</v>
      </c>
      <c r="O2061" s="37" t="s">
        <v>67</v>
      </c>
      <c r="P2061" s="37" t="s">
        <v>3758</v>
      </c>
      <c r="Q2061" s="75" t="s">
        <v>2337</v>
      </c>
      <c r="R2061" t="s">
        <v>3691</v>
      </c>
      <c r="S2061" s="38">
        <v>5</v>
      </c>
      <c r="T2061">
        <v>1</v>
      </c>
      <c r="U2061">
        <v>0</v>
      </c>
      <c r="V2061" s="43" t="str">
        <f t="shared" si="143"/>
        <v>USD</v>
      </c>
    </row>
    <row r="2062" spans="1:22" x14ac:dyDescent="0.2">
      <c r="A2062" s="18" t="str">
        <f t="shared" si="141"/>
        <v>Catalogo principalOPEN VALUE ENTIDADES NO CUALIFICADASG3S-00444</v>
      </c>
      <c r="B2062" s="18" t="str">
        <f t="shared" si="142"/>
        <v>G3S-00444OPEN VALUE ENTIDADES NO CUALIFICADAS</v>
      </c>
      <c r="C2062" s="18"/>
      <c r="D2062" t="s">
        <v>122</v>
      </c>
      <c r="E2062" t="s">
        <v>2338</v>
      </c>
      <c r="F2062" t="s">
        <v>2546</v>
      </c>
      <c r="G2062" s="18" t="str">
        <f t="shared" si="140"/>
        <v>Catalogo principal</v>
      </c>
      <c r="H2062" s="43" t="s">
        <v>121</v>
      </c>
      <c r="I2062" s="37" t="s">
        <v>67</v>
      </c>
      <c r="J2062" t="s">
        <v>4117</v>
      </c>
      <c r="K2062" t="s">
        <v>40</v>
      </c>
      <c r="L2062" s="70" t="s">
        <v>21</v>
      </c>
      <c r="M2062" s="70" t="s">
        <v>3946</v>
      </c>
      <c r="N2062" s="37" t="s">
        <v>67</v>
      </c>
      <c r="O2062" s="37" t="s">
        <v>67</v>
      </c>
      <c r="P2062" s="37" t="s">
        <v>3758</v>
      </c>
      <c r="Q2062" s="75" t="s">
        <v>2338</v>
      </c>
      <c r="R2062" t="s">
        <v>207</v>
      </c>
      <c r="S2062" s="38">
        <v>969</v>
      </c>
      <c r="T2062">
        <v>1</v>
      </c>
      <c r="U2062">
        <v>0</v>
      </c>
      <c r="V2062" s="43" t="str">
        <f t="shared" si="143"/>
        <v>USD</v>
      </c>
    </row>
    <row r="2063" spans="1:22" x14ac:dyDescent="0.2">
      <c r="A2063" s="18" t="str">
        <f t="shared" si="141"/>
        <v>Catalogo principalOPEN VALUE ENTIDADES NO CUALIFICADASG3S-00446</v>
      </c>
      <c r="B2063" s="18" t="str">
        <f t="shared" si="142"/>
        <v>G3S-00446OPEN VALUE ENTIDADES NO CUALIFICADAS</v>
      </c>
      <c r="C2063" s="18"/>
      <c r="D2063" t="s">
        <v>122</v>
      </c>
      <c r="E2063" t="s">
        <v>2339</v>
      </c>
      <c r="F2063" t="s">
        <v>2546</v>
      </c>
      <c r="G2063" s="18" t="str">
        <f t="shared" si="140"/>
        <v>Catalogo principal</v>
      </c>
      <c r="H2063" s="43" t="s">
        <v>121</v>
      </c>
      <c r="I2063" s="37" t="s">
        <v>67</v>
      </c>
      <c r="J2063" t="s">
        <v>4118</v>
      </c>
      <c r="K2063" t="s">
        <v>40</v>
      </c>
      <c r="L2063" s="70" t="s">
        <v>21</v>
      </c>
      <c r="M2063" s="70" t="s">
        <v>3948</v>
      </c>
      <c r="N2063" s="37" t="s">
        <v>67</v>
      </c>
      <c r="O2063" s="37" t="s">
        <v>67</v>
      </c>
      <c r="P2063" s="37" t="s">
        <v>3758</v>
      </c>
      <c r="Q2063" s="75" t="s">
        <v>2339</v>
      </c>
      <c r="R2063" t="s">
        <v>207</v>
      </c>
      <c r="S2063" s="38">
        <v>417</v>
      </c>
      <c r="T2063">
        <v>1</v>
      </c>
      <c r="U2063">
        <v>0</v>
      </c>
      <c r="V2063" s="43" t="str">
        <f t="shared" si="143"/>
        <v>USD</v>
      </c>
    </row>
    <row r="2064" spans="1:22" x14ac:dyDescent="0.2">
      <c r="A2064" s="18" t="str">
        <f t="shared" si="141"/>
        <v>Catalogo principalOPEN VALUE ENTIDADES NO CUALIFICADASGN9-00001</v>
      </c>
      <c r="B2064" s="18" t="str">
        <f t="shared" si="142"/>
        <v>GN9-00001OPEN VALUE ENTIDADES NO CUALIFICADAS</v>
      </c>
      <c r="C2064" s="18"/>
      <c r="D2064" t="s">
        <v>122</v>
      </c>
      <c r="E2064" t="s">
        <v>2340</v>
      </c>
      <c r="F2064" t="s">
        <v>2546</v>
      </c>
      <c r="G2064" s="18" t="str">
        <f t="shared" si="140"/>
        <v>Catalogo principal</v>
      </c>
      <c r="H2064" s="43" t="s">
        <v>121</v>
      </c>
      <c r="I2064" s="37" t="s">
        <v>67</v>
      </c>
      <c r="J2064" t="s">
        <v>4119</v>
      </c>
      <c r="K2064" t="s">
        <v>40</v>
      </c>
      <c r="L2064" s="70" t="s">
        <v>21</v>
      </c>
      <c r="M2064" s="70" t="s">
        <v>3966</v>
      </c>
      <c r="N2064" s="37" t="s">
        <v>67</v>
      </c>
      <c r="O2064" s="37" t="s">
        <v>67</v>
      </c>
      <c r="P2064" s="37" t="s">
        <v>3758</v>
      </c>
      <c r="Q2064" s="75" t="s">
        <v>2340</v>
      </c>
      <c r="R2064" t="s">
        <v>3691</v>
      </c>
      <c r="S2064" s="38">
        <v>6</v>
      </c>
      <c r="T2064">
        <v>1</v>
      </c>
      <c r="U2064">
        <v>0</v>
      </c>
      <c r="V2064" s="43" t="str">
        <f t="shared" si="143"/>
        <v>USD</v>
      </c>
    </row>
    <row r="2065" spans="1:22" x14ac:dyDescent="0.2">
      <c r="A2065" s="18" t="str">
        <f t="shared" si="141"/>
        <v>Catalogo principalOPEN VALUE ENTIDADES NO CUALIFICADASGR5-00001</v>
      </c>
      <c r="B2065" s="18" t="str">
        <f t="shared" si="142"/>
        <v>GR5-00001OPEN VALUE ENTIDADES NO CUALIFICADAS</v>
      </c>
      <c r="C2065" s="18"/>
      <c r="D2065" t="s">
        <v>122</v>
      </c>
      <c r="E2065" t="s">
        <v>2341</v>
      </c>
      <c r="F2065" t="s">
        <v>2546</v>
      </c>
      <c r="G2065" s="18" t="str">
        <f t="shared" si="140"/>
        <v>Catalogo principal</v>
      </c>
      <c r="H2065" s="43" t="s">
        <v>121</v>
      </c>
      <c r="I2065" s="37" t="s">
        <v>67</v>
      </c>
      <c r="J2065" t="s">
        <v>4120</v>
      </c>
      <c r="K2065" t="s">
        <v>40</v>
      </c>
      <c r="L2065" s="70" t="s">
        <v>21</v>
      </c>
      <c r="M2065" s="70" t="s">
        <v>3966</v>
      </c>
      <c r="N2065" s="37" t="s">
        <v>67</v>
      </c>
      <c r="O2065" s="37" t="s">
        <v>67</v>
      </c>
      <c r="P2065" s="37" t="s">
        <v>3758</v>
      </c>
      <c r="Q2065" s="75" t="s">
        <v>2341</v>
      </c>
      <c r="R2065" t="s">
        <v>3691</v>
      </c>
      <c r="S2065" s="38">
        <v>3</v>
      </c>
      <c r="T2065">
        <v>1</v>
      </c>
      <c r="U2065">
        <v>0</v>
      </c>
      <c r="V2065" s="43" t="str">
        <f t="shared" si="143"/>
        <v>USD</v>
      </c>
    </row>
    <row r="2066" spans="1:22" x14ac:dyDescent="0.2">
      <c r="A2066" s="18" t="str">
        <f t="shared" si="141"/>
        <v>Catalogo principalOPEN VALUE ENTIDADES NO CUALIFICADASGS7-00001</v>
      </c>
      <c r="B2066" s="18" t="str">
        <f t="shared" si="142"/>
        <v>GS7-00001OPEN VALUE ENTIDADES NO CUALIFICADAS</v>
      </c>
      <c r="C2066" s="18"/>
      <c r="D2066" t="s">
        <v>122</v>
      </c>
      <c r="E2066" t="s">
        <v>2342</v>
      </c>
      <c r="F2066" t="s">
        <v>2546</v>
      </c>
      <c r="G2066" s="18" t="str">
        <f t="shared" si="140"/>
        <v>Catalogo principal</v>
      </c>
      <c r="H2066" s="43" t="s">
        <v>121</v>
      </c>
      <c r="I2066" s="37" t="s">
        <v>67</v>
      </c>
      <c r="J2066" t="s">
        <v>4121</v>
      </c>
      <c r="K2066" t="s">
        <v>40</v>
      </c>
      <c r="L2066" s="70" t="s">
        <v>21</v>
      </c>
      <c r="M2066" s="70" t="s">
        <v>3966</v>
      </c>
      <c r="N2066" s="37" t="s">
        <v>67</v>
      </c>
      <c r="O2066" s="37" t="s">
        <v>67</v>
      </c>
      <c r="P2066" s="37" t="s">
        <v>3758</v>
      </c>
      <c r="Q2066" s="75" t="s">
        <v>2342</v>
      </c>
      <c r="R2066" t="s">
        <v>3691</v>
      </c>
      <c r="S2066" s="38">
        <v>10.6</v>
      </c>
      <c r="T2066">
        <v>1</v>
      </c>
      <c r="U2066">
        <v>0</v>
      </c>
      <c r="V2066" s="43" t="str">
        <f t="shared" si="143"/>
        <v>USD</v>
      </c>
    </row>
    <row r="2067" spans="1:22" x14ac:dyDescent="0.2">
      <c r="A2067" s="18" t="str">
        <f t="shared" si="141"/>
        <v>Catalogo principalOPEN VALUE ENTIDADES NO CUALIFICADASH04-01320</v>
      </c>
      <c r="B2067" s="18" t="str">
        <f t="shared" si="142"/>
        <v>H04-01320OPEN VALUE ENTIDADES NO CUALIFICADAS</v>
      </c>
      <c r="C2067" s="18"/>
      <c r="D2067" t="s">
        <v>122</v>
      </c>
      <c r="E2067" t="s">
        <v>2343</v>
      </c>
      <c r="F2067" t="s">
        <v>2546</v>
      </c>
      <c r="G2067" s="18" t="str">
        <f t="shared" si="140"/>
        <v>Catalogo principal</v>
      </c>
      <c r="H2067" s="43" t="s">
        <v>121</v>
      </c>
      <c r="I2067" s="37" t="s">
        <v>67</v>
      </c>
      <c r="J2067" t="s">
        <v>4122</v>
      </c>
      <c r="K2067" t="s">
        <v>40</v>
      </c>
      <c r="L2067" s="70" t="s">
        <v>21</v>
      </c>
      <c r="M2067" s="70" t="s">
        <v>3946</v>
      </c>
      <c r="N2067" s="37" t="s">
        <v>67</v>
      </c>
      <c r="O2067" s="37" t="s">
        <v>67</v>
      </c>
      <c r="P2067" s="37" t="s">
        <v>3758</v>
      </c>
      <c r="Q2067" s="75" t="s">
        <v>2343</v>
      </c>
      <c r="R2067" t="s">
        <v>207</v>
      </c>
      <c r="S2067" s="38">
        <v>16629</v>
      </c>
      <c r="T2067">
        <v>1</v>
      </c>
      <c r="U2067">
        <v>0</v>
      </c>
      <c r="V2067" s="43" t="str">
        <f t="shared" si="143"/>
        <v>USD</v>
      </c>
    </row>
    <row r="2068" spans="1:22" x14ac:dyDescent="0.2">
      <c r="A2068" s="18" t="str">
        <f t="shared" si="141"/>
        <v>Catalogo principalOPEN VALUE ENTIDADES NO CUALIFICADASH04-01325</v>
      </c>
      <c r="B2068" s="18" t="str">
        <f t="shared" si="142"/>
        <v>H04-01325OPEN VALUE ENTIDADES NO CUALIFICADAS</v>
      </c>
      <c r="C2068" s="18"/>
      <c r="D2068" t="s">
        <v>122</v>
      </c>
      <c r="E2068" t="s">
        <v>2344</v>
      </c>
      <c r="F2068" t="s">
        <v>2546</v>
      </c>
      <c r="G2068" s="18" t="str">
        <f t="shared" si="140"/>
        <v>Catalogo principal</v>
      </c>
      <c r="H2068" s="43" t="s">
        <v>121</v>
      </c>
      <c r="I2068" s="37" t="s">
        <v>67</v>
      </c>
      <c r="J2068" t="s">
        <v>4123</v>
      </c>
      <c r="K2068" t="s">
        <v>40</v>
      </c>
      <c r="L2068" s="70" t="s">
        <v>21</v>
      </c>
      <c r="M2068" s="70" t="s">
        <v>3948</v>
      </c>
      <c r="N2068" s="37" t="s">
        <v>67</v>
      </c>
      <c r="O2068" s="37" t="s">
        <v>67</v>
      </c>
      <c r="P2068" s="37" t="s">
        <v>3758</v>
      </c>
      <c r="Q2068" s="75" t="s">
        <v>2344</v>
      </c>
      <c r="R2068" t="s">
        <v>207</v>
      </c>
      <c r="S2068" s="38">
        <v>7128</v>
      </c>
      <c r="T2068">
        <v>1</v>
      </c>
      <c r="U2068">
        <v>0</v>
      </c>
      <c r="V2068" s="43" t="str">
        <f t="shared" si="143"/>
        <v>USD</v>
      </c>
    </row>
    <row r="2069" spans="1:22" x14ac:dyDescent="0.2">
      <c r="A2069" s="18" t="str">
        <f t="shared" si="141"/>
        <v>Catalogo principalOPEN VALUE ENTIDADES NO CUALIFICADASH05-01756</v>
      </c>
      <c r="B2069" s="18" t="str">
        <f t="shared" si="142"/>
        <v>H05-01756OPEN VALUE ENTIDADES NO CUALIFICADAS</v>
      </c>
      <c r="C2069" s="18"/>
      <c r="D2069" t="s">
        <v>122</v>
      </c>
      <c r="E2069" t="s">
        <v>2345</v>
      </c>
      <c r="F2069" t="s">
        <v>2546</v>
      </c>
      <c r="G2069" s="18" t="str">
        <f t="shared" si="140"/>
        <v>Catalogo principal</v>
      </c>
      <c r="H2069" s="43" t="s">
        <v>121</v>
      </c>
      <c r="I2069" s="37" t="s">
        <v>67</v>
      </c>
      <c r="J2069" t="s">
        <v>4124</v>
      </c>
      <c r="K2069" t="s">
        <v>40</v>
      </c>
      <c r="L2069" s="70" t="s">
        <v>21</v>
      </c>
      <c r="M2069" s="70" t="s">
        <v>3946</v>
      </c>
      <c r="N2069" s="37" t="s">
        <v>67</v>
      </c>
      <c r="O2069" s="37" t="s">
        <v>67</v>
      </c>
      <c r="P2069" s="37" t="s">
        <v>3758</v>
      </c>
      <c r="Q2069" s="75" t="s">
        <v>2345</v>
      </c>
      <c r="R2069" t="s">
        <v>207</v>
      </c>
      <c r="S2069" s="38">
        <v>234</v>
      </c>
      <c r="T2069">
        <v>1</v>
      </c>
      <c r="U2069">
        <v>0</v>
      </c>
      <c r="V2069" s="43" t="str">
        <f t="shared" si="143"/>
        <v>USD</v>
      </c>
    </row>
    <row r="2070" spans="1:22" x14ac:dyDescent="0.2">
      <c r="A2070" s="18" t="str">
        <f t="shared" si="141"/>
        <v>Catalogo principalOPEN VALUE ENTIDADES NO CUALIFICADASH05-01757</v>
      </c>
      <c r="B2070" s="18" t="str">
        <f t="shared" si="142"/>
        <v>H05-01757OPEN VALUE ENTIDADES NO CUALIFICADAS</v>
      </c>
      <c r="C2070" s="18"/>
      <c r="D2070" t="s">
        <v>122</v>
      </c>
      <c r="E2070" t="s">
        <v>2346</v>
      </c>
      <c r="F2070" t="s">
        <v>2546</v>
      </c>
      <c r="G2070" s="18" t="str">
        <f t="shared" si="140"/>
        <v>Catalogo principal</v>
      </c>
      <c r="H2070" s="43" t="s">
        <v>121</v>
      </c>
      <c r="I2070" s="37" t="s">
        <v>67</v>
      </c>
      <c r="J2070" t="s">
        <v>4125</v>
      </c>
      <c r="K2070" t="s">
        <v>40</v>
      </c>
      <c r="L2070" s="70" t="s">
        <v>21</v>
      </c>
      <c r="M2070" s="70" t="s">
        <v>3946</v>
      </c>
      <c r="N2070" s="37" t="s">
        <v>67</v>
      </c>
      <c r="O2070" s="37" t="s">
        <v>67</v>
      </c>
      <c r="P2070" s="37" t="s">
        <v>3758</v>
      </c>
      <c r="Q2070" s="75" t="s">
        <v>2346</v>
      </c>
      <c r="R2070" t="s">
        <v>207</v>
      </c>
      <c r="S2070" s="38">
        <v>303</v>
      </c>
      <c r="T2070">
        <v>1</v>
      </c>
      <c r="U2070">
        <v>0</v>
      </c>
      <c r="V2070" s="43" t="str">
        <f t="shared" si="143"/>
        <v>USD</v>
      </c>
    </row>
    <row r="2071" spans="1:22" x14ac:dyDescent="0.2">
      <c r="A2071" s="18" t="str">
        <f t="shared" si="141"/>
        <v>Catalogo principalOPEN VALUE ENTIDADES NO CUALIFICADASH05-01766</v>
      </c>
      <c r="B2071" s="18" t="str">
        <f t="shared" si="142"/>
        <v>H05-01766OPEN VALUE ENTIDADES NO CUALIFICADAS</v>
      </c>
      <c r="C2071" s="18"/>
      <c r="D2071" t="s">
        <v>122</v>
      </c>
      <c r="E2071" t="s">
        <v>2347</v>
      </c>
      <c r="F2071" t="s">
        <v>2546</v>
      </c>
      <c r="G2071" s="18" t="str">
        <f t="shared" si="140"/>
        <v>Catalogo principal</v>
      </c>
      <c r="H2071" s="43" t="s">
        <v>121</v>
      </c>
      <c r="I2071" s="37" t="s">
        <v>67</v>
      </c>
      <c r="J2071" t="s">
        <v>4126</v>
      </c>
      <c r="K2071" t="s">
        <v>40</v>
      </c>
      <c r="L2071" s="70" t="s">
        <v>21</v>
      </c>
      <c r="M2071" s="70" t="s">
        <v>3948</v>
      </c>
      <c r="N2071" s="37" t="s">
        <v>67</v>
      </c>
      <c r="O2071" s="37" t="s">
        <v>67</v>
      </c>
      <c r="P2071" s="37" t="s">
        <v>3758</v>
      </c>
      <c r="Q2071" s="75" t="s">
        <v>2347</v>
      </c>
      <c r="R2071" t="s">
        <v>207</v>
      </c>
      <c r="S2071" s="38">
        <v>102</v>
      </c>
      <c r="T2071">
        <v>1</v>
      </c>
      <c r="U2071">
        <v>0</v>
      </c>
      <c r="V2071" s="43" t="str">
        <f t="shared" si="143"/>
        <v>USD</v>
      </c>
    </row>
    <row r="2072" spans="1:22" x14ac:dyDescent="0.2">
      <c r="A2072" s="18" t="str">
        <f t="shared" si="141"/>
        <v>Catalogo principalOPEN VALUE ENTIDADES NO CUALIFICADASH05-01767</v>
      </c>
      <c r="B2072" s="18" t="str">
        <f t="shared" si="142"/>
        <v>H05-01767OPEN VALUE ENTIDADES NO CUALIFICADAS</v>
      </c>
      <c r="C2072" s="18"/>
      <c r="D2072" t="s">
        <v>122</v>
      </c>
      <c r="E2072" t="s">
        <v>2348</v>
      </c>
      <c r="F2072" t="s">
        <v>2546</v>
      </c>
      <c r="G2072" s="18" t="str">
        <f t="shared" si="140"/>
        <v>Catalogo principal</v>
      </c>
      <c r="H2072" s="43" t="s">
        <v>121</v>
      </c>
      <c r="I2072" s="37" t="s">
        <v>67</v>
      </c>
      <c r="J2072" t="s">
        <v>4127</v>
      </c>
      <c r="K2072" t="s">
        <v>40</v>
      </c>
      <c r="L2072" s="70" t="s">
        <v>21</v>
      </c>
      <c r="M2072" s="70" t="s">
        <v>3948</v>
      </c>
      <c r="N2072" s="37" t="s">
        <v>67</v>
      </c>
      <c r="O2072" s="37" t="s">
        <v>67</v>
      </c>
      <c r="P2072" s="37" t="s">
        <v>3758</v>
      </c>
      <c r="Q2072" s="75" t="s">
        <v>2348</v>
      </c>
      <c r="R2072" t="s">
        <v>207</v>
      </c>
      <c r="S2072" s="38">
        <v>129</v>
      </c>
      <c r="T2072">
        <v>1</v>
      </c>
      <c r="U2072">
        <v>0</v>
      </c>
      <c r="V2072" s="43" t="str">
        <f t="shared" si="143"/>
        <v>USD</v>
      </c>
    </row>
    <row r="2073" spans="1:22" x14ac:dyDescent="0.2">
      <c r="A2073" s="18" t="str">
        <f t="shared" si="141"/>
        <v>Catalogo principalOPEN VALUE ENTIDADES NO CUALIFICADASH21-01763</v>
      </c>
      <c r="B2073" s="18" t="str">
        <f t="shared" si="142"/>
        <v>H21-01763OPEN VALUE ENTIDADES NO CUALIFICADAS</v>
      </c>
      <c r="C2073" s="18"/>
      <c r="D2073" t="s">
        <v>122</v>
      </c>
      <c r="E2073" t="s">
        <v>2349</v>
      </c>
      <c r="F2073" t="s">
        <v>2546</v>
      </c>
      <c r="G2073" s="18" t="str">
        <f t="shared" si="140"/>
        <v>Catalogo principal</v>
      </c>
      <c r="H2073" s="43" t="s">
        <v>121</v>
      </c>
      <c r="I2073" s="37" t="s">
        <v>67</v>
      </c>
      <c r="J2073" t="s">
        <v>4128</v>
      </c>
      <c r="K2073" t="s">
        <v>40</v>
      </c>
      <c r="L2073" s="70" t="s">
        <v>21</v>
      </c>
      <c r="M2073" s="70" t="s">
        <v>3946</v>
      </c>
      <c r="N2073" s="37" t="s">
        <v>67</v>
      </c>
      <c r="O2073" s="37" t="s">
        <v>67</v>
      </c>
      <c r="P2073" s="37" t="s">
        <v>3758</v>
      </c>
      <c r="Q2073" s="75" t="s">
        <v>2349</v>
      </c>
      <c r="R2073" t="s">
        <v>207</v>
      </c>
      <c r="S2073" s="38">
        <v>414</v>
      </c>
      <c r="T2073">
        <v>1</v>
      </c>
      <c r="U2073">
        <v>0</v>
      </c>
      <c r="V2073" s="43" t="str">
        <f t="shared" si="143"/>
        <v>USD</v>
      </c>
    </row>
    <row r="2074" spans="1:22" x14ac:dyDescent="0.2">
      <c r="A2074" s="18" t="str">
        <f t="shared" si="141"/>
        <v>Catalogo principalOPEN VALUE ENTIDADES NO CUALIFICADASH21-01764</v>
      </c>
      <c r="B2074" s="18" t="str">
        <f t="shared" si="142"/>
        <v>H21-01764OPEN VALUE ENTIDADES NO CUALIFICADAS</v>
      </c>
      <c r="C2074" s="18"/>
      <c r="D2074" t="s">
        <v>122</v>
      </c>
      <c r="E2074" t="s">
        <v>2350</v>
      </c>
      <c r="F2074" t="s">
        <v>2546</v>
      </c>
      <c r="G2074" s="18" t="str">
        <f t="shared" si="140"/>
        <v>Catalogo principal</v>
      </c>
      <c r="H2074" s="43" t="s">
        <v>121</v>
      </c>
      <c r="I2074" s="37" t="s">
        <v>67</v>
      </c>
      <c r="J2074" t="s">
        <v>4129</v>
      </c>
      <c r="K2074" t="s">
        <v>40</v>
      </c>
      <c r="L2074" s="70" t="s">
        <v>21</v>
      </c>
      <c r="M2074" s="70" t="s">
        <v>3946</v>
      </c>
      <c r="N2074" s="37" t="s">
        <v>67</v>
      </c>
      <c r="O2074" s="37" t="s">
        <v>67</v>
      </c>
      <c r="P2074" s="37" t="s">
        <v>3758</v>
      </c>
      <c r="Q2074" s="75" t="s">
        <v>2350</v>
      </c>
      <c r="R2074" t="s">
        <v>207</v>
      </c>
      <c r="S2074" s="38">
        <v>540</v>
      </c>
      <c r="T2074">
        <v>1</v>
      </c>
      <c r="U2074">
        <v>0</v>
      </c>
      <c r="V2074" s="43" t="str">
        <f t="shared" si="143"/>
        <v>USD</v>
      </c>
    </row>
    <row r="2075" spans="1:22" x14ac:dyDescent="0.2">
      <c r="A2075" s="18" t="str">
        <f t="shared" si="141"/>
        <v>Catalogo principalOPEN VALUE ENTIDADES NO CUALIFICADASH21-01773</v>
      </c>
      <c r="B2075" s="18" t="str">
        <f t="shared" si="142"/>
        <v>H21-01773OPEN VALUE ENTIDADES NO CUALIFICADAS</v>
      </c>
      <c r="C2075" s="18"/>
      <c r="D2075" t="s">
        <v>122</v>
      </c>
      <c r="E2075" t="s">
        <v>2351</v>
      </c>
      <c r="F2075" t="s">
        <v>2546</v>
      </c>
      <c r="G2075" s="18" t="str">
        <f t="shared" si="140"/>
        <v>Catalogo principal</v>
      </c>
      <c r="H2075" s="43" t="s">
        <v>121</v>
      </c>
      <c r="I2075" s="37" t="s">
        <v>67</v>
      </c>
      <c r="J2075" t="s">
        <v>4130</v>
      </c>
      <c r="K2075" t="s">
        <v>40</v>
      </c>
      <c r="L2075" s="70" t="s">
        <v>21</v>
      </c>
      <c r="M2075" s="70" t="s">
        <v>3948</v>
      </c>
      <c r="N2075" s="37" t="s">
        <v>67</v>
      </c>
      <c r="O2075" s="37" t="s">
        <v>67</v>
      </c>
      <c r="P2075" s="37" t="s">
        <v>3758</v>
      </c>
      <c r="Q2075" s="75" t="s">
        <v>2351</v>
      </c>
      <c r="R2075" t="s">
        <v>207</v>
      </c>
      <c r="S2075" s="38">
        <v>177</v>
      </c>
      <c r="T2075">
        <v>1</v>
      </c>
      <c r="U2075">
        <v>0</v>
      </c>
      <c r="V2075" s="43" t="str">
        <f t="shared" si="143"/>
        <v>USD</v>
      </c>
    </row>
    <row r="2076" spans="1:22" x14ac:dyDescent="0.2">
      <c r="A2076" s="18" t="str">
        <f t="shared" si="141"/>
        <v>Catalogo principalOPEN VALUE ENTIDADES NO CUALIFICADASH21-01774</v>
      </c>
      <c r="B2076" s="18" t="str">
        <f t="shared" si="142"/>
        <v>H21-01774OPEN VALUE ENTIDADES NO CUALIFICADAS</v>
      </c>
      <c r="C2076" s="18"/>
      <c r="D2076" t="s">
        <v>122</v>
      </c>
      <c r="E2076" t="s">
        <v>2352</v>
      </c>
      <c r="F2076" t="s">
        <v>2546</v>
      </c>
      <c r="G2076" s="18" t="str">
        <f t="shared" ref="G2076:G2139" si="144">D2076</f>
        <v>Catalogo principal</v>
      </c>
      <c r="H2076" s="43" t="s">
        <v>121</v>
      </c>
      <c r="I2076" s="37" t="s">
        <v>67</v>
      </c>
      <c r="J2076" t="s">
        <v>4131</v>
      </c>
      <c r="K2076" t="s">
        <v>40</v>
      </c>
      <c r="L2076" s="70" t="s">
        <v>21</v>
      </c>
      <c r="M2076" s="70" t="s">
        <v>3948</v>
      </c>
      <c r="N2076" s="37" t="s">
        <v>67</v>
      </c>
      <c r="O2076" s="37" t="s">
        <v>67</v>
      </c>
      <c r="P2076" s="37" t="s">
        <v>3758</v>
      </c>
      <c r="Q2076" s="75" t="s">
        <v>2352</v>
      </c>
      <c r="R2076" t="s">
        <v>207</v>
      </c>
      <c r="S2076" s="38">
        <v>231</v>
      </c>
      <c r="T2076">
        <v>1</v>
      </c>
      <c r="U2076">
        <v>0</v>
      </c>
      <c r="V2076" s="43" t="str">
        <f t="shared" si="143"/>
        <v>USD</v>
      </c>
    </row>
    <row r="2077" spans="1:22" x14ac:dyDescent="0.2">
      <c r="A2077" s="18" t="str">
        <f t="shared" si="141"/>
        <v>Catalogo principalOPEN VALUE ENTIDADES NO CUALIFICADASH22-01283</v>
      </c>
      <c r="B2077" s="18" t="str">
        <f t="shared" si="142"/>
        <v>H22-01283OPEN VALUE ENTIDADES NO CUALIFICADAS</v>
      </c>
      <c r="C2077" s="18"/>
      <c r="D2077" t="s">
        <v>122</v>
      </c>
      <c r="E2077" t="s">
        <v>2353</v>
      </c>
      <c r="F2077" t="s">
        <v>2546</v>
      </c>
      <c r="G2077" s="18" t="str">
        <f t="shared" si="144"/>
        <v>Catalogo principal</v>
      </c>
      <c r="H2077" s="43" t="s">
        <v>121</v>
      </c>
      <c r="I2077" s="37" t="s">
        <v>67</v>
      </c>
      <c r="J2077" t="s">
        <v>4132</v>
      </c>
      <c r="K2077" t="s">
        <v>40</v>
      </c>
      <c r="L2077" s="70" t="s">
        <v>21</v>
      </c>
      <c r="M2077" s="70" t="s">
        <v>3946</v>
      </c>
      <c r="N2077" s="37" t="s">
        <v>67</v>
      </c>
      <c r="O2077" s="37" t="s">
        <v>67</v>
      </c>
      <c r="P2077" s="37" t="s">
        <v>3758</v>
      </c>
      <c r="Q2077" s="75" t="s">
        <v>2353</v>
      </c>
      <c r="R2077" t="s">
        <v>207</v>
      </c>
      <c r="S2077" s="38">
        <v>13860</v>
      </c>
      <c r="T2077">
        <v>1</v>
      </c>
      <c r="U2077">
        <v>0</v>
      </c>
      <c r="V2077" s="43" t="str">
        <f t="shared" si="143"/>
        <v>USD</v>
      </c>
    </row>
    <row r="2078" spans="1:22" x14ac:dyDescent="0.2">
      <c r="A2078" s="18" t="str">
        <f t="shared" si="141"/>
        <v>Catalogo principalOPEN VALUE ENTIDADES NO CUALIFICADASH22-01288</v>
      </c>
      <c r="B2078" s="18" t="str">
        <f t="shared" si="142"/>
        <v>H22-01288OPEN VALUE ENTIDADES NO CUALIFICADAS</v>
      </c>
      <c r="C2078" s="18"/>
      <c r="D2078" t="s">
        <v>122</v>
      </c>
      <c r="E2078" t="s">
        <v>2354</v>
      </c>
      <c r="F2078" t="s">
        <v>2546</v>
      </c>
      <c r="G2078" s="18" t="str">
        <f t="shared" si="144"/>
        <v>Catalogo principal</v>
      </c>
      <c r="H2078" s="43" t="s">
        <v>121</v>
      </c>
      <c r="I2078" s="37" t="s">
        <v>67</v>
      </c>
      <c r="J2078" t="s">
        <v>4133</v>
      </c>
      <c r="K2078" t="s">
        <v>40</v>
      </c>
      <c r="L2078" s="70" t="s">
        <v>21</v>
      </c>
      <c r="M2078" s="70" t="s">
        <v>3948</v>
      </c>
      <c r="N2078" s="37" t="s">
        <v>67</v>
      </c>
      <c r="O2078" s="37" t="s">
        <v>67</v>
      </c>
      <c r="P2078" s="37" t="s">
        <v>3758</v>
      </c>
      <c r="Q2078" s="75" t="s">
        <v>2354</v>
      </c>
      <c r="R2078" t="s">
        <v>207</v>
      </c>
      <c r="S2078" s="38">
        <v>5940</v>
      </c>
      <c r="T2078">
        <v>1</v>
      </c>
      <c r="U2078">
        <v>0</v>
      </c>
      <c r="V2078" s="43" t="str">
        <f t="shared" si="143"/>
        <v>USD</v>
      </c>
    </row>
    <row r="2079" spans="1:22" x14ac:dyDescent="0.2">
      <c r="A2079" s="18" t="str">
        <f t="shared" si="141"/>
        <v>Catalogo principalOPEN VALUE ENTIDADES NO CUALIFICADASH30-01390</v>
      </c>
      <c r="B2079" s="18" t="str">
        <f t="shared" si="142"/>
        <v>H30-01390OPEN VALUE ENTIDADES NO CUALIFICADAS</v>
      </c>
      <c r="C2079" s="18"/>
      <c r="D2079" t="s">
        <v>122</v>
      </c>
      <c r="E2079" t="s">
        <v>2355</v>
      </c>
      <c r="F2079" t="s">
        <v>2546</v>
      </c>
      <c r="G2079" s="18" t="str">
        <f t="shared" si="144"/>
        <v>Catalogo principal</v>
      </c>
      <c r="H2079" s="43" t="s">
        <v>121</v>
      </c>
      <c r="I2079" s="37" t="s">
        <v>67</v>
      </c>
      <c r="J2079" t="s">
        <v>4134</v>
      </c>
      <c r="K2079" t="s">
        <v>40</v>
      </c>
      <c r="L2079" s="70" t="s">
        <v>21</v>
      </c>
      <c r="M2079" s="70" t="s">
        <v>3946</v>
      </c>
      <c r="N2079" s="37" t="s">
        <v>67</v>
      </c>
      <c r="O2079" s="37" t="s">
        <v>67</v>
      </c>
      <c r="P2079" s="37" t="s">
        <v>3758</v>
      </c>
      <c r="Q2079" s="75" t="s">
        <v>2355</v>
      </c>
      <c r="R2079" t="s">
        <v>207</v>
      </c>
      <c r="S2079" s="38">
        <v>2688</v>
      </c>
      <c r="T2079">
        <v>1</v>
      </c>
      <c r="U2079">
        <v>0</v>
      </c>
      <c r="V2079" s="43" t="str">
        <f t="shared" si="143"/>
        <v>USD</v>
      </c>
    </row>
    <row r="2080" spans="1:22" x14ac:dyDescent="0.2">
      <c r="A2080" s="18" t="str">
        <f t="shared" si="141"/>
        <v>Catalogo principalOPEN VALUE ENTIDADES NO CUALIFICADASH30-01395</v>
      </c>
      <c r="B2080" s="18" t="str">
        <f t="shared" si="142"/>
        <v>H30-01395OPEN VALUE ENTIDADES NO CUALIFICADAS</v>
      </c>
      <c r="C2080" s="18"/>
      <c r="D2080" t="s">
        <v>122</v>
      </c>
      <c r="E2080" t="s">
        <v>2356</v>
      </c>
      <c r="F2080" t="s">
        <v>2546</v>
      </c>
      <c r="G2080" s="18" t="str">
        <f t="shared" si="144"/>
        <v>Catalogo principal</v>
      </c>
      <c r="H2080" s="43" t="s">
        <v>121</v>
      </c>
      <c r="I2080" s="37" t="s">
        <v>67</v>
      </c>
      <c r="J2080" t="s">
        <v>4135</v>
      </c>
      <c r="K2080" t="s">
        <v>40</v>
      </c>
      <c r="L2080" s="70" t="s">
        <v>21</v>
      </c>
      <c r="M2080" s="70" t="s">
        <v>3963</v>
      </c>
      <c r="N2080" s="37" t="s">
        <v>67</v>
      </c>
      <c r="O2080" s="37" t="s">
        <v>67</v>
      </c>
      <c r="P2080" s="37" t="s">
        <v>3758</v>
      </c>
      <c r="Q2080" s="75" t="s">
        <v>2356</v>
      </c>
      <c r="R2080" t="s">
        <v>207</v>
      </c>
      <c r="S2080" s="38">
        <v>1070</v>
      </c>
      <c r="T2080">
        <v>1</v>
      </c>
      <c r="U2080">
        <v>0</v>
      </c>
      <c r="V2080" s="43" t="str">
        <f t="shared" si="143"/>
        <v>USD</v>
      </c>
    </row>
    <row r="2081" spans="1:22" x14ac:dyDescent="0.2">
      <c r="A2081" s="18" t="str">
        <f t="shared" si="141"/>
        <v>Catalogo principalOPEN VALUE ENTIDADES NO CUALIFICADASH30-01400</v>
      </c>
      <c r="B2081" s="18" t="str">
        <f t="shared" si="142"/>
        <v>H30-01400OPEN VALUE ENTIDADES NO CUALIFICADAS</v>
      </c>
      <c r="C2081" s="18"/>
      <c r="D2081" t="s">
        <v>122</v>
      </c>
      <c r="E2081" t="s">
        <v>2357</v>
      </c>
      <c r="F2081" t="s">
        <v>2546</v>
      </c>
      <c r="G2081" s="18" t="str">
        <f t="shared" si="144"/>
        <v>Catalogo principal</v>
      </c>
      <c r="H2081" s="43" t="s">
        <v>121</v>
      </c>
      <c r="I2081" s="37" t="s">
        <v>67</v>
      </c>
      <c r="J2081" t="s">
        <v>4136</v>
      </c>
      <c r="K2081" t="s">
        <v>40</v>
      </c>
      <c r="L2081" s="70" t="s">
        <v>21</v>
      </c>
      <c r="M2081" s="70" t="s">
        <v>3948</v>
      </c>
      <c r="N2081" s="37" t="s">
        <v>67</v>
      </c>
      <c r="O2081" s="37" t="s">
        <v>67</v>
      </c>
      <c r="P2081" s="37" t="s">
        <v>3758</v>
      </c>
      <c r="Q2081" s="75" t="s">
        <v>2357</v>
      </c>
      <c r="R2081" t="s">
        <v>207</v>
      </c>
      <c r="S2081" s="38">
        <v>1251</v>
      </c>
      <c r="T2081">
        <v>1</v>
      </c>
      <c r="U2081">
        <v>0</v>
      </c>
      <c r="V2081" s="43" t="str">
        <f t="shared" si="143"/>
        <v>USD</v>
      </c>
    </row>
    <row r="2082" spans="1:22" x14ac:dyDescent="0.2">
      <c r="A2082" s="18" t="str">
        <f t="shared" si="141"/>
        <v>Catalogo principalOPEN VALUE ENTIDADES NO CUALIFICADASHHP-00001</v>
      </c>
      <c r="B2082" s="18" t="str">
        <f t="shared" si="142"/>
        <v>HHP-00001OPEN VALUE ENTIDADES NO CUALIFICADAS</v>
      </c>
      <c r="C2082" s="18"/>
      <c r="D2082" t="s">
        <v>122</v>
      </c>
      <c r="E2082" t="s">
        <v>2358</v>
      </c>
      <c r="F2082" t="s">
        <v>2546</v>
      </c>
      <c r="G2082" s="18" t="str">
        <f t="shared" si="144"/>
        <v>Catalogo principal</v>
      </c>
      <c r="H2082" s="43" t="s">
        <v>121</v>
      </c>
      <c r="I2082" s="37" t="s">
        <v>67</v>
      </c>
      <c r="J2082" t="s">
        <v>4137</v>
      </c>
      <c r="K2082" t="s">
        <v>40</v>
      </c>
      <c r="L2082" s="70" t="s">
        <v>21</v>
      </c>
      <c r="M2082" s="70" t="s">
        <v>3966</v>
      </c>
      <c r="N2082" s="37" t="s">
        <v>67</v>
      </c>
      <c r="O2082" s="37" t="s">
        <v>67</v>
      </c>
      <c r="P2082" s="37" t="s">
        <v>3758</v>
      </c>
      <c r="Q2082" s="75" t="s">
        <v>2358</v>
      </c>
      <c r="R2082" t="s">
        <v>3691</v>
      </c>
      <c r="S2082" s="38">
        <v>5.5</v>
      </c>
      <c r="T2082">
        <v>1</v>
      </c>
      <c r="U2082">
        <v>0</v>
      </c>
      <c r="V2082" s="43" t="str">
        <f t="shared" si="143"/>
        <v>USD</v>
      </c>
    </row>
    <row r="2083" spans="1:22" x14ac:dyDescent="0.2">
      <c r="A2083" s="18" t="str">
        <f t="shared" si="141"/>
        <v>Catalogo principalOPEN VALUE ENTIDADES NO CUALIFICADASHHS-00001</v>
      </c>
      <c r="B2083" s="18" t="str">
        <f t="shared" si="142"/>
        <v>HHS-00001OPEN VALUE ENTIDADES NO CUALIFICADAS</v>
      </c>
      <c r="C2083" s="18"/>
      <c r="D2083" t="s">
        <v>122</v>
      </c>
      <c r="E2083" t="s">
        <v>2359</v>
      </c>
      <c r="F2083" t="s">
        <v>2546</v>
      </c>
      <c r="G2083" s="18" t="str">
        <f t="shared" si="144"/>
        <v>Catalogo principal</v>
      </c>
      <c r="H2083" s="43" t="s">
        <v>121</v>
      </c>
      <c r="I2083" s="37" t="s">
        <v>67</v>
      </c>
      <c r="J2083" t="s">
        <v>4138</v>
      </c>
      <c r="K2083" t="s">
        <v>40</v>
      </c>
      <c r="L2083" s="70" t="s">
        <v>21</v>
      </c>
      <c r="M2083" s="70" t="s">
        <v>3966</v>
      </c>
      <c r="N2083" s="37" t="s">
        <v>67</v>
      </c>
      <c r="O2083" s="37" t="s">
        <v>67</v>
      </c>
      <c r="P2083" s="37" t="s">
        <v>3758</v>
      </c>
      <c r="Q2083" s="75" t="s">
        <v>2359</v>
      </c>
      <c r="R2083" t="s">
        <v>3691</v>
      </c>
      <c r="S2083" s="38">
        <v>2.4</v>
      </c>
      <c r="T2083">
        <v>1</v>
      </c>
      <c r="U2083">
        <v>0</v>
      </c>
      <c r="V2083" s="43" t="str">
        <f t="shared" si="143"/>
        <v>USD</v>
      </c>
    </row>
    <row r="2084" spans="1:22" x14ac:dyDescent="0.2">
      <c r="A2084" s="18" t="str">
        <f t="shared" si="141"/>
        <v>Catalogo principalOPEN VALUE ENTIDADES NO CUALIFICADASHJA-00712</v>
      </c>
      <c r="B2084" s="18" t="str">
        <f t="shared" si="142"/>
        <v>HJA-00712OPEN VALUE ENTIDADES NO CUALIFICADAS</v>
      </c>
      <c r="C2084" s="18"/>
      <c r="D2084" t="s">
        <v>122</v>
      </c>
      <c r="E2084" t="s">
        <v>2360</v>
      </c>
      <c r="F2084" t="s">
        <v>2546</v>
      </c>
      <c r="G2084" s="18" t="str">
        <f t="shared" si="144"/>
        <v>Catalogo principal</v>
      </c>
      <c r="H2084" s="43" t="s">
        <v>121</v>
      </c>
      <c r="I2084" s="37" t="s">
        <v>67</v>
      </c>
      <c r="J2084" t="s">
        <v>4139</v>
      </c>
      <c r="K2084" t="s">
        <v>40</v>
      </c>
      <c r="L2084" s="70" t="s">
        <v>21</v>
      </c>
      <c r="M2084" s="70" t="s">
        <v>3946</v>
      </c>
      <c r="N2084" s="37" t="s">
        <v>67</v>
      </c>
      <c r="O2084" s="37" t="s">
        <v>67</v>
      </c>
      <c r="P2084" s="37" t="s">
        <v>3758</v>
      </c>
      <c r="Q2084" s="75" t="s">
        <v>2360</v>
      </c>
      <c r="R2084" t="s">
        <v>207</v>
      </c>
      <c r="S2084" s="38">
        <v>2811</v>
      </c>
      <c r="T2084">
        <v>1</v>
      </c>
      <c r="U2084">
        <v>0</v>
      </c>
      <c r="V2084" s="43" t="str">
        <f t="shared" si="143"/>
        <v>USD</v>
      </c>
    </row>
    <row r="2085" spans="1:22" x14ac:dyDescent="0.2">
      <c r="A2085" s="18" t="str">
        <f t="shared" si="141"/>
        <v>Catalogo principalOPEN VALUE ENTIDADES NO CUALIFICADASHJA-00714</v>
      </c>
      <c r="B2085" s="18" t="str">
        <f t="shared" si="142"/>
        <v>HJA-00714OPEN VALUE ENTIDADES NO CUALIFICADAS</v>
      </c>
      <c r="C2085" s="18"/>
      <c r="D2085" t="s">
        <v>122</v>
      </c>
      <c r="E2085" t="s">
        <v>2361</v>
      </c>
      <c r="F2085" t="s">
        <v>2546</v>
      </c>
      <c r="G2085" s="18" t="str">
        <f t="shared" si="144"/>
        <v>Catalogo principal</v>
      </c>
      <c r="H2085" s="43" t="s">
        <v>121</v>
      </c>
      <c r="I2085" s="37" t="s">
        <v>67</v>
      </c>
      <c r="J2085" t="s">
        <v>4140</v>
      </c>
      <c r="K2085" t="s">
        <v>40</v>
      </c>
      <c r="L2085" s="70" t="s">
        <v>21</v>
      </c>
      <c r="M2085" s="70" t="s">
        <v>3948</v>
      </c>
      <c r="N2085" s="37" t="s">
        <v>67</v>
      </c>
      <c r="O2085" s="37" t="s">
        <v>67</v>
      </c>
      <c r="P2085" s="37" t="s">
        <v>3758</v>
      </c>
      <c r="Q2085" s="75" t="s">
        <v>2361</v>
      </c>
      <c r="R2085" t="s">
        <v>207</v>
      </c>
      <c r="S2085" s="38">
        <v>1206</v>
      </c>
      <c r="T2085">
        <v>1</v>
      </c>
      <c r="U2085">
        <v>0</v>
      </c>
      <c r="V2085" s="43" t="str">
        <f t="shared" si="143"/>
        <v>USD</v>
      </c>
    </row>
    <row r="2086" spans="1:22" x14ac:dyDescent="0.2">
      <c r="A2086" s="18" t="str">
        <f t="shared" si="141"/>
        <v>Catalogo principalOPEN VALUE ENTIDADES NO CUALIFICADASHWV-00001</v>
      </c>
      <c r="B2086" s="18" t="str">
        <f t="shared" si="142"/>
        <v>HWV-00001OPEN VALUE ENTIDADES NO CUALIFICADAS</v>
      </c>
      <c r="C2086" s="18"/>
      <c r="D2086" t="s">
        <v>122</v>
      </c>
      <c r="E2086" t="s">
        <v>2362</v>
      </c>
      <c r="F2086" t="s">
        <v>2546</v>
      </c>
      <c r="G2086" s="18" t="str">
        <f t="shared" si="144"/>
        <v>Catalogo principal</v>
      </c>
      <c r="H2086" s="43" t="s">
        <v>121</v>
      </c>
      <c r="I2086" s="37" t="s">
        <v>67</v>
      </c>
      <c r="J2086" t="s">
        <v>4141</v>
      </c>
      <c r="K2086" t="s">
        <v>40</v>
      </c>
      <c r="L2086" s="70" t="s">
        <v>21</v>
      </c>
      <c r="M2086" s="70" t="s">
        <v>3966</v>
      </c>
      <c r="N2086" s="37" t="s">
        <v>67</v>
      </c>
      <c r="O2086" s="37" t="s">
        <v>67</v>
      </c>
      <c r="P2086" s="37" t="s">
        <v>3758</v>
      </c>
      <c r="Q2086" s="75" t="s">
        <v>2362</v>
      </c>
      <c r="R2086" t="s">
        <v>3691</v>
      </c>
      <c r="S2086" s="38">
        <v>5</v>
      </c>
      <c r="T2086">
        <v>1</v>
      </c>
      <c r="U2086">
        <v>0</v>
      </c>
      <c r="V2086" s="43" t="str">
        <f t="shared" si="143"/>
        <v>USD</v>
      </c>
    </row>
    <row r="2087" spans="1:22" x14ac:dyDescent="0.2">
      <c r="A2087" s="18" t="str">
        <f t="shared" si="141"/>
        <v>Catalogo principalOPEN VALUE ENTIDADES NO CUALIFICADASHXC-00011</v>
      </c>
      <c r="B2087" s="18" t="str">
        <f t="shared" si="142"/>
        <v>HXC-00011OPEN VALUE ENTIDADES NO CUALIFICADAS</v>
      </c>
      <c r="C2087" s="18"/>
      <c r="D2087" t="s">
        <v>122</v>
      </c>
      <c r="E2087" t="s">
        <v>2363</v>
      </c>
      <c r="F2087" t="s">
        <v>2546</v>
      </c>
      <c r="G2087" s="18" t="str">
        <f t="shared" si="144"/>
        <v>Catalogo principal</v>
      </c>
      <c r="H2087" s="43" t="s">
        <v>121</v>
      </c>
      <c r="I2087" s="37" t="s">
        <v>67</v>
      </c>
      <c r="J2087" t="s">
        <v>4142</v>
      </c>
      <c r="K2087" t="s">
        <v>40</v>
      </c>
      <c r="L2087" s="70" t="s">
        <v>21</v>
      </c>
      <c r="M2087" s="70" t="s">
        <v>3966</v>
      </c>
      <c r="N2087" s="37" t="s">
        <v>67</v>
      </c>
      <c r="O2087" s="37" t="s">
        <v>67</v>
      </c>
      <c r="P2087" s="37" t="s">
        <v>3758</v>
      </c>
      <c r="Q2087" s="75" t="s">
        <v>2363</v>
      </c>
      <c r="R2087" t="s">
        <v>3691</v>
      </c>
      <c r="S2087" s="38">
        <v>0.99</v>
      </c>
      <c r="T2087">
        <v>1</v>
      </c>
      <c r="U2087">
        <v>0</v>
      </c>
      <c r="V2087" s="43" t="str">
        <f t="shared" si="143"/>
        <v>USD</v>
      </c>
    </row>
    <row r="2088" spans="1:22" x14ac:dyDescent="0.2">
      <c r="A2088" s="18" t="str">
        <f t="shared" si="141"/>
        <v>Catalogo principalOPEN VALUE ENTIDADES NO CUALIFICADASHXC-00012</v>
      </c>
      <c r="B2088" s="18" t="str">
        <f t="shared" si="142"/>
        <v>HXC-00012OPEN VALUE ENTIDADES NO CUALIFICADAS</v>
      </c>
      <c r="C2088" s="18"/>
      <c r="D2088" t="s">
        <v>122</v>
      </c>
      <c r="E2088" t="s">
        <v>2364</v>
      </c>
      <c r="F2088" t="s">
        <v>2546</v>
      </c>
      <c r="G2088" s="18" t="str">
        <f t="shared" si="144"/>
        <v>Catalogo principal</v>
      </c>
      <c r="H2088" s="43" t="s">
        <v>121</v>
      </c>
      <c r="I2088" s="37" t="s">
        <v>67</v>
      </c>
      <c r="J2088" t="s">
        <v>4143</v>
      </c>
      <c r="K2088" t="s">
        <v>40</v>
      </c>
      <c r="L2088" s="70" t="s">
        <v>21</v>
      </c>
      <c r="M2088" s="70" t="s">
        <v>3966</v>
      </c>
      <c r="N2088" s="37" t="s">
        <v>67</v>
      </c>
      <c r="O2088" s="37" t="s">
        <v>67</v>
      </c>
      <c r="P2088" s="37" t="s">
        <v>3758</v>
      </c>
      <c r="Q2088" s="75" t="s">
        <v>2364</v>
      </c>
      <c r="R2088" t="s">
        <v>3691</v>
      </c>
      <c r="S2088" s="38">
        <v>0.99</v>
      </c>
      <c r="T2088">
        <v>1</v>
      </c>
      <c r="U2088">
        <v>0</v>
      </c>
      <c r="V2088" s="43" t="str">
        <f t="shared" si="143"/>
        <v>USD</v>
      </c>
    </row>
    <row r="2089" spans="1:22" x14ac:dyDescent="0.2">
      <c r="A2089" s="18" t="str">
        <f t="shared" si="141"/>
        <v>Catalogo principalOPEN VALUE ENTIDADES NO CUALIFICADASJ29-00001</v>
      </c>
      <c r="B2089" s="18" t="str">
        <f t="shared" si="142"/>
        <v>J29-00001OPEN VALUE ENTIDADES NO CUALIFICADAS</v>
      </c>
      <c r="C2089" s="18"/>
      <c r="D2089" t="s">
        <v>122</v>
      </c>
      <c r="E2089" t="s">
        <v>2365</v>
      </c>
      <c r="F2089" t="s">
        <v>2546</v>
      </c>
      <c r="G2089" s="18" t="str">
        <f t="shared" si="144"/>
        <v>Catalogo principal</v>
      </c>
      <c r="H2089" s="43" t="s">
        <v>121</v>
      </c>
      <c r="I2089" s="37" t="s">
        <v>67</v>
      </c>
      <c r="J2089" t="s">
        <v>4144</v>
      </c>
      <c r="K2089" t="s">
        <v>40</v>
      </c>
      <c r="L2089" s="70" t="s">
        <v>21</v>
      </c>
      <c r="M2089" s="70" t="s">
        <v>3966</v>
      </c>
      <c r="N2089" s="37" t="s">
        <v>67</v>
      </c>
      <c r="O2089" s="37" t="s">
        <v>67</v>
      </c>
      <c r="P2089" s="37" t="s">
        <v>3758</v>
      </c>
      <c r="Q2089" s="75" t="s">
        <v>2365</v>
      </c>
      <c r="R2089" t="s">
        <v>3691</v>
      </c>
      <c r="S2089" s="38">
        <v>8.3000000000000007</v>
      </c>
      <c r="T2089">
        <v>1</v>
      </c>
      <c r="U2089">
        <v>0</v>
      </c>
      <c r="V2089" s="43" t="str">
        <f t="shared" si="143"/>
        <v>USD</v>
      </c>
    </row>
    <row r="2090" spans="1:22" x14ac:dyDescent="0.2">
      <c r="A2090" s="18" t="str">
        <f t="shared" si="141"/>
        <v>Catalogo principalOPEN VALUE ENTIDADES NO CUALIFICADASJ5A-00229</v>
      </c>
      <c r="B2090" s="18" t="str">
        <f t="shared" si="142"/>
        <v>J5A-00229OPEN VALUE ENTIDADES NO CUALIFICADAS</v>
      </c>
      <c r="C2090" s="18"/>
      <c r="D2090" t="s">
        <v>122</v>
      </c>
      <c r="E2090" t="s">
        <v>2366</v>
      </c>
      <c r="F2090" t="s">
        <v>2546</v>
      </c>
      <c r="G2090" s="18" t="str">
        <f t="shared" si="144"/>
        <v>Catalogo principal</v>
      </c>
      <c r="H2090" s="43" t="s">
        <v>121</v>
      </c>
      <c r="I2090" s="37" t="s">
        <v>67</v>
      </c>
      <c r="J2090" t="s">
        <v>4145</v>
      </c>
      <c r="K2090" t="s">
        <v>40</v>
      </c>
      <c r="L2090" s="70" t="s">
        <v>21</v>
      </c>
      <c r="M2090" s="70" t="s">
        <v>3948</v>
      </c>
      <c r="N2090" s="37" t="s">
        <v>67</v>
      </c>
      <c r="O2090" s="37" t="s">
        <v>67</v>
      </c>
      <c r="P2090" s="37" t="s">
        <v>3758</v>
      </c>
      <c r="Q2090" s="75" t="s">
        <v>2366</v>
      </c>
      <c r="R2090" t="s">
        <v>207</v>
      </c>
      <c r="S2090" s="38">
        <v>45</v>
      </c>
      <c r="T2090">
        <v>1</v>
      </c>
      <c r="U2090">
        <v>0</v>
      </c>
      <c r="V2090" s="43" t="str">
        <f t="shared" si="143"/>
        <v>USD</v>
      </c>
    </row>
    <row r="2091" spans="1:22" x14ac:dyDescent="0.2">
      <c r="A2091" s="18" t="str">
        <f t="shared" si="141"/>
        <v>Catalogo principalOPEN VALUE ENTIDADES NO CUALIFICADASJ5A-00237</v>
      </c>
      <c r="B2091" s="18" t="str">
        <f t="shared" si="142"/>
        <v>J5A-00237OPEN VALUE ENTIDADES NO CUALIFICADAS</v>
      </c>
      <c r="C2091" s="18"/>
      <c r="D2091" t="s">
        <v>122</v>
      </c>
      <c r="E2091" t="s">
        <v>2367</v>
      </c>
      <c r="F2091" t="s">
        <v>2546</v>
      </c>
      <c r="G2091" s="18" t="str">
        <f t="shared" si="144"/>
        <v>Catalogo principal</v>
      </c>
      <c r="H2091" s="43" t="s">
        <v>121</v>
      </c>
      <c r="I2091" s="37" t="s">
        <v>67</v>
      </c>
      <c r="J2091" t="s">
        <v>4146</v>
      </c>
      <c r="K2091" t="s">
        <v>40</v>
      </c>
      <c r="L2091" s="70" t="s">
        <v>21</v>
      </c>
      <c r="M2091" s="70" t="s">
        <v>3946</v>
      </c>
      <c r="N2091" s="37" t="s">
        <v>67</v>
      </c>
      <c r="O2091" s="37" t="s">
        <v>67</v>
      </c>
      <c r="P2091" s="37" t="s">
        <v>3758</v>
      </c>
      <c r="Q2091" s="75" t="s">
        <v>2367</v>
      </c>
      <c r="R2091" t="s">
        <v>207</v>
      </c>
      <c r="S2091" s="38">
        <v>102</v>
      </c>
      <c r="T2091">
        <v>1</v>
      </c>
      <c r="U2091">
        <v>0</v>
      </c>
      <c r="V2091" s="43" t="str">
        <f t="shared" si="143"/>
        <v>USD</v>
      </c>
    </row>
    <row r="2092" spans="1:22" x14ac:dyDescent="0.2">
      <c r="A2092" s="18" t="str">
        <f t="shared" si="141"/>
        <v>Catalogo principalOPEN VALUE ENTIDADES NO CUALIFICADASJ5A-00432</v>
      </c>
      <c r="B2092" s="18" t="str">
        <f t="shared" si="142"/>
        <v>J5A-00432OPEN VALUE ENTIDADES NO CUALIFICADAS</v>
      </c>
      <c r="C2092" s="18"/>
      <c r="D2092" t="s">
        <v>122</v>
      </c>
      <c r="E2092" t="s">
        <v>2368</v>
      </c>
      <c r="F2092" t="s">
        <v>2546</v>
      </c>
      <c r="G2092" s="18" t="str">
        <f t="shared" si="144"/>
        <v>Catalogo principal</v>
      </c>
      <c r="H2092" s="43" t="s">
        <v>121</v>
      </c>
      <c r="I2092" s="37" t="s">
        <v>67</v>
      </c>
      <c r="J2092" t="s">
        <v>4147</v>
      </c>
      <c r="K2092" t="s">
        <v>40</v>
      </c>
      <c r="L2092" s="70" t="s">
        <v>21</v>
      </c>
      <c r="M2092" s="70" t="s">
        <v>3948</v>
      </c>
      <c r="N2092" s="37" t="s">
        <v>67</v>
      </c>
      <c r="O2092" s="37" t="s">
        <v>67</v>
      </c>
      <c r="P2092" s="37" t="s">
        <v>3758</v>
      </c>
      <c r="Q2092" s="75" t="s">
        <v>2368</v>
      </c>
      <c r="R2092" t="s">
        <v>207</v>
      </c>
      <c r="S2092" s="38">
        <v>57</v>
      </c>
      <c r="T2092">
        <v>1</v>
      </c>
      <c r="U2092">
        <v>0</v>
      </c>
      <c r="V2092" s="43" t="str">
        <f t="shared" si="143"/>
        <v>USD</v>
      </c>
    </row>
    <row r="2093" spans="1:22" x14ac:dyDescent="0.2">
      <c r="A2093" s="18" t="str">
        <f t="shared" si="141"/>
        <v>Catalogo principalOPEN VALUE ENTIDADES NO CUALIFICADASJ5A-00440</v>
      </c>
      <c r="B2093" s="18" t="str">
        <f t="shared" si="142"/>
        <v>J5A-00440OPEN VALUE ENTIDADES NO CUALIFICADAS</v>
      </c>
      <c r="C2093" s="18"/>
      <c r="D2093" t="s">
        <v>122</v>
      </c>
      <c r="E2093" t="s">
        <v>2369</v>
      </c>
      <c r="F2093" t="s">
        <v>2546</v>
      </c>
      <c r="G2093" s="18" t="str">
        <f t="shared" si="144"/>
        <v>Catalogo principal</v>
      </c>
      <c r="H2093" s="43" t="s">
        <v>121</v>
      </c>
      <c r="I2093" s="37" t="s">
        <v>67</v>
      </c>
      <c r="J2093" t="s">
        <v>4148</v>
      </c>
      <c r="K2093" t="s">
        <v>40</v>
      </c>
      <c r="L2093" s="70" t="s">
        <v>21</v>
      </c>
      <c r="M2093" s="70" t="s">
        <v>3946</v>
      </c>
      <c r="N2093" s="37" t="s">
        <v>67</v>
      </c>
      <c r="O2093" s="37" t="s">
        <v>67</v>
      </c>
      <c r="P2093" s="37" t="s">
        <v>3758</v>
      </c>
      <c r="Q2093" s="75" t="s">
        <v>2369</v>
      </c>
      <c r="R2093" t="s">
        <v>207</v>
      </c>
      <c r="S2093" s="38">
        <v>132</v>
      </c>
      <c r="T2093">
        <v>1</v>
      </c>
      <c r="U2093">
        <v>0</v>
      </c>
      <c r="V2093" s="43" t="str">
        <f t="shared" si="143"/>
        <v>USD</v>
      </c>
    </row>
    <row r="2094" spans="1:22" x14ac:dyDescent="0.2">
      <c r="A2094" s="18" t="str">
        <f t="shared" si="141"/>
        <v>Catalogo principalOPEN VALUE ENTIDADES NO CUALIFICADASKF4-00001</v>
      </c>
      <c r="B2094" s="18" t="str">
        <f t="shared" si="142"/>
        <v>KF4-00001OPEN VALUE ENTIDADES NO CUALIFICADAS</v>
      </c>
      <c r="C2094" s="18"/>
      <c r="D2094" t="s">
        <v>122</v>
      </c>
      <c r="E2094" t="s">
        <v>2370</v>
      </c>
      <c r="F2094" t="s">
        <v>2546</v>
      </c>
      <c r="G2094" s="18" t="str">
        <f t="shared" si="144"/>
        <v>Catalogo principal</v>
      </c>
      <c r="H2094" s="43" t="s">
        <v>121</v>
      </c>
      <c r="I2094" s="37" t="s">
        <v>67</v>
      </c>
      <c r="J2094" t="s">
        <v>4149</v>
      </c>
      <c r="K2094" t="s">
        <v>40</v>
      </c>
      <c r="L2094" s="70" t="s">
        <v>21</v>
      </c>
      <c r="M2094" s="70" t="s">
        <v>3966</v>
      </c>
      <c r="N2094" s="37" t="s">
        <v>67</v>
      </c>
      <c r="O2094" s="37" t="s">
        <v>67</v>
      </c>
      <c r="P2094" s="37" t="s">
        <v>3758</v>
      </c>
      <c r="Q2094" s="75" t="s">
        <v>2370</v>
      </c>
      <c r="R2094" t="s">
        <v>3691</v>
      </c>
      <c r="S2094" s="38">
        <v>2</v>
      </c>
      <c r="T2094">
        <v>1</v>
      </c>
      <c r="U2094">
        <v>0</v>
      </c>
      <c r="V2094" s="43" t="str">
        <f t="shared" si="143"/>
        <v>USD</v>
      </c>
    </row>
    <row r="2095" spans="1:22" x14ac:dyDescent="0.2">
      <c r="A2095" s="18" t="str">
        <f t="shared" si="141"/>
        <v>Catalogo principalOPEN VALUE ENTIDADES NO CUALIFICADASKV3-00298</v>
      </c>
      <c r="B2095" s="18" t="str">
        <f t="shared" si="142"/>
        <v>KV3-00298OPEN VALUE ENTIDADES NO CUALIFICADAS</v>
      </c>
      <c r="C2095" s="18"/>
      <c r="D2095" t="s">
        <v>122</v>
      </c>
      <c r="E2095" t="s">
        <v>2371</v>
      </c>
      <c r="F2095" t="s">
        <v>2546</v>
      </c>
      <c r="G2095" s="18" t="str">
        <f t="shared" si="144"/>
        <v>Catalogo principal</v>
      </c>
      <c r="H2095" s="43" t="s">
        <v>121</v>
      </c>
      <c r="I2095" s="37" t="s">
        <v>67</v>
      </c>
      <c r="J2095" t="s">
        <v>4150</v>
      </c>
      <c r="K2095" t="s">
        <v>40</v>
      </c>
      <c r="L2095" s="70" t="s">
        <v>21</v>
      </c>
      <c r="M2095" s="70" t="s">
        <v>3948</v>
      </c>
      <c r="N2095" s="37" t="s">
        <v>67</v>
      </c>
      <c r="O2095" s="37" t="s">
        <v>67</v>
      </c>
      <c r="P2095" s="37" t="s">
        <v>3758</v>
      </c>
      <c r="Q2095" s="75" t="s">
        <v>2371</v>
      </c>
      <c r="R2095" t="s">
        <v>207</v>
      </c>
      <c r="S2095" s="38">
        <v>282</v>
      </c>
      <c r="T2095">
        <v>1</v>
      </c>
      <c r="U2095">
        <v>0</v>
      </c>
      <c r="V2095" s="43" t="str">
        <f t="shared" si="143"/>
        <v>USD</v>
      </c>
    </row>
    <row r="2096" spans="1:22" x14ac:dyDescent="0.2">
      <c r="A2096" s="18" t="str">
        <f t="shared" si="141"/>
        <v>Catalogo principalOPEN VALUE ENTIDADES NO CUALIFICADASKV3-00309</v>
      </c>
      <c r="B2096" s="18" t="str">
        <f t="shared" si="142"/>
        <v>KV3-00309OPEN VALUE ENTIDADES NO CUALIFICADAS</v>
      </c>
      <c r="C2096" s="18"/>
      <c r="D2096" t="s">
        <v>122</v>
      </c>
      <c r="E2096" t="s">
        <v>2372</v>
      </c>
      <c r="F2096" t="s">
        <v>2546</v>
      </c>
      <c r="G2096" s="18" t="str">
        <f t="shared" si="144"/>
        <v>Catalogo principal</v>
      </c>
      <c r="H2096" s="43" t="s">
        <v>121</v>
      </c>
      <c r="I2096" s="37" t="s">
        <v>67</v>
      </c>
      <c r="J2096" t="s">
        <v>4151</v>
      </c>
      <c r="K2096" t="s">
        <v>40</v>
      </c>
      <c r="L2096" s="70" t="s">
        <v>21</v>
      </c>
      <c r="M2096" s="70" t="s">
        <v>4152</v>
      </c>
      <c r="N2096" s="37" t="s">
        <v>67</v>
      </c>
      <c r="O2096" s="37" t="s">
        <v>67</v>
      </c>
      <c r="P2096" s="37" t="s">
        <v>3758</v>
      </c>
      <c r="Q2096" s="75" t="s">
        <v>2372</v>
      </c>
      <c r="R2096" t="s">
        <v>207</v>
      </c>
      <c r="S2096" s="38">
        <v>519</v>
      </c>
      <c r="T2096">
        <v>1</v>
      </c>
      <c r="U2096">
        <v>0</v>
      </c>
      <c r="V2096" s="43" t="str">
        <f t="shared" si="143"/>
        <v>USD</v>
      </c>
    </row>
    <row r="2097" spans="1:22" x14ac:dyDescent="0.2">
      <c r="A2097" s="18" t="str">
        <f t="shared" si="141"/>
        <v>Catalogo principalOPEN VALUE ENTIDADES NO CUALIFICADASKV3-00329</v>
      </c>
      <c r="B2097" s="18" t="str">
        <f t="shared" si="142"/>
        <v>KV3-00329OPEN VALUE ENTIDADES NO CUALIFICADAS</v>
      </c>
      <c r="C2097" s="18"/>
      <c r="D2097" t="s">
        <v>122</v>
      </c>
      <c r="E2097" t="s">
        <v>2373</v>
      </c>
      <c r="F2097" t="s">
        <v>2546</v>
      </c>
      <c r="G2097" s="18" t="str">
        <f t="shared" si="144"/>
        <v>Catalogo principal</v>
      </c>
      <c r="H2097" s="43" t="s">
        <v>121</v>
      </c>
      <c r="I2097" s="37" t="s">
        <v>67</v>
      </c>
      <c r="J2097" t="s">
        <v>3895</v>
      </c>
      <c r="K2097" t="s">
        <v>40</v>
      </c>
      <c r="L2097" s="70" t="s">
        <v>21</v>
      </c>
      <c r="M2097" s="70" t="s">
        <v>28</v>
      </c>
      <c r="N2097" s="37" t="s">
        <v>67</v>
      </c>
      <c r="O2097" s="37" t="s">
        <v>67</v>
      </c>
      <c r="P2097" s="37" t="s">
        <v>3758</v>
      </c>
      <c r="Q2097" s="75" t="s">
        <v>2373</v>
      </c>
      <c r="R2097" t="s">
        <v>207</v>
      </c>
      <c r="S2097" s="38">
        <v>268</v>
      </c>
      <c r="T2097">
        <v>1</v>
      </c>
      <c r="U2097">
        <v>0</v>
      </c>
      <c r="V2097" s="43" t="str">
        <f t="shared" si="143"/>
        <v>USD</v>
      </c>
    </row>
    <row r="2098" spans="1:22" x14ac:dyDescent="0.2">
      <c r="A2098" s="18" t="str">
        <f t="shared" si="141"/>
        <v>Catalogo principalOPEN VALUE ENTIDADES NO CUALIFICADASKV3-00331</v>
      </c>
      <c r="B2098" s="18" t="str">
        <f t="shared" si="142"/>
        <v>KV3-00331OPEN VALUE ENTIDADES NO CUALIFICADAS</v>
      </c>
      <c r="C2098" s="18"/>
      <c r="D2098" t="s">
        <v>122</v>
      </c>
      <c r="E2098" t="s">
        <v>2374</v>
      </c>
      <c r="F2098" t="s">
        <v>2546</v>
      </c>
      <c r="G2098" s="18" t="str">
        <f t="shared" si="144"/>
        <v>Catalogo principal</v>
      </c>
      <c r="H2098" s="43" t="s">
        <v>121</v>
      </c>
      <c r="I2098" s="37" t="s">
        <v>67</v>
      </c>
      <c r="J2098" t="s">
        <v>3896</v>
      </c>
      <c r="K2098" t="s">
        <v>40</v>
      </c>
      <c r="L2098" s="70" t="s">
        <v>21</v>
      </c>
      <c r="M2098" s="70" t="s">
        <v>28</v>
      </c>
      <c r="N2098" s="37" t="s">
        <v>67</v>
      </c>
      <c r="O2098" s="37" t="s">
        <v>67</v>
      </c>
      <c r="P2098" s="37" t="s">
        <v>3758</v>
      </c>
      <c r="Q2098" s="75" t="s">
        <v>2374</v>
      </c>
      <c r="R2098" t="s">
        <v>207</v>
      </c>
      <c r="S2098" s="38">
        <v>372</v>
      </c>
      <c r="T2098">
        <v>1</v>
      </c>
      <c r="U2098">
        <v>0</v>
      </c>
      <c r="V2098" s="43" t="str">
        <f t="shared" si="143"/>
        <v>USD</v>
      </c>
    </row>
    <row r="2099" spans="1:22" x14ac:dyDescent="0.2">
      <c r="A2099" s="18" t="str">
        <f t="shared" si="141"/>
        <v>Catalogo principalOPEN VALUE ENTIDADES NO CUALIFICADASL5D-00127</v>
      </c>
      <c r="B2099" s="18" t="str">
        <f t="shared" si="142"/>
        <v>L5D-00127OPEN VALUE ENTIDADES NO CUALIFICADAS</v>
      </c>
      <c r="C2099" s="18"/>
      <c r="D2099" t="s">
        <v>122</v>
      </c>
      <c r="E2099" t="s">
        <v>2375</v>
      </c>
      <c r="F2099" t="s">
        <v>2546</v>
      </c>
      <c r="G2099" s="18" t="str">
        <f t="shared" si="144"/>
        <v>Catalogo principal</v>
      </c>
      <c r="H2099" s="43" t="s">
        <v>121</v>
      </c>
      <c r="I2099" s="37" t="s">
        <v>67</v>
      </c>
      <c r="J2099" t="s">
        <v>4153</v>
      </c>
      <c r="K2099" t="s">
        <v>40</v>
      </c>
      <c r="L2099" s="70" t="s">
        <v>21</v>
      </c>
      <c r="M2099" s="70" t="s">
        <v>3946</v>
      </c>
      <c r="N2099" s="37" t="s">
        <v>67</v>
      </c>
      <c r="O2099" s="37" t="s">
        <v>67</v>
      </c>
      <c r="P2099" s="37" t="s">
        <v>3758</v>
      </c>
      <c r="Q2099" s="75" t="s">
        <v>2375</v>
      </c>
      <c r="R2099" t="s">
        <v>207</v>
      </c>
      <c r="S2099" s="38">
        <v>3363</v>
      </c>
      <c r="T2099">
        <v>1</v>
      </c>
      <c r="U2099">
        <v>0</v>
      </c>
      <c r="V2099" s="43" t="str">
        <f t="shared" si="143"/>
        <v>USD</v>
      </c>
    </row>
    <row r="2100" spans="1:22" x14ac:dyDescent="0.2">
      <c r="A2100" s="18" t="str">
        <f t="shared" si="141"/>
        <v>Catalogo principalOPEN VALUE ENTIDADES NO CUALIFICADASL5D-00129</v>
      </c>
      <c r="B2100" s="18" t="str">
        <f t="shared" si="142"/>
        <v>L5D-00129OPEN VALUE ENTIDADES NO CUALIFICADAS</v>
      </c>
      <c r="C2100" s="18"/>
      <c r="D2100" t="s">
        <v>122</v>
      </c>
      <c r="E2100" t="s">
        <v>2376</v>
      </c>
      <c r="F2100" t="s">
        <v>2546</v>
      </c>
      <c r="G2100" s="18" t="str">
        <f t="shared" si="144"/>
        <v>Catalogo principal</v>
      </c>
      <c r="H2100" s="43" t="s">
        <v>121</v>
      </c>
      <c r="I2100" s="37" t="s">
        <v>67</v>
      </c>
      <c r="J2100" t="s">
        <v>4154</v>
      </c>
      <c r="K2100" t="s">
        <v>40</v>
      </c>
      <c r="L2100" s="70" t="s">
        <v>21</v>
      </c>
      <c r="M2100" s="70" t="s">
        <v>3948</v>
      </c>
      <c r="N2100" s="37" t="s">
        <v>67</v>
      </c>
      <c r="O2100" s="37" t="s">
        <v>67</v>
      </c>
      <c r="P2100" s="37" t="s">
        <v>3758</v>
      </c>
      <c r="Q2100" s="75" t="s">
        <v>2376</v>
      </c>
      <c r="R2100" t="s">
        <v>207</v>
      </c>
      <c r="S2100" s="38">
        <v>1566</v>
      </c>
      <c r="T2100">
        <v>1</v>
      </c>
      <c r="U2100">
        <v>0</v>
      </c>
      <c r="V2100" s="43" t="str">
        <f t="shared" si="143"/>
        <v>USD</v>
      </c>
    </row>
    <row r="2101" spans="1:22" x14ac:dyDescent="0.2">
      <c r="A2101" s="18" t="str">
        <f t="shared" si="141"/>
        <v>Catalogo principalOPEN VALUE ENTIDADES NO CUALIFICADASL5D-00291</v>
      </c>
      <c r="B2101" s="18" t="str">
        <f t="shared" si="142"/>
        <v>L5D-00291OPEN VALUE ENTIDADES NO CUALIFICADAS</v>
      </c>
      <c r="C2101" s="18"/>
      <c r="D2101" t="s">
        <v>122</v>
      </c>
      <c r="E2101" t="s">
        <v>2377</v>
      </c>
      <c r="F2101" t="s">
        <v>2546</v>
      </c>
      <c r="G2101" s="18" t="str">
        <f t="shared" si="144"/>
        <v>Catalogo principal</v>
      </c>
      <c r="H2101" s="43" t="s">
        <v>121</v>
      </c>
      <c r="I2101" s="37" t="s">
        <v>67</v>
      </c>
      <c r="J2101" t="s">
        <v>4155</v>
      </c>
      <c r="K2101" t="s">
        <v>40</v>
      </c>
      <c r="L2101" s="70" t="s">
        <v>21</v>
      </c>
      <c r="M2101" s="70" t="s">
        <v>3946</v>
      </c>
      <c r="N2101" s="37" t="s">
        <v>67</v>
      </c>
      <c r="O2101" s="37" t="s">
        <v>67</v>
      </c>
      <c r="P2101" s="37" t="s">
        <v>3758</v>
      </c>
      <c r="Q2101" s="75" t="s">
        <v>2377</v>
      </c>
      <c r="R2101" t="s">
        <v>207</v>
      </c>
      <c r="S2101" s="38">
        <v>2691</v>
      </c>
      <c r="T2101">
        <v>1</v>
      </c>
      <c r="U2101">
        <v>0</v>
      </c>
      <c r="V2101" s="43" t="str">
        <f t="shared" si="143"/>
        <v>USD</v>
      </c>
    </row>
    <row r="2102" spans="1:22" x14ac:dyDescent="0.2">
      <c r="A2102" s="18" t="str">
        <f t="shared" si="141"/>
        <v>Catalogo principalOPEN VALUE ENTIDADES NO CUALIFICADASL5D-00293</v>
      </c>
      <c r="B2102" s="18" t="str">
        <f t="shared" si="142"/>
        <v>L5D-00293OPEN VALUE ENTIDADES NO CUALIFICADAS</v>
      </c>
      <c r="C2102" s="18"/>
      <c r="D2102" t="s">
        <v>122</v>
      </c>
      <c r="E2102" t="s">
        <v>2378</v>
      </c>
      <c r="F2102" t="s">
        <v>2546</v>
      </c>
      <c r="G2102" s="18" t="str">
        <f t="shared" si="144"/>
        <v>Catalogo principal</v>
      </c>
      <c r="H2102" s="43" t="s">
        <v>121</v>
      </c>
      <c r="I2102" s="37" t="s">
        <v>67</v>
      </c>
      <c r="J2102" t="s">
        <v>4156</v>
      </c>
      <c r="K2102" t="s">
        <v>40</v>
      </c>
      <c r="L2102" s="70" t="s">
        <v>21</v>
      </c>
      <c r="M2102" s="70" t="s">
        <v>3948</v>
      </c>
      <c r="N2102" s="37" t="s">
        <v>67</v>
      </c>
      <c r="O2102" s="37" t="s">
        <v>67</v>
      </c>
      <c r="P2102" s="37" t="s">
        <v>3758</v>
      </c>
      <c r="Q2102" s="75" t="s">
        <v>2378</v>
      </c>
      <c r="R2102" t="s">
        <v>207</v>
      </c>
      <c r="S2102" s="38">
        <v>1251</v>
      </c>
      <c r="T2102">
        <v>1</v>
      </c>
      <c r="U2102">
        <v>0</v>
      </c>
      <c r="V2102" s="43" t="str">
        <f t="shared" si="143"/>
        <v>USD</v>
      </c>
    </row>
    <row r="2103" spans="1:22" x14ac:dyDescent="0.2">
      <c r="A2103" s="18" t="str">
        <f t="shared" si="141"/>
        <v>Catalogo principalOPEN VALUE ENTIDADES NO CUALIFICADASLJ7-00001</v>
      </c>
      <c r="B2103" s="18" t="str">
        <f t="shared" si="142"/>
        <v>LJ7-00001OPEN VALUE ENTIDADES NO CUALIFICADAS</v>
      </c>
      <c r="C2103" s="18"/>
      <c r="D2103" t="s">
        <v>122</v>
      </c>
      <c r="E2103" t="s">
        <v>2379</v>
      </c>
      <c r="F2103" t="s">
        <v>2546</v>
      </c>
      <c r="G2103" s="18" t="str">
        <f t="shared" si="144"/>
        <v>Catalogo principal</v>
      </c>
      <c r="H2103" s="43" t="s">
        <v>121</v>
      </c>
      <c r="I2103" s="37" t="s">
        <v>67</v>
      </c>
      <c r="J2103" t="s">
        <v>4157</v>
      </c>
      <c r="K2103" t="s">
        <v>40</v>
      </c>
      <c r="L2103" s="70" t="s">
        <v>21</v>
      </c>
      <c r="M2103" s="70" t="s">
        <v>3966</v>
      </c>
      <c r="N2103" s="37" t="s">
        <v>67</v>
      </c>
      <c r="O2103" s="37" t="s">
        <v>67</v>
      </c>
      <c r="P2103" s="37" t="s">
        <v>3758</v>
      </c>
      <c r="Q2103" s="75" t="s">
        <v>2379</v>
      </c>
      <c r="R2103" t="s">
        <v>3691</v>
      </c>
      <c r="S2103" s="38">
        <v>2.5</v>
      </c>
      <c r="T2103">
        <v>1</v>
      </c>
      <c r="U2103">
        <v>0</v>
      </c>
      <c r="V2103" s="43" t="str">
        <f t="shared" si="143"/>
        <v>USD</v>
      </c>
    </row>
    <row r="2104" spans="1:22" x14ac:dyDescent="0.2">
      <c r="A2104" s="18" t="str">
        <f t="shared" si="141"/>
        <v>Catalogo principalOPEN VALUE ENTIDADES NO CUALIFICADASM3J-00079</v>
      </c>
      <c r="B2104" s="18" t="str">
        <f t="shared" si="142"/>
        <v>M3J-00079OPEN VALUE ENTIDADES NO CUALIFICADAS</v>
      </c>
      <c r="C2104" s="18"/>
      <c r="D2104" t="s">
        <v>122</v>
      </c>
      <c r="E2104" t="s">
        <v>2380</v>
      </c>
      <c r="F2104" t="s">
        <v>2546</v>
      </c>
      <c r="G2104" s="18" t="str">
        <f t="shared" si="144"/>
        <v>Catalogo principal</v>
      </c>
      <c r="H2104" s="43" t="s">
        <v>121</v>
      </c>
      <c r="I2104" s="37" t="s">
        <v>67</v>
      </c>
      <c r="J2104" t="s">
        <v>4158</v>
      </c>
      <c r="K2104" t="s">
        <v>40</v>
      </c>
      <c r="L2104" s="70" t="s">
        <v>21</v>
      </c>
      <c r="M2104" s="70" t="s">
        <v>3966</v>
      </c>
      <c r="N2104" s="37" t="s">
        <v>67</v>
      </c>
      <c r="O2104" s="37" t="s">
        <v>67</v>
      </c>
      <c r="P2104" s="37" t="s">
        <v>3758</v>
      </c>
      <c r="Q2104" s="75" t="s">
        <v>2380</v>
      </c>
      <c r="R2104" t="s">
        <v>3691</v>
      </c>
      <c r="S2104" s="38">
        <v>1.2</v>
      </c>
      <c r="T2104">
        <v>1</v>
      </c>
      <c r="U2104">
        <v>0</v>
      </c>
      <c r="V2104" s="43" t="str">
        <f t="shared" si="143"/>
        <v>USD</v>
      </c>
    </row>
    <row r="2105" spans="1:22" x14ac:dyDescent="0.2">
      <c r="A2105" s="18" t="str">
        <f t="shared" si="141"/>
        <v>Catalogo principalOPEN VALUE ENTIDADES NO CUALIFICADASM3J-00081</v>
      </c>
      <c r="B2105" s="18" t="str">
        <f t="shared" si="142"/>
        <v>M3J-00081OPEN VALUE ENTIDADES NO CUALIFICADAS</v>
      </c>
      <c r="C2105" s="18"/>
      <c r="D2105" t="s">
        <v>122</v>
      </c>
      <c r="E2105" t="s">
        <v>2381</v>
      </c>
      <c r="F2105" t="s">
        <v>2546</v>
      </c>
      <c r="G2105" s="18" t="str">
        <f t="shared" si="144"/>
        <v>Catalogo principal</v>
      </c>
      <c r="H2105" s="43" t="s">
        <v>121</v>
      </c>
      <c r="I2105" s="37" t="s">
        <v>67</v>
      </c>
      <c r="J2105" t="s">
        <v>4159</v>
      </c>
      <c r="K2105" t="s">
        <v>40</v>
      </c>
      <c r="L2105" s="70" t="s">
        <v>21</v>
      </c>
      <c r="M2105" s="70" t="s">
        <v>3966</v>
      </c>
      <c r="N2105" s="37" t="s">
        <v>67</v>
      </c>
      <c r="O2105" s="37" t="s">
        <v>67</v>
      </c>
      <c r="P2105" s="37" t="s">
        <v>3758</v>
      </c>
      <c r="Q2105" s="75" t="s">
        <v>2381</v>
      </c>
      <c r="R2105" t="s">
        <v>3691</v>
      </c>
      <c r="S2105" s="38">
        <v>1.56</v>
      </c>
      <c r="T2105">
        <v>1</v>
      </c>
      <c r="U2105">
        <v>0</v>
      </c>
      <c r="V2105" s="43" t="str">
        <f t="shared" si="143"/>
        <v>USD</v>
      </c>
    </row>
    <row r="2106" spans="1:22" x14ac:dyDescent="0.2">
      <c r="A2106" s="18" t="str">
        <f t="shared" si="141"/>
        <v>Catalogo principalOPEN VALUE ENTIDADES NO CUALIFICADASMX3-00068</v>
      </c>
      <c r="B2106" s="18" t="str">
        <f t="shared" si="142"/>
        <v>MX3-00068OPEN VALUE ENTIDADES NO CUALIFICADAS</v>
      </c>
      <c r="C2106" s="18"/>
      <c r="D2106" t="s">
        <v>122</v>
      </c>
      <c r="E2106" t="s">
        <v>2382</v>
      </c>
      <c r="F2106" t="s">
        <v>2546</v>
      </c>
      <c r="G2106" s="18" t="str">
        <f t="shared" si="144"/>
        <v>Catalogo principal</v>
      </c>
      <c r="H2106" s="43" t="s">
        <v>121</v>
      </c>
      <c r="I2106" s="37" t="s">
        <v>67</v>
      </c>
      <c r="J2106" t="s">
        <v>4160</v>
      </c>
      <c r="K2106" t="s">
        <v>40</v>
      </c>
      <c r="L2106" s="70" t="s">
        <v>21</v>
      </c>
      <c r="M2106" s="70" t="s">
        <v>3946</v>
      </c>
      <c r="N2106" s="37" t="s">
        <v>67</v>
      </c>
      <c r="O2106" s="37" t="s">
        <v>67</v>
      </c>
      <c r="P2106" s="37" t="s">
        <v>3758</v>
      </c>
      <c r="Q2106" s="75" t="s">
        <v>2382</v>
      </c>
      <c r="R2106" t="s">
        <v>207</v>
      </c>
      <c r="S2106" s="38">
        <v>10746</v>
      </c>
      <c r="T2106">
        <v>1</v>
      </c>
      <c r="U2106">
        <v>0</v>
      </c>
      <c r="V2106" s="43" t="str">
        <f t="shared" si="143"/>
        <v>USD</v>
      </c>
    </row>
    <row r="2107" spans="1:22" x14ac:dyDescent="0.2">
      <c r="A2107" s="18" t="str">
        <f t="shared" si="141"/>
        <v>Catalogo principalOPEN VALUE ENTIDADES NO CUALIFICADASMX3-00070</v>
      </c>
      <c r="B2107" s="18" t="str">
        <f t="shared" si="142"/>
        <v>MX3-00070OPEN VALUE ENTIDADES NO CUALIFICADAS</v>
      </c>
      <c r="C2107" s="18"/>
      <c r="D2107" t="s">
        <v>122</v>
      </c>
      <c r="E2107" t="s">
        <v>2383</v>
      </c>
      <c r="F2107" t="s">
        <v>2546</v>
      </c>
      <c r="G2107" s="18" t="str">
        <f t="shared" si="144"/>
        <v>Catalogo principal</v>
      </c>
      <c r="H2107" s="43" t="s">
        <v>121</v>
      </c>
      <c r="I2107" s="37" t="s">
        <v>67</v>
      </c>
      <c r="J2107" t="s">
        <v>4161</v>
      </c>
      <c r="K2107" t="s">
        <v>40</v>
      </c>
      <c r="L2107" s="70" t="s">
        <v>21</v>
      </c>
      <c r="M2107" s="70" t="s">
        <v>3948</v>
      </c>
      <c r="N2107" s="37" t="s">
        <v>67</v>
      </c>
      <c r="O2107" s="37" t="s">
        <v>67</v>
      </c>
      <c r="P2107" s="37" t="s">
        <v>3758</v>
      </c>
      <c r="Q2107" s="75" t="s">
        <v>2383</v>
      </c>
      <c r="R2107" t="s">
        <v>207</v>
      </c>
      <c r="S2107" s="38">
        <v>5001</v>
      </c>
      <c r="T2107">
        <v>1</v>
      </c>
      <c r="U2107">
        <v>0</v>
      </c>
      <c r="V2107" s="43" t="str">
        <f t="shared" si="143"/>
        <v>USD</v>
      </c>
    </row>
    <row r="2108" spans="1:22" x14ac:dyDescent="0.2">
      <c r="A2108" s="18" t="str">
        <f t="shared" si="141"/>
        <v>Catalogo principalOPEN VALUE ENTIDADES NO CUALIFICADASMX3-00199</v>
      </c>
      <c r="B2108" s="18" t="str">
        <f t="shared" si="142"/>
        <v>MX3-00199OPEN VALUE ENTIDADES NO CUALIFICADAS</v>
      </c>
      <c r="C2108" s="18"/>
      <c r="D2108" t="s">
        <v>122</v>
      </c>
      <c r="E2108" t="s">
        <v>2384</v>
      </c>
      <c r="F2108" t="s">
        <v>2546</v>
      </c>
      <c r="G2108" s="18" t="str">
        <f t="shared" si="144"/>
        <v>Catalogo principal</v>
      </c>
      <c r="H2108" s="43" t="s">
        <v>121</v>
      </c>
      <c r="I2108" s="37" t="s">
        <v>67</v>
      </c>
      <c r="J2108" t="s">
        <v>4162</v>
      </c>
      <c r="K2108" t="s">
        <v>40</v>
      </c>
      <c r="L2108" s="70" t="s">
        <v>21</v>
      </c>
      <c r="M2108" s="70" t="s">
        <v>3946</v>
      </c>
      <c r="N2108" s="37" t="s">
        <v>67</v>
      </c>
      <c r="O2108" s="37" t="s">
        <v>67</v>
      </c>
      <c r="P2108" s="37" t="s">
        <v>3758</v>
      </c>
      <c r="Q2108" s="75" t="s">
        <v>2384</v>
      </c>
      <c r="R2108" t="s">
        <v>207</v>
      </c>
      <c r="S2108" s="38">
        <v>13431</v>
      </c>
      <c r="T2108">
        <v>1</v>
      </c>
      <c r="U2108">
        <v>0</v>
      </c>
      <c r="V2108" s="43" t="str">
        <f t="shared" si="143"/>
        <v>USD</v>
      </c>
    </row>
    <row r="2109" spans="1:22" x14ac:dyDescent="0.2">
      <c r="A2109" s="18" t="str">
        <f t="shared" si="141"/>
        <v>Catalogo principalOPEN VALUE ENTIDADES NO CUALIFICADASMX3-00201</v>
      </c>
      <c r="B2109" s="18" t="str">
        <f t="shared" si="142"/>
        <v>MX3-00201OPEN VALUE ENTIDADES NO CUALIFICADAS</v>
      </c>
      <c r="C2109" s="18"/>
      <c r="D2109" t="s">
        <v>122</v>
      </c>
      <c r="E2109" t="s">
        <v>2385</v>
      </c>
      <c r="F2109" t="s">
        <v>2546</v>
      </c>
      <c r="G2109" s="18" t="str">
        <f t="shared" si="144"/>
        <v>Catalogo principal</v>
      </c>
      <c r="H2109" s="43" t="s">
        <v>121</v>
      </c>
      <c r="I2109" s="37" t="s">
        <v>67</v>
      </c>
      <c r="J2109" t="s">
        <v>4163</v>
      </c>
      <c r="K2109" t="s">
        <v>40</v>
      </c>
      <c r="L2109" s="70" t="s">
        <v>21</v>
      </c>
      <c r="M2109" s="70" t="s">
        <v>3948</v>
      </c>
      <c r="N2109" s="37" t="s">
        <v>67</v>
      </c>
      <c r="O2109" s="37" t="s">
        <v>67</v>
      </c>
      <c r="P2109" s="37" t="s">
        <v>3758</v>
      </c>
      <c r="Q2109" s="75" t="s">
        <v>2385</v>
      </c>
      <c r="R2109" t="s">
        <v>207</v>
      </c>
      <c r="S2109" s="38">
        <v>6249</v>
      </c>
      <c r="T2109">
        <v>1</v>
      </c>
      <c r="U2109">
        <v>0</v>
      </c>
      <c r="V2109" s="43" t="str">
        <f t="shared" si="143"/>
        <v>USD</v>
      </c>
    </row>
    <row r="2110" spans="1:22" x14ac:dyDescent="0.2">
      <c r="A2110" s="18" t="str">
        <f t="shared" si="141"/>
        <v>Catalogo principalOPEN VALUE ENTIDADES NO CUALIFICADASMX3-00203</v>
      </c>
      <c r="B2110" s="18" t="str">
        <f t="shared" si="142"/>
        <v>MX3-00203OPEN VALUE ENTIDADES NO CUALIFICADAS</v>
      </c>
      <c r="C2110" s="18"/>
      <c r="D2110" t="s">
        <v>122</v>
      </c>
      <c r="E2110" t="s">
        <v>2386</v>
      </c>
      <c r="F2110" t="s">
        <v>2546</v>
      </c>
      <c r="G2110" s="18" t="str">
        <f t="shared" si="144"/>
        <v>Catalogo principal</v>
      </c>
      <c r="H2110" s="43" t="s">
        <v>121</v>
      </c>
      <c r="I2110" s="37" t="s">
        <v>67</v>
      </c>
      <c r="J2110" t="s">
        <v>4164</v>
      </c>
      <c r="K2110" t="s">
        <v>40</v>
      </c>
      <c r="L2110" s="70" t="s">
        <v>21</v>
      </c>
      <c r="M2110" s="70" t="s">
        <v>3963</v>
      </c>
      <c r="N2110" s="37" t="s">
        <v>67</v>
      </c>
      <c r="O2110" s="37" t="s">
        <v>67</v>
      </c>
      <c r="P2110" s="37" t="s">
        <v>3758</v>
      </c>
      <c r="Q2110" s="75" t="s">
        <v>2386</v>
      </c>
      <c r="R2110" t="s">
        <v>207</v>
      </c>
      <c r="S2110" s="38">
        <v>11388</v>
      </c>
      <c r="T2110">
        <v>1</v>
      </c>
      <c r="U2110">
        <v>0</v>
      </c>
      <c r="V2110" s="43" t="str">
        <f t="shared" si="143"/>
        <v>USD</v>
      </c>
    </row>
    <row r="2111" spans="1:22" x14ac:dyDescent="0.2">
      <c r="A2111" s="18" t="str">
        <f t="shared" si="141"/>
        <v>Catalogo principalOPEN VALUE ENTIDADES NO CUALIFICADASMX3-00205</v>
      </c>
      <c r="B2111" s="18" t="str">
        <f t="shared" si="142"/>
        <v>MX3-00205OPEN VALUE ENTIDADES NO CUALIFICADAS</v>
      </c>
      <c r="C2111" s="18"/>
      <c r="D2111" t="s">
        <v>122</v>
      </c>
      <c r="E2111" t="s">
        <v>2387</v>
      </c>
      <c r="F2111" t="s">
        <v>2546</v>
      </c>
      <c r="G2111" s="18" t="str">
        <f t="shared" si="144"/>
        <v>Catalogo principal</v>
      </c>
      <c r="H2111" s="43" t="s">
        <v>121</v>
      </c>
      <c r="I2111" s="37" t="s">
        <v>67</v>
      </c>
      <c r="J2111" t="s">
        <v>4165</v>
      </c>
      <c r="K2111" t="s">
        <v>40</v>
      </c>
      <c r="L2111" s="70" t="s">
        <v>21</v>
      </c>
      <c r="M2111" s="70" t="s">
        <v>3963</v>
      </c>
      <c r="N2111" s="37" t="s">
        <v>67</v>
      </c>
      <c r="O2111" s="37" t="s">
        <v>67</v>
      </c>
      <c r="P2111" s="37" t="s">
        <v>3758</v>
      </c>
      <c r="Q2111" s="75" t="s">
        <v>2387</v>
      </c>
      <c r="R2111" t="s">
        <v>207</v>
      </c>
      <c r="S2111" s="38">
        <v>10070</v>
      </c>
      <c r="T2111">
        <v>1</v>
      </c>
      <c r="U2111">
        <v>0</v>
      </c>
      <c r="V2111" s="43" t="str">
        <f t="shared" si="143"/>
        <v>USD</v>
      </c>
    </row>
    <row r="2112" spans="1:22" x14ac:dyDescent="0.2">
      <c r="A2112" s="18" t="str">
        <f t="shared" si="141"/>
        <v>Catalogo principalOPEN VALUE ENTIDADES NO CUALIFICADASNH3-00297</v>
      </c>
      <c r="B2112" s="18" t="str">
        <f t="shared" si="142"/>
        <v>NH3-00297OPEN VALUE ENTIDADES NO CUALIFICADAS</v>
      </c>
      <c r="C2112" s="18"/>
      <c r="D2112" t="s">
        <v>122</v>
      </c>
      <c r="E2112" t="s">
        <v>2388</v>
      </c>
      <c r="F2112" t="s">
        <v>2546</v>
      </c>
      <c r="G2112" s="18" t="str">
        <f t="shared" si="144"/>
        <v>Catalogo principal</v>
      </c>
      <c r="H2112" s="43" t="s">
        <v>121</v>
      </c>
      <c r="I2112" s="37" t="s">
        <v>67</v>
      </c>
      <c r="J2112" t="s">
        <v>4166</v>
      </c>
      <c r="K2112" t="s">
        <v>40</v>
      </c>
      <c r="L2112" s="70" t="s">
        <v>21</v>
      </c>
      <c r="M2112" s="70" t="s">
        <v>3946</v>
      </c>
      <c r="N2112" s="37" t="s">
        <v>67</v>
      </c>
      <c r="O2112" s="37" t="s">
        <v>67</v>
      </c>
      <c r="P2112" s="37" t="s">
        <v>3758</v>
      </c>
      <c r="Q2112" s="75" t="s">
        <v>2388</v>
      </c>
      <c r="R2112" t="s">
        <v>207</v>
      </c>
      <c r="S2112" s="38">
        <v>186</v>
      </c>
      <c r="T2112">
        <v>1</v>
      </c>
      <c r="U2112">
        <v>0</v>
      </c>
      <c r="V2112" s="43" t="str">
        <f t="shared" si="143"/>
        <v>USD</v>
      </c>
    </row>
    <row r="2113" spans="1:22" x14ac:dyDescent="0.2">
      <c r="A2113" s="18" t="str">
        <f t="shared" si="141"/>
        <v>Catalogo principalOPEN VALUE ENTIDADES NO CUALIFICADASNH3-00299</v>
      </c>
      <c r="B2113" s="18" t="str">
        <f t="shared" si="142"/>
        <v>NH3-00299OPEN VALUE ENTIDADES NO CUALIFICADAS</v>
      </c>
      <c r="C2113" s="18"/>
      <c r="D2113" t="s">
        <v>122</v>
      </c>
      <c r="E2113" t="s">
        <v>2389</v>
      </c>
      <c r="F2113" t="s">
        <v>2546</v>
      </c>
      <c r="G2113" s="18" t="str">
        <f t="shared" si="144"/>
        <v>Catalogo principal</v>
      </c>
      <c r="H2113" s="43" t="s">
        <v>121</v>
      </c>
      <c r="I2113" s="37" t="s">
        <v>67</v>
      </c>
      <c r="J2113" t="s">
        <v>4167</v>
      </c>
      <c r="K2113" t="s">
        <v>40</v>
      </c>
      <c r="L2113" s="70" t="s">
        <v>21</v>
      </c>
      <c r="M2113" s="70" t="s">
        <v>3946</v>
      </c>
      <c r="N2113" s="37" t="s">
        <v>67</v>
      </c>
      <c r="O2113" s="37" t="s">
        <v>67</v>
      </c>
      <c r="P2113" s="37" t="s">
        <v>3758</v>
      </c>
      <c r="Q2113" s="75" t="s">
        <v>2389</v>
      </c>
      <c r="R2113" t="s">
        <v>207</v>
      </c>
      <c r="S2113" s="38">
        <v>240</v>
      </c>
      <c r="T2113">
        <v>1</v>
      </c>
      <c r="U2113">
        <v>0</v>
      </c>
      <c r="V2113" s="43" t="str">
        <f t="shared" si="143"/>
        <v>USD</v>
      </c>
    </row>
    <row r="2114" spans="1:22" x14ac:dyDescent="0.2">
      <c r="A2114" s="18" t="str">
        <f t="shared" si="141"/>
        <v>Catalogo principalOPEN VALUE ENTIDADES NO CUALIFICADASNH3-00301</v>
      </c>
      <c r="B2114" s="18" t="str">
        <f t="shared" si="142"/>
        <v>NH3-00301OPEN VALUE ENTIDADES NO CUALIFICADAS</v>
      </c>
      <c r="C2114" s="18"/>
      <c r="D2114" t="s">
        <v>122</v>
      </c>
      <c r="E2114" t="s">
        <v>2390</v>
      </c>
      <c r="F2114" t="s">
        <v>2546</v>
      </c>
      <c r="G2114" s="18" t="str">
        <f t="shared" si="144"/>
        <v>Catalogo principal</v>
      </c>
      <c r="H2114" s="43" t="s">
        <v>121</v>
      </c>
      <c r="I2114" s="37" t="s">
        <v>67</v>
      </c>
      <c r="J2114" t="s">
        <v>4168</v>
      </c>
      <c r="K2114" t="s">
        <v>40</v>
      </c>
      <c r="L2114" s="70" t="s">
        <v>21</v>
      </c>
      <c r="M2114" s="70" t="s">
        <v>3948</v>
      </c>
      <c r="N2114" s="37" t="s">
        <v>67</v>
      </c>
      <c r="O2114" s="37" t="s">
        <v>67</v>
      </c>
      <c r="P2114" s="37" t="s">
        <v>3758</v>
      </c>
      <c r="Q2114" s="75" t="s">
        <v>2390</v>
      </c>
      <c r="R2114" t="s">
        <v>207</v>
      </c>
      <c r="S2114" s="38">
        <v>81</v>
      </c>
      <c r="T2114">
        <v>1</v>
      </c>
      <c r="U2114">
        <v>0</v>
      </c>
      <c r="V2114" s="43" t="str">
        <f t="shared" si="143"/>
        <v>USD</v>
      </c>
    </row>
    <row r="2115" spans="1:22" x14ac:dyDescent="0.2">
      <c r="A2115" s="18" t="str">
        <f t="shared" si="141"/>
        <v>Catalogo principalOPEN VALUE ENTIDADES NO CUALIFICADASNH3-00303</v>
      </c>
      <c r="B2115" s="18" t="str">
        <f t="shared" si="142"/>
        <v>NH3-00303OPEN VALUE ENTIDADES NO CUALIFICADAS</v>
      </c>
      <c r="C2115" s="18"/>
      <c r="D2115" t="s">
        <v>122</v>
      </c>
      <c r="E2115" t="s">
        <v>2391</v>
      </c>
      <c r="F2115" t="s">
        <v>2546</v>
      </c>
      <c r="G2115" s="18" t="str">
        <f t="shared" si="144"/>
        <v>Catalogo principal</v>
      </c>
      <c r="H2115" s="43" t="s">
        <v>121</v>
      </c>
      <c r="I2115" s="37" t="s">
        <v>67</v>
      </c>
      <c r="J2115" t="s">
        <v>4169</v>
      </c>
      <c r="K2115" t="s">
        <v>40</v>
      </c>
      <c r="L2115" s="70" t="s">
        <v>21</v>
      </c>
      <c r="M2115" s="70" t="s">
        <v>3948</v>
      </c>
      <c r="N2115" s="37" t="s">
        <v>67</v>
      </c>
      <c r="O2115" s="37" t="s">
        <v>67</v>
      </c>
      <c r="P2115" s="37" t="s">
        <v>3758</v>
      </c>
      <c r="Q2115" s="75" t="s">
        <v>2391</v>
      </c>
      <c r="R2115" t="s">
        <v>207</v>
      </c>
      <c r="S2115" s="38">
        <v>105</v>
      </c>
      <c r="T2115">
        <v>1</v>
      </c>
      <c r="U2115">
        <v>0</v>
      </c>
      <c r="V2115" s="43" t="str">
        <f t="shared" si="143"/>
        <v>USD</v>
      </c>
    </row>
    <row r="2116" spans="1:22" x14ac:dyDescent="0.2">
      <c r="A2116" s="18" t="str">
        <f t="shared" si="141"/>
        <v>Catalogo principalOPEN VALUE ENTIDADES NO CUALIFICADASNK7-00020</v>
      </c>
      <c r="B2116" s="18" t="str">
        <f t="shared" si="142"/>
        <v>NK7-00020OPEN VALUE ENTIDADES NO CUALIFICADAS</v>
      </c>
      <c r="C2116" s="18"/>
      <c r="D2116" t="s">
        <v>122</v>
      </c>
      <c r="E2116" t="s">
        <v>2392</v>
      </c>
      <c r="F2116" t="s">
        <v>2546</v>
      </c>
      <c r="G2116" s="18" t="str">
        <f t="shared" si="144"/>
        <v>Catalogo principal</v>
      </c>
      <c r="H2116" s="43" t="s">
        <v>121</v>
      </c>
      <c r="I2116" s="37" t="s">
        <v>67</v>
      </c>
      <c r="J2116" t="s">
        <v>4170</v>
      </c>
      <c r="K2116" t="s">
        <v>40</v>
      </c>
      <c r="L2116" s="70" t="s">
        <v>21</v>
      </c>
      <c r="M2116" s="70" t="s">
        <v>3946</v>
      </c>
      <c r="N2116" s="37" t="s">
        <v>67</v>
      </c>
      <c r="O2116" s="37" t="s">
        <v>67</v>
      </c>
      <c r="P2116" s="37" t="s">
        <v>3758</v>
      </c>
      <c r="Q2116" s="75" t="s">
        <v>2392</v>
      </c>
      <c r="R2116" t="s">
        <v>207</v>
      </c>
      <c r="S2116" s="38">
        <v>42</v>
      </c>
      <c r="T2116">
        <v>1</v>
      </c>
      <c r="U2116">
        <v>0</v>
      </c>
      <c r="V2116" s="43" t="str">
        <f t="shared" si="143"/>
        <v>USD</v>
      </c>
    </row>
    <row r="2117" spans="1:22" x14ac:dyDescent="0.2">
      <c r="A2117" s="18" t="str">
        <f t="shared" si="141"/>
        <v>Catalogo principalOPEN VALUE ENTIDADES NO CUALIFICADASNK7-00022</v>
      </c>
      <c r="B2117" s="18" t="str">
        <f t="shared" si="142"/>
        <v>NK7-00022OPEN VALUE ENTIDADES NO CUALIFICADAS</v>
      </c>
      <c r="C2117" s="18"/>
      <c r="D2117" t="s">
        <v>122</v>
      </c>
      <c r="E2117" t="s">
        <v>2393</v>
      </c>
      <c r="F2117" t="s">
        <v>2546</v>
      </c>
      <c r="G2117" s="18" t="str">
        <f t="shared" si="144"/>
        <v>Catalogo principal</v>
      </c>
      <c r="H2117" s="43" t="s">
        <v>121</v>
      </c>
      <c r="I2117" s="37" t="s">
        <v>67</v>
      </c>
      <c r="J2117" t="s">
        <v>4171</v>
      </c>
      <c r="K2117" t="s">
        <v>40</v>
      </c>
      <c r="L2117" s="70" t="s">
        <v>21</v>
      </c>
      <c r="M2117" s="70" t="s">
        <v>3948</v>
      </c>
      <c r="N2117" s="37" t="s">
        <v>67</v>
      </c>
      <c r="O2117" s="37" t="s">
        <v>67</v>
      </c>
      <c r="P2117" s="37" t="s">
        <v>3758</v>
      </c>
      <c r="Q2117" s="75" t="s">
        <v>2393</v>
      </c>
      <c r="R2117" t="s">
        <v>207</v>
      </c>
      <c r="S2117" s="38">
        <v>18</v>
      </c>
      <c r="T2117">
        <v>1</v>
      </c>
      <c r="U2117">
        <v>0</v>
      </c>
      <c r="V2117" s="43" t="str">
        <f t="shared" si="143"/>
        <v>USD</v>
      </c>
    </row>
    <row r="2118" spans="1:22" x14ac:dyDescent="0.2">
      <c r="A2118" s="18" t="str">
        <f t="shared" si="141"/>
        <v>Catalogo principalOPEN VALUE ENTIDADES NO CUALIFICADASNMG-00001</v>
      </c>
      <c r="B2118" s="18" t="str">
        <f t="shared" si="142"/>
        <v>NMG-00001OPEN VALUE ENTIDADES NO CUALIFICADAS</v>
      </c>
      <c r="C2118" s="18"/>
      <c r="D2118" t="s">
        <v>122</v>
      </c>
      <c r="E2118" t="s">
        <v>2394</v>
      </c>
      <c r="F2118" t="s">
        <v>2546</v>
      </c>
      <c r="G2118" s="18" t="str">
        <f t="shared" si="144"/>
        <v>Catalogo principal</v>
      </c>
      <c r="H2118" s="43" t="s">
        <v>121</v>
      </c>
      <c r="I2118" s="37" t="s">
        <v>67</v>
      </c>
      <c r="J2118" t="s">
        <v>4172</v>
      </c>
      <c r="K2118" t="s">
        <v>40</v>
      </c>
      <c r="L2118" s="70" t="s">
        <v>21</v>
      </c>
      <c r="M2118" s="70" t="s">
        <v>3966</v>
      </c>
      <c r="N2118" s="37" t="s">
        <v>67</v>
      </c>
      <c r="O2118" s="37" t="s">
        <v>67</v>
      </c>
      <c r="P2118" s="37" t="s">
        <v>3758</v>
      </c>
      <c r="Q2118" s="75" t="s">
        <v>2394</v>
      </c>
      <c r="R2118" t="s">
        <v>3691</v>
      </c>
      <c r="S2118" s="38">
        <v>2.7</v>
      </c>
      <c r="T2118">
        <v>1</v>
      </c>
      <c r="U2118">
        <v>0</v>
      </c>
      <c r="V2118" s="43" t="str">
        <f t="shared" si="143"/>
        <v>USD</v>
      </c>
    </row>
    <row r="2119" spans="1:22" x14ac:dyDescent="0.2">
      <c r="A2119" s="18" t="str">
        <f t="shared" ref="A2119:A2182" si="145">D2119&amp;F2119&amp;E2119</f>
        <v>Catalogo principalOPEN VALUE ENTIDADES NO CUALIFICADASP71-07119</v>
      </c>
      <c r="B2119" s="18" t="str">
        <f t="shared" ref="B2119:B2182" si="146">E2119&amp;F2119</f>
        <v>P71-07119OPEN VALUE ENTIDADES NO CUALIFICADAS</v>
      </c>
      <c r="C2119" s="18"/>
      <c r="D2119" t="s">
        <v>122</v>
      </c>
      <c r="E2119" t="s">
        <v>2395</v>
      </c>
      <c r="F2119" t="s">
        <v>2546</v>
      </c>
      <c r="G2119" s="18" t="str">
        <f t="shared" si="144"/>
        <v>Catalogo principal</v>
      </c>
      <c r="H2119" s="43" t="s">
        <v>121</v>
      </c>
      <c r="I2119" s="37" t="s">
        <v>67</v>
      </c>
      <c r="J2119" t="s">
        <v>4173</v>
      </c>
      <c r="K2119" t="s">
        <v>40</v>
      </c>
      <c r="L2119" s="70" t="s">
        <v>21</v>
      </c>
      <c r="M2119" s="70" t="s">
        <v>3963</v>
      </c>
      <c r="N2119" s="37" t="s">
        <v>67</v>
      </c>
      <c r="O2119" s="37" t="s">
        <v>67</v>
      </c>
      <c r="P2119" s="37" t="s">
        <v>3758</v>
      </c>
      <c r="Q2119" s="75" t="s">
        <v>2395</v>
      </c>
      <c r="R2119" t="s">
        <v>207</v>
      </c>
      <c r="S2119" s="38">
        <v>10198</v>
      </c>
      <c r="T2119">
        <v>1</v>
      </c>
      <c r="U2119">
        <v>0</v>
      </c>
      <c r="V2119" s="43" t="str">
        <f t="shared" si="143"/>
        <v>USD</v>
      </c>
    </row>
    <row r="2120" spans="1:22" x14ac:dyDescent="0.2">
      <c r="A2120" s="18" t="str">
        <f t="shared" si="145"/>
        <v>Catalogo principalOPEN VALUE ENTIDADES NO CUALIFICADASPGI-00252</v>
      </c>
      <c r="B2120" s="18" t="str">
        <f t="shared" si="146"/>
        <v>PGI-00252OPEN VALUE ENTIDADES NO CUALIFICADAS</v>
      </c>
      <c r="C2120" s="18"/>
      <c r="D2120" t="s">
        <v>122</v>
      </c>
      <c r="E2120" t="s">
        <v>2396</v>
      </c>
      <c r="F2120" t="s">
        <v>2546</v>
      </c>
      <c r="G2120" s="18" t="str">
        <f t="shared" si="144"/>
        <v>Catalogo principal</v>
      </c>
      <c r="H2120" s="43" t="s">
        <v>121</v>
      </c>
      <c r="I2120" s="37" t="s">
        <v>67</v>
      </c>
      <c r="J2120" t="s">
        <v>4174</v>
      </c>
      <c r="K2120" t="s">
        <v>40</v>
      </c>
      <c r="L2120" s="70" t="s">
        <v>21</v>
      </c>
      <c r="M2120" s="70" t="s">
        <v>3946</v>
      </c>
      <c r="N2120" s="37" t="s">
        <v>67</v>
      </c>
      <c r="O2120" s="37" t="s">
        <v>67</v>
      </c>
      <c r="P2120" s="37" t="s">
        <v>3758</v>
      </c>
      <c r="Q2120" s="75" t="s">
        <v>2396</v>
      </c>
      <c r="R2120" t="s">
        <v>207</v>
      </c>
      <c r="S2120" s="38">
        <v>171</v>
      </c>
      <c r="T2120">
        <v>1</v>
      </c>
      <c r="U2120">
        <v>0</v>
      </c>
      <c r="V2120" s="43" t="str">
        <f t="shared" ref="V2120:V2183" si="147">H2120</f>
        <v>USD</v>
      </c>
    </row>
    <row r="2121" spans="1:22" x14ac:dyDescent="0.2">
      <c r="A2121" s="18" t="str">
        <f t="shared" si="145"/>
        <v>Catalogo principalOPEN VALUE ENTIDADES NO CUALIFICADASPGI-00254</v>
      </c>
      <c r="B2121" s="18" t="str">
        <f t="shared" si="146"/>
        <v>PGI-00254OPEN VALUE ENTIDADES NO CUALIFICADAS</v>
      </c>
      <c r="C2121" s="18"/>
      <c r="D2121" t="s">
        <v>122</v>
      </c>
      <c r="E2121" t="s">
        <v>2397</v>
      </c>
      <c r="F2121" t="s">
        <v>2546</v>
      </c>
      <c r="G2121" s="18" t="str">
        <f t="shared" si="144"/>
        <v>Catalogo principal</v>
      </c>
      <c r="H2121" s="43" t="s">
        <v>121</v>
      </c>
      <c r="I2121" s="37" t="s">
        <v>67</v>
      </c>
      <c r="J2121" t="s">
        <v>4175</v>
      </c>
      <c r="K2121" t="s">
        <v>40</v>
      </c>
      <c r="L2121" s="70" t="s">
        <v>21</v>
      </c>
      <c r="M2121" s="70" t="s">
        <v>3946</v>
      </c>
      <c r="N2121" s="37" t="s">
        <v>67</v>
      </c>
      <c r="O2121" s="37" t="s">
        <v>67</v>
      </c>
      <c r="P2121" s="37" t="s">
        <v>3758</v>
      </c>
      <c r="Q2121" s="75" t="s">
        <v>2397</v>
      </c>
      <c r="R2121" t="s">
        <v>207</v>
      </c>
      <c r="S2121" s="38">
        <v>219</v>
      </c>
      <c r="T2121">
        <v>1</v>
      </c>
      <c r="U2121">
        <v>0</v>
      </c>
      <c r="V2121" s="43" t="str">
        <f t="shared" si="147"/>
        <v>USD</v>
      </c>
    </row>
    <row r="2122" spans="1:22" x14ac:dyDescent="0.2">
      <c r="A2122" s="18" t="str">
        <f t="shared" si="145"/>
        <v>Catalogo principalOPEN VALUE ENTIDADES NO CUALIFICADASPGI-00256</v>
      </c>
      <c r="B2122" s="18" t="str">
        <f t="shared" si="146"/>
        <v>PGI-00256OPEN VALUE ENTIDADES NO CUALIFICADAS</v>
      </c>
      <c r="C2122" s="18"/>
      <c r="D2122" t="s">
        <v>122</v>
      </c>
      <c r="E2122" t="s">
        <v>2398</v>
      </c>
      <c r="F2122" t="s">
        <v>2546</v>
      </c>
      <c r="G2122" s="18" t="str">
        <f t="shared" si="144"/>
        <v>Catalogo principal</v>
      </c>
      <c r="H2122" s="43" t="s">
        <v>121</v>
      </c>
      <c r="I2122" s="37" t="s">
        <v>67</v>
      </c>
      <c r="J2122" t="s">
        <v>4176</v>
      </c>
      <c r="K2122" t="s">
        <v>40</v>
      </c>
      <c r="L2122" s="70" t="s">
        <v>21</v>
      </c>
      <c r="M2122" s="70" t="s">
        <v>3948</v>
      </c>
      <c r="N2122" s="37" t="s">
        <v>67</v>
      </c>
      <c r="O2122" s="37" t="s">
        <v>67</v>
      </c>
      <c r="P2122" s="37" t="s">
        <v>3758</v>
      </c>
      <c r="Q2122" s="75" t="s">
        <v>2398</v>
      </c>
      <c r="R2122" t="s">
        <v>207</v>
      </c>
      <c r="S2122" s="38">
        <v>114</v>
      </c>
      <c r="T2122">
        <v>1</v>
      </c>
      <c r="U2122">
        <v>0</v>
      </c>
      <c r="V2122" s="43" t="str">
        <f t="shared" si="147"/>
        <v>USD</v>
      </c>
    </row>
    <row r="2123" spans="1:22" x14ac:dyDescent="0.2">
      <c r="A2123" s="18" t="str">
        <f t="shared" si="145"/>
        <v>Catalogo principalOPEN VALUE ENTIDADES NO CUALIFICADASPGI-00258</v>
      </c>
      <c r="B2123" s="18" t="str">
        <f t="shared" si="146"/>
        <v>PGI-00258OPEN VALUE ENTIDADES NO CUALIFICADAS</v>
      </c>
      <c r="C2123" s="18"/>
      <c r="D2123" t="s">
        <v>122</v>
      </c>
      <c r="E2123" t="s">
        <v>2399</v>
      </c>
      <c r="F2123" t="s">
        <v>2546</v>
      </c>
      <c r="G2123" s="18" t="str">
        <f t="shared" si="144"/>
        <v>Catalogo principal</v>
      </c>
      <c r="H2123" s="43" t="s">
        <v>121</v>
      </c>
      <c r="I2123" s="37" t="s">
        <v>67</v>
      </c>
      <c r="J2123" t="s">
        <v>4177</v>
      </c>
      <c r="K2123" t="s">
        <v>40</v>
      </c>
      <c r="L2123" s="70" t="s">
        <v>21</v>
      </c>
      <c r="M2123" s="70" t="s">
        <v>3948</v>
      </c>
      <c r="N2123" s="37" t="s">
        <v>67</v>
      </c>
      <c r="O2123" s="37" t="s">
        <v>67</v>
      </c>
      <c r="P2123" s="37" t="s">
        <v>3758</v>
      </c>
      <c r="Q2123" s="75" t="s">
        <v>2399</v>
      </c>
      <c r="R2123" t="s">
        <v>207</v>
      </c>
      <c r="S2123" s="38">
        <v>144</v>
      </c>
      <c r="T2123">
        <v>1</v>
      </c>
      <c r="U2123">
        <v>0</v>
      </c>
      <c r="V2123" s="43" t="str">
        <f t="shared" si="147"/>
        <v>USD</v>
      </c>
    </row>
    <row r="2124" spans="1:22" x14ac:dyDescent="0.2">
      <c r="A2124" s="18" t="str">
        <f t="shared" si="145"/>
        <v>Catalogo principalOPEN VALUE ENTIDADES NO CUALIFICADASPL7-00015</v>
      </c>
      <c r="B2124" s="18" t="str">
        <f t="shared" si="146"/>
        <v>PL7-00015OPEN VALUE ENTIDADES NO CUALIFICADAS</v>
      </c>
      <c r="C2124" s="18"/>
      <c r="D2124" t="s">
        <v>122</v>
      </c>
      <c r="E2124" t="s">
        <v>2400</v>
      </c>
      <c r="F2124" t="s">
        <v>2546</v>
      </c>
      <c r="G2124" s="18" t="str">
        <f t="shared" si="144"/>
        <v>Catalogo principal</v>
      </c>
      <c r="H2124" s="43" t="s">
        <v>121</v>
      </c>
      <c r="I2124" s="37" t="s">
        <v>67</v>
      </c>
      <c r="J2124" t="s">
        <v>4178</v>
      </c>
      <c r="K2124" t="s">
        <v>40</v>
      </c>
      <c r="L2124" s="70" t="s">
        <v>21</v>
      </c>
      <c r="M2124" s="70" t="s">
        <v>3946</v>
      </c>
      <c r="N2124" s="37" t="s">
        <v>67</v>
      </c>
      <c r="O2124" s="37" t="s">
        <v>67</v>
      </c>
      <c r="P2124" s="37" t="s">
        <v>3758</v>
      </c>
      <c r="Q2124" s="75" t="s">
        <v>2400</v>
      </c>
      <c r="R2124" t="s">
        <v>207</v>
      </c>
      <c r="S2124" s="38">
        <v>40704</v>
      </c>
      <c r="T2124">
        <v>1</v>
      </c>
      <c r="U2124">
        <v>0</v>
      </c>
      <c r="V2124" s="43" t="str">
        <f t="shared" si="147"/>
        <v>USD</v>
      </c>
    </row>
    <row r="2125" spans="1:22" x14ac:dyDescent="0.2">
      <c r="A2125" s="18" t="str">
        <f t="shared" si="145"/>
        <v>Catalogo principalOPEN VALUE ENTIDADES NO CUALIFICADASPL7-00017</v>
      </c>
      <c r="B2125" s="18" t="str">
        <f t="shared" si="146"/>
        <v>PL7-00017OPEN VALUE ENTIDADES NO CUALIFICADAS</v>
      </c>
      <c r="C2125" s="18"/>
      <c r="D2125" t="s">
        <v>122</v>
      </c>
      <c r="E2125" t="s">
        <v>2401</v>
      </c>
      <c r="F2125" t="s">
        <v>2546</v>
      </c>
      <c r="G2125" s="18" t="str">
        <f t="shared" si="144"/>
        <v>Catalogo principal</v>
      </c>
      <c r="H2125" s="43" t="s">
        <v>121</v>
      </c>
      <c r="I2125" s="37" t="s">
        <v>67</v>
      </c>
      <c r="J2125" t="s">
        <v>4179</v>
      </c>
      <c r="K2125" t="s">
        <v>40</v>
      </c>
      <c r="L2125" s="70" t="s">
        <v>21</v>
      </c>
      <c r="M2125" s="70" t="s">
        <v>3948</v>
      </c>
      <c r="N2125" s="37" t="s">
        <v>67</v>
      </c>
      <c r="O2125" s="37" t="s">
        <v>67</v>
      </c>
      <c r="P2125" s="37" t="s">
        <v>3758</v>
      </c>
      <c r="Q2125" s="75" t="s">
        <v>2401</v>
      </c>
      <c r="R2125" t="s">
        <v>207</v>
      </c>
      <c r="S2125" s="38">
        <v>17445</v>
      </c>
      <c r="T2125">
        <v>1</v>
      </c>
      <c r="U2125">
        <v>0</v>
      </c>
      <c r="V2125" s="43" t="str">
        <f t="shared" si="147"/>
        <v>USD</v>
      </c>
    </row>
    <row r="2126" spans="1:22" x14ac:dyDescent="0.2">
      <c r="A2126" s="18" t="str">
        <f t="shared" si="145"/>
        <v>Catalogo principalOPEN VALUE ENTIDADES NO CUALIFICADASPQR-00001</v>
      </c>
      <c r="B2126" s="18" t="str">
        <f t="shared" si="146"/>
        <v>PQR-00001OPEN VALUE ENTIDADES NO CUALIFICADAS</v>
      </c>
      <c r="C2126" s="18"/>
      <c r="D2126" t="s">
        <v>122</v>
      </c>
      <c r="E2126" t="s">
        <v>2402</v>
      </c>
      <c r="F2126" t="s">
        <v>2546</v>
      </c>
      <c r="G2126" s="18" t="str">
        <f t="shared" si="144"/>
        <v>Catalogo principal</v>
      </c>
      <c r="H2126" s="43" t="s">
        <v>121</v>
      </c>
      <c r="I2126" s="37" t="s">
        <v>67</v>
      </c>
      <c r="J2126" t="s">
        <v>4180</v>
      </c>
      <c r="K2126" t="s">
        <v>40</v>
      </c>
      <c r="L2126" s="70" t="s">
        <v>21</v>
      </c>
      <c r="M2126" s="70" t="s">
        <v>3966</v>
      </c>
      <c r="N2126" s="37" t="s">
        <v>67</v>
      </c>
      <c r="O2126" s="37" t="s">
        <v>67</v>
      </c>
      <c r="P2126" s="37" t="s">
        <v>3758</v>
      </c>
      <c r="Q2126" s="75" t="s">
        <v>2402</v>
      </c>
      <c r="R2126" t="s">
        <v>3691</v>
      </c>
      <c r="S2126" s="38">
        <v>748</v>
      </c>
      <c r="T2126">
        <v>1</v>
      </c>
      <c r="U2126">
        <v>0</v>
      </c>
      <c r="V2126" s="43" t="str">
        <f t="shared" si="147"/>
        <v>USD</v>
      </c>
    </row>
    <row r="2127" spans="1:22" x14ac:dyDescent="0.2">
      <c r="A2127" s="18" t="str">
        <f t="shared" si="145"/>
        <v>Catalogo principalOPEN VALUE ENTIDADES NO CUALIFICADASPQR-00007</v>
      </c>
      <c r="B2127" s="18" t="str">
        <f t="shared" si="146"/>
        <v>PQR-00007OPEN VALUE ENTIDADES NO CUALIFICADAS</v>
      </c>
      <c r="C2127" s="18"/>
      <c r="D2127" t="s">
        <v>122</v>
      </c>
      <c r="E2127" t="s">
        <v>2403</v>
      </c>
      <c r="F2127" t="s">
        <v>2546</v>
      </c>
      <c r="G2127" s="18" t="str">
        <f t="shared" si="144"/>
        <v>Catalogo principal</v>
      </c>
      <c r="H2127" s="43" t="s">
        <v>121</v>
      </c>
      <c r="I2127" s="37" t="s">
        <v>67</v>
      </c>
      <c r="J2127" t="s">
        <v>4181</v>
      </c>
      <c r="K2127" t="s">
        <v>40</v>
      </c>
      <c r="L2127" s="70" t="s">
        <v>21</v>
      </c>
      <c r="M2127" s="70" t="s">
        <v>3966</v>
      </c>
      <c r="N2127" s="37" t="s">
        <v>67</v>
      </c>
      <c r="O2127" s="37" t="s">
        <v>67</v>
      </c>
      <c r="P2127" s="37" t="s">
        <v>3758</v>
      </c>
      <c r="Q2127" s="75" t="s">
        <v>2403</v>
      </c>
      <c r="R2127" t="s">
        <v>3691</v>
      </c>
      <c r="S2127" s="38">
        <v>3551</v>
      </c>
      <c r="T2127">
        <v>1</v>
      </c>
      <c r="U2127">
        <v>0</v>
      </c>
      <c r="V2127" s="43" t="str">
        <f t="shared" si="147"/>
        <v>USD</v>
      </c>
    </row>
    <row r="2128" spans="1:22" x14ac:dyDescent="0.2">
      <c r="A2128" s="18" t="str">
        <f t="shared" si="145"/>
        <v>Catalogo principalOPEN VALUE ENTIDADES NO CUALIFICADASPQR-00013</v>
      </c>
      <c r="B2128" s="18" t="str">
        <f t="shared" si="146"/>
        <v>PQR-00013OPEN VALUE ENTIDADES NO CUALIFICADAS</v>
      </c>
      <c r="C2128" s="18"/>
      <c r="D2128" t="s">
        <v>122</v>
      </c>
      <c r="E2128" t="s">
        <v>2404</v>
      </c>
      <c r="F2128" t="s">
        <v>2546</v>
      </c>
      <c r="G2128" s="18" t="str">
        <f t="shared" si="144"/>
        <v>Catalogo principal</v>
      </c>
      <c r="H2128" s="43" t="s">
        <v>121</v>
      </c>
      <c r="I2128" s="37" t="s">
        <v>67</v>
      </c>
      <c r="J2128" t="s">
        <v>4182</v>
      </c>
      <c r="K2128" t="s">
        <v>40</v>
      </c>
      <c r="L2128" s="70" t="s">
        <v>21</v>
      </c>
      <c r="M2128" s="70" t="s">
        <v>3966</v>
      </c>
      <c r="N2128" s="37" t="s">
        <v>67</v>
      </c>
      <c r="O2128" s="37" t="s">
        <v>67</v>
      </c>
      <c r="P2128" s="37" t="s">
        <v>3758</v>
      </c>
      <c r="Q2128" s="75" t="s">
        <v>2404</v>
      </c>
      <c r="R2128" t="s">
        <v>3691</v>
      </c>
      <c r="S2128" s="38">
        <v>6728</v>
      </c>
      <c r="T2128">
        <v>1</v>
      </c>
      <c r="U2128">
        <v>0</v>
      </c>
      <c r="V2128" s="43" t="str">
        <f t="shared" si="147"/>
        <v>USD</v>
      </c>
    </row>
    <row r="2129" spans="1:22" x14ac:dyDescent="0.2">
      <c r="A2129" s="18" t="str">
        <f t="shared" si="145"/>
        <v>Catalogo principalOPEN VALUE ENTIDADES NO CUALIFICADASPQR-00019</v>
      </c>
      <c r="B2129" s="18" t="str">
        <f t="shared" si="146"/>
        <v>PQR-00019OPEN VALUE ENTIDADES NO CUALIFICADAS</v>
      </c>
      <c r="C2129" s="18"/>
      <c r="D2129" t="s">
        <v>122</v>
      </c>
      <c r="E2129" t="s">
        <v>2405</v>
      </c>
      <c r="F2129" t="s">
        <v>2546</v>
      </c>
      <c r="G2129" s="18" t="str">
        <f t="shared" si="144"/>
        <v>Catalogo principal</v>
      </c>
      <c r="H2129" s="43" t="s">
        <v>121</v>
      </c>
      <c r="I2129" s="37" t="s">
        <v>67</v>
      </c>
      <c r="J2129" t="s">
        <v>4183</v>
      </c>
      <c r="K2129" t="s">
        <v>40</v>
      </c>
      <c r="L2129" s="70" t="s">
        <v>21</v>
      </c>
      <c r="M2129" s="70" t="s">
        <v>3966</v>
      </c>
      <c r="N2129" s="37" t="s">
        <v>67</v>
      </c>
      <c r="O2129" s="37" t="s">
        <v>67</v>
      </c>
      <c r="P2129" s="37" t="s">
        <v>3758</v>
      </c>
      <c r="Q2129" s="75" t="s">
        <v>2405</v>
      </c>
      <c r="R2129" t="s">
        <v>3691</v>
      </c>
      <c r="S2129" s="38">
        <v>11961</v>
      </c>
      <c r="T2129">
        <v>1</v>
      </c>
      <c r="U2129">
        <v>0</v>
      </c>
      <c r="V2129" s="43" t="str">
        <f t="shared" si="147"/>
        <v>USD</v>
      </c>
    </row>
    <row r="2130" spans="1:22" x14ac:dyDescent="0.2">
      <c r="A2130" s="18" t="str">
        <f t="shared" si="145"/>
        <v>Catalogo principalOPEN VALUE ENTIDADES NO CUALIFICADASPQR-00025</v>
      </c>
      <c r="B2130" s="18" t="str">
        <f t="shared" si="146"/>
        <v>PQR-00025OPEN VALUE ENTIDADES NO CUALIFICADAS</v>
      </c>
      <c r="C2130" s="18"/>
      <c r="D2130" t="s">
        <v>122</v>
      </c>
      <c r="E2130" t="s">
        <v>2406</v>
      </c>
      <c r="F2130" t="s">
        <v>2546</v>
      </c>
      <c r="G2130" s="18" t="str">
        <f t="shared" si="144"/>
        <v>Catalogo principal</v>
      </c>
      <c r="H2130" s="43" t="s">
        <v>121</v>
      </c>
      <c r="I2130" s="37" t="s">
        <v>67</v>
      </c>
      <c r="J2130" t="s">
        <v>4184</v>
      </c>
      <c r="K2130" t="s">
        <v>40</v>
      </c>
      <c r="L2130" s="70" t="s">
        <v>21</v>
      </c>
      <c r="M2130" s="70" t="s">
        <v>3966</v>
      </c>
      <c r="N2130" s="37" t="s">
        <v>67</v>
      </c>
      <c r="O2130" s="37" t="s">
        <v>67</v>
      </c>
      <c r="P2130" s="37" t="s">
        <v>3758</v>
      </c>
      <c r="Q2130" s="75" t="s">
        <v>2406</v>
      </c>
      <c r="R2130" t="s">
        <v>3691</v>
      </c>
      <c r="S2130" s="38">
        <v>14951</v>
      </c>
      <c r="T2130">
        <v>1</v>
      </c>
      <c r="U2130">
        <v>0</v>
      </c>
      <c r="V2130" s="43" t="str">
        <f t="shared" si="147"/>
        <v>USD</v>
      </c>
    </row>
    <row r="2131" spans="1:22" x14ac:dyDescent="0.2">
      <c r="A2131" s="18" t="str">
        <f t="shared" si="145"/>
        <v>Catalogo principalOPEN VALUE ENTIDADES NO CUALIFICADASPQR-00031</v>
      </c>
      <c r="B2131" s="18" t="str">
        <f t="shared" si="146"/>
        <v>PQR-00031OPEN VALUE ENTIDADES NO CUALIFICADAS</v>
      </c>
      <c r="C2131" s="18"/>
      <c r="D2131" t="s">
        <v>122</v>
      </c>
      <c r="E2131" t="s">
        <v>2407</v>
      </c>
      <c r="F2131" t="s">
        <v>2546</v>
      </c>
      <c r="G2131" s="18" t="str">
        <f t="shared" si="144"/>
        <v>Catalogo principal</v>
      </c>
      <c r="H2131" s="43" t="s">
        <v>121</v>
      </c>
      <c r="I2131" s="37" t="s">
        <v>67</v>
      </c>
      <c r="J2131" t="s">
        <v>4185</v>
      </c>
      <c r="K2131" t="s">
        <v>40</v>
      </c>
      <c r="L2131" s="70" t="s">
        <v>21</v>
      </c>
      <c r="M2131" s="70" t="s">
        <v>3966</v>
      </c>
      <c r="N2131" s="37" t="s">
        <v>67</v>
      </c>
      <c r="O2131" s="37" t="s">
        <v>67</v>
      </c>
      <c r="P2131" s="37" t="s">
        <v>3758</v>
      </c>
      <c r="Q2131" s="75" t="s">
        <v>2407</v>
      </c>
      <c r="R2131" t="s">
        <v>3691</v>
      </c>
      <c r="S2131" s="38">
        <v>18688</v>
      </c>
      <c r="T2131">
        <v>1</v>
      </c>
      <c r="U2131">
        <v>0</v>
      </c>
      <c r="V2131" s="43" t="str">
        <f t="shared" si="147"/>
        <v>USD</v>
      </c>
    </row>
    <row r="2132" spans="1:22" x14ac:dyDescent="0.2">
      <c r="A2132" s="18" t="str">
        <f t="shared" si="145"/>
        <v>Catalogo principalOPEN VALUE ENTIDADES NO CUALIFICADASPQR-00037</v>
      </c>
      <c r="B2132" s="18" t="str">
        <f t="shared" si="146"/>
        <v>PQR-00037OPEN VALUE ENTIDADES NO CUALIFICADAS</v>
      </c>
      <c r="C2132" s="18"/>
      <c r="D2132" t="s">
        <v>122</v>
      </c>
      <c r="E2132" t="s">
        <v>2408</v>
      </c>
      <c r="F2132" t="s">
        <v>2546</v>
      </c>
      <c r="G2132" s="18" t="str">
        <f t="shared" si="144"/>
        <v>Catalogo principal</v>
      </c>
      <c r="H2132" s="43" t="s">
        <v>121</v>
      </c>
      <c r="I2132" s="37" t="s">
        <v>67</v>
      </c>
      <c r="J2132" t="s">
        <v>4186</v>
      </c>
      <c r="K2132" t="s">
        <v>40</v>
      </c>
      <c r="L2132" s="70" t="s">
        <v>21</v>
      </c>
      <c r="M2132" s="70" t="s">
        <v>3966</v>
      </c>
      <c r="N2132" s="37" t="s">
        <v>67</v>
      </c>
      <c r="O2132" s="37" t="s">
        <v>67</v>
      </c>
      <c r="P2132" s="37" t="s">
        <v>3758</v>
      </c>
      <c r="Q2132" s="75" t="s">
        <v>2408</v>
      </c>
      <c r="R2132" t="s">
        <v>3691</v>
      </c>
      <c r="S2132" s="38">
        <v>21529</v>
      </c>
      <c r="T2132">
        <v>1</v>
      </c>
      <c r="U2132">
        <v>0</v>
      </c>
      <c r="V2132" s="43" t="str">
        <f t="shared" si="147"/>
        <v>USD</v>
      </c>
    </row>
    <row r="2133" spans="1:22" x14ac:dyDescent="0.2">
      <c r="A2133" s="18" t="str">
        <f t="shared" si="145"/>
        <v>Catalogo principalOPEN VALUE ENTIDADES NO CUALIFICADASQ4Y-00002</v>
      </c>
      <c r="B2133" s="18" t="str">
        <f t="shared" si="146"/>
        <v>Q4Y-00002OPEN VALUE ENTIDADES NO CUALIFICADAS</v>
      </c>
      <c r="C2133" s="18"/>
      <c r="D2133" t="s">
        <v>122</v>
      </c>
      <c r="E2133" t="s">
        <v>2409</v>
      </c>
      <c r="F2133" t="s">
        <v>2546</v>
      </c>
      <c r="G2133" s="18" t="str">
        <f t="shared" si="144"/>
        <v>Catalogo principal</v>
      </c>
      <c r="H2133" s="43" t="s">
        <v>121</v>
      </c>
      <c r="I2133" s="37" t="s">
        <v>67</v>
      </c>
      <c r="J2133" t="s">
        <v>4187</v>
      </c>
      <c r="K2133" t="s">
        <v>40</v>
      </c>
      <c r="L2133" s="70" t="s">
        <v>21</v>
      </c>
      <c r="M2133" s="70" t="s">
        <v>3966</v>
      </c>
      <c r="N2133" s="37" t="s">
        <v>67</v>
      </c>
      <c r="O2133" s="37" t="s">
        <v>67</v>
      </c>
      <c r="P2133" s="37" t="s">
        <v>3758</v>
      </c>
      <c r="Q2133" s="75" t="s">
        <v>2409</v>
      </c>
      <c r="R2133" t="s">
        <v>3691</v>
      </c>
      <c r="S2133" s="38">
        <v>10</v>
      </c>
      <c r="T2133">
        <v>1</v>
      </c>
      <c r="U2133">
        <v>0</v>
      </c>
      <c r="V2133" s="43" t="str">
        <f t="shared" si="147"/>
        <v>USD</v>
      </c>
    </row>
    <row r="2134" spans="1:22" x14ac:dyDescent="0.2">
      <c r="A2134" s="18" t="str">
        <f t="shared" si="145"/>
        <v>Catalogo principalOPEN VALUE ENTIDADES NO CUALIFICADASQ5Y-00002</v>
      </c>
      <c r="B2134" s="18" t="str">
        <f t="shared" si="146"/>
        <v>Q5Y-00002OPEN VALUE ENTIDADES NO CUALIFICADAS</v>
      </c>
      <c r="C2134" s="18"/>
      <c r="D2134" t="s">
        <v>122</v>
      </c>
      <c r="E2134" t="s">
        <v>2410</v>
      </c>
      <c r="F2134" t="s">
        <v>2546</v>
      </c>
      <c r="G2134" s="18" t="str">
        <f t="shared" si="144"/>
        <v>Catalogo principal</v>
      </c>
      <c r="H2134" s="43" t="s">
        <v>121</v>
      </c>
      <c r="I2134" s="37" t="s">
        <v>67</v>
      </c>
      <c r="J2134" t="s">
        <v>4188</v>
      </c>
      <c r="K2134" t="s">
        <v>40</v>
      </c>
      <c r="L2134" s="70" t="s">
        <v>21</v>
      </c>
      <c r="M2134" s="70" t="s">
        <v>3966</v>
      </c>
      <c r="N2134" s="37" t="s">
        <v>67</v>
      </c>
      <c r="O2134" s="37" t="s">
        <v>67</v>
      </c>
      <c r="P2134" s="37" t="s">
        <v>3758</v>
      </c>
      <c r="Q2134" s="75" t="s">
        <v>2410</v>
      </c>
      <c r="R2134" t="s">
        <v>3691</v>
      </c>
      <c r="S2134" s="38">
        <v>23</v>
      </c>
      <c r="T2134">
        <v>1</v>
      </c>
      <c r="U2134">
        <v>0</v>
      </c>
      <c r="V2134" s="43" t="str">
        <f t="shared" si="147"/>
        <v>USD</v>
      </c>
    </row>
    <row r="2135" spans="1:22" x14ac:dyDescent="0.2">
      <c r="A2135" s="18" t="str">
        <f t="shared" si="145"/>
        <v>Catalogo principalOPEN VALUE ENTIDADES NO CUALIFICADASQ6Y-00002</v>
      </c>
      <c r="B2135" s="18" t="str">
        <f t="shared" si="146"/>
        <v>Q6Y-00002OPEN VALUE ENTIDADES NO CUALIFICADAS</v>
      </c>
      <c r="C2135" s="18"/>
      <c r="D2135" t="s">
        <v>122</v>
      </c>
      <c r="E2135" t="s">
        <v>2411</v>
      </c>
      <c r="F2135" t="s">
        <v>2546</v>
      </c>
      <c r="G2135" s="18" t="str">
        <f t="shared" si="144"/>
        <v>Catalogo principal</v>
      </c>
      <c r="H2135" s="43" t="s">
        <v>121</v>
      </c>
      <c r="I2135" s="37" t="s">
        <v>67</v>
      </c>
      <c r="J2135" t="s">
        <v>4189</v>
      </c>
      <c r="K2135" t="s">
        <v>40</v>
      </c>
      <c r="L2135" s="70" t="s">
        <v>21</v>
      </c>
      <c r="M2135" s="70" t="s">
        <v>3966</v>
      </c>
      <c r="N2135" s="37" t="s">
        <v>67</v>
      </c>
      <c r="O2135" s="37" t="s">
        <v>67</v>
      </c>
      <c r="P2135" s="37" t="s">
        <v>3758</v>
      </c>
      <c r="Q2135" s="75" t="s">
        <v>2411</v>
      </c>
      <c r="R2135" t="s">
        <v>3691</v>
      </c>
      <c r="S2135" s="38">
        <v>4</v>
      </c>
      <c r="T2135">
        <v>1</v>
      </c>
      <c r="U2135">
        <v>0</v>
      </c>
      <c r="V2135" s="43" t="str">
        <f t="shared" si="147"/>
        <v>USD</v>
      </c>
    </row>
    <row r="2136" spans="1:22" x14ac:dyDescent="0.2">
      <c r="A2136" s="18" t="str">
        <f t="shared" si="145"/>
        <v>Catalogo principalOPEN VALUE ENTIDADES NO CUALIFICADASQ6Z-00002</v>
      </c>
      <c r="B2136" s="18" t="str">
        <f t="shared" si="146"/>
        <v>Q6Z-00002OPEN VALUE ENTIDADES NO CUALIFICADAS</v>
      </c>
      <c r="C2136" s="18"/>
      <c r="D2136" t="s">
        <v>122</v>
      </c>
      <c r="E2136" t="s">
        <v>2412</v>
      </c>
      <c r="F2136" t="s">
        <v>2546</v>
      </c>
      <c r="G2136" s="18" t="str">
        <f t="shared" si="144"/>
        <v>Catalogo principal</v>
      </c>
      <c r="H2136" s="43" t="s">
        <v>121</v>
      </c>
      <c r="I2136" s="37" t="s">
        <v>67</v>
      </c>
      <c r="J2136" t="s">
        <v>4190</v>
      </c>
      <c r="K2136" t="s">
        <v>40</v>
      </c>
      <c r="L2136" s="70" t="s">
        <v>21</v>
      </c>
      <c r="M2136" s="70" t="s">
        <v>3966</v>
      </c>
      <c r="N2136" s="37" t="s">
        <v>67</v>
      </c>
      <c r="O2136" s="37" t="s">
        <v>67</v>
      </c>
      <c r="P2136" s="37" t="s">
        <v>3758</v>
      </c>
      <c r="Q2136" s="75" t="s">
        <v>2412</v>
      </c>
      <c r="R2136" t="s">
        <v>3691</v>
      </c>
      <c r="S2136" s="38">
        <v>8</v>
      </c>
      <c r="T2136">
        <v>1</v>
      </c>
      <c r="U2136">
        <v>0</v>
      </c>
      <c r="V2136" s="43" t="str">
        <f t="shared" si="147"/>
        <v>USD</v>
      </c>
    </row>
    <row r="2137" spans="1:22" x14ac:dyDescent="0.2">
      <c r="A2137" s="18" t="str">
        <f t="shared" si="145"/>
        <v>Catalogo principalOPEN VALUE ENTIDADES NO CUALIFICADASQ7Y-00002</v>
      </c>
      <c r="B2137" s="18" t="str">
        <f t="shared" si="146"/>
        <v>Q7Y-00002OPEN VALUE ENTIDADES NO CUALIFICADAS</v>
      </c>
      <c r="C2137" s="18"/>
      <c r="D2137" t="s">
        <v>122</v>
      </c>
      <c r="E2137" t="s">
        <v>2413</v>
      </c>
      <c r="F2137" t="s">
        <v>2546</v>
      </c>
      <c r="G2137" s="18" t="str">
        <f t="shared" si="144"/>
        <v>Catalogo principal</v>
      </c>
      <c r="H2137" s="43" t="s">
        <v>121</v>
      </c>
      <c r="I2137" s="37" t="s">
        <v>67</v>
      </c>
      <c r="J2137" t="s">
        <v>4191</v>
      </c>
      <c r="K2137" t="s">
        <v>40</v>
      </c>
      <c r="L2137" s="70" t="s">
        <v>21</v>
      </c>
      <c r="M2137" s="70" t="s">
        <v>3966</v>
      </c>
      <c r="N2137" s="37" t="s">
        <v>67</v>
      </c>
      <c r="O2137" s="37" t="s">
        <v>67</v>
      </c>
      <c r="P2137" s="37" t="s">
        <v>3758</v>
      </c>
      <c r="Q2137" s="75" t="s">
        <v>2413</v>
      </c>
      <c r="R2137" t="s">
        <v>3691</v>
      </c>
      <c r="S2137" s="38">
        <v>12</v>
      </c>
      <c r="T2137">
        <v>1</v>
      </c>
      <c r="U2137">
        <v>0</v>
      </c>
      <c r="V2137" s="43" t="str">
        <f t="shared" si="147"/>
        <v>USD</v>
      </c>
    </row>
    <row r="2138" spans="1:22" x14ac:dyDescent="0.2">
      <c r="A2138" s="18" t="str">
        <f t="shared" si="145"/>
        <v>Catalogo principalOPEN VALUE ENTIDADES NO CUALIFICADASQ7Y-00016</v>
      </c>
      <c r="B2138" s="18" t="str">
        <f t="shared" si="146"/>
        <v>Q7Y-00016OPEN VALUE ENTIDADES NO CUALIFICADAS</v>
      </c>
      <c r="C2138" s="18"/>
      <c r="D2138" t="s">
        <v>122</v>
      </c>
      <c r="E2138" t="s">
        <v>2414</v>
      </c>
      <c r="F2138" t="s">
        <v>2546</v>
      </c>
      <c r="G2138" s="18" t="str">
        <f t="shared" si="144"/>
        <v>Catalogo principal</v>
      </c>
      <c r="H2138" s="43" t="s">
        <v>121</v>
      </c>
      <c r="I2138" s="37" t="s">
        <v>67</v>
      </c>
      <c r="J2138" t="s">
        <v>3897</v>
      </c>
      <c r="K2138" t="s">
        <v>40</v>
      </c>
      <c r="L2138" s="70" t="s">
        <v>21</v>
      </c>
      <c r="M2138" s="70" t="s">
        <v>28</v>
      </c>
      <c r="N2138" s="37" t="s">
        <v>67</v>
      </c>
      <c r="O2138" s="37" t="s">
        <v>67</v>
      </c>
      <c r="P2138" s="37" t="s">
        <v>3758</v>
      </c>
      <c r="Q2138" s="75" t="s">
        <v>2414</v>
      </c>
      <c r="R2138" t="s">
        <v>3691</v>
      </c>
      <c r="S2138" s="38">
        <v>12</v>
      </c>
      <c r="T2138">
        <v>1</v>
      </c>
      <c r="U2138">
        <v>0</v>
      </c>
      <c r="V2138" s="43" t="str">
        <f t="shared" si="147"/>
        <v>USD</v>
      </c>
    </row>
    <row r="2139" spans="1:22" x14ac:dyDescent="0.2">
      <c r="A2139" s="18" t="str">
        <f t="shared" si="145"/>
        <v>Catalogo principalOPEN VALUE ENTIDADES NO CUALIFICADASQ9Z-00001</v>
      </c>
      <c r="B2139" s="18" t="str">
        <f t="shared" si="146"/>
        <v>Q9Z-00001OPEN VALUE ENTIDADES NO CUALIFICADAS</v>
      </c>
      <c r="C2139" s="18"/>
      <c r="D2139" t="s">
        <v>122</v>
      </c>
      <c r="E2139" t="s">
        <v>2415</v>
      </c>
      <c r="F2139" t="s">
        <v>2546</v>
      </c>
      <c r="G2139" s="18" t="str">
        <f t="shared" si="144"/>
        <v>Catalogo principal</v>
      </c>
      <c r="H2139" s="43" t="s">
        <v>121</v>
      </c>
      <c r="I2139" s="37" t="s">
        <v>67</v>
      </c>
      <c r="J2139" t="s">
        <v>4192</v>
      </c>
      <c r="K2139" t="s">
        <v>40</v>
      </c>
      <c r="L2139" s="70" t="s">
        <v>21</v>
      </c>
      <c r="M2139" s="70" t="s">
        <v>3966</v>
      </c>
      <c r="N2139" s="37" t="s">
        <v>67</v>
      </c>
      <c r="O2139" s="37" t="s">
        <v>67</v>
      </c>
      <c r="P2139" s="37" t="s">
        <v>3758</v>
      </c>
      <c r="Q2139" s="75" t="s">
        <v>2415</v>
      </c>
      <c r="R2139" t="s">
        <v>3691</v>
      </c>
      <c r="S2139" s="38">
        <v>5</v>
      </c>
      <c r="T2139">
        <v>1</v>
      </c>
      <c r="U2139">
        <v>0</v>
      </c>
      <c r="V2139" s="43" t="str">
        <f t="shared" si="147"/>
        <v>USD</v>
      </c>
    </row>
    <row r="2140" spans="1:22" x14ac:dyDescent="0.2">
      <c r="A2140" s="18" t="str">
        <f t="shared" si="145"/>
        <v>Catalogo principalOPEN VALUE ENTIDADES NO CUALIFICADASQD3-00001</v>
      </c>
      <c r="B2140" s="18" t="str">
        <f t="shared" si="146"/>
        <v>QD3-00001OPEN VALUE ENTIDADES NO CUALIFICADAS</v>
      </c>
      <c r="C2140" s="18"/>
      <c r="D2140" t="s">
        <v>122</v>
      </c>
      <c r="E2140" t="s">
        <v>2416</v>
      </c>
      <c r="F2140" t="s">
        <v>2546</v>
      </c>
      <c r="G2140" s="18" t="str">
        <f t="shared" ref="G2140:G2202" si="148">D2140</f>
        <v>Catalogo principal</v>
      </c>
      <c r="H2140" s="43" t="s">
        <v>121</v>
      </c>
      <c r="I2140" s="37" t="s">
        <v>67</v>
      </c>
      <c r="J2140" t="s">
        <v>4193</v>
      </c>
      <c r="K2140" t="s">
        <v>40</v>
      </c>
      <c r="L2140" s="70" t="s">
        <v>21</v>
      </c>
      <c r="M2140" s="70" t="s">
        <v>3966</v>
      </c>
      <c r="N2140" s="37" t="s">
        <v>67</v>
      </c>
      <c r="O2140" s="37" t="s">
        <v>67</v>
      </c>
      <c r="P2140" s="37" t="s">
        <v>3758</v>
      </c>
      <c r="Q2140" s="75" t="s">
        <v>2416</v>
      </c>
      <c r="R2140" t="s">
        <v>3691</v>
      </c>
      <c r="S2140" s="38">
        <v>2</v>
      </c>
      <c r="T2140">
        <v>1</v>
      </c>
      <c r="U2140">
        <v>0</v>
      </c>
      <c r="V2140" s="43" t="str">
        <f t="shared" si="147"/>
        <v>USD</v>
      </c>
    </row>
    <row r="2141" spans="1:22" x14ac:dyDescent="0.2">
      <c r="A2141" s="18" t="str">
        <f t="shared" si="145"/>
        <v>Catalogo principalOPEN VALUE ENTIDADES NO CUALIFICADASR18-01848</v>
      </c>
      <c r="B2141" s="18" t="str">
        <f t="shared" si="146"/>
        <v>R18-01848OPEN VALUE ENTIDADES NO CUALIFICADAS</v>
      </c>
      <c r="C2141" s="18"/>
      <c r="D2141" t="s">
        <v>122</v>
      </c>
      <c r="E2141" t="s">
        <v>2417</v>
      </c>
      <c r="F2141" t="s">
        <v>2546</v>
      </c>
      <c r="G2141" s="18" t="str">
        <f t="shared" si="148"/>
        <v>Catalogo principal</v>
      </c>
      <c r="H2141" s="43" t="s">
        <v>121</v>
      </c>
      <c r="I2141" s="37" t="s">
        <v>67</v>
      </c>
      <c r="J2141" t="s">
        <v>4194</v>
      </c>
      <c r="K2141" t="s">
        <v>40</v>
      </c>
      <c r="L2141" s="70" t="s">
        <v>21</v>
      </c>
      <c r="M2141" s="70" t="s">
        <v>3946</v>
      </c>
      <c r="N2141" s="37" t="s">
        <v>67</v>
      </c>
      <c r="O2141" s="37" t="s">
        <v>67</v>
      </c>
      <c r="P2141" s="37" t="s">
        <v>3758</v>
      </c>
      <c r="Q2141" s="75" t="s">
        <v>2417</v>
      </c>
      <c r="R2141" t="s">
        <v>207</v>
      </c>
      <c r="S2141" s="38">
        <v>81</v>
      </c>
      <c r="T2141">
        <v>1</v>
      </c>
      <c r="U2141">
        <v>0</v>
      </c>
      <c r="V2141" s="43" t="str">
        <f t="shared" si="147"/>
        <v>USD</v>
      </c>
    </row>
    <row r="2142" spans="1:22" x14ac:dyDescent="0.2">
      <c r="A2142" s="18" t="str">
        <f t="shared" si="145"/>
        <v>Catalogo principalOPEN VALUE ENTIDADES NO CUALIFICADASR18-01853</v>
      </c>
      <c r="B2142" s="18" t="str">
        <f t="shared" si="146"/>
        <v>R18-01853OPEN VALUE ENTIDADES NO CUALIFICADAS</v>
      </c>
      <c r="C2142" s="18"/>
      <c r="D2142" t="s">
        <v>122</v>
      </c>
      <c r="E2142" t="s">
        <v>2418</v>
      </c>
      <c r="F2142" t="s">
        <v>2546</v>
      </c>
      <c r="G2142" s="18" t="str">
        <f t="shared" si="148"/>
        <v>Catalogo principal</v>
      </c>
      <c r="H2142" s="43" t="s">
        <v>121</v>
      </c>
      <c r="I2142" s="37" t="s">
        <v>67</v>
      </c>
      <c r="J2142" t="s">
        <v>4195</v>
      </c>
      <c r="K2142" t="s">
        <v>40</v>
      </c>
      <c r="L2142" s="70" t="s">
        <v>21</v>
      </c>
      <c r="M2142" s="70" t="s">
        <v>3946</v>
      </c>
      <c r="N2142" s="37" t="s">
        <v>67</v>
      </c>
      <c r="O2142" s="37" t="s">
        <v>67</v>
      </c>
      <c r="P2142" s="37" t="s">
        <v>3758</v>
      </c>
      <c r="Q2142" s="75" t="s">
        <v>2418</v>
      </c>
      <c r="R2142" t="s">
        <v>207</v>
      </c>
      <c r="S2142" s="38">
        <v>105</v>
      </c>
      <c r="T2142">
        <v>1</v>
      </c>
      <c r="U2142">
        <v>0</v>
      </c>
      <c r="V2142" s="43" t="str">
        <f t="shared" si="147"/>
        <v>USD</v>
      </c>
    </row>
    <row r="2143" spans="1:22" x14ac:dyDescent="0.2">
      <c r="A2143" s="18" t="str">
        <f t="shared" si="145"/>
        <v>Catalogo principalOPEN VALUE ENTIDADES NO CUALIFICADASR18-01860</v>
      </c>
      <c r="B2143" s="18" t="str">
        <f t="shared" si="146"/>
        <v>R18-01860OPEN VALUE ENTIDADES NO CUALIFICADAS</v>
      </c>
      <c r="C2143" s="18"/>
      <c r="D2143" t="s">
        <v>122</v>
      </c>
      <c r="E2143" t="s">
        <v>2419</v>
      </c>
      <c r="F2143" t="s">
        <v>2546</v>
      </c>
      <c r="G2143" s="18" t="str">
        <f t="shared" si="148"/>
        <v>Catalogo principal</v>
      </c>
      <c r="H2143" s="43" t="s">
        <v>121</v>
      </c>
      <c r="I2143" s="37" t="s">
        <v>67</v>
      </c>
      <c r="J2143" t="s">
        <v>4196</v>
      </c>
      <c r="K2143" t="s">
        <v>40</v>
      </c>
      <c r="L2143" s="70" t="s">
        <v>21</v>
      </c>
      <c r="M2143" s="70" t="s">
        <v>3948</v>
      </c>
      <c r="N2143" s="37" t="s">
        <v>67</v>
      </c>
      <c r="O2143" s="37" t="s">
        <v>67</v>
      </c>
      <c r="P2143" s="37" t="s">
        <v>3758</v>
      </c>
      <c r="Q2143" s="75" t="s">
        <v>2419</v>
      </c>
      <c r="R2143" t="s">
        <v>207</v>
      </c>
      <c r="S2143" s="38">
        <v>36</v>
      </c>
      <c r="T2143">
        <v>1</v>
      </c>
      <c r="U2143">
        <v>0</v>
      </c>
      <c r="V2143" s="43" t="str">
        <f t="shared" si="147"/>
        <v>USD</v>
      </c>
    </row>
    <row r="2144" spans="1:22" x14ac:dyDescent="0.2">
      <c r="A2144" s="18" t="str">
        <f t="shared" si="145"/>
        <v>Catalogo principalOPEN VALUE ENTIDADES NO CUALIFICADASR18-01865</v>
      </c>
      <c r="B2144" s="18" t="str">
        <f t="shared" si="146"/>
        <v>R18-01865OPEN VALUE ENTIDADES NO CUALIFICADAS</v>
      </c>
      <c r="C2144" s="18"/>
      <c r="D2144" t="s">
        <v>122</v>
      </c>
      <c r="E2144" t="s">
        <v>2420</v>
      </c>
      <c r="F2144" t="s">
        <v>2546</v>
      </c>
      <c r="G2144" s="18" t="str">
        <f t="shared" si="148"/>
        <v>Catalogo principal</v>
      </c>
      <c r="H2144" s="43" t="s">
        <v>121</v>
      </c>
      <c r="I2144" s="37" t="s">
        <v>67</v>
      </c>
      <c r="J2144" t="s">
        <v>4197</v>
      </c>
      <c r="K2144" t="s">
        <v>40</v>
      </c>
      <c r="L2144" s="70" t="s">
        <v>21</v>
      </c>
      <c r="M2144" s="70" t="s">
        <v>3948</v>
      </c>
      <c r="N2144" s="37" t="s">
        <v>67</v>
      </c>
      <c r="O2144" s="37" t="s">
        <v>67</v>
      </c>
      <c r="P2144" s="37" t="s">
        <v>3758</v>
      </c>
      <c r="Q2144" s="75" t="s">
        <v>2420</v>
      </c>
      <c r="R2144" t="s">
        <v>207</v>
      </c>
      <c r="S2144" s="38">
        <v>45</v>
      </c>
      <c r="T2144">
        <v>1</v>
      </c>
      <c r="U2144">
        <v>0</v>
      </c>
      <c r="V2144" s="43" t="str">
        <f t="shared" si="147"/>
        <v>USD</v>
      </c>
    </row>
    <row r="2145" spans="1:22" x14ac:dyDescent="0.2">
      <c r="A2145" s="18" t="str">
        <f t="shared" si="145"/>
        <v>Catalogo principalOPEN VALUE ENTIDADES NO CUALIFICADASR2Z-00001</v>
      </c>
      <c r="B2145" s="18" t="str">
        <f t="shared" si="146"/>
        <v>R2Z-00001OPEN VALUE ENTIDADES NO CUALIFICADAS</v>
      </c>
      <c r="C2145" s="18"/>
      <c r="D2145" t="s">
        <v>122</v>
      </c>
      <c r="E2145" t="s">
        <v>2421</v>
      </c>
      <c r="F2145" t="s">
        <v>2546</v>
      </c>
      <c r="G2145" s="18" t="str">
        <f t="shared" si="148"/>
        <v>Catalogo principal</v>
      </c>
      <c r="H2145" s="43" t="s">
        <v>121</v>
      </c>
      <c r="I2145" s="37" t="s">
        <v>67</v>
      </c>
      <c r="J2145" t="s">
        <v>4198</v>
      </c>
      <c r="K2145" t="s">
        <v>40</v>
      </c>
      <c r="L2145" s="70" t="s">
        <v>21</v>
      </c>
      <c r="M2145" s="70" t="s">
        <v>3966</v>
      </c>
      <c r="N2145" s="37" t="s">
        <v>67</v>
      </c>
      <c r="O2145" s="37" t="s">
        <v>67</v>
      </c>
      <c r="P2145" s="37" t="s">
        <v>3758</v>
      </c>
      <c r="Q2145" s="75" t="s">
        <v>2421</v>
      </c>
      <c r="R2145" t="s">
        <v>3691</v>
      </c>
      <c r="S2145" s="38">
        <v>10</v>
      </c>
      <c r="T2145">
        <v>1</v>
      </c>
      <c r="U2145">
        <v>0</v>
      </c>
      <c r="V2145" s="43" t="str">
        <f t="shared" si="147"/>
        <v>USD</v>
      </c>
    </row>
    <row r="2146" spans="1:22" x14ac:dyDescent="0.2">
      <c r="A2146" s="18" t="str">
        <f t="shared" si="145"/>
        <v>Catalogo principalOPEN VALUE ENTIDADES NO CUALIFICADASR39-00609</v>
      </c>
      <c r="B2146" s="18" t="str">
        <f t="shared" si="146"/>
        <v>R39-00609OPEN VALUE ENTIDADES NO CUALIFICADAS</v>
      </c>
      <c r="C2146" s="18"/>
      <c r="D2146" t="s">
        <v>122</v>
      </c>
      <c r="E2146" t="s">
        <v>2422</v>
      </c>
      <c r="F2146" t="s">
        <v>2546</v>
      </c>
      <c r="G2146" s="18" t="str">
        <f t="shared" si="148"/>
        <v>Catalogo principal</v>
      </c>
      <c r="H2146" s="43" t="s">
        <v>121</v>
      </c>
      <c r="I2146" s="37" t="s">
        <v>67</v>
      </c>
      <c r="J2146" t="s">
        <v>4199</v>
      </c>
      <c r="K2146" t="s">
        <v>40</v>
      </c>
      <c r="L2146" s="70" t="s">
        <v>21</v>
      </c>
      <c r="M2146" s="70" t="s">
        <v>3946</v>
      </c>
      <c r="N2146" s="37" t="s">
        <v>67</v>
      </c>
      <c r="O2146" s="37" t="s">
        <v>67</v>
      </c>
      <c r="P2146" s="37" t="s">
        <v>3758</v>
      </c>
      <c r="Q2146" s="75" t="s">
        <v>2422</v>
      </c>
      <c r="R2146" t="s">
        <v>207</v>
      </c>
      <c r="S2146" s="38">
        <v>3906</v>
      </c>
      <c r="T2146">
        <v>1</v>
      </c>
      <c r="U2146">
        <v>0</v>
      </c>
      <c r="V2146" s="43" t="str">
        <f t="shared" si="147"/>
        <v>USD</v>
      </c>
    </row>
    <row r="2147" spans="1:22" x14ac:dyDescent="0.2">
      <c r="A2147" s="18" t="str">
        <f t="shared" si="145"/>
        <v>Catalogo principalOPEN VALUE ENTIDADES NO CUALIFICADASR39-00616</v>
      </c>
      <c r="B2147" s="18" t="str">
        <f t="shared" si="146"/>
        <v>R39-00616OPEN VALUE ENTIDADES NO CUALIFICADAS</v>
      </c>
      <c r="C2147" s="18"/>
      <c r="D2147" t="s">
        <v>122</v>
      </c>
      <c r="E2147" t="s">
        <v>2423</v>
      </c>
      <c r="F2147" t="s">
        <v>2546</v>
      </c>
      <c r="G2147" s="18" t="str">
        <f t="shared" si="148"/>
        <v>Catalogo principal</v>
      </c>
      <c r="H2147" s="43" t="s">
        <v>121</v>
      </c>
      <c r="I2147" s="37" t="s">
        <v>67</v>
      </c>
      <c r="J2147" t="s">
        <v>4200</v>
      </c>
      <c r="K2147" t="s">
        <v>40</v>
      </c>
      <c r="L2147" s="70" t="s">
        <v>21</v>
      </c>
      <c r="M2147" s="70" t="s">
        <v>3948</v>
      </c>
      <c r="N2147" s="37" t="s">
        <v>67</v>
      </c>
      <c r="O2147" s="37" t="s">
        <v>67</v>
      </c>
      <c r="P2147" s="37" t="s">
        <v>3758</v>
      </c>
      <c r="Q2147" s="75" t="s">
        <v>2423</v>
      </c>
      <c r="R2147" t="s">
        <v>207</v>
      </c>
      <c r="S2147" s="38">
        <v>1674</v>
      </c>
      <c r="T2147">
        <v>1</v>
      </c>
      <c r="U2147">
        <v>0</v>
      </c>
      <c r="V2147" s="43" t="str">
        <f t="shared" si="147"/>
        <v>USD</v>
      </c>
    </row>
    <row r="2148" spans="1:22" x14ac:dyDescent="0.2">
      <c r="A2148" s="18" t="str">
        <f t="shared" si="145"/>
        <v>Catalogo principalOPEN VALUE ENTIDADES NO CUALIFICADASR9Y-00002</v>
      </c>
      <c r="B2148" s="18" t="str">
        <f t="shared" si="146"/>
        <v>R9Y-00002OPEN VALUE ENTIDADES NO CUALIFICADAS</v>
      </c>
      <c r="C2148" s="18"/>
      <c r="D2148" t="s">
        <v>122</v>
      </c>
      <c r="E2148" t="s">
        <v>2424</v>
      </c>
      <c r="F2148" t="s">
        <v>2546</v>
      </c>
      <c r="G2148" s="18" t="str">
        <f t="shared" si="148"/>
        <v>Catalogo principal</v>
      </c>
      <c r="H2148" s="43" t="s">
        <v>121</v>
      </c>
      <c r="I2148" s="37" t="s">
        <v>67</v>
      </c>
      <c r="J2148" t="s">
        <v>4201</v>
      </c>
      <c r="K2148" t="s">
        <v>40</v>
      </c>
      <c r="L2148" s="70" t="s">
        <v>21</v>
      </c>
      <c r="M2148" s="70" t="s">
        <v>3966</v>
      </c>
      <c r="N2148" s="37" t="s">
        <v>67</v>
      </c>
      <c r="O2148" s="37" t="s">
        <v>67</v>
      </c>
      <c r="P2148" s="37" t="s">
        <v>3758</v>
      </c>
      <c r="Q2148" s="75" t="s">
        <v>2424</v>
      </c>
      <c r="R2148" t="s">
        <v>3691</v>
      </c>
      <c r="S2148" s="38">
        <v>1</v>
      </c>
      <c r="T2148">
        <v>1</v>
      </c>
      <c r="U2148">
        <v>0</v>
      </c>
      <c r="V2148" s="43" t="str">
        <f t="shared" si="147"/>
        <v>USD</v>
      </c>
    </row>
    <row r="2149" spans="1:22" x14ac:dyDescent="0.2">
      <c r="A2149" s="18" t="str">
        <f t="shared" si="145"/>
        <v>Catalogo principalOPEN VALUE ENTIDADES NO CUALIFICADASR9Z-00002</v>
      </c>
      <c r="B2149" s="18" t="str">
        <f t="shared" si="146"/>
        <v>R9Z-00002OPEN VALUE ENTIDADES NO CUALIFICADAS</v>
      </c>
      <c r="C2149" s="18"/>
      <c r="D2149" t="s">
        <v>122</v>
      </c>
      <c r="E2149" t="s">
        <v>2425</v>
      </c>
      <c r="F2149" t="s">
        <v>2546</v>
      </c>
      <c r="G2149" s="18" t="str">
        <f t="shared" si="148"/>
        <v>Catalogo principal</v>
      </c>
      <c r="H2149" s="43" t="s">
        <v>121</v>
      </c>
      <c r="I2149" s="37" t="s">
        <v>67</v>
      </c>
      <c r="J2149" t="s">
        <v>4202</v>
      </c>
      <c r="K2149" t="s">
        <v>40</v>
      </c>
      <c r="L2149" s="70" t="s">
        <v>21</v>
      </c>
      <c r="M2149" s="70" t="s">
        <v>3966</v>
      </c>
      <c r="N2149" s="37" t="s">
        <v>67</v>
      </c>
      <c r="O2149" s="37" t="s">
        <v>67</v>
      </c>
      <c r="P2149" s="37" t="s">
        <v>3758</v>
      </c>
      <c r="Q2149" s="75" t="s">
        <v>2425</v>
      </c>
      <c r="R2149" t="s">
        <v>3691</v>
      </c>
      <c r="S2149" s="38">
        <v>15</v>
      </c>
      <c r="T2149">
        <v>1</v>
      </c>
      <c r="U2149">
        <v>0</v>
      </c>
      <c r="V2149" s="43" t="str">
        <f t="shared" si="147"/>
        <v>USD</v>
      </c>
    </row>
    <row r="2150" spans="1:22" x14ac:dyDescent="0.2">
      <c r="A2150" s="18" t="str">
        <f t="shared" si="145"/>
        <v>Catalogo principalOPEN VALUE ENTIDADES NO CUALIFICADASR9Z-00008</v>
      </c>
      <c r="B2150" s="18" t="str">
        <f t="shared" si="146"/>
        <v>R9Z-00008OPEN VALUE ENTIDADES NO CUALIFICADAS</v>
      </c>
      <c r="C2150" s="18"/>
      <c r="D2150" t="s">
        <v>122</v>
      </c>
      <c r="E2150" t="s">
        <v>2426</v>
      </c>
      <c r="F2150" t="s">
        <v>2546</v>
      </c>
      <c r="G2150" s="18" t="str">
        <f t="shared" si="148"/>
        <v>Catalogo principal</v>
      </c>
      <c r="H2150" s="43" t="s">
        <v>121</v>
      </c>
      <c r="I2150" s="37" t="s">
        <v>67</v>
      </c>
      <c r="J2150" t="s">
        <v>4203</v>
      </c>
      <c r="K2150" t="s">
        <v>40</v>
      </c>
      <c r="L2150" s="70" t="s">
        <v>21</v>
      </c>
      <c r="M2150" s="70" t="s">
        <v>3966</v>
      </c>
      <c r="N2150" s="37" t="s">
        <v>67</v>
      </c>
      <c r="O2150" s="37" t="s">
        <v>67</v>
      </c>
      <c r="P2150" s="37" t="s">
        <v>3758</v>
      </c>
      <c r="Q2150" s="75" t="s">
        <v>2426</v>
      </c>
      <c r="R2150" t="s">
        <v>3691</v>
      </c>
      <c r="S2150" s="38">
        <v>9.9</v>
      </c>
      <c r="T2150">
        <v>1</v>
      </c>
      <c r="U2150">
        <v>0</v>
      </c>
      <c r="V2150" s="43" t="str">
        <f t="shared" si="147"/>
        <v>USD</v>
      </c>
    </row>
    <row r="2151" spans="1:22" x14ac:dyDescent="0.2">
      <c r="A2151" s="18" t="str">
        <f t="shared" si="145"/>
        <v>Catalogo principalOPEN VALUE ENTIDADES NO CUALIFICADASR9Z-00012</v>
      </c>
      <c r="B2151" s="18" t="str">
        <f t="shared" si="146"/>
        <v>R9Z-00012OPEN VALUE ENTIDADES NO CUALIFICADAS</v>
      </c>
      <c r="C2151" s="18"/>
      <c r="D2151" t="s">
        <v>122</v>
      </c>
      <c r="E2151" t="s">
        <v>2427</v>
      </c>
      <c r="F2151" t="s">
        <v>2546</v>
      </c>
      <c r="G2151" s="18" t="str">
        <f t="shared" si="148"/>
        <v>Catalogo principal</v>
      </c>
      <c r="H2151" s="43" t="s">
        <v>121</v>
      </c>
      <c r="I2151" s="37" t="s">
        <v>67</v>
      </c>
      <c r="J2151" t="s">
        <v>4204</v>
      </c>
      <c r="K2151" t="s">
        <v>40</v>
      </c>
      <c r="L2151" s="70" t="s">
        <v>21</v>
      </c>
      <c r="M2151" s="70" t="s">
        <v>3966</v>
      </c>
      <c r="N2151" s="37" t="s">
        <v>67</v>
      </c>
      <c r="O2151" s="37" t="s">
        <v>67</v>
      </c>
      <c r="P2151" s="37" t="s">
        <v>3758</v>
      </c>
      <c r="Q2151" s="75" t="s">
        <v>2427</v>
      </c>
      <c r="R2151" t="s">
        <v>3691</v>
      </c>
      <c r="S2151" s="38">
        <v>6.9</v>
      </c>
      <c r="T2151">
        <v>1</v>
      </c>
      <c r="U2151">
        <v>0</v>
      </c>
      <c r="V2151" s="43" t="str">
        <f t="shared" si="147"/>
        <v>USD</v>
      </c>
    </row>
    <row r="2152" spans="1:22" x14ac:dyDescent="0.2">
      <c r="A2152" s="18" t="str">
        <f t="shared" si="145"/>
        <v>Catalogo principalOPEN VALUE ENTIDADES NO CUALIFICADASSY7-00001</v>
      </c>
      <c r="B2152" s="18" t="str">
        <f t="shared" si="146"/>
        <v>SY7-00001OPEN VALUE ENTIDADES NO CUALIFICADAS</v>
      </c>
      <c r="C2152" s="18"/>
      <c r="D2152" t="s">
        <v>122</v>
      </c>
      <c r="E2152" t="s">
        <v>2428</v>
      </c>
      <c r="F2152" t="s">
        <v>2546</v>
      </c>
      <c r="G2152" s="18" t="str">
        <f t="shared" si="148"/>
        <v>Catalogo principal</v>
      </c>
      <c r="H2152" s="43" t="s">
        <v>121</v>
      </c>
      <c r="I2152" s="37" t="s">
        <v>67</v>
      </c>
      <c r="J2152" t="s">
        <v>4205</v>
      </c>
      <c r="K2152" t="s">
        <v>40</v>
      </c>
      <c r="L2152" s="70" t="s">
        <v>21</v>
      </c>
      <c r="M2152" s="70" t="s">
        <v>3966</v>
      </c>
      <c r="N2152" s="37" t="s">
        <v>67</v>
      </c>
      <c r="O2152" s="37" t="s">
        <v>67</v>
      </c>
      <c r="P2152" s="37" t="s">
        <v>3758</v>
      </c>
      <c r="Q2152" s="75" t="s">
        <v>2428</v>
      </c>
      <c r="R2152" t="s">
        <v>3691</v>
      </c>
      <c r="S2152" s="38">
        <v>8</v>
      </c>
      <c r="T2152">
        <v>1</v>
      </c>
      <c r="U2152">
        <v>0</v>
      </c>
      <c r="V2152" s="43" t="str">
        <f t="shared" si="147"/>
        <v>USD</v>
      </c>
    </row>
    <row r="2153" spans="1:22" x14ac:dyDescent="0.2">
      <c r="A2153" s="18" t="str">
        <f t="shared" si="145"/>
        <v>Catalogo principalOPEN VALUE ENTIDADES NO CUALIFICADAST3V-00012</v>
      </c>
      <c r="B2153" s="18" t="str">
        <f t="shared" si="146"/>
        <v>T3V-00012OPEN VALUE ENTIDADES NO CUALIFICADAS</v>
      </c>
      <c r="C2153" s="18"/>
      <c r="D2153" t="s">
        <v>122</v>
      </c>
      <c r="E2153" t="s">
        <v>2429</v>
      </c>
      <c r="F2153" t="s">
        <v>2546</v>
      </c>
      <c r="G2153" s="18" t="str">
        <f t="shared" si="148"/>
        <v>Catalogo principal</v>
      </c>
      <c r="H2153" s="43" t="s">
        <v>121</v>
      </c>
      <c r="I2153" s="37" t="s">
        <v>67</v>
      </c>
      <c r="J2153" t="s">
        <v>4206</v>
      </c>
      <c r="K2153" t="s">
        <v>40</v>
      </c>
      <c r="L2153" s="70" t="s">
        <v>21</v>
      </c>
      <c r="M2153" s="70" t="s">
        <v>3966</v>
      </c>
      <c r="N2153" s="37" t="s">
        <v>67</v>
      </c>
      <c r="O2153" s="37" t="s">
        <v>67</v>
      </c>
      <c r="P2153" s="37" t="s">
        <v>3758</v>
      </c>
      <c r="Q2153" s="75" t="s">
        <v>2429</v>
      </c>
      <c r="R2153" t="s">
        <v>3691</v>
      </c>
      <c r="S2153" s="38">
        <v>8511</v>
      </c>
      <c r="T2153">
        <v>1</v>
      </c>
      <c r="U2153">
        <v>0</v>
      </c>
      <c r="V2153" s="43" t="str">
        <f t="shared" si="147"/>
        <v>USD</v>
      </c>
    </row>
    <row r="2154" spans="1:22" x14ac:dyDescent="0.2">
      <c r="A2154" s="18" t="str">
        <f t="shared" si="145"/>
        <v>Catalogo principalOPEN VALUE ENTIDADES NO CUALIFICADAST3V-00025</v>
      </c>
      <c r="B2154" s="18" t="str">
        <f t="shared" si="146"/>
        <v>T3V-00025OPEN VALUE ENTIDADES NO CUALIFICADAS</v>
      </c>
      <c r="C2154" s="18"/>
      <c r="D2154" t="s">
        <v>122</v>
      </c>
      <c r="E2154" t="s">
        <v>2430</v>
      </c>
      <c r="F2154" t="s">
        <v>2546</v>
      </c>
      <c r="G2154" s="18" t="str">
        <f t="shared" si="148"/>
        <v>Catalogo principal</v>
      </c>
      <c r="H2154" s="43" t="s">
        <v>121</v>
      </c>
      <c r="I2154" s="37" t="s">
        <v>67</v>
      </c>
      <c r="J2154" t="s">
        <v>4207</v>
      </c>
      <c r="K2154" t="s">
        <v>40</v>
      </c>
      <c r="L2154" s="70" t="s">
        <v>21</v>
      </c>
      <c r="M2154" s="70" t="s">
        <v>3966</v>
      </c>
      <c r="N2154" s="37" t="s">
        <v>67</v>
      </c>
      <c r="O2154" s="37" t="s">
        <v>67</v>
      </c>
      <c r="P2154" s="37" t="s">
        <v>3758</v>
      </c>
      <c r="Q2154" s="75" t="s">
        <v>2430</v>
      </c>
      <c r="R2154" t="s">
        <v>3691</v>
      </c>
      <c r="S2154" s="38">
        <v>195</v>
      </c>
      <c r="T2154">
        <v>1</v>
      </c>
      <c r="U2154">
        <v>0</v>
      </c>
      <c r="V2154" s="43" t="str">
        <f t="shared" si="147"/>
        <v>USD</v>
      </c>
    </row>
    <row r="2155" spans="1:22" x14ac:dyDescent="0.2">
      <c r="A2155" s="18" t="str">
        <f t="shared" si="145"/>
        <v>Catalogo principalOPEN VALUE ENTIDADES NO CUALIFICADAST5V-00004</v>
      </c>
      <c r="B2155" s="18" t="str">
        <f t="shared" si="146"/>
        <v>T5V-00004OPEN VALUE ENTIDADES NO CUALIFICADAS</v>
      </c>
      <c r="C2155" s="18"/>
      <c r="D2155" t="s">
        <v>122</v>
      </c>
      <c r="E2155" t="s">
        <v>2431</v>
      </c>
      <c r="F2155" t="s">
        <v>2546</v>
      </c>
      <c r="G2155" s="18" t="str">
        <f t="shared" si="148"/>
        <v>Catalogo principal</v>
      </c>
      <c r="H2155" s="43" t="s">
        <v>121</v>
      </c>
      <c r="I2155" s="37" t="s">
        <v>67</v>
      </c>
      <c r="J2155" t="s">
        <v>4208</v>
      </c>
      <c r="K2155" t="s">
        <v>40</v>
      </c>
      <c r="L2155" s="70" t="s">
        <v>21</v>
      </c>
      <c r="M2155" s="70" t="s">
        <v>3966</v>
      </c>
      <c r="N2155" s="37" t="s">
        <v>67</v>
      </c>
      <c r="O2155" s="37" t="s">
        <v>67</v>
      </c>
      <c r="P2155" s="37" t="s">
        <v>3758</v>
      </c>
      <c r="Q2155" s="75" t="s">
        <v>2431</v>
      </c>
      <c r="R2155" t="s">
        <v>3691</v>
      </c>
      <c r="S2155" s="38">
        <v>1198</v>
      </c>
      <c r="T2155">
        <v>1</v>
      </c>
      <c r="U2155">
        <v>0</v>
      </c>
      <c r="V2155" s="43" t="str">
        <f t="shared" si="147"/>
        <v>USD</v>
      </c>
    </row>
    <row r="2156" spans="1:22" x14ac:dyDescent="0.2">
      <c r="A2156" s="18" t="str">
        <f t="shared" si="145"/>
        <v>Catalogo principalOPEN VALUE ENTIDADES NO CUALIFICADAST5V-00022</v>
      </c>
      <c r="B2156" s="18" t="str">
        <f t="shared" si="146"/>
        <v>T5V-00022OPEN VALUE ENTIDADES NO CUALIFICADAS</v>
      </c>
      <c r="C2156" s="18"/>
      <c r="D2156" t="s">
        <v>122</v>
      </c>
      <c r="E2156" t="s">
        <v>2432</v>
      </c>
      <c r="F2156" t="s">
        <v>2546</v>
      </c>
      <c r="G2156" s="18" t="str">
        <f t="shared" si="148"/>
        <v>Catalogo principal</v>
      </c>
      <c r="H2156" s="43" t="s">
        <v>121</v>
      </c>
      <c r="I2156" s="37" t="s">
        <v>67</v>
      </c>
      <c r="J2156" t="s">
        <v>4209</v>
      </c>
      <c r="K2156" t="s">
        <v>40</v>
      </c>
      <c r="L2156" s="70" t="s">
        <v>21</v>
      </c>
      <c r="M2156" s="70" t="s">
        <v>3966</v>
      </c>
      <c r="N2156" s="37" t="s">
        <v>67</v>
      </c>
      <c r="O2156" s="37" t="s">
        <v>67</v>
      </c>
      <c r="P2156" s="37" t="s">
        <v>3758</v>
      </c>
      <c r="Q2156" s="75" t="s">
        <v>2432</v>
      </c>
      <c r="R2156" t="s">
        <v>3691</v>
      </c>
      <c r="S2156" s="38">
        <v>145</v>
      </c>
      <c r="T2156">
        <v>1</v>
      </c>
      <c r="U2156">
        <v>0</v>
      </c>
      <c r="V2156" s="43" t="str">
        <f t="shared" si="147"/>
        <v>USD</v>
      </c>
    </row>
    <row r="2157" spans="1:22" x14ac:dyDescent="0.2">
      <c r="A2157" s="18" t="str">
        <f t="shared" si="145"/>
        <v>Catalogo principalOPEN VALUE ENTIDADES NO CUALIFICADAST6L-00312</v>
      </c>
      <c r="B2157" s="18" t="str">
        <f t="shared" si="146"/>
        <v>T6L-00312OPEN VALUE ENTIDADES NO CUALIFICADAS</v>
      </c>
      <c r="C2157" s="18"/>
      <c r="D2157" t="s">
        <v>122</v>
      </c>
      <c r="E2157" t="s">
        <v>2433</v>
      </c>
      <c r="F2157" t="s">
        <v>2546</v>
      </c>
      <c r="G2157" s="18" t="str">
        <f t="shared" si="148"/>
        <v>Catalogo principal</v>
      </c>
      <c r="H2157" s="43" t="s">
        <v>121</v>
      </c>
      <c r="I2157" s="37" t="s">
        <v>67</v>
      </c>
      <c r="J2157" t="s">
        <v>4210</v>
      </c>
      <c r="K2157" t="s">
        <v>40</v>
      </c>
      <c r="L2157" s="70" t="s">
        <v>21</v>
      </c>
      <c r="M2157" s="70" t="s">
        <v>3963</v>
      </c>
      <c r="N2157" s="37" t="s">
        <v>67</v>
      </c>
      <c r="O2157" s="37" t="s">
        <v>67</v>
      </c>
      <c r="P2157" s="37" t="s">
        <v>3758</v>
      </c>
      <c r="Q2157" s="75" t="s">
        <v>2433</v>
      </c>
      <c r="R2157" t="s">
        <v>207</v>
      </c>
      <c r="S2157" s="38">
        <v>3386</v>
      </c>
      <c r="T2157">
        <v>1</v>
      </c>
      <c r="U2157">
        <v>0</v>
      </c>
      <c r="V2157" s="43" t="str">
        <f t="shared" si="147"/>
        <v>USD</v>
      </c>
    </row>
    <row r="2158" spans="1:22" x14ac:dyDescent="0.2">
      <c r="A2158" s="18" t="str">
        <f t="shared" si="145"/>
        <v>Catalogo principalOPEN VALUE ENTIDADES NO CUALIFICADAST98-01248</v>
      </c>
      <c r="B2158" s="18" t="str">
        <f t="shared" si="146"/>
        <v>T98-01248OPEN VALUE ENTIDADES NO CUALIFICADAS</v>
      </c>
      <c r="C2158" s="18"/>
      <c r="D2158" t="s">
        <v>122</v>
      </c>
      <c r="E2158" t="s">
        <v>2434</v>
      </c>
      <c r="F2158" t="s">
        <v>2546</v>
      </c>
      <c r="G2158" s="18" t="str">
        <f t="shared" si="148"/>
        <v>Catalogo principal</v>
      </c>
      <c r="H2158" s="43" t="s">
        <v>121</v>
      </c>
      <c r="I2158" s="37" t="s">
        <v>67</v>
      </c>
      <c r="J2158" t="s">
        <v>4211</v>
      </c>
      <c r="K2158" t="s">
        <v>40</v>
      </c>
      <c r="L2158" s="70" t="s">
        <v>21</v>
      </c>
      <c r="M2158" s="70" t="s">
        <v>3946</v>
      </c>
      <c r="N2158" s="37" t="s">
        <v>67</v>
      </c>
      <c r="O2158" s="37" t="s">
        <v>67</v>
      </c>
      <c r="P2158" s="37" t="s">
        <v>3758</v>
      </c>
      <c r="Q2158" s="75" t="s">
        <v>2434</v>
      </c>
      <c r="R2158" t="s">
        <v>207</v>
      </c>
      <c r="S2158" s="38">
        <v>102</v>
      </c>
      <c r="T2158">
        <v>1</v>
      </c>
      <c r="U2158">
        <v>0</v>
      </c>
      <c r="V2158" s="43" t="str">
        <f t="shared" si="147"/>
        <v>USD</v>
      </c>
    </row>
    <row r="2159" spans="1:22" x14ac:dyDescent="0.2">
      <c r="A2159" s="18" t="str">
        <f t="shared" si="145"/>
        <v>Catalogo principalOPEN VALUE ENTIDADES NO CUALIFICADAST98-01257</v>
      </c>
      <c r="B2159" s="18" t="str">
        <f t="shared" si="146"/>
        <v>T98-01257OPEN VALUE ENTIDADES NO CUALIFICADAS</v>
      </c>
      <c r="C2159" s="18"/>
      <c r="D2159" t="s">
        <v>122</v>
      </c>
      <c r="E2159" t="s">
        <v>2435</v>
      </c>
      <c r="F2159" t="s">
        <v>2546</v>
      </c>
      <c r="G2159" s="18" t="str">
        <f t="shared" si="148"/>
        <v>Catalogo principal</v>
      </c>
      <c r="H2159" s="43" t="s">
        <v>121</v>
      </c>
      <c r="I2159" s="37" t="s">
        <v>67</v>
      </c>
      <c r="J2159" t="s">
        <v>4212</v>
      </c>
      <c r="K2159" t="s">
        <v>40</v>
      </c>
      <c r="L2159" s="70" t="s">
        <v>21</v>
      </c>
      <c r="M2159" s="70" t="s">
        <v>3946</v>
      </c>
      <c r="N2159" s="37" t="s">
        <v>67</v>
      </c>
      <c r="O2159" s="37" t="s">
        <v>67</v>
      </c>
      <c r="P2159" s="37" t="s">
        <v>3758</v>
      </c>
      <c r="Q2159" s="75" t="s">
        <v>2435</v>
      </c>
      <c r="R2159" t="s">
        <v>207</v>
      </c>
      <c r="S2159" s="38">
        <v>129</v>
      </c>
      <c r="T2159">
        <v>1</v>
      </c>
      <c r="U2159">
        <v>0</v>
      </c>
      <c r="V2159" s="43" t="str">
        <f t="shared" si="147"/>
        <v>USD</v>
      </c>
    </row>
    <row r="2160" spans="1:22" x14ac:dyDescent="0.2">
      <c r="A2160" s="18" t="str">
        <f t="shared" si="145"/>
        <v>Catalogo principalOPEN VALUE ENTIDADES NO CUALIFICADAST98-01267</v>
      </c>
      <c r="B2160" s="18" t="str">
        <f t="shared" si="146"/>
        <v>T98-01267OPEN VALUE ENTIDADES NO CUALIFICADAS</v>
      </c>
      <c r="C2160" s="18"/>
      <c r="D2160" t="s">
        <v>122</v>
      </c>
      <c r="E2160" t="s">
        <v>2436</v>
      </c>
      <c r="F2160" t="s">
        <v>2546</v>
      </c>
      <c r="G2160" s="18" t="str">
        <f t="shared" si="148"/>
        <v>Catalogo principal</v>
      </c>
      <c r="H2160" s="43" t="s">
        <v>121</v>
      </c>
      <c r="I2160" s="37" t="s">
        <v>67</v>
      </c>
      <c r="J2160" t="s">
        <v>4213</v>
      </c>
      <c r="K2160" t="s">
        <v>40</v>
      </c>
      <c r="L2160" s="70" t="s">
        <v>21</v>
      </c>
      <c r="M2160" s="70" t="s">
        <v>3948</v>
      </c>
      <c r="N2160" s="37" t="s">
        <v>67</v>
      </c>
      <c r="O2160" s="37" t="s">
        <v>67</v>
      </c>
      <c r="P2160" s="37" t="s">
        <v>3758</v>
      </c>
      <c r="Q2160" s="75" t="s">
        <v>2436</v>
      </c>
      <c r="R2160" t="s">
        <v>207</v>
      </c>
      <c r="S2160" s="38">
        <v>45</v>
      </c>
      <c r="T2160">
        <v>1</v>
      </c>
      <c r="U2160">
        <v>0</v>
      </c>
      <c r="V2160" s="43" t="str">
        <f t="shared" si="147"/>
        <v>USD</v>
      </c>
    </row>
    <row r="2161" spans="1:22" x14ac:dyDescent="0.2">
      <c r="A2161" s="18" t="str">
        <f t="shared" si="145"/>
        <v>Catalogo principalOPEN VALUE ENTIDADES NO CUALIFICADAST98-01277</v>
      </c>
      <c r="B2161" s="18" t="str">
        <f t="shared" si="146"/>
        <v>T98-01277OPEN VALUE ENTIDADES NO CUALIFICADAS</v>
      </c>
      <c r="C2161" s="18"/>
      <c r="D2161" t="s">
        <v>122</v>
      </c>
      <c r="E2161" t="s">
        <v>2437</v>
      </c>
      <c r="F2161" t="s">
        <v>2546</v>
      </c>
      <c r="G2161" s="18" t="str">
        <f t="shared" si="148"/>
        <v>Catalogo principal</v>
      </c>
      <c r="H2161" s="43" t="s">
        <v>121</v>
      </c>
      <c r="I2161" s="37" t="s">
        <v>67</v>
      </c>
      <c r="J2161" t="s">
        <v>4214</v>
      </c>
      <c r="K2161" t="s">
        <v>40</v>
      </c>
      <c r="L2161" s="70" t="s">
        <v>21</v>
      </c>
      <c r="M2161" s="70" t="s">
        <v>3948</v>
      </c>
      <c r="N2161" s="37" t="s">
        <v>67</v>
      </c>
      <c r="O2161" s="37" t="s">
        <v>67</v>
      </c>
      <c r="P2161" s="37" t="s">
        <v>3758</v>
      </c>
      <c r="Q2161" s="75" t="s">
        <v>2437</v>
      </c>
      <c r="R2161" t="s">
        <v>207</v>
      </c>
      <c r="S2161" s="38">
        <v>57</v>
      </c>
      <c r="T2161">
        <v>1</v>
      </c>
      <c r="U2161">
        <v>0</v>
      </c>
      <c r="V2161" s="43" t="str">
        <f t="shared" si="147"/>
        <v>USD</v>
      </c>
    </row>
    <row r="2162" spans="1:22" x14ac:dyDescent="0.2">
      <c r="A2162" s="18" t="str">
        <f t="shared" si="145"/>
        <v>Catalogo principalOPEN VALUE ENTIDADES NO CUALIFICADAST99-00529</v>
      </c>
      <c r="B2162" s="18" t="str">
        <f t="shared" si="146"/>
        <v>T99-00529OPEN VALUE ENTIDADES NO CUALIFICADAS</v>
      </c>
      <c r="C2162" s="18"/>
      <c r="D2162" t="s">
        <v>122</v>
      </c>
      <c r="E2162" t="s">
        <v>2438</v>
      </c>
      <c r="F2162" t="s">
        <v>2546</v>
      </c>
      <c r="G2162" s="18" t="str">
        <f t="shared" si="148"/>
        <v>Catalogo principal</v>
      </c>
      <c r="H2162" s="43" t="s">
        <v>121</v>
      </c>
      <c r="I2162" s="37" t="s">
        <v>67</v>
      </c>
      <c r="J2162" t="s">
        <v>4215</v>
      </c>
      <c r="K2162" t="s">
        <v>40</v>
      </c>
      <c r="L2162" s="70" t="s">
        <v>21</v>
      </c>
      <c r="M2162" s="70" t="s">
        <v>3946</v>
      </c>
      <c r="N2162" s="37" t="s">
        <v>67</v>
      </c>
      <c r="O2162" s="37" t="s">
        <v>67</v>
      </c>
      <c r="P2162" s="37" t="s">
        <v>3758</v>
      </c>
      <c r="Q2162" s="75" t="s">
        <v>2438</v>
      </c>
      <c r="R2162" t="s">
        <v>207</v>
      </c>
      <c r="S2162" s="38">
        <v>44583</v>
      </c>
      <c r="T2162">
        <v>1</v>
      </c>
      <c r="U2162">
        <v>0</v>
      </c>
      <c r="V2162" s="43" t="str">
        <f t="shared" si="147"/>
        <v>USD</v>
      </c>
    </row>
    <row r="2163" spans="1:22" x14ac:dyDescent="0.2">
      <c r="A2163" s="18" t="str">
        <f t="shared" si="145"/>
        <v>Catalogo principalOPEN VALUE ENTIDADES NO CUALIFICADAST99-00536</v>
      </c>
      <c r="B2163" s="18" t="str">
        <f t="shared" si="146"/>
        <v>T99-00536OPEN VALUE ENTIDADES NO CUALIFICADAS</v>
      </c>
      <c r="C2163" s="18"/>
      <c r="D2163" t="s">
        <v>122</v>
      </c>
      <c r="E2163" t="s">
        <v>2439</v>
      </c>
      <c r="F2163" t="s">
        <v>2546</v>
      </c>
      <c r="G2163" s="18" t="str">
        <f t="shared" si="148"/>
        <v>Catalogo principal</v>
      </c>
      <c r="H2163" s="43" t="s">
        <v>121</v>
      </c>
      <c r="I2163" s="37" t="s">
        <v>67</v>
      </c>
      <c r="J2163" t="s">
        <v>4216</v>
      </c>
      <c r="K2163" t="s">
        <v>40</v>
      </c>
      <c r="L2163" s="70" t="s">
        <v>21</v>
      </c>
      <c r="M2163" s="70" t="s">
        <v>3948</v>
      </c>
      <c r="N2163" s="37" t="s">
        <v>67</v>
      </c>
      <c r="O2163" s="37" t="s">
        <v>67</v>
      </c>
      <c r="P2163" s="37" t="s">
        <v>3758</v>
      </c>
      <c r="Q2163" s="75" t="s">
        <v>2439</v>
      </c>
      <c r="R2163" t="s">
        <v>207</v>
      </c>
      <c r="S2163" s="38">
        <v>19107</v>
      </c>
      <c r="T2163">
        <v>1</v>
      </c>
      <c r="U2163">
        <v>0</v>
      </c>
      <c r="V2163" s="43" t="str">
        <f t="shared" si="147"/>
        <v>USD</v>
      </c>
    </row>
    <row r="2164" spans="1:22" x14ac:dyDescent="0.2">
      <c r="A2164" s="18" t="str">
        <f t="shared" si="145"/>
        <v>Catalogo principalOPEN VALUE ENTIDADES NO CUALIFICADASTK9-00001</v>
      </c>
      <c r="B2164" s="18" t="str">
        <f t="shared" si="146"/>
        <v>TK9-00001OPEN VALUE ENTIDADES NO CUALIFICADAS</v>
      </c>
      <c r="C2164" s="18"/>
      <c r="D2164" t="s">
        <v>122</v>
      </c>
      <c r="E2164" t="s">
        <v>2440</v>
      </c>
      <c r="F2164" t="s">
        <v>2546</v>
      </c>
      <c r="G2164" s="18" t="str">
        <f t="shared" si="148"/>
        <v>Catalogo principal</v>
      </c>
      <c r="H2164" s="43" t="s">
        <v>121</v>
      </c>
      <c r="I2164" s="37" t="s">
        <v>67</v>
      </c>
      <c r="J2164" t="s">
        <v>3898</v>
      </c>
      <c r="K2164" t="s">
        <v>40</v>
      </c>
      <c r="L2164" s="70" t="s">
        <v>21</v>
      </c>
      <c r="M2164" s="70" t="s">
        <v>28</v>
      </c>
      <c r="N2164" s="37" t="s">
        <v>67</v>
      </c>
      <c r="O2164" s="37" t="s">
        <v>67</v>
      </c>
      <c r="P2164" s="37" t="s">
        <v>3758</v>
      </c>
      <c r="Q2164" s="75" t="s">
        <v>2440</v>
      </c>
      <c r="R2164" t="s">
        <v>3691</v>
      </c>
      <c r="S2164" s="38">
        <v>8</v>
      </c>
      <c r="T2164">
        <v>1</v>
      </c>
      <c r="U2164">
        <v>0</v>
      </c>
      <c r="V2164" s="43" t="str">
        <f t="shared" si="147"/>
        <v>USD</v>
      </c>
    </row>
    <row r="2165" spans="1:22" x14ac:dyDescent="0.2">
      <c r="A2165" s="18" t="str">
        <f t="shared" si="145"/>
        <v>Catalogo principalOPEN VALUE ENTIDADES NO CUALIFICADASTL4-00001</v>
      </c>
      <c r="B2165" s="18" t="str">
        <f t="shared" si="146"/>
        <v>TL4-00001OPEN VALUE ENTIDADES NO CUALIFICADAS</v>
      </c>
      <c r="C2165" s="18"/>
      <c r="D2165" t="s">
        <v>122</v>
      </c>
      <c r="E2165" t="s">
        <v>2441</v>
      </c>
      <c r="F2165" t="s">
        <v>2546</v>
      </c>
      <c r="G2165" s="18" t="str">
        <f t="shared" si="148"/>
        <v>Catalogo principal</v>
      </c>
      <c r="H2165" s="43" t="s">
        <v>121</v>
      </c>
      <c r="I2165" s="37" t="s">
        <v>67</v>
      </c>
      <c r="J2165" t="s">
        <v>4217</v>
      </c>
      <c r="K2165" t="s">
        <v>40</v>
      </c>
      <c r="L2165" s="70" t="s">
        <v>21</v>
      </c>
      <c r="M2165" s="70" t="s">
        <v>3966</v>
      </c>
      <c r="N2165" s="37" t="s">
        <v>67</v>
      </c>
      <c r="O2165" s="37" t="s">
        <v>67</v>
      </c>
      <c r="P2165" s="37" t="s">
        <v>3758</v>
      </c>
      <c r="Q2165" s="75" t="s">
        <v>2441</v>
      </c>
      <c r="R2165" t="s">
        <v>3691</v>
      </c>
      <c r="S2165" s="38">
        <v>10</v>
      </c>
      <c r="T2165">
        <v>1</v>
      </c>
      <c r="U2165">
        <v>0</v>
      </c>
      <c r="V2165" s="43" t="str">
        <f t="shared" si="147"/>
        <v>USD</v>
      </c>
    </row>
    <row r="2166" spans="1:22" x14ac:dyDescent="0.2">
      <c r="A2166" s="18" t="str">
        <f t="shared" si="145"/>
        <v>Catalogo principalOPEN VALUE ENTIDADES NO CUALIFICADASTSC-00353</v>
      </c>
      <c r="B2166" s="18" t="str">
        <f t="shared" si="146"/>
        <v>TSC-00353OPEN VALUE ENTIDADES NO CUALIFICADAS</v>
      </c>
      <c r="C2166" s="18"/>
      <c r="D2166" t="s">
        <v>122</v>
      </c>
      <c r="E2166" t="s">
        <v>2442</v>
      </c>
      <c r="F2166" t="s">
        <v>2546</v>
      </c>
      <c r="G2166" s="18" t="str">
        <f t="shared" si="148"/>
        <v>Catalogo principal</v>
      </c>
      <c r="H2166" s="43" t="s">
        <v>121</v>
      </c>
      <c r="I2166" s="37" t="s">
        <v>67</v>
      </c>
      <c r="J2166" t="s">
        <v>4218</v>
      </c>
      <c r="K2166" t="s">
        <v>40</v>
      </c>
      <c r="L2166" s="70" t="s">
        <v>21</v>
      </c>
      <c r="M2166" s="70" t="s">
        <v>3946</v>
      </c>
      <c r="N2166" s="37" t="s">
        <v>67</v>
      </c>
      <c r="O2166" s="37" t="s">
        <v>67</v>
      </c>
      <c r="P2166" s="37" t="s">
        <v>3758</v>
      </c>
      <c r="Q2166" s="75" t="s">
        <v>2442</v>
      </c>
      <c r="R2166" t="s">
        <v>207</v>
      </c>
      <c r="S2166" s="38">
        <v>42</v>
      </c>
      <c r="T2166">
        <v>1</v>
      </c>
      <c r="U2166">
        <v>0</v>
      </c>
      <c r="V2166" s="43" t="str">
        <f t="shared" si="147"/>
        <v>USD</v>
      </c>
    </row>
    <row r="2167" spans="1:22" x14ac:dyDescent="0.2">
      <c r="A2167" s="18" t="str">
        <f t="shared" si="145"/>
        <v>Catalogo principalOPEN VALUE ENTIDADES NO CUALIFICADASTSC-00357</v>
      </c>
      <c r="B2167" s="18" t="str">
        <f t="shared" si="146"/>
        <v>TSC-00357OPEN VALUE ENTIDADES NO CUALIFICADAS</v>
      </c>
      <c r="C2167" s="18"/>
      <c r="D2167" t="s">
        <v>122</v>
      </c>
      <c r="E2167" t="s">
        <v>2443</v>
      </c>
      <c r="F2167" t="s">
        <v>2546</v>
      </c>
      <c r="G2167" s="18" t="str">
        <f t="shared" si="148"/>
        <v>Catalogo principal</v>
      </c>
      <c r="H2167" s="43" t="s">
        <v>121</v>
      </c>
      <c r="I2167" s="37" t="s">
        <v>67</v>
      </c>
      <c r="J2167" t="s">
        <v>4219</v>
      </c>
      <c r="K2167" t="s">
        <v>40</v>
      </c>
      <c r="L2167" s="70" t="s">
        <v>21</v>
      </c>
      <c r="M2167" s="70" t="s">
        <v>3948</v>
      </c>
      <c r="N2167" s="37" t="s">
        <v>67</v>
      </c>
      <c r="O2167" s="37" t="s">
        <v>67</v>
      </c>
      <c r="P2167" s="37" t="s">
        <v>3758</v>
      </c>
      <c r="Q2167" s="75" t="s">
        <v>2443</v>
      </c>
      <c r="R2167" t="s">
        <v>207</v>
      </c>
      <c r="S2167" s="38">
        <v>18</v>
      </c>
      <c r="T2167">
        <v>1</v>
      </c>
      <c r="U2167">
        <v>0</v>
      </c>
      <c r="V2167" s="43" t="str">
        <f t="shared" si="147"/>
        <v>USD</v>
      </c>
    </row>
    <row r="2168" spans="1:22" x14ac:dyDescent="0.2">
      <c r="A2168" s="18" t="str">
        <f t="shared" si="145"/>
        <v>Catalogo principalOPEN VALUE ENTIDADES NO CUALIFICADASTSC-00824</v>
      </c>
      <c r="B2168" s="18" t="str">
        <f t="shared" si="146"/>
        <v>TSC-00824OPEN VALUE ENTIDADES NO CUALIFICADAS</v>
      </c>
      <c r="C2168" s="18"/>
      <c r="D2168" t="s">
        <v>122</v>
      </c>
      <c r="E2168" t="s">
        <v>2444</v>
      </c>
      <c r="F2168" t="s">
        <v>2546</v>
      </c>
      <c r="G2168" s="18" t="str">
        <f t="shared" si="148"/>
        <v>Catalogo principal</v>
      </c>
      <c r="H2168" s="43" t="s">
        <v>121</v>
      </c>
      <c r="I2168" s="37" t="s">
        <v>67</v>
      </c>
      <c r="J2168" t="s">
        <v>4220</v>
      </c>
      <c r="K2168" t="s">
        <v>40</v>
      </c>
      <c r="L2168" s="70" t="s">
        <v>21</v>
      </c>
      <c r="M2168" s="70" t="s">
        <v>3946</v>
      </c>
      <c r="N2168" s="37" t="s">
        <v>67</v>
      </c>
      <c r="O2168" s="37" t="s">
        <v>67</v>
      </c>
      <c r="P2168" s="37" t="s">
        <v>3758</v>
      </c>
      <c r="Q2168" s="75" t="s">
        <v>2444</v>
      </c>
      <c r="R2168" t="s">
        <v>207</v>
      </c>
      <c r="S2168" s="38">
        <v>54</v>
      </c>
      <c r="T2168">
        <v>1</v>
      </c>
      <c r="U2168">
        <v>0</v>
      </c>
      <c r="V2168" s="43" t="str">
        <f t="shared" si="147"/>
        <v>USD</v>
      </c>
    </row>
    <row r="2169" spans="1:22" x14ac:dyDescent="0.2">
      <c r="A2169" s="18" t="str">
        <f t="shared" si="145"/>
        <v>Catalogo principalOPEN VALUE ENTIDADES NO CUALIFICADASTSC-00826</v>
      </c>
      <c r="B2169" s="18" t="str">
        <f t="shared" si="146"/>
        <v>TSC-00826OPEN VALUE ENTIDADES NO CUALIFICADAS</v>
      </c>
      <c r="C2169" s="18"/>
      <c r="D2169" t="s">
        <v>122</v>
      </c>
      <c r="E2169" t="s">
        <v>2445</v>
      </c>
      <c r="F2169" t="s">
        <v>2546</v>
      </c>
      <c r="G2169" s="18" t="str">
        <f t="shared" si="148"/>
        <v>Catalogo principal</v>
      </c>
      <c r="H2169" s="43" t="s">
        <v>121</v>
      </c>
      <c r="I2169" s="37" t="s">
        <v>67</v>
      </c>
      <c r="J2169" t="s">
        <v>4221</v>
      </c>
      <c r="K2169" t="s">
        <v>40</v>
      </c>
      <c r="L2169" s="70" t="s">
        <v>21</v>
      </c>
      <c r="M2169" s="70" t="s">
        <v>3948</v>
      </c>
      <c r="N2169" s="37" t="s">
        <v>67</v>
      </c>
      <c r="O2169" s="37" t="s">
        <v>67</v>
      </c>
      <c r="P2169" s="37" t="s">
        <v>3758</v>
      </c>
      <c r="Q2169" s="75" t="s">
        <v>2445</v>
      </c>
      <c r="R2169" t="s">
        <v>207</v>
      </c>
      <c r="S2169" s="38">
        <v>24</v>
      </c>
      <c r="T2169">
        <v>1</v>
      </c>
      <c r="U2169">
        <v>0</v>
      </c>
      <c r="V2169" s="43" t="str">
        <f t="shared" si="147"/>
        <v>USD</v>
      </c>
    </row>
    <row r="2170" spans="1:22" x14ac:dyDescent="0.2">
      <c r="A2170" s="18" t="str">
        <f t="shared" si="145"/>
        <v>Catalogo principalOPEN VALUE ENTIDADES NO CUALIFICADASU3J-00047</v>
      </c>
      <c r="B2170" s="18" t="str">
        <f t="shared" si="146"/>
        <v>U3J-00047OPEN VALUE ENTIDADES NO CUALIFICADAS</v>
      </c>
      <c r="C2170" s="18"/>
      <c r="D2170" t="s">
        <v>122</v>
      </c>
      <c r="E2170" t="s">
        <v>2446</v>
      </c>
      <c r="F2170" t="s">
        <v>2546</v>
      </c>
      <c r="G2170" s="18" t="str">
        <f t="shared" si="148"/>
        <v>Catalogo principal</v>
      </c>
      <c r="H2170" s="43" t="s">
        <v>121</v>
      </c>
      <c r="I2170" s="37" t="s">
        <v>67</v>
      </c>
      <c r="J2170" t="s">
        <v>4222</v>
      </c>
      <c r="K2170" t="s">
        <v>40</v>
      </c>
      <c r="L2170" s="70" t="s">
        <v>21</v>
      </c>
      <c r="M2170" s="70" t="s">
        <v>3966</v>
      </c>
      <c r="N2170" s="37" t="s">
        <v>67</v>
      </c>
      <c r="O2170" s="37" t="s">
        <v>67</v>
      </c>
      <c r="P2170" s="37" t="s">
        <v>3758</v>
      </c>
      <c r="Q2170" s="75" t="s">
        <v>2446</v>
      </c>
      <c r="R2170" t="s">
        <v>3691</v>
      </c>
      <c r="S2170" s="38">
        <v>4.1900000000000004</v>
      </c>
      <c r="T2170">
        <v>1</v>
      </c>
      <c r="U2170">
        <v>0</v>
      </c>
      <c r="V2170" s="43" t="str">
        <f t="shared" si="147"/>
        <v>USD</v>
      </c>
    </row>
    <row r="2171" spans="1:22" x14ac:dyDescent="0.2">
      <c r="A2171" s="18" t="str">
        <f t="shared" si="145"/>
        <v>Catalogo principalOPEN VALUE ENTIDADES NO CUALIFICADASU5J-00055</v>
      </c>
      <c r="B2171" s="18" t="str">
        <f t="shared" si="146"/>
        <v>U5J-00055OPEN VALUE ENTIDADES NO CUALIFICADAS</v>
      </c>
      <c r="C2171" s="18"/>
      <c r="D2171" t="s">
        <v>122</v>
      </c>
      <c r="E2171" t="s">
        <v>2447</v>
      </c>
      <c r="F2171" t="s">
        <v>2546</v>
      </c>
      <c r="G2171" s="18" t="str">
        <f t="shared" si="148"/>
        <v>Catalogo principal</v>
      </c>
      <c r="H2171" s="43" t="s">
        <v>121</v>
      </c>
      <c r="I2171" s="37" t="s">
        <v>67</v>
      </c>
      <c r="J2171" t="s">
        <v>4223</v>
      </c>
      <c r="K2171" t="s">
        <v>40</v>
      </c>
      <c r="L2171" s="70" t="s">
        <v>21</v>
      </c>
      <c r="M2171" s="70" t="s">
        <v>3966</v>
      </c>
      <c r="N2171" s="37" t="s">
        <v>67</v>
      </c>
      <c r="O2171" s="37" t="s">
        <v>67</v>
      </c>
      <c r="P2171" s="37" t="s">
        <v>3758</v>
      </c>
      <c r="Q2171" s="75" t="s">
        <v>2447</v>
      </c>
      <c r="R2171" t="s">
        <v>3691</v>
      </c>
      <c r="S2171" s="38">
        <v>9</v>
      </c>
      <c r="T2171">
        <v>1</v>
      </c>
      <c r="U2171">
        <v>0</v>
      </c>
      <c r="V2171" s="43" t="str">
        <f t="shared" si="147"/>
        <v>USD</v>
      </c>
    </row>
    <row r="2172" spans="1:22" x14ac:dyDescent="0.2">
      <c r="A2172" s="18" t="str">
        <f t="shared" si="145"/>
        <v>Catalogo principalOPEN VALUE ENTIDADES NO CUALIFICADASV7U-00002</v>
      </c>
      <c r="B2172" s="18" t="str">
        <f t="shared" si="146"/>
        <v>V7U-00002OPEN VALUE ENTIDADES NO CUALIFICADAS</v>
      </c>
      <c r="C2172" s="18"/>
      <c r="D2172" t="s">
        <v>122</v>
      </c>
      <c r="E2172" t="s">
        <v>2448</v>
      </c>
      <c r="F2172" t="s">
        <v>2546</v>
      </c>
      <c r="G2172" s="18" t="str">
        <f t="shared" si="148"/>
        <v>Catalogo principal</v>
      </c>
      <c r="H2172" s="43" t="s">
        <v>121</v>
      </c>
      <c r="I2172" s="37" t="s">
        <v>67</v>
      </c>
      <c r="J2172" t="s">
        <v>4224</v>
      </c>
      <c r="K2172" t="s">
        <v>40</v>
      </c>
      <c r="L2172" s="70" t="s">
        <v>21</v>
      </c>
      <c r="M2172" s="70" t="s">
        <v>3966</v>
      </c>
      <c r="N2172" s="37" t="s">
        <v>67</v>
      </c>
      <c r="O2172" s="37" t="s">
        <v>67</v>
      </c>
      <c r="P2172" s="37" t="s">
        <v>3758</v>
      </c>
      <c r="Q2172" s="75" t="s">
        <v>2448</v>
      </c>
      <c r="R2172" t="s">
        <v>3691</v>
      </c>
      <c r="S2172" s="38">
        <v>163</v>
      </c>
      <c r="T2172">
        <v>1</v>
      </c>
      <c r="U2172">
        <v>0</v>
      </c>
      <c r="V2172" s="43" t="str">
        <f t="shared" si="147"/>
        <v>USD</v>
      </c>
    </row>
    <row r="2173" spans="1:22" x14ac:dyDescent="0.2">
      <c r="A2173" s="18" t="str">
        <f t="shared" si="145"/>
        <v>Catalogo principalOPEN VALUE ENTIDADES NO CUALIFICADASV7U-00012</v>
      </c>
      <c r="B2173" s="18" t="str">
        <f t="shared" si="146"/>
        <v>V7U-00012OPEN VALUE ENTIDADES NO CUALIFICADAS</v>
      </c>
      <c r="C2173" s="18"/>
      <c r="D2173" t="s">
        <v>122</v>
      </c>
      <c r="E2173" t="s">
        <v>2449</v>
      </c>
      <c r="F2173" t="s">
        <v>2546</v>
      </c>
      <c r="G2173" s="18" t="str">
        <f t="shared" si="148"/>
        <v>Catalogo principal</v>
      </c>
      <c r="H2173" s="43" t="s">
        <v>121</v>
      </c>
      <c r="I2173" s="37" t="s">
        <v>67</v>
      </c>
      <c r="J2173" t="s">
        <v>4225</v>
      </c>
      <c r="K2173" t="s">
        <v>40</v>
      </c>
      <c r="L2173" s="70" t="s">
        <v>21</v>
      </c>
      <c r="M2173" s="70" t="s">
        <v>3966</v>
      </c>
      <c r="N2173" s="37" t="s">
        <v>67</v>
      </c>
      <c r="O2173" s="37" t="s">
        <v>67</v>
      </c>
      <c r="P2173" s="37" t="s">
        <v>3758</v>
      </c>
      <c r="Q2173" s="75" t="s">
        <v>2449</v>
      </c>
      <c r="R2173" t="s">
        <v>3691</v>
      </c>
      <c r="S2173" s="38">
        <v>1.1399999999999999</v>
      </c>
      <c r="T2173">
        <v>1</v>
      </c>
      <c r="U2173">
        <v>0</v>
      </c>
      <c r="V2173" s="43" t="str">
        <f t="shared" si="147"/>
        <v>USD</v>
      </c>
    </row>
    <row r="2174" spans="1:22" x14ac:dyDescent="0.2">
      <c r="A2174" s="18" t="str">
        <f t="shared" si="145"/>
        <v>Catalogo principalOPEN VALUE ENTIDADES NO CUALIFICADASV7U-00020</v>
      </c>
      <c r="B2174" s="18" t="str">
        <f t="shared" si="146"/>
        <v>V7U-00020OPEN VALUE ENTIDADES NO CUALIFICADAS</v>
      </c>
      <c r="C2174" s="18"/>
      <c r="D2174" t="s">
        <v>122</v>
      </c>
      <c r="E2174" t="s">
        <v>2450</v>
      </c>
      <c r="F2174" t="s">
        <v>2546</v>
      </c>
      <c r="G2174" s="18" t="str">
        <f t="shared" si="148"/>
        <v>Catalogo principal</v>
      </c>
      <c r="H2174" s="43" t="s">
        <v>121</v>
      </c>
      <c r="I2174" s="37" t="s">
        <v>67</v>
      </c>
      <c r="J2174" t="s">
        <v>4226</v>
      </c>
      <c r="K2174" t="s">
        <v>40</v>
      </c>
      <c r="L2174" s="70" t="s">
        <v>21</v>
      </c>
      <c r="M2174" s="70" t="s">
        <v>3966</v>
      </c>
      <c r="N2174" s="37" t="s">
        <v>67</v>
      </c>
      <c r="O2174" s="37" t="s">
        <v>67</v>
      </c>
      <c r="P2174" s="37" t="s">
        <v>3758</v>
      </c>
      <c r="Q2174" s="75" t="s">
        <v>2450</v>
      </c>
      <c r="R2174" t="s">
        <v>3691</v>
      </c>
      <c r="S2174" s="38">
        <v>0.98</v>
      </c>
      <c r="T2174">
        <v>1</v>
      </c>
      <c r="U2174">
        <v>0</v>
      </c>
      <c r="V2174" s="43" t="str">
        <f t="shared" si="147"/>
        <v>USD</v>
      </c>
    </row>
    <row r="2175" spans="1:22" x14ac:dyDescent="0.2">
      <c r="A2175" s="18" t="str">
        <f t="shared" si="145"/>
        <v>Catalogo principalOPEN VALUE ENTIDADES NO CUALIFICADASV7U-00028</v>
      </c>
      <c r="B2175" s="18" t="str">
        <f t="shared" si="146"/>
        <v>V7U-00028OPEN VALUE ENTIDADES NO CUALIFICADAS</v>
      </c>
      <c r="C2175" s="18"/>
      <c r="D2175" t="s">
        <v>122</v>
      </c>
      <c r="E2175" t="s">
        <v>2451</v>
      </c>
      <c r="F2175" t="s">
        <v>2546</v>
      </c>
      <c r="G2175" s="18" t="str">
        <f t="shared" si="148"/>
        <v>Catalogo principal</v>
      </c>
      <c r="H2175" s="43" t="s">
        <v>121</v>
      </c>
      <c r="I2175" s="37" t="s">
        <v>67</v>
      </c>
      <c r="J2175" t="s">
        <v>4227</v>
      </c>
      <c r="K2175" t="s">
        <v>40</v>
      </c>
      <c r="L2175" s="70" t="s">
        <v>21</v>
      </c>
      <c r="M2175" s="70" t="s">
        <v>3966</v>
      </c>
      <c r="N2175" s="37" t="s">
        <v>67</v>
      </c>
      <c r="O2175" s="37" t="s">
        <v>67</v>
      </c>
      <c r="P2175" s="37" t="s">
        <v>3758</v>
      </c>
      <c r="Q2175" s="75" t="s">
        <v>2451</v>
      </c>
      <c r="R2175" t="s">
        <v>3691</v>
      </c>
      <c r="S2175" s="38">
        <v>1.1399999999999999</v>
      </c>
      <c r="T2175">
        <v>1</v>
      </c>
      <c r="U2175">
        <v>0</v>
      </c>
      <c r="V2175" s="43" t="str">
        <f t="shared" si="147"/>
        <v>USD</v>
      </c>
    </row>
    <row r="2176" spans="1:22" x14ac:dyDescent="0.2">
      <c r="A2176" s="18" t="str">
        <f t="shared" si="145"/>
        <v>Catalogo principalOPEN VALUE ENTIDADES NO CUALIFICADASV7U-00036</v>
      </c>
      <c r="B2176" s="18" t="str">
        <f t="shared" si="146"/>
        <v>V7U-00036OPEN VALUE ENTIDADES NO CUALIFICADAS</v>
      </c>
      <c r="C2176" s="18"/>
      <c r="D2176" t="s">
        <v>122</v>
      </c>
      <c r="E2176" t="s">
        <v>2452</v>
      </c>
      <c r="F2176" t="s">
        <v>2546</v>
      </c>
      <c r="G2176" s="18" t="str">
        <f t="shared" si="148"/>
        <v>Catalogo principal</v>
      </c>
      <c r="H2176" s="43" t="s">
        <v>121</v>
      </c>
      <c r="I2176" s="37" t="s">
        <v>67</v>
      </c>
      <c r="J2176" t="s">
        <v>4228</v>
      </c>
      <c r="K2176" t="s">
        <v>40</v>
      </c>
      <c r="L2176" s="70" t="s">
        <v>21</v>
      </c>
      <c r="M2176" s="70" t="s">
        <v>3966</v>
      </c>
      <c r="N2176" s="37" t="s">
        <v>67</v>
      </c>
      <c r="O2176" s="37" t="s">
        <v>67</v>
      </c>
      <c r="P2176" s="37" t="s">
        <v>3758</v>
      </c>
      <c r="Q2176" s="75" t="s">
        <v>2452</v>
      </c>
      <c r="R2176" t="s">
        <v>3691</v>
      </c>
      <c r="S2176" s="38">
        <v>0.78</v>
      </c>
      <c r="T2176">
        <v>1</v>
      </c>
      <c r="U2176">
        <v>0</v>
      </c>
      <c r="V2176" s="43" t="str">
        <f t="shared" si="147"/>
        <v>USD</v>
      </c>
    </row>
    <row r="2177" spans="1:22" x14ac:dyDescent="0.2">
      <c r="A2177" s="18" t="str">
        <f t="shared" si="145"/>
        <v>Catalogo principalOPEN VALUE ENTIDADES NO CUALIFICADASV7U-00044</v>
      </c>
      <c r="B2177" s="18" t="str">
        <f t="shared" si="146"/>
        <v>V7U-00044OPEN VALUE ENTIDADES NO CUALIFICADAS</v>
      </c>
      <c r="C2177" s="18"/>
      <c r="D2177" t="s">
        <v>122</v>
      </c>
      <c r="E2177" t="s">
        <v>2453</v>
      </c>
      <c r="F2177" t="s">
        <v>2546</v>
      </c>
      <c r="G2177" s="18" t="str">
        <f t="shared" si="148"/>
        <v>Catalogo principal</v>
      </c>
      <c r="H2177" s="43" t="s">
        <v>121</v>
      </c>
      <c r="I2177" s="37" t="s">
        <v>67</v>
      </c>
      <c r="J2177" t="s">
        <v>4229</v>
      </c>
      <c r="K2177" t="s">
        <v>40</v>
      </c>
      <c r="L2177" s="70" t="s">
        <v>21</v>
      </c>
      <c r="M2177" s="70" t="s">
        <v>3966</v>
      </c>
      <c r="N2177" s="37" t="s">
        <v>67</v>
      </c>
      <c r="O2177" s="37" t="s">
        <v>67</v>
      </c>
      <c r="P2177" s="37" t="s">
        <v>3758</v>
      </c>
      <c r="Q2177" s="75" t="s">
        <v>2453</v>
      </c>
      <c r="R2177" t="s">
        <v>3691</v>
      </c>
      <c r="S2177" s="38">
        <v>0.91</v>
      </c>
      <c r="T2177">
        <v>1</v>
      </c>
      <c r="U2177">
        <v>0</v>
      </c>
      <c r="V2177" s="43" t="str">
        <f t="shared" si="147"/>
        <v>USD</v>
      </c>
    </row>
    <row r="2178" spans="1:22" x14ac:dyDescent="0.2">
      <c r="A2178" s="18" t="str">
        <f t="shared" si="145"/>
        <v>Catalogo principalOPEN VALUE ENTIDADES NO CUALIFICADASV7U-00052</v>
      </c>
      <c r="B2178" s="18" t="str">
        <f t="shared" si="146"/>
        <v>V7U-00052OPEN VALUE ENTIDADES NO CUALIFICADAS</v>
      </c>
      <c r="C2178" s="18"/>
      <c r="D2178" t="s">
        <v>122</v>
      </c>
      <c r="E2178" t="s">
        <v>2454</v>
      </c>
      <c r="F2178" t="s">
        <v>2546</v>
      </c>
      <c r="G2178" s="18" t="str">
        <f t="shared" si="148"/>
        <v>Catalogo principal</v>
      </c>
      <c r="H2178" s="43" t="s">
        <v>121</v>
      </c>
      <c r="I2178" s="37" t="s">
        <v>67</v>
      </c>
      <c r="J2178" t="s">
        <v>4230</v>
      </c>
      <c r="K2178" t="s">
        <v>40</v>
      </c>
      <c r="L2178" s="70" t="s">
        <v>21</v>
      </c>
      <c r="M2178" s="70" t="s">
        <v>3966</v>
      </c>
      <c r="N2178" s="37" t="s">
        <v>67</v>
      </c>
      <c r="O2178" s="37" t="s">
        <v>67</v>
      </c>
      <c r="P2178" s="37" t="s">
        <v>3758</v>
      </c>
      <c r="Q2178" s="75" t="s">
        <v>2454</v>
      </c>
      <c r="R2178" t="s">
        <v>3691</v>
      </c>
      <c r="S2178" s="38">
        <v>0.91</v>
      </c>
      <c r="T2178">
        <v>1</v>
      </c>
      <c r="U2178">
        <v>0</v>
      </c>
      <c r="V2178" s="43" t="str">
        <f t="shared" si="147"/>
        <v>USD</v>
      </c>
    </row>
    <row r="2179" spans="1:22" x14ac:dyDescent="0.2">
      <c r="A2179" s="18" t="str">
        <f t="shared" si="145"/>
        <v>Catalogo principalOPEN VALUE ENTIDADES NO CUALIFICADASV7U-00100</v>
      </c>
      <c r="B2179" s="18" t="str">
        <f t="shared" si="146"/>
        <v>V7U-00100OPEN VALUE ENTIDADES NO CUALIFICADAS</v>
      </c>
      <c r="C2179" s="18"/>
      <c r="D2179" t="s">
        <v>122</v>
      </c>
      <c r="E2179" t="s">
        <v>2455</v>
      </c>
      <c r="F2179" t="s">
        <v>2546</v>
      </c>
      <c r="G2179" s="18" t="str">
        <f t="shared" si="148"/>
        <v>Catalogo principal</v>
      </c>
      <c r="H2179" s="43" t="s">
        <v>121</v>
      </c>
      <c r="I2179" s="37" t="s">
        <v>67</v>
      </c>
      <c r="J2179" t="s">
        <v>4231</v>
      </c>
      <c r="K2179" t="s">
        <v>40</v>
      </c>
      <c r="L2179" s="70" t="s">
        <v>21</v>
      </c>
      <c r="M2179" s="70" t="s">
        <v>3966</v>
      </c>
      <c r="N2179" s="37" t="s">
        <v>67</v>
      </c>
      <c r="O2179" s="37" t="s">
        <v>67</v>
      </c>
      <c r="P2179" s="37" t="s">
        <v>3758</v>
      </c>
      <c r="Q2179" s="75" t="s">
        <v>2455</v>
      </c>
      <c r="R2179" t="s">
        <v>3691</v>
      </c>
      <c r="S2179" s="38">
        <v>2.6</v>
      </c>
      <c r="T2179">
        <v>1</v>
      </c>
      <c r="U2179">
        <v>0</v>
      </c>
      <c r="V2179" s="43" t="str">
        <f t="shared" si="147"/>
        <v>USD</v>
      </c>
    </row>
    <row r="2180" spans="1:22" x14ac:dyDescent="0.2">
      <c r="A2180" s="18" t="str">
        <f t="shared" si="145"/>
        <v>Catalogo principalOPEN VALUE ENTIDADES NO CUALIFICADASV7U-00106</v>
      </c>
      <c r="B2180" s="18" t="str">
        <f t="shared" si="146"/>
        <v>V7U-00106OPEN VALUE ENTIDADES NO CUALIFICADAS</v>
      </c>
      <c r="C2180" s="18"/>
      <c r="D2180" t="s">
        <v>122</v>
      </c>
      <c r="E2180" t="s">
        <v>2456</v>
      </c>
      <c r="F2180" t="s">
        <v>2546</v>
      </c>
      <c r="G2180" s="18" t="str">
        <f t="shared" si="148"/>
        <v>Catalogo principal</v>
      </c>
      <c r="H2180" s="43" t="s">
        <v>121</v>
      </c>
      <c r="I2180" s="37" t="s">
        <v>67</v>
      </c>
      <c r="J2180" t="s">
        <v>4232</v>
      </c>
      <c r="K2180" t="s">
        <v>40</v>
      </c>
      <c r="L2180" s="70" t="s">
        <v>21</v>
      </c>
      <c r="M2180" s="70" t="s">
        <v>3966</v>
      </c>
      <c r="N2180" s="37" t="s">
        <v>67</v>
      </c>
      <c r="O2180" s="37" t="s">
        <v>67</v>
      </c>
      <c r="P2180" s="37" t="s">
        <v>3758</v>
      </c>
      <c r="Q2180" s="75" t="s">
        <v>2456</v>
      </c>
      <c r="R2180" t="s">
        <v>3691</v>
      </c>
      <c r="S2180" s="38">
        <v>0.49</v>
      </c>
      <c r="T2180">
        <v>1</v>
      </c>
      <c r="U2180">
        <v>0</v>
      </c>
      <c r="V2180" s="43" t="str">
        <f t="shared" si="147"/>
        <v>USD</v>
      </c>
    </row>
    <row r="2181" spans="1:22" x14ac:dyDescent="0.2">
      <c r="A2181" s="18" t="str">
        <f t="shared" si="145"/>
        <v>Catalogo principalOPEN VALUE ENTIDADES NO CUALIFICADASV7U-00112</v>
      </c>
      <c r="B2181" s="18" t="str">
        <f t="shared" si="146"/>
        <v>V7U-00112OPEN VALUE ENTIDADES NO CUALIFICADAS</v>
      </c>
      <c r="C2181" s="18"/>
      <c r="D2181" t="s">
        <v>122</v>
      </c>
      <c r="E2181" t="s">
        <v>2457</v>
      </c>
      <c r="F2181" t="s">
        <v>2546</v>
      </c>
      <c r="G2181" s="18" t="str">
        <f t="shared" si="148"/>
        <v>Catalogo principal</v>
      </c>
      <c r="H2181" s="43" t="s">
        <v>121</v>
      </c>
      <c r="I2181" s="37" t="s">
        <v>67</v>
      </c>
      <c r="J2181" t="s">
        <v>4233</v>
      </c>
      <c r="K2181" t="s">
        <v>40</v>
      </c>
      <c r="L2181" s="70" t="s">
        <v>21</v>
      </c>
      <c r="M2181" s="70" t="s">
        <v>3966</v>
      </c>
      <c r="N2181" s="37" t="s">
        <v>67</v>
      </c>
      <c r="O2181" s="37" t="s">
        <v>67</v>
      </c>
      <c r="P2181" s="37" t="s">
        <v>3758</v>
      </c>
      <c r="Q2181" s="75" t="s">
        <v>2457</v>
      </c>
      <c r="R2181" t="s">
        <v>3691</v>
      </c>
      <c r="S2181" s="38">
        <v>0.49</v>
      </c>
      <c r="T2181">
        <v>1</v>
      </c>
      <c r="U2181">
        <v>0</v>
      </c>
      <c r="V2181" s="43" t="str">
        <f t="shared" si="147"/>
        <v>USD</v>
      </c>
    </row>
    <row r="2182" spans="1:22" x14ac:dyDescent="0.2">
      <c r="A2182" s="18" t="str">
        <f t="shared" si="145"/>
        <v>Catalogo principalOPEN VALUE ENTIDADES NO CUALIFICADASV7U-00118</v>
      </c>
      <c r="B2182" s="18" t="str">
        <f t="shared" si="146"/>
        <v>V7U-00118OPEN VALUE ENTIDADES NO CUALIFICADAS</v>
      </c>
      <c r="C2182" s="18"/>
      <c r="D2182" t="s">
        <v>122</v>
      </c>
      <c r="E2182" t="s">
        <v>2458</v>
      </c>
      <c r="F2182" t="s">
        <v>2546</v>
      </c>
      <c r="G2182" s="18" t="str">
        <f t="shared" si="148"/>
        <v>Catalogo principal</v>
      </c>
      <c r="H2182" s="43" t="s">
        <v>121</v>
      </c>
      <c r="I2182" s="37" t="s">
        <v>67</v>
      </c>
      <c r="J2182" t="s">
        <v>4234</v>
      </c>
      <c r="K2182" t="s">
        <v>40</v>
      </c>
      <c r="L2182" s="70" t="s">
        <v>21</v>
      </c>
      <c r="M2182" s="70" t="s">
        <v>3966</v>
      </c>
      <c r="N2182" s="37" t="s">
        <v>67</v>
      </c>
      <c r="O2182" s="37" t="s">
        <v>67</v>
      </c>
      <c r="P2182" s="37" t="s">
        <v>3758</v>
      </c>
      <c r="Q2182" s="75" t="s">
        <v>2458</v>
      </c>
      <c r="R2182" t="s">
        <v>3691</v>
      </c>
      <c r="S2182" s="38">
        <v>0.49</v>
      </c>
      <c r="T2182">
        <v>1</v>
      </c>
      <c r="U2182">
        <v>0</v>
      </c>
      <c r="V2182" s="43" t="str">
        <f t="shared" si="147"/>
        <v>USD</v>
      </c>
    </row>
    <row r="2183" spans="1:22" x14ac:dyDescent="0.2">
      <c r="A2183" s="18" t="str">
        <f t="shared" ref="A2183:A2245" si="149">D2183&amp;F2183&amp;E2183</f>
        <v>Catalogo principalOPEN VALUE ENTIDADES NO CUALIFICADASV7U-00124</v>
      </c>
      <c r="B2183" s="18" t="str">
        <f t="shared" ref="B2183:B2245" si="150">E2183&amp;F2183</f>
        <v>V7U-00124OPEN VALUE ENTIDADES NO CUALIFICADAS</v>
      </c>
      <c r="C2183" s="18"/>
      <c r="D2183" t="s">
        <v>122</v>
      </c>
      <c r="E2183" t="s">
        <v>2459</v>
      </c>
      <c r="F2183" t="s">
        <v>2546</v>
      </c>
      <c r="G2183" s="18" t="str">
        <f t="shared" si="148"/>
        <v>Catalogo principal</v>
      </c>
      <c r="H2183" s="43" t="s">
        <v>121</v>
      </c>
      <c r="I2183" s="37" t="s">
        <v>67</v>
      </c>
      <c r="J2183" t="s">
        <v>4235</v>
      </c>
      <c r="K2183" t="s">
        <v>40</v>
      </c>
      <c r="L2183" s="70" t="s">
        <v>21</v>
      </c>
      <c r="M2183" s="70" t="s">
        <v>3966</v>
      </c>
      <c r="N2183" s="37" t="s">
        <v>67</v>
      </c>
      <c r="O2183" s="37" t="s">
        <v>67</v>
      </c>
      <c r="P2183" s="37" t="s">
        <v>3758</v>
      </c>
      <c r="Q2183" s="75" t="s">
        <v>2459</v>
      </c>
      <c r="R2183" t="s">
        <v>3691</v>
      </c>
      <c r="S2183" s="38">
        <v>3.06</v>
      </c>
      <c r="T2183">
        <v>1</v>
      </c>
      <c r="U2183">
        <v>0</v>
      </c>
      <c r="V2183" s="43" t="str">
        <f t="shared" si="147"/>
        <v>USD</v>
      </c>
    </row>
    <row r="2184" spans="1:22" x14ac:dyDescent="0.2">
      <c r="A2184" s="18" t="str">
        <f t="shared" si="149"/>
        <v>Catalogo principalOPEN VALUE ENTIDADES NO CUALIFICADASV7U-00130</v>
      </c>
      <c r="B2184" s="18" t="str">
        <f t="shared" si="150"/>
        <v>V7U-00130OPEN VALUE ENTIDADES NO CUALIFICADAS</v>
      </c>
      <c r="C2184" s="18"/>
      <c r="D2184" t="s">
        <v>122</v>
      </c>
      <c r="E2184" t="s">
        <v>2460</v>
      </c>
      <c r="F2184" t="s">
        <v>2546</v>
      </c>
      <c r="G2184" s="18" t="str">
        <f t="shared" si="148"/>
        <v>Catalogo principal</v>
      </c>
      <c r="H2184" s="43" t="s">
        <v>121</v>
      </c>
      <c r="I2184" s="37" t="s">
        <v>67</v>
      </c>
      <c r="J2184" t="s">
        <v>4236</v>
      </c>
      <c r="K2184" t="s">
        <v>40</v>
      </c>
      <c r="L2184" s="70" t="s">
        <v>21</v>
      </c>
      <c r="M2184" s="70" t="s">
        <v>3966</v>
      </c>
      <c r="N2184" s="37" t="s">
        <v>67</v>
      </c>
      <c r="O2184" s="37" t="s">
        <v>67</v>
      </c>
      <c r="P2184" s="37" t="s">
        <v>3758</v>
      </c>
      <c r="Q2184" s="75" t="s">
        <v>2460</v>
      </c>
      <c r="R2184" t="s">
        <v>3691</v>
      </c>
      <c r="S2184" s="38">
        <v>0.53</v>
      </c>
      <c r="T2184">
        <v>1</v>
      </c>
      <c r="U2184">
        <v>0</v>
      </c>
      <c r="V2184" s="43" t="str">
        <f t="shared" ref="V2184:V2246" si="151">H2184</f>
        <v>USD</v>
      </c>
    </row>
    <row r="2185" spans="1:22" x14ac:dyDescent="0.2">
      <c r="A2185" s="18" t="str">
        <f t="shared" si="149"/>
        <v>Catalogo principalOPEN VALUE ENTIDADES NO CUALIFICADASV7U-00136</v>
      </c>
      <c r="B2185" s="18" t="str">
        <f t="shared" si="150"/>
        <v>V7U-00136OPEN VALUE ENTIDADES NO CUALIFICADAS</v>
      </c>
      <c r="C2185" s="18"/>
      <c r="D2185" t="s">
        <v>122</v>
      </c>
      <c r="E2185" t="s">
        <v>2461</v>
      </c>
      <c r="F2185" t="s">
        <v>2546</v>
      </c>
      <c r="G2185" s="18" t="str">
        <f t="shared" si="148"/>
        <v>Catalogo principal</v>
      </c>
      <c r="H2185" s="43" t="s">
        <v>121</v>
      </c>
      <c r="I2185" s="37" t="s">
        <v>67</v>
      </c>
      <c r="J2185" t="s">
        <v>4237</v>
      </c>
      <c r="K2185" t="s">
        <v>40</v>
      </c>
      <c r="L2185" s="70" t="s">
        <v>21</v>
      </c>
      <c r="M2185" s="70" t="s">
        <v>3966</v>
      </c>
      <c r="N2185" s="37" t="s">
        <v>67</v>
      </c>
      <c r="O2185" s="37" t="s">
        <v>67</v>
      </c>
      <c r="P2185" s="37" t="s">
        <v>3758</v>
      </c>
      <c r="Q2185" s="75" t="s">
        <v>2461</v>
      </c>
      <c r="R2185" t="s">
        <v>3691</v>
      </c>
      <c r="S2185" s="38">
        <v>0.53</v>
      </c>
      <c r="T2185">
        <v>1</v>
      </c>
      <c r="U2185">
        <v>0</v>
      </c>
      <c r="V2185" s="43" t="str">
        <f t="shared" si="151"/>
        <v>USD</v>
      </c>
    </row>
    <row r="2186" spans="1:22" x14ac:dyDescent="0.2">
      <c r="A2186" s="18" t="str">
        <f t="shared" si="149"/>
        <v>Catalogo principalOPEN VALUE ENTIDADES NO CUALIFICADASV7U-00152</v>
      </c>
      <c r="B2186" s="18" t="str">
        <f t="shared" si="150"/>
        <v>V7U-00152OPEN VALUE ENTIDADES NO CUALIFICADAS</v>
      </c>
      <c r="C2186" s="18"/>
      <c r="D2186" t="s">
        <v>122</v>
      </c>
      <c r="E2186" t="s">
        <v>2462</v>
      </c>
      <c r="F2186" t="s">
        <v>2546</v>
      </c>
      <c r="G2186" s="18" t="str">
        <f t="shared" si="148"/>
        <v>Catalogo principal</v>
      </c>
      <c r="H2186" s="43" t="s">
        <v>121</v>
      </c>
      <c r="I2186" s="37" t="s">
        <v>67</v>
      </c>
      <c r="J2186" t="s">
        <v>4238</v>
      </c>
      <c r="K2186" t="s">
        <v>40</v>
      </c>
      <c r="L2186" s="70" t="s">
        <v>21</v>
      </c>
      <c r="M2186" s="70" t="s">
        <v>3966</v>
      </c>
      <c r="N2186" s="37" t="s">
        <v>67</v>
      </c>
      <c r="O2186" s="37" t="s">
        <v>67</v>
      </c>
      <c r="P2186" s="37" t="s">
        <v>3758</v>
      </c>
      <c r="Q2186" s="75" t="s">
        <v>2462</v>
      </c>
      <c r="R2186" t="s">
        <v>3691</v>
      </c>
      <c r="S2186" s="38">
        <v>0.53</v>
      </c>
      <c r="T2186">
        <v>1</v>
      </c>
      <c r="U2186">
        <v>0</v>
      </c>
      <c r="V2186" s="43" t="str">
        <f t="shared" si="151"/>
        <v>USD</v>
      </c>
    </row>
    <row r="2187" spans="1:22" x14ac:dyDescent="0.2">
      <c r="A2187" s="18" t="str">
        <f t="shared" si="149"/>
        <v>Catalogo principalOPEN VALUE ENTIDADES NO CUALIFICADASV7U-00158</v>
      </c>
      <c r="B2187" s="18" t="str">
        <f t="shared" si="150"/>
        <v>V7U-00158OPEN VALUE ENTIDADES NO CUALIFICADAS</v>
      </c>
      <c r="C2187" s="18"/>
      <c r="D2187" t="s">
        <v>122</v>
      </c>
      <c r="E2187" t="s">
        <v>2463</v>
      </c>
      <c r="F2187" t="s">
        <v>2546</v>
      </c>
      <c r="G2187" s="18" t="str">
        <f t="shared" si="148"/>
        <v>Catalogo principal</v>
      </c>
      <c r="H2187" s="43" t="s">
        <v>121</v>
      </c>
      <c r="I2187" s="37" t="s">
        <v>67</v>
      </c>
      <c r="J2187" t="s">
        <v>4239</v>
      </c>
      <c r="K2187" t="s">
        <v>40</v>
      </c>
      <c r="L2187" s="70" t="s">
        <v>21</v>
      </c>
      <c r="M2187" s="70" t="s">
        <v>3966</v>
      </c>
      <c r="N2187" s="37" t="s">
        <v>67</v>
      </c>
      <c r="O2187" s="37" t="s">
        <v>67</v>
      </c>
      <c r="P2187" s="37" t="s">
        <v>3758</v>
      </c>
      <c r="Q2187" s="75" t="s">
        <v>2463</v>
      </c>
      <c r="R2187" t="s">
        <v>3691</v>
      </c>
      <c r="S2187" s="38">
        <v>3.06</v>
      </c>
      <c r="T2187">
        <v>1</v>
      </c>
      <c r="U2187">
        <v>0</v>
      </c>
      <c r="V2187" s="43" t="str">
        <f t="shared" si="151"/>
        <v>USD</v>
      </c>
    </row>
    <row r="2188" spans="1:22" x14ac:dyDescent="0.2">
      <c r="A2188" s="18" t="str">
        <f t="shared" si="149"/>
        <v>Catalogo principalOPEN VALUE ENTIDADES NO CUALIFICADASV7U-00164</v>
      </c>
      <c r="B2188" s="18" t="str">
        <f t="shared" si="150"/>
        <v>V7U-00164OPEN VALUE ENTIDADES NO CUALIFICADAS</v>
      </c>
      <c r="C2188" s="18"/>
      <c r="D2188" t="s">
        <v>122</v>
      </c>
      <c r="E2188" t="s">
        <v>2464</v>
      </c>
      <c r="F2188" t="s">
        <v>2546</v>
      </c>
      <c r="G2188" s="18" t="str">
        <f t="shared" si="148"/>
        <v>Catalogo principal</v>
      </c>
      <c r="H2188" s="43" t="s">
        <v>121</v>
      </c>
      <c r="I2188" s="37" t="s">
        <v>67</v>
      </c>
      <c r="J2188" t="s">
        <v>4240</v>
      </c>
      <c r="K2188" t="s">
        <v>40</v>
      </c>
      <c r="L2188" s="70" t="s">
        <v>21</v>
      </c>
      <c r="M2188" s="70" t="s">
        <v>3966</v>
      </c>
      <c r="N2188" s="37" t="s">
        <v>67</v>
      </c>
      <c r="O2188" s="37" t="s">
        <v>67</v>
      </c>
      <c r="P2188" s="37" t="s">
        <v>3758</v>
      </c>
      <c r="Q2188" s="75" t="s">
        <v>2464</v>
      </c>
      <c r="R2188" t="s">
        <v>3691</v>
      </c>
      <c r="S2188" s="38">
        <v>0.53</v>
      </c>
      <c r="T2188">
        <v>1</v>
      </c>
      <c r="U2188">
        <v>0</v>
      </c>
      <c r="V2188" s="43" t="str">
        <f t="shared" si="151"/>
        <v>USD</v>
      </c>
    </row>
    <row r="2189" spans="1:22" x14ac:dyDescent="0.2">
      <c r="A2189" s="18" t="str">
        <f t="shared" si="149"/>
        <v>Catalogo principalOPEN VALUE ENTIDADES NO CUALIFICADASV7U-00170</v>
      </c>
      <c r="B2189" s="18" t="str">
        <f t="shared" si="150"/>
        <v>V7U-00170OPEN VALUE ENTIDADES NO CUALIFICADAS</v>
      </c>
      <c r="C2189" s="18"/>
      <c r="D2189" t="s">
        <v>122</v>
      </c>
      <c r="E2189" t="s">
        <v>2465</v>
      </c>
      <c r="F2189" t="s">
        <v>2546</v>
      </c>
      <c r="G2189" s="18" t="str">
        <f t="shared" si="148"/>
        <v>Catalogo principal</v>
      </c>
      <c r="H2189" s="43" t="s">
        <v>121</v>
      </c>
      <c r="I2189" s="37" t="s">
        <v>67</v>
      </c>
      <c r="J2189" t="s">
        <v>4241</v>
      </c>
      <c r="K2189" t="s">
        <v>40</v>
      </c>
      <c r="L2189" s="70" t="s">
        <v>21</v>
      </c>
      <c r="M2189" s="70" t="s">
        <v>3966</v>
      </c>
      <c r="N2189" s="37" t="s">
        <v>67</v>
      </c>
      <c r="O2189" s="37" t="s">
        <v>67</v>
      </c>
      <c r="P2189" s="37" t="s">
        <v>3758</v>
      </c>
      <c r="Q2189" s="75" t="s">
        <v>2465</v>
      </c>
      <c r="R2189" t="s">
        <v>3691</v>
      </c>
      <c r="S2189" s="38">
        <v>0.53</v>
      </c>
      <c r="T2189">
        <v>1</v>
      </c>
      <c r="U2189">
        <v>0</v>
      </c>
      <c r="V2189" s="43" t="str">
        <f t="shared" si="151"/>
        <v>USD</v>
      </c>
    </row>
    <row r="2190" spans="1:22" x14ac:dyDescent="0.2">
      <c r="A2190" s="18" t="str">
        <f t="shared" si="149"/>
        <v>Catalogo principalOPEN VALUE ENTIDADES NO CUALIFICADASV7U-00176</v>
      </c>
      <c r="B2190" s="18" t="str">
        <f t="shared" si="150"/>
        <v>V7U-00176OPEN VALUE ENTIDADES NO CUALIFICADAS</v>
      </c>
      <c r="C2190" s="18"/>
      <c r="D2190" t="s">
        <v>122</v>
      </c>
      <c r="E2190" t="s">
        <v>2466</v>
      </c>
      <c r="F2190" t="s">
        <v>2546</v>
      </c>
      <c r="G2190" s="18" t="str">
        <f t="shared" si="148"/>
        <v>Catalogo principal</v>
      </c>
      <c r="H2190" s="43" t="s">
        <v>121</v>
      </c>
      <c r="I2190" s="37" t="s">
        <v>67</v>
      </c>
      <c r="J2190" t="s">
        <v>4242</v>
      </c>
      <c r="K2190" t="s">
        <v>40</v>
      </c>
      <c r="L2190" s="70" t="s">
        <v>21</v>
      </c>
      <c r="M2190" s="70" t="s">
        <v>3966</v>
      </c>
      <c r="N2190" s="37" t="s">
        <v>67</v>
      </c>
      <c r="O2190" s="37" t="s">
        <v>67</v>
      </c>
      <c r="P2190" s="37" t="s">
        <v>3758</v>
      </c>
      <c r="Q2190" s="75" t="s">
        <v>2466</v>
      </c>
      <c r="R2190" t="s">
        <v>3691</v>
      </c>
      <c r="S2190" s="38">
        <v>0.53</v>
      </c>
      <c r="T2190">
        <v>1</v>
      </c>
      <c r="U2190">
        <v>0</v>
      </c>
      <c r="V2190" s="43" t="str">
        <f t="shared" si="151"/>
        <v>USD</v>
      </c>
    </row>
    <row r="2191" spans="1:22" x14ac:dyDescent="0.2">
      <c r="A2191" s="18" t="str">
        <f t="shared" si="149"/>
        <v>Catalogo principalOPEN VALUE ENTIDADES NO CUALIFICADASW06-00647</v>
      </c>
      <c r="B2191" s="18" t="str">
        <f t="shared" si="150"/>
        <v>W06-00647OPEN VALUE ENTIDADES NO CUALIFICADAS</v>
      </c>
      <c r="C2191" s="18"/>
      <c r="D2191" t="s">
        <v>122</v>
      </c>
      <c r="E2191" t="s">
        <v>2467</v>
      </c>
      <c r="F2191" t="s">
        <v>2546</v>
      </c>
      <c r="G2191" s="18" t="str">
        <f t="shared" si="148"/>
        <v>Catalogo principal</v>
      </c>
      <c r="H2191" s="43" t="s">
        <v>121</v>
      </c>
      <c r="I2191" s="37" t="s">
        <v>67</v>
      </c>
      <c r="J2191" t="s">
        <v>4243</v>
      </c>
      <c r="K2191" t="s">
        <v>40</v>
      </c>
      <c r="L2191" s="70" t="s">
        <v>21</v>
      </c>
      <c r="M2191" s="70" t="s">
        <v>3946</v>
      </c>
      <c r="N2191" s="37" t="s">
        <v>67</v>
      </c>
      <c r="O2191" s="37" t="s">
        <v>67</v>
      </c>
      <c r="P2191" s="37" t="s">
        <v>3758</v>
      </c>
      <c r="Q2191" s="75" t="s">
        <v>2467</v>
      </c>
      <c r="R2191" t="s">
        <v>207</v>
      </c>
      <c r="S2191" s="38">
        <v>543</v>
      </c>
      <c r="T2191">
        <v>1</v>
      </c>
      <c r="U2191">
        <v>0</v>
      </c>
      <c r="V2191" s="43" t="str">
        <f t="shared" si="151"/>
        <v>USD</v>
      </c>
    </row>
    <row r="2192" spans="1:22" x14ac:dyDescent="0.2">
      <c r="A2192" s="18" t="str">
        <f t="shared" si="149"/>
        <v>Catalogo principalOPEN VALUE ENTIDADES NO CUALIFICADASW06-00652</v>
      </c>
      <c r="B2192" s="18" t="str">
        <f t="shared" si="150"/>
        <v>W06-00652OPEN VALUE ENTIDADES NO CUALIFICADAS</v>
      </c>
      <c r="C2192" s="18"/>
      <c r="D2192" t="s">
        <v>122</v>
      </c>
      <c r="E2192" t="s">
        <v>2468</v>
      </c>
      <c r="F2192" t="s">
        <v>2546</v>
      </c>
      <c r="G2192" s="18" t="str">
        <f t="shared" si="148"/>
        <v>Catalogo principal</v>
      </c>
      <c r="H2192" s="43" t="s">
        <v>121</v>
      </c>
      <c r="I2192" s="37" t="s">
        <v>67</v>
      </c>
      <c r="J2192" t="s">
        <v>4244</v>
      </c>
      <c r="K2192" t="s">
        <v>40</v>
      </c>
      <c r="L2192" s="70" t="s">
        <v>21</v>
      </c>
      <c r="M2192" s="70" t="s">
        <v>3946</v>
      </c>
      <c r="N2192" s="37" t="s">
        <v>67</v>
      </c>
      <c r="O2192" s="37" t="s">
        <v>67</v>
      </c>
      <c r="P2192" s="37" t="s">
        <v>3758</v>
      </c>
      <c r="Q2192" s="75" t="s">
        <v>2468</v>
      </c>
      <c r="R2192" t="s">
        <v>207</v>
      </c>
      <c r="S2192" s="38">
        <v>702</v>
      </c>
      <c r="T2192">
        <v>1</v>
      </c>
      <c r="U2192">
        <v>0</v>
      </c>
      <c r="V2192" s="43" t="str">
        <f t="shared" si="151"/>
        <v>USD</v>
      </c>
    </row>
    <row r="2193" spans="1:22" x14ac:dyDescent="0.2">
      <c r="A2193" s="18" t="str">
        <f t="shared" si="149"/>
        <v>Catalogo principalOPEN VALUE ENTIDADES NO CUALIFICADASW06-00659</v>
      </c>
      <c r="B2193" s="18" t="str">
        <f t="shared" si="150"/>
        <v>W06-00659OPEN VALUE ENTIDADES NO CUALIFICADAS</v>
      </c>
      <c r="C2193" s="18"/>
      <c r="D2193" t="s">
        <v>122</v>
      </c>
      <c r="E2193" t="s">
        <v>2469</v>
      </c>
      <c r="F2193" t="s">
        <v>2546</v>
      </c>
      <c r="G2193" s="18" t="str">
        <f t="shared" si="148"/>
        <v>Catalogo principal</v>
      </c>
      <c r="H2193" s="43" t="s">
        <v>121</v>
      </c>
      <c r="I2193" s="37" t="s">
        <v>67</v>
      </c>
      <c r="J2193" t="s">
        <v>4245</v>
      </c>
      <c r="K2193" t="s">
        <v>40</v>
      </c>
      <c r="L2193" s="70" t="s">
        <v>21</v>
      </c>
      <c r="M2193" s="70" t="s">
        <v>3948</v>
      </c>
      <c r="N2193" s="37" t="s">
        <v>67</v>
      </c>
      <c r="O2193" s="37" t="s">
        <v>67</v>
      </c>
      <c r="P2193" s="37" t="s">
        <v>3758</v>
      </c>
      <c r="Q2193" s="75" t="s">
        <v>2469</v>
      </c>
      <c r="R2193" t="s">
        <v>207</v>
      </c>
      <c r="S2193" s="38">
        <v>243</v>
      </c>
      <c r="T2193">
        <v>1</v>
      </c>
      <c r="U2193">
        <v>0</v>
      </c>
      <c r="V2193" s="43" t="str">
        <f t="shared" si="151"/>
        <v>USD</v>
      </c>
    </row>
    <row r="2194" spans="1:22" x14ac:dyDescent="0.2">
      <c r="A2194" s="18" t="str">
        <f t="shared" si="149"/>
        <v>Catalogo principalOPEN VALUE ENTIDADES NO CUALIFICADASW06-00664</v>
      </c>
      <c r="B2194" s="18" t="str">
        <f t="shared" si="150"/>
        <v>W06-00664OPEN VALUE ENTIDADES NO CUALIFICADAS</v>
      </c>
      <c r="C2194" s="18"/>
      <c r="D2194" t="s">
        <v>122</v>
      </c>
      <c r="E2194" t="s">
        <v>2470</v>
      </c>
      <c r="F2194" t="s">
        <v>2546</v>
      </c>
      <c r="G2194" s="18" t="str">
        <f t="shared" si="148"/>
        <v>Catalogo principal</v>
      </c>
      <c r="H2194" s="43" t="s">
        <v>121</v>
      </c>
      <c r="I2194" s="37" t="s">
        <v>67</v>
      </c>
      <c r="J2194" t="s">
        <v>4246</v>
      </c>
      <c r="K2194" t="s">
        <v>40</v>
      </c>
      <c r="L2194" s="70" t="s">
        <v>21</v>
      </c>
      <c r="M2194" s="70" t="s">
        <v>3948</v>
      </c>
      <c r="N2194" s="37" t="s">
        <v>67</v>
      </c>
      <c r="O2194" s="37" t="s">
        <v>67</v>
      </c>
      <c r="P2194" s="37" t="s">
        <v>3758</v>
      </c>
      <c r="Q2194" s="75" t="s">
        <v>2470</v>
      </c>
      <c r="R2194" t="s">
        <v>207</v>
      </c>
      <c r="S2194" s="38">
        <v>315</v>
      </c>
      <c r="T2194">
        <v>1</v>
      </c>
      <c r="U2194">
        <v>0</v>
      </c>
      <c r="V2194" s="43" t="str">
        <f t="shared" si="151"/>
        <v>USD</v>
      </c>
    </row>
    <row r="2195" spans="1:22" x14ac:dyDescent="0.2">
      <c r="A2195" s="18" t="str">
        <f t="shared" si="149"/>
        <v>Catalogo principalOPEN VALUE ENTIDADES NO CUALIFICADASW06-00788</v>
      </c>
      <c r="B2195" s="18" t="str">
        <f t="shared" si="150"/>
        <v>W06-00788OPEN VALUE ENTIDADES NO CUALIFICADAS</v>
      </c>
      <c r="C2195" s="18"/>
      <c r="D2195" t="s">
        <v>122</v>
      </c>
      <c r="E2195" t="s">
        <v>2471</v>
      </c>
      <c r="F2195" t="s">
        <v>2546</v>
      </c>
      <c r="G2195" s="18" t="str">
        <f t="shared" si="148"/>
        <v>Catalogo principal</v>
      </c>
      <c r="H2195" s="43" t="s">
        <v>121</v>
      </c>
      <c r="I2195" s="37" t="s">
        <v>67</v>
      </c>
      <c r="J2195" t="s">
        <v>3899</v>
      </c>
      <c r="K2195" t="s">
        <v>40</v>
      </c>
      <c r="L2195" s="70" t="s">
        <v>21</v>
      </c>
      <c r="M2195" s="70" t="s">
        <v>28</v>
      </c>
      <c r="N2195" s="37" t="s">
        <v>67</v>
      </c>
      <c r="O2195" s="37" t="s">
        <v>67</v>
      </c>
      <c r="P2195" s="37" t="s">
        <v>3758</v>
      </c>
      <c r="Q2195" s="75" t="s">
        <v>2471</v>
      </c>
      <c r="R2195" t="s">
        <v>207</v>
      </c>
      <c r="S2195" s="38">
        <v>492</v>
      </c>
      <c r="T2195">
        <v>1</v>
      </c>
      <c r="U2195">
        <v>0</v>
      </c>
      <c r="V2195" s="43" t="str">
        <f t="shared" si="151"/>
        <v>USD</v>
      </c>
    </row>
    <row r="2196" spans="1:22" x14ac:dyDescent="0.2">
      <c r="A2196" s="18" t="str">
        <f t="shared" si="149"/>
        <v>Catalogo principalOPEN VALUE ENTIDADES NO CUALIFICADASW06-00852</v>
      </c>
      <c r="B2196" s="18" t="str">
        <f t="shared" si="150"/>
        <v>W06-00852OPEN VALUE ENTIDADES NO CUALIFICADAS</v>
      </c>
      <c r="C2196" s="18"/>
      <c r="D2196" t="s">
        <v>122</v>
      </c>
      <c r="E2196" t="s">
        <v>2472</v>
      </c>
      <c r="F2196" t="s">
        <v>2546</v>
      </c>
      <c r="G2196" s="18" t="str">
        <f t="shared" si="148"/>
        <v>Catalogo principal</v>
      </c>
      <c r="H2196" s="43" t="s">
        <v>121</v>
      </c>
      <c r="I2196" s="37" t="s">
        <v>67</v>
      </c>
      <c r="J2196" t="s">
        <v>3900</v>
      </c>
      <c r="K2196" t="s">
        <v>40</v>
      </c>
      <c r="L2196" s="70" t="s">
        <v>21</v>
      </c>
      <c r="M2196" s="70" t="s">
        <v>28</v>
      </c>
      <c r="N2196" s="37" t="s">
        <v>67</v>
      </c>
      <c r="O2196" s="37" t="s">
        <v>67</v>
      </c>
      <c r="P2196" s="37" t="s">
        <v>3758</v>
      </c>
      <c r="Q2196" s="75" t="s">
        <v>2472</v>
      </c>
      <c r="R2196" t="s">
        <v>207</v>
      </c>
      <c r="S2196" s="38">
        <v>633</v>
      </c>
      <c r="T2196">
        <v>1</v>
      </c>
      <c r="U2196">
        <v>0</v>
      </c>
      <c r="V2196" s="43" t="str">
        <f t="shared" si="151"/>
        <v>USD</v>
      </c>
    </row>
    <row r="2197" spans="1:22" x14ac:dyDescent="0.2">
      <c r="A2197" s="18" t="str">
        <f t="shared" si="149"/>
        <v>Catalogo principalOPEN VALUE ENTIDADES NO CUALIFICADASW06-00924</v>
      </c>
      <c r="B2197" s="18" t="str">
        <f t="shared" si="150"/>
        <v>W06-00924OPEN VALUE ENTIDADES NO CUALIFICADAS</v>
      </c>
      <c r="C2197" s="18"/>
      <c r="D2197" t="s">
        <v>122</v>
      </c>
      <c r="E2197" t="s">
        <v>2473</v>
      </c>
      <c r="F2197" t="s">
        <v>2546</v>
      </c>
      <c r="G2197" s="18" t="str">
        <f t="shared" si="148"/>
        <v>Catalogo principal</v>
      </c>
      <c r="H2197" s="43" t="s">
        <v>121</v>
      </c>
      <c r="I2197" s="37" t="s">
        <v>67</v>
      </c>
      <c r="J2197" t="s">
        <v>3901</v>
      </c>
      <c r="K2197" t="s">
        <v>40</v>
      </c>
      <c r="L2197" s="70" t="s">
        <v>21</v>
      </c>
      <c r="M2197" s="70" t="s">
        <v>28</v>
      </c>
      <c r="N2197" s="37" t="s">
        <v>67</v>
      </c>
      <c r="O2197" s="37" t="s">
        <v>67</v>
      </c>
      <c r="P2197" s="37" t="s">
        <v>3758</v>
      </c>
      <c r="Q2197" s="75" t="s">
        <v>2473</v>
      </c>
      <c r="R2197" t="s">
        <v>207</v>
      </c>
      <c r="S2197" s="38">
        <v>232</v>
      </c>
      <c r="T2197">
        <v>1</v>
      </c>
      <c r="U2197">
        <v>0</v>
      </c>
      <c r="V2197" s="43" t="str">
        <f t="shared" si="151"/>
        <v>USD</v>
      </c>
    </row>
    <row r="2198" spans="1:22" x14ac:dyDescent="0.2">
      <c r="A2198" s="18" t="str">
        <f t="shared" si="149"/>
        <v>Catalogo principalOPEN VALUE ENTIDADES NO CUALIFICADASW06-00932</v>
      </c>
      <c r="B2198" s="18" t="str">
        <f t="shared" si="150"/>
        <v>W06-00932OPEN VALUE ENTIDADES NO CUALIFICADAS</v>
      </c>
      <c r="C2198" s="18"/>
      <c r="D2198" t="s">
        <v>122</v>
      </c>
      <c r="E2198" t="s">
        <v>2474</v>
      </c>
      <c r="F2198" t="s">
        <v>2546</v>
      </c>
      <c r="G2198" s="18" t="str">
        <f t="shared" si="148"/>
        <v>Catalogo principal</v>
      </c>
      <c r="H2198" s="43" t="s">
        <v>121</v>
      </c>
      <c r="I2198" s="37" t="s">
        <v>67</v>
      </c>
      <c r="J2198" t="s">
        <v>3902</v>
      </c>
      <c r="K2198" t="s">
        <v>40</v>
      </c>
      <c r="L2198" s="70" t="s">
        <v>21</v>
      </c>
      <c r="M2198" s="70" t="s">
        <v>28</v>
      </c>
      <c r="N2198" s="37" t="s">
        <v>67</v>
      </c>
      <c r="O2198" s="37" t="s">
        <v>67</v>
      </c>
      <c r="P2198" s="37" t="s">
        <v>3758</v>
      </c>
      <c r="Q2198" s="75" t="s">
        <v>2474</v>
      </c>
      <c r="R2198" t="s">
        <v>207</v>
      </c>
      <c r="S2198" s="38">
        <v>300</v>
      </c>
      <c r="T2198">
        <v>1</v>
      </c>
      <c r="U2198">
        <v>0</v>
      </c>
      <c r="V2198" s="43" t="str">
        <f t="shared" si="151"/>
        <v>USD</v>
      </c>
    </row>
    <row r="2199" spans="1:22" x14ac:dyDescent="0.2">
      <c r="A2199" s="18" t="str">
        <f t="shared" si="149"/>
        <v>Catalogo principalOPEN VALUE ENTIDADES NO CUALIFICADASW35-00001</v>
      </c>
      <c r="B2199" s="18" t="str">
        <f t="shared" si="150"/>
        <v>W35-00001OPEN VALUE ENTIDADES NO CUALIFICADAS</v>
      </c>
      <c r="C2199" s="18"/>
      <c r="D2199" t="s">
        <v>122</v>
      </c>
      <c r="E2199" t="s">
        <v>2475</v>
      </c>
      <c r="F2199" t="s">
        <v>2546</v>
      </c>
      <c r="G2199" s="18" t="str">
        <f t="shared" si="148"/>
        <v>Catalogo principal</v>
      </c>
      <c r="H2199" s="43" t="s">
        <v>121</v>
      </c>
      <c r="I2199" s="37" t="s">
        <v>67</v>
      </c>
      <c r="J2199" t="s">
        <v>4247</v>
      </c>
      <c r="K2199" t="s">
        <v>40</v>
      </c>
      <c r="L2199" s="70" t="s">
        <v>21</v>
      </c>
      <c r="M2199" s="70" t="s">
        <v>3966</v>
      </c>
      <c r="N2199" s="37" t="s">
        <v>67</v>
      </c>
      <c r="O2199" s="37" t="s">
        <v>67</v>
      </c>
      <c r="P2199" s="37" t="s">
        <v>3758</v>
      </c>
      <c r="Q2199" s="75" t="s">
        <v>2475</v>
      </c>
      <c r="R2199" t="s">
        <v>3691</v>
      </c>
      <c r="S2199" s="38">
        <v>2</v>
      </c>
      <c r="T2199">
        <v>1</v>
      </c>
      <c r="U2199">
        <v>0</v>
      </c>
      <c r="V2199" s="43" t="str">
        <f t="shared" si="151"/>
        <v>USD</v>
      </c>
    </row>
    <row r="2200" spans="1:22" x14ac:dyDescent="0.2">
      <c r="A2200" s="18" t="str">
        <f t="shared" si="149"/>
        <v>Catalogo principalOPEN VALUE ENTIDADES NO CUALIFICADASWC2-00001</v>
      </c>
      <c r="B2200" s="18" t="str">
        <f t="shared" si="150"/>
        <v>WC2-00001OPEN VALUE ENTIDADES NO CUALIFICADAS</v>
      </c>
      <c r="C2200" s="18"/>
      <c r="D2200" t="s">
        <v>122</v>
      </c>
      <c r="E2200" t="s">
        <v>2476</v>
      </c>
      <c r="F2200" t="s">
        <v>2546</v>
      </c>
      <c r="G2200" s="18" t="str">
        <f t="shared" si="148"/>
        <v>Catalogo principal</v>
      </c>
      <c r="H2200" s="43" t="s">
        <v>121</v>
      </c>
      <c r="I2200" s="37" t="s">
        <v>67</v>
      </c>
      <c r="J2200" t="s">
        <v>4248</v>
      </c>
      <c r="K2200" t="s">
        <v>40</v>
      </c>
      <c r="L2200" s="70" t="s">
        <v>21</v>
      </c>
      <c r="M2200" s="70" t="s">
        <v>3966</v>
      </c>
      <c r="N2200" s="37" t="s">
        <v>67</v>
      </c>
      <c r="O2200" s="37" t="s">
        <v>67</v>
      </c>
      <c r="P2200" s="37" t="s">
        <v>3758</v>
      </c>
      <c r="Q2200" s="75" t="s">
        <v>2476</v>
      </c>
      <c r="R2200" t="s">
        <v>3691</v>
      </c>
      <c r="S2200" s="38">
        <v>1.3</v>
      </c>
      <c r="T2200">
        <v>1</v>
      </c>
      <c r="U2200">
        <v>0</v>
      </c>
      <c r="V2200" s="43" t="str">
        <f t="shared" si="151"/>
        <v>USD</v>
      </c>
    </row>
    <row r="2201" spans="1:22" x14ac:dyDescent="0.2">
      <c r="A2201" s="18" t="str">
        <f t="shared" si="149"/>
        <v>Catalogo principalOPEN VALUE ENTIDADES NO CUALIFICADASYEG-00224</v>
      </c>
      <c r="B2201" s="18" t="str">
        <f t="shared" si="150"/>
        <v>YEG-00224OPEN VALUE ENTIDADES NO CUALIFICADAS</v>
      </c>
      <c r="C2201" s="18"/>
      <c r="D2201" t="s">
        <v>122</v>
      </c>
      <c r="E2201" t="s">
        <v>2477</v>
      </c>
      <c r="F2201" t="s">
        <v>2546</v>
      </c>
      <c r="G2201" s="18" t="str">
        <f t="shared" si="148"/>
        <v>Catalogo principal</v>
      </c>
      <c r="H2201" s="43" t="s">
        <v>121</v>
      </c>
      <c r="I2201" s="37" t="s">
        <v>67</v>
      </c>
      <c r="J2201" t="s">
        <v>4249</v>
      </c>
      <c r="K2201" t="s">
        <v>40</v>
      </c>
      <c r="L2201" s="70" t="s">
        <v>21</v>
      </c>
      <c r="M2201" s="70" t="s">
        <v>3946</v>
      </c>
      <c r="N2201" s="37" t="s">
        <v>67</v>
      </c>
      <c r="O2201" s="37" t="s">
        <v>67</v>
      </c>
      <c r="P2201" s="37" t="s">
        <v>3758</v>
      </c>
      <c r="Q2201" s="75" t="s">
        <v>2477</v>
      </c>
      <c r="R2201" t="s">
        <v>207</v>
      </c>
      <c r="S2201" s="38">
        <v>231</v>
      </c>
      <c r="T2201">
        <v>1</v>
      </c>
      <c r="U2201">
        <v>0</v>
      </c>
      <c r="V2201" s="43" t="str">
        <f t="shared" si="151"/>
        <v>USD</v>
      </c>
    </row>
    <row r="2202" spans="1:22" x14ac:dyDescent="0.2">
      <c r="A2202" s="18" t="str">
        <f t="shared" si="149"/>
        <v>Catalogo principalOPEN VALUE ENTIDADES NO CUALIFICADASYEG-00226</v>
      </c>
      <c r="B2202" s="18" t="str">
        <f t="shared" si="150"/>
        <v>YEG-00226OPEN VALUE ENTIDADES NO CUALIFICADAS</v>
      </c>
      <c r="C2202" s="18"/>
      <c r="D2202" t="s">
        <v>122</v>
      </c>
      <c r="E2202" t="s">
        <v>2478</v>
      </c>
      <c r="F2202" t="s">
        <v>2546</v>
      </c>
      <c r="G2202" s="18" t="str">
        <f t="shared" si="148"/>
        <v>Catalogo principal</v>
      </c>
      <c r="H2202" s="43" t="s">
        <v>121</v>
      </c>
      <c r="I2202" s="37" t="s">
        <v>67</v>
      </c>
      <c r="J2202" t="s">
        <v>4250</v>
      </c>
      <c r="K2202" t="s">
        <v>40</v>
      </c>
      <c r="L2202" s="70" t="s">
        <v>21</v>
      </c>
      <c r="M2202" s="70" t="s">
        <v>3946</v>
      </c>
      <c r="N2202" s="37" t="s">
        <v>67</v>
      </c>
      <c r="O2202" s="37" t="s">
        <v>67</v>
      </c>
      <c r="P2202" s="37" t="s">
        <v>3758</v>
      </c>
      <c r="Q2202" s="75" t="s">
        <v>2478</v>
      </c>
      <c r="R2202" t="s">
        <v>207</v>
      </c>
      <c r="S2202" s="38">
        <v>300</v>
      </c>
      <c r="T2202">
        <v>1</v>
      </c>
      <c r="U2202">
        <v>0</v>
      </c>
      <c r="V2202" s="43" t="str">
        <f t="shared" si="151"/>
        <v>USD</v>
      </c>
    </row>
    <row r="2203" spans="1:22" x14ac:dyDescent="0.2">
      <c r="A2203" s="18" t="str">
        <f t="shared" si="149"/>
        <v>Catalogo principalOPEN VALUE ENTIDADES NO CUALIFICADASYEG-00228</v>
      </c>
      <c r="B2203" s="18" t="str">
        <f t="shared" si="150"/>
        <v>YEG-00228OPEN VALUE ENTIDADES NO CUALIFICADAS</v>
      </c>
      <c r="C2203" s="18"/>
      <c r="D2203" t="s">
        <v>122</v>
      </c>
      <c r="E2203" t="s">
        <v>2479</v>
      </c>
      <c r="F2203" t="s">
        <v>2546</v>
      </c>
      <c r="G2203" s="18" t="str">
        <f t="shared" ref="G2203:G2264" si="152">D2203</f>
        <v>Catalogo principal</v>
      </c>
      <c r="H2203" s="43" t="s">
        <v>121</v>
      </c>
      <c r="I2203" s="37" t="s">
        <v>67</v>
      </c>
      <c r="J2203" t="s">
        <v>4251</v>
      </c>
      <c r="K2203" t="s">
        <v>40</v>
      </c>
      <c r="L2203" s="70" t="s">
        <v>21</v>
      </c>
      <c r="M2203" s="70" t="s">
        <v>3948</v>
      </c>
      <c r="N2203" s="37" t="s">
        <v>67</v>
      </c>
      <c r="O2203" s="37" t="s">
        <v>67</v>
      </c>
      <c r="P2203" s="37" t="s">
        <v>3758</v>
      </c>
      <c r="Q2203" s="75" t="s">
        <v>2479</v>
      </c>
      <c r="R2203" t="s">
        <v>207</v>
      </c>
      <c r="S2203" s="38">
        <v>99</v>
      </c>
      <c r="T2203">
        <v>1</v>
      </c>
      <c r="U2203">
        <v>0</v>
      </c>
      <c r="V2203" s="43" t="str">
        <f t="shared" si="151"/>
        <v>USD</v>
      </c>
    </row>
    <row r="2204" spans="1:22" x14ac:dyDescent="0.2">
      <c r="A2204" s="18" t="str">
        <f t="shared" si="149"/>
        <v>Catalogo principalOPEN VALUE ENTIDADES NO CUALIFICADASYEG-00230</v>
      </c>
      <c r="B2204" s="18" t="str">
        <f t="shared" si="150"/>
        <v>YEG-00230OPEN VALUE ENTIDADES NO CUALIFICADAS</v>
      </c>
      <c r="C2204" s="18"/>
      <c r="D2204" t="s">
        <v>122</v>
      </c>
      <c r="E2204" t="s">
        <v>2480</v>
      </c>
      <c r="F2204" t="s">
        <v>2546</v>
      </c>
      <c r="G2204" s="18" t="str">
        <f t="shared" si="152"/>
        <v>Catalogo principal</v>
      </c>
      <c r="H2204" s="43" t="s">
        <v>121</v>
      </c>
      <c r="I2204" s="37" t="s">
        <v>67</v>
      </c>
      <c r="J2204" t="s">
        <v>4252</v>
      </c>
      <c r="K2204" t="s">
        <v>40</v>
      </c>
      <c r="L2204" s="70" t="s">
        <v>21</v>
      </c>
      <c r="M2204" s="70" t="s">
        <v>3948</v>
      </c>
      <c r="N2204" s="37" t="s">
        <v>67</v>
      </c>
      <c r="O2204" s="37" t="s">
        <v>67</v>
      </c>
      <c r="P2204" s="37" t="s">
        <v>3758</v>
      </c>
      <c r="Q2204" s="75" t="s">
        <v>2480</v>
      </c>
      <c r="R2204" t="s">
        <v>207</v>
      </c>
      <c r="S2204" s="38">
        <v>129</v>
      </c>
      <c r="T2204">
        <v>1</v>
      </c>
      <c r="U2204">
        <v>0</v>
      </c>
      <c r="V2204" s="43" t="str">
        <f t="shared" si="151"/>
        <v>USD</v>
      </c>
    </row>
    <row r="2205" spans="1:22" x14ac:dyDescent="0.2">
      <c r="A2205" s="18" t="str">
        <f t="shared" si="149"/>
        <v>Catalogo principalOPEN VALUE ENTIDADES NO CUALIFICADASYEG-00616</v>
      </c>
      <c r="B2205" s="18" t="str">
        <f t="shared" si="150"/>
        <v>YEG-00616OPEN VALUE ENTIDADES NO CUALIFICADAS</v>
      </c>
      <c r="C2205" s="18"/>
      <c r="D2205" t="s">
        <v>122</v>
      </c>
      <c r="E2205" t="s">
        <v>2481</v>
      </c>
      <c r="F2205" t="s">
        <v>2546</v>
      </c>
      <c r="G2205" s="18" t="str">
        <f t="shared" si="152"/>
        <v>Catalogo principal</v>
      </c>
      <c r="H2205" s="43" t="s">
        <v>121</v>
      </c>
      <c r="I2205" s="37" t="s">
        <v>67</v>
      </c>
      <c r="J2205" t="s">
        <v>4253</v>
      </c>
      <c r="K2205" t="s">
        <v>40</v>
      </c>
      <c r="L2205" s="70" t="s">
        <v>21</v>
      </c>
      <c r="M2205" s="70" t="s">
        <v>3946</v>
      </c>
      <c r="N2205" s="37" t="s">
        <v>67</v>
      </c>
      <c r="O2205" s="37" t="s">
        <v>67</v>
      </c>
      <c r="P2205" s="37" t="s">
        <v>3758</v>
      </c>
      <c r="Q2205" s="75" t="s">
        <v>2481</v>
      </c>
      <c r="R2205" t="s">
        <v>207</v>
      </c>
      <c r="S2205" s="38">
        <v>183</v>
      </c>
      <c r="T2205">
        <v>1</v>
      </c>
      <c r="U2205">
        <v>0</v>
      </c>
      <c r="V2205" s="43" t="str">
        <f t="shared" si="151"/>
        <v>USD</v>
      </c>
    </row>
    <row r="2206" spans="1:22" x14ac:dyDescent="0.2">
      <c r="A2206" s="18" t="str">
        <f t="shared" si="149"/>
        <v>Catalogo principalOPEN VALUE ENTIDADES NO CUALIFICADASYEG-00618</v>
      </c>
      <c r="B2206" s="18" t="str">
        <f t="shared" si="150"/>
        <v>YEG-00618OPEN VALUE ENTIDADES NO CUALIFICADAS</v>
      </c>
      <c r="C2206" s="18"/>
      <c r="D2206" t="s">
        <v>122</v>
      </c>
      <c r="E2206" t="s">
        <v>2482</v>
      </c>
      <c r="F2206" t="s">
        <v>2546</v>
      </c>
      <c r="G2206" s="18" t="str">
        <f t="shared" si="152"/>
        <v>Catalogo principal</v>
      </c>
      <c r="H2206" s="43" t="s">
        <v>121</v>
      </c>
      <c r="I2206" s="37" t="s">
        <v>67</v>
      </c>
      <c r="J2206" t="s">
        <v>4254</v>
      </c>
      <c r="K2206" t="s">
        <v>40</v>
      </c>
      <c r="L2206" s="70" t="s">
        <v>21</v>
      </c>
      <c r="M2206" s="70" t="s">
        <v>3946</v>
      </c>
      <c r="N2206" s="37" t="s">
        <v>67</v>
      </c>
      <c r="O2206" s="37" t="s">
        <v>67</v>
      </c>
      <c r="P2206" s="37" t="s">
        <v>3758</v>
      </c>
      <c r="Q2206" s="75" t="s">
        <v>2482</v>
      </c>
      <c r="R2206" t="s">
        <v>207</v>
      </c>
      <c r="S2206" s="38">
        <v>240</v>
      </c>
      <c r="T2206">
        <v>1</v>
      </c>
      <c r="U2206">
        <v>0</v>
      </c>
      <c r="V2206" s="43" t="str">
        <f t="shared" si="151"/>
        <v>USD</v>
      </c>
    </row>
    <row r="2207" spans="1:22" x14ac:dyDescent="0.2">
      <c r="A2207" s="18" t="str">
        <f t="shared" si="149"/>
        <v>Catalogo principalOPEN VALUE ENTIDADES NO CUALIFICADASYEG-00620</v>
      </c>
      <c r="B2207" s="18" t="str">
        <f t="shared" si="150"/>
        <v>YEG-00620OPEN VALUE ENTIDADES NO CUALIFICADAS</v>
      </c>
      <c r="C2207" s="18"/>
      <c r="D2207" t="s">
        <v>122</v>
      </c>
      <c r="E2207" t="s">
        <v>2483</v>
      </c>
      <c r="F2207" t="s">
        <v>2546</v>
      </c>
      <c r="G2207" s="18" t="str">
        <f t="shared" si="152"/>
        <v>Catalogo principal</v>
      </c>
      <c r="H2207" s="43" t="s">
        <v>121</v>
      </c>
      <c r="I2207" s="37" t="s">
        <v>67</v>
      </c>
      <c r="J2207" t="s">
        <v>4255</v>
      </c>
      <c r="K2207" t="s">
        <v>40</v>
      </c>
      <c r="L2207" s="70" t="s">
        <v>21</v>
      </c>
      <c r="M2207" s="70" t="s">
        <v>3948</v>
      </c>
      <c r="N2207" s="37" t="s">
        <v>67</v>
      </c>
      <c r="O2207" s="37" t="s">
        <v>67</v>
      </c>
      <c r="P2207" s="37" t="s">
        <v>3758</v>
      </c>
      <c r="Q2207" s="75" t="s">
        <v>2483</v>
      </c>
      <c r="R2207" t="s">
        <v>207</v>
      </c>
      <c r="S2207" s="38">
        <v>81</v>
      </c>
      <c r="T2207">
        <v>1</v>
      </c>
      <c r="U2207">
        <v>0</v>
      </c>
      <c r="V2207" s="43" t="str">
        <f t="shared" si="151"/>
        <v>USD</v>
      </c>
    </row>
    <row r="2208" spans="1:22" x14ac:dyDescent="0.2">
      <c r="A2208" s="18" t="str">
        <f t="shared" si="149"/>
        <v>Catalogo principalOPEN VALUE ENTIDADES NO CUALIFICADASYEG-00622</v>
      </c>
      <c r="B2208" s="18" t="str">
        <f t="shared" si="150"/>
        <v>YEG-00622OPEN VALUE ENTIDADES NO CUALIFICADAS</v>
      </c>
      <c r="C2208" s="18"/>
      <c r="D2208" t="s">
        <v>122</v>
      </c>
      <c r="E2208" t="s">
        <v>2484</v>
      </c>
      <c r="F2208" t="s">
        <v>2546</v>
      </c>
      <c r="G2208" s="18" t="str">
        <f t="shared" si="152"/>
        <v>Catalogo principal</v>
      </c>
      <c r="H2208" s="43" t="s">
        <v>121</v>
      </c>
      <c r="I2208" s="37" t="s">
        <v>67</v>
      </c>
      <c r="J2208" t="s">
        <v>4256</v>
      </c>
      <c r="K2208" t="s">
        <v>40</v>
      </c>
      <c r="L2208" s="70" t="s">
        <v>21</v>
      </c>
      <c r="M2208" s="70" t="s">
        <v>3948</v>
      </c>
      <c r="N2208" s="37" t="s">
        <v>67</v>
      </c>
      <c r="O2208" s="37" t="s">
        <v>67</v>
      </c>
      <c r="P2208" s="37" t="s">
        <v>3758</v>
      </c>
      <c r="Q2208" s="75" t="s">
        <v>2484</v>
      </c>
      <c r="R2208" t="s">
        <v>207</v>
      </c>
      <c r="S2208" s="38">
        <v>105</v>
      </c>
      <c r="T2208">
        <v>1</v>
      </c>
      <c r="U2208">
        <v>0</v>
      </c>
      <c r="V2208" s="43" t="str">
        <f t="shared" si="151"/>
        <v>USD</v>
      </c>
    </row>
    <row r="2209" spans="1:22" x14ac:dyDescent="0.2">
      <c r="A2209" s="18" t="str">
        <f t="shared" si="149"/>
        <v>Catalogo principalOPEN VALUE ENTIDADES NO CUALIFICADASYEG-01240</v>
      </c>
      <c r="B2209" s="18" t="str">
        <f t="shared" si="150"/>
        <v>YEG-01240OPEN VALUE ENTIDADES NO CUALIFICADAS</v>
      </c>
      <c r="C2209" s="18"/>
      <c r="D2209" t="s">
        <v>122</v>
      </c>
      <c r="E2209" t="s">
        <v>2485</v>
      </c>
      <c r="F2209" t="s">
        <v>2546</v>
      </c>
      <c r="G2209" s="18" t="str">
        <f t="shared" si="152"/>
        <v>Catalogo principal</v>
      </c>
      <c r="H2209" s="43" t="s">
        <v>121</v>
      </c>
      <c r="I2209" s="37" t="s">
        <v>67</v>
      </c>
      <c r="J2209" t="s">
        <v>3903</v>
      </c>
      <c r="K2209" t="s">
        <v>40</v>
      </c>
      <c r="L2209" s="70" t="s">
        <v>21</v>
      </c>
      <c r="M2209" s="70" t="s">
        <v>28</v>
      </c>
      <c r="N2209" s="37" t="s">
        <v>67</v>
      </c>
      <c r="O2209" s="37" t="s">
        <v>67</v>
      </c>
      <c r="P2209" s="37" t="s">
        <v>3758</v>
      </c>
      <c r="Q2209" s="75" t="s">
        <v>2485</v>
      </c>
      <c r="R2209" t="s">
        <v>207</v>
      </c>
      <c r="S2209" s="38">
        <v>210</v>
      </c>
      <c r="T2209">
        <v>1</v>
      </c>
      <c r="U2209">
        <v>0</v>
      </c>
      <c r="V2209" s="43" t="str">
        <f t="shared" si="151"/>
        <v>USD</v>
      </c>
    </row>
    <row r="2210" spans="1:22" x14ac:dyDescent="0.2">
      <c r="A2210" s="18" t="str">
        <f t="shared" si="149"/>
        <v>Catalogo principalOPEN VALUE ENTIDADES NO CUALIFICADASYEG-01242</v>
      </c>
      <c r="B2210" s="18" t="str">
        <f t="shared" si="150"/>
        <v>YEG-01242OPEN VALUE ENTIDADES NO CUALIFICADAS</v>
      </c>
      <c r="C2210" s="18"/>
      <c r="D2210" t="s">
        <v>122</v>
      </c>
      <c r="E2210" t="s">
        <v>2486</v>
      </c>
      <c r="F2210" t="s">
        <v>2546</v>
      </c>
      <c r="G2210" s="18" t="str">
        <f t="shared" si="152"/>
        <v>Catalogo principal</v>
      </c>
      <c r="H2210" s="43" t="s">
        <v>121</v>
      </c>
      <c r="I2210" s="37" t="s">
        <v>67</v>
      </c>
      <c r="J2210" t="s">
        <v>3904</v>
      </c>
      <c r="K2210" t="s">
        <v>40</v>
      </c>
      <c r="L2210" s="70" t="s">
        <v>21</v>
      </c>
      <c r="M2210" s="70" t="s">
        <v>28</v>
      </c>
      <c r="N2210" s="37" t="s">
        <v>67</v>
      </c>
      <c r="O2210" s="37" t="s">
        <v>67</v>
      </c>
      <c r="P2210" s="37" t="s">
        <v>3758</v>
      </c>
      <c r="Q2210" s="75" t="s">
        <v>2486</v>
      </c>
      <c r="R2210" t="s">
        <v>207</v>
      </c>
      <c r="S2210" s="38">
        <v>270</v>
      </c>
      <c r="T2210">
        <v>1</v>
      </c>
      <c r="U2210">
        <v>0</v>
      </c>
      <c r="V2210" s="43" t="str">
        <f t="shared" si="151"/>
        <v>USD</v>
      </c>
    </row>
    <row r="2211" spans="1:22" x14ac:dyDescent="0.2">
      <c r="A2211" s="18" t="str">
        <f t="shared" si="149"/>
        <v>Catalogo principalOPEN VALUE ENTIDADES NO CUALIFICADASYEG-01244</v>
      </c>
      <c r="B2211" s="18" t="str">
        <f t="shared" si="150"/>
        <v>YEG-01244OPEN VALUE ENTIDADES NO CUALIFICADAS</v>
      </c>
      <c r="C2211" s="18"/>
      <c r="D2211" t="s">
        <v>122</v>
      </c>
      <c r="E2211" t="s">
        <v>2487</v>
      </c>
      <c r="F2211" t="s">
        <v>2546</v>
      </c>
      <c r="G2211" s="18" t="str">
        <f t="shared" si="152"/>
        <v>Catalogo principal</v>
      </c>
      <c r="H2211" s="43" t="s">
        <v>121</v>
      </c>
      <c r="I2211" s="37" t="s">
        <v>67</v>
      </c>
      <c r="J2211" t="s">
        <v>3905</v>
      </c>
      <c r="K2211" t="s">
        <v>40</v>
      </c>
      <c r="L2211" s="70" t="s">
        <v>21</v>
      </c>
      <c r="M2211" s="70" t="s">
        <v>28</v>
      </c>
      <c r="N2211" s="37" t="s">
        <v>67</v>
      </c>
      <c r="O2211" s="37" t="s">
        <v>67</v>
      </c>
      <c r="P2211" s="37" t="s">
        <v>3758</v>
      </c>
      <c r="Q2211" s="75" t="s">
        <v>2487</v>
      </c>
      <c r="R2211" t="s">
        <v>207</v>
      </c>
      <c r="S2211" s="38">
        <v>94</v>
      </c>
      <c r="T2211">
        <v>1</v>
      </c>
      <c r="U2211">
        <v>0</v>
      </c>
      <c r="V2211" s="43" t="str">
        <f t="shared" si="151"/>
        <v>USD</v>
      </c>
    </row>
    <row r="2212" spans="1:22" x14ac:dyDescent="0.2">
      <c r="A2212" s="18" t="str">
        <f t="shared" si="149"/>
        <v>Catalogo principalOPEN VALUE ENTIDADES NO CUALIFICADASYEG-01246</v>
      </c>
      <c r="B2212" s="18" t="str">
        <f t="shared" si="150"/>
        <v>YEG-01246OPEN VALUE ENTIDADES NO CUALIFICADAS</v>
      </c>
      <c r="C2212" s="18"/>
      <c r="D2212" t="s">
        <v>122</v>
      </c>
      <c r="E2212" t="s">
        <v>2488</v>
      </c>
      <c r="F2212" t="s">
        <v>2546</v>
      </c>
      <c r="G2212" s="18" t="str">
        <f t="shared" si="152"/>
        <v>Catalogo principal</v>
      </c>
      <c r="H2212" s="43" t="s">
        <v>121</v>
      </c>
      <c r="I2212" s="37" t="s">
        <v>67</v>
      </c>
      <c r="J2212" t="s">
        <v>3906</v>
      </c>
      <c r="K2212" t="s">
        <v>40</v>
      </c>
      <c r="L2212" s="70" t="s">
        <v>21</v>
      </c>
      <c r="M2212" s="70" t="s">
        <v>28</v>
      </c>
      <c r="N2212" s="37" t="s">
        <v>67</v>
      </c>
      <c r="O2212" s="37" t="s">
        <v>67</v>
      </c>
      <c r="P2212" s="37" t="s">
        <v>3758</v>
      </c>
      <c r="Q2212" s="75" t="s">
        <v>2488</v>
      </c>
      <c r="R2212" t="s">
        <v>207</v>
      </c>
      <c r="S2212" s="38">
        <v>122</v>
      </c>
      <c r="T2212">
        <v>1</v>
      </c>
      <c r="U2212">
        <v>0</v>
      </c>
      <c r="V2212" s="43" t="str">
        <f t="shared" si="151"/>
        <v>USD</v>
      </c>
    </row>
    <row r="2213" spans="1:22" x14ac:dyDescent="0.2">
      <c r="A2213" s="18" t="str">
        <f t="shared" si="149"/>
        <v>Catalogo principalOPEN VALUE ENTIDADES NO CUALIFICADASYEG-01300</v>
      </c>
      <c r="B2213" s="18" t="str">
        <f t="shared" si="150"/>
        <v>YEG-01300OPEN VALUE ENTIDADES NO CUALIFICADAS</v>
      </c>
      <c r="C2213" s="18"/>
      <c r="D2213" t="s">
        <v>122</v>
      </c>
      <c r="E2213" t="s">
        <v>2489</v>
      </c>
      <c r="F2213" t="s">
        <v>2546</v>
      </c>
      <c r="G2213" s="18" t="str">
        <f t="shared" si="152"/>
        <v>Catalogo principal</v>
      </c>
      <c r="H2213" s="43" t="s">
        <v>121</v>
      </c>
      <c r="I2213" s="37" t="s">
        <v>67</v>
      </c>
      <c r="J2213" t="s">
        <v>3907</v>
      </c>
      <c r="K2213" t="s">
        <v>40</v>
      </c>
      <c r="L2213" s="70" t="s">
        <v>21</v>
      </c>
      <c r="M2213" s="70" t="s">
        <v>28</v>
      </c>
      <c r="N2213" s="37" t="s">
        <v>67</v>
      </c>
      <c r="O2213" s="37" t="s">
        <v>67</v>
      </c>
      <c r="P2213" s="37" t="s">
        <v>3758</v>
      </c>
      <c r="Q2213" s="75" t="s">
        <v>2489</v>
      </c>
      <c r="R2213" t="s">
        <v>207</v>
      </c>
      <c r="S2213" s="38">
        <v>165</v>
      </c>
      <c r="T2213">
        <v>1</v>
      </c>
      <c r="U2213">
        <v>0</v>
      </c>
      <c r="V2213" s="43" t="str">
        <f t="shared" si="151"/>
        <v>USD</v>
      </c>
    </row>
    <row r="2214" spans="1:22" x14ac:dyDescent="0.2">
      <c r="A2214" s="18" t="str">
        <f t="shared" si="149"/>
        <v>Catalogo principalOPEN VALUE ENTIDADES NO CUALIFICADASYEG-01302</v>
      </c>
      <c r="B2214" s="18" t="str">
        <f t="shared" si="150"/>
        <v>YEG-01302OPEN VALUE ENTIDADES NO CUALIFICADAS</v>
      </c>
      <c r="C2214" s="18"/>
      <c r="D2214" t="s">
        <v>122</v>
      </c>
      <c r="E2214" t="s">
        <v>2490</v>
      </c>
      <c r="F2214" t="s">
        <v>2546</v>
      </c>
      <c r="G2214" s="18" t="str">
        <f t="shared" si="152"/>
        <v>Catalogo principal</v>
      </c>
      <c r="H2214" s="43" t="s">
        <v>121</v>
      </c>
      <c r="I2214" s="37" t="s">
        <v>67</v>
      </c>
      <c r="J2214" t="s">
        <v>3908</v>
      </c>
      <c r="K2214" t="s">
        <v>40</v>
      </c>
      <c r="L2214" s="70" t="s">
        <v>21</v>
      </c>
      <c r="M2214" s="70" t="s">
        <v>28</v>
      </c>
      <c r="N2214" s="37" t="s">
        <v>67</v>
      </c>
      <c r="O2214" s="37" t="s">
        <v>67</v>
      </c>
      <c r="P2214" s="37" t="s">
        <v>3758</v>
      </c>
      <c r="Q2214" s="75" t="s">
        <v>2490</v>
      </c>
      <c r="R2214" t="s">
        <v>207</v>
      </c>
      <c r="S2214" s="38">
        <v>216</v>
      </c>
      <c r="T2214">
        <v>1</v>
      </c>
      <c r="U2214">
        <v>0</v>
      </c>
      <c r="V2214" s="43" t="str">
        <f t="shared" si="151"/>
        <v>USD</v>
      </c>
    </row>
    <row r="2215" spans="1:22" x14ac:dyDescent="0.2">
      <c r="A2215" s="18" t="str">
        <f t="shared" si="149"/>
        <v>Catalogo principalOPEN VALUE ENTIDADES NO CUALIFICADASYEG-01304</v>
      </c>
      <c r="B2215" s="18" t="str">
        <f t="shared" si="150"/>
        <v>YEG-01304OPEN VALUE ENTIDADES NO CUALIFICADAS</v>
      </c>
      <c r="C2215" s="18"/>
      <c r="D2215" t="s">
        <v>122</v>
      </c>
      <c r="E2215" t="s">
        <v>2491</v>
      </c>
      <c r="F2215" t="s">
        <v>2546</v>
      </c>
      <c r="G2215" s="18" t="str">
        <f t="shared" si="152"/>
        <v>Catalogo principal</v>
      </c>
      <c r="H2215" s="43" t="s">
        <v>121</v>
      </c>
      <c r="I2215" s="37" t="s">
        <v>67</v>
      </c>
      <c r="J2215" t="s">
        <v>3909</v>
      </c>
      <c r="K2215" t="s">
        <v>40</v>
      </c>
      <c r="L2215" s="70" t="s">
        <v>21</v>
      </c>
      <c r="M2215" s="70" t="s">
        <v>28</v>
      </c>
      <c r="N2215" s="37" t="s">
        <v>67</v>
      </c>
      <c r="O2215" s="37" t="s">
        <v>67</v>
      </c>
      <c r="P2215" s="37" t="s">
        <v>3758</v>
      </c>
      <c r="Q2215" s="75" t="s">
        <v>2491</v>
      </c>
      <c r="R2215" t="s">
        <v>207</v>
      </c>
      <c r="S2215" s="38">
        <v>75</v>
      </c>
      <c r="T2215">
        <v>1</v>
      </c>
      <c r="U2215">
        <v>0</v>
      </c>
      <c r="V2215" s="43" t="str">
        <f t="shared" si="151"/>
        <v>USD</v>
      </c>
    </row>
    <row r="2216" spans="1:22" x14ac:dyDescent="0.2">
      <c r="A2216" s="18" t="str">
        <f t="shared" si="149"/>
        <v>Catalogo principalOPEN VALUE ENTIDADES NO CUALIFICADASYEG-01306</v>
      </c>
      <c r="B2216" s="18" t="str">
        <f t="shared" si="150"/>
        <v>YEG-01306OPEN VALUE ENTIDADES NO CUALIFICADAS</v>
      </c>
      <c r="C2216" s="18"/>
      <c r="D2216" t="s">
        <v>122</v>
      </c>
      <c r="E2216" t="s">
        <v>2492</v>
      </c>
      <c r="F2216" t="s">
        <v>2546</v>
      </c>
      <c r="G2216" s="18" t="str">
        <f t="shared" si="152"/>
        <v>Catalogo principal</v>
      </c>
      <c r="H2216" s="43" t="s">
        <v>121</v>
      </c>
      <c r="I2216" s="37" t="s">
        <v>67</v>
      </c>
      <c r="J2216" t="s">
        <v>3910</v>
      </c>
      <c r="K2216" t="s">
        <v>40</v>
      </c>
      <c r="L2216" s="70" t="s">
        <v>21</v>
      </c>
      <c r="M2216" s="70" t="s">
        <v>28</v>
      </c>
      <c r="N2216" s="37" t="s">
        <v>67</v>
      </c>
      <c r="O2216" s="37" t="s">
        <v>67</v>
      </c>
      <c r="P2216" s="37" t="s">
        <v>3758</v>
      </c>
      <c r="Q2216" s="75" t="s">
        <v>2492</v>
      </c>
      <c r="R2216" t="s">
        <v>207</v>
      </c>
      <c r="S2216" s="38">
        <v>97</v>
      </c>
      <c r="T2216">
        <v>1</v>
      </c>
      <c r="U2216">
        <v>0</v>
      </c>
      <c r="V2216" s="43" t="str">
        <f t="shared" si="151"/>
        <v>USD</v>
      </c>
    </row>
    <row r="2217" spans="1:22" x14ac:dyDescent="0.2">
      <c r="A2217" s="18" t="str">
        <f t="shared" si="149"/>
        <v>Catalogo principalCSP ENTIDADES NO CUALIFICADASDG7GMGF0D7FV-0001_NCLF</v>
      </c>
      <c r="B2217" s="18" t="str">
        <f t="shared" si="150"/>
        <v>DG7GMGF0D7FV-0001_NCLFCSP ENTIDADES NO CUALIFICADAS</v>
      </c>
      <c r="C2217" s="18"/>
      <c r="D2217" t="s">
        <v>122</v>
      </c>
      <c r="E2217" t="s">
        <v>2493</v>
      </c>
      <c r="F2217" t="s">
        <v>2547</v>
      </c>
      <c r="G2217" s="18" t="str">
        <f t="shared" si="152"/>
        <v>Catalogo principal</v>
      </c>
      <c r="H2217" s="43" t="s">
        <v>121</v>
      </c>
      <c r="I2217" s="37" t="s">
        <v>67</v>
      </c>
      <c r="J2217" t="s">
        <v>2714</v>
      </c>
      <c r="K2217" t="s">
        <v>40</v>
      </c>
      <c r="L2217" s="70" t="s">
        <v>21</v>
      </c>
      <c r="M2217" s="70" t="s">
        <v>4257</v>
      </c>
      <c r="N2217" s="37" t="s">
        <v>67</v>
      </c>
      <c r="O2217" s="37" t="s">
        <v>67</v>
      </c>
      <c r="P2217" s="37" t="s">
        <v>3759</v>
      </c>
      <c r="Q2217" s="75" t="s">
        <v>2493</v>
      </c>
      <c r="R2217" t="s">
        <v>207</v>
      </c>
      <c r="S2217" s="38">
        <v>180</v>
      </c>
      <c r="T2217">
        <v>1</v>
      </c>
      <c r="U2217">
        <v>0</v>
      </c>
      <c r="V2217" s="43" t="str">
        <f t="shared" si="151"/>
        <v>USD</v>
      </c>
    </row>
    <row r="2218" spans="1:22" x14ac:dyDescent="0.2">
      <c r="A2218" s="18" t="str">
        <f t="shared" si="149"/>
        <v>Catalogo principalCSP ENTIDADES NO CUALIFICADASDG7GMGF0G49Z-0002_NCLF</v>
      </c>
      <c r="B2218" s="18" t="str">
        <f t="shared" si="150"/>
        <v>DG7GMGF0G49Z-0002_NCLFCSP ENTIDADES NO CUALIFICADAS</v>
      </c>
      <c r="C2218" s="18"/>
      <c r="D2218" t="s">
        <v>122</v>
      </c>
      <c r="E2218" t="s">
        <v>2494</v>
      </c>
      <c r="F2218" t="s">
        <v>2547</v>
      </c>
      <c r="G2218" s="18" t="str">
        <f t="shared" si="152"/>
        <v>Catalogo principal</v>
      </c>
      <c r="H2218" s="43" t="s">
        <v>121</v>
      </c>
      <c r="I2218" s="37" t="s">
        <v>67</v>
      </c>
      <c r="J2218" t="s">
        <v>2715</v>
      </c>
      <c r="K2218" t="s">
        <v>40</v>
      </c>
      <c r="L2218" s="70" t="s">
        <v>21</v>
      </c>
      <c r="M2218" s="70" t="s">
        <v>4257</v>
      </c>
      <c r="N2218" s="37" t="s">
        <v>67</v>
      </c>
      <c r="O2218" s="37" t="s">
        <v>67</v>
      </c>
      <c r="P2218" s="37" t="s">
        <v>3759</v>
      </c>
      <c r="Q2218" s="75" t="s">
        <v>2494</v>
      </c>
      <c r="R2218" t="s">
        <v>207</v>
      </c>
      <c r="S2218" s="38">
        <v>1453</v>
      </c>
      <c r="T2218">
        <v>1</v>
      </c>
      <c r="U2218">
        <v>0</v>
      </c>
      <c r="V2218" s="43" t="str">
        <f t="shared" si="151"/>
        <v>USD</v>
      </c>
    </row>
    <row r="2219" spans="1:22" x14ac:dyDescent="0.2">
      <c r="A2219" s="18" t="str">
        <f t="shared" si="149"/>
        <v>Catalogo principalCSP ENTIDADES NO CUALIFICADASDG7GMGF0G49X-0001_NCLF</v>
      </c>
      <c r="B2219" s="18" t="str">
        <f t="shared" si="150"/>
        <v>DG7GMGF0G49X-0001_NCLFCSP ENTIDADES NO CUALIFICADAS</v>
      </c>
      <c r="C2219" s="18"/>
      <c r="D2219" t="s">
        <v>122</v>
      </c>
      <c r="E2219" t="s">
        <v>2495</v>
      </c>
      <c r="F2219" t="s">
        <v>2547</v>
      </c>
      <c r="G2219" s="18" t="str">
        <f t="shared" si="152"/>
        <v>Catalogo principal</v>
      </c>
      <c r="H2219" s="43" t="s">
        <v>121</v>
      </c>
      <c r="I2219" s="37" t="s">
        <v>67</v>
      </c>
      <c r="J2219" t="s">
        <v>2716</v>
      </c>
      <c r="K2219" t="s">
        <v>40</v>
      </c>
      <c r="L2219" s="70" t="s">
        <v>21</v>
      </c>
      <c r="M2219" s="70" t="s">
        <v>4257</v>
      </c>
      <c r="N2219" s="37" t="s">
        <v>67</v>
      </c>
      <c r="O2219" s="37" t="s">
        <v>67</v>
      </c>
      <c r="P2219" s="37" t="s">
        <v>3759</v>
      </c>
      <c r="Q2219" s="75" t="s">
        <v>2495</v>
      </c>
      <c r="R2219" t="s">
        <v>207</v>
      </c>
      <c r="S2219" s="38">
        <v>25431</v>
      </c>
      <c r="T2219">
        <v>1</v>
      </c>
      <c r="U2219">
        <v>0</v>
      </c>
      <c r="V2219" s="43" t="str">
        <f t="shared" si="151"/>
        <v>USD</v>
      </c>
    </row>
    <row r="2220" spans="1:22" x14ac:dyDescent="0.2">
      <c r="A2220" s="18" t="str">
        <f t="shared" si="149"/>
        <v>Catalogo principalCSP ENTIDADES NO CUALIFICADASDG7GMGF0G49W-0002_NCLF</v>
      </c>
      <c r="B2220" s="18" t="str">
        <f t="shared" si="150"/>
        <v>DG7GMGF0G49W-0002_NCLFCSP ENTIDADES NO CUALIFICADAS</v>
      </c>
      <c r="C2220" s="18"/>
      <c r="D2220" t="s">
        <v>122</v>
      </c>
      <c r="E2220" t="s">
        <v>2496</v>
      </c>
      <c r="F2220" t="s">
        <v>2547</v>
      </c>
      <c r="G2220" s="18" t="str">
        <f t="shared" si="152"/>
        <v>Catalogo principal</v>
      </c>
      <c r="H2220" s="43" t="s">
        <v>121</v>
      </c>
      <c r="I2220" s="37" t="s">
        <v>67</v>
      </c>
      <c r="J2220" t="s">
        <v>2717</v>
      </c>
      <c r="K2220" t="s">
        <v>40</v>
      </c>
      <c r="L2220" s="70" t="s">
        <v>21</v>
      </c>
      <c r="M2220" s="70" t="s">
        <v>4257</v>
      </c>
      <c r="N2220" s="37" t="s">
        <v>67</v>
      </c>
      <c r="O2220" s="37" t="s">
        <v>67</v>
      </c>
      <c r="P2220" s="37" t="s">
        <v>3759</v>
      </c>
      <c r="Q2220" s="75" t="s">
        <v>2496</v>
      </c>
      <c r="R2220" t="s">
        <v>207</v>
      </c>
      <c r="S2220" s="38">
        <v>5830</v>
      </c>
      <c r="T2220">
        <v>1</v>
      </c>
      <c r="U2220">
        <v>0</v>
      </c>
      <c r="V2220" s="43" t="str">
        <f t="shared" si="151"/>
        <v>USD</v>
      </c>
    </row>
    <row r="2221" spans="1:22" x14ac:dyDescent="0.2">
      <c r="A2221" s="18" t="str">
        <f t="shared" si="149"/>
        <v>Catalogo principalCSP ENTIDADES NO CUALIFICADASDG7GMGF0F4MF-0003_NCLF</v>
      </c>
      <c r="B2221" s="18" t="str">
        <f t="shared" si="150"/>
        <v>DG7GMGF0F4MF-0003_NCLFCSP ENTIDADES NO CUALIFICADAS</v>
      </c>
      <c r="C2221" s="18"/>
      <c r="D2221" t="s">
        <v>122</v>
      </c>
      <c r="E2221" t="s">
        <v>2497</v>
      </c>
      <c r="F2221" t="s">
        <v>2547</v>
      </c>
      <c r="G2221" s="18" t="str">
        <f t="shared" si="152"/>
        <v>Catalogo principal</v>
      </c>
      <c r="H2221" s="43" t="s">
        <v>121</v>
      </c>
      <c r="I2221" s="37" t="s">
        <v>67</v>
      </c>
      <c r="J2221" t="s">
        <v>2718</v>
      </c>
      <c r="K2221" t="s">
        <v>40</v>
      </c>
      <c r="L2221" s="70" t="s">
        <v>21</v>
      </c>
      <c r="M2221" s="70" t="s">
        <v>4257</v>
      </c>
      <c r="N2221" s="37" t="s">
        <v>67</v>
      </c>
      <c r="O2221" s="37" t="s">
        <v>67</v>
      </c>
      <c r="P2221" s="37" t="s">
        <v>3759</v>
      </c>
      <c r="Q2221" s="75" t="s">
        <v>2497</v>
      </c>
      <c r="R2221" t="s">
        <v>207</v>
      </c>
      <c r="S2221" s="38">
        <v>5124</v>
      </c>
      <c r="T2221">
        <v>1</v>
      </c>
      <c r="U2221">
        <v>0</v>
      </c>
      <c r="V2221" s="43" t="str">
        <f t="shared" si="151"/>
        <v>USD</v>
      </c>
    </row>
    <row r="2222" spans="1:22" x14ac:dyDescent="0.2">
      <c r="A2222" s="18" t="str">
        <f t="shared" si="149"/>
        <v>Catalogo principalCSP ENTIDADES NO CUALIFICADASDG7GMGF0F4MD-0005_NCLF</v>
      </c>
      <c r="B2222" s="18" t="str">
        <f t="shared" si="150"/>
        <v>DG7GMGF0F4MD-0005_NCLFCSP ENTIDADES NO CUALIFICADAS</v>
      </c>
      <c r="C2222" s="18"/>
      <c r="D2222" t="s">
        <v>122</v>
      </c>
      <c r="E2222" t="s">
        <v>2498</v>
      </c>
      <c r="F2222" t="s">
        <v>2547</v>
      </c>
      <c r="G2222" s="18" t="str">
        <f t="shared" si="152"/>
        <v>Catalogo principal</v>
      </c>
      <c r="H2222" s="43" t="s">
        <v>121</v>
      </c>
      <c r="I2222" s="37" t="s">
        <v>67</v>
      </c>
      <c r="J2222" t="s">
        <v>2719</v>
      </c>
      <c r="K2222" t="s">
        <v>40</v>
      </c>
      <c r="L2222" s="70" t="s">
        <v>21</v>
      </c>
      <c r="M2222" s="70" t="s">
        <v>4257</v>
      </c>
      <c r="N2222" s="37" t="s">
        <v>67</v>
      </c>
      <c r="O2222" s="37" t="s">
        <v>67</v>
      </c>
      <c r="P2222" s="37" t="s">
        <v>3759</v>
      </c>
      <c r="Q2222" s="75" t="s">
        <v>2498</v>
      </c>
      <c r="R2222" t="s">
        <v>207</v>
      </c>
      <c r="S2222" s="38">
        <v>54</v>
      </c>
      <c r="T2222">
        <v>1</v>
      </c>
      <c r="U2222">
        <v>0</v>
      </c>
      <c r="V2222" s="43" t="str">
        <f t="shared" si="151"/>
        <v>USD</v>
      </c>
    </row>
    <row r="2223" spans="1:22" x14ac:dyDescent="0.2">
      <c r="A2223" s="18" t="str">
        <f t="shared" si="149"/>
        <v>Catalogo principalCSP ENTIDADES NO CUALIFICADASDG7GMGF0F4MD-0004_NCLF</v>
      </c>
      <c r="B2223" s="18" t="str">
        <f t="shared" si="150"/>
        <v>DG7GMGF0F4MD-0004_NCLFCSP ENTIDADES NO CUALIFICADAS</v>
      </c>
      <c r="C2223" s="18"/>
      <c r="D2223" t="s">
        <v>122</v>
      </c>
      <c r="E2223" t="s">
        <v>2499</v>
      </c>
      <c r="F2223" t="s">
        <v>2547</v>
      </c>
      <c r="G2223" s="18" t="str">
        <f t="shared" si="152"/>
        <v>Catalogo principal</v>
      </c>
      <c r="H2223" s="43" t="s">
        <v>121</v>
      </c>
      <c r="I2223" s="37" t="s">
        <v>67</v>
      </c>
      <c r="J2223" t="s">
        <v>2720</v>
      </c>
      <c r="K2223" t="s">
        <v>40</v>
      </c>
      <c r="L2223" s="70" t="s">
        <v>21</v>
      </c>
      <c r="M2223" s="70" t="s">
        <v>4257</v>
      </c>
      <c r="N2223" s="37" t="s">
        <v>67</v>
      </c>
      <c r="O2223" s="37" t="s">
        <v>67</v>
      </c>
      <c r="P2223" s="37" t="s">
        <v>3759</v>
      </c>
      <c r="Q2223" s="75" t="s">
        <v>2499</v>
      </c>
      <c r="R2223" t="s">
        <v>207</v>
      </c>
      <c r="S2223" s="38">
        <v>69</v>
      </c>
      <c r="T2223">
        <v>1</v>
      </c>
      <c r="U2223">
        <v>0</v>
      </c>
      <c r="V2223" s="43" t="str">
        <f t="shared" si="151"/>
        <v>USD</v>
      </c>
    </row>
    <row r="2224" spans="1:22" x14ac:dyDescent="0.2">
      <c r="A2224" s="18" t="str">
        <f t="shared" si="149"/>
        <v>Catalogo principalCSP ENTIDADES NO CUALIFICADASDG7GMGF0F4MC-0003_NCLF</v>
      </c>
      <c r="B2224" s="18" t="str">
        <f t="shared" si="150"/>
        <v>DG7GMGF0F4MC-0003_NCLFCSP ENTIDADES NO CUALIFICADAS</v>
      </c>
      <c r="C2224" s="18"/>
      <c r="D2224" t="s">
        <v>122</v>
      </c>
      <c r="E2224" t="s">
        <v>2500</v>
      </c>
      <c r="F2224" t="s">
        <v>2547</v>
      </c>
      <c r="G2224" s="18" t="str">
        <f t="shared" si="152"/>
        <v>Catalogo principal</v>
      </c>
      <c r="H2224" s="43" t="s">
        <v>121</v>
      </c>
      <c r="I2224" s="37" t="s">
        <v>67</v>
      </c>
      <c r="J2224" t="s">
        <v>2721</v>
      </c>
      <c r="K2224" t="s">
        <v>40</v>
      </c>
      <c r="L2224" s="70" t="s">
        <v>21</v>
      </c>
      <c r="M2224" s="70" t="s">
        <v>4257</v>
      </c>
      <c r="N2224" s="37" t="s">
        <v>67</v>
      </c>
      <c r="O2224" s="37" t="s">
        <v>67</v>
      </c>
      <c r="P2224" s="37" t="s">
        <v>3759</v>
      </c>
      <c r="Q2224" s="75" t="s">
        <v>2500</v>
      </c>
      <c r="R2224" t="s">
        <v>207</v>
      </c>
      <c r="S2224" s="38">
        <v>897</v>
      </c>
      <c r="T2224">
        <v>1</v>
      </c>
      <c r="U2224">
        <v>0</v>
      </c>
      <c r="V2224" s="43" t="str">
        <f t="shared" si="151"/>
        <v>USD</v>
      </c>
    </row>
    <row r="2225" spans="1:22" x14ac:dyDescent="0.2">
      <c r="A2225" s="18" t="str">
        <f t="shared" si="149"/>
        <v>Catalogo principalCSP ENTIDADES NO CUALIFICADASDG7GMGF0F4MB-0005_NCLF</v>
      </c>
      <c r="B2225" s="18" t="str">
        <f t="shared" si="150"/>
        <v>DG7GMGF0F4MB-0005_NCLFCSP ENTIDADES NO CUALIFICADAS</v>
      </c>
      <c r="C2225" s="18"/>
      <c r="D2225" t="s">
        <v>122</v>
      </c>
      <c r="E2225" t="s">
        <v>2501</v>
      </c>
      <c r="F2225" t="s">
        <v>2547</v>
      </c>
      <c r="G2225" s="18" t="str">
        <f t="shared" si="152"/>
        <v>Catalogo principal</v>
      </c>
      <c r="H2225" s="43" t="s">
        <v>121</v>
      </c>
      <c r="I2225" s="37" t="s">
        <v>67</v>
      </c>
      <c r="J2225" t="s">
        <v>2722</v>
      </c>
      <c r="K2225" t="s">
        <v>40</v>
      </c>
      <c r="L2225" s="70" t="s">
        <v>21</v>
      </c>
      <c r="M2225" s="70" t="s">
        <v>4257</v>
      </c>
      <c r="N2225" s="37" t="s">
        <v>67</v>
      </c>
      <c r="O2225" s="37" t="s">
        <v>67</v>
      </c>
      <c r="P2225" s="37" t="s">
        <v>3759</v>
      </c>
      <c r="Q2225" s="75" t="s">
        <v>2501</v>
      </c>
      <c r="R2225" t="s">
        <v>207</v>
      </c>
      <c r="S2225" s="38">
        <v>86</v>
      </c>
      <c r="T2225">
        <v>1</v>
      </c>
      <c r="U2225">
        <v>0</v>
      </c>
      <c r="V2225" s="43" t="str">
        <f t="shared" si="151"/>
        <v>USD</v>
      </c>
    </row>
    <row r="2226" spans="1:22" x14ac:dyDescent="0.2">
      <c r="A2226" s="18" t="str">
        <f t="shared" si="149"/>
        <v>Catalogo principalCSP ENTIDADES NO CUALIFICADASDG7GMGF0F4MB-0004_NCLF</v>
      </c>
      <c r="B2226" s="18" t="str">
        <f t="shared" si="150"/>
        <v>DG7GMGF0F4MB-0004_NCLFCSP ENTIDADES NO CUALIFICADAS</v>
      </c>
      <c r="C2226" s="18"/>
      <c r="D2226" t="s">
        <v>122</v>
      </c>
      <c r="E2226" t="s">
        <v>2502</v>
      </c>
      <c r="F2226" t="s">
        <v>2547</v>
      </c>
      <c r="G2226" s="18" t="str">
        <f t="shared" si="152"/>
        <v>Catalogo principal</v>
      </c>
      <c r="H2226" s="43" t="s">
        <v>121</v>
      </c>
      <c r="I2226" s="37" t="s">
        <v>67</v>
      </c>
      <c r="J2226" t="s">
        <v>2723</v>
      </c>
      <c r="K2226" t="s">
        <v>40</v>
      </c>
      <c r="L2226" s="70" t="s">
        <v>21</v>
      </c>
      <c r="M2226" s="70" t="s">
        <v>4257</v>
      </c>
      <c r="N2226" s="37" t="s">
        <v>67</v>
      </c>
      <c r="O2226" s="37" t="s">
        <v>67</v>
      </c>
      <c r="P2226" s="37" t="s">
        <v>3759</v>
      </c>
      <c r="Q2226" s="75" t="s">
        <v>2502</v>
      </c>
      <c r="R2226" t="s">
        <v>207</v>
      </c>
      <c r="S2226" s="38">
        <v>111</v>
      </c>
      <c r="T2226">
        <v>1</v>
      </c>
      <c r="U2226">
        <v>0</v>
      </c>
      <c r="V2226" s="43" t="str">
        <f t="shared" si="151"/>
        <v>USD</v>
      </c>
    </row>
    <row r="2227" spans="1:22" x14ac:dyDescent="0.2">
      <c r="A2227" s="18" t="str">
        <f t="shared" si="149"/>
        <v>Catalogo principalCSP ENTIDADES NO CUALIFICADASDG7GMGF0D7FX-0002_NCLF</v>
      </c>
      <c r="B2227" s="18" t="str">
        <f t="shared" si="150"/>
        <v>DG7GMGF0D7FX-0002_NCLFCSP ENTIDADES NO CUALIFICADAS</v>
      </c>
      <c r="C2227" s="18"/>
      <c r="D2227" t="s">
        <v>122</v>
      </c>
      <c r="E2227" t="s">
        <v>2503</v>
      </c>
      <c r="F2227" t="s">
        <v>2547</v>
      </c>
      <c r="G2227" s="18" t="str">
        <f t="shared" si="152"/>
        <v>Catalogo principal</v>
      </c>
      <c r="H2227" s="43" t="s">
        <v>121</v>
      </c>
      <c r="I2227" s="37" t="s">
        <v>67</v>
      </c>
      <c r="J2227" t="s">
        <v>2724</v>
      </c>
      <c r="K2227" t="s">
        <v>40</v>
      </c>
      <c r="L2227" s="70" t="s">
        <v>21</v>
      </c>
      <c r="M2227" s="70" t="s">
        <v>4257</v>
      </c>
      <c r="N2227" s="37" t="s">
        <v>67</v>
      </c>
      <c r="O2227" s="37" t="s">
        <v>67</v>
      </c>
      <c r="P2227" s="37" t="s">
        <v>3759</v>
      </c>
      <c r="Q2227" s="75" t="s">
        <v>2503</v>
      </c>
      <c r="R2227" t="s">
        <v>207</v>
      </c>
      <c r="S2227" s="38">
        <v>707</v>
      </c>
      <c r="T2227">
        <v>1</v>
      </c>
      <c r="U2227">
        <v>0</v>
      </c>
      <c r="V2227" s="43" t="str">
        <f t="shared" si="151"/>
        <v>USD</v>
      </c>
    </row>
    <row r="2228" spans="1:22" x14ac:dyDescent="0.2">
      <c r="A2228" s="18" t="str">
        <f t="shared" si="149"/>
        <v>Catalogo principalCSP ENTIDADES NO CUALIFICADASDG7GMGF0D7FZ-0002_NCLF</v>
      </c>
      <c r="B2228" s="18" t="str">
        <f t="shared" si="150"/>
        <v>DG7GMGF0D7FZ-0002_NCLFCSP ENTIDADES NO CUALIFICADAS</v>
      </c>
      <c r="C2228" s="18"/>
      <c r="D2228" t="s">
        <v>122</v>
      </c>
      <c r="E2228" t="s">
        <v>2504</v>
      </c>
      <c r="F2228" t="s">
        <v>2547</v>
      </c>
      <c r="G2228" s="18" t="str">
        <f t="shared" si="152"/>
        <v>Catalogo principal</v>
      </c>
      <c r="H2228" s="43" t="s">
        <v>121</v>
      </c>
      <c r="I2228" s="37" t="s">
        <v>67</v>
      </c>
      <c r="J2228" t="s">
        <v>2725</v>
      </c>
      <c r="K2228" t="s">
        <v>40</v>
      </c>
      <c r="L2228" s="70" t="s">
        <v>21</v>
      </c>
      <c r="M2228" s="70" t="s">
        <v>4257</v>
      </c>
      <c r="N2228" s="37" t="s">
        <v>67</v>
      </c>
      <c r="O2228" s="37" t="s">
        <v>67</v>
      </c>
      <c r="P2228" s="37" t="s">
        <v>3759</v>
      </c>
      <c r="Q2228" s="75" t="s">
        <v>2504</v>
      </c>
      <c r="R2228" t="s">
        <v>207</v>
      </c>
      <c r="S2228" s="38">
        <v>518</v>
      </c>
      <c r="T2228">
        <v>1</v>
      </c>
      <c r="U2228">
        <v>0</v>
      </c>
      <c r="V2228" s="43" t="str">
        <f t="shared" si="151"/>
        <v>USD</v>
      </c>
    </row>
    <row r="2229" spans="1:22" x14ac:dyDescent="0.2">
      <c r="A2229" s="18" t="str">
        <f t="shared" si="149"/>
        <v>Catalogo principalCSP ENTIDADES NO CUALIFICADASDG7GMGF0D7D1-0002_NCLF</v>
      </c>
      <c r="B2229" s="18" t="str">
        <f t="shared" si="150"/>
        <v>DG7GMGF0D7D1-0002_NCLFCSP ENTIDADES NO CUALIFICADAS</v>
      </c>
      <c r="C2229" s="18"/>
      <c r="D2229" t="s">
        <v>122</v>
      </c>
      <c r="E2229" t="s">
        <v>2505</v>
      </c>
      <c r="F2229" t="s">
        <v>2547</v>
      </c>
      <c r="G2229" s="18" t="str">
        <f t="shared" si="152"/>
        <v>Catalogo principal</v>
      </c>
      <c r="H2229" s="43" t="s">
        <v>121</v>
      </c>
      <c r="I2229" s="37" t="s">
        <v>67</v>
      </c>
      <c r="J2229" t="s">
        <v>2726</v>
      </c>
      <c r="K2229" t="s">
        <v>40</v>
      </c>
      <c r="L2229" s="70" t="s">
        <v>21</v>
      </c>
      <c r="M2229" s="70" t="s">
        <v>4257</v>
      </c>
      <c r="N2229" s="37" t="s">
        <v>67</v>
      </c>
      <c r="O2229" s="37" t="s">
        <v>67</v>
      </c>
      <c r="P2229" s="37" t="s">
        <v>3759</v>
      </c>
      <c r="Q2229" s="75" t="s">
        <v>2505</v>
      </c>
      <c r="R2229" t="s">
        <v>207</v>
      </c>
      <c r="S2229" s="38">
        <v>518</v>
      </c>
      <c r="T2229">
        <v>1</v>
      </c>
      <c r="U2229">
        <v>0</v>
      </c>
      <c r="V2229" s="43" t="str">
        <f t="shared" si="151"/>
        <v>USD</v>
      </c>
    </row>
    <row r="2230" spans="1:22" x14ac:dyDescent="0.2">
      <c r="A2230" s="18" t="str">
        <f t="shared" si="149"/>
        <v>Catalogo principalCSP ENTIDADES NO CUALIFICADASDG7GMGF0D7D7-0001_NCLF</v>
      </c>
      <c r="B2230" s="18" t="str">
        <f t="shared" si="150"/>
        <v>DG7GMGF0D7D7-0001_NCLFCSP ENTIDADES NO CUALIFICADAS</v>
      </c>
      <c r="C2230" s="18"/>
      <c r="D2230" t="s">
        <v>122</v>
      </c>
      <c r="E2230" t="s">
        <v>2506</v>
      </c>
      <c r="F2230" t="s">
        <v>2547</v>
      </c>
      <c r="G2230" s="18" t="str">
        <f t="shared" si="152"/>
        <v>Catalogo principal</v>
      </c>
      <c r="H2230" s="43" t="s">
        <v>121</v>
      </c>
      <c r="I2230" s="37" t="s">
        <v>67</v>
      </c>
      <c r="J2230" t="s">
        <v>2727</v>
      </c>
      <c r="K2230" t="s">
        <v>40</v>
      </c>
      <c r="L2230" s="70" t="s">
        <v>21</v>
      </c>
      <c r="M2230" s="70" t="s">
        <v>4257</v>
      </c>
      <c r="N2230" s="37" t="s">
        <v>67</v>
      </c>
      <c r="O2230" s="37" t="s">
        <v>67</v>
      </c>
      <c r="P2230" s="37" t="s">
        <v>3759</v>
      </c>
      <c r="Q2230" s="75" t="s">
        <v>2506</v>
      </c>
      <c r="R2230" t="s">
        <v>207</v>
      </c>
      <c r="S2230" s="38">
        <v>1299</v>
      </c>
      <c r="T2230">
        <v>1</v>
      </c>
      <c r="U2230">
        <v>0</v>
      </c>
      <c r="V2230" s="43" t="str">
        <f t="shared" si="151"/>
        <v>USD</v>
      </c>
    </row>
    <row r="2231" spans="1:22" x14ac:dyDescent="0.2">
      <c r="A2231" s="18" t="str">
        <f t="shared" si="149"/>
        <v>Catalogo principalCSP ENTIDADES NO CUALIFICADASDG7GMGF0F4MH-0003_NCLF</v>
      </c>
      <c r="B2231" s="18" t="str">
        <f t="shared" si="150"/>
        <v>DG7GMGF0F4MH-0003_NCLFCSP ENTIDADES NO CUALIFICADAS</v>
      </c>
      <c r="C2231" s="18"/>
      <c r="D2231" t="s">
        <v>122</v>
      </c>
      <c r="E2231" t="s">
        <v>2507</v>
      </c>
      <c r="F2231" t="s">
        <v>2547</v>
      </c>
      <c r="G2231" s="18" t="str">
        <f t="shared" si="152"/>
        <v>Catalogo principal</v>
      </c>
      <c r="H2231" s="43" t="s">
        <v>121</v>
      </c>
      <c r="I2231" s="37" t="s">
        <v>67</v>
      </c>
      <c r="J2231" t="s">
        <v>2728</v>
      </c>
      <c r="K2231" t="s">
        <v>40</v>
      </c>
      <c r="L2231" s="70" t="s">
        <v>21</v>
      </c>
      <c r="M2231" s="70" t="s">
        <v>4257</v>
      </c>
      <c r="N2231" s="37" t="s">
        <v>67</v>
      </c>
      <c r="O2231" s="37" t="s">
        <v>67</v>
      </c>
      <c r="P2231" s="37" t="s">
        <v>3759</v>
      </c>
      <c r="Q2231" s="75" t="s">
        <v>2507</v>
      </c>
      <c r="R2231" t="s">
        <v>207</v>
      </c>
      <c r="S2231" s="38">
        <v>7166</v>
      </c>
      <c r="T2231">
        <v>1</v>
      </c>
      <c r="U2231">
        <v>0</v>
      </c>
      <c r="V2231" s="43" t="str">
        <f t="shared" si="151"/>
        <v>USD</v>
      </c>
    </row>
    <row r="2232" spans="1:22" x14ac:dyDescent="0.2">
      <c r="A2232" s="18" t="str">
        <f t="shared" si="149"/>
        <v>Catalogo principalCSP ENTIDADES NO CUALIFICADASDG7GMGF0F4LF-0003_NCLF</v>
      </c>
      <c r="B2232" s="18" t="str">
        <f t="shared" si="150"/>
        <v>DG7GMGF0F4LF-0003_NCLFCSP ENTIDADES NO CUALIFICADAS</v>
      </c>
      <c r="C2232" s="18"/>
      <c r="D2232" t="s">
        <v>122</v>
      </c>
      <c r="E2232" t="s">
        <v>2508</v>
      </c>
      <c r="F2232" t="s">
        <v>2547</v>
      </c>
      <c r="G2232" s="18" t="str">
        <f t="shared" si="152"/>
        <v>Catalogo principal</v>
      </c>
      <c r="H2232" s="43" t="s">
        <v>121</v>
      </c>
      <c r="I2232" s="37" t="s">
        <v>67</v>
      </c>
      <c r="J2232" t="s">
        <v>2729</v>
      </c>
      <c r="K2232" t="s">
        <v>40</v>
      </c>
      <c r="L2232" s="70" t="s">
        <v>21</v>
      </c>
      <c r="M2232" s="70" t="s">
        <v>4257</v>
      </c>
      <c r="N2232" s="37" t="s">
        <v>67</v>
      </c>
      <c r="O2232" s="37" t="s">
        <v>67</v>
      </c>
      <c r="P2232" s="37" t="s">
        <v>3759</v>
      </c>
      <c r="Q2232" s="75" t="s">
        <v>2508</v>
      </c>
      <c r="R2232" t="s">
        <v>207</v>
      </c>
      <c r="S2232" s="38">
        <v>213</v>
      </c>
      <c r="T2232">
        <v>1</v>
      </c>
      <c r="U2232">
        <v>0</v>
      </c>
      <c r="V2232" s="43" t="str">
        <f t="shared" si="151"/>
        <v>USD</v>
      </c>
    </row>
    <row r="2233" spans="1:22" x14ac:dyDescent="0.2">
      <c r="A2233" s="18" t="str">
        <f t="shared" si="149"/>
        <v>Catalogo principalCSP ENTIDADES NO CUALIFICADASDG7GMGF0F4LF-0001_NCLF</v>
      </c>
      <c r="B2233" s="18" t="str">
        <f t="shared" si="150"/>
        <v>DG7GMGF0F4LF-0001_NCLFCSP ENTIDADES NO CUALIFICADAS</v>
      </c>
      <c r="C2233" s="18"/>
      <c r="D2233" t="s">
        <v>122</v>
      </c>
      <c r="E2233" t="s">
        <v>2509</v>
      </c>
      <c r="F2233" t="s">
        <v>2547</v>
      </c>
      <c r="G2233" s="18" t="str">
        <f t="shared" si="152"/>
        <v>Catalogo principal</v>
      </c>
      <c r="H2233" s="43" t="s">
        <v>121</v>
      </c>
      <c r="I2233" s="37" t="s">
        <v>67</v>
      </c>
      <c r="J2233" t="s">
        <v>2730</v>
      </c>
      <c r="K2233" t="s">
        <v>40</v>
      </c>
      <c r="L2233" s="70" t="s">
        <v>21</v>
      </c>
      <c r="M2233" s="70" t="s">
        <v>4257</v>
      </c>
      <c r="N2233" s="37" t="s">
        <v>67</v>
      </c>
      <c r="O2233" s="37" t="s">
        <v>67</v>
      </c>
      <c r="P2233" s="37" t="s">
        <v>3759</v>
      </c>
      <c r="Q2233" s="75" t="s">
        <v>2509</v>
      </c>
      <c r="R2233" t="s">
        <v>207</v>
      </c>
      <c r="S2233" s="38">
        <v>278</v>
      </c>
      <c r="T2233">
        <v>1</v>
      </c>
      <c r="U2233">
        <v>0</v>
      </c>
      <c r="V2233" s="43" t="str">
        <f t="shared" si="151"/>
        <v>USD</v>
      </c>
    </row>
    <row r="2234" spans="1:22" x14ac:dyDescent="0.2">
      <c r="A2234" s="18" t="str">
        <f t="shared" si="149"/>
        <v>Catalogo principalCSP ENTIDADES NO CUALIFICADASDG7GMGF0D7D8-0001_NCLF</v>
      </c>
      <c r="B2234" s="18" t="str">
        <f t="shared" si="150"/>
        <v>DG7GMGF0D7D8-0001_NCLFCSP ENTIDADES NO CUALIFICADAS</v>
      </c>
      <c r="C2234" s="18"/>
      <c r="D2234" t="s">
        <v>122</v>
      </c>
      <c r="E2234" t="s">
        <v>2510</v>
      </c>
      <c r="F2234" t="s">
        <v>2547</v>
      </c>
      <c r="G2234" s="18" t="str">
        <f t="shared" si="152"/>
        <v>Catalogo principal</v>
      </c>
      <c r="H2234" s="43" t="s">
        <v>121</v>
      </c>
      <c r="I2234" s="37" t="s">
        <v>67</v>
      </c>
      <c r="J2234" t="s">
        <v>2731</v>
      </c>
      <c r="K2234" t="s">
        <v>40</v>
      </c>
      <c r="L2234" s="70" t="s">
        <v>21</v>
      </c>
      <c r="M2234" s="70" t="s">
        <v>4257</v>
      </c>
      <c r="N2234" s="37" t="s">
        <v>67</v>
      </c>
      <c r="O2234" s="37" t="s">
        <v>67</v>
      </c>
      <c r="P2234" s="37" t="s">
        <v>3759</v>
      </c>
      <c r="Q2234" s="75" t="s">
        <v>2510</v>
      </c>
      <c r="R2234" t="s">
        <v>207</v>
      </c>
      <c r="S2234" s="38">
        <v>782</v>
      </c>
      <c r="T2234">
        <v>1</v>
      </c>
      <c r="U2234">
        <v>0</v>
      </c>
      <c r="V2234" s="43" t="str">
        <f t="shared" si="151"/>
        <v>USD</v>
      </c>
    </row>
    <row r="2235" spans="1:22" x14ac:dyDescent="0.2">
      <c r="A2235" s="18" t="str">
        <f t="shared" si="149"/>
        <v>Catalogo principalCSP ENTIDADES NO CUALIFICADASDG7GMGF0F4LV-0003_NCLF</v>
      </c>
      <c r="B2235" s="18" t="str">
        <f t="shared" si="150"/>
        <v>DG7GMGF0F4LV-0003_NCLFCSP ENTIDADES NO CUALIFICADAS</v>
      </c>
      <c r="C2235" s="18"/>
      <c r="D2235" t="s">
        <v>122</v>
      </c>
      <c r="E2235" t="s">
        <v>2511</v>
      </c>
      <c r="F2235" t="s">
        <v>2547</v>
      </c>
      <c r="G2235" s="18" t="str">
        <f t="shared" si="152"/>
        <v>Catalogo principal</v>
      </c>
      <c r="H2235" s="43" t="s">
        <v>121</v>
      </c>
      <c r="I2235" s="37" t="s">
        <v>67</v>
      </c>
      <c r="J2235" t="s">
        <v>2732</v>
      </c>
      <c r="K2235" t="s">
        <v>40</v>
      </c>
      <c r="L2235" s="70" t="s">
        <v>21</v>
      </c>
      <c r="M2235" s="70" t="s">
        <v>4257</v>
      </c>
      <c r="N2235" s="37" t="s">
        <v>67</v>
      </c>
      <c r="O2235" s="37" t="s">
        <v>67</v>
      </c>
      <c r="P2235" s="37" t="s">
        <v>3759</v>
      </c>
      <c r="Q2235" s="75" t="s">
        <v>2511</v>
      </c>
      <c r="R2235" t="s">
        <v>207</v>
      </c>
      <c r="S2235" s="38">
        <v>105</v>
      </c>
      <c r="T2235">
        <v>1</v>
      </c>
      <c r="U2235">
        <v>0</v>
      </c>
      <c r="V2235" s="43" t="str">
        <f t="shared" si="151"/>
        <v>USD</v>
      </c>
    </row>
    <row r="2236" spans="1:22" x14ac:dyDescent="0.2">
      <c r="A2236" s="18" t="str">
        <f t="shared" si="149"/>
        <v>Catalogo principalCSP ENTIDADES NO CUALIFICADASDG7GMGF0F4LV-0002_NCLF</v>
      </c>
      <c r="B2236" s="18" t="str">
        <f t="shared" si="150"/>
        <v>DG7GMGF0F4LV-0002_NCLFCSP ENTIDADES NO CUALIFICADAS</v>
      </c>
      <c r="C2236" s="18"/>
      <c r="D2236" t="s">
        <v>122</v>
      </c>
      <c r="E2236" t="s">
        <v>2512</v>
      </c>
      <c r="F2236" t="s">
        <v>2547</v>
      </c>
      <c r="G2236" s="18" t="str">
        <f t="shared" si="152"/>
        <v>Catalogo principal</v>
      </c>
      <c r="H2236" s="43" t="s">
        <v>121</v>
      </c>
      <c r="I2236" s="37" t="s">
        <v>67</v>
      </c>
      <c r="J2236" t="s">
        <v>2733</v>
      </c>
      <c r="K2236" t="s">
        <v>40</v>
      </c>
      <c r="L2236" s="70" t="s">
        <v>21</v>
      </c>
      <c r="M2236" s="70" t="s">
        <v>4257</v>
      </c>
      <c r="N2236" s="37" t="s">
        <v>67</v>
      </c>
      <c r="O2236" s="37" t="s">
        <v>67</v>
      </c>
      <c r="P2236" s="37" t="s">
        <v>3759</v>
      </c>
      <c r="Q2236" s="75" t="s">
        <v>2512</v>
      </c>
      <c r="R2236" t="s">
        <v>207</v>
      </c>
      <c r="S2236" s="38">
        <v>138</v>
      </c>
      <c r="T2236">
        <v>1</v>
      </c>
      <c r="U2236">
        <v>0</v>
      </c>
      <c r="V2236" s="43" t="str">
        <f t="shared" si="151"/>
        <v>USD</v>
      </c>
    </row>
    <row r="2237" spans="1:22" x14ac:dyDescent="0.2">
      <c r="A2237" s="18" t="str">
        <f t="shared" si="149"/>
        <v>Catalogo principalCSP ENTIDADES NO CUALIFICADASDG7GMGF0F4LT-0002_NCLF</v>
      </c>
      <c r="B2237" s="18" t="str">
        <f t="shared" si="150"/>
        <v>DG7GMGF0F4LT-0002_NCLFCSP ENTIDADES NO CUALIFICADAS</v>
      </c>
      <c r="C2237" s="18"/>
      <c r="D2237" t="s">
        <v>122</v>
      </c>
      <c r="E2237" t="s">
        <v>2513</v>
      </c>
      <c r="F2237" t="s">
        <v>2547</v>
      </c>
      <c r="G2237" s="18" t="str">
        <f t="shared" si="152"/>
        <v>Catalogo principal</v>
      </c>
      <c r="H2237" s="43" t="s">
        <v>121</v>
      </c>
      <c r="I2237" s="37" t="s">
        <v>67</v>
      </c>
      <c r="J2237" t="s">
        <v>2734</v>
      </c>
      <c r="K2237" t="s">
        <v>40</v>
      </c>
      <c r="L2237" s="70" t="s">
        <v>21</v>
      </c>
      <c r="M2237" s="70" t="s">
        <v>4257</v>
      </c>
      <c r="N2237" s="37" t="s">
        <v>67</v>
      </c>
      <c r="O2237" s="37" t="s">
        <v>67</v>
      </c>
      <c r="P2237" s="37" t="s">
        <v>3759</v>
      </c>
      <c r="Q2237" s="75" t="s">
        <v>2513</v>
      </c>
      <c r="R2237" t="s">
        <v>207</v>
      </c>
      <c r="S2237" s="38">
        <v>8599</v>
      </c>
      <c r="T2237">
        <v>1</v>
      </c>
      <c r="U2237">
        <v>0</v>
      </c>
      <c r="V2237" s="43" t="str">
        <f t="shared" si="151"/>
        <v>USD</v>
      </c>
    </row>
    <row r="2238" spans="1:22" x14ac:dyDescent="0.2">
      <c r="A2238" s="18" t="str">
        <f t="shared" si="149"/>
        <v>Catalogo principalCSP ENTIDADES NO CUALIFICADASDG7GMGF0F4LS-0003_NCLF</v>
      </c>
      <c r="B2238" s="18" t="str">
        <f t="shared" si="150"/>
        <v>DG7GMGF0F4LS-0003_NCLFCSP ENTIDADES NO CUALIFICADAS</v>
      </c>
      <c r="C2238" s="18"/>
      <c r="D2238" t="s">
        <v>122</v>
      </c>
      <c r="E2238" t="s">
        <v>2514</v>
      </c>
      <c r="F2238" t="s">
        <v>2547</v>
      </c>
      <c r="G2238" s="18" t="str">
        <f t="shared" si="152"/>
        <v>Catalogo principal</v>
      </c>
      <c r="H2238" s="43" t="s">
        <v>121</v>
      </c>
      <c r="I2238" s="37" t="s">
        <v>67</v>
      </c>
      <c r="J2238" t="s">
        <v>2735</v>
      </c>
      <c r="K2238" t="s">
        <v>40</v>
      </c>
      <c r="L2238" s="70" t="s">
        <v>21</v>
      </c>
      <c r="M2238" s="70" t="s">
        <v>4257</v>
      </c>
      <c r="N2238" s="37" t="s">
        <v>67</v>
      </c>
      <c r="O2238" s="37" t="s">
        <v>67</v>
      </c>
      <c r="P2238" s="37" t="s">
        <v>3759</v>
      </c>
      <c r="Q2238" s="75" t="s">
        <v>2514</v>
      </c>
      <c r="R2238" t="s">
        <v>207</v>
      </c>
      <c r="S2238" s="38">
        <v>121</v>
      </c>
      <c r="T2238">
        <v>1</v>
      </c>
      <c r="U2238">
        <v>0</v>
      </c>
      <c r="V2238" s="43" t="str">
        <f t="shared" si="151"/>
        <v>USD</v>
      </c>
    </row>
    <row r="2239" spans="1:22" x14ac:dyDescent="0.2">
      <c r="A2239" s="18" t="str">
        <f t="shared" si="149"/>
        <v>Catalogo principalCSP ENTIDADES NO CUALIFICADASDG7GMGF0F4LS-0002_NCLF</v>
      </c>
      <c r="B2239" s="18" t="str">
        <f t="shared" si="150"/>
        <v>DG7GMGF0F4LS-0002_NCLFCSP ENTIDADES NO CUALIFICADAS</v>
      </c>
      <c r="C2239" s="18"/>
      <c r="D2239" t="s">
        <v>122</v>
      </c>
      <c r="E2239" t="s">
        <v>2515</v>
      </c>
      <c r="F2239" t="s">
        <v>2547</v>
      </c>
      <c r="G2239" s="18" t="str">
        <f t="shared" si="152"/>
        <v>Catalogo principal</v>
      </c>
      <c r="H2239" s="43" t="s">
        <v>121</v>
      </c>
      <c r="I2239" s="37" t="s">
        <v>67</v>
      </c>
      <c r="J2239" t="s">
        <v>2736</v>
      </c>
      <c r="K2239" t="s">
        <v>40</v>
      </c>
      <c r="L2239" s="70" t="s">
        <v>21</v>
      </c>
      <c r="M2239" s="70" t="s">
        <v>4257</v>
      </c>
      <c r="N2239" s="37" t="s">
        <v>67</v>
      </c>
      <c r="O2239" s="37" t="s">
        <v>67</v>
      </c>
      <c r="P2239" s="37" t="s">
        <v>3759</v>
      </c>
      <c r="Q2239" s="75" t="s">
        <v>2515</v>
      </c>
      <c r="R2239" t="s">
        <v>207</v>
      </c>
      <c r="S2239" s="38">
        <v>155</v>
      </c>
      <c r="T2239">
        <v>1</v>
      </c>
      <c r="U2239">
        <v>0</v>
      </c>
      <c r="V2239" s="43" t="str">
        <f t="shared" si="151"/>
        <v>USD</v>
      </c>
    </row>
    <row r="2240" spans="1:22" x14ac:dyDescent="0.2">
      <c r="A2240" s="18" t="str">
        <f t="shared" si="149"/>
        <v>Catalogo principalCSP ENTIDADES NO CUALIFICADASDG7GMGF0F4LQ-0002_NCLF</v>
      </c>
      <c r="B2240" s="18" t="str">
        <f t="shared" si="150"/>
        <v>DG7GMGF0F4LQ-0002_NCLFCSP ENTIDADES NO CUALIFICADAS</v>
      </c>
      <c r="C2240" s="18"/>
      <c r="D2240" t="s">
        <v>122</v>
      </c>
      <c r="E2240" t="s">
        <v>2516</v>
      </c>
      <c r="F2240" t="s">
        <v>2547</v>
      </c>
      <c r="G2240" s="18" t="str">
        <f t="shared" si="152"/>
        <v>Catalogo principal</v>
      </c>
      <c r="H2240" s="43" t="s">
        <v>121</v>
      </c>
      <c r="I2240" s="37" t="s">
        <v>67</v>
      </c>
      <c r="J2240" t="s">
        <v>2737</v>
      </c>
      <c r="K2240" t="s">
        <v>40</v>
      </c>
      <c r="L2240" s="70" t="s">
        <v>21</v>
      </c>
      <c r="M2240" s="70" t="s">
        <v>4257</v>
      </c>
      <c r="N2240" s="37" t="s">
        <v>67</v>
      </c>
      <c r="O2240" s="37" t="s">
        <v>67</v>
      </c>
      <c r="P2240" s="37" t="s">
        <v>3759</v>
      </c>
      <c r="Q2240" s="75" t="s">
        <v>2516</v>
      </c>
      <c r="R2240" t="s">
        <v>207</v>
      </c>
      <c r="S2240" s="38">
        <v>4612</v>
      </c>
      <c r="T2240">
        <v>1</v>
      </c>
      <c r="U2240">
        <v>0</v>
      </c>
      <c r="V2240" s="43" t="str">
        <f t="shared" si="151"/>
        <v>USD</v>
      </c>
    </row>
    <row r="2241" spans="1:22" x14ac:dyDescent="0.2">
      <c r="A2241" s="18" t="str">
        <f t="shared" si="149"/>
        <v>Catalogo principalCSP ENTIDADES NO CUALIFICADASDG7GMGF0F4LP-0003_NCLF</v>
      </c>
      <c r="B2241" s="18" t="str">
        <f t="shared" si="150"/>
        <v>DG7GMGF0F4LP-0003_NCLFCSP ENTIDADES NO CUALIFICADAS</v>
      </c>
      <c r="C2241" s="18"/>
      <c r="D2241" t="s">
        <v>122</v>
      </c>
      <c r="E2241" t="s">
        <v>2517</v>
      </c>
      <c r="F2241" t="s">
        <v>2547</v>
      </c>
      <c r="G2241" s="18" t="str">
        <f t="shared" si="152"/>
        <v>Catalogo principal</v>
      </c>
      <c r="H2241" s="43" t="s">
        <v>121</v>
      </c>
      <c r="I2241" s="37" t="s">
        <v>67</v>
      </c>
      <c r="J2241" t="s">
        <v>2738</v>
      </c>
      <c r="K2241" t="s">
        <v>40</v>
      </c>
      <c r="L2241" s="70" t="s">
        <v>21</v>
      </c>
      <c r="M2241" s="70" t="s">
        <v>4257</v>
      </c>
      <c r="N2241" s="37" t="s">
        <v>67</v>
      </c>
      <c r="O2241" s="37" t="s">
        <v>67</v>
      </c>
      <c r="P2241" s="37" t="s">
        <v>3759</v>
      </c>
      <c r="Q2241" s="75" t="s">
        <v>2517</v>
      </c>
      <c r="R2241" t="s">
        <v>207</v>
      </c>
      <c r="S2241" s="38">
        <v>138</v>
      </c>
      <c r="T2241">
        <v>1</v>
      </c>
      <c r="U2241">
        <v>0</v>
      </c>
      <c r="V2241" s="43" t="str">
        <f t="shared" si="151"/>
        <v>USD</v>
      </c>
    </row>
    <row r="2242" spans="1:22" x14ac:dyDescent="0.2">
      <c r="A2242" s="18" t="str">
        <f t="shared" si="149"/>
        <v>Catalogo principalCSP ENTIDADES NO CUALIFICADASDG7GMGF0F4LP-0002_NCLF</v>
      </c>
      <c r="B2242" s="18" t="str">
        <f t="shared" si="150"/>
        <v>DG7GMGF0F4LP-0002_NCLFCSP ENTIDADES NO CUALIFICADAS</v>
      </c>
      <c r="C2242" s="18"/>
      <c r="D2242" t="s">
        <v>122</v>
      </c>
      <c r="E2242" t="s">
        <v>2518</v>
      </c>
      <c r="F2242" t="s">
        <v>2547</v>
      </c>
      <c r="G2242" s="18" t="str">
        <f t="shared" si="152"/>
        <v>Catalogo principal</v>
      </c>
      <c r="H2242" s="43" t="s">
        <v>121</v>
      </c>
      <c r="I2242" s="37" t="s">
        <v>67</v>
      </c>
      <c r="J2242" t="s">
        <v>2739</v>
      </c>
      <c r="K2242" t="s">
        <v>40</v>
      </c>
      <c r="L2242" s="70" t="s">
        <v>21</v>
      </c>
      <c r="M2242" s="70" t="s">
        <v>4257</v>
      </c>
      <c r="N2242" s="37" t="s">
        <v>67</v>
      </c>
      <c r="O2242" s="37" t="s">
        <v>67</v>
      </c>
      <c r="P2242" s="37" t="s">
        <v>3759</v>
      </c>
      <c r="Q2242" s="75" t="s">
        <v>2518</v>
      </c>
      <c r="R2242" t="s">
        <v>207</v>
      </c>
      <c r="S2242" s="38">
        <v>178</v>
      </c>
      <c r="T2242">
        <v>1</v>
      </c>
      <c r="U2242">
        <v>0</v>
      </c>
      <c r="V2242" s="43" t="str">
        <f t="shared" si="151"/>
        <v>USD</v>
      </c>
    </row>
    <row r="2243" spans="1:22" x14ac:dyDescent="0.2">
      <c r="A2243" s="18" t="str">
        <f t="shared" si="149"/>
        <v>Catalogo principalCSP ENTIDADES NO CUALIFICADASDG7GMGF0F4LN-0003_NCLF</v>
      </c>
      <c r="B2243" s="18" t="str">
        <f t="shared" si="150"/>
        <v>DG7GMGF0F4LN-0003_NCLFCSP ENTIDADES NO CUALIFICADAS</v>
      </c>
      <c r="C2243" s="18"/>
      <c r="D2243" t="s">
        <v>122</v>
      </c>
      <c r="E2243" t="s">
        <v>2519</v>
      </c>
      <c r="F2243" t="s">
        <v>2547</v>
      </c>
      <c r="G2243" s="18" t="str">
        <f t="shared" si="152"/>
        <v>Catalogo principal</v>
      </c>
      <c r="H2243" s="43" t="s">
        <v>121</v>
      </c>
      <c r="I2243" s="37" t="s">
        <v>67</v>
      </c>
      <c r="J2243" t="s">
        <v>2740</v>
      </c>
      <c r="K2243" t="s">
        <v>40</v>
      </c>
      <c r="L2243" s="70" t="s">
        <v>21</v>
      </c>
      <c r="M2243" s="70" t="s">
        <v>4257</v>
      </c>
      <c r="N2243" s="37" t="s">
        <v>67</v>
      </c>
      <c r="O2243" s="37" t="s">
        <v>67</v>
      </c>
      <c r="P2243" s="37" t="s">
        <v>3759</v>
      </c>
      <c r="Q2243" s="75" t="s">
        <v>2519</v>
      </c>
      <c r="R2243" t="s">
        <v>207</v>
      </c>
      <c r="S2243" s="38">
        <v>138</v>
      </c>
      <c r="T2243">
        <v>1</v>
      </c>
      <c r="U2243">
        <v>0</v>
      </c>
      <c r="V2243" s="43" t="str">
        <f t="shared" si="151"/>
        <v>USD</v>
      </c>
    </row>
    <row r="2244" spans="1:22" x14ac:dyDescent="0.2">
      <c r="A2244" s="18" t="str">
        <f t="shared" si="149"/>
        <v>Catalogo principalCSP ENTIDADES NO CUALIFICADASDG7GMGF0F4LN-0002_NCLF</v>
      </c>
      <c r="B2244" s="18" t="str">
        <f t="shared" si="150"/>
        <v>DG7GMGF0F4LN-0002_NCLFCSP ENTIDADES NO CUALIFICADAS</v>
      </c>
      <c r="C2244" s="18"/>
      <c r="D2244" t="s">
        <v>122</v>
      </c>
      <c r="E2244" t="s">
        <v>2520</v>
      </c>
      <c r="F2244" t="s">
        <v>2547</v>
      </c>
      <c r="G2244" s="18" t="str">
        <f t="shared" si="152"/>
        <v>Catalogo principal</v>
      </c>
      <c r="H2244" s="43" t="s">
        <v>121</v>
      </c>
      <c r="I2244" s="37" t="s">
        <v>67</v>
      </c>
      <c r="J2244" t="s">
        <v>2741</v>
      </c>
      <c r="K2244" t="s">
        <v>40</v>
      </c>
      <c r="L2244" s="70" t="s">
        <v>21</v>
      </c>
      <c r="M2244" s="70" t="s">
        <v>4257</v>
      </c>
      <c r="N2244" s="37" t="s">
        <v>67</v>
      </c>
      <c r="O2244" s="37" t="s">
        <v>67</v>
      </c>
      <c r="P2244" s="37" t="s">
        <v>3759</v>
      </c>
      <c r="Q2244" s="75" t="s">
        <v>2520</v>
      </c>
      <c r="R2244" t="s">
        <v>207</v>
      </c>
      <c r="S2244" s="38">
        <v>178</v>
      </c>
      <c r="T2244">
        <v>1</v>
      </c>
      <c r="U2244">
        <v>0</v>
      </c>
      <c r="V2244" s="43" t="str">
        <f t="shared" si="151"/>
        <v>USD</v>
      </c>
    </row>
    <row r="2245" spans="1:22" x14ac:dyDescent="0.2">
      <c r="A2245" s="18" t="str">
        <f t="shared" si="149"/>
        <v>Catalogo principalCSP ENTIDADES NO CUALIFICADASDG7GMGF0F4K1-0003_NCLF</v>
      </c>
      <c r="B2245" s="18" t="str">
        <f t="shared" si="150"/>
        <v>DG7GMGF0F4K1-0003_NCLFCSP ENTIDADES NO CUALIFICADAS</v>
      </c>
      <c r="C2245" s="18"/>
      <c r="D2245" t="s">
        <v>122</v>
      </c>
      <c r="E2245" t="s">
        <v>2521</v>
      </c>
      <c r="F2245" t="s">
        <v>2547</v>
      </c>
      <c r="G2245" s="18" t="str">
        <f t="shared" si="152"/>
        <v>Catalogo principal</v>
      </c>
      <c r="H2245" s="43" t="s">
        <v>121</v>
      </c>
      <c r="I2245" s="37" t="s">
        <v>67</v>
      </c>
      <c r="J2245" t="s">
        <v>2742</v>
      </c>
      <c r="K2245" t="s">
        <v>40</v>
      </c>
      <c r="L2245" s="70" t="s">
        <v>21</v>
      </c>
      <c r="M2245" s="70" t="s">
        <v>4257</v>
      </c>
      <c r="N2245" s="37" t="s">
        <v>67</v>
      </c>
      <c r="O2245" s="37" t="s">
        <v>67</v>
      </c>
      <c r="P2245" s="37" t="s">
        <v>3759</v>
      </c>
      <c r="Q2245" s="75" t="s">
        <v>2521</v>
      </c>
      <c r="R2245" t="s">
        <v>207</v>
      </c>
      <c r="S2245" s="38">
        <v>41</v>
      </c>
      <c r="T2245">
        <v>1</v>
      </c>
      <c r="U2245">
        <v>0</v>
      </c>
      <c r="V2245" s="43" t="str">
        <f t="shared" si="151"/>
        <v>USD</v>
      </c>
    </row>
    <row r="2246" spans="1:22" x14ac:dyDescent="0.2">
      <c r="A2246" s="18" t="str">
        <f t="shared" ref="A2246:A2307" si="153">D2246&amp;F2246&amp;E2246</f>
        <v>Catalogo principalCSP ENTIDADES NO CUALIFICADASDG7GMGF0F4K1-0002_NCLF</v>
      </c>
      <c r="B2246" s="18" t="str">
        <f t="shared" ref="B2246:B2307" si="154">E2246&amp;F2246</f>
        <v>DG7GMGF0F4K1-0002_NCLFCSP ENTIDADES NO CUALIFICADAS</v>
      </c>
      <c r="C2246" s="18"/>
      <c r="D2246" t="s">
        <v>122</v>
      </c>
      <c r="E2246" t="s">
        <v>2522</v>
      </c>
      <c r="F2246" t="s">
        <v>2547</v>
      </c>
      <c r="G2246" s="18" t="str">
        <f t="shared" si="152"/>
        <v>Catalogo principal</v>
      </c>
      <c r="H2246" s="43" t="s">
        <v>121</v>
      </c>
      <c r="I2246" s="37" t="s">
        <v>67</v>
      </c>
      <c r="J2246" t="s">
        <v>2743</v>
      </c>
      <c r="K2246" t="s">
        <v>40</v>
      </c>
      <c r="L2246" s="70" t="s">
        <v>21</v>
      </c>
      <c r="M2246" s="70" t="s">
        <v>4257</v>
      </c>
      <c r="N2246" s="37" t="s">
        <v>67</v>
      </c>
      <c r="O2246" s="37" t="s">
        <v>67</v>
      </c>
      <c r="P2246" s="37" t="s">
        <v>3759</v>
      </c>
      <c r="Q2246" s="75" t="s">
        <v>2522</v>
      </c>
      <c r="R2246" t="s">
        <v>207</v>
      </c>
      <c r="S2246" s="38">
        <v>52</v>
      </c>
      <c r="T2246">
        <v>1</v>
      </c>
      <c r="U2246">
        <v>0</v>
      </c>
      <c r="V2246" s="43" t="str">
        <f t="shared" si="151"/>
        <v>USD</v>
      </c>
    </row>
    <row r="2247" spans="1:22" x14ac:dyDescent="0.2">
      <c r="A2247" s="18" t="str">
        <f t="shared" si="153"/>
        <v>Catalogo principalCSP ENTIDADES NO CUALIFICADASDG7GMGF0FKZW-0002_NCLF</v>
      </c>
      <c r="B2247" s="18" t="str">
        <f t="shared" si="154"/>
        <v>DG7GMGF0FKZW-0002_NCLFCSP ENTIDADES NO CUALIFICADAS</v>
      </c>
      <c r="C2247" s="18"/>
      <c r="D2247" t="s">
        <v>122</v>
      </c>
      <c r="E2247" t="s">
        <v>2523</v>
      </c>
      <c r="F2247" t="s">
        <v>2547</v>
      </c>
      <c r="G2247" s="18" t="str">
        <f t="shared" si="152"/>
        <v>Catalogo principal</v>
      </c>
      <c r="H2247" s="43" t="s">
        <v>121</v>
      </c>
      <c r="I2247" s="37" t="s">
        <v>67</v>
      </c>
      <c r="J2247" t="s">
        <v>2744</v>
      </c>
      <c r="K2247" t="s">
        <v>40</v>
      </c>
      <c r="L2247" s="70" t="s">
        <v>21</v>
      </c>
      <c r="M2247" s="70" t="s">
        <v>28</v>
      </c>
      <c r="N2247" s="37" t="s">
        <v>67</v>
      </c>
      <c r="O2247" s="37" t="s">
        <v>67</v>
      </c>
      <c r="P2247" s="37" t="s">
        <v>3759</v>
      </c>
      <c r="Q2247" s="75" t="s">
        <v>2523</v>
      </c>
      <c r="R2247" t="s">
        <v>207</v>
      </c>
      <c r="S2247" s="38">
        <v>240</v>
      </c>
      <c r="T2247">
        <v>1</v>
      </c>
      <c r="U2247">
        <v>0</v>
      </c>
      <c r="V2247" s="43" t="str">
        <f t="shared" ref="V2247:V2308" si="155">H2247</f>
        <v>USD</v>
      </c>
    </row>
    <row r="2248" spans="1:22" x14ac:dyDescent="0.2">
      <c r="A2248" s="18" t="str">
        <f t="shared" si="153"/>
        <v>Catalogo principalCSP ENTIDADES NO CUALIFICADASDG7GMGF0FKZW-0003_NCLF</v>
      </c>
      <c r="B2248" s="18" t="str">
        <f t="shared" si="154"/>
        <v>DG7GMGF0FKZW-0003_NCLFCSP ENTIDADES NO CUALIFICADAS</v>
      </c>
      <c r="C2248" s="18"/>
      <c r="D2248" t="s">
        <v>122</v>
      </c>
      <c r="E2248" t="s">
        <v>2524</v>
      </c>
      <c r="F2248" t="s">
        <v>2547</v>
      </c>
      <c r="G2248" s="18" t="str">
        <f t="shared" si="152"/>
        <v>Catalogo principal</v>
      </c>
      <c r="H2248" s="43" t="s">
        <v>121</v>
      </c>
      <c r="I2248" s="37" t="s">
        <v>67</v>
      </c>
      <c r="J2248" t="s">
        <v>2745</v>
      </c>
      <c r="K2248" t="s">
        <v>40</v>
      </c>
      <c r="L2248" s="70" t="s">
        <v>21</v>
      </c>
      <c r="M2248" s="70" t="s">
        <v>28</v>
      </c>
      <c r="N2248" s="37" t="s">
        <v>67</v>
      </c>
      <c r="O2248" s="37" t="s">
        <v>67</v>
      </c>
      <c r="P2248" s="37" t="s">
        <v>3759</v>
      </c>
      <c r="Q2248" s="75" t="s">
        <v>2524</v>
      </c>
      <c r="R2248" t="s">
        <v>207</v>
      </c>
      <c r="S2248" s="38">
        <v>240</v>
      </c>
      <c r="T2248">
        <v>1</v>
      </c>
      <c r="U2248">
        <v>0</v>
      </c>
      <c r="V2248" s="43" t="str">
        <f t="shared" si="155"/>
        <v>USD</v>
      </c>
    </row>
    <row r="2249" spans="1:22" x14ac:dyDescent="0.2">
      <c r="A2249" s="18" t="str">
        <f t="shared" si="153"/>
        <v>Catalogo principalCSP ENTIDADES NO CUALIFICADASDG7GMGF0FKZV-0001_NCLF</v>
      </c>
      <c r="B2249" s="18" t="str">
        <f t="shared" si="154"/>
        <v>DG7GMGF0FKZV-0001_NCLFCSP ENTIDADES NO CUALIFICADAS</v>
      </c>
      <c r="C2249" s="18"/>
      <c r="D2249" t="s">
        <v>122</v>
      </c>
      <c r="E2249" t="s">
        <v>2525</v>
      </c>
      <c r="F2249" t="s">
        <v>2547</v>
      </c>
      <c r="G2249" s="18" t="str">
        <f t="shared" si="152"/>
        <v>Catalogo principal</v>
      </c>
      <c r="H2249" s="43" t="s">
        <v>121</v>
      </c>
      <c r="I2249" s="37" t="s">
        <v>67</v>
      </c>
      <c r="J2249" t="s">
        <v>2746</v>
      </c>
      <c r="K2249" t="s">
        <v>40</v>
      </c>
      <c r="L2249" s="70" t="s">
        <v>21</v>
      </c>
      <c r="M2249" s="70" t="s">
        <v>28</v>
      </c>
      <c r="N2249" s="37" t="s">
        <v>67</v>
      </c>
      <c r="O2249" s="37" t="s">
        <v>67</v>
      </c>
      <c r="P2249" s="37" t="s">
        <v>3759</v>
      </c>
      <c r="Q2249" s="75" t="s">
        <v>2525</v>
      </c>
      <c r="R2249" t="s">
        <v>207</v>
      </c>
      <c r="S2249" s="38">
        <v>15810</v>
      </c>
      <c r="T2249">
        <v>1</v>
      </c>
      <c r="U2249">
        <v>0</v>
      </c>
      <c r="V2249" s="43" t="str">
        <f t="shared" si="155"/>
        <v>USD</v>
      </c>
    </row>
    <row r="2250" spans="1:22" x14ac:dyDescent="0.2">
      <c r="A2250" s="18" t="str">
        <f t="shared" si="153"/>
        <v>Catalogo principalCSP ENTIDADES NO CUALIFICADASDG7GMGF0FKX9-0003_NCLF</v>
      </c>
      <c r="B2250" s="18" t="str">
        <f t="shared" si="154"/>
        <v>DG7GMGF0FKX9-0003_NCLFCSP ENTIDADES NO CUALIFICADAS</v>
      </c>
      <c r="C2250" s="18"/>
      <c r="D2250" t="s">
        <v>122</v>
      </c>
      <c r="E2250" t="s">
        <v>2526</v>
      </c>
      <c r="F2250" t="s">
        <v>2547</v>
      </c>
      <c r="G2250" s="18" t="str">
        <f t="shared" si="152"/>
        <v>Catalogo principal</v>
      </c>
      <c r="H2250" s="43" t="s">
        <v>121</v>
      </c>
      <c r="I2250" s="37" t="s">
        <v>67</v>
      </c>
      <c r="J2250" t="s">
        <v>2747</v>
      </c>
      <c r="K2250" t="s">
        <v>40</v>
      </c>
      <c r="L2250" s="70" t="s">
        <v>21</v>
      </c>
      <c r="M2250" s="70" t="s">
        <v>28</v>
      </c>
      <c r="N2250" s="37" t="s">
        <v>67</v>
      </c>
      <c r="O2250" s="37" t="s">
        <v>67</v>
      </c>
      <c r="P2250" s="37" t="s">
        <v>3759</v>
      </c>
      <c r="Q2250" s="75" t="s">
        <v>2526</v>
      </c>
      <c r="R2250" t="s">
        <v>207</v>
      </c>
      <c r="S2250" s="38">
        <v>1032</v>
      </c>
      <c r="T2250">
        <v>1</v>
      </c>
      <c r="U2250">
        <v>0</v>
      </c>
      <c r="V2250" s="43" t="str">
        <f t="shared" si="155"/>
        <v>USD</v>
      </c>
    </row>
    <row r="2251" spans="1:22" x14ac:dyDescent="0.2">
      <c r="A2251" s="18" t="str">
        <f t="shared" si="153"/>
        <v>Catalogo principalCSP ENTIDADES NO CUALIFICADASDG7GMGF0FLR2-0002_NCLF</v>
      </c>
      <c r="B2251" s="18" t="str">
        <f t="shared" si="154"/>
        <v>DG7GMGF0FLR2-0002_NCLFCSP ENTIDADES NO CUALIFICADAS</v>
      </c>
      <c r="C2251" s="18"/>
      <c r="D2251" t="s">
        <v>122</v>
      </c>
      <c r="E2251" t="s">
        <v>2527</v>
      </c>
      <c r="F2251" t="s">
        <v>2547</v>
      </c>
      <c r="G2251" s="18" t="str">
        <f t="shared" si="152"/>
        <v>Catalogo principal</v>
      </c>
      <c r="H2251" s="43" t="s">
        <v>121</v>
      </c>
      <c r="I2251" s="37" t="s">
        <v>67</v>
      </c>
      <c r="J2251" t="s">
        <v>2748</v>
      </c>
      <c r="K2251" t="s">
        <v>40</v>
      </c>
      <c r="L2251" s="70" t="s">
        <v>21</v>
      </c>
      <c r="M2251" s="70" t="s">
        <v>28</v>
      </c>
      <c r="N2251" s="37" t="s">
        <v>67</v>
      </c>
      <c r="O2251" s="37" t="s">
        <v>67</v>
      </c>
      <c r="P2251" s="37" t="s">
        <v>3759</v>
      </c>
      <c r="Q2251" s="75" t="s">
        <v>2527</v>
      </c>
      <c r="R2251" t="s">
        <v>207</v>
      </c>
      <c r="S2251" s="38">
        <v>4123</v>
      </c>
      <c r="T2251">
        <v>1</v>
      </c>
      <c r="U2251">
        <v>0</v>
      </c>
      <c r="V2251" s="43" t="str">
        <f t="shared" si="155"/>
        <v>USD</v>
      </c>
    </row>
    <row r="2252" spans="1:22" x14ac:dyDescent="0.2">
      <c r="A2252" s="18" t="str">
        <f t="shared" si="153"/>
        <v>Catalogo principalCSP ENTIDADES NO CUALIFICADASDG7GMGF0D7D9-0002_NCLF</v>
      </c>
      <c r="B2252" s="18" t="str">
        <f t="shared" si="154"/>
        <v>DG7GMGF0D7D9-0002_NCLFCSP ENTIDADES NO CUALIFICADAS</v>
      </c>
      <c r="C2252" s="18"/>
      <c r="D2252" t="s">
        <v>122</v>
      </c>
      <c r="E2252" t="s">
        <v>2528</v>
      </c>
      <c r="F2252" t="s">
        <v>2547</v>
      </c>
      <c r="G2252" s="18" t="str">
        <f t="shared" si="152"/>
        <v>Catalogo principal</v>
      </c>
      <c r="H2252" s="43" t="s">
        <v>121</v>
      </c>
      <c r="I2252" s="37" t="s">
        <v>67</v>
      </c>
      <c r="J2252" t="s">
        <v>2749</v>
      </c>
      <c r="K2252" t="s">
        <v>40</v>
      </c>
      <c r="L2252" s="70" t="s">
        <v>21</v>
      </c>
      <c r="M2252" s="70" t="s">
        <v>4257</v>
      </c>
      <c r="N2252" s="37" t="s">
        <v>67</v>
      </c>
      <c r="O2252" s="37" t="s">
        <v>67</v>
      </c>
      <c r="P2252" s="37" t="s">
        <v>3759</v>
      </c>
      <c r="Q2252" s="75" t="s">
        <v>2528</v>
      </c>
      <c r="R2252" t="s">
        <v>207</v>
      </c>
      <c r="S2252" s="38">
        <v>667</v>
      </c>
      <c r="T2252">
        <v>1</v>
      </c>
      <c r="U2252">
        <v>0</v>
      </c>
      <c r="V2252" s="43" t="str">
        <f t="shared" si="155"/>
        <v>USD</v>
      </c>
    </row>
    <row r="2253" spans="1:22" x14ac:dyDescent="0.2">
      <c r="A2253" s="18" t="str">
        <f t="shared" si="153"/>
        <v>Catalogo principalCSP ENTIDADES NO CUALIFICADASDG7GMGF0D7DB-0002_NCLF</v>
      </c>
      <c r="B2253" s="18" t="str">
        <f t="shared" si="154"/>
        <v>DG7GMGF0D7DB-0002_NCLFCSP ENTIDADES NO CUALIFICADAS</v>
      </c>
      <c r="C2253" s="18"/>
      <c r="D2253" t="s">
        <v>122</v>
      </c>
      <c r="E2253" t="s">
        <v>2529</v>
      </c>
      <c r="F2253" t="s">
        <v>2547</v>
      </c>
      <c r="G2253" s="18" t="str">
        <f t="shared" si="152"/>
        <v>Catalogo principal</v>
      </c>
      <c r="H2253" s="43" t="s">
        <v>121</v>
      </c>
      <c r="I2253" s="37" t="s">
        <v>67</v>
      </c>
      <c r="J2253" t="s">
        <v>2750</v>
      </c>
      <c r="K2253" t="s">
        <v>40</v>
      </c>
      <c r="L2253" s="70" t="s">
        <v>21</v>
      </c>
      <c r="M2253" s="70" t="s">
        <v>4257</v>
      </c>
      <c r="N2253" s="37" t="s">
        <v>67</v>
      </c>
      <c r="O2253" s="37" t="s">
        <v>67</v>
      </c>
      <c r="P2253" s="37" t="s">
        <v>3759</v>
      </c>
      <c r="Q2253" s="75" t="s">
        <v>2529</v>
      </c>
      <c r="R2253" t="s">
        <v>207</v>
      </c>
      <c r="S2253" s="38">
        <v>356</v>
      </c>
      <c r="T2253">
        <v>1</v>
      </c>
      <c r="U2253">
        <v>0</v>
      </c>
      <c r="V2253" s="43" t="str">
        <f t="shared" si="155"/>
        <v>USD</v>
      </c>
    </row>
    <row r="2254" spans="1:22" x14ac:dyDescent="0.2">
      <c r="A2254" s="18" t="str">
        <f t="shared" si="153"/>
        <v>Catalogo principalCSP ENTIDADES NO CUALIFICADASDG7GMGF0D3SJ-0003_NCLF</v>
      </c>
      <c r="B2254" s="18" t="str">
        <f t="shared" si="154"/>
        <v>DG7GMGF0D3SJ-0003_NCLFCSP ENTIDADES NO CUALIFICADAS</v>
      </c>
      <c r="C2254" s="18"/>
      <c r="D2254" t="s">
        <v>122</v>
      </c>
      <c r="E2254" t="s">
        <v>2530</v>
      </c>
      <c r="F2254" t="s">
        <v>2547</v>
      </c>
      <c r="G2254" s="18" t="str">
        <f t="shared" si="152"/>
        <v>Catalogo principal</v>
      </c>
      <c r="H2254" s="43" t="s">
        <v>121</v>
      </c>
      <c r="I2254" s="37" t="s">
        <v>67</v>
      </c>
      <c r="J2254" t="s">
        <v>2751</v>
      </c>
      <c r="K2254" t="s">
        <v>40</v>
      </c>
      <c r="L2254" s="70" t="s">
        <v>21</v>
      </c>
      <c r="M2254" s="70" t="s">
        <v>4257</v>
      </c>
      <c r="N2254" s="37" t="s">
        <v>67</v>
      </c>
      <c r="O2254" s="37" t="s">
        <v>67</v>
      </c>
      <c r="P2254" s="37" t="s">
        <v>3759</v>
      </c>
      <c r="Q2254" s="75" t="s">
        <v>2530</v>
      </c>
      <c r="R2254" t="s">
        <v>207</v>
      </c>
      <c r="S2254" s="38">
        <v>424</v>
      </c>
      <c r="T2254">
        <v>1</v>
      </c>
      <c r="U2254">
        <v>0</v>
      </c>
      <c r="V2254" s="43" t="str">
        <f t="shared" si="155"/>
        <v>USD</v>
      </c>
    </row>
    <row r="2255" spans="1:22" x14ac:dyDescent="0.2">
      <c r="A2255" s="18" t="str">
        <f t="shared" si="153"/>
        <v>Catalogo principalCSP ENTIDADES NO CUALIFICADASDG7GMGF0D19L-0001_NCLF</v>
      </c>
      <c r="B2255" s="18" t="str">
        <f t="shared" si="154"/>
        <v>DG7GMGF0D19L-0001_NCLFCSP ENTIDADES NO CUALIFICADAS</v>
      </c>
      <c r="C2255" s="18"/>
      <c r="D2255" t="s">
        <v>122</v>
      </c>
      <c r="E2255" t="s">
        <v>2531</v>
      </c>
      <c r="F2255" t="s">
        <v>2547</v>
      </c>
      <c r="G2255" s="18" t="str">
        <f t="shared" si="152"/>
        <v>Catalogo principal</v>
      </c>
      <c r="H2255" s="43" t="s">
        <v>121</v>
      </c>
      <c r="I2255" s="37" t="s">
        <v>67</v>
      </c>
      <c r="J2255" t="s">
        <v>2752</v>
      </c>
      <c r="K2255" t="s">
        <v>40</v>
      </c>
      <c r="L2255" s="70" t="s">
        <v>21</v>
      </c>
      <c r="M2255" s="70" t="s">
        <v>4257</v>
      </c>
      <c r="N2255" s="37" t="s">
        <v>67</v>
      </c>
      <c r="O2255" s="37" t="s">
        <v>67</v>
      </c>
      <c r="P2255" s="37" t="s">
        <v>3759</v>
      </c>
      <c r="Q2255" s="75" t="s">
        <v>2531</v>
      </c>
      <c r="R2255" t="s">
        <v>207</v>
      </c>
      <c r="S2255" s="38">
        <v>339</v>
      </c>
      <c r="T2255">
        <v>1</v>
      </c>
      <c r="U2255">
        <v>0</v>
      </c>
      <c r="V2255" s="43" t="str">
        <f t="shared" si="155"/>
        <v>USD</v>
      </c>
    </row>
    <row r="2256" spans="1:22" x14ac:dyDescent="0.2">
      <c r="A2256" s="18" t="str">
        <f t="shared" si="153"/>
        <v>Catalogo principalCSP ENTIDADES NO CUALIFICADASDG7GMGF0D19M-0001_NCLF</v>
      </c>
      <c r="B2256" s="18" t="str">
        <f t="shared" si="154"/>
        <v>DG7GMGF0D19M-0001_NCLFCSP ENTIDADES NO CUALIFICADAS</v>
      </c>
      <c r="C2256" s="18"/>
      <c r="D2256" t="s">
        <v>122</v>
      </c>
      <c r="E2256" t="s">
        <v>2532</v>
      </c>
      <c r="F2256" t="s">
        <v>2547</v>
      </c>
      <c r="G2256" s="18" t="str">
        <f t="shared" si="152"/>
        <v>Catalogo principal</v>
      </c>
      <c r="H2256" s="43" t="s">
        <v>121</v>
      </c>
      <c r="I2256" s="37" t="s">
        <v>67</v>
      </c>
      <c r="J2256" t="s">
        <v>2753</v>
      </c>
      <c r="K2256" t="s">
        <v>40</v>
      </c>
      <c r="L2256" s="70" t="s">
        <v>21</v>
      </c>
      <c r="M2256" s="70" t="s">
        <v>4257</v>
      </c>
      <c r="N2256" s="37" t="s">
        <v>67</v>
      </c>
      <c r="O2256" s="37" t="s">
        <v>67</v>
      </c>
      <c r="P2256" s="37" t="s">
        <v>3759</v>
      </c>
      <c r="Q2256" s="75" t="s">
        <v>2532</v>
      </c>
      <c r="R2256" t="s">
        <v>207</v>
      </c>
      <c r="S2256" s="38">
        <v>339</v>
      </c>
      <c r="T2256">
        <v>1</v>
      </c>
      <c r="U2256">
        <v>0</v>
      </c>
      <c r="V2256" s="43" t="str">
        <f t="shared" si="155"/>
        <v>USD</v>
      </c>
    </row>
    <row r="2257" spans="1:22" x14ac:dyDescent="0.2">
      <c r="A2257" s="18" t="str">
        <f t="shared" si="153"/>
        <v>Catalogo principalCSP ENTIDADES NO CUALIFICADASDG7GMGF0D8H4-0002_NCLF</v>
      </c>
      <c r="B2257" s="18" t="str">
        <f t="shared" si="154"/>
        <v>DG7GMGF0D8H4-0002_NCLFCSP ENTIDADES NO CUALIFICADAS</v>
      </c>
      <c r="C2257" s="18"/>
      <c r="D2257" t="s">
        <v>122</v>
      </c>
      <c r="E2257" t="s">
        <v>2533</v>
      </c>
      <c r="F2257" t="s">
        <v>2547</v>
      </c>
      <c r="G2257" s="18" t="str">
        <f t="shared" si="152"/>
        <v>Catalogo principal</v>
      </c>
      <c r="H2257" s="43" t="s">
        <v>121</v>
      </c>
      <c r="I2257" s="37" t="s">
        <v>67</v>
      </c>
      <c r="J2257" t="s">
        <v>2754</v>
      </c>
      <c r="K2257" t="s">
        <v>40</v>
      </c>
      <c r="L2257" s="70" t="s">
        <v>21</v>
      </c>
      <c r="M2257" s="70" t="s">
        <v>4257</v>
      </c>
      <c r="N2257" s="37" t="s">
        <v>67</v>
      </c>
      <c r="O2257" s="37" t="s">
        <v>67</v>
      </c>
      <c r="P2257" s="37" t="s">
        <v>3759</v>
      </c>
      <c r="Q2257" s="75" t="s">
        <v>2533</v>
      </c>
      <c r="R2257" t="s">
        <v>207</v>
      </c>
      <c r="S2257" s="38">
        <v>56</v>
      </c>
      <c r="T2257">
        <v>1</v>
      </c>
      <c r="U2257">
        <v>0</v>
      </c>
      <c r="V2257" s="43" t="str">
        <f t="shared" si="155"/>
        <v>USD</v>
      </c>
    </row>
    <row r="2258" spans="1:22" x14ac:dyDescent="0.2">
      <c r="A2258" s="18" t="str">
        <f t="shared" si="153"/>
        <v>Catalogo principalCSP ENTIDADES NO CUALIFICADASDG7GMGF0D8H3-0002_NCLF</v>
      </c>
      <c r="B2258" s="18" t="str">
        <f t="shared" si="154"/>
        <v>DG7GMGF0D8H3-0002_NCLFCSP ENTIDADES NO CUALIFICADAS</v>
      </c>
      <c r="C2258" s="18"/>
      <c r="D2258" t="s">
        <v>122</v>
      </c>
      <c r="E2258" t="s">
        <v>2534</v>
      </c>
      <c r="F2258" t="s">
        <v>2547</v>
      </c>
      <c r="G2258" s="18" t="str">
        <f t="shared" si="152"/>
        <v>Catalogo principal</v>
      </c>
      <c r="H2258" s="43" t="s">
        <v>121</v>
      </c>
      <c r="I2258" s="37" t="s">
        <v>67</v>
      </c>
      <c r="J2258" t="s">
        <v>2755</v>
      </c>
      <c r="K2258" t="s">
        <v>40</v>
      </c>
      <c r="L2258" s="70" t="s">
        <v>21</v>
      </c>
      <c r="M2258" s="70" t="s">
        <v>4257</v>
      </c>
      <c r="N2258" s="37" t="s">
        <v>67</v>
      </c>
      <c r="O2258" s="37" t="s">
        <v>67</v>
      </c>
      <c r="P2258" s="37" t="s">
        <v>3759</v>
      </c>
      <c r="Q2258" s="75" t="s">
        <v>2534</v>
      </c>
      <c r="R2258" t="s">
        <v>207</v>
      </c>
      <c r="S2258" s="38">
        <v>56</v>
      </c>
      <c r="T2258">
        <v>1</v>
      </c>
      <c r="U2258">
        <v>0</v>
      </c>
      <c r="V2258" s="43" t="str">
        <f t="shared" si="155"/>
        <v>USD</v>
      </c>
    </row>
    <row r="2259" spans="1:22" x14ac:dyDescent="0.2">
      <c r="A2259" s="18" t="str">
        <f t="shared" si="153"/>
        <v>Catalogo principalCSP ENTIDADES NO CUALIFICADASDG7GMGF0D609-0002_NCLF</v>
      </c>
      <c r="B2259" s="18" t="str">
        <f t="shared" si="154"/>
        <v>DG7GMGF0D609-0002_NCLFCSP ENTIDADES NO CUALIFICADAS</v>
      </c>
      <c r="C2259" s="18"/>
      <c r="D2259" t="s">
        <v>122</v>
      </c>
      <c r="E2259" t="s">
        <v>2535</v>
      </c>
      <c r="F2259" t="s">
        <v>2547</v>
      </c>
      <c r="G2259" s="18" t="str">
        <f t="shared" si="152"/>
        <v>Catalogo principal</v>
      </c>
      <c r="H2259" s="43" t="s">
        <v>121</v>
      </c>
      <c r="I2259" s="37" t="s">
        <v>67</v>
      </c>
      <c r="J2259" t="s">
        <v>2756</v>
      </c>
      <c r="K2259" t="s">
        <v>40</v>
      </c>
      <c r="L2259" s="70" t="s">
        <v>21</v>
      </c>
      <c r="M2259" s="70" t="s">
        <v>4257</v>
      </c>
      <c r="N2259" s="37" t="s">
        <v>67</v>
      </c>
      <c r="O2259" s="37" t="s">
        <v>67</v>
      </c>
      <c r="P2259" s="37" t="s">
        <v>3759</v>
      </c>
      <c r="Q2259" s="75" t="s">
        <v>2535</v>
      </c>
      <c r="R2259" t="s">
        <v>207</v>
      </c>
      <c r="S2259" s="38">
        <v>16740</v>
      </c>
      <c r="T2259">
        <v>1</v>
      </c>
      <c r="U2259">
        <v>0</v>
      </c>
      <c r="V2259" s="43" t="str">
        <f t="shared" si="155"/>
        <v>USD</v>
      </c>
    </row>
    <row r="2260" spans="1:22" x14ac:dyDescent="0.2">
      <c r="A2260" s="18" t="str">
        <f t="shared" si="153"/>
        <v>Catalogo principalCSP ENTIDADES NO CUALIFICADASDG7GMGF0D7HX-0006_NCLF</v>
      </c>
      <c r="B2260" s="18" t="str">
        <f t="shared" si="154"/>
        <v>DG7GMGF0D7HX-0006_NCLFCSP ENTIDADES NO CUALIFICADAS</v>
      </c>
      <c r="C2260" s="18"/>
      <c r="D2260" t="s">
        <v>122</v>
      </c>
      <c r="E2260" t="s">
        <v>2536</v>
      </c>
      <c r="F2260" t="s">
        <v>2547</v>
      </c>
      <c r="G2260" s="18" t="str">
        <f t="shared" si="152"/>
        <v>Catalogo principal</v>
      </c>
      <c r="H2260" s="43" t="s">
        <v>121</v>
      </c>
      <c r="I2260" s="37" t="s">
        <v>67</v>
      </c>
      <c r="J2260" t="s">
        <v>2757</v>
      </c>
      <c r="K2260" t="s">
        <v>40</v>
      </c>
      <c r="L2260" s="70" t="s">
        <v>21</v>
      </c>
      <c r="M2260" s="70" t="s">
        <v>4257</v>
      </c>
      <c r="N2260" s="37" t="s">
        <v>67</v>
      </c>
      <c r="O2260" s="37" t="s">
        <v>67</v>
      </c>
      <c r="P2260" s="37" t="s">
        <v>3759</v>
      </c>
      <c r="Q2260" s="75" t="s">
        <v>2536</v>
      </c>
      <c r="R2260" t="s">
        <v>207</v>
      </c>
      <c r="S2260" s="38">
        <v>166</v>
      </c>
      <c r="T2260">
        <v>1</v>
      </c>
      <c r="U2260">
        <v>0</v>
      </c>
      <c r="V2260" s="43" t="str">
        <f t="shared" si="155"/>
        <v>USD</v>
      </c>
    </row>
    <row r="2261" spans="1:22" x14ac:dyDescent="0.2">
      <c r="A2261" s="18" t="str">
        <f t="shared" si="153"/>
        <v>Catalogo principalCSP ENTIDADES NO CUALIFICADASDG7GMGF0D7HX-0009_NCLF</v>
      </c>
      <c r="B2261" s="18" t="str">
        <f t="shared" si="154"/>
        <v>DG7GMGF0D7HX-0009_NCLFCSP ENTIDADES NO CUALIFICADAS</v>
      </c>
      <c r="C2261" s="18"/>
      <c r="D2261" t="s">
        <v>122</v>
      </c>
      <c r="E2261" t="s">
        <v>2537</v>
      </c>
      <c r="F2261" t="s">
        <v>2547</v>
      </c>
      <c r="G2261" s="18" t="str">
        <f t="shared" si="152"/>
        <v>Catalogo principal</v>
      </c>
      <c r="H2261" s="43" t="s">
        <v>121</v>
      </c>
      <c r="I2261" s="37" t="s">
        <v>67</v>
      </c>
      <c r="J2261" t="s">
        <v>2758</v>
      </c>
      <c r="K2261" t="s">
        <v>40</v>
      </c>
      <c r="L2261" s="70" t="s">
        <v>21</v>
      </c>
      <c r="M2261" s="70" t="s">
        <v>4257</v>
      </c>
      <c r="N2261" s="37" t="s">
        <v>67</v>
      </c>
      <c r="O2261" s="37" t="s">
        <v>67</v>
      </c>
      <c r="P2261" s="37" t="s">
        <v>3759</v>
      </c>
      <c r="Q2261" s="75" t="s">
        <v>2537</v>
      </c>
      <c r="R2261" t="s">
        <v>207</v>
      </c>
      <c r="S2261" s="38">
        <v>166</v>
      </c>
      <c r="T2261">
        <v>1</v>
      </c>
      <c r="U2261">
        <v>0</v>
      </c>
      <c r="V2261" s="43" t="str">
        <f t="shared" si="155"/>
        <v>USD</v>
      </c>
    </row>
    <row r="2262" spans="1:22" x14ac:dyDescent="0.2">
      <c r="A2262" s="18" t="str">
        <f t="shared" si="153"/>
        <v>Catalogo principalCSP ENTIDADES NO CUALIFICADASDG7GMGF0D5SL-0002_NCLF</v>
      </c>
      <c r="B2262" s="18" t="str">
        <f t="shared" si="154"/>
        <v>DG7GMGF0D5SL-0002_NCLFCSP ENTIDADES NO CUALIFICADAS</v>
      </c>
      <c r="C2262" s="18"/>
      <c r="D2262" t="s">
        <v>122</v>
      </c>
      <c r="E2262" t="s">
        <v>3706</v>
      </c>
      <c r="F2262" t="s">
        <v>2547</v>
      </c>
      <c r="G2262" s="18" t="str">
        <f t="shared" si="152"/>
        <v>Catalogo principal</v>
      </c>
      <c r="H2262" s="43" t="s">
        <v>121</v>
      </c>
      <c r="I2262" s="37" t="s">
        <v>67</v>
      </c>
      <c r="J2262" t="s">
        <v>2759</v>
      </c>
      <c r="K2262" t="s">
        <v>40</v>
      </c>
      <c r="L2262" s="70" t="s">
        <v>21</v>
      </c>
      <c r="M2262" s="70" t="s">
        <v>4257</v>
      </c>
      <c r="N2262" s="37" t="s">
        <v>67</v>
      </c>
      <c r="O2262" s="37" t="s">
        <v>67</v>
      </c>
      <c r="P2262" s="37" t="s">
        <v>3759</v>
      </c>
      <c r="Q2262" s="75" t="s">
        <v>3706</v>
      </c>
      <c r="R2262" t="s">
        <v>207</v>
      </c>
      <c r="S2262" s="38">
        <v>66</v>
      </c>
      <c r="T2262">
        <v>1</v>
      </c>
      <c r="U2262">
        <v>0</v>
      </c>
      <c r="V2262" s="43" t="str">
        <f t="shared" si="155"/>
        <v>USD</v>
      </c>
    </row>
    <row r="2263" spans="1:22" x14ac:dyDescent="0.2">
      <c r="A2263" s="18" t="str">
        <f t="shared" si="153"/>
        <v>Catalogo principalCSP ENTIDADES NO CUALIFICADASDG7GMGF0D5SL-0007_NCLF</v>
      </c>
      <c r="B2263" s="18" t="str">
        <f t="shared" si="154"/>
        <v>DG7GMGF0D5SL-0007_NCLFCSP ENTIDADES NO CUALIFICADAS</v>
      </c>
      <c r="C2263" s="18"/>
      <c r="D2263" t="s">
        <v>122</v>
      </c>
      <c r="E2263" t="s">
        <v>3707</v>
      </c>
      <c r="F2263" t="s">
        <v>2547</v>
      </c>
      <c r="G2263" s="18" t="str">
        <f t="shared" si="152"/>
        <v>Catalogo principal</v>
      </c>
      <c r="H2263" s="43" t="s">
        <v>121</v>
      </c>
      <c r="I2263" s="37" t="s">
        <v>67</v>
      </c>
      <c r="J2263" t="s">
        <v>2760</v>
      </c>
      <c r="K2263" t="s">
        <v>40</v>
      </c>
      <c r="L2263" s="70" t="s">
        <v>21</v>
      </c>
      <c r="M2263" s="70" t="s">
        <v>4257</v>
      </c>
      <c r="N2263" s="37" t="s">
        <v>67</v>
      </c>
      <c r="O2263" s="37" t="s">
        <v>67</v>
      </c>
      <c r="P2263" s="37" t="s">
        <v>3759</v>
      </c>
      <c r="Q2263" s="75" t="s">
        <v>3707</v>
      </c>
      <c r="R2263" t="s">
        <v>207</v>
      </c>
      <c r="S2263" s="38">
        <v>51</v>
      </c>
      <c r="T2263">
        <v>1</v>
      </c>
      <c r="U2263">
        <v>0</v>
      </c>
      <c r="V2263" s="43" t="str">
        <f t="shared" si="155"/>
        <v>USD</v>
      </c>
    </row>
    <row r="2264" spans="1:22" x14ac:dyDescent="0.2">
      <c r="A2264" s="18" t="str">
        <f t="shared" si="153"/>
        <v>Catalogo principalCSP ENTIDADES NO CUALIFICADASDG7GMGF0D515-0001_NCLF</v>
      </c>
      <c r="B2264" s="18" t="str">
        <f t="shared" si="154"/>
        <v>DG7GMGF0D515-0001_NCLFCSP ENTIDADES NO CUALIFICADAS</v>
      </c>
      <c r="C2264" s="18"/>
      <c r="D2264" t="s">
        <v>122</v>
      </c>
      <c r="E2264" t="s">
        <v>2538</v>
      </c>
      <c r="F2264" t="s">
        <v>2547</v>
      </c>
      <c r="G2264" s="18" t="str">
        <f t="shared" si="152"/>
        <v>Catalogo principal</v>
      </c>
      <c r="H2264" s="43" t="s">
        <v>121</v>
      </c>
      <c r="I2264" s="37" t="s">
        <v>67</v>
      </c>
      <c r="J2264" t="s">
        <v>2761</v>
      </c>
      <c r="K2264" t="s">
        <v>40</v>
      </c>
      <c r="L2264" s="70" t="s">
        <v>21</v>
      </c>
      <c r="M2264" s="70" t="s">
        <v>4257</v>
      </c>
      <c r="N2264" s="37" t="s">
        <v>67</v>
      </c>
      <c r="O2264" s="37" t="s">
        <v>67</v>
      </c>
      <c r="P2264" s="37" t="s">
        <v>3759</v>
      </c>
      <c r="Q2264" s="75" t="s">
        <v>2538</v>
      </c>
      <c r="R2264" t="s">
        <v>207</v>
      </c>
      <c r="S2264" s="38">
        <v>2554</v>
      </c>
      <c r="T2264">
        <v>1</v>
      </c>
      <c r="U2264">
        <v>0</v>
      </c>
      <c r="V2264" s="43" t="str">
        <f t="shared" si="155"/>
        <v>USD</v>
      </c>
    </row>
    <row r="2265" spans="1:22" x14ac:dyDescent="0.2">
      <c r="A2265" s="18" t="str">
        <f t="shared" si="153"/>
        <v>Catalogo principalCSP ENTIDADES NO CUALIFICADASDG7GMGF0D513-0001_NCLF</v>
      </c>
      <c r="B2265" s="18" t="str">
        <f t="shared" si="154"/>
        <v>DG7GMGF0D513-0001_NCLFCSP ENTIDADES NO CUALIFICADAS</v>
      </c>
      <c r="C2265" s="18"/>
      <c r="D2265" t="s">
        <v>122</v>
      </c>
      <c r="E2265" t="s">
        <v>2539</v>
      </c>
      <c r="F2265" t="s">
        <v>2547</v>
      </c>
      <c r="G2265" s="18" t="str">
        <f t="shared" ref="G2265:G2328" si="156">D2265</f>
        <v>Catalogo principal</v>
      </c>
      <c r="H2265" s="43" t="s">
        <v>121</v>
      </c>
      <c r="I2265" s="37" t="s">
        <v>67</v>
      </c>
      <c r="J2265" t="s">
        <v>2762</v>
      </c>
      <c r="K2265" t="s">
        <v>40</v>
      </c>
      <c r="L2265" s="70" t="s">
        <v>21</v>
      </c>
      <c r="M2265" s="70" t="s">
        <v>4257</v>
      </c>
      <c r="N2265" s="37" t="s">
        <v>67</v>
      </c>
      <c r="O2265" s="37" t="s">
        <v>67</v>
      </c>
      <c r="P2265" s="37" t="s">
        <v>3759</v>
      </c>
      <c r="Q2265" s="75" t="s">
        <v>2539</v>
      </c>
      <c r="R2265" t="s">
        <v>207</v>
      </c>
      <c r="S2265" s="38">
        <v>23056</v>
      </c>
      <c r="T2265">
        <v>1</v>
      </c>
      <c r="U2265">
        <v>0</v>
      </c>
      <c r="V2265" s="43" t="str">
        <f t="shared" si="155"/>
        <v>USD</v>
      </c>
    </row>
    <row r="2266" spans="1:22" x14ac:dyDescent="0.2">
      <c r="A2266" s="18" t="str">
        <f t="shared" si="153"/>
        <v>Catalogo principalCSP ENTIDADES NO CUALIFICADASDG7GMGF0D5VX-0006_NCLF</v>
      </c>
      <c r="B2266" s="18" t="str">
        <f t="shared" si="154"/>
        <v>DG7GMGF0D5VX-0006_NCLFCSP ENTIDADES NO CUALIFICADAS</v>
      </c>
      <c r="C2266" s="18"/>
      <c r="D2266" t="s">
        <v>122</v>
      </c>
      <c r="E2266" t="s">
        <v>2540</v>
      </c>
      <c r="F2266" t="s">
        <v>2547</v>
      </c>
      <c r="G2266" s="18" t="str">
        <f t="shared" si="156"/>
        <v>Catalogo principal</v>
      </c>
      <c r="H2266" s="43" t="s">
        <v>121</v>
      </c>
      <c r="I2266" s="37" t="s">
        <v>67</v>
      </c>
      <c r="J2266" t="s">
        <v>2763</v>
      </c>
      <c r="K2266" t="s">
        <v>40</v>
      </c>
      <c r="L2266" s="70" t="s">
        <v>21</v>
      </c>
      <c r="M2266" s="70" t="s">
        <v>4257</v>
      </c>
      <c r="N2266" s="37" t="s">
        <v>67</v>
      </c>
      <c r="O2266" s="37" t="s">
        <v>67</v>
      </c>
      <c r="P2266" s="37" t="s">
        <v>3759</v>
      </c>
      <c r="Q2266" s="75" t="s">
        <v>2540</v>
      </c>
      <c r="R2266" t="s">
        <v>207</v>
      </c>
      <c r="S2266" s="38">
        <v>41</v>
      </c>
      <c r="T2266">
        <v>1</v>
      </c>
      <c r="U2266">
        <v>0</v>
      </c>
      <c r="V2266" s="43" t="str">
        <f t="shared" si="155"/>
        <v>USD</v>
      </c>
    </row>
    <row r="2267" spans="1:22" x14ac:dyDescent="0.2">
      <c r="A2267" s="18" t="str">
        <f t="shared" si="153"/>
        <v>Catalogo principalCSP ENTIDADES NO CUALIFICADASDG7GMGF0D5VX-0007_NCLF</v>
      </c>
      <c r="B2267" s="18" t="str">
        <f t="shared" si="154"/>
        <v>DG7GMGF0D5VX-0007_NCLFCSP ENTIDADES NO CUALIFICADAS</v>
      </c>
      <c r="C2267" s="18"/>
      <c r="D2267" t="s">
        <v>122</v>
      </c>
      <c r="E2267" t="s">
        <v>2541</v>
      </c>
      <c r="F2267" t="s">
        <v>2547</v>
      </c>
      <c r="G2267" s="18" t="str">
        <f t="shared" si="156"/>
        <v>Catalogo principal</v>
      </c>
      <c r="H2267" s="43" t="s">
        <v>121</v>
      </c>
      <c r="I2267" s="37" t="s">
        <v>67</v>
      </c>
      <c r="J2267" t="s">
        <v>2764</v>
      </c>
      <c r="K2267" t="s">
        <v>40</v>
      </c>
      <c r="L2267" s="70" t="s">
        <v>21</v>
      </c>
      <c r="M2267" s="70" t="s">
        <v>4257</v>
      </c>
      <c r="N2267" s="37" t="s">
        <v>67</v>
      </c>
      <c r="O2267" s="37" t="s">
        <v>67</v>
      </c>
      <c r="P2267" s="37" t="s">
        <v>3759</v>
      </c>
      <c r="Q2267" s="75" t="s">
        <v>2541</v>
      </c>
      <c r="R2267" t="s">
        <v>207</v>
      </c>
      <c r="S2267" s="38">
        <v>52</v>
      </c>
      <c r="T2267">
        <v>1</v>
      </c>
      <c r="U2267">
        <v>0</v>
      </c>
      <c r="V2267" s="43" t="str">
        <f t="shared" si="155"/>
        <v>USD</v>
      </c>
    </row>
    <row r="2268" spans="1:22" x14ac:dyDescent="0.2">
      <c r="A2268" s="18" t="str">
        <f t="shared" si="153"/>
        <v>Catalogo principalCSP ENTIDADES NO CUALIFICADASDG7GMGF0D65N-0002_NCLF</v>
      </c>
      <c r="B2268" s="18" t="str">
        <f t="shared" si="154"/>
        <v>DG7GMGF0D65N-0002_NCLFCSP ENTIDADES NO CUALIFICADAS</v>
      </c>
      <c r="C2268" s="18"/>
      <c r="D2268" t="s">
        <v>122</v>
      </c>
      <c r="E2268" t="s">
        <v>2542</v>
      </c>
      <c r="F2268" t="s">
        <v>2547</v>
      </c>
      <c r="G2268" s="18" t="str">
        <f t="shared" si="156"/>
        <v>Catalogo principal</v>
      </c>
      <c r="H2268" s="43" t="s">
        <v>121</v>
      </c>
      <c r="I2268" s="37" t="s">
        <v>67</v>
      </c>
      <c r="J2268" t="s">
        <v>2765</v>
      </c>
      <c r="K2268" t="s">
        <v>40</v>
      </c>
      <c r="L2268" s="70" t="s">
        <v>21</v>
      </c>
      <c r="M2268" s="70" t="s">
        <v>4257</v>
      </c>
      <c r="N2268" s="37" t="s">
        <v>67</v>
      </c>
      <c r="O2268" s="37" t="s">
        <v>67</v>
      </c>
      <c r="P2268" s="37" t="s">
        <v>3759</v>
      </c>
      <c r="Q2268" s="75" t="s">
        <v>2542</v>
      </c>
      <c r="R2268" t="s">
        <v>207</v>
      </c>
      <c r="S2268" s="38">
        <v>7079</v>
      </c>
      <c r="T2268">
        <v>1</v>
      </c>
      <c r="U2268">
        <v>0</v>
      </c>
      <c r="V2268" s="43" t="str">
        <f t="shared" si="155"/>
        <v>USD</v>
      </c>
    </row>
    <row r="2269" spans="1:22" x14ac:dyDescent="0.2">
      <c r="A2269" s="18" t="str">
        <f t="shared" si="153"/>
        <v>Catalogo principalCSP ENTIDADES NO CUALIFICADASDG7GMGF0D65N-0003_NCLF</v>
      </c>
      <c r="B2269" s="18" t="str">
        <f t="shared" si="154"/>
        <v>DG7GMGF0D65N-0003_NCLFCSP ENTIDADES NO CUALIFICADAS</v>
      </c>
      <c r="C2269" s="18"/>
      <c r="D2269" t="s">
        <v>122</v>
      </c>
      <c r="E2269" t="s">
        <v>2543</v>
      </c>
      <c r="F2269" t="s">
        <v>2547</v>
      </c>
      <c r="G2269" s="18" t="str">
        <f t="shared" si="156"/>
        <v>Catalogo principal</v>
      </c>
      <c r="H2269" s="43" t="s">
        <v>121</v>
      </c>
      <c r="I2269" s="37" t="s">
        <v>67</v>
      </c>
      <c r="J2269" t="s">
        <v>2766</v>
      </c>
      <c r="K2269" t="s">
        <v>40</v>
      </c>
      <c r="L2269" s="70" t="s">
        <v>21</v>
      </c>
      <c r="M2269" s="70" t="s">
        <v>4257</v>
      </c>
      <c r="N2269" s="37" t="s">
        <v>67</v>
      </c>
      <c r="O2269" s="37" t="s">
        <v>67</v>
      </c>
      <c r="P2269" s="37" t="s">
        <v>3759</v>
      </c>
      <c r="Q2269" s="75" t="s">
        <v>2543</v>
      </c>
      <c r="R2269" t="s">
        <v>207</v>
      </c>
      <c r="S2269" s="38">
        <v>885</v>
      </c>
      <c r="T2269">
        <v>1</v>
      </c>
      <c r="U2269">
        <v>0</v>
      </c>
      <c r="V2269" s="43" t="str">
        <f t="shared" si="155"/>
        <v>USD</v>
      </c>
    </row>
    <row r="2270" spans="1:22" x14ac:dyDescent="0.2">
      <c r="A2270" s="18" t="str">
        <f t="shared" si="153"/>
        <v>Catalogo principalCSP ENTIDADES NO CUALIFICADASDG7GMGF0D5RK-0005_NCLF</v>
      </c>
      <c r="B2270" s="18" t="str">
        <f t="shared" si="154"/>
        <v>DG7GMGF0D5RK-0005_NCLFCSP ENTIDADES NO CUALIFICADAS</v>
      </c>
      <c r="C2270" s="18"/>
      <c r="D2270" t="s">
        <v>122</v>
      </c>
      <c r="E2270" t="s">
        <v>2544</v>
      </c>
      <c r="F2270" t="s">
        <v>2547</v>
      </c>
      <c r="G2270" s="18" t="str">
        <f t="shared" si="156"/>
        <v>Catalogo principal</v>
      </c>
      <c r="H2270" s="43" t="s">
        <v>121</v>
      </c>
      <c r="I2270" s="37" t="s">
        <v>67</v>
      </c>
      <c r="J2270" t="s">
        <v>2767</v>
      </c>
      <c r="K2270" t="s">
        <v>40</v>
      </c>
      <c r="L2270" s="70" t="s">
        <v>21</v>
      </c>
      <c r="M2270" s="70" t="s">
        <v>4257</v>
      </c>
      <c r="N2270" s="37" t="s">
        <v>67</v>
      </c>
      <c r="O2270" s="37" t="s">
        <v>67</v>
      </c>
      <c r="P2270" s="37" t="s">
        <v>3759</v>
      </c>
      <c r="Q2270" s="75" t="s">
        <v>2544</v>
      </c>
      <c r="R2270" t="s">
        <v>207</v>
      </c>
      <c r="S2270" s="38">
        <v>1229</v>
      </c>
      <c r="T2270">
        <v>1</v>
      </c>
      <c r="U2270">
        <v>0</v>
      </c>
      <c r="V2270" s="43" t="str">
        <f t="shared" si="155"/>
        <v>USD</v>
      </c>
    </row>
    <row r="2271" spans="1:22" x14ac:dyDescent="0.2">
      <c r="A2271" s="18" t="str">
        <f t="shared" si="153"/>
        <v>Catalogo principalCSP ENTIDADES NO CUALIFICADASDG7GMGF0D5RK-0004_NCLF</v>
      </c>
      <c r="B2271" s="18" t="str">
        <f t="shared" si="154"/>
        <v>DG7GMGF0D5RK-0004_NCLFCSP ENTIDADES NO CUALIFICADAS</v>
      </c>
      <c r="C2271" s="18"/>
      <c r="D2271" t="s">
        <v>122</v>
      </c>
      <c r="E2271" t="s">
        <v>2545</v>
      </c>
      <c r="F2271" t="s">
        <v>2547</v>
      </c>
      <c r="G2271" s="18" t="str">
        <f t="shared" si="156"/>
        <v>Catalogo principal</v>
      </c>
      <c r="H2271" s="43" t="s">
        <v>121</v>
      </c>
      <c r="I2271" s="37" t="s">
        <v>67</v>
      </c>
      <c r="J2271" t="s">
        <v>2768</v>
      </c>
      <c r="K2271" t="s">
        <v>40</v>
      </c>
      <c r="L2271" s="70" t="s">
        <v>21</v>
      </c>
      <c r="M2271" s="70" t="s">
        <v>4257</v>
      </c>
      <c r="N2271" s="37" t="s">
        <v>67</v>
      </c>
      <c r="O2271" s="37" t="s">
        <v>67</v>
      </c>
      <c r="P2271" s="37" t="s">
        <v>3759</v>
      </c>
      <c r="Q2271" s="75" t="s">
        <v>2545</v>
      </c>
      <c r="R2271" t="s">
        <v>207</v>
      </c>
      <c r="S2271" s="38">
        <v>154</v>
      </c>
      <c r="T2271">
        <v>1</v>
      </c>
      <c r="U2271">
        <v>0</v>
      </c>
      <c r="V2271" s="43" t="str">
        <f t="shared" si="155"/>
        <v>USD</v>
      </c>
    </row>
    <row r="2272" spans="1:22" x14ac:dyDescent="0.2">
      <c r="A2272" s="18" t="str">
        <f t="shared" si="153"/>
        <v>Catalogo principalOPEN VALUE ENTIDADES NO CUALIFICADAS077-03499</v>
      </c>
      <c r="B2272" s="18" t="str">
        <f t="shared" si="154"/>
        <v>077-03499OPEN VALUE ENTIDADES NO CUALIFICADAS</v>
      </c>
      <c r="C2272" s="18"/>
      <c r="D2272" t="s">
        <v>122</v>
      </c>
      <c r="E2272" t="s">
        <v>3160</v>
      </c>
      <c r="F2272" t="s">
        <v>2546</v>
      </c>
      <c r="G2272" s="18" t="str">
        <f t="shared" si="156"/>
        <v>Catalogo principal</v>
      </c>
      <c r="H2272" s="43" t="s">
        <v>121</v>
      </c>
      <c r="I2272" s="37" t="s">
        <v>67</v>
      </c>
      <c r="J2272" t="s">
        <v>4258</v>
      </c>
      <c r="K2272" t="s">
        <v>40</v>
      </c>
      <c r="L2272" s="70" t="s">
        <v>21</v>
      </c>
      <c r="M2272" s="70" t="s">
        <v>3946</v>
      </c>
      <c r="N2272" s="37" t="s">
        <v>67</v>
      </c>
      <c r="O2272" s="37" t="s">
        <v>67</v>
      </c>
      <c r="P2272" s="37" t="s">
        <v>3758</v>
      </c>
      <c r="Q2272" s="75" t="s">
        <v>3160</v>
      </c>
      <c r="R2272" t="s">
        <v>207</v>
      </c>
      <c r="S2272" s="38">
        <v>339</v>
      </c>
      <c r="T2272">
        <v>1</v>
      </c>
      <c r="U2272">
        <v>0</v>
      </c>
      <c r="V2272" s="43" t="str">
        <f t="shared" si="155"/>
        <v>USD</v>
      </c>
    </row>
    <row r="2273" spans="1:22" x14ac:dyDescent="0.2">
      <c r="A2273" s="18" t="str">
        <f t="shared" si="153"/>
        <v>Catalogo principalOPEN VALUE ENTIDADES NO CUALIFICADAS077-03504</v>
      </c>
      <c r="B2273" s="18" t="str">
        <f t="shared" si="154"/>
        <v>077-03504OPEN VALUE ENTIDADES NO CUALIFICADAS</v>
      </c>
      <c r="C2273" s="18"/>
      <c r="D2273" t="s">
        <v>122</v>
      </c>
      <c r="E2273" t="s">
        <v>3161</v>
      </c>
      <c r="F2273" t="s">
        <v>2546</v>
      </c>
      <c r="G2273" s="18" t="str">
        <f t="shared" si="156"/>
        <v>Catalogo principal</v>
      </c>
      <c r="H2273" s="43" t="s">
        <v>121</v>
      </c>
      <c r="I2273" s="37" t="s">
        <v>67</v>
      </c>
      <c r="J2273" t="s">
        <v>4259</v>
      </c>
      <c r="K2273" t="s">
        <v>40</v>
      </c>
      <c r="L2273" s="70" t="s">
        <v>21</v>
      </c>
      <c r="M2273" s="70" t="s">
        <v>3948</v>
      </c>
      <c r="N2273" s="37" t="s">
        <v>67</v>
      </c>
      <c r="O2273" s="37" t="s">
        <v>67</v>
      </c>
      <c r="P2273" s="37" t="s">
        <v>3758</v>
      </c>
      <c r="Q2273" s="75" t="s">
        <v>3161</v>
      </c>
      <c r="R2273" t="s">
        <v>207</v>
      </c>
      <c r="S2273" s="38">
        <v>159</v>
      </c>
      <c r="T2273">
        <v>1</v>
      </c>
      <c r="U2273">
        <v>0</v>
      </c>
      <c r="V2273" s="43" t="str">
        <f t="shared" si="155"/>
        <v>USD</v>
      </c>
    </row>
    <row r="2274" spans="1:22" x14ac:dyDescent="0.2">
      <c r="A2274" s="18" t="str">
        <f t="shared" si="153"/>
        <v>Catalogo principalCSP ENTIDADES NO CUALIFICADASCFQ7TTC0HL8Z-0001_NCLF</v>
      </c>
      <c r="B2274" s="18" t="str">
        <f t="shared" si="154"/>
        <v>CFQ7TTC0HL8Z-0001_NCLFCSP ENTIDADES NO CUALIFICADAS</v>
      </c>
      <c r="C2274" s="18"/>
      <c r="D2274" t="s">
        <v>122</v>
      </c>
      <c r="E2274" t="s">
        <v>3162</v>
      </c>
      <c r="F2274" t="s">
        <v>2547</v>
      </c>
      <c r="G2274" s="18" t="str">
        <f t="shared" si="156"/>
        <v>Catalogo principal</v>
      </c>
      <c r="H2274" s="43" t="s">
        <v>121</v>
      </c>
      <c r="I2274" s="37" t="s">
        <v>67</v>
      </c>
      <c r="J2274" t="s">
        <v>3442</v>
      </c>
      <c r="K2274" t="s">
        <v>40</v>
      </c>
      <c r="L2274" s="70" t="s">
        <v>21</v>
      </c>
      <c r="M2274" s="70" t="s">
        <v>3966</v>
      </c>
      <c r="N2274" s="37" t="s">
        <v>67</v>
      </c>
      <c r="O2274" s="37" t="s">
        <v>67</v>
      </c>
      <c r="P2274" s="37" t="s">
        <v>3759</v>
      </c>
      <c r="Q2274" s="75" t="s">
        <v>3162</v>
      </c>
      <c r="R2274" t="s">
        <v>3691</v>
      </c>
      <c r="S2274" s="38">
        <v>2</v>
      </c>
      <c r="T2274">
        <v>1</v>
      </c>
      <c r="U2274">
        <v>0</v>
      </c>
      <c r="V2274" s="43" t="str">
        <f t="shared" si="155"/>
        <v>USD</v>
      </c>
    </row>
    <row r="2275" spans="1:22" x14ac:dyDescent="0.2">
      <c r="A2275" s="18" t="str">
        <f t="shared" si="153"/>
        <v>Catalogo principalCSP ENTIDADES NO CUALIFICADASCFQ7TTC0HDK0-0001_NCLF</v>
      </c>
      <c r="B2275" s="18" t="str">
        <f t="shared" si="154"/>
        <v>CFQ7TTC0HDK0-0001_NCLFCSP ENTIDADES NO CUALIFICADAS</v>
      </c>
      <c r="C2275" s="18"/>
      <c r="D2275" t="s">
        <v>122</v>
      </c>
      <c r="E2275" t="s">
        <v>3163</v>
      </c>
      <c r="F2275" t="s">
        <v>2547</v>
      </c>
      <c r="G2275" s="18" t="str">
        <f t="shared" si="156"/>
        <v>Catalogo principal</v>
      </c>
      <c r="H2275" s="43" t="s">
        <v>121</v>
      </c>
      <c r="I2275" s="37" t="s">
        <v>67</v>
      </c>
      <c r="J2275" t="s">
        <v>3443</v>
      </c>
      <c r="K2275" t="s">
        <v>40</v>
      </c>
      <c r="L2275" s="70" t="s">
        <v>21</v>
      </c>
      <c r="M2275" s="70" t="s">
        <v>3966</v>
      </c>
      <c r="N2275" s="37" t="s">
        <v>67</v>
      </c>
      <c r="O2275" s="37" t="s">
        <v>67</v>
      </c>
      <c r="P2275" s="37" t="s">
        <v>3759</v>
      </c>
      <c r="Q2275" s="75" t="s">
        <v>3163</v>
      </c>
      <c r="R2275" t="s">
        <v>3691</v>
      </c>
      <c r="S2275" s="38">
        <v>12</v>
      </c>
      <c r="T2275">
        <v>1</v>
      </c>
      <c r="U2275">
        <v>0</v>
      </c>
      <c r="V2275" s="43" t="str">
        <f t="shared" si="155"/>
        <v>USD</v>
      </c>
    </row>
    <row r="2276" spans="1:22" x14ac:dyDescent="0.2">
      <c r="A2276" s="18" t="str">
        <f t="shared" si="153"/>
        <v>Catalogo principalCSP ENTIDADES NO CUALIFICADASCFQ7TTC0LHQD-0001_NCLF</v>
      </c>
      <c r="B2276" s="18" t="str">
        <f t="shared" si="154"/>
        <v>CFQ7TTC0LHQD-0001_NCLFCSP ENTIDADES NO CUALIFICADAS</v>
      </c>
      <c r="C2276" s="18"/>
      <c r="D2276" t="s">
        <v>122</v>
      </c>
      <c r="E2276" t="s">
        <v>3164</v>
      </c>
      <c r="F2276" t="s">
        <v>2547</v>
      </c>
      <c r="G2276" s="18" t="str">
        <f t="shared" si="156"/>
        <v>Catalogo principal</v>
      </c>
      <c r="H2276" s="43" t="s">
        <v>121</v>
      </c>
      <c r="I2276" s="37" t="s">
        <v>67</v>
      </c>
      <c r="J2276" t="s">
        <v>3444</v>
      </c>
      <c r="K2276" t="s">
        <v>40</v>
      </c>
      <c r="L2276" s="70" t="s">
        <v>21</v>
      </c>
      <c r="M2276" s="70" t="s">
        <v>3966</v>
      </c>
      <c r="N2276" s="37" t="s">
        <v>67</v>
      </c>
      <c r="O2276" s="37" t="s">
        <v>67</v>
      </c>
      <c r="P2276" s="37" t="s">
        <v>3759</v>
      </c>
      <c r="Q2276" s="75" t="s">
        <v>3164</v>
      </c>
      <c r="R2276" t="s">
        <v>3691</v>
      </c>
      <c r="S2276" s="38">
        <v>100</v>
      </c>
      <c r="T2276">
        <v>1</v>
      </c>
      <c r="U2276">
        <v>0</v>
      </c>
      <c r="V2276" s="43" t="str">
        <f t="shared" si="155"/>
        <v>USD</v>
      </c>
    </row>
    <row r="2277" spans="1:22" x14ac:dyDescent="0.2">
      <c r="A2277" s="18" t="str">
        <f t="shared" si="153"/>
        <v>Catalogo principalCSP ENTIDADES NO CUALIFICADASCFQ7TTC0LH0Z-0001_NCLF</v>
      </c>
      <c r="B2277" s="18" t="str">
        <f t="shared" si="154"/>
        <v>CFQ7TTC0LH0Z-0001_NCLFCSP ENTIDADES NO CUALIFICADAS</v>
      </c>
      <c r="C2277" s="18"/>
      <c r="D2277" t="s">
        <v>122</v>
      </c>
      <c r="E2277" t="s">
        <v>3165</v>
      </c>
      <c r="F2277" t="s">
        <v>2547</v>
      </c>
      <c r="G2277" s="18" t="str">
        <f t="shared" si="156"/>
        <v>Catalogo principal</v>
      </c>
      <c r="H2277" s="43" t="s">
        <v>121</v>
      </c>
      <c r="I2277" s="37" t="s">
        <v>67</v>
      </c>
      <c r="J2277" t="s">
        <v>2629</v>
      </c>
      <c r="K2277" t="s">
        <v>40</v>
      </c>
      <c r="L2277" s="70" t="s">
        <v>21</v>
      </c>
      <c r="M2277" s="70" t="s">
        <v>3966</v>
      </c>
      <c r="N2277" s="37" t="s">
        <v>67</v>
      </c>
      <c r="O2277" s="37" t="s">
        <v>67</v>
      </c>
      <c r="P2277" s="37" t="s">
        <v>3759</v>
      </c>
      <c r="Q2277" s="75" t="s">
        <v>3165</v>
      </c>
      <c r="R2277" t="s">
        <v>3691</v>
      </c>
      <c r="S2277" s="38">
        <v>500</v>
      </c>
      <c r="T2277">
        <v>1</v>
      </c>
      <c r="U2277">
        <v>0</v>
      </c>
      <c r="V2277" s="43" t="str">
        <f t="shared" si="155"/>
        <v>USD</v>
      </c>
    </row>
    <row r="2278" spans="1:22" x14ac:dyDescent="0.2">
      <c r="A2278" s="18" t="str">
        <f t="shared" si="153"/>
        <v>Catalogo principalCSP ENTIDADES NO CUALIFICADASCFQ7TTC0LFLS-0002_NCLF</v>
      </c>
      <c r="B2278" s="18" t="str">
        <f t="shared" si="154"/>
        <v>CFQ7TTC0LFLS-0002_NCLFCSP ENTIDADES NO CUALIFICADAS</v>
      </c>
      <c r="C2278" s="18"/>
      <c r="D2278" t="s">
        <v>122</v>
      </c>
      <c r="E2278" t="s">
        <v>3166</v>
      </c>
      <c r="F2278" t="s">
        <v>2547</v>
      </c>
      <c r="G2278" s="18" t="str">
        <f t="shared" si="156"/>
        <v>Catalogo principal</v>
      </c>
      <c r="H2278" s="43" t="s">
        <v>121</v>
      </c>
      <c r="I2278" s="37" t="s">
        <v>67</v>
      </c>
      <c r="J2278" t="s">
        <v>2556</v>
      </c>
      <c r="K2278" t="s">
        <v>40</v>
      </c>
      <c r="L2278" s="70" t="s">
        <v>21</v>
      </c>
      <c r="M2278" s="70" t="s">
        <v>3966</v>
      </c>
      <c r="N2278" s="37" t="s">
        <v>67</v>
      </c>
      <c r="O2278" s="37" t="s">
        <v>67</v>
      </c>
      <c r="P2278" s="37" t="s">
        <v>3759</v>
      </c>
      <c r="Q2278" s="75" t="s">
        <v>3166</v>
      </c>
      <c r="R2278" t="s">
        <v>3691</v>
      </c>
      <c r="S2278" s="38">
        <v>6</v>
      </c>
      <c r="T2278">
        <v>1</v>
      </c>
      <c r="U2278">
        <v>0</v>
      </c>
      <c r="V2278" s="43" t="str">
        <f t="shared" si="155"/>
        <v>USD</v>
      </c>
    </row>
    <row r="2279" spans="1:22" x14ac:dyDescent="0.2">
      <c r="A2279" s="18" t="str">
        <f t="shared" si="153"/>
        <v>Catalogo principalCSP ENTIDADES NO CUALIFICADASCFQ7TTC0LFK5-0001_NCLF</v>
      </c>
      <c r="B2279" s="18" t="str">
        <f t="shared" si="154"/>
        <v>CFQ7TTC0LFK5-0001_NCLFCSP ENTIDADES NO CUALIFICADAS</v>
      </c>
      <c r="C2279" s="18"/>
      <c r="D2279" t="s">
        <v>122</v>
      </c>
      <c r="E2279" t="s">
        <v>3167</v>
      </c>
      <c r="F2279" t="s">
        <v>2547</v>
      </c>
      <c r="G2279" s="18" t="str">
        <f t="shared" si="156"/>
        <v>Catalogo principal</v>
      </c>
      <c r="H2279" s="43" t="s">
        <v>121</v>
      </c>
      <c r="I2279" s="37" t="s">
        <v>67</v>
      </c>
      <c r="J2279" t="s">
        <v>2697</v>
      </c>
      <c r="K2279" t="s">
        <v>40</v>
      </c>
      <c r="L2279" s="70" t="s">
        <v>21</v>
      </c>
      <c r="M2279" s="70" t="s">
        <v>3966</v>
      </c>
      <c r="N2279" s="37" t="s">
        <v>67</v>
      </c>
      <c r="O2279" s="37" t="s">
        <v>67</v>
      </c>
      <c r="P2279" s="37" t="s">
        <v>3759</v>
      </c>
      <c r="Q2279" s="75" t="s">
        <v>3167</v>
      </c>
      <c r="R2279" t="s">
        <v>3691</v>
      </c>
      <c r="S2279" s="38">
        <v>9</v>
      </c>
      <c r="T2279">
        <v>1</v>
      </c>
      <c r="U2279">
        <v>0</v>
      </c>
      <c r="V2279" s="43" t="str">
        <f t="shared" si="155"/>
        <v>USD</v>
      </c>
    </row>
    <row r="2280" spans="1:22" x14ac:dyDescent="0.2">
      <c r="A2280" s="18" t="str">
        <f t="shared" si="153"/>
        <v>Catalogo principalCSP ENTIDADES NO CUALIFICADASCFQ7TTC0LH9J-0001_NCLF</v>
      </c>
      <c r="B2280" s="18" t="str">
        <f t="shared" si="154"/>
        <v>CFQ7TTC0LH9J-0001_NCLFCSP ENTIDADES NO CUALIFICADAS</v>
      </c>
      <c r="C2280" s="18"/>
      <c r="D2280" t="s">
        <v>122</v>
      </c>
      <c r="E2280" t="s">
        <v>3168</v>
      </c>
      <c r="F2280" t="s">
        <v>2547</v>
      </c>
      <c r="G2280" s="18" t="str">
        <f t="shared" si="156"/>
        <v>Catalogo principal</v>
      </c>
      <c r="H2280" s="43" t="s">
        <v>121</v>
      </c>
      <c r="I2280" s="37" t="s">
        <v>67</v>
      </c>
      <c r="J2280" t="s">
        <v>2614</v>
      </c>
      <c r="K2280" t="s">
        <v>40</v>
      </c>
      <c r="L2280" s="70" t="s">
        <v>21</v>
      </c>
      <c r="M2280" s="70" t="s">
        <v>3966</v>
      </c>
      <c r="N2280" s="37" t="s">
        <v>67</v>
      </c>
      <c r="O2280" s="37" t="s">
        <v>67</v>
      </c>
      <c r="P2280" s="37" t="s">
        <v>3759</v>
      </c>
      <c r="Q2280" s="75" t="s">
        <v>3168</v>
      </c>
      <c r="R2280" t="s">
        <v>3691</v>
      </c>
      <c r="S2280" s="38">
        <v>2</v>
      </c>
      <c r="T2280">
        <v>1</v>
      </c>
      <c r="U2280">
        <v>0</v>
      </c>
      <c r="V2280" s="43" t="str">
        <f t="shared" si="155"/>
        <v>USD</v>
      </c>
    </row>
    <row r="2281" spans="1:22" x14ac:dyDescent="0.2">
      <c r="A2281" s="18" t="str">
        <f t="shared" si="153"/>
        <v>Catalogo principalCSP ENTIDADES NO CUALIFICADASCFQ7TTC0LHT2-0001_NCLF</v>
      </c>
      <c r="B2281" s="18" t="str">
        <f t="shared" si="154"/>
        <v>CFQ7TTC0LHT2-0001_NCLFCSP ENTIDADES NO CUALIFICADAS</v>
      </c>
      <c r="C2281" s="18"/>
      <c r="D2281" t="s">
        <v>122</v>
      </c>
      <c r="E2281" t="s">
        <v>3169</v>
      </c>
      <c r="F2281" t="s">
        <v>2547</v>
      </c>
      <c r="G2281" s="18" t="str">
        <f t="shared" si="156"/>
        <v>Catalogo principal</v>
      </c>
      <c r="H2281" s="43" t="s">
        <v>121</v>
      </c>
      <c r="I2281" s="37" t="s">
        <v>67</v>
      </c>
      <c r="J2281" t="s">
        <v>3445</v>
      </c>
      <c r="K2281" t="s">
        <v>40</v>
      </c>
      <c r="L2281" s="70" t="s">
        <v>21</v>
      </c>
      <c r="M2281" s="70" t="s">
        <v>3966</v>
      </c>
      <c r="N2281" s="37" t="s">
        <v>67</v>
      </c>
      <c r="O2281" s="37" t="s">
        <v>67</v>
      </c>
      <c r="P2281" s="37" t="s">
        <v>3759</v>
      </c>
      <c r="Q2281" s="75" t="s">
        <v>3169</v>
      </c>
      <c r="R2281" t="s">
        <v>3691</v>
      </c>
      <c r="S2281" s="38">
        <v>450</v>
      </c>
      <c r="T2281">
        <v>1</v>
      </c>
      <c r="U2281">
        <v>0</v>
      </c>
      <c r="V2281" s="43" t="str">
        <f t="shared" si="155"/>
        <v>USD</v>
      </c>
    </row>
    <row r="2282" spans="1:22" x14ac:dyDescent="0.2">
      <c r="A2282" s="18" t="str">
        <f t="shared" si="153"/>
        <v>Catalogo principalCSP ENTIDADES NO CUALIFICADASCFQ7TTC0LH0V-0001_NCLF</v>
      </c>
      <c r="B2282" s="18" t="str">
        <f t="shared" si="154"/>
        <v>CFQ7TTC0LH0V-0001_NCLFCSP ENTIDADES NO CUALIFICADAS</v>
      </c>
      <c r="C2282" s="18"/>
      <c r="D2282" t="s">
        <v>122</v>
      </c>
      <c r="E2282" t="s">
        <v>3170</v>
      </c>
      <c r="F2282" t="s">
        <v>2547</v>
      </c>
      <c r="G2282" s="18" t="str">
        <f t="shared" si="156"/>
        <v>Catalogo principal</v>
      </c>
      <c r="H2282" s="43" t="s">
        <v>121</v>
      </c>
      <c r="I2282" s="37" t="s">
        <v>67</v>
      </c>
      <c r="J2282" t="s">
        <v>3911</v>
      </c>
      <c r="K2282" t="s">
        <v>40</v>
      </c>
      <c r="L2282" s="70" t="s">
        <v>21</v>
      </c>
      <c r="M2282" s="70" t="s">
        <v>3966</v>
      </c>
      <c r="N2282" s="37" t="s">
        <v>67</v>
      </c>
      <c r="O2282" s="37" t="s">
        <v>67</v>
      </c>
      <c r="P2282" s="37" t="s">
        <v>3759</v>
      </c>
      <c r="Q2282" s="75" t="s">
        <v>3170</v>
      </c>
      <c r="R2282" t="s">
        <v>3691</v>
      </c>
      <c r="S2282" s="38">
        <v>8</v>
      </c>
      <c r="T2282">
        <v>1</v>
      </c>
      <c r="U2282">
        <v>0</v>
      </c>
      <c r="V2282" s="43" t="str">
        <f t="shared" si="155"/>
        <v>USD</v>
      </c>
    </row>
    <row r="2283" spans="1:22" x14ac:dyDescent="0.2">
      <c r="A2283" s="18" t="str">
        <f t="shared" si="153"/>
        <v>Catalogo principalCSP ENTIDADES NO CUALIFICADASCFQ7TTC0LHRL-0002_NCLF</v>
      </c>
      <c r="B2283" s="18" t="str">
        <f t="shared" si="154"/>
        <v>CFQ7TTC0LHRL-0002_NCLFCSP ENTIDADES NO CUALIFICADAS</v>
      </c>
      <c r="C2283" s="18"/>
      <c r="D2283" t="s">
        <v>122</v>
      </c>
      <c r="E2283" t="s">
        <v>3171</v>
      </c>
      <c r="F2283" t="s">
        <v>2547</v>
      </c>
      <c r="G2283" s="18" t="str">
        <f t="shared" si="156"/>
        <v>Catalogo principal</v>
      </c>
      <c r="H2283" s="43" t="s">
        <v>121</v>
      </c>
      <c r="I2283" s="37" t="s">
        <v>67</v>
      </c>
      <c r="J2283" t="s">
        <v>2686</v>
      </c>
      <c r="K2283" t="s">
        <v>40</v>
      </c>
      <c r="L2283" s="70" t="s">
        <v>21</v>
      </c>
      <c r="M2283" s="70" t="s">
        <v>3966</v>
      </c>
      <c r="N2283" s="37" t="s">
        <v>67</v>
      </c>
      <c r="O2283" s="37" t="s">
        <v>67</v>
      </c>
      <c r="P2283" s="37" t="s">
        <v>3759</v>
      </c>
      <c r="Q2283" s="75" t="s">
        <v>3171</v>
      </c>
      <c r="R2283" t="s">
        <v>3691</v>
      </c>
      <c r="S2283" s="38">
        <v>40</v>
      </c>
      <c r="T2283">
        <v>1</v>
      </c>
      <c r="U2283">
        <v>0</v>
      </c>
      <c r="V2283" s="43" t="str">
        <f t="shared" si="155"/>
        <v>USD</v>
      </c>
    </row>
    <row r="2284" spans="1:22" x14ac:dyDescent="0.2">
      <c r="A2284" s="18" t="str">
        <f t="shared" si="153"/>
        <v>Catalogo principalCSP ENTIDADES NO CUALIFICADASCFQ7TTC0LHQ3-0001_NCLF</v>
      </c>
      <c r="B2284" s="18" t="str">
        <f t="shared" si="154"/>
        <v>CFQ7TTC0LHQ3-0001_NCLFCSP ENTIDADES NO CUALIFICADAS</v>
      </c>
      <c r="C2284" s="18"/>
      <c r="D2284" t="s">
        <v>122</v>
      </c>
      <c r="E2284" t="s">
        <v>3172</v>
      </c>
      <c r="F2284" t="s">
        <v>2547</v>
      </c>
      <c r="G2284" s="18" t="str">
        <f t="shared" si="156"/>
        <v>Catalogo principal</v>
      </c>
      <c r="H2284" s="43" t="s">
        <v>121</v>
      </c>
      <c r="I2284" s="37" t="s">
        <v>67</v>
      </c>
      <c r="J2284" t="s">
        <v>2642</v>
      </c>
      <c r="K2284" t="s">
        <v>40</v>
      </c>
      <c r="L2284" s="70" t="s">
        <v>21</v>
      </c>
      <c r="M2284" s="70" t="s">
        <v>3966</v>
      </c>
      <c r="N2284" s="37" t="s">
        <v>67</v>
      </c>
      <c r="O2284" s="37" t="s">
        <v>67</v>
      </c>
      <c r="P2284" s="37" t="s">
        <v>3759</v>
      </c>
      <c r="Q2284" s="75" t="s">
        <v>3172</v>
      </c>
      <c r="R2284" t="s">
        <v>3691</v>
      </c>
      <c r="S2284" s="38">
        <v>2</v>
      </c>
      <c r="T2284">
        <v>1</v>
      </c>
      <c r="U2284">
        <v>0</v>
      </c>
      <c r="V2284" s="43" t="str">
        <f t="shared" si="155"/>
        <v>USD</v>
      </c>
    </row>
    <row r="2285" spans="1:22" x14ac:dyDescent="0.2">
      <c r="A2285" s="18" t="str">
        <f t="shared" si="153"/>
        <v>Catalogo principalCSP ENTIDADES NO CUALIFICADASCFQ7TTC0HBSL-0001_NCLF</v>
      </c>
      <c r="B2285" s="18" t="str">
        <f t="shared" si="154"/>
        <v>CFQ7TTC0HBSL-0001_NCLFCSP ENTIDADES NO CUALIFICADAS</v>
      </c>
      <c r="C2285" s="18"/>
      <c r="D2285" t="s">
        <v>122</v>
      </c>
      <c r="E2285" t="s">
        <v>3173</v>
      </c>
      <c r="F2285" t="s">
        <v>2547</v>
      </c>
      <c r="G2285" s="18" t="str">
        <f t="shared" si="156"/>
        <v>Catalogo principal</v>
      </c>
      <c r="H2285" s="43" t="s">
        <v>121</v>
      </c>
      <c r="I2285" s="37" t="s">
        <v>67</v>
      </c>
      <c r="J2285" t="s">
        <v>2669</v>
      </c>
      <c r="K2285" t="s">
        <v>40</v>
      </c>
      <c r="L2285" s="70" t="s">
        <v>21</v>
      </c>
      <c r="M2285" s="70" t="s">
        <v>3966</v>
      </c>
      <c r="N2285" s="37" t="s">
        <v>67</v>
      </c>
      <c r="O2285" s="37" t="s">
        <v>67</v>
      </c>
      <c r="P2285" s="37" t="s">
        <v>3759</v>
      </c>
      <c r="Q2285" s="75" t="s">
        <v>3173</v>
      </c>
      <c r="R2285" t="s">
        <v>3691</v>
      </c>
      <c r="S2285" s="38">
        <v>10</v>
      </c>
      <c r="T2285">
        <v>1</v>
      </c>
      <c r="U2285">
        <v>0</v>
      </c>
      <c r="V2285" s="43" t="str">
        <f t="shared" si="155"/>
        <v>USD</v>
      </c>
    </row>
    <row r="2286" spans="1:22" x14ac:dyDescent="0.2">
      <c r="A2286" s="18" t="str">
        <f t="shared" si="153"/>
        <v>Catalogo principalCSP ENTIDADES NO CUALIFICADASCFQ7TTC0LHXR-0001_NCLF</v>
      </c>
      <c r="B2286" s="18" t="str">
        <f t="shared" si="154"/>
        <v>CFQ7TTC0LHXR-0001_NCLFCSP ENTIDADES NO CUALIFICADAS</v>
      </c>
      <c r="C2286" s="18"/>
      <c r="D2286" t="s">
        <v>122</v>
      </c>
      <c r="E2286" t="s">
        <v>3174</v>
      </c>
      <c r="F2286" t="s">
        <v>2547</v>
      </c>
      <c r="G2286" s="18" t="str">
        <f t="shared" si="156"/>
        <v>Catalogo principal</v>
      </c>
      <c r="H2286" s="43" t="s">
        <v>121</v>
      </c>
      <c r="I2286" s="37" t="s">
        <v>67</v>
      </c>
      <c r="J2286" t="s">
        <v>2561</v>
      </c>
      <c r="K2286" t="s">
        <v>40</v>
      </c>
      <c r="L2286" s="70" t="s">
        <v>21</v>
      </c>
      <c r="M2286" s="70" t="s">
        <v>3966</v>
      </c>
      <c r="N2286" s="37" t="s">
        <v>67</v>
      </c>
      <c r="O2286" s="37" t="s">
        <v>67</v>
      </c>
      <c r="P2286" s="37" t="s">
        <v>3759</v>
      </c>
      <c r="Q2286" s="75" t="s">
        <v>3174</v>
      </c>
      <c r="R2286" t="s">
        <v>3691</v>
      </c>
      <c r="S2286" s="38">
        <v>500</v>
      </c>
      <c r="T2286">
        <v>1</v>
      </c>
      <c r="U2286">
        <v>0</v>
      </c>
      <c r="V2286" s="43" t="str">
        <f t="shared" si="155"/>
        <v>USD</v>
      </c>
    </row>
    <row r="2287" spans="1:22" x14ac:dyDescent="0.2">
      <c r="A2287" s="18" t="str">
        <f t="shared" si="153"/>
        <v>Catalogo principalCSP ENTIDADES NO CUALIFICADASCFQ7TTC0LHWJ-0001_NCLF</v>
      </c>
      <c r="B2287" s="18" t="str">
        <f t="shared" si="154"/>
        <v>CFQ7TTC0LHWJ-0001_NCLFCSP ENTIDADES NO CUALIFICADAS</v>
      </c>
      <c r="C2287" s="18"/>
      <c r="D2287" t="s">
        <v>122</v>
      </c>
      <c r="E2287" t="s">
        <v>3175</v>
      </c>
      <c r="F2287" t="s">
        <v>2547</v>
      </c>
      <c r="G2287" s="18" t="str">
        <f t="shared" si="156"/>
        <v>Catalogo principal</v>
      </c>
      <c r="H2287" s="43" t="s">
        <v>121</v>
      </c>
      <c r="I2287" s="37" t="s">
        <v>67</v>
      </c>
      <c r="J2287" t="s">
        <v>3446</v>
      </c>
      <c r="K2287" t="s">
        <v>40</v>
      </c>
      <c r="L2287" s="70" t="s">
        <v>21</v>
      </c>
      <c r="M2287" s="70" t="s">
        <v>3966</v>
      </c>
      <c r="N2287" s="37" t="s">
        <v>67</v>
      </c>
      <c r="O2287" s="37" t="s">
        <v>67</v>
      </c>
      <c r="P2287" s="37" t="s">
        <v>3759</v>
      </c>
      <c r="Q2287" s="75" t="s">
        <v>3175</v>
      </c>
      <c r="R2287" t="s">
        <v>3691</v>
      </c>
      <c r="S2287" s="38">
        <v>100</v>
      </c>
      <c r="T2287">
        <v>1</v>
      </c>
      <c r="U2287">
        <v>0</v>
      </c>
      <c r="V2287" s="43" t="str">
        <f t="shared" si="155"/>
        <v>USD</v>
      </c>
    </row>
    <row r="2288" spans="1:22" x14ac:dyDescent="0.2">
      <c r="A2288" s="18" t="str">
        <f t="shared" si="153"/>
        <v>Catalogo principalCSP ENTIDADES NO CUALIFICADASCFQ7TTC0HD7P-0001_NCLF</v>
      </c>
      <c r="B2288" s="18" t="str">
        <f t="shared" si="154"/>
        <v>CFQ7TTC0HD7P-0001_NCLFCSP ENTIDADES NO CUALIFICADAS</v>
      </c>
      <c r="C2288" s="18"/>
      <c r="D2288" t="s">
        <v>122</v>
      </c>
      <c r="E2288" t="s">
        <v>3176</v>
      </c>
      <c r="F2288" t="s">
        <v>2547</v>
      </c>
      <c r="G2288" s="18" t="str">
        <f t="shared" si="156"/>
        <v>Catalogo principal</v>
      </c>
      <c r="H2288" s="43" t="s">
        <v>121</v>
      </c>
      <c r="I2288" s="37" t="s">
        <v>67</v>
      </c>
      <c r="J2288" t="s">
        <v>3447</v>
      </c>
      <c r="K2288" t="s">
        <v>40</v>
      </c>
      <c r="L2288" s="70" t="s">
        <v>21</v>
      </c>
      <c r="M2288" s="70" t="s">
        <v>3966</v>
      </c>
      <c r="N2288" s="37" t="s">
        <v>67</v>
      </c>
      <c r="O2288" s="37" t="s">
        <v>67</v>
      </c>
      <c r="P2288" s="37" t="s">
        <v>3759</v>
      </c>
      <c r="Q2288" s="75" t="s">
        <v>3176</v>
      </c>
      <c r="R2288" t="s">
        <v>3691</v>
      </c>
      <c r="S2288" s="38">
        <v>300</v>
      </c>
      <c r="T2288">
        <v>1</v>
      </c>
      <c r="U2288">
        <v>0</v>
      </c>
      <c r="V2288" s="43" t="str">
        <f t="shared" si="155"/>
        <v>USD</v>
      </c>
    </row>
    <row r="2289" spans="1:22" x14ac:dyDescent="0.2">
      <c r="A2289" s="18" t="str">
        <f t="shared" si="153"/>
        <v>Catalogo principalCSP ENTIDADES NO CUALIFICADASCFQ7TTC0HD3R-0001_NCLF</v>
      </c>
      <c r="B2289" s="18" t="str">
        <f t="shared" si="154"/>
        <v>CFQ7TTC0HD3R-0001_NCLFCSP ENTIDADES NO CUALIFICADAS</v>
      </c>
      <c r="C2289" s="18"/>
      <c r="D2289" t="s">
        <v>122</v>
      </c>
      <c r="E2289" t="s">
        <v>3177</v>
      </c>
      <c r="F2289" t="s">
        <v>2547</v>
      </c>
      <c r="G2289" s="18" t="str">
        <f t="shared" si="156"/>
        <v>Catalogo principal</v>
      </c>
      <c r="H2289" s="43" t="s">
        <v>121</v>
      </c>
      <c r="I2289" s="37" t="s">
        <v>67</v>
      </c>
      <c r="J2289" t="s">
        <v>3448</v>
      </c>
      <c r="K2289" t="s">
        <v>40</v>
      </c>
      <c r="L2289" s="70" t="s">
        <v>21</v>
      </c>
      <c r="M2289" s="70" t="s">
        <v>3966</v>
      </c>
      <c r="N2289" s="37" t="s">
        <v>67</v>
      </c>
      <c r="O2289" s="37" t="s">
        <v>67</v>
      </c>
      <c r="P2289" s="37" t="s">
        <v>3759</v>
      </c>
      <c r="Q2289" s="75" t="s">
        <v>3177</v>
      </c>
      <c r="R2289" t="s">
        <v>3691</v>
      </c>
      <c r="S2289" s="38">
        <v>10</v>
      </c>
      <c r="T2289">
        <v>1</v>
      </c>
      <c r="U2289">
        <v>0</v>
      </c>
      <c r="V2289" s="43" t="str">
        <f t="shared" si="155"/>
        <v>USD</v>
      </c>
    </row>
    <row r="2290" spans="1:22" x14ac:dyDescent="0.2">
      <c r="A2290" s="18" t="str">
        <f t="shared" si="153"/>
        <v>Catalogo principalCSP ENTIDADES NO CUALIFICADASCFQ7TTC0HD3R-0003_NCLF</v>
      </c>
      <c r="B2290" s="18" t="str">
        <f t="shared" si="154"/>
        <v>CFQ7TTC0HD3R-0003_NCLFCSP ENTIDADES NO CUALIFICADAS</v>
      </c>
      <c r="C2290" s="18"/>
      <c r="D2290" t="s">
        <v>122</v>
      </c>
      <c r="E2290" t="s">
        <v>3178</v>
      </c>
      <c r="F2290" t="s">
        <v>2547</v>
      </c>
      <c r="G2290" s="18" t="str">
        <f t="shared" si="156"/>
        <v>Catalogo principal</v>
      </c>
      <c r="H2290" s="43" t="s">
        <v>121</v>
      </c>
      <c r="I2290" s="37" t="s">
        <v>67</v>
      </c>
      <c r="J2290" t="s">
        <v>3449</v>
      </c>
      <c r="K2290" t="s">
        <v>40</v>
      </c>
      <c r="L2290" s="70" t="s">
        <v>21</v>
      </c>
      <c r="M2290" s="70" t="s">
        <v>3966</v>
      </c>
      <c r="N2290" s="37" t="s">
        <v>67</v>
      </c>
      <c r="O2290" s="37" t="s">
        <v>67</v>
      </c>
      <c r="P2290" s="37" t="s">
        <v>3759</v>
      </c>
      <c r="Q2290" s="75" t="s">
        <v>3178</v>
      </c>
      <c r="R2290" t="s">
        <v>3691</v>
      </c>
      <c r="S2290" s="38">
        <v>5</v>
      </c>
      <c r="T2290">
        <v>1</v>
      </c>
      <c r="U2290">
        <v>0</v>
      </c>
      <c r="V2290" s="43" t="str">
        <f t="shared" si="155"/>
        <v>USD</v>
      </c>
    </row>
    <row r="2291" spans="1:22" x14ac:dyDescent="0.2">
      <c r="A2291" s="18" t="str">
        <f t="shared" si="153"/>
        <v>Catalogo principalCSP ENTIDADES NO CUALIFICADASCFQ7TTC0HD3R-0002_NCLF</v>
      </c>
      <c r="B2291" s="18" t="str">
        <f t="shared" si="154"/>
        <v>CFQ7TTC0HD3R-0002_NCLFCSP ENTIDADES NO CUALIFICADAS</v>
      </c>
      <c r="C2291" s="18"/>
      <c r="D2291" t="s">
        <v>122</v>
      </c>
      <c r="E2291" t="s">
        <v>3179</v>
      </c>
      <c r="F2291" t="s">
        <v>2547</v>
      </c>
      <c r="G2291" s="18" t="str">
        <f t="shared" si="156"/>
        <v>Catalogo principal</v>
      </c>
      <c r="H2291" s="43" t="s">
        <v>121</v>
      </c>
      <c r="I2291" s="37" t="s">
        <v>67</v>
      </c>
      <c r="J2291" t="s">
        <v>3450</v>
      </c>
      <c r="K2291" t="s">
        <v>40</v>
      </c>
      <c r="L2291" s="70" t="s">
        <v>21</v>
      </c>
      <c r="M2291" s="70" t="s">
        <v>3966</v>
      </c>
      <c r="N2291" s="37" t="s">
        <v>67</v>
      </c>
      <c r="O2291" s="37" t="s">
        <v>67</v>
      </c>
      <c r="P2291" s="37" t="s">
        <v>3759</v>
      </c>
      <c r="Q2291" s="75" t="s">
        <v>3179</v>
      </c>
      <c r="R2291" t="s">
        <v>3691</v>
      </c>
      <c r="S2291" s="38">
        <v>500</v>
      </c>
      <c r="T2291">
        <v>1</v>
      </c>
      <c r="U2291">
        <v>0</v>
      </c>
      <c r="V2291" s="43" t="str">
        <f t="shared" si="155"/>
        <v>USD</v>
      </c>
    </row>
    <row r="2292" spans="1:22" x14ac:dyDescent="0.2">
      <c r="A2292" s="18" t="str">
        <f t="shared" si="153"/>
        <v>Catalogo principalCSP ENTIDADES NO CUALIFICADASCFQ7TTC0LH3F-0002_NCLF</v>
      </c>
      <c r="B2292" s="18" t="str">
        <f t="shared" si="154"/>
        <v>CFQ7TTC0LH3F-0002_NCLFCSP ENTIDADES NO CUALIFICADAS</v>
      </c>
      <c r="C2292" s="18"/>
      <c r="D2292" t="s">
        <v>122</v>
      </c>
      <c r="E2292" t="s">
        <v>3180</v>
      </c>
      <c r="F2292" t="s">
        <v>2547</v>
      </c>
      <c r="G2292" s="18" t="str">
        <f t="shared" si="156"/>
        <v>Catalogo principal</v>
      </c>
      <c r="H2292" s="43" t="s">
        <v>121</v>
      </c>
      <c r="I2292" s="37" t="s">
        <v>67</v>
      </c>
      <c r="J2292" t="s">
        <v>2605</v>
      </c>
      <c r="K2292" t="s">
        <v>40</v>
      </c>
      <c r="L2292" s="70" t="s">
        <v>21</v>
      </c>
      <c r="M2292" s="70" t="s">
        <v>3966</v>
      </c>
      <c r="N2292" s="37" t="s">
        <v>67</v>
      </c>
      <c r="O2292" s="37" t="s">
        <v>67</v>
      </c>
      <c r="P2292" s="37" t="s">
        <v>3759</v>
      </c>
      <c r="Q2292" s="75" t="s">
        <v>3180</v>
      </c>
      <c r="R2292" t="s">
        <v>3691</v>
      </c>
      <c r="S2292" s="38">
        <v>40</v>
      </c>
      <c r="T2292">
        <v>1</v>
      </c>
      <c r="U2292">
        <v>0</v>
      </c>
      <c r="V2292" s="43" t="str">
        <f t="shared" si="155"/>
        <v>USD</v>
      </c>
    </row>
    <row r="2293" spans="1:22" x14ac:dyDescent="0.2">
      <c r="A2293" s="18" t="str">
        <f t="shared" si="153"/>
        <v>Catalogo principalCSP ENTIDADES NO CUALIFICADASCFQ7TTC0LH34-0001_NCLF</v>
      </c>
      <c r="B2293" s="18" t="str">
        <f t="shared" si="154"/>
        <v>CFQ7TTC0LH34-0001_NCLFCSP ENTIDADES NO CUALIFICADAS</v>
      </c>
      <c r="C2293" s="18"/>
      <c r="D2293" t="s">
        <v>122</v>
      </c>
      <c r="E2293" t="s">
        <v>3181</v>
      </c>
      <c r="F2293" t="s">
        <v>2547</v>
      </c>
      <c r="G2293" s="18" t="str">
        <f t="shared" si="156"/>
        <v>Catalogo principal</v>
      </c>
      <c r="H2293" s="43" t="s">
        <v>121</v>
      </c>
      <c r="I2293" s="37" t="s">
        <v>67</v>
      </c>
      <c r="J2293" t="s">
        <v>3451</v>
      </c>
      <c r="K2293" t="s">
        <v>40</v>
      </c>
      <c r="L2293" s="70" t="s">
        <v>21</v>
      </c>
      <c r="M2293" s="70" t="s">
        <v>3966</v>
      </c>
      <c r="N2293" s="37" t="s">
        <v>67</v>
      </c>
      <c r="O2293" s="37" t="s">
        <v>67</v>
      </c>
      <c r="P2293" s="37" t="s">
        <v>3759</v>
      </c>
      <c r="Q2293" s="75" t="s">
        <v>3181</v>
      </c>
      <c r="R2293" t="s">
        <v>3691</v>
      </c>
      <c r="S2293" s="38">
        <v>70</v>
      </c>
      <c r="T2293">
        <v>1</v>
      </c>
      <c r="U2293">
        <v>0</v>
      </c>
      <c r="V2293" s="43" t="str">
        <f t="shared" si="155"/>
        <v>USD</v>
      </c>
    </row>
    <row r="2294" spans="1:22" x14ac:dyDescent="0.2">
      <c r="A2294" s="18" t="str">
        <f t="shared" si="153"/>
        <v>Catalogo principalCSP ENTIDADES NO CUALIFICADASCFQ7TTC0LH33-0001_NCLF</v>
      </c>
      <c r="B2294" s="18" t="str">
        <f t="shared" si="154"/>
        <v>CFQ7TTC0LH33-0001_NCLFCSP ENTIDADES NO CUALIFICADAS</v>
      </c>
      <c r="C2294" s="18"/>
      <c r="D2294" t="s">
        <v>122</v>
      </c>
      <c r="E2294" t="s">
        <v>3182</v>
      </c>
      <c r="F2294" t="s">
        <v>2547</v>
      </c>
      <c r="G2294" s="18" t="str">
        <f t="shared" si="156"/>
        <v>Catalogo principal</v>
      </c>
      <c r="H2294" s="43" t="s">
        <v>121</v>
      </c>
      <c r="I2294" s="37" t="s">
        <v>67</v>
      </c>
      <c r="J2294" t="s">
        <v>2640</v>
      </c>
      <c r="K2294" t="s">
        <v>40</v>
      </c>
      <c r="L2294" s="70" t="s">
        <v>21</v>
      </c>
      <c r="M2294" s="70" t="s">
        <v>3966</v>
      </c>
      <c r="N2294" s="37" t="s">
        <v>67</v>
      </c>
      <c r="O2294" s="37" t="s">
        <v>67</v>
      </c>
      <c r="P2294" s="37" t="s">
        <v>3759</v>
      </c>
      <c r="Q2294" s="75" t="s">
        <v>3182</v>
      </c>
      <c r="R2294" t="s">
        <v>3691</v>
      </c>
      <c r="S2294" s="38">
        <v>0</v>
      </c>
      <c r="T2294">
        <v>1</v>
      </c>
      <c r="U2294">
        <v>0</v>
      </c>
      <c r="V2294" s="43" t="str">
        <f t="shared" si="155"/>
        <v>USD</v>
      </c>
    </row>
    <row r="2295" spans="1:22" x14ac:dyDescent="0.2">
      <c r="A2295" s="18" t="str">
        <f t="shared" si="153"/>
        <v>Catalogo principalCSP ENTIDADES NO CUALIFICADASCFQ7TTC0LH38-0001_NCLF</v>
      </c>
      <c r="B2295" s="18" t="str">
        <f t="shared" si="154"/>
        <v>CFQ7TTC0LH38-0001_NCLFCSP ENTIDADES NO CUALIFICADAS</v>
      </c>
      <c r="C2295" s="18"/>
      <c r="D2295" t="s">
        <v>122</v>
      </c>
      <c r="E2295" t="s">
        <v>3183</v>
      </c>
      <c r="F2295" t="s">
        <v>2547</v>
      </c>
      <c r="G2295" s="18" t="str">
        <f t="shared" si="156"/>
        <v>Catalogo principal</v>
      </c>
      <c r="H2295" s="43" t="s">
        <v>121</v>
      </c>
      <c r="I2295" s="37" t="s">
        <v>67</v>
      </c>
      <c r="J2295" t="s">
        <v>2572</v>
      </c>
      <c r="K2295" t="s">
        <v>40</v>
      </c>
      <c r="L2295" s="70" t="s">
        <v>21</v>
      </c>
      <c r="M2295" s="70" t="s">
        <v>3966</v>
      </c>
      <c r="N2295" s="37" t="s">
        <v>67</v>
      </c>
      <c r="O2295" s="37" t="s">
        <v>67</v>
      </c>
      <c r="P2295" s="37" t="s">
        <v>3759</v>
      </c>
      <c r="Q2295" s="75" t="s">
        <v>3183</v>
      </c>
      <c r="R2295" t="s">
        <v>3691</v>
      </c>
      <c r="S2295" s="38">
        <v>100</v>
      </c>
      <c r="T2295">
        <v>1</v>
      </c>
      <c r="U2295">
        <v>0</v>
      </c>
      <c r="V2295" s="43" t="str">
        <f t="shared" si="155"/>
        <v>USD</v>
      </c>
    </row>
    <row r="2296" spans="1:22" x14ac:dyDescent="0.2">
      <c r="A2296" s="18" t="str">
        <f t="shared" si="153"/>
        <v>Catalogo principalCSP ENTIDADES NO CUALIFICADASCFQ7TTC0LH39-0002_NCLF</v>
      </c>
      <c r="B2296" s="18" t="str">
        <f t="shared" si="154"/>
        <v>CFQ7TTC0LH39-0002_NCLFCSP ENTIDADES NO CUALIFICADAS</v>
      </c>
      <c r="C2296" s="18"/>
      <c r="D2296" t="s">
        <v>122</v>
      </c>
      <c r="E2296" t="s">
        <v>3184</v>
      </c>
      <c r="F2296" t="s">
        <v>2547</v>
      </c>
      <c r="G2296" s="18" t="str">
        <f t="shared" si="156"/>
        <v>Catalogo principal</v>
      </c>
      <c r="H2296" s="43" t="s">
        <v>121</v>
      </c>
      <c r="I2296" s="37" t="s">
        <v>67</v>
      </c>
      <c r="J2296" t="s">
        <v>3452</v>
      </c>
      <c r="K2296" t="s">
        <v>40</v>
      </c>
      <c r="L2296" s="70" t="s">
        <v>21</v>
      </c>
      <c r="M2296" s="70" t="s">
        <v>3966</v>
      </c>
      <c r="N2296" s="37" t="s">
        <v>67</v>
      </c>
      <c r="O2296" s="37" t="s">
        <v>67</v>
      </c>
      <c r="P2296" s="37" t="s">
        <v>3759</v>
      </c>
      <c r="Q2296" s="75" t="s">
        <v>3184</v>
      </c>
      <c r="R2296" t="s">
        <v>3691</v>
      </c>
      <c r="S2296" s="38">
        <v>8</v>
      </c>
      <c r="T2296">
        <v>1</v>
      </c>
      <c r="U2296">
        <v>0</v>
      </c>
      <c r="V2296" s="43" t="str">
        <f t="shared" si="155"/>
        <v>USD</v>
      </c>
    </row>
    <row r="2297" spans="1:22" x14ac:dyDescent="0.2">
      <c r="A2297" s="18" t="str">
        <f t="shared" si="153"/>
        <v>Catalogo principalCSP ENTIDADES NO CUALIFICADASCFQ7TTC0LH2Z-0002_NCLF</v>
      </c>
      <c r="B2297" s="18" t="str">
        <f t="shared" si="154"/>
        <v>CFQ7TTC0LH2Z-0002_NCLFCSP ENTIDADES NO CUALIFICADAS</v>
      </c>
      <c r="C2297" s="18"/>
      <c r="D2297" t="s">
        <v>122</v>
      </c>
      <c r="E2297" t="s">
        <v>3185</v>
      </c>
      <c r="F2297" t="s">
        <v>2547</v>
      </c>
      <c r="G2297" s="18" t="str">
        <f t="shared" si="156"/>
        <v>Catalogo principal</v>
      </c>
      <c r="H2297" s="43" t="s">
        <v>121</v>
      </c>
      <c r="I2297" s="37" t="s">
        <v>67</v>
      </c>
      <c r="J2297" t="s">
        <v>2631</v>
      </c>
      <c r="K2297" t="s">
        <v>40</v>
      </c>
      <c r="L2297" s="70" t="s">
        <v>21</v>
      </c>
      <c r="M2297" s="70" t="s">
        <v>3966</v>
      </c>
      <c r="N2297" s="37" t="s">
        <v>67</v>
      </c>
      <c r="O2297" s="37" t="s">
        <v>67</v>
      </c>
      <c r="P2297" s="37" t="s">
        <v>3759</v>
      </c>
      <c r="Q2297" s="75" t="s">
        <v>3185</v>
      </c>
      <c r="R2297" t="s">
        <v>3691</v>
      </c>
      <c r="S2297" s="38">
        <v>180</v>
      </c>
      <c r="T2297">
        <v>1</v>
      </c>
      <c r="U2297">
        <v>0</v>
      </c>
      <c r="V2297" s="43" t="str">
        <f t="shared" si="155"/>
        <v>USD</v>
      </c>
    </row>
    <row r="2298" spans="1:22" x14ac:dyDescent="0.2">
      <c r="A2298" s="18" t="str">
        <f t="shared" si="153"/>
        <v>Catalogo principalCSP ENTIDADES NO CUALIFICADASCFQ7TTC0LH2Z-0001_NCLF</v>
      </c>
      <c r="B2298" s="18" t="str">
        <f t="shared" si="154"/>
        <v>CFQ7TTC0LH2Z-0001_NCLFCSP ENTIDADES NO CUALIFICADAS</v>
      </c>
      <c r="C2298" s="18"/>
      <c r="D2298" t="s">
        <v>122</v>
      </c>
      <c r="E2298" t="s">
        <v>3186</v>
      </c>
      <c r="F2298" t="s">
        <v>2547</v>
      </c>
      <c r="G2298" s="18" t="str">
        <f t="shared" si="156"/>
        <v>Catalogo principal</v>
      </c>
      <c r="H2298" s="43" t="s">
        <v>121</v>
      </c>
      <c r="I2298" s="37" t="s">
        <v>67</v>
      </c>
      <c r="J2298" t="s">
        <v>2592</v>
      </c>
      <c r="K2298" t="s">
        <v>40</v>
      </c>
      <c r="L2298" s="70" t="s">
        <v>21</v>
      </c>
      <c r="M2298" s="70" t="s">
        <v>3966</v>
      </c>
      <c r="N2298" s="37" t="s">
        <v>67</v>
      </c>
      <c r="O2298" s="37" t="s">
        <v>67</v>
      </c>
      <c r="P2298" s="37" t="s">
        <v>3759</v>
      </c>
      <c r="Q2298" s="75" t="s">
        <v>3186</v>
      </c>
      <c r="R2298" t="s">
        <v>3691</v>
      </c>
      <c r="S2298" s="38">
        <v>30</v>
      </c>
      <c r="T2298">
        <v>1</v>
      </c>
      <c r="U2298">
        <v>0</v>
      </c>
      <c r="V2298" s="43" t="str">
        <f t="shared" si="155"/>
        <v>USD</v>
      </c>
    </row>
    <row r="2299" spans="1:22" x14ac:dyDescent="0.2">
      <c r="A2299" s="18" t="str">
        <f t="shared" si="153"/>
        <v>Catalogo principalCSP ENTIDADES NO CUALIFICADASCFQ7TTC0HM0T-0012_NCLF</v>
      </c>
      <c r="B2299" s="18" t="str">
        <f t="shared" si="154"/>
        <v>CFQ7TTC0HM0T-0012_NCLFCSP ENTIDADES NO CUALIFICADAS</v>
      </c>
      <c r="C2299" s="18"/>
      <c r="D2299" t="s">
        <v>122</v>
      </c>
      <c r="E2299" t="s">
        <v>3187</v>
      </c>
      <c r="F2299" t="s">
        <v>2547</v>
      </c>
      <c r="G2299" s="18" t="str">
        <f t="shared" si="156"/>
        <v>Catalogo principal</v>
      </c>
      <c r="H2299" s="43" t="s">
        <v>121</v>
      </c>
      <c r="I2299" s="37" t="s">
        <v>67</v>
      </c>
      <c r="J2299" t="s">
        <v>3453</v>
      </c>
      <c r="K2299" t="s">
        <v>40</v>
      </c>
      <c r="L2299" s="70" t="s">
        <v>21</v>
      </c>
      <c r="M2299" s="70" t="s">
        <v>3966</v>
      </c>
      <c r="N2299" s="37" t="s">
        <v>67</v>
      </c>
      <c r="O2299" s="37" t="s">
        <v>67</v>
      </c>
      <c r="P2299" s="37" t="s">
        <v>3759</v>
      </c>
      <c r="Q2299" s="75" t="s">
        <v>3187</v>
      </c>
      <c r="R2299" t="s">
        <v>3691</v>
      </c>
      <c r="S2299" s="38">
        <v>500</v>
      </c>
      <c r="T2299">
        <v>1</v>
      </c>
      <c r="U2299">
        <v>0</v>
      </c>
      <c r="V2299" s="43" t="str">
        <f t="shared" si="155"/>
        <v>USD</v>
      </c>
    </row>
    <row r="2300" spans="1:22" x14ac:dyDescent="0.2">
      <c r="A2300" s="18" t="str">
        <f t="shared" si="153"/>
        <v>Catalogo principalCSP ENTIDADES NO CUALIFICADASCFQ7TTC0HM0T-0011_NCLF</v>
      </c>
      <c r="B2300" s="18" t="str">
        <f t="shared" si="154"/>
        <v>CFQ7TTC0HM0T-0011_NCLFCSP ENTIDADES NO CUALIFICADAS</v>
      </c>
      <c r="C2300" s="18"/>
      <c r="D2300" t="s">
        <v>122</v>
      </c>
      <c r="E2300" t="s">
        <v>3188</v>
      </c>
      <c r="F2300" t="s">
        <v>2547</v>
      </c>
      <c r="G2300" s="18" t="str">
        <f t="shared" si="156"/>
        <v>Catalogo principal</v>
      </c>
      <c r="H2300" s="43" t="s">
        <v>121</v>
      </c>
      <c r="I2300" s="37" t="s">
        <v>67</v>
      </c>
      <c r="J2300" t="s">
        <v>2677</v>
      </c>
      <c r="K2300" t="s">
        <v>40</v>
      </c>
      <c r="L2300" s="70" t="s">
        <v>21</v>
      </c>
      <c r="M2300" s="70" t="s">
        <v>3966</v>
      </c>
      <c r="N2300" s="37" t="s">
        <v>67</v>
      </c>
      <c r="O2300" s="37" t="s">
        <v>67</v>
      </c>
      <c r="P2300" s="37" t="s">
        <v>3759</v>
      </c>
      <c r="Q2300" s="75" t="s">
        <v>3188</v>
      </c>
      <c r="R2300" t="s">
        <v>3691</v>
      </c>
      <c r="S2300" s="38">
        <v>4000</v>
      </c>
      <c r="T2300">
        <v>1</v>
      </c>
      <c r="U2300">
        <v>0</v>
      </c>
      <c r="V2300" s="43" t="str">
        <f t="shared" si="155"/>
        <v>USD</v>
      </c>
    </row>
    <row r="2301" spans="1:22" x14ac:dyDescent="0.2">
      <c r="A2301" s="18" t="str">
        <f t="shared" si="153"/>
        <v>Catalogo principalCSP ENTIDADES NO CUALIFICADASCFQ7TTC0HM0T-0010_NCLF</v>
      </c>
      <c r="B2301" s="18" t="str">
        <f t="shared" si="154"/>
        <v>CFQ7TTC0HM0T-0010_NCLFCSP ENTIDADES NO CUALIFICADAS</v>
      </c>
      <c r="C2301" s="18"/>
      <c r="D2301" t="s">
        <v>122</v>
      </c>
      <c r="E2301" t="s">
        <v>3189</v>
      </c>
      <c r="F2301" t="s">
        <v>2547</v>
      </c>
      <c r="G2301" s="18" t="str">
        <f t="shared" si="156"/>
        <v>Catalogo principal</v>
      </c>
      <c r="H2301" s="43" t="s">
        <v>121</v>
      </c>
      <c r="I2301" s="37" t="s">
        <v>67</v>
      </c>
      <c r="J2301" t="s">
        <v>3454</v>
      </c>
      <c r="K2301" t="s">
        <v>40</v>
      </c>
      <c r="L2301" s="70" t="s">
        <v>21</v>
      </c>
      <c r="M2301" s="70" t="s">
        <v>3966</v>
      </c>
      <c r="N2301" s="37" t="s">
        <v>67</v>
      </c>
      <c r="O2301" s="37" t="s">
        <v>67</v>
      </c>
      <c r="P2301" s="37" t="s">
        <v>3759</v>
      </c>
      <c r="Q2301" s="75" t="s">
        <v>3189</v>
      </c>
      <c r="R2301" t="s">
        <v>3691</v>
      </c>
      <c r="S2301" s="38">
        <v>500</v>
      </c>
      <c r="T2301">
        <v>1</v>
      </c>
      <c r="U2301">
        <v>0</v>
      </c>
      <c r="V2301" s="43" t="str">
        <f t="shared" si="155"/>
        <v>USD</v>
      </c>
    </row>
    <row r="2302" spans="1:22" x14ac:dyDescent="0.2">
      <c r="A2302" s="18" t="str">
        <f t="shared" si="153"/>
        <v>Catalogo principalCSP ENTIDADES NO CUALIFICADASCFQ7TTC0HM0T-000Z_NCLF</v>
      </c>
      <c r="B2302" s="18" t="str">
        <f t="shared" si="154"/>
        <v>CFQ7TTC0HM0T-000Z_NCLFCSP ENTIDADES NO CUALIFICADAS</v>
      </c>
      <c r="C2302" s="18"/>
      <c r="D2302" t="s">
        <v>122</v>
      </c>
      <c r="E2302" t="s">
        <v>3190</v>
      </c>
      <c r="F2302" t="s">
        <v>2547</v>
      </c>
      <c r="G2302" s="18" t="str">
        <f t="shared" si="156"/>
        <v>Catalogo principal</v>
      </c>
      <c r="H2302" s="43" t="s">
        <v>121</v>
      </c>
      <c r="I2302" s="37" t="s">
        <v>67</v>
      </c>
      <c r="J2302" t="s">
        <v>2712</v>
      </c>
      <c r="K2302" t="s">
        <v>40</v>
      </c>
      <c r="L2302" s="70" t="s">
        <v>21</v>
      </c>
      <c r="M2302" s="70" t="s">
        <v>3966</v>
      </c>
      <c r="N2302" s="37" t="s">
        <v>67</v>
      </c>
      <c r="O2302" s="37" t="s">
        <v>67</v>
      </c>
      <c r="P2302" s="37" t="s">
        <v>3759</v>
      </c>
      <c r="Q2302" s="75" t="s">
        <v>3190</v>
      </c>
      <c r="R2302" t="s">
        <v>3691</v>
      </c>
      <c r="S2302" s="38">
        <v>14500</v>
      </c>
      <c r="T2302">
        <v>1</v>
      </c>
      <c r="U2302">
        <v>0</v>
      </c>
      <c r="V2302" s="43" t="str">
        <f t="shared" si="155"/>
        <v>USD</v>
      </c>
    </row>
    <row r="2303" spans="1:22" x14ac:dyDescent="0.2">
      <c r="A2303" s="18" t="str">
        <f t="shared" si="153"/>
        <v>Catalogo principalCSP ENTIDADES NO CUALIFICADASCFQ7TTC0HM0T-000X_NCLF</v>
      </c>
      <c r="B2303" s="18" t="str">
        <f t="shared" si="154"/>
        <v>CFQ7TTC0HM0T-000X_NCLFCSP ENTIDADES NO CUALIFICADAS</v>
      </c>
      <c r="C2303" s="18"/>
      <c r="D2303" t="s">
        <v>122</v>
      </c>
      <c r="E2303" t="s">
        <v>3191</v>
      </c>
      <c r="F2303" t="s">
        <v>2547</v>
      </c>
      <c r="G2303" s="18" t="str">
        <f t="shared" si="156"/>
        <v>Catalogo principal</v>
      </c>
      <c r="H2303" s="43" t="s">
        <v>121</v>
      </c>
      <c r="I2303" s="37" t="s">
        <v>67</v>
      </c>
      <c r="J2303" t="s">
        <v>3455</v>
      </c>
      <c r="K2303" t="s">
        <v>40</v>
      </c>
      <c r="L2303" s="70" t="s">
        <v>21</v>
      </c>
      <c r="M2303" s="70" t="s">
        <v>3966</v>
      </c>
      <c r="N2303" s="37" t="s">
        <v>67</v>
      </c>
      <c r="O2303" s="37" t="s">
        <v>67</v>
      </c>
      <c r="P2303" s="37" t="s">
        <v>3759</v>
      </c>
      <c r="Q2303" s="75" t="s">
        <v>3191</v>
      </c>
      <c r="R2303" t="s">
        <v>3691</v>
      </c>
      <c r="S2303" s="38">
        <v>500</v>
      </c>
      <c r="T2303">
        <v>1</v>
      </c>
      <c r="U2303">
        <v>0</v>
      </c>
      <c r="V2303" s="43" t="str">
        <f t="shared" si="155"/>
        <v>USD</v>
      </c>
    </row>
    <row r="2304" spans="1:22" x14ac:dyDescent="0.2">
      <c r="A2304" s="18" t="str">
        <f t="shared" si="153"/>
        <v>Catalogo principalCSP ENTIDADES NO CUALIFICADASCFQ7TTC0HM0T-000W_NCLF</v>
      </c>
      <c r="B2304" s="18" t="str">
        <f t="shared" si="154"/>
        <v>CFQ7TTC0HM0T-000W_NCLFCSP ENTIDADES NO CUALIFICADAS</v>
      </c>
      <c r="C2304" s="18"/>
      <c r="D2304" t="s">
        <v>122</v>
      </c>
      <c r="E2304" t="s">
        <v>3192</v>
      </c>
      <c r="F2304" t="s">
        <v>2547</v>
      </c>
      <c r="G2304" s="18" t="str">
        <f t="shared" si="156"/>
        <v>Catalogo principal</v>
      </c>
      <c r="H2304" s="43" t="s">
        <v>121</v>
      </c>
      <c r="I2304" s="37" t="s">
        <v>67</v>
      </c>
      <c r="J2304" t="s">
        <v>2648</v>
      </c>
      <c r="K2304" t="s">
        <v>40</v>
      </c>
      <c r="L2304" s="70" t="s">
        <v>21</v>
      </c>
      <c r="M2304" s="70" t="s">
        <v>3966</v>
      </c>
      <c r="N2304" s="37" t="s">
        <v>67</v>
      </c>
      <c r="O2304" s="37" t="s">
        <v>67</v>
      </c>
      <c r="P2304" s="37" t="s">
        <v>3759</v>
      </c>
      <c r="Q2304" s="75" t="s">
        <v>3192</v>
      </c>
      <c r="R2304" t="s">
        <v>3691</v>
      </c>
      <c r="S2304" s="38">
        <v>14500</v>
      </c>
      <c r="T2304">
        <v>1</v>
      </c>
      <c r="U2304">
        <v>0</v>
      </c>
      <c r="V2304" s="43" t="str">
        <f t="shared" si="155"/>
        <v>USD</v>
      </c>
    </row>
    <row r="2305" spans="1:22" x14ac:dyDescent="0.2">
      <c r="A2305" s="18" t="str">
        <f t="shared" si="153"/>
        <v>Catalogo principalCSP ENTIDADES NO CUALIFICADASCFQ7TTC0HM0T-000V_NCLF</v>
      </c>
      <c r="B2305" s="18" t="str">
        <f t="shared" si="154"/>
        <v>CFQ7TTC0HM0T-000V_NCLFCSP ENTIDADES NO CUALIFICADAS</v>
      </c>
      <c r="C2305" s="18"/>
      <c r="D2305" t="s">
        <v>122</v>
      </c>
      <c r="E2305" t="s">
        <v>3193</v>
      </c>
      <c r="F2305" t="s">
        <v>2547</v>
      </c>
      <c r="G2305" s="18" t="str">
        <f t="shared" si="156"/>
        <v>Catalogo principal</v>
      </c>
      <c r="H2305" s="43" t="s">
        <v>121</v>
      </c>
      <c r="I2305" s="37" t="s">
        <v>67</v>
      </c>
      <c r="J2305" t="s">
        <v>3456</v>
      </c>
      <c r="K2305" t="s">
        <v>40</v>
      </c>
      <c r="L2305" s="70" t="s">
        <v>21</v>
      </c>
      <c r="M2305" s="70" t="s">
        <v>3966</v>
      </c>
      <c r="N2305" s="37" t="s">
        <v>67</v>
      </c>
      <c r="O2305" s="37" t="s">
        <v>67</v>
      </c>
      <c r="P2305" s="37" t="s">
        <v>3759</v>
      </c>
      <c r="Q2305" s="75" t="s">
        <v>3193</v>
      </c>
      <c r="R2305" t="s">
        <v>3691</v>
      </c>
      <c r="S2305" s="38">
        <v>500</v>
      </c>
      <c r="T2305">
        <v>1</v>
      </c>
      <c r="U2305">
        <v>0</v>
      </c>
      <c r="V2305" s="43" t="str">
        <f t="shared" si="155"/>
        <v>USD</v>
      </c>
    </row>
    <row r="2306" spans="1:22" x14ac:dyDescent="0.2">
      <c r="A2306" s="18" t="str">
        <f t="shared" si="153"/>
        <v>Catalogo principalCSP ENTIDADES NO CUALIFICADASCFQ7TTC0HM0T-0016_NCLF</v>
      </c>
      <c r="B2306" s="18" t="str">
        <f t="shared" si="154"/>
        <v>CFQ7TTC0HM0T-0016_NCLFCSP ENTIDADES NO CUALIFICADAS</v>
      </c>
      <c r="C2306" s="18"/>
      <c r="D2306" t="s">
        <v>122</v>
      </c>
      <c r="E2306" t="s">
        <v>3194</v>
      </c>
      <c r="F2306" t="s">
        <v>2547</v>
      </c>
      <c r="G2306" s="18" t="str">
        <f t="shared" si="156"/>
        <v>Catalogo principal</v>
      </c>
      <c r="H2306" s="43" t="s">
        <v>121</v>
      </c>
      <c r="I2306" s="37" t="s">
        <v>67</v>
      </c>
      <c r="J2306" t="s">
        <v>3457</v>
      </c>
      <c r="K2306" t="s">
        <v>40</v>
      </c>
      <c r="L2306" s="70" t="s">
        <v>21</v>
      </c>
      <c r="M2306" s="70" t="s">
        <v>3966</v>
      </c>
      <c r="N2306" s="37" t="s">
        <v>67</v>
      </c>
      <c r="O2306" s="37" t="s">
        <v>67</v>
      </c>
      <c r="P2306" s="37" t="s">
        <v>3759</v>
      </c>
      <c r="Q2306" s="75" t="s">
        <v>3194</v>
      </c>
      <c r="R2306" t="s">
        <v>3691</v>
      </c>
      <c r="S2306" s="38">
        <v>500</v>
      </c>
      <c r="T2306">
        <v>1</v>
      </c>
      <c r="U2306">
        <v>0</v>
      </c>
      <c r="V2306" s="43" t="str">
        <f t="shared" si="155"/>
        <v>USD</v>
      </c>
    </row>
    <row r="2307" spans="1:22" x14ac:dyDescent="0.2">
      <c r="A2307" s="18" t="str">
        <f t="shared" si="153"/>
        <v>Catalogo principalCSP ENTIDADES NO CUALIFICADASCFQ7TTC0HM0T-000G_NCLF</v>
      </c>
      <c r="B2307" s="18" t="str">
        <f t="shared" si="154"/>
        <v>CFQ7TTC0HM0T-000G_NCLFCSP ENTIDADES NO CUALIFICADAS</v>
      </c>
      <c r="C2307" s="18"/>
      <c r="D2307" t="s">
        <v>122</v>
      </c>
      <c r="E2307" t="s">
        <v>3195</v>
      </c>
      <c r="F2307" t="s">
        <v>2547</v>
      </c>
      <c r="G2307" s="18" t="str">
        <f t="shared" si="156"/>
        <v>Catalogo principal</v>
      </c>
      <c r="H2307" s="43" t="s">
        <v>121</v>
      </c>
      <c r="I2307" s="37" t="s">
        <v>67</v>
      </c>
      <c r="J2307" t="s">
        <v>3458</v>
      </c>
      <c r="K2307" t="s">
        <v>40</v>
      </c>
      <c r="L2307" s="70" t="s">
        <v>21</v>
      </c>
      <c r="M2307" s="70" t="s">
        <v>3966</v>
      </c>
      <c r="N2307" s="37" t="s">
        <v>67</v>
      </c>
      <c r="O2307" s="37" t="s">
        <v>67</v>
      </c>
      <c r="P2307" s="37" t="s">
        <v>3759</v>
      </c>
      <c r="Q2307" s="75" t="s">
        <v>3195</v>
      </c>
      <c r="R2307" t="s">
        <v>3691</v>
      </c>
      <c r="S2307" s="38">
        <v>500</v>
      </c>
      <c r="T2307">
        <v>1</v>
      </c>
      <c r="U2307">
        <v>0</v>
      </c>
      <c r="V2307" s="43" t="str">
        <f t="shared" si="155"/>
        <v>USD</v>
      </c>
    </row>
    <row r="2308" spans="1:22" x14ac:dyDescent="0.2">
      <c r="A2308" s="18" t="str">
        <f t="shared" ref="A2308:A2371" si="157">D2308&amp;F2308&amp;E2308</f>
        <v>Catalogo principalCSP ENTIDADES NO CUALIFICADASCFQ7TTC0HM0T-000F_NCLF</v>
      </c>
      <c r="B2308" s="18" t="str">
        <f t="shared" ref="B2308:B2371" si="158">E2308&amp;F2308</f>
        <v>CFQ7TTC0HM0T-000F_NCLFCSP ENTIDADES NO CUALIFICADAS</v>
      </c>
      <c r="C2308" s="18"/>
      <c r="D2308" t="s">
        <v>122</v>
      </c>
      <c r="E2308" t="s">
        <v>3196</v>
      </c>
      <c r="F2308" t="s">
        <v>2547</v>
      </c>
      <c r="G2308" s="18" t="str">
        <f t="shared" si="156"/>
        <v>Catalogo principal</v>
      </c>
      <c r="H2308" s="43" t="s">
        <v>121</v>
      </c>
      <c r="I2308" s="37" t="s">
        <v>67</v>
      </c>
      <c r="J2308" t="s">
        <v>2708</v>
      </c>
      <c r="K2308" t="s">
        <v>40</v>
      </c>
      <c r="L2308" s="70" t="s">
        <v>21</v>
      </c>
      <c r="M2308" s="70" t="s">
        <v>3966</v>
      </c>
      <c r="N2308" s="37" t="s">
        <v>67</v>
      </c>
      <c r="O2308" s="37" t="s">
        <v>67</v>
      </c>
      <c r="P2308" s="37" t="s">
        <v>3759</v>
      </c>
      <c r="Q2308" s="75" t="s">
        <v>3196</v>
      </c>
      <c r="R2308" t="s">
        <v>3691</v>
      </c>
      <c r="S2308" s="38">
        <v>31000</v>
      </c>
      <c r="T2308">
        <v>1</v>
      </c>
      <c r="U2308">
        <v>0</v>
      </c>
      <c r="V2308" s="43" t="str">
        <f t="shared" si="155"/>
        <v>USD</v>
      </c>
    </row>
    <row r="2309" spans="1:22" x14ac:dyDescent="0.2">
      <c r="A2309" s="18" t="str">
        <f t="shared" si="157"/>
        <v>Catalogo principalCSP ENTIDADES NO CUALIFICADASCFQ7TTC0HM0T-000D_NCLF</v>
      </c>
      <c r="B2309" s="18" t="str">
        <f t="shared" si="158"/>
        <v>CFQ7TTC0HM0T-000D_NCLFCSP ENTIDADES NO CUALIFICADAS</v>
      </c>
      <c r="C2309" s="18"/>
      <c r="D2309" t="s">
        <v>122</v>
      </c>
      <c r="E2309" t="s">
        <v>3197</v>
      </c>
      <c r="F2309" t="s">
        <v>2547</v>
      </c>
      <c r="G2309" s="18" t="str">
        <f t="shared" si="156"/>
        <v>Catalogo principal</v>
      </c>
      <c r="H2309" s="43" t="s">
        <v>121</v>
      </c>
      <c r="I2309" s="37" t="s">
        <v>67</v>
      </c>
      <c r="J2309" t="s">
        <v>3459</v>
      </c>
      <c r="K2309" t="s">
        <v>40</v>
      </c>
      <c r="L2309" s="70" t="s">
        <v>21</v>
      </c>
      <c r="M2309" s="70" t="s">
        <v>3966</v>
      </c>
      <c r="N2309" s="37" t="s">
        <v>67</v>
      </c>
      <c r="O2309" s="37" t="s">
        <v>67</v>
      </c>
      <c r="P2309" s="37" t="s">
        <v>3759</v>
      </c>
      <c r="Q2309" s="75" t="s">
        <v>3197</v>
      </c>
      <c r="R2309" t="s">
        <v>3691</v>
      </c>
      <c r="S2309" s="38">
        <v>500</v>
      </c>
      <c r="T2309">
        <v>1</v>
      </c>
      <c r="U2309">
        <v>0</v>
      </c>
      <c r="V2309" s="43" t="str">
        <f t="shared" ref="V2309:V2372" si="159">H2309</f>
        <v>USD</v>
      </c>
    </row>
    <row r="2310" spans="1:22" x14ac:dyDescent="0.2">
      <c r="A2310" s="18" t="str">
        <f t="shared" si="157"/>
        <v>Catalogo principalCSP ENTIDADES NO CUALIFICADASCFQ7TTC0HM0T-000C_NCLF</v>
      </c>
      <c r="B2310" s="18" t="str">
        <f t="shared" si="158"/>
        <v>CFQ7TTC0HM0T-000C_NCLFCSP ENTIDADES NO CUALIFICADAS</v>
      </c>
      <c r="C2310" s="18"/>
      <c r="D2310" t="s">
        <v>122</v>
      </c>
      <c r="E2310" t="s">
        <v>3198</v>
      </c>
      <c r="F2310" t="s">
        <v>2547</v>
      </c>
      <c r="G2310" s="18" t="str">
        <f t="shared" si="156"/>
        <v>Catalogo principal</v>
      </c>
      <c r="H2310" s="43" t="s">
        <v>121</v>
      </c>
      <c r="I2310" s="37" t="s">
        <v>67</v>
      </c>
      <c r="J2310" t="s">
        <v>2616</v>
      </c>
      <c r="K2310" t="s">
        <v>40</v>
      </c>
      <c r="L2310" s="70" t="s">
        <v>21</v>
      </c>
      <c r="M2310" s="70" t="s">
        <v>3966</v>
      </c>
      <c r="N2310" s="37" t="s">
        <v>67</v>
      </c>
      <c r="O2310" s="37" t="s">
        <v>67</v>
      </c>
      <c r="P2310" s="37" t="s">
        <v>3759</v>
      </c>
      <c r="Q2310" s="75" t="s">
        <v>3198</v>
      </c>
      <c r="R2310" t="s">
        <v>3691</v>
      </c>
      <c r="S2310" s="38">
        <v>4000</v>
      </c>
      <c r="T2310">
        <v>1</v>
      </c>
      <c r="U2310">
        <v>0</v>
      </c>
      <c r="V2310" s="43" t="str">
        <f t="shared" si="159"/>
        <v>USD</v>
      </c>
    </row>
    <row r="2311" spans="1:22" x14ac:dyDescent="0.2">
      <c r="A2311" s="18" t="str">
        <f t="shared" si="157"/>
        <v>Catalogo principalCSP ENTIDADES NO CUALIFICADASCFQ7TTC0HM0T-000B_NCLF</v>
      </c>
      <c r="B2311" s="18" t="str">
        <f t="shared" si="158"/>
        <v>CFQ7TTC0HM0T-000B_NCLFCSP ENTIDADES NO CUALIFICADAS</v>
      </c>
      <c r="C2311" s="18"/>
      <c r="D2311" t="s">
        <v>122</v>
      </c>
      <c r="E2311" t="s">
        <v>3199</v>
      </c>
      <c r="F2311" t="s">
        <v>2547</v>
      </c>
      <c r="G2311" s="18" t="str">
        <f t="shared" si="156"/>
        <v>Catalogo principal</v>
      </c>
      <c r="H2311" s="43" t="s">
        <v>121</v>
      </c>
      <c r="I2311" s="37" t="s">
        <v>67</v>
      </c>
      <c r="J2311" t="s">
        <v>3460</v>
      </c>
      <c r="K2311" t="s">
        <v>40</v>
      </c>
      <c r="L2311" s="70" t="s">
        <v>21</v>
      </c>
      <c r="M2311" s="70" t="s">
        <v>3966</v>
      </c>
      <c r="N2311" s="37" t="s">
        <v>67</v>
      </c>
      <c r="O2311" s="37" t="s">
        <v>67</v>
      </c>
      <c r="P2311" s="37" t="s">
        <v>3759</v>
      </c>
      <c r="Q2311" s="75" t="s">
        <v>3199</v>
      </c>
      <c r="R2311" t="s">
        <v>3691</v>
      </c>
      <c r="S2311" s="38">
        <v>500</v>
      </c>
      <c r="T2311">
        <v>1</v>
      </c>
      <c r="U2311">
        <v>0</v>
      </c>
      <c r="V2311" s="43" t="str">
        <f t="shared" si="159"/>
        <v>USD</v>
      </c>
    </row>
    <row r="2312" spans="1:22" x14ac:dyDescent="0.2">
      <c r="A2312" s="18" t="str">
        <f t="shared" si="157"/>
        <v>Catalogo principalCSP ENTIDADES NO CUALIFICADASCFQ7TTC0HM0T-0009_NCLF</v>
      </c>
      <c r="B2312" s="18" t="str">
        <f t="shared" si="158"/>
        <v>CFQ7TTC0HM0T-0009_NCLFCSP ENTIDADES NO CUALIFICADAS</v>
      </c>
      <c r="C2312" s="18"/>
      <c r="D2312" t="s">
        <v>122</v>
      </c>
      <c r="E2312" t="s">
        <v>3200</v>
      </c>
      <c r="F2312" t="s">
        <v>2547</v>
      </c>
      <c r="G2312" s="18" t="str">
        <f t="shared" si="156"/>
        <v>Catalogo principal</v>
      </c>
      <c r="H2312" s="43" t="s">
        <v>121</v>
      </c>
      <c r="I2312" s="37" t="s">
        <v>67</v>
      </c>
      <c r="J2312" t="s">
        <v>2602</v>
      </c>
      <c r="K2312" t="s">
        <v>40</v>
      </c>
      <c r="L2312" s="70" t="s">
        <v>21</v>
      </c>
      <c r="M2312" s="70" t="s">
        <v>3966</v>
      </c>
      <c r="N2312" s="37" t="s">
        <v>67</v>
      </c>
      <c r="O2312" s="37" t="s">
        <v>67</v>
      </c>
      <c r="P2312" s="37" t="s">
        <v>3759</v>
      </c>
      <c r="Q2312" s="75" t="s">
        <v>3200</v>
      </c>
      <c r="R2312" t="s">
        <v>3691</v>
      </c>
      <c r="S2312" s="38">
        <v>31000</v>
      </c>
      <c r="T2312">
        <v>1</v>
      </c>
      <c r="U2312">
        <v>0</v>
      </c>
      <c r="V2312" s="43" t="str">
        <f t="shared" si="159"/>
        <v>USD</v>
      </c>
    </row>
    <row r="2313" spans="1:22" x14ac:dyDescent="0.2">
      <c r="A2313" s="18" t="str">
        <f t="shared" si="157"/>
        <v>Catalogo principalCSP ENTIDADES NO CUALIFICADASCFQ7TTC0HM0T-0008_NCLF</v>
      </c>
      <c r="B2313" s="18" t="str">
        <f t="shared" si="158"/>
        <v>CFQ7TTC0HM0T-0008_NCLFCSP ENTIDADES NO CUALIFICADAS</v>
      </c>
      <c r="C2313" s="18"/>
      <c r="D2313" t="s">
        <v>122</v>
      </c>
      <c r="E2313" t="s">
        <v>3201</v>
      </c>
      <c r="F2313" t="s">
        <v>2547</v>
      </c>
      <c r="G2313" s="18" t="str">
        <f t="shared" si="156"/>
        <v>Catalogo principal</v>
      </c>
      <c r="H2313" s="43" t="s">
        <v>121</v>
      </c>
      <c r="I2313" s="37" t="s">
        <v>67</v>
      </c>
      <c r="J2313" t="s">
        <v>3461</v>
      </c>
      <c r="K2313" t="s">
        <v>40</v>
      </c>
      <c r="L2313" s="70" t="s">
        <v>21</v>
      </c>
      <c r="M2313" s="70" t="s">
        <v>3966</v>
      </c>
      <c r="N2313" s="37" t="s">
        <v>67</v>
      </c>
      <c r="O2313" s="37" t="s">
        <v>67</v>
      </c>
      <c r="P2313" s="37" t="s">
        <v>3759</v>
      </c>
      <c r="Q2313" s="75" t="s">
        <v>3201</v>
      </c>
      <c r="R2313" t="s">
        <v>3691</v>
      </c>
      <c r="S2313" s="38">
        <v>500</v>
      </c>
      <c r="T2313">
        <v>1</v>
      </c>
      <c r="U2313">
        <v>0</v>
      </c>
      <c r="V2313" s="43" t="str">
        <f t="shared" si="159"/>
        <v>USD</v>
      </c>
    </row>
    <row r="2314" spans="1:22" x14ac:dyDescent="0.2">
      <c r="A2314" s="18" t="str">
        <f t="shared" si="157"/>
        <v>Catalogo principalCSP ENTIDADES NO CUALIFICADASCFQ7TTC0HM0T-0014_NCLF</v>
      </c>
      <c r="B2314" s="18" t="str">
        <f t="shared" si="158"/>
        <v>CFQ7TTC0HM0T-0014_NCLFCSP ENTIDADES NO CUALIFICADAS</v>
      </c>
      <c r="C2314" s="18"/>
      <c r="D2314" t="s">
        <v>122</v>
      </c>
      <c r="E2314" t="s">
        <v>3202</v>
      </c>
      <c r="F2314" t="s">
        <v>2547</v>
      </c>
      <c r="G2314" s="18" t="str">
        <f t="shared" si="156"/>
        <v>Catalogo principal</v>
      </c>
      <c r="H2314" s="43" t="s">
        <v>121</v>
      </c>
      <c r="I2314" s="37" t="s">
        <v>67</v>
      </c>
      <c r="J2314" t="s">
        <v>3462</v>
      </c>
      <c r="K2314" t="s">
        <v>40</v>
      </c>
      <c r="L2314" s="70" t="s">
        <v>21</v>
      </c>
      <c r="M2314" s="70" t="s">
        <v>3966</v>
      </c>
      <c r="N2314" s="37" t="s">
        <v>67</v>
      </c>
      <c r="O2314" s="37" t="s">
        <v>67</v>
      </c>
      <c r="P2314" s="37" t="s">
        <v>3759</v>
      </c>
      <c r="Q2314" s="75" t="s">
        <v>3202</v>
      </c>
      <c r="R2314" t="s">
        <v>3691</v>
      </c>
      <c r="S2314" s="38">
        <v>500</v>
      </c>
      <c r="T2314">
        <v>1</v>
      </c>
      <c r="U2314">
        <v>0</v>
      </c>
      <c r="V2314" s="43" t="str">
        <f t="shared" si="159"/>
        <v>USD</v>
      </c>
    </row>
    <row r="2315" spans="1:22" x14ac:dyDescent="0.2">
      <c r="A2315" s="18" t="str">
        <f t="shared" si="157"/>
        <v>Catalogo principalCSP ENTIDADES NO CUALIFICADASCFQ7TTC0HM0T-0013_NCLF</v>
      </c>
      <c r="B2315" s="18" t="str">
        <f t="shared" si="158"/>
        <v>CFQ7TTC0HM0T-0013_NCLFCSP ENTIDADES NO CUALIFICADAS</v>
      </c>
      <c r="C2315" s="18"/>
      <c r="D2315" t="s">
        <v>122</v>
      </c>
      <c r="E2315" t="s">
        <v>3203</v>
      </c>
      <c r="F2315" t="s">
        <v>2547</v>
      </c>
      <c r="G2315" s="18" t="str">
        <f t="shared" si="156"/>
        <v>Catalogo principal</v>
      </c>
      <c r="H2315" s="43" t="s">
        <v>121</v>
      </c>
      <c r="I2315" s="37" t="s">
        <v>67</v>
      </c>
      <c r="J2315" t="s">
        <v>2680</v>
      </c>
      <c r="K2315" t="s">
        <v>40</v>
      </c>
      <c r="L2315" s="70" t="s">
        <v>21</v>
      </c>
      <c r="M2315" s="70" t="s">
        <v>3966</v>
      </c>
      <c r="N2315" s="37" t="s">
        <v>67</v>
      </c>
      <c r="O2315" s="37" t="s">
        <v>67</v>
      </c>
      <c r="P2315" s="37" t="s">
        <v>3759</v>
      </c>
      <c r="Q2315" s="75" t="s">
        <v>3203</v>
      </c>
      <c r="R2315" t="s">
        <v>3691</v>
      </c>
      <c r="S2315" s="38">
        <v>4000</v>
      </c>
      <c r="T2315">
        <v>1</v>
      </c>
      <c r="U2315">
        <v>0</v>
      </c>
      <c r="V2315" s="43" t="str">
        <f t="shared" si="159"/>
        <v>USD</v>
      </c>
    </row>
    <row r="2316" spans="1:22" x14ac:dyDescent="0.2">
      <c r="A2316" s="18" t="str">
        <f t="shared" si="157"/>
        <v>Catalogo principalCSP ENTIDADES NO CUALIFICADASCFQ7TTC0HM0T-0007_NCLF</v>
      </c>
      <c r="B2316" s="18" t="str">
        <f t="shared" si="158"/>
        <v>CFQ7TTC0HM0T-0007_NCLFCSP ENTIDADES NO CUALIFICADAS</v>
      </c>
      <c r="C2316" s="18"/>
      <c r="D2316" t="s">
        <v>122</v>
      </c>
      <c r="E2316" t="s">
        <v>3204</v>
      </c>
      <c r="F2316" t="s">
        <v>2547</v>
      </c>
      <c r="G2316" s="18" t="str">
        <f t="shared" si="156"/>
        <v>Catalogo principal</v>
      </c>
      <c r="H2316" s="43" t="s">
        <v>121</v>
      </c>
      <c r="I2316" s="37" t="s">
        <v>67</v>
      </c>
      <c r="J2316" t="s">
        <v>2566</v>
      </c>
      <c r="K2316" t="s">
        <v>40</v>
      </c>
      <c r="L2316" s="70" t="s">
        <v>21</v>
      </c>
      <c r="M2316" s="70" t="s">
        <v>3966</v>
      </c>
      <c r="N2316" s="37" t="s">
        <v>67</v>
      </c>
      <c r="O2316" s="37" t="s">
        <v>67</v>
      </c>
      <c r="P2316" s="37" t="s">
        <v>3759</v>
      </c>
      <c r="Q2316" s="75" t="s">
        <v>3204</v>
      </c>
      <c r="R2316" t="s">
        <v>3691</v>
      </c>
      <c r="S2316" s="38">
        <v>4000</v>
      </c>
      <c r="T2316">
        <v>1</v>
      </c>
      <c r="U2316">
        <v>0</v>
      </c>
      <c r="V2316" s="43" t="str">
        <f t="shared" si="159"/>
        <v>USD</v>
      </c>
    </row>
    <row r="2317" spans="1:22" x14ac:dyDescent="0.2">
      <c r="A2317" s="18" t="str">
        <f t="shared" si="157"/>
        <v>Catalogo principalCSP ENTIDADES NO CUALIFICADASCFQ7TTC0HM0T-0006_NCLF</v>
      </c>
      <c r="B2317" s="18" t="str">
        <f t="shared" si="158"/>
        <v>CFQ7TTC0HM0T-0006_NCLFCSP ENTIDADES NO CUALIFICADAS</v>
      </c>
      <c r="C2317" s="18"/>
      <c r="D2317" t="s">
        <v>122</v>
      </c>
      <c r="E2317" t="s">
        <v>3205</v>
      </c>
      <c r="F2317" t="s">
        <v>2547</v>
      </c>
      <c r="G2317" s="18" t="str">
        <f t="shared" si="156"/>
        <v>Catalogo principal</v>
      </c>
      <c r="H2317" s="43" t="s">
        <v>121</v>
      </c>
      <c r="I2317" s="37" t="s">
        <v>67</v>
      </c>
      <c r="J2317" t="s">
        <v>2618</v>
      </c>
      <c r="K2317" t="s">
        <v>40</v>
      </c>
      <c r="L2317" s="70" t="s">
        <v>21</v>
      </c>
      <c r="M2317" s="70" t="s">
        <v>3966</v>
      </c>
      <c r="N2317" s="37" t="s">
        <v>67</v>
      </c>
      <c r="O2317" s="37" t="s">
        <v>67</v>
      </c>
      <c r="P2317" s="37" t="s">
        <v>3759</v>
      </c>
      <c r="Q2317" s="75" t="s">
        <v>3205</v>
      </c>
      <c r="R2317" t="s">
        <v>3691</v>
      </c>
      <c r="S2317" s="38">
        <v>31000</v>
      </c>
      <c r="T2317">
        <v>1</v>
      </c>
      <c r="U2317">
        <v>0</v>
      </c>
      <c r="V2317" s="43" t="str">
        <f t="shared" si="159"/>
        <v>USD</v>
      </c>
    </row>
    <row r="2318" spans="1:22" x14ac:dyDescent="0.2">
      <c r="A2318" s="18" t="str">
        <f t="shared" si="157"/>
        <v>Catalogo principalCSP ENTIDADES NO CUALIFICADASCFQ7TTC0HM0T-0005_NCLF</v>
      </c>
      <c r="B2318" s="18" t="str">
        <f t="shared" si="158"/>
        <v>CFQ7TTC0HM0T-0005_NCLFCSP ENTIDADES NO CUALIFICADAS</v>
      </c>
      <c r="C2318" s="18"/>
      <c r="D2318" t="s">
        <v>122</v>
      </c>
      <c r="E2318" t="s">
        <v>3206</v>
      </c>
      <c r="F2318" t="s">
        <v>2547</v>
      </c>
      <c r="G2318" s="18" t="str">
        <f t="shared" si="156"/>
        <v>Catalogo principal</v>
      </c>
      <c r="H2318" s="43" t="s">
        <v>121</v>
      </c>
      <c r="I2318" s="37" t="s">
        <v>67</v>
      </c>
      <c r="J2318" t="s">
        <v>2579</v>
      </c>
      <c r="K2318" t="s">
        <v>40</v>
      </c>
      <c r="L2318" s="70" t="s">
        <v>21</v>
      </c>
      <c r="M2318" s="70" t="s">
        <v>3966</v>
      </c>
      <c r="N2318" s="37" t="s">
        <v>67</v>
      </c>
      <c r="O2318" s="37" t="s">
        <v>67</v>
      </c>
      <c r="P2318" s="37" t="s">
        <v>3759</v>
      </c>
      <c r="Q2318" s="75" t="s">
        <v>3206</v>
      </c>
      <c r="R2318" t="s">
        <v>3691</v>
      </c>
      <c r="S2318" s="38">
        <v>31000</v>
      </c>
      <c r="T2318">
        <v>1</v>
      </c>
      <c r="U2318">
        <v>0</v>
      </c>
      <c r="V2318" s="43" t="str">
        <f t="shared" si="159"/>
        <v>USD</v>
      </c>
    </row>
    <row r="2319" spans="1:22" x14ac:dyDescent="0.2">
      <c r="A2319" s="18" t="str">
        <f t="shared" si="157"/>
        <v>Catalogo principalCSP ENTIDADES NO CUALIFICADASCFQ7TTC0HM0T-0002_NCLF</v>
      </c>
      <c r="B2319" s="18" t="str">
        <f t="shared" si="158"/>
        <v>CFQ7TTC0HM0T-0002_NCLFCSP ENTIDADES NO CUALIFICADAS</v>
      </c>
      <c r="C2319" s="18"/>
      <c r="D2319" t="s">
        <v>122</v>
      </c>
      <c r="E2319" t="s">
        <v>3207</v>
      </c>
      <c r="F2319" t="s">
        <v>2547</v>
      </c>
      <c r="G2319" s="18" t="str">
        <f t="shared" si="156"/>
        <v>Catalogo principal</v>
      </c>
      <c r="H2319" s="43" t="s">
        <v>121</v>
      </c>
      <c r="I2319" s="37" t="s">
        <v>67</v>
      </c>
      <c r="J2319" t="s">
        <v>2621</v>
      </c>
      <c r="K2319" t="s">
        <v>40</v>
      </c>
      <c r="L2319" s="70" t="s">
        <v>21</v>
      </c>
      <c r="M2319" s="70" t="s">
        <v>3966</v>
      </c>
      <c r="N2319" s="37" t="s">
        <v>67</v>
      </c>
      <c r="O2319" s="37" t="s">
        <v>67</v>
      </c>
      <c r="P2319" s="37" t="s">
        <v>3759</v>
      </c>
      <c r="Q2319" s="75" t="s">
        <v>3207</v>
      </c>
      <c r="R2319" t="s">
        <v>3691</v>
      </c>
      <c r="S2319" s="38">
        <v>4000</v>
      </c>
      <c r="T2319">
        <v>1</v>
      </c>
      <c r="U2319">
        <v>0</v>
      </c>
      <c r="V2319" s="43" t="str">
        <f t="shared" si="159"/>
        <v>USD</v>
      </c>
    </row>
    <row r="2320" spans="1:22" x14ac:dyDescent="0.2">
      <c r="A2320" s="18" t="str">
        <f t="shared" si="157"/>
        <v>Catalogo principalCSP ENTIDADES NO CUALIFICADASCFQ7TTC0HM0T-0001_NCLF</v>
      </c>
      <c r="B2320" s="18" t="str">
        <f t="shared" si="158"/>
        <v>CFQ7TTC0HM0T-0001_NCLFCSP ENTIDADES NO CUALIFICADAS</v>
      </c>
      <c r="C2320" s="18"/>
      <c r="D2320" t="s">
        <v>122</v>
      </c>
      <c r="E2320" t="s">
        <v>3208</v>
      </c>
      <c r="F2320" t="s">
        <v>2547</v>
      </c>
      <c r="G2320" s="18" t="str">
        <f t="shared" si="156"/>
        <v>Catalogo principal</v>
      </c>
      <c r="H2320" s="43" t="s">
        <v>121</v>
      </c>
      <c r="I2320" s="37" t="s">
        <v>67</v>
      </c>
      <c r="J2320" t="s">
        <v>2664</v>
      </c>
      <c r="K2320" t="s">
        <v>40</v>
      </c>
      <c r="L2320" s="70" t="s">
        <v>21</v>
      </c>
      <c r="M2320" s="70" t="s">
        <v>3966</v>
      </c>
      <c r="N2320" s="37" t="s">
        <v>67</v>
      </c>
      <c r="O2320" s="37" t="s">
        <v>67</v>
      </c>
      <c r="P2320" s="37" t="s">
        <v>3759</v>
      </c>
      <c r="Q2320" s="75" t="s">
        <v>3208</v>
      </c>
      <c r="R2320" t="s">
        <v>3691</v>
      </c>
      <c r="S2320" s="38">
        <v>4000</v>
      </c>
      <c r="T2320">
        <v>1</v>
      </c>
      <c r="U2320">
        <v>0</v>
      </c>
      <c r="V2320" s="43" t="str">
        <f t="shared" si="159"/>
        <v>USD</v>
      </c>
    </row>
    <row r="2321" spans="1:22" x14ac:dyDescent="0.2">
      <c r="A2321" s="18" t="str">
        <f t="shared" si="157"/>
        <v>Catalogo principalCSP ENTIDADES NO CUALIFICADASCFQ7TTC0HM0T-000P_NCLF</v>
      </c>
      <c r="B2321" s="18" t="str">
        <f t="shared" si="158"/>
        <v>CFQ7TTC0HM0T-000P_NCLFCSP ENTIDADES NO CUALIFICADAS</v>
      </c>
      <c r="C2321" s="18"/>
      <c r="D2321" t="s">
        <v>122</v>
      </c>
      <c r="E2321" t="s">
        <v>3209</v>
      </c>
      <c r="F2321" t="s">
        <v>2547</v>
      </c>
      <c r="G2321" s="18" t="str">
        <f t="shared" si="156"/>
        <v>Catalogo principal</v>
      </c>
      <c r="H2321" s="43" t="s">
        <v>121</v>
      </c>
      <c r="I2321" s="37" t="s">
        <v>67</v>
      </c>
      <c r="J2321" t="s">
        <v>2644</v>
      </c>
      <c r="K2321" t="s">
        <v>40</v>
      </c>
      <c r="L2321" s="70" t="s">
        <v>21</v>
      </c>
      <c r="M2321" s="70" t="s">
        <v>3966</v>
      </c>
      <c r="N2321" s="37" t="s">
        <v>67</v>
      </c>
      <c r="O2321" s="37" t="s">
        <v>67</v>
      </c>
      <c r="P2321" s="37" t="s">
        <v>3759</v>
      </c>
      <c r="Q2321" s="75" t="s">
        <v>3209</v>
      </c>
      <c r="R2321" t="s">
        <v>3691</v>
      </c>
      <c r="S2321" s="38">
        <v>14500</v>
      </c>
      <c r="T2321">
        <v>1</v>
      </c>
      <c r="U2321">
        <v>0</v>
      </c>
      <c r="V2321" s="43" t="str">
        <f t="shared" si="159"/>
        <v>USD</v>
      </c>
    </row>
    <row r="2322" spans="1:22" x14ac:dyDescent="0.2">
      <c r="A2322" s="18" t="str">
        <f t="shared" si="157"/>
        <v>Catalogo principalCSP ENTIDADES NO CUALIFICADASCFQ7TTC0HM0T-000N_NCLF</v>
      </c>
      <c r="B2322" s="18" t="str">
        <f t="shared" si="158"/>
        <v>CFQ7TTC0HM0T-000N_NCLFCSP ENTIDADES NO CUALIFICADAS</v>
      </c>
      <c r="C2322" s="18"/>
      <c r="D2322" t="s">
        <v>122</v>
      </c>
      <c r="E2322" t="s">
        <v>3210</v>
      </c>
      <c r="F2322" t="s">
        <v>2547</v>
      </c>
      <c r="G2322" s="18" t="str">
        <f t="shared" si="156"/>
        <v>Catalogo principal</v>
      </c>
      <c r="H2322" s="43" t="s">
        <v>121</v>
      </c>
      <c r="I2322" s="37" t="s">
        <v>67</v>
      </c>
      <c r="J2322" t="s">
        <v>3463</v>
      </c>
      <c r="K2322" t="s">
        <v>40</v>
      </c>
      <c r="L2322" s="70" t="s">
        <v>21</v>
      </c>
      <c r="M2322" s="70" t="s">
        <v>3966</v>
      </c>
      <c r="N2322" s="37" t="s">
        <v>67</v>
      </c>
      <c r="O2322" s="37" t="s">
        <v>67</v>
      </c>
      <c r="P2322" s="37" t="s">
        <v>3759</v>
      </c>
      <c r="Q2322" s="75" t="s">
        <v>3210</v>
      </c>
      <c r="R2322" t="s">
        <v>3691</v>
      </c>
      <c r="S2322" s="38">
        <v>500</v>
      </c>
      <c r="T2322">
        <v>1</v>
      </c>
      <c r="U2322">
        <v>0</v>
      </c>
      <c r="V2322" s="43" t="str">
        <f t="shared" si="159"/>
        <v>USD</v>
      </c>
    </row>
    <row r="2323" spans="1:22" x14ac:dyDescent="0.2">
      <c r="A2323" s="18" t="str">
        <f t="shared" si="157"/>
        <v>Catalogo principalCSP ENTIDADES NO CUALIFICADASCFQ7TTC0HM0T-000M_NCLF</v>
      </c>
      <c r="B2323" s="18" t="str">
        <f t="shared" si="158"/>
        <v>CFQ7TTC0HM0T-000M_NCLFCSP ENTIDADES NO CUALIFICADAS</v>
      </c>
      <c r="C2323" s="18"/>
      <c r="D2323" t="s">
        <v>122</v>
      </c>
      <c r="E2323" t="s">
        <v>3211</v>
      </c>
      <c r="F2323" t="s">
        <v>2547</v>
      </c>
      <c r="G2323" s="18" t="str">
        <f t="shared" si="156"/>
        <v>Catalogo principal</v>
      </c>
      <c r="H2323" s="43" t="s">
        <v>121</v>
      </c>
      <c r="I2323" s="37" t="s">
        <v>67</v>
      </c>
      <c r="J2323" t="s">
        <v>2711</v>
      </c>
      <c r="K2323" t="s">
        <v>40</v>
      </c>
      <c r="L2323" s="70" t="s">
        <v>21</v>
      </c>
      <c r="M2323" s="70" t="s">
        <v>3966</v>
      </c>
      <c r="N2323" s="37" t="s">
        <v>67</v>
      </c>
      <c r="O2323" s="37" t="s">
        <v>67</v>
      </c>
      <c r="P2323" s="37" t="s">
        <v>3759</v>
      </c>
      <c r="Q2323" s="75" t="s">
        <v>3211</v>
      </c>
      <c r="R2323" t="s">
        <v>3691</v>
      </c>
      <c r="S2323" s="38">
        <v>14500</v>
      </c>
      <c r="T2323">
        <v>1</v>
      </c>
      <c r="U2323">
        <v>0</v>
      </c>
      <c r="V2323" s="43" t="str">
        <f t="shared" si="159"/>
        <v>USD</v>
      </c>
    </row>
    <row r="2324" spans="1:22" x14ac:dyDescent="0.2">
      <c r="A2324" s="18" t="str">
        <f t="shared" si="157"/>
        <v>Catalogo principalCSP ENTIDADES NO CUALIFICADASCFQ7TTC0HM0T-000L_NCLF</v>
      </c>
      <c r="B2324" s="18" t="str">
        <f t="shared" si="158"/>
        <v>CFQ7TTC0HM0T-000L_NCLFCSP ENTIDADES NO CUALIFICADAS</v>
      </c>
      <c r="C2324" s="18"/>
      <c r="D2324" t="s">
        <v>122</v>
      </c>
      <c r="E2324" t="s">
        <v>3212</v>
      </c>
      <c r="F2324" t="s">
        <v>2547</v>
      </c>
      <c r="G2324" s="18" t="str">
        <f t="shared" si="156"/>
        <v>Catalogo principal</v>
      </c>
      <c r="H2324" s="43" t="s">
        <v>121</v>
      </c>
      <c r="I2324" s="37" t="s">
        <v>67</v>
      </c>
      <c r="J2324" t="s">
        <v>3464</v>
      </c>
      <c r="K2324" t="s">
        <v>40</v>
      </c>
      <c r="L2324" s="70" t="s">
        <v>21</v>
      </c>
      <c r="M2324" s="70" t="s">
        <v>3966</v>
      </c>
      <c r="N2324" s="37" t="s">
        <v>67</v>
      </c>
      <c r="O2324" s="37" t="s">
        <v>67</v>
      </c>
      <c r="P2324" s="37" t="s">
        <v>3759</v>
      </c>
      <c r="Q2324" s="75" t="s">
        <v>3212</v>
      </c>
      <c r="R2324" t="s">
        <v>3691</v>
      </c>
      <c r="S2324" s="38">
        <v>500</v>
      </c>
      <c r="T2324">
        <v>1</v>
      </c>
      <c r="U2324">
        <v>0</v>
      </c>
      <c r="V2324" s="43" t="str">
        <f t="shared" si="159"/>
        <v>USD</v>
      </c>
    </row>
    <row r="2325" spans="1:22" x14ac:dyDescent="0.2">
      <c r="A2325" s="18" t="str">
        <f t="shared" si="157"/>
        <v>Catalogo principalCSP ENTIDADES NO CUALIFICADASCFQ7TTC0HM0T-0004_NCLF</v>
      </c>
      <c r="B2325" s="18" t="str">
        <f t="shared" si="158"/>
        <v>CFQ7TTC0HM0T-0004_NCLFCSP ENTIDADES NO CUALIFICADAS</v>
      </c>
      <c r="C2325" s="18"/>
      <c r="D2325" t="s">
        <v>122</v>
      </c>
      <c r="E2325" t="s">
        <v>3213</v>
      </c>
      <c r="F2325" t="s">
        <v>2547</v>
      </c>
      <c r="G2325" s="18" t="str">
        <f t="shared" si="156"/>
        <v>Catalogo principal</v>
      </c>
      <c r="H2325" s="43" t="s">
        <v>121</v>
      </c>
      <c r="I2325" s="37" t="s">
        <v>67</v>
      </c>
      <c r="J2325" t="s">
        <v>3465</v>
      </c>
      <c r="K2325" t="s">
        <v>40</v>
      </c>
      <c r="L2325" s="70" t="s">
        <v>21</v>
      </c>
      <c r="M2325" s="70" t="s">
        <v>3966</v>
      </c>
      <c r="N2325" s="37" t="s">
        <v>67</v>
      </c>
      <c r="O2325" s="37" t="s">
        <v>67</v>
      </c>
      <c r="P2325" s="37" t="s">
        <v>3759</v>
      </c>
      <c r="Q2325" s="75" t="s">
        <v>3213</v>
      </c>
      <c r="R2325" t="s">
        <v>3691</v>
      </c>
      <c r="S2325" s="38">
        <v>500</v>
      </c>
      <c r="T2325">
        <v>1</v>
      </c>
      <c r="U2325">
        <v>0</v>
      </c>
      <c r="V2325" s="43" t="str">
        <f t="shared" si="159"/>
        <v>USD</v>
      </c>
    </row>
    <row r="2326" spans="1:22" x14ac:dyDescent="0.2">
      <c r="A2326" s="18" t="str">
        <f t="shared" si="157"/>
        <v>Catalogo principalCSP ENTIDADES NO CUALIFICADASCFQ7TTC0HM0T-0003_NCLF</v>
      </c>
      <c r="B2326" s="18" t="str">
        <f t="shared" si="158"/>
        <v>CFQ7TTC0HM0T-0003_NCLFCSP ENTIDADES NO CUALIFICADAS</v>
      </c>
      <c r="C2326" s="18"/>
      <c r="D2326" t="s">
        <v>122</v>
      </c>
      <c r="E2326" t="s">
        <v>3214</v>
      </c>
      <c r="F2326" t="s">
        <v>2547</v>
      </c>
      <c r="G2326" s="18" t="str">
        <f t="shared" si="156"/>
        <v>Catalogo principal</v>
      </c>
      <c r="H2326" s="43" t="s">
        <v>121</v>
      </c>
      <c r="I2326" s="37" t="s">
        <v>67</v>
      </c>
      <c r="J2326" t="s">
        <v>3466</v>
      </c>
      <c r="K2326" t="s">
        <v>40</v>
      </c>
      <c r="L2326" s="70" t="s">
        <v>21</v>
      </c>
      <c r="M2326" s="70" t="s">
        <v>3966</v>
      </c>
      <c r="N2326" s="37" t="s">
        <v>67</v>
      </c>
      <c r="O2326" s="37" t="s">
        <v>67</v>
      </c>
      <c r="P2326" s="37" t="s">
        <v>3759</v>
      </c>
      <c r="Q2326" s="75" t="s">
        <v>3214</v>
      </c>
      <c r="R2326" t="s">
        <v>3691</v>
      </c>
      <c r="S2326" s="38">
        <v>500</v>
      </c>
      <c r="T2326">
        <v>1</v>
      </c>
      <c r="U2326">
        <v>0</v>
      </c>
      <c r="V2326" s="43" t="str">
        <f t="shared" si="159"/>
        <v>USD</v>
      </c>
    </row>
    <row r="2327" spans="1:22" x14ac:dyDescent="0.2">
      <c r="A2327" s="18" t="str">
        <f t="shared" si="157"/>
        <v>Catalogo principalCSP ENTIDADES NO CUALIFICADASCFQ7TTC0HM0T-000T_NCLF</v>
      </c>
      <c r="B2327" s="18" t="str">
        <f t="shared" si="158"/>
        <v>CFQ7TTC0HM0T-000T_NCLFCSP ENTIDADES NO CUALIFICADAS</v>
      </c>
      <c r="C2327" s="18"/>
      <c r="D2327" t="s">
        <v>122</v>
      </c>
      <c r="E2327" t="s">
        <v>3215</v>
      </c>
      <c r="F2327" t="s">
        <v>2547</v>
      </c>
      <c r="G2327" s="18" t="str">
        <f t="shared" si="156"/>
        <v>Catalogo principal</v>
      </c>
      <c r="H2327" s="43" t="s">
        <v>121</v>
      </c>
      <c r="I2327" s="37" t="s">
        <v>67</v>
      </c>
      <c r="J2327" t="s">
        <v>2612</v>
      </c>
      <c r="K2327" t="s">
        <v>40</v>
      </c>
      <c r="L2327" s="70" t="s">
        <v>21</v>
      </c>
      <c r="M2327" s="70" t="s">
        <v>3966</v>
      </c>
      <c r="N2327" s="37" t="s">
        <v>67</v>
      </c>
      <c r="O2327" s="37" t="s">
        <v>67</v>
      </c>
      <c r="P2327" s="37" t="s">
        <v>3759</v>
      </c>
      <c r="Q2327" s="75" t="s">
        <v>3215</v>
      </c>
      <c r="R2327" t="s">
        <v>3691</v>
      </c>
      <c r="S2327" s="38">
        <v>14500</v>
      </c>
      <c r="T2327">
        <v>1</v>
      </c>
      <c r="U2327">
        <v>0</v>
      </c>
      <c r="V2327" s="43" t="str">
        <f t="shared" si="159"/>
        <v>USD</v>
      </c>
    </row>
    <row r="2328" spans="1:22" x14ac:dyDescent="0.2">
      <c r="A2328" s="18" t="str">
        <f t="shared" si="157"/>
        <v>Catalogo principalCSP ENTIDADES NO CUALIFICADASCFQ7TTC0HM0T-000S_NCLF</v>
      </c>
      <c r="B2328" s="18" t="str">
        <f t="shared" si="158"/>
        <v>CFQ7TTC0HM0T-000S_NCLFCSP ENTIDADES NO CUALIFICADAS</v>
      </c>
      <c r="C2328" s="18"/>
      <c r="D2328" t="s">
        <v>122</v>
      </c>
      <c r="E2328" t="s">
        <v>3216</v>
      </c>
      <c r="F2328" t="s">
        <v>2547</v>
      </c>
      <c r="G2328" s="18" t="str">
        <f t="shared" si="156"/>
        <v>Catalogo principal</v>
      </c>
      <c r="H2328" s="43" t="s">
        <v>121</v>
      </c>
      <c r="I2328" s="37" t="s">
        <v>67</v>
      </c>
      <c r="J2328" t="s">
        <v>3467</v>
      </c>
      <c r="K2328" t="s">
        <v>40</v>
      </c>
      <c r="L2328" s="70" t="s">
        <v>21</v>
      </c>
      <c r="M2328" s="70" t="s">
        <v>3966</v>
      </c>
      <c r="N2328" s="37" t="s">
        <v>67</v>
      </c>
      <c r="O2328" s="37" t="s">
        <v>67</v>
      </c>
      <c r="P2328" s="37" t="s">
        <v>3759</v>
      </c>
      <c r="Q2328" s="75" t="s">
        <v>3216</v>
      </c>
      <c r="R2328" t="s">
        <v>3691</v>
      </c>
      <c r="S2328" s="38">
        <v>500</v>
      </c>
      <c r="T2328">
        <v>1</v>
      </c>
      <c r="U2328">
        <v>0</v>
      </c>
      <c r="V2328" s="43" t="str">
        <f t="shared" si="159"/>
        <v>USD</v>
      </c>
    </row>
    <row r="2329" spans="1:22" x14ac:dyDescent="0.2">
      <c r="A2329" s="18" t="str">
        <f t="shared" si="157"/>
        <v>Catalogo principalCSP ENTIDADES NO CUALIFICADASCFQ7TTC0HM0T-000R_NCLF</v>
      </c>
      <c r="B2329" s="18" t="str">
        <f t="shared" si="158"/>
        <v>CFQ7TTC0HM0T-000R_NCLFCSP ENTIDADES NO CUALIFICADAS</v>
      </c>
      <c r="C2329" s="18"/>
      <c r="D2329" t="s">
        <v>122</v>
      </c>
      <c r="E2329" t="s">
        <v>3217</v>
      </c>
      <c r="F2329" t="s">
        <v>2547</v>
      </c>
      <c r="G2329" s="18" t="str">
        <f t="shared" ref="G2329:G2392" si="160">D2329</f>
        <v>Catalogo principal</v>
      </c>
      <c r="H2329" s="43" t="s">
        <v>121</v>
      </c>
      <c r="I2329" s="37" t="s">
        <v>67</v>
      </c>
      <c r="J2329" t="s">
        <v>2655</v>
      </c>
      <c r="K2329" t="s">
        <v>40</v>
      </c>
      <c r="L2329" s="70" t="s">
        <v>21</v>
      </c>
      <c r="M2329" s="70" t="s">
        <v>3966</v>
      </c>
      <c r="N2329" s="37" t="s">
        <v>67</v>
      </c>
      <c r="O2329" s="37" t="s">
        <v>67</v>
      </c>
      <c r="P2329" s="37" t="s">
        <v>3759</v>
      </c>
      <c r="Q2329" s="75" t="s">
        <v>3217</v>
      </c>
      <c r="R2329" t="s">
        <v>3691</v>
      </c>
      <c r="S2329" s="38">
        <v>14500</v>
      </c>
      <c r="T2329">
        <v>1</v>
      </c>
      <c r="U2329">
        <v>0</v>
      </c>
      <c r="V2329" s="43" t="str">
        <f t="shared" si="159"/>
        <v>USD</v>
      </c>
    </row>
    <row r="2330" spans="1:22" x14ac:dyDescent="0.2">
      <c r="A2330" s="18" t="str">
        <f t="shared" si="157"/>
        <v>Catalogo principalCSP ENTIDADES NO CUALIFICADASCFQ7TTC0HM0T-000Q_NCLF</v>
      </c>
      <c r="B2330" s="18" t="str">
        <f t="shared" si="158"/>
        <v>CFQ7TTC0HM0T-000Q_NCLFCSP ENTIDADES NO CUALIFICADAS</v>
      </c>
      <c r="C2330" s="18"/>
      <c r="D2330" t="s">
        <v>122</v>
      </c>
      <c r="E2330" t="s">
        <v>3218</v>
      </c>
      <c r="F2330" t="s">
        <v>2547</v>
      </c>
      <c r="G2330" s="18" t="str">
        <f t="shared" si="160"/>
        <v>Catalogo principal</v>
      </c>
      <c r="H2330" s="43" t="s">
        <v>121</v>
      </c>
      <c r="I2330" s="37" t="s">
        <v>67</v>
      </c>
      <c r="J2330" t="s">
        <v>3468</v>
      </c>
      <c r="K2330" t="s">
        <v>40</v>
      </c>
      <c r="L2330" s="70" t="s">
        <v>21</v>
      </c>
      <c r="M2330" s="70" t="s">
        <v>3966</v>
      </c>
      <c r="N2330" s="37" t="s">
        <v>67</v>
      </c>
      <c r="O2330" s="37" t="s">
        <v>67</v>
      </c>
      <c r="P2330" s="37" t="s">
        <v>3759</v>
      </c>
      <c r="Q2330" s="75" t="s">
        <v>3218</v>
      </c>
      <c r="R2330" t="s">
        <v>3691</v>
      </c>
      <c r="S2330" s="38">
        <v>500</v>
      </c>
      <c r="T2330">
        <v>1</v>
      </c>
      <c r="U2330">
        <v>0</v>
      </c>
      <c r="V2330" s="43" t="str">
        <f t="shared" si="159"/>
        <v>USD</v>
      </c>
    </row>
    <row r="2331" spans="1:22" x14ac:dyDescent="0.2">
      <c r="A2331" s="18" t="str">
        <f t="shared" si="157"/>
        <v>Catalogo principalCSP ENTIDADES NO CUALIFICADASCFQ7TTC0HM0T-000J_NCLF</v>
      </c>
      <c r="B2331" s="18" t="str">
        <f t="shared" si="158"/>
        <v>CFQ7TTC0HM0T-000J_NCLFCSP ENTIDADES NO CUALIFICADAS</v>
      </c>
      <c r="C2331" s="18"/>
      <c r="D2331" t="s">
        <v>122</v>
      </c>
      <c r="E2331" t="s">
        <v>3219</v>
      </c>
      <c r="F2331" t="s">
        <v>2547</v>
      </c>
      <c r="G2331" s="18" t="str">
        <f t="shared" si="160"/>
        <v>Catalogo principal</v>
      </c>
      <c r="H2331" s="43" t="s">
        <v>121</v>
      </c>
      <c r="I2331" s="37" t="s">
        <v>67</v>
      </c>
      <c r="J2331" t="s">
        <v>3469</v>
      </c>
      <c r="K2331" t="s">
        <v>40</v>
      </c>
      <c r="L2331" s="70" t="s">
        <v>21</v>
      </c>
      <c r="M2331" s="70" t="s">
        <v>3966</v>
      </c>
      <c r="N2331" s="37" t="s">
        <v>67</v>
      </c>
      <c r="O2331" s="37" t="s">
        <v>67</v>
      </c>
      <c r="P2331" s="37" t="s">
        <v>3759</v>
      </c>
      <c r="Q2331" s="75" t="s">
        <v>3219</v>
      </c>
      <c r="R2331" t="s">
        <v>3691</v>
      </c>
      <c r="S2331" s="38">
        <v>500</v>
      </c>
      <c r="T2331">
        <v>1</v>
      </c>
      <c r="U2331">
        <v>0</v>
      </c>
      <c r="V2331" s="43" t="str">
        <f t="shared" si="159"/>
        <v>USD</v>
      </c>
    </row>
    <row r="2332" spans="1:22" x14ac:dyDescent="0.2">
      <c r="A2332" s="18" t="str">
        <f t="shared" si="157"/>
        <v>Catalogo principalCSP ENTIDADES NO CUALIFICADASCFQ7TTC0HM0T-000H_NCLF</v>
      </c>
      <c r="B2332" s="18" t="str">
        <f t="shared" si="158"/>
        <v>CFQ7TTC0HM0T-000H_NCLFCSP ENTIDADES NO CUALIFICADAS</v>
      </c>
      <c r="C2332" s="18"/>
      <c r="D2332" t="s">
        <v>122</v>
      </c>
      <c r="E2332" t="s">
        <v>3220</v>
      </c>
      <c r="F2332" t="s">
        <v>2547</v>
      </c>
      <c r="G2332" s="18" t="str">
        <f t="shared" si="160"/>
        <v>Catalogo principal</v>
      </c>
      <c r="H2332" s="43" t="s">
        <v>121</v>
      </c>
      <c r="I2332" s="37" t="s">
        <v>67</v>
      </c>
      <c r="J2332" t="s">
        <v>2599</v>
      </c>
      <c r="K2332" t="s">
        <v>40</v>
      </c>
      <c r="L2332" s="70" t="s">
        <v>21</v>
      </c>
      <c r="M2332" s="70" t="s">
        <v>3966</v>
      </c>
      <c r="N2332" s="37" t="s">
        <v>67</v>
      </c>
      <c r="O2332" s="37" t="s">
        <v>67</v>
      </c>
      <c r="P2332" s="37" t="s">
        <v>3759</v>
      </c>
      <c r="Q2332" s="75" t="s">
        <v>3220</v>
      </c>
      <c r="R2332" t="s">
        <v>3691</v>
      </c>
      <c r="S2332" s="38">
        <v>31000</v>
      </c>
      <c r="T2332">
        <v>1</v>
      </c>
      <c r="U2332">
        <v>0</v>
      </c>
      <c r="V2332" s="43" t="str">
        <f t="shared" si="159"/>
        <v>USD</v>
      </c>
    </row>
    <row r="2333" spans="1:22" x14ac:dyDescent="0.2">
      <c r="A2333" s="18" t="str">
        <f t="shared" si="157"/>
        <v>Catalogo principalCSP ENTIDADES NO CUALIFICADASCFQ7TTC0HM0T-0015_NCLF</v>
      </c>
      <c r="B2333" s="18" t="str">
        <f t="shared" si="158"/>
        <v>CFQ7TTC0HM0T-0015_NCLFCSP ENTIDADES NO CUALIFICADAS</v>
      </c>
      <c r="C2333" s="18"/>
      <c r="D2333" t="s">
        <v>122</v>
      </c>
      <c r="E2333" t="s">
        <v>3221</v>
      </c>
      <c r="F2333" t="s">
        <v>2547</v>
      </c>
      <c r="G2333" s="18" t="str">
        <f t="shared" si="160"/>
        <v>Catalogo principal</v>
      </c>
      <c r="H2333" s="43" t="s">
        <v>121</v>
      </c>
      <c r="I2333" s="37" t="s">
        <v>67</v>
      </c>
      <c r="J2333" t="s">
        <v>3470</v>
      </c>
      <c r="K2333" t="s">
        <v>40</v>
      </c>
      <c r="L2333" s="70" t="s">
        <v>21</v>
      </c>
      <c r="M2333" s="70" t="s">
        <v>3966</v>
      </c>
      <c r="N2333" s="37" t="s">
        <v>67</v>
      </c>
      <c r="O2333" s="37" t="s">
        <v>67</v>
      </c>
      <c r="P2333" s="37" t="s">
        <v>3759</v>
      </c>
      <c r="Q2333" s="75" t="s">
        <v>3221</v>
      </c>
      <c r="R2333" t="s">
        <v>3691</v>
      </c>
      <c r="S2333" s="38">
        <v>500</v>
      </c>
      <c r="T2333">
        <v>1</v>
      </c>
      <c r="U2333">
        <v>0</v>
      </c>
      <c r="V2333" s="43" t="str">
        <f t="shared" si="159"/>
        <v>USD</v>
      </c>
    </row>
    <row r="2334" spans="1:22" x14ac:dyDescent="0.2">
      <c r="A2334" s="18" t="str">
        <f t="shared" si="157"/>
        <v>Catalogo principalCSP ENTIDADES NO CUALIFICADASCFQ7TTC0HM0T-000K_NCLF</v>
      </c>
      <c r="B2334" s="18" t="str">
        <f t="shared" si="158"/>
        <v>CFQ7TTC0HM0T-000K_NCLFCSP ENTIDADES NO CUALIFICADAS</v>
      </c>
      <c r="C2334" s="18"/>
      <c r="D2334" t="s">
        <v>122</v>
      </c>
      <c r="E2334" t="s">
        <v>3222</v>
      </c>
      <c r="F2334" t="s">
        <v>2547</v>
      </c>
      <c r="G2334" s="18" t="str">
        <f t="shared" si="160"/>
        <v>Catalogo principal</v>
      </c>
      <c r="H2334" s="43" t="s">
        <v>121</v>
      </c>
      <c r="I2334" s="37" t="s">
        <v>67</v>
      </c>
      <c r="J2334" t="s">
        <v>2636</v>
      </c>
      <c r="K2334" t="s">
        <v>40</v>
      </c>
      <c r="L2334" s="70" t="s">
        <v>21</v>
      </c>
      <c r="M2334" s="70" t="s">
        <v>3966</v>
      </c>
      <c r="N2334" s="37" t="s">
        <v>67</v>
      </c>
      <c r="O2334" s="37" t="s">
        <v>67</v>
      </c>
      <c r="P2334" s="37" t="s">
        <v>3759</v>
      </c>
      <c r="Q2334" s="75" t="s">
        <v>3222</v>
      </c>
      <c r="R2334" t="s">
        <v>3691</v>
      </c>
      <c r="S2334" s="38">
        <v>31000</v>
      </c>
      <c r="T2334">
        <v>1</v>
      </c>
      <c r="U2334">
        <v>0</v>
      </c>
      <c r="V2334" s="43" t="str">
        <f t="shared" si="159"/>
        <v>USD</v>
      </c>
    </row>
    <row r="2335" spans="1:22" x14ac:dyDescent="0.2">
      <c r="A2335" s="18" t="str">
        <f t="shared" si="157"/>
        <v>Catalogo principalCSP ENTIDADES NO CUALIFICADASCFQ7TTC0LH3J-000F_NCLF</v>
      </c>
      <c r="B2335" s="18" t="str">
        <f t="shared" si="158"/>
        <v>CFQ7TTC0LH3J-000F_NCLFCSP ENTIDADES NO CUALIFICADAS</v>
      </c>
      <c r="C2335" s="18"/>
      <c r="D2335" t="s">
        <v>122</v>
      </c>
      <c r="E2335" t="s">
        <v>3223</v>
      </c>
      <c r="F2335" t="s">
        <v>2547</v>
      </c>
      <c r="G2335" s="18" t="str">
        <f t="shared" si="160"/>
        <v>Catalogo principal</v>
      </c>
      <c r="H2335" s="43" t="s">
        <v>121</v>
      </c>
      <c r="I2335" s="37" t="s">
        <v>67</v>
      </c>
      <c r="J2335" t="s">
        <v>4260</v>
      </c>
      <c r="K2335" t="s">
        <v>40</v>
      </c>
      <c r="L2335" s="70" t="s">
        <v>21</v>
      </c>
      <c r="M2335" s="70" t="s">
        <v>3966</v>
      </c>
      <c r="N2335" s="37" t="s">
        <v>67</v>
      </c>
      <c r="O2335" s="37" t="s">
        <v>67</v>
      </c>
      <c r="P2335" s="37" t="s">
        <v>3759</v>
      </c>
      <c r="Q2335" s="75" t="s">
        <v>3223</v>
      </c>
      <c r="R2335" t="s">
        <v>3691</v>
      </c>
      <c r="S2335" s="38">
        <v>1000</v>
      </c>
      <c r="T2335">
        <v>1</v>
      </c>
      <c r="U2335">
        <v>0</v>
      </c>
      <c r="V2335" s="43" t="str">
        <f t="shared" si="159"/>
        <v>USD</v>
      </c>
    </row>
    <row r="2336" spans="1:22" x14ac:dyDescent="0.2">
      <c r="A2336" s="18" t="str">
        <f t="shared" si="157"/>
        <v>Catalogo principalCSP ENTIDADES NO CUALIFICADASCFQ7TTC0LH3J-0003_NCLF</v>
      </c>
      <c r="B2336" s="18" t="str">
        <f t="shared" si="158"/>
        <v>CFQ7TTC0LH3J-0003_NCLFCSP ENTIDADES NO CUALIFICADAS</v>
      </c>
      <c r="C2336" s="18"/>
      <c r="D2336" t="s">
        <v>122</v>
      </c>
      <c r="E2336" t="s">
        <v>3224</v>
      </c>
      <c r="F2336" t="s">
        <v>2547</v>
      </c>
      <c r="G2336" s="18" t="str">
        <f t="shared" si="160"/>
        <v>Catalogo principal</v>
      </c>
      <c r="H2336" s="43" t="s">
        <v>121</v>
      </c>
      <c r="I2336" s="37" t="s">
        <v>67</v>
      </c>
      <c r="J2336" t="s">
        <v>2682</v>
      </c>
      <c r="K2336" t="s">
        <v>40</v>
      </c>
      <c r="L2336" s="70" t="s">
        <v>21</v>
      </c>
      <c r="M2336" s="70" t="s">
        <v>3966</v>
      </c>
      <c r="N2336" s="37" t="s">
        <v>67</v>
      </c>
      <c r="O2336" s="37" t="s">
        <v>67</v>
      </c>
      <c r="P2336" s="37" t="s">
        <v>3759</v>
      </c>
      <c r="Q2336" s="75" t="s">
        <v>3224</v>
      </c>
      <c r="R2336" t="s">
        <v>3691</v>
      </c>
      <c r="S2336" s="38">
        <v>1000</v>
      </c>
      <c r="T2336">
        <v>1</v>
      </c>
      <c r="U2336">
        <v>0</v>
      </c>
      <c r="V2336" s="43" t="str">
        <f t="shared" si="159"/>
        <v>USD</v>
      </c>
    </row>
    <row r="2337" spans="1:22" x14ac:dyDescent="0.2">
      <c r="A2337" s="18" t="str">
        <f t="shared" si="157"/>
        <v>Catalogo principalCSP ENTIDADES NO CUALIFICADASCFQ7TTC0LH3J-0002_NCLF</v>
      </c>
      <c r="B2337" s="18" t="str">
        <f t="shared" si="158"/>
        <v>CFQ7TTC0LH3J-0002_NCLFCSP ENTIDADES NO CUALIFICADAS</v>
      </c>
      <c r="C2337" s="18"/>
      <c r="D2337" t="s">
        <v>122</v>
      </c>
      <c r="E2337" t="s">
        <v>3225</v>
      </c>
      <c r="F2337" t="s">
        <v>2547</v>
      </c>
      <c r="G2337" s="18" t="str">
        <f t="shared" si="160"/>
        <v>Catalogo principal</v>
      </c>
      <c r="H2337" s="43" t="s">
        <v>121</v>
      </c>
      <c r="I2337" s="37" t="s">
        <v>67</v>
      </c>
      <c r="J2337" t="s">
        <v>2615</v>
      </c>
      <c r="K2337" t="s">
        <v>40</v>
      </c>
      <c r="L2337" s="70" t="s">
        <v>21</v>
      </c>
      <c r="M2337" s="70" t="s">
        <v>3966</v>
      </c>
      <c r="N2337" s="37" t="s">
        <v>67</v>
      </c>
      <c r="O2337" s="37" t="s">
        <v>67</v>
      </c>
      <c r="P2337" s="37" t="s">
        <v>3759</v>
      </c>
      <c r="Q2337" s="75" t="s">
        <v>3225</v>
      </c>
      <c r="R2337" t="s">
        <v>3691</v>
      </c>
      <c r="S2337" s="38">
        <v>1500</v>
      </c>
      <c r="T2337">
        <v>1</v>
      </c>
      <c r="U2337">
        <v>0</v>
      </c>
      <c r="V2337" s="43" t="str">
        <f t="shared" si="159"/>
        <v>USD</v>
      </c>
    </row>
    <row r="2338" spans="1:22" x14ac:dyDescent="0.2">
      <c r="A2338" s="18" t="str">
        <f t="shared" si="157"/>
        <v>Catalogo principalCSP ENTIDADES NO CUALIFICADASCFQ7TTC0LH3J-0001_NCLF</v>
      </c>
      <c r="B2338" s="18" t="str">
        <f t="shared" si="158"/>
        <v>CFQ7TTC0LH3J-0001_NCLFCSP ENTIDADES NO CUALIFICADAS</v>
      </c>
      <c r="C2338" s="18"/>
      <c r="D2338" t="s">
        <v>122</v>
      </c>
      <c r="E2338" t="s">
        <v>3226</v>
      </c>
      <c r="F2338" t="s">
        <v>2547</v>
      </c>
      <c r="G2338" s="18" t="str">
        <f t="shared" si="160"/>
        <v>Catalogo principal</v>
      </c>
      <c r="H2338" s="43" t="s">
        <v>121</v>
      </c>
      <c r="I2338" s="37" t="s">
        <v>67</v>
      </c>
      <c r="J2338" t="s">
        <v>4261</v>
      </c>
      <c r="K2338" t="s">
        <v>40</v>
      </c>
      <c r="L2338" s="70" t="s">
        <v>21</v>
      </c>
      <c r="M2338" s="70" t="s">
        <v>3966</v>
      </c>
      <c r="N2338" s="37" t="s">
        <v>67</v>
      </c>
      <c r="O2338" s="37" t="s">
        <v>67</v>
      </c>
      <c r="P2338" s="37" t="s">
        <v>3759</v>
      </c>
      <c r="Q2338" s="75" t="s">
        <v>3226</v>
      </c>
      <c r="R2338" t="s">
        <v>3691</v>
      </c>
      <c r="S2338" s="38">
        <v>1000</v>
      </c>
      <c r="T2338">
        <v>1</v>
      </c>
      <c r="U2338">
        <v>0</v>
      </c>
      <c r="V2338" s="43" t="str">
        <f t="shared" si="159"/>
        <v>USD</v>
      </c>
    </row>
    <row r="2339" spans="1:22" x14ac:dyDescent="0.2">
      <c r="A2339" s="18" t="str">
        <f t="shared" si="157"/>
        <v>Catalogo principalCSP ENTIDADES NO CUALIFICADASCFQ7TTC0J7C5-0001_NCLF</v>
      </c>
      <c r="B2339" s="18" t="str">
        <f t="shared" si="158"/>
        <v>CFQ7TTC0J7C5-0001_NCLFCSP ENTIDADES NO CUALIFICADAS</v>
      </c>
      <c r="C2339" s="18"/>
      <c r="D2339" t="s">
        <v>122</v>
      </c>
      <c r="E2339" t="s">
        <v>3227</v>
      </c>
      <c r="F2339" t="s">
        <v>2547</v>
      </c>
      <c r="G2339" s="18" t="str">
        <f t="shared" si="160"/>
        <v>Catalogo principal</v>
      </c>
      <c r="H2339" s="43" t="s">
        <v>121</v>
      </c>
      <c r="I2339" s="37" t="s">
        <v>67</v>
      </c>
      <c r="J2339" t="s">
        <v>3471</v>
      </c>
      <c r="K2339" t="s">
        <v>40</v>
      </c>
      <c r="L2339" s="70" t="s">
        <v>21</v>
      </c>
      <c r="M2339" s="70" t="s">
        <v>3966</v>
      </c>
      <c r="N2339" s="37" t="s">
        <v>67</v>
      </c>
      <c r="O2339" s="37" t="s">
        <v>67</v>
      </c>
      <c r="P2339" s="37" t="s">
        <v>3759</v>
      </c>
      <c r="Q2339" s="75" t="s">
        <v>3227</v>
      </c>
      <c r="R2339" t="s">
        <v>3691</v>
      </c>
      <c r="S2339" s="38">
        <v>15</v>
      </c>
      <c r="T2339">
        <v>1</v>
      </c>
      <c r="U2339">
        <v>0</v>
      </c>
      <c r="V2339" s="43" t="str">
        <f t="shared" si="159"/>
        <v>USD</v>
      </c>
    </row>
    <row r="2340" spans="1:22" x14ac:dyDescent="0.2">
      <c r="A2340" s="18" t="str">
        <f t="shared" si="157"/>
        <v>Catalogo principalCSP ENTIDADES NO CUALIFICADASCFQ7TTC0LHPZ-0001_NCLF</v>
      </c>
      <c r="B2340" s="18" t="str">
        <f t="shared" si="158"/>
        <v>CFQ7TTC0LHPZ-0001_NCLFCSP ENTIDADES NO CUALIFICADAS</v>
      </c>
      <c r="C2340" s="18"/>
      <c r="D2340" t="s">
        <v>122</v>
      </c>
      <c r="E2340" t="s">
        <v>3228</v>
      </c>
      <c r="F2340" t="s">
        <v>2547</v>
      </c>
      <c r="G2340" s="18" t="str">
        <f t="shared" si="160"/>
        <v>Catalogo principal</v>
      </c>
      <c r="H2340" s="43" t="s">
        <v>121</v>
      </c>
      <c r="I2340" s="37" t="s">
        <v>67</v>
      </c>
      <c r="J2340" t="s">
        <v>3472</v>
      </c>
      <c r="K2340" t="s">
        <v>40</v>
      </c>
      <c r="L2340" s="70" t="s">
        <v>21</v>
      </c>
      <c r="M2340" s="70" t="s">
        <v>3966</v>
      </c>
      <c r="N2340" s="37" t="s">
        <v>67</v>
      </c>
      <c r="O2340" s="37" t="s">
        <v>67</v>
      </c>
      <c r="P2340" s="37" t="s">
        <v>3759</v>
      </c>
      <c r="Q2340" s="75" t="s">
        <v>3228</v>
      </c>
      <c r="R2340" t="s">
        <v>3691</v>
      </c>
      <c r="S2340" s="38">
        <v>60</v>
      </c>
      <c r="T2340">
        <v>1</v>
      </c>
      <c r="U2340">
        <v>0</v>
      </c>
      <c r="V2340" s="43" t="str">
        <f t="shared" si="159"/>
        <v>USD</v>
      </c>
    </row>
    <row r="2341" spans="1:22" x14ac:dyDescent="0.2">
      <c r="A2341" s="18" t="str">
        <f t="shared" si="157"/>
        <v>Catalogo principalCSP ENTIDADES NO CUALIFICADASCFQ7TTC0LHXC-0001_NCLF</v>
      </c>
      <c r="B2341" s="18" t="str">
        <f t="shared" si="158"/>
        <v>CFQ7TTC0LHXC-0001_NCLFCSP ENTIDADES NO CUALIFICADAS</v>
      </c>
      <c r="C2341" s="18"/>
      <c r="D2341" t="s">
        <v>122</v>
      </c>
      <c r="E2341" t="s">
        <v>3229</v>
      </c>
      <c r="F2341" t="s">
        <v>2547</v>
      </c>
      <c r="G2341" s="18" t="str">
        <f t="shared" si="160"/>
        <v>Catalogo principal</v>
      </c>
      <c r="H2341" s="43" t="s">
        <v>121</v>
      </c>
      <c r="I2341" s="37" t="s">
        <v>67</v>
      </c>
      <c r="J2341" t="s">
        <v>3473</v>
      </c>
      <c r="K2341" t="s">
        <v>40</v>
      </c>
      <c r="L2341" s="70" t="s">
        <v>21</v>
      </c>
      <c r="M2341" s="70" t="s">
        <v>3966</v>
      </c>
      <c r="N2341" s="37" t="s">
        <v>67</v>
      </c>
      <c r="O2341" s="37" t="s">
        <v>67</v>
      </c>
      <c r="P2341" s="37" t="s">
        <v>3759</v>
      </c>
      <c r="Q2341" s="75" t="s">
        <v>3229</v>
      </c>
      <c r="R2341" t="s">
        <v>3691</v>
      </c>
      <c r="S2341" s="38">
        <v>75</v>
      </c>
      <c r="T2341">
        <v>1</v>
      </c>
      <c r="U2341">
        <v>0</v>
      </c>
      <c r="V2341" s="43" t="str">
        <f t="shared" si="159"/>
        <v>USD</v>
      </c>
    </row>
    <row r="2342" spans="1:22" x14ac:dyDescent="0.2">
      <c r="A2342" s="18" t="str">
        <f t="shared" si="157"/>
        <v>Catalogo principalCSP ENTIDADES NO CUALIFICADASCFQ7TTC0J7BH-0001_NCLF</v>
      </c>
      <c r="B2342" s="18" t="str">
        <f t="shared" si="158"/>
        <v>CFQ7TTC0J7BH-0001_NCLFCSP ENTIDADES NO CUALIFICADAS</v>
      </c>
      <c r="C2342" s="18"/>
      <c r="D2342" t="s">
        <v>122</v>
      </c>
      <c r="E2342" t="s">
        <v>3230</v>
      </c>
      <c r="F2342" t="s">
        <v>2547</v>
      </c>
      <c r="G2342" s="18" t="str">
        <f t="shared" si="160"/>
        <v>Catalogo principal</v>
      </c>
      <c r="H2342" s="43" t="s">
        <v>121</v>
      </c>
      <c r="I2342" s="37" t="s">
        <v>67</v>
      </c>
      <c r="J2342" t="s">
        <v>3474</v>
      </c>
      <c r="K2342" t="s">
        <v>40</v>
      </c>
      <c r="L2342" s="70" t="s">
        <v>21</v>
      </c>
      <c r="M2342" s="70" t="s">
        <v>3966</v>
      </c>
      <c r="N2342" s="37" t="s">
        <v>67</v>
      </c>
      <c r="O2342" s="37" t="s">
        <v>67</v>
      </c>
      <c r="P2342" s="37" t="s">
        <v>3759</v>
      </c>
      <c r="Q2342" s="75" t="s">
        <v>3230</v>
      </c>
      <c r="R2342" t="s">
        <v>3691</v>
      </c>
      <c r="S2342" s="38">
        <v>90</v>
      </c>
      <c r="T2342">
        <v>1</v>
      </c>
      <c r="U2342">
        <v>0</v>
      </c>
      <c r="V2342" s="43" t="str">
        <f t="shared" si="159"/>
        <v>USD</v>
      </c>
    </row>
    <row r="2343" spans="1:22" x14ac:dyDescent="0.2">
      <c r="A2343" s="18" t="str">
        <f t="shared" si="157"/>
        <v>Catalogo principalCSP ENTIDADES NO CUALIFICADASCFQ7TTC0LFDZ-0007_NCLF</v>
      </c>
      <c r="B2343" s="18" t="str">
        <f t="shared" si="158"/>
        <v>CFQ7TTC0LFDZ-0007_NCLFCSP ENTIDADES NO CUALIFICADAS</v>
      </c>
      <c r="C2343" s="18"/>
      <c r="D2343" t="s">
        <v>122</v>
      </c>
      <c r="E2343" t="s">
        <v>3231</v>
      </c>
      <c r="F2343" t="s">
        <v>2547</v>
      </c>
      <c r="G2343" s="18" t="str">
        <f t="shared" si="160"/>
        <v>Catalogo principal</v>
      </c>
      <c r="H2343" s="43" t="s">
        <v>121</v>
      </c>
      <c r="I2343" s="37" t="s">
        <v>67</v>
      </c>
      <c r="J2343" t="s">
        <v>3475</v>
      </c>
      <c r="K2343" t="s">
        <v>40</v>
      </c>
      <c r="L2343" s="70" t="s">
        <v>21</v>
      </c>
      <c r="M2343" s="70" t="s">
        <v>3966</v>
      </c>
      <c r="N2343" s="37" t="s">
        <v>67</v>
      </c>
      <c r="O2343" s="37" t="s">
        <v>67</v>
      </c>
      <c r="P2343" s="37" t="s">
        <v>3759</v>
      </c>
      <c r="Q2343" s="75" t="s">
        <v>3231</v>
      </c>
      <c r="R2343" t="s">
        <v>3691</v>
      </c>
      <c r="S2343" s="38">
        <v>800</v>
      </c>
      <c r="T2343">
        <v>1</v>
      </c>
      <c r="U2343">
        <v>0</v>
      </c>
      <c r="V2343" s="43" t="str">
        <f t="shared" si="159"/>
        <v>USD</v>
      </c>
    </row>
    <row r="2344" spans="1:22" x14ac:dyDescent="0.2">
      <c r="A2344" s="18" t="str">
        <f t="shared" si="157"/>
        <v>Catalogo principalCSP ENTIDADES NO CUALIFICADASCFQ7TTC0LFDZ-0003_NCLF</v>
      </c>
      <c r="B2344" s="18" t="str">
        <f t="shared" si="158"/>
        <v>CFQ7TTC0LFDZ-0003_NCLFCSP ENTIDADES NO CUALIFICADAS</v>
      </c>
      <c r="C2344" s="18"/>
      <c r="D2344" t="s">
        <v>122</v>
      </c>
      <c r="E2344" t="s">
        <v>3232</v>
      </c>
      <c r="F2344" t="s">
        <v>2547</v>
      </c>
      <c r="G2344" s="18" t="str">
        <f t="shared" si="160"/>
        <v>Catalogo principal</v>
      </c>
      <c r="H2344" s="43" t="s">
        <v>121</v>
      </c>
      <c r="I2344" s="37" t="s">
        <v>67</v>
      </c>
      <c r="J2344" t="s">
        <v>2555</v>
      </c>
      <c r="K2344" t="s">
        <v>40</v>
      </c>
      <c r="L2344" s="70" t="s">
        <v>21</v>
      </c>
      <c r="M2344" s="70" t="s">
        <v>3966</v>
      </c>
      <c r="N2344" s="37" t="s">
        <v>67</v>
      </c>
      <c r="O2344" s="37" t="s">
        <v>67</v>
      </c>
      <c r="P2344" s="37" t="s">
        <v>3759</v>
      </c>
      <c r="Q2344" s="75" t="s">
        <v>3232</v>
      </c>
      <c r="R2344" t="s">
        <v>3691</v>
      </c>
      <c r="S2344" s="38">
        <v>20</v>
      </c>
      <c r="T2344">
        <v>1</v>
      </c>
      <c r="U2344">
        <v>0</v>
      </c>
      <c r="V2344" s="43" t="str">
        <f t="shared" si="159"/>
        <v>USD</v>
      </c>
    </row>
    <row r="2345" spans="1:22" x14ac:dyDescent="0.2">
      <c r="A2345" s="18" t="str">
        <f t="shared" si="157"/>
        <v>Catalogo principalCSP ENTIDADES NO CUALIFICADASCFQ7TTC0LFDZ-0001_NCLF</v>
      </c>
      <c r="B2345" s="18" t="str">
        <f t="shared" si="158"/>
        <v>CFQ7TTC0LFDZ-0001_NCLFCSP ENTIDADES NO CUALIFICADAS</v>
      </c>
      <c r="C2345" s="18"/>
      <c r="D2345" t="s">
        <v>122</v>
      </c>
      <c r="E2345" t="s">
        <v>3233</v>
      </c>
      <c r="F2345" t="s">
        <v>2547</v>
      </c>
      <c r="G2345" s="18" t="str">
        <f t="shared" si="160"/>
        <v>Catalogo principal</v>
      </c>
      <c r="H2345" s="43" t="s">
        <v>121</v>
      </c>
      <c r="I2345" s="37" t="s">
        <v>67</v>
      </c>
      <c r="J2345" t="s">
        <v>2604</v>
      </c>
      <c r="K2345" t="s">
        <v>40</v>
      </c>
      <c r="L2345" s="70" t="s">
        <v>21</v>
      </c>
      <c r="M2345" s="70" t="s">
        <v>3966</v>
      </c>
      <c r="N2345" s="37" t="s">
        <v>67</v>
      </c>
      <c r="O2345" s="37" t="s">
        <v>67</v>
      </c>
      <c r="P2345" s="37" t="s">
        <v>3759</v>
      </c>
      <c r="Q2345" s="75" t="s">
        <v>3233</v>
      </c>
      <c r="R2345" t="s">
        <v>3691</v>
      </c>
      <c r="S2345" s="38">
        <v>95</v>
      </c>
      <c r="T2345">
        <v>1</v>
      </c>
      <c r="U2345">
        <v>0</v>
      </c>
      <c r="V2345" s="43" t="str">
        <f t="shared" si="159"/>
        <v>USD</v>
      </c>
    </row>
    <row r="2346" spans="1:22" x14ac:dyDescent="0.2">
      <c r="A2346" s="18" t="str">
        <f t="shared" si="157"/>
        <v>Catalogo principalCSP ENTIDADES NO CUALIFICADASCFQ7TTC0LFDZ-0006_NCLF</v>
      </c>
      <c r="B2346" s="18" t="str">
        <f t="shared" si="158"/>
        <v>CFQ7TTC0LFDZ-0006_NCLFCSP ENTIDADES NO CUALIFICADAS</v>
      </c>
      <c r="C2346" s="18"/>
      <c r="D2346" t="s">
        <v>122</v>
      </c>
      <c r="E2346" t="s">
        <v>3234</v>
      </c>
      <c r="F2346" t="s">
        <v>2547</v>
      </c>
      <c r="G2346" s="18" t="str">
        <f t="shared" si="160"/>
        <v>Catalogo principal</v>
      </c>
      <c r="H2346" s="43" t="s">
        <v>121</v>
      </c>
      <c r="I2346" s="37" t="s">
        <v>67</v>
      </c>
      <c r="J2346" t="s">
        <v>2601</v>
      </c>
      <c r="K2346" t="s">
        <v>40</v>
      </c>
      <c r="L2346" s="70" t="s">
        <v>21</v>
      </c>
      <c r="M2346" s="70" t="s">
        <v>3966</v>
      </c>
      <c r="N2346" s="37" t="s">
        <v>67</v>
      </c>
      <c r="O2346" s="37" t="s">
        <v>67</v>
      </c>
      <c r="P2346" s="37" t="s">
        <v>3759</v>
      </c>
      <c r="Q2346" s="75" t="s">
        <v>3234</v>
      </c>
      <c r="R2346" t="s">
        <v>3691</v>
      </c>
      <c r="S2346" s="38">
        <v>145</v>
      </c>
      <c r="T2346">
        <v>1</v>
      </c>
      <c r="U2346">
        <v>0</v>
      </c>
      <c r="V2346" s="43" t="str">
        <f t="shared" si="159"/>
        <v>USD</v>
      </c>
    </row>
    <row r="2347" spans="1:22" x14ac:dyDescent="0.2">
      <c r="A2347" s="18" t="str">
        <f t="shared" si="157"/>
        <v>Catalogo principalCSP ENTIDADES NO CUALIFICADASCFQ7TTC0J7M0-0001_NCLF</v>
      </c>
      <c r="B2347" s="18" t="str">
        <f t="shared" si="158"/>
        <v>CFQ7TTC0J7M0-0001_NCLFCSP ENTIDADES NO CUALIFICADAS</v>
      </c>
      <c r="C2347" s="18"/>
      <c r="D2347" t="s">
        <v>122</v>
      </c>
      <c r="E2347" t="s">
        <v>3235</v>
      </c>
      <c r="F2347" t="s">
        <v>2547</v>
      </c>
      <c r="G2347" s="18" t="str">
        <f t="shared" si="160"/>
        <v>Catalogo principal</v>
      </c>
      <c r="H2347" s="43" t="s">
        <v>121</v>
      </c>
      <c r="I2347" s="37" t="s">
        <v>67</v>
      </c>
      <c r="J2347" t="s">
        <v>3476</v>
      </c>
      <c r="K2347" t="s">
        <v>40</v>
      </c>
      <c r="L2347" s="70" t="s">
        <v>21</v>
      </c>
      <c r="M2347" s="70" t="s">
        <v>3966</v>
      </c>
      <c r="N2347" s="37" t="s">
        <v>67</v>
      </c>
      <c r="O2347" s="37" t="s">
        <v>67</v>
      </c>
      <c r="P2347" s="37" t="s">
        <v>3759</v>
      </c>
      <c r="Q2347" s="75" t="s">
        <v>3235</v>
      </c>
      <c r="R2347" t="s">
        <v>3691</v>
      </c>
      <c r="S2347" s="38">
        <v>125</v>
      </c>
      <c r="T2347">
        <v>1</v>
      </c>
      <c r="U2347">
        <v>0</v>
      </c>
      <c r="V2347" s="43" t="str">
        <f t="shared" si="159"/>
        <v>USD</v>
      </c>
    </row>
    <row r="2348" spans="1:22" x14ac:dyDescent="0.2">
      <c r="A2348" s="18" t="str">
        <f t="shared" si="157"/>
        <v>Catalogo principalCSP ENTIDADES NO CUALIFICADASCFQ7TTC0LFNK-0001_NCLF</v>
      </c>
      <c r="B2348" s="18" t="str">
        <f t="shared" si="158"/>
        <v>CFQ7TTC0LFNK-0001_NCLFCSP ENTIDADES NO CUALIFICADAS</v>
      </c>
      <c r="C2348" s="18"/>
      <c r="D2348" t="s">
        <v>122</v>
      </c>
      <c r="E2348" t="s">
        <v>3236</v>
      </c>
      <c r="F2348" t="s">
        <v>2547</v>
      </c>
      <c r="G2348" s="18" t="str">
        <f t="shared" si="160"/>
        <v>Catalogo principal</v>
      </c>
      <c r="H2348" s="43" t="s">
        <v>121</v>
      </c>
      <c r="I2348" s="37" t="s">
        <v>67</v>
      </c>
      <c r="J2348" t="s">
        <v>2597</v>
      </c>
      <c r="K2348" t="s">
        <v>40</v>
      </c>
      <c r="L2348" s="70" t="s">
        <v>21</v>
      </c>
      <c r="M2348" s="70" t="s">
        <v>3966</v>
      </c>
      <c r="N2348" s="37" t="s">
        <v>67</v>
      </c>
      <c r="O2348" s="37" t="s">
        <v>67</v>
      </c>
      <c r="P2348" s="37" t="s">
        <v>3759</v>
      </c>
      <c r="Q2348" s="75" t="s">
        <v>3236</v>
      </c>
      <c r="R2348" t="s">
        <v>3691</v>
      </c>
      <c r="S2348" s="38">
        <v>50</v>
      </c>
      <c r="T2348">
        <v>1</v>
      </c>
      <c r="U2348">
        <v>0</v>
      </c>
      <c r="V2348" s="43" t="str">
        <f t="shared" si="159"/>
        <v>USD</v>
      </c>
    </row>
    <row r="2349" spans="1:22" x14ac:dyDescent="0.2">
      <c r="A2349" s="18" t="str">
        <f t="shared" si="157"/>
        <v>Catalogo principalCSP ENTIDADES NO CUALIFICADASCFQ7TTC0LFNK-0003_NCLF</v>
      </c>
      <c r="B2349" s="18" t="str">
        <f t="shared" si="158"/>
        <v>CFQ7TTC0LFNK-0003_NCLFCSP ENTIDADES NO CUALIFICADAS</v>
      </c>
      <c r="C2349" s="18"/>
      <c r="D2349" t="s">
        <v>122</v>
      </c>
      <c r="E2349" t="s">
        <v>3237</v>
      </c>
      <c r="F2349" t="s">
        <v>2547</v>
      </c>
      <c r="G2349" s="18" t="str">
        <f t="shared" si="160"/>
        <v>Catalogo principal</v>
      </c>
      <c r="H2349" s="43" t="s">
        <v>121</v>
      </c>
      <c r="I2349" s="37" t="s">
        <v>67</v>
      </c>
      <c r="J2349" t="s">
        <v>2586</v>
      </c>
      <c r="K2349" t="s">
        <v>40</v>
      </c>
      <c r="L2349" s="70" t="s">
        <v>21</v>
      </c>
      <c r="M2349" s="70" t="s">
        <v>3966</v>
      </c>
      <c r="N2349" s="37" t="s">
        <v>67</v>
      </c>
      <c r="O2349" s="37" t="s">
        <v>67</v>
      </c>
      <c r="P2349" s="37" t="s">
        <v>3759</v>
      </c>
      <c r="Q2349" s="75" t="s">
        <v>3237</v>
      </c>
      <c r="R2349" t="s">
        <v>3691</v>
      </c>
      <c r="S2349" s="38">
        <v>20</v>
      </c>
      <c r="T2349">
        <v>1</v>
      </c>
      <c r="U2349">
        <v>0</v>
      </c>
      <c r="V2349" s="43" t="str">
        <f t="shared" si="159"/>
        <v>USD</v>
      </c>
    </row>
    <row r="2350" spans="1:22" x14ac:dyDescent="0.2">
      <c r="A2350" s="18" t="str">
        <f t="shared" si="157"/>
        <v>Catalogo principalCSP ENTIDADES NO CUALIFICADASCFQ7TTC0J7N8-0001_NCLF</v>
      </c>
      <c r="B2350" s="18" t="str">
        <f t="shared" si="158"/>
        <v>CFQ7TTC0J7N8-0001_NCLFCSP ENTIDADES NO CUALIFICADAS</v>
      </c>
      <c r="C2350" s="18"/>
      <c r="D2350" t="s">
        <v>122</v>
      </c>
      <c r="E2350" t="s">
        <v>3238</v>
      </c>
      <c r="F2350" t="s">
        <v>2547</v>
      </c>
      <c r="G2350" s="18" t="str">
        <f t="shared" si="160"/>
        <v>Catalogo principal</v>
      </c>
      <c r="H2350" s="43" t="s">
        <v>121</v>
      </c>
      <c r="I2350" s="37" t="s">
        <v>67</v>
      </c>
      <c r="J2350" t="s">
        <v>3477</v>
      </c>
      <c r="K2350" t="s">
        <v>40</v>
      </c>
      <c r="L2350" s="70" t="s">
        <v>21</v>
      </c>
      <c r="M2350" s="70" t="s">
        <v>3966</v>
      </c>
      <c r="N2350" s="37" t="s">
        <v>67</v>
      </c>
      <c r="O2350" s="37" t="s">
        <v>67</v>
      </c>
      <c r="P2350" s="37" t="s">
        <v>3759</v>
      </c>
      <c r="Q2350" s="75" t="s">
        <v>3238</v>
      </c>
      <c r="R2350" t="s">
        <v>3691</v>
      </c>
      <c r="S2350" s="38">
        <v>75</v>
      </c>
      <c r="T2350">
        <v>1</v>
      </c>
      <c r="U2350">
        <v>0</v>
      </c>
      <c r="V2350" s="43" t="str">
        <f t="shared" si="159"/>
        <v>USD</v>
      </c>
    </row>
    <row r="2351" spans="1:22" x14ac:dyDescent="0.2">
      <c r="A2351" s="18" t="str">
        <f t="shared" si="157"/>
        <v>Catalogo principalCSP ENTIDADES NO CUALIFICADASCFQ7TTC0HKJ7-0001_NCLF</v>
      </c>
      <c r="B2351" s="18" t="str">
        <f t="shared" si="158"/>
        <v>CFQ7TTC0HKJ7-0001_NCLFCSP ENTIDADES NO CUALIFICADAS</v>
      </c>
      <c r="C2351" s="18"/>
      <c r="D2351" t="s">
        <v>122</v>
      </c>
      <c r="E2351" t="s">
        <v>3239</v>
      </c>
      <c r="F2351" t="s">
        <v>2547</v>
      </c>
      <c r="G2351" s="18" t="str">
        <f t="shared" si="160"/>
        <v>Catalogo principal</v>
      </c>
      <c r="H2351" s="43" t="s">
        <v>121</v>
      </c>
      <c r="I2351" s="37" t="s">
        <v>67</v>
      </c>
      <c r="J2351" t="s">
        <v>2596</v>
      </c>
      <c r="K2351" t="s">
        <v>40</v>
      </c>
      <c r="L2351" s="70" t="s">
        <v>21</v>
      </c>
      <c r="M2351" s="70" t="s">
        <v>3966</v>
      </c>
      <c r="N2351" s="37" t="s">
        <v>67</v>
      </c>
      <c r="O2351" s="37" t="s">
        <v>67</v>
      </c>
      <c r="P2351" s="37" t="s">
        <v>3759</v>
      </c>
      <c r="Q2351" s="75" t="s">
        <v>3239</v>
      </c>
      <c r="R2351" t="s">
        <v>3691</v>
      </c>
      <c r="S2351" s="38">
        <v>200</v>
      </c>
      <c r="T2351">
        <v>1</v>
      </c>
      <c r="U2351">
        <v>0</v>
      </c>
      <c r="V2351" s="43" t="str">
        <f t="shared" si="159"/>
        <v>USD</v>
      </c>
    </row>
    <row r="2352" spans="1:22" x14ac:dyDescent="0.2">
      <c r="A2352" s="18" t="str">
        <f t="shared" si="157"/>
        <v>Catalogo principalCSP ENTIDADES NO CUALIFICADASCFQ7TTC0HKJ6-0001_NCLF</v>
      </c>
      <c r="B2352" s="18" t="str">
        <f t="shared" si="158"/>
        <v>CFQ7TTC0HKJ6-0001_NCLFCSP ENTIDADES NO CUALIFICADAS</v>
      </c>
      <c r="C2352" s="18"/>
      <c r="D2352" t="s">
        <v>122</v>
      </c>
      <c r="E2352" t="s">
        <v>3240</v>
      </c>
      <c r="F2352" t="s">
        <v>2547</v>
      </c>
      <c r="G2352" s="18" t="str">
        <f t="shared" si="160"/>
        <v>Catalogo principal</v>
      </c>
      <c r="H2352" s="43" t="s">
        <v>121</v>
      </c>
      <c r="I2352" s="37" t="s">
        <v>67</v>
      </c>
      <c r="J2352" t="s">
        <v>2591</v>
      </c>
      <c r="K2352" t="s">
        <v>40</v>
      </c>
      <c r="L2352" s="70" t="s">
        <v>21</v>
      </c>
      <c r="M2352" s="70" t="s">
        <v>3966</v>
      </c>
      <c r="N2352" s="37" t="s">
        <v>67</v>
      </c>
      <c r="O2352" s="37" t="s">
        <v>67</v>
      </c>
      <c r="P2352" s="37" t="s">
        <v>3759</v>
      </c>
      <c r="Q2352" s="75" t="s">
        <v>3240</v>
      </c>
      <c r="R2352" t="s">
        <v>3691</v>
      </c>
      <c r="S2352" s="38">
        <v>100</v>
      </c>
      <c r="T2352">
        <v>1</v>
      </c>
      <c r="U2352">
        <v>0</v>
      </c>
      <c r="V2352" s="43" t="str">
        <f t="shared" si="159"/>
        <v>USD</v>
      </c>
    </row>
    <row r="2353" spans="1:22" x14ac:dyDescent="0.2">
      <c r="A2353" s="18" t="str">
        <f t="shared" si="157"/>
        <v>Catalogo principalCSP ENTIDADES NO CUALIFICADASCFQ7TTC0HM43-0001_NCLF</v>
      </c>
      <c r="B2353" s="18" t="str">
        <f t="shared" si="158"/>
        <v>CFQ7TTC0HM43-0001_NCLFCSP ENTIDADES NO CUALIFICADAS</v>
      </c>
      <c r="C2353" s="18"/>
      <c r="D2353" t="s">
        <v>122</v>
      </c>
      <c r="E2353" t="s">
        <v>3241</v>
      </c>
      <c r="F2353" t="s">
        <v>2547</v>
      </c>
      <c r="G2353" s="18" t="str">
        <f t="shared" si="160"/>
        <v>Catalogo principal</v>
      </c>
      <c r="H2353" s="43" t="s">
        <v>121</v>
      </c>
      <c r="I2353" s="37" t="s">
        <v>67</v>
      </c>
      <c r="J2353" t="s">
        <v>2620</v>
      </c>
      <c r="K2353" t="s">
        <v>40</v>
      </c>
      <c r="L2353" s="70" t="s">
        <v>21</v>
      </c>
      <c r="M2353" s="70" t="s">
        <v>3966</v>
      </c>
      <c r="N2353" s="37" t="s">
        <v>67</v>
      </c>
      <c r="O2353" s="37" t="s">
        <v>67</v>
      </c>
      <c r="P2353" s="37" t="s">
        <v>3759</v>
      </c>
      <c r="Q2353" s="75" t="s">
        <v>3241</v>
      </c>
      <c r="R2353" t="s">
        <v>3691</v>
      </c>
      <c r="S2353" s="38">
        <v>300</v>
      </c>
      <c r="T2353">
        <v>1</v>
      </c>
      <c r="U2353">
        <v>0</v>
      </c>
      <c r="V2353" s="43" t="str">
        <f t="shared" si="159"/>
        <v>USD</v>
      </c>
    </row>
    <row r="2354" spans="1:22" x14ac:dyDescent="0.2">
      <c r="A2354" s="18" t="str">
        <f t="shared" si="157"/>
        <v>Catalogo principalCSP ENTIDADES NO CUALIFICADASCFQ7TTC0LFNL-0007_NCLF</v>
      </c>
      <c r="B2354" s="18" t="str">
        <f t="shared" si="158"/>
        <v>CFQ7TTC0LFNL-0007_NCLFCSP ENTIDADES NO CUALIFICADAS</v>
      </c>
      <c r="C2354" s="18"/>
      <c r="D2354" t="s">
        <v>122</v>
      </c>
      <c r="E2354" t="s">
        <v>3242</v>
      </c>
      <c r="F2354" t="s">
        <v>2547</v>
      </c>
      <c r="G2354" s="18" t="str">
        <f t="shared" si="160"/>
        <v>Catalogo principal</v>
      </c>
      <c r="H2354" s="43" t="s">
        <v>121</v>
      </c>
      <c r="I2354" s="37" t="s">
        <v>67</v>
      </c>
      <c r="J2354" t="s">
        <v>2660</v>
      </c>
      <c r="K2354" t="s">
        <v>40</v>
      </c>
      <c r="L2354" s="70" t="s">
        <v>21</v>
      </c>
      <c r="M2354" s="70" t="s">
        <v>3966</v>
      </c>
      <c r="N2354" s="37" t="s">
        <v>67</v>
      </c>
      <c r="O2354" s="37" t="s">
        <v>67</v>
      </c>
      <c r="P2354" s="37" t="s">
        <v>3759</v>
      </c>
      <c r="Q2354" s="75" t="s">
        <v>3242</v>
      </c>
      <c r="R2354" t="s">
        <v>3691</v>
      </c>
      <c r="S2354" s="38">
        <v>145</v>
      </c>
      <c r="T2354">
        <v>1</v>
      </c>
      <c r="U2354">
        <v>0</v>
      </c>
      <c r="V2354" s="43" t="str">
        <f t="shared" si="159"/>
        <v>USD</v>
      </c>
    </row>
    <row r="2355" spans="1:22" x14ac:dyDescent="0.2">
      <c r="A2355" s="18" t="str">
        <f t="shared" si="157"/>
        <v>Catalogo principalCSP ENTIDADES NO CUALIFICADASCFQ7TTC0LFNL-0006_NCLF</v>
      </c>
      <c r="B2355" s="18" t="str">
        <f t="shared" si="158"/>
        <v>CFQ7TTC0LFNL-0006_NCLFCSP ENTIDADES NO CUALIFICADAS</v>
      </c>
      <c r="C2355" s="18"/>
      <c r="D2355" t="s">
        <v>122</v>
      </c>
      <c r="E2355" t="s">
        <v>3243</v>
      </c>
      <c r="F2355" t="s">
        <v>2547</v>
      </c>
      <c r="G2355" s="18" t="str">
        <f t="shared" si="160"/>
        <v>Catalogo principal</v>
      </c>
      <c r="H2355" s="43" t="s">
        <v>121</v>
      </c>
      <c r="I2355" s="37" t="s">
        <v>67</v>
      </c>
      <c r="J2355" t="s">
        <v>2710</v>
      </c>
      <c r="K2355" t="s">
        <v>40</v>
      </c>
      <c r="L2355" s="70" t="s">
        <v>21</v>
      </c>
      <c r="M2355" s="70" t="s">
        <v>3966</v>
      </c>
      <c r="N2355" s="37" t="s">
        <v>67</v>
      </c>
      <c r="O2355" s="37" t="s">
        <v>67</v>
      </c>
      <c r="P2355" s="37" t="s">
        <v>3759</v>
      </c>
      <c r="Q2355" s="75" t="s">
        <v>3243</v>
      </c>
      <c r="R2355" t="s">
        <v>3691</v>
      </c>
      <c r="S2355" s="38">
        <v>20</v>
      </c>
      <c r="T2355">
        <v>1</v>
      </c>
      <c r="U2355">
        <v>0</v>
      </c>
      <c r="V2355" s="43" t="str">
        <f t="shared" si="159"/>
        <v>USD</v>
      </c>
    </row>
    <row r="2356" spans="1:22" x14ac:dyDescent="0.2">
      <c r="A2356" s="18" t="str">
        <f t="shared" si="157"/>
        <v>Catalogo principalCSP ENTIDADES NO CUALIFICADASCFQ7TTC0LFNL-0001_NCLF</v>
      </c>
      <c r="B2356" s="18" t="str">
        <f t="shared" si="158"/>
        <v>CFQ7TTC0LFNL-0001_NCLFCSP ENTIDADES NO CUALIFICADAS</v>
      </c>
      <c r="C2356" s="18"/>
      <c r="D2356" t="s">
        <v>122</v>
      </c>
      <c r="E2356" t="s">
        <v>3244</v>
      </c>
      <c r="F2356" t="s">
        <v>2547</v>
      </c>
      <c r="G2356" s="18" t="str">
        <f t="shared" si="160"/>
        <v>Catalogo principal</v>
      </c>
      <c r="H2356" s="43" t="s">
        <v>121</v>
      </c>
      <c r="I2356" s="37" t="s">
        <v>67</v>
      </c>
      <c r="J2356" t="s">
        <v>2608</v>
      </c>
      <c r="K2356" t="s">
        <v>40</v>
      </c>
      <c r="L2356" s="70" t="s">
        <v>21</v>
      </c>
      <c r="M2356" s="70" t="s">
        <v>3966</v>
      </c>
      <c r="N2356" s="37" t="s">
        <v>67</v>
      </c>
      <c r="O2356" s="37" t="s">
        <v>67</v>
      </c>
      <c r="P2356" s="37" t="s">
        <v>3759</v>
      </c>
      <c r="Q2356" s="75" t="s">
        <v>3244</v>
      </c>
      <c r="R2356" t="s">
        <v>3691</v>
      </c>
      <c r="S2356" s="38">
        <v>95</v>
      </c>
      <c r="T2356">
        <v>1</v>
      </c>
      <c r="U2356">
        <v>0</v>
      </c>
      <c r="V2356" s="43" t="str">
        <f t="shared" si="159"/>
        <v>USD</v>
      </c>
    </row>
    <row r="2357" spans="1:22" x14ac:dyDescent="0.2">
      <c r="A2357" s="18" t="str">
        <f t="shared" si="157"/>
        <v>Catalogo principalCSP ENTIDADES NO CUALIFICADASCFQ7TTC0LFDN-0001_NCLF</v>
      </c>
      <c r="B2357" s="18" t="str">
        <f t="shared" si="158"/>
        <v>CFQ7TTC0LFDN-0001_NCLFCSP ENTIDADES NO CUALIFICADAS</v>
      </c>
      <c r="C2357" s="18"/>
      <c r="D2357" t="s">
        <v>122</v>
      </c>
      <c r="E2357" t="s">
        <v>3245</v>
      </c>
      <c r="F2357" t="s">
        <v>2547</v>
      </c>
      <c r="G2357" s="18" t="str">
        <f t="shared" si="160"/>
        <v>Catalogo principal</v>
      </c>
      <c r="H2357" s="43" t="s">
        <v>121</v>
      </c>
      <c r="I2357" s="37" t="s">
        <v>67</v>
      </c>
      <c r="J2357" t="s">
        <v>3478</v>
      </c>
      <c r="K2357" t="s">
        <v>40</v>
      </c>
      <c r="L2357" s="70" t="s">
        <v>21</v>
      </c>
      <c r="M2357" s="70" t="s">
        <v>3966</v>
      </c>
      <c r="N2357" s="37" t="s">
        <v>67</v>
      </c>
      <c r="O2357" s="37" t="s">
        <v>67</v>
      </c>
      <c r="P2357" s="37" t="s">
        <v>3759</v>
      </c>
      <c r="Q2357" s="75" t="s">
        <v>3245</v>
      </c>
      <c r="R2357" t="s">
        <v>3691</v>
      </c>
      <c r="S2357" s="38">
        <v>30</v>
      </c>
      <c r="T2357">
        <v>1</v>
      </c>
      <c r="U2357">
        <v>0</v>
      </c>
      <c r="V2357" s="43" t="str">
        <f t="shared" si="159"/>
        <v>USD</v>
      </c>
    </row>
    <row r="2358" spans="1:22" x14ac:dyDescent="0.2">
      <c r="A2358" s="18" t="str">
        <f t="shared" si="157"/>
        <v>Catalogo principalCSP ENTIDADES NO CUALIFICADASCFQ7TTC0LGV4-0002_NCLF</v>
      </c>
      <c r="B2358" s="18" t="str">
        <f t="shared" si="158"/>
        <v>CFQ7TTC0LGV4-0002_NCLFCSP ENTIDADES NO CUALIFICADAS</v>
      </c>
      <c r="C2358" s="18"/>
      <c r="D2358" t="s">
        <v>122</v>
      </c>
      <c r="E2358" t="s">
        <v>3246</v>
      </c>
      <c r="F2358" t="s">
        <v>2547</v>
      </c>
      <c r="G2358" s="18" t="str">
        <f t="shared" si="160"/>
        <v>Catalogo principal</v>
      </c>
      <c r="H2358" s="43" t="s">
        <v>121</v>
      </c>
      <c r="I2358" s="37" t="s">
        <v>67</v>
      </c>
      <c r="J2358" t="s">
        <v>2617</v>
      </c>
      <c r="K2358" t="s">
        <v>40</v>
      </c>
      <c r="L2358" s="70" t="s">
        <v>21</v>
      </c>
      <c r="M2358" s="70" t="s">
        <v>3966</v>
      </c>
      <c r="N2358" s="37" t="s">
        <v>67</v>
      </c>
      <c r="O2358" s="37" t="s">
        <v>67</v>
      </c>
      <c r="P2358" s="37" t="s">
        <v>3759</v>
      </c>
      <c r="Q2358" s="75" t="s">
        <v>3246</v>
      </c>
      <c r="R2358" t="s">
        <v>3691</v>
      </c>
      <c r="S2358" s="38">
        <v>30</v>
      </c>
      <c r="T2358">
        <v>1</v>
      </c>
      <c r="U2358">
        <v>0</v>
      </c>
      <c r="V2358" s="43" t="str">
        <f t="shared" si="159"/>
        <v>USD</v>
      </c>
    </row>
    <row r="2359" spans="1:22" x14ac:dyDescent="0.2">
      <c r="A2359" s="18" t="str">
        <f t="shared" si="157"/>
        <v>Catalogo principalCSP ENTIDADES NO CUALIFICADASCFQ7TTC0LGV4-0001_NCLF</v>
      </c>
      <c r="B2359" s="18" t="str">
        <f t="shared" si="158"/>
        <v>CFQ7TTC0LGV4-0001_NCLFCSP ENTIDADES NO CUALIFICADAS</v>
      </c>
      <c r="C2359" s="18"/>
      <c r="D2359" t="s">
        <v>122</v>
      </c>
      <c r="E2359" t="s">
        <v>3247</v>
      </c>
      <c r="F2359" t="s">
        <v>2547</v>
      </c>
      <c r="G2359" s="18" t="str">
        <f t="shared" si="160"/>
        <v>Catalogo principal</v>
      </c>
      <c r="H2359" s="43" t="s">
        <v>121</v>
      </c>
      <c r="I2359" s="37" t="s">
        <v>67</v>
      </c>
      <c r="J2359" t="s">
        <v>2657</v>
      </c>
      <c r="K2359" t="s">
        <v>40</v>
      </c>
      <c r="L2359" s="70" t="s">
        <v>21</v>
      </c>
      <c r="M2359" s="70" t="s">
        <v>3966</v>
      </c>
      <c r="N2359" s="37" t="s">
        <v>67</v>
      </c>
      <c r="O2359" s="37" t="s">
        <v>67</v>
      </c>
      <c r="P2359" s="37" t="s">
        <v>3759</v>
      </c>
      <c r="Q2359" s="75" t="s">
        <v>3247</v>
      </c>
      <c r="R2359" t="s">
        <v>3691</v>
      </c>
      <c r="S2359" s="38">
        <v>180</v>
      </c>
      <c r="T2359">
        <v>1</v>
      </c>
      <c r="U2359">
        <v>0</v>
      </c>
      <c r="V2359" s="43" t="str">
        <f t="shared" si="159"/>
        <v>USD</v>
      </c>
    </row>
    <row r="2360" spans="1:22" x14ac:dyDescent="0.2">
      <c r="A2360" s="18" t="str">
        <f t="shared" si="157"/>
        <v>Catalogo principalCSP ENTIDADES NO CUALIFICADASCFQ7TTC0HD41-0002_NCLF</v>
      </c>
      <c r="B2360" s="18" t="str">
        <f t="shared" si="158"/>
        <v>CFQ7TTC0HD41-0002_NCLFCSP ENTIDADES NO CUALIFICADAS</v>
      </c>
      <c r="C2360" s="18"/>
      <c r="D2360" t="s">
        <v>122</v>
      </c>
      <c r="E2360" t="s">
        <v>3248</v>
      </c>
      <c r="F2360" t="s">
        <v>2547</v>
      </c>
      <c r="G2360" s="18" t="str">
        <f t="shared" si="160"/>
        <v>Catalogo principal</v>
      </c>
      <c r="H2360" s="43" t="s">
        <v>121</v>
      </c>
      <c r="I2360" s="37" t="s">
        <v>67</v>
      </c>
      <c r="J2360" t="s">
        <v>2651</v>
      </c>
      <c r="K2360" t="s">
        <v>40</v>
      </c>
      <c r="L2360" s="70" t="s">
        <v>21</v>
      </c>
      <c r="M2360" s="70" t="s">
        <v>3966</v>
      </c>
      <c r="N2360" s="37" t="s">
        <v>67</v>
      </c>
      <c r="O2360" s="37" t="s">
        <v>67</v>
      </c>
      <c r="P2360" s="37" t="s">
        <v>3759</v>
      </c>
      <c r="Q2360" s="75" t="s">
        <v>3248</v>
      </c>
      <c r="R2360" t="s">
        <v>3691</v>
      </c>
      <c r="S2360" s="38">
        <v>1000</v>
      </c>
      <c r="T2360">
        <v>1</v>
      </c>
      <c r="U2360">
        <v>0</v>
      </c>
      <c r="V2360" s="43" t="str">
        <f t="shared" si="159"/>
        <v>USD</v>
      </c>
    </row>
    <row r="2361" spans="1:22" x14ac:dyDescent="0.2">
      <c r="A2361" s="18" t="str">
        <f t="shared" si="157"/>
        <v>Catalogo principalCSP ENTIDADES NO CUALIFICADASCFQ7TTC0HD41-0001_NCLF</v>
      </c>
      <c r="B2361" s="18" t="str">
        <f t="shared" si="158"/>
        <v>CFQ7TTC0HD41-0001_NCLFCSP ENTIDADES NO CUALIFICADAS</v>
      </c>
      <c r="C2361" s="18"/>
      <c r="D2361" t="s">
        <v>122</v>
      </c>
      <c r="E2361" t="s">
        <v>3249</v>
      </c>
      <c r="F2361" t="s">
        <v>2547</v>
      </c>
      <c r="G2361" s="18" t="str">
        <f t="shared" si="160"/>
        <v>Catalogo principal</v>
      </c>
      <c r="H2361" s="43" t="s">
        <v>121</v>
      </c>
      <c r="I2361" s="37" t="s">
        <v>67</v>
      </c>
      <c r="J2361" t="s">
        <v>3479</v>
      </c>
      <c r="K2361" t="s">
        <v>40</v>
      </c>
      <c r="L2361" s="70" t="s">
        <v>21</v>
      </c>
      <c r="M2361" s="70" t="s">
        <v>3966</v>
      </c>
      <c r="N2361" s="37" t="s">
        <v>67</v>
      </c>
      <c r="O2361" s="37" t="s">
        <v>67</v>
      </c>
      <c r="P2361" s="37" t="s">
        <v>3759</v>
      </c>
      <c r="Q2361" s="75" t="s">
        <v>3249</v>
      </c>
      <c r="R2361" t="s">
        <v>3691</v>
      </c>
      <c r="S2361" s="38">
        <v>150</v>
      </c>
      <c r="T2361">
        <v>1</v>
      </c>
      <c r="U2361">
        <v>0</v>
      </c>
      <c r="V2361" s="43" t="str">
        <f t="shared" si="159"/>
        <v>USD</v>
      </c>
    </row>
    <row r="2362" spans="1:22" x14ac:dyDescent="0.2">
      <c r="A2362" s="18" t="str">
        <f t="shared" si="157"/>
        <v>Catalogo principalCSP ENTIDADES NO CUALIFICADASCFQ7TTC0HD40-0002_NCLF</v>
      </c>
      <c r="B2362" s="18" t="str">
        <f t="shared" si="158"/>
        <v>CFQ7TTC0HD40-0002_NCLFCSP ENTIDADES NO CUALIFICADAS</v>
      </c>
      <c r="C2362" s="18"/>
      <c r="D2362" t="s">
        <v>122</v>
      </c>
      <c r="E2362" t="s">
        <v>3250</v>
      </c>
      <c r="F2362" t="s">
        <v>2547</v>
      </c>
      <c r="G2362" s="18" t="str">
        <f t="shared" si="160"/>
        <v>Catalogo principal</v>
      </c>
      <c r="H2362" s="43" t="s">
        <v>121</v>
      </c>
      <c r="I2362" s="37" t="s">
        <v>67</v>
      </c>
      <c r="J2362" t="s">
        <v>3480</v>
      </c>
      <c r="K2362" t="s">
        <v>40</v>
      </c>
      <c r="L2362" s="70" t="s">
        <v>21</v>
      </c>
      <c r="M2362" s="70" t="s">
        <v>3966</v>
      </c>
      <c r="N2362" s="37" t="s">
        <v>67</v>
      </c>
      <c r="O2362" s="37" t="s">
        <v>67</v>
      </c>
      <c r="P2362" s="37" t="s">
        <v>3759</v>
      </c>
      <c r="Q2362" s="75" t="s">
        <v>3250</v>
      </c>
      <c r="R2362" t="s">
        <v>3691</v>
      </c>
      <c r="S2362" s="38">
        <v>150</v>
      </c>
      <c r="T2362">
        <v>1</v>
      </c>
      <c r="U2362">
        <v>0</v>
      </c>
      <c r="V2362" s="43" t="str">
        <f t="shared" si="159"/>
        <v>USD</v>
      </c>
    </row>
    <row r="2363" spans="1:22" x14ac:dyDescent="0.2">
      <c r="A2363" s="18" t="str">
        <f t="shared" si="157"/>
        <v>Catalogo principalCSP ENTIDADES NO CUALIFICADASCFQ7TTC0HD40-0001_NCLF</v>
      </c>
      <c r="B2363" s="18" t="str">
        <f t="shared" si="158"/>
        <v>CFQ7TTC0HD40-0001_NCLFCSP ENTIDADES NO CUALIFICADAS</v>
      </c>
      <c r="C2363" s="18"/>
      <c r="D2363" t="s">
        <v>122</v>
      </c>
      <c r="E2363" t="s">
        <v>3251</v>
      </c>
      <c r="F2363" t="s">
        <v>2547</v>
      </c>
      <c r="G2363" s="18" t="str">
        <f t="shared" si="160"/>
        <v>Catalogo principal</v>
      </c>
      <c r="H2363" s="43" t="s">
        <v>121</v>
      </c>
      <c r="I2363" s="37" t="s">
        <v>67</v>
      </c>
      <c r="J2363" t="s">
        <v>2668</v>
      </c>
      <c r="K2363" t="s">
        <v>40</v>
      </c>
      <c r="L2363" s="70" t="s">
        <v>21</v>
      </c>
      <c r="M2363" s="70" t="s">
        <v>3966</v>
      </c>
      <c r="N2363" s="37" t="s">
        <v>67</v>
      </c>
      <c r="O2363" s="37" t="s">
        <v>67</v>
      </c>
      <c r="P2363" s="37" t="s">
        <v>3759</v>
      </c>
      <c r="Q2363" s="75" t="s">
        <v>3251</v>
      </c>
      <c r="R2363" t="s">
        <v>3691</v>
      </c>
      <c r="S2363" s="38">
        <v>1000</v>
      </c>
      <c r="T2363">
        <v>1</v>
      </c>
      <c r="U2363">
        <v>0</v>
      </c>
      <c r="V2363" s="43" t="str">
        <f t="shared" si="159"/>
        <v>USD</v>
      </c>
    </row>
    <row r="2364" spans="1:22" x14ac:dyDescent="0.2">
      <c r="A2364" s="18" t="str">
        <f t="shared" si="157"/>
        <v>Catalogo principalCSP ENTIDADES NO CUALIFICADASCFQ7TTC0HD4H-0002_NCLF</v>
      </c>
      <c r="B2364" s="18" t="str">
        <f t="shared" si="158"/>
        <v>CFQ7TTC0HD4H-0002_NCLFCSP ENTIDADES NO CUALIFICADAS</v>
      </c>
      <c r="C2364" s="18"/>
      <c r="D2364" t="s">
        <v>122</v>
      </c>
      <c r="E2364" t="s">
        <v>3252</v>
      </c>
      <c r="F2364" t="s">
        <v>2547</v>
      </c>
      <c r="G2364" s="18" t="str">
        <f t="shared" si="160"/>
        <v>Catalogo principal</v>
      </c>
      <c r="H2364" s="43" t="s">
        <v>121</v>
      </c>
      <c r="I2364" s="37" t="s">
        <v>67</v>
      </c>
      <c r="J2364" t="s">
        <v>3481</v>
      </c>
      <c r="K2364" t="s">
        <v>40</v>
      </c>
      <c r="L2364" s="70" t="s">
        <v>21</v>
      </c>
      <c r="M2364" s="70" t="s">
        <v>3966</v>
      </c>
      <c r="N2364" s="37" t="s">
        <v>67</v>
      </c>
      <c r="O2364" s="37" t="s">
        <v>67</v>
      </c>
      <c r="P2364" s="37" t="s">
        <v>3759</v>
      </c>
      <c r="Q2364" s="75" t="s">
        <v>3252</v>
      </c>
      <c r="R2364" t="s">
        <v>3691</v>
      </c>
      <c r="S2364" s="38">
        <v>150</v>
      </c>
      <c r="T2364">
        <v>1</v>
      </c>
      <c r="U2364">
        <v>0</v>
      </c>
      <c r="V2364" s="43" t="str">
        <f t="shared" si="159"/>
        <v>USD</v>
      </c>
    </row>
    <row r="2365" spans="1:22" x14ac:dyDescent="0.2">
      <c r="A2365" s="18" t="str">
        <f t="shared" si="157"/>
        <v>Catalogo principalCSP ENTIDADES NO CUALIFICADASCFQ7TTC0HD4H-0001_NCLF</v>
      </c>
      <c r="B2365" s="18" t="str">
        <f t="shared" si="158"/>
        <v>CFQ7TTC0HD4H-0001_NCLFCSP ENTIDADES NO CUALIFICADAS</v>
      </c>
      <c r="C2365" s="18"/>
      <c r="D2365" t="s">
        <v>122</v>
      </c>
      <c r="E2365" t="s">
        <v>3253</v>
      </c>
      <c r="F2365" t="s">
        <v>2547</v>
      </c>
      <c r="G2365" s="18" t="str">
        <f t="shared" si="160"/>
        <v>Catalogo principal</v>
      </c>
      <c r="H2365" s="43" t="s">
        <v>121</v>
      </c>
      <c r="I2365" s="37" t="s">
        <v>67</v>
      </c>
      <c r="J2365" t="s">
        <v>2564</v>
      </c>
      <c r="K2365" t="s">
        <v>40</v>
      </c>
      <c r="L2365" s="70" t="s">
        <v>21</v>
      </c>
      <c r="M2365" s="70" t="s">
        <v>3966</v>
      </c>
      <c r="N2365" s="37" t="s">
        <v>67</v>
      </c>
      <c r="O2365" s="37" t="s">
        <v>67</v>
      </c>
      <c r="P2365" s="37" t="s">
        <v>3759</v>
      </c>
      <c r="Q2365" s="75" t="s">
        <v>3253</v>
      </c>
      <c r="R2365" t="s">
        <v>3691</v>
      </c>
      <c r="S2365" s="38">
        <v>1000</v>
      </c>
      <c r="T2365">
        <v>1</v>
      </c>
      <c r="U2365">
        <v>0</v>
      </c>
      <c r="V2365" s="43" t="str">
        <f t="shared" si="159"/>
        <v>USD</v>
      </c>
    </row>
    <row r="2366" spans="1:22" x14ac:dyDescent="0.2">
      <c r="A2366" s="18" t="str">
        <f t="shared" si="157"/>
        <v>Catalogo principalCSP ENTIDADES NO CUALIFICADASCFQ7TTC0LGV7-0001_NCLF</v>
      </c>
      <c r="B2366" s="18" t="str">
        <f t="shared" si="158"/>
        <v>CFQ7TTC0LGV7-0001_NCLFCSP ENTIDADES NO CUALIFICADAS</v>
      </c>
      <c r="C2366" s="18"/>
      <c r="D2366" t="s">
        <v>122</v>
      </c>
      <c r="E2366" t="s">
        <v>3254</v>
      </c>
      <c r="F2366" t="s">
        <v>2547</v>
      </c>
      <c r="G2366" s="18" t="str">
        <f t="shared" si="160"/>
        <v>Catalogo principal</v>
      </c>
      <c r="H2366" s="43" t="s">
        <v>121</v>
      </c>
      <c r="I2366" s="37" t="s">
        <v>67</v>
      </c>
      <c r="J2366" t="s">
        <v>2696</v>
      </c>
      <c r="K2366" t="s">
        <v>40</v>
      </c>
      <c r="L2366" s="70" t="s">
        <v>21</v>
      </c>
      <c r="M2366" s="70" t="s">
        <v>3966</v>
      </c>
      <c r="N2366" s="37" t="s">
        <v>67</v>
      </c>
      <c r="O2366" s="37" t="s">
        <v>67</v>
      </c>
      <c r="P2366" s="37" t="s">
        <v>3759</v>
      </c>
      <c r="Q2366" s="75" t="s">
        <v>3254</v>
      </c>
      <c r="R2366" t="s">
        <v>3691</v>
      </c>
      <c r="S2366" s="38">
        <v>65</v>
      </c>
      <c r="T2366">
        <v>1</v>
      </c>
      <c r="U2366">
        <v>0</v>
      </c>
      <c r="V2366" s="43" t="str">
        <f t="shared" si="159"/>
        <v>USD</v>
      </c>
    </row>
    <row r="2367" spans="1:22" x14ac:dyDescent="0.2">
      <c r="A2367" s="18" t="str">
        <f t="shared" si="157"/>
        <v>Catalogo principalCSP ENTIDADES NO CUALIFICADASCFQ7TTC0HD4G-0004_NCLF</v>
      </c>
      <c r="B2367" s="18" t="str">
        <f t="shared" si="158"/>
        <v>CFQ7TTC0HD4G-0004_NCLFCSP ENTIDADES NO CUALIFICADAS</v>
      </c>
      <c r="C2367" s="18"/>
      <c r="D2367" t="s">
        <v>122</v>
      </c>
      <c r="E2367" t="s">
        <v>3255</v>
      </c>
      <c r="F2367" t="s">
        <v>2547</v>
      </c>
      <c r="G2367" s="18" t="str">
        <f t="shared" si="160"/>
        <v>Catalogo principal</v>
      </c>
      <c r="H2367" s="43" t="s">
        <v>121</v>
      </c>
      <c r="I2367" s="37" t="s">
        <v>67</v>
      </c>
      <c r="J2367" t="s">
        <v>3482</v>
      </c>
      <c r="K2367" t="s">
        <v>40</v>
      </c>
      <c r="L2367" s="70" t="s">
        <v>21</v>
      </c>
      <c r="M2367" s="70" t="s">
        <v>3966</v>
      </c>
      <c r="N2367" s="37" t="s">
        <v>67</v>
      </c>
      <c r="O2367" s="37" t="s">
        <v>67</v>
      </c>
      <c r="P2367" s="37" t="s">
        <v>3759</v>
      </c>
      <c r="Q2367" s="75" t="s">
        <v>3255</v>
      </c>
      <c r="R2367" t="s">
        <v>3691</v>
      </c>
      <c r="S2367" s="38">
        <v>1400</v>
      </c>
      <c r="T2367">
        <v>1</v>
      </c>
      <c r="U2367">
        <v>0</v>
      </c>
      <c r="V2367" s="43" t="str">
        <f t="shared" si="159"/>
        <v>USD</v>
      </c>
    </row>
    <row r="2368" spans="1:22" x14ac:dyDescent="0.2">
      <c r="A2368" s="18" t="str">
        <f t="shared" si="157"/>
        <v>Catalogo principalCSP ENTIDADES NO CUALIFICADASCFQ7TTC0HD4G-0003_NCLF</v>
      </c>
      <c r="B2368" s="18" t="str">
        <f t="shared" si="158"/>
        <v>CFQ7TTC0HD4G-0003_NCLFCSP ENTIDADES NO CUALIFICADAS</v>
      </c>
      <c r="C2368" s="18"/>
      <c r="D2368" t="s">
        <v>122</v>
      </c>
      <c r="E2368" t="s">
        <v>3256</v>
      </c>
      <c r="F2368" t="s">
        <v>2547</v>
      </c>
      <c r="G2368" s="18" t="str">
        <f t="shared" si="160"/>
        <v>Catalogo principal</v>
      </c>
      <c r="H2368" s="43" t="s">
        <v>121</v>
      </c>
      <c r="I2368" s="37" t="s">
        <v>67</v>
      </c>
      <c r="J2368" t="s">
        <v>2702</v>
      </c>
      <c r="K2368" t="s">
        <v>40</v>
      </c>
      <c r="L2368" s="70" t="s">
        <v>21</v>
      </c>
      <c r="M2368" s="70" t="s">
        <v>3966</v>
      </c>
      <c r="N2368" s="37" t="s">
        <v>67</v>
      </c>
      <c r="O2368" s="37" t="s">
        <v>67</v>
      </c>
      <c r="P2368" s="37" t="s">
        <v>3759</v>
      </c>
      <c r="Q2368" s="75" t="s">
        <v>3256</v>
      </c>
      <c r="R2368" t="s">
        <v>3691</v>
      </c>
      <c r="S2368" s="38">
        <v>30</v>
      </c>
      <c r="T2368">
        <v>1</v>
      </c>
      <c r="U2368">
        <v>0</v>
      </c>
      <c r="V2368" s="43" t="str">
        <f t="shared" si="159"/>
        <v>USD</v>
      </c>
    </row>
    <row r="2369" spans="1:22" x14ac:dyDescent="0.2">
      <c r="A2369" s="18" t="str">
        <f t="shared" si="157"/>
        <v>Catalogo principalCSP ENTIDADES NO CUALIFICADASCFQ7TTC0HD4G-0002_NCLF</v>
      </c>
      <c r="B2369" s="18" t="str">
        <f t="shared" si="158"/>
        <v>CFQ7TTC0HD4G-0002_NCLFCSP ENTIDADES NO CUALIFICADAS</v>
      </c>
      <c r="C2369" s="18"/>
      <c r="D2369" t="s">
        <v>122</v>
      </c>
      <c r="E2369" t="s">
        <v>3257</v>
      </c>
      <c r="F2369" t="s">
        <v>2547</v>
      </c>
      <c r="G2369" s="18" t="str">
        <f t="shared" si="160"/>
        <v>Catalogo principal</v>
      </c>
      <c r="H2369" s="43" t="s">
        <v>121</v>
      </c>
      <c r="I2369" s="37" t="s">
        <v>67</v>
      </c>
      <c r="J2369" t="s">
        <v>2573</v>
      </c>
      <c r="K2369" t="s">
        <v>40</v>
      </c>
      <c r="L2369" s="70" t="s">
        <v>21</v>
      </c>
      <c r="M2369" s="70" t="s">
        <v>3966</v>
      </c>
      <c r="N2369" s="37" t="s">
        <v>67</v>
      </c>
      <c r="O2369" s="37" t="s">
        <v>67</v>
      </c>
      <c r="P2369" s="37" t="s">
        <v>3759</v>
      </c>
      <c r="Q2369" s="75" t="s">
        <v>3257</v>
      </c>
      <c r="R2369" t="s">
        <v>3691</v>
      </c>
      <c r="S2369" s="38">
        <v>4</v>
      </c>
      <c r="T2369">
        <v>1</v>
      </c>
      <c r="U2369">
        <v>0</v>
      </c>
      <c r="V2369" s="43" t="str">
        <f t="shared" si="159"/>
        <v>USD</v>
      </c>
    </row>
    <row r="2370" spans="1:22" x14ac:dyDescent="0.2">
      <c r="A2370" s="18" t="str">
        <f t="shared" si="157"/>
        <v>Catalogo principalCSP ENTIDADES NO CUALIFICADASCFQ7TTC0HD4G-0001_NCLF</v>
      </c>
      <c r="B2370" s="18" t="str">
        <f t="shared" si="158"/>
        <v>CFQ7TTC0HD4G-0001_NCLFCSP ENTIDADES NO CUALIFICADAS</v>
      </c>
      <c r="C2370" s="18"/>
      <c r="D2370" t="s">
        <v>122</v>
      </c>
      <c r="E2370" t="s">
        <v>3258</v>
      </c>
      <c r="F2370" t="s">
        <v>2547</v>
      </c>
      <c r="G2370" s="18" t="str">
        <f t="shared" si="160"/>
        <v>Catalogo principal</v>
      </c>
      <c r="H2370" s="43" t="s">
        <v>121</v>
      </c>
      <c r="I2370" s="37" t="s">
        <v>67</v>
      </c>
      <c r="J2370" t="s">
        <v>2663</v>
      </c>
      <c r="K2370" t="s">
        <v>40</v>
      </c>
      <c r="L2370" s="70" t="s">
        <v>21</v>
      </c>
      <c r="M2370" s="70" t="s">
        <v>3966</v>
      </c>
      <c r="N2370" s="37" t="s">
        <v>67</v>
      </c>
      <c r="O2370" s="37" t="s">
        <v>67</v>
      </c>
      <c r="P2370" s="37" t="s">
        <v>3759</v>
      </c>
      <c r="Q2370" s="75" t="s">
        <v>3258</v>
      </c>
      <c r="R2370" t="s">
        <v>3691</v>
      </c>
      <c r="S2370" s="38">
        <v>120</v>
      </c>
      <c r="T2370">
        <v>1</v>
      </c>
      <c r="U2370">
        <v>0</v>
      </c>
      <c r="V2370" s="43" t="str">
        <f t="shared" si="159"/>
        <v>USD</v>
      </c>
    </row>
    <row r="2371" spans="1:22" x14ac:dyDescent="0.2">
      <c r="A2371" s="18" t="str">
        <f t="shared" si="157"/>
        <v>Catalogo principalCSP ENTIDADES NO CUALIFICADASCFQ7TTC0J1XF-0004_NCLF</v>
      </c>
      <c r="B2371" s="18" t="str">
        <f t="shared" si="158"/>
        <v>CFQ7TTC0J1XF-0004_NCLFCSP ENTIDADES NO CUALIFICADAS</v>
      </c>
      <c r="C2371" s="18"/>
      <c r="D2371" t="s">
        <v>122</v>
      </c>
      <c r="E2371" t="s">
        <v>3259</v>
      </c>
      <c r="F2371" t="s">
        <v>2547</v>
      </c>
      <c r="G2371" s="18" t="str">
        <f t="shared" si="160"/>
        <v>Catalogo principal</v>
      </c>
      <c r="H2371" s="43" t="s">
        <v>121</v>
      </c>
      <c r="I2371" s="37" t="s">
        <v>67</v>
      </c>
      <c r="J2371" t="s">
        <v>2600</v>
      </c>
      <c r="K2371" t="s">
        <v>40</v>
      </c>
      <c r="L2371" s="70" t="s">
        <v>21</v>
      </c>
      <c r="M2371" s="70" t="s">
        <v>3966</v>
      </c>
      <c r="N2371" s="37" t="s">
        <v>67</v>
      </c>
      <c r="O2371" s="37" t="s">
        <v>67</v>
      </c>
      <c r="P2371" s="37" t="s">
        <v>3759</v>
      </c>
      <c r="Q2371" s="75" t="s">
        <v>3259</v>
      </c>
      <c r="R2371" t="s">
        <v>3691</v>
      </c>
      <c r="S2371" s="38">
        <v>0</v>
      </c>
      <c r="T2371">
        <v>1</v>
      </c>
      <c r="U2371">
        <v>0</v>
      </c>
      <c r="V2371" s="43" t="str">
        <f t="shared" si="159"/>
        <v>USD</v>
      </c>
    </row>
    <row r="2372" spans="1:22" x14ac:dyDescent="0.2">
      <c r="A2372" s="18" t="str">
        <f t="shared" ref="A2372:A2435" si="161">D2372&amp;F2372&amp;E2372</f>
        <v>Catalogo principalCSP ENTIDADES NO CUALIFICADASCFQ7TTC0J1XF-0003_NCLF</v>
      </c>
      <c r="B2372" s="18" t="str">
        <f t="shared" ref="B2372:B2435" si="162">E2372&amp;F2372</f>
        <v>CFQ7TTC0J1XF-0003_NCLFCSP ENTIDADES NO CUALIFICADAS</v>
      </c>
      <c r="C2372" s="18"/>
      <c r="D2372" t="s">
        <v>122</v>
      </c>
      <c r="E2372" t="s">
        <v>3260</v>
      </c>
      <c r="F2372" t="s">
        <v>2547</v>
      </c>
      <c r="G2372" s="18" t="str">
        <f t="shared" si="160"/>
        <v>Catalogo principal</v>
      </c>
      <c r="H2372" s="43" t="s">
        <v>121</v>
      </c>
      <c r="I2372" s="37" t="s">
        <v>67</v>
      </c>
      <c r="J2372" t="s">
        <v>2588</v>
      </c>
      <c r="K2372" t="s">
        <v>40</v>
      </c>
      <c r="L2372" s="70" t="s">
        <v>21</v>
      </c>
      <c r="M2372" s="70" t="s">
        <v>3966</v>
      </c>
      <c r="N2372" s="37" t="s">
        <v>67</v>
      </c>
      <c r="O2372" s="37" t="s">
        <v>67</v>
      </c>
      <c r="P2372" s="37" t="s">
        <v>3759</v>
      </c>
      <c r="Q2372" s="75" t="s">
        <v>3260</v>
      </c>
      <c r="R2372" t="s">
        <v>3691</v>
      </c>
      <c r="S2372" s="38">
        <v>300</v>
      </c>
      <c r="T2372">
        <v>1</v>
      </c>
      <c r="U2372">
        <v>0</v>
      </c>
      <c r="V2372" s="43" t="str">
        <f t="shared" si="159"/>
        <v>USD</v>
      </c>
    </row>
    <row r="2373" spans="1:22" x14ac:dyDescent="0.2">
      <c r="A2373" s="18" t="str">
        <f t="shared" si="161"/>
        <v>Catalogo principalCSP ENTIDADES NO CUALIFICADASCFQ7TTC0LH3N-0001_NCLF</v>
      </c>
      <c r="B2373" s="18" t="str">
        <f t="shared" si="162"/>
        <v>CFQ7TTC0LH3N-0001_NCLFCSP ENTIDADES NO CUALIFICADAS</v>
      </c>
      <c r="C2373" s="18"/>
      <c r="D2373" t="s">
        <v>122</v>
      </c>
      <c r="E2373" t="s">
        <v>3261</v>
      </c>
      <c r="F2373" t="s">
        <v>2547</v>
      </c>
      <c r="G2373" s="18" t="str">
        <f t="shared" si="160"/>
        <v>Catalogo principal</v>
      </c>
      <c r="H2373" s="43" t="s">
        <v>121</v>
      </c>
      <c r="I2373" s="37" t="s">
        <v>67</v>
      </c>
      <c r="J2373" t="s">
        <v>2565</v>
      </c>
      <c r="K2373" t="s">
        <v>40</v>
      </c>
      <c r="L2373" s="70" t="s">
        <v>21</v>
      </c>
      <c r="M2373" s="70" t="s">
        <v>3966</v>
      </c>
      <c r="N2373" s="37" t="s">
        <v>67</v>
      </c>
      <c r="O2373" s="37" t="s">
        <v>67</v>
      </c>
      <c r="P2373" s="37" t="s">
        <v>3759</v>
      </c>
      <c r="Q2373" s="75" t="s">
        <v>3261</v>
      </c>
      <c r="R2373" t="s">
        <v>3691</v>
      </c>
      <c r="S2373" s="38">
        <v>1500</v>
      </c>
      <c r="T2373">
        <v>1</v>
      </c>
      <c r="U2373">
        <v>0</v>
      </c>
      <c r="V2373" s="43" t="str">
        <f t="shared" ref="V2373:V2436" si="163">H2373</f>
        <v>USD</v>
      </c>
    </row>
    <row r="2374" spans="1:22" x14ac:dyDescent="0.2">
      <c r="A2374" s="18" t="str">
        <f t="shared" si="161"/>
        <v>Catalogo principalCSP ENTIDADES NO CUALIFICADASCFQ7TTC0HX6F-0001_NCLF</v>
      </c>
      <c r="B2374" s="18" t="str">
        <f t="shared" si="162"/>
        <v>CFQ7TTC0HX6F-0001_NCLFCSP ENTIDADES NO CUALIFICADAS</v>
      </c>
      <c r="C2374" s="18"/>
      <c r="D2374" t="s">
        <v>122</v>
      </c>
      <c r="E2374" t="s">
        <v>3262</v>
      </c>
      <c r="F2374" t="s">
        <v>2547</v>
      </c>
      <c r="G2374" s="18" t="str">
        <f t="shared" si="160"/>
        <v>Catalogo principal</v>
      </c>
      <c r="H2374" s="43" t="s">
        <v>121</v>
      </c>
      <c r="I2374" s="37" t="s">
        <v>67</v>
      </c>
      <c r="J2374" t="s">
        <v>3483</v>
      </c>
      <c r="K2374" t="s">
        <v>40</v>
      </c>
      <c r="L2374" s="70" t="s">
        <v>21</v>
      </c>
      <c r="M2374" s="70" t="s">
        <v>3966</v>
      </c>
      <c r="N2374" s="37" t="s">
        <v>67</v>
      </c>
      <c r="O2374" s="37" t="s">
        <v>67</v>
      </c>
      <c r="P2374" s="37" t="s">
        <v>3759</v>
      </c>
      <c r="Q2374" s="75" t="s">
        <v>3262</v>
      </c>
      <c r="R2374" t="s">
        <v>3691</v>
      </c>
      <c r="S2374" s="38">
        <v>225</v>
      </c>
      <c r="T2374">
        <v>1</v>
      </c>
      <c r="U2374">
        <v>0</v>
      </c>
      <c r="V2374" s="43" t="str">
        <f t="shared" si="163"/>
        <v>USD</v>
      </c>
    </row>
    <row r="2375" spans="1:22" x14ac:dyDescent="0.2">
      <c r="A2375" s="18" t="str">
        <f t="shared" si="161"/>
        <v>Catalogo principalCSP ENTIDADES NO CUALIFICADASCFQ7TTC0LHVK-0001_NCLF</v>
      </c>
      <c r="B2375" s="18" t="str">
        <f t="shared" si="162"/>
        <v>CFQ7TTC0LHVK-0001_NCLFCSP ENTIDADES NO CUALIFICADAS</v>
      </c>
      <c r="C2375" s="18"/>
      <c r="D2375" t="s">
        <v>122</v>
      </c>
      <c r="E2375" t="s">
        <v>3263</v>
      </c>
      <c r="F2375" t="s">
        <v>2547</v>
      </c>
      <c r="G2375" s="18" t="str">
        <f t="shared" si="160"/>
        <v>Catalogo principal</v>
      </c>
      <c r="H2375" s="43" t="s">
        <v>121</v>
      </c>
      <c r="I2375" s="37" t="s">
        <v>67</v>
      </c>
      <c r="J2375" t="s">
        <v>3484</v>
      </c>
      <c r="K2375" t="s">
        <v>40</v>
      </c>
      <c r="L2375" s="70" t="s">
        <v>21</v>
      </c>
      <c r="M2375" s="70" t="s">
        <v>3966</v>
      </c>
      <c r="N2375" s="37" t="s">
        <v>67</v>
      </c>
      <c r="O2375" s="37" t="s">
        <v>67</v>
      </c>
      <c r="P2375" s="37" t="s">
        <v>3759</v>
      </c>
      <c r="Q2375" s="75" t="s">
        <v>3263</v>
      </c>
      <c r="R2375" t="s">
        <v>3691</v>
      </c>
      <c r="S2375" s="38">
        <v>500</v>
      </c>
      <c r="T2375">
        <v>1</v>
      </c>
      <c r="U2375">
        <v>0</v>
      </c>
      <c r="V2375" s="43" t="str">
        <f t="shared" si="163"/>
        <v>USD</v>
      </c>
    </row>
    <row r="2376" spans="1:22" x14ac:dyDescent="0.2">
      <c r="A2376" s="18" t="str">
        <f t="shared" si="161"/>
        <v>Catalogo principalCSP ENTIDADES NO CUALIFICADASCFQ7TTC0LHWM-0001_NCLF</v>
      </c>
      <c r="B2376" s="18" t="str">
        <f t="shared" si="162"/>
        <v>CFQ7TTC0LHWM-0001_NCLFCSP ENTIDADES NO CUALIFICADAS</v>
      </c>
      <c r="C2376" s="18"/>
      <c r="D2376" t="s">
        <v>122</v>
      </c>
      <c r="E2376" t="s">
        <v>3264</v>
      </c>
      <c r="F2376" t="s">
        <v>2547</v>
      </c>
      <c r="G2376" s="18" t="str">
        <f t="shared" si="160"/>
        <v>Catalogo principal</v>
      </c>
      <c r="H2376" s="43" t="s">
        <v>121</v>
      </c>
      <c r="I2376" s="37" t="s">
        <v>67</v>
      </c>
      <c r="J2376" t="s">
        <v>3485</v>
      </c>
      <c r="K2376" t="s">
        <v>40</v>
      </c>
      <c r="L2376" s="70" t="s">
        <v>21</v>
      </c>
      <c r="M2376" s="70" t="s">
        <v>3966</v>
      </c>
      <c r="N2376" s="37" t="s">
        <v>67</v>
      </c>
      <c r="O2376" s="37" t="s">
        <v>67</v>
      </c>
      <c r="P2376" s="37" t="s">
        <v>3759</v>
      </c>
      <c r="Q2376" s="75" t="s">
        <v>3264</v>
      </c>
      <c r="R2376" t="s">
        <v>3691</v>
      </c>
      <c r="S2376" s="38">
        <v>250</v>
      </c>
      <c r="T2376">
        <v>1</v>
      </c>
      <c r="U2376">
        <v>0</v>
      </c>
      <c r="V2376" s="43" t="str">
        <f t="shared" si="163"/>
        <v>USD</v>
      </c>
    </row>
    <row r="2377" spans="1:22" x14ac:dyDescent="0.2">
      <c r="A2377" s="18" t="str">
        <f t="shared" si="161"/>
        <v>Catalogo principalCSP ENTIDADES NO CUALIFICADASCFQ7TTC0LHWQ-0006_NCLF</v>
      </c>
      <c r="B2377" s="18" t="str">
        <f t="shared" si="162"/>
        <v>CFQ7TTC0LHWQ-0006_NCLFCSP ENTIDADES NO CUALIFICADAS</v>
      </c>
      <c r="C2377" s="18"/>
      <c r="D2377" t="s">
        <v>122</v>
      </c>
      <c r="E2377" t="s">
        <v>3265</v>
      </c>
      <c r="F2377" t="s">
        <v>2547</v>
      </c>
      <c r="G2377" s="18" t="str">
        <f t="shared" si="160"/>
        <v>Catalogo principal</v>
      </c>
      <c r="H2377" s="43" t="s">
        <v>121</v>
      </c>
      <c r="I2377" s="37" t="s">
        <v>67</v>
      </c>
      <c r="J2377" t="s">
        <v>3486</v>
      </c>
      <c r="K2377" t="s">
        <v>40</v>
      </c>
      <c r="L2377" s="70" t="s">
        <v>21</v>
      </c>
      <c r="M2377" s="70" t="s">
        <v>3966</v>
      </c>
      <c r="N2377" s="37" t="s">
        <v>67</v>
      </c>
      <c r="O2377" s="37" t="s">
        <v>67</v>
      </c>
      <c r="P2377" s="37" t="s">
        <v>3759</v>
      </c>
      <c r="Q2377" s="75" t="s">
        <v>3265</v>
      </c>
      <c r="R2377" t="s">
        <v>3691</v>
      </c>
      <c r="S2377" s="38">
        <v>600</v>
      </c>
      <c r="T2377">
        <v>1</v>
      </c>
      <c r="U2377">
        <v>0</v>
      </c>
      <c r="V2377" s="43" t="str">
        <f t="shared" si="163"/>
        <v>USD</v>
      </c>
    </row>
    <row r="2378" spans="1:22" x14ac:dyDescent="0.2">
      <c r="A2378" s="18" t="str">
        <f t="shared" si="161"/>
        <v>Catalogo principalCSP ENTIDADES NO CUALIFICADASCFQ7TTC0LHWQ-0005_NCLF</v>
      </c>
      <c r="B2378" s="18" t="str">
        <f t="shared" si="162"/>
        <v>CFQ7TTC0LHWQ-0005_NCLFCSP ENTIDADES NO CUALIFICADAS</v>
      </c>
      <c r="C2378" s="18"/>
      <c r="D2378" t="s">
        <v>122</v>
      </c>
      <c r="E2378" t="s">
        <v>3266</v>
      </c>
      <c r="F2378" t="s">
        <v>2547</v>
      </c>
      <c r="G2378" s="18" t="str">
        <f t="shared" si="160"/>
        <v>Catalogo principal</v>
      </c>
      <c r="H2378" s="43" t="s">
        <v>121</v>
      </c>
      <c r="I2378" s="37" t="s">
        <v>67</v>
      </c>
      <c r="J2378" t="s">
        <v>3487</v>
      </c>
      <c r="K2378" t="s">
        <v>40</v>
      </c>
      <c r="L2378" s="70" t="s">
        <v>21</v>
      </c>
      <c r="M2378" s="70" t="s">
        <v>3966</v>
      </c>
      <c r="N2378" s="37" t="s">
        <v>67</v>
      </c>
      <c r="O2378" s="37" t="s">
        <v>67</v>
      </c>
      <c r="P2378" s="37" t="s">
        <v>3759</v>
      </c>
      <c r="Q2378" s="75" t="s">
        <v>3266</v>
      </c>
      <c r="R2378" t="s">
        <v>3691</v>
      </c>
      <c r="S2378" s="38">
        <v>750</v>
      </c>
      <c r="T2378">
        <v>1</v>
      </c>
      <c r="U2378">
        <v>0</v>
      </c>
      <c r="V2378" s="43" t="str">
        <f t="shared" si="163"/>
        <v>USD</v>
      </c>
    </row>
    <row r="2379" spans="1:22" x14ac:dyDescent="0.2">
      <c r="A2379" s="18" t="str">
        <f t="shared" si="161"/>
        <v>Catalogo principalCSP ENTIDADES NO CUALIFICADASCFQ7TTC0LHWQ-0004_NCLF</v>
      </c>
      <c r="B2379" s="18" t="str">
        <f t="shared" si="162"/>
        <v>CFQ7TTC0LHWQ-0004_NCLFCSP ENTIDADES NO CUALIFICADAS</v>
      </c>
      <c r="C2379" s="18"/>
      <c r="D2379" t="s">
        <v>122</v>
      </c>
      <c r="E2379" t="s">
        <v>3267</v>
      </c>
      <c r="F2379" t="s">
        <v>2547</v>
      </c>
      <c r="G2379" s="18" t="str">
        <f t="shared" si="160"/>
        <v>Catalogo principal</v>
      </c>
      <c r="H2379" s="43" t="s">
        <v>121</v>
      </c>
      <c r="I2379" s="37" t="s">
        <v>67</v>
      </c>
      <c r="J2379" t="s">
        <v>3488</v>
      </c>
      <c r="K2379" t="s">
        <v>40</v>
      </c>
      <c r="L2379" s="70" t="s">
        <v>21</v>
      </c>
      <c r="M2379" s="70" t="s">
        <v>3966</v>
      </c>
      <c r="N2379" s="37" t="s">
        <v>67</v>
      </c>
      <c r="O2379" s="37" t="s">
        <v>67</v>
      </c>
      <c r="P2379" s="37" t="s">
        <v>3759</v>
      </c>
      <c r="Q2379" s="75" t="s">
        <v>3267</v>
      </c>
      <c r="R2379" t="s">
        <v>3691</v>
      </c>
      <c r="S2379" s="38">
        <v>1250</v>
      </c>
      <c r="T2379">
        <v>1</v>
      </c>
      <c r="U2379">
        <v>0</v>
      </c>
      <c r="V2379" s="43" t="str">
        <f t="shared" si="163"/>
        <v>USD</v>
      </c>
    </row>
    <row r="2380" spans="1:22" x14ac:dyDescent="0.2">
      <c r="A2380" s="18" t="str">
        <f t="shared" si="161"/>
        <v>Catalogo principalCSP ENTIDADES NO CUALIFICADASCFQ7TTC0LHWQ-0003_NCLF</v>
      </c>
      <c r="B2380" s="18" t="str">
        <f t="shared" si="162"/>
        <v>CFQ7TTC0LHWQ-0003_NCLFCSP ENTIDADES NO CUALIFICADAS</v>
      </c>
      <c r="C2380" s="18"/>
      <c r="D2380" t="s">
        <v>122</v>
      </c>
      <c r="E2380" t="s">
        <v>3268</v>
      </c>
      <c r="F2380" t="s">
        <v>2547</v>
      </c>
      <c r="G2380" s="18" t="str">
        <f t="shared" si="160"/>
        <v>Catalogo principal</v>
      </c>
      <c r="H2380" s="43" t="s">
        <v>121</v>
      </c>
      <c r="I2380" s="37" t="s">
        <v>67</v>
      </c>
      <c r="J2380" t="s">
        <v>3489</v>
      </c>
      <c r="K2380" t="s">
        <v>40</v>
      </c>
      <c r="L2380" s="70" t="s">
        <v>21</v>
      </c>
      <c r="M2380" s="70" t="s">
        <v>3966</v>
      </c>
      <c r="N2380" s="37" t="s">
        <v>67</v>
      </c>
      <c r="O2380" s="37" t="s">
        <v>67</v>
      </c>
      <c r="P2380" s="37" t="s">
        <v>3759</v>
      </c>
      <c r="Q2380" s="75" t="s">
        <v>3268</v>
      </c>
      <c r="R2380" t="s">
        <v>3691</v>
      </c>
      <c r="S2380" s="38">
        <v>250</v>
      </c>
      <c r="T2380">
        <v>1</v>
      </c>
      <c r="U2380">
        <v>0</v>
      </c>
      <c r="V2380" s="43" t="str">
        <f t="shared" si="163"/>
        <v>USD</v>
      </c>
    </row>
    <row r="2381" spans="1:22" x14ac:dyDescent="0.2">
      <c r="A2381" s="18" t="str">
        <f t="shared" si="161"/>
        <v>Catalogo principalCSP ENTIDADES NO CUALIFICADASCFQ7TTC0LHWQ-0001_NCLF</v>
      </c>
      <c r="B2381" s="18" t="str">
        <f t="shared" si="162"/>
        <v>CFQ7TTC0LHWQ-0001_NCLFCSP ENTIDADES NO CUALIFICADAS</v>
      </c>
      <c r="C2381" s="18"/>
      <c r="D2381" t="s">
        <v>122</v>
      </c>
      <c r="E2381" t="s">
        <v>3269</v>
      </c>
      <c r="F2381" t="s">
        <v>2547</v>
      </c>
      <c r="G2381" s="18" t="str">
        <f t="shared" si="160"/>
        <v>Catalogo principal</v>
      </c>
      <c r="H2381" s="43" t="s">
        <v>121</v>
      </c>
      <c r="I2381" s="37" t="s">
        <v>67</v>
      </c>
      <c r="J2381" t="s">
        <v>3490</v>
      </c>
      <c r="K2381" t="s">
        <v>40</v>
      </c>
      <c r="L2381" s="70" t="s">
        <v>21</v>
      </c>
      <c r="M2381" s="70" t="s">
        <v>3966</v>
      </c>
      <c r="N2381" s="37" t="s">
        <v>67</v>
      </c>
      <c r="O2381" s="37" t="s">
        <v>67</v>
      </c>
      <c r="P2381" s="37" t="s">
        <v>3759</v>
      </c>
      <c r="Q2381" s="75" t="s">
        <v>3269</v>
      </c>
      <c r="R2381" t="s">
        <v>3691</v>
      </c>
      <c r="S2381" s="38">
        <v>500</v>
      </c>
      <c r="T2381">
        <v>1</v>
      </c>
      <c r="U2381">
        <v>0</v>
      </c>
      <c r="V2381" s="43" t="str">
        <f t="shared" si="163"/>
        <v>USD</v>
      </c>
    </row>
    <row r="2382" spans="1:22" x14ac:dyDescent="0.2">
      <c r="A2382" s="18" t="str">
        <f t="shared" si="161"/>
        <v>Catalogo principalCSP ENTIDADES NO CUALIFICADASCFQ7TTC0LHWQ-0002_NCLF</v>
      </c>
      <c r="B2382" s="18" t="str">
        <f t="shared" si="162"/>
        <v>CFQ7TTC0LHWQ-0002_NCLFCSP ENTIDADES NO CUALIFICADAS</v>
      </c>
      <c r="C2382" s="18"/>
      <c r="D2382" t="s">
        <v>122</v>
      </c>
      <c r="E2382" t="s">
        <v>3270</v>
      </c>
      <c r="F2382" t="s">
        <v>2547</v>
      </c>
      <c r="G2382" s="18" t="str">
        <f t="shared" si="160"/>
        <v>Catalogo principal</v>
      </c>
      <c r="H2382" s="43" t="s">
        <v>121</v>
      </c>
      <c r="I2382" s="37" t="s">
        <v>67</v>
      </c>
      <c r="J2382" t="s">
        <v>3491</v>
      </c>
      <c r="K2382" t="s">
        <v>40</v>
      </c>
      <c r="L2382" s="70" t="s">
        <v>21</v>
      </c>
      <c r="M2382" s="70" t="s">
        <v>3966</v>
      </c>
      <c r="N2382" s="37" t="s">
        <v>67</v>
      </c>
      <c r="O2382" s="37" t="s">
        <v>67</v>
      </c>
      <c r="P2382" s="37" t="s">
        <v>3759</v>
      </c>
      <c r="Q2382" s="75" t="s">
        <v>3270</v>
      </c>
      <c r="R2382" t="s">
        <v>3691</v>
      </c>
      <c r="S2382" s="38">
        <v>1500</v>
      </c>
      <c r="T2382">
        <v>1</v>
      </c>
      <c r="U2382">
        <v>0</v>
      </c>
      <c r="V2382" s="43" t="str">
        <f t="shared" si="163"/>
        <v>USD</v>
      </c>
    </row>
    <row r="2383" spans="1:22" x14ac:dyDescent="0.2">
      <c r="A2383" s="18" t="str">
        <f t="shared" si="161"/>
        <v>Catalogo principalCSP ENTIDADES NO CUALIFICADASCFQ7TTC0LHWP-0001_NCLF</v>
      </c>
      <c r="B2383" s="18" t="str">
        <f t="shared" si="162"/>
        <v>CFQ7TTC0LHWP-0001_NCLFCSP ENTIDADES NO CUALIFICADAS</v>
      </c>
      <c r="C2383" s="18"/>
      <c r="D2383" t="s">
        <v>122</v>
      </c>
      <c r="E2383" t="s">
        <v>3271</v>
      </c>
      <c r="F2383" t="s">
        <v>2547</v>
      </c>
      <c r="G2383" s="18" t="str">
        <f t="shared" si="160"/>
        <v>Catalogo principal</v>
      </c>
      <c r="H2383" s="43" t="s">
        <v>121</v>
      </c>
      <c r="I2383" s="37" t="s">
        <v>67</v>
      </c>
      <c r="J2383" t="s">
        <v>2678</v>
      </c>
      <c r="K2383" t="s">
        <v>40</v>
      </c>
      <c r="L2383" s="70" t="s">
        <v>21</v>
      </c>
      <c r="M2383" s="70" t="s">
        <v>3966</v>
      </c>
      <c r="N2383" s="37" t="s">
        <v>67</v>
      </c>
      <c r="O2383" s="37" t="s">
        <v>67</v>
      </c>
      <c r="P2383" s="37" t="s">
        <v>3759</v>
      </c>
      <c r="Q2383" s="75" t="s">
        <v>3271</v>
      </c>
      <c r="R2383" t="s">
        <v>3691</v>
      </c>
      <c r="S2383" s="38">
        <v>750</v>
      </c>
      <c r="T2383">
        <v>1</v>
      </c>
      <c r="U2383">
        <v>0</v>
      </c>
      <c r="V2383" s="43" t="str">
        <f t="shared" si="163"/>
        <v>USD</v>
      </c>
    </row>
    <row r="2384" spans="1:22" x14ac:dyDescent="0.2">
      <c r="A2384" s="18" t="str">
        <f t="shared" si="161"/>
        <v>Catalogo principalCSP ENTIDADES NO CUALIFICADASCFQ7TTC0LHX0-0001_NCLF</v>
      </c>
      <c r="B2384" s="18" t="str">
        <f t="shared" si="162"/>
        <v>CFQ7TTC0LHX0-0001_NCLFCSP ENTIDADES NO CUALIFICADAS</v>
      </c>
      <c r="C2384" s="18"/>
      <c r="D2384" t="s">
        <v>122</v>
      </c>
      <c r="E2384" t="s">
        <v>3272</v>
      </c>
      <c r="F2384" t="s">
        <v>2547</v>
      </c>
      <c r="G2384" s="18" t="str">
        <f t="shared" si="160"/>
        <v>Catalogo principal</v>
      </c>
      <c r="H2384" s="43" t="s">
        <v>121</v>
      </c>
      <c r="I2384" s="37" t="s">
        <v>67</v>
      </c>
      <c r="J2384" t="s">
        <v>2610</v>
      </c>
      <c r="K2384" t="s">
        <v>40</v>
      </c>
      <c r="L2384" s="70" t="s">
        <v>21</v>
      </c>
      <c r="M2384" s="70" t="s">
        <v>3966</v>
      </c>
      <c r="N2384" s="37" t="s">
        <v>67</v>
      </c>
      <c r="O2384" s="37" t="s">
        <v>67</v>
      </c>
      <c r="P2384" s="37" t="s">
        <v>3759</v>
      </c>
      <c r="Q2384" s="75" t="s">
        <v>3272</v>
      </c>
      <c r="R2384" t="s">
        <v>3691</v>
      </c>
      <c r="S2384" s="38">
        <v>50</v>
      </c>
      <c r="T2384">
        <v>1</v>
      </c>
      <c r="U2384">
        <v>0</v>
      </c>
      <c r="V2384" s="43" t="str">
        <f t="shared" si="163"/>
        <v>USD</v>
      </c>
    </row>
    <row r="2385" spans="1:22" x14ac:dyDescent="0.2">
      <c r="A2385" s="18" t="str">
        <f t="shared" si="161"/>
        <v>Catalogo principalCSP ENTIDADES NO CUALIFICADASCFQ7TTC0LHXQ-0001_NCLF</v>
      </c>
      <c r="B2385" s="18" t="str">
        <f t="shared" si="162"/>
        <v>CFQ7TTC0LHXQ-0001_NCLFCSP ENTIDADES NO CUALIFICADAS</v>
      </c>
      <c r="C2385" s="18"/>
      <c r="D2385" t="s">
        <v>122</v>
      </c>
      <c r="E2385" t="s">
        <v>3273</v>
      </c>
      <c r="F2385" t="s">
        <v>2547</v>
      </c>
      <c r="G2385" s="18" t="str">
        <f t="shared" si="160"/>
        <v>Catalogo principal</v>
      </c>
      <c r="H2385" s="43" t="s">
        <v>121</v>
      </c>
      <c r="I2385" s="37" t="s">
        <v>67</v>
      </c>
      <c r="J2385" t="s">
        <v>2661</v>
      </c>
      <c r="K2385" t="s">
        <v>40</v>
      </c>
      <c r="L2385" s="70" t="s">
        <v>21</v>
      </c>
      <c r="M2385" s="70" t="s">
        <v>3966</v>
      </c>
      <c r="N2385" s="37" t="s">
        <v>67</v>
      </c>
      <c r="O2385" s="37" t="s">
        <v>67</v>
      </c>
      <c r="P2385" s="37" t="s">
        <v>3759</v>
      </c>
      <c r="Q2385" s="75" t="s">
        <v>3273</v>
      </c>
      <c r="R2385" t="s">
        <v>3691</v>
      </c>
      <c r="S2385" s="38">
        <v>40</v>
      </c>
      <c r="T2385">
        <v>1</v>
      </c>
      <c r="U2385">
        <v>0</v>
      </c>
      <c r="V2385" s="43" t="str">
        <f t="shared" si="163"/>
        <v>USD</v>
      </c>
    </row>
    <row r="2386" spans="1:22" x14ac:dyDescent="0.2">
      <c r="A2386" s="18" t="str">
        <f t="shared" si="161"/>
        <v>Catalogo principalCSP ENTIDADES NO CUALIFICADASCFQ7TTC0LHVJ-0001_NCLF</v>
      </c>
      <c r="B2386" s="18" t="str">
        <f t="shared" si="162"/>
        <v>CFQ7TTC0LHVJ-0001_NCLFCSP ENTIDADES NO CUALIFICADAS</v>
      </c>
      <c r="C2386" s="18"/>
      <c r="D2386" t="s">
        <v>122</v>
      </c>
      <c r="E2386" t="s">
        <v>3274</v>
      </c>
      <c r="F2386" t="s">
        <v>2547</v>
      </c>
      <c r="G2386" s="18" t="str">
        <f t="shared" si="160"/>
        <v>Catalogo principal</v>
      </c>
      <c r="H2386" s="43" t="s">
        <v>121</v>
      </c>
      <c r="I2386" s="37" t="s">
        <v>67</v>
      </c>
      <c r="J2386" t="s">
        <v>2557</v>
      </c>
      <c r="K2386" t="s">
        <v>40</v>
      </c>
      <c r="L2386" s="70" t="s">
        <v>21</v>
      </c>
      <c r="M2386" s="70" t="s">
        <v>3966</v>
      </c>
      <c r="N2386" s="37" t="s">
        <v>67</v>
      </c>
      <c r="O2386" s="37" t="s">
        <v>67</v>
      </c>
      <c r="P2386" s="37" t="s">
        <v>3759</v>
      </c>
      <c r="Q2386" s="75" t="s">
        <v>3274</v>
      </c>
      <c r="R2386" t="s">
        <v>3691</v>
      </c>
      <c r="S2386" s="38">
        <v>75</v>
      </c>
      <c r="T2386">
        <v>1</v>
      </c>
      <c r="U2386">
        <v>0</v>
      </c>
      <c r="V2386" s="43" t="str">
        <f t="shared" si="163"/>
        <v>USD</v>
      </c>
    </row>
    <row r="2387" spans="1:22" x14ac:dyDescent="0.2">
      <c r="A2387" s="18" t="str">
        <f t="shared" si="161"/>
        <v>Catalogo principalCSP ENTIDADES NO CUALIFICADASCFQ7TTC0LHZ1-0001_NCLF</v>
      </c>
      <c r="B2387" s="18" t="str">
        <f t="shared" si="162"/>
        <v>CFQ7TTC0LHZ1-0001_NCLFCSP ENTIDADES NO CUALIFICADAS</v>
      </c>
      <c r="C2387" s="18"/>
      <c r="D2387" t="s">
        <v>122</v>
      </c>
      <c r="E2387" t="s">
        <v>3275</v>
      </c>
      <c r="F2387" t="s">
        <v>2547</v>
      </c>
      <c r="G2387" s="18" t="str">
        <f t="shared" si="160"/>
        <v>Catalogo principal</v>
      </c>
      <c r="H2387" s="43" t="s">
        <v>121</v>
      </c>
      <c r="I2387" s="37" t="s">
        <v>67</v>
      </c>
      <c r="J2387" t="s">
        <v>2681</v>
      </c>
      <c r="K2387" t="s">
        <v>40</v>
      </c>
      <c r="L2387" s="70" t="s">
        <v>21</v>
      </c>
      <c r="M2387" s="70" t="s">
        <v>3966</v>
      </c>
      <c r="N2387" s="37" t="s">
        <v>67</v>
      </c>
      <c r="O2387" s="37" t="s">
        <v>67</v>
      </c>
      <c r="P2387" s="37" t="s">
        <v>3759</v>
      </c>
      <c r="Q2387" s="75" t="s">
        <v>3275</v>
      </c>
      <c r="R2387" t="s">
        <v>3691</v>
      </c>
      <c r="S2387" s="38">
        <v>2</v>
      </c>
      <c r="T2387">
        <v>1</v>
      </c>
      <c r="U2387">
        <v>0</v>
      </c>
      <c r="V2387" s="43" t="str">
        <f t="shared" si="163"/>
        <v>USD</v>
      </c>
    </row>
    <row r="2388" spans="1:22" x14ac:dyDescent="0.2">
      <c r="A2388" s="18" t="str">
        <f t="shared" si="161"/>
        <v>Catalogo principalCSP ENTIDADES NO CUALIFICADASCFQ7TTC0LHV9-0001_NCLF</v>
      </c>
      <c r="B2388" s="18" t="str">
        <f t="shared" si="162"/>
        <v>CFQ7TTC0LHV9-0001_NCLFCSP ENTIDADES NO CUALIFICADAS</v>
      </c>
      <c r="C2388" s="18"/>
      <c r="D2388" t="s">
        <v>122</v>
      </c>
      <c r="E2388" t="s">
        <v>3276</v>
      </c>
      <c r="F2388" t="s">
        <v>2547</v>
      </c>
      <c r="G2388" s="18" t="str">
        <f t="shared" si="160"/>
        <v>Catalogo principal</v>
      </c>
      <c r="H2388" s="43" t="s">
        <v>121</v>
      </c>
      <c r="I2388" s="37" t="s">
        <v>67</v>
      </c>
      <c r="J2388" t="s">
        <v>3492</v>
      </c>
      <c r="K2388" t="s">
        <v>40</v>
      </c>
      <c r="L2388" s="70" t="s">
        <v>21</v>
      </c>
      <c r="M2388" s="70" t="s">
        <v>3966</v>
      </c>
      <c r="N2388" s="37" t="s">
        <v>67</v>
      </c>
      <c r="O2388" s="37" t="s">
        <v>67</v>
      </c>
      <c r="P2388" s="37" t="s">
        <v>3759</v>
      </c>
      <c r="Q2388" s="75" t="s">
        <v>3276</v>
      </c>
      <c r="R2388" t="s">
        <v>3691</v>
      </c>
      <c r="S2388" s="38">
        <v>1350</v>
      </c>
      <c r="T2388">
        <v>1</v>
      </c>
      <c r="U2388">
        <v>0</v>
      </c>
      <c r="V2388" s="43" t="str">
        <f t="shared" si="163"/>
        <v>USD</v>
      </c>
    </row>
    <row r="2389" spans="1:22" x14ac:dyDescent="0.2">
      <c r="A2389" s="18" t="str">
        <f t="shared" si="161"/>
        <v>Catalogo principalCSP ENTIDADES NO CUALIFICADASCFQ7TTC0LHVN-0001_NCLF</v>
      </c>
      <c r="B2389" s="18" t="str">
        <f t="shared" si="162"/>
        <v>CFQ7TTC0LHVN-0001_NCLFCSP ENTIDADES NO CUALIFICADAS</v>
      </c>
      <c r="C2389" s="18"/>
      <c r="D2389" t="s">
        <v>122</v>
      </c>
      <c r="E2389" t="s">
        <v>3277</v>
      </c>
      <c r="F2389" t="s">
        <v>2547</v>
      </c>
      <c r="G2389" s="18" t="str">
        <f t="shared" si="160"/>
        <v>Catalogo principal</v>
      </c>
      <c r="H2389" s="43" t="s">
        <v>121</v>
      </c>
      <c r="I2389" s="37" t="s">
        <v>67</v>
      </c>
      <c r="J2389" t="s">
        <v>3493</v>
      </c>
      <c r="K2389" t="s">
        <v>40</v>
      </c>
      <c r="L2389" s="70" t="s">
        <v>21</v>
      </c>
      <c r="M2389" s="70" t="s">
        <v>3966</v>
      </c>
      <c r="N2389" s="37" t="s">
        <v>67</v>
      </c>
      <c r="O2389" s="37" t="s">
        <v>67</v>
      </c>
      <c r="P2389" s="37" t="s">
        <v>3759</v>
      </c>
      <c r="Q2389" s="75" t="s">
        <v>3277</v>
      </c>
      <c r="R2389" t="s">
        <v>3691</v>
      </c>
      <c r="S2389" s="38">
        <v>4050</v>
      </c>
      <c r="T2389">
        <v>1</v>
      </c>
      <c r="U2389">
        <v>0</v>
      </c>
      <c r="V2389" s="43" t="str">
        <f t="shared" si="163"/>
        <v>USD</v>
      </c>
    </row>
    <row r="2390" spans="1:22" x14ac:dyDescent="0.2">
      <c r="A2390" s="18" t="str">
        <f t="shared" si="161"/>
        <v>Catalogo principalCSP ENTIDADES NO CUALIFICADASCFQ7TTC0LHXZ-0001_NCLF</v>
      </c>
      <c r="B2390" s="18" t="str">
        <f t="shared" si="162"/>
        <v>CFQ7TTC0LHXZ-0001_NCLFCSP ENTIDADES NO CUALIFICADAS</v>
      </c>
      <c r="C2390" s="18"/>
      <c r="D2390" t="s">
        <v>122</v>
      </c>
      <c r="E2390" t="s">
        <v>3278</v>
      </c>
      <c r="F2390" t="s">
        <v>2547</v>
      </c>
      <c r="G2390" s="18" t="str">
        <f t="shared" si="160"/>
        <v>Catalogo principal</v>
      </c>
      <c r="H2390" s="43" t="s">
        <v>121</v>
      </c>
      <c r="I2390" s="37" t="s">
        <v>67</v>
      </c>
      <c r="J2390" t="s">
        <v>3494</v>
      </c>
      <c r="K2390" t="s">
        <v>40</v>
      </c>
      <c r="L2390" s="70" t="s">
        <v>21</v>
      </c>
      <c r="M2390" s="70" t="s">
        <v>3966</v>
      </c>
      <c r="N2390" s="37" t="s">
        <v>67</v>
      </c>
      <c r="O2390" s="37" t="s">
        <v>67</v>
      </c>
      <c r="P2390" s="37" t="s">
        <v>3759</v>
      </c>
      <c r="Q2390" s="75" t="s">
        <v>3278</v>
      </c>
      <c r="R2390" t="s">
        <v>3691</v>
      </c>
      <c r="S2390" s="38">
        <v>7900</v>
      </c>
      <c r="T2390">
        <v>1</v>
      </c>
      <c r="U2390">
        <v>0</v>
      </c>
      <c r="V2390" s="43" t="str">
        <f t="shared" si="163"/>
        <v>USD</v>
      </c>
    </row>
    <row r="2391" spans="1:22" x14ac:dyDescent="0.2">
      <c r="A2391" s="18" t="str">
        <f t="shared" si="161"/>
        <v>Catalogo principalCSP ENTIDADES NO CUALIFICADASCFQ7TTC0LHVG-0001_NCLF</v>
      </c>
      <c r="B2391" s="18" t="str">
        <f t="shared" si="162"/>
        <v>CFQ7TTC0LHVG-0001_NCLFCSP ENTIDADES NO CUALIFICADAS</v>
      </c>
      <c r="C2391" s="18"/>
      <c r="D2391" t="s">
        <v>122</v>
      </c>
      <c r="E2391" t="s">
        <v>3279</v>
      </c>
      <c r="F2391" t="s">
        <v>2547</v>
      </c>
      <c r="G2391" s="18" t="str">
        <f t="shared" si="160"/>
        <v>Catalogo principal</v>
      </c>
      <c r="H2391" s="43" t="s">
        <v>121</v>
      </c>
      <c r="I2391" s="37" t="s">
        <v>67</v>
      </c>
      <c r="J2391" t="s">
        <v>3495</v>
      </c>
      <c r="K2391" t="s">
        <v>40</v>
      </c>
      <c r="L2391" s="70" t="s">
        <v>21</v>
      </c>
      <c r="M2391" s="70" t="s">
        <v>3966</v>
      </c>
      <c r="N2391" s="37" t="s">
        <v>67</v>
      </c>
      <c r="O2391" s="37" t="s">
        <v>67</v>
      </c>
      <c r="P2391" s="37" t="s">
        <v>3759</v>
      </c>
      <c r="Q2391" s="75" t="s">
        <v>3279</v>
      </c>
      <c r="R2391" t="s">
        <v>3691</v>
      </c>
      <c r="S2391" s="38">
        <v>12000</v>
      </c>
      <c r="T2391">
        <v>1</v>
      </c>
      <c r="U2391">
        <v>0</v>
      </c>
      <c r="V2391" s="43" t="str">
        <f t="shared" si="163"/>
        <v>USD</v>
      </c>
    </row>
    <row r="2392" spans="1:22" x14ac:dyDescent="0.2">
      <c r="A2392" s="18" t="str">
        <f t="shared" si="161"/>
        <v>Catalogo principalCSP ENTIDADES NO CUALIFICADASCFQ7TTC0HD4D-0002_NCLF</v>
      </c>
      <c r="B2392" s="18" t="str">
        <f t="shared" si="162"/>
        <v>CFQ7TTC0HD4D-0002_NCLFCSP ENTIDADES NO CUALIFICADAS</v>
      </c>
      <c r="C2392" s="18"/>
      <c r="D2392" t="s">
        <v>122</v>
      </c>
      <c r="E2392" t="s">
        <v>3280</v>
      </c>
      <c r="F2392" t="s">
        <v>2547</v>
      </c>
      <c r="G2392" s="18" t="str">
        <f t="shared" si="160"/>
        <v>Catalogo principal</v>
      </c>
      <c r="H2392" s="43" t="s">
        <v>121</v>
      </c>
      <c r="I2392" s="37" t="s">
        <v>67</v>
      </c>
      <c r="J2392" t="s">
        <v>2581</v>
      </c>
      <c r="K2392" t="s">
        <v>40</v>
      </c>
      <c r="L2392" s="70" t="s">
        <v>21</v>
      </c>
      <c r="M2392" s="70" t="s">
        <v>3966</v>
      </c>
      <c r="N2392" s="37" t="s">
        <v>67</v>
      </c>
      <c r="O2392" s="37" t="s">
        <v>67</v>
      </c>
      <c r="P2392" s="37" t="s">
        <v>3759</v>
      </c>
      <c r="Q2392" s="75" t="s">
        <v>3280</v>
      </c>
      <c r="R2392" t="s">
        <v>3691</v>
      </c>
      <c r="S2392" s="38">
        <v>30</v>
      </c>
      <c r="T2392">
        <v>1</v>
      </c>
      <c r="U2392">
        <v>0</v>
      </c>
      <c r="V2392" s="43" t="str">
        <f t="shared" si="163"/>
        <v>USD</v>
      </c>
    </row>
    <row r="2393" spans="1:22" x14ac:dyDescent="0.2">
      <c r="A2393" s="18" t="str">
        <f t="shared" si="161"/>
        <v>Catalogo principalCSP ENTIDADES NO CUALIFICADASCFQ7TTC0HD4D-0001_NCLF</v>
      </c>
      <c r="B2393" s="18" t="str">
        <f t="shared" si="162"/>
        <v>CFQ7TTC0HD4D-0001_NCLFCSP ENTIDADES NO CUALIFICADAS</v>
      </c>
      <c r="C2393" s="18"/>
      <c r="D2393" t="s">
        <v>122</v>
      </c>
      <c r="E2393" t="s">
        <v>3281</v>
      </c>
      <c r="F2393" t="s">
        <v>2547</v>
      </c>
      <c r="G2393" s="18" t="str">
        <f t="shared" ref="G2393:G2456" si="164">D2393</f>
        <v>Catalogo principal</v>
      </c>
      <c r="H2393" s="43" t="s">
        <v>121</v>
      </c>
      <c r="I2393" s="37" t="s">
        <v>67</v>
      </c>
      <c r="J2393" t="s">
        <v>2598</v>
      </c>
      <c r="K2393" t="s">
        <v>40</v>
      </c>
      <c r="L2393" s="70" t="s">
        <v>21</v>
      </c>
      <c r="M2393" s="70" t="s">
        <v>3966</v>
      </c>
      <c r="N2393" s="37" t="s">
        <v>67</v>
      </c>
      <c r="O2393" s="37" t="s">
        <v>67</v>
      </c>
      <c r="P2393" s="37" t="s">
        <v>3759</v>
      </c>
      <c r="Q2393" s="75" t="s">
        <v>3281</v>
      </c>
      <c r="R2393" t="s">
        <v>3691</v>
      </c>
      <c r="S2393" s="38">
        <v>120</v>
      </c>
      <c r="T2393">
        <v>1</v>
      </c>
      <c r="U2393">
        <v>0</v>
      </c>
      <c r="V2393" s="43" t="str">
        <f t="shared" si="163"/>
        <v>USD</v>
      </c>
    </row>
    <row r="2394" spans="1:22" x14ac:dyDescent="0.2">
      <c r="A2394" s="18" t="str">
        <f t="shared" si="161"/>
        <v>Catalogo principalCSP ENTIDADES NO CUALIFICADASCFQ7TTC0LF90-0002_NCLF</v>
      </c>
      <c r="B2394" s="18" t="str">
        <f t="shared" si="162"/>
        <v>CFQ7TTC0LF90-0002_NCLFCSP ENTIDADES NO CUALIFICADAS</v>
      </c>
      <c r="C2394" s="18"/>
      <c r="D2394" t="s">
        <v>122</v>
      </c>
      <c r="E2394" t="s">
        <v>3282</v>
      </c>
      <c r="F2394" t="s">
        <v>2547</v>
      </c>
      <c r="G2394" s="18" t="str">
        <f t="shared" si="164"/>
        <v>Catalogo principal</v>
      </c>
      <c r="H2394" s="43" t="s">
        <v>121</v>
      </c>
      <c r="I2394" s="37" t="s">
        <v>67</v>
      </c>
      <c r="J2394" t="s">
        <v>2552</v>
      </c>
      <c r="K2394" t="s">
        <v>40</v>
      </c>
      <c r="L2394" s="70" t="s">
        <v>21</v>
      </c>
      <c r="M2394" s="70" t="s">
        <v>3966</v>
      </c>
      <c r="N2394" s="37" t="s">
        <v>67</v>
      </c>
      <c r="O2394" s="37" t="s">
        <v>67</v>
      </c>
      <c r="P2394" s="37" t="s">
        <v>3759</v>
      </c>
      <c r="Q2394" s="75" t="s">
        <v>3282</v>
      </c>
      <c r="R2394" t="s">
        <v>3691</v>
      </c>
      <c r="S2394" s="38">
        <v>65</v>
      </c>
      <c r="T2394">
        <v>1</v>
      </c>
      <c r="U2394">
        <v>0</v>
      </c>
      <c r="V2394" s="43" t="str">
        <f t="shared" si="163"/>
        <v>USD</v>
      </c>
    </row>
    <row r="2395" spans="1:22" x14ac:dyDescent="0.2">
      <c r="A2395" s="18" t="str">
        <f t="shared" si="161"/>
        <v>Catalogo principalCSP ENTIDADES NO CUALIFICADASCFQ7TTC0LGV9-0001_NCLF</v>
      </c>
      <c r="B2395" s="18" t="str">
        <f t="shared" si="162"/>
        <v>CFQ7TTC0LGV9-0001_NCLFCSP ENTIDADES NO CUALIFICADAS</v>
      </c>
      <c r="C2395" s="18"/>
      <c r="D2395" t="s">
        <v>122</v>
      </c>
      <c r="E2395" t="s">
        <v>3283</v>
      </c>
      <c r="F2395" t="s">
        <v>2547</v>
      </c>
      <c r="G2395" s="18" t="str">
        <f t="shared" si="164"/>
        <v>Catalogo principal</v>
      </c>
      <c r="H2395" s="43" t="s">
        <v>121</v>
      </c>
      <c r="I2395" s="37" t="s">
        <v>67</v>
      </c>
      <c r="J2395" t="s">
        <v>2603</v>
      </c>
      <c r="K2395" t="s">
        <v>40</v>
      </c>
      <c r="L2395" s="70" t="s">
        <v>21</v>
      </c>
      <c r="M2395" s="70" t="s">
        <v>3966</v>
      </c>
      <c r="N2395" s="37" t="s">
        <v>67</v>
      </c>
      <c r="O2395" s="37" t="s">
        <v>67</v>
      </c>
      <c r="P2395" s="37" t="s">
        <v>3759</v>
      </c>
      <c r="Q2395" s="75" t="s">
        <v>3283</v>
      </c>
      <c r="R2395" t="s">
        <v>3691</v>
      </c>
      <c r="S2395" s="38">
        <v>20</v>
      </c>
      <c r="T2395">
        <v>1</v>
      </c>
      <c r="U2395">
        <v>0</v>
      </c>
      <c r="V2395" s="43" t="str">
        <f t="shared" si="163"/>
        <v>USD</v>
      </c>
    </row>
    <row r="2396" spans="1:22" x14ac:dyDescent="0.2">
      <c r="A2396" s="18" t="str">
        <f t="shared" si="161"/>
        <v>Catalogo principalCSP ENTIDADES NO CUALIFICADASCFQ7TTC0LHZ4-0001_NCLF</v>
      </c>
      <c r="B2396" s="18" t="str">
        <f t="shared" si="162"/>
        <v>CFQ7TTC0LHZ4-0001_NCLFCSP ENTIDADES NO CUALIFICADAS</v>
      </c>
      <c r="C2396" s="18"/>
      <c r="D2396" t="s">
        <v>122</v>
      </c>
      <c r="E2396" t="s">
        <v>3284</v>
      </c>
      <c r="F2396" t="s">
        <v>2547</v>
      </c>
      <c r="G2396" s="18" t="str">
        <f t="shared" si="164"/>
        <v>Catalogo principal</v>
      </c>
      <c r="H2396" s="43" t="s">
        <v>121</v>
      </c>
      <c r="I2396" s="37" t="s">
        <v>67</v>
      </c>
      <c r="J2396" t="s">
        <v>3496</v>
      </c>
      <c r="K2396" t="s">
        <v>40</v>
      </c>
      <c r="L2396" s="70" t="s">
        <v>21</v>
      </c>
      <c r="M2396" s="70" t="s">
        <v>28</v>
      </c>
      <c r="N2396" s="37" t="s">
        <v>67</v>
      </c>
      <c r="O2396" s="37" t="s">
        <v>67</v>
      </c>
      <c r="P2396" s="37" t="s">
        <v>3759</v>
      </c>
      <c r="Q2396" s="75" t="s">
        <v>3284</v>
      </c>
      <c r="R2396" t="s">
        <v>3691</v>
      </c>
      <c r="S2396" s="38">
        <v>2000</v>
      </c>
      <c r="T2396">
        <v>1</v>
      </c>
      <c r="U2396">
        <v>0</v>
      </c>
      <c r="V2396" s="43" t="str">
        <f t="shared" si="163"/>
        <v>USD</v>
      </c>
    </row>
    <row r="2397" spans="1:22" x14ac:dyDescent="0.2">
      <c r="A2397" s="18" t="str">
        <f t="shared" si="161"/>
        <v>Catalogo principalCSP ENTIDADES NO CUALIFICADASCFQ7TTC0LFF1-0006_NCLF</v>
      </c>
      <c r="B2397" s="18" t="str">
        <f t="shared" si="162"/>
        <v>CFQ7TTC0LFF1-0006_NCLFCSP ENTIDADES NO CUALIFICADAS</v>
      </c>
      <c r="C2397" s="18"/>
      <c r="D2397" t="s">
        <v>122</v>
      </c>
      <c r="E2397" t="s">
        <v>3285</v>
      </c>
      <c r="F2397" t="s">
        <v>2547</v>
      </c>
      <c r="G2397" s="18" t="str">
        <f t="shared" si="164"/>
        <v>Catalogo principal</v>
      </c>
      <c r="H2397" s="43" t="s">
        <v>121</v>
      </c>
      <c r="I2397" s="37" t="s">
        <v>67</v>
      </c>
      <c r="J2397" t="s">
        <v>2653</v>
      </c>
      <c r="K2397" t="s">
        <v>40</v>
      </c>
      <c r="L2397" s="70" t="s">
        <v>21</v>
      </c>
      <c r="M2397" s="70" t="s">
        <v>3966</v>
      </c>
      <c r="N2397" s="37" t="s">
        <v>67</v>
      </c>
      <c r="O2397" s="37" t="s">
        <v>67</v>
      </c>
      <c r="P2397" s="37" t="s">
        <v>3759</v>
      </c>
      <c r="Q2397" s="75" t="s">
        <v>3285</v>
      </c>
      <c r="R2397" t="s">
        <v>3691</v>
      </c>
      <c r="S2397" s="38">
        <v>145</v>
      </c>
      <c r="T2397">
        <v>1</v>
      </c>
      <c r="U2397">
        <v>0</v>
      </c>
      <c r="V2397" s="43" t="str">
        <f t="shared" si="163"/>
        <v>USD</v>
      </c>
    </row>
    <row r="2398" spans="1:22" x14ac:dyDescent="0.2">
      <c r="A2398" s="18" t="str">
        <f t="shared" si="161"/>
        <v>Catalogo principalCSP ENTIDADES NO CUALIFICADASCFQ7TTC0LFF1-0003_NCLF</v>
      </c>
      <c r="B2398" s="18" t="str">
        <f t="shared" si="162"/>
        <v>CFQ7TTC0LFF1-0003_NCLFCSP ENTIDADES NO CUALIFICADAS</v>
      </c>
      <c r="C2398" s="18"/>
      <c r="D2398" t="s">
        <v>122</v>
      </c>
      <c r="E2398" t="s">
        <v>3286</v>
      </c>
      <c r="F2398" t="s">
        <v>2547</v>
      </c>
      <c r="G2398" s="18" t="str">
        <f t="shared" si="164"/>
        <v>Catalogo principal</v>
      </c>
      <c r="H2398" s="43" t="s">
        <v>121</v>
      </c>
      <c r="I2398" s="37" t="s">
        <v>67</v>
      </c>
      <c r="J2398" t="s">
        <v>2595</v>
      </c>
      <c r="K2398" t="s">
        <v>40</v>
      </c>
      <c r="L2398" s="70" t="s">
        <v>21</v>
      </c>
      <c r="M2398" s="70" t="s">
        <v>3966</v>
      </c>
      <c r="N2398" s="37" t="s">
        <v>67</v>
      </c>
      <c r="O2398" s="37" t="s">
        <v>67</v>
      </c>
      <c r="P2398" s="37" t="s">
        <v>3759</v>
      </c>
      <c r="Q2398" s="75" t="s">
        <v>3286</v>
      </c>
      <c r="R2398" t="s">
        <v>3691</v>
      </c>
      <c r="S2398" s="38">
        <v>20</v>
      </c>
      <c r="T2398">
        <v>1</v>
      </c>
      <c r="U2398">
        <v>0</v>
      </c>
      <c r="V2398" s="43" t="str">
        <f t="shared" si="163"/>
        <v>USD</v>
      </c>
    </row>
    <row r="2399" spans="1:22" x14ac:dyDescent="0.2">
      <c r="A2399" s="18" t="str">
        <f t="shared" si="161"/>
        <v>Catalogo principalCSP ENTIDADES NO CUALIFICADASCFQ7TTC0LFF1-0001_NCLF</v>
      </c>
      <c r="B2399" s="18" t="str">
        <f t="shared" si="162"/>
        <v>CFQ7TTC0LFF1-0001_NCLFCSP ENTIDADES NO CUALIFICADAS</v>
      </c>
      <c r="C2399" s="18"/>
      <c r="D2399" t="s">
        <v>122</v>
      </c>
      <c r="E2399" t="s">
        <v>3287</v>
      </c>
      <c r="F2399" t="s">
        <v>2547</v>
      </c>
      <c r="G2399" s="18" t="str">
        <f t="shared" si="164"/>
        <v>Catalogo principal</v>
      </c>
      <c r="H2399" s="43" t="s">
        <v>121</v>
      </c>
      <c r="I2399" s="37" t="s">
        <v>67</v>
      </c>
      <c r="J2399" t="s">
        <v>2698</v>
      </c>
      <c r="K2399" t="s">
        <v>40</v>
      </c>
      <c r="L2399" s="70" t="s">
        <v>21</v>
      </c>
      <c r="M2399" s="70" t="s">
        <v>3966</v>
      </c>
      <c r="N2399" s="37" t="s">
        <v>67</v>
      </c>
      <c r="O2399" s="37" t="s">
        <v>67</v>
      </c>
      <c r="P2399" s="37" t="s">
        <v>3759</v>
      </c>
      <c r="Q2399" s="75" t="s">
        <v>3287</v>
      </c>
      <c r="R2399" t="s">
        <v>3691</v>
      </c>
      <c r="S2399" s="38">
        <v>95</v>
      </c>
      <c r="T2399">
        <v>1</v>
      </c>
      <c r="U2399">
        <v>0</v>
      </c>
      <c r="V2399" s="43" t="str">
        <f t="shared" si="163"/>
        <v>USD</v>
      </c>
    </row>
    <row r="2400" spans="1:22" x14ac:dyDescent="0.2">
      <c r="A2400" s="18" t="str">
        <f t="shared" si="161"/>
        <v>Catalogo principalCSP ENTIDADES NO CUALIFICADASCFQ7TTC0LHZ3-0001_NCLF</v>
      </c>
      <c r="B2400" s="18" t="str">
        <f t="shared" si="162"/>
        <v>CFQ7TTC0LHZ3-0001_NCLFCSP ENTIDADES NO CUALIFICADAS</v>
      </c>
      <c r="C2400" s="18"/>
      <c r="D2400" t="s">
        <v>122</v>
      </c>
      <c r="E2400" t="s">
        <v>3288</v>
      </c>
      <c r="F2400" t="s">
        <v>2547</v>
      </c>
      <c r="G2400" s="18" t="str">
        <f t="shared" si="164"/>
        <v>Catalogo principal</v>
      </c>
      <c r="H2400" s="43" t="s">
        <v>121</v>
      </c>
      <c r="I2400" s="37" t="s">
        <v>67</v>
      </c>
      <c r="J2400" t="s">
        <v>2562</v>
      </c>
      <c r="K2400" t="s">
        <v>40</v>
      </c>
      <c r="L2400" s="70" t="s">
        <v>21</v>
      </c>
      <c r="M2400" s="70" t="s">
        <v>3966</v>
      </c>
      <c r="N2400" s="37" t="s">
        <v>67</v>
      </c>
      <c r="O2400" s="37" t="s">
        <v>67</v>
      </c>
      <c r="P2400" s="37" t="s">
        <v>3759</v>
      </c>
      <c r="Q2400" s="75" t="s">
        <v>3288</v>
      </c>
      <c r="R2400" t="s">
        <v>3691</v>
      </c>
      <c r="S2400" s="38">
        <v>50</v>
      </c>
      <c r="T2400">
        <v>1</v>
      </c>
      <c r="U2400">
        <v>0</v>
      </c>
      <c r="V2400" s="43" t="str">
        <f t="shared" si="163"/>
        <v>USD</v>
      </c>
    </row>
    <row r="2401" spans="1:22" x14ac:dyDescent="0.2">
      <c r="A2401" s="18" t="str">
        <f t="shared" si="161"/>
        <v>Catalogo principalCSP ENTIDADES NO CUALIFICADASCFQ7TTC0HBSJ-0001_NCLF</v>
      </c>
      <c r="B2401" s="18" t="str">
        <f t="shared" si="162"/>
        <v>CFQ7TTC0HBSJ-0001_NCLFCSP ENTIDADES NO CUALIFICADAS</v>
      </c>
      <c r="C2401" s="18"/>
      <c r="D2401" t="s">
        <v>122</v>
      </c>
      <c r="E2401" t="s">
        <v>3289</v>
      </c>
      <c r="F2401" t="s">
        <v>2547</v>
      </c>
      <c r="G2401" s="18" t="str">
        <f t="shared" si="164"/>
        <v>Catalogo principal</v>
      </c>
      <c r="H2401" s="43" t="s">
        <v>121</v>
      </c>
      <c r="I2401" s="37" t="s">
        <v>67</v>
      </c>
      <c r="J2401" t="s">
        <v>2623</v>
      </c>
      <c r="K2401" t="s">
        <v>40</v>
      </c>
      <c r="L2401" s="70" t="s">
        <v>21</v>
      </c>
      <c r="M2401" s="70" t="s">
        <v>3966</v>
      </c>
      <c r="N2401" s="37" t="s">
        <v>67</v>
      </c>
      <c r="O2401" s="37" t="s">
        <v>67</v>
      </c>
      <c r="P2401" s="37" t="s">
        <v>3759</v>
      </c>
      <c r="Q2401" s="75" t="s">
        <v>3289</v>
      </c>
      <c r="R2401" t="s">
        <v>3691</v>
      </c>
      <c r="S2401" s="38">
        <v>135</v>
      </c>
      <c r="T2401">
        <v>1</v>
      </c>
      <c r="U2401">
        <v>0</v>
      </c>
      <c r="V2401" s="43" t="str">
        <f t="shared" si="163"/>
        <v>USD</v>
      </c>
    </row>
    <row r="2402" spans="1:22" x14ac:dyDescent="0.2">
      <c r="A2402" s="18" t="str">
        <f t="shared" si="161"/>
        <v>Catalogo principalCSP ENTIDADES NO CUALIFICADASCFQ7TTC0LFN5-0004_NCLF</v>
      </c>
      <c r="B2402" s="18" t="str">
        <f t="shared" si="162"/>
        <v>CFQ7TTC0LFN5-0004_NCLFCSP ENTIDADES NO CUALIFICADAS</v>
      </c>
      <c r="C2402" s="18"/>
      <c r="D2402" t="s">
        <v>122</v>
      </c>
      <c r="E2402" t="s">
        <v>3290</v>
      </c>
      <c r="F2402" t="s">
        <v>2547</v>
      </c>
      <c r="G2402" s="18" t="str">
        <f t="shared" si="164"/>
        <v>Catalogo principal</v>
      </c>
      <c r="H2402" s="43" t="s">
        <v>121</v>
      </c>
      <c r="I2402" s="37" t="s">
        <v>67</v>
      </c>
      <c r="J2402" t="s">
        <v>2613</v>
      </c>
      <c r="K2402" t="s">
        <v>40</v>
      </c>
      <c r="L2402" s="70" t="s">
        <v>21</v>
      </c>
      <c r="M2402" s="70" t="s">
        <v>3966</v>
      </c>
      <c r="N2402" s="37" t="s">
        <v>67</v>
      </c>
      <c r="O2402" s="37" t="s">
        <v>67</v>
      </c>
      <c r="P2402" s="37" t="s">
        <v>3759</v>
      </c>
      <c r="Q2402" s="75" t="s">
        <v>3290</v>
      </c>
      <c r="R2402" t="s">
        <v>3691</v>
      </c>
      <c r="S2402" s="38">
        <v>20</v>
      </c>
      <c r="T2402">
        <v>1</v>
      </c>
      <c r="U2402">
        <v>0</v>
      </c>
      <c r="V2402" s="43" t="str">
        <f t="shared" si="163"/>
        <v>USD</v>
      </c>
    </row>
    <row r="2403" spans="1:22" x14ac:dyDescent="0.2">
      <c r="A2403" s="18" t="str">
        <f t="shared" si="161"/>
        <v>Catalogo principalCSP ENTIDADES NO CUALIFICADASCFQ7TTC0LFN5-0002_NCLF</v>
      </c>
      <c r="B2403" s="18" t="str">
        <f t="shared" si="162"/>
        <v>CFQ7TTC0LFN5-0002_NCLFCSP ENTIDADES NO CUALIFICADAS</v>
      </c>
      <c r="C2403" s="18"/>
      <c r="D2403" t="s">
        <v>122</v>
      </c>
      <c r="E2403" t="s">
        <v>3291</v>
      </c>
      <c r="F2403" t="s">
        <v>2547</v>
      </c>
      <c r="G2403" s="18" t="str">
        <f t="shared" si="164"/>
        <v>Catalogo principal</v>
      </c>
      <c r="H2403" s="43" t="s">
        <v>121</v>
      </c>
      <c r="I2403" s="37" t="s">
        <v>67</v>
      </c>
      <c r="J2403" t="s">
        <v>2704</v>
      </c>
      <c r="K2403" t="s">
        <v>40</v>
      </c>
      <c r="L2403" s="70" t="s">
        <v>21</v>
      </c>
      <c r="M2403" s="70" t="s">
        <v>3966</v>
      </c>
      <c r="N2403" s="37" t="s">
        <v>67</v>
      </c>
      <c r="O2403" s="37" t="s">
        <v>67</v>
      </c>
      <c r="P2403" s="37" t="s">
        <v>3759</v>
      </c>
      <c r="Q2403" s="75" t="s">
        <v>3291</v>
      </c>
      <c r="R2403" t="s">
        <v>3691</v>
      </c>
      <c r="S2403" s="38">
        <v>65</v>
      </c>
      <c r="T2403">
        <v>1</v>
      </c>
      <c r="U2403">
        <v>0</v>
      </c>
      <c r="V2403" s="43" t="str">
        <f t="shared" si="163"/>
        <v>USD</v>
      </c>
    </row>
    <row r="2404" spans="1:22" x14ac:dyDescent="0.2">
      <c r="A2404" s="18" t="str">
        <f t="shared" si="161"/>
        <v>Catalogo principalCSP ENTIDADES NO CUALIFICADASCFQ7TTC0LH31-0009_NCLF</v>
      </c>
      <c r="B2404" s="18" t="str">
        <f t="shared" si="162"/>
        <v>CFQ7TTC0LH31-0009_NCLFCSP ENTIDADES NO CUALIFICADAS</v>
      </c>
      <c r="C2404" s="18"/>
      <c r="D2404" t="s">
        <v>122</v>
      </c>
      <c r="E2404" t="s">
        <v>3292</v>
      </c>
      <c r="F2404" t="s">
        <v>2547</v>
      </c>
      <c r="G2404" s="18" t="str">
        <f t="shared" si="164"/>
        <v>Catalogo principal</v>
      </c>
      <c r="H2404" s="43" t="s">
        <v>121</v>
      </c>
      <c r="I2404" s="37" t="s">
        <v>67</v>
      </c>
      <c r="J2404" t="s">
        <v>3497</v>
      </c>
      <c r="K2404" t="s">
        <v>40</v>
      </c>
      <c r="L2404" s="70" t="s">
        <v>21</v>
      </c>
      <c r="M2404" s="70" t="s">
        <v>28</v>
      </c>
      <c r="N2404" s="37" t="s">
        <v>67</v>
      </c>
      <c r="O2404" s="37" t="s">
        <v>67</v>
      </c>
      <c r="P2404" s="37" t="s">
        <v>3759</v>
      </c>
      <c r="Q2404" s="75" t="s">
        <v>3292</v>
      </c>
      <c r="R2404" t="s">
        <v>3691</v>
      </c>
      <c r="S2404" s="38">
        <v>500</v>
      </c>
      <c r="T2404">
        <v>1</v>
      </c>
      <c r="U2404">
        <v>0</v>
      </c>
      <c r="V2404" s="43" t="str">
        <f t="shared" si="163"/>
        <v>USD</v>
      </c>
    </row>
    <row r="2405" spans="1:22" x14ac:dyDescent="0.2">
      <c r="A2405" s="18" t="str">
        <f t="shared" si="161"/>
        <v>Catalogo principalCSP ENTIDADES NO CUALIFICADASCFQ7TTC0LH31-0008_NCLF</v>
      </c>
      <c r="B2405" s="18" t="str">
        <f t="shared" si="162"/>
        <v>CFQ7TTC0LH31-0008_NCLFCSP ENTIDADES NO CUALIFICADAS</v>
      </c>
      <c r="C2405" s="18"/>
      <c r="D2405" t="s">
        <v>122</v>
      </c>
      <c r="E2405" t="s">
        <v>3293</v>
      </c>
      <c r="F2405" t="s">
        <v>2547</v>
      </c>
      <c r="G2405" s="18" t="str">
        <f t="shared" si="164"/>
        <v>Catalogo principal</v>
      </c>
      <c r="H2405" s="43" t="s">
        <v>121</v>
      </c>
      <c r="I2405" s="37" t="s">
        <v>67</v>
      </c>
      <c r="J2405" t="s">
        <v>2635</v>
      </c>
      <c r="K2405" t="s">
        <v>40</v>
      </c>
      <c r="L2405" s="70" t="s">
        <v>21</v>
      </c>
      <c r="M2405" s="70" t="s">
        <v>28</v>
      </c>
      <c r="N2405" s="37" t="s">
        <v>67</v>
      </c>
      <c r="O2405" s="37" t="s">
        <v>67</v>
      </c>
      <c r="P2405" s="37" t="s">
        <v>3759</v>
      </c>
      <c r="Q2405" s="75" t="s">
        <v>3293</v>
      </c>
      <c r="R2405" t="s">
        <v>3691</v>
      </c>
      <c r="S2405" s="38">
        <v>4000</v>
      </c>
      <c r="T2405">
        <v>1</v>
      </c>
      <c r="U2405">
        <v>0</v>
      </c>
      <c r="V2405" s="43" t="str">
        <f t="shared" si="163"/>
        <v>USD</v>
      </c>
    </row>
    <row r="2406" spans="1:22" x14ac:dyDescent="0.2">
      <c r="A2406" s="18" t="str">
        <f t="shared" si="161"/>
        <v>Catalogo principalCSP ENTIDADES NO CUALIFICADASCFQ7TTC0LH31-0007_NCLF</v>
      </c>
      <c r="B2406" s="18" t="str">
        <f t="shared" si="162"/>
        <v>CFQ7TTC0LH31-0007_NCLFCSP ENTIDADES NO CUALIFICADAS</v>
      </c>
      <c r="C2406" s="18"/>
      <c r="D2406" t="s">
        <v>122</v>
      </c>
      <c r="E2406" t="s">
        <v>3294</v>
      </c>
      <c r="F2406" t="s">
        <v>2547</v>
      </c>
      <c r="G2406" s="18" t="str">
        <f t="shared" si="164"/>
        <v>Catalogo principal</v>
      </c>
      <c r="H2406" s="43" t="s">
        <v>121</v>
      </c>
      <c r="I2406" s="37" t="s">
        <v>67</v>
      </c>
      <c r="J2406" t="s">
        <v>3498</v>
      </c>
      <c r="K2406" t="s">
        <v>40</v>
      </c>
      <c r="L2406" s="70" t="s">
        <v>21</v>
      </c>
      <c r="M2406" s="70" t="s">
        <v>28</v>
      </c>
      <c r="N2406" s="37" t="s">
        <v>67</v>
      </c>
      <c r="O2406" s="37" t="s">
        <v>67</v>
      </c>
      <c r="P2406" s="37" t="s">
        <v>3759</v>
      </c>
      <c r="Q2406" s="75" t="s">
        <v>3294</v>
      </c>
      <c r="R2406" t="s">
        <v>3691</v>
      </c>
      <c r="S2406" s="38">
        <v>100</v>
      </c>
      <c r="T2406">
        <v>1</v>
      </c>
      <c r="U2406">
        <v>0</v>
      </c>
      <c r="V2406" s="43" t="str">
        <f t="shared" si="163"/>
        <v>USD</v>
      </c>
    </row>
    <row r="2407" spans="1:22" x14ac:dyDescent="0.2">
      <c r="A2407" s="18" t="str">
        <f t="shared" si="161"/>
        <v>Catalogo principalCSP ENTIDADES NO CUALIFICADASCFQ7TTC0LH31-0005_NCLF</v>
      </c>
      <c r="B2407" s="18" t="str">
        <f t="shared" si="162"/>
        <v>CFQ7TTC0LH31-0005_NCLFCSP ENTIDADES NO CUALIFICADAS</v>
      </c>
      <c r="C2407" s="18"/>
      <c r="D2407" t="s">
        <v>122</v>
      </c>
      <c r="E2407" t="s">
        <v>3295</v>
      </c>
      <c r="F2407" t="s">
        <v>2547</v>
      </c>
      <c r="G2407" s="18" t="str">
        <f t="shared" si="164"/>
        <v>Catalogo principal</v>
      </c>
      <c r="H2407" s="43" t="s">
        <v>121</v>
      </c>
      <c r="I2407" s="37" t="s">
        <v>67</v>
      </c>
      <c r="J2407" t="s">
        <v>2699</v>
      </c>
      <c r="K2407" t="s">
        <v>40</v>
      </c>
      <c r="L2407" s="70" t="s">
        <v>21</v>
      </c>
      <c r="M2407" s="70" t="s">
        <v>28</v>
      </c>
      <c r="N2407" s="37" t="s">
        <v>67</v>
      </c>
      <c r="O2407" s="37" t="s">
        <v>67</v>
      </c>
      <c r="P2407" s="37" t="s">
        <v>3759</v>
      </c>
      <c r="Q2407" s="75" t="s">
        <v>3295</v>
      </c>
      <c r="R2407" t="s">
        <v>3691</v>
      </c>
      <c r="S2407" s="38">
        <v>12000</v>
      </c>
      <c r="T2407">
        <v>1</v>
      </c>
      <c r="U2407">
        <v>0</v>
      </c>
      <c r="V2407" s="43" t="str">
        <f t="shared" si="163"/>
        <v>USD</v>
      </c>
    </row>
    <row r="2408" spans="1:22" x14ac:dyDescent="0.2">
      <c r="A2408" s="18" t="str">
        <f t="shared" si="161"/>
        <v>Catalogo principalCSP ENTIDADES NO CUALIFICADASCFQ7TTC0LH31-0002_NCLF</v>
      </c>
      <c r="B2408" s="18" t="str">
        <f t="shared" si="162"/>
        <v>CFQ7TTC0LH31-0002_NCLFCSP ENTIDADES NO CUALIFICADAS</v>
      </c>
      <c r="C2408" s="18"/>
      <c r="D2408" t="s">
        <v>122</v>
      </c>
      <c r="E2408" t="s">
        <v>3296</v>
      </c>
      <c r="F2408" t="s">
        <v>2547</v>
      </c>
      <c r="G2408" s="18" t="str">
        <f t="shared" si="164"/>
        <v>Catalogo principal</v>
      </c>
      <c r="H2408" s="43" t="s">
        <v>121</v>
      </c>
      <c r="I2408" s="37" t="s">
        <v>67</v>
      </c>
      <c r="J2408" t="s">
        <v>2641</v>
      </c>
      <c r="K2408" t="s">
        <v>40</v>
      </c>
      <c r="L2408" s="70" t="s">
        <v>21</v>
      </c>
      <c r="M2408" s="70" t="s">
        <v>3966</v>
      </c>
      <c r="N2408" s="37" t="s">
        <v>67</v>
      </c>
      <c r="O2408" s="37" t="s">
        <v>67</v>
      </c>
      <c r="P2408" s="37" t="s">
        <v>3759</v>
      </c>
      <c r="Q2408" s="75" t="s">
        <v>3296</v>
      </c>
      <c r="R2408" t="s">
        <v>3691</v>
      </c>
      <c r="S2408" s="38">
        <v>30</v>
      </c>
      <c r="T2408">
        <v>1</v>
      </c>
      <c r="U2408">
        <v>0</v>
      </c>
      <c r="V2408" s="43" t="str">
        <f t="shared" si="163"/>
        <v>USD</v>
      </c>
    </row>
    <row r="2409" spans="1:22" x14ac:dyDescent="0.2">
      <c r="A2409" s="18" t="str">
        <f t="shared" si="161"/>
        <v>Catalogo principalCSP ENTIDADES NO CUALIFICADASCFQ7TTC0LH31-001C_NCLF</v>
      </c>
      <c r="B2409" s="18" t="str">
        <f t="shared" si="162"/>
        <v>CFQ7TTC0LH31-001C_NCLFCSP ENTIDADES NO CUALIFICADAS</v>
      </c>
      <c r="C2409" s="18"/>
      <c r="D2409" t="s">
        <v>122</v>
      </c>
      <c r="E2409" t="s">
        <v>3297</v>
      </c>
      <c r="F2409" t="s">
        <v>2547</v>
      </c>
      <c r="G2409" s="18" t="str">
        <f t="shared" si="164"/>
        <v>Catalogo principal</v>
      </c>
      <c r="H2409" s="43" t="s">
        <v>121</v>
      </c>
      <c r="I2409" s="37" t="s">
        <v>67</v>
      </c>
      <c r="J2409" t="s">
        <v>2594</v>
      </c>
      <c r="K2409" t="s">
        <v>40</v>
      </c>
      <c r="L2409" s="70" t="s">
        <v>21</v>
      </c>
      <c r="M2409" s="70" t="s">
        <v>28</v>
      </c>
      <c r="N2409" s="37" t="s">
        <v>67</v>
      </c>
      <c r="O2409" s="37" t="s">
        <v>67</v>
      </c>
      <c r="P2409" s="37" t="s">
        <v>3759</v>
      </c>
      <c r="Q2409" s="75" t="s">
        <v>3297</v>
      </c>
      <c r="R2409" t="s">
        <v>3691</v>
      </c>
      <c r="S2409" s="38">
        <v>2000</v>
      </c>
      <c r="T2409">
        <v>1</v>
      </c>
      <c r="U2409">
        <v>0</v>
      </c>
      <c r="V2409" s="43" t="str">
        <f t="shared" si="163"/>
        <v>USD</v>
      </c>
    </row>
    <row r="2410" spans="1:22" x14ac:dyDescent="0.2">
      <c r="A2410" s="18" t="str">
        <f t="shared" si="161"/>
        <v>Catalogo principalCSP ENTIDADES NO CUALIFICADASCFQ7TTC0LH31-001B_NCLF</v>
      </c>
      <c r="B2410" s="18" t="str">
        <f t="shared" si="162"/>
        <v>CFQ7TTC0LH31-001B_NCLFCSP ENTIDADES NO CUALIFICADAS</v>
      </c>
      <c r="C2410" s="18"/>
      <c r="D2410" t="s">
        <v>122</v>
      </c>
      <c r="E2410" t="s">
        <v>3298</v>
      </c>
      <c r="F2410" t="s">
        <v>2547</v>
      </c>
      <c r="G2410" s="18" t="str">
        <f t="shared" si="164"/>
        <v>Catalogo principal</v>
      </c>
      <c r="H2410" s="43" t="s">
        <v>121</v>
      </c>
      <c r="I2410" s="37" t="s">
        <v>67</v>
      </c>
      <c r="J2410" t="s">
        <v>3499</v>
      </c>
      <c r="K2410" t="s">
        <v>40</v>
      </c>
      <c r="L2410" s="70" t="s">
        <v>21</v>
      </c>
      <c r="M2410" s="70" t="s">
        <v>28</v>
      </c>
      <c r="N2410" s="37" t="s">
        <v>67</v>
      </c>
      <c r="O2410" s="37" t="s">
        <v>67</v>
      </c>
      <c r="P2410" s="37" t="s">
        <v>3759</v>
      </c>
      <c r="Q2410" s="75" t="s">
        <v>3298</v>
      </c>
      <c r="R2410" t="s">
        <v>3691</v>
      </c>
      <c r="S2410" s="38">
        <v>50</v>
      </c>
      <c r="T2410">
        <v>1</v>
      </c>
      <c r="U2410">
        <v>0</v>
      </c>
      <c r="V2410" s="43" t="str">
        <f t="shared" si="163"/>
        <v>USD</v>
      </c>
    </row>
    <row r="2411" spans="1:22" x14ac:dyDescent="0.2">
      <c r="A2411" s="18" t="str">
        <f t="shared" si="161"/>
        <v>Catalogo principalCSP ENTIDADES NO CUALIFICADASCFQ7TTC0LH31-0019_NCLF</v>
      </c>
      <c r="B2411" s="18" t="str">
        <f t="shared" si="162"/>
        <v>CFQ7TTC0LH31-0019_NCLFCSP ENTIDADES NO CUALIFICADAS</v>
      </c>
      <c r="C2411" s="18"/>
      <c r="D2411" t="s">
        <v>122</v>
      </c>
      <c r="E2411" t="s">
        <v>3299</v>
      </c>
      <c r="F2411" t="s">
        <v>2547</v>
      </c>
      <c r="G2411" s="18" t="str">
        <f t="shared" si="164"/>
        <v>Catalogo principal</v>
      </c>
      <c r="H2411" s="43" t="s">
        <v>121</v>
      </c>
      <c r="I2411" s="37" t="s">
        <v>67</v>
      </c>
      <c r="J2411" t="s">
        <v>2643</v>
      </c>
      <c r="K2411" t="s">
        <v>40</v>
      </c>
      <c r="L2411" s="70" t="s">
        <v>21</v>
      </c>
      <c r="M2411" s="70" t="s">
        <v>28</v>
      </c>
      <c r="N2411" s="37" t="s">
        <v>67</v>
      </c>
      <c r="O2411" s="37" t="s">
        <v>67</v>
      </c>
      <c r="P2411" s="37" t="s">
        <v>3759</v>
      </c>
      <c r="Q2411" s="75" t="s">
        <v>3299</v>
      </c>
      <c r="R2411" t="s">
        <v>3691</v>
      </c>
      <c r="S2411" s="38">
        <v>6000</v>
      </c>
      <c r="T2411">
        <v>1</v>
      </c>
      <c r="U2411">
        <v>0</v>
      </c>
      <c r="V2411" s="43" t="str">
        <f t="shared" si="163"/>
        <v>USD</v>
      </c>
    </row>
    <row r="2412" spans="1:22" x14ac:dyDescent="0.2">
      <c r="A2412" s="18" t="str">
        <f t="shared" si="161"/>
        <v>Catalogo principalCSP ENTIDADES NO CUALIFICADASCFQ7TTC0LH31-0018_NCLF</v>
      </c>
      <c r="B2412" s="18" t="str">
        <f t="shared" si="162"/>
        <v>CFQ7TTC0LH31-0018_NCLFCSP ENTIDADES NO CUALIFICADAS</v>
      </c>
      <c r="C2412" s="18"/>
      <c r="D2412" t="s">
        <v>122</v>
      </c>
      <c r="E2412" t="s">
        <v>3300</v>
      </c>
      <c r="F2412" t="s">
        <v>2547</v>
      </c>
      <c r="G2412" s="18" t="str">
        <f t="shared" si="164"/>
        <v>Catalogo principal</v>
      </c>
      <c r="H2412" s="43" t="s">
        <v>121</v>
      </c>
      <c r="I2412" s="37" t="s">
        <v>67</v>
      </c>
      <c r="J2412" t="s">
        <v>3500</v>
      </c>
      <c r="K2412" t="s">
        <v>40</v>
      </c>
      <c r="L2412" s="70" t="s">
        <v>21</v>
      </c>
      <c r="M2412" s="70" t="s">
        <v>28</v>
      </c>
      <c r="N2412" s="37" t="s">
        <v>67</v>
      </c>
      <c r="O2412" s="37" t="s">
        <v>67</v>
      </c>
      <c r="P2412" s="37" t="s">
        <v>3759</v>
      </c>
      <c r="Q2412" s="75" t="s">
        <v>3300</v>
      </c>
      <c r="R2412" t="s">
        <v>3691</v>
      </c>
      <c r="S2412" s="38">
        <v>250</v>
      </c>
      <c r="T2412">
        <v>1</v>
      </c>
      <c r="U2412">
        <v>0</v>
      </c>
      <c r="V2412" s="43" t="str">
        <f t="shared" si="163"/>
        <v>USD</v>
      </c>
    </row>
    <row r="2413" spans="1:22" x14ac:dyDescent="0.2">
      <c r="A2413" s="18" t="str">
        <f t="shared" si="161"/>
        <v>Catalogo principalCSP ENTIDADES NO CUALIFICADASCFQ7TTC0LH31-0001_NCLF</v>
      </c>
      <c r="B2413" s="18" t="str">
        <f t="shared" si="162"/>
        <v>CFQ7TTC0LH31-0001_NCLFCSP ENTIDADES NO CUALIFICADAS</v>
      </c>
      <c r="C2413" s="18"/>
      <c r="D2413" t="s">
        <v>122</v>
      </c>
      <c r="E2413" t="s">
        <v>3301</v>
      </c>
      <c r="F2413" t="s">
        <v>2547</v>
      </c>
      <c r="G2413" s="18" t="str">
        <f t="shared" si="164"/>
        <v>Catalogo principal</v>
      </c>
      <c r="H2413" s="43" t="s">
        <v>121</v>
      </c>
      <c r="I2413" s="37" t="s">
        <v>67</v>
      </c>
      <c r="J2413" t="s">
        <v>2568</v>
      </c>
      <c r="K2413" t="s">
        <v>40</v>
      </c>
      <c r="L2413" s="70" t="s">
        <v>21</v>
      </c>
      <c r="M2413" s="70" t="s">
        <v>3966</v>
      </c>
      <c r="N2413" s="37" t="s">
        <v>67</v>
      </c>
      <c r="O2413" s="37" t="s">
        <v>67</v>
      </c>
      <c r="P2413" s="37" t="s">
        <v>3759</v>
      </c>
      <c r="Q2413" s="75" t="s">
        <v>3301</v>
      </c>
      <c r="R2413" t="s">
        <v>3691</v>
      </c>
      <c r="S2413" s="38">
        <v>180</v>
      </c>
      <c r="T2413">
        <v>1</v>
      </c>
      <c r="U2413">
        <v>0</v>
      </c>
      <c r="V2413" s="43" t="str">
        <f t="shared" si="163"/>
        <v>USD</v>
      </c>
    </row>
    <row r="2414" spans="1:22" x14ac:dyDescent="0.2">
      <c r="A2414" s="18" t="str">
        <f t="shared" si="161"/>
        <v>Catalogo principalCSP ENTIDADES NO CUALIFICADASCFQ7TTC0LFNJ-0001_NCLF</v>
      </c>
      <c r="B2414" s="18" t="str">
        <f t="shared" si="162"/>
        <v>CFQ7TTC0LFNJ-0001_NCLFCSP ENTIDADES NO CUALIFICADAS</v>
      </c>
      <c r="C2414" s="18"/>
      <c r="D2414" t="s">
        <v>122</v>
      </c>
      <c r="E2414" t="s">
        <v>3302</v>
      </c>
      <c r="F2414" t="s">
        <v>2547</v>
      </c>
      <c r="G2414" s="18" t="str">
        <f t="shared" si="164"/>
        <v>Catalogo principal</v>
      </c>
      <c r="H2414" s="43" t="s">
        <v>121</v>
      </c>
      <c r="I2414" s="37" t="s">
        <v>67</v>
      </c>
      <c r="J2414" t="s">
        <v>2665</v>
      </c>
      <c r="K2414" t="s">
        <v>40</v>
      </c>
      <c r="L2414" s="70" t="s">
        <v>21</v>
      </c>
      <c r="M2414" s="70" t="s">
        <v>3966</v>
      </c>
      <c r="N2414" s="37" t="s">
        <v>67</v>
      </c>
      <c r="O2414" s="37" t="s">
        <v>67</v>
      </c>
      <c r="P2414" s="37" t="s">
        <v>3759</v>
      </c>
      <c r="Q2414" s="75" t="s">
        <v>3302</v>
      </c>
      <c r="R2414" t="s">
        <v>3691</v>
      </c>
      <c r="S2414" s="38">
        <v>8</v>
      </c>
      <c r="T2414">
        <v>1</v>
      </c>
      <c r="U2414">
        <v>0</v>
      </c>
      <c r="V2414" s="43" t="str">
        <f t="shared" si="163"/>
        <v>USD</v>
      </c>
    </row>
    <row r="2415" spans="1:22" x14ac:dyDescent="0.2">
      <c r="A2415" s="18" t="str">
        <f t="shared" si="161"/>
        <v>Catalogo principalCSP ENTIDADES NO CUALIFICADASCFQ7TTC0HD42-000C_NCLF</v>
      </c>
      <c r="B2415" s="18" t="str">
        <f t="shared" si="162"/>
        <v>CFQ7TTC0HD42-000C_NCLFCSP ENTIDADES NO CUALIFICADAS</v>
      </c>
      <c r="C2415" s="18"/>
      <c r="D2415" t="s">
        <v>122</v>
      </c>
      <c r="E2415" t="s">
        <v>3303</v>
      </c>
      <c r="F2415" t="s">
        <v>2547</v>
      </c>
      <c r="G2415" s="18" t="str">
        <f t="shared" si="164"/>
        <v>Catalogo principal</v>
      </c>
      <c r="H2415" s="43" t="s">
        <v>121</v>
      </c>
      <c r="I2415" s="37" t="s">
        <v>67</v>
      </c>
      <c r="J2415" t="s">
        <v>3501</v>
      </c>
      <c r="K2415" t="s">
        <v>40</v>
      </c>
      <c r="L2415" s="70" t="s">
        <v>21</v>
      </c>
      <c r="M2415" s="70" t="s">
        <v>3966</v>
      </c>
      <c r="N2415" s="37" t="s">
        <v>67</v>
      </c>
      <c r="O2415" s="37" t="s">
        <v>67</v>
      </c>
      <c r="P2415" s="37" t="s">
        <v>3759</v>
      </c>
      <c r="Q2415" s="75" t="s">
        <v>3303</v>
      </c>
      <c r="R2415" t="s">
        <v>3691</v>
      </c>
      <c r="S2415" s="38">
        <v>750</v>
      </c>
      <c r="T2415">
        <v>1</v>
      </c>
      <c r="U2415">
        <v>0</v>
      </c>
      <c r="V2415" s="43" t="str">
        <f t="shared" si="163"/>
        <v>USD</v>
      </c>
    </row>
    <row r="2416" spans="1:22" x14ac:dyDescent="0.2">
      <c r="A2416" s="18" t="str">
        <f t="shared" si="161"/>
        <v>Catalogo principalCSP ENTIDADES NO CUALIFICADASCFQ7TTC0HD42-000B_NCLF</v>
      </c>
      <c r="B2416" s="18" t="str">
        <f t="shared" si="162"/>
        <v>CFQ7TTC0HD42-000B_NCLFCSP ENTIDADES NO CUALIFICADAS</v>
      </c>
      <c r="C2416" s="18"/>
      <c r="D2416" t="s">
        <v>122</v>
      </c>
      <c r="E2416" t="s">
        <v>3304</v>
      </c>
      <c r="F2416" t="s">
        <v>2547</v>
      </c>
      <c r="G2416" s="18" t="str">
        <f t="shared" si="164"/>
        <v>Catalogo principal</v>
      </c>
      <c r="H2416" s="43" t="s">
        <v>121</v>
      </c>
      <c r="I2416" s="37" t="s">
        <v>67</v>
      </c>
      <c r="J2416" t="s">
        <v>3502</v>
      </c>
      <c r="K2416" t="s">
        <v>40</v>
      </c>
      <c r="L2416" s="70" t="s">
        <v>21</v>
      </c>
      <c r="M2416" s="70" t="s">
        <v>3966</v>
      </c>
      <c r="N2416" s="37" t="s">
        <v>67</v>
      </c>
      <c r="O2416" s="37" t="s">
        <v>67</v>
      </c>
      <c r="P2416" s="37" t="s">
        <v>3759</v>
      </c>
      <c r="Q2416" s="75" t="s">
        <v>3304</v>
      </c>
      <c r="R2416" t="s">
        <v>3691</v>
      </c>
      <c r="S2416" s="38">
        <v>6000</v>
      </c>
      <c r="T2416">
        <v>1</v>
      </c>
      <c r="U2416">
        <v>0</v>
      </c>
      <c r="V2416" s="43" t="str">
        <f t="shared" si="163"/>
        <v>USD</v>
      </c>
    </row>
    <row r="2417" spans="1:22" x14ac:dyDescent="0.2">
      <c r="A2417" s="18" t="str">
        <f t="shared" si="161"/>
        <v>Catalogo principalCSP ENTIDADES NO CUALIFICADASCFQ7TTC0HD42-0009_NCLF</v>
      </c>
      <c r="B2417" s="18" t="str">
        <f t="shared" si="162"/>
        <v>CFQ7TTC0HD42-0009_NCLFCSP ENTIDADES NO CUALIFICADAS</v>
      </c>
      <c r="C2417" s="18"/>
      <c r="D2417" t="s">
        <v>122</v>
      </c>
      <c r="E2417" t="s">
        <v>3305</v>
      </c>
      <c r="F2417" t="s">
        <v>2547</v>
      </c>
      <c r="G2417" s="18" t="str">
        <f t="shared" si="164"/>
        <v>Catalogo principal</v>
      </c>
      <c r="H2417" s="43" t="s">
        <v>121</v>
      </c>
      <c r="I2417" s="37" t="s">
        <v>67</v>
      </c>
      <c r="J2417" t="s">
        <v>3503</v>
      </c>
      <c r="K2417" t="s">
        <v>40</v>
      </c>
      <c r="L2417" s="70" t="s">
        <v>21</v>
      </c>
      <c r="M2417" s="70" t="s">
        <v>3966</v>
      </c>
      <c r="N2417" s="37" t="s">
        <v>67</v>
      </c>
      <c r="O2417" s="37" t="s">
        <v>67</v>
      </c>
      <c r="P2417" s="37" t="s">
        <v>3759</v>
      </c>
      <c r="Q2417" s="75" t="s">
        <v>3305</v>
      </c>
      <c r="R2417" t="s">
        <v>3691</v>
      </c>
      <c r="S2417" s="38">
        <v>17000</v>
      </c>
      <c r="T2417">
        <v>1</v>
      </c>
      <c r="U2417">
        <v>0</v>
      </c>
      <c r="V2417" s="43" t="str">
        <f t="shared" si="163"/>
        <v>USD</v>
      </c>
    </row>
    <row r="2418" spans="1:22" x14ac:dyDescent="0.2">
      <c r="A2418" s="18" t="str">
        <f t="shared" si="161"/>
        <v>Catalogo principalCSP ENTIDADES NO CUALIFICADASCFQ7TTC0HD42-0008_NCLF</v>
      </c>
      <c r="B2418" s="18" t="str">
        <f t="shared" si="162"/>
        <v>CFQ7TTC0HD42-0008_NCLFCSP ENTIDADES NO CUALIFICADAS</v>
      </c>
      <c r="C2418" s="18"/>
      <c r="D2418" t="s">
        <v>122</v>
      </c>
      <c r="E2418" t="s">
        <v>3306</v>
      </c>
      <c r="F2418" t="s">
        <v>2547</v>
      </c>
      <c r="G2418" s="18" t="str">
        <f t="shared" si="164"/>
        <v>Catalogo principal</v>
      </c>
      <c r="H2418" s="43" t="s">
        <v>121</v>
      </c>
      <c r="I2418" s="37" t="s">
        <v>67</v>
      </c>
      <c r="J2418" t="s">
        <v>3504</v>
      </c>
      <c r="K2418" t="s">
        <v>40</v>
      </c>
      <c r="L2418" s="70" t="s">
        <v>21</v>
      </c>
      <c r="M2418" s="70" t="s">
        <v>3966</v>
      </c>
      <c r="N2418" s="37" t="s">
        <v>67</v>
      </c>
      <c r="O2418" s="37" t="s">
        <v>67</v>
      </c>
      <c r="P2418" s="37" t="s">
        <v>3759</v>
      </c>
      <c r="Q2418" s="75" t="s">
        <v>3306</v>
      </c>
      <c r="R2418" t="s">
        <v>3691</v>
      </c>
      <c r="S2418" s="38">
        <v>37000</v>
      </c>
      <c r="T2418">
        <v>1</v>
      </c>
      <c r="U2418">
        <v>0</v>
      </c>
      <c r="V2418" s="43" t="str">
        <f t="shared" si="163"/>
        <v>USD</v>
      </c>
    </row>
    <row r="2419" spans="1:22" x14ac:dyDescent="0.2">
      <c r="A2419" s="18" t="str">
        <f t="shared" si="161"/>
        <v>Catalogo principalCSP ENTIDADES NO CUALIFICADASCFQ7TTC0HD42-0001_NCLF</v>
      </c>
      <c r="B2419" s="18" t="str">
        <f t="shared" si="162"/>
        <v>CFQ7TTC0HD42-0001_NCLFCSP ENTIDADES NO CUALIFICADAS</v>
      </c>
      <c r="C2419" s="18"/>
      <c r="D2419" t="s">
        <v>122</v>
      </c>
      <c r="E2419" t="s">
        <v>3307</v>
      </c>
      <c r="F2419" t="s">
        <v>2547</v>
      </c>
      <c r="G2419" s="18" t="str">
        <f t="shared" si="164"/>
        <v>Catalogo principal</v>
      </c>
      <c r="H2419" s="43" t="s">
        <v>121</v>
      </c>
      <c r="I2419" s="37" t="s">
        <v>67</v>
      </c>
      <c r="J2419" t="s">
        <v>3505</v>
      </c>
      <c r="K2419" t="s">
        <v>40</v>
      </c>
      <c r="L2419" s="70" t="s">
        <v>21</v>
      </c>
      <c r="M2419" s="70" t="s">
        <v>3966</v>
      </c>
      <c r="N2419" s="37" t="s">
        <v>67</v>
      </c>
      <c r="O2419" s="37" t="s">
        <v>67</v>
      </c>
      <c r="P2419" s="37" t="s">
        <v>3759</v>
      </c>
      <c r="Q2419" s="75" t="s">
        <v>3307</v>
      </c>
      <c r="R2419" t="s">
        <v>3691</v>
      </c>
      <c r="S2419" s="38">
        <v>3000</v>
      </c>
      <c r="T2419">
        <v>1</v>
      </c>
      <c r="U2419">
        <v>0</v>
      </c>
      <c r="V2419" s="43" t="str">
        <f t="shared" si="163"/>
        <v>USD</v>
      </c>
    </row>
    <row r="2420" spans="1:22" x14ac:dyDescent="0.2">
      <c r="A2420" s="18" t="str">
        <f t="shared" si="161"/>
        <v>Catalogo principalCSP ENTIDADES NO CUALIFICADASCFQ7TTC0LHT4-0001_NCLF</v>
      </c>
      <c r="B2420" s="18" t="str">
        <f t="shared" si="162"/>
        <v>CFQ7TTC0LHT4-0001_NCLFCSP ENTIDADES NO CUALIFICADAS</v>
      </c>
      <c r="C2420" s="18"/>
      <c r="D2420" t="s">
        <v>122</v>
      </c>
      <c r="E2420" t="s">
        <v>3308</v>
      </c>
      <c r="F2420" t="s">
        <v>2547</v>
      </c>
      <c r="G2420" s="18" t="str">
        <f t="shared" si="164"/>
        <v>Catalogo principal</v>
      </c>
      <c r="H2420" s="43" t="s">
        <v>121</v>
      </c>
      <c r="I2420" s="37" t="s">
        <v>67</v>
      </c>
      <c r="J2420" t="s">
        <v>2632</v>
      </c>
      <c r="K2420" t="s">
        <v>40</v>
      </c>
      <c r="L2420" s="70" t="s">
        <v>21</v>
      </c>
      <c r="M2420" s="70" t="s">
        <v>3966</v>
      </c>
      <c r="N2420" s="37" t="s">
        <v>67</v>
      </c>
      <c r="O2420" s="37" t="s">
        <v>67</v>
      </c>
      <c r="P2420" s="37" t="s">
        <v>3759</v>
      </c>
      <c r="Q2420" s="75" t="s">
        <v>3308</v>
      </c>
      <c r="R2420" t="s">
        <v>3691</v>
      </c>
      <c r="S2420" s="38">
        <v>10.6</v>
      </c>
      <c r="T2420">
        <v>1</v>
      </c>
      <c r="U2420">
        <v>0</v>
      </c>
      <c r="V2420" s="43" t="str">
        <f t="shared" si="163"/>
        <v>USD</v>
      </c>
    </row>
    <row r="2421" spans="1:22" x14ac:dyDescent="0.2">
      <c r="A2421" s="18" t="str">
        <f t="shared" si="161"/>
        <v>Catalogo principalCSP ENTIDADES NO CUALIFICADASCFQ7TTC0LFJ1-0001_NCLF</v>
      </c>
      <c r="B2421" s="18" t="str">
        <f t="shared" si="162"/>
        <v>CFQ7TTC0LFJ1-0001_NCLFCSP ENTIDADES NO CUALIFICADAS</v>
      </c>
      <c r="C2421" s="18"/>
      <c r="D2421" t="s">
        <v>122</v>
      </c>
      <c r="E2421" t="s">
        <v>3309</v>
      </c>
      <c r="F2421" t="s">
        <v>2547</v>
      </c>
      <c r="G2421" s="18" t="str">
        <f t="shared" si="164"/>
        <v>Catalogo principal</v>
      </c>
      <c r="H2421" s="43" t="s">
        <v>121</v>
      </c>
      <c r="I2421" s="37" t="s">
        <v>67</v>
      </c>
      <c r="J2421" t="s">
        <v>2576</v>
      </c>
      <c r="K2421" t="s">
        <v>40</v>
      </c>
      <c r="L2421" s="70" t="s">
        <v>21</v>
      </c>
      <c r="M2421" s="70" t="s">
        <v>3966</v>
      </c>
      <c r="N2421" s="37" t="s">
        <v>67</v>
      </c>
      <c r="O2421" s="37" t="s">
        <v>67</v>
      </c>
      <c r="P2421" s="37" t="s">
        <v>3759</v>
      </c>
      <c r="Q2421" s="75" t="s">
        <v>3309</v>
      </c>
      <c r="R2421" t="s">
        <v>3691</v>
      </c>
      <c r="S2421" s="38">
        <v>16.399999999999999</v>
      </c>
      <c r="T2421">
        <v>1</v>
      </c>
      <c r="U2421">
        <v>0</v>
      </c>
      <c r="V2421" s="43" t="str">
        <f t="shared" si="163"/>
        <v>USD</v>
      </c>
    </row>
    <row r="2422" spans="1:22" x14ac:dyDescent="0.2">
      <c r="A2422" s="18" t="str">
        <f t="shared" si="161"/>
        <v>Catalogo principalCSP ENTIDADES NO CUALIFICADASCFQ7TTC0LH16-0001_NCLF</v>
      </c>
      <c r="B2422" s="18" t="str">
        <f t="shared" si="162"/>
        <v>CFQ7TTC0LH16-0001_NCLFCSP ENTIDADES NO CUALIFICADAS</v>
      </c>
      <c r="C2422" s="18"/>
      <c r="D2422" t="s">
        <v>122</v>
      </c>
      <c r="E2422" t="s">
        <v>3310</v>
      </c>
      <c r="F2422" t="s">
        <v>2547</v>
      </c>
      <c r="G2422" s="18" t="str">
        <f t="shared" si="164"/>
        <v>Catalogo principal</v>
      </c>
      <c r="H2422" s="43" t="s">
        <v>121</v>
      </c>
      <c r="I2422" s="37" t="s">
        <v>67</v>
      </c>
      <c r="J2422" t="s">
        <v>2559</v>
      </c>
      <c r="K2422" t="s">
        <v>40</v>
      </c>
      <c r="L2422" s="70" t="s">
        <v>21</v>
      </c>
      <c r="M2422" s="70" t="s">
        <v>3966</v>
      </c>
      <c r="N2422" s="37" t="s">
        <v>67</v>
      </c>
      <c r="O2422" s="37" t="s">
        <v>67</v>
      </c>
      <c r="P2422" s="37" t="s">
        <v>3759</v>
      </c>
      <c r="Q2422" s="75" t="s">
        <v>3310</v>
      </c>
      <c r="R2422" t="s">
        <v>3691</v>
      </c>
      <c r="S2422" s="38">
        <v>4</v>
      </c>
      <c r="T2422">
        <v>1</v>
      </c>
      <c r="U2422">
        <v>0</v>
      </c>
      <c r="V2422" s="43" t="str">
        <f t="shared" si="163"/>
        <v>USD</v>
      </c>
    </row>
    <row r="2423" spans="1:22" x14ac:dyDescent="0.2">
      <c r="A2423" s="18" t="str">
        <f t="shared" si="161"/>
        <v>Catalogo principalCSP ENTIDADES NO CUALIFICADASCFQ7TTC0LH1P-0001_NCLF</v>
      </c>
      <c r="B2423" s="18" t="str">
        <f t="shared" si="162"/>
        <v>CFQ7TTC0LH1P-0001_NCLFCSP ENTIDADES NO CUALIFICADAS</v>
      </c>
      <c r="C2423" s="18"/>
      <c r="D2423" t="s">
        <v>122</v>
      </c>
      <c r="E2423" t="s">
        <v>3311</v>
      </c>
      <c r="F2423" t="s">
        <v>2547</v>
      </c>
      <c r="G2423" s="18" t="str">
        <f t="shared" si="164"/>
        <v>Catalogo principal</v>
      </c>
      <c r="H2423" s="43" t="s">
        <v>121</v>
      </c>
      <c r="I2423" s="37" t="s">
        <v>67</v>
      </c>
      <c r="J2423" t="s">
        <v>2570</v>
      </c>
      <c r="K2423" t="s">
        <v>40</v>
      </c>
      <c r="L2423" s="70" t="s">
        <v>21</v>
      </c>
      <c r="M2423" s="70" t="s">
        <v>3966</v>
      </c>
      <c r="N2423" s="37" t="s">
        <v>67</v>
      </c>
      <c r="O2423" s="37" t="s">
        <v>67</v>
      </c>
      <c r="P2423" s="37" t="s">
        <v>3759</v>
      </c>
      <c r="Q2423" s="75" t="s">
        <v>3311</v>
      </c>
      <c r="R2423" t="s">
        <v>3691</v>
      </c>
      <c r="S2423" s="38">
        <v>8</v>
      </c>
      <c r="T2423">
        <v>1</v>
      </c>
      <c r="U2423">
        <v>0</v>
      </c>
      <c r="V2423" s="43" t="str">
        <f t="shared" si="163"/>
        <v>USD</v>
      </c>
    </row>
    <row r="2424" spans="1:22" x14ac:dyDescent="0.2">
      <c r="A2424" s="18" t="str">
        <f t="shared" si="161"/>
        <v>Catalogo principalCSP ENTIDADES NO CUALIFICADASCFQ7TTC0LH0J-0001_NCLF</v>
      </c>
      <c r="B2424" s="18" t="str">
        <f t="shared" si="162"/>
        <v>CFQ7TTC0LH0J-0001_NCLFCSP ENTIDADES NO CUALIFICADAS</v>
      </c>
      <c r="C2424" s="18"/>
      <c r="D2424" t="s">
        <v>122</v>
      </c>
      <c r="E2424" t="s">
        <v>3312</v>
      </c>
      <c r="F2424" t="s">
        <v>2547</v>
      </c>
      <c r="G2424" s="18" t="str">
        <f t="shared" si="164"/>
        <v>Catalogo principal</v>
      </c>
      <c r="H2424" s="43" t="s">
        <v>121</v>
      </c>
      <c r="I2424" s="37" t="s">
        <v>67</v>
      </c>
      <c r="J2424" t="s">
        <v>3506</v>
      </c>
      <c r="K2424" t="s">
        <v>40</v>
      </c>
      <c r="L2424" s="70" t="s">
        <v>21</v>
      </c>
      <c r="M2424" s="70" t="s">
        <v>3966</v>
      </c>
      <c r="N2424" s="37" t="s">
        <v>67</v>
      </c>
      <c r="O2424" s="37" t="s">
        <v>67</v>
      </c>
      <c r="P2424" s="37" t="s">
        <v>3759</v>
      </c>
      <c r="Q2424" s="75" t="s">
        <v>3312</v>
      </c>
      <c r="R2424" t="s">
        <v>3691</v>
      </c>
      <c r="S2424" s="38">
        <v>3</v>
      </c>
      <c r="T2424">
        <v>1</v>
      </c>
      <c r="U2424">
        <v>0</v>
      </c>
      <c r="V2424" s="43" t="str">
        <f t="shared" si="163"/>
        <v>USD</v>
      </c>
    </row>
    <row r="2425" spans="1:22" x14ac:dyDescent="0.2">
      <c r="A2425" s="18" t="str">
        <f t="shared" si="161"/>
        <v>Catalogo principalCSP ENTIDADES NO CUALIFICADASCFQ7TTC0LHQ5-0001_NCLF</v>
      </c>
      <c r="B2425" s="18" t="str">
        <f t="shared" si="162"/>
        <v>CFQ7TTC0LHQ5-0001_NCLFCSP ENTIDADES NO CUALIFICADAS</v>
      </c>
      <c r="C2425" s="18"/>
      <c r="D2425" t="s">
        <v>122</v>
      </c>
      <c r="E2425" t="s">
        <v>3313</v>
      </c>
      <c r="F2425" t="s">
        <v>2547</v>
      </c>
      <c r="G2425" s="18" t="str">
        <f t="shared" si="164"/>
        <v>Catalogo principal</v>
      </c>
      <c r="H2425" s="43" t="s">
        <v>121</v>
      </c>
      <c r="I2425" s="37" t="s">
        <v>67</v>
      </c>
      <c r="J2425" t="s">
        <v>2675</v>
      </c>
      <c r="K2425" t="s">
        <v>40</v>
      </c>
      <c r="L2425" s="70" t="s">
        <v>21</v>
      </c>
      <c r="M2425" s="70" t="s">
        <v>3966</v>
      </c>
      <c r="N2425" s="37" t="s">
        <v>67</v>
      </c>
      <c r="O2425" s="37" t="s">
        <v>67</v>
      </c>
      <c r="P2425" s="37" t="s">
        <v>3759</v>
      </c>
      <c r="Q2425" s="75" t="s">
        <v>3313</v>
      </c>
      <c r="R2425" t="s">
        <v>3691</v>
      </c>
      <c r="S2425" s="38">
        <v>3</v>
      </c>
      <c r="T2425">
        <v>1</v>
      </c>
      <c r="U2425">
        <v>0</v>
      </c>
      <c r="V2425" s="43" t="str">
        <f t="shared" si="163"/>
        <v>USD</v>
      </c>
    </row>
    <row r="2426" spans="1:22" x14ac:dyDescent="0.2">
      <c r="A2426" s="18" t="str">
        <f t="shared" si="161"/>
        <v>Catalogo principalCSP ENTIDADES NO CUALIFICADASCFQ7TTC0LH0L-0001_NCLF</v>
      </c>
      <c r="B2426" s="18" t="str">
        <f t="shared" si="162"/>
        <v>CFQ7TTC0LH0L-0001_NCLFCSP ENTIDADES NO CUALIFICADAS</v>
      </c>
      <c r="C2426" s="18"/>
      <c r="D2426" t="s">
        <v>122</v>
      </c>
      <c r="E2426" t="s">
        <v>3314</v>
      </c>
      <c r="F2426" t="s">
        <v>2547</v>
      </c>
      <c r="G2426" s="18" t="str">
        <f t="shared" si="164"/>
        <v>Catalogo principal</v>
      </c>
      <c r="H2426" s="43" t="s">
        <v>121</v>
      </c>
      <c r="I2426" s="37" t="s">
        <v>67</v>
      </c>
      <c r="J2426" t="s">
        <v>2575</v>
      </c>
      <c r="K2426" t="s">
        <v>40</v>
      </c>
      <c r="L2426" s="70" t="s">
        <v>21</v>
      </c>
      <c r="M2426" s="70" t="s">
        <v>3966</v>
      </c>
      <c r="N2426" s="37" t="s">
        <v>67</v>
      </c>
      <c r="O2426" s="37" t="s">
        <v>67</v>
      </c>
      <c r="P2426" s="37" t="s">
        <v>3759</v>
      </c>
      <c r="Q2426" s="75" t="s">
        <v>3314</v>
      </c>
      <c r="R2426" t="s">
        <v>3691</v>
      </c>
      <c r="S2426" s="38">
        <v>2</v>
      </c>
      <c r="T2426">
        <v>1</v>
      </c>
      <c r="U2426">
        <v>0</v>
      </c>
      <c r="V2426" s="43" t="str">
        <f t="shared" si="163"/>
        <v>USD</v>
      </c>
    </row>
    <row r="2427" spans="1:22" x14ac:dyDescent="0.2">
      <c r="A2427" s="18" t="str">
        <f t="shared" si="161"/>
        <v>Catalogo principalCSP ENTIDADES NO CUALIFICADASCFQ7TTC0LGZM-0001_NCLF</v>
      </c>
      <c r="B2427" s="18" t="str">
        <f t="shared" si="162"/>
        <v>CFQ7TTC0LGZM-0001_NCLFCSP ENTIDADES NO CUALIFICADAS</v>
      </c>
      <c r="C2427" s="18"/>
      <c r="D2427" t="s">
        <v>122</v>
      </c>
      <c r="E2427" t="s">
        <v>3315</v>
      </c>
      <c r="F2427" t="s">
        <v>2547</v>
      </c>
      <c r="G2427" s="18" t="str">
        <f t="shared" si="164"/>
        <v>Catalogo principal</v>
      </c>
      <c r="H2427" s="43" t="s">
        <v>121</v>
      </c>
      <c r="I2427" s="37" t="s">
        <v>67</v>
      </c>
      <c r="J2427" t="s">
        <v>2689</v>
      </c>
      <c r="K2427" t="s">
        <v>40</v>
      </c>
      <c r="L2427" s="70" t="s">
        <v>21</v>
      </c>
      <c r="M2427" s="70" t="s">
        <v>3966</v>
      </c>
      <c r="N2427" s="37" t="s">
        <v>67</v>
      </c>
      <c r="O2427" s="37" t="s">
        <v>67</v>
      </c>
      <c r="P2427" s="37" t="s">
        <v>3759</v>
      </c>
      <c r="Q2427" s="75" t="s">
        <v>3315</v>
      </c>
      <c r="R2427" t="s">
        <v>3691</v>
      </c>
      <c r="S2427" s="38">
        <v>1</v>
      </c>
      <c r="T2427">
        <v>1</v>
      </c>
      <c r="U2427">
        <v>0</v>
      </c>
      <c r="V2427" s="43" t="str">
        <f t="shared" si="163"/>
        <v>USD</v>
      </c>
    </row>
    <row r="2428" spans="1:22" x14ac:dyDescent="0.2">
      <c r="A2428" s="18" t="str">
        <f t="shared" si="161"/>
        <v>Catalogo principalCSP ENTIDADES NO CUALIFICADASCFQ7TTC0HDJX-0001_NCLF</v>
      </c>
      <c r="B2428" s="18" t="str">
        <f t="shared" si="162"/>
        <v>CFQ7TTC0HDJX-0001_NCLFCSP ENTIDADES NO CUALIFICADAS</v>
      </c>
      <c r="C2428" s="18"/>
      <c r="D2428" t="s">
        <v>122</v>
      </c>
      <c r="E2428" t="s">
        <v>3316</v>
      </c>
      <c r="F2428" t="s">
        <v>2547</v>
      </c>
      <c r="G2428" s="18" t="str">
        <f t="shared" si="164"/>
        <v>Catalogo principal</v>
      </c>
      <c r="H2428" s="43" t="s">
        <v>121</v>
      </c>
      <c r="I2428" s="37" t="s">
        <v>67</v>
      </c>
      <c r="J2428" t="s">
        <v>3507</v>
      </c>
      <c r="K2428" t="s">
        <v>40</v>
      </c>
      <c r="L2428" s="70" t="s">
        <v>21</v>
      </c>
      <c r="M2428" s="70" t="s">
        <v>3966</v>
      </c>
      <c r="N2428" s="37" t="s">
        <v>67</v>
      </c>
      <c r="O2428" s="37" t="s">
        <v>67</v>
      </c>
      <c r="P2428" s="37" t="s">
        <v>3759</v>
      </c>
      <c r="Q2428" s="75" t="s">
        <v>3316</v>
      </c>
      <c r="R2428" t="s">
        <v>3691</v>
      </c>
      <c r="S2428" s="38">
        <v>1000</v>
      </c>
      <c r="T2428">
        <v>1</v>
      </c>
      <c r="U2428">
        <v>0</v>
      </c>
      <c r="V2428" s="43" t="str">
        <f t="shared" si="163"/>
        <v>USD</v>
      </c>
    </row>
    <row r="2429" spans="1:22" x14ac:dyDescent="0.2">
      <c r="A2429" s="18" t="str">
        <f t="shared" si="161"/>
        <v>Catalogo principalCSP ENTIDADES NO CUALIFICADASCFQ7TTC0HD4F-0002_NCLF</v>
      </c>
      <c r="B2429" s="18" t="str">
        <f t="shared" si="162"/>
        <v>CFQ7TTC0HD4F-0002_NCLFCSP ENTIDADES NO CUALIFICADAS</v>
      </c>
      <c r="C2429" s="18"/>
      <c r="D2429" t="s">
        <v>122</v>
      </c>
      <c r="E2429" t="s">
        <v>3317</v>
      </c>
      <c r="F2429" t="s">
        <v>2547</v>
      </c>
      <c r="G2429" s="18" t="str">
        <f t="shared" si="164"/>
        <v>Catalogo principal</v>
      </c>
      <c r="H2429" s="43" t="s">
        <v>121</v>
      </c>
      <c r="I2429" s="37" t="s">
        <v>67</v>
      </c>
      <c r="J2429" t="s">
        <v>3508</v>
      </c>
      <c r="K2429" t="s">
        <v>40</v>
      </c>
      <c r="L2429" s="70" t="s">
        <v>21</v>
      </c>
      <c r="M2429" s="70" t="s">
        <v>3966</v>
      </c>
      <c r="N2429" s="37" t="s">
        <v>67</v>
      </c>
      <c r="O2429" s="37" t="s">
        <v>67</v>
      </c>
      <c r="P2429" s="37" t="s">
        <v>3759</v>
      </c>
      <c r="Q2429" s="75" t="s">
        <v>3317</v>
      </c>
      <c r="R2429" t="s">
        <v>3691</v>
      </c>
      <c r="S2429" s="38">
        <v>250</v>
      </c>
      <c r="T2429">
        <v>1</v>
      </c>
      <c r="U2429">
        <v>0</v>
      </c>
      <c r="V2429" s="43" t="str">
        <f t="shared" si="163"/>
        <v>USD</v>
      </c>
    </row>
    <row r="2430" spans="1:22" x14ac:dyDescent="0.2">
      <c r="A2430" s="18" t="str">
        <f t="shared" si="161"/>
        <v>Catalogo principalCSP ENTIDADES NO CUALIFICADASCFQ7TTC0HD4F-0001_NCLF</v>
      </c>
      <c r="B2430" s="18" t="str">
        <f t="shared" si="162"/>
        <v>CFQ7TTC0HD4F-0001_NCLFCSP ENTIDADES NO CUALIFICADAS</v>
      </c>
      <c r="C2430" s="18"/>
      <c r="D2430" t="s">
        <v>122</v>
      </c>
      <c r="E2430" t="s">
        <v>3318</v>
      </c>
      <c r="F2430" t="s">
        <v>2547</v>
      </c>
      <c r="G2430" s="18" t="str">
        <f t="shared" si="164"/>
        <v>Catalogo principal</v>
      </c>
      <c r="H2430" s="43" t="s">
        <v>121</v>
      </c>
      <c r="I2430" s="37" t="s">
        <v>67</v>
      </c>
      <c r="J2430" t="s">
        <v>2624</v>
      </c>
      <c r="K2430" t="s">
        <v>40</v>
      </c>
      <c r="L2430" s="70" t="s">
        <v>21</v>
      </c>
      <c r="M2430" s="70" t="s">
        <v>3966</v>
      </c>
      <c r="N2430" s="37" t="s">
        <v>67</v>
      </c>
      <c r="O2430" s="37" t="s">
        <v>67</v>
      </c>
      <c r="P2430" s="37" t="s">
        <v>3759</v>
      </c>
      <c r="Q2430" s="75" t="s">
        <v>3318</v>
      </c>
      <c r="R2430" t="s">
        <v>3691</v>
      </c>
      <c r="S2430" s="38">
        <v>1500</v>
      </c>
      <c r="T2430">
        <v>1</v>
      </c>
      <c r="U2430">
        <v>0</v>
      </c>
      <c r="V2430" s="43" t="str">
        <f t="shared" si="163"/>
        <v>USD</v>
      </c>
    </row>
    <row r="2431" spans="1:22" x14ac:dyDescent="0.2">
      <c r="A2431" s="18" t="str">
        <f t="shared" si="161"/>
        <v>Catalogo principalCSP ENTIDADES NO CUALIFICADASCFQ7TTC0LH1G-0001_NCLF</v>
      </c>
      <c r="B2431" s="18" t="str">
        <f t="shared" si="162"/>
        <v>CFQ7TTC0LH1G-0001_NCLFCSP ENTIDADES NO CUALIFICADAS</v>
      </c>
      <c r="C2431" s="18"/>
      <c r="D2431" t="s">
        <v>122</v>
      </c>
      <c r="E2431" t="s">
        <v>3319</v>
      </c>
      <c r="F2431" t="s">
        <v>2547</v>
      </c>
      <c r="G2431" s="18" t="str">
        <f t="shared" si="164"/>
        <v>Catalogo principal</v>
      </c>
      <c r="H2431" s="43" t="s">
        <v>121</v>
      </c>
      <c r="I2431" s="37" t="s">
        <v>67</v>
      </c>
      <c r="J2431" t="s">
        <v>2606</v>
      </c>
      <c r="K2431" t="s">
        <v>40</v>
      </c>
      <c r="L2431" s="70" t="s">
        <v>21</v>
      </c>
      <c r="M2431" s="70" t="s">
        <v>3966</v>
      </c>
      <c r="N2431" s="37" t="s">
        <v>67</v>
      </c>
      <c r="O2431" s="37" t="s">
        <v>67</v>
      </c>
      <c r="P2431" s="37" t="s">
        <v>3759</v>
      </c>
      <c r="Q2431" s="75" t="s">
        <v>3319</v>
      </c>
      <c r="R2431" t="s">
        <v>3691</v>
      </c>
      <c r="S2431" s="38">
        <v>8.3000000000000007</v>
      </c>
      <c r="T2431">
        <v>1</v>
      </c>
      <c r="U2431">
        <v>0</v>
      </c>
      <c r="V2431" s="43" t="str">
        <f t="shared" si="163"/>
        <v>USD</v>
      </c>
    </row>
    <row r="2432" spans="1:22" x14ac:dyDescent="0.2">
      <c r="A2432" s="18" t="str">
        <f t="shared" si="161"/>
        <v>Catalogo principalCSP ENTIDADES NO CUALIFICADASCFQ7TTC0LGZT-0001_NCLF</v>
      </c>
      <c r="B2432" s="18" t="str">
        <f t="shared" si="162"/>
        <v>CFQ7TTC0LGZT-0001_NCLFCSP ENTIDADES NO CUALIFICADAS</v>
      </c>
      <c r="C2432" s="18"/>
      <c r="D2432" t="s">
        <v>122</v>
      </c>
      <c r="E2432" t="s">
        <v>3320</v>
      </c>
      <c r="F2432" t="s">
        <v>2547</v>
      </c>
      <c r="G2432" s="18" t="str">
        <f t="shared" si="164"/>
        <v>Catalogo principal</v>
      </c>
      <c r="H2432" s="43" t="s">
        <v>121</v>
      </c>
      <c r="I2432" s="37" t="s">
        <v>67</v>
      </c>
      <c r="J2432" t="s">
        <v>2673</v>
      </c>
      <c r="K2432" t="s">
        <v>40</v>
      </c>
      <c r="L2432" s="70" t="s">
        <v>21</v>
      </c>
      <c r="M2432" s="70" t="s">
        <v>3966</v>
      </c>
      <c r="N2432" s="37" t="s">
        <v>67</v>
      </c>
      <c r="O2432" s="37" t="s">
        <v>67</v>
      </c>
      <c r="P2432" s="37" t="s">
        <v>3759</v>
      </c>
      <c r="Q2432" s="75" t="s">
        <v>3320</v>
      </c>
      <c r="R2432" t="s">
        <v>3691</v>
      </c>
      <c r="S2432" s="38">
        <v>12</v>
      </c>
      <c r="T2432">
        <v>1</v>
      </c>
      <c r="U2432">
        <v>0</v>
      </c>
      <c r="V2432" s="43" t="str">
        <f t="shared" si="163"/>
        <v>USD</v>
      </c>
    </row>
    <row r="2433" spans="1:22" x14ac:dyDescent="0.2">
      <c r="A2433" s="18" t="str">
        <f t="shared" si="161"/>
        <v>Catalogo principalCSP ENTIDADES NO CUALIFICADASCFQ7TTC0LHSL-0008_NCLF</v>
      </c>
      <c r="B2433" s="18" t="str">
        <f t="shared" si="162"/>
        <v>CFQ7TTC0LHSL-0008_NCLFCSP ENTIDADES NO CUALIFICADAS</v>
      </c>
      <c r="C2433" s="18"/>
      <c r="D2433" t="s">
        <v>122</v>
      </c>
      <c r="E2433" t="s">
        <v>3321</v>
      </c>
      <c r="F2433" t="s">
        <v>2547</v>
      </c>
      <c r="G2433" s="18" t="str">
        <f t="shared" si="164"/>
        <v>Catalogo principal</v>
      </c>
      <c r="H2433" s="43" t="s">
        <v>121</v>
      </c>
      <c r="I2433" s="37" t="s">
        <v>67</v>
      </c>
      <c r="J2433" t="s">
        <v>3509</v>
      </c>
      <c r="K2433" t="s">
        <v>40</v>
      </c>
      <c r="L2433" s="70" t="s">
        <v>21</v>
      </c>
      <c r="M2433" s="70" t="s">
        <v>3966</v>
      </c>
      <c r="N2433" s="37" t="s">
        <v>67</v>
      </c>
      <c r="O2433" s="37" t="s">
        <v>67</v>
      </c>
      <c r="P2433" s="37" t="s">
        <v>3759</v>
      </c>
      <c r="Q2433" s="75" t="s">
        <v>3321</v>
      </c>
      <c r="R2433" t="s">
        <v>3691</v>
      </c>
      <c r="S2433" s="38">
        <v>0</v>
      </c>
      <c r="T2433">
        <v>1</v>
      </c>
      <c r="U2433">
        <v>0</v>
      </c>
      <c r="V2433" s="43" t="str">
        <f t="shared" si="163"/>
        <v>USD</v>
      </c>
    </row>
    <row r="2434" spans="1:22" x14ac:dyDescent="0.2">
      <c r="A2434" s="18" t="str">
        <f t="shared" si="161"/>
        <v>Catalogo principalCSP ENTIDADES NO CUALIFICADASCFQ7TTC0LHSL-0002_NCLF</v>
      </c>
      <c r="B2434" s="18" t="str">
        <f t="shared" si="162"/>
        <v>CFQ7TTC0LHSL-0002_NCLFCSP ENTIDADES NO CUALIFICADAS</v>
      </c>
      <c r="C2434" s="18"/>
      <c r="D2434" t="s">
        <v>122</v>
      </c>
      <c r="E2434" t="s">
        <v>3322</v>
      </c>
      <c r="F2434" t="s">
        <v>2547</v>
      </c>
      <c r="G2434" s="18" t="str">
        <f t="shared" si="164"/>
        <v>Catalogo principal</v>
      </c>
      <c r="H2434" s="43" t="s">
        <v>121</v>
      </c>
      <c r="I2434" s="37" t="s">
        <v>67</v>
      </c>
      <c r="J2434" t="s">
        <v>3708</v>
      </c>
      <c r="K2434" t="s">
        <v>40</v>
      </c>
      <c r="L2434" s="70" t="s">
        <v>21</v>
      </c>
      <c r="M2434" s="70" t="s">
        <v>3966</v>
      </c>
      <c r="N2434" s="37" t="s">
        <v>67</v>
      </c>
      <c r="O2434" s="37" t="s">
        <v>67</v>
      </c>
      <c r="P2434" s="37" t="s">
        <v>3759</v>
      </c>
      <c r="Q2434" s="75" t="s">
        <v>3322</v>
      </c>
      <c r="R2434" t="s">
        <v>3691</v>
      </c>
      <c r="S2434" s="38">
        <v>4</v>
      </c>
      <c r="T2434">
        <v>1</v>
      </c>
      <c r="U2434">
        <v>0</v>
      </c>
      <c r="V2434" s="43" t="str">
        <f t="shared" si="163"/>
        <v>USD</v>
      </c>
    </row>
    <row r="2435" spans="1:22" x14ac:dyDescent="0.2">
      <c r="A2435" s="18" t="str">
        <f t="shared" si="161"/>
        <v>Catalogo principalCSP ENTIDADES NO CUALIFICADASCFQ7TTC0LHSL-0001_NCLF</v>
      </c>
      <c r="B2435" s="18" t="str">
        <f t="shared" si="162"/>
        <v>CFQ7TTC0LHSL-0001_NCLFCSP ENTIDADES NO CUALIFICADAS</v>
      </c>
      <c r="C2435" s="18"/>
      <c r="D2435" t="s">
        <v>122</v>
      </c>
      <c r="E2435" t="s">
        <v>3323</v>
      </c>
      <c r="F2435" t="s">
        <v>2547</v>
      </c>
      <c r="G2435" s="18" t="str">
        <f t="shared" si="164"/>
        <v>Catalogo principal</v>
      </c>
      <c r="H2435" s="43" t="s">
        <v>121</v>
      </c>
      <c r="I2435" s="37" t="s">
        <v>67</v>
      </c>
      <c r="J2435" t="s">
        <v>3709</v>
      </c>
      <c r="K2435" t="s">
        <v>40</v>
      </c>
      <c r="L2435" s="70" t="s">
        <v>21</v>
      </c>
      <c r="M2435" s="70" t="s">
        <v>3966</v>
      </c>
      <c r="N2435" s="37" t="s">
        <v>67</v>
      </c>
      <c r="O2435" s="37" t="s">
        <v>67</v>
      </c>
      <c r="P2435" s="37" t="s">
        <v>3759</v>
      </c>
      <c r="Q2435" s="75" t="s">
        <v>3323</v>
      </c>
      <c r="R2435" t="s">
        <v>3691</v>
      </c>
      <c r="S2435" s="38">
        <v>2.5</v>
      </c>
      <c r="T2435">
        <v>1</v>
      </c>
      <c r="U2435">
        <v>0</v>
      </c>
      <c r="V2435" s="43" t="str">
        <f t="shared" si="163"/>
        <v>USD</v>
      </c>
    </row>
    <row r="2436" spans="1:22" x14ac:dyDescent="0.2">
      <c r="A2436" s="18" t="str">
        <f t="shared" ref="A2436:A2499" si="165">D2436&amp;F2436&amp;E2436</f>
        <v>Catalogo principalCSP ENTIDADES NO CUALIFICADASCFQ7TTC0LH18-0001_NCLF</v>
      </c>
      <c r="B2436" s="18" t="str">
        <f t="shared" ref="B2436:B2499" si="166">E2436&amp;F2436</f>
        <v>CFQ7TTC0LH18-0001_NCLFCSP ENTIDADES NO CUALIFICADAS</v>
      </c>
      <c r="C2436" s="18"/>
      <c r="D2436" t="s">
        <v>122</v>
      </c>
      <c r="E2436" t="s">
        <v>3324</v>
      </c>
      <c r="F2436" t="s">
        <v>2547</v>
      </c>
      <c r="G2436" s="18" t="str">
        <f t="shared" si="164"/>
        <v>Catalogo principal</v>
      </c>
      <c r="H2436" s="43" t="s">
        <v>121</v>
      </c>
      <c r="I2436" s="37" t="s">
        <v>67</v>
      </c>
      <c r="J2436" t="s">
        <v>2672</v>
      </c>
      <c r="K2436" t="s">
        <v>40</v>
      </c>
      <c r="L2436" s="70" t="s">
        <v>21</v>
      </c>
      <c r="M2436" s="70" t="s">
        <v>3966</v>
      </c>
      <c r="N2436" s="37" t="s">
        <v>67</v>
      </c>
      <c r="O2436" s="37" t="s">
        <v>67</v>
      </c>
      <c r="P2436" s="37" t="s">
        <v>3759</v>
      </c>
      <c r="Q2436" s="75" t="s">
        <v>3324</v>
      </c>
      <c r="R2436" t="s">
        <v>3691</v>
      </c>
      <c r="S2436" s="38">
        <v>6</v>
      </c>
      <c r="T2436">
        <v>1</v>
      </c>
      <c r="U2436">
        <v>0</v>
      </c>
      <c r="V2436" s="43" t="str">
        <f t="shared" si="163"/>
        <v>USD</v>
      </c>
    </row>
    <row r="2437" spans="1:22" x14ac:dyDescent="0.2">
      <c r="A2437" s="18" t="str">
        <f t="shared" si="165"/>
        <v>Catalogo principalCSP ENTIDADES NO CUALIFICADASCFQ7TTC0LCHC-0002_NCLF</v>
      </c>
      <c r="B2437" s="18" t="str">
        <f t="shared" si="166"/>
        <v>CFQ7TTC0LCHC-0002_NCLFCSP ENTIDADES NO CUALIFICADAS</v>
      </c>
      <c r="C2437" s="18"/>
      <c r="D2437" t="s">
        <v>122</v>
      </c>
      <c r="E2437" t="s">
        <v>3325</v>
      </c>
      <c r="F2437" t="s">
        <v>2547</v>
      </c>
      <c r="G2437" s="18" t="str">
        <f t="shared" si="164"/>
        <v>Catalogo principal</v>
      </c>
      <c r="H2437" s="43" t="s">
        <v>121</v>
      </c>
      <c r="I2437" s="37" t="s">
        <v>67</v>
      </c>
      <c r="J2437" t="s">
        <v>2611</v>
      </c>
      <c r="K2437" t="s">
        <v>40</v>
      </c>
      <c r="L2437" s="70" t="s">
        <v>21</v>
      </c>
      <c r="M2437" s="70" t="s">
        <v>3966</v>
      </c>
      <c r="N2437" s="37" t="s">
        <v>67</v>
      </c>
      <c r="O2437" s="37" t="s">
        <v>67</v>
      </c>
      <c r="P2437" s="37" t="s">
        <v>3759</v>
      </c>
      <c r="Q2437" s="75" t="s">
        <v>3325</v>
      </c>
      <c r="R2437" t="s">
        <v>3691</v>
      </c>
      <c r="S2437" s="38">
        <v>22</v>
      </c>
      <c r="T2437">
        <v>1</v>
      </c>
      <c r="U2437">
        <v>0</v>
      </c>
      <c r="V2437" s="43" t="str">
        <f t="shared" ref="V2437:V2500" si="167">H2437</f>
        <v>USD</v>
      </c>
    </row>
    <row r="2438" spans="1:22" x14ac:dyDescent="0.2">
      <c r="A2438" s="18" t="str">
        <f t="shared" si="165"/>
        <v>Catalogo principalCSP ENTIDADES NO CUALIFICADASCFQ7TTC0LDPB-0001_NCLF</v>
      </c>
      <c r="B2438" s="18" t="str">
        <f t="shared" si="166"/>
        <v>CFQ7TTC0LDPB-0001_NCLFCSP ENTIDADES NO CUALIFICADAS</v>
      </c>
      <c r="C2438" s="18"/>
      <c r="D2438" t="s">
        <v>122</v>
      </c>
      <c r="E2438" t="s">
        <v>3326</v>
      </c>
      <c r="F2438" t="s">
        <v>2547</v>
      </c>
      <c r="G2438" s="18" t="str">
        <f t="shared" si="164"/>
        <v>Catalogo principal</v>
      </c>
      <c r="H2438" s="43" t="s">
        <v>121</v>
      </c>
      <c r="I2438" s="37" t="s">
        <v>67</v>
      </c>
      <c r="J2438" t="s">
        <v>2549</v>
      </c>
      <c r="K2438" t="s">
        <v>40</v>
      </c>
      <c r="L2438" s="70" t="s">
        <v>21</v>
      </c>
      <c r="M2438" s="70" t="s">
        <v>3966</v>
      </c>
      <c r="N2438" s="37" t="s">
        <v>67</v>
      </c>
      <c r="O2438" s="37" t="s">
        <v>67</v>
      </c>
      <c r="P2438" s="37" t="s">
        <v>3759</v>
      </c>
      <c r="Q2438" s="75" t="s">
        <v>3326</v>
      </c>
      <c r="R2438" t="s">
        <v>3691</v>
      </c>
      <c r="S2438" s="38">
        <v>12.5</v>
      </c>
      <c r="T2438">
        <v>1</v>
      </c>
      <c r="U2438">
        <v>0</v>
      </c>
      <c r="V2438" s="43" t="str">
        <f t="shared" si="167"/>
        <v>USD</v>
      </c>
    </row>
    <row r="2439" spans="1:22" x14ac:dyDescent="0.2">
      <c r="A2439" s="18" t="str">
        <f t="shared" si="165"/>
        <v>Catalogo principalCSP ENTIDADES NO CUALIFICADASCFQ7TTC0LHXT-0001_NCLF</v>
      </c>
      <c r="B2439" s="18" t="str">
        <f t="shared" si="166"/>
        <v>CFQ7TTC0LHXT-0001_NCLFCSP ENTIDADES NO CUALIFICADAS</v>
      </c>
      <c r="C2439" s="18"/>
      <c r="D2439" t="s">
        <v>122</v>
      </c>
      <c r="E2439" t="s">
        <v>3327</v>
      </c>
      <c r="F2439" t="s">
        <v>2547</v>
      </c>
      <c r="G2439" s="18" t="str">
        <f t="shared" si="164"/>
        <v>Catalogo principal</v>
      </c>
      <c r="H2439" s="43" t="s">
        <v>121</v>
      </c>
      <c r="I2439" s="37" t="s">
        <v>67</v>
      </c>
      <c r="J2439" t="s">
        <v>3710</v>
      </c>
      <c r="K2439" t="s">
        <v>40</v>
      </c>
      <c r="L2439" s="70" t="s">
        <v>21</v>
      </c>
      <c r="M2439" s="70" t="s">
        <v>3966</v>
      </c>
      <c r="N2439" s="37" t="s">
        <v>67</v>
      </c>
      <c r="O2439" s="37" t="s">
        <v>67</v>
      </c>
      <c r="P2439" s="37" t="s">
        <v>3759</v>
      </c>
      <c r="Q2439" s="75" t="s">
        <v>3327</v>
      </c>
      <c r="R2439" t="s">
        <v>3691</v>
      </c>
      <c r="S2439" s="38">
        <v>24</v>
      </c>
      <c r="T2439">
        <v>1</v>
      </c>
      <c r="U2439">
        <v>0</v>
      </c>
      <c r="V2439" s="43" t="str">
        <f t="shared" si="167"/>
        <v>USD</v>
      </c>
    </row>
    <row r="2440" spans="1:22" x14ac:dyDescent="0.2">
      <c r="A2440" s="18" t="str">
        <f t="shared" si="165"/>
        <v>Catalogo principalCSP ENTIDADES NO CUALIFICADASCFQ7TTC0LHXJ-0003_NCLF</v>
      </c>
      <c r="B2440" s="18" t="str">
        <f t="shared" si="166"/>
        <v>CFQ7TTC0LHXJ-0003_NCLFCSP ENTIDADES NO CUALIFICADAS</v>
      </c>
      <c r="C2440" s="18"/>
      <c r="D2440" t="s">
        <v>122</v>
      </c>
      <c r="E2440" t="s">
        <v>3328</v>
      </c>
      <c r="F2440" t="s">
        <v>2547</v>
      </c>
      <c r="G2440" s="18" t="str">
        <f t="shared" si="164"/>
        <v>Catalogo principal</v>
      </c>
      <c r="H2440" s="43" t="s">
        <v>121</v>
      </c>
      <c r="I2440" s="37" t="s">
        <v>67</v>
      </c>
      <c r="J2440" t="s">
        <v>3711</v>
      </c>
      <c r="K2440" t="s">
        <v>40</v>
      </c>
      <c r="L2440" s="70" t="s">
        <v>21</v>
      </c>
      <c r="M2440" s="70" t="s">
        <v>3966</v>
      </c>
      <c r="N2440" s="37" t="s">
        <v>67</v>
      </c>
      <c r="O2440" s="37" t="s">
        <v>67</v>
      </c>
      <c r="P2440" s="37" t="s">
        <v>3759</v>
      </c>
      <c r="Q2440" s="75" t="s">
        <v>3328</v>
      </c>
      <c r="R2440" t="s">
        <v>3691</v>
      </c>
      <c r="S2440" s="38">
        <v>6</v>
      </c>
      <c r="T2440">
        <v>1</v>
      </c>
      <c r="U2440">
        <v>0</v>
      </c>
      <c r="V2440" s="43" t="str">
        <f t="shared" si="167"/>
        <v>USD</v>
      </c>
    </row>
    <row r="2441" spans="1:22" x14ac:dyDescent="0.2">
      <c r="A2441" s="18" t="str">
        <f t="shared" si="165"/>
        <v>Catalogo principalCSP ENTIDADES NO CUALIFICADASCFQ7TTC0LHXJ-0001_NCLF</v>
      </c>
      <c r="B2441" s="18" t="str">
        <f t="shared" si="166"/>
        <v>CFQ7TTC0LHXJ-0001_NCLFCSP ENTIDADES NO CUALIFICADAS</v>
      </c>
      <c r="C2441" s="18"/>
      <c r="D2441" t="s">
        <v>122</v>
      </c>
      <c r="E2441" t="s">
        <v>3329</v>
      </c>
      <c r="F2441" t="s">
        <v>2547</v>
      </c>
      <c r="G2441" s="18" t="str">
        <f t="shared" si="164"/>
        <v>Catalogo principal</v>
      </c>
      <c r="H2441" s="43" t="s">
        <v>121</v>
      </c>
      <c r="I2441" s="37" t="s">
        <v>67</v>
      </c>
      <c r="J2441" t="s">
        <v>3712</v>
      </c>
      <c r="K2441" t="s">
        <v>40</v>
      </c>
      <c r="L2441" s="70" t="s">
        <v>21</v>
      </c>
      <c r="M2441" s="70" t="s">
        <v>3966</v>
      </c>
      <c r="N2441" s="37" t="s">
        <v>67</v>
      </c>
      <c r="O2441" s="37" t="s">
        <v>67</v>
      </c>
      <c r="P2441" s="37" t="s">
        <v>3759</v>
      </c>
      <c r="Q2441" s="75" t="s">
        <v>3329</v>
      </c>
      <c r="R2441" t="s">
        <v>3691</v>
      </c>
      <c r="S2441" s="38">
        <v>12</v>
      </c>
      <c r="T2441">
        <v>1</v>
      </c>
      <c r="U2441">
        <v>0</v>
      </c>
      <c r="V2441" s="43" t="str">
        <f t="shared" si="167"/>
        <v>USD</v>
      </c>
    </row>
    <row r="2442" spans="1:22" x14ac:dyDescent="0.2">
      <c r="A2442" s="18" t="str">
        <f t="shared" si="165"/>
        <v>Catalogo principalCSP ENTIDADES NO CUALIFICADASCFQ7TTC0LFLX-0003_NCLF</v>
      </c>
      <c r="B2442" s="18" t="str">
        <f t="shared" si="166"/>
        <v>CFQ7TTC0LFLX-0003_NCLFCSP ENTIDADES NO CUALIFICADAS</v>
      </c>
      <c r="C2442" s="18"/>
      <c r="D2442" t="s">
        <v>122</v>
      </c>
      <c r="E2442" t="s">
        <v>3330</v>
      </c>
      <c r="F2442" t="s">
        <v>2547</v>
      </c>
      <c r="G2442" s="18" t="str">
        <f t="shared" si="164"/>
        <v>Catalogo principal</v>
      </c>
      <c r="H2442" s="43" t="s">
        <v>121</v>
      </c>
      <c r="I2442" s="37" t="s">
        <v>67</v>
      </c>
      <c r="J2442" t="s">
        <v>2626</v>
      </c>
      <c r="K2442" t="s">
        <v>40</v>
      </c>
      <c r="L2442" s="70" t="s">
        <v>21</v>
      </c>
      <c r="M2442" s="70" t="s">
        <v>3966</v>
      </c>
      <c r="N2442" s="37" t="s">
        <v>67</v>
      </c>
      <c r="O2442" s="37" t="s">
        <v>67</v>
      </c>
      <c r="P2442" s="37" t="s">
        <v>3759</v>
      </c>
      <c r="Q2442" s="75" t="s">
        <v>3330</v>
      </c>
      <c r="R2442" t="s">
        <v>3691</v>
      </c>
      <c r="S2442" s="38">
        <v>36</v>
      </c>
      <c r="T2442">
        <v>1</v>
      </c>
      <c r="U2442">
        <v>0</v>
      </c>
      <c r="V2442" s="43" t="str">
        <f t="shared" si="167"/>
        <v>USD</v>
      </c>
    </row>
    <row r="2443" spans="1:22" x14ac:dyDescent="0.2">
      <c r="A2443" s="18" t="str">
        <f t="shared" si="165"/>
        <v>Catalogo principalCSP ENTIDADES NO CUALIFICADASCFQ7TTC0LFLX-0001_NCLF</v>
      </c>
      <c r="B2443" s="18" t="str">
        <f t="shared" si="166"/>
        <v>CFQ7TTC0LFLX-0001_NCLFCSP ENTIDADES NO CUALIFICADAS</v>
      </c>
      <c r="C2443" s="18"/>
      <c r="D2443" t="s">
        <v>122</v>
      </c>
      <c r="E2443" t="s">
        <v>3331</v>
      </c>
      <c r="F2443" t="s">
        <v>2547</v>
      </c>
      <c r="G2443" s="18" t="str">
        <f t="shared" si="164"/>
        <v>Catalogo principal</v>
      </c>
      <c r="H2443" s="43" t="s">
        <v>121</v>
      </c>
      <c r="I2443" s="37" t="s">
        <v>67</v>
      </c>
      <c r="J2443" t="s">
        <v>2567</v>
      </c>
      <c r="K2443" t="s">
        <v>40</v>
      </c>
      <c r="L2443" s="70" t="s">
        <v>21</v>
      </c>
      <c r="M2443" s="70" t="s">
        <v>3966</v>
      </c>
      <c r="N2443" s="37" t="s">
        <v>67</v>
      </c>
      <c r="O2443" s="37" t="s">
        <v>67</v>
      </c>
      <c r="P2443" s="37" t="s">
        <v>3759</v>
      </c>
      <c r="Q2443" s="75" t="s">
        <v>3331</v>
      </c>
      <c r="R2443" t="s">
        <v>3691</v>
      </c>
      <c r="S2443" s="38">
        <v>36</v>
      </c>
      <c r="T2443">
        <v>1</v>
      </c>
      <c r="U2443">
        <v>0</v>
      </c>
      <c r="V2443" s="43" t="str">
        <f t="shared" si="167"/>
        <v>USD</v>
      </c>
    </row>
    <row r="2444" spans="1:22" x14ac:dyDescent="0.2">
      <c r="A2444" s="18" t="str">
        <f t="shared" si="165"/>
        <v>Catalogo principalCSP ENTIDADES NO CUALIFICADASCFQ7TTC0LFLZ-0003_NCLF</v>
      </c>
      <c r="B2444" s="18" t="str">
        <f t="shared" si="166"/>
        <v>CFQ7TTC0LFLZ-0003_NCLFCSP ENTIDADES NO CUALIFICADAS</v>
      </c>
      <c r="C2444" s="18"/>
      <c r="D2444" t="s">
        <v>122</v>
      </c>
      <c r="E2444" t="s">
        <v>3332</v>
      </c>
      <c r="F2444" t="s">
        <v>2547</v>
      </c>
      <c r="G2444" s="18" t="str">
        <f t="shared" si="164"/>
        <v>Catalogo principal</v>
      </c>
      <c r="H2444" s="43" t="s">
        <v>121</v>
      </c>
      <c r="I2444" s="37" t="s">
        <v>67</v>
      </c>
      <c r="J2444" t="s">
        <v>2690</v>
      </c>
      <c r="K2444" t="s">
        <v>40</v>
      </c>
      <c r="L2444" s="70" t="s">
        <v>21</v>
      </c>
      <c r="M2444" s="70" t="s">
        <v>3966</v>
      </c>
      <c r="N2444" s="37" t="s">
        <v>67</v>
      </c>
      <c r="O2444" s="37" t="s">
        <v>67</v>
      </c>
      <c r="P2444" s="37" t="s">
        <v>3759</v>
      </c>
      <c r="Q2444" s="75" t="s">
        <v>3332</v>
      </c>
      <c r="R2444" t="s">
        <v>3691</v>
      </c>
      <c r="S2444" s="38">
        <v>57</v>
      </c>
      <c r="T2444">
        <v>1</v>
      </c>
      <c r="U2444">
        <v>0</v>
      </c>
      <c r="V2444" s="43" t="str">
        <f t="shared" si="167"/>
        <v>USD</v>
      </c>
    </row>
    <row r="2445" spans="1:22" x14ac:dyDescent="0.2">
      <c r="A2445" s="18" t="str">
        <f t="shared" si="165"/>
        <v>Catalogo principalCSP ENTIDADES NO CUALIFICADASCFQ7TTC0LFLZ-0002_NCLF</v>
      </c>
      <c r="B2445" s="18" t="str">
        <f t="shared" si="166"/>
        <v>CFQ7TTC0LFLZ-0002_NCLFCSP ENTIDADES NO CUALIFICADAS</v>
      </c>
      <c r="C2445" s="18"/>
      <c r="D2445" t="s">
        <v>122</v>
      </c>
      <c r="E2445" t="s">
        <v>3333</v>
      </c>
      <c r="F2445" t="s">
        <v>2547</v>
      </c>
      <c r="G2445" s="18" t="str">
        <f t="shared" si="164"/>
        <v>Catalogo principal</v>
      </c>
      <c r="H2445" s="43" t="s">
        <v>121</v>
      </c>
      <c r="I2445" s="37" t="s">
        <v>67</v>
      </c>
      <c r="J2445" t="s">
        <v>3713</v>
      </c>
      <c r="K2445" t="s">
        <v>40</v>
      </c>
      <c r="L2445" s="70" t="s">
        <v>21</v>
      </c>
      <c r="M2445" s="70" t="s">
        <v>3966</v>
      </c>
      <c r="N2445" s="37" t="s">
        <v>67</v>
      </c>
      <c r="O2445" s="37" t="s">
        <v>67</v>
      </c>
      <c r="P2445" s="37" t="s">
        <v>3759</v>
      </c>
      <c r="Q2445" s="75" t="s">
        <v>3333</v>
      </c>
      <c r="R2445" t="s">
        <v>3691</v>
      </c>
      <c r="S2445" s="38">
        <v>57</v>
      </c>
      <c r="T2445">
        <v>1</v>
      </c>
      <c r="U2445">
        <v>0</v>
      </c>
      <c r="V2445" s="43" t="str">
        <f t="shared" si="167"/>
        <v>USD</v>
      </c>
    </row>
    <row r="2446" spans="1:22" x14ac:dyDescent="0.2">
      <c r="A2446" s="18" t="str">
        <f t="shared" si="165"/>
        <v>Catalogo principalCSP ENTIDADES NO CUALIFICADASCFQ7TTC0LHR4-0002_NCLF</v>
      </c>
      <c r="B2446" s="18" t="str">
        <f t="shared" si="166"/>
        <v>CFQ7TTC0LHR4-0002_NCLFCSP ENTIDADES NO CUALIFICADAS</v>
      </c>
      <c r="C2446" s="18"/>
      <c r="D2446" t="s">
        <v>122</v>
      </c>
      <c r="E2446" t="s">
        <v>3334</v>
      </c>
      <c r="F2446" t="s">
        <v>2547</v>
      </c>
      <c r="G2446" s="18" t="str">
        <f t="shared" si="164"/>
        <v>Catalogo principal</v>
      </c>
      <c r="H2446" s="43" t="s">
        <v>121</v>
      </c>
      <c r="I2446" s="37" t="s">
        <v>67</v>
      </c>
      <c r="J2446" t="s">
        <v>2627</v>
      </c>
      <c r="K2446" t="s">
        <v>40</v>
      </c>
      <c r="L2446" s="70" t="s">
        <v>21</v>
      </c>
      <c r="M2446" s="70" t="s">
        <v>3966</v>
      </c>
      <c r="N2446" s="37" t="s">
        <v>67</v>
      </c>
      <c r="O2446" s="37" t="s">
        <v>67</v>
      </c>
      <c r="P2446" s="37" t="s">
        <v>3759</v>
      </c>
      <c r="Q2446" s="75" t="s">
        <v>3334</v>
      </c>
      <c r="R2446" t="s">
        <v>3691</v>
      </c>
      <c r="S2446" s="38">
        <v>500</v>
      </c>
      <c r="T2446">
        <v>1</v>
      </c>
      <c r="U2446">
        <v>0</v>
      </c>
      <c r="V2446" s="43" t="str">
        <f t="shared" si="167"/>
        <v>USD</v>
      </c>
    </row>
    <row r="2447" spans="1:22" x14ac:dyDescent="0.2">
      <c r="A2447" s="18" t="str">
        <f t="shared" si="165"/>
        <v>Catalogo principalCSP ENTIDADES NO CUALIFICADASCFQ7TTC0LHR4-0001_NCLF</v>
      </c>
      <c r="B2447" s="18" t="str">
        <f t="shared" si="166"/>
        <v>CFQ7TTC0LHR4-0001_NCLFCSP ENTIDADES NO CUALIFICADAS</v>
      </c>
      <c r="C2447" s="18"/>
      <c r="D2447" t="s">
        <v>122</v>
      </c>
      <c r="E2447" t="s">
        <v>3335</v>
      </c>
      <c r="F2447" t="s">
        <v>2547</v>
      </c>
      <c r="G2447" s="18" t="str">
        <f t="shared" si="164"/>
        <v>Catalogo principal</v>
      </c>
      <c r="H2447" s="43" t="s">
        <v>121</v>
      </c>
      <c r="I2447" s="37" t="s">
        <v>67</v>
      </c>
      <c r="J2447" t="s">
        <v>3510</v>
      </c>
      <c r="K2447" t="s">
        <v>40</v>
      </c>
      <c r="L2447" s="70" t="s">
        <v>21</v>
      </c>
      <c r="M2447" s="70" t="s">
        <v>3966</v>
      </c>
      <c r="N2447" s="37" t="s">
        <v>67</v>
      </c>
      <c r="O2447" s="37" t="s">
        <v>67</v>
      </c>
      <c r="P2447" s="37" t="s">
        <v>3759</v>
      </c>
      <c r="Q2447" s="75" t="s">
        <v>3335</v>
      </c>
      <c r="R2447" t="s">
        <v>3691</v>
      </c>
      <c r="S2447" s="38">
        <v>12</v>
      </c>
      <c r="T2447">
        <v>1</v>
      </c>
      <c r="U2447">
        <v>0</v>
      </c>
      <c r="V2447" s="43" t="str">
        <f t="shared" si="167"/>
        <v>USD</v>
      </c>
    </row>
    <row r="2448" spans="1:22" x14ac:dyDescent="0.2">
      <c r="A2448" s="18" t="str">
        <f t="shared" si="165"/>
        <v>Catalogo principalCSP ENTIDADES NO CUALIFICADASCFQ7TTC0HD6V-0001_NCLF</v>
      </c>
      <c r="B2448" s="18" t="str">
        <f t="shared" si="166"/>
        <v>CFQ7TTC0HD6V-0001_NCLFCSP ENTIDADES NO CUALIFICADAS</v>
      </c>
      <c r="C2448" s="18"/>
      <c r="D2448" t="s">
        <v>122</v>
      </c>
      <c r="E2448" t="s">
        <v>3336</v>
      </c>
      <c r="F2448" t="s">
        <v>2547</v>
      </c>
      <c r="G2448" s="18" t="str">
        <f t="shared" si="164"/>
        <v>Catalogo principal</v>
      </c>
      <c r="H2448" s="43" t="s">
        <v>121</v>
      </c>
      <c r="I2448" s="37" t="s">
        <v>67</v>
      </c>
      <c r="J2448" t="s">
        <v>2667</v>
      </c>
      <c r="K2448" t="s">
        <v>40</v>
      </c>
      <c r="L2448" s="70" t="s">
        <v>21</v>
      </c>
      <c r="M2448" s="70" t="s">
        <v>3966</v>
      </c>
      <c r="N2448" s="37" t="s">
        <v>67</v>
      </c>
      <c r="O2448" s="37" t="s">
        <v>67</v>
      </c>
      <c r="P2448" s="37" t="s">
        <v>3759</v>
      </c>
      <c r="Q2448" s="75" t="s">
        <v>3336</v>
      </c>
      <c r="R2448" t="s">
        <v>3691</v>
      </c>
      <c r="S2448" s="38">
        <v>6</v>
      </c>
      <c r="T2448">
        <v>1</v>
      </c>
      <c r="U2448">
        <v>0</v>
      </c>
      <c r="V2448" s="43" t="str">
        <f t="shared" si="167"/>
        <v>USD</v>
      </c>
    </row>
    <row r="2449" spans="1:22" x14ac:dyDescent="0.2">
      <c r="A2449" s="18" t="str">
        <f t="shared" si="165"/>
        <v>Catalogo principalCSP ENTIDADES NO CUALIFICADASCFQ7TTC0HD6T-0001_NCLF</v>
      </c>
      <c r="B2449" s="18" t="str">
        <f t="shared" si="166"/>
        <v>CFQ7TTC0HD6T-0001_NCLFCSP ENTIDADES NO CUALIFICADAS</v>
      </c>
      <c r="C2449" s="18"/>
      <c r="D2449" t="s">
        <v>122</v>
      </c>
      <c r="E2449" t="s">
        <v>3337</v>
      </c>
      <c r="F2449" t="s">
        <v>2547</v>
      </c>
      <c r="G2449" s="18" t="str">
        <f t="shared" si="164"/>
        <v>Catalogo principal</v>
      </c>
      <c r="H2449" s="43" t="s">
        <v>121</v>
      </c>
      <c r="I2449" s="37" t="s">
        <v>67</v>
      </c>
      <c r="J2449" t="s">
        <v>2650</v>
      </c>
      <c r="K2449" t="s">
        <v>40</v>
      </c>
      <c r="L2449" s="70" t="s">
        <v>21</v>
      </c>
      <c r="M2449" s="70" t="s">
        <v>3966</v>
      </c>
      <c r="N2449" s="37" t="s">
        <v>67</v>
      </c>
      <c r="O2449" s="37" t="s">
        <v>67</v>
      </c>
      <c r="P2449" s="37" t="s">
        <v>3759</v>
      </c>
      <c r="Q2449" s="75" t="s">
        <v>3337</v>
      </c>
      <c r="R2449" t="s">
        <v>3691</v>
      </c>
      <c r="S2449" s="38">
        <v>7</v>
      </c>
      <c r="T2449">
        <v>1</v>
      </c>
      <c r="U2449">
        <v>0</v>
      </c>
      <c r="V2449" s="43" t="str">
        <f t="shared" si="167"/>
        <v>USD</v>
      </c>
    </row>
    <row r="2450" spans="1:22" x14ac:dyDescent="0.2">
      <c r="A2450" s="18" t="str">
        <f t="shared" si="165"/>
        <v>Catalogo principalCSP ENTIDADES NO CUALIFICADASCFQ7TTC0HD6S-0001_NCLF</v>
      </c>
      <c r="B2450" s="18" t="str">
        <f t="shared" si="166"/>
        <v>CFQ7TTC0HD6S-0001_NCLFCSP ENTIDADES NO CUALIFICADAS</v>
      </c>
      <c r="C2450" s="18"/>
      <c r="D2450" t="s">
        <v>122</v>
      </c>
      <c r="E2450" t="s">
        <v>3338</v>
      </c>
      <c r="F2450" t="s">
        <v>2547</v>
      </c>
      <c r="G2450" s="18" t="str">
        <f t="shared" si="164"/>
        <v>Catalogo principal</v>
      </c>
      <c r="H2450" s="43" t="s">
        <v>121</v>
      </c>
      <c r="I2450" s="37" t="s">
        <v>67</v>
      </c>
      <c r="J2450" t="s">
        <v>2639</v>
      </c>
      <c r="K2450" t="s">
        <v>40</v>
      </c>
      <c r="L2450" s="70" t="s">
        <v>21</v>
      </c>
      <c r="M2450" s="70" t="s">
        <v>3966</v>
      </c>
      <c r="N2450" s="37" t="s">
        <v>67</v>
      </c>
      <c r="O2450" s="37" t="s">
        <v>67</v>
      </c>
      <c r="P2450" s="37" t="s">
        <v>3759</v>
      </c>
      <c r="Q2450" s="75" t="s">
        <v>3338</v>
      </c>
      <c r="R2450" t="s">
        <v>3691</v>
      </c>
      <c r="S2450" s="38">
        <v>6</v>
      </c>
      <c r="T2450">
        <v>1</v>
      </c>
      <c r="U2450">
        <v>0</v>
      </c>
      <c r="V2450" s="43" t="str">
        <f t="shared" si="167"/>
        <v>USD</v>
      </c>
    </row>
    <row r="2451" spans="1:22" x14ac:dyDescent="0.2">
      <c r="A2451" s="18" t="str">
        <f t="shared" si="165"/>
        <v>Catalogo principalCSP ENTIDADES NO CUALIFICADASCFQ7TTC0LHQB-0001_NCLF</v>
      </c>
      <c r="B2451" s="18" t="str">
        <f t="shared" si="166"/>
        <v>CFQ7TTC0LHQB-0001_NCLFCSP ENTIDADES NO CUALIFICADAS</v>
      </c>
      <c r="C2451" s="18"/>
      <c r="D2451" t="s">
        <v>122</v>
      </c>
      <c r="E2451" t="s">
        <v>3339</v>
      </c>
      <c r="F2451" t="s">
        <v>2547</v>
      </c>
      <c r="G2451" s="18" t="str">
        <f t="shared" si="164"/>
        <v>Catalogo principal</v>
      </c>
      <c r="H2451" s="43" t="s">
        <v>121</v>
      </c>
      <c r="I2451" s="37" t="s">
        <v>67</v>
      </c>
      <c r="J2451" t="s">
        <v>3511</v>
      </c>
      <c r="K2451" t="s">
        <v>40</v>
      </c>
      <c r="L2451" s="70" t="s">
        <v>21</v>
      </c>
      <c r="M2451" s="70" t="s">
        <v>3966</v>
      </c>
      <c r="N2451" s="37" t="s">
        <v>67</v>
      </c>
      <c r="O2451" s="37" t="s">
        <v>67</v>
      </c>
      <c r="P2451" s="37" t="s">
        <v>3759</v>
      </c>
      <c r="Q2451" s="75" t="s">
        <v>3339</v>
      </c>
      <c r="R2451" t="s">
        <v>3691</v>
      </c>
      <c r="S2451" s="38">
        <v>12</v>
      </c>
      <c r="T2451">
        <v>1</v>
      </c>
      <c r="U2451">
        <v>0</v>
      </c>
      <c r="V2451" s="43" t="str">
        <f t="shared" si="167"/>
        <v>USD</v>
      </c>
    </row>
    <row r="2452" spans="1:22" x14ac:dyDescent="0.2">
      <c r="A2452" s="18" t="str">
        <f t="shared" si="165"/>
        <v>Catalogo principalCSP ENTIDADES NO CUALIFICADASCFQ7TTC0MBMD-0007_NCLF</v>
      </c>
      <c r="B2452" s="18" t="str">
        <f t="shared" si="166"/>
        <v>CFQ7TTC0MBMD-0007_NCLFCSP ENTIDADES NO CUALIFICADAS</v>
      </c>
      <c r="C2452" s="18"/>
      <c r="D2452" t="s">
        <v>122</v>
      </c>
      <c r="E2452" t="s">
        <v>3340</v>
      </c>
      <c r="F2452" t="s">
        <v>2547</v>
      </c>
      <c r="G2452" s="18" t="str">
        <f t="shared" si="164"/>
        <v>Catalogo principal</v>
      </c>
      <c r="H2452" s="43" t="s">
        <v>121</v>
      </c>
      <c r="I2452" s="37" t="s">
        <v>67</v>
      </c>
      <c r="J2452" t="s">
        <v>3512</v>
      </c>
      <c r="K2452" t="s">
        <v>40</v>
      </c>
      <c r="L2452" s="70" t="s">
        <v>21</v>
      </c>
      <c r="M2452" s="70" t="s">
        <v>3966</v>
      </c>
      <c r="N2452" s="37" t="s">
        <v>67</v>
      </c>
      <c r="O2452" s="37" t="s">
        <v>67</v>
      </c>
      <c r="P2452" s="37" t="s">
        <v>3759</v>
      </c>
      <c r="Q2452" s="75" t="s">
        <v>3340</v>
      </c>
      <c r="R2452" t="s">
        <v>3691</v>
      </c>
      <c r="S2452" s="38">
        <v>13</v>
      </c>
      <c r="T2452">
        <v>1</v>
      </c>
      <c r="U2452">
        <v>0</v>
      </c>
      <c r="V2452" s="43" t="str">
        <f t="shared" si="167"/>
        <v>USD</v>
      </c>
    </row>
    <row r="2453" spans="1:22" x14ac:dyDescent="0.2">
      <c r="A2453" s="18" t="str">
        <f t="shared" si="165"/>
        <v>Catalogo principalCSP ENTIDADES NO CUALIFICADASCFQ7TTC0MBMD-0006_NCLF</v>
      </c>
      <c r="B2453" s="18" t="str">
        <f t="shared" si="166"/>
        <v>CFQ7TTC0MBMD-0006_NCLFCSP ENTIDADES NO CUALIFICADAS</v>
      </c>
      <c r="C2453" s="18"/>
      <c r="D2453" t="s">
        <v>122</v>
      </c>
      <c r="E2453" t="s">
        <v>3341</v>
      </c>
      <c r="F2453" t="s">
        <v>2547</v>
      </c>
      <c r="G2453" s="18" t="str">
        <f t="shared" si="164"/>
        <v>Catalogo principal</v>
      </c>
      <c r="H2453" s="43" t="s">
        <v>121</v>
      </c>
      <c r="I2453" s="37" t="s">
        <v>67</v>
      </c>
      <c r="J2453" t="s">
        <v>3513</v>
      </c>
      <c r="K2453" t="s">
        <v>40</v>
      </c>
      <c r="L2453" s="70" t="s">
        <v>21</v>
      </c>
      <c r="M2453" s="70" t="s">
        <v>3966</v>
      </c>
      <c r="N2453" s="37" t="s">
        <v>67</v>
      </c>
      <c r="O2453" s="37" t="s">
        <v>67</v>
      </c>
      <c r="P2453" s="37" t="s">
        <v>3759</v>
      </c>
      <c r="Q2453" s="75" t="s">
        <v>3341</v>
      </c>
      <c r="R2453" t="s">
        <v>3691</v>
      </c>
      <c r="S2453" s="38">
        <v>8</v>
      </c>
      <c r="T2453">
        <v>1</v>
      </c>
      <c r="U2453">
        <v>0</v>
      </c>
      <c r="V2453" s="43" t="str">
        <f t="shared" si="167"/>
        <v>USD</v>
      </c>
    </row>
    <row r="2454" spans="1:22" x14ac:dyDescent="0.2">
      <c r="A2454" s="18" t="str">
        <f t="shared" si="165"/>
        <v>Catalogo principalCSP ENTIDADES NO CUALIFICADASCFQ7TTC0MBMD-0005_NCLF</v>
      </c>
      <c r="B2454" s="18" t="str">
        <f t="shared" si="166"/>
        <v>CFQ7TTC0MBMD-0005_NCLFCSP ENTIDADES NO CUALIFICADAS</v>
      </c>
      <c r="C2454" s="18"/>
      <c r="D2454" t="s">
        <v>122</v>
      </c>
      <c r="E2454" t="s">
        <v>3342</v>
      </c>
      <c r="F2454" t="s">
        <v>2547</v>
      </c>
      <c r="G2454" s="18" t="str">
        <f t="shared" si="164"/>
        <v>Catalogo principal</v>
      </c>
      <c r="H2454" s="43" t="s">
        <v>121</v>
      </c>
      <c r="I2454" s="37" t="s">
        <v>67</v>
      </c>
      <c r="J2454" t="s">
        <v>3514</v>
      </c>
      <c r="K2454" t="s">
        <v>40</v>
      </c>
      <c r="L2454" s="70" t="s">
        <v>21</v>
      </c>
      <c r="M2454" s="70" t="s">
        <v>3966</v>
      </c>
      <c r="N2454" s="37" t="s">
        <v>67</v>
      </c>
      <c r="O2454" s="37" t="s">
        <v>67</v>
      </c>
      <c r="P2454" s="37" t="s">
        <v>3759</v>
      </c>
      <c r="Q2454" s="75" t="s">
        <v>3342</v>
      </c>
      <c r="R2454" t="s">
        <v>3691</v>
      </c>
      <c r="S2454" s="38">
        <v>8</v>
      </c>
      <c r="T2454">
        <v>1</v>
      </c>
      <c r="U2454">
        <v>0</v>
      </c>
      <c r="V2454" s="43" t="str">
        <f t="shared" si="167"/>
        <v>USD</v>
      </c>
    </row>
    <row r="2455" spans="1:22" x14ac:dyDescent="0.2">
      <c r="A2455" s="18" t="str">
        <f t="shared" si="165"/>
        <v>Catalogo principalCSP ENTIDADES NO CUALIFICADASCFQ7TTC0MBMD-0002_NCLF</v>
      </c>
      <c r="B2455" s="18" t="str">
        <f t="shared" si="166"/>
        <v>CFQ7TTC0MBMD-0002_NCLFCSP ENTIDADES NO CUALIFICADAS</v>
      </c>
      <c r="C2455" s="18"/>
      <c r="D2455" t="s">
        <v>122</v>
      </c>
      <c r="E2455" t="s">
        <v>3343</v>
      </c>
      <c r="F2455" t="s">
        <v>2547</v>
      </c>
      <c r="G2455" s="18" t="str">
        <f t="shared" si="164"/>
        <v>Catalogo principal</v>
      </c>
      <c r="H2455" s="43" t="s">
        <v>121</v>
      </c>
      <c r="I2455" s="37" t="s">
        <v>67</v>
      </c>
      <c r="J2455" t="s">
        <v>2558</v>
      </c>
      <c r="K2455" t="s">
        <v>40</v>
      </c>
      <c r="L2455" s="70" t="s">
        <v>21</v>
      </c>
      <c r="M2455" s="70" t="s">
        <v>3966</v>
      </c>
      <c r="N2455" s="37" t="s">
        <v>67</v>
      </c>
      <c r="O2455" s="37" t="s">
        <v>67</v>
      </c>
      <c r="P2455" s="37" t="s">
        <v>3759</v>
      </c>
      <c r="Q2455" s="75" t="s">
        <v>3343</v>
      </c>
      <c r="R2455" t="s">
        <v>3691</v>
      </c>
      <c r="S2455" s="38">
        <v>2.2999999999999998</v>
      </c>
      <c r="T2455">
        <v>1</v>
      </c>
      <c r="U2455">
        <v>0</v>
      </c>
      <c r="V2455" s="43" t="str">
        <f t="shared" si="167"/>
        <v>USD</v>
      </c>
    </row>
    <row r="2456" spans="1:22" x14ac:dyDescent="0.2">
      <c r="A2456" s="18" t="str">
        <f t="shared" si="165"/>
        <v>Catalogo principalCSP ENTIDADES NO CUALIFICADASCFQ7TTC0LH05-0001_NCLF</v>
      </c>
      <c r="B2456" s="18" t="str">
        <f t="shared" si="166"/>
        <v>CFQ7TTC0LH05-0001_NCLFCSP ENTIDADES NO CUALIFICADAS</v>
      </c>
      <c r="C2456" s="18"/>
      <c r="D2456" t="s">
        <v>122</v>
      </c>
      <c r="E2456" t="s">
        <v>3344</v>
      </c>
      <c r="F2456" t="s">
        <v>2547</v>
      </c>
      <c r="G2456" s="18" t="str">
        <f t="shared" si="164"/>
        <v>Catalogo principal</v>
      </c>
      <c r="H2456" s="43" t="s">
        <v>121</v>
      </c>
      <c r="I2456" s="37" t="s">
        <v>67</v>
      </c>
      <c r="J2456" t="s">
        <v>2574</v>
      </c>
      <c r="K2456" t="s">
        <v>40</v>
      </c>
      <c r="L2456" s="70" t="s">
        <v>21</v>
      </c>
      <c r="M2456" s="70" t="s">
        <v>3966</v>
      </c>
      <c r="N2456" s="37" t="s">
        <v>67</v>
      </c>
      <c r="O2456" s="37" t="s">
        <v>67</v>
      </c>
      <c r="P2456" s="37" t="s">
        <v>3759</v>
      </c>
      <c r="Q2456" s="75" t="s">
        <v>3344</v>
      </c>
      <c r="R2456" t="s">
        <v>3691</v>
      </c>
      <c r="S2456" s="38">
        <v>8</v>
      </c>
      <c r="T2456">
        <v>1</v>
      </c>
      <c r="U2456">
        <v>0</v>
      </c>
      <c r="V2456" s="43" t="str">
        <f t="shared" si="167"/>
        <v>USD</v>
      </c>
    </row>
    <row r="2457" spans="1:22" x14ac:dyDescent="0.2">
      <c r="A2457" s="18" t="str">
        <f t="shared" si="165"/>
        <v>Catalogo principalCSP ENTIDADES NO CUALIFICADASCFQ7TTC0HC36-0001_NCLF</v>
      </c>
      <c r="B2457" s="18" t="str">
        <f t="shared" si="166"/>
        <v>CFQ7TTC0HC36-0001_NCLFCSP ENTIDADES NO CUALIFICADAS</v>
      </c>
      <c r="C2457" s="18"/>
      <c r="D2457" t="s">
        <v>122</v>
      </c>
      <c r="E2457" t="s">
        <v>3345</v>
      </c>
      <c r="F2457" t="s">
        <v>2547</v>
      </c>
      <c r="G2457" s="18" t="str">
        <f t="shared" ref="G2457:G2520" si="168">D2457</f>
        <v>Catalogo principal</v>
      </c>
      <c r="H2457" s="43" t="s">
        <v>121</v>
      </c>
      <c r="I2457" s="37" t="s">
        <v>67</v>
      </c>
      <c r="J2457" t="s">
        <v>3714</v>
      </c>
      <c r="K2457" t="s">
        <v>40</v>
      </c>
      <c r="L2457" s="70" t="s">
        <v>21</v>
      </c>
      <c r="M2457" s="70" t="s">
        <v>3966</v>
      </c>
      <c r="N2457" s="37" t="s">
        <v>67</v>
      </c>
      <c r="O2457" s="37" t="s">
        <v>67</v>
      </c>
      <c r="P2457" s="37" t="s">
        <v>3759</v>
      </c>
      <c r="Q2457" s="75" t="s">
        <v>3345</v>
      </c>
      <c r="R2457" t="s">
        <v>3691</v>
      </c>
      <c r="S2457" s="38">
        <v>12</v>
      </c>
      <c r="T2457">
        <v>1</v>
      </c>
      <c r="U2457">
        <v>0</v>
      </c>
      <c r="V2457" s="43" t="str">
        <f t="shared" si="167"/>
        <v>USD</v>
      </c>
    </row>
    <row r="2458" spans="1:22" x14ac:dyDescent="0.2">
      <c r="A2458" s="18" t="str">
        <f t="shared" si="165"/>
        <v>Catalogo principalCSP ENTIDADES NO CUALIFICADASCFQ7TTC0J7WF-0004_NCLF</v>
      </c>
      <c r="B2458" s="18" t="str">
        <f t="shared" si="166"/>
        <v>CFQ7TTC0J7WF-0004_NCLFCSP ENTIDADES NO CUALIFICADAS</v>
      </c>
      <c r="C2458" s="18"/>
      <c r="D2458" t="s">
        <v>122</v>
      </c>
      <c r="E2458" t="s">
        <v>3346</v>
      </c>
      <c r="F2458" t="s">
        <v>2547</v>
      </c>
      <c r="G2458" s="18" t="str">
        <f t="shared" si="168"/>
        <v>Catalogo principal</v>
      </c>
      <c r="H2458" s="43" t="s">
        <v>121</v>
      </c>
      <c r="I2458" s="37" t="s">
        <v>67</v>
      </c>
      <c r="J2458" t="s">
        <v>4262</v>
      </c>
      <c r="K2458" t="s">
        <v>40</v>
      </c>
      <c r="L2458" s="70" t="s">
        <v>21</v>
      </c>
      <c r="M2458" s="70" t="s">
        <v>3966</v>
      </c>
      <c r="N2458" s="37" t="s">
        <v>67</v>
      </c>
      <c r="O2458" s="37" t="s">
        <v>67</v>
      </c>
      <c r="P2458" s="37" t="s">
        <v>3759</v>
      </c>
      <c r="Q2458" s="75" t="s">
        <v>3346</v>
      </c>
      <c r="R2458" t="s">
        <v>3691</v>
      </c>
      <c r="S2458" s="38">
        <v>4</v>
      </c>
      <c r="T2458">
        <v>1</v>
      </c>
      <c r="U2458">
        <v>0</v>
      </c>
      <c r="V2458" s="43" t="str">
        <f t="shared" si="167"/>
        <v>USD</v>
      </c>
    </row>
    <row r="2459" spans="1:22" x14ac:dyDescent="0.2">
      <c r="A2459" s="18" t="str">
        <f t="shared" si="165"/>
        <v>Catalogo principalCSP ENTIDADES NO CUALIFICADASCFQ7TTC0LHRR-0001_NCLF</v>
      </c>
      <c r="B2459" s="18" t="str">
        <f t="shared" si="166"/>
        <v>CFQ7TTC0LHRR-0001_NCLFCSP ENTIDADES NO CUALIFICADAS</v>
      </c>
      <c r="C2459" s="18"/>
      <c r="D2459" t="s">
        <v>122</v>
      </c>
      <c r="E2459" t="s">
        <v>3347</v>
      </c>
      <c r="F2459" t="s">
        <v>2547</v>
      </c>
      <c r="G2459" s="18" t="str">
        <f t="shared" si="168"/>
        <v>Catalogo principal</v>
      </c>
      <c r="H2459" s="43" t="s">
        <v>121</v>
      </c>
      <c r="I2459" s="37" t="s">
        <v>67</v>
      </c>
      <c r="J2459" t="s">
        <v>2691</v>
      </c>
      <c r="K2459" t="s">
        <v>40</v>
      </c>
      <c r="L2459" s="70" t="s">
        <v>21</v>
      </c>
      <c r="M2459" s="70" t="s">
        <v>3966</v>
      </c>
      <c r="N2459" s="37" t="s">
        <v>67</v>
      </c>
      <c r="O2459" s="37" t="s">
        <v>67</v>
      </c>
      <c r="P2459" s="37" t="s">
        <v>3759</v>
      </c>
      <c r="Q2459" s="75" t="s">
        <v>3347</v>
      </c>
      <c r="R2459" t="s">
        <v>3691</v>
      </c>
      <c r="S2459" s="38">
        <v>3.5</v>
      </c>
      <c r="T2459">
        <v>1</v>
      </c>
      <c r="U2459">
        <v>0</v>
      </c>
      <c r="V2459" s="43" t="str">
        <f t="shared" si="167"/>
        <v>USD</v>
      </c>
    </row>
    <row r="2460" spans="1:22" x14ac:dyDescent="0.2">
      <c r="A2460" s="18" t="str">
        <f t="shared" si="165"/>
        <v>Catalogo principalCSP ENTIDADES NO CUALIFICADASCFQ7TTC0J1GB-0003_NCLF</v>
      </c>
      <c r="B2460" s="18" t="str">
        <f t="shared" si="166"/>
        <v>CFQ7TTC0J1GB-0003_NCLFCSP ENTIDADES NO CUALIFICADAS</v>
      </c>
      <c r="C2460" s="18"/>
      <c r="D2460" t="s">
        <v>122</v>
      </c>
      <c r="E2460" t="s">
        <v>3348</v>
      </c>
      <c r="F2460" t="s">
        <v>2547</v>
      </c>
      <c r="G2460" s="18" t="str">
        <f t="shared" si="168"/>
        <v>Catalogo principal</v>
      </c>
      <c r="H2460" s="43" t="s">
        <v>121</v>
      </c>
      <c r="I2460" s="37" t="s">
        <v>67</v>
      </c>
      <c r="J2460" t="s">
        <v>2638</v>
      </c>
      <c r="K2460" t="s">
        <v>40</v>
      </c>
      <c r="L2460" s="70" t="s">
        <v>21</v>
      </c>
      <c r="M2460" s="70" t="s">
        <v>3966</v>
      </c>
      <c r="N2460" s="37" t="s">
        <v>67</v>
      </c>
      <c r="O2460" s="37" t="s">
        <v>67</v>
      </c>
      <c r="P2460" s="37" t="s">
        <v>3759</v>
      </c>
      <c r="Q2460" s="75" t="s">
        <v>3348</v>
      </c>
      <c r="R2460" t="s">
        <v>3691</v>
      </c>
      <c r="S2460" s="38">
        <v>3</v>
      </c>
      <c r="T2460">
        <v>1</v>
      </c>
      <c r="U2460">
        <v>0</v>
      </c>
      <c r="V2460" s="43" t="str">
        <f t="shared" si="167"/>
        <v>USD</v>
      </c>
    </row>
    <row r="2461" spans="1:22" x14ac:dyDescent="0.2">
      <c r="A2461" s="18" t="str">
        <f t="shared" si="165"/>
        <v>Catalogo principalCSP ENTIDADES NO CUALIFICADASCFQ7TTC0LGV0-0001_NCLF</v>
      </c>
      <c r="B2461" s="18" t="str">
        <f t="shared" si="166"/>
        <v>CFQ7TTC0LGV0-0001_NCLFCSP ENTIDADES NO CUALIFICADAS</v>
      </c>
      <c r="C2461" s="18"/>
      <c r="D2461" t="s">
        <v>122</v>
      </c>
      <c r="E2461" t="s">
        <v>3349</v>
      </c>
      <c r="F2461" t="s">
        <v>2547</v>
      </c>
      <c r="G2461" s="18" t="str">
        <f t="shared" si="168"/>
        <v>Catalogo principal</v>
      </c>
      <c r="H2461" s="43" t="s">
        <v>121</v>
      </c>
      <c r="I2461" s="37" t="s">
        <v>67</v>
      </c>
      <c r="J2461" t="s">
        <v>2694</v>
      </c>
      <c r="K2461" t="s">
        <v>40</v>
      </c>
      <c r="L2461" s="70" t="s">
        <v>21</v>
      </c>
      <c r="M2461" s="70" t="s">
        <v>3966</v>
      </c>
      <c r="N2461" s="37" t="s">
        <v>67</v>
      </c>
      <c r="O2461" s="37" t="s">
        <v>67</v>
      </c>
      <c r="P2461" s="37" t="s">
        <v>3759</v>
      </c>
      <c r="Q2461" s="75" t="s">
        <v>3349</v>
      </c>
      <c r="R2461" t="s">
        <v>3691</v>
      </c>
      <c r="S2461" s="38">
        <v>5.2</v>
      </c>
      <c r="T2461">
        <v>1</v>
      </c>
      <c r="U2461">
        <v>0</v>
      </c>
      <c r="V2461" s="43" t="str">
        <f t="shared" si="167"/>
        <v>USD</v>
      </c>
    </row>
    <row r="2462" spans="1:22" x14ac:dyDescent="0.2">
      <c r="A2462" s="18" t="str">
        <f t="shared" si="165"/>
        <v>Catalogo principalCSP ENTIDADES NO CUALIFICADASCFQ7TTC0LH0D-0001_NCLF</v>
      </c>
      <c r="B2462" s="18" t="str">
        <f t="shared" si="166"/>
        <v>CFQ7TTC0LH0D-0001_NCLFCSP ENTIDADES NO CUALIFICADAS</v>
      </c>
      <c r="C2462" s="18"/>
      <c r="D2462" t="s">
        <v>122</v>
      </c>
      <c r="E2462" t="s">
        <v>3350</v>
      </c>
      <c r="F2462" t="s">
        <v>2547</v>
      </c>
      <c r="G2462" s="18" t="str">
        <f t="shared" si="168"/>
        <v>Catalogo principal</v>
      </c>
      <c r="H2462" s="43" t="s">
        <v>121</v>
      </c>
      <c r="I2462" s="37" t="s">
        <v>67</v>
      </c>
      <c r="J2462" t="s">
        <v>2654</v>
      </c>
      <c r="K2462" t="s">
        <v>40</v>
      </c>
      <c r="L2462" s="70" t="s">
        <v>21</v>
      </c>
      <c r="M2462" s="70" t="s">
        <v>3966</v>
      </c>
      <c r="N2462" s="37" t="s">
        <v>67</v>
      </c>
      <c r="O2462" s="37" t="s">
        <v>67</v>
      </c>
      <c r="P2462" s="37" t="s">
        <v>3759</v>
      </c>
      <c r="Q2462" s="75" t="s">
        <v>3350</v>
      </c>
      <c r="R2462" t="s">
        <v>3691</v>
      </c>
      <c r="S2462" s="38">
        <v>5.5</v>
      </c>
      <c r="T2462">
        <v>1</v>
      </c>
      <c r="U2462">
        <v>0</v>
      </c>
      <c r="V2462" s="43" t="str">
        <f t="shared" si="167"/>
        <v>USD</v>
      </c>
    </row>
    <row r="2463" spans="1:22" x14ac:dyDescent="0.2">
      <c r="A2463" s="18" t="str">
        <f t="shared" si="165"/>
        <v>Catalogo principalCSP ENTIDADES NO CUALIFICADASCFQ7TTC0LH04-0001_NCLF</v>
      </c>
      <c r="B2463" s="18" t="str">
        <f t="shared" si="166"/>
        <v>CFQ7TTC0LH04-0001_NCLFCSP ENTIDADES NO CUALIFICADAS</v>
      </c>
      <c r="C2463" s="18"/>
      <c r="D2463" t="s">
        <v>122</v>
      </c>
      <c r="E2463" t="s">
        <v>3351</v>
      </c>
      <c r="F2463" t="s">
        <v>2547</v>
      </c>
      <c r="G2463" s="18" t="str">
        <f t="shared" si="168"/>
        <v>Catalogo principal</v>
      </c>
      <c r="H2463" s="43" t="s">
        <v>121</v>
      </c>
      <c r="I2463" s="37" t="s">
        <v>67</v>
      </c>
      <c r="J2463" t="s">
        <v>3515</v>
      </c>
      <c r="K2463" t="s">
        <v>40</v>
      </c>
      <c r="L2463" s="70" t="s">
        <v>21</v>
      </c>
      <c r="M2463" s="70" t="s">
        <v>3966</v>
      </c>
      <c r="N2463" s="37" t="s">
        <v>67</v>
      </c>
      <c r="O2463" s="37" t="s">
        <v>67</v>
      </c>
      <c r="P2463" s="37" t="s">
        <v>3759</v>
      </c>
      <c r="Q2463" s="75" t="s">
        <v>3351</v>
      </c>
      <c r="R2463" t="s">
        <v>3691</v>
      </c>
      <c r="S2463" s="38">
        <v>2</v>
      </c>
      <c r="T2463">
        <v>1</v>
      </c>
      <c r="U2463">
        <v>0</v>
      </c>
      <c r="V2463" s="43" t="str">
        <f t="shared" si="167"/>
        <v>USD</v>
      </c>
    </row>
    <row r="2464" spans="1:22" x14ac:dyDescent="0.2">
      <c r="A2464" s="18" t="str">
        <f t="shared" si="165"/>
        <v>Catalogo principalCSP ENTIDADES NO CUALIFICADASCFQ7TTC0LHXH-0001_NCLF</v>
      </c>
      <c r="B2464" s="18" t="str">
        <f t="shared" si="166"/>
        <v>CFQ7TTC0LHXH-0001_NCLFCSP ENTIDADES NO CUALIFICADAS</v>
      </c>
      <c r="C2464" s="18"/>
      <c r="D2464" t="s">
        <v>122</v>
      </c>
      <c r="E2464" t="s">
        <v>3352</v>
      </c>
      <c r="F2464" t="s">
        <v>2547</v>
      </c>
      <c r="G2464" s="18" t="str">
        <f t="shared" si="168"/>
        <v>Catalogo principal</v>
      </c>
      <c r="H2464" s="43" t="s">
        <v>121</v>
      </c>
      <c r="I2464" s="37" t="s">
        <v>67</v>
      </c>
      <c r="J2464" t="s">
        <v>3516</v>
      </c>
      <c r="K2464" t="s">
        <v>40</v>
      </c>
      <c r="L2464" s="70" t="s">
        <v>21</v>
      </c>
      <c r="M2464" s="70" t="s">
        <v>3966</v>
      </c>
      <c r="N2464" s="37" t="s">
        <v>67</v>
      </c>
      <c r="O2464" s="37" t="s">
        <v>67</v>
      </c>
      <c r="P2464" s="37" t="s">
        <v>3759</v>
      </c>
      <c r="Q2464" s="75" t="s">
        <v>3352</v>
      </c>
      <c r="R2464" t="s">
        <v>3691</v>
      </c>
      <c r="S2464" s="38">
        <v>5</v>
      </c>
      <c r="T2464">
        <v>1</v>
      </c>
      <c r="U2464">
        <v>0</v>
      </c>
      <c r="V2464" s="43" t="str">
        <f t="shared" si="167"/>
        <v>USD</v>
      </c>
    </row>
    <row r="2465" spans="1:22" x14ac:dyDescent="0.2">
      <c r="A2465" s="18" t="str">
        <f t="shared" si="165"/>
        <v>Catalogo principalCSP ENTIDADES NO CUALIFICADASCFQ7TTC0Q17R-0001_NCLF</v>
      </c>
      <c r="B2465" s="18" t="str">
        <f t="shared" si="166"/>
        <v>CFQ7TTC0Q17R-0001_NCLFCSP ENTIDADES NO CUALIFICADAS</v>
      </c>
      <c r="C2465" s="18"/>
      <c r="D2465" t="s">
        <v>122</v>
      </c>
      <c r="E2465" t="s">
        <v>3353</v>
      </c>
      <c r="F2465" t="s">
        <v>2547</v>
      </c>
      <c r="G2465" s="18" t="str">
        <f t="shared" si="168"/>
        <v>Catalogo principal</v>
      </c>
      <c r="H2465" s="43" t="s">
        <v>121</v>
      </c>
      <c r="I2465" s="37" t="s">
        <v>67</v>
      </c>
      <c r="J2465" t="s">
        <v>3517</v>
      </c>
      <c r="K2465" t="s">
        <v>40</v>
      </c>
      <c r="L2465" s="70" t="s">
        <v>21</v>
      </c>
      <c r="M2465" s="70" t="s">
        <v>3966</v>
      </c>
      <c r="N2465" s="37" t="s">
        <v>67</v>
      </c>
      <c r="O2465" s="37" t="s">
        <v>67</v>
      </c>
      <c r="P2465" s="37" t="s">
        <v>3759</v>
      </c>
      <c r="Q2465" s="75" t="s">
        <v>3353</v>
      </c>
      <c r="R2465" t="s">
        <v>3691</v>
      </c>
      <c r="S2465" s="38">
        <v>3.5</v>
      </c>
      <c r="T2465">
        <v>1</v>
      </c>
      <c r="U2465">
        <v>0</v>
      </c>
      <c r="V2465" s="43" t="str">
        <f t="shared" si="167"/>
        <v>USD</v>
      </c>
    </row>
    <row r="2466" spans="1:22" x14ac:dyDescent="0.2">
      <c r="A2466" s="18" t="str">
        <f t="shared" si="165"/>
        <v>Catalogo principalCSP ENTIDADES NO CUALIFICADASCFQ7TTC0LCH4-0009_NCLF</v>
      </c>
      <c r="B2466" s="18" t="str">
        <f t="shared" si="166"/>
        <v>CFQ7TTC0LCH4-0009_NCLFCSP ENTIDADES NO CUALIFICADAS</v>
      </c>
      <c r="C2466" s="18"/>
      <c r="D2466" t="s">
        <v>122</v>
      </c>
      <c r="E2466" t="s">
        <v>3354</v>
      </c>
      <c r="F2466" t="s">
        <v>2547</v>
      </c>
      <c r="G2466" s="18" t="str">
        <f t="shared" si="168"/>
        <v>Catalogo principal</v>
      </c>
      <c r="H2466" s="43" t="s">
        <v>121</v>
      </c>
      <c r="I2466" s="37" t="s">
        <v>67</v>
      </c>
      <c r="J2466" t="s">
        <v>4263</v>
      </c>
      <c r="K2466" t="s">
        <v>40</v>
      </c>
      <c r="L2466" s="70" t="s">
        <v>21</v>
      </c>
      <c r="M2466" s="70" t="s">
        <v>3966</v>
      </c>
      <c r="N2466" s="37" t="s">
        <v>67</v>
      </c>
      <c r="O2466" s="37" t="s">
        <v>67</v>
      </c>
      <c r="P2466" s="37" t="s">
        <v>3759</v>
      </c>
      <c r="Q2466" s="75" t="s">
        <v>3354</v>
      </c>
      <c r="R2466" t="s">
        <v>3691</v>
      </c>
      <c r="S2466" s="38">
        <v>8</v>
      </c>
      <c r="T2466">
        <v>1</v>
      </c>
      <c r="U2466">
        <v>0</v>
      </c>
      <c r="V2466" s="43" t="str">
        <f t="shared" si="167"/>
        <v>USD</v>
      </c>
    </row>
    <row r="2467" spans="1:22" x14ac:dyDescent="0.2">
      <c r="A2467" s="18" t="str">
        <f t="shared" si="165"/>
        <v>Catalogo principalCSP ENTIDADES NO CUALIFICADASCFQ7TTC0LCH4-0006_NCLF</v>
      </c>
      <c r="B2467" s="18" t="str">
        <f t="shared" si="166"/>
        <v>CFQ7TTC0LCH4-0006_NCLFCSP ENTIDADES NO CUALIFICADAS</v>
      </c>
      <c r="C2467" s="18"/>
      <c r="D2467" t="s">
        <v>122</v>
      </c>
      <c r="E2467" t="s">
        <v>3355</v>
      </c>
      <c r="F2467" t="s">
        <v>2547</v>
      </c>
      <c r="G2467" s="18" t="str">
        <f t="shared" si="168"/>
        <v>Catalogo principal</v>
      </c>
      <c r="H2467" s="43" t="s">
        <v>121</v>
      </c>
      <c r="I2467" s="37" t="s">
        <v>67</v>
      </c>
      <c r="J2467" t="s">
        <v>4264</v>
      </c>
      <c r="K2467" t="s">
        <v>40</v>
      </c>
      <c r="L2467" s="70" t="s">
        <v>21</v>
      </c>
      <c r="M2467" s="70" t="s">
        <v>3966</v>
      </c>
      <c r="N2467" s="37" t="s">
        <v>67</v>
      </c>
      <c r="O2467" s="37" t="s">
        <v>67</v>
      </c>
      <c r="P2467" s="37" t="s">
        <v>3759</v>
      </c>
      <c r="Q2467" s="75" t="s">
        <v>3355</v>
      </c>
      <c r="R2467" t="s">
        <v>3691</v>
      </c>
      <c r="S2467" s="38">
        <v>4</v>
      </c>
      <c r="T2467">
        <v>1</v>
      </c>
      <c r="U2467">
        <v>0</v>
      </c>
      <c r="V2467" s="43" t="str">
        <f t="shared" si="167"/>
        <v>USD</v>
      </c>
    </row>
    <row r="2468" spans="1:22" x14ac:dyDescent="0.2">
      <c r="A2468" s="18" t="str">
        <f t="shared" si="165"/>
        <v>Catalogo principalCSP ENTIDADES NO CUALIFICADASCFQ7TTC0LCH4-0004_NCLF</v>
      </c>
      <c r="B2468" s="18" t="str">
        <f t="shared" si="166"/>
        <v>CFQ7TTC0LCH4-0004_NCLFCSP ENTIDADES NO CUALIFICADAS</v>
      </c>
      <c r="C2468" s="18"/>
      <c r="D2468" t="s">
        <v>122</v>
      </c>
      <c r="E2468" t="s">
        <v>3356</v>
      </c>
      <c r="F2468" t="s">
        <v>2547</v>
      </c>
      <c r="G2468" s="18" t="str">
        <f t="shared" si="168"/>
        <v>Catalogo principal</v>
      </c>
      <c r="H2468" s="43" t="s">
        <v>121</v>
      </c>
      <c r="I2468" s="37" t="s">
        <v>67</v>
      </c>
      <c r="J2468" t="s">
        <v>4265</v>
      </c>
      <c r="K2468" t="s">
        <v>40</v>
      </c>
      <c r="L2468" s="70" t="s">
        <v>21</v>
      </c>
      <c r="M2468" s="70" t="s">
        <v>3966</v>
      </c>
      <c r="N2468" s="37" t="s">
        <v>67</v>
      </c>
      <c r="O2468" s="37" t="s">
        <v>67</v>
      </c>
      <c r="P2468" s="37" t="s">
        <v>3759</v>
      </c>
      <c r="Q2468" s="75" t="s">
        <v>3356</v>
      </c>
      <c r="R2468" t="s">
        <v>3691</v>
      </c>
      <c r="S2468" s="38">
        <v>2.7</v>
      </c>
      <c r="T2468">
        <v>1</v>
      </c>
      <c r="U2468">
        <v>0</v>
      </c>
      <c r="V2468" s="43" t="str">
        <f t="shared" si="167"/>
        <v>USD</v>
      </c>
    </row>
    <row r="2469" spans="1:22" x14ac:dyDescent="0.2">
      <c r="A2469" s="18" t="str">
        <f t="shared" si="165"/>
        <v>Catalogo principalCSP ENTIDADES NO CUALIFICADASCFQ7TTC0LH0C-0001_NCLF</v>
      </c>
      <c r="B2469" s="18" t="str">
        <f t="shared" si="166"/>
        <v>CFQ7TTC0LH0C-0001_NCLFCSP ENTIDADES NO CUALIFICADAS</v>
      </c>
      <c r="C2469" s="18"/>
      <c r="D2469" t="s">
        <v>122</v>
      </c>
      <c r="E2469" t="s">
        <v>3357</v>
      </c>
      <c r="F2469" t="s">
        <v>2547</v>
      </c>
      <c r="G2469" s="18" t="str">
        <f t="shared" si="168"/>
        <v>Catalogo principal</v>
      </c>
      <c r="H2469" s="43" t="s">
        <v>121</v>
      </c>
      <c r="I2469" s="37" t="s">
        <v>67</v>
      </c>
      <c r="J2469" t="s">
        <v>3518</v>
      </c>
      <c r="K2469" t="s">
        <v>40</v>
      </c>
      <c r="L2469" s="70" t="s">
        <v>21</v>
      </c>
      <c r="M2469" s="70" t="s">
        <v>3966</v>
      </c>
      <c r="N2469" s="37" t="s">
        <v>67</v>
      </c>
      <c r="O2469" s="37" t="s">
        <v>67</v>
      </c>
      <c r="P2469" s="37" t="s">
        <v>3759</v>
      </c>
      <c r="Q2469" s="75" t="s">
        <v>3357</v>
      </c>
      <c r="R2469" t="s">
        <v>3691</v>
      </c>
      <c r="S2469" s="38">
        <v>2</v>
      </c>
      <c r="T2469">
        <v>1</v>
      </c>
      <c r="U2469">
        <v>0</v>
      </c>
      <c r="V2469" s="43" t="str">
        <f t="shared" si="167"/>
        <v>USD</v>
      </c>
    </row>
    <row r="2470" spans="1:22" x14ac:dyDescent="0.2">
      <c r="A2470" s="18" t="str">
        <f t="shared" si="165"/>
        <v>Catalogo principalCSP ENTIDADES NO CUALIFICADASCFQ7TTC0LHPG-0001_NCLF</v>
      </c>
      <c r="B2470" s="18" t="str">
        <f t="shared" si="166"/>
        <v>CFQ7TTC0LHPG-0001_NCLFCSP ENTIDADES NO CUALIFICADAS</v>
      </c>
      <c r="C2470" s="18"/>
      <c r="D2470" t="s">
        <v>122</v>
      </c>
      <c r="E2470" t="s">
        <v>3358</v>
      </c>
      <c r="F2470" t="s">
        <v>2547</v>
      </c>
      <c r="G2470" s="18" t="str">
        <f t="shared" si="168"/>
        <v>Catalogo principal</v>
      </c>
      <c r="H2470" s="43" t="s">
        <v>121</v>
      </c>
      <c r="I2470" s="37" t="s">
        <v>67</v>
      </c>
      <c r="J2470" t="s">
        <v>3519</v>
      </c>
      <c r="K2470" t="s">
        <v>40</v>
      </c>
      <c r="L2470" s="70" t="s">
        <v>21</v>
      </c>
      <c r="M2470" s="70" t="s">
        <v>3966</v>
      </c>
      <c r="N2470" s="37" t="s">
        <v>67</v>
      </c>
      <c r="O2470" s="37" t="s">
        <v>67</v>
      </c>
      <c r="P2470" s="37" t="s">
        <v>3759</v>
      </c>
      <c r="Q2470" s="75" t="s">
        <v>3358</v>
      </c>
      <c r="R2470" t="s">
        <v>3691</v>
      </c>
      <c r="S2470" s="38">
        <v>100</v>
      </c>
      <c r="T2470">
        <v>1</v>
      </c>
      <c r="U2470">
        <v>0</v>
      </c>
      <c r="V2470" s="43" t="str">
        <f t="shared" si="167"/>
        <v>USD</v>
      </c>
    </row>
    <row r="2471" spans="1:22" x14ac:dyDescent="0.2">
      <c r="A2471" s="18" t="str">
        <f t="shared" si="165"/>
        <v>Catalogo principalCSP ENTIDADES NO CUALIFICADASCFQ7TTC0JXCZ-0004_NCLF</v>
      </c>
      <c r="B2471" s="18" t="str">
        <f t="shared" si="166"/>
        <v>CFQ7TTC0JXCZ-0004_NCLFCSP ENTIDADES NO CUALIFICADAS</v>
      </c>
      <c r="C2471" s="18"/>
      <c r="D2471" t="s">
        <v>122</v>
      </c>
      <c r="E2471" t="s">
        <v>3359</v>
      </c>
      <c r="F2471" t="s">
        <v>2547</v>
      </c>
      <c r="G2471" s="18" t="str">
        <f t="shared" si="168"/>
        <v>Catalogo principal</v>
      </c>
      <c r="H2471" s="43" t="s">
        <v>121</v>
      </c>
      <c r="I2471" s="37" t="s">
        <v>67</v>
      </c>
      <c r="J2471" t="s">
        <v>3629</v>
      </c>
      <c r="K2471" t="s">
        <v>40</v>
      </c>
      <c r="L2471" s="70" t="s">
        <v>21</v>
      </c>
      <c r="M2471" s="70" t="s">
        <v>3966</v>
      </c>
      <c r="N2471" s="37" t="s">
        <v>67</v>
      </c>
      <c r="O2471" s="37" t="s">
        <v>67</v>
      </c>
      <c r="P2471" s="37" t="s">
        <v>3759</v>
      </c>
      <c r="Q2471" s="75" t="s">
        <v>3359</v>
      </c>
      <c r="R2471" t="s">
        <v>3691</v>
      </c>
      <c r="S2471" s="38">
        <v>0</v>
      </c>
      <c r="T2471">
        <v>1</v>
      </c>
      <c r="U2471">
        <v>0</v>
      </c>
      <c r="V2471" s="43" t="str">
        <f t="shared" si="167"/>
        <v>USD</v>
      </c>
    </row>
    <row r="2472" spans="1:22" x14ac:dyDescent="0.2">
      <c r="A2472" s="18" t="str">
        <f t="shared" si="165"/>
        <v>Catalogo principalCSP ENTIDADES NO CUALIFICADASCFQ7TTC0JN4R-0002_NCLF</v>
      </c>
      <c r="B2472" s="18" t="str">
        <f t="shared" si="166"/>
        <v>CFQ7TTC0JN4R-0002_NCLFCSP ENTIDADES NO CUALIFICADAS</v>
      </c>
      <c r="C2472" s="18"/>
      <c r="D2472" t="s">
        <v>122</v>
      </c>
      <c r="E2472" t="s">
        <v>3360</v>
      </c>
      <c r="F2472" t="s">
        <v>2547</v>
      </c>
      <c r="G2472" s="18" t="str">
        <f t="shared" si="168"/>
        <v>Catalogo principal</v>
      </c>
      <c r="H2472" s="43" t="s">
        <v>121</v>
      </c>
      <c r="I2472" s="37" t="s">
        <v>67</v>
      </c>
      <c r="J2472" t="s">
        <v>3912</v>
      </c>
      <c r="K2472" t="s">
        <v>40</v>
      </c>
      <c r="L2472" s="70" t="s">
        <v>21</v>
      </c>
      <c r="M2472" s="70" t="s">
        <v>3966</v>
      </c>
      <c r="N2472" s="37" t="s">
        <v>67</v>
      </c>
      <c r="O2472" s="37" t="s">
        <v>67</v>
      </c>
      <c r="P2472" s="37" t="s">
        <v>3759</v>
      </c>
      <c r="Q2472" s="75" t="s">
        <v>3360</v>
      </c>
      <c r="R2472" t="s">
        <v>3691</v>
      </c>
      <c r="S2472" s="38">
        <v>4</v>
      </c>
      <c r="T2472">
        <v>1</v>
      </c>
      <c r="U2472">
        <v>0</v>
      </c>
      <c r="V2472" s="43" t="str">
        <f t="shared" si="167"/>
        <v>USD</v>
      </c>
    </row>
    <row r="2473" spans="1:22" x14ac:dyDescent="0.2">
      <c r="A2473" s="18" t="str">
        <f t="shared" si="165"/>
        <v>Catalogo principalCSP ENTIDADES NO CUALIFICADASCFQ7TTC0LH0T-0001_NCLF</v>
      </c>
      <c r="B2473" s="18" t="str">
        <f t="shared" si="166"/>
        <v>CFQ7TTC0LH0T-0001_NCLFCSP ENTIDADES NO CUALIFICADAS</v>
      </c>
      <c r="C2473" s="18"/>
      <c r="D2473" t="s">
        <v>122</v>
      </c>
      <c r="E2473" t="s">
        <v>3361</v>
      </c>
      <c r="F2473" t="s">
        <v>2547</v>
      </c>
      <c r="G2473" s="18" t="str">
        <f t="shared" si="168"/>
        <v>Catalogo principal</v>
      </c>
      <c r="H2473" s="43" t="s">
        <v>121</v>
      </c>
      <c r="I2473" s="37" t="s">
        <v>67</v>
      </c>
      <c r="J2473" t="s">
        <v>3520</v>
      </c>
      <c r="K2473" t="s">
        <v>40</v>
      </c>
      <c r="L2473" s="70" t="s">
        <v>21</v>
      </c>
      <c r="M2473" s="70" t="s">
        <v>3966</v>
      </c>
      <c r="N2473" s="37" t="s">
        <v>67</v>
      </c>
      <c r="O2473" s="37" t="s">
        <v>67</v>
      </c>
      <c r="P2473" s="37" t="s">
        <v>3759</v>
      </c>
      <c r="Q2473" s="75" t="s">
        <v>3361</v>
      </c>
      <c r="R2473" t="s">
        <v>3691</v>
      </c>
      <c r="S2473" s="38">
        <v>8</v>
      </c>
      <c r="T2473">
        <v>1</v>
      </c>
      <c r="U2473">
        <v>0</v>
      </c>
      <c r="V2473" s="43" t="str">
        <f t="shared" si="167"/>
        <v>USD</v>
      </c>
    </row>
    <row r="2474" spans="1:22" x14ac:dyDescent="0.2">
      <c r="A2474" s="18" t="str">
        <f t="shared" si="165"/>
        <v>Catalogo principalCSP ENTIDADES NO CUALIFICADASCFQ7TTC0LH0R-0001_NCLF</v>
      </c>
      <c r="B2474" s="18" t="str">
        <f t="shared" si="166"/>
        <v>CFQ7TTC0LH0R-0001_NCLFCSP ENTIDADES NO CUALIFICADAS</v>
      </c>
      <c r="C2474" s="18"/>
      <c r="D2474" t="s">
        <v>122</v>
      </c>
      <c r="E2474" t="s">
        <v>3362</v>
      </c>
      <c r="F2474" t="s">
        <v>2547</v>
      </c>
      <c r="G2474" s="18" t="str">
        <f t="shared" si="168"/>
        <v>Catalogo principal</v>
      </c>
      <c r="H2474" s="43" t="s">
        <v>121</v>
      </c>
      <c r="I2474" s="37" t="s">
        <v>67</v>
      </c>
      <c r="J2474" t="s">
        <v>3630</v>
      </c>
      <c r="K2474" t="s">
        <v>40</v>
      </c>
      <c r="L2474" s="70" t="s">
        <v>21</v>
      </c>
      <c r="M2474" s="70" t="s">
        <v>3966</v>
      </c>
      <c r="N2474" s="37" t="s">
        <v>67</v>
      </c>
      <c r="O2474" s="37" t="s">
        <v>67</v>
      </c>
      <c r="P2474" s="37" t="s">
        <v>3759</v>
      </c>
      <c r="Q2474" s="75" t="s">
        <v>3362</v>
      </c>
      <c r="R2474" t="s">
        <v>3691</v>
      </c>
      <c r="S2474" s="38">
        <v>0</v>
      </c>
      <c r="T2474">
        <v>1</v>
      </c>
      <c r="U2474">
        <v>0</v>
      </c>
      <c r="V2474" s="43" t="str">
        <f t="shared" si="167"/>
        <v>USD</v>
      </c>
    </row>
    <row r="2475" spans="1:22" x14ac:dyDescent="0.2">
      <c r="A2475" s="18" t="str">
        <f t="shared" si="165"/>
        <v>Catalogo principalCSP ENTIDADES NO CUALIFICADASCFQ7TTC0HL73-0001_NCLF</v>
      </c>
      <c r="B2475" s="18" t="str">
        <f t="shared" si="166"/>
        <v>CFQ7TTC0HL73-0001_NCLFCSP ENTIDADES NO CUALIFICADAS</v>
      </c>
      <c r="C2475" s="18"/>
      <c r="D2475" t="s">
        <v>122</v>
      </c>
      <c r="E2475" t="s">
        <v>3363</v>
      </c>
      <c r="F2475" t="s">
        <v>2547</v>
      </c>
      <c r="G2475" s="18" t="str">
        <f t="shared" si="168"/>
        <v>Catalogo principal</v>
      </c>
      <c r="H2475" s="43" t="s">
        <v>121</v>
      </c>
      <c r="I2475" s="37" t="s">
        <v>67</v>
      </c>
      <c r="J2475" t="s">
        <v>3715</v>
      </c>
      <c r="K2475" t="s">
        <v>40</v>
      </c>
      <c r="L2475" s="70" t="s">
        <v>21</v>
      </c>
      <c r="M2475" s="70" t="s">
        <v>3966</v>
      </c>
      <c r="N2475" s="37" t="s">
        <v>67</v>
      </c>
      <c r="O2475" s="37" t="s">
        <v>67</v>
      </c>
      <c r="P2475" s="37" t="s">
        <v>3759</v>
      </c>
      <c r="Q2475" s="75" t="s">
        <v>3363</v>
      </c>
      <c r="R2475" t="s">
        <v>3691</v>
      </c>
      <c r="S2475" s="38">
        <v>20</v>
      </c>
      <c r="T2475">
        <v>1</v>
      </c>
      <c r="U2475">
        <v>0</v>
      </c>
      <c r="V2475" s="43" t="str">
        <f t="shared" si="167"/>
        <v>USD</v>
      </c>
    </row>
    <row r="2476" spans="1:22" x14ac:dyDescent="0.2">
      <c r="A2476" s="18" t="str">
        <f t="shared" si="165"/>
        <v>Catalogo principalCSP ENTIDADES NO CUALIFICADASCFQ7TTC0J7V7-0002_NCLF</v>
      </c>
      <c r="B2476" s="18" t="str">
        <f t="shared" si="166"/>
        <v>CFQ7TTC0J7V7-0002_NCLFCSP ENTIDADES NO CUALIFICADAS</v>
      </c>
      <c r="C2476" s="18"/>
      <c r="D2476" t="s">
        <v>122</v>
      </c>
      <c r="E2476" t="s">
        <v>3364</v>
      </c>
      <c r="F2476" t="s">
        <v>2547</v>
      </c>
      <c r="G2476" s="18" t="str">
        <f t="shared" si="168"/>
        <v>Catalogo principal</v>
      </c>
      <c r="H2476" s="43" t="s">
        <v>121</v>
      </c>
      <c r="I2476" s="37" t="s">
        <v>67</v>
      </c>
      <c r="J2476" t="s">
        <v>3913</v>
      </c>
      <c r="K2476" t="s">
        <v>40</v>
      </c>
      <c r="L2476" s="70" t="s">
        <v>21</v>
      </c>
      <c r="M2476" s="70" t="s">
        <v>3966</v>
      </c>
      <c r="N2476" s="37" t="s">
        <v>67</v>
      </c>
      <c r="O2476" s="37" t="s">
        <v>67</v>
      </c>
      <c r="P2476" s="37" t="s">
        <v>3759</v>
      </c>
      <c r="Q2476" s="75" t="s">
        <v>3364</v>
      </c>
      <c r="R2476" t="s">
        <v>3691</v>
      </c>
      <c r="S2476" s="38">
        <v>12</v>
      </c>
      <c r="T2476">
        <v>1</v>
      </c>
      <c r="U2476">
        <v>0</v>
      </c>
      <c r="V2476" s="43" t="str">
        <f t="shared" si="167"/>
        <v>USD</v>
      </c>
    </row>
    <row r="2477" spans="1:22" x14ac:dyDescent="0.2">
      <c r="A2477" s="18" t="str">
        <f t="shared" si="165"/>
        <v>Catalogo principalCSP ENTIDADES NO CUALIFICADASCFQ7TTC0LHWF-0008_NCLF</v>
      </c>
      <c r="B2477" s="18" t="str">
        <f t="shared" si="166"/>
        <v>CFQ7TTC0LHWF-0008_NCLFCSP ENTIDADES NO CUALIFICADAS</v>
      </c>
      <c r="C2477" s="18"/>
      <c r="D2477" t="s">
        <v>122</v>
      </c>
      <c r="E2477" t="s">
        <v>3365</v>
      </c>
      <c r="F2477" t="s">
        <v>2547</v>
      </c>
      <c r="G2477" s="18" t="str">
        <f t="shared" si="168"/>
        <v>Catalogo principal</v>
      </c>
      <c r="H2477" s="43" t="s">
        <v>121</v>
      </c>
      <c r="I2477" s="37" t="s">
        <v>67</v>
      </c>
      <c r="J2477" t="s">
        <v>2706</v>
      </c>
      <c r="K2477" t="s">
        <v>40</v>
      </c>
      <c r="L2477" s="70" t="s">
        <v>21</v>
      </c>
      <c r="M2477" s="70" t="s">
        <v>3966</v>
      </c>
      <c r="N2477" s="37" t="s">
        <v>67</v>
      </c>
      <c r="O2477" s="37" t="s">
        <v>67</v>
      </c>
      <c r="P2477" s="37" t="s">
        <v>3759</v>
      </c>
      <c r="Q2477" s="75" t="s">
        <v>3365</v>
      </c>
      <c r="R2477" t="s">
        <v>3691</v>
      </c>
      <c r="S2477" s="38">
        <v>5000</v>
      </c>
      <c r="T2477">
        <v>1</v>
      </c>
      <c r="U2477">
        <v>0</v>
      </c>
      <c r="V2477" s="43" t="str">
        <f t="shared" si="167"/>
        <v>USD</v>
      </c>
    </row>
    <row r="2478" spans="1:22" x14ac:dyDescent="0.2">
      <c r="A2478" s="18" t="str">
        <f t="shared" si="165"/>
        <v>Catalogo principalCSP ENTIDADES NO CUALIFICADASCFQ7TTC0LHWF-0001_NCLF</v>
      </c>
      <c r="B2478" s="18" t="str">
        <f t="shared" si="166"/>
        <v>CFQ7TTC0LHWF-0001_NCLFCSP ENTIDADES NO CUALIFICADAS</v>
      </c>
      <c r="C2478" s="18"/>
      <c r="D2478" t="s">
        <v>122</v>
      </c>
      <c r="E2478" t="s">
        <v>3366</v>
      </c>
      <c r="F2478" t="s">
        <v>2547</v>
      </c>
      <c r="G2478" s="18" t="str">
        <f t="shared" si="168"/>
        <v>Catalogo principal</v>
      </c>
      <c r="H2478" s="43" t="s">
        <v>121</v>
      </c>
      <c r="I2478" s="37" t="s">
        <v>67</v>
      </c>
      <c r="J2478" t="s">
        <v>3521</v>
      </c>
      <c r="K2478" t="s">
        <v>40</v>
      </c>
      <c r="L2478" s="70" t="s">
        <v>21</v>
      </c>
      <c r="M2478" s="70" t="s">
        <v>3966</v>
      </c>
      <c r="N2478" s="37" t="s">
        <v>67</v>
      </c>
      <c r="O2478" s="37" t="s">
        <v>67</v>
      </c>
      <c r="P2478" s="37" t="s">
        <v>3759</v>
      </c>
      <c r="Q2478" s="75" t="s">
        <v>3366</v>
      </c>
      <c r="R2478" t="s">
        <v>3691</v>
      </c>
      <c r="S2478" s="38">
        <v>4</v>
      </c>
      <c r="T2478">
        <v>1</v>
      </c>
      <c r="U2478">
        <v>0</v>
      </c>
      <c r="V2478" s="43" t="str">
        <f t="shared" si="167"/>
        <v>USD</v>
      </c>
    </row>
    <row r="2479" spans="1:22" x14ac:dyDescent="0.2">
      <c r="A2479" s="18" t="str">
        <f t="shared" si="165"/>
        <v>Catalogo principalCSP ENTIDADES NO CUALIFICADASCFQ7TTC0HDJW-0001_NCLF</v>
      </c>
      <c r="B2479" s="18" t="str">
        <f t="shared" si="166"/>
        <v>CFQ7TTC0HDJW-0001_NCLFCSP ENTIDADES NO CUALIFICADAS</v>
      </c>
      <c r="C2479" s="18"/>
      <c r="D2479" t="s">
        <v>122</v>
      </c>
      <c r="E2479" t="s">
        <v>3367</v>
      </c>
      <c r="F2479" t="s">
        <v>2547</v>
      </c>
      <c r="G2479" s="18" t="str">
        <f t="shared" si="168"/>
        <v>Catalogo principal</v>
      </c>
      <c r="H2479" s="43" t="s">
        <v>121</v>
      </c>
      <c r="I2479" s="37" t="s">
        <v>67</v>
      </c>
      <c r="J2479" t="s">
        <v>3522</v>
      </c>
      <c r="K2479" t="s">
        <v>40</v>
      </c>
      <c r="L2479" s="70" t="s">
        <v>21</v>
      </c>
      <c r="M2479" s="70" t="s">
        <v>3966</v>
      </c>
      <c r="N2479" s="37" t="s">
        <v>67</v>
      </c>
      <c r="O2479" s="37" t="s">
        <v>67</v>
      </c>
      <c r="P2479" s="37" t="s">
        <v>3759</v>
      </c>
      <c r="Q2479" s="75" t="s">
        <v>3367</v>
      </c>
      <c r="R2479" t="s">
        <v>3691</v>
      </c>
      <c r="S2479" s="38">
        <v>4</v>
      </c>
      <c r="T2479">
        <v>1</v>
      </c>
      <c r="U2479">
        <v>0</v>
      </c>
      <c r="V2479" s="43" t="str">
        <f t="shared" si="167"/>
        <v>USD</v>
      </c>
    </row>
    <row r="2480" spans="1:22" x14ac:dyDescent="0.2">
      <c r="A2480" s="18" t="str">
        <f t="shared" si="165"/>
        <v>Catalogo principalCSP ENTIDADES NO CUALIFICADASCFQ7TTC0LHSW-0001_NCLF</v>
      </c>
      <c r="B2480" s="18" t="str">
        <f t="shared" si="166"/>
        <v>CFQ7TTC0LHSW-0001_NCLFCSP ENTIDADES NO CUALIFICADAS</v>
      </c>
      <c r="C2480" s="18"/>
      <c r="D2480" t="s">
        <v>122</v>
      </c>
      <c r="E2480" t="s">
        <v>3368</v>
      </c>
      <c r="F2480" t="s">
        <v>2547</v>
      </c>
      <c r="G2480" s="18" t="str">
        <f t="shared" si="168"/>
        <v>Catalogo principal</v>
      </c>
      <c r="H2480" s="43" t="s">
        <v>121</v>
      </c>
      <c r="I2480" s="37" t="s">
        <v>67</v>
      </c>
      <c r="J2480" t="s">
        <v>3523</v>
      </c>
      <c r="K2480" t="s">
        <v>40</v>
      </c>
      <c r="L2480" s="70" t="s">
        <v>21</v>
      </c>
      <c r="M2480" s="70" t="s">
        <v>3966</v>
      </c>
      <c r="N2480" s="37" t="s">
        <v>67</v>
      </c>
      <c r="O2480" s="37" t="s">
        <v>67</v>
      </c>
      <c r="P2480" s="37" t="s">
        <v>3759</v>
      </c>
      <c r="Q2480" s="75" t="s">
        <v>3368</v>
      </c>
      <c r="R2480" t="s">
        <v>3691</v>
      </c>
      <c r="S2480" s="38">
        <v>3</v>
      </c>
      <c r="T2480">
        <v>1</v>
      </c>
      <c r="U2480">
        <v>0</v>
      </c>
      <c r="V2480" s="43" t="str">
        <f t="shared" si="167"/>
        <v>USD</v>
      </c>
    </row>
    <row r="2481" spans="1:22" x14ac:dyDescent="0.2">
      <c r="A2481" s="18" t="str">
        <f t="shared" si="165"/>
        <v>Catalogo principalCSP ENTIDADES NO CUALIFICADASCFQ7TTC0LF8Q-0001_NCLF</v>
      </c>
      <c r="B2481" s="18" t="str">
        <f t="shared" si="166"/>
        <v>CFQ7TTC0LF8Q-0001_NCLFCSP ENTIDADES NO CUALIFICADAS</v>
      </c>
      <c r="C2481" s="18"/>
      <c r="D2481" t="s">
        <v>122</v>
      </c>
      <c r="E2481" t="s">
        <v>3369</v>
      </c>
      <c r="F2481" t="s">
        <v>2547</v>
      </c>
      <c r="G2481" s="18" t="str">
        <f t="shared" si="168"/>
        <v>Catalogo principal</v>
      </c>
      <c r="H2481" s="43" t="s">
        <v>121</v>
      </c>
      <c r="I2481" s="37" t="s">
        <v>67</v>
      </c>
      <c r="J2481" t="s">
        <v>2647</v>
      </c>
      <c r="K2481" t="s">
        <v>40</v>
      </c>
      <c r="L2481" s="70" t="s">
        <v>21</v>
      </c>
      <c r="M2481" s="70" t="s">
        <v>3966</v>
      </c>
      <c r="N2481" s="37" t="s">
        <v>67</v>
      </c>
      <c r="O2481" s="37" t="s">
        <v>67</v>
      </c>
      <c r="P2481" s="37" t="s">
        <v>3759</v>
      </c>
      <c r="Q2481" s="75" t="s">
        <v>3369</v>
      </c>
      <c r="R2481" t="s">
        <v>3691</v>
      </c>
      <c r="S2481" s="38">
        <v>10</v>
      </c>
      <c r="T2481">
        <v>1</v>
      </c>
      <c r="U2481">
        <v>0</v>
      </c>
      <c r="V2481" s="43" t="str">
        <f t="shared" si="167"/>
        <v>USD</v>
      </c>
    </row>
    <row r="2482" spans="1:22" x14ac:dyDescent="0.2">
      <c r="A2482" s="18" t="str">
        <f t="shared" si="165"/>
        <v>Catalogo principalCSP ENTIDADES NO CUALIFICADASCFQ7TTC0LF8R-0001_NCLF</v>
      </c>
      <c r="B2482" s="18" t="str">
        <f t="shared" si="166"/>
        <v>CFQ7TTC0LF8R-0001_NCLFCSP ENTIDADES NO CUALIFICADAS</v>
      </c>
      <c r="C2482" s="18"/>
      <c r="D2482" t="s">
        <v>122</v>
      </c>
      <c r="E2482" t="s">
        <v>3370</v>
      </c>
      <c r="F2482" t="s">
        <v>2547</v>
      </c>
      <c r="G2482" s="18" t="str">
        <f t="shared" si="168"/>
        <v>Catalogo principal</v>
      </c>
      <c r="H2482" s="43" t="s">
        <v>121</v>
      </c>
      <c r="I2482" s="37" t="s">
        <v>67</v>
      </c>
      <c r="J2482" t="s">
        <v>2630</v>
      </c>
      <c r="K2482" t="s">
        <v>40</v>
      </c>
      <c r="L2482" s="70" t="s">
        <v>21</v>
      </c>
      <c r="M2482" s="70" t="s">
        <v>3966</v>
      </c>
      <c r="N2482" s="37" t="s">
        <v>67</v>
      </c>
      <c r="O2482" s="37" t="s">
        <v>67</v>
      </c>
      <c r="P2482" s="37" t="s">
        <v>3759</v>
      </c>
      <c r="Q2482" s="75" t="s">
        <v>3370</v>
      </c>
      <c r="R2482" t="s">
        <v>3691</v>
      </c>
      <c r="S2482" s="38">
        <v>23</v>
      </c>
      <c r="T2482">
        <v>1</v>
      </c>
      <c r="U2482">
        <v>0</v>
      </c>
      <c r="V2482" s="43" t="str">
        <f t="shared" si="167"/>
        <v>USD</v>
      </c>
    </row>
    <row r="2483" spans="1:22" x14ac:dyDescent="0.2">
      <c r="A2483" s="18" t="str">
        <f t="shared" si="165"/>
        <v>Catalogo principalCSP ENTIDADES NO CUALIFICADASCFQ7TTC0LF8S-0002_NCLF</v>
      </c>
      <c r="B2483" s="18" t="str">
        <f t="shared" si="166"/>
        <v>CFQ7TTC0LF8S-0002_NCLFCSP ENTIDADES NO CUALIFICADAS</v>
      </c>
      <c r="C2483" s="18"/>
      <c r="D2483" t="s">
        <v>122</v>
      </c>
      <c r="E2483" t="s">
        <v>3371</v>
      </c>
      <c r="F2483" t="s">
        <v>2547</v>
      </c>
      <c r="G2483" s="18" t="str">
        <f t="shared" si="168"/>
        <v>Catalogo principal</v>
      </c>
      <c r="H2483" s="43" t="s">
        <v>121</v>
      </c>
      <c r="I2483" s="37" t="s">
        <v>67</v>
      </c>
      <c r="J2483" t="s">
        <v>3716</v>
      </c>
      <c r="K2483" t="s">
        <v>40</v>
      </c>
      <c r="L2483" s="70" t="s">
        <v>21</v>
      </c>
      <c r="M2483" s="70" t="s">
        <v>3966</v>
      </c>
      <c r="N2483" s="37" t="s">
        <v>67</v>
      </c>
      <c r="O2483" s="37" t="s">
        <v>67</v>
      </c>
      <c r="P2483" s="37" t="s">
        <v>3759</v>
      </c>
      <c r="Q2483" s="75" t="s">
        <v>3371</v>
      </c>
      <c r="R2483" t="s">
        <v>3691</v>
      </c>
      <c r="S2483" s="38">
        <v>38</v>
      </c>
      <c r="T2483">
        <v>1</v>
      </c>
      <c r="U2483">
        <v>0</v>
      </c>
      <c r="V2483" s="43" t="str">
        <f t="shared" si="167"/>
        <v>USD</v>
      </c>
    </row>
    <row r="2484" spans="1:22" x14ac:dyDescent="0.2">
      <c r="A2484" s="18" t="str">
        <f t="shared" si="165"/>
        <v>Catalogo principalCSP ENTIDADES NO CUALIFICADASCFQ7TTC0LF8S-0001_NCLF</v>
      </c>
      <c r="B2484" s="18" t="str">
        <f t="shared" si="166"/>
        <v>CFQ7TTC0LF8S-0001_NCLFCSP ENTIDADES NO CUALIFICADAS</v>
      </c>
      <c r="C2484" s="18"/>
      <c r="D2484" t="s">
        <v>122</v>
      </c>
      <c r="E2484" t="s">
        <v>3372</v>
      </c>
      <c r="F2484" t="s">
        <v>2547</v>
      </c>
      <c r="G2484" s="18" t="str">
        <f t="shared" si="168"/>
        <v>Catalogo principal</v>
      </c>
      <c r="H2484" s="43" t="s">
        <v>121</v>
      </c>
      <c r="I2484" s="37" t="s">
        <v>67</v>
      </c>
      <c r="J2484" t="s">
        <v>2548</v>
      </c>
      <c r="K2484" t="s">
        <v>40</v>
      </c>
      <c r="L2484" s="70" t="s">
        <v>21</v>
      </c>
      <c r="M2484" s="70" t="s">
        <v>3966</v>
      </c>
      <c r="N2484" s="37" t="s">
        <v>67</v>
      </c>
      <c r="O2484" s="37" t="s">
        <v>67</v>
      </c>
      <c r="P2484" s="37" t="s">
        <v>3759</v>
      </c>
      <c r="Q2484" s="75" t="s">
        <v>3372</v>
      </c>
      <c r="R2484" t="s">
        <v>3691</v>
      </c>
      <c r="S2484" s="38">
        <v>38</v>
      </c>
      <c r="T2484">
        <v>1</v>
      </c>
      <c r="U2484">
        <v>0</v>
      </c>
      <c r="V2484" s="43" t="str">
        <f t="shared" si="167"/>
        <v>USD</v>
      </c>
    </row>
    <row r="2485" spans="1:22" x14ac:dyDescent="0.2">
      <c r="A2485" s="18" t="str">
        <f t="shared" si="165"/>
        <v>Catalogo principalCSP ENTIDADES NO CUALIFICADASCFQ7TTC0LHS9-0001_NCLF</v>
      </c>
      <c r="B2485" s="18" t="str">
        <f t="shared" si="166"/>
        <v>CFQ7TTC0LHS9-0001_NCLFCSP ENTIDADES NO CUALIFICADAS</v>
      </c>
      <c r="C2485" s="18"/>
      <c r="D2485" t="s">
        <v>122</v>
      </c>
      <c r="E2485" t="s">
        <v>3373</v>
      </c>
      <c r="F2485" t="s">
        <v>2547</v>
      </c>
      <c r="G2485" s="18" t="str">
        <f t="shared" si="168"/>
        <v>Catalogo principal</v>
      </c>
      <c r="H2485" s="43" t="s">
        <v>121</v>
      </c>
      <c r="I2485" s="37" t="s">
        <v>67</v>
      </c>
      <c r="J2485" t="s">
        <v>3524</v>
      </c>
      <c r="K2485" t="s">
        <v>40</v>
      </c>
      <c r="L2485" s="70" t="s">
        <v>21</v>
      </c>
      <c r="M2485" s="70" t="s">
        <v>3966</v>
      </c>
      <c r="N2485" s="37" t="s">
        <v>67</v>
      </c>
      <c r="O2485" s="37" t="s">
        <v>67</v>
      </c>
      <c r="P2485" s="37" t="s">
        <v>3759</v>
      </c>
      <c r="Q2485" s="75" t="s">
        <v>3373</v>
      </c>
      <c r="R2485" t="s">
        <v>3691</v>
      </c>
      <c r="S2485" s="38">
        <v>0.2</v>
      </c>
      <c r="T2485">
        <v>1</v>
      </c>
      <c r="U2485">
        <v>0</v>
      </c>
      <c r="V2485" s="43" t="str">
        <f t="shared" si="167"/>
        <v>USD</v>
      </c>
    </row>
    <row r="2486" spans="1:22" x14ac:dyDescent="0.2">
      <c r="A2486" s="18" t="str">
        <f t="shared" si="165"/>
        <v>Catalogo principalCSP ENTIDADES NO CUALIFICADASCFQ7TTC0LGZW-0001_NCLF</v>
      </c>
      <c r="B2486" s="18" t="str">
        <f t="shared" si="166"/>
        <v>CFQ7TTC0LGZW-0001_NCLFCSP ENTIDADES NO CUALIFICADAS</v>
      </c>
      <c r="C2486" s="18"/>
      <c r="D2486" t="s">
        <v>122</v>
      </c>
      <c r="E2486" t="s">
        <v>3374</v>
      </c>
      <c r="F2486" t="s">
        <v>2547</v>
      </c>
      <c r="G2486" s="18" t="str">
        <f t="shared" si="168"/>
        <v>Catalogo principal</v>
      </c>
      <c r="H2486" s="43" t="s">
        <v>121</v>
      </c>
      <c r="I2486" s="37" t="s">
        <v>67</v>
      </c>
      <c r="J2486" t="s">
        <v>2622</v>
      </c>
      <c r="K2486" t="s">
        <v>40</v>
      </c>
      <c r="L2486" s="70" t="s">
        <v>21</v>
      </c>
      <c r="M2486" s="70" t="s">
        <v>3966</v>
      </c>
      <c r="N2486" s="37" t="s">
        <v>67</v>
      </c>
      <c r="O2486" s="37" t="s">
        <v>67</v>
      </c>
      <c r="P2486" s="37" t="s">
        <v>3759</v>
      </c>
      <c r="Q2486" s="75" t="s">
        <v>3374</v>
      </c>
      <c r="R2486" t="s">
        <v>3691</v>
      </c>
      <c r="S2486" s="38">
        <v>4</v>
      </c>
      <c r="T2486">
        <v>1</v>
      </c>
      <c r="U2486">
        <v>0</v>
      </c>
      <c r="V2486" s="43" t="str">
        <f t="shared" si="167"/>
        <v>USD</v>
      </c>
    </row>
    <row r="2487" spans="1:22" x14ac:dyDescent="0.2">
      <c r="A2487" s="18" t="str">
        <f t="shared" si="165"/>
        <v>Catalogo principalCSP ENTIDADES NO CUALIFICADASCFQ7TTC0LHSV-0001_NCLF</v>
      </c>
      <c r="B2487" s="18" t="str">
        <f t="shared" si="166"/>
        <v>CFQ7TTC0LHSV-0001_NCLFCSP ENTIDADES NO CUALIFICADAS</v>
      </c>
      <c r="C2487" s="18"/>
      <c r="D2487" t="s">
        <v>122</v>
      </c>
      <c r="E2487" t="s">
        <v>3375</v>
      </c>
      <c r="F2487" t="s">
        <v>2547</v>
      </c>
      <c r="G2487" s="18" t="str">
        <f t="shared" si="168"/>
        <v>Catalogo principal</v>
      </c>
      <c r="H2487" s="43" t="s">
        <v>121</v>
      </c>
      <c r="I2487" s="37" t="s">
        <v>67</v>
      </c>
      <c r="J2487" t="s">
        <v>2646</v>
      </c>
      <c r="K2487" t="s">
        <v>40</v>
      </c>
      <c r="L2487" s="70" t="s">
        <v>21</v>
      </c>
      <c r="M2487" s="70" t="s">
        <v>3966</v>
      </c>
      <c r="N2487" s="37" t="s">
        <v>67</v>
      </c>
      <c r="O2487" s="37" t="s">
        <v>67</v>
      </c>
      <c r="P2487" s="37" t="s">
        <v>3759</v>
      </c>
      <c r="Q2487" s="75" t="s">
        <v>3375</v>
      </c>
      <c r="R2487" t="s">
        <v>3691</v>
      </c>
      <c r="S2487" s="38">
        <v>5</v>
      </c>
      <c r="T2487">
        <v>1</v>
      </c>
      <c r="U2487">
        <v>0</v>
      </c>
      <c r="V2487" s="43" t="str">
        <f t="shared" si="167"/>
        <v>USD</v>
      </c>
    </row>
    <row r="2488" spans="1:22" x14ac:dyDescent="0.2">
      <c r="A2488" s="18" t="str">
        <f t="shared" si="165"/>
        <v>Catalogo principalCSP ENTIDADES NO CUALIFICADASCFQ7TTC0LH1M-0001_NCLF</v>
      </c>
      <c r="B2488" s="18" t="str">
        <f t="shared" si="166"/>
        <v>CFQ7TTC0LH1M-0001_NCLFCSP ENTIDADES NO CUALIFICADAS</v>
      </c>
      <c r="C2488" s="18"/>
      <c r="D2488" t="s">
        <v>122</v>
      </c>
      <c r="E2488" t="s">
        <v>3376</v>
      </c>
      <c r="F2488" t="s">
        <v>2547</v>
      </c>
      <c r="G2488" s="18" t="str">
        <f t="shared" si="168"/>
        <v>Catalogo principal</v>
      </c>
      <c r="H2488" s="43" t="s">
        <v>121</v>
      </c>
      <c r="I2488" s="37" t="s">
        <v>67</v>
      </c>
      <c r="J2488" t="s">
        <v>2674</v>
      </c>
      <c r="K2488" t="s">
        <v>40</v>
      </c>
      <c r="L2488" s="70" t="s">
        <v>21</v>
      </c>
      <c r="M2488" s="70" t="s">
        <v>3966</v>
      </c>
      <c r="N2488" s="37" t="s">
        <v>67</v>
      </c>
      <c r="O2488" s="37" t="s">
        <v>67</v>
      </c>
      <c r="P2488" s="37" t="s">
        <v>3759</v>
      </c>
      <c r="Q2488" s="75" t="s">
        <v>3376</v>
      </c>
      <c r="R2488" t="s">
        <v>3691</v>
      </c>
      <c r="S2488" s="38">
        <v>10</v>
      </c>
      <c r="T2488">
        <v>1</v>
      </c>
      <c r="U2488">
        <v>0</v>
      </c>
      <c r="V2488" s="43" t="str">
        <f t="shared" si="167"/>
        <v>USD</v>
      </c>
    </row>
    <row r="2489" spans="1:22" x14ac:dyDescent="0.2">
      <c r="A2489" s="18" t="str">
        <f t="shared" si="165"/>
        <v>Catalogo principalCSP ENTIDADES NO CUALIFICADASCFQ7TTC0LH1S-0001_NCLF</v>
      </c>
      <c r="B2489" s="18" t="str">
        <f t="shared" si="166"/>
        <v>CFQ7TTC0LH1S-0001_NCLFCSP ENTIDADES NO CUALIFICADAS</v>
      </c>
      <c r="C2489" s="18"/>
      <c r="D2489" t="s">
        <v>122</v>
      </c>
      <c r="E2489" t="s">
        <v>3377</v>
      </c>
      <c r="F2489" t="s">
        <v>2547</v>
      </c>
      <c r="G2489" s="18" t="str">
        <f t="shared" si="168"/>
        <v>Catalogo principal</v>
      </c>
      <c r="H2489" s="43" t="s">
        <v>121</v>
      </c>
      <c r="I2489" s="37" t="s">
        <v>67</v>
      </c>
      <c r="J2489" t="s">
        <v>2693</v>
      </c>
      <c r="K2489" t="s">
        <v>40</v>
      </c>
      <c r="L2489" s="70" t="s">
        <v>21</v>
      </c>
      <c r="M2489" s="70" t="s">
        <v>3966</v>
      </c>
      <c r="N2489" s="37" t="s">
        <v>67</v>
      </c>
      <c r="O2489" s="37" t="s">
        <v>67</v>
      </c>
      <c r="P2489" s="37" t="s">
        <v>3759</v>
      </c>
      <c r="Q2489" s="75" t="s">
        <v>3377</v>
      </c>
      <c r="R2489" t="s">
        <v>3691</v>
      </c>
      <c r="S2489" s="38">
        <v>50</v>
      </c>
      <c r="T2489">
        <v>1</v>
      </c>
      <c r="U2489">
        <v>0</v>
      </c>
      <c r="V2489" s="43" t="str">
        <f t="shared" si="167"/>
        <v>USD</v>
      </c>
    </row>
    <row r="2490" spans="1:22" x14ac:dyDescent="0.2">
      <c r="A2490" s="18" t="str">
        <f t="shared" si="165"/>
        <v>Catalogo principalCSP ENTIDADES NO CUALIFICADASCFQ7TTC0J4GS-0002_NCLF</v>
      </c>
      <c r="B2490" s="18" t="str">
        <f t="shared" si="166"/>
        <v>CFQ7TTC0J4GS-0002_NCLFCSP ENTIDADES NO CUALIFICADAS</v>
      </c>
      <c r="C2490" s="18"/>
      <c r="D2490" t="s">
        <v>122</v>
      </c>
      <c r="E2490" t="s">
        <v>3378</v>
      </c>
      <c r="F2490" t="s">
        <v>2547</v>
      </c>
      <c r="G2490" s="18" t="str">
        <f t="shared" si="168"/>
        <v>Catalogo principal</v>
      </c>
      <c r="H2490" s="43" t="s">
        <v>121</v>
      </c>
      <c r="I2490" s="37" t="s">
        <v>67</v>
      </c>
      <c r="J2490" t="s">
        <v>3914</v>
      </c>
      <c r="K2490" t="s">
        <v>40</v>
      </c>
      <c r="L2490" s="70" t="s">
        <v>21</v>
      </c>
      <c r="M2490" s="70" t="s">
        <v>3966</v>
      </c>
      <c r="N2490" s="37" t="s">
        <v>67</v>
      </c>
      <c r="O2490" s="37" t="s">
        <v>67</v>
      </c>
      <c r="P2490" s="37" t="s">
        <v>3759</v>
      </c>
      <c r="Q2490" s="75" t="s">
        <v>3378</v>
      </c>
      <c r="R2490" t="s">
        <v>3691</v>
      </c>
      <c r="S2490" s="38">
        <v>5</v>
      </c>
      <c r="T2490">
        <v>1</v>
      </c>
      <c r="U2490">
        <v>0</v>
      </c>
      <c r="V2490" s="43" t="str">
        <f t="shared" si="167"/>
        <v>USD</v>
      </c>
    </row>
    <row r="2491" spans="1:22" x14ac:dyDescent="0.2">
      <c r="A2491" s="18" t="str">
        <f t="shared" si="165"/>
        <v>Catalogo principalCSP ENTIDADES NO CUALIFICADASCFQ7TTC0LHQM-0001_NCLF</v>
      </c>
      <c r="B2491" s="18" t="str">
        <f t="shared" si="166"/>
        <v>CFQ7TTC0LHQM-0001_NCLFCSP ENTIDADES NO CUALIFICADAS</v>
      </c>
      <c r="C2491" s="18"/>
      <c r="D2491" t="s">
        <v>122</v>
      </c>
      <c r="E2491" t="s">
        <v>3379</v>
      </c>
      <c r="F2491" t="s">
        <v>2547</v>
      </c>
      <c r="G2491" s="18" t="str">
        <f t="shared" si="168"/>
        <v>Catalogo principal</v>
      </c>
      <c r="H2491" s="43" t="s">
        <v>121</v>
      </c>
      <c r="I2491" s="37" t="s">
        <v>67</v>
      </c>
      <c r="J2491" t="s">
        <v>2607</v>
      </c>
      <c r="K2491" t="s">
        <v>40</v>
      </c>
      <c r="L2491" s="70" t="s">
        <v>21</v>
      </c>
      <c r="M2491" s="70" t="s">
        <v>3966</v>
      </c>
      <c r="N2491" s="37" t="s">
        <v>67</v>
      </c>
      <c r="O2491" s="37" t="s">
        <v>67</v>
      </c>
      <c r="P2491" s="37" t="s">
        <v>3759</v>
      </c>
      <c r="Q2491" s="75" t="s">
        <v>3379</v>
      </c>
      <c r="R2491" t="s">
        <v>3691</v>
      </c>
      <c r="S2491" s="38">
        <v>10</v>
      </c>
      <c r="T2491">
        <v>1</v>
      </c>
      <c r="U2491">
        <v>0</v>
      </c>
      <c r="V2491" s="43" t="str">
        <f t="shared" si="167"/>
        <v>USD</v>
      </c>
    </row>
    <row r="2492" spans="1:22" x14ac:dyDescent="0.2">
      <c r="A2492" s="18" t="str">
        <f t="shared" si="165"/>
        <v>Catalogo principalCSP ENTIDADES NO CUALIFICADASCFQ7TTC0LH2H-0002_NCLF</v>
      </c>
      <c r="B2492" s="18" t="str">
        <f t="shared" si="166"/>
        <v>CFQ7TTC0LH2H-0002_NCLFCSP ENTIDADES NO CUALIFICADAS</v>
      </c>
      <c r="C2492" s="18"/>
      <c r="D2492" t="s">
        <v>122</v>
      </c>
      <c r="E2492" t="s">
        <v>3380</v>
      </c>
      <c r="F2492" t="s">
        <v>2547</v>
      </c>
      <c r="G2492" s="18" t="str">
        <f t="shared" si="168"/>
        <v>Catalogo principal</v>
      </c>
      <c r="H2492" s="43" t="s">
        <v>121</v>
      </c>
      <c r="I2492" s="37" t="s">
        <v>67</v>
      </c>
      <c r="J2492" t="s">
        <v>2679</v>
      </c>
      <c r="K2492" t="s">
        <v>40</v>
      </c>
      <c r="L2492" s="70" t="s">
        <v>21</v>
      </c>
      <c r="M2492" s="70" t="s">
        <v>3966</v>
      </c>
      <c r="N2492" s="37" t="s">
        <v>67</v>
      </c>
      <c r="O2492" s="37" t="s">
        <v>67</v>
      </c>
      <c r="P2492" s="37" t="s">
        <v>3759</v>
      </c>
      <c r="Q2492" s="75" t="s">
        <v>3380</v>
      </c>
      <c r="R2492" t="s">
        <v>3691</v>
      </c>
      <c r="S2492" s="38">
        <v>20</v>
      </c>
      <c r="T2492">
        <v>1</v>
      </c>
      <c r="U2492">
        <v>0</v>
      </c>
      <c r="V2492" s="43" t="str">
        <f t="shared" si="167"/>
        <v>USD</v>
      </c>
    </row>
    <row r="2493" spans="1:22" x14ac:dyDescent="0.2">
      <c r="A2493" s="18" t="str">
        <f t="shared" si="165"/>
        <v>Catalogo principalCSP ENTIDADES NO CUALIFICADASCFQ7TTC0LHRX-0003_NCLF</v>
      </c>
      <c r="B2493" s="18" t="str">
        <f t="shared" si="166"/>
        <v>CFQ7TTC0LHRX-0003_NCLFCSP ENTIDADES NO CUALIFICADAS</v>
      </c>
      <c r="C2493" s="18"/>
      <c r="D2493" t="s">
        <v>122</v>
      </c>
      <c r="E2493" t="s">
        <v>3381</v>
      </c>
      <c r="F2493" t="s">
        <v>2547</v>
      </c>
      <c r="G2493" s="18" t="str">
        <f t="shared" si="168"/>
        <v>Catalogo principal</v>
      </c>
      <c r="H2493" s="43" t="s">
        <v>121</v>
      </c>
      <c r="I2493" s="37" t="s">
        <v>67</v>
      </c>
      <c r="J2493" t="s">
        <v>2676</v>
      </c>
      <c r="K2493" t="s">
        <v>40</v>
      </c>
      <c r="L2493" s="70" t="s">
        <v>21</v>
      </c>
      <c r="M2493" s="70" t="s">
        <v>28</v>
      </c>
      <c r="N2493" s="37" t="s">
        <v>67</v>
      </c>
      <c r="O2493" s="37" t="s">
        <v>67</v>
      </c>
      <c r="P2493" s="37" t="s">
        <v>3759</v>
      </c>
      <c r="Q2493" s="75" t="s">
        <v>3381</v>
      </c>
      <c r="R2493" t="s">
        <v>3691</v>
      </c>
      <c r="S2493" s="38">
        <v>70</v>
      </c>
      <c r="T2493">
        <v>1</v>
      </c>
      <c r="U2493">
        <v>0</v>
      </c>
      <c r="V2493" s="43" t="str">
        <f t="shared" si="167"/>
        <v>USD</v>
      </c>
    </row>
    <row r="2494" spans="1:22" x14ac:dyDescent="0.2">
      <c r="A2494" s="18" t="str">
        <f t="shared" si="165"/>
        <v>Catalogo principalCSP ENTIDADES NO CUALIFICADASCFQ7TTC0LHRX-0002_NCLF</v>
      </c>
      <c r="B2494" s="18" t="str">
        <f t="shared" si="166"/>
        <v>CFQ7TTC0LHRX-0002_NCLFCSP ENTIDADES NO CUALIFICADAS</v>
      </c>
      <c r="C2494" s="18"/>
      <c r="D2494" t="s">
        <v>122</v>
      </c>
      <c r="E2494" t="s">
        <v>3382</v>
      </c>
      <c r="F2494" t="s">
        <v>2547</v>
      </c>
      <c r="G2494" s="18" t="str">
        <f t="shared" si="168"/>
        <v>Catalogo principal</v>
      </c>
      <c r="H2494" s="43" t="s">
        <v>121</v>
      </c>
      <c r="I2494" s="37" t="s">
        <v>67</v>
      </c>
      <c r="J2494" t="s">
        <v>2569</v>
      </c>
      <c r="K2494" t="s">
        <v>40</v>
      </c>
      <c r="L2494" s="70" t="s">
        <v>21</v>
      </c>
      <c r="M2494" s="70" t="s">
        <v>28</v>
      </c>
      <c r="N2494" s="37" t="s">
        <v>67</v>
      </c>
      <c r="O2494" s="37" t="s">
        <v>67</v>
      </c>
      <c r="P2494" s="37" t="s">
        <v>3759</v>
      </c>
      <c r="Q2494" s="75" t="s">
        <v>3382</v>
      </c>
      <c r="R2494" t="s">
        <v>3691</v>
      </c>
      <c r="S2494" s="38">
        <v>100</v>
      </c>
      <c r="T2494">
        <v>1</v>
      </c>
      <c r="U2494">
        <v>0</v>
      </c>
      <c r="V2494" s="43" t="str">
        <f t="shared" si="167"/>
        <v>USD</v>
      </c>
    </row>
    <row r="2495" spans="1:22" x14ac:dyDescent="0.2">
      <c r="A2495" s="18" t="str">
        <f t="shared" si="165"/>
        <v>Catalogo principalCSP ENTIDADES NO CUALIFICADASCFQ7TTC0LHRX-0001_NCLF</v>
      </c>
      <c r="B2495" s="18" t="str">
        <f t="shared" si="166"/>
        <v>CFQ7TTC0LHRX-0001_NCLFCSP ENTIDADES NO CUALIFICADAS</v>
      </c>
      <c r="C2495" s="18"/>
      <c r="D2495" t="s">
        <v>122</v>
      </c>
      <c r="E2495" t="s">
        <v>3383</v>
      </c>
      <c r="F2495" t="s">
        <v>2547</v>
      </c>
      <c r="G2495" s="18" t="str">
        <f t="shared" si="168"/>
        <v>Catalogo principal</v>
      </c>
      <c r="H2495" s="43" t="s">
        <v>121</v>
      </c>
      <c r="I2495" s="37" t="s">
        <v>67</v>
      </c>
      <c r="J2495" t="s">
        <v>2553</v>
      </c>
      <c r="K2495" t="s">
        <v>40</v>
      </c>
      <c r="L2495" s="70" t="s">
        <v>21</v>
      </c>
      <c r="M2495" s="70" t="s">
        <v>28</v>
      </c>
      <c r="N2495" s="37" t="s">
        <v>67</v>
      </c>
      <c r="O2495" s="37" t="s">
        <v>67</v>
      </c>
      <c r="P2495" s="37" t="s">
        <v>3759</v>
      </c>
      <c r="Q2495" s="75" t="s">
        <v>3383</v>
      </c>
      <c r="R2495" t="s">
        <v>3691</v>
      </c>
      <c r="S2495" s="38">
        <v>200</v>
      </c>
      <c r="T2495">
        <v>1</v>
      </c>
      <c r="U2495">
        <v>0</v>
      </c>
      <c r="V2495" s="43" t="str">
        <f t="shared" si="167"/>
        <v>USD</v>
      </c>
    </row>
    <row r="2496" spans="1:22" x14ac:dyDescent="0.2">
      <c r="A2496" s="18" t="str">
        <f t="shared" si="165"/>
        <v>Catalogo principalCSP ENTIDADES NO CUALIFICADASCFQ7TTC0LH23-0001_NCLF</v>
      </c>
      <c r="B2496" s="18" t="str">
        <f t="shared" si="166"/>
        <v>CFQ7TTC0LH23-0001_NCLFCSP ENTIDADES NO CUALIFICADAS</v>
      </c>
      <c r="C2496" s="18"/>
      <c r="D2496" t="s">
        <v>122</v>
      </c>
      <c r="E2496" t="s">
        <v>3384</v>
      </c>
      <c r="F2496" t="s">
        <v>2547</v>
      </c>
      <c r="G2496" s="18" t="str">
        <f t="shared" si="168"/>
        <v>Catalogo principal</v>
      </c>
      <c r="H2496" s="43" t="s">
        <v>121</v>
      </c>
      <c r="I2496" s="37" t="s">
        <v>67</v>
      </c>
      <c r="J2496" t="s">
        <v>2701</v>
      </c>
      <c r="K2496" t="s">
        <v>40</v>
      </c>
      <c r="L2496" s="70" t="s">
        <v>21</v>
      </c>
      <c r="M2496" s="70" t="s">
        <v>28</v>
      </c>
      <c r="N2496" s="37" t="s">
        <v>67</v>
      </c>
      <c r="O2496" s="37" t="s">
        <v>67</v>
      </c>
      <c r="P2496" s="37" t="s">
        <v>3759</v>
      </c>
      <c r="Q2496" s="75" t="s">
        <v>3384</v>
      </c>
      <c r="R2496" t="s">
        <v>3691</v>
      </c>
      <c r="S2496" s="38">
        <v>100</v>
      </c>
      <c r="T2496">
        <v>1</v>
      </c>
      <c r="U2496">
        <v>0</v>
      </c>
      <c r="V2496" s="43" t="str">
        <f t="shared" si="167"/>
        <v>USD</v>
      </c>
    </row>
    <row r="2497" spans="1:22" x14ac:dyDescent="0.2">
      <c r="A2497" s="18" t="str">
        <f t="shared" si="165"/>
        <v>Catalogo principalCSP ENTIDADES NO CUALIFICADASCFQ7TTC0LH13-0001_NCLF</v>
      </c>
      <c r="B2497" s="18" t="str">
        <f t="shared" si="166"/>
        <v>CFQ7TTC0LH13-0001_NCLFCSP ENTIDADES NO CUALIFICADAS</v>
      </c>
      <c r="C2497" s="18"/>
      <c r="D2497" t="s">
        <v>122</v>
      </c>
      <c r="E2497" t="s">
        <v>3385</v>
      </c>
      <c r="F2497" t="s">
        <v>2547</v>
      </c>
      <c r="G2497" s="18" t="str">
        <f t="shared" si="168"/>
        <v>Catalogo principal</v>
      </c>
      <c r="H2497" s="43" t="s">
        <v>121</v>
      </c>
      <c r="I2497" s="37" t="s">
        <v>67</v>
      </c>
      <c r="J2497" t="s">
        <v>2609</v>
      </c>
      <c r="K2497" t="s">
        <v>40</v>
      </c>
      <c r="L2497" s="70" t="s">
        <v>21</v>
      </c>
      <c r="M2497" s="70" t="s">
        <v>3966</v>
      </c>
      <c r="N2497" s="37" t="s">
        <v>67</v>
      </c>
      <c r="O2497" s="37" t="s">
        <v>67</v>
      </c>
      <c r="P2497" s="37" t="s">
        <v>3759</v>
      </c>
      <c r="Q2497" s="75" t="s">
        <v>3385</v>
      </c>
      <c r="R2497" t="s">
        <v>3691</v>
      </c>
      <c r="S2497" s="38">
        <v>100</v>
      </c>
      <c r="T2497">
        <v>1</v>
      </c>
      <c r="U2497">
        <v>0</v>
      </c>
      <c r="V2497" s="43" t="str">
        <f t="shared" si="167"/>
        <v>USD</v>
      </c>
    </row>
    <row r="2498" spans="1:22" x14ac:dyDescent="0.2">
      <c r="A2498" s="18" t="str">
        <f t="shared" si="165"/>
        <v>Catalogo principalCSP ENTIDADES NO CUALIFICADASCFQ7TTC0LH3L-0001_NCLF</v>
      </c>
      <c r="B2498" s="18" t="str">
        <f t="shared" si="166"/>
        <v>CFQ7TTC0LH3L-0001_NCLFCSP ENTIDADES NO CUALIFICADAS</v>
      </c>
      <c r="C2498" s="18"/>
      <c r="D2498" t="s">
        <v>122</v>
      </c>
      <c r="E2498" t="s">
        <v>3386</v>
      </c>
      <c r="F2498" t="s">
        <v>2547</v>
      </c>
      <c r="G2498" s="18" t="str">
        <f t="shared" si="168"/>
        <v>Catalogo principal</v>
      </c>
      <c r="H2498" s="43" t="s">
        <v>121</v>
      </c>
      <c r="I2498" s="37" t="s">
        <v>67</v>
      </c>
      <c r="J2498" t="s">
        <v>2634</v>
      </c>
      <c r="K2498" t="s">
        <v>40</v>
      </c>
      <c r="L2498" s="70" t="s">
        <v>21</v>
      </c>
      <c r="M2498" s="70" t="s">
        <v>3966</v>
      </c>
      <c r="N2498" s="37" t="s">
        <v>67</v>
      </c>
      <c r="O2498" s="37" t="s">
        <v>67</v>
      </c>
      <c r="P2498" s="37" t="s">
        <v>3759</v>
      </c>
      <c r="Q2498" s="75" t="s">
        <v>3386</v>
      </c>
      <c r="R2498" t="s">
        <v>3691</v>
      </c>
      <c r="S2498" s="38">
        <v>15</v>
      </c>
      <c r="T2498">
        <v>1</v>
      </c>
      <c r="U2498">
        <v>0</v>
      </c>
      <c r="V2498" s="43" t="str">
        <f t="shared" si="167"/>
        <v>USD</v>
      </c>
    </row>
    <row r="2499" spans="1:22" x14ac:dyDescent="0.2">
      <c r="A2499" s="18" t="str">
        <f t="shared" si="165"/>
        <v>Catalogo principalCSP ENTIDADES NO CUALIFICADASCFQ7TTC0LSGZ-0001_NCLF</v>
      </c>
      <c r="B2499" s="18" t="str">
        <f t="shared" si="166"/>
        <v>CFQ7TTC0LSGZ-0001_NCLFCSP ENTIDADES NO CUALIFICADAS</v>
      </c>
      <c r="C2499" s="18"/>
      <c r="D2499" t="s">
        <v>122</v>
      </c>
      <c r="E2499" t="s">
        <v>3387</v>
      </c>
      <c r="F2499" t="s">
        <v>2547</v>
      </c>
      <c r="G2499" s="18" t="str">
        <f t="shared" si="168"/>
        <v>Catalogo principal</v>
      </c>
      <c r="H2499" s="43" t="s">
        <v>121</v>
      </c>
      <c r="I2499" s="37" t="s">
        <v>67</v>
      </c>
      <c r="J2499" t="s">
        <v>2659</v>
      </c>
      <c r="K2499" t="s">
        <v>40</v>
      </c>
      <c r="L2499" s="70" t="s">
        <v>21</v>
      </c>
      <c r="M2499" s="70" t="s">
        <v>3966</v>
      </c>
      <c r="N2499" s="37" t="s">
        <v>67</v>
      </c>
      <c r="O2499" s="37" t="s">
        <v>67</v>
      </c>
      <c r="P2499" s="37" t="s">
        <v>3759</v>
      </c>
      <c r="Q2499" s="75" t="s">
        <v>3387</v>
      </c>
      <c r="R2499" t="s">
        <v>3691</v>
      </c>
      <c r="S2499" s="38">
        <v>40</v>
      </c>
      <c r="T2499">
        <v>1</v>
      </c>
      <c r="U2499">
        <v>0</v>
      </c>
      <c r="V2499" s="43" t="str">
        <f t="shared" si="167"/>
        <v>USD</v>
      </c>
    </row>
    <row r="2500" spans="1:22" x14ac:dyDescent="0.2">
      <c r="A2500" s="18" t="str">
        <f t="shared" ref="A2500:A2563" si="169">D2500&amp;F2500&amp;E2500</f>
        <v>Catalogo principalCSP ENTIDADES NO CUALIFICADASCFQ7TTC0LSH0-0001_NCLF</v>
      </c>
      <c r="B2500" s="18" t="str">
        <f t="shared" ref="B2500:B2563" si="170">E2500&amp;F2500</f>
        <v>CFQ7TTC0LSH0-0001_NCLFCSP ENTIDADES NO CUALIFICADAS</v>
      </c>
      <c r="C2500" s="18"/>
      <c r="D2500" t="s">
        <v>122</v>
      </c>
      <c r="E2500" t="s">
        <v>3388</v>
      </c>
      <c r="F2500" t="s">
        <v>2547</v>
      </c>
      <c r="G2500" s="18" t="str">
        <f t="shared" si="168"/>
        <v>Catalogo principal</v>
      </c>
      <c r="H2500" s="43" t="s">
        <v>121</v>
      </c>
      <c r="I2500" s="37" t="s">
        <v>67</v>
      </c>
      <c r="J2500" t="s">
        <v>3525</v>
      </c>
      <c r="K2500" t="s">
        <v>40</v>
      </c>
      <c r="L2500" s="70" t="s">
        <v>21</v>
      </c>
      <c r="M2500" s="70" t="s">
        <v>3966</v>
      </c>
      <c r="N2500" s="37" t="s">
        <v>67</v>
      </c>
      <c r="O2500" s="37" t="s">
        <v>67</v>
      </c>
      <c r="P2500" s="37" t="s">
        <v>3759</v>
      </c>
      <c r="Q2500" s="75" t="s">
        <v>3388</v>
      </c>
      <c r="R2500" t="s">
        <v>3691</v>
      </c>
      <c r="S2500" s="38">
        <v>150</v>
      </c>
      <c r="T2500">
        <v>1</v>
      </c>
      <c r="U2500">
        <v>0</v>
      </c>
      <c r="V2500" s="43" t="str">
        <f t="shared" si="167"/>
        <v>USD</v>
      </c>
    </row>
    <row r="2501" spans="1:22" x14ac:dyDescent="0.2">
      <c r="A2501" s="18" t="str">
        <f t="shared" si="169"/>
        <v>Catalogo principalCSP ENTIDADES NO CUALIFICADASCFQ7TTC0HL8W-0001_NCLF</v>
      </c>
      <c r="B2501" s="18" t="str">
        <f t="shared" si="170"/>
        <v>CFQ7TTC0HL8W-0001_NCLFCSP ENTIDADES NO CUALIFICADAS</v>
      </c>
      <c r="C2501" s="18"/>
      <c r="D2501" t="s">
        <v>122</v>
      </c>
      <c r="E2501" t="s">
        <v>3389</v>
      </c>
      <c r="F2501" t="s">
        <v>2547</v>
      </c>
      <c r="G2501" s="18" t="str">
        <f t="shared" si="168"/>
        <v>Catalogo principal</v>
      </c>
      <c r="H2501" s="43" t="s">
        <v>121</v>
      </c>
      <c r="I2501" s="37" t="s">
        <v>67</v>
      </c>
      <c r="J2501" t="s">
        <v>2652</v>
      </c>
      <c r="K2501" t="s">
        <v>40</v>
      </c>
      <c r="L2501" s="70" t="s">
        <v>21</v>
      </c>
      <c r="M2501" s="70" t="s">
        <v>3966</v>
      </c>
      <c r="N2501" s="37" t="s">
        <v>67</v>
      </c>
      <c r="O2501" s="37" t="s">
        <v>67</v>
      </c>
      <c r="P2501" s="37" t="s">
        <v>3759</v>
      </c>
      <c r="Q2501" s="75" t="s">
        <v>3389</v>
      </c>
      <c r="R2501" t="s">
        <v>3691</v>
      </c>
      <c r="S2501" s="38">
        <v>20</v>
      </c>
      <c r="T2501">
        <v>1</v>
      </c>
      <c r="U2501">
        <v>0</v>
      </c>
      <c r="V2501" s="43" t="str">
        <f t="shared" ref="V2501:V2564" si="171">H2501</f>
        <v>USD</v>
      </c>
    </row>
    <row r="2502" spans="1:22" x14ac:dyDescent="0.2">
      <c r="A2502" s="18" t="str">
        <f t="shared" si="169"/>
        <v>Catalogo principalCSP ENTIDADES NO CUALIFICADASCFQ7TTC0HL8T-0001_NCLF</v>
      </c>
      <c r="B2502" s="18" t="str">
        <f t="shared" si="170"/>
        <v>CFQ7TTC0HL8T-0001_NCLFCSP ENTIDADES NO CUALIFICADAS</v>
      </c>
      <c r="C2502" s="18"/>
      <c r="D2502" t="s">
        <v>122</v>
      </c>
      <c r="E2502" t="s">
        <v>3390</v>
      </c>
      <c r="F2502" t="s">
        <v>2547</v>
      </c>
      <c r="G2502" s="18" t="str">
        <f t="shared" si="168"/>
        <v>Catalogo principal</v>
      </c>
      <c r="H2502" s="43" t="s">
        <v>121</v>
      </c>
      <c r="I2502" s="37" t="s">
        <v>67</v>
      </c>
      <c r="J2502" t="s">
        <v>3526</v>
      </c>
      <c r="K2502" t="s">
        <v>40</v>
      </c>
      <c r="L2502" s="70" t="s">
        <v>21</v>
      </c>
      <c r="M2502" s="70" t="s">
        <v>3966</v>
      </c>
      <c r="N2502" s="37" t="s">
        <v>67</v>
      </c>
      <c r="O2502" s="37" t="s">
        <v>67</v>
      </c>
      <c r="P2502" s="37" t="s">
        <v>3759</v>
      </c>
      <c r="Q2502" s="75" t="s">
        <v>3390</v>
      </c>
      <c r="R2502" t="s">
        <v>3691</v>
      </c>
      <c r="S2502" s="38">
        <v>10</v>
      </c>
      <c r="T2502">
        <v>1</v>
      </c>
      <c r="U2502">
        <v>0</v>
      </c>
      <c r="V2502" s="43" t="str">
        <f t="shared" si="171"/>
        <v>USD</v>
      </c>
    </row>
    <row r="2503" spans="1:22" x14ac:dyDescent="0.2">
      <c r="A2503" s="18" t="str">
        <f t="shared" si="169"/>
        <v>Catalogo principalCSP ENTIDADES NO CUALIFICADASCFQ7TTC0LHQ2-0003_NCLF</v>
      </c>
      <c r="B2503" s="18" t="str">
        <f t="shared" si="170"/>
        <v>CFQ7TTC0LHQ2-0003_NCLFCSP ENTIDADES NO CUALIFICADAS</v>
      </c>
      <c r="C2503" s="18"/>
      <c r="D2503" t="s">
        <v>122</v>
      </c>
      <c r="E2503" t="s">
        <v>3391</v>
      </c>
      <c r="F2503" t="s">
        <v>2547</v>
      </c>
      <c r="G2503" s="18" t="str">
        <f t="shared" si="168"/>
        <v>Catalogo principal</v>
      </c>
      <c r="H2503" s="43" t="s">
        <v>121</v>
      </c>
      <c r="I2503" s="37" t="s">
        <v>67</v>
      </c>
      <c r="J2503" t="s">
        <v>2587</v>
      </c>
      <c r="K2503" t="s">
        <v>40</v>
      </c>
      <c r="L2503" s="70" t="s">
        <v>21</v>
      </c>
      <c r="M2503" s="70" t="s">
        <v>3966</v>
      </c>
      <c r="N2503" s="37" t="s">
        <v>67</v>
      </c>
      <c r="O2503" s="37" t="s">
        <v>67</v>
      </c>
      <c r="P2503" s="37" t="s">
        <v>3759</v>
      </c>
      <c r="Q2503" s="75" t="s">
        <v>3391</v>
      </c>
      <c r="R2503" t="s">
        <v>3691</v>
      </c>
      <c r="S2503" s="38">
        <v>4995</v>
      </c>
      <c r="T2503">
        <v>1</v>
      </c>
      <c r="U2503">
        <v>0</v>
      </c>
      <c r="V2503" s="43" t="str">
        <f t="shared" si="171"/>
        <v>USD</v>
      </c>
    </row>
    <row r="2504" spans="1:22" x14ac:dyDescent="0.2">
      <c r="A2504" s="18" t="str">
        <f t="shared" si="169"/>
        <v>Catalogo principalCSP ENTIDADES NO CUALIFICADASCFQ7TTC0LHQ2-0005_NCLF</v>
      </c>
      <c r="B2504" s="18" t="str">
        <f t="shared" si="170"/>
        <v>CFQ7TTC0LHQ2-0005_NCLFCSP ENTIDADES NO CUALIFICADAS</v>
      </c>
      <c r="C2504" s="18"/>
      <c r="D2504" t="s">
        <v>122</v>
      </c>
      <c r="E2504" t="s">
        <v>3392</v>
      </c>
      <c r="F2504" t="s">
        <v>2547</v>
      </c>
      <c r="G2504" s="18" t="str">
        <f t="shared" si="168"/>
        <v>Catalogo principal</v>
      </c>
      <c r="H2504" s="43" t="s">
        <v>121</v>
      </c>
      <c r="I2504" s="37" t="s">
        <v>67</v>
      </c>
      <c r="J2504" t="s">
        <v>2628</v>
      </c>
      <c r="K2504" t="s">
        <v>40</v>
      </c>
      <c r="L2504" s="70" t="s">
        <v>21</v>
      </c>
      <c r="M2504" s="70" t="s">
        <v>3966</v>
      </c>
      <c r="N2504" s="37" t="s">
        <v>67</v>
      </c>
      <c r="O2504" s="37" t="s">
        <v>67</v>
      </c>
      <c r="P2504" s="37" t="s">
        <v>3759</v>
      </c>
      <c r="Q2504" s="75" t="s">
        <v>3392</v>
      </c>
      <c r="R2504" t="s">
        <v>3691</v>
      </c>
      <c r="S2504" s="38">
        <v>39995</v>
      </c>
      <c r="T2504">
        <v>1</v>
      </c>
      <c r="U2504">
        <v>0</v>
      </c>
      <c r="V2504" s="43" t="str">
        <f t="shared" si="171"/>
        <v>USD</v>
      </c>
    </row>
    <row r="2505" spans="1:22" x14ac:dyDescent="0.2">
      <c r="A2505" s="18" t="str">
        <f t="shared" si="169"/>
        <v>Catalogo principalCSP ENTIDADES NO CUALIFICADASCFQ7TTC0LHQ2-0004_NCLF</v>
      </c>
      <c r="B2505" s="18" t="str">
        <f t="shared" si="170"/>
        <v>CFQ7TTC0LHQ2-0004_NCLFCSP ENTIDADES NO CUALIFICADAS</v>
      </c>
      <c r="C2505" s="18"/>
      <c r="D2505" t="s">
        <v>122</v>
      </c>
      <c r="E2505" t="s">
        <v>3393</v>
      </c>
      <c r="F2505" t="s">
        <v>2547</v>
      </c>
      <c r="G2505" s="18" t="str">
        <f t="shared" si="168"/>
        <v>Catalogo principal</v>
      </c>
      <c r="H2505" s="43" t="s">
        <v>121</v>
      </c>
      <c r="I2505" s="37" t="s">
        <v>67</v>
      </c>
      <c r="J2505" t="s">
        <v>2571</v>
      </c>
      <c r="K2505" t="s">
        <v>40</v>
      </c>
      <c r="L2505" s="70" t="s">
        <v>21</v>
      </c>
      <c r="M2505" s="70" t="s">
        <v>3966</v>
      </c>
      <c r="N2505" s="37" t="s">
        <v>67</v>
      </c>
      <c r="O2505" s="37" t="s">
        <v>67</v>
      </c>
      <c r="P2505" s="37" t="s">
        <v>3759</v>
      </c>
      <c r="Q2505" s="75" t="s">
        <v>3393</v>
      </c>
      <c r="R2505" t="s">
        <v>3691</v>
      </c>
      <c r="S2505" s="38">
        <v>19995</v>
      </c>
      <c r="T2505">
        <v>1</v>
      </c>
      <c r="U2505">
        <v>0</v>
      </c>
      <c r="V2505" s="43" t="str">
        <f t="shared" si="171"/>
        <v>USD</v>
      </c>
    </row>
    <row r="2506" spans="1:22" x14ac:dyDescent="0.2">
      <c r="A2506" s="18" t="str">
        <f t="shared" si="169"/>
        <v>Catalogo principalCSP ENTIDADES NO CUALIFICADASCFQ7TTC0LHQ2-0002_NCLF</v>
      </c>
      <c r="B2506" s="18" t="str">
        <f t="shared" si="170"/>
        <v>CFQ7TTC0LHQ2-0002_NCLFCSP ENTIDADES NO CUALIFICADAS</v>
      </c>
      <c r="C2506" s="18"/>
      <c r="D2506" t="s">
        <v>122</v>
      </c>
      <c r="E2506" t="s">
        <v>3394</v>
      </c>
      <c r="F2506" t="s">
        <v>2547</v>
      </c>
      <c r="G2506" s="18" t="str">
        <f t="shared" si="168"/>
        <v>Catalogo principal</v>
      </c>
      <c r="H2506" s="43" t="s">
        <v>121</v>
      </c>
      <c r="I2506" s="37" t="s">
        <v>67</v>
      </c>
      <c r="J2506" t="s">
        <v>2593</v>
      </c>
      <c r="K2506" t="s">
        <v>40</v>
      </c>
      <c r="L2506" s="70" t="s">
        <v>21</v>
      </c>
      <c r="M2506" s="70" t="s">
        <v>3966</v>
      </c>
      <c r="N2506" s="37" t="s">
        <v>67</v>
      </c>
      <c r="O2506" s="37" t="s">
        <v>67</v>
      </c>
      <c r="P2506" s="37" t="s">
        <v>3759</v>
      </c>
      <c r="Q2506" s="75" t="s">
        <v>3394</v>
      </c>
      <c r="R2506" t="s">
        <v>3691</v>
      </c>
      <c r="S2506" s="38">
        <v>9995</v>
      </c>
      <c r="T2506">
        <v>1</v>
      </c>
      <c r="U2506">
        <v>0</v>
      </c>
      <c r="V2506" s="43" t="str">
        <f t="shared" si="171"/>
        <v>USD</v>
      </c>
    </row>
    <row r="2507" spans="1:22" x14ac:dyDescent="0.2">
      <c r="A2507" s="18" t="str">
        <f t="shared" si="169"/>
        <v>Catalogo principalCSP ENTIDADES NO CUALIFICADASCFQ7TTC0LHQ2-0001_NCLF</v>
      </c>
      <c r="B2507" s="18" t="str">
        <f t="shared" si="170"/>
        <v>CFQ7TTC0LHQ2-0001_NCLFCSP ENTIDADES NO CUALIFICADAS</v>
      </c>
      <c r="C2507" s="18"/>
      <c r="D2507" t="s">
        <v>122</v>
      </c>
      <c r="E2507" t="s">
        <v>3395</v>
      </c>
      <c r="F2507" t="s">
        <v>2547</v>
      </c>
      <c r="G2507" s="18" t="str">
        <f t="shared" si="168"/>
        <v>Catalogo principal</v>
      </c>
      <c r="H2507" s="43" t="s">
        <v>121</v>
      </c>
      <c r="I2507" s="37" t="s">
        <v>67</v>
      </c>
      <c r="J2507" t="s">
        <v>2700</v>
      </c>
      <c r="K2507" t="s">
        <v>40</v>
      </c>
      <c r="L2507" s="70" t="s">
        <v>21</v>
      </c>
      <c r="M2507" s="70" t="s">
        <v>3966</v>
      </c>
      <c r="N2507" s="37" t="s">
        <v>67</v>
      </c>
      <c r="O2507" s="37" t="s">
        <v>67</v>
      </c>
      <c r="P2507" s="37" t="s">
        <v>3759</v>
      </c>
      <c r="Q2507" s="75" t="s">
        <v>3395</v>
      </c>
      <c r="R2507" t="s">
        <v>3691</v>
      </c>
      <c r="S2507" s="38">
        <v>79995</v>
      </c>
      <c r="T2507">
        <v>1</v>
      </c>
      <c r="U2507">
        <v>0</v>
      </c>
      <c r="V2507" s="43" t="str">
        <f t="shared" si="171"/>
        <v>USD</v>
      </c>
    </row>
    <row r="2508" spans="1:22" x14ac:dyDescent="0.2">
      <c r="A2508" s="18" t="str">
        <f t="shared" si="169"/>
        <v>Catalogo principalCSP ENTIDADES NO CUALIFICADASCFQ7TTC0LHSF-0001_NCLF</v>
      </c>
      <c r="B2508" s="18" t="str">
        <f t="shared" si="170"/>
        <v>CFQ7TTC0LHSF-0001_NCLFCSP ENTIDADES NO CUALIFICADAS</v>
      </c>
      <c r="C2508" s="18"/>
      <c r="D2508" t="s">
        <v>122</v>
      </c>
      <c r="E2508" t="s">
        <v>3396</v>
      </c>
      <c r="F2508" t="s">
        <v>2547</v>
      </c>
      <c r="G2508" s="18" t="str">
        <f t="shared" si="168"/>
        <v>Catalogo principal</v>
      </c>
      <c r="H2508" s="43" t="s">
        <v>121</v>
      </c>
      <c r="I2508" s="37" t="s">
        <v>67</v>
      </c>
      <c r="J2508" t="s">
        <v>2633</v>
      </c>
      <c r="K2508" t="s">
        <v>40</v>
      </c>
      <c r="L2508" s="70" t="s">
        <v>21</v>
      </c>
      <c r="M2508" s="70" t="s">
        <v>3966</v>
      </c>
      <c r="N2508" s="37" t="s">
        <v>67</v>
      </c>
      <c r="O2508" s="37" t="s">
        <v>67</v>
      </c>
      <c r="P2508" s="37" t="s">
        <v>3759</v>
      </c>
      <c r="Q2508" s="75" t="s">
        <v>3396</v>
      </c>
      <c r="R2508" t="s">
        <v>3691</v>
      </c>
      <c r="S2508" s="38">
        <v>10</v>
      </c>
      <c r="T2508">
        <v>1</v>
      </c>
      <c r="U2508">
        <v>0</v>
      </c>
      <c r="V2508" s="43" t="str">
        <f t="shared" si="171"/>
        <v>USD</v>
      </c>
    </row>
    <row r="2509" spans="1:22" x14ac:dyDescent="0.2">
      <c r="A2509" s="18" t="str">
        <f t="shared" si="169"/>
        <v>Catalogo principalCSP ENTIDADES NO CUALIFICADASCFQ7TTC0LH1F-0002_NCLF</v>
      </c>
      <c r="B2509" s="18" t="str">
        <f t="shared" si="170"/>
        <v>CFQ7TTC0LH1F-0002_NCLFCSP ENTIDADES NO CUALIFICADAS</v>
      </c>
      <c r="C2509" s="18"/>
      <c r="D2509" t="s">
        <v>122</v>
      </c>
      <c r="E2509" t="s">
        <v>3397</v>
      </c>
      <c r="F2509" t="s">
        <v>2547</v>
      </c>
      <c r="G2509" s="18" t="str">
        <f t="shared" si="168"/>
        <v>Catalogo principal</v>
      </c>
      <c r="H2509" s="43" t="s">
        <v>121</v>
      </c>
      <c r="I2509" s="37" t="s">
        <v>67</v>
      </c>
      <c r="J2509" t="s">
        <v>2589</v>
      </c>
      <c r="K2509" t="s">
        <v>40</v>
      </c>
      <c r="L2509" s="70" t="s">
        <v>21</v>
      </c>
      <c r="M2509" s="70" t="s">
        <v>3966</v>
      </c>
      <c r="N2509" s="37" t="s">
        <v>67</v>
      </c>
      <c r="O2509" s="37" t="s">
        <v>67</v>
      </c>
      <c r="P2509" s="37" t="s">
        <v>3759</v>
      </c>
      <c r="Q2509" s="75" t="s">
        <v>3397</v>
      </c>
      <c r="R2509" t="s">
        <v>3691</v>
      </c>
      <c r="S2509" s="38">
        <v>1000</v>
      </c>
      <c r="T2509">
        <v>1</v>
      </c>
      <c r="U2509">
        <v>0</v>
      </c>
      <c r="V2509" s="43" t="str">
        <f t="shared" si="171"/>
        <v>USD</v>
      </c>
    </row>
    <row r="2510" spans="1:22" x14ac:dyDescent="0.2">
      <c r="A2510" s="18" t="str">
        <f t="shared" si="169"/>
        <v>Catalogo principalCSP ENTIDADES NO CUALIFICADASCFQ7TTC0LH1F-0001_NCLF</v>
      </c>
      <c r="B2510" s="18" t="str">
        <f t="shared" si="170"/>
        <v>CFQ7TTC0LH1F-0001_NCLFCSP ENTIDADES NO CUALIFICADAS</v>
      </c>
      <c r="C2510" s="18"/>
      <c r="D2510" t="s">
        <v>122</v>
      </c>
      <c r="E2510" t="s">
        <v>3398</v>
      </c>
      <c r="F2510" t="s">
        <v>2547</v>
      </c>
      <c r="G2510" s="18" t="str">
        <f t="shared" si="168"/>
        <v>Catalogo principal</v>
      </c>
      <c r="H2510" s="43" t="s">
        <v>121</v>
      </c>
      <c r="I2510" s="37" t="s">
        <v>67</v>
      </c>
      <c r="J2510" t="s">
        <v>3527</v>
      </c>
      <c r="K2510" t="s">
        <v>40</v>
      </c>
      <c r="L2510" s="70" t="s">
        <v>21</v>
      </c>
      <c r="M2510" s="70" t="s">
        <v>3966</v>
      </c>
      <c r="N2510" s="37" t="s">
        <v>67</v>
      </c>
      <c r="O2510" s="37" t="s">
        <v>67</v>
      </c>
      <c r="P2510" s="37" t="s">
        <v>3759</v>
      </c>
      <c r="Q2510" s="75" t="s">
        <v>3398</v>
      </c>
      <c r="R2510" t="s">
        <v>3691</v>
      </c>
      <c r="S2510" s="38">
        <v>0</v>
      </c>
      <c r="T2510">
        <v>1</v>
      </c>
      <c r="U2510">
        <v>0</v>
      </c>
      <c r="V2510" s="43" t="str">
        <f t="shared" si="171"/>
        <v>USD</v>
      </c>
    </row>
    <row r="2511" spans="1:22" x14ac:dyDescent="0.2">
      <c r="A2511" s="18" t="str">
        <f t="shared" si="169"/>
        <v>Catalogo principalCSP ENTIDADES NO CUALIFICADASCFQ7TTC0LHVD-0001_NCLF</v>
      </c>
      <c r="B2511" s="18" t="str">
        <f t="shared" si="170"/>
        <v>CFQ7TTC0LHVD-0001_NCLFCSP ENTIDADES NO CUALIFICADAS</v>
      </c>
      <c r="C2511" s="18"/>
      <c r="D2511" t="s">
        <v>122</v>
      </c>
      <c r="E2511" t="s">
        <v>3399</v>
      </c>
      <c r="F2511" t="s">
        <v>2547</v>
      </c>
      <c r="G2511" s="18" t="str">
        <f t="shared" si="168"/>
        <v>Catalogo principal</v>
      </c>
      <c r="H2511" s="43" t="s">
        <v>121</v>
      </c>
      <c r="I2511" s="37" t="s">
        <v>67</v>
      </c>
      <c r="J2511" t="s">
        <v>2554</v>
      </c>
      <c r="K2511" t="s">
        <v>40</v>
      </c>
      <c r="L2511" s="70" t="s">
        <v>21</v>
      </c>
      <c r="M2511" s="70" t="s">
        <v>3966</v>
      </c>
      <c r="N2511" s="37" t="s">
        <v>67</v>
      </c>
      <c r="O2511" s="37" t="s">
        <v>67</v>
      </c>
      <c r="P2511" s="37" t="s">
        <v>3759</v>
      </c>
      <c r="Q2511" s="75" t="s">
        <v>3399</v>
      </c>
      <c r="R2511" t="s">
        <v>3691</v>
      </c>
      <c r="S2511" s="38">
        <v>9</v>
      </c>
      <c r="T2511">
        <v>1</v>
      </c>
      <c r="U2511">
        <v>0</v>
      </c>
      <c r="V2511" s="43" t="str">
        <f t="shared" si="171"/>
        <v>USD</v>
      </c>
    </row>
    <row r="2512" spans="1:22" x14ac:dyDescent="0.2">
      <c r="A2512" s="18" t="str">
        <f t="shared" si="169"/>
        <v>Catalogo principalCSP ENTIDADES NO CUALIFICADASCFQ7TTC0LHP3-0001_NCLF</v>
      </c>
      <c r="B2512" s="18" t="str">
        <f t="shared" si="170"/>
        <v>CFQ7TTC0LHP3-0001_NCLFCSP ENTIDADES NO CUALIFICADAS</v>
      </c>
      <c r="C2512" s="18"/>
      <c r="D2512" t="s">
        <v>122</v>
      </c>
      <c r="E2512" t="s">
        <v>3400</v>
      </c>
      <c r="F2512" t="s">
        <v>2547</v>
      </c>
      <c r="G2512" s="18" t="str">
        <f t="shared" si="168"/>
        <v>Catalogo principal</v>
      </c>
      <c r="H2512" s="43" t="s">
        <v>121</v>
      </c>
      <c r="I2512" s="37" t="s">
        <v>67</v>
      </c>
      <c r="J2512" t="s">
        <v>2656</v>
      </c>
      <c r="K2512" t="s">
        <v>40</v>
      </c>
      <c r="L2512" s="70" t="s">
        <v>21</v>
      </c>
      <c r="M2512" s="70" t="s">
        <v>3966</v>
      </c>
      <c r="N2512" s="37" t="s">
        <v>67</v>
      </c>
      <c r="O2512" s="37" t="s">
        <v>67</v>
      </c>
      <c r="P2512" s="37" t="s">
        <v>3759</v>
      </c>
      <c r="Q2512" s="75" t="s">
        <v>3400</v>
      </c>
      <c r="R2512" t="s">
        <v>3691</v>
      </c>
      <c r="S2512" s="38">
        <v>7</v>
      </c>
      <c r="T2512">
        <v>1</v>
      </c>
      <c r="U2512">
        <v>0</v>
      </c>
      <c r="V2512" s="43" t="str">
        <f t="shared" si="171"/>
        <v>USD</v>
      </c>
    </row>
    <row r="2513" spans="1:22" x14ac:dyDescent="0.2">
      <c r="A2513" s="18" t="str">
        <f t="shared" si="169"/>
        <v>Catalogo principalCSP ENTIDADES NO CUALIFICADASCFQ7TTC0HDB1-0002_NCLF</v>
      </c>
      <c r="B2513" s="18" t="str">
        <f t="shared" si="170"/>
        <v>CFQ7TTC0HDB1-0002_NCLFCSP ENTIDADES NO CUALIFICADAS</v>
      </c>
      <c r="C2513" s="18"/>
      <c r="D2513" t="s">
        <v>122</v>
      </c>
      <c r="E2513" t="s">
        <v>3401</v>
      </c>
      <c r="F2513" t="s">
        <v>2547</v>
      </c>
      <c r="G2513" s="18" t="str">
        <f t="shared" si="168"/>
        <v>Catalogo principal</v>
      </c>
      <c r="H2513" s="43" t="s">
        <v>121</v>
      </c>
      <c r="I2513" s="37" t="s">
        <v>67</v>
      </c>
      <c r="J2513" t="s">
        <v>2687</v>
      </c>
      <c r="K2513" t="s">
        <v>40</v>
      </c>
      <c r="L2513" s="70" t="s">
        <v>21</v>
      </c>
      <c r="M2513" s="70" t="s">
        <v>3966</v>
      </c>
      <c r="N2513" s="37" t="s">
        <v>67</v>
      </c>
      <c r="O2513" s="37" t="s">
        <v>67</v>
      </c>
      <c r="P2513" s="37" t="s">
        <v>3759</v>
      </c>
      <c r="Q2513" s="75" t="s">
        <v>3401</v>
      </c>
      <c r="R2513" t="s">
        <v>3691</v>
      </c>
      <c r="S2513" s="38">
        <v>10</v>
      </c>
      <c r="T2513">
        <v>1</v>
      </c>
      <c r="U2513">
        <v>0</v>
      </c>
      <c r="V2513" s="43" t="str">
        <f t="shared" si="171"/>
        <v>USD</v>
      </c>
    </row>
    <row r="2514" spans="1:22" x14ac:dyDescent="0.2">
      <c r="A2514" s="18" t="str">
        <f t="shared" si="169"/>
        <v>Catalogo principalCSP ENTIDADES NO CUALIFICADASCFQ7TTC0HDB0-0002_NCLF</v>
      </c>
      <c r="B2514" s="18" t="str">
        <f t="shared" si="170"/>
        <v>CFQ7TTC0HDB0-0002_NCLFCSP ENTIDADES NO CUALIFICADAS</v>
      </c>
      <c r="C2514" s="18"/>
      <c r="D2514" t="s">
        <v>122</v>
      </c>
      <c r="E2514" t="s">
        <v>3402</v>
      </c>
      <c r="F2514" t="s">
        <v>2547</v>
      </c>
      <c r="G2514" s="18" t="str">
        <f t="shared" si="168"/>
        <v>Catalogo principal</v>
      </c>
      <c r="H2514" s="43" t="s">
        <v>121</v>
      </c>
      <c r="I2514" s="37" t="s">
        <v>67</v>
      </c>
      <c r="J2514" t="s">
        <v>2658</v>
      </c>
      <c r="K2514" t="s">
        <v>40</v>
      </c>
      <c r="L2514" s="70" t="s">
        <v>21</v>
      </c>
      <c r="M2514" s="70" t="s">
        <v>3966</v>
      </c>
      <c r="N2514" s="37" t="s">
        <v>67</v>
      </c>
      <c r="O2514" s="37" t="s">
        <v>67</v>
      </c>
      <c r="P2514" s="37" t="s">
        <v>3759</v>
      </c>
      <c r="Q2514" s="75" t="s">
        <v>3402</v>
      </c>
      <c r="R2514" t="s">
        <v>3691</v>
      </c>
      <c r="S2514" s="38">
        <v>30</v>
      </c>
      <c r="T2514">
        <v>1</v>
      </c>
      <c r="U2514">
        <v>0</v>
      </c>
      <c r="V2514" s="43" t="str">
        <f t="shared" si="171"/>
        <v>USD</v>
      </c>
    </row>
    <row r="2515" spans="1:22" x14ac:dyDescent="0.2">
      <c r="A2515" s="18" t="str">
        <f t="shared" si="169"/>
        <v>Catalogo principalCSP ENTIDADES NO CUALIFICADASCFQ7TTC0HD9Z-0002_NCLF</v>
      </c>
      <c r="B2515" s="18" t="str">
        <f t="shared" si="170"/>
        <v>CFQ7TTC0HD9Z-0002_NCLFCSP ENTIDADES NO CUALIFICADAS</v>
      </c>
      <c r="C2515" s="18"/>
      <c r="D2515" t="s">
        <v>122</v>
      </c>
      <c r="E2515" t="s">
        <v>3403</v>
      </c>
      <c r="F2515" t="s">
        <v>2547</v>
      </c>
      <c r="G2515" s="18" t="str">
        <f t="shared" si="168"/>
        <v>Catalogo principal</v>
      </c>
      <c r="H2515" s="43" t="s">
        <v>121</v>
      </c>
      <c r="I2515" s="37" t="s">
        <v>67</v>
      </c>
      <c r="J2515" t="s">
        <v>2688</v>
      </c>
      <c r="K2515" t="s">
        <v>40</v>
      </c>
      <c r="L2515" s="70" t="s">
        <v>21</v>
      </c>
      <c r="M2515" s="70" t="s">
        <v>3966</v>
      </c>
      <c r="N2515" s="37" t="s">
        <v>67</v>
      </c>
      <c r="O2515" s="37" t="s">
        <v>67</v>
      </c>
      <c r="P2515" s="37" t="s">
        <v>3759</v>
      </c>
      <c r="Q2515" s="75" t="s">
        <v>3403</v>
      </c>
      <c r="R2515" t="s">
        <v>3691</v>
      </c>
      <c r="S2515" s="38">
        <v>55</v>
      </c>
      <c r="T2515">
        <v>1</v>
      </c>
      <c r="U2515">
        <v>0</v>
      </c>
      <c r="V2515" s="43" t="str">
        <f t="shared" si="171"/>
        <v>USD</v>
      </c>
    </row>
    <row r="2516" spans="1:22" x14ac:dyDescent="0.2">
      <c r="A2516" s="18" t="str">
        <f t="shared" si="169"/>
        <v>Catalogo principalCSP ENTIDADES NO CUALIFICADASCFQ7TTC0HL72-0001_NCLF</v>
      </c>
      <c r="B2516" s="18" t="str">
        <f t="shared" si="170"/>
        <v>CFQ7TTC0HL72-0001_NCLFCSP ENTIDADES NO CUALIFICADAS</v>
      </c>
      <c r="C2516" s="18"/>
      <c r="D2516" t="s">
        <v>122</v>
      </c>
      <c r="E2516" t="s">
        <v>3404</v>
      </c>
      <c r="F2516" t="s">
        <v>2547</v>
      </c>
      <c r="G2516" s="18" t="str">
        <f t="shared" si="168"/>
        <v>Catalogo principal</v>
      </c>
      <c r="H2516" s="43" t="s">
        <v>121</v>
      </c>
      <c r="I2516" s="37" t="s">
        <v>67</v>
      </c>
      <c r="J2516" t="s">
        <v>3528</v>
      </c>
      <c r="K2516" t="s">
        <v>40</v>
      </c>
      <c r="L2516" s="70" t="s">
        <v>21</v>
      </c>
      <c r="M2516" s="70" t="s">
        <v>3966</v>
      </c>
      <c r="N2516" s="37" t="s">
        <v>67</v>
      </c>
      <c r="O2516" s="37" t="s">
        <v>67</v>
      </c>
      <c r="P2516" s="37" t="s">
        <v>3759</v>
      </c>
      <c r="Q2516" s="75" t="s">
        <v>3404</v>
      </c>
      <c r="R2516" t="s">
        <v>3691</v>
      </c>
      <c r="S2516" s="38">
        <v>10</v>
      </c>
      <c r="T2516">
        <v>1</v>
      </c>
      <c r="U2516">
        <v>0</v>
      </c>
      <c r="V2516" s="43" t="str">
        <f t="shared" si="171"/>
        <v>USD</v>
      </c>
    </row>
    <row r="2517" spans="1:22" x14ac:dyDescent="0.2">
      <c r="A2517" s="18" t="str">
        <f t="shared" si="169"/>
        <v>Catalogo principalCSP ENTIDADES NO CUALIFICADASCFQ7TTC0LH0N-0001_NCLF</v>
      </c>
      <c r="B2517" s="18" t="str">
        <f t="shared" si="170"/>
        <v>CFQ7TTC0LH0N-0001_NCLFCSP ENTIDADES NO CUALIFICADAS</v>
      </c>
      <c r="C2517" s="18"/>
      <c r="D2517" t="s">
        <v>122</v>
      </c>
      <c r="E2517" t="s">
        <v>3405</v>
      </c>
      <c r="F2517" t="s">
        <v>2547</v>
      </c>
      <c r="G2517" s="18" t="str">
        <f t="shared" si="168"/>
        <v>Catalogo principal</v>
      </c>
      <c r="H2517" s="43" t="s">
        <v>121</v>
      </c>
      <c r="I2517" s="37" t="s">
        <v>67</v>
      </c>
      <c r="J2517" t="s">
        <v>2713</v>
      </c>
      <c r="K2517" t="s">
        <v>40</v>
      </c>
      <c r="L2517" s="70" t="s">
        <v>21</v>
      </c>
      <c r="M2517" s="70" t="s">
        <v>3966</v>
      </c>
      <c r="N2517" s="37" t="s">
        <v>67</v>
      </c>
      <c r="O2517" s="37" t="s">
        <v>67</v>
      </c>
      <c r="P2517" s="37" t="s">
        <v>3759</v>
      </c>
      <c r="Q2517" s="75" t="s">
        <v>3405</v>
      </c>
      <c r="R2517" t="s">
        <v>3691</v>
      </c>
      <c r="S2517" s="38">
        <v>5</v>
      </c>
      <c r="T2517">
        <v>1</v>
      </c>
      <c r="U2517">
        <v>0</v>
      </c>
      <c r="V2517" s="43" t="str">
        <f t="shared" si="171"/>
        <v>USD</v>
      </c>
    </row>
    <row r="2518" spans="1:22" x14ac:dyDescent="0.2">
      <c r="A2518" s="18" t="str">
        <f t="shared" si="169"/>
        <v>Catalogo principalCSP ENTIDADES NO CUALIFICADASCFQ7TTC0LH14-0001_NCLF</v>
      </c>
      <c r="B2518" s="18" t="str">
        <f t="shared" si="170"/>
        <v>CFQ7TTC0LH14-0001_NCLFCSP ENTIDADES NO CUALIFICADAS</v>
      </c>
      <c r="C2518" s="18"/>
      <c r="D2518" t="s">
        <v>122</v>
      </c>
      <c r="E2518" t="s">
        <v>3406</v>
      </c>
      <c r="F2518" t="s">
        <v>2547</v>
      </c>
      <c r="G2518" s="18" t="str">
        <f t="shared" si="168"/>
        <v>Catalogo principal</v>
      </c>
      <c r="H2518" s="43" t="s">
        <v>121</v>
      </c>
      <c r="I2518" s="37" t="s">
        <v>67</v>
      </c>
      <c r="J2518" t="s">
        <v>2619</v>
      </c>
      <c r="K2518" t="s">
        <v>40</v>
      </c>
      <c r="L2518" s="70" t="s">
        <v>21</v>
      </c>
      <c r="M2518" s="70" t="s">
        <v>3966</v>
      </c>
      <c r="N2518" s="37" t="s">
        <v>67</v>
      </c>
      <c r="O2518" s="37" t="s">
        <v>67</v>
      </c>
      <c r="P2518" s="37" t="s">
        <v>3759</v>
      </c>
      <c r="Q2518" s="75" t="s">
        <v>3406</v>
      </c>
      <c r="R2518" t="s">
        <v>3691</v>
      </c>
      <c r="S2518" s="38">
        <v>10</v>
      </c>
      <c r="T2518">
        <v>1</v>
      </c>
      <c r="U2518">
        <v>0</v>
      </c>
      <c r="V2518" s="43" t="str">
        <f t="shared" si="171"/>
        <v>USD</v>
      </c>
    </row>
    <row r="2519" spans="1:22" x14ac:dyDescent="0.2">
      <c r="A2519" s="18" t="str">
        <f t="shared" si="169"/>
        <v>Catalogo principalCSP ENTIDADES NO CUALIFICADASCFQ7TTC0HDK2-0001_NCLF</v>
      </c>
      <c r="B2519" s="18" t="str">
        <f t="shared" si="170"/>
        <v>CFQ7TTC0HDK2-0001_NCLFCSP ENTIDADES NO CUALIFICADAS</v>
      </c>
      <c r="C2519" s="18"/>
      <c r="D2519" t="s">
        <v>122</v>
      </c>
      <c r="E2519" t="s">
        <v>3407</v>
      </c>
      <c r="F2519" t="s">
        <v>2547</v>
      </c>
      <c r="G2519" s="18" t="str">
        <f t="shared" si="168"/>
        <v>Catalogo principal</v>
      </c>
      <c r="H2519" s="43" t="s">
        <v>121</v>
      </c>
      <c r="I2519" s="37" t="s">
        <v>67</v>
      </c>
      <c r="J2519" t="s">
        <v>3529</v>
      </c>
      <c r="K2519" t="s">
        <v>40</v>
      </c>
      <c r="L2519" s="70" t="s">
        <v>21</v>
      </c>
      <c r="M2519" s="70" t="s">
        <v>3966</v>
      </c>
      <c r="N2519" s="37" t="s">
        <v>67</v>
      </c>
      <c r="O2519" s="37" t="s">
        <v>67</v>
      </c>
      <c r="P2519" s="37" t="s">
        <v>3759</v>
      </c>
      <c r="Q2519" s="75" t="s">
        <v>3407</v>
      </c>
      <c r="R2519" t="s">
        <v>3691</v>
      </c>
      <c r="S2519" s="38">
        <v>5</v>
      </c>
      <c r="T2519">
        <v>1</v>
      </c>
      <c r="U2519">
        <v>0</v>
      </c>
      <c r="V2519" s="43" t="str">
        <f t="shared" si="171"/>
        <v>USD</v>
      </c>
    </row>
    <row r="2520" spans="1:22" x14ac:dyDescent="0.2">
      <c r="A2520" s="18" t="str">
        <f t="shared" si="169"/>
        <v>Catalogo principalCSP ENTIDADES NO CUALIFICADASCFQ7TTC0LHR5-0001_NCLF</v>
      </c>
      <c r="B2520" s="18" t="str">
        <f t="shared" si="170"/>
        <v>CFQ7TTC0LHR5-0001_NCLFCSP ENTIDADES NO CUALIFICADAS</v>
      </c>
      <c r="C2520" s="18"/>
      <c r="D2520" t="s">
        <v>122</v>
      </c>
      <c r="E2520" t="s">
        <v>3408</v>
      </c>
      <c r="F2520" t="s">
        <v>2547</v>
      </c>
      <c r="G2520" s="18" t="str">
        <f t="shared" si="168"/>
        <v>Catalogo principal</v>
      </c>
      <c r="H2520" s="43" t="s">
        <v>121</v>
      </c>
      <c r="I2520" s="37" t="s">
        <v>67</v>
      </c>
      <c r="J2520" t="s">
        <v>3530</v>
      </c>
      <c r="K2520" t="s">
        <v>40</v>
      </c>
      <c r="L2520" s="70" t="s">
        <v>21</v>
      </c>
      <c r="M2520" s="70" t="s">
        <v>3966</v>
      </c>
      <c r="N2520" s="37" t="s">
        <v>67</v>
      </c>
      <c r="O2520" s="37" t="s">
        <v>67</v>
      </c>
      <c r="P2520" s="37" t="s">
        <v>3759</v>
      </c>
      <c r="Q2520" s="75" t="s">
        <v>3408</v>
      </c>
      <c r="R2520" t="s">
        <v>3691</v>
      </c>
      <c r="S2520" s="38">
        <v>2</v>
      </c>
      <c r="T2520">
        <v>1</v>
      </c>
      <c r="U2520">
        <v>0</v>
      </c>
      <c r="V2520" s="43" t="str">
        <f t="shared" si="171"/>
        <v>USD</v>
      </c>
    </row>
    <row r="2521" spans="1:22" x14ac:dyDescent="0.2">
      <c r="A2521" s="18" t="str">
        <f t="shared" si="169"/>
        <v>Catalogo principalCSP ENTIDADES NO CUALIFICADASCFQ7TTC0HDJR-000C_NCLF</v>
      </c>
      <c r="B2521" s="18" t="str">
        <f t="shared" si="170"/>
        <v>CFQ7TTC0HDJR-000C_NCLFCSP ENTIDADES NO CUALIFICADAS</v>
      </c>
      <c r="C2521" s="18"/>
      <c r="D2521" t="s">
        <v>122</v>
      </c>
      <c r="E2521" t="s">
        <v>3409</v>
      </c>
      <c r="F2521" t="s">
        <v>2547</v>
      </c>
      <c r="G2521" s="18" t="str">
        <f t="shared" ref="G2521:G2584" si="172">D2521</f>
        <v>Catalogo principal</v>
      </c>
      <c r="H2521" s="43" t="s">
        <v>121</v>
      </c>
      <c r="I2521" s="37" t="s">
        <v>67</v>
      </c>
      <c r="J2521" t="s">
        <v>3531</v>
      </c>
      <c r="K2521" t="s">
        <v>40</v>
      </c>
      <c r="L2521" s="70" t="s">
        <v>21</v>
      </c>
      <c r="M2521" s="70" t="s">
        <v>28</v>
      </c>
      <c r="N2521" s="37" t="s">
        <v>67</v>
      </c>
      <c r="O2521" s="37" t="s">
        <v>67</v>
      </c>
      <c r="P2521" s="37" t="s">
        <v>3759</v>
      </c>
      <c r="Q2521" s="75" t="s">
        <v>3409</v>
      </c>
      <c r="R2521" t="s">
        <v>3691</v>
      </c>
      <c r="S2521" s="38">
        <v>300</v>
      </c>
      <c r="T2521">
        <v>1</v>
      </c>
      <c r="U2521">
        <v>0</v>
      </c>
      <c r="V2521" s="43" t="str">
        <f t="shared" si="171"/>
        <v>USD</v>
      </c>
    </row>
    <row r="2522" spans="1:22" x14ac:dyDescent="0.2">
      <c r="A2522" s="18" t="str">
        <f t="shared" si="169"/>
        <v>Catalogo principalCSP ENTIDADES NO CUALIFICADASCFQ7TTC0HDJR-0002_NCLF</v>
      </c>
      <c r="B2522" s="18" t="str">
        <f t="shared" si="170"/>
        <v>CFQ7TTC0HDJR-0002_NCLFCSP ENTIDADES NO CUALIFICADAS</v>
      </c>
      <c r="C2522" s="18"/>
      <c r="D2522" t="s">
        <v>122</v>
      </c>
      <c r="E2522" t="s">
        <v>3410</v>
      </c>
      <c r="F2522" t="s">
        <v>2547</v>
      </c>
      <c r="G2522" s="18" t="str">
        <f t="shared" si="172"/>
        <v>Catalogo principal</v>
      </c>
      <c r="H2522" s="43" t="s">
        <v>121</v>
      </c>
      <c r="I2522" s="37" t="s">
        <v>67</v>
      </c>
      <c r="J2522" t="s">
        <v>2703</v>
      </c>
      <c r="K2522" t="s">
        <v>40</v>
      </c>
      <c r="L2522" s="70" t="s">
        <v>21</v>
      </c>
      <c r="M2522" s="70" t="s">
        <v>3966</v>
      </c>
      <c r="N2522" s="37" t="s">
        <v>67</v>
      </c>
      <c r="O2522" s="37" t="s">
        <v>67</v>
      </c>
      <c r="P2522" s="37" t="s">
        <v>3759</v>
      </c>
      <c r="Q2522" s="75" t="s">
        <v>3410</v>
      </c>
      <c r="R2522" t="s">
        <v>3691</v>
      </c>
      <c r="S2522" s="38">
        <v>4</v>
      </c>
      <c r="T2522">
        <v>1</v>
      </c>
      <c r="U2522">
        <v>0</v>
      </c>
      <c r="V2522" s="43" t="str">
        <f t="shared" si="171"/>
        <v>USD</v>
      </c>
    </row>
    <row r="2523" spans="1:22" x14ac:dyDescent="0.2">
      <c r="A2523" s="18" t="str">
        <f t="shared" si="169"/>
        <v>Catalogo principalCSP ENTIDADES NO CUALIFICADASCFQ7TTC0HDJR-0001_NCLF</v>
      </c>
      <c r="B2523" s="18" t="str">
        <f t="shared" si="170"/>
        <v>CFQ7TTC0HDJR-0001_NCLFCSP ENTIDADES NO CUALIFICADAS</v>
      </c>
      <c r="C2523" s="18"/>
      <c r="D2523" t="s">
        <v>122</v>
      </c>
      <c r="E2523" t="s">
        <v>3411</v>
      </c>
      <c r="F2523" t="s">
        <v>2547</v>
      </c>
      <c r="G2523" s="18" t="str">
        <f t="shared" si="172"/>
        <v>Catalogo principal</v>
      </c>
      <c r="H2523" s="43" t="s">
        <v>121</v>
      </c>
      <c r="I2523" s="37" t="s">
        <v>67</v>
      </c>
      <c r="J2523" t="s">
        <v>3532</v>
      </c>
      <c r="K2523" t="s">
        <v>40</v>
      </c>
      <c r="L2523" s="70" t="s">
        <v>21</v>
      </c>
      <c r="M2523" s="70" t="s">
        <v>28</v>
      </c>
      <c r="N2523" s="37" t="s">
        <v>67</v>
      </c>
      <c r="O2523" s="37" t="s">
        <v>67</v>
      </c>
      <c r="P2523" s="37" t="s">
        <v>3759</v>
      </c>
      <c r="Q2523" s="75" t="s">
        <v>3411</v>
      </c>
      <c r="R2523" t="s">
        <v>3691</v>
      </c>
      <c r="S2523" s="38">
        <v>25</v>
      </c>
      <c r="T2523">
        <v>1</v>
      </c>
      <c r="U2523">
        <v>0</v>
      </c>
      <c r="V2523" s="43" t="str">
        <f t="shared" si="171"/>
        <v>USD</v>
      </c>
    </row>
    <row r="2524" spans="1:22" x14ac:dyDescent="0.2">
      <c r="A2524" s="18" t="str">
        <f t="shared" si="169"/>
        <v>Catalogo principalCSP ENTIDADES NO CUALIFICADASCFQ7TTC0HL82-0006_NCLF</v>
      </c>
      <c r="B2524" s="18" t="str">
        <f t="shared" si="170"/>
        <v>CFQ7TTC0HL82-0006_NCLFCSP ENTIDADES NO CUALIFICADAS</v>
      </c>
      <c r="C2524" s="18"/>
      <c r="D2524" t="s">
        <v>122</v>
      </c>
      <c r="E2524" t="s">
        <v>3412</v>
      </c>
      <c r="F2524" t="s">
        <v>2547</v>
      </c>
      <c r="G2524" s="18" t="str">
        <f t="shared" si="172"/>
        <v>Catalogo principal</v>
      </c>
      <c r="H2524" s="43" t="s">
        <v>121</v>
      </c>
      <c r="I2524" s="37" t="s">
        <v>67</v>
      </c>
      <c r="J2524" t="s">
        <v>3533</v>
      </c>
      <c r="K2524" t="s">
        <v>40</v>
      </c>
      <c r="L2524" s="70" t="s">
        <v>21</v>
      </c>
      <c r="M2524" s="70" t="s">
        <v>28</v>
      </c>
      <c r="N2524" s="37" t="s">
        <v>67</v>
      </c>
      <c r="O2524" s="37" t="s">
        <v>67</v>
      </c>
      <c r="P2524" s="37" t="s">
        <v>3759</v>
      </c>
      <c r="Q2524" s="75" t="s">
        <v>3412</v>
      </c>
      <c r="R2524" t="s">
        <v>3691</v>
      </c>
      <c r="S2524" s="38">
        <v>300</v>
      </c>
      <c r="T2524">
        <v>1</v>
      </c>
      <c r="U2524">
        <v>0</v>
      </c>
      <c r="V2524" s="43" t="str">
        <f t="shared" si="171"/>
        <v>USD</v>
      </c>
    </row>
    <row r="2525" spans="1:22" x14ac:dyDescent="0.2">
      <c r="A2525" s="18" t="str">
        <f t="shared" si="169"/>
        <v>Catalogo principalCSP ENTIDADES NO CUALIFICADASCFQ7TTC0HL82-0001_NCLF</v>
      </c>
      <c r="B2525" s="18" t="str">
        <f t="shared" si="170"/>
        <v>CFQ7TTC0HL82-0001_NCLFCSP ENTIDADES NO CUALIFICADAS</v>
      </c>
      <c r="C2525" s="18"/>
      <c r="D2525" t="s">
        <v>122</v>
      </c>
      <c r="E2525" t="s">
        <v>3413</v>
      </c>
      <c r="F2525" t="s">
        <v>2547</v>
      </c>
      <c r="G2525" s="18" t="str">
        <f t="shared" si="172"/>
        <v>Catalogo principal</v>
      </c>
      <c r="H2525" s="43" t="s">
        <v>121</v>
      </c>
      <c r="I2525" s="37" t="s">
        <v>67</v>
      </c>
      <c r="J2525" t="s">
        <v>3534</v>
      </c>
      <c r="K2525" t="s">
        <v>40</v>
      </c>
      <c r="L2525" s="70" t="s">
        <v>21</v>
      </c>
      <c r="M2525" s="70" t="s">
        <v>28</v>
      </c>
      <c r="N2525" s="37" t="s">
        <v>67</v>
      </c>
      <c r="O2525" s="37" t="s">
        <v>67</v>
      </c>
      <c r="P2525" s="37" t="s">
        <v>3759</v>
      </c>
      <c r="Q2525" s="75" t="s">
        <v>3413</v>
      </c>
      <c r="R2525" t="s">
        <v>3691</v>
      </c>
      <c r="S2525" s="38">
        <v>25</v>
      </c>
      <c r="T2525">
        <v>1</v>
      </c>
      <c r="U2525">
        <v>0</v>
      </c>
      <c r="V2525" s="43" t="str">
        <f t="shared" si="171"/>
        <v>USD</v>
      </c>
    </row>
    <row r="2526" spans="1:22" x14ac:dyDescent="0.2">
      <c r="A2526" s="18" t="str">
        <f t="shared" si="169"/>
        <v>Catalogo principalCSP ENTIDADES NO CUALIFICADASCFQ7TTC0HD33-0003_NCLF</v>
      </c>
      <c r="B2526" s="18" t="str">
        <f t="shared" si="170"/>
        <v>CFQ7TTC0HD33-0003_NCLFCSP ENTIDADES NO CUALIFICADAS</v>
      </c>
      <c r="C2526" s="18"/>
      <c r="D2526" t="s">
        <v>122</v>
      </c>
      <c r="E2526" t="s">
        <v>3414</v>
      </c>
      <c r="F2526" t="s">
        <v>2547</v>
      </c>
      <c r="G2526" s="18" t="str">
        <f t="shared" si="172"/>
        <v>Catalogo principal</v>
      </c>
      <c r="H2526" s="43" t="s">
        <v>121</v>
      </c>
      <c r="I2526" s="37" t="s">
        <v>67</v>
      </c>
      <c r="J2526" t="s">
        <v>2584</v>
      </c>
      <c r="K2526" t="s">
        <v>40</v>
      </c>
      <c r="L2526" s="70" t="s">
        <v>21</v>
      </c>
      <c r="M2526" s="70" t="s">
        <v>3966</v>
      </c>
      <c r="N2526" s="37" t="s">
        <v>67</v>
      </c>
      <c r="O2526" s="37" t="s">
        <v>67</v>
      </c>
      <c r="P2526" s="37" t="s">
        <v>3759</v>
      </c>
      <c r="Q2526" s="75" t="s">
        <v>3414</v>
      </c>
      <c r="R2526" t="s">
        <v>3691</v>
      </c>
      <c r="S2526" s="38">
        <v>5</v>
      </c>
      <c r="T2526">
        <v>1</v>
      </c>
      <c r="U2526">
        <v>0</v>
      </c>
      <c r="V2526" s="43" t="str">
        <f t="shared" si="171"/>
        <v>USD</v>
      </c>
    </row>
    <row r="2527" spans="1:22" x14ac:dyDescent="0.2">
      <c r="A2527" s="18" t="str">
        <f t="shared" si="169"/>
        <v>Catalogo principalCSP ENTIDADES NO CUALIFICADASCFQ7TTC0HD32-0002_NCLF</v>
      </c>
      <c r="B2527" s="18" t="str">
        <f t="shared" si="170"/>
        <v>CFQ7TTC0HD32-0002_NCLFCSP ENTIDADES NO CUALIFICADAS</v>
      </c>
      <c r="C2527" s="18"/>
      <c r="D2527" t="s">
        <v>122</v>
      </c>
      <c r="E2527" t="s">
        <v>3415</v>
      </c>
      <c r="F2527" t="s">
        <v>2547</v>
      </c>
      <c r="G2527" s="18" t="str">
        <f t="shared" si="172"/>
        <v>Catalogo principal</v>
      </c>
      <c r="H2527" s="43" t="s">
        <v>121</v>
      </c>
      <c r="I2527" s="37" t="s">
        <v>67</v>
      </c>
      <c r="J2527" t="s">
        <v>2666</v>
      </c>
      <c r="K2527" t="s">
        <v>40</v>
      </c>
      <c r="L2527" s="70" t="s">
        <v>21</v>
      </c>
      <c r="M2527" s="70" t="s">
        <v>3966</v>
      </c>
      <c r="N2527" s="37" t="s">
        <v>67</v>
      </c>
      <c r="O2527" s="37" t="s">
        <v>67</v>
      </c>
      <c r="P2527" s="37" t="s">
        <v>3759</v>
      </c>
      <c r="Q2527" s="75" t="s">
        <v>3415</v>
      </c>
      <c r="R2527" t="s">
        <v>3691</v>
      </c>
      <c r="S2527" s="38">
        <v>15</v>
      </c>
      <c r="T2527">
        <v>1</v>
      </c>
      <c r="U2527">
        <v>0</v>
      </c>
      <c r="V2527" s="43" t="str">
        <f t="shared" si="171"/>
        <v>USD</v>
      </c>
    </row>
    <row r="2528" spans="1:22" x14ac:dyDescent="0.2">
      <c r="A2528" s="18" t="str">
        <f t="shared" si="169"/>
        <v>Catalogo principalCSP ENTIDADES NO CUALIFICADASCFQ7TTC0HVZG-0001_NCLF</v>
      </c>
      <c r="B2528" s="18" t="str">
        <f t="shared" si="170"/>
        <v>CFQ7TTC0HVZG-0001_NCLFCSP ENTIDADES NO CUALIFICADAS</v>
      </c>
      <c r="C2528" s="18"/>
      <c r="D2528" t="s">
        <v>122</v>
      </c>
      <c r="E2528" t="s">
        <v>3416</v>
      </c>
      <c r="F2528" t="s">
        <v>2547</v>
      </c>
      <c r="G2528" s="18" t="str">
        <f t="shared" si="172"/>
        <v>Catalogo principal</v>
      </c>
      <c r="H2528" s="43" t="s">
        <v>121</v>
      </c>
      <c r="I2528" s="37" t="s">
        <v>67</v>
      </c>
      <c r="J2528" t="s">
        <v>2671</v>
      </c>
      <c r="K2528" t="s">
        <v>40</v>
      </c>
      <c r="L2528" s="70" t="s">
        <v>21</v>
      </c>
      <c r="M2528" s="70" t="s">
        <v>3966</v>
      </c>
      <c r="N2528" s="37" t="s">
        <v>67</v>
      </c>
      <c r="O2528" s="37" t="s">
        <v>67</v>
      </c>
      <c r="P2528" s="37" t="s">
        <v>3759</v>
      </c>
      <c r="Q2528" s="75" t="s">
        <v>3416</v>
      </c>
      <c r="R2528" t="s">
        <v>3691</v>
      </c>
      <c r="S2528" s="38">
        <v>4</v>
      </c>
      <c r="T2528">
        <v>1</v>
      </c>
      <c r="U2528">
        <v>0</v>
      </c>
      <c r="V2528" s="43" t="str">
        <f t="shared" si="171"/>
        <v>USD</v>
      </c>
    </row>
    <row r="2529" spans="1:22" x14ac:dyDescent="0.2">
      <c r="A2529" s="18" t="str">
        <f t="shared" si="169"/>
        <v>Catalogo principalCSP ENTIDADES NO CUALIFICADASCFQ7TTC0LGTX-0004_NCLF</v>
      </c>
      <c r="B2529" s="18" t="str">
        <f t="shared" si="170"/>
        <v>CFQ7TTC0LGTX-0004_NCLFCSP ENTIDADES NO CUALIFICADAS</v>
      </c>
      <c r="C2529" s="18"/>
      <c r="D2529" t="s">
        <v>122</v>
      </c>
      <c r="E2529" t="s">
        <v>3417</v>
      </c>
      <c r="F2529" t="s">
        <v>2547</v>
      </c>
      <c r="G2529" s="18" t="str">
        <f t="shared" si="172"/>
        <v>Catalogo principal</v>
      </c>
      <c r="H2529" s="43" t="s">
        <v>121</v>
      </c>
      <c r="I2529" s="37" t="s">
        <v>67</v>
      </c>
      <c r="J2529" t="s">
        <v>2577</v>
      </c>
      <c r="K2529" t="s">
        <v>40</v>
      </c>
      <c r="L2529" s="70" t="s">
        <v>21</v>
      </c>
      <c r="M2529" s="70" t="s">
        <v>3966</v>
      </c>
      <c r="N2529" s="37" t="s">
        <v>67</v>
      </c>
      <c r="O2529" s="37" t="s">
        <v>67</v>
      </c>
      <c r="P2529" s="37" t="s">
        <v>3759</v>
      </c>
      <c r="Q2529" s="75" t="s">
        <v>3417</v>
      </c>
      <c r="R2529" t="s">
        <v>3691</v>
      </c>
      <c r="S2529" s="38">
        <v>7</v>
      </c>
      <c r="T2529">
        <v>1</v>
      </c>
      <c r="U2529">
        <v>0</v>
      </c>
      <c r="V2529" s="43" t="str">
        <f t="shared" si="171"/>
        <v>USD</v>
      </c>
    </row>
    <row r="2530" spans="1:22" x14ac:dyDescent="0.2">
      <c r="A2530" s="18" t="str">
        <f t="shared" si="169"/>
        <v>Catalogo principalCSP ENTIDADES NO CUALIFICADASCFQ7TTC0LGTX-0001_NCLF</v>
      </c>
      <c r="B2530" s="18" t="str">
        <f t="shared" si="170"/>
        <v>CFQ7TTC0LGTX-0001_NCLFCSP ENTIDADES NO CUALIFICADAS</v>
      </c>
      <c r="C2530" s="18"/>
      <c r="D2530" t="s">
        <v>122</v>
      </c>
      <c r="E2530" t="s">
        <v>3418</v>
      </c>
      <c r="F2530" t="s">
        <v>2547</v>
      </c>
      <c r="G2530" s="18" t="str">
        <f t="shared" si="172"/>
        <v>Catalogo principal</v>
      </c>
      <c r="H2530" s="43" t="s">
        <v>121</v>
      </c>
      <c r="I2530" s="37" t="s">
        <v>67</v>
      </c>
      <c r="J2530" t="s">
        <v>2590</v>
      </c>
      <c r="K2530" t="s">
        <v>40</v>
      </c>
      <c r="L2530" s="70" t="s">
        <v>21</v>
      </c>
      <c r="M2530" s="70" t="s">
        <v>3966</v>
      </c>
      <c r="N2530" s="37" t="s">
        <v>67</v>
      </c>
      <c r="O2530" s="37" t="s">
        <v>67</v>
      </c>
      <c r="P2530" s="37" t="s">
        <v>3759</v>
      </c>
      <c r="Q2530" s="75" t="s">
        <v>3418</v>
      </c>
      <c r="R2530" t="s">
        <v>3691</v>
      </c>
      <c r="S2530" s="38">
        <v>13.2</v>
      </c>
      <c r="T2530">
        <v>1</v>
      </c>
      <c r="U2530">
        <v>0</v>
      </c>
      <c r="V2530" s="43" t="str">
        <f t="shared" si="171"/>
        <v>USD</v>
      </c>
    </row>
    <row r="2531" spans="1:22" x14ac:dyDescent="0.2">
      <c r="A2531" s="18" t="str">
        <f t="shared" si="169"/>
        <v>Catalogo principalCSP ENTIDADES NO CUALIFICADASCFQ7TTC0LFNW-0002_NCLF</v>
      </c>
      <c r="B2531" s="18" t="str">
        <f t="shared" si="170"/>
        <v>CFQ7TTC0LFNW-0002_NCLFCSP ENTIDADES NO CUALIFICADAS</v>
      </c>
      <c r="C2531" s="18"/>
      <c r="D2531" t="s">
        <v>122</v>
      </c>
      <c r="E2531" t="s">
        <v>3419</v>
      </c>
      <c r="F2531" t="s">
        <v>2547</v>
      </c>
      <c r="G2531" s="18" t="str">
        <f t="shared" si="172"/>
        <v>Catalogo principal</v>
      </c>
      <c r="H2531" s="43" t="s">
        <v>121</v>
      </c>
      <c r="I2531" s="37" t="s">
        <v>67</v>
      </c>
      <c r="J2531" t="s">
        <v>2705</v>
      </c>
      <c r="K2531" t="s">
        <v>40</v>
      </c>
      <c r="L2531" s="70" t="s">
        <v>21</v>
      </c>
      <c r="M2531" s="70" t="s">
        <v>3966</v>
      </c>
      <c r="N2531" s="37" t="s">
        <v>67</v>
      </c>
      <c r="O2531" s="37" t="s">
        <v>67</v>
      </c>
      <c r="P2531" s="37" t="s">
        <v>3759</v>
      </c>
      <c r="Q2531" s="75" t="s">
        <v>3419</v>
      </c>
      <c r="R2531" t="s">
        <v>3691</v>
      </c>
      <c r="S2531" s="38">
        <v>11</v>
      </c>
      <c r="T2531">
        <v>1</v>
      </c>
      <c r="U2531">
        <v>0</v>
      </c>
      <c r="V2531" s="43" t="str">
        <f t="shared" si="171"/>
        <v>USD</v>
      </c>
    </row>
    <row r="2532" spans="1:22" x14ac:dyDescent="0.2">
      <c r="A2532" s="18" t="str">
        <f t="shared" si="169"/>
        <v>Catalogo principalCSP ENTIDADES NO CUALIFICADASCFQ7TTC0HX99-000T_NCLF</v>
      </c>
      <c r="B2532" s="18" t="str">
        <f t="shared" si="170"/>
        <v>CFQ7TTC0HX99-000T_NCLFCSP ENTIDADES NO CUALIFICADAS</v>
      </c>
      <c r="C2532" s="18"/>
      <c r="D2532" t="s">
        <v>122</v>
      </c>
      <c r="E2532" t="s">
        <v>3420</v>
      </c>
      <c r="F2532" t="s">
        <v>2547</v>
      </c>
      <c r="G2532" s="18" t="str">
        <f t="shared" si="172"/>
        <v>Catalogo principal</v>
      </c>
      <c r="H2532" s="43" t="s">
        <v>121</v>
      </c>
      <c r="I2532" s="37" t="s">
        <v>67</v>
      </c>
      <c r="J2532" t="s">
        <v>2625</v>
      </c>
      <c r="K2532" t="s">
        <v>40</v>
      </c>
      <c r="L2532" s="70" t="s">
        <v>21</v>
      </c>
      <c r="M2532" s="70" t="s">
        <v>3966</v>
      </c>
      <c r="N2532" s="37" t="s">
        <v>67</v>
      </c>
      <c r="O2532" s="37" t="s">
        <v>67</v>
      </c>
      <c r="P2532" s="37" t="s">
        <v>3759</v>
      </c>
      <c r="Q2532" s="75" t="s">
        <v>3420</v>
      </c>
      <c r="R2532" t="s">
        <v>3691</v>
      </c>
      <c r="S2532" s="38">
        <v>27.9</v>
      </c>
      <c r="T2532">
        <v>1</v>
      </c>
      <c r="U2532">
        <v>0</v>
      </c>
      <c r="V2532" s="43" t="str">
        <f t="shared" si="171"/>
        <v>USD</v>
      </c>
    </row>
    <row r="2533" spans="1:22" x14ac:dyDescent="0.2">
      <c r="A2533" s="18" t="str">
        <f t="shared" si="169"/>
        <v>Catalogo principalCSP ENTIDADES NO CUALIFICADASCFQ7TTC0HX99-000S_NCLF</v>
      </c>
      <c r="B2533" s="18" t="str">
        <f t="shared" si="170"/>
        <v>CFQ7TTC0HX99-000S_NCLFCSP ENTIDADES NO CUALIFICADAS</v>
      </c>
      <c r="C2533" s="18"/>
      <c r="D2533" t="s">
        <v>122</v>
      </c>
      <c r="E2533" t="s">
        <v>3421</v>
      </c>
      <c r="F2533" t="s">
        <v>2547</v>
      </c>
      <c r="G2533" s="18" t="str">
        <f t="shared" si="172"/>
        <v>Catalogo principal</v>
      </c>
      <c r="H2533" s="43" t="s">
        <v>121</v>
      </c>
      <c r="I2533" s="37" t="s">
        <v>67</v>
      </c>
      <c r="J2533" t="s">
        <v>2578</v>
      </c>
      <c r="K2533" t="s">
        <v>40</v>
      </c>
      <c r="L2533" s="70" t="s">
        <v>21</v>
      </c>
      <c r="M2533" s="70" t="s">
        <v>3966</v>
      </c>
      <c r="N2533" s="37" t="s">
        <v>67</v>
      </c>
      <c r="O2533" s="37" t="s">
        <v>67</v>
      </c>
      <c r="P2533" s="37" t="s">
        <v>3759</v>
      </c>
      <c r="Q2533" s="75" t="s">
        <v>3421</v>
      </c>
      <c r="R2533" t="s">
        <v>3691</v>
      </c>
      <c r="S2533" s="38">
        <v>36.9</v>
      </c>
      <c r="T2533">
        <v>1</v>
      </c>
      <c r="U2533">
        <v>0</v>
      </c>
      <c r="V2533" s="43" t="str">
        <f t="shared" si="171"/>
        <v>USD</v>
      </c>
    </row>
    <row r="2534" spans="1:22" x14ac:dyDescent="0.2">
      <c r="A2534" s="18" t="str">
        <f t="shared" si="169"/>
        <v>Catalogo principalCSP ENTIDADES NO CUALIFICADASCFQ7TTC0HX99-000Q_NCLF</v>
      </c>
      <c r="B2534" s="18" t="str">
        <f t="shared" si="170"/>
        <v>CFQ7TTC0HX99-000Q_NCLFCSP ENTIDADES NO CUALIFICADAS</v>
      </c>
      <c r="C2534" s="18"/>
      <c r="D2534" t="s">
        <v>122</v>
      </c>
      <c r="E2534" t="s">
        <v>3422</v>
      </c>
      <c r="F2534" t="s">
        <v>2547</v>
      </c>
      <c r="G2534" s="18" t="str">
        <f t="shared" si="172"/>
        <v>Catalogo principal</v>
      </c>
      <c r="H2534" s="43" t="s">
        <v>121</v>
      </c>
      <c r="I2534" s="37" t="s">
        <v>67</v>
      </c>
      <c r="J2534" t="s">
        <v>2645</v>
      </c>
      <c r="K2534" t="s">
        <v>40</v>
      </c>
      <c r="L2534" s="70" t="s">
        <v>21</v>
      </c>
      <c r="M2534" s="70" t="s">
        <v>3966</v>
      </c>
      <c r="N2534" s="37" t="s">
        <v>67</v>
      </c>
      <c r="O2534" s="37" t="s">
        <v>67</v>
      </c>
      <c r="P2534" s="37" t="s">
        <v>3759</v>
      </c>
      <c r="Q2534" s="75" t="s">
        <v>3422</v>
      </c>
      <c r="R2534" t="s">
        <v>3691</v>
      </c>
      <c r="S2534" s="38">
        <v>45</v>
      </c>
      <c r="T2534">
        <v>1</v>
      </c>
      <c r="U2534">
        <v>0</v>
      </c>
      <c r="V2534" s="43" t="str">
        <f t="shared" si="171"/>
        <v>USD</v>
      </c>
    </row>
    <row r="2535" spans="1:22" x14ac:dyDescent="0.2">
      <c r="A2535" s="18" t="str">
        <f t="shared" si="169"/>
        <v>Catalogo principalCSP ENTIDADES NO CUALIFICADASCFQ7TTC0HX99-000P_NCLF</v>
      </c>
      <c r="B2535" s="18" t="str">
        <f t="shared" si="170"/>
        <v>CFQ7TTC0HX99-000P_NCLFCSP ENTIDADES NO CUALIFICADAS</v>
      </c>
      <c r="C2535" s="18"/>
      <c r="D2535" t="s">
        <v>122</v>
      </c>
      <c r="E2535" t="s">
        <v>3423</v>
      </c>
      <c r="F2535" t="s">
        <v>2547</v>
      </c>
      <c r="G2535" s="18" t="str">
        <f t="shared" si="172"/>
        <v>Catalogo principal</v>
      </c>
      <c r="H2535" s="43" t="s">
        <v>121</v>
      </c>
      <c r="I2535" s="37" t="s">
        <v>67</v>
      </c>
      <c r="J2535" t="s">
        <v>2662</v>
      </c>
      <c r="K2535" t="s">
        <v>40</v>
      </c>
      <c r="L2535" s="70" t="s">
        <v>21</v>
      </c>
      <c r="M2535" s="70" t="s">
        <v>3966</v>
      </c>
      <c r="N2535" s="37" t="s">
        <v>67</v>
      </c>
      <c r="O2535" s="37" t="s">
        <v>67</v>
      </c>
      <c r="P2535" s="37" t="s">
        <v>3759</v>
      </c>
      <c r="Q2535" s="75" t="s">
        <v>3423</v>
      </c>
      <c r="R2535" t="s">
        <v>3691</v>
      </c>
      <c r="S2535" s="38">
        <v>142.19999999999999</v>
      </c>
      <c r="T2535">
        <v>1</v>
      </c>
      <c r="U2535">
        <v>0</v>
      </c>
      <c r="V2535" s="43" t="str">
        <f t="shared" si="171"/>
        <v>USD</v>
      </c>
    </row>
    <row r="2536" spans="1:22" x14ac:dyDescent="0.2">
      <c r="A2536" s="18" t="str">
        <f t="shared" si="169"/>
        <v>Catalogo principalCSP ENTIDADES NO CUALIFICADASCFQ7TTC0HX99-000M_NCLF</v>
      </c>
      <c r="B2536" s="18" t="str">
        <f t="shared" si="170"/>
        <v>CFQ7TTC0HX99-000M_NCLFCSP ENTIDADES NO CUALIFICADAS</v>
      </c>
      <c r="C2536" s="18"/>
      <c r="D2536" t="s">
        <v>122</v>
      </c>
      <c r="E2536" t="s">
        <v>3424</v>
      </c>
      <c r="F2536" t="s">
        <v>2547</v>
      </c>
      <c r="G2536" s="18" t="str">
        <f t="shared" si="172"/>
        <v>Catalogo principal</v>
      </c>
      <c r="H2536" s="43" t="s">
        <v>121</v>
      </c>
      <c r="I2536" s="37" t="s">
        <v>67</v>
      </c>
      <c r="J2536" t="s">
        <v>2585</v>
      </c>
      <c r="K2536" t="s">
        <v>40</v>
      </c>
      <c r="L2536" s="70" t="s">
        <v>21</v>
      </c>
      <c r="M2536" s="70" t="s">
        <v>3966</v>
      </c>
      <c r="N2536" s="37" t="s">
        <v>67</v>
      </c>
      <c r="O2536" s="37" t="s">
        <v>67</v>
      </c>
      <c r="P2536" s="37" t="s">
        <v>3759</v>
      </c>
      <c r="Q2536" s="75" t="s">
        <v>3424</v>
      </c>
      <c r="R2536" t="s">
        <v>3691</v>
      </c>
      <c r="S2536" s="38">
        <v>118.8</v>
      </c>
      <c r="T2536">
        <v>1</v>
      </c>
      <c r="U2536">
        <v>0</v>
      </c>
      <c r="V2536" s="43" t="str">
        <f t="shared" si="171"/>
        <v>USD</v>
      </c>
    </row>
    <row r="2537" spans="1:22" x14ac:dyDescent="0.2">
      <c r="A2537" s="18" t="str">
        <f t="shared" si="169"/>
        <v>Catalogo principalCSP ENTIDADES NO CUALIFICADASCFQ7TTC0HX99-000L_NCLF</v>
      </c>
      <c r="B2537" s="18" t="str">
        <f t="shared" si="170"/>
        <v>CFQ7TTC0HX99-000L_NCLFCSP ENTIDADES NO CUALIFICADAS</v>
      </c>
      <c r="C2537" s="18"/>
      <c r="D2537" t="s">
        <v>122</v>
      </c>
      <c r="E2537" t="s">
        <v>3425</v>
      </c>
      <c r="F2537" t="s">
        <v>2547</v>
      </c>
      <c r="G2537" s="18" t="str">
        <f t="shared" si="172"/>
        <v>Catalogo principal</v>
      </c>
      <c r="H2537" s="43" t="s">
        <v>121</v>
      </c>
      <c r="I2537" s="37" t="s">
        <v>67</v>
      </c>
      <c r="J2537" t="s">
        <v>2563</v>
      </c>
      <c r="K2537" t="s">
        <v>40</v>
      </c>
      <c r="L2537" s="70" t="s">
        <v>21</v>
      </c>
      <c r="M2537" s="70" t="s">
        <v>3966</v>
      </c>
      <c r="N2537" s="37" t="s">
        <v>67</v>
      </c>
      <c r="O2537" s="37" t="s">
        <v>67</v>
      </c>
      <c r="P2537" s="37" t="s">
        <v>3759</v>
      </c>
      <c r="Q2537" s="75" t="s">
        <v>3425</v>
      </c>
      <c r="R2537" t="s">
        <v>3691</v>
      </c>
      <c r="S2537" s="38">
        <v>110.7</v>
      </c>
      <c r="T2537">
        <v>1</v>
      </c>
      <c r="U2537">
        <v>0</v>
      </c>
      <c r="V2537" s="43" t="str">
        <f t="shared" si="171"/>
        <v>USD</v>
      </c>
    </row>
    <row r="2538" spans="1:22" x14ac:dyDescent="0.2">
      <c r="A2538" s="18" t="str">
        <f t="shared" si="169"/>
        <v>Catalogo principalCSP ENTIDADES NO CUALIFICADASCFQ7TTC0HX99-000K_NCLF</v>
      </c>
      <c r="B2538" s="18" t="str">
        <f t="shared" si="170"/>
        <v>CFQ7TTC0HX99-000K_NCLFCSP ENTIDADES NO CUALIFICADAS</v>
      </c>
      <c r="C2538" s="18"/>
      <c r="D2538" t="s">
        <v>122</v>
      </c>
      <c r="E2538" t="s">
        <v>3426</v>
      </c>
      <c r="F2538" t="s">
        <v>2547</v>
      </c>
      <c r="G2538" s="18" t="str">
        <f t="shared" si="172"/>
        <v>Catalogo principal</v>
      </c>
      <c r="H2538" s="43" t="s">
        <v>121</v>
      </c>
      <c r="I2538" s="37" t="s">
        <v>67</v>
      </c>
      <c r="J2538" t="s">
        <v>2683</v>
      </c>
      <c r="K2538" t="s">
        <v>40</v>
      </c>
      <c r="L2538" s="70" t="s">
        <v>21</v>
      </c>
      <c r="M2538" s="70" t="s">
        <v>3966</v>
      </c>
      <c r="N2538" s="37" t="s">
        <v>67</v>
      </c>
      <c r="O2538" s="37" t="s">
        <v>67</v>
      </c>
      <c r="P2538" s="37" t="s">
        <v>3759</v>
      </c>
      <c r="Q2538" s="75" t="s">
        <v>3426</v>
      </c>
      <c r="R2538" t="s">
        <v>3691</v>
      </c>
      <c r="S2538" s="38">
        <v>36</v>
      </c>
      <c r="T2538">
        <v>1</v>
      </c>
      <c r="U2538">
        <v>0</v>
      </c>
      <c r="V2538" s="43" t="str">
        <f t="shared" si="171"/>
        <v>USD</v>
      </c>
    </row>
    <row r="2539" spans="1:22" x14ac:dyDescent="0.2">
      <c r="A2539" s="18" t="str">
        <f t="shared" si="169"/>
        <v>Catalogo principalCSP ENTIDADES NO CUALIFICADASCFQ7TTC0HX99-000J_NCLF</v>
      </c>
      <c r="B2539" s="18" t="str">
        <f t="shared" si="170"/>
        <v>CFQ7TTC0HX99-000J_NCLFCSP ENTIDADES NO CUALIFICADAS</v>
      </c>
      <c r="C2539" s="18"/>
      <c r="D2539" t="s">
        <v>122</v>
      </c>
      <c r="E2539" t="s">
        <v>3427</v>
      </c>
      <c r="F2539" t="s">
        <v>2547</v>
      </c>
      <c r="G2539" s="18" t="str">
        <f t="shared" si="172"/>
        <v>Catalogo principal</v>
      </c>
      <c r="H2539" s="43" t="s">
        <v>121</v>
      </c>
      <c r="I2539" s="37" t="s">
        <v>67</v>
      </c>
      <c r="J2539" t="s">
        <v>2709</v>
      </c>
      <c r="K2539" t="s">
        <v>40</v>
      </c>
      <c r="L2539" s="70" t="s">
        <v>21</v>
      </c>
      <c r="M2539" s="70" t="s">
        <v>3966</v>
      </c>
      <c r="N2539" s="37" t="s">
        <v>67</v>
      </c>
      <c r="O2539" s="37" t="s">
        <v>67</v>
      </c>
      <c r="P2539" s="37" t="s">
        <v>3759</v>
      </c>
      <c r="Q2539" s="75" t="s">
        <v>3427</v>
      </c>
      <c r="R2539" t="s">
        <v>3691</v>
      </c>
      <c r="S2539" s="38">
        <v>25.2</v>
      </c>
      <c r="T2539">
        <v>1</v>
      </c>
      <c r="U2539">
        <v>0</v>
      </c>
      <c r="V2539" s="43" t="str">
        <f t="shared" si="171"/>
        <v>USD</v>
      </c>
    </row>
    <row r="2540" spans="1:22" x14ac:dyDescent="0.2">
      <c r="A2540" s="18" t="str">
        <f t="shared" si="169"/>
        <v>Catalogo principalCSP ENTIDADES NO CUALIFICADASCFQ7TTC0HX99-000H_NCLF</v>
      </c>
      <c r="B2540" s="18" t="str">
        <f t="shared" si="170"/>
        <v>CFQ7TTC0HX99-000H_NCLFCSP ENTIDADES NO CUALIFICADAS</v>
      </c>
      <c r="C2540" s="18"/>
      <c r="D2540" t="s">
        <v>122</v>
      </c>
      <c r="E2540" t="s">
        <v>3428</v>
      </c>
      <c r="F2540" t="s">
        <v>2547</v>
      </c>
      <c r="G2540" s="18" t="str">
        <f t="shared" si="172"/>
        <v>Catalogo principal</v>
      </c>
      <c r="H2540" s="43" t="s">
        <v>121</v>
      </c>
      <c r="I2540" s="37" t="s">
        <v>67</v>
      </c>
      <c r="J2540" t="s">
        <v>2550</v>
      </c>
      <c r="K2540" t="s">
        <v>40</v>
      </c>
      <c r="L2540" s="70" t="s">
        <v>21</v>
      </c>
      <c r="M2540" s="70" t="s">
        <v>3966</v>
      </c>
      <c r="N2540" s="37" t="s">
        <v>67</v>
      </c>
      <c r="O2540" s="37" t="s">
        <v>67</v>
      </c>
      <c r="P2540" s="37" t="s">
        <v>3759</v>
      </c>
      <c r="Q2540" s="75" t="s">
        <v>3428</v>
      </c>
      <c r="R2540" t="s">
        <v>3691</v>
      </c>
      <c r="S2540" s="38">
        <v>59.4</v>
      </c>
      <c r="T2540">
        <v>1</v>
      </c>
      <c r="U2540">
        <v>0</v>
      </c>
      <c r="V2540" s="43" t="str">
        <f t="shared" si="171"/>
        <v>USD</v>
      </c>
    </row>
    <row r="2541" spans="1:22" x14ac:dyDescent="0.2">
      <c r="A2541" s="18" t="str">
        <f t="shared" si="169"/>
        <v>Catalogo principalCSP ENTIDADES NO CUALIFICADASCFQ7TTC0HX99-000G_NCLF</v>
      </c>
      <c r="B2541" s="18" t="str">
        <f t="shared" si="170"/>
        <v>CFQ7TTC0HX99-000G_NCLFCSP ENTIDADES NO CUALIFICADAS</v>
      </c>
      <c r="C2541" s="18"/>
      <c r="D2541" t="s">
        <v>122</v>
      </c>
      <c r="E2541" t="s">
        <v>3429</v>
      </c>
      <c r="F2541" t="s">
        <v>2547</v>
      </c>
      <c r="G2541" s="18" t="str">
        <f t="shared" si="172"/>
        <v>Catalogo principal</v>
      </c>
      <c r="H2541" s="43" t="s">
        <v>121</v>
      </c>
      <c r="I2541" s="37" t="s">
        <v>67</v>
      </c>
      <c r="J2541" t="s">
        <v>2649</v>
      </c>
      <c r="K2541" t="s">
        <v>40</v>
      </c>
      <c r="L2541" s="70" t="s">
        <v>21</v>
      </c>
      <c r="M2541" s="70" t="s">
        <v>3966</v>
      </c>
      <c r="N2541" s="37" t="s">
        <v>67</v>
      </c>
      <c r="O2541" s="37" t="s">
        <v>67</v>
      </c>
      <c r="P2541" s="37" t="s">
        <v>3759</v>
      </c>
      <c r="Q2541" s="75" t="s">
        <v>3429</v>
      </c>
      <c r="R2541" t="s">
        <v>3691</v>
      </c>
      <c r="S2541" s="38">
        <v>67.5</v>
      </c>
      <c r="T2541">
        <v>1</v>
      </c>
      <c r="U2541">
        <v>0</v>
      </c>
      <c r="V2541" s="43" t="str">
        <f t="shared" si="171"/>
        <v>USD</v>
      </c>
    </row>
    <row r="2542" spans="1:22" x14ac:dyDescent="0.2">
      <c r="A2542" s="18" t="str">
        <f t="shared" si="169"/>
        <v>Catalogo principalCSP ENTIDADES NO CUALIFICADASCFQ7TTC0HX99-000F_NCLF</v>
      </c>
      <c r="B2542" s="18" t="str">
        <f t="shared" si="170"/>
        <v>CFQ7TTC0HX99-000F_NCLFCSP ENTIDADES NO CUALIFICADAS</v>
      </c>
      <c r="C2542" s="18"/>
      <c r="D2542" t="s">
        <v>122</v>
      </c>
      <c r="E2542" t="s">
        <v>3430</v>
      </c>
      <c r="F2542" t="s">
        <v>2547</v>
      </c>
      <c r="G2542" s="18" t="str">
        <f t="shared" si="172"/>
        <v>Catalogo principal</v>
      </c>
      <c r="H2542" s="43" t="s">
        <v>121</v>
      </c>
      <c r="I2542" s="37" t="s">
        <v>67</v>
      </c>
      <c r="J2542" t="s">
        <v>2560</v>
      </c>
      <c r="K2542" t="s">
        <v>40</v>
      </c>
      <c r="L2542" s="70" t="s">
        <v>21</v>
      </c>
      <c r="M2542" s="70" t="s">
        <v>3966</v>
      </c>
      <c r="N2542" s="37" t="s">
        <v>67</v>
      </c>
      <c r="O2542" s="37" t="s">
        <v>67</v>
      </c>
      <c r="P2542" s="37" t="s">
        <v>3759</v>
      </c>
      <c r="Q2542" s="75" t="s">
        <v>3430</v>
      </c>
      <c r="R2542" t="s">
        <v>3691</v>
      </c>
      <c r="S2542" s="38">
        <v>90.9</v>
      </c>
      <c r="T2542">
        <v>1</v>
      </c>
      <c r="U2542">
        <v>0</v>
      </c>
      <c r="V2542" s="43" t="str">
        <f t="shared" si="171"/>
        <v>USD</v>
      </c>
    </row>
    <row r="2543" spans="1:22" x14ac:dyDescent="0.2">
      <c r="A2543" s="18" t="str">
        <f t="shared" si="169"/>
        <v>Catalogo principalCSP ENTIDADES NO CUALIFICADASCFQ7TTC0HHS9-0010_NCLF</v>
      </c>
      <c r="B2543" s="18" t="str">
        <f t="shared" si="170"/>
        <v>CFQ7TTC0HHS9-0010_NCLFCSP ENTIDADES NO CUALIFICADAS</v>
      </c>
      <c r="C2543" s="18"/>
      <c r="D2543" t="s">
        <v>122</v>
      </c>
      <c r="E2543" t="s">
        <v>3431</v>
      </c>
      <c r="F2543" t="s">
        <v>2547</v>
      </c>
      <c r="G2543" s="18" t="str">
        <f t="shared" si="172"/>
        <v>Catalogo principal</v>
      </c>
      <c r="H2543" s="43" t="s">
        <v>121</v>
      </c>
      <c r="I2543" s="37" t="s">
        <v>67</v>
      </c>
      <c r="J2543" t="s">
        <v>2551</v>
      </c>
      <c r="K2543" t="s">
        <v>40</v>
      </c>
      <c r="L2543" s="70" t="s">
        <v>21</v>
      </c>
      <c r="M2543" s="70" t="s">
        <v>3966</v>
      </c>
      <c r="N2543" s="37" t="s">
        <v>67</v>
      </c>
      <c r="O2543" s="37" t="s">
        <v>67</v>
      </c>
      <c r="P2543" s="37" t="s">
        <v>3759</v>
      </c>
      <c r="Q2543" s="75" t="s">
        <v>3431</v>
      </c>
      <c r="R2543" t="s">
        <v>3691</v>
      </c>
      <c r="S2543" s="38">
        <v>110.7</v>
      </c>
      <c r="T2543">
        <v>1</v>
      </c>
      <c r="U2543">
        <v>0</v>
      </c>
      <c r="V2543" s="43" t="str">
        <f t="shared" si="171"/>
        <v>USD</v>
      </c>
    </row>
    <row r="2544" spans="1:22" x14ac:dyDescent="0.2">
      <c r="A2544" s="18" t="str">
        <f t="shared" si="169"/>
        <v>Catalogo principalCSP ENTIDADES NO CUALIFICADASCFQ7TTC0HHS9-000Z_NCLF</v>
      </c>
      <c r="B2544" s="18" t="str">
        <f t="shared" si="170"/>
        <v>CFQ7TTC0HHS9-000Z_NCLFCSP ENTIDADES NO CUALIFICADAS</v>
      </c>
      <c r="C2544" s="18"/>
      <c r="D2544" t="s">
        <v>122</v>
      </c>
      <c r="E2544" t="s">
        <v>3432</v>
      </c>
      <c r="F2544" t="s">
        <v>2547</v>
      </c>
      <c r="G2544" s="18" t="str">
        <f t="shared" si="172"/>
        <v>Catalogo principal</v>
      </c>
      <c r="H2544" s="43" t="s">
        <v>121</v>
      </c>
      <c r="I2544" s="37" t="s">
        <v>67</v>
      </c>
      <c r="J2544" t="s">
        <v>2583</v>
      </c>
      <c r="K2544" t="s">
        <v>40</v>
      </c>
      <c r="L2544" s="70" t="s">
        <v>21</v>
      </c>
      <c r="M2544" s="70" t="s">
        <v>3966</v>
      </c>
      <c r="N2544" s="37" t="s">
        <v>67</v>
      </c>
      <c r="O2544" s="37" t="s">
        <v>67</v>
      </c>
      <c r="P2544" s="37" t="s">
        <v>3759</v>
      </c>
      <c r="Q2544" s="75" t="s">
        <v>3432</v>
      </c>
      <c r="R2544" t="s">
        <v>3691</v>
      </c>
      <c r="S2544" s="38">
        <v>59.4</v>
      </c>
      <c r="T2544">
        <v>1</v>
      </c>
      <c r="U2544">
        <v>0</v>
      </c>
      <c r="V2544" s="43" t="str">
        <f t="shared" si="171"/>
        <v>USD</v>
      </c>
    </row>
    <row r="2545" spans="1:22" x14ac:dyDescent="0.2">
      <c r="A2545" s="18" t="str">
        <f t="shared" si="169"/>
        <v>Catalogo principalCSP ENTIDADES NO CUALIFICADASCFQ7TTC0HHS9-000X_NCLF</v>
      </c>
      <c r="B2545" s="18" t="str">
        <f t="shared" si="170"/>
        <v>CFQ7TTC0HHS9-000X_NCLFCSP ENTIDADES NO CUALIFICADAS</v>
      </c>
      <c r="C2545" s="18"/>
      <c r="D2545" t="s">
        <v>122</v>
      </c>
      <c r="E2545" t="s">
        <v>3433</v>
      </c>
      <c r="F2545" t="s">
        <v>2547</v>
      </c>
      <c r="G2545" s="18" t="str">
        <f t="shared" si="172"/>
        <v>Catalogo principal</v>
      </c>
      <c r="H2545" s="43" t="s">
        <v>121</v>
      </c>
      <c r="I2545" s="37" t="s">
        <v>67</v>
      </c>
      <c r="J2545" t="s">
        <v>2670</v>
      </c>
      <c r="K2545" t="s">
        <v>40</v>
      </c>
      <c r="L2545" s="70" t="s">
        <v>21</v>
      </c>
      <c r="M2545" s="70" t="s">
        <v>3966</v>
      </c>
      <c r="N2545" s="37" t="s">
        <v>67</v>
      </c>
      <c r="O2545" s="37" t="s">
        <v>67</v>
      </c>
      <c r="P2545" s="37" t="s">
        <v>3759</v>
      </c>
      <c r="Q2545" s="75" t="s">
        <v>3433</v>
      </c>
      <c r="R2545" t="s">
        <v>3691</v>
      </c>
      <c r="S2545" s="38">
        <v>142.19999999999999</v>
      </c>
      <c r="T2545">
        <v>1</v>
      </c>
      <c r="U2545">
        <v>0</v>
      </c>
      <c r="V2545" s="43" t="str">
        <f t="shared" si="171"/>
        <v>USD</v>
      </c>
    </row>
    <row r="2546" spans="1:22" x14ac:dyDescent="0.2">
      <c r="A2546" s="18" t="str">
        <f t="shared" si="169"/>
        <v>Catalogo principalCSP ENTIDADES NO CUALIFICADASCFQ7TTC0HHS9-000W_NCLF</v>
      </c>
      <c r="B2546" s="18" t="str">
        <f t="shared" si="170"/>
        <v>CFQ7TTC0HHS9-000W_NCLFCSP ENTIDADES NO CUALIFICADAS</v>
      </c>
      <c r="C2546" s="18"/>
      <c r="D2546" t="s">
        <v>122</v>
      </c>
      <c r="E2546" t="s">
        <v>3434</v>
      </c>
      <c r="F2546" t="s">
        <v>2547</v>
      </c>
      <c r="G2546" s="18" t="str">
        <f t="shared" si="172"/>
        <v>Catalogo principal</v>
      </c>
      <c r="H2546" s="43" t="s">
        <v>121</v>
      </c>
      <c r="I2546" s="37" t="s">
        <v>67</v>
      </c>
      <c r="J2546" t="s">
        <v>2637</v>
      </c>
      <c r="K2546" t="s">
        <v>40</v>
      </c>
      <c r="L2546" s="70" t="s">
        <v>21</v>
      </c>
      <c r="M2546" s="70" t="s">
        <v>3966</v>
      </c>
      <c r="N2546" s="37" t="s">
        <v>67</v>
      </c>
      <c r="O2546" s="37" t="s">
        <v>67</v>
      </c>
      <c r="P2546" s="37" t="s">
        <v>3759</v>
      </c>
      <c r="Q2546" s="75" t="s">
        <v>3434</v>
      </c>
      <c r="R2546" t="s">
        <v>3691</v>
      </c>
      <c r="S2546" s="38">
        <v>90.9</v>
      </c>
      <c r="T2546">
        <v>1</v>
      </c>
      <c r="U2546">
        <v>0</v>
      </c>
      <c r="V2546" s="43" t="str">
        <f t="shared" si="171"/>
        <v>USD</v>
      </c>
    </row>
    <row r="2547" spans="1:22" x14ac:dyDescent="0.2">
      <c r="A2547" s="18" t="str">
        <f t="shared" si="169"/>
        <v>Catalogo principalCSP ENTIDADES NO CUALIFICADASCFQ7TTC0HHS9-000V_NCLF</v>
      </c>
      <c r="B2547" s="18" t="str">
        <f t="shared" si="170"/>
        <v>CFQ7TTC0HHS9-000V_NCLFCSP ENTIDADES NO CUALIFICADAS</v>
      </c>
      <c r="C2547" s="18"/>
      <c r="D2547" t="s">
        <v>122</v>
      </c>
      <c r="E2547" t="s">
        <v>3435</v>
      </c>
      <c r="F2547" t="s">
        <v>2547</v>
      </c>
      <c r="G2547" s="18" t="str">
        <f t="shared" si="172"/>
        <v>Catalogo principal</v>
      </c>
      <c r="H2547" s="43" t="s">
        <v>121</v>
      </c>
      <c r="I2547" s="37" t="s">
        <v>67</v>
      </c>
      <c r="J2547" t="s">
        <v>2692</v>
      </c>
      <c r="K2547" t="s">
        <v>40</v>
      </c>
      <c r="L2547" s="70" t="s">
        <v>21</v>
      </c>
      <c r="M2547" s="70" t="s">
        <v>3966</v>
      </c>
      <c r="N2547" s="37" t="s">
        <v>67</v>
      </c>
      <c r="O2547" s="37" t="s">
        <v>67</v>
      </c>
      <c r="P2547" s="37" t="s">
        <v>3759</v>
      </c>
      <c r="Q2547" s="75" t="s">
        <v>3435</v>
      </c>
      <c r="R2547" t="s">
        <v>3691</v>
      </c>
      <c r="S2547" s="38">
        <v>118.8</v>
      </c>
      <c r="T2547">
        <v>1</v>
      </c>
      <c r="U2547">
        <v>0</v>
      </c>
      <c r="V2547" s="43" t="str">
        <f t="shared" si="171"/>
        <v>USD</v>
      </c>
    </row>
    <row r="2548" spans="1:22" x14ac:dyDescent="0.2">
      <c r="A2548" s="18" t="str">
        <f t="shared" si="169"/>
        <v>Catalogo principalCSP ENTIDADES NO CUALIFICADASCFQ7TTC0HHS9-000T_NCLF</v>
      </c>
      <c r="B2548" s="18" t="str">
        <f t="shared" si="170"/>
        <v>CFQ7TTC0HHS9-000T_NCLFCSP ENTIDADES NO CUALIFICADAS</v>
      </c>
      <c r="C2548" s="18"/>
      <c r="D2548" t="s">
        <v>122</v>
      </c>
      <c r="E2548" t="s">
        <v>3436</v>
      </c>
      <c r="F2548" t="s">
        <v>2547</v>
      </c>
      <c r="G2548" s="18" t="str">
        <f t="shared" si="172"/>
        <v>Catalogo principal</v>
      </c>
      <c r="H2548" s="43" t="s">
        <v>121</v>
      </c>
      <c r="I2548" s="37" t="s">
        <v>67</v>
      </c>
      <c r="J2548" t="s">
        <v>2685</v>
      </c>
      <c r="K2548" t="s">
        <v>40</v>
      </c>
      <c r="L2548" s="70" t="s">
        <v>21</v>
      </c>
      <c r="M2548" s="70" t="s">
        <v>3966</v>
      </c>
      <c r="N2548" s="37" t="s">
        <v>67</v>
      </c>
      <c r="O2548" s="37" t="s">
        <v>67</v>
      </c>
      <c r="P2548" s="37" t="s">
        <v>3759</v>
      </c>
      <c r="Q2548" s="75" t="s">
        <v>3436</v>
      </c>
      <c r="R2548" t="s">
        <v>3691</v>
      </c>
      <c r="S2548" s="38">
        <v>67.5</v>
      </c>
      <c r="T2548">
        <v>1</v>
      </c>
      <c r="U2548">
        <v>0</v>
      </c>
      <c r="V2548" s="43" t="str">
        <f t="shared" si="171"/>
        <v>USD</v>
      </c>
    </row>
    <row r="2549" spans="1:22" x14ac:dyDescent="0.2">
      <c r="A2549" s="18" t="str">
        <f t="shared" si="169"/>
        <v>Catalogo principalCSP ENTIDADES NO CUALIFICADASCFQ7TTC0HHS9-0016_NCLF</v>
      </c>
      <c r="B2549" s="18" t="str">
        <f t="shared" si="170"/>
        <v>CFQ7TTC0HHS9-0016_NCLFCSP ENTIDADES NO CUALIFICADAS</v>
      </c>
      <c r="C2549" s="18"/>
      <c r="D2549" t="s">
        <v>122</v>
      </c>
      <c r="E2549" t="s">
        <v>3437</v>
      </c>
      <c r="F2549" t="s">
        <v>2547</v>
      </c>
      <c r="G2549" s="18" t="str">
        <f t="shared" si="172"/>
        <v>Catalogo principal</v>
      </c>
      <c r="H2549" s="43" t="s">
        <v>121</v>
      </c>
      <c r="I2549" s="37" t="s">
        <v>67</v>
      </c>
      <c r="J2549" t="s">
        <v>2707</v>
      </c>
      <c r="K2549" t="s">
        <v>40</v>
      </c>
      <c r="L2549" s="70" t="s">
        <v>21</v>
      </c>
      <c r="M2549" s="70" t="s">
        <v>3966</v>
      </c>
      <c r="N2549" s="37" t="s">
        <v>67</v>
      </c>
      <c r="O2549" s="37" t="s">
        <v>67</v>
      </c>
      <c r="P2549" s="37" t="s">
        <v>3759</v>
      </c>
      <c r="Q2549" s="75" t="s">
        <v>3437</v>
      </c>
      <c r="R2549" t="s">
        <v>3691</v>
      </c>
      <c r="S2549" s="38">
        <v>45</v>
      </c>
      <c r="T2549">
        <v>1</v>
      </c>
      <c r="U2549">
        <v>0</v>
      </c>
      <c r="V2549" s="43" t="str">
        <f t="shared" si="171"/>
        <v>USD</v>
      </c>
    </row>
    <row r="2550" spans="1:22" x14ac:dyDescent="0.2">
      <c r="A2550" s="18" t="str">
        <f t="shared" si="169"/>
        <v>Catalogo principalCSP ENTIDADES NO CUALIFICADASCFQ7TTC0HHS9-0015_NCLF</v>
      </c>
      <c r="B2550" s="18" t="str">
        <f t="shared" si="170"/>
        <v>CFQ7TTC0HHS9-0015_NCLFCSP ENTIDADES NO CUALIFICADAS</v>
      </c>
      <c r="C2550" s="18"/>
      <c r="D2550" t="s">
        <v>122</v>
      </c>
      <c r="E2550" t="s">
        <v>3438</v>
      </c>
      <c r="F2550" t="s">
        <v>2547</v>
      </c>
      <c r="G2550" s="18" t="str">
        <f t="shared" si="172"/>
        <v>Catalogo principal</v>
      </c>
      <c r="H2550" s="43" t="s">
        <v>121</v>
      </c>
      <c r="I2550" s="37" t="s">
        <v>67</v>
      </c>
      <c r="J2550" t="s">
        <v>2582</v>
      </c>
      <c r="K2550" t="s">
        <v>40</v>
      </c>
      <c r="L2550" s="70" t="s">
        <v>21</v>
      </c>
      <c r="M2550" s="70" t="s">
        <v>3966</v>
      </c>
      <c r="N2550" s="37" t="s">
        <v>67</v>
      </c>
      <c r="O2550" s="37" t="s">
        <v>67</v>
      </c>
      <c r="P2550" s="37" t="s">
        <v>3759</v>
      </c>
      <c r="Q2550" s="75" t="s">
        <v>3438</v>
      </c>
      <c r="R2550" t="s">
        <v>3691</v>
      </c>
      <c r="S2550" s="38">
        <v>36.9</v>
      </c>
      <c r="T2550">
        <v>1</v>
      </c>
      <c r="U2550">
        <v>0</v>
      </c>
      <c r="V2550" s="43" t="str">
        <f t="shared" si="171"/>
        <v>USD</v>
      </c>
    </row>
    <row r="2551" spans="1:22" x14ac:dyDescent="0.2">
      <c r="A2551" s="18" t="str">
        <f t="shared" si="169"/>
        <v>Catalogo principalCSP ENTIDADES NO CUALIFICADASCFQ7TTC0HHS9-0014_NCLF</v>
      </c>
      <c r="B2551" s="18" t="str">
        <f t="shared" si="170"/>
        <v>CFQ7TTC0HHS9-0014_NCLFCSP ENTIDADES NO CUALIFICADAS</v>
      </c>
      <c r="C2551" s="18"/>
      <c r="D2551" t="s">
        <v>122</v>
      </c>
      <c r="E2551" t="s">
        <v>3439</v>
      </c>
      <c r="F2551" t="s">
        <v>2547</v>
      </c>
      <c r="G2551" s="18" t="str">
        <f t="shared" si="172"/>
        <v>Catalogo principal</v>
      </c>
      <c r="H2551" s="43" t="s">
        <v>121</v>
      </c>
      <c r="I2551" s="37" t="s">
        <v>67</v>
      </c>
      <c r="J2551" t="s">
        <v>2684</v>
      </c>
      <c r="K2551" t="s">
        <v>40</v>
      </c>
      <c r="L2551" s="70" t="s">
        <v>21</v>
      </c>
      <c r="M2551" s="70" t="s">
        <v>3966</v>
      </c>
      <c r="N2551" s="37" t="s">
        <v>67</v>
      </c>
      <c r="O2551" s="37" t="s">
        <v>67</v>
      </c>
      <c r="P2551" s="37" t="s">
        <v>3759</v>
      </c>
      <c r="Q2551" s="75" t="s">
        <v>3439</v>
      </c>
      <c r="R2551" t="s">
        <v>3691</v>
      </c>
      <c r="S2551" s="38">
        <v>36</v>
      </c>
      <c r="T2551">
        <v>1</v>
      </c>
      <c r="U2551">
        <v>0</v>
      </c>
      <c r="V2551" s="43" t="str">
        <f t="shared" si="171"/>
        <v>USD</v>
      </c>
    </row>
    <row r="2552" spans="1:22" x14ac:dyDescent="0.2">
      <c r="A2552" s="18" t="str">
        <f t="shared" si="169"/>
        <v>Catalogo principalCSP ENTIDADES NO CUALIFICADASCFQ7TTC0HHS9-0013_NCLF</v>
      </c>
      <c r="B2552" s="18" t="str">
        <f t="shared" si="170"/>
        <v>CFQ7TTC0HHS9-0013_NCLFCSP ENTIDADES NO CUALIFICADAS</v>
      </c>
      <c r="C2552" s="18"/>
      <c r="D2552" t="s">
        <v>122</v>
      </c>
      <c r="E2552" t="s">
        <v>3440</v>
      </c>
      <c r="F2552" t="s">
        <v>2547</v>
      </c>
      <c r="G2552" s="18" t="str">
        <f t="shared" si="172"/>
        <v>Catalogo principal</v>
      </c>
      <c r="H2552" s="43" t="s">
        <v>121</v>
      </c>
      <c r="I2552" s="37" t="s">
        <v>67</v>
      </c>
      <c r="J2552" t="s">
        <v>2580</v>
      </c>
      <c r="K2552" t="s">
        <v>40</v>
      </c>
      <c r="L2552" s="70" t="s">
        <v>21</v>
      </c>
      <c r="M2552" s="70" t="s">
        <v>3966</v>
      </c>
      <c r="N2552" s="37" t="s">
        <v>67</v>
      </c>
      <c r="O2552" s="37" t="s">
        <v>67</v>
      </c>
      <c r="P2552" s="37" t="s">
        <v>3759</v>
      </c>
      <c r="Q2552" s="75" t="s">
        <v>3440</v>
      </c>
      <c r="R2552" t="s">
        <v>3691</v>
      </c>
      <c r="S2552" s="38">
        <v>27.9</v>
      </c>
      <c r="T2552">
        <v>1</v>
      </c>
      <c r="U2552">
        <v>0</v>
      </c>
      <c r="V2552" s="43" t="str">
        <f t="shared" si="171"/>
        <v>USD</v>
      </c>
    </row>
    <row r="2553" spans="1:22" x14ac:dyDescent="0.2">
      <c r="A2553" s="18" t="str">
        <f t="shared" si="169"/>
        <v>Catalogo principalCSP ENTIDADES NO CUALIFICADASCFQ7TTC0HHS9-0012_NCLF</v>
      </c>
      <c r="B2553" s="18" t="str">
        <f t="shared" si="170"/>
        <v>CFQ7TTC0HHS9-0012_NCLFCSP ENTIDADES NO CUALIFICADAS</v>
      </c>
      <c r="C2553" s="18"/>
      <c r="D2553" t="s">
        <v>122</v>
      </c>
      <c r="E2553" t="s">
        <v>3441</v>
      </c>
      <c r="F2553" t="s">
        <v>2547</v>
      </c>
      <c r="G2553" s="18" t="str">
        <f t="shared" si="172"/>
        <v>Catalogo principal</v>
      </c>
      <c r="H2553" s="43" t="s">
        <v>121</v>
      </c>
      <c r="I2553" s="37" t="s">
        <v>67</v>
      </c>
      <c r="J2553" t="s">
        <v>2695</v>
      </c>
      <c r="K2553" t="s">
        <v>40</v>
      </c>
      <c r="L2553" s="70" t="s">
        <v>21</v>
      </c>
      <c r="M2553" s="70" t="s">
        <v>3966</v>
      </c>
      <c r="N2553" s="37" t="s">
        <v>67</v>
      </c>
      <c r="O2553" s="37" t="s">
        <v>67</v>
      </c>
      <c r="P2553" s="37" t="s">
        <v>3759</v>
      </c>
      <c r="Q2553" s="75" t="s">
        <v>3441</v>
      </c>
      <c r="R2553" t="s">
        <v>3691</v>
      </c>
      <c r="S2553" s="38">
        <v>25.2</v>
      </c>
      <c r="T2553">
        <v>1</v>
      </c>
      <c r="U2553">
        <v>0</v>
      </c>
      <c r="V2553" s="43" t="str">
        <f t="shared" si="171"/>
        <v>USD</v>
      </c>
    </row>
    <row r="2554" spans="1:22" x14ac:dyDescent="0.2">
      <c r="A2554" s="18" t="str">
        <f t="shared" si="169"/>
        <v>Catalogo principalCSP ENTIDADES NO CUALIFICADASDG7GMGF0L4TL-0003_NCLF</v>
      </c>
      <c r="B2554" s="18" t="str">
        <f t="shared" si="170"/>
        <v>DG7GMGF0L4TL-0003_NCLFCSP ENTIDADES NO CUALIFICADAS</v>
      </c>
      <c r="C2554" s="18"/>
      <c r="D2554" t="s">
        <v>122</v>
      </c>
      <c r="E2554" t="s">
        <v>3566</v>
      </c>
      <c r="F2554" t="s">
        <v>2547</v>
      </c>
      <c r="G2554" s="18" t="str">
        <f t="shared" si="172"/>
        <v>Catalogo principal</v>
      </c>
      <c r="H2554" s="43" t="s">
        <v>121</v>
      </c>
      <c r="I2554" s="37" t="s">
        <v>67</v>
      </c>
      <c r="J2554" t="s">
        <v>3631</v>
      </c>
      <c r="K2554" t="s">
        <v>40</v>
      </c>
      <c r="L2554" s="70" t="s">
        <v>21</v>
      </c>
      <c r="M2554" s="70" t="s">
        <v>4257</v>
      </c>
      <c r="N2554" s="37" t="s">
        <v>67</v>
      </c>
      <c r="O2554" s="37" t="s">
        <v>67</v>
      </c>
      <c r="P2554" s="37" t="s">
        <v>3759</v>
      </c>
      <c r="Q2554" s="75" t="s">
        <v>3566</v>
      </c>
      <c r="R2554" t="s">
        <v>207</v>
      </c>
      <c r="S2554" s="38">
        <v>216</v>
      </c>
      <c r="T2554">
        <v>1</v>
      </c>
      <c r="U2554">
        <v>0</v>
      </c>
      <c r="V2554" s="43" t="str">
        <f t="shared" si="171"/>
        <v>USD</v>
      </c>
    </row>
    <row r="2555" spans="1:22" x14ac:dyDescent="0.2">
      <c r="A2555" s="18" t="str">
        <f t="shared" si="169"/>
        <v>Catalogo principalCSP ENTIDADES NO CUALIFICADASDG7GMGF0L4TL-0001_NCLF</v>
      </c>
      <c r="B2555" s="18" t="str">
        <f t="shared" si="170"/>
        <v>DG7GMGF0L4TL-0001_NCLFCSP ENTIDADES NO CUALIFICADAS</v>
      </c>
      <c r="C2555" s="18"/>
      <c r="D2555" t="s">
        <v>122</v>
      </c>
      <c r="E2555" t="s">
        <v>3567</v>
      </c>
      <c r="F2555" t="s">
        <v>2547</v>
      </c>
      <c r="G2555" s="18" t="str">
        <f t="shared" si="172"/>
        <v>Catalogo principal</v>
      </c>
      <c r="H2555" s="43" t="s">
        <v>121</v>
      </c>
      <c r="I2555" s="37" t="s">
        <v>67</v>
      </c>
      <c r="J2555" t="s">
        <v>3632</v>
      </c>
      <c r="K2555" t="s">
        <v>40</v>
      </c>
      <c r="L2555" s="70" t="s">
        <v>21</v>
      </c>
      <c r="M2555" s="70" t="s">
        <v>4257</v>
      </c>
      <c r="N2555" s="37" t="s">
        <v>67</v>
      </c>
      <c r="O2555" s="37" t="s">
        <v>67</v>
      </c>
      <c r="P2555" s="37" t="s">
        <v>3759</v>
      </c>
      <c r="Q2555" s="75" t="s">
        <v>3567</v>
      </c>
      <c r="R2555" t="s">
        <v>207</v>
      </c>
      <c r="S2555" s="38">
        <v>216</v>
      </c>
      <c r="T2555">
        <v>1</v>
      </c>
      <c r="U2555">
        <v>0</v>
      </c>
      <c r="V2555" s="43" t="str">
        <f t="shared" si="171"/>
        <v>USD</v>
      </c>
    </row>
    <row r="2556" spans="1:22" x14ac:dyDescent="0.2">
      <c r="A2556" s="18" t="str">
        <f t="shared" si="169"/>
        <v>Catalogo principalCSP ENTIDADES NO CUALIFICADASDG7GMGF0D8H4-0004_NCLF</v>
      </c>
      <c r="B2556" s="18" t="str">
        <f t="shared" si="170"/>
        <v>DG7GMGF0D8H4-0004_NCLFCSP ENTIDADES NO CUALIFICADAS</v>
      </c>
      <c r="C2556" s="18"/>
      <c r="D2556" t="s">
        <v>122</v>
      </c>
      <c r="E2556" t="s">
        <v>3717</v>
      </c>
      <c r="F2556" t="s">
        <v>2547</v>
      </c>
      <c r="G2556" s="18" t="str">
        <f t="shared" si="172"/>
        <v>Catalogo principal</v>
      </c>
      <c r="H2556" s="43" t="s">
        <v>121</v>
      </c>
      <c r="I2556" s="37" t="s">
        <v>67</v>
      </c>
      <c r="J2556" t="s">
        <v>3718</v>
      </c>
      <c r="K2556" t="s">
        <v>40</v>
      </c>
      <c r="L2556" s="70" t="s">
        <v>21</v>
      </c>
      <c r="M2556" s="70" t="s">
        <v>4257</v>
      </c>
      <c r="N2556" s="37" t="s">
        <v>67</v>
      </c>
      <c r="O2556" s="37" t="s">
        <v>67</v>
      </c>
      <c r="P2556" s="37" t="s">
        <v>3759</v>
      </c>
      <c r="Q2556" s="75" t="s">
        <v>3717</v>
      </c>
      <c r="R2556" t="s">
        <v>207</v>
      </c>
      <c r="S2556" s="38">
        <v>215</v>
      </c>
      <c r="T2556">
        <v>1</v>
      </c>
      <c r="U2556">
        <v>0</v>
      </c>
      <c r="V2556" s="43" t="str">
        <f t="shared" si="171"/>
        <v>USD</v>
      </c>
    </row>
    <row r="2557" spans="1:22" x14ac:dyDescent="0.2">
      <c r="A2557" s="18" t="str">
        <f t="shared" si="169"/>
        <v>Catalogo principalCSP ENTIDADES NO CUALIFICADASDG7GMGF0D8H3-0004_NCLF</v>
      </c>
      <c r="B2557" s="18" t="str">
        <f t="shared" si="170"/>
        <v>DG7GMGF0D8H3-0004_NCLFCSP ENTIDADES NO CUALIFICADAS</v>
      </c>
      <c r="C2557" s="18"/>
      <c r="D2557" t="s">
        <v>122</v>
      </c>
      <c r="E2557" t="s">
        <v>3719</v>
      </c>
      <c r="F2557" t="s">
        <v>2547</v>
      </c>
      <c r="G2557" s="18" t="str">
        <f t="shared" si="172"/>
        <v>Catalogo principal</v>
      </c>
      <c r="H2557" s="43" t="s">
        <v>121</v>
      </c>
      <c r="I2557" s="37" t="s">
        <v>67</v>
      </c>
      <c r="J2557" t="s">
        <v>3720</v>
      </c>
      <c r="K2557" t="s">
        <v>40</v>
      </c>
      <c r="L2557" s="70" t="s">
        <v>21</v>
      </c>
      <c r="M2557" s="70" t="s">
        <v>4257</v>
      </c>
      <c r="N2557" s="37" t="s">
        <v>67</v>
      </c>
      <c r="O2557" s="37" t="s">
        <v>67</v>
      </c>
      <c r="P2557" s="37" t="s">
        <v>3759</v>
      </c>
      <c r="Q2557" s="75" t="s">
        <v>3719</v>
      </c>
      <c r="R2557" t="s">
        <v>207</v>
      </c>
      <c r="S2557" s="38">
        <v>215</v>
      </c>
      <c r="T2557">
        <v>1</v>
      </c>
      <c r="U2557">
        <v>0</v>
      </c>
      <c r="V2557" s="43" t="str">
        <f t="shared" si="171"/>
        <v>USD</v>
      </c>
    </row>
    <row r="2558" spans="1:22" x14ac:dyDescent="0.2">
      <c r="A2558" s="18" t="str">
        <f t="shared" si="169"/>
        <v>Catalogo principalCSP ENTIDADES NO CUALIFICADASDG7GMGF0FL73-000D_NCLF</v>
      </c>
      <c r="B2558" s="18" t="str">
        <f t="shared" si="170"/>
        <v>DG7GMGF0FL73-000D_NCLFCSP ENTIDADES NO CUALIFICADAS</v>
      </c>
      <c r="C2558" s="18"/>
      <c r="D2558" t="s">
        <v>122</v>
      </c>
      <c r="E2558" t="s">
        <v>3721</v>
      </c>
      <c r="F2558" t="s">
        <v>2547</v>
      </c>
      <c r="G2558" s="18" t="str">
        <f t="shared" si="172"/>
        <v>Catalogo principal</v>
      </c>
      <c r="H2558" s="43" t="s">
        <v>121</v>
      </c>
      <c r="I2558" s="37" t="s">
        <v>67</v>
      </c>
      <c r="J2558" t="s">
        <v>3633</v>
      </c>
      <c r="K2558" t="s">
        <v>40</v>
      </c>
      <c r="L2558" s="70" t="s">
        <v>21</v>
      </c>
      <c r="M2558" s="70" t="s">
        <v>28</v>
      </c>
      <c r="N2558" s="37" t="s">
        <v>67</v>
      </c>
      <c r="O2558" s="37" t="s">
        <v>67</v>
      </c>
      <c r="P2558" s="37" t="s">
        <v>3759</v>
      </c>
      <c r="Q2558" s="75" t="s">
        <v>3721</v>
      </c>
      <c r="R2558" t="s">
        <v>207</v>
      </c>
      <c r="S2558" s="38">
        <v>140</v>
      </c>
      <c r="T2558">
        <v>1</v>
      </c>
      <c r="U2558">
        <v>0</v>
      </c>
      <c r="V2558" s="43" t="str">
        <f t="shared" si="171"/>
        <v>USD</v>
      </c>
    </row>
    <row r="2559" spans="1:22" x14ac:dyDescent="0.2">
      <c r="A2559" s="18" t="str">
        <f t="shared" si="169"/>
        <v>Catalogo principalCSP ENTIDADES NO CUALIFICADASDG7GMGF0FL73-000C_NCLF</v>
      </c>
      <c r="B2559" s="18" t="str">
        <f t="shared" si="170"/>
        <v>DG7GMGF0FL73-000C_NCLFCSP ENTIDADES NO CUALIFICADAS</v>
      </c>
      <c r="C2559" s="18"/>
      <c r="D2559" t="s">
        <v>122</v>
      </c>
      <c r="E2559" t="s">
        <v>3722</v>
      </c>
      <c r="F2559" t="s">
        <v>2547</v>
      </c>
      <c r="G2559" s="18" t="str">
        <f t="shared" si="172"/>
        <v>Catalogo principal</v>
      </c>
      <c r="H2559" s="43" t="s">
        <v>121</v>
      </c>
      <c r="I2559" s="37" t="s">
        <v>67</v>
      </c>
      <c r="J2559" t="s">
        <v>3634</v>
      </c>
      <c r="K2559" t="s">
        <v>40</v>
      </c>
      <c r="L2559" s="70" t="s">
        <v>21</v>
      </c>
      <c r="M2559" s="70" t="s">
        <v>28</v>
      </c>
      <c r="N2559" s="37" t="s">
        <v>67</v>
      </c>
      <c r="O2559" s="37" t="s">
        <v>67</v>
      </c>
      <c r="P2559" s="37" t="s">
        <v>3759</v>
      </c>
      <c r="Q2559" s="75" t="s">
        <v>3722</v>
      </c>
      <c r="R2559" t="s">
        <v>207</v>
      </c>
      <c r="S2559" s="38">
        <v>70</v>
      </c>
      <c r="T2559">
        <v>1</v>
      </c>
      <c r="U2559">
        <v>0</v>
      </c>
      <c r="V2559" s="43" t="str">
        <f t="shared" si="171"/>
        <v>USD</v>
      </c>
    </row>
    <row r="2560" spans="1:22" x14ac:dyDescent="0.2">
      <c r="A2560" s="18" t="str">
        <f t="shared" si="169"/>
        <v>Catalogo principalCSP ENTIDADES NO CUALIFICADASCFQ7TTC0LGV8-0001_NCLF</v>
      </c>
      <c r="B2560" s="18" t="str">
        <f t="shared" si="170"/>
        <v>CFQ7TTC0LGV8-0001_NCLFCSP ENTIDADES NO CUALIFICADAS</v>
      </c>
      <c r="C2560" s="18"/>
      <c r="D2560" t="s">
        <v>122</v>
      </c>
      <c r="E2560" t="s">
        <v>3568</v>
      </c>
      <c r="F2560" t="s">
        <v>2547</v>
      </c>
      <c r="G2560" s="18" t="str">
        <f t="shared" si="172"/>
        <v>Catalogo principal</v>
      </c>
      <c r="H2560" s="43" t="s">
        <v>121</v>
      </c>
      <c r="I2560" s="37" t="s">
        <v>67</v>
      </c>
      <c r="J2560" t="s">
        <v>3635</v>
      </c>
      <c r="K2560" t="s">
        <v>40</v>
      </c>
      <c r="L2560" s="70" t="s">
        <v>21</v>
      </c>
      <c r="M2560" s="70" t="s">
        <v>3966</v>
      </c>
      <c r="N2560" s="37" t="s">
        <v>67</v>
      </c>
      <c r="O2560" s="37" t="s">
        <v>67</v>
      </c>
      <c r="P2560" s="37" t="s">
        <v>3759</v>
      </c>
      <c r="Q2560" s="75" t="s">
        <v>3568</v>
      </c>
      <c r="R2560" t="s">
        <v>3691</v>
      </c>
      <c r="S2560" s="38">
        <v>650</v>
      </c>
      <c r="T2560">
        <v>1</v>
      </c>
      <c r="U2560">
        <v>0</v>
      </c>
      <c r="V2560" s="43" t="str">
        <f t="shared" si="171"/>
        <v>USD</v>
      </c>
    </row>
    <row r="2561" spans="1:22" x14ac:dyDescent="0.2">
      <c r="A2561" s="18" t="str">
        <f t="shared" si="169"/>
        <v>Catalogo principalCSP ENTIDADES NO CUALIFICADASCFQ7TTC0J1ZX-0001_NCLF</v>
      </c>
      <c r="B2561" s="18" t="str">
        <f t="shared" si="170"/>
        <v>CFQ7TTC0J1ZX-0001_NCLFCSP ENTIDADES NO CUALIFICADAS</v>
      </c>
      <c r="C2561" s="18"/>
      <c r="D2561" t="s">
        <v>122</v>
      </c>
      <c r="E2561" t="s">
        <v>3569</v>
      </c>
      <c r="F2561" t="s">
        <v>2547</v>
      </c>
      <c r="G2561" s="18" t="str">
        <f t="shared" si="172"/>
        <v>Catalogo principal</v>
      </c>
      <c r="H2561" s="43" t="s">
        <v>121</v>
      </c>
      <c r="I2561" s="37" t="s">
        <v>67</v>
      </c>
      <c r="J2561" t="s">
        <v>3636</v>
      </c>
      <c r="K2561" t="s">
        <v>40</v>
      </c>
      <c r="L2561" s="70" t="s">
        <v>21</v>
      </c>
      <c r="M2561" s="70" t="s">
        <v>3966</v>
      </c>
      <c r="N2561" s="37" t="s">
        <v>67</v>
      </c>
      <c r="O2561" s="37" t="s">
        <v>67</v>
      </c>
      <c r="P2561" s="37" t="s">
        <v>3759</v>
      </c>
      <c r="Q2561" s="75" t="s">
        <v>3569</v>
      </c>
      <c r="R2561" t="s">
        <v>3691</v>
      </c>
      <c r="S2561" s="38">
        <v>650</v>
      </c>
      <c r="T2561">
        <v>1</v>
      </c>
      <c r="U2561">
        <v>0</v>
      </c>
      <c r="V2561" s="43" t="str">
        <f t="shared" si="171"/>
        <v>USD</v>
      </c>
    </row>
    <row r="2562" spans="1:22" x14ac:dyDescent="0.2">
      <c r="A2562" s="18" t="str">
        <f t="shared" si="169"/>
        <v>Catalogo principalCSP ENTIDADES NO CUALIFICADASCFQ7TTC0JSQ1-0002_NCLF</v>
      </c>
      <c r="B2562" s="18" t="str">
        <f t="shared" si="170"/>
        <v>CFQ7TTC0JSQ1-0002_NCLFCSP ENTIDADES NO CUALIFICADAS</v>
      </c>
      <c r="C2562" s="18"/>
      <c r="D2562" t="s">
        <v>122</v>
      </c>
      <c r="E2562" t="s">
        <v>3723</v>
      </c>
      <c r="F2562" t="s">
        <v>2547</v>
      </c>
      <c r="G2562" s="18" t="str">
        <f t="shared" si="172"/>
        <v>Catalogo principal</v>
      </c>
      <c r="H2562" s="43" t="s">
        <v>121</v>
      </c>
      <c r="I2562" s="37" t="s">
        <v>67</v>
      </c>
      <c r="J2562" t="s">
        <v>3724</v>
      </c>
      <c r="K2562" t="s">
        <v>40</v>
      </c>
      <c r="L2562" s="70" t="s">
        <v>21</v>
      </c>
      <c r="M2562" s="70" t="s">
        <v>3966</v>
      </c>
      <c r="N2562" s="37" t="s">
        <v>67</v>
      </c>
      <c r="O2562" s="37" t="s">
        <v>67</v>
      </c>
      <c r="P2562" s="37" t="s">
        <v>3759</v>
      </c>
      <c r="Q2562" s="75" t="s">
        <v>3723</v>
      </c>
      <c r="R2562" t="s">
        <v>3691</v>
      </c>
      <c r="S2562" s="38">
        <v>0.5</v>
      </c>
      <c r="T2562">
        <v>1</v>
      </c>
      <c r="U2562">
        <v>0</v>
      </c>
      <c r="V2562" s="43" t="str">
        <f t="shared" si="171"/>
        <v>USD</v>
      </c>
    </row>
    <row r="2563" spans="1:22" x14ac:dyDescent="0.2">
      <c r="A2563" s="18" t="str">
        <f t="shared" si="169"/>
        <v>Catalogo principalCSP ENTIDADES NO CUALIFICADASCFQ7TTC0QB4T-0001_NCLF</v>
      </c>
      <c r="B2563" s="18" t="str">
        <f t="shared" si="170"/>
        <v>CFQ7TTC0QB4T-0001_NCLFCSP ENTIDADES NO CUALIFICADAS</v>
      </c>
      <c r="C2563" s="18"/>
      <c r="D2563" t="s">
        <v>122</v>
      </c>
      <c r="E2563" t="s">
        <v>3725</v>
      </c>
      <c r="F2563" t="s">
        <v>2547</v>
      </c>
      <c r="G2563" s="18" t="str">
        <f t="shared" si="172"/>
        <v>Catalogo principal</v>
      </c>
      <c r="H2563" s="43" t="s">
        <v>121</v>
      </c>
      <c r="I2563" s="37" t="s">
        <v>67</v>
      </c>
      <c r="J2563" t="s">
        <v>3726</v>
      </c>
      <c r="K2563" t="s">
        <v>40</v>
      </c>
      <c r="L2563" s="70" t="s">
        <v>21</v>
      </c>
      <c r="M2563" s="70" t="s">
        <v>3966</v>
      </c>
      <c r="N2563" s="37" t="s">
        <v>67</v>
      </c>
      <c r="O2563" s="37" t="s">
        <v>67</v>
      </c>
      <c r="P2563" s="37" t="s">
        <v>3759</v>
      </c>
      <c r="Q2563" s="75" t="s">
        <v>3725</v>
      </c>
      <c r="R2563" t="s">
        <v>3691</v>
      </c>
      <c r="S2563" s="38">
        <v>4</v>
      </c>
      <c r="T2563">
        <v>1</v>
      </c>
      <c r="U2563">
        <v>0</v>
      </c>
      <c r="V2563" s="43" t="str">
        <f t="shared" si="171"/>
        <v>USD</v>
      </c>
    </row>
    <row r="2564" spans="1:22" x14ac:dyDescent="0.2">
      <c r="A2564" s="18" t="str">
        <f t="shared" ref="A2564:A2594" si="173">D2564&amp;F2564&amp;E2564</f>
        <v>Catalogo principalCSP ENTIDADES NO CUALIFICADASCFQ7TTC0QB3R-0001_NCLF</v>
      </c>
      <c r="B2564" s="18" t="str">
        <f t="shared" ref="B2564:B2594" si="174">E2564&amp;F2564</f>
        <v>CFQ7TTC0QB3R-0001_NCLFCSP ENTIDADES NO CUALIFICADAS</v>
      </c>
      <c r="C2564" s="18"/>
      <c r="D2564" t="s">
        <v>122</v>
      </c>
      <c r="E2564" t="s">
        <v>3727</v>
      </c>
      <c r="F2564" t="s">
        <v>2547</v>
      </c>
      <c r="G2564" s="18" t="str">
        <f t="shared" si="172"/>
        <v>Catalogo principal</v>
      </c>
      <c r="H2564" s="43" t="s">
        <v>121</v>
      </c>
      <c r="I2564" s="37" t="s">
        <v>67</v>
      </c>
      <c r="J2564" t="s">
        <v>3728</v>
      </c>
      <c r="K2564" t="s">
        <v>40</v>
      </c>
      <c r="L2564" s="70" t="s">
        <v>21</v>
      </c>
      <c r="M2564" s="70" t="s">
        <v>3966</v>
      </c>
      <c r="N2564" s="37" t="s">
        <v>67</v>
      </c>
      <c r="O2564" s="37" t="s">
        <v>67</v>
      </c>
      <c r="P2564" s="37" t="s">
        <v>3759</v>
      </c>
      <c r="Q2564" s="75" t="s">
        <v>3727</v>
      </c>
      <c r="R2564" t="s">
        <v>3691</v>
      </c>
      <c r="S2564" s="38">
        <v>5</v>
      </c>
      <c r="T2564">
        <v>1</v>
      </c>
      <c r="U2564">
        <v>0</v>
      </c>
      <c r="V2564" s="43" t="str">
        <f t="shared" si="171"/>
        <v>USD</v>
      </c>
    </row>
    <row r="2565" spans="1:22" x14ac:dyDescent="0.2">
      <c r="A2565" s="18" t="str">
        <f t="shared" si="173"/>
        <v>Catalogo principalCSP ENTIDADES NO CUALIFICADASCFQ7TTC0QB3G-0001_NCLF</v>
      </c>
      <c r="B2565" s="18" t="str">
        <f t="shared" si="174"/>
        <v>CFQ7TTC0QB3G-0001_NCLFCSP ENTIDADES NO CUALIFICADAS</v>
      </c>
      <c r="C2565" s="18"/>
      <c r="D2565" t="s">
        <v>122</v>
      </c>
      <c r="E2565" t="s">
        <v>3729</v>
      </c>
      <c r="F2565" t="s">
        <v>2547</v>
      </c>
      <c r="G2565" s="18" t="str">
        <f t="shared" si="172"/>
        <v>Catalogo principal</v>
      </c>
      <c r="H2565" s="43" t="s">
        <v>121</v>
      </c>
      <c r="I2565" s="37" t="s">
        <v>67</v>
      </c>
      <c r="J2565" t="s">
        <v>3730</v>
      </c>
      <c r="K2565" t="s">
        <v>40</v>
      </c>
      <c r="L2565" s="70" t="s">
        <v>21</v>
      </c>
      <c r="M2565" s="70" t="s">
        <v>3966</v>
      </c>
      <c r="N2565" s="37" t="s">
        <v>67</v>
      </c>
      <c r="O2565" s="37" t="s">
        <v>67</v>
      </c>
      <c r="P2565" s="37" t="s">
        <v>3759</v>
      </c>
      <c r="Q2565" s="75" t="s">
        <v>3729</v>
      </c>
      <c r="R2565" t="s">
        <v>3691</v>
      </c>
      <c r="S2565" s="38">
        <v>4</v>
      </c>
      <c r="T2565">
        <v>1</v>
      </c>
      <c r="U2565">
        <v>0</v>
      </c>
      <c r="V2565" s="43" t="str">
        <f t="shared" ref="V2565:V2594" si="175">H2565</f>
        <v>USD</v>
      </c>
    </row>
    <row r="2566" spans="1:22" x14ac:dyDescent="0.2">
      <c r="A2566" s="18" t="str">
        <f t="shared" si="173"/>
        <v>Catalogo principalCSP ENTIDADES NO CUALIFICADASCFQ7TTC0JLX1-0009_NCLF</v>
      </c>
      <c r="B2566" s="18" t="str">
        <f t="shared" si="174"/>
        <v>CFQ7TTC0JLX1-0009_NCLFCSP ENTIDADES NO CUALIFICADAS</v>
      </c>
      <c r="C2566" s="18"/>
      <c r="D2566" t="s">
        <v>122</v>
      </c>
      <c r="E2566" t="s">
        <v>3731</v>
      </c>
      <c r="F2566" t="s">
        <v>2547</v>
      </c>
      <c r="G2566" s="18" t="str">
        <f t="shared" si="172"/>
        <v>Catalogo principal</v>
      </c>
      <c r="H2566" s="43" t="s">
        <v>121</v>
      </c>
      <c r="I2566" s="37" t="s">
        <v>67</v>
      </c>
      <c r="J2566" t="s">
        <v>3732</v>
      </c>
      <c r="K2566" t="s">
        <v>40</v>
      </c>
      <c r="L2566" s="70" t="s">
        <v>21</v>
      </c>
      <c r="M2566" s="70" t="s">
        <v>3966</v>
      </c>
      <c r="N2566" s="37" t="s">
        <v>67</v>
      </c>
      <c r="O2566" s="37" t="s">
        <v>67</v>
      </c>
      <c r="P2566" s="37" t="s">
        <v>3759</v>
      </c>
      <c r="Q2566" s="75" t="s">
        <v>3731</v>
      </c>
      <c r="R2566" t="s">
        <v>3691</v>
      </c>
      <c r="S2566" s="38">
        <v>2000</v>
      </c>
      <c r="T2566">
        <v>1</v>
      </c>
      <c r="U2566">
        <v>0</v>
      </c>
      <c r="V2566" s="43" t="str">
        <f t="shared" si="175"/>
        <v>USD</v>
      </c>
    </row>
    <row r="2567" spans="1:22" x14ac:dyDescent="0.2">
      <c r="A2567" s="18" t="str">
        <f t="shared" si="173"/>
        <v>Catalogo principalCSP ENTIDADES NO CUALIFICADASCFQ7TTC0JLX1-0007_NCLF</v>
      </c>
      <c r="B2567" s="18" t="str">
        <f t="shared" si="174"/>
        <v>CFQ7TTC0JLX1-0007_NCLFCSP ENTIDADES NO CUALIFICADAS</v>
      </c>
      <c r="C2567" s="18"/>
      <c r="D2567" t="s">
        <v>122</v>
      </c>
      <c r="E2567" t="s">
        <v>3733</v>
      </c>
      <c r="F2567" t="s">
        <v>2547</v>
      </c>
      <c r="G2567" s="18" t="str">
        <f t="shared" si="172"/>
        <v>Catalogo principal</v>
      </c>
      <c r="H2567" s="43" t="s">
        <v>121</v>
      </c>
      <c r="I2567" s="37" t="s">
        <v>67</v>
      </c>
      <c r="J2567" t="s">
        <v>3734</v>
      </c>
      <c r="K2567" t="s">
        <v>40</v>
      </c>
      <c r="L2567" s="70" t="s">
        <v>21</v>
      </c>
      <c r="M2567" s="70" t="s">
        <v>3966</v>
      </c>
      <c r="N2567" s="37" t="s">
        <v>67</v>
      </c>
      <c r="O2567" s="37" t="s">
        <v>67</v>
      </c>
      <c r="P2567" s="37" t="s">
        <v>3759</v>
      </c>
      <c r="Q2567" s="75" t="s">
        <v>3733</v>
      </c>
      <c r="R2567" t="s">
        <v>3691</v>
      </c>
      <c r="S2567" s="38">
        <v>750</v>
      </c>
      <c r="T2567">
        <v>1</v>
      </c>
      <c r="U2567">
        <v>0</v>
      </c>
      <c r="V2567" s="43" t="str">
        <f t="shared" si="175"/>
        <v>USD</v>
      </c>
    </row>
    <row r="2568" spans="1:22" x14ac:dyDescent="0.2">
      <c r="A2568" s="18" t="str">
        <f t="shared" si="173"/>
        <v>Catalogo principalCSP ENTIDADES NO CUALIFICADASCFQ7TTC0HX56-0002_NCLF</v>
      </c>
      <c r="B2568" s="18" t="str">
        <f t="shared" si="174"/>
        <v>CFQ7TTC0HX56-0002_NCLFCSP ENTIDADES NO CUALIFICADAS</v>
      </c>
      <c r="C2568" s="18"/>
      <c r="D2568" t="s">
        <v>122</v>
      </c>
      <c r="E2568" t="s">
        <v>3570</v>
      </c>
      <c r="F2568" t="s">
        <v>2547</v>
      </c>
      <c r="G2568" s="18" t="str">
        <f t="shared" si="172"/>
        <v>Catalogo principal</v>
      </c>
      <c r="H2568" s="43" t="s">
        <v>121</v>
      </c>
      <c r="I2568" s="37" t="s">
        <v>67</v>
      </c>
      <c r="J2568" t="s">
        <v>3637</v>
      </c>
      <c r="K2568" t="s">
        <v>40</v>
      </c>
      <c r="L2568" s="70" t="s">
        <v>21</v>
      </c>
      <c r="M2568" s="70" t="s">
        <v>3966</v>
      </c>
      <c r="N2568" s="37" t="s">
        <v>67</v>
      </c>
      <c r="O2568" s="37" t="s">
        <v>67</v>
      </c>
      <c r="P2568" s="37" t="s">
        <v>3759</v>
      </c>
      <c r="Q2568" s="75" t="s">
        <v>3570</v>
      </c>
      <c r="R2568" t="s">
        <v>3691</v>
      </c>
      <c r="S2568" s="38">
        <v>3</v>
      </c>
      <c r="T2568">
        <v>1</v>
      </c>
      <c r="U2568">
        <v>0</v>
      </c>
      <c r="V2568" s="43" t="str">
        <f t="shared" si="175"/>
        <v>USD</v>
      </c>
    </row>
    <row r="2569" spans="1:22" x14ac:dyDescent="0.2">
      <c r="A2569" s="18" t="str">
        <f t="shared" si="173"/>
        <v>Catalogo principalCSP ENTIDADES NO CUALIFICADASCFQ7TTC0QQRV-0002_NCLF</v>
      </c>
      <c r="B2569" s="18" t="str">
        <f t="shared" si="174"/>
        <v>CFQ7TTC0QQRV-0002_NCLFCSP ENTIDADES NO CUALIFICADAS</v>
      </c>
      <c r="C2569" s="18"/>
      <c r="D2569" t="s">
        <v>122</v>
      </c>
      <c r="E2569" t="s">
        <v>3571</v>
      </c>
      <c r="F2569" t="s">
        <v>2547</v>
      </c>
      <c r="G2569" s="18" t="str">
        <f t="shared" si="172"/>
        <v>Catalogo principal</v>
      </c>
      <c r="H2569" s="43" t="s">
        <v>121</v>
      </c>
      <c r="I2569" s="37" t="s">
        <v>67</v>
      </c>
      <c r="J2569" t="s">
        <v>3638</v>
      </c>
      <c r="K2569" t="s">
        <v>40</v>
      </c>
      <c r="L2569" s="70" t="s">
        <v>21</v>
      </c>
      <c r="M2569" s="70" t="s">
        <v>3966</v>
      </c>
      <c r="N2569" s="37" t="s">
        <v>67</v>
      </c>
      <c r="O2569" s="37" t="s">
        <v>67</v>
      </c>
      <c r="P2569" s="37" t="s">
        <v>3759</v>
      </c>
      <c r="Q2569" s="75" t="s">
        <v>3571</v>
      </c>
      <c r="R2569" t="s">
        <v>3691</v>
      </c>
      <c r="S2569" s="38">
        <v>10.4</v>
      </c>
      <c r="T2569">
        <v>1</v>
      </c>
      <c r="U2569">
        <v>0</v>
      </c>
      <c r="V2569" s="43" t="str">
        <f t="shared" si="175"/>
        <v>USD</v>
      </c>
    </row>
    <row r="2570" spans="1:22" x14ac:dyDescent="0.2">
      <c r="A2570" s="18" t="str">
        <f t="shared" si="173"/>
        <v>Catalogo principalCSP ENTIDADES NO CUALIFICADASCFQ7TTC0Q171-0004_NCLF</v>
      </c>
      <c r="B2570" s="18" t="str">
        <f t="shared" si="174"/>
        <v>CFQ7TTC0Q171-0004_NCLFCSP ENTIDADES NO CUALIFICADAS</v>
      </c>
      <c r="C2570" s="18"/>
      <c r="D2570" t="s">
        <v>122</v>
      </c>
      <c r="E2570" t="s">
        <v>3572</v>
      </c>
      <c r="F2570" t="s">
        <v>2547</v>
      </c>
      <c r="G2570" s="18" t="str">
        <f t="shared" si="172"/>
        <v>Catalogo principal</v>
      </c>
      <c r="H2570" s="43" t="s">
        <v>121</v>
      </c>
      <c r="I2570" s="37" t="s">
        <v>67</v>
      </c>
      <c r="J2570" t="s">
        <v>3639</v>
      </c>
      <c r="K2570" t="s">
        <v>40</v>
      </c>
      <c r="L2570" s="70" t="s">
        <v>21</v>
      </c>
      <c r="M2570" s="70" t="s">
        <v>3966</v>
      </c>
      <c r="N2570" s="37" t="s">
        <v>67</v>
      </c>
      <c r="O2570" s="37" t="s">
        <v>67</v>
      </c>
      <c r="P2570" s="37" t="s">
        <v>3759</v>
      </c>
      <c r="Q2570" s="75" t="s">
        <v>3572</v>
      </c>
      <c r="R2570" t="s">
        <v>3691</v>
      </c>
      <c r="S2570" s="38">
        <v>4000</v>
      </c>
      <c r="T2570">
        <v>1</v>
      </c>
      <c r="U2570">
        <v>0</v>
      </c>
      <c r="V2570" s="43" t="str">
        <f t="shared" si="175"/>
        <v>USD</v>
      </c>
    </row>
    <row r="2571" spans="1:22" x14ac:dyDescent="0.2">
      <c r="A2571" s="18" t="str">
        <f t="shared" si="173"/>
        <v>Catalogo principalCSP ENTIDADES NO CUALIFICADASCFQ7TTC0Q171-0003_NCLF</v>
      </c>
      <c r="B2571" s="18" t="str">
        <f t="shared" si="174"/>
        <v>CFQ7TTC0Q171-0003_NCLFCSP ENTIDADES NO CUALIFICADAS</v>
      </c>
      <c r="C2571" s="18"/>
      <c r="D2571" t="s">
        <v>122</v>
      </c>
      <c r="E2571" t="s">
        <v>3573</v>
      </c>
      <c r="F2571" t="s">
        <v>2547</v>
      </c>
      <c r="G2571" s="18" t="str">
        <f t="shared" si="172"/>
        <v>Catalogo principal</v>
      </c>
      <c r="H2571" s="43" t="s">
        <v>121</v>
      </c>
      <c r="I2571" s="37" t="s">
        <v>67</v>
      </c>
      <c r="J2571" t="s">
        <v>3640</v>
      </c>
      <c r="K2571" t="s">
        <v>40</v>
      </c>
      <c r="L2571" s="70" t="s">
        <v>21</v>
      </c>
      <c r="M2571" s="70" t="s">
        <v>3966</v>
      </c>
      <c r="N2571" s="37" t="s">
        <v>67</v>
      </c>
      <c r="O2571" s="37" t="s">
        <v>67</v>
      </c>
      <c r="P2571" s="37" t="s">
        <v>3759</v>
      </c>
      <c r="Q2571" s="75" t="s">
        <v>3573</v>
      </c>
      <c r="R2571" t="s">
        <v>3691</v>
      </c>
      <c r="S2571" s="38">
        <v>0</v>
      </c>
      <c r="T2571">
        <v>1</v>
      </c>
      <c r="U2571">
        <v>0</v>
      </c>
      <c r="V2571" s="43" t="str">
        <f t="shared" si="175"/>
        <v>USD</v>
      </c>
    </row>
    <row r="2572" spans="1:22" x14ac:dyDescent="0.2">
      <c r="A2572" s="18" t="str">
        <f t="shared" si="173"/>
        <v>Catalogo principalCSP ENTIDADES NO CUALIFICADASCFQ7TTC0JXCZ-0009_NCLF</v>
      </c>
      <c r="B2572" s="18" t="str">
        <f t="shared" si="174"/>
        <v>CFQ7TTC0JXCZ-0009_NCLFCSP ENTIDADES NO CUALIFICADAS</v>
      </c>
      <c r="C2572" s="18"/>
      <c r="D2572" t="s">
        <v>122</v>
      </c>
      <c r="E2572" t="s">
        <v>3735</v>
      </c>
      <c r="F2572" t="s">
        <v>2547</v>
      </c>
      <c r="G2572" s="18" t="str">
        <f t="shared" si="172"/>
        <v>Catalogo principal</v>
      </c>
      <c r="H2572" s="43" t="s">
        <v>121</v>
      </c>
      <c r="I2572" s="37" t="s">
        <v>67</v>
      </c>
      <c r="J2572" t="s">
        <v>3736</v>
      </c>
      <c r="K2572" t="s">
        <v>40</v>
      </c>
      <c r="L2572" s="70" t="s">
        <v>21</v>
      </c>
      <c r="M2572" s="70" t="s">
        <v>3966</v>
      </c>
      <c r="N2572" s="37" t="s">
        <v>67</v>
      </c>
      <c r="O2572" s="37" t="s">
        <v>67</v>
      </c>
      <c r="P2572" s="37" t="s">
        <v>3759</v>
      </c>
      <c r="Q2572" s="75" t="s">
        <v>3735</v>
      </c>
      <c r="R2572" t="s">
        <v>3691</v>
      </c>
      <c r="S2572" s="38">
        <v>2</v>
      </c>
      <c r="T2572">
        <v>1</v>
      </c>
      <c r="U2572">
        <v>0</v>
      </c>
      <c r="V2572" s="43" t="str">
        <f t="shared" si="175"/>
        <v>USD</v>
      </c>
    </row>
    <row r="2573" spans="1:22" x14ac:dyDescent="0.2">
      <c r="A2573" s="18" t="str">
        <f t="shared" si="173"/>
        <v>Catalogo principalCSP ENTIDADES NO CUALIFICADASCFQ7TTC0QR79-0004_NCLF</v>
      </c>
      <c r="B2573" s="18" t="str">
        <f t="shared" si="174"/>
        <v>CFQ7TTC0QR79-0004_NCLFCSP ENTIDADES NO CUALIFICADAS</v>
      </c>
      <c r="C2573" s="18"/>
      <c r="D2573" t="s">
        <v>122</v>
      </c>
      <c r="E2573" t="s">
        <v>3737</v>
      </c>
      <c r="F2573" t="s">
        <v>2547</v>
      </c>
      <c r="G2573" s="18" t="str">
        <f t="shared" si="172"/>
        <v>Catalogo principal</v>
      </c>
      <c r="H2573" s="43" t="s">
        <v>121</v>
      </c>
      <c r="I2573" s="37" t="s">
        <v>67</v>
      </c>
      <c r="J2573" t="s">
        <v>3738</v>
      </c>
      <c r="K2573" t="s">
        <v>40</v>
      </c>
      <c r="L2573" s="70" t="s">
        <v>21</v>
      </c>
      <c r="M2573" s="70" t="s">
        <v>3966</v>
      </c>
      <c r="N2573" s="37" t="s">
        <v>67</v>
      </c>
      <c r="O2573" s="37" t="s">
        <v>67</v>
      </c>
      <c r="P2573" s="37" t="s">
        <v>3759</v>
      </c>
      <c r="Q2573" s="75" t="s">
        <v>3737</v>
      </c>
      <c r="R2573" t="s">
        <v>3691</v>
      </c>
      <c r="S2573" s="38">
        <v>3</v>
      </c>
      <c r="T2573">
        <v>1</v>
      </c>
      <c r="U2573">
        <v>0</v>
      </c>
      <c r="V2573" s="43" t="str">
        <f t="shared" si="175"/>
        <v>USD</v>
      </c>
    </row>
    <row r="2574" spans="1:22" x14ac:dyDescent="0.2">
      <c r="A2574" s="18" t="str">
        <f t="shared" si="173"/>
        <v>Catalogo principalCSP ENTIDADES NO CUALIFICADASCFQ7TTC0QR79-0002_NCLF</v>
      </c>
      <c r="B2574" s="18" t="str">
        <f t="shared" si="174"/>
        <v>CFQ7TTC0QR79-0002_NCLFCSP ENTIDADES NO CUALIFICADAS</v>
      </c>
      <c r="C2574" s="18"/>
      <c r="D2574" t="s">
        <v>122</v>
      </c>
      <c r="E2574" t="s">
        <v>3739</v>
      </c>
      <c r="F2574" t="s">
        <v>2547</v>
      </c>
      <c r="G2574" s="18" t="str">
        <f t="shared" si="172"/>
        <v>Catalogo principal</v>
      </c>
      <c r="H2574" s="43" t="s">
        <v>121</v>
      </c>
      <c r="I2574" s="37" t="s">
        <v>67</v>
      </c>
      <c r="J2574" t="s">
        <v>3740</v>
      </c>
      <c r="K2574" t="s">
        <v>40</v>
      </c>
      <c r="L2574" s="70" t="s">
        <v>21</v>
      </c>
      <c r="M2574" s="70" t="s">
        <v>3966</v>
      </c>
      <c r="N2574" s="37" t="s">
        <v>67</v>
      </c>
      <c r="O2574" s="37" t="s">
        <v>67</v>
      </c>
      <c r="P2574" s="37" t="s">
        <v>3759</v>
      </c>
      <c r="Q2574" s="75" t="s">
        <v>3739</v>
      </c>
      <c r="R2574" t="s">
        <v>3691</v>
      </c>
      <c r="S2574" s="38">
        <v>2</v>
      </c>
      <c r="T2574">
        <v>1</v>
      </c>
      <c r="U2574">
        <v>0</v>
      </c>
      <c r="V2574" s="43" t="str">
        <f t="shared" si="175"/>
        <v>USD</v>
      </c>
    </row>
    <row r="2575" spans="1:22" x14ac:dyDescent="0.2">
      <c r="A2575" s="18" t="str">
        <f t="shared" si="173"/>
        <v>Catalogo principalCSP ENTIDADES NO CUALIFICADASCFQ7TTC0HL73-0008_NCLF</v>
      </c>
      <c r="B2575" s="18" t="str">
        <f t="shared" si="174"/>
        <v>CFQ7TTC0HL73-0008_NCLFCSP ENTIDADES NO CUALIFICADAS</v>
      </c>
      <c r="C2575" s="18"/>
      <c r="D2575" t="s">
        <v>122</v>
      </c>
      <c r="E2575" t="s">
        <v>3741</v>
      </c>
      <c r="F2575" t="s">
        <v>2547</v>
      </c>
      <c r="G2575" s="18" t="str">
        <f t="shared" si="172"/>
        <v>Catalogo principal</v>
      </c>
      <c r="H2575" s="43" t="s">
        <v>121</v>
      </c>
      <c r="I2575" s="37" t="s">
        <v>67</v>
      </c>
      <c r="J2575" t="s">
        <v>3742</v>
      </c>
      <c r="K2575" t="s">
        <v>40</v>
      </c>
      <c r="L2575" s="70" t="s">
        <v>21</v>
      </c>
      <c r="M2575" s="70" t="s">
        <v>3966</v>
      </c>
      <c r="N2575" s="37" t="s">
        <v>67</v>
      </c>
      <c r="O2575" s="37" t="s">
        <v>67</v>
      </c>
      <c r="P2575" s="37" t="s">
        <v>3759</v>
      </c>
      <c r="Q2575" s="75" t="s">
        <v>3741</v>
      </c>
      <c r="R2575" t="s">
        <v>3691</v>
      </c>
      <c r="S2575" s="38">
        <v>15</v>
      </c>
      <c r="T2575">
        <v>1</v>
      </c>
      <c r="U2575">
        <v>0</v>
      </c>
      <c r="V2575" s="43" t="str">
        <f t="shared" si="175"/>
        <v>USD</v>
      </c>
    </row>
    <row r="2576" spans="1:22" x14ac:dyDescent="0.2">
      <c r="A2576" s="18" t="str">
        <f t="shared" si="173"/>
        <v>Catalogo principalCSP ENTIDADES NO CUALIFICADASCFQ7TTC0HL73-000C_NCLF</v>
      </c>
      <c r="B2576" s="18" t="str">
        <f t="shared" si="174"/>
        <v>CFQ7TTC0HL73-000C_NCLFCSP ENTIDADES NO CUALIFICADAS</v>
      </c>
      <c r="C2576" s="18"/>
      <c r="D2576" t="s">
        <v>122</v>
      </c>
      <c r="E2576" t="s">
        <v>3743</v>
      </c>
      <c r="F2576" t="s">
        <v>2547</v>
      </c>
      <c r="G2576" s="18" t="str">
        <f t="shared" si="172"/>
        <v>Catalogo principal</v>
      </c>
      <c r="H2576" s="43" t="s">
        <v>121</v>
      </c>
      <c r="I2576" s="37" t="s">
        <v>67</v>
      </c>
      <c r="J2576" t="s">
        <v>3744</v>
      </c>
      <c r="K2576" t="s">
        <v>40</v>
      </c>
      <c r="L2576" s="70" t="s">
        <v>21</v>
      </c>
      <c r="M2576" s="70" t="s">
        <v>3966</v>
      </c>
      <c r="N2576" s="37" t="s">
        <v>67</v>
      </c>
      <c r="O2576" s="37" t="s">
        <v>67</v>
      </c>
      <c r="P2576" s="37" t="s">
        <v>3759</v>
      </c>
      <c r="Q2576" s="75" t="s">
        <v>3743</v>
      </c>
      <c r="R2576" t="s">
        <v>3691</v>
      </c>
      <c r="S2576" s="38">
        <v>20</v>
      </c>
      <c r="T2576">
        <v>1</v>
      </c>
      <c r="U2576">
        <v>0</v>
      </c>
      <c r="V2576" s="43" t="str">
        <f t="shared" si="175"/>
        <v>USD</v>
      </c>
    </row>
    <row r="2577" spans="1:22" x14ac:dyDescent="0.2">
      <c r="A2577" s="18" t="str">
        <f t="shared" si="173"/>
        <v>Catalogo principalCSP ENTIDADES NO CUALIFICADASCFQ7TTC0QW7C-0001_NCLF</v>
      </c>
      <c r="B2577" s="18" t="str">
        <f t="shared" si="174"/>
        <v>CFQ7TTC0QW7C-0001_NCLFCSP ENTIDADES NO CUALIFICADAS</v>
      </c>
      <c r="C2577" s="18"/>
      <c r="D2577" t="s">
        <v>122</v>
      </c>
      <c r="E2577" t="s">
        <v>3745</v>
      </c>
      <c r="F2577" t="s">
        <v>2547</v>
      </c>
      <c r="G2577" s="18" t="str">
        <f t="shared" si="172"/>
        <v>Catalogo principal</v>
      </c>
      <c r="H2577" s="43" t="s">
        <v>121</v>
      </c>
      <c r="I2577" s="37" t="s">
        <v>67</v>
      </c>
      <c r="J2577" t="s">
        <v>3746</v>
      </c>
      <c r="K2577" t="s">
        <v>40</v>
      </c>
      <c r="L2577" s="70" t="s">
        <v>21</v>
      </c>
      <c r="M2577" s="70" t="s">
        <v>3966</v>
      </c>
      <c r="N2577" s="37" t="s">
        <v>67</v>
      </c>
      <c r="O2577" s="37" t="s">
        <v>67</v>
      </c>
      <c r="P2577" s="37" t="s">
        <v>3759</v>
      </c>
      <c r="Q2577" s="75" t="s">
        <v>3745</v>
      </c>
      <c r="R2577" t="s">
        <v>3691</v>
      </c>
      <c r="S2577" s="38">
        <v>40</v>
      </c>
      <c r="T2577">
        <v>1</v>
      </c>
      <c r="U2577">
        <v>0</v>
      </c>
      <c r="V2577" s="43" t="str">
        <f t="shared" si="175"/>
        <v>USD</v>
      </c>
    </row>
    <row r="2578" spans="1:22" x14ac:dyDescent="0.2">
      <c r="A2578" s="18" t="str">
        <f t="shared" si="173"/>
        <v>Catalogo principalCSP ENTIDADES NO CUALIFICADASCFQ7TTC0QW7C-0006_NCLF</v>
      </c>
      <c r="B2578" s="18" t="str">
        <f t="shared" si="174"/>
        <v>CFQ7TTC0QW7C-0006_NCLFCSP ENTIDADES NO CUALIFICADAS</v>
      </c>
      <c r="C2578" s="18"/>
      <c r="D2578" t="s">
        <v>122</v>
      </c>
      <c r="E2578" t="s">
        <v>3747</v>
      </c>
      <c r="F2578" t="s">
        <v>2547</v>
      </c>
      <c r="G2578" s="18" t="str">
        <f t="shared" si="172"/>
        <v>Catalogo principal</v>
      </c>
      <c r="H2578" s="43" t="s">
        <v>121</v>
      </c>
      <c r="I2578" s="37" t="s">
        <v>67</v>
      </c>
      <c r="J2578" t="s">
        <v>3748</v>
      </c>
      <c r="K2578" t="s">
        <v>40</v>
      </c>
      <c r="L2578" s="70" t="s">
        <v>21</v>
      </c>
      <c r="M2578" s="70" t="s">
        <v>3966</v>
      </c>
      <c r="N2578" s="37" t="s">
        <v>67</v>
      </c>
      <c r="O2578" s="37" t="s">
        <v>67</v>
      </c>
      <c r="P2578" s="37" t="s">
        <v>3759</v>
      </c>
      <c r="Q2578" s="75" t="s">
        <v>3747</v>
      </c>
      <c r="R2578" t="s">
        <v>3691</v>
      </c>
      <c r="S2578" s="38">
        <v>40</v>
      </c>
      <c r="T2578">
        <v>1</v>
      </c>
      <c r="U2578">
        <v>0</v>
      </c>
      <c r="V2578" s="43" t="str">
        <f t="shared" si="175"/>
        <v>USD</v>
      </c>
    </row>
    <row r="2579" spans="1:22" x14ac:dyDescent="0.2">
      <c r="A2579" s="18" t="str">
        <f t="shared" si="173"/>
        <v>Catalogo principalCSP ENTIDADES NO CUALIFICADASCFQ7TTC0PW0V-0001_NCLF</v>
      </c>
      <c r="B2579" s="18" t="str">
        <f t="shared" si="174"/>
        <v>CFQ7TTC0PW0V-0001_NCLFCSP ENTIDADES NO CUALIFICADAS</v>
      </c>
      <c r="C2579" s="18"/>
      <c r="D2579" t="s">
        <v>122</v>
      </c>
      <c r="E2579" t="s">
        <v>3749</v>
      </c>
      <c r="F2579" t="s">
        <v>2547</v>
      </c>
      <c r="G2579" s="18" t="str">
        <f t="shared" si="172"/>
        <v>Catalogo principal</v>
      </c>
      <c r="H2579" s="43" t="s">
        <v>121</v>
      </c>
      <c r="I2579" s="37" t="s">
        <v>67</v>
      </c>
      <c r="J2579" t="s">
        <v>3750</v>
      </c>
      <c r="K2579" t="s">
        <v>40</v>
      </c>
      <c r="L2579" s="70" t="s">
        <v>21</v>
      </c>
      <c r="M2579" s="70" t="s">
        <v>3966</v>
      </c>
      <c r="N2579" s="37" t="s">
        <v>67</v>
      </c>
      <c r="O2579" s="37" t="s">
        <v>67</v>
      </c>
      <c r="P2579" s="37" t="s">
        <v>3759</v>
      </c>
      <c r="Q2579" s="75" t="s">
        <v>3749</v>
      </c>
      <c r="R2579" t="s">
        <v>3691</v>
      </c>
      <c r="S2579" s="38">
        <v>6</v>
      </c>
      <c r="T2579">
        <v>1</v>
      </c>
      <c r="U2579">
        <v>0</v>
      </c>
      <c r="V2579" s="43" t="str">
        <f t="shared" si="175"/>
        <v>USD</v>
      </c>
    </row>
    <row r="2580" spans="1:22" x14ac:dyDescent="0.2">
      <c r="A2580" s="18" t="str">
        <f t="shared" si="173"/>
        <v>Catalogo principalCSP ENTIDADES NO CUALIFICADASCFQ7TTC0R4JH-0001_NCLF</v>
      </c>
      <c r="B2580" s="18" t="str">
        <f t="shared" si="174"/>
        <v>CFQ7TTC0R4JH-0001_NCLFCSP ENTIDADES NO CUALIFICADAS</v>
      </c>
      <c r="C2580" s="18"/>
      <c r="D2580" t="s">
        <v>122</v>
      </c>
      <c r="E2580" t="s">
        <v>3751</v>
      </c>
      <c r="F2580" t="s">
        <v>2547</v>
      </c>
      <c r="G2580" s="18" t="str">
        <f t="shared" si="172"/>
        <v>Catalogo principal</v>
      </c>
      <c r="H2580" s="43" t="s">
        <v>121</v>
      </c>
      <c r="I2580" s="37" t="s">
        <v>67</v>
      </c>
      <c r="J2580" t="s">
        <v>3752</v>
      </c>
      <c r="K2580" t="s">
        <v>40</v>
      </c>
      <c r="L2580" s="70" t="s">
        <v>21</v>
      </c>
      <c r="M2580" s="70" t="s">
        <v>3966</v>
      </c>
      <c r="N2580" s="37" t="s">
        <v>67</v>
      </c>
      <c r="O2580" s="37" t="s">
        <v>67</v>
      </c>
      <c r="P2580" s="37" t="s">
        <v>3759</v>
      </c>
      <c r="Q2580" s="75" t="s">
        <v>3751</v>
      </c>
      <c r="R2580" t="s">
        <v>3691</v>
      </c>
      <c r="S2580" s="38">
        <v>40</v>
      </c>
      <c r="T2580">
        <v>1</v>
      </c>
      <c r="U2580">
        <v>0</v>
      </c>
      <c r="V2580" s="43" t="str">
        <f t="shared" si="175"/>
        <v>USD</v>
      </c>
    </row>
    <row r="2581" spans="1:22" x14ac:dyDescent="0.2">
      <c r="A2581" s="18" t="str">
        <f t="shared" si="173"/>
        <v>Catalogo principalCSP ENTIDADES NO CUALIFICADASCFQ7TTC0J1GC-0003_NCLF</v>
      </c>
      <c r="B2581" s="18" t="str">
        <f t="shared" si="174"/>
        <v>CFQ7TTC0J1GC-0003_NCLFCSP ENTIDADES NO CUALIFICADAS</v>
      </c>
      <c r="C2581" s="18"/>
      <c r="D2581" t="s">
        <v>122</v>
      </c>
      <c r="E2581" t="s">
        <v>3753</v>
      </c>
      <c r="F2581" t="s">
        <v>2547</v>
      </c>
      <c r="G2581" s="18" t="str">
        <f t="shared" si="172"/>
        <v>Catalogo principal</v>
      </c>
      <c r="H2581" s="43" t="s">
        <v>121</v>
      </c>
      <c r="I2581" s="37" t="s">
        <v>67</v>
      </c>
      <c r="J2581" t="s">
        <v>3915</v>
      </c>
      <c r="K2581" t="s">
        <v>40</v>
      </c>
      <c r="L2581" s="70" t="s">
        <v>21</v>
      </c>
      <c r="M2581" s="70" t="s">
        <v>3966</v>
      </c>
      <c r="N2581" s="37" t="s">
        <v>67</v>
      </c>
      <c r="O2581" s="37" t="s">
        <v>67</v>
      </c>
      <c r="P2581" s="37" t="s">
        <v>3759</v>
      </c>
      <c r="Q2581" s="75" t="s">
        <v>3753</v>
      </c>
      <c r="R2581" t="s">
        <v>3691</v>
      </c>
      <c r="S2581" s="38">
        <v>0</v>
      </c>
      <c r="T2581">
        <v>1</v>
      </c>
      <c r="U2581">
        <v>0</v>
      </c>
      <c r="V2581" s="43" t="str">
        <f t="shared" si="175"/>
        <v>USD</v>
      </c>
    </row>
    <row r="2582" spans="1:22" x14ac:dyDescent="0.2">
      <c r="A2582" s="18" t="str">
        <f t="shared" si="173"/>
        <v>Catalogo principalCSP ENTIDADES NO CUALIFICADASCFQ7TTC0LH2H-000X_NCLF</v>
      </c>
      <c r="B2582" s="18" t="str">
        <f t="shared" si="174"/>
        <v>CFQ7TTC0LH2H-000X_NCLFCSP ENTIDADES NO CUALIFICADAS</v>
      </c>
      <c r="C2582" s="18"/>
      <c r="D2582" t="s">
        <v>122</v>
      </c>
      <c r="E2582" t="s">
        <v>3574</v>
      </c>
      <c r="F2582" t="s">
        <v>2547</v>
      </c>
      <c r="G2582" s="18" t="str">
        <f t="shared" si="172"/>
        <v>Catalogo principal</v>
      </c>
      <c r="H2582" s="43" t="s">
        <v>121</v>
      </c>
      <c r="I2582" s="37" t="s">
        <v>67</v>
      </c>
      <c r="J2582" t="s">
        <v>3641</v>
      </c>
      <c r="K2582" t="s">
        <v>40</v>
      </c>
      <c r="L2582" s="70" t="s">
        <v>21</v>
      </c>
      <c r="M2582" s="70" t="s">
        <v>3966</v>
      </c>
      <c r="N2582" s="37" t="s">
        <v>67</v>
      </c>
      <c r="O2582" s="37" t="s">
        <v>67</v>
      </c>
      <c r="P2582" s="37" t="s">
        <v>3759</v>
      </c>
      <c r="Q2582" s="75" t="s">
        <v>3574</v>
      </c>
      <c r="R2582" t="s">
        <v>3691</v>
      </c>
      <c r="S2582" s="38">
        <v>12</v>
      </c>
      <c r="T2582">
        <v>1</v>
      </c>
      <c r="U2582">
        <v>0</v>
      </c>
      <c r="V2582" s="43" t="str">
        <f t="shared" si="175"/>
        <v>USD</v>
      </c>
    </row>
    <row r="2583" spans="1:22" x14ac:dyDescent="0.2">
      <c r="A2583" s="18" t="str">
        <f t="shared" si="173"/>
        <v>Catalogo principalCSP ENTIDADES NO CUALIFICADASCFQ7TTC0HVZW-000D_NCLF</v>
      </c>
      <c r="B2583" s="18" t="str">
        <f t="shared" si="174"/>
        <v>CFQ7TTC0HVZW-000D_NCLFCSP ENTIDADES NO CUALIFICADAS</v>
      </c>
      <c r="C2583" s="18"/>
      <c r="D2583" t="s">
        <v>122</v>
      </c>
      <c r="E2583" t="s">
        <v>3575</v>
      </c>
      <c r="F2583" t="s">
        <v>2547</v>
      </c>
      <c r="G2583" s="18" t="str">
        <f t="shared" si="172"/>
        <v>Catalogo principal</v>
      </c>
      <c r="H2583" s="43" t="s">
        <v>121</v>
      </c>
      <c r="I2583" s="37" t="s">
        <v>67</v>
      </c>
      <c r="J2583" t="s">
        <v>3642</v>
      </c>
      <c r="K2583" t="s">
        <v>40</v>
      </c>
      <c r="L2583" s="70" t="s">
        <v>21</v>
      </c>
      <c r="M2583" s="70" t="s">
        <v>3966</v>
      </c>
      <c r="N2583" s="37" t="s">
        <v>67</v>
      </c>
      <c r="O2583" s="37" t="s">
        <v>67</v>
      </c>
      <c r="P2583" s="37" t="s">
        <v>3759</v>
      </c>
      <c r="Q2583" s="75" t="s">
        <v>3575</v>
      </c>
      <c r="R2583" t="s">
        <v>3691</v>
      </c>
      <c r="S2583" s="38">
        <v>5</v>
      </c>
      <c r="T2583">
        <v>1</v>
      </c>
      <c r="U2583">
        <v>0</v>
      </c>
      <c r="V2583" s="43" t="str">
        <f t="shared" si="175"/>
        <v>USD</v>
      </c>
    </row>
    <row r="2584" spans="1:22" x14ac:dyDescent="0.2">
      <c r="A2584" s="18" t="str">
        <f t="shared" si="173"/>
        <v>Catalogo principalCSP ENTIDADES NO CUALIFICADASCFQ7TTC0J203-000S_NCLF</v>
      </c>
      <c r="B2584" s="18" t="str">
        <f t="shared" si="174"/>
        <v>CFQ7TTC0J203-000S_NCLFCSP ENTIDADES NO CUALIFICADAS</v>
      </c>
      <c r="C2584" s="18"/>
      <c r="D2584" t="s">
        <v>122</v>
      </c>
      <c r="E2584" t="s">
        <v>3576</v>
      </c>
      <c r="F2584" t="s">
        <v>2547</v>
      </c>
      <c r="G2584" s="18" t="str">
        <f t="shared" si="172"/>
        <v>Catalogo principal</v>
      </c>
      <c r="H2584" s="43" t="s">
        <v>121</v>
      </c>
      <c r="I2584" s="37" t="s">
        <v>67</v>
      </c>
      <c r="J2584" t="s">
        <v>3643</v>
      </c>
      <c r="K2584" t="s">
        <v>40</v>
      </c>
      <c r="L2584" s="70" t="s">
        <v>21</v>
      </c>
      <c r="M2584" s="70" t="s">
        <v>3966</v>
      </c>
      <c r="N2584" s="37" t="s">
        <v>67</v>
      </c>
      <c r="O2584" s="37" t="s">
        <v>67</v>
      </c>
      <c r="P2584" s="37" t="s">
        <v>3759</v>
      </c>
      <c r="Q2584" s="75" t="s">
        <v>3576</v>
      </c>
      <c r="R2584" t="s">
        <v>3691</v>
      </c>
      <c r="S2584" s="38">
        <v>71.099999999999994</v>
      </c>
      <c r="T2584">
        <v>1</v>
      </c>
      <c r="U2584">
        <v>0</v>
      </c>
      <c r="V2584" s="43" t="str">
        <f t="shared" si="175"/>
        <v>USD</v>
      </c>
    </row>
    <row r="2585" spans="1:22" x14ac:dyDescent="0.2">
      <c r="A2585" s="18" t="str">
        <f t="shared" si="173"/>
        <v>Catalogo principalCSP ENTIDADES NO CUALIFICADASCFQ7TTC0J203-000R_NCLF</v>
      </c>
      <c r="B2585" s="18" t="str">
        <f t="shared" si="174"/>
        <v>CFQ7TTC0J203-000R_NCLFCSP ENTIDADES NO CUALIFICADAS</v>
      </c>
      <c r="C2585" s="18"/>
      <c r="D2585" t="s">
        <v>122</v>
      </c>
      <c r="E2585" t="s">
        <v>3577</v>
      </c>
      <c r="F2585" t="s">
        <v>2547</v>
      </c>
      <c r="G2585" s="18" t="str">
        <f t="shared" ref="G2585:G2594" si="176">D2585</f>
        <v>Catalogo principal</v>
      </c>
      <c r="H2585" s="43" t="s">
        <v>121</v>
      </c>
      <c r="I2585" s="37" t="s">
        <v>67</v>
      </c>
      <c r="J2585" t="s">
        <v>3644</v>
      </c>
      <c r="K2585" t="s">
        <v>40</v>
      </c>
      <c r="L2585" s="70" t="s">
        <v>21</v>
      </c>
      <c r="M2585" s="70" t="s">
        <v>3966</v>
      </c>
      <c r="N2585" s="37" t="s">
        <v>67</v>
      </c>
      <c r="O2585" s="37" t="s">
        <v>67</v>
      </c>
      <c r="P2585" s="37" t="s">
        <v>3759</v>
      </c>
      <c r="Q2585" s="75" t="s">
        <v>3577</v>
      </c>
      <c r="R2585" t="s">
        <v>3691</v>
      </c>
      <c r="S2585" s="38">
        <v>63</v>
      </c>
      <c r="T2585">
        <v>1</v>
      </c>
      <c r="U2585">
        <v>0</v>
      </c>
      <c r="V2585" s="43" t="str">
        <f t="shared" si="175"/>
        <v>USD</v>
      </c>
    </row>
    <row r="2586" spans="1:22" x14ac:dyDescent="0.2">
      <c r="A2586" s="18" t="str">
        <f t="shared" si="173"/>
        <v>Catalogo principalCSP ENTIDADES NO CUALIFICADASCFQ7TTC0J203-0005_NCLF</v>
      </c>
      <c r="B2586" s="18" t="str">
        <f t="shared" si="174"/>
        <v>CFQ7TTC0J203-0005_NCLFCSP ENTIDADES NO CUALIFICADAS</v>
      </c>
      <c r="C2586" s="18"/>
      <c r="D2586" t="s">
        <v>122</v>
      </c>
      <c r="E2586" t="s">
        <v>3583</v>
      </c>
      <c r="F2586" t="s">
        <v>2547</v>
      </c>
      <c r="G2586" s="18" t="str">
        <f t="shared" si="176"/>
        <v>Catalogo principal</v>
      </c>
      <c r="H2586" s="43" t="s">
        <v>121</v>
      </c>
      <c r="I2586" s="37" t="s">
        <v>67</v>
      </c>
      <c r="J2586" t="s">
        <v>3650</v>
      </c>
      <c r="K2586" t="s">
        <v>40</v>
      </c>
      <c r="L2586" s="70" t="s">
        <v>21</v>
      </c>
      <c r="M2586" s="70" t="s">
        <v>3966</v>
      </c>
      <c r="N2586" s="37" t="s">
        <v>67</v>
      </c>
      <c r="O2586" s="37" t="s">
        <v>67</v>
      </c>
      <c r="P2586" s="37" t="s">
        <v>3759</v>
      </c>
      <c r="Q2586" s="75" t="s">
        <v>3583</v>
      </c>
      <c r="R2586" t="s">
        <v>3691</v>
      </c>
      <c r="S2586" s="38">
        <v>114.3</v>
      </c>
      <c r="T2586">
        <v>1</v>
      </c>
      <c r="U2586">
        <v>0</v>
      </c>
      <c r="V2586" s="43" t="str">
        <f t="shared" si="175"/>
        <v>USD</v>
      </c>
    </row>
    <row r="2587" spans="1:22" x14ac:dyDescent="0.2">
      <c r="A2587" s="18" t="str">
        <f t="shared" si="173"/>
        <v>Catalogo principalCSP ENTIDADES NO CUALIFICADASCFQ7TTC0J203-0004_NCLF</v>
      </c>
      <c r="B2587" s="18" t="str">
        <f t="shared" si="174"/>
        <v>CFQ7TTC0J203-0004_NCLFCSP ENTIDADES NO CUALIFICADAS</v>
      </c>
      <c r="C2587" s="18"/>
      <c r="D2587" t="s">
        <v>122</v>
      </c>
      <c r="E2587" t="s">
        <v>3584</v>
      </c>
      <c r="F2587" t="s">
        <v>2547</v>
      </c>
      <c r="G2587" s="18" t="str">
        <f t="shared" si="176"/>
        <v>Catalogo principal</v>
      </c>
      <c r="H2587" s="43" t="s">
        <v>121</v>
      </c>
      <c r="I2587" s="37" t="s">
        <v>67</v>
      </c>
      <c r="J2587" t="s">
        <v>3651</v>
      </c>
      <c r="K2587" t="s">
        <v>40</v>
      </c>
      <c r="L2587" s="70" t="s">
        <v>21</v>
      </c>
      <c r="M2587" s="70" t="s">
        <v>3966</v>
      </c>
      <c r="N2587" s="37" t="s">
        <v>67</v>
      </c>
      <c r="O2587" s="37" t="s">
        <v>67</v>
      </c>
      <c r="P2587" s="37" t="s">
        <v>3759</v>
      </c>
      <c r="Q2587" s="75" t="s">
        <v>3584</v>
      </c>
      <c r="R2587" t="s">
        <v>3691</v>
      </c>
      <c r="S2587" s="38">
        <v>122.4</v>
      </c>
      <c r="T2587">
        <v>1</v>
      </c>
      <c r="U2587">
        <v>0</v>
      </c>
      <c r="V2587" s="43" t="str">
        <f t="shared" si="175"/>
        <v>USD</v>
      </c>
    </row>
    <row r="2588" spans="1:22" x14ac:dyDescent="0.2">
      <c r="A2588" s="18" t="str">
        <f t="shared" si="173"/>
        <v>Catalogo principalCSP ENTIDADES NO CUALIFICADASCFQ7TTC0J203-0002_NCLF</v>
      </c>
      <c r="B2588" s="18" t="str">
        <f t="shared" si="174"/>
        <v>CFQ7TTC0J203-0002_NCLFCSP ENTIDADES NO CUALIFICADAS</v>
      </c>
      <c r="C2588" s="18"/>
      <c r="D2588" t="s">
        <v>122</v>
      </c>
      <c r="E2588" t="s">
        <v>3585</v>
      </c>
      <c r="F2588" t="s">
        <v>2547</v>
      </c>
      <c r="G2588" s="18" t="str">
        <f t="shared" si="176"/>
        <v>Catalogo principal</v>
      </c>
      <c r="H2588" s="43" t="s">
        <v>121</v>
      </c>
      <c r="I2588" s="37" t="s">
        <v>67</v>
      </c>
      <c r="J2588" t="s">
        <v>3652</v>
      </c>
      <c r="K2588" t="s">
        <v>40</v>
      </c>
      <c r="L2588" s="70" t="s">
        <v>21</v>
      </c>
      <c r="M2588" s="70" t="s">
        <v>3966</v>
      </c>
      <c r="N2588" s="37" t="s">
        <v>67</v>
      </c>
      <c r="O2588" s="37" t="s">
        <v>67</v>
      </c>
      <c r="P2588" s="37" t="s">
        <v>3759</v>
      </c>
      <c r="Q2588" s="75" t="s">
        <v>3585</v>
      </c>
      <c r="R2588" t="s">
        <v>3691</v>
      </c>
      <c r="S2588" s="38">
        <v>145.80000000000001</v>
      </c>
      <c r="T2588">
        <v>1</v>
      </c>
      <c r="U2588">
        <v>0</v>
      </c>
      <c r="V2588" s="43" t="str">
        <f t="shared" si="175"/>
        <v>USD</v>
      </c>
    </row>
    <row r="2589" spans="1:22" x14ac:dyDescent="0.2">
      <c r="A2589" s="18" t="str">
        <f t="shared" si="173"/>
        <v>Catalogo principalCSP ENTIDADES NO CUALIFICADASCFQ7TTC0J203-0001_NCLF</v>
      </c>
      <c r="B2589" s="18" t="str">
        <f t="shared" si="174"/>
        <v>CFQ7TTC0J203-0001_NCLFCSP ENTIDADES NO CUALIFICADAS</v>
      </c>
      <c r="C2589" s="18"/>
      <c r="D2589" t="s">
        <v>122</v>
      </c>
      <c r="E2589" t="s">
        <v>3586</v>
      </c>
      <c r="F2589" t="s">
        <v>2547</v>
      </c>
      <c r="G2589" s="18" t="str">
        <f t="shared" si="176"/>
        <v>Catalogo principal</v>
      </c>
      <c r="H2589" s="43" t="s">
        <v>121</v>
      </c>
      <c r="I2589" s="37" t="s">
        <v>67</v>
      </c>
      <c r="J2589" t="s">
        <v>3653</v>
      </c>
      <c r="K2589" t="s">
        <v>40</v>
      </c>
      <c r="L2589" s="70" t="s">
        <v>21</v>
      </c>
      <c r="M2589" s="70" t="s">
        <v>3966</v>
      </c>
      <c r="N2589" s="37" t="s">
        <v>67</v>
      </c>
      <c r="O2589" s="37" t="s">
        <v>67</v>
      </c>
      <c r="P2589" s="37" t="s">
        <v>3759</v>
      </c>
      <c r="Q2589" s="75" t="s">
        <v>3586</v>
      </c>
      <c r="R2589" t="s">
        <v>3691</v>
      </c>
      <c r="S2589" s="38">
        <v>94.5</v>
      </c>
      <c r="T2589">
        <v>1</v>
      </c>
      <c r="U2589">
        <v>0</v>
      </c>
      <c r="V2589" s="43" t="str">
        <f t="shared" si="175"/>
        <v>USD</v>
      </c>
    </row>
    <row r="2590" spans="1:22" x14ac:dyDescent="0.2">
      <c r="A2590" s="18" t="str">
        <f t="shared" si="173"/>
        <v>Catalogo principalCSP ENTIDADES NO CUALIFICADASCFQ7TTC0J203-000Q_NCLF</v>
      </c>
      <c r="B2590" s="18" t="str">
        <f t="shared" si="174"/>
        <v>CFQ7TTC0J203-000Q_NCLFCSP ENTIDADES NO CUALIFICADAS</v>
      </c>
      <c r="C2590" s="18"/>
      <c r="D2590" t="s">
        <v>122</v>
      </c>
      <c r="E2590" t="s">
        <v>3578</v>
      </c>
      <c r="F2590" t="s">
        <v>2547</v>
      </c>
      <c r="G2590" s="18" t="str">
        <f t="shared" si="176"/>
        <v>Catalogo principal</v>
      </c>
      <c r="H2590" s="43" t="s">
        <v>121</v>
      </c>
      <c r="I2590" s="37" t="s">
        <v>67</v>
      </c>
      <c r="J2590" t="s">
        <v>3645</v>
      </c>
      <c r="K2590" t="s">
        <v>40</v>
      </c>
      <c r="L2590" s="70" t="s">
        <v>21</v>
      </c>
      <c r="M2590" s="70" t="s">
        <v>3966</v>
      </c>
      <c r="N2590" s="37" t="s">
        <v>67</v>
      </c>
      <c r="O2590" s="37" t="s">
        <v>67</v>
      </c>
      <c r="P2590" s="37" t="s">
        <v>3759</v>
      </c>
      <c r="Q2590" s="75" t="s">
        <v>3578</v>
      </c>
      <c r="R2590" t="s">
        <v>3691</v>
      </c>
      <c r="S2590" s="38">
        <v>48.6</v>
      </c>
      <c r="T2590">
        <v>1</v>
      </c>
      <c r="U2590">
        <v>0</v>
      </c>
      <c r="V2590" s="43" t="str">
        <f t="shared" si="175"/>
        <v>USD</v>
      </c>
    </row>
    <row r="2591" spans="1:22" x14ac:dyDescent="0.2">
      <c r="A2591" s="18" t="str">
        <f t="shared" si="173"/>
        <v>Catalogo principalCSP ENTIDADES NO CUALIFICADASCFQ7TTC0J203-000P_NCLF</v>
      </c>
      <c r="B2591" s="18" t="str">
        <f t="shared" si="174"/>
        <v>CFQ7TTC0J203-000P_NCLFCSP ENTIDADES NO CUALIFICADAS</v>
      </c>
      <c r="C2591" s="18"/>
      <c r="D2591" t="s">
        <v>122</v>
      </c>
      <c r="E2591" t="s">
        <v>3579</v>
      </c>
      <c r="F2591" t="s">
        <v>2547</v>
      </c>
      <c r="G2591" s="18" t="str">
        <f t="shared" si="176"/>
        <v>Catalogo principal</v>
      </c>
      <c r="H2591" s="43" t="s">
        <v>121</v>
      </c>
      <c r="I2591" s="37" t="s">
        <v>67</v>
      </c>
      <c r="J2591" t="s">
        <v>3646</v>
      </c>
      <c r="K2591" t="s">
        <v>40</v>
      </c>
      <c r="L2591" s="70" t="s">
        <v>21</v>
      </c>
      <c r="M2591" s="70" t="s">
        <v>3966</v>
      </c>
      <c r="N2591" s="37" t="s">
        <v>67</v>
      </c>
      <c r="O2591" s="37" t="s">
        <v>67</v>
      </c>
      <c r="P2591" s="37" t="s">
        <v>3759</v>
      </c>
      <c r="Q2591" s="75" t="s">
        <v>3579</v>
      </c>
      <c r="R2591" t="s">
        <v>3691</v>
      </c>
      <c r="S2591" s="38">
        <v>40.5</v>
      </c>
      <c r="T2591">
        <v>1</v>
      </c>
      <c r="U2591">
        <v>0</v>
      </c>
      <c r="V2591" s="43" t="str">
        <f t="shared" si="175"/>
        <v>USD</v>
      </c>
    </row>
    <row r="2592" spans="1:22" x14ac:dyDescent="0.2">
      <c r="A2592" s="18" t="str">
        <f t="shared" si="173"/>
        <v>Catalogo principalCSP ENTIDADES NO CUALIFICADASCFQ7TTC0J203-000N_NCLF</v>
      </c>
      <c r="B2592" s="18" t="str">
        <f t="shared" si="174"/>
        <v>CFQ7TTC0J203-000N_NCLFCSP ENTIDADES NO CUALIFICADAS</v>
      </c>
      <c r="C2592" s="18"/>
      <c r="D2592" t="s">
        <v>122</v>
      </c>
      <c r="E2592" t="s">
        <v>3580</v>
      </c>
      <c r="F2592" t="s">
        <v>2547</v>
      </c>
      <c r="G2592" s="18" t="str">
        <f t="shared" si="176"/>
        <v>Catalogo principal</v>
      </c>
      <c r="H2592" s="43" t="s">
        <v>121</v>
      </c>
      <c r="I2592" s="37" t="s">
        <v>67</v>
      </c>
      <c r="J2592" t="s">
        <v>3647</v>
      </c>
      <c r="K2592" t="s">
        <v>40</v>
      </c>
      <c r="L2592" s="70" t="s">
        <v>21</v>
      </c>
      <c r="M2592" s="70" t="s">
        <v>3966</v>
      </c>
      <c r="N2592" s="37" t="s">
        <v>67</v>
      </c>
      <c r="O2592" s="37" t="s">
        <v>67</v>
      </c>
      <c r="P2592" s="37" t="s">
        <v>3759</v>
      </c>
      <c r="Q2592" s="75" t="s">
        <v>3580</v>
      </c>
      <c r="R2592" t="s">
        <v>3691</v>
      </c>
      <c r="S2592" s="38">
        <v>39.6</v>
      </c>
      <c r="T2592">
        <v>1</v>
      </c>
      <c r="U2592">
        <v>0</v>
      </c>
      <c r="V2592" s="43" t="str">
        <f t="shared" si="175"/>
        <v>USD</v>
      </c>
    </row>
    <row r="2593" spans="1:22" x14ac:dyDescent="0.2">
      <c r="A2593" s="18" t="str">
        <f t="shared" si="173"/>
        <v>Catalogo principalCSP ENTIDADES NO CUALIFICADASCFQ7TTC0J203-000M_NCLF</v>
      </c>
      <c r="B2593" s="18" t="str">
        <f t="shared" si="174"/>
        <v>CFQ7TTC0J203-000M_NCLFCSP ENTIDADES NO CUALIFICADAS</v>
      </c>
      <c r="C2593" s="18"/>
      <c r="D2593" t="s">
        <v>122</v>
      </c>
      <c r="E2593" t="s">
        <v>3581</v>
      </c>
      <c r="F2593" t="s">
        <v>2547</v>
      </c>
      <c r="G2593" s="18" t="str">
        <f t="shared" si="176"/>
        <v>Catalogo principal</v>
      </c>
      <c r="H2593" s="43" t="s">
        <v>121</v>
      </c>
      <c r="I2593" s="37" t="s">
        <v>67</v>
      </c>
      <c r="J2593" t="s">
        <v>3648</v>
      </c>
      <c r="K2593" t="s">
        <v>40</v>
      </c>
      <c r="L2593" s="70" t="s">
        <v>21</v>
      </c>
      <c r="M2593" s="70" t="s">
        <v>3966</v>
      </c>
      <c r="N2593" s="37" t="s">
        <v>67</v>
      </c>
      <c r="O2593" s="37" t="s">
        <v>67</v>
      </c>
      <c r="P2593" s="37" t="s">
        <v>3759</v>
      </c>
      <c r="Q2593" s="75" t="s">
        <v>3581</v>
      </c>
      <c r="R2593" t="s">
        <v>3691</v>
      </c>
      <c r="S2593" s="38">
        <v>31.5</v>
      </c>
      <c r="T2593">
        <v>1</v>
      </c>
      <c r="U2593">
        <v>0</v>
      </c>
      <c r="V2593" s="43" t="str">
        <f t="shared" si="175"/>
        <v>USD</v>
      </c>
    </row>
    <row r="2594" spans="1:22" x14ac:dyDescent="0.2">
      <c r="A2594" s="18" t="str">
        <f t="shared" si="173"/>
        <v>Catalogo principalCSP ENTIDADES NO CUALIFICADASCFQ7TTC0J203-000L_NCLF</v>
      </c>
      <c r="B2594" s="18" t="str">
        <f t="shared" si="174"/>
        <v>CFQ7TTC0J203-000L_NCLFCSP ENTIDADES NO CUALIFICADAS</v>
      </c>
      <c r="C2594" s="18"/>
      <c r="D2594" t="s">
        <v>122</v>
      </c>
      <c r="E2594" t="s">
        <v>3582</v>
      </c>
      <c r="F2594" t="s">
        <v>2547</v>
      </c>
      <c r="G2594" s="18" t="str">
        <f t="shared" si="176"/>
        <v>Catalogo principal</v>
      </c>
      <c r="H2594" s="43" t="s">
        <v>121</v>
      </c>
      <c r="I2594" s="37" t="s">
        <v>67</v>
      </c>
      <c r="J2594" t="s">
        <v>3649</v>
      </c>
      <c r="K2594" t="s">
        <v>40</v>
      </c>
      <c r="L2594" s="70" t="s">
        <v>21</v>
      </c>
      <c r="M2594" s="70" t="s">
        <v>3966</v>
      </c>
      <c r="N2594" s="37" t="s">
        <v>67</v>
      </c>
      <c r="O2594" s="37" t="s">
        <v>67</v>
      </c>
      <c r="P2594" s="37" t="s">
        <v>3759</v>
      </c>
      <c r="Q2594" s="75" t="s">
        <v>3582</v>
      </c>
      <c r="R2594" t="s">
        <v>3691</v>
      </c>
      <c r="S2594" s="38">
        <v>28.8</v>
      </c>
      <c r="T2594">
        <v>1</v>
      </c>
      <c r="U2594">
        <v>0</v>
      </c>
      <c r="V2594" s="43" t="str">
        <f t="shared" si="175"/>
        <v>USD</v>
      </c>
    </row>
    <row r="2595" spans="1:22" x14ac:dyDescent="0.2">
      <c r="A2595" s="18" t="str">
        <f t="shared" ref="A2595" si="177">D2595&amp;F2595&amp;E2595</f>
        <v>Catalogo principalCSP ENTIDADES NO CUALIFICADASCFQ7TTC0R9QB-0002_NCLF</v>
      </c>
      <c r="B2595" s="18" t="str">
        <f t="shared" ref="B2595" si="178">E2595&amp;F2595</f>
        <v>CFQ7TTC0R9QB-0002_NCLFCSP ENTIDADES NO CUALIFICADAS</v>
      </c>
      <c r="C2595" s="18"/>
      <c r="D2595" t="s">
        <v>122</v>
      </c>
      <c r="E2595" t="s">
        <v>3754</v>
      </c>
      <c r="F2595" t="s">
        <v>2547</v>
      </c>
      <c r="G2595" s="18" t="str">
        <f t="shared" ref="G2595" si="179">D2595</f>
        <v>Catalogo principal</v>
      </c>
      <c r="H2595" s="43" t="s">
        <v>121</v>
      </c>
      <c r="I2595" s="37" t="s">
        <v>67</v>
      </c>
      <c r="J2595" t="s">
        <v>3755</v>
      </c>
      <c r="K2595" t="s">
        <v>40</v>
      </c>
      <c r="L2595" s="70" t="s">
        <v>21</v>
      </c>
      <c r="M2595" s="70" t="s">
        <v>3966</v>
      </c>
      <c r="N2595" s="37" t="s">
        <v>67</v>
      </c>
      <c r="O2595" s="37" t="s">
        <v>67</v>
      </c>
      <c r="P2595" s="37" t="s">
        <v>3759</v>
      </c>
      <c r="Q2595" s="75" t="s">
        <v>3754</v>
      </c>
      <c r="R2595" t="s">
        <v>3691</v>
      </c>
      <c r="S2595" s="38">
        <v>3</v>
      </c>
      <c r="T2595">
        <v>1</v>
      </c>
      <c r="U2595">
        <v>0</v>
      </c>
      <c r="V2595" s="43" t="str">
        <f t="shared" ref="V2595" si="180">H2595</f>
        <v>USD</v>
      </c>
    </row>
    <row r="2596" spans="1:22" x14ac:dyDescent="0.2">
      <c r="A2596" t="str">
        <f t="shared" ref="A2596" si="181">D2596&amp;F2596&amp;E2596</f>
        <v>Catalogo principalOPEN VALUE - CSP GOBIERNODG7GMGF0M7XV-0003</v>
      </c>
      <c r="B2596" t="str">
        <f t="shared" ref="B2596" si="182">E2596&amp;F2596</f>
        <v>DG7GMGF0M7XV-0003OPEN VALUE - CSP GOBIERNO</v>
      </c>
      <c r="D2596" t="s">
        <v>122</v>
      </c>
      <c r="E2596" t="s">
        <v>3826</v>
      </c>
      <c r="F2596" s="37" t="s">
        <v>2769</v>
      </c>
      <c r="G2596" s="18" t="str">
        <f t="shared" ref="G2596" si="183">D2596</f>
        <v>Catalogo principal</v>
      </c>
      <c r="H2596" s="18" t="s">
        <v>121</v>
      </c>
      <c r="I2596" s="37" t="s">
        <v>67</v>
      </c>
      <c r="J2596" t="s">
        <v>3827</v>
      </c>
      <c r="K2596" t="s">
        <v>40</v>
      </c>
      <c r="L2596" t="s">
        <v>21</v>
      </c>
      <c r="M2596" s="70" t="s">
        <v>4257</v>
      </c>
      <c r="N2596" s="37" t="s">
        <v>67</v>
      </c>
      <c r="O2596" s="37" t="s">
        <v>67</v>
      </c>
      <c r="P2596" s="37" t="s">
        <v>3756</v>
      </c>
      <c r="Q2596" t="s">
        <v>3826</v>
      </c>
      <c r="R2596" t="s">
        <v>207</v>
      </c>
      <c r="S2596" s="38">
        <v>17391</v>
      </c>
      <c r="T2596" s="37">
        <v>1</v>
      </c>
      <c r="U2596" s="37">
        <v>0</v>
      </c>
      <c r="V2596" s="84" t="str">
        <f t="shared" ref="V2596" si="184">H2596</f>
        <v>USD</v>
      </c>
    </row>
    <row r="2597" spans="1:22" x14ac:dyDescent="0.2">
      <c r="A2597" t="str">
        <f t="shared" ref="A2597" si="185">D2597&amp;F2597&amp;E2597</f>
        <v>Catalogo principalOPEN VALUE - CSP GOBIERNODG7GMGF0M80J-0002</v>
      </c>
      <c r="B2597" t="str">
        <f t="shared" ref="B2597" si="186">E2597&amp;F2597</f>
        <v>DG7GMGF0M80J-0002OPEN VALUE - CSP GOBIERNO</v>
      </c>
      <c r="D2597" t="s">
        <v>122</v>
      </c>
      <c r="E2597" t="s">
        <v>3828</v>
      </c>
      <c r="F2597" s="37" t="s">
        <v>2769</v>
      </c>
      <c r="G2597" s="18" t="str">
        <f t="shared" ref="G2597" si="187">D2597</f>
        <v>Catalogo principal</v>
      </c>
      <c r="H2597" s="18" t="s">
        <v>121</v>
      </c>
      <c r="I2597" s="37" t="s">
        <v>67</v>
      </c>
      <c r="J2597" t="s">
        <v>5076</v>
      </c>
      <c r="K2597" t="s">
        <v>40</v>
      </c>
      <c r="L2597" t="s">
        <v>21</v>
      </c>
      <c r="M2597" s="70" t="s">
        <v>4257</v>
      </c>
      <c r="N2597" s="37" t="s">
        <v>67</v>
      </c>
      <c r="O2597" s="37" t="s">
        <v>67</v>
      </c>
      <c r="P2597" s="37" t="s">
        <v>3756</v>
      </c>
      <c r="Q2597" t="s">
        <v>3828</v>
      </c>
      <c r="R2597" t="s">
        <v>207</v>
      </c>
      <c r="S2597" s="38">
        <v>1135</v>
      </c>
      <c r="T2597" s="37">
        <v>1</v>
      </c>
      <c r="U2597" s="37">
        <v>0</v>
      </c>
      <c r="V2597" t="str">
        <f t="shared" ref="V2597" si="188">H2597</f>
        <v>USD</v>
      </c>
    </row>
    <row r="2598" spans="1:22" x14ac:dyDescent="0.2">
      <c r="A2598" t="str">
        <f t="shared" ref="A2598" si="189">D2598&amp;F2598&amp;E2598</f>
        <v>Catalogo principalOPEN VALUE - CSP GOBIERNODG7GMGF0M7XW-0002</v>
      </c>
      <c r="B2598" t="str">
        <f t="shared" ref="B2598" si="190">E2598&amp;F2598</f>
        <v>DG7GMGF0M7XW-0002OPEN VALUE - CSP GOBIERNO</v>
      </c>
      <c r="D2598" t="s">
        <v>122</v>
      </c>
      <c r="E2598" t="s">
        <v>3829</v>
      </c>
      <c r="F2598" s="37" t="s">
        <v>2769</v>
      </c>
      <c r="G2598" s="18" t="str">
        <f t="shared" ref="G2598" si="191">D2598</f>
        <v>Catalogo principal</v>
      </c>
      <c r="H2598" s="18" t="s">
        <v>121</v>
      </c>
      <c r="I2598" s="37" t="s">
        <v>67</v>
      </c>
      <c r="J2598" t="s">
        <v>3830</v>
      </c>
      <c r="K2598" t="s">
        <v>40</v>
      </c>
      <c r="L2598" t="s">
        <v>21</v>
      </c>
      <c r="M2598" s="70" t="s">
        <v>4257</v>
      </c>
      <c r="N2598" s="37" t="s">
        <v>67</v>
      </c>
      <c r="O2598" s="37" t="s">
        <v>67</v>
      </c>
      <c r="P2598" s="37" t="s">
        <v>3756</v>
      </c>
      <c r="Q2598" t="s">
        <v>3829</v>
      </c>
      <c r="R2598" t="s">
        <v>207</v>
      </c>
      <c r="S2598" s="38">
        <v>4536</v>
      </c>
      <c r="T2598" s="37">
        <v>1</v>
      </c>
      <c r="U2598" s="37">
        <v>0</v>
      </c>
      <c r="V2598" t="str">
        <f t="shared" ref="V2598" si="192">H2598</f>
        <v>USD</v>
      </c>
    </row>
    <row r="2599" spans="1:22" x14ac:dyDescent="0.2">
      <c r="A2599" t="str">
        <f t="shared" ref="A2599" si="193">D2599&amp;F2599&amp;E2599</f>
        <v>Catalogo principalCSP ACADEMICODG7GMGF0M7XV-0003EDU</v>
      </c>
      <c r="B2599" t="str">
        <f t="shared" ref="B2599" si="194">E2599&amp;F2599</f>
        <v>DG7GMGF0M7XV-0003EDUCSP ACADEMICO</v>
      </c>
      <c r="D2599" t="s">
        <v>122</v>
      </c>
      <c r="E2599" t="s">
        <v>3831</v>
      </c>
      <c r="F2599" s="37" t="s">
        <v>1976</v>
      </c>
      <c r="G2599" s="18" t="str">
        <f t="shared" ref="G2599" si="195">D2599</f>
        <v>Catalogo principal</v>
      </c>
      <c r="H2599" s="18" t="s">
        <v>121</v>
      </c>
      <c r="I2599" s="37" t="s">
        <v>67</v>
      </c>
      <c r="J2599" t="s">
        <v>3832</v>
      </c>
      <c r="K2599" t="s">
        <v>40</v>
      </c>
      <c r="L2599" t="s">
        <v>21</v>
      </c>
      <c r="M2599" s="70" t="s">
        <v>4257</v>
      </c>
      <c r="N2599" s="37" t="s">
        <v>67</v>
      </c>
      <c r="O2599" s="37" t="s">
        <v>67</v>
      </c>
      <c r="P2599" s="37" t="s">
        <v>1976</v>
      </c>
      <c r="Q2599" t="s">
        <v>3831</v>
      </c>
      <c r="R2599" t="s">
        <v>207</v>
      </c>
      <c r="S2599" s="38">
        <v>4347</v>
      </c>
      <c r="T2599" s="37">
        <v>1</v>
      </c>
      <c r="U2599" s="37">
        <v>0</v>
      </c>
      <c r="V2599" t="str">
        <f t="shared" ref="V2599" si="196">H2599</f>
        <v>USD</v>
      </c>
    </row>
    <row r="2600" spans="1:22" x14ac:dyDescent="0.2">
      <c r="A2600" t="str">
        <f t="shared" ref="A2600" si="197">D2600&amp;F2600&amp;E2600</f>
        <v>Catalogo principalCSP ACADEMICODG7GMGF0M80J-0002EDU</v>
      </c>
      <c r="B2600" t="str">
        <f t="shared" ref="B2600" si="198">E2600&amp;F2600</f>
        <v>DG7GMGF0M80J-0002EDUCSP ACADEMICO</v>
      </c>
      <c r="D2600" t="s">
        <v>122</v>
      </c>
      <c r="E2600" t="s">
        <v>3833</v>
      </c>
      <c r="F2600" s="37" t="s">
        <v>1976</v>
      </c>
      <c r="G2600" s="18" t="str">
        <f t="shared" ref="G2600" si="199">D2600</f>
        <v>Catalogo principal</v>
      </c>
      <c r="H2600" s="18" t="s">
        <v>121</v>
      </c>
      <c r="I2600" s="37" t="s">
        <v>67</v>
      </c>
      <c r="J2600" t="s">
        <v>5077</v>
      </c>
      <c r="K2600" t="s">
        <v>40</v>
      </c>
      <c r="L2600" t="s">
        <v>21</v>
      </c>
      <c r="M2600" s="70" t="s">
        <v>4257</v>
      </c>
      <c r="N2600" s="37" t="s">
        <v>67</v>
      </c>
      <c r="O2600" s="37" t="s">
        <v>67</v>
      </c>
      <c r="P2600" s="37" t="s">
        <v>1976</v>
      </c>
      <c r="Q2600" t="s">
        <v>3833</v>
      </c>
      <c r="R2600" t="s">
        <v>207</v>
      </c>
      <c r="S2600" s="38">
        <v>283</v>
      </c>
      <c r="T2600" s="37">
        <v>1</v>
      </c>
      <c r="U2600" s="37">
        <v>0</v>
      </c>
      <c r="V2600" t="str">
        <f t="shared" ref="V2600" si="200">H2600</f>
        <v>USD</v>
      </c>
    </row>
    <row r="2601" spans="1:22" x14ac:dyDescent="0.2">
      <c r="A2601" t="str">
        <f t="shared" ref="A2601" si="201">D2601&amp;F2601&amp;E2601</f>
        <v>Catalogo principalCSP ACADEMICODG7GMGF0M7XW-0002EDU</v>
      </c>
      <c r="B2601" t="str">
        <f t="shared" ref="B2601" si="202">E2601&amp;F2601</f>
        <v>DG7GMGF0M7XW-0002EDUCSP ACADEMICO</v>
      </c>
      <c r="D2601" t="s">
        <v>122</v>
      </c>
      <c r="E2601" t="s">
        <v>3834</v>
      </c>
      <c r="F2601" s="37" t="s">
        <v>1976</v>
      </c>
      <c r="G2601" s="18" t="str">
        <f t="shared" ref="G2601" si="203">D2601</f>
        <v>Catalogo principal</v>
      </c>
      <c r="H2601" s="18" t="s">
        <v>121</v>
      </c>
      <c r="I2601" s="37" t="s">
        <v>67</v>
      </c>
      <c r="J2601" t="s">
        <v>3835</v>
      </c>
      <c r="K2601" t="s">
        <v>40</v>
      </c>
      <c r="L2601" t="s">
        <v>21</v>
      </c>
      <c r="M2601" s="70" t="s">
        <v>4257</v>
      </c>
      <c r="N2601" s="37" t="s">
        <v>67</v>
      </c>
      <c r="O2601" s="37" t="s">
        <v>67</v>
      </c>
      <c r="P2601" s="37" t="s">
        <v>1976</v>
      </c>
      <c r="Q2601" t="s">
        <v>3834</v>
      </c>
      <c r="R2601" t="s">
        <v>207</v>
      </c>
      <c r="S2601" s="38">
        <v>1134</v>
      </c>
      <c r="T2601" s="37">
        <v>1</v>
      </c>
      <c r="U2601" s="37">
        <v>0</v>
      </c>
      <c r="V2601" t="str">
        <f t="shared" ref="V2601" si="204">H2601</f>
        <v>USD</v>
      </c>
    </row>
    <row r="2602" spans="1:22" x14ac:dyDescent="0.2">
      <c r="A2602" t="str">
        <f t="shared" ref="A2602" si="205">D2602&amp;F2602&amp;E2602</f>
        <v>Catalogo principalCSP ACADEMICODG7GMGF0D3SJ-0003EDU</v>
      </c>
      <c r="B2602" t="str">
        <f t="shared" ref="B2602" si="206">E2602&amp;F2602</f>
        <v>DG7GMGF0D3SJ-0003EDUCSP ACADEMICO</v>
      </c>
      <c r="D2602" t="s">
        <v>122</v>
      </c>
      <c r="E2602" t="s">
        <v>3535</v>
      </c>
      <c r="F2602" s="37" t="s">
        <v>1976</v>
      </c>
      <c r="G2602" s="18" t="str">
        <f t="shared" ref="G2602" si="207">D2602</f>
        <v>Catalogo principal</v>
      </c>
      <c r="H2602" s="18" t="s">
        <v>121</v>
      </c>
      <c r="I2602" s="37" t="s">
        <v>67</v>
      </c>
      <c r="J2602" t="s">
        <v>3594</v>
      </c>
      <c r="K2602" t="s">
        <v>40</v>
      </c>
      <c r="L2602" t="s">
        <v>21</v>
      </c>
      <c r="M2602" s="70" t="s">
        <v>4257</v>
      </c>
      <c r="N2602" s="37" t="s">
        <v>67</v>
      </c>
      <c r="O2602" s="37" t="s">
        <v>67</v>
      </c>
      <c r="P2602" s="37" t="s">
        <v>1976</v>
      </c>
      <c r="Q2602" t="s">
        <v>3535</v>
      </c>
      <c r="R2602" t="s">
        <v>207</v>
      </c>
      <c r="S2602" s="38">
        <v>63</v>
      </c>
      <c r="T2602" s="37">
        <v>1</v>
      </c>
      <c r="U2602" s="37">
        <v>0</v>
      </c>
      <c r="V2602" t="str">
        <f t="shared" ref="V2602" si="208">H2602</f>
        <v>USD</v>
      </c>
    </row>
    <row r="2603" spans="1:22" x14ac:dyDescent="0.2">
      <c r="A2603" t="str">
        <f t="shared" ref="A2603" si="209">D2603&amp;F2603&amp;E2603</f>
        <v>Catalogo principalOPEN VALUE - CSP GOBIERNOCFQ7TTC0QKW2-0005</v>
      </c>
      <c r="B2603" t="str">
        <f t="shared" ref="B2603" si="210">E2603&amp;F2603</f>
        <v>CFQ7TTC0QKW2-0005OPEN VALUE - CSP GOBIERNO</v>
      </c>
      <c r="D2603" t="s">
        <v>122</v>
      </c>
      <c r="E2603" t="s">
        <v>3836</v>
      </c>
      <c r="F2603" s="37" t="s">
        <v>2769</v>
      </c>
      <c r="G2603" s="18" t="str">
        <f t="shared" ref="G2603" si="211">D2603</f>
        <v>Catalogo principal</v>
      </c>
      <c r="H2603" s="18" t="s">
        <v>121</v>
      </c>
      <c r="I2603" s="37" t="s">
        <v>67</v>
      </c>
      <c r="J2603" t="s">
        <v>3837</v>
      </c>
      <c r="K2603" t="s">
        <v>40</v>
      </c>
      <c r="L2603" t="s">
        <v>21</v>
      </c>
      <c r="M2603" s="70" t="s">
        <v>3966</v>
      </c>
      <c r="N2603" s="37" t="s">
        <v>67</v>
      </c>
      <c r="O2603" s="37" t="s">
        <v>67</v>
      </c>
      <c r="P2603" s="37" t="s">
        <v>3756</v>
      </c>
      <c r="Q2603" t="s">
        <v>3836</v>
      </c>
      <c r="R2603" t="s">
        <v>3691</v>
      </c>
      <c r="S2603" s="38">
        <v>3</v>
      </c>
      <c r="T2603" s="37">
        <v>1</v>
      </c>
      <c r="U2603" s="37">
        <v>0</v>
      </c>
      <c r="V2603" t="str">
        <f t="shared" ref="V2603" si="212">H2603</f>
        <v>USD</v>
      </c>
    </row>
    <row r="2604" spans="1:22" x14ac:dyDescent="0.2">
      <c r="A2604" t="str">
        <f t="shared" ref="A2604" si="213">D2604&amp;F2604&amp;E2604</f>
        <v>Catalogo principalOPEN VALUE - CSP GOBIERNOCFQ7TTC0RHG8-0001</v>
      </c>
      <c r="B2604" t="str">
        <f t="shared" ref="B2604" si="214">E2604&amp;F2604</f>
        <v>CFQ7TTC0RHG8-0001OPEN VALUE - CSP GOBIERNO</v>
      </c>
      <c r="D2604" t="s">
        <v>122</v>
      </c>
      <c r="E2604" t="s">
        <v>3838</v>
      </c>
      <c r="F2604" s="37" t="s">
        <v>2769</v>
      </c>
      <c r="G2604" s="18" t="str">
        <f t="shared" ref="G2604" si="215">D2604</f>
        <v>Catalogo principal</v>
      </c>
      <c r="H2604" s="18" t="s">
        <v>121</v>
      </c>
      <c r="I2604" s="37" t="s">
        <v>67</v>
      </c>
      <c r="J2604" t="s">
        <v>3839</v>
      </c>
      <c r="K2604" t="s">
        <v>40</v>
      </c>
      <c r="L2604" t="s">
        <v>21</v>
      </c>
      <c r="M2604" s="70" t="s">
        <v>3966</v>
      </c>
      <c r="N2604" s="37" t="s">
        <v>67</v>
      </c>
      <c r="O2604" s="37" t="s">
        <v>67</v>
      </c>
      <c r="P2604" s="37" t="s">
        <v>3756</v>
      </c>
      <c r="Q2604" t="s">
        <v>3838</v>
      </c>
      <c r="R2604" t="s">
        <v>3691</v>
      </c>
      <c r="S2604" s="38">
        <v>215</v>
      </c>
      <c r="T2604" s="37">
        <v>1</v>
      </c>
      <c r="U2604" s="37">
        <v>0</v>
      </c>
      <c r="V2604" t="str">
        <f t="shared" ref="V2604" si="216">H2604</f>
        <v>USD</v>
      </c>
    </row>
    <row r="2605" spans="1:22" x14ac:dyDescent="0.2">
      <c r="A2605" t="str">
        <f t="shared" ref="A2605" si="217">D2605&amp;F2605&amp;E2605</f>
        <v>Catalogo principalOPEN VALUE - CSP GOBIERNOCFQ7TTC0RJ8R-0003</v>
      </c>
      <c r="B2605" t="str">
        <f t="shared" ref="B2605" si="218">E2605&amp;F2605</f>
        <v>CFQ7TTC0RJ8R-0003OPEN VALUE - CSP GOBIERNO</v>
      </c>
      <c r="D2605" t="s">
        <v>122</v>
      </c>
      <c r="E2605" t="s">
        <v>3840</v>
      </c>
      <c r="F2605" s="37" t="s">
        <v>2769</v>
      </c>
      <c r="G2605" s="18" t="str">
        <f t="shared" ref="G2605" si="219">D2605</f>
        <v>Catalogo principal</v>
      </c>
      <c r="H2605" s="18" t="s">
        <v>121</v>
      </c>
      <c r="I2605" s="37" t="s">
        <v>67</v>
      </c>
      <c r="J2605" t="s">
        <v>3841</v>
      </c>
      <c r="K2605" t="s">
        <v>40</v>
      </c>
      <c r="L2605" t="s">
        <v>21</v>
      </c>
      <c r="M2605" s="70" t="s">
        <v>3966</v>
      </c>
      <c r="N2605" s="37" t="s">
        <v>67</v>
      </c>
      <c r="O2605" s="37" t="s">
        <v>67</v>
      </c>
      <c r="P2605" s="37" t="s">
        <v>3756</v>
      </c>
      <c r="Q2605" t="s">
        <v>3840</v>
      </c>
      <c r="R2605" t="s">
        <v>3691</v>
      </c>
      <c r="S2605" s="38">
        <v>25</v>
      </c>
      <c r="T2605" s="37">
        <v>1</v>
      </c>
      <c r="U2605" s="37">
        <v>0</v>
      </c>
      <c r="V2605" t="str">
        <f t="shared" ref="V2605" si="220">H2605</f>
        <v>USD</v>
      </c>
    </row>
    <row r="2606" spans="1:22" x14ac:dyDescent="0.2">
      <c r="A2606" t="str">
        <f t="shared" ref="A2606" si="221">D2606&amp;F2606&amp;E2606</f>
        <v>Catalogo principalOPEN VALUE - CSP GOBIERNOCFQ7TTC0RJ8R-0002</v>
      </c>
      <c r="B2606" t="str">
        <f t="shared" ref="B2606" si="222">E2606&amp;F2606</f>
        <v>CFQ7TTC0RJ8R-0002OPEN VALUE - CSP GOBIERNO</v>
      </c>
      <c r="D2606" t="s">
        <v>122</v>
      </c>
      <c r="E2606" t="s">
        <v>3842</v>
      </c>
      <c r="F2606" s="37" t="s">
        <v>2769</v>
      </c>
      <c r="G2606" s="18" t="str">
        <f t="shared" ref="G2606" si="223">D2606</f>
        <v>Catalogo principal</v>
      </c>
      <c r="H2606" s="18" t="s">
        <v>121</v>
      </c>
      <c r="I2606" s="37" t="s">
        <v>67</v>
      </c>
      <c r="J2606" t="s">
        <v>3843</v>
      </c>
      <c r="K2606" t="s">
        <v>40</v>
      </c>
      <c r="L2606" t="s">
        <v>21</v>
      </c>
      <c r="M2606" s="70" t="s">
        <v>3966</v>
      </c>
      <c r="N2606" s="37" t="s">
        <v>67</v>
      </c>
      <c r="O2606" s="37" t="s">
        <v>67</v>
      </c>
      <c r="P2606" s="37" t="s">
        <v>3756</v>
      </c>
      <c r="Q2606" t="s">
        <v>3842</v>
      </c>
      <c r="R2606" t="s">
        <v>3691</v>
      </c>
      <c r="S2606" s="38">
        <v>75</v>
      </c>
      <c r="T2606" s="37">
        <v>1</v>
      </c>
      <c r="U2606" s="37">
        <v>0</v>
      </c>
      <c r="V2606" t="str">
        <f t="shared" ref="V2606" si="224">H2606</f>
        <v>USD</v>
      </c>
    </row>
    <row r="2607" spans="1:22" x14ac:dyDescent="0.2">
      <c r="A2607" t="str">
        <f t="shared" ref="A2607" si="225">D2607&amp;F2607&amp;E2607</f>
        <v>Catalogo principalOPEN VALUE - CSP GOBIERNOCFQ7TTC0RJ8R-0001</v>
      </c>
      <c r="B2607" t="str">
        <f t="shared" ref="B2607" si="226">E2607&amp;F2607</f>
        <v>CFQ7TTC0RJ8R-0001OPEN VALUE - CSP GOBIERNO</v>
      </c>
      <c r="D2607" t="s">
        <v>122</v>
      </c>
      <c r="E2607" t="s">
        <v>3844</v>
      </c>
      <c r="F2607" s="37" t="s">
        <v>2769</v>
      </c>
      <c r="G2607" s="18" t="str">
        <f t="shared" ref="G2607" si="227">D2607</f>
        <v>Catalogo principal</v>
      </c>
      <c r="H2607" s="18" t="s">
        <v>121</v>
      </c>
      <c r="I2607" s="37" t="s">
        <v>67</v>
      </c>
      <c r="J2607" t="s">
        <v>3845</v>
      </c>
      <c r="K2607" t="s">
        <v>40</v>
      </c>
      <c r="L2607" t="s">
        <v>21</v>
      </c>
      <c r="M2607" s="70" t="s">
        <v>3966</v>
      </c>
      <c r="N2607" s="37" t="s">
        <v>67</v>
      </c>
      <c r="O2607" s="37" t="s">
        <v>67</v>
      </c>
      <c r="P2607" s="37" t="s">
        <v>3756</v>
      </c>
      <c r="Q2607" t="s">
        <v>3844</v>
      </c>
      <c r="R2607" t="s">
        <v>3691</v>
      </c>
      <c r="S2607" s="38">
        <v>37.5</v>
      </c>
      <c r="T2607" s="37">
        <v>1</v>
      </c>
      <c r="U2607" s="37">
        <v>0</v>
      </c>
      <c r="V2607" t="str">
        <f t="shared" ref="V2607" si="228">H2607</f>
        <v>USD</v>
      </c>
    </row>
    <row r="2608" spans="1:22" x14ac:dyDescent="0.2">
      <c r="A2608" t="str">
        <f t="shared" ref="A2608" si="229">D2608&amp;F2608&amp;E2608</f>
        <v>Catalogo principalOPEN VALUE - CSP GOBIERNOCFQ7TTC0RJ8N-0003</v>
      </c>
      <c r="B2608" t="str">
        <f t="shared" ref="B2608" si="230">E2608&amp;F2608</f>
        <v>CFQ7TTC0RJ8N-0003OPEN VALUE - CSP GOBIERNO</v>
      </c>
      <c r="D2608" t="s">
        <v>122</v>
      </c>
      <c r="E2608" t="s">
        <v>3846</v>
      </c>
      <c r="F2608" s="37" t="s">
        <v>2769</v>
      </c>
      <c r="G2608" s="18" t="str">
        <f t="shared" ref="G2608" si="231">D2608</f>
        <v>Catalogo principal</v>
      </c>
      <c r="H2608" s="18" t="s">
        <v>121</v>
      </c>
      <c r="I2608" s="37" t="s">
        <v>67</v>
      </c>
      <c r="J2608" t="s">
        <v>3847</v>
      </c>
      <c r="K2608" t="s">
        <v>40</v>
      </c>
      <c r="L2608" t="s">
        <v>21</v>
      </c>
      <c r="M2608" s="70" t="s">
        <v>3966</v>
      </c>
      <c r="N2608" s="37" t="s">
        <v>67</v>
      </c>
      <c r="O2608" s="37" t="s">
        <v>67</v>
      </c>
      <c r="P2608" s="37" t="s">
        <v>3756</v>
      </c>
      <c r="Q2608" t="s">
        <v>3846</v>
      </c>
      <c r="R2608" t="s">
        <v>3691</v>
      </c>
      <c r="S2608" s="38">
        <v>200</v>
      </c>
      <c r="T2608" s="37">
        <v>1</v>
      </c>
      <c r="U2608" s="37">
        <v>0</v>
      </c>
      <c r="V2608" t="str">
        <f t="shared" ref="V2608" si="232">H2608</f>
        <v>USD</v>
      </c>
    </row>
    <row r="2609" spans="1:22" x14ac:dyDescent="0.2">
      <c r="A2609" t="str">
        <f t="shared" ref="A2609" si="233">D2609&amp;F2609&amp;E2609</f>
        <v>Catalogo principalOPEN VALUE - CSP GOBIERNOCFQ7TTC0RJ8N-0002</v>
      </c>
      <c r="B2609" t="str">
        <f t="shared" ref="B2609" si="234">E2609&amp;F2609</f>
        <v>CFQ7TTC0RJ8N-0002OPEN VALUE - CSP GOBIERNO</v>
      </c>
      <c r="D2609" t="s">
        <v>122</v>
      </c>
      <c r="E2609" t="s">
        <v>3848</v>
      </c>
      <c r="F2609" s="37" t="s">
        <v>2769</v>
      </c>
      <c r="G2609" s="18" t="str">
        <f t="shared" ref="G2609" si="235">D2609</f>
        <v>Catalogo principal</v>
      </c>
      <c r="H2609" s="18" t="s">
        <v>121</v>
      </c>
      <c r="I2609" s="37" t="s">
        <v>67</v>
      </c>
      <c r="J2609" t="s">
        <v>3849</v>
      </c>
      <c r="K2609" t="s">
        <v>40</v>
      </c>
      <c r="L2609" t="s">
        <v>21</v>
      </c>
      <c r="M2609" s="70" t="s">
        <v>3966</v>
      </c>
      <c r="N2609" s="37" t="s">
        <v>67</v>
      </c>
      <c r="O2609" s="37" t="s">
        <v>67</v>
      </c>
      <c r="P2609" s="37" t="s">
        <v>3756</v>
      </c>
      <c r="Q2609" t="s">
        <v>3848</v>
      </c>
      <c r="R2609" t="s">
        <v>3691</v>
      </c>
      <c r="S2609" s="38">
        <v>50</v>
      </c>
      <c r="T2609" s="37">
        <v>1</v>
      </c>
      <c r="U2609" s="37">
        <v>0</v>
      </c>
      <c r="V2609" t="str">
        <f t="shared" ref="V2609" si="236">H2609</f>
        <v>USD</v>
      </c>
    </row>
    <row r="2610" spans="1:22" x14ac:dyDescent="0.2">
      <c r="A2610" t="str">
        <f t="shared" ref="A2610" si="237">D2610&amp;F2610&amp;E2610</f>
        <v>Catalogo principalOPEN VALUE - CSP GOBIERNOCFQ7TTC0RJ8N-0001</v>
      </c>
      <c r="B2610" t="str">
        <f t="shared" ref="B2610" si="238">E2610&amp;F2610</f>
        <v>CFQ7TTC0RJ8N-0001OPEN VALUE - CSP GOBIERNO</v>
      </c>
      <c r="D2610" t="s">
        <v>122</v>
      </c>
      <c r="E2610" t="s">
        <v>3850</v>
      </c>
      <c r="F2610" s="37" t="s">
        <v>2769</v>
      </c>
      <c r="G2610" s="18" t="str">
        <f t="shared" ref="G2610" si="239">D2610</f>
        <v>Catalogo principal</v>
      </c>
      <c r="H2610" s="18" t="s">
        <v>121</v>
      </c>
      <c r="I2610" s="37" t="s">
        <v>67</v>
      </c>
      <c r="J2610" t="s">
        <v>3851</v>
      </c>
      <c r="K2610" t="s">
        <v>40</v>
      </c>
      <c r="L2610" t="s">
        <v>21</v>
      </c>
      <c r="M2610" s="70" t="s">
        <v>3966</v>
      </c>
      <c r="N2610" s="37" t="s">
        <v>67</v>
      </c>
      <c r="O2610" s="37" t="s">
        <v>67</v>
      </c>
      <c r="P2610" s="37" t="s">
        <v>3756</v>
      </c>
      <c r="Q2610" t="s">
        <v>3850</v>
      </c>
      <c r="R2610" t="s">
        <v>3691</v>
      </c>
      <c r="S2610" s="38">
        <v>75</v>
      </c>
      <c r="T2610" s="37">
        <v>1</v>
      </c>
      <c r="U2610" s="37">
        <v>0</v>
      </c>
      <c r="V2610" t="str">
        <f t="shared" ref="V2610" si="240">H2610</f>
        <v>USD</v>
      </c>
    </row>
    <row r="2611" spans="1:22" x14ac:dyDescent="0.2">
      <c r="A2611" t="str">
        <f t="shared" ref="A2611" si="241">D2611&amp;F2611&amp;E2611</f>
        <v>Catalogo principalCSP ACADEMICO0e031927-556d-4076-badc-8088fcc4534b</v>
      </c>
      <c r="B2611" t="str">
        <f t="shared" ref="B2611" si="242">E2611&amp;F2611</f>
        <v>0e031927-556d-4076-badc-8088fcc4534bCSP ACADEMICO</v>
      </c>
      <c r="D2611" t="s">
        <v>122</v>
      </c>
      <c r="E2611" s="83" t="s">
        <v>3852</v>
      </c>
      <c r="F2611" s="37" t="s">
        <v>1976</v>
      </c>
      <c r="G2611" s="18" t="str">
        <f t="shared" ref="G2611" si="243">D2611</f>
        <v>Catalogo principal</v>
      </c>
      <c r="H2611" s="18" t="s">
        <v>121</v>
      </c>
      <c r="I2611" s="37" t="s">
        <v>67</v>
      </c>
      <c r="J2611" t="s">
        <v>3853</v>
      </c>
      <c r="K2611" t="s">
        <v>40</v>
      </c>
      <c r="L2611" t="s">
        <v>21</v>
      </c>
      <c r="M2611" s="70" t="s">
        <v>3966</v>
      </c>
      <c r="N2611" s="37" t="s">
        <v>67</v>
      </c>
      <c r="O2611" s="37" t="s">
        <v>67</v>
      </c>
      <c r="P2611" s="37" t="s">
        <v>1976</v>
      </c>
      <c r="Q2611" s="83" t="s">
        <v>3852</v>
      </c>
      <c r="R2611" t="s">
        <v>3691</v>
      </c>
      <c r="S2611" s="38">
        <v>118.3</v>
      </c>
      <c r="T2611" s="37">
        <v>1</v>
      </c>
      <c r="U2611" s="37">
        <v>0</v>
      </c>
      <c r="V2611" t="str">
        <f t="shared" ref="V2611" si="244">H2611</f>
        <v>USD</v>
      </c>
    </row>
    <row r="2612" spans="1:22" x14ac:dyDescent="0.2">
      <c r="A2612" t="str">
        <f t="shared" ref="A2612" si="245">D2612&amp;F2612&amp;E2612</f>
        <v>Catalogo principalCSP ACADEMICOe0359ac9-c9e4-4d92-b716-f47990bdf7b0</v>
      </c>
      <c r="B2612" t="str">
        <f t="shared" ref="B2612" si="246">E2612&amp;F2612</f>
        <v>e0359ac9-c9e4-4d92-b716-f47990bdf7b0CSP ACADEMICO</v>
      </c>
      <c r="D2612" t="s">
        <v>122</v>
      </c>
      <c r="E2612" t="s">
        <v>3854</v>
      </c>
      <c r="F2612" s="37" t="s">
        <v>1976</v>
      </c>
      <c r="G2612" s="18" t="str">
        <f t="shared" ref="G2612" si="247">D2612</f>
        <v>Catalogo principal</v>
      </c>
      <c r="H2612" s="18" t="s">
        <v>121</v>
      </c>
      <c r="I2612" s="37" t="s">
        <v>67</v>
      </c>
      <c r="J2612" t="s">
        <v>3855</v>
      </c>
      <c r="K2612" t="s">
        <v>40</v>
      </c>
      <c r="L2612" t="s">
        <v>21</v>
      </c>
      <c r="M2612" s="70" t="s">
        <v>3966</v>
      </c>
      <c r="N2612" s="37" t="s">
        <v>67</v>
      </c>
      <c r="O2612" s="37" t="s">
        <v>67</v>
      </c>
      <c r="P2612" s="37" t="s">
        <v>1976</v>
      </c>
      <c r="Q2612" t="s">
        <v>3854</v>
      </c>
      <c r="R2612" t="s">
        <v>3691</v>
      </c>
      <c r="S2612" s="38">
        <v>86</v>
      </c>
      <c r="T2612" s="37">
        <v>1</v>
      </c>
      <c r="U2612" s="37">
        <v>0</v>
      </c>
      <c r="V2612" t="str">
        <f t="shared" ref="V2612" si="248">H2612</f>
        <v>USD</v>
      </c>
    </row>
    <row r="2613" spans="1:22" x14ac:dyDescent="0.2">
      <c r="A2613" t="str">
        <f t="shared" ref="A2613" si="249">D2613&amp;F2613&amp;E2613</f>
        <v>Catalogo principalCSP ACADEMICOca39b267-340d-43c6-b10f-e77bab2828c3</v>
      </c>
      <c r="B2613" t="str">
        <f t="shared" ref="B2613" si="250">E2613&amp;F2613</f>
        <v>ca39b267-340d-43c6-b10f-e77bab2828c3CSP ACADEMICO</v>
      </c>
      <c r="D2613" t="s">
        <v>122</v>
      </c>
      <c r="E2613" t="s">
        <v>3856</v>
      </c>
      <c r="F2613" s="37" t="s">
        <v>1976</v>
      </c>
      <c r="G2613" s="18" t="str">
        <f t="shared" ref="G2613" si="251">D2613</f>
        <v>Catalogo principal</v>
      </c>
      <c r="H2613" s="18" t="s">
        <v>121</v>
      </c>
      <c r="I2613" s="37" t="s">
        <v>67</v>
      </c>
      <c r="J2613" t="s">
        <v>3857</v>
      </c>
      <c r="K2613" t="s">
        <v>40</v>
      </c>
      <c r="L2613" t="s">
        <v>21</v>
      </c>
      <c r="M2613" s="70" t="s">
        <v>3966</v>
      </c>
      <c r="N2613" s="37" t="s">
        <v>67</v>
      </c>
      <c r="O2613" s="37" t="s">
        <v>67</v>
      </c>
      <c r="P2613" s="37" t="s">
        <v>1976</v>
      </c>
      <c r="Q2613" t="s">
        <v>3856</v>
      </c>
      <c r="R2613" t="s">
        <v>3691</v>
      </c>
      <c r="S2613" s="38">
        <v>15</v>
      </c>
      <c r="T2613" s="37">
        <v>1</v>
      </c>
      <c r="U2613" s="37">
        <v>0</v>
      </c>
      <c r="V2613" t="str">
        <f t="shared" ref="V2613" si="252">H2613</f>
        <v>USD</v>
      </c>
    </row>
    <row r="2614" spans="1:22" x14ac:dyDescent="0.2">
      <c r="A2614" t="str">
        <f t="shared" ref="A2614" si="253">D2614&amp;F2614&amp;E2614</f>
        <v>Catalogo principalCSP ACADEMICOff55641a-7a07-4958-9913-5ed0928369dc</v>
      </c>
      <c r="B2614" t="str">
        <f t="shared" ref="B2614" si="254">E2614&amp;F2614</f>
        <v>ff55641a-7a07-4958-9913-5ed0928369dcCSP ACADEMICO</v>
      </c>
      <c r="D2614" t="s">
        <v>122</v>
      </c>
      <c r="E2614" t="s">
        <v>3858</v>
      </c>
      <c r="F2614" s="37" t="s">
        <v>1976</v>
      </c>
      <c r="G2614" s="18" t="str">
        <f t="shared" ref="G2614" si="255">D2614</f>
        <v>Catalogo principal</v>
      </c>
      <c r="H2614" s="18" t="s">
        <v>121</v>
      </c>
      <c r="I2614" s="37" t="s">
        <v>67</v>
      </c>
      <c r="J2614" t="s">
        <v>3859</v>
      </c>
      <c r="K2614" t="s">
        <v>40</v>
      </c>
      <c r="L2614" t="s">
        <v>21</v>
      </c>
      <c r="M2614" s="70" t="s">
        <v>3966</v>
      </c>
      <c r="N2614" s="37" t="s">
        <v>67</v>
      </c>
      <c r="O2614" s="37" t="s">
        <v>67</v>
      </c>
      <c r="P2614" s="37" t="s">
        <v>1976</v>
      </c>
      <c r="Q2614" t="s">
        <v>3858</v>
      </c>
      <c r="R2614" t="s">
        <v>3691</v>
      </c>
      <c r="S2614" s="38">
        <v>14.3</v>
      </c>
      <c r="T2614" s="37">
        <v>1</v>
      </c>
      <c r="U2614" s="37">
        <v>0</v>
      </c>
      <c r="V2614" t="str">
        <f t="shared" ref="V2614" si="256">H2614</f>
        <v>USD</v>
      </c>
    </row>
    <row r="2615" spans="1:22" x14ac:dyDescent="0.2">
      <c r="A2615" t="str">
        <f t="shared" ref="A2615" si="257">D2615&amp;F2615&amp;E2615</f>
        <v>Catalogo principalCSP ACADEMICO5ea26c59-765b-4859-9361-bbe7fc6716d6</v>
      </c>
      <c r="B2615" t="str">
        <f t="shared" ref="B2615" si="258">E2615&amp;F2615</f>
        <v>5ea26c59-765b-4859-9361-bbe7fc6716d6CSP ACADEMICO</v>
      </c>
      <c r="D2615" t="s">
        <v>122</v>
      </c>
      <c r="E2615" t="s">
        <v>3860</v>
      </c>
      <c r="F2615" s="37" t="s">
        <v>1976</v>
      </c>
      <c r="G2615" s="18" t="str">
        <f t="shared" ref="G2615" si="259">D2615</f>
        <v>Catalogo principal</v>
      </c>
      <c r="H2615" s="18" t="s">
        <v>121</v>
      </c>
      <c r="I2615" s="37" t="s">
        <v>67</v>
      </c>
      <c r="J2615" t="s">
        <v>3861</v>
      </c>
      <c r="K2615" t="s">
        <v>40</v>
      </c>
      <c r="L2615" t="s">
        <v>21</v>
      </c>
      <c r="M2615" s="70" t="s">
        <v>3966</v>
      </c>
      <c r="N2615" s="37" t="s">
        <v>67</v>
      </c>
      <c r="O2615" s="37" t="s">
        <v>67</v>
      </c>
      <c r="P2615" s="37" t="s">
        <v>1976</v>
      </c>
      <c r="Q2615" t="s">
        <v>3860</v>
      </c>
      <c r="R2615" t="s">
        <v>3691</v>
      </c>
      <c r="S2615" s="38">
        <v>41.3</v>
      </c>
      <c r="T2615" s="37">
        <v>1</v>
      </c>
      <c r="U2615" s="37">
        <v>0</v>
      </c>
      <c r="V2615" t="str">
        <f t="shared" ref="V2615" si="260">H2615</f>
        <v>USD</v>
      </c>
    </row>
    <row r="2616" spans="1:22" x14ac:dyDescent="0.2">
      <c r="A2616" t="str">
        <f t="shared" ref="A2616" si="261">D2616&amp;F2616&amp;E2616</f>
        <v>Catalogo principalCSP ACADEMICOcab48f3e-7e86-4905-893c-ca903915805d</v>
      </c>
      <c r="B2616" t="str">
        <f t="shared" ref="B2616" si="262">E2616&amp;F2616</f>
        <v>cab48f3e-7e86-4905-893c-ca903915805dCSP ACADEMICO</v>
      </c>
      <c r="D2616" t="s">
        <v>122</v>
      </c>
      <c r="E2616" t="s">
        <v>3862</v>
      </c>
      <c r="F2616" s="37" t="s">
        <v>1976</v>
      </c>
      <c r="G2616" s="18" t="str">
        <f t="shared" ref="G2616" si="263">D2616</f>
        <v>Catalogo principal</v>
      </c>
      <c r="H2616" s="18" t="s">
        <v>121</v>
      </c>
      <c r="I2616" s="37" t="s">
        <v>67</v>
      </c>
      <c r="J2616" t="s">
        <v>3863</v>
      </c>
      <c r="K2616" t="s">
        <v>40</v>
      </c>
      <c r="L2616" t="s">
        <v>21</v>
      </c>
      <c r="M2616" s="70" t="s">
        <v>3966</v>
      </c>
      <c r="N2616" s="37" t="s">
        <v>67</v>
      </c>
      <c r="O2616" s="37" t="s">
        <v>67</v>
      </c>
      <c r="P2616" s="37" t="s">
        <v>1976</v>
      </c>
      <c r="Q2616" t="s">
        <v>3862</v>
      </c>
      <c r="R2616" t="s">
        <v>3691</v>
      </c>
      <c r="S2616" s="38">
        <v>30</v>
      </c>
      <c r="T2616" s="37">
        <v>1</v>
      </c>
      <c r="U2616" s="37">
        <v>0</v>
      </c>
      <c r="V2616" t="str">
        <f t="shared" ref="V2616" si="264">H2616</f>
        <v>USD</v>
      </c>
    </row>
    <row r="2617" spans="1:22" x14ac:dyDescent="0.2">
      <c r="A2617" t="str">
        <f t="shared" ref="A2617" si="265">D2617&amp;F2617&amp;E2617</f>
        <v>Catalogo principalCSP ACADEMICO9683ba56-af43-4e04-bd3d-bae2a6897926</v>
      </c>
      <c r="B2617" t="str">
        <f t="shared" ref="B2617" si="266">E2617&amp;F2617</f>
        <v>9683ba56-af43-4e04-bd3d-bae2a6897926CSP ACADEMICO</v>
      </c>
      <c r="D2617" t="s">
        <v>122</v>
      </c>
      <c r="E2617" t="s">
        <v>3864</v>
      </c>
      <c r="F2617" s="37" t="s">
        <v>1976</v>
      </c>
      <c r="G2617" s="18" t="str">
        <f t="shared" ref="G2617" si="267">D2617</f>
        <v>Catalogo principal</v>
      </c>
      <c r="H2617" s="18" t="s">
        <v>121</v>
      </c>
      <c r="I2617" s="37" t="s">
        <v>67</v>
      </c>
      <c r="J2617" t="s">
        <v>3865</v>
      </c>
      <c r="K2617" t="s">
        <v>40</v>
      </c>
      <c r="L2617" t="s">
        <v>21</v>
      </c>
      <c r="M2617" s="70" t="s">
        <v>3966</v>
      </c>
      <c r="N2617" s="37" t="s">
        <v>67</v>
      </c>
      <c r="O2617" s="37" t="s">
        <v>67</v>
      </c>
      <c r="P2617" s="37" t="s">
        <v>1976</v>
      </c>
      <c r="Q2617" t="s">
        <v>3864</v>
      </c>
      <c r="R2617" t="s">
        <v>3691</v>
      </c>
      <c r="S2617" s="38">
        <v>20.6</v>
      </c>
      <c r="T2617" s="37">
        <v>1</v>
      </c>
      <c r="U2617" s="37">
        <v>0</v>
      </c>
      <c r="V2617" t="str">
        <f t="shared" ref="V2617" si="268">H2617</f>
        <v>USD</v>
      </c>
    </row>
    <row r="2618" spans="1:22" x14ac:dyDescent="0.2">
      <c r="A2618" t="str">
        <f t="shared" ref="A2618" si="269">D2618&amp;F2618&amp;E2618</f>
        <v>Catalogo principalCSP ACADEMICOa219ac89-48c4-4a73-a9b6-f0535b7c0918</v>
      </c>
      <c r="B2618" t="str">
        <f t="shared" ref="B2618" si="270">E2618&amp;F2618</f>
        <v>a219ac89-48c4-4a73-a9b6-f0535b7c0918CSP ACADEMICO</v>
      </c>
      <c r="D2618" t="s">
        <v>122</v>
      </c>
      <c r="E2618" t="s">
        <v>3866</v>
      </c>
      <c r="F2618" s="37" t="s">
        <v>1976</v>
      </c>
      <c r="G2618" s="18" t="str">
        <f t="shared" ref="G2618" si="271">D2618</f>
        <v>Catalogo principal</v>
      </c>
      <c r="H2618" s="18" t="s">
        <v>121</v>
      </c>
      <c r="I2618" s="37" t="s">
        <v>67</v>
      </c>
      <c r="J2618" t="s">
        <v>3867</v>
      </c>
      <c r="K2618" t="s">
        <v>40</v>
      </c>
      <c r="L2618" t="s">
        <v>21</v>
      </c>
      <c r="M2618" s="70" t="s">
        <v>3966</v>
      </c>
      <c r="N2618" s="37" t="s">
        <v>67</v>
      </c>
      <c r="O2618" s="37" t="s">
        <v>67</v>
      </c>
      <c r="P2618" s="37" t="s">
        <v>1976</v>
      </c>
      <c r="Q2618" t="s">
        <v>3866</v>
      </c>
      <c r="R2618" t="s">
        <v>3691</v>
      </c>
      <c r="S2618" s="38">
        <v>15</v>
      </c>
      <c r="T2618" s="37">
        <v>1</v>
      </c>
      <c r="U2618" s="37">
        <v>0</v>
      </c>
      <c r="V2618" t="str">
        <f t="shared" ref="V2618" si="272">H2618</f>
        <v>USD</v>
      </c>
    </row>
    <row r="2619" spans="1:22" x14ac:dyDescent="0.2">
      <c r="A2619" t="str">
        <f t="shared" ref="A2619" si="273">D2619&amp;F2619&amp;E2619</f>
        <v>Catalogo principalCSP ACADEMICOdde6c93b-f511-4332-a6dc-e5545a729ba2</v>
      </c>
      <c r="B2619" t="str">
        <f t="shared" ref="B2619" si="274">E2619&amp;F2619</f>
        <v>dde6c93b-f511-4332-a6dc-e5545a729ba2CSP ACADEMICO</v>
      </c>
      <c r="D2619" t="s">
        <v>122</v>
      </c>
      <c r="E2619" t="s">
        <v>3868</v>
      </c>
      <c r="F2619" s="37" t="s">
        <v>1976</v>
      </c>
      <c r="G2619" s="18" t="str">
        <f t="shared" ref="G2619" si="275">D2619</f>
        <v>Catalogo principal</v>
      </c>
      <c r="H2619" s="18" t="s">
        <v>121</v>
      </c>
      <c r="I2619" s="37" t="s">
        <v>67</v>
      </c>
      <c r="J2619" t="s">
        <v>3869</v>
      </c>
      <c r="K2619" t="s">
        <v>40</v>
      </c>
      <c r="L2619" t="s">
        <v>21</v>
      </c>
      <c r="M2619" s="70" t="s">
        <v>3966</v>
      </c>
      <c r="N2619" s="37" t="s">
        <v>67</v>
      </c>
      <c r="O2619" s="37" t="s">
        <v>67</v>
      </c>
      <c r="P2619" s="37" t="s">
        <v>1976</v>
      </c>
      <c r="Q2619" t="s">
        <v>3868</v>
      </c>
      <c r="R2619" t="s">
        <v>3691</v>
      </c>
      <c r="S2619" s="38">
        <v>13.8</v>
      </c>
      <c r="T2619" s="37">
        <v>1</v>
      </c>
      <c r="U2619" s="37">
        <v>0</v>
      </c>
      <c r="V2619" t="str">
        <f t="shared" ref="V2619" si="276">H2619</f>
        <v>USD</v>
      </c>
    </row>
    <row r="2620" spans="1:22" x14ac:dyDescent="0.2">
      <c r="A2620" t="str">
        <f t="shared" ref="A2620" si="277">D2620&amp;F2620&amp;E2620</f>
        <v>Catalogo principalCSP ACADEMICO35b42de2-6478-4f4e-9d6d-cafd9fb9b3b7</v>
      </c>
      <c r="B2620" t="str">
        <f t="shared" ref="B2620" si="278">E2620&amp;F2620</f>
        <v>35b42de2-6478-4f4e-9d6d-cafd9fb9b3b7CSP ACADEMICO</v>
      </c>
      <c r="D2620" t="s">
        <v>122</v>
      </c>
      <c r="E2620" t="s">
        <v>3870</v>
      </c>
      <c r="F2620" s="37" t="s">
        <v>1976</v>
      </c>
      <c r="G2620" s="18" t="str">
        <f t="shared" ref="G2620" si="279">D2620</f>
        <v>Catalogo principal</v>
      </c>
      <c r="H2620" s="18" t="s">
        <v>121</v>
      </c>
      <c r="I2620" s="37" t="s">
        <v>67</v>
      </c>
      <c r="J2620" t="s">
        <v>3871</v>
      </c>
      <c r="K2620" t="s">
        <v>40</v>
      </c>
      <c r="L2620" t="s">
        <v>21</v>
      </c>
      <c r="M2620" s="70" t="s">
        <v>3966</v>
      </c>
      <c r="N2620" s="37" t="s">
        <v>67</v>
      </c>
      <c r="O2620" s="37" t="s">
        <v>67</v>
      </c>
      <c r="P2620" s="37" t="s">
        <v>1976</v>
      </c>
      <c r="Q2620" t="s">
        <v>3870</v>
      </c>
      <c r="R2620" t="s">
        <v>3691</v>
      </c>
      <c r="S2620" s="38">
        <v>10</v>
      </c>
      <c r="T2620" s="37">
        <v>1</v>
      </c>
      <c r="U2620" s="37">
        <v>0</v>
      </c>
      <c r="V2620" t="str">
        <f t="shared" ref="V2620" si="280">H2620</f>
        <v>USD</v>
      </c>
    </row>
    <row r="2621" spans="1:22" x14ac:dyDescent="0.2">
      <c r="A2621" t="str">
        <f t="shared" ref="A2621" si="281">D2621&amp;F2621&amp;E2621</f>
        <v>Catalogo principalCSP ACADEMICOc0c9cdac-915d-4772-9be7-27ee338fe0a9</v>
      </c>
      <c r="B2621" t="str">
        <f t="shared" ref="B2621" si="282">E2621&amp;F2621</f>
        <v>c0c9cdac-915d-4772-9be7-27ee338fe0a9CSP ACADEMICO</v>
      </c>
      <c r="D2621" t="s">
        <v>122</v>
      </c>
      <c r="E2621" t="s">
        <v>3872</v>
      </c>
      <c r="F2621" s="37" t="s">
        <v>1976</v>
      </c>
      <c r="G2621" s="18" t="str">
        <f t="shared" ref="G2621" si="283">D2621</f>
        <v>Catalogo principal</v>
      </c>
      <c r="H2621" s="18" t="s">
        <v>121</v>
      </c>
      <c r="I2621" s="37" t="s">
        <v>67</v>
      </c>
      <c r="J2621" t="s">
        <v>3873</v>
      </c>
      <c r="K2621" t="s">
        <v>40</v>
      </c>
      <c r="L2621" t="s">
        <v>21</v>
      </c>
      <c r="M2621" s="70" t="s">
        <v>3966</v>
      </c>
      <c r="N2621" s="37" t="s">
        <v>67</v>
      </c>
      <c r="O2621" s="37" t="s">
        <v>67</v>
      </c>
      <c r="P2621" s="37" t="s">
        <v>1976</v>
      </c>
      <c r="Q2621" t="s">
        <v>3872</v>
      </c>
      <c r="R2621" t="s">
        <v>3691</v>
      </c>
      <c r="S2621" s="38">
        <v>110</v>
      </c>
      <c r="T2621" s="37">
        <v>1</v>
      </c>
      <c r="U2621" s="37">
        <v>0</v>
      </c>
      <c r="V2621" t="str">
        <f t="shared" ref="V2621" si="284">H2621</f>
        <v>USD</v>
      </c>
    </row>
    <row r="2622" spans="1:22" x14ac:dyDescent="0.2">
      <c r="A2622" t="str">
        <f t="shared" ref="A2622" si="285">D2622&amp;F2622&amp;E2622</f>
        <v>Catalogo principalCSP ACADEMICOc875b083-9bb4-49e9-935f-ddd039c21d98</v>
      </c>
      <c r="B2622" t="str">
        <f t="shared" ref="B2622" si="286">E2622&amp;F2622</f>
        <v>c875b083-9bb4-49e9-935f-ddd039c21d98CSP ACADEMICO</v>
      </c>
      <c r="D2622" t="s">
        <v>122</v>
      </c>
      <c r="E2622" t="s">
        <v>3874</v>
      </c>
      <c r="F2622" s="37" t="s">
        <v>1976</v>
      </c>
      <c r="G2622" s="18" t="str">
        <f t="shared" ref="G2622" si="287">D2622</f>
        <v>Catalogo principal</v>
      </c>
      <c r="H2622" s="18" t="s">
        <v>121</v>
      </c>
      <c r="I2622" s="37" t="s">
        <v>67</v>
      </c>
      <c r="J2622" t="s">
        <v>3875</v>
      </c>
      <c r="K2622" t="s">
        <v>40</v>
      </c>
      <c r="L2622" t="s">
        <v>21</v>
      </c>
      <c r="M2622" s="70" t="s">
        <v>3966</v>
      </c>
      <c r="N2622" s="37" t="s">
        <v>67</v>
      </c>
      <c r="O2622" s="37" t="s">
        <v>67</v>
      </c>
      <c r="P2622" s="37" t="s">
        <v>1976</v>
      </c>
      <c r="Q2622" t="s">
        <v>3874</v>
      </c>
      <c r="R2622" t="s">
        <v>3691</v>
      </c>
      <c r="S2622" s="38">
        <v>80</v>
      </c>
      <c r="T2622" s="37">
        <v>1</v>
      </c>
      <c r="U2622" s="37">
        <v>0</v>
      </c>
      <c r="V2622" t="str">
        <f t="shared" ref="V2622" si="288">H2622</f>
        <v>USD</v>
      </c>
    </row>
    <row r="2623" spans="1:22" x14ac:dyDescent="0.2">
      <c r="A2623" t="str">
        <f t="shared" ref="A2623" si="289">D2623&amp;F2623&amp;E2623</f>
        <v>Catalogo principalCSP ACADEMICO1308e0dd-c250-4c88-ace1-a465bbb4a37c</v>
      </c>
      <c r="B2623" t="str">
        <f t="shared" ref="B2623" si="290">E2623&amp;F2623</f>
        <v>1308e0dd-c250-4c88-ace1-a465bbb4a37cCSP ACADEMICO</v>
      </c>
      <c r="D2623" t="s">
        <v>122</v>
      </c>
      <c r="E2623" t="s">
        <v>3876</v>
      </c>
      <c r="F2623" s="37" t="s">
        <v>1976</v>
      </c>
      <c r="G2623" s="18" t="str">
        <f t="shared" ref="G2623" si="291">D2623</f>
        <v>Catalogo principal</v>
      </c>
      <c r="H2623" s="18" t="s">
        <v>121</v>
      </c>
      <c r="I2623" s="37" t="s">
        <v>67</v>
      </c>
      <c r="J2623" t="s">
        <v>3877</v>
      </c>
      <c r="K2623" t="s">
        <v>40</v>
      </c>
      <c r="L2623" t="s">
        <v>21</v>
      </c>
      <c r="M2623" s="70" t="s">
        <v>3966</v>
      </c>
      <c r="N2623" s="37" t="s">
        <v>67</v>
      </c>
      <c r="O2623" s="37" t="s">
        <v>67</v>
      </c>
      <c r="P2623" s="37" t="s">
        <v>1976</v>
      </c>
      <c r="Q2623" t="s">
        <v>3876</v>
      </c>
      <c r="R2623" t="s">
        <v>3691</v>
      </c>
      <c r="S2623" s="38">
        <v>15</v>
      </c>
      <c r="T2623" s="37">
        <v>1</v>
      </c>
      <c r="U2623" s="37">
        <v>0</v>
      </c>
      <c r="V2623" t="str">
        <f t="shared" ref="V2623" si="292">H2623</f>
        <v>USD</v>
      </c>
    </row>
    <row r="2624" spans="1:22" x14ac:dyDescent="0.2">
      <c r="A2624" t="str">
        <f t="shared" ref="A2624" si="293">D2624&amp;F2624&amp;E2624</f>
        <v>Catalogo principalCSP ACADEMICOff202d17-e635-41b5-a570-2e7415b39666</v>
      </c>
      <c r="B2624" t="str">
        <f t="shared" ref="B2624" si="294">E2624&amp;F2624</f>
        <v>ff202d17-e635-41b5-a570-2e7415b39666CSP ACADEMICO</v>
      </c>
      <c r="D2624" t="s">
        <v>122</v>
      </c>
      <c r="E2624" t="s">
        <v>3878</v>
      </c>
      <c r="F2624" s="37" t="s">
        <v>1976</v>
      </c>
      <c r="G2624" s="18" t="str">
        <f t="shared" ref="G2624" si="295">D2624</f>
        <v>Catalogo principal</v>
      </c>
      <c r="H2624" s="18" t="s">
        <v>121</v>
      </c>
      <c r="I2624" s="37" t="s">
        <v>67</v>
      </c>
      <c r="J2624" t="s">
        <v>3879</v>
      </c>
      <c r="K2624" t="s">
        <v>40</v>
      </c>
      <c r="L2624" t="s">
        <v>21</v>
      </c>
      <c r="M2624" s="70" t="s">
        <v>3966</v>
      </c>
      <c r="N2624" s="37" t="s">
        <v>67</v>
      </c>
      <c r="O2624" s="37" t="s">
        <v>67</v>
      </c>
      <c r="P2624" s="37" t="s">
        <v>1976</v>
      </c>
      <c r="Q2624" t="s">
        <v>3878</v>
      </c>
      <c r="R2624" t="s">
        <v>3691</v>
      </c>
      <c r="S2624" s="38">
        <v>11.3</v>
      </c>
      <c r="T2624" s="37">
        <v>1</v>
      </c>
      <c r="U2624" s="37">
        <v>0</v>
      </c>
      <c r="V2624" t="str">
        <f t="shared" ref="V2624" si="296">H2624</f>
        <v>USD</v>
      </c>
    </row>
    <row r="2625" spans="1:22" x14ac:dyDescent="0.2">
      <c r="A2625" t="str">
        <f t="shared" ref="A2625" si="297">D2625&amp;F2625&amp;E2625</f>
        <v>Catalogo principalCSP ACADEMICO93825efb-c865-4b9c-806f-4cd7c3bee034</v>
      </c>
      <c r="B2625" t="str">
        <f t="shared" ref="B2625" si="298">E2625&amp;F2625</f>
        <v>93825efb-c865-4b9c-806f-4cd7c3bee034CSP ACADEMICO</v>
      </c>
      <c r="D2625" t="s">
        <v>122</v>
      </c>
      <c r="E2625" t="s">
        <v>3880</v>
      </c>
      <c r="F2625" s="37" t="s">
        <v>1976</v>
      </c>
      <c r="G2625" s="18" t="str">
        <f t="shared" ref="G2625" si="299">D2625</f>
        <v>Catalogo principal</v>
      </c>
      <c r="H2625" s="18" t="s">
        <v>121</v>
      </c>
      <c r="I2625" s="37" t="s">
        <v>67</v>
      </c>
      <c r="J2625" t="s">
        <v>3881</v>
      </c>
      <c r="K2625" t="s">
        <v>40</v>
      </c>
      <c r="L2625" t="s">
        <v>21</v>
      </c>
      <c r="M2625" s="70" t="s">
        <v>3966</v>
      </c>
      <c r="N2625" s="37" t="s">
        <v>67</v>
      </c>
      <c r="O2625" s="37" t="s">
        <v>67</v>
      </c>
      <c r="P2625" s="37" t="s">
        <v>1976</v>
      </c>
      <c r="Q2625" t="s">
        <v>3880</v>
      </c>
      <c r="R2625" t="s">
        <v>3691</v>
      </c>
      <c r="S2625" s="38">
        <v>0</v>
      </c>
      <c r="T2625" s="37">
        <v>1</v>
      </c>
      <c r="U2625" s="37">
        <v>0</v>
      </c>
      <c r="V2625" t="str">
        <f t="shared" ref="V2625" si="300">H2625</f>
        <v>USD</v>
      </c>
    </row>
    <row r="2626" spans="1:22" x14ac:dyDescent="0.2">
      <c r="A2626" t="str">
        <f t="shared" ref="A2626" si="301">D2626&amp;F2626&amp;E2626</f>
        <v>Catalogo principalCSP ENTIDADES NO CUALIFICADASDG7GMGF0M7XV-0003_NCLF</v>
      </c>
      <c r="B2626" t="str">
        <f t="shared" ref="B2626" si="302">E2626&amp;F2626</f>
        <v>DG7GMGF0M7XV-0003_NCLFCSP ENTIDADES NO CUALIFICADAS</v>
      </c>
      <c r="D2626" t="s">
        <v>122</v>
      </c>
      <c r="E2626" t="s">
        <v>3916</v>
      </c>
      <c r="F2626" s="37" t="s">
        <v>2547</v>
      </c>
      <c r="G2626" s="18" t="str">
        <f t="shared" ref="G2626" si="303">D2626</f>
        <v>Catalogo principal</v>
      </c>
      <c r="H2626" s="18" t="s">
        <v>121</v>
      </c>
      <c r="I2626" s="37" t="s">
        <v>67</v>
      </c>
      <c r="J2626" t="s">
        <v>3917</v>
      </c>
      <c r="K2626" t="s">
        <v>40</v>
      </c>
      <c r="L2626" t="s">
        <v>21</v>
      </c>
      <c r="M2626" s="70" t="s">
        <v>3966</v>
      </c>
      <c r="N2626" s="37" t="s">
        <v>67</v>
      </c>
      <c r="O2626" s="37" t="s">
        <v>67</v>
      </c>
      <c r="P2626" s="37" t="s">
        <v>3759</v>
      </c>
      <c r="Q2626" t="s">
        <v>3916</v>
      </c>
      <c r="R2626" t="s">
        <v>207</v>
      </c>
      <c r="S2626" s="38">
        <v>17391</v>
      </c>
      <c r="T2626" s="37">
        <v>1</v>
      </c>
      <c r="U2626" s="37">
        <v>0</v>
      </c>
      <c r="V2626" t="str">
        <f t="shared" ref="V2626" si="304">H2626</f>
        <v>USD</v>
      </c>
    </row>
    <row r="2627" spans="1:22" x14ac:dyDescent="0.2">
      <c r="A2627" t="str">
        <f t="shared" ref="A2627" si="305">D2627&amp;F2627&amp;E2627</f>
        <v>Catalogo principalCSP ENTIDADES NO CUALIFICADASDG7GMGF0M80J-0002_NCLF</v>
      </c>
      <c r="B2627" t="str">
        <f t="shared" ref="B2627" si="306">E2627&amp;F2627</f>
        <v>DG7GMGF0M80J-0002_NCLFCSP ENTIDADES NO CUALIFICADAS</v>
      </c>
      <c r="D2627" t="s">
        <v>122</v>
      </c>
      <c r="E2627" t="s">
        <v>3918</v>
      </c>
      <c r="F2627" s="37" t="s">
        <v>2547</v>
      </c>
      <c r="G2627" s="18" t="str">
        <f t="shared" ref="G2627" si="307">D2627</f>
        <v>Catalogo principal</v>
      </c>
      <c r="H2627" s="18" t="s">
        <v>121</v>
      </c>
      <c r="I2627" s="37" t="s">
        <v>67</v>
      </c>
      <c r="J2627" t="s">
        <v>4266</v>
      </c>
      <c r="K2627" t="s">
        <v>40</v>
      </c>
      <c r="L2627" t="s">
        <v>21</v>
      </c>
      <c r="M2627" s="70" t="s">
        <v>3966</v>
      </c>
      <c r="N2627" s="37" t="s">
        <v>67</v>
      </c>
      <c r="O2627" s="37" t="s">
        <v>67</v>
      </c>
      <c r="P2627" s="37" t="s">
        <v>3759</v>
      </c>
      <c r="Q2627" t="s">
        <v>3918</v>
      </c>
      <c r="R2627" t="s">
        <v>207</v>
      </c>
      <c r="S2627" s="38">
        <v>1135</v>
      </c>
      <c r="T2627" s="37">
        <v>1</v>
      </c>
      <c r="U2627" s="37">
        <v>0</v>
      </c>
      <c r="V2627" t="str">
        <f t="shared" ref="V2627" si="308">H2627</f>
        <v>USD</v>
      </c>
    </row>
    <row r="2628" spans="1:22" x14ac:dyDescent="0.2">
      <c r="A2628" t="str">
        <f t="shared" ref="A2628" si="309">D2628&amp;F2628&amp;E2628</f>
        <v>Catalogo principalCSP ENTIDADES NO CUALIFICADASDG7GMGF0M7XW-0002_NCLF</v>
      </c>
      <c r="B2628" t="str">
        <f t="shared" ref="B2628" si="310">E2628&amp;F2628</f>
        <v>DG7GMGF0M7XW-0002_NCLFCSP ENTIDADES NO CUALIFICADAS</v>
      </c>
      <c r="D2628" t="s">
        <v>122</v>
      </c>
      <c r="E2628" t="s">
        <v>3919</v>
      </c>
      <c r="F2628" s="37" t="s">
        <v>2547</v>
      </c>
      <c r="G2628" s="18" t="str">
        <f t="shared" ref="G2628" si="311">D2628</f>
        <v>Catalogo principal</v>
      </c>
      <c r="H2628" s="18" t="s">
        <v>121</v>
      </c>
      <c r="I2628" s="37" t="s">
        <v>67</v>
      </c>
      <c r="J2628" t="s">
        <v>3920</v>
      </c>
      <c r="K2628" t="s">
        <v>40</v>
      </c>
      <c r="L2628" t="s">
        <v>21</v>
      </c>
      <c r="M2628" s="70" t="s">
        <v>3966</v>
      </c>
      <c r="N2628" s="37" t="s">
        <v>67</v>
      </c>
      <c r="O2628" s="37" t="s">
        <v>67</v>
      </c>
      <c r="P2628" s="37" t="s">
        <v>3759</v>
      </c>
      <c r="Q2628" t="s">
        <v>3919</v>
      </c>
      <c r="R2628" t="s">
        <v>207</v>
      </c>
      <c r="S2628" s="38">
        <v>4536</v>
      </c>
      <c r="T2628" s="37">
        <v>1</v>
      </c>
      <c r="U2628" s="37">
        <v>0</v>
      </c>
      <c r="V2628" t="str">
        <f t="shared" ref="V2628" si="312">H2628</f>
        <v>USD</v>
      </c>
    </row>
    <row r="2629" spans="1:22" x14ac:dyDescent="0.2">
      <c r="A2629" t="str">
        <f t="shared" ref="A2629" si="313">D2629&amp;F2629&amp;E2629</f>
        <v>Catalogo principalCSP ENTIDADES NO CUALIFICADASCFQ7TTC0QKW2-0005_NCLF</v>
      </c>
      <c r="B2629" t="str">
        <f t="shared" ref="B2629" si="314">E2629&amp;F2629</f>
        <v>CFQ7TTC0QKW2-0005_NCLFCSP ENTIDADES NO CUALIFICADAS</v>
      </c>
      <c r="D2629" t="s">
        <v>122</v>
      </c>
      <c r="E2629" t="s">
        <v>3921</v>
      </c>
      <c r="F2629" s="37" t="s">
        <v>2547</v>
      </c>
      <c r="G2629" s="18" t="str">
        <f t="shared" ref="G2629" si="315">D2629</f>
        <v>Catalogo principal</v>
      </c>
      <c r="H2629" s="18" t="s">
        <v>121</v>
      </c>
      <c r="I2629" s="37" t="s">
        <v>67</v>
      </c>
      <c r="J2629" t="s">
        <v>3922</v>
      </c>
      <c r="K2629" t="s">
        <v>40</v>
      </c>
      <c r="L2629" t="s">
        <v>21</v>
      </c>
      <c r="M2629" s="70" t="s">
        <v>3966</v>
      </c>
      <c r="N2629" s="37" t="s">
        <v>67</v>
      </c>
      <c r="O2629" s="37" t="s">
        <v>67</v>
      </c>
      <c r="P2629" s="37" t="s">
        <v>3759</v>
      </c>
      <c r="Q2629" t="s">
        <v>3921</v>
      </c>
      <c r="R2629" t="s">
        <v>3691</v>
      </c>
      <c r="S2629" s="38">
        <v>3</v>
      </c>
      <c r="T2629" s="37">
        <v>1</v>
      </c>
      <c r="U2629" s="37">
        <v>0</v>
      </c>
      <c r="V2629" t="str">
        <f t="shared" ref="V2629" si="316">H2629</f>
        <v>USD</v>
      </c>
    </row>
    <row r="2630" spans="1:22" x14ac:dyDescent="0.2">
      <c r="A2630" t="str">
        <f t="shared" ref="A2630" si="317">D2630&amp;F2630&amp;E2630</f>
        <v>Catalogo principalCSP ENTIDADES NO CUALIFICADASCFQ7TTC0RHG8-0001_NCLF</v>
      </c>
      <c r="B2630" t="str">
        <f t="shared" ref="B2630" si="318">E2630&amp;F2630</f>
        <v>CFQ7TTC0RHG8-0001_NCLFCSP ENTIDADES NO CUALIFICADAS</v>
      </c>
      <c r="D2630" t="s">
        <v>122</v>
      </c>
      <c r="E2630" t="s">
        <v>3923</v>
      </c>
      <c r="F2630" s="37" t="s">
        <v>2547</v>
      </c>
      <c r="G2630" s="18" t="str">
        <f t="shared" ref="G2630" si="319">D2630</f>
        <v>Catalogo principal</v>
      </c>
      <c r="H2630" s="18" t="s">
        <v>121</v>
      </c>
      <c r="I2630" s="37" t="s">
        <v>67</v>
      </c>
      <c r="J2630" t="s">
        <v>3924</v>
      </c>
      <c r="K2630" t="s">
        <v>40</v>
      </c>
      <c r="L2630" t="s">
        <v>21</v>
      </c>
      <c r="M2630" s="70" t="s">
        <v>3966</v>
      </c>
      <c r="N2630" s="37" t="s">
        <v>67</v>
      </c>
      <c r="O2630" s="37" t="s">
        <v>67</v>
      </c>
      <c r="P2630" s="37" t="s">
        <v>3759</v>
      </c>
      <c r="Q2630" t="s">
        <v>3923</v>
      </c>
      <c r="R2630" t="s">
        <v>3691</v>
      </c>
      <c r="S2630" s="38">
        <v>215</v>
      </c>
      <c r="T2630" s="37">
        <v>1</v>
      </c>
      <c r="U2630" s="37">
        <v>0</v>
      </c>
      <c r="V2630" t="str">
        <f t="shared" ref="V2630" si="320">H2630</f>
        <v>USD</v>
      </c>
    </row>
    <row r="2631" spans="1:22" x14ac:dyDescent="0.2">
      <c r="A2631" t="str">
        <f t="shared" ref="A2631" si="321">D2631&amp;F2631&amp;E2631</f>
        <v>Catalogo principalCSP ENTIDADES NO CUALIFICADASCFQ7TTC0RJ8R-0003_NCLF</v>
      </c>
      <c r="B2631" t="str">
        <f t="shared" ref="B2631" si="322">E2631&amp;F2631</f>
        <v>CFQ7TTC0RJ8R-0003_NCLFCSP ENTIDADES NO CUALIFICADAS</v>
      </c>
      <c r="D2631" t="s">
        <v>122</v>
      </c>
      <c r="E2631" t="s">
        <v>3925</v>
      </c>
      <c r="F2631" s="37" t="s">
        <v>2547</v>
      </c>
      <c r="G2631" s="18" t="str">
        <f t="shared" ref="G2631" si="323">D2631</f>
        <v>Catalogo principal</v>
      </c>
      <c r="H2631" s="18" t="s">
        <v>121</v>
      </c>
      <c r="I2631" s="37" t="s">
        <v>67</v>
      </c>
      <c r="J2631" t="s">
        <v>3926</v>
      </c>
      <c r="K2631" t="s">
        <v>40</v>
      </c>
      <c r="L2631" t="s">
        <v>21</v>
      </c>
      <c r="M2631" s="70" t="s">
        <v>3966</v>
      </c>
      <c r="N2631" s="37" t="s">
        <v>67</v>
      </c>
      <c r="O2631" s="37" t="s">
        <v>67</v>
      </c>
      <c r="P2631" s="37" t="s">
        <v>3759</v>
      </c>
      <c r="Q2631" t="s">
        <v>3925</v>
      </c>
      <c r="R2631" t="s">
        <v>3691</v>
      </c>
      <c r="S2631" s="38">
        <v>25</v>
      </c>
      <c r="T2631" s="37">
        <v>1</v>
      </c>
      <c r="U2631" s="37">
        <v>0</v>
      </c>
      <c r="V2631" t="str">
        <f t="shared" ref="V2631" si="324">H2631</f>
        <v>USD</v>
      </c>
    </row>
    <row r="2632" spans="1:22" x14ac:dyDescent="0.2">
      <c r="A2632" t="str">
        <f t="shared" ref="A2632" si="325">D2632&amp;F2632&amp;E2632</f>
        <v>Catalogo principalCSP ENTIDADES NO CUALIFICADASCFQ7TTC0RJ8R-0002_NCLF</v>
      </c>
      <c r="B2632" t="str">
        <f t="shared" ref="B2632" si="326">E2632&amp;F2632</f>
        <v>CFQ7TTC0RJ8R-0002_NCLFCSP ENTIDADES NO CUALIFICADAS</v>
      </c>
      <c r="D2632" t="s">
        <v>122</v>
      </c>
      <c r="E2632" t="s">
        <v>3927</v>
      </c>
      <c r="F2632" s="37" t="s">
        <v>2547</v>
      </c>
      <c r="G2632" s="18" t="str">
        <f t="shared" ref="G2632" si="327">D2632</f>
        <v>Catalogo principal</v>
      </c>
      <c r="H2632" s="18" t="s">
        <v>121</v>
      </c>
      <c r="I2632" s="37" t="s">
        <v>67</v>
      </c>
      <c r="J2632" t="s">
        <v>3928</v>
      </c>
      <c r="K2632" t="s">
        <v>40</v>
      </c>
      <c r="L2632" t="s">
        <v>21</v>
      </c>
      <c r="M2632" s="70" t="s">
        <v>3966</v>
      </c>
      <c r="N2632" s="37" t="s">
        <v>67</v>
      </c>
      <c r="O2632" s="37" t="s">
        <v>67</v>
      </c>
      <c r="P2632" s="37" t="s">
        <v>3759</v>
      </c>
      <c r="Q2632" t="s">
        <v>3927</v>
      </c>
      <c r="R2632" t="s">
        <v>3691</v>
      </c>
      <c r="S2632" s="38">
        <v>75</v>
      </c>
      <c r="T2632" s="37">
        <v>1</v>
      </c>
      <c r="U2632" s="37">
        <v>0</v>
      </c>
      <c r="V2632" t="str">
        <f t="shared" ref="V2632" si="328">H2632</f>
        <v>USD</v>
      </c>
    </row>
    <row r="2633" spans="1:22" x14ac:dyDescent="0.2">
      <c r="A2633" t="str">
        <f t="shared" ref="A2633" si="329">D2633&amp;F2633&amp;E2633</f>
        <v>Catalogo principalCSP ENTIDADES NO CUALIFICADASCFQ7TTC0RJ8R-0001_NCLF</v>
      </c>
      <c r="B2633" t="str">
        <f t="shared" ref="B2633" si="330">E2633&amp;F2633</f>
        <v>CFQ7TTC0RJ8R-0001_NCLFCSP ENTIDADES NO CUALIFICADAS</v>
      </c>
      <c r="D2633" t="s">
        <v>122</v>
      </c>
      <c r="E2633" t="s">
        <v>3929</v>
      </c>
      <c r="F2633" s="37" t="s">
        <v>2547</v>
      </c>
      <c r="G2633" s="18" t="str">
        <f t="shared" ref="G2633" si="331">D2633</f>
        <v>Catalogo principal</v>
      </c>
      <c r="H2633" s="18" t="s">
        <v>121</v>
      </c>
      <c r="I2633" s="37" t="s">
        <v>67</v>
      </c>
      <c r="J2633" t="s">
        <v>3930</v>
      </c>
      <c r="K2633" t="s">
        <v>40</v>
      </c>
      <c r="L2633" t="s">
        <v>21</v>
      </c>
      <c r="M2633" s="70" t="s">
        <v>3966</v>
      </c>
      <c r="N2633" s="37" t="s">
        <v>67</v>
      </c>
      <c r="O2633" s="37" t="s">
        <v>67</v>
      </c>
      <c r="P2633" s="37" t="s">
        <v>3759</v>
      </c>
      <c r="Q2633" t="s">
        <v>3929</v>
      </c>
      <c r="R2633" t="s">
        <v>3691</v>
      </c>
      <c r="S2633" s="38">
        <v>37.5</v>
      </c>
      <c r="T2633" s="37">
        <v>1</v>
      </c>
      <c r="U2633" s="37">
        <v>0</v>
      </c>
      <c r="V2633" t="str">
        <f t="shared" ref="V2633" si="332">H2633</f>
        <v>USD</v>
      </c>
    </row>
    <row r="2634" spans="1:22" x14ac:dyDescent="0.2">
      <c r="A2634" t="str">
        <f t="shared" ref="A2634" si="333">D2634&amp;F2634&amp;E2634</f>
        <v>Catalogo principalCSP ENTIDADES NO CUALIFICADASCFQ7TTC0RJ8N-0003_NCLF</v>
      </c>
      <c r="B2634" t="str">
        <f t="shared" ref="B2634" si="334">E2634&amp;F2634</f>
        <v>CFQ7TTC0RJ8N-0003_NCLFCSP ENTIDADES NO CUALIFICADAS</v>
      </c>
      <c r="D2634" t="s">
        <v>122</v>
      </c>
      <c r="E2634" t="s">
        <v>3931</v>
      </c>
      <c r="F2634" s="37" t="s">
        <v>2547</v>
      </c>
      <c r="G2634" s="18" t="str">
        <f t="shared" ref="G2634" si="335">D2634</f>
        <v>Catalogo principal</v>
      </c>
      <c r="H2634" s="18" t="s">
        <v>121</v>
      </c>
      <c r="I2634" s="37" t="s">
        <v>67</v>
      </c>
      <c r="J2634" t="s">
        <v>3932</v>
      </c>
      <c r="K2634" t="s">
        <v>40</v>
      </c>
      <c r="L2634" t="s">
        <v>21</v>
      </c>
      <c r="M2634" s="70" t="s">
        <v>3966</v>
      </c>
      <c r="N2634" s="37" t="s">
        <v>67</v>
      </c>
      <c r="O2634" s="37" t="s">
        <v>67</v>
      </c>
      <c r="P2634" s="37" t="s">
        <v>3759</v>
      </c>
      <c r="Q2634" t="s">
        <v>3931</v>
      </c>
      <c r="R2634" t="s">
        <v>3691</v>
      </c>
      <c r="S2634" s="38">
        <v>200</v>
      </c>
      <c r="T2634" s="37">
        <v>1</v>
      </c>
      <c r="U2634" s="37">
        <v>0</v>
      </c>
      <c r="V2634" t="str">
        <f t="shared" ref="V2634" si="336">H2634</f>
        <v>USD</v>
      </c>
    </row>
    <row r="2635" spans="1:22" x14ac:dyDescent="0.2">
      <c r="A2635" t="str">
        <f t="shared" ref="A2635" si="337">D2635&amp;F2635&amp;E2635</f>
        <v>Catalogo principalCSP ENTIDADES NO CUALIFICADASCFQ7TTC0RJ8N-0002_NCLF</v>
      </c>
      <c r="B2635" t="str">
        <f t="shared" ref="B2635" si="338">E2635&amp;F2635</f>
        <v>CFQ7TTC0RJ8N-0002_NCLFCSP ENTIDADES NO CUALIFICADAS</v>
      </c>
      <c r="D2635" t="s">
        <v>122</v>
      </c>
      <c r="E2635" t="s">
        <v>3933</v>
      </c>
      <c r="F2635" s="37" t="s">
        <v>2547</v>
      </c>
      <c r="G2635" s="18" t="str">
        <f t="shared" ref="G2635" si="339">D2635</f>
        <v>Catalogo principal</v>
      </c>
      <c r="H2635" s="18" t="s">
        <v>121</v>
      </c>
      <c r="I2635" s="37" t="s">
        <v>67</v>
      </c>
      <c r="J2635" t="s">
        <v>3934</v>
      </c>
      <c r="K2635" t="s">
        <v>40</v>
      </c>
      <c r="L2635" t="s">
        <v>21</v>
      </c>
      <c r="M2635" s="70" t="s">
        <v>3966</v>
      </c>
      <c r="N2635" s="37" t="s">
        <v>67</v>
      </c>
      <c r="O2635" s="37" t="s">
        <v>67</v>
      </c>
      <c r="P2635" s="37" t="s">
        <v>3759</v>
      </c>
      <c r="Q2635" t="s">
        <v>3933</v>
      </c>
      <c r="R2635" t="s">
        <v>3691</v>
      </c>
      <c r="S2635" s="38">
        <v>50</v>
      </c>
      <c r="T2635" s="37">
        <v>1</v>
      </c>
      <c r="U2635" s="37">
        <v>0</v>
      </c>
      <c r="V2635" t="str">
        <f t="shared" ref="V2635" si="340">H2635</f>
        <v>USD</v>
      </c>
    </row>
    <row r="2636" spans="1:22" x14ac:dyDescent="0.2">
      <c r="A2636" t="str">
        <f t="shared" ref="A2636" si="341">D2636&amp;F2636&amp;E2636</f>
        <v>Catalogo principalCSP ENTIDADES NO CUALIFICADASCFQ7TTC0RJ8N-0001_NCLF</v>
      </c>
      <c r="B2636" t="str">
        <f t="shared" ref="B2636" si="342">E2636&amp;F2636</f>
        <v>CFQ7TTC0RJ8N-0001_NCLFCSP ENTIDADES NO CUALIFICADAS</v>
      </c>
      <c r="D2636" t="s">
        <v>122</v>
      </c>
      <c r="E2636" t="s">
        <v>3935</v>
      </c>
      <c r="F2636" s="37" t="s">
        <v>2547</v>
      </c>
      <c r="G2636" s="18" t="str">
        <f t="shared" ref="G2636" si="343">D2636</f>
        <v>Catalogo principal</v>
      </c>
      <c r="H2636" s="18" t="s">
        <v>121</v>
      </c>
      <c r="I2636" s="37" t="s">
        <v>67</v>
      </c>
      <c r="J2636" t="s">
        <v>3936</v>
      </c>
      <c r="K2636" t="s">
        <v>40</v>
      </c>
      <c r="L2636" t="s">
        <v>21</v>
      </c>
      <c r="M2636" s="70" t="s">
        <v>3966</v>
      </c>
      <c r="N2636" s="37" t="s">
        <v>67</v>
      </c>
      <c r="O2636" s="37" t="s">
        <v>67</v>
      </c>
      <c r="P2636" s="37" t="s">
        <v>3759</v>
      </c>
      <c r="Q2636" t="s">
        <v>3935</v>
      </c>
      <c r="R2636" t="s">
        <v>3691</v>
      </c>
      <c r="S2636" s="38">
        <v>75</v>
      </c>
      <c r="T2636" s="37">
        <v>1</v>
      </c>
      <c r="U2636" s="37">
        <v>0</v>
      </c>
      <c r="V2636" t="str">
        <f t="shared" ref="V2636" si="344">H2636</f>
        <v>USD</v>
      </c>
    </row>
    <row r="2637" spans="1:22" x14ac:dyDescent="0.2">
      <c r="A2637" t="str">
        <f t="shared" ref="A2637" si="345">D2637&amp;F2637&amp;E2637</f>
        <v>UT SOFT IG3CANALIT-SW-01-01</v>
      </c>
      <c r="B2637" t="str">
        <f t="shared" ref="B2637" si="346">E2637&amp;F2637</f>
        <v>IT-SW-01-01CANAL</v>
      </c>
      <c r="D2637" t="s">
        <v>3939</v>
      </c>
      <c r="E2637" t="s">
        <v>123</v>
      </c>
      <c r="F2637" s="37" t="s">
        <v>3938</v>
      </c>
      <c r="G2637" s="18" t="str">
        <f t="shared" ref="G2637" si="347">D2637</f>
        <v>UT SOFT IG3</v>
      </c>
      <c r="H2637" s="18" t="s">
        <v>119</v>
      </c>
      <c r="I2637" s="37" t="s">
        <v>67</v>
      </c>
      <c r="J2637" t="s">
        <v>213</v>
      </c>
      <c r="K2637" t="s">
        <v>209</v>
      </c>
      <c r="L2637" t="s">
        <v>3940</v>
      </c>
      <c r="M2637" t="s">
        <v>65</v>
      </c>
      <c r="N2637" s="37" t="s">
        <v>224</v>
      </c>
      <c r="O2637" s="37" t="s">
        <v>66</v>
      </c>
      <c r="P2637" s="37" t="s">
        <v>1304</v>
      </c>
      <c r="Q2637" t="s">
        <v>123</v>
      </c>
      <c r="R2637" t="s">
        <v>3941</v>
      </c>
      <c r="S2637" s="38">
        <v>418600</v>
      </c>
      <c r="T2637" s="37">
        <v>1</v>
      </c>
      <c r="U2637" s="37">
        <v>1</v>
      </c>
      <c r="V2637" t="str">
        <f t="shared" ref="V2637" si="348">H2637</f>
        <v>COP</v>
      </c>
    </row>
    <row r="2638" spans="1:22" x14ac:dyDescent="0.2">
      <c r="A2638" t="str">
        <f t="shared" ref="A2638" si="349">D2638&amp;F2638&amp;E2638</f>
        <v>UT SOFT IG3CANALIT-SW-01-02</v>
      </c>
      <c r="B2638" t="str">
        <f t="shared" ref="B2638" si="350">E2638&amp;F2638</f>
        <v>IT-SW-01-02CANAL</v>
      </c>
      <c r="D2638" t="s">
        <v>3939</v>
      </c>
      <c r="E2638" t="s">
        <v>124</v>
      </c>
      <c r="F2638" s="37" t="s">
        <v>3938</v>
      </c>
      <c r="G2638" s="18" t="str">
        <f t="shared" ref="G2638" si="351">D2638</f>
        <v>UT SOFT IG3</v>
      </c>
      <c r="H2638" s="18" t="s">
        <v>119</v>
      </c>
      <c r="I2638" s="37" t="s">
        <v>67</v>
      </c>
      <c r="J2638" t="s">
        <v>213</v>
      </c>
      <c r="K2638" t="s">
        <v>209</v>
      </c>
      <c r="L2638" t="s">
        <v>3940</v>
      </c>
      <c r="M2638" t="s">
        <v>65</v>
      </c>
      <c r="N2638" s="37" t="s">
        <v>224</v>
      </c>
      <c r="O2638" s="37" t="s">
        <v>226</v>
      </c>
      <c r="P2638" s="37" t="s">
        <v>1304</v>
      </c>
      <c r="Q2638" t="s">
        <v>124</v>
      </c>
      <c r="R2638" t="s">
        <v>3941</v>
      </c>
      <c r="S2638" s="38">
        <v>522600</v>
      </c>
      <c r="T2638" s="37">
        <v>1</v>
      </c>
      <c r="U2638" s="37">
        <v>1</v>
      </c>
      <c r="V2638" t="str">
        <f t="shared" ref="V2638" si="352">H2638</f>
        <v>COP</v>
      </c>
    </row>
    <row r="2639" spans="1:22" x14ac:dyDescent="0.2">
      <c r="A2639" t="str">
        <f t="shared" ref="A2639" si="353">D2639&amp;F2639&amp;E2639</f>
        <v>UT SOFT IG3CANALIT-SW-01-03</v>
      </c>
      <c r="B2639" t="str">
        <f t="shared" ref="B2639" si="354">E2639&amp;F2639</f>
        <v>IT-SW-01-03CANAL</v>
      </c>
      <c r="D2639" t="s">
        <v>3939</v>
      </c>
      <c r="E2639" t="s">
        <v>125</v>
      </c>
      <c r="F2639" s="37" t="s">
        <v>3938</v>
      </c>
      <c r="G2639" s="18" t="str">
        <f t="shared" ref="G2639" si="355">D2639</f>
        <v>UT SOFT IG3</v>
      </c>
      <c r="H2639" s="18" t="s">
        <v>119</v>
      </c>
      <c r="I2639" s="37" t="s">
        <v>67</v>
      </c>
      <c r="J2639" t="s">
        <v>213</v>
      </c>
      <c r="K2639" t="s">
        <v>209</v>
      </c>
      <c r="L2639" t="s">
        <v>3940</v>
      </c>
      <c r="M2639" t="s">
        <v>65</v>
      </c>
      <c r="N2639" s="37" t="s">
        <v>225</v>
      </c>
      <c r="O2639" s="37" t="s">
        <v>66</v>
      </c>
      <c r="P2639" s="37" t="s">
        <v>1304</v>
      </c>
      <c r="Q2639" t="s">
        <v>125</v>
      </c>
      <c r="R2639" t="s">
        <v>3941</v>
      </c>
      <c r="S2639" s="38">
        <v>418600</v>
      </c>
      <c r="T2639" s="37">
        <v>1</v>
      </c>
      <c r="U2639" s="37">
        <v>1</v>
      </c>
      <c r="V2639" t="str">
        <f t="shared" ref="V2639" si="356">H2639</f>
        <v>COP</v>
      </c>
    </row>
    <row r="2640" spans="1:22" x14ac:dyDescent="0.2">
      <c r="A2640" t="str">
        <f t="shared" ref="A2640" si="357">D2640&amp;F2640&amp;E2640</f>
        <v>UT SOFT IG3CANALIT-SW-01-04</v>
      </c>
      <c r="B2640" t="str">
        <f t="shared" ref="B2640" si="358">E2640&amp;F2640</f>
        <v>IT-SW-01-04CANAL</v>
      </c>
      <c r="D2640" t="s">
        <v>3939</v>
      </c>
      <c r="E2640" t="s">
        <v>126</v>
      </c>
      <c r="F2640" s="37" t="s">
        <v>3938</v>
      </c>
      <c r="G2640" s="18" t="str">
        <f t="shared" ref="G2640" si="359">D2640</f>
        <v>UT SOFT IG3</v>
      </c>
      <c r="H2640" s="18" t="s">
        <v>119</v>
      </c>
      <c r="I2640" s="37" t="s">
        <v>67</v>
      </c>
      <c r="J2640" t="s">
        <v>213</v>
      </c>
      <c r="K2640" t="s">
        <v>209</v>
      </c>
      <c r="L2640" t="s">
        <v>3940</v>
      </c>
      <c r="M2640" t="s">
        <v>65</v>
      </c>
      <c r="N2640" s="37" t="s">
        <v>225</v>
      </c>
      <c r="O2640" s="37" t="s">
        <v>226</v>
      </c>
      <c r="P2640" s="37" t="s">
        <v>1304</v>
      </c>
      <c r="Q2640" t="s">
        <v>126</v>
      </c>
      <c r="R2640" t="s">
        <v>3941</v>
      </c>
      <c r="S2640" s="38">
        <v>626600</v>
      </c>
      <c r="T2640" s="37">
        <v>1</v>
      </c>
      <c r="U2640" s="37">
        <v>1</v>
      </c>
      <c r="V2640" t="str">
        <f t="shared" ref="V2640" si="360">H2640</f>
        <v>COP</v>
      </c>
    </row>
    <row r="2641" spans="1:22" x14ac:dyDescent="0.2">
      <c r="A2641" t="str">
        <f t="shared" ref="A2641" si="361">D2641&amp;F2641&amp;E2641</f>
        <v>UT SOFT IG3CANALIT-SW-01-05</v>
      </c>
      <c r="B2641" t="str">
        <f t="shared" ref="B2641" si="362">E2641&amp;F2641</f>
        <v>IT-SW-01-05CANAL</v>
      </c>
      <c r="D2641" t="s">
        <v>3939</v>
      </c>
      <c r="E2641" t="s">
        <v>127</v>
      </c>
      <c r="F2641" s="37" t="s">
        <v>3938</v>
      </c>
      <c r="G2641" s="18" t="str">
        <f t="shared" ref="G2641" si="363">D2641</f>
        <v>UT SOFT IG3</v>
      </c>
      <c r="H2641" s="18" t="s">
        <v>119</v>
      </c>
      <c r="I2641" s="37" t="s">
        <v>67</v>
      </c>
      <c r="J2641" t="s">
        <v>213</v>
      </c>
      <c r="K2641" t="s">
        <v>209</v>
      </c>
      <c r="L2641" t="s">
        <v>3940</v>
      </c>
      <c r="M2641" t="s">
        <v>65</v>
      </c>
      <c r="N2641" s="37" t="s">
        <v>172</v>
      </c>
      <c r="O2641" s="37" t="s">
        <v>66</v>
      </c>
      <c r="P2641" s="37" t="s">
        <v>1304</v>
      </c>
      <c r="Q2641" t="s">
        <v>127</v>
      </c>
      <c r="R2641" t="s">
        <v>3941</v>
      </c>
      <c r="S2641" s="38">
        <v>418600</v>
      </c>
      <c r="T2641" s="37">
        <v>1</v>
      </c>
      <c r="U2641" s="37">
        <v>1</v>
      </c>
      <c r="V2641" t="str">
        <f t="shared" ref="V2641" si="364">H2641</f>
        <v>COP</v>
      </c>
    </row>
    <row r="2642" spans="1:22" x14ac:dyDescent="0.2">
      <c r="A2642" t="str">
        <f t="shared" ref="A2642" si="365">D2642&amp;F2642&amp;E2642</f>
        <v>UT SOFT IG3CANALIT-SW-01-06</v>
      </c>
      <c r="B2642" t="str">
        <f t="shared" ref="B2642" si="366">E2642&amp;F2642</f>
        <v>IT-SW-01-06CANAL</v>
      </c>
      <c r="D2642" t="s">
        <v>3939</v>
      </c>
      <c r="E2642" t="s">
        <v>128</v>
      </c>
      <c r="F2642" s="37" t="s">
        <v>3938</v>
      </c>
      <c r="G2642" s="18" t="str">
        <f t="shared" ref="G2642" si="367">D2642</f>
        <v>UT SOFT IG3</v>
      </c>
      <c r="H2642" s="18" t="s">
        <v>119</v>
      </c>
      <c r="I2642" s="37" t="s">
        <v>67</v>
      </c>
      <c r="J2642" t="s">
        <v>213</v>
      </c>
      <c r="K2642" t="s">
        <v>209</v>
      </c>
      <c r="L2642" t="s">
        <v>3940</v>
      </c>
      <c r="M2642" t="s">
        <v>65</v>
      </c>
      <c r="N2642" s="37" t="s">
        <v>172</v>
      </c>
      <c r="O2642" s="37" t="s">
        <v>226</v>
      </c>
      <c r="P2642" s="37" t="s">
        <v>1304</v>
      </c>
      <c r="Q2642" t="s">
        <v>128</v>
      </c>
      <c r="R2642" t="s">
        <v>3941</v>
      </c>
      <c r="S2642" s="38">
        <v>731900</v>
      </c>
      <c r="T2642" s="37">
        <v>1</v>
      </c>
      <c r="U2642" s="37">
        <v>1</v>
      </c>
      <c r="V2642" t="str">
        <f t="shared" ref="V2642" si="368">H2642</f>
        <v>COP</v>
      </c>
    </row>
    <row r="2643" spans="1:22" x14ac:dyDescent="0.2">
      <c r="A2643" t="str">
        <f t="shared" ref="A2643" si="369">D2643&amp;F2643&amp;E2643</f>
        <v>UT SOFT IG3CANALIT-SW-02-01</v>
      </c>
      <c r="B2643" t="str">
        <f t="shared" ref="B2643" si="370">E2643&amp;F2643</f>
        <v>IT-SW-02-01CANAL</v>
      </c>
      <c r="D2643" t="s">
        <v>3939</v>
      </c>
      <c r="E2643" t="s">
        <v>129</v>
      </c>
      <c r="F2643" s="37" t="s">
        <v>3938</v>
      </c>
      <c r="G2643" s="18" t="str">
        <f t="shared" ref="G2643" si="371">D2643</f>
        <v>UT SOFT IG3</v>
      </c>
      <c r="H2643" s="18" t="s">
        <v>119</v>
      </c>
      <c r="I2643" s="37" t="s">
        <v>67</v>
      </c>
      <c r="J2643" t="s">
        <v>214</v>
      </c>
      <c r="K2643" t="s">
        <v>171</v>
      </c>
      <c r="L2643" t="s">
        <v>3940</v>
      </c>
      <c r="M2643" t="s">
        <v>65</v>
      </c>
      <c r="N2643" s="37" t="s">
        <v>224</v>
      </c>
      <c r="O2643" s="37" t="s">
        <v>66</v>
      </c>
      <c r="P2643" s="37" t="s">
        <v>1304</v>
      </c>
      <c r="Q2643" t="s">
        <v>129</v>
      </c>
      <c r="R2643" t="s">
        <v>3941</v>
      </c>
      <c r="S2643" s="38">
        <v>418600</v>
      </c>
      <c r="T2643" s="37">
        <v>1</v>
      </c>
      <c r="U2643" s="37">
        <v>1</v>
      </c>
      <c r="V2643" t="str">
        <f t="shared" ref="V2643" si="372">H2643</f>
        <v>COP</v>
      </c>
    </row>
    <row r="2644" spans="1:22" x14ac:dyDescent="0.2">
      <c r="A2644" t="str">
        <f t="shared" ref="A2644" si="373">D2644&amp;F2644&amp;E2644</f>
        <v>UT SOFT IG3CANALIT-SW-02-02</v>
      </c>
      <c r="B2644" t="str">
        <f t="shared" ref="B2644" si="374">E2644&amp;F2644</f>
        <v>IT-SW-02-02CANAL</v>
      </c>
      <c r="D2644" t="s">
        <v>3939</v>
      </c>
      <c r="E2644" t="s">
        <v>130</v>
      </c>
      <c r="F2644" s="37" t="s">
        <v>3938</v>
      </c>
      <c r="G2644" s="18" t="str">
        <f t="shared" ref="G2644" si="375">D2644</f>
        <v>UT SOFT IG3</v>
      </c>
      <c r="H2644" s="18" t="s">
        <v>119</v>
      </c>
      <c r="I2644" s="37" t="s">
        <v>67</v>
      </c>
      <c r="J2644" t="s">
        <v>214</v>
      </c>
      <c r="K2644" t="s">
        <v>171</v>
      </c>
      <c r="L2644" t="s">
        <v>3940</v>
      </c>
      <c r="M2644" t="s">
        <v>65</v>
      </c>
      <c r="N2644" s="37" t="s">
        <v>224</v>
      </c>
      <c r="O2644" s="37" t="s">
        <v>226</v>
      </c>
      <c r="P2644" s="37" t="s">
        <v>1304</v>
      </c>
      <c r="Q2644" t="s">
        <v>130</v>
      </c>
      <c r="R2644" t="s">
        <v>3941</v>
      </c>
      <c r="S2644" s="38">
        <v>522600</v>
      </c>
      <c r="T2644" s="37">
        <v>1</v>
      </c>
      <c r="U2644" s="37">
        <v>1</v>
      </c>
      <c r="V2644" t="str">
        <f t="shared" ref="V2644" si="376">H2644</f>
        <v>COP</v>
      </c>
    </row>
    <row r="2645" spans="1:22" x14ac:dyDescent="0.2">
      <c r="A2645" t="str">
        <f t="shared" ref="A2645" si="377">D2645&amp;F2645&amp;E2645</f>
        <v>UT SOFT IG3CANALIT-SW-02-03</v>
      </c>
      <c r="B2645" t="str">
        <f t="shared" ref="B2645" si="378">E2645&amp;F2645</f>
        <v>IT-SW-02-03CANAL</v>
      </c>
      <c r="D2645" t="s">
        <v>3939</v>
      </c>
      <c r="E2645" t="s">
        <v>131</v>
      </c>
      <c r="F2645" s="37" t="s">
        <v>3938</v>
      </c>
      <c r="G2645" s="18" t="str">
        <f t="shared" ref="G2645" si="379">D2645</f>
        <v>UT SOFT IG3</v>
      </c>
      <c r="H2645" s="18" t="s">
        <v>119</v>
      </c>
      <c r="I2645" s="37" t="s">
        <v>67</v>
      </c>
      <c r="J2645" t="s">
        <v>214</v>
      </c>
      <c r="K2645" t="s">
        <v>171</v>
      </c>
      <c r="L2645" t="s">
        <v>3940</v>
      </c>
      <c r="M2645" t="s">
        <v>65</v>
      </c>
      <c r="N2645" s="37" t="s">
        <v>225</v>
      </c>
      <c r="O2645" s="37" t="s">
        <v>66</v>
      </c>
      <c r="P2645" s="37" t="s">
        <v>1304</v>
      </c>
      <c r="Q2645" t="s">
        <v>131</v>
      </c>
      <c r="R2645" t="s">
        <v>3941</v>
      </c>
      <c r="S2645" s="38">
        <v>418600</v>
      </c>
      <c r="T2645" s="37">
        <v>1</v>
      </c>
      <c r="U2645" s="37">
        <v>1</v>
      </c>
      <c r="V2645" t="str">
        <f t="shared" ref="V2645" si="380">H2645</f>
        <v>COP</v>
      </c>
    </row>
    <row r="2646" spans="1:22" x14ac:dyDescent="0.2">
      <c r="A2646" t="str">
        <f t="shared" ref="A2646" si="381">D2646&amp;F2646&amp;E2646</f>
        <v>UT SOFT IG3CANALIT-SW-02-04</v>
      </c>
      <c r="B2646" t="str">
        <f t="shared" ref="B2646" si="382">E2646&amp;F2646</f>
        <v>IT-SW-02-04CANAL</v>
      </c>
      <c r="D2646" t="s">
        <v>3939</v>
      </c>
      <c r="E2646" t="s">
        <v>132</v>
      </c>
      <c r="F2646" s="37" t="s">
        <v>3938</v>
      </c>
      <c r="G2646" s="18" t="str">
        <f t="shared" ref="G2646" si="383">D2646</f>
        <v>UT SOFT IG3</v>
      </c>
      <c r="H2646" s="18" t="s">
        <v>119</v>
      </c>
      <c r="I2646" s="37" t="s">
        <v>67</v>
      </c>
      <c r="J2646" t="s">
        <v>214</v>
      </c>
      <c r="K2646" t="s">
        <v>171</v>
      </c>
      <c r="L2646" t="s">
        <v>3940</v>
      </c>
      <c r="M2646" t="s">
        <v>65</v>
      </c>
      <c r="N2646" s="37" t="s">
        <v>225</v>
      </c>
      <c r="O2646" s="37" t="s">
        <v>226</v>
      </c>
      <c r="P2646" s="37" t="s">
        <v>1304</v>
      </c>
      <c r="Q2646" t="s">
        <v>132</v>
      </c>
      <c r="R2646" t="s">
        <v>3941</v>
      </c>
      <c r="S2646" s="38">
        <v>626600</v>
      </c>
      <c r="T2646" s="37">
        <v>1</v>
      </c>
      <c r="U2646" s="37">
        <v>1</v>
      </c>
      <c r="V2646" t="str">
        <f t="shared" ref="V2646" si="384">H2646</f>
        <v>COP</v>
      </c>
    </row>
    <row r="2647" spans="1:22" x14ac:dyDescent="0.2">
      <c r="A2647" t="str">
        <f t="shared" ref="A2647" si="385">D2647&amp;F2647&amp;E2647</f>
        <v>UT SOFT IG3CANALIT-SW-02-05</v>
      </c>
      <c r="B2647" t="str">
        <f t="shared" ref="B2647" si="386">E2647&amp;F2647</f>
        <v>IT-SW-02-05CANAL</v>
      </c>
      <c r="D2647" t="s">
        <v>3939</v>
      </c>
      <c r="E2647" t="s">
        <v>133</v>
      </c>
      <c r="F2647" s="37" t="s">
        <v>3938</v>
      </c>
      <c r="G2647" s="18" t="str">
        <f t="shared" ref="G2647" si="387">D2647</f>
        <v>UT SOFT IG3</v>
      </c>
      <c r="H2647" s="18" t="s">
        <v>119</v>
      </c>
      <c r="I2647" s="37" t="s">
        <v>67</v>
      </c>
      <c r="J2647" t="s">
        <v>214</v>
      </c>
      <c r="K2647" t="s">
        <v>171</v>
      </c>
      <c r="L2647" t="s">
        <v>3940</v>
      </c>
      <c r="M2647" t="s">
        <v>65</v>
      </c>
      <c r="N2647" s="37" t="s">
        <v>172</v>
      </c>
      <c r="O2647" s="37" t="s">
        <v>66</v>
      </c>
      <c r="P2647" s="37" t="s">
        <v>1304</v>
      </c>
      <c r="Q2647" t="s">
        <v>133</v>
      </c>
      <c r="R2647" t="s">
        <v>3941</v>
      </c>
      <c r="S2647" s="38">
        <v>418600</v>
      </c>
      <c r="T2647" s="37">
        <v>1</v>
      </c>
      <c r="U2647" s="37">
        <v>1</v>
      </c>
      <c r="V2647" t="str">
        <f t="shared" ref="V2647" si="388">H2647</f>
        <v>COP</v>
      </c>
    </row>
    <row r="2648" spans="1:22" x14ac:dyDescent="0.2">
      <c r="A2648" t="str">
        <f t="shared" ref="A2648" si="389">D2648&amp;F2648&amp;E2648</f>
        <v>UT SOFT IG3CANALIT-SW-02-06</v>
      </c>
      <c r="B2648" t="str">
        <f t="shared" ref="B2648" si="390">E2648&amp;F2648</f>
        <v>IT-SW-02-06CANAL</v>
      </c>
      <c r="D2648" t="s">
        <v>3939</v>
      </c>
      <c r="E2648" t="s">
        <v>134</v>
      </c>
      <c r="F2648" s="37" t="s">
        <v>3938</v>
      </c>
      <c r="G2648" s="18" t="str">
        <f t="shared" ref="G2648" si="391">D2648</f>
        <v>UT SOFT IG3</v>
      </c>
      <c r="H2648" s="18" t="s">
        <v>119</v>
      </c>
      <c r="I2648" s="37" t="s">
        <v>67</v>
      </c>
      <c r="J2648" t="s">
        <v>214</v>
      </c>
      <c r="K2648" t="s">
        <v>171</v>
      </c>
      <c r="L2648" t="s">
        <v>3940</v>
      </c>
      <c r="M2648" t="s">
        <v>65</v>
      </c>
      <c r="N2648" s="37" t="s">
        <v>172</v>
      </c>
      <c r="O2648" s="37" t="s">
        <v>226</v>
      </c>
      <c r="P2648" s="37" t="s">
        <v>1304</v>
      </c>
      <c r="Q2648" t="s">
        <v>134</v>
      </c>
      <c r="R2648" t="s">
        <v>3941</v>
      </c>
      <c r="S2648" s="38">
        <v>731900</v>
      </c>
      <c r="T2648" s="37">
        <v>1</v>
      </c>
      <c r="U2648" s="37">
        <v>1</v>
      </c>
      <c r="V2648" t="str">
        <f t="shared" ref="V2648" si="392">H2648</f>
        <v>COP</v>
      </c>
    </row>
    <row r="2649" spans="1:22" x14ac:dyDescent="0.2">
      <c r="A2649" t="str">
        <f t="shared" ref="A2649" si="393">D2649&amp;F2649&amp;E2649</f>
        <v>UT SOFT IG3CANALIT-SW-03-01</v>
      </c>
      <c r="B2649" t="str">
        <f t="shared" ref="B2649" si="394">E2649&amp;F2649</f>
        <v>IT-SW-03-01CANAL</v>
      </c>
      <c r="D2649" t="s">
        <v>3939</v>
      </c>
      <c r="E2649" t="s">
        <v>135</v>
      </c>
      <c r="F2649" s="37" t="s">
        <v>3938</v>
      </c>
      <c r="G2649" s="18" t="str">
        <f t="shared" ref="G2649" si="395">D2649</f>
        <v>UT SOFT IG3</v>
      </c>
      <c r="H2649" s="18" t="s">
        <v>119</v>
      </c>
      <c r="I2649" s="37" t="s">
        <v>67</v>
      </c>
      <c r="J2649" t="s">
        <v>215</v>
      </c>
      <c r="K2649" t="s">
        <v>209</v>
      </c>
      <c r="L2649" t="s">
        <v>3940</v>
      </c>
      <c r="M2649" t="s">
        <v>65</v>
      </c>
      <c r="N2649" s="37" t="s">
        <v>224</v>
      </c>
      <c r="O2649" s="37" t="s">
        <v>66</v>
      </c>
      <c r="P2649" s="37" t="s">
        <v>1304</v>
      </c>
      <c r="Q2649" t="s">
        <v>135</v>
      </c>
      <c r="R2649" t="s">
        <v>3941</v>
      </c>
      <c r="S2649" s="38">
        <v>522600</v>
      </c>
      <c r="T2649" s="37">
        <v>1</v>
      </c>
      <c r="U2649" s="37">
        <v>1</v>
      </c>
      <c r="V2649" t="str">
        <f t="shared" ref="V2649" si="396">H2649</f>
        <v>COP</v>
      </c>
    </row>
    <row r="2650" spans="1:22" x14ac:dyDescent="0.2">
      <c r="A2650" t="str">
        <f t="shared" ref="A2650" si="397">D2650&amp;F2650&amp;E2650</f>
        <v>UT SOFT IG3CANALIT-SW-03-02</v>
      </c>
      <c r="B2650" t="str">
        <f t="shared" ref="B2650" si="398">E2650&amp;F2650</f>
        <v>IT-SW-03-02CANAL</v>
      </c>
      <c r="D2650" t="s">
        <v>3939</v>
      </c>
      <c r="E2650" t="s">
        <v>136</v>
      </c>
      <c r="F2650" s="37" t="s">
        <v>3938</v>
      </c>
      <c r="G2650" s="18" t="str">
        <f t="shared" ref="G2650" si="399">D2650</f>
        <v>UT SOFT IG3</v>
      </c>
      <c r="H2650" s="18" t="s">
        <v>119</v>
      </c>
      <c r="I2650" s="37" t="s">
        <v>67</v>
      </c>
      <c r="J2650" t="s">
        <v>215</v>
      </c>
      <c r="K2650" t="s">
        <v>209</v>
      </c>
      <c r="L2650" t="s">
        <v>3940</v>
      </c>
      <c r="M2650" t="s">
        <v>65</v>
      </c>
      <c r="N2650" s="37" t="s">
        <v>224</v>
      </c>
      <c r="O2650" s="37" t="s">
        <v>226</v>
      </c>
      <c r="P2650" s="37" t="s">
        <v>1304</v>
      </c>
      <c r="Q2650" t="s">
        <v>136</v>
      </c>
      <c r="R2650" t="s">
        <v>3941</v>
      </c>
      <c r="S2650" s="38">
        <v>626600</v>
      </c>
      <c r="T2650" s="37">
        <v>1</v>
      </c>
      <c r="U2650" s="37">
        <v>1</v>
      </c>
      <c r="V2650" t="str">
        <f t="shared" ref="V2650" si="400">H2650</f>
        <v>COP</v>
      </c>
    </row>
    <row r="2651" spans="1:22" x14ac:dyDescent="0.2">
      <c r="A2651" t="str">
        <f t="shared" ref="A2651" si="401">D2651&amp;F2651&amp;E2651</f>
        <v>UT SOFT IG3CANALIT-SW-03-03</v>
      </c>
      <c r="B2651" t="str">
        <f t="shared" ref="B2651" si="402">E2651&amp;F2651</f>
        <v>IT-SW-03-03CANAL</v>
      </c>
      <c r="D2651" t="s">
        <v>3939</v>
      </c>
      <c r="E2651" t="s">
        <v>137</v>
      </c>
      <c r="F2651" s="37" t="s">
        <v>3938</v>
      </c>
      <c r="G2651" s="18" t="str">
        <f t="shared" ref="G2651" si="403">D2651</f>
        <v>UT SOFT IG3</v>
      </c>
      <c r="H2651" s="18" t="s">
        <v>119</v>
      </c>
      <c r="I2651" s="37" t="s">
        <v>67</v>
      </c>
      <c r="J2651" t="s">
        <v>215</v>
      </c>
      <c r="K2651" t="s">
        <v>209</v>
      </c>
      <c r="L2651" t="s">
        <v>3940</v>
      </c>
      <c r="M2651" t="s">
        <v>65</v>
      </c>
      <c r="N2651" s="37" t="s">
        <v>225</v>
      </c>
      <c r="O2651" s="37" t="s">
        <v>66</v>
      </c>
      <c r="P2651" s="37" t="s">
        <v>1304</v>
      </c>
      <c r="Q2651" t="s">
        <v>137</v>
      </c>
      <c r="R2651" t="s">
        <v>3941</v>
      </c>
      <c r="S2651" s="38">
        <v>522600</v>
      </c>
      <c r="T2651" s="37">
        <v>1</v>
      </c>
      <c r="U2651" s="37">
        <v>1</v>
      </c>
      <c r="V2651" t="str">
        <f t="shared" ref="V2651" si="404">H2651</f>
        <v>COP</v>
      </c>
    </row>
    <row r="2652" spans="1:22" x14ac:dyDescent="0.2">
      <c r="A2652" t="str">
        <f t="shared" ref="A2652" si="405">D2652&amp;F2652&amp;E2652</f>
        <v>UT SOFT IG3CANALIT-SW-03-04</v>
      </c>
      <c r="B2652" t="str">
        <f t="shared" ref="B2652" si="406">E2652&amp;F2652</f>
        <v>IT-SW-03-04CANAL</v>
      </c>
      <c r="D2652" t="s">
        <v>3939</v>
      </c>
      <c r="E2652" t="s">
        <v>138</v>
      </c>
      <c r="F2652" s="37" t="s">
        <v>3938</v>
      </c>
      <c r="G2652" s="18" t="str">
        <f t="shared" ref="G2652" si="407">D2652</f>
        <v>UT SOFT IG3</v>
      </c>
      <c r="H2652" s="18" t="s">
        <v>119</v>
      </c>
      <c r="I2652" s="37" t="s">
        <v>67</v>
      </c>
      <c r="J2652" t="s">
        <v>215</v>
      </c>
      <c r="K2652" t="s">
        <v>209</v>
      </c>
      <c r="L2652" t="s">
        <v>3940</v>
      </c>
      <c r="M2652" t="s">
        <v>65</v>
      </c>
      <c r="N2652" s="37" t="s">
        <v>225</v>
      </c>
      <c r="O2652" s="37" t="s">
        <v>226</v>
      </c>
      <c r="P2652" s="37" t="s">
        <v>1304</v>
      </c>
      <c r="Q2652" t="s">
        <v>138</v>
      </c>
      <c r="R2652" t="s">
        <v>3941</v>
      </c>
      <c r="S2652" s="38">
        <v>731900</v>
      </c>
      <c r="T2652" s="37">
        <v>1</v>
      </c>
      <c r="U2652" s="37">
        <v>1</v>
      </c>
      <c r="V2652" t="str">
        <f t="shared" ref="V2652" si="408">H2652</f>
        <v>COP</v>
      </c>
    </row>
    <row r="2653" spans="1:22" x14ac:dyDescent="0.2">
      <c r="A2653" t="str">
        <f t="shared" ref="A2653" si="409">D2653&amp;F2653&amp;E2653</f>
        <v>UT SOFT IG3CANALIT-SW-03-05</v>
      </c>
      <c r="B2653" t="str">
        <f t="shared" ref="B2653" si="410">E2653&amp;F2653</f>
        <v>IT-SW-03-05CANAL</v>
      </c>
      <c r="D2653" t="s">
        <v>3939</v>
      </c>
      <c r="E2653" t="s">
        <v>139</v>
      </c>
      <c r="F2653" s="37" t="s">
        <v>3938</v>
      </c>
      <c r="G2653" s="18" t="str">
        <f t="shared" ref="G2653" si="411">D2653</f>
        <v>UT SOFT IG3</v>
      </c>
      <c r="H2653" s="18" t="s">
        <v>119</v>
      </c>
      <c r="I2653" s="37" t="s">
        <v>67</v>
      </c>
      <c r="J2653" t="s">
        <v>215</v>
      </c>
      <c r="K2653" t="s">
        <v>209</v>
      </c>
      <c r="L2653" t="s">
        <v>3940</v>
      </c>
      <c r="M2653" t="s">
        <v>65</v>
      </c>
      <c r="N2653" s="37" t="s">
        <v>172</v>
      </c>
      <c r="O2653" s="37" t="s">
        <v>66</v>
      </c>
      <c r="P2653" s="37" t="s">
        <v>1304</v>
      </c>
      <c r="Q2653" t="s">
        <v>139</v>
      </c>
      <c r="R2653" t="s">
        <v>3941</v>
      </c>
      <c r="S2653" s="38">
        <v>522600</v>
      </c>
      <c r="T2653" s="37">
        <v>1</v>
      </c>
      <c r="U2653" s="37">
        <v>1</v>
      </c>
      <c r="V2653" t="str">
        <f t="shared" ref="V2653" si="412">H2653</f>
        <v>COP</v>
      </c>
    </row>
    <row r="2654" spans="1:22" x14ac:dyDescent="0.2">
      <c r="A2654" t="str">
        <f t="shared" ref="A2654" si="413">D2654&amp;F2654&amp;E2654</f>
        <v>UT SOFT IG3CANALIT-SW-03-06</v>
      </c>
      <c r="B2654" t="str">
        <f t="shared" ref="B2654" si="414">E2654&amp;F2654</f>
        <v>IT-SW-03-06CANAL</v>
      </c>
      <c r="D2654" t="s">
        <v>3939</v>
      </c>
      <c r="E2654" t="s">
        <v>140</v>
      </c>
      <c r="F2654" s="37" t="s">
        <v>3938</v>
      </c>
      <c r="G2654" s="18" t="str">
        <f t="shared" ref="G2654" si="415">D2654</f>
        <v>UT SOFT IG3</v>
      </c>
      <c r="H2654" s="18" t="s">
        <v>119</v>
      </c>
      <c r="I2654" s="37" t="s">
        <v>67</v>
      </c>
      <c r="J2654" t="s">
        <v>215</v>
      </c>
      <c r="K2654" t="s">
        <v>209</v>
      </c>
      <c r="L2654" t="s">
        <v>3940</v>
      </c>
      <c r="M2654" t="s">
        <v>65</v>
      </c>
      <c r="N2654" s="37" t="s">
        <v>172</v>
      </c>
      <c r="O2654" s="37" t="s">
        <v>226</v>
      </c>
      <c r="P2654" s="37" t="s">
        <v>1304</v>
      </c>
      <c r="Q2654" t="s">
        <v>140</v>
      </c>
      <c r="R2654" t="s">
        <v>3941</v>
      </c>
      <c r="S2654" s="38">
        <v>835900</v>
      </c>
      <c r="T2654" s="37">
        <v>1</v>
      </c>
      <c r="U2654" s="37">
        <v>1</v>
      </c>
      <c r="V2654" t="str">
        <f t="shared" ref="V2654" si="416">H2654</f>
        <v>COP</v>
      </c>
    </row>
    <row r="2655" spans="1:22" x14ac:dyDescent="0.2">
      <c r="A2655" t="str">
        <f t="shared" ref="A2655" si="417">D2655&amp;F2655&amp;E2655</f>
        <v>UT SOFT IG3CANALIT-SW-04-01</v>
      </c>
      <c r="B2655" t="str">
        <f t="shared" ref="B2655" si="418">E2655&amp;F2655</f>
        <v>IT-SW-04-01CANAL</v>
      </c>
      <c r="D2655" t="s">
        <v>3939</v>
      </c>
      <c r="E2655" t="s">
        <v>141</v>
      </c>
      <c r="F2655" s="37" t="s">
        <v>3938</v>
      </c>
      <c r="G2655" s="18" t="str">
        <f t="shared" ref="G2655" si="419">D2655</f>
        <v>UT SOFT IG3</v>
      </c>
      <c r="H2655" s="18" t="s">
        <v>119</v>
      </c>
      <c r="I2655" s="37" t="s">
        <v>67</v>
      </c>
      <c r="J2655" t="s">
        <v>216</v>
      </c>
      <c r="K2655" t="s">
        <v>171</v>
      </c>
      <c r="L2655" t="s">
        <v>3940</v>
      </c>
      <c r="M2655" t="s">
        <v>65</v>
      </c>
      <c r="N2655" s="37" t="s">
        <v>224</v>
      </c>
      <c r="O2655" s="37" t="s">
        <v>66</v>
      </c>
      <c r="P2655" s="37" t="s">
        <v>1304</v>
      </c>
      <c r="Q2655" t="s">
        <v>141</v>
      </c>
      <c r="R2655" t="s">
        <v>3941</v>
      </c>
      <c r="S2655" s="38">
        <v>522600</v>
      </c>
      <c r="T2655" s="37">
        <v>1</v>
      </c>
      <c r="U2655" s="37">
        <v>1</v>
      </c>
      <c r="V2655" t="str">
        <f t="shared" ref="V2655" si="420">H2655</f>
        <v>COP</v>
      </c>
    </row>
    <row r="2656" spans="1:22" x14ac:dyDescent="0.2">
      <c r="A2656" t="str">
        <f t="shared" ref="A2656" si="421">D2656&amp;F2656&amp;E2656</f>
        <v>UT SOFT IG3CANALIT-SW-04-02</v>
      </c>
      <c r="B2656" t="str">
        <f t="shared" ref="B2656" si="422">E2656&amp;F2656</f>
        <v>IT-SW-04-02CANAL</v>
      </c>
      <c r="D2656" t="s">
        <v>3939</v>
      </c>
      <c r="E2656" t="s">
        <v>142</v>
      </c>
      <c r="F2656" s="37" t="s">
        <v>3938</v>
      </c>
      <c r="G2656" s="18" t="str">
        <f t="shared" ref="G2656" si="423">D2656</f>
        <v>UT SOFT IG3</v>
      </c>
      <c r="H2656" s="18" t="s">
        <v>119</v>
      </c>
      <c r="I2656" s="37" t="s">
        <v>67</v>
      </c>
      <c r="J2656" t="s">
        <v>216</v>
      </c>
      <c r="K2656" t="s">
        <v>171</v>
      </c>
      <c r="L2656" t="s">
        <v>3940</v>
      </c>
      <c r="M2656" t="s">
        <v>65</v>
      </c>
      <c r="N2656" s="37" t="s">
        <v>224</v>
      </c>
      <c r="O2656" s="37" t="s">
        <v>226</v>
      </c>
      <c r="P2656" s="37" t="s">
        <v>1304</v>
      </c>
      <c r="Q2656" t="s">
        <v>142</v>
      </c>
      <c r="R2656" t="s">
        <v>3941</v>
      </c>
      <c r="S2656" s="38">
        <v>626600</v>
      </c>
      <c r="T2656" s="37">
        <v>1</v>
      </c>
      <c r="U2656" s="37">
        <v>1</v>
      </c>
      <c r="V2656" t="str">
        <f t="shared" ref="V2656" si="424">H2656</f>
        <v>COP</v>
      </c>
    </row>
    <row r="2657" spans="1:22" x14ac:dyDescent="0.2">
      <c r="A2657" t="str">
        <f t="shared" ref="A2657" si="425">D2657&amp;F2657&amp;E2657</f>
        <v>UT SOFT IG3CANALIT-SW-04-03</v>
      </c>
      <c r="B2657" t="str">
        <f t="shared" ref="B2657" si="426">E2657&amp;F2657</f>
        <v>IT-SW-04-03CANAL</v>
      </c>
      <c r="D2657" t="s">
        <v>3939</v>
      </c>
      <c r="E2657" t="s">
        <v>143</v>
      </c>
      <c r="F2657" s="37" t="s">
        <v>3938</v>
      </c>
      <c r="G2657" s="18" t="str">
        <f t="shared" ref="G2657" si="427">D2657</f>
        <v>UT SOFT IG3</v>
      </c>
      <c r="H2657" s="18" t="s">
        <v>119</v>
      </c>
      <c r="I2657" s="37" t="s">
        <v>67</v>
      </c>
      <c r="J2657" t="s">
        <v>216</v>
      </c>
      <c r="K2657" t="s">
        <v>171</v>
      </c>
      <c r="L2657" t="s">
        <v>3940</v>
      </c>
      <c r="M2657" t="s">
        <v>65</v>
      </c>
      <c r="N2657" s="37" t="s">
        <v>225</v>
      </c>
      <c r="O2657" s="37" t="s">
        <v>66</v>
      </c>
      <c r="P2657" s="37" t="s">
        <v>1304</v>
      </c>
      <c r="Q2657" t="s">
        <v>143</v>
      </c>
      <c r="R2657" t="s">
        <v>3941</v>
      </c>
      <c r="S2657" s="38">
        <v>522600</v>
      </c>
      <c r="T2657" s="37">
        <v>1</v>
      </c>
      <c r="U2657" s="37">
        <v>1</v>
      </c>
      <c r="V2657" t="str">
        <f t="shared" ref="V2657" si="428">H2657</f>
        <v>COP</v>
      </c>
    </row>
    <row r="2658" spans="1:22" x14ac:dyDescent="0.2">
      <c r="A2658" t="str">
        <f t="shared" ref="A2658" si="429">D2658&amp;F2658&amp;E2658</f>
        <v>UT SOFT IG3CANALIT-SW-04-04</v>
      </c>
      <c r="B2658" t="str">
        <f t="shared" ref="B2658" si="430">E2658&amp;F2658</f>
        <v>IT-SW-04-04CANAL</v>
      </c>
      <c r="D2658" t="s">
        <v>3939</v>
      </c>
      <c r="E2658" t="s">
        <v>144</v>
      </c>
      <c r="F2658" s="37" t="s">
        <v>3938</v>
      </c>
      <c r="G2658" s="18" t="str">
        <f t="shared" ref="G2658" si="431">D2658</f>
        <v>UT SOFT IG3</v>
      </c>
      <c r="H2658" s="18" t="s">
        <v>119</v>
      </c>
      <c r="I2658" s="37" t="s">
        <v>67</v>
      </c>
      <c r="J2658" t="s">
        <v>216</v>
      </c>
      <c r="K2658" t="s">
        <v>171</v>
      </c>
      <c r="L2658" t="s">
        <v>3940</v>
      </c>
      <c r="M2658" t="s">
        <v>65</v>
      </c>
      <c r="N2658" s="37" t="s">
        <v>225</v>
      </c>
      <c r="O2658" s="37" t="s">
        <v>226</v>
      </c>
      <c r="P2658" s="37" t="s">
        <v>1304</v>
      </c>
      <c r="Q2658" t="s">
        <v>144</v>
      </c>
      <c r="R2658" t="s">
        <v>3941</v>
      </c>
      <c r="S2658" s="38">
        <v>731900</v>
      </c>
      <c r="T2658" s="37">
        <v>1</v>
      </c>
      <c r="U2658" s="37">
        <v>1</v>
      </c>
      <c r="V2658" t="str">
        <f t="shared" ref="V2658" si="432">H2658</f>
        <v>COP</v>
      </c>
    </row>
    <row r="2659" spans="1:22" x14ac:dyDescent="0.2">
      <c r="A2659" t="str">
        <f t="shared" ref="A2659" si="433">D2659&amp;F2659&amp;E2659</f>
        <v>UT SOFT IG3CANALIT-SW-04-05</v>
      </c>
      <c r="B2659" t="str">
        <f t="shared" ref="B2659" si="434">E2659&amp;F2659</f>
        <v>IT-SW-04-05CANAL</v>
      </c>
      <c r="D2659" t="s">
        <v>3939</v>
      </c>
      <c r="E2659" t="s">
        <v>145</v>
      </c>
      <c r="F2659" s="37" t="s">
        <v>3938</v>
      </c>
      <c r="G2659" s="18" t="str">
        <f t="shared" ref="G2659" si="435">D2659</f>
        <v>UT SOFT IG3</v>
      </c>
      <c r="H2659" s="18" t="s">
        <v>119</v>
      </c>
      <c r="I2659" s="37" t="s">
        <v>67</v>
      </c>
      <c r="J2659" t="s">
        <v>216</v>
      </c>
      <c r="K2659" t="s">
        <v>171</v>
      </c>
      <c r="L2659" t="s">
        <v>3940</v>
      </c>
      <c r="M2659" t="s">
        <v>65</v>
      </c>
      <c r="N2659" s="37" t="s">
        <v>172</v>
      </c>
      <c r="O2659" s="37" t="s">
        <v>66</v>
      </c>
      <c r="P2659" s="37" t="s">
        <v>1304</v>
      </c>
      <c r="Q2659" t="s">
        <v>145</v>
      </c>
      <c r="R2659" t="s">
        <v>3941</v>
      </c>
      <c r="S2659" s="38">
        <v>522600</v>
      </c>
      <c r="T2659" s="37">
        <v>1</v>
      </c>
      <c r="U2659" s="37">
        <v>1</v>
      </c>
      <c r="V2659" t="str">
        <f t="shared" ref="V2659" si="436">H2659</f>
        <v>COP</v>
      </c>
    </row>
    <row r="2660" spans="1:22" x14ac:dyDescent="0.2">
      <c r="A2660" t="str">
        <f t="shared" ref="A2660" si="437">D2660&amp;F2660&amp;E2660</f>
        <v>UT SOFT IG3CANALIT-SW-04-06</v>
      </c>
      <c r="B2660" t="str">
        <f t="shared" ref="B2660" si="438">E2660&amp;F2660</f>
        <v>IT-SW-04-06CANAL</v>
      </c>
      <c r="D2660" t="s">
        <v>3939</v>
      </c>
      <c r="E2660" t="s">
        <v>146</v>
      </c>
      <c r="F2660" s="37" t="s">
        <v>3938</v>
      </c>
      <c r="G2660" s="18" t="str">
        <f t="shared" ref="G2660" si="439">D2660</f>
        <v>UT SOFT IG3</v>
      </c>
      <c r="H2660" s="18" t="s">
        <v>119</v>
      </c>
      <c r="I2660" s="37" t="s">
        <v>67</v>
      </c>
      <c r="J2660" t="s">
        <v>216</v>
      </c>
      <c r="K2660" t="s">
        <v>171</v>
      </c>
      <c r="L2660" t="s">
        <v>3940</v>
      </c>
      <c r="M2660" t="s">
        <v>65</v>
      </c>
      <c r="N2660" s="37" t="s">
        <v>172</v>
      </c>
      <c r="O2660" s="37" t="s">
        <v>226</v>
      </c>
      <c r="P2660" s="37" t="s">
        <v>1304</v>
      </c>
      <c r="Q2660" t="s">
        <v>146</v>
      </c>
      <c r="R2660" t="s">
        <v>3941</v>
      </c>
      <c r="S2660" s="38">
        <v>835900</v>
      </c>
      <c r="T2660" s="37">
        <v>1</v>
      </c>
      <c r="U2660" s="37">
        <v>1</v>
      </c>
      <c r="V2660" t="str">
        <f t="shared" ref="V2660" si="440">H2660</f>
        <v>COP</v>
      </c>
    </row>
    <row r="2661" spans="1:22" x14ac:dyDescent="0.2">
      <c r="A2661" t="str">
        <f t="shared" ref="A2661" si="441">D2661&amp;F2661&amp;E2661</f>
        <v>UT SOFT IG3CANALIT-SW-05-01</v>
      </c>
      <c r="B2661" t="str">
        <f t="shared" ref="B2661" si="442">E2661&amp;F2661</f>
        <v>IT-SW-05-01CANAL</v>
      </c>
      <c r="D2661" t="s">
        <v>3939</v>
      </c>
      <c r="E2661" t="s">
        <v>147</v>
      </c>
      <c r="F2661" s="37" t="s">
        <v>3938</v>
      </c>
      <c r="G2661" s="18" t="str">
        <f t="shared" ref="G2661" si="443">D2661</f>
        <v>UT SOFT IG3</v>
      </c>
      <c r="H2661" s="18" t="s">
        <v>119</v>
      </c>
      <c r="I2661" s="37" t="s">
        <v>67</v>
      </c>
      <c r="J2661" t="s">
        <v>217</v>
      </c>
      <c r="K2661" t="s">
        <v>210</v>
      </c>
      <c r="L2661" t="s">
        <v>3940</v>
      </c>
      <c r="M2661" t="s">
        <v>65</v>
      </c>
      <c r="N2661" s="37" t="s">
        <v>224</v>
      </c>
      <c r="O2661" s="37" t="s">
        <v>66</v>
      </c>
      <c r="P2661" s="37" t="s">
        <v>1308</v>
      </c>
      <c r="Q2661" t="s">
        <v>147</v>
      </c>
      <c r="R2661" t="s">
        <v>3942</v>
      </c>
      <c r="S2661" s="38">
        <v>106250</v>
      </c>
      <c r="T2661" s="37">
        <v>1</v>
      </c>
      <c r="U2661" s="37">
        <v>1</v>
      </c>
      <c r="V2661" t="str">
        <f t="shared" ref="V2661" si="444">H2661</f>
        <v>COP</v>
      </c>
    </row>
    <row r="2662" spans="1:22" x14ac:dyDescent="0.2">
      <c r="A2662" t="str">
        <f t="shared" ref="A2662" si="445">D2662&amp;F2662&amp;E2662</f>
        <v>UT SOFT IG3CANALIT-SW-05-02</v>
      </c>
      <c r="B2662" t="str">
        <f t="shared" ref="B2662" si="446">E2662&amp;F2662</f>
        <v>IT-SW-05-02CANAL</v>
      </c>
      <c r="D2662" t="s">
        <v>3939</v>
      </c>
      <c r="E2662" t="s">
        <v>148</v>
      </c>
      <c r="F2662" s="37" t="s">
        <v>3938</v>
      </c>
      <c r="G2662" s="18" t="str">
        <f t="shared" ref="G2662" si="447">D2662</f>
        <v>UT SOFT IG3</v>
      </c>
      <c r="H2662" s="18" t="s">
        <v>119</v>
      </c>
      <c r="I2662" s="37" t="s">
        <v>67</v>
      </c>
      <c r="J2662" t="s">
        <v>217</v>
      </c>
      <c r="K2662" t="s">
        <v>210</v>
      </c>
      <c r="L2662" t="s">
        <v>3940</v>
      </c>
      <c r="M2662" t="s">
        <v>65</v>
      </c>
      <c r="N2662" s="37" t="s">
        <v>224</v>
      </c>
      <c r="O2662" s="37" t="s">
        <v>226</v>
      </c>
      <c r="P2662" s="37" t="s">
        <v>1308</v>
      </c>
      <c r="Q2662" t="s">
        <v>148</v>
      </c>
      <c r="R2662" t="s">
        <v>3942</v>
      </c>
      <c r="S2662" s="38">
        <v>112500</v>
      </c>
      <c r="T2662" s="37">
        <v>1</v>
      </c>
      <c r="U2662" s="37">
        <v>1</v>
      </c>
      <c r="V2662" t="str">
        <f t="shared" ref="V2662" si="448">H2662</f>
        <v>COP</v>
      </c>
    </row>
    <row r="2663" spans="1:22" x14ac:dyDescent="0.2">
      <c r="A2663" t="str">
        <f t="shared" ref="A2663" si="449">D2663&amp;F2663&amp;E2663</f>
        <v>UT SOFT IG3CANALIT-SW-05-03</v>
      </c>
      <c r="B2663" t="str">
        <f t="shared" ref="B2663" si="450">E2663&amp;F2663</f>
        <v>IT-SW-05-03CANAL</v>
      </c>
      <c r="D2663" t="s">
        <v>3939</v>
      </c>
      <c r="E2663" t="s">
        <v>149</v>
      </c>
      <c r="F2663" s="37" t="s">
        <v>3938</v>
      </c>
      <c r="G2663" s="18" t="str">
        <f t="shared" ref="G2663" si="451">D2663</f>
        <v>UT SOFT IG3</v>
      </c>
      <c r="H2663" s="18" t="s">
        <v>119</v>
      </c>
      <c r="I2663" s="37" t="s">
        <v>67</v>
      </c>
      <c r="J2663" t="s">
        <v>217</v>
      </c>
      <c r="K2663" t="s">
        <v>210</v>
      </c>
      <c r="L2663" t="s">
        <v>3940</v>
      </c>
      <c r="M2663" t="s">
        <v>65</v>
      </c>
      <c r="N2663" s="37" t="s">
        <v>225</v>
      </c>
      <c r="O2663" s="37" t="s">
        <v>66</v>
      </c>
      <c r="P2663" s="37" t="s">
        <v>1308</v>
      </c>
      <c r="Q2663" t="s">
        <v>149</v>
      </c>
      <c r="R2663" t="s">
        <v>3942</v>
      </c>
      <c r="S2663" s="38">
        <v>106250</v>
      </c>
      <c r="T2663" s="37">
        <v>1</v>
      </c>
      <c r="U2663" s="37">
        <v>1</v>
      </c>
      <c r="V2663" t="str">
        <f t="shared" ref="V2663" si="452">H2663</f>
        <v>COP</v>
      </c>
    </row>
    <row r="2664" spans="1:22" x14ac:dyDescent="0.2">
      <c r="A2664" t="str">
        <f t="shared" ref="A2664" si="453">D2664&amp;F2664&amp;E2664</f>
        <v>UT SOFT IG3CANALIT-SW-05-04</v>
      </c>
      <c r="B2664" t="str">
        <f t="shared" ref="B2664" si="454">E2664&amp;F2664</f>
        <v>IT-SW-05-04CANAL</v>
      </c>
      <c r="D2664" t="s">
        <v>3939</v>
      </c>
      <c r="E2664" t="s">
        <v>177</v>
      </c>
      <c r="F2664" s="37" t="s">
        <v>3938</v>
      </c>
      <c r="G2664" s="18" t="str">
        <f t="shared" ref="G2664" si="455">D2664</f>
        <v>UT SOFT IG3</v>
      </c>
      <c r="H2664" s="18" t="s">
        <v>119</v>
      </c>
      <c r="I2664" s="37" t="s">
        <v>67</v>
      </c>
      <c r="J2664" t="s">
        <v>217</v>
      </c>
      <c r="K2664" t="s">
        <v>210</v>
      </c>
      <c r="L2664" t="s">
        <v>3940</v>
      </c>
      <c r="M2664" t="s">
        <v>65</v>
      </c>
      <c r="N2664" s="37" t="s">
        <v>225</v>
      </c>
      <c r="O2664" s="37" t="s">
        <v>226</v>
      </c>
      <c r="P2664" s="37" t="s">
        <v>1308</v>
      </c>
      <c r="Q2664" t="s">
        <v>177</v>
      </c>
      <c r="R2664" t="s">
        <v>3942</v>
      </c>
      <c r="S2664" s="38">
        <v>113750</v>
      </c>
      <c r="T2664" s="37">
        <v>1</v>
      </c>
      <c r="U2664" s="37">
        <v>1</v>
      </c>
      <c r="V2664" t="str">
        <f t="shared" ref="V2664" si="456">H2664</f>
        <v>COP</v>
      </c>
    </row>
    <row r="2665" spans="1:22" x14ac:dyDescent="0.2">
      <c r="A2665" t="str">
        <f t="shared" ref="A2665" si="457">D2665&amp;F2665&amp;E2665</f>
        <v>UT SOFT IG3CANALIT-SW-05-05</v>
      </c>
      <c r="B2665" t="str">
        <f t="shared" ref="B2665" si="458">E2665&amp;F2665</f>
        <v>IT-SW-05-05CANAL</v>
      </c>
      <c r="D2665" t="s">
        <v>3939</v>
      </c>
      <c r="E2665" t="s">
        <v>178</v>
      </c>
      <c r="F2665" s="37" t="s">
        <v>3938</v>
      </c>
      <c r="G2665" s="18" t="str">
        <f t="shared" ref="G2665" si="459">D2665</f>
        <v>UT SOFT IG3</v>
      </c>
      <c r="H2665" s="18" t="s">
        <v>119</v>
      </c>
      <c r="I2665" s="37" t="s">
        <v>67</v>
      </c>
      <c r="J2665" t="s">
        <v>217</v>
      </c>
      <c r="K2665" t="s">
        <v>210</v>
      </c>
      <c r="L2665" t="s">
        <v>3940</v>
      </c>
      <c r="M2665" t="s">
        <v>65</v>
      </c>
      <c r="N2665" s="37" t="s">
        <v>172</v>
      </c>
      <c r="O2665" s="37" t="s">
        <v>66</v>
      </c>
      <c r="P2665" s="37" t="s">
        <v>1308</v>
      </c>
      <c r="Q2665" t="s">
        <v>178</v>
      </c>
      <c r="R2665" t="s">
        <v>3942</v>
      </c>
      <c r="S2665" s="38">
        <v>106250</v>
      </c>
      <c r="T2665" s="37">
        <v>1</v>
      </c>
      <c r="U2665" s="37">
        <v>1</v>
      </c>
      <c r="V2665" t="str">
        <f t="shared" ref="V2665" si="460">H2665</f>
        <v>COP</v>
      </c>
    </row>
    <row r="2666" spans="1:22" x14ac:dyDescent="0.2">
      <c r="A2666" t="str">
        <f t="shared" ref="A2666" si="461">D2666&amp;F2666&amp;E2666</f>
        <v>UT SOFT IG3CANALIT-SW-05-06</v>
      </c>
      <c r="B2666" t="str">
        <f t="shared" ref="B2666" si="462">E2666&amp;F2666</f>
        <v>IT-SW-05-06CANAL</v>
      </c>
      <c r="D2666" t="s">
        <v>3939</v>
      </c>
      <c r="E2666" t="s">
        <v>179</v>
      </c>
      <c r="F2666" s="37" t="s">
        <v>3938</v>
      </c>
      <c r="G2666" s="18" t="str">
        <f t="shared" ref="G2666" si="463">D2666</f>
        <v>UT SOFT IG3</v>
      </c>
      <c r="H2666" s="18" t="s">
        <v>119</v>
      </c>
      <c r="I2666" s="37" t="s">
        <v>67</v>
      </c>
      <c r="J2666" t="s">
        <v>217</v>
      </c>
      <c r="K2666" t="s">
        <v>210</v>
      </c>
      <c r="L2666" t="s">
        <v>3940</v>
      </c>
      <c r="M2666" t="s">
        <v>65</v>
      </c>
      <c r="N2666" s="37" t="s">
        <v>172</v>
      </c>
      <c r="O2666" s="37" t="s">
        <v>226</v>
      </c>
      <c r="P2666" s="37" t="s">
        <v>1308</v>
      </c>
      <c r="Q2666" t="s">
        <v>179</v>
      </c>
      <c r="R2666" t="s">
        <v>3942</v>
      </c>
      <c r="S2666" s="38">
        <v>117500</v>
      </c>
      <c r="T2666" s="37">
        <v>1</v>
      </c>
      <c r="U2666" s="37">
        <v>1</v>
      </c>
      <c r="V2666" t="str">
        <f t="shared" ref="V2666" si="464">H2666</f>
        <v>COP</v>
      </c>
    </row>
    <row r="2667" spans="1:22" x14ac:dyDescent="0.2">
      <c r="A2667" t="str">
        <f t="shared" ref="A2667" si="465">D2667&amp;F2667&amp;E2667</f>
        <v>UT SOFT IG3CANALIT-SW-06-01</v>
      </c>
      <c r="B2667" t="str">
        <f t="shared" ref="B2667" si="466">E2667&amp;F2667</f>
        <v>IT-SW-06-01CANAL</v>
      </c>
      <c r="D2667" t="s">
        <v>3939</v>
      </c>
      <c r="E2667" t="s">
        <v>150</v>
      </c>
      <c r="F2667" s="37" t="s">
        <v>3938</v>
      </c>
      <c r="G2667" s="18" t="str">
        <f t="shared" ref="G2667" si="467">D2667</f>
        <v>UT SOFT IG3</v>
      </c>
      <c r="H2667" s="18" t="s">
        <v>119</v>
      </c>
      <c r="I2667" s="37" t="s">
        <v>67</v>
      </c>
      <c r="J2667" t="s">
        <v>218</v>
      </c>
      <c r="K2667" t="s">
        <v>211</v>
      </c>
      <c r="L2667" t="s">
        <v>3940</v>
      </c>
      <c r="M2667" t="s">
        <v>65</v>
      </c>
      <c r="N2667" s="37" t="s">
        <v>224</v>
      </c>
      <c r="O2667" s="37" t="s">
        <v>226</v>
      </c>
      <c r="P2667" s="37" t="s">
        <v>1308</v>
      </c>
      <c r="Q2667" t="s">
        <v>150</v>
      </c>
      <c r="R2667" t="s">
        <v>3943</v>
      </c>
      <c r="S2667" s="38">
        <v>16690000</v>
      </c>
      <c r="T2667" s="37">
        <v>1</v>
      </c>
      <c r="U2667" s="37">
        <v>1</v>
      </c>
      <c r="V2667" t="str">
        <f t="shared" ref="V2667" si="468">H2667</f>
        <v>COP</v>
      </c>
    </row>
    <row r="2668" spans="1:22" x14ac:dyDescent="0.2">
      <c r="A2668" t="str">
        <f t="shared" ref="A2668" si="469">D2668&amp;F2668&amp;E2668</f>
        <v>UT SOFT IG3CANALIT-SW-06-02</v>
      </c>
      <c r="B2668" t="str">
        <f t="shared" ref="B2668" si="470">E2668&amp;F2668</f>
        <v>IT-SW-06-02CANAL</v>
      </c>
      <c r="D2668" t="s">
        <v>3939</v>
      </c>
      <c r="E2668" t="s">
        <v>151</v>
      </c>
      <c r="F2668" s="37" t="s">
        <v>3938</v>
      </c>
      <c r="G2668" s="18" t="str">
        <f t="shared" ref="G2668" si="471">D2668</f>
        <v>UT SOFT IG3</v>
      </c>
      <c r="H2668" s="18" t="s">
        <v>119</v>
      </c>
      <c r="I2668" s="37" t="s">
        <v>67</v>
      </c>
      <c r="J2668" t="s">
        <v>218</v>
      </c>
      <c r="K2668" t="s">
        <v>211</v>
      </c>
      <c r="L2668" t="s">
        <v>3940</v>
      </c>
      <c r="M2668" t="s">
        <v>65</v>
      </c>
      <c r="N2668" s="37" t="s">
        <v>225</v>
      </c>
      <c r="O2668" s="37" t="s">
        <v>226</v>
      </c>
      <c r="P2668" s="37" t="s">
        <v>1308</v>
      </c>
      <c r="Q2668" t="s">
        <v>151</v>
      </c>
      <c r="R2668" t="s">
        <v>3943</v>
      </c>
      <c r="S2668" s="38">
        <v>17524500</v>
      </c>
      <c r="T2668" s="37">
        <v>1</v>
      </c>
      <c r="U2668" s="37">
        <v>1</v>
      </c>
      <c r="V2668" t="str">
        <f t="shared" ref="V2668" si="472">H2668</f>
        <v>COP</v>
      </c>
    </row>
    <row r="2669" spans="1:22" x14ac:dyDescent="0.2">
      <c r="A2669" t="str">
        <f t="shared" ref="A2669" si="473">D2669&amp;F2669&amp;E2669</f>
        <v>UT SOFT IG3CANALIT-SW-06-03</v>
      </c>
      <c r="B2669" t="str">
        <f t="shared" ref="B2669" si="474">E2669&amp;F2669</f>
        <v>IT-SW-06-03CANAL</v>
      </c>
      <c r="D2669" t="s">
        <v>3939</v>
      </c>
      <c r="E2669" t="s">
        <v>152</v>
      </c>
      <c r="F2669" s="37" t="s">
        <v>3938</v>
      </c>
      <c r="G2669" s="18" t="str">
        <f t="shared" ref="G2669" si="475">D2669</f>
        <v>UT SOFT IG3</v>
      </c>
      <c r="H2669" s="18" t="s">
        <v>119</v>
      </c>
      <c r="I2669" s="37" t="s">
        <v>67</v>
      </c>
      <c r="J2669" t="s">
        <v>218</v>
      </c>
      <c r="K2669" t="s">
        <v>211</v>
      </c>
      <c r="L2669" t="s">
        <v>3940</v>
      </c>
      <c r="M2669" t="s">
        <v>65</v>
      </c>
      <c r="N2669" s="37" t="s">
        <v>172</v>
      </c>
      <c r="O2669" s="37" t="s">
        <v>226</v>
      </c>
      <c r="P2669" s="37" t="s">
        <v>1308</v>
      </c>
      <c r="Q2669" t="s">
        <v>152</v>
      </c>
      <c r="R2669" t="s">
        <v>3943</v>
      </c>
      <c r="S2669" s="38">
        <v>18359000</v>
      </c>
      <c r="T2669" s="37">
        <v>1</v>
      </c>
      <c r="U2669" s="37">
        <v>1</v>
      </c>
      <c r="V2669" t="str">
        <f t="shared" ref="V2669" si="476">H2669</f>
        <v>COP</v>
      </c>
    </row>
    <row r="2670" spans="1:22" x14ac:dyDescent="0.2">
      <c r="A2670" t="str">
        <f t="shared" ref="A2670" si="477">D2670&amp;F2670&amp;E2670</f>
        <v>UT SOFT IG3CANALIT-SW-07-01</v>
      </c>
      <c r="B2670" t="str">
        <f t="shared" ref="B2670" si="478">E2670&amp;F2670</f>
        <v>IT-SW-07-01CANAL</v>
      </c>
      <c r="D2670" t="s">
        <v>3939</v>
      </c>
      <c r="E2670" t="s">
        <v>153</v>
      </c>
      <c r="F2670" s="37" t="s">
        <v>3938</v>
      </c>
      <c r="G2670" s="18" t="str">
        <f t="shared" ref="G2670" si="479">D2670</f>
        <v>UT SOFT IG3</v>
      </c>
      <c r="H2670" s="18" t="s">
        <v>119</v>
      </c>
      <c r="I2670" s="37" t="s">
        <v>67</v>
      </c>
      <c r="J2670" t="s">
        <v>219</v>
      </c>
      <c r="K2670" t="s">
        <v>40</v>
      </c>
      <c r="L2670" t="s">
        <v>21</v>
      </c>
      <c r="M2670" t="s">
        <v>65</v>
      </c>
      <c r="N2670" s="37" t="s">
        <v>224</v>
      </c>
      <c r="O2670" s="37" t="s">
        <v>66</v>
      </c>
      <c r="P2670" s="37" t="s">
        <v>1305</v>
      </c>
      <c r="Q2670" t="s">
        <v>153</v>
      </c>
      <c r="R2670" t="s">
        <v>3944</v>
      </c>
      <c r="S2670" s="38">
        <v>106250</v>
      </c>
      <c r="T2670" s="37">
        <v>1</v>
      </c>
      <c r="U2670" s="37">
        <v>1</v>
      </c>
      <c r="V2670" t="str">
        <f t="shared" ref="V2670" si="480">H2670</f>
        <v>COP</v>
      </c>
    </row>
    <row r="2671" spans="1:22" x14ac:dyDescent="0.2">
      <c r="A2671" t="str">
        <f t="shared" ref="A2671" si="481">D2671&amp;F2671&amp;E2671</f>
        <v>UT SOFT IG3CANALIT-SW-07-02</v>
      </c>
      <c r="B2671" t="str">
        <f t="shared" ref="B2671" si="482">E2671&amp;F2671</f>
        <v>IT-SW-07-02CANAL</v>
      </c>
      <c r="D2671" t="s">
        <v>3939</v>
      </c>
      <c r="E2671" t="s">
        <v>154</v>
      </c>
      <c r="F2671" s="37" t="s">
        <v>3938</v>
      </c>
      <c r="G2671" s="18" t="str">
        <f t="shared" ref="G2671" si="483">D2671</f>
        <v>UT SOFT IG3</v>
      </c>
      <c r="H2671" s="18" t="s">
        <v>119</v>
      </c>
      <c r="I2671" s="37" t="s">
        <v>67</v>
      </c>
      <c r="J2671" t="s">
        <v>219</v>
      </c>
      <c r="K2671" t="s">
        <v>40</v>
      </c>
      <c r="L2671" t="s">
        <v>21</v>
      </c>
      <c r="M2671" t="s">
        <v>65</v>
      </c>
      <c r="N2671" s="37" t="s">
        <v>224</v>
      </c>
      <c r="O2671" s="37" t="s">
        <v>226</v>
      </c>
      <c r="P2671" s="37" t="s">
        <v>1305</v>
      </c>
      <c r="Q2671" t="s">
        <v>154</v>
      </c>
      <c r="R2671" t="s">
        <v>3944</v>
      </c>
      <c r="S2671" s="38">
        <v>112500</v>
      </c>
      <c r="T2671" s="37">
        <v>1</v>
      </c>
      <c r="U2671" s="37">
        <v>1</v>
      </c>
      <c r="V2671" t="str">
        <f t="shared" ref="V2671" si="484">H2671</f>
        <v>COP</v>
      </c>
    </row>
    <row r="2672" spans="1:22" x14ac:dyDescent="0.2">
      <c r="A2672" t="str">
        <f t="shared" ref="A2672" si="485">D2672&amp;F2672&amp;E2672</f>
        <v>UT SOFT IG3CANALIT-SW-07-03</v>
      </c>
      <c r="B2672" t="str">
        <f t="shared" ref="B2672" si="486">E2672&amp;F2672</f>
        <v>IT-SW-07-03CANAL</v>
      </c>
      <c r="D2672" t="s">
        <v>3939</v>
      </c>
      <c r="E2672" t="s">
        <v>155</v>
      </c>
      <c r="F2672" s="37" t="s">
        <v>3938</v>
      </c>
      <c r="G2672" s="18" t="str">
        <f t="shared" ref="G2672" si="487">D2672</f>
        <v>UT SOFT IG3</v>
      </c>
      <c r="H2672" s="18" t="s">
        <v>119</v>
      </c>
      <c r="I2672" s="37" t="s">
        <v>67</v>
      </c>
      <c r="J2672" t="s">
        <v>219</v>
      </c>
      <c r="K2672" t="s">
        <v>40</v>
      </c>
      <c r="L2672" t="s">
        <v>21</v>
      </c>
      <c r="M2672" t="s">
        <v>65</v>
      </c>
      <c r="N2672" s="37" t="s">
        <v>225</v>
      </c>
      <c r="O2672" s="37" t="s">
        <v>66</v>
      </c>
      <c r="P2672" s="37" t="s">
        <v>1305</v>
      </c>
      <c r="Q2672" t="s">
        <v>155</v>
      </c>
      <c r="R2672" t="s">
        <v>3944</v>
      </c>
      <c r="S2672" s="38">
        <v>106250</v>
      </c>
      <c r="T2672" s="37">
        <v>1</v>
      </c>
      <c r="U2672" s="37">
        <v>1</v>
      </c>
      <c r="V2672" t="str">
        <f t="shared" ref="V2672" si="488">H2672</f>
        <v>COP</v>
      </c>
    </row>
    <row r="2673" spans="1:22" x14ac:dyDescent="0.2">
      <c r="A2673" t="str">
        <f t="shared" ref="A2673" si="489">D2673&amp;F2673&amp;E2673</f>
        <v>UT SOFT IG3CANALIT-SW-07-04</v>
      </c>
      <c r="B2673" t="str">
        <f t="shared" ref="B2673" si="490">E2673&amp;F2673</f>
        <v>IT-SW-07-04CANAL</v>
      </c>
      <c r="D2673" t="s">
        <v>3939</v>
      </c>
      <c r="E2673" t="s">
        <v>156</v>
      </c>
      <c r="F2673" s="37" t="s">
        <v>3938</v>
      </c>
      <c r="G2673" s="18" t="str">
        <f t="shared" ref="G2673" si="491">D2673</f>
        <v>UT SOFT IG3</v>
      </c>
      <c r="H2673" s="18" t="s">
        <v>119</v>
      </c>
      <c r="I2673" s="37" t="s">
        <v>67</v>
      </c>
      <c r="J2673" t="s">
        <v>219</v>
      </c>
      <c r="K2673" t="s">
        <v>40</v>
      </c>
      <c r="L2673" t="s">
        <v>21</v>
      </c>
      <c r="M2673" t="s">
        <v>65</v>
      </c>
      <c r="N2673" s="37" t="s">
        <v>225</v>
      </c>
      <c r="O2673" s="37" t="s">
        <v>226</v>
      </c>
      <c r="P2673" s="37" t="s">
        <v>1305</v>
      </c>
      <c r="Q2673" t="s">
        <v>156</v>
      </c>
      <c r="R2673" t="s">
        <v>3944</v>
      </c>
      <c r="S2673" s="38">
        <v>113750</v>
      </c>
      <c r="T2673" s="37">
        <v>1</v>
      </c>
      <c r="U2673" s="37">
        <v>1</v>
      </c>
      <c r="V2673" t="str">
        <f t="shared" ref="V2673" si="492">H2673</f>
        <v>COP</v>
      </c>
    </row>
    <row r="2674" spans="1:22" x14ac:dyDescent="0.2">
      <c r="A2674" t="str">
        <f t="shared" ref="A2674" si="493">D2674&amp;F2674&amp;E2674</f>
        <v>UT SOFT IG3CANALIT-SW-07-05</v>
      </c>
      <c r="B2674" t="str">
        <f t="shared" ref="B2674" si="494">E2674&amp;F2674</f>
        <v>IT-SW-07-05CANAL</v>
      </c>
      <c r="D2674" t="s">
        <v>3939</v>
      </c>
      <c r="E2674" t="s">
        <v>157</v>
      </c>
      <c r="F2674" s="37" t="s">
        <v>3938</v>
      </c>
      <c r="G2674" s="18" t="str">
        <f t="shared" ref="G2674" si="495">D2674</f>
        <v>UT SOFT IG3</v>
      </c>
      <c r="H2674" s="18" t="s">
        <v>119</v>
      </c>
      <c r="I2674" s="37" t="s">
        <v>67</v>
      </c>
      <c r="J2674" t="s">
        <v>219</v>
      </c>
      <c r="K2674" t="s">
        <v>40</v>
      </c>
      <c r="L2674" t="s">
        <v>21</v>
      </c>
      <c r="M2674" t="s">
        <v>65</v>
      </c>
      <c r="N2674" s="37" t="s">
        <v>172</v>
      </c>
      <c r="O2674" s="37" t="s">
        <v>66</v>
      </c>
      <c r="P2674" s="37" t="s">
        <v>1305</v>
      </c>
      <c r="Q2674" t="s">
        <v>157</v>
      </c>
      <c r="R2674" t="s">
        <v>3944</v>
      </c>
      <c r="S2674" s="38">
        <v>106250</v>
      </c>
      <c r="T2674" s="37">
        <v>1</v>
      </c>
      <c r="U2674" s="37">
        <v>1</v>
      </c>
      <c r="V2674" t="str">
        <f t="shared" ref="V2674" si="496">H2674</f>
        <v>COP</v>
      </c>
    </row>
    <row r="2675" spans="1:22" x14ac:dyDescent="0.2">
      <c r="A2675" t="str">
        <f t="shared" ref="A2675" si="497">D2675&amp;F2675&amp;E2675</f>
        <v>UT SOFT IG3CANALIT-SW-07-06</v>
      </c>
      <c r="B2675" t="str">
        <f t="shared" ref="B2675" si="498">E2675&amp;F2675</f>
        <v>IT-SW-07-06CANAL</v>
      </c>
      <c r="D2675" t="s">
        <v>3939</v>
      </c>
      <c r="E2675" t="s">
        <v>158</v>
      </c>
      <c r="F2675" s="37" t="s">
        <v>3938</v>
      </c>
      <c r="G2675" s="18" t="str">
        <f t="shared" ref="G2675" si="499">D2675</f>
        <v>UT SOFT IG3</v>
      </c>
      <c r="H2675" s="18" t="s">
        <v>119</v>
      </c>
      <c r="I2675" s="37" t="s">
        <v>67</v>
      </c>
      <c r="J2675" t="s">
        <v>219</v>
      </c>
      <c r="K2675" t="s">
        <v>40</v>
      </c>
      <c r="L2675" t="s">
        <v>21</v>
      </c>
      <c r="M2675" t="s">
        <v>65</v>
      </c>
      <c r="N2675" s="37" t="s">
        <v>172</v>
      </c>
      <c r="O2675" s="37" t="s">
        <v>226</v>
      </c>
      <c r="P2675" s="37" t="s">
        <v>1305</v>
      </c>
      <c r="Q2675" t="s">
        <v>158</v>
      </c>
      <c r="R2675" t="s">
        <v>3944</v>
      </c>
      <c r="S2675" s="38">
        <v>117500</v>
      </c>
      <c r="T2675" s="37">
        <v>1</v>
      </c>
      <c r="U2675" s="37">
        <v>1</v>
      </c>
      <c r="V2675" t="str">
        <f t="shared" ref="V2675" si="500">H2675</f>
        <v>COP</v>
      </c>
    </row>
    <row r="2676" spans="1:22" x14ac:dyDescent="0.2">
      <c r="A2676" t="str">
        <f t="shared" ref="A2676" si="501">D2676&amp;F2676&amp;E2676</f>
        <v>UT SOFT IG3CANALIT-SW-08-01</v>
      </c>
      <c r="B2676" t="str">
        <f t="shared" ref="B2676" si="502">E2676&amp;F2676</f>
        <v>IT-SW-08-01CANAL</v>
      </c>
      <c r="D2676" t="s">
        <v>3939</v>
      </c>
      <c r="E2676" t="s">
        <v>159</v>
      </c>
      <c r="F2676" s="37" t="s">
        <v>3938</v>
      </c>
      <c r="G2676" s="18" t="str">
        <f t="shared" ref="G2676" si="503">D2676</f>
        <v>UT SOFT IG3</v>
      </c>
      <c r="H2676" s="18" t="s">
        <v>119</v>
      </c>
      <c r="I2676" s="37" t="s">
        <v>67</v>
      </c>
      <c r="J2676" t="s">
        <v>220</v>
      </c>
      <c r="K2676" t="s">
        <v>212</v>
      </c>
      <c r="L2676" t="s">
        <v>3940</v>
      </c>
      <c r="M2676" t="s">
        <v>65</v>
      </c>
      <c r="N2676" s="37" t="s">
        <v>224</v>
      </c>
      <c r="O2676" s="37" t="s">
        <v>66</v>
      </c>
      <c r="P2676" s="37" t="s">
        <v>1308</v>
      </c>
      <c r="Q2676" t="s">
        <v>159</v>
      </c>
      <c r="R2676" t="s">
        <v>3944</v>
      </c>
      <c r="S2676" s="38">
        <v>106250</v>
      </c>
      <c r="T2676" s="37">
        <v>1</v>
      </c>
      <c r="U2676" s="37">
        <v>1</v>
      </c>
      <c r="V2676" t="str">
        <f t="shared" ref="V2676" si="504">H2676</f>
        <v>COP</v>
      </c>
    </row>
    <row r="2677" spans="1:22" x14ac:dyDescent="0.2">
      <c r="A2677" t="str">
        <f t="shared" ref="A2677" si="505">D2677&amp;F2677&amp;E2677</f>
        <v>UT SOFT IG3CANALIT-SW-08-02</v>
      </c>
      <c r="B2677" t="str">
        <f t="shared" ref="B2677" si="506">E2677&amp;F2677</f>
        <v>IT-SW-08-02CANAL</v>
      </c>
      <c r="D2677" t="s">
        <v>3939</v>
      </c>
      <c r="E2677" t="s">
        <v>160</v>
      </c>
      <c r="F2677" s="37" t="s">
        <v>3938</v>
      </c>
      <c r="G2677" s="18" t="str">
        <f t="shared" ref="G2677" si="507">D2677</f>
        <v>UT SOFT IG3</v>
      </c>
      <c r="H2677" s="18" t="s">
        <v>119</v>
      </c>
      <c r="I2677" s="37" t="s">
        <v>67</v>
      </c>
      <c r="J2677" t="s">
        <v>220</v>
      </c>
      <c r="K2677" t="s">
        <v>212</v>
      </c>
      <c r="L2677" t="s">
        <v>3940</v>
      </c>
      <c r="M2677" t="s">
        <v>65</v>
      </c>
      <c r="N2677" s="37" t="s">
        <v>224</v>
      </c>
      <c r="O2677" s="37" t="s">
        <v>226</v>
      </c>
      <c r="P2677" s="37" t="s">
        <v>1308</v>
      </c>
      <c r="Q2677" t="s">
        <v>160</v>
      </c>
      <c r="R2677" t="s">
        <v>3944</v>
      </c>
      <c r="S2677" s="38">
        <v>112500</v>
      </c>
      <c r="T2677" s="37">
        <v>1</v>
      </c>
      <c r="U2677" s="37">
        <v>1</v>
      </c>
      <c r="V2677" t="str">
        <f t="shared" ref="V2677" si="508">H2677</f>
        <v>COP</v>
      </c>
    </row>
    <row r="2678" spans="1:22" x14ac:dyDescent="0.2">
      <c r="A2678" t="str">
        <f t="shared" ref="A2678" si="509">D2678&amp;F2678&amp;E2678</f>
        <v>UT SOFT IG3CANALIT-SW-08-03</v>
      </c>
      <c r="B2678" t="str">
        <f t="shared" ref="B2678" si="510">E2678&amp;F2678</f>
        <v>IT-SW-08-03CANAL</v>
      </c>
      <c r="D2678" t="s">
        <v>3939</v>
      </c>
      <c r="E2678" t="s">
        <v>161</v>
      </c>
      <c r="F2678" s="37" t="s">
        <v>3938</v>
      </c>
      <c r="G2678" s="18" t="str">
        <f t="shared" ref="G2678" si="511">D2678</f>
        <v>UT SOFT IG3</v>
      </c>
      <c r="H2678" s="18" t="s">
        <v>119</v>
      </c>
      <c r="I2678" s="37" t="s">
        <v>67</v>
      </c>
      <c r="J2678" t="s">
        <v>220</v>
      </c>
      <c r="K2678" t="s">
        <v>212</v>
      </c>
      <c r="L2678" t="s">
        <v>3940</v>
      </c>
      <c r="M2678" t="s">
        <v>65</v>
      </c>
      <c r="N2678" s="37" t="s">
        <v>225</v>
      </c>
      <c r="O2678" s="37" t="s">
        <v>66</v>
      </c>
      <c r="P2678" s="37" t="s">
        <v>1308</v>
      </c>
      <c r="Q2678" t="s">
        <v>161</v>
      </c>
      <c r="R2678" t="s">
        <v>3944</v>
      </c>
      <c r="S2678" s="38">
        <v>106250</v>
      </c>
      <c r="T2678" s="37">
        <v>1</v>
      </c>
      <c r="U2678" s="37">
        <v>1</v>
      </c>
      <c r="V2678" t="str">
        <f t="shared" ref="V2678" si="512">H2678</f>
        <v>COP</v>
      </c>
    </row>
    <row r="2679" spans="1:22" x14ac:dyDescent="0.2">
      <c r="A2679" t="str">
        <f t="shared" ref="A2679" si="513">D2679&amp;F2679&amp;E2679</f>
        <v>UT SOFT IG3CANALIT-SW-08-04</v>
      </c>
      <c r="B2679" t="str">
        <f t="shared" ref="B2679" si="514">E2679&amp;F2679</f>
        <v>IT-SW-08-04CANAL</v>
      </c>
      <c r="D2679" t="s">
        <v>3939</v>
      </c>
      <c r="E2679" t="s">
        <v>180</v>
      </c>
      <c r="F2679" s="37" t="s">
        <v>3938</v>
      </c>
      <c r="G2679" s="18" t="str">
        <f t="shared" ref="G2679" si="515">D2679</f>
        <v>UT SOFT IG3</v>
      </c>
      <c r="H2679" s="18" t="s">
        <v>119</v>
      </c>
      <c r="I2679" s="37" t="s">
        <v>67</v>
      </c>
      <c r="J2679" t="s">
        <v>220</v>
      </c>
      <c r="K2679" t="s">
        <v>212</v>
      </c>
      <c r="L2679" t="s">
        <v>3940</v>
      </c>
      <c r="M2679" t="s">
        <v>65</v>
      </c>
      <c r="N2679" s="37" t="s">
        <v>225</v>
      </c>
      <c r="O2679" s="37" t="s">
        <v>226</v>
      </c>
      <c r="P2679" s="37" t="s">
        <v>1308</v>
      </c>
      <c r="Q2679" t="s">
        <v>180</v>
      </c>
      <c r="R2679" t="s">
        <v>3944</v>
      </c>
      <c r="S2679" s="38">
        <v>113750</v>
      </c>
      <c r="T2679" s="37">
        <v>1</v>
      </c>
      <c r="U2679" s="37">
        <v>1</v>
      </c>
      <c r="V2679" t="str">
        <f t="shared" ref="V2679" si="516">H2679</f>
        <v>COP</v>
      </c>
    </row>
    <row r="2680" spans="1:22" x14ac:dyDescent="0.2">
      <c r="A2680" t="str">
        <f t="shared" ref="A2680" si="517">D2680&amp;F2680&amp;E2680</f>
        <v>UT SOFT IG3CANALIT-SW-08-05</v>
      </c>
      <c r="B2680" t="str">
        <f t="shared" ref="B2680" si="518">E2680&amp;F2680</f>
        <v>IT-SW-08-05CANAL</v>
      </c>
      <c r="D2680" t="s">
        <v>3939</v>
      </c>
      <c r="E2680" t="s">
        <v>181</v>
      </c>
      <c r="F2680" s="37" t="s">
        <v>3938</v>
      </c>
      <c r="G2680" s="18" t="str">
        <f t="shared" ref="G2680" si="519">D2680</f>
        <v>UT SOFT IG3</v>
      </c>
      <c r="H2680" s="18" t="s">
        <v>119</v>
      </c>
      <c r="I2680" s="37" t="s">
        <v>67</v>
      </c>
      <c r="J2680" t="s">
        <v>220</v>
      </c>
      <c r="K2680" t="s">
        <v>212</v>
      </c>
      <c r="L2680" t="s">
        <v>3940</v>
      </c>
      <c r="M2680" t="s">
        <v>65</v>
      </c>
      <c r="N2680" s="37" t="s">
        <v>172</v>
      </c>
      <c r="O2680" s="37" t="s">
        <v>66</v>
      </c>
      <c r="P2680" s="37" t="s">
        <v>1308</v>
      </c>
      <c r="Q2680" t="s">
        <v>181</v>
      </c>
      <c r="R2680" t="s">
        <v>3944</v>
      </c>
      <c r="S2680" s="38">
        <v>106250</v>
      </c>
      <c r="T2680" s="37">
        <v>1</v>
      </c>
      <c r="U2680" s="37">
        <v>1</v>
      </c>
      <c r="V2680" t="str">
        <f t="shared" ref="V2680" si="520">H2680</f>
        <v>COP</v>
      </c>
    </row>
    <row r="2681" spans="1:22" x14ac:dyDescent="0.2">
      <c r="A2681" t="str">
        <f t="shared" ref="A2681" si="521">D2681&amp;F2681&amp;E2681</f>
        <v>UT SOFT IG3CANALIT-SW-08-06</v>
      </c>
      <c r="B2681" t="str">
        <f t="shared" ref="B2681" si="522">E2681&amp;F2681</f>
        <v>IT-SW-08-06CANAL</v>
      </c>
      <c r="D2681" t="s">
        <v>3939</v>
      </c>
      <c r="E2681" t="s">
        <v>182</v>
      </c>
      <c r="F2681" s="37" t="s">
        <v>3938</v>
      </c>
      <c r="G2681" s="18" t="str">
        <f t="shared" ref="G2681" si="523">D2681</f>
        <v>UT SOFT IG3</v>
      </c>
      <c r="H2681" s="18" t="s">
        <v>119</v>
      </c>
      <c r="I2681" s="37" t="s">
        <v>67</v>
      </c>
      <c r="J2681" t="s">
        <v>220</v>
      </c>
      <c r="K2681" t="s">
        <v>212</v>
      </c>
      <c r="L2681" t="s">
        <v>3940</v>
      </c>
      <c r="M2681" t="s">
        <v>65</v>
      </c>
      <c r="N2681" s="37" t="s">
        <v>172</v>
      </c>
      <c r="O2681" s="37" t="s">
        <v>226</v>
      </c>
      <c r="P2681" s="37" t="s">
        <v>1308</v>
      </c>
      <c r="Q2681" t="s">
        <v>182</v>
      </c>
      <c r="R2681" t="s">
        <v>3944</v>
      </c>
      <c r="S2681" s="38">
        <v>117500</v>
      </c>
      <c r="T2681" s="37">
        <v>1</v>
      </c>
      <c r="U2681" s="37">
        <v>1</v>
      </c>
      <c r="V2681" t="str">
        <f t="shared" ref="V2681" si="524">H2681</f>
        <v>COP</v>
      </c>
    </row>
    <row r="2682" spans="1:22" x14ac:dyDescent="0.2">
      <c r="A2682" t="str">
        <f t="shared" ref="A2682" si="525">D2682&amp;F2682&amp;E2682</f>
        <v>UT SOFT IG3CANALIT-SW-09-01</v>
      </c>
      <c r="B2682" t="str">
        <f t="shared" ref="B2682" si="526">E2682&amp;F2682</f>
        <v>IT-SW-09-01CANAL</v>
      </c>
      <c r="D2682" t="s">
        <v>3939</v>
      </c>
      <c r="E2682" t="s">
        <v>162</v>
      </c>
      <c r="F2682" s="37" t="s">
        <v>3938</v>
      </c>
      <c r="G2682" s="18" t="str">
        <f t="shared" ref="G2682" si="527">D2682</f>
        <v>UT SOFT IG3</v>
      </c>
      <c r="H2682" s="18" t="s">
        <v>119</v>
      </c>
      <c r="I2682" s="37" t="s">
        <v>67</v>
      </c>
      <c r="J2682" t="s">
        <v>221</v>
      </c>
      <c r="K2682" t="s">
        <v>211</v>
      </c>
      <c r="L2682" t="s">
        <v>3940</v>
      </c>
      <c r="M2682" t="s">
        <v>65</v>
      </c>
      <c r="N2682" s="37" t="s">
        <v>224</v>
      </c>
      <c r="O2682" s="37" t="s">
        <v>226</v>
      </c>
      <c r="P2682" s="37" t="s">
        <v>1305</v>
      </c>
      <c r="Q2682" t="s">
        <v>162</v>
      </c>
      <c r="R2682" t="s">
        <v>3943</v>
      </c>
      <c r="S2682" s="38">
        <v>16417000</v>
      </c>
      <c r="T2682" s="37">
        <v>1</v>
      </c>
      <c r="U2682" s="37">
        <v>1</v>
      </c>
      <c r="V2682" t="str">
        <f t="shared" ref="V2682" si="528">H2682</f>
        <v>COP</v>
      </c>
    </row>
    <row r="2683" spans="1:22" x14ac:dyDescent="0.2">
      <c r="A2683" t="str">
        <f t="shared" ref="A2683" si="529">D2683&amp;F2683&amp;E2683</f>
        <v>UT SOFT IG3CANALIT-SW-09-02</v>
      </c>
      <c r="B2683" t="str">
        <f t="shared" ref="B2683" si="530">E2683&amp;F2683</f>
        <v>IT-SW-09-02CANAL</v>
      </c>
      <c r="D2683" t="s">
        <v>3939</v>
      </c>
      <c r="E2683" t="s">
        <v>163</v>
      </c>
      <c r="F2683" s="37" t="s">
        <v>3938</v>
      </c>
      <c r="G2683" s="18" t="str">
        <f t="shared" ref="G2683" si="531">D2683</f>
        <v>UT SOFT IG3</v>
      </c>
      <c r="H2683" s="18" t="s">
        <v>119</v>
      </c>
      <c r="I2683" s="37" t="s">
        <v>67</v>
      </c>
      <c r="J2683" t="s">
        <v>221</v>
      </c>
      <c r="K2683" t="s">
        <v>211</v>
      </c>
      <c r="L2683" t="s">
        <v>3940</v>
      </c>
      <c r="M2683" t="s">
        <v>65</v>
      </c>
      <c r="N2683" s="37" t="s">
        <v>225</v>
      </c>
      <c r="O2683" s="37" t="s">
        <v>226</v>
      </c>
      <c r="P2683" s="37" t="s">
        <v>1305</v>
      </c>
      <c r="Q2683" t="s">
        <v>163</v>
      </c>
      <c r="R2683" t="s">
        <v>3943</v>
      </c>
      <c r="S2683" s="38">
        <v>17237850</v>
      </c>
      <c r="T2683" s="37">
        <v>1</v>
      </c>
      <c r="U2683" s="37">
        <v>1</v>
      </c>
      <c r="V2683" t="str">
        <f t="shared" ref="V2683" si="532">H2683</f>
        <v>COP</v>
      </c>
    </row>
    <row r="2684" spans="1:22" x14ac:dyDescent="0.2">
      <c r="A2684" t="str">
        <f t="shared" ref="A2684" si="533">D2684&amp;F2684&amp;E2684</f>
        <v>UT SOFT IG3CANALIT-SW-09-03</v>
      </c>
      <c r="B2684" t="str">
        <f t="shared" ref="B2684" si="534">E2684&amp;F2684</f>
        <v>IT-SW-09-03CANAL</v>
      </c>
      <c r="D2684" t="s">
        <v>3939</v>
      </c>
      <c r="E2684" t="s">
        <v>164</v>
      </c>
      <c r="F2684" s="37" t="s">
        <v>3938</v>
      </c>
      <c r="G2684" s="18" t="str">
        <f t="shared" ref="G2684" si="535">D2684</f>
        <v>UT SOFT IG3</v>
      </c>
      <c r="H2684" s="18" t="s">
        <v>119</v>
      </c>
      <c r="I2684" s="37" t="s">
        <v>67</v>
      </c>
      <c r="J2684" t="s">
        <v>221</v>
      </c>
      <c r="K2684" t="s">
        <v>211</v>
      </c>
      <c r="L2684" t="s">
        <v>3940</v>
      </c>
      <c r="M2684" t="s">
        <v>65</v>
      </c>
      <c r="N2684" s="37" t="s">
        <v>172</v>
      </c>
      <c r="O2684" s="37" t="s">
        <v>226</v>
      </c>
      <c r="P2684" s="37" t="s">
        <v>1305</v>
      </c>
      <c r="Q2684" t="s">
        <v>164</v>
      </c>
      <c r="R2684" t="s">
        <v>3943</v>
      </c>
      <c r="S2684" s="38">
        <v>18058700</v>
      </c>
      <c r="T2684" s="37">
        <v>1</v>
      </c>
      <c r="U2684" s="37">
        <v>1</v>
      </c>
      <c r="V2684" t="str">
        <f t="shared" ref="V2684" si="536">H2684</f>
        <v>COP</v>
      </c>
    </row>
    <row r="2685" spans="1:22" x14ac:dyDescent="0.2">
      <c r="A2685" t="str">
        <f t="shared" ref="A2685" si="537">D2685&amp;F2685&amp;E2685</f>
        <v>UT SOFT IG3CANALIT-SW-10-01</v>
      </c>
      <c r="B2685" t="str">
        <f t="shared" ref="B2685" si="538">E2685&amp;F2685</f>
        <v>IT-SW-10-01CANAL</v>
      </c>
      <c r="D2685" t="s">
        <v>3939</v>
      </c>
      <c r="E2685" t="s">
        <v>165</v>
      </c>
      <c r="F2685" s="37" t="s">
        <v>3938</v>
      </c>
      <c r="G2685" s="18" t="str">
        <f t="shared" ref="G2685" si="539">D2685</f>
        <v>UT SOFT IG3</v>
      </c>
      <c r="H2685" s="18" t="s">
        <v>119</v>
      </c>
      <c r="I2685" s="37" t="s">
        <v>67</v>
      </c>
      <c r="J2685" t="s">
        <v>222</v>
      </c>
      <c r="K2685" t="s">
        <v>210</v>
      </c>
      <c r="L2685" t="s">
        <v>3940</v>
      </c>
      <c r="M2685" t="s">
        <v>65</v>
      </c>
      <c r="N2685" s="37" t="s">
        <v>225</v>
      </c>
      <c r="O2685" s="37" t="s">
        <v>66</v>
      </c>
      <c r="P2685" s="37" t="s">
        <v>1305</v>
      </c>
      <c r="Q2685" t="s">
        <v>165</v>
      </c>
      <c r="R2685" t="s">
        <v>3942</v>
      </c>
      <c r="S2685" s="38">
        <v>116250</v>
      </c>
      <c r="T2685" s="37">
        <v>1</v>
      </c>
      <c r="U2685" s="37">
        <v>1</v>
      </c>
      <c r="V2685" t="str">
        <f t="shared" ref="V2685" si="540">H2685</f>
        <v>COP</v>
      </c>
    </row>
    <row r="2686" spans="1:22" x14ac:dyDescent="0.2">
      <c r="A2686" t="str">
        <f t="shared" ref="A2686" si="541">D2686&amp;F2686&amp;E2686</f>
        <v>UT SOFT IG3CANALIT-SW-10-02</v>
      </c>
      <c r="B2686" t="str">
        <f t="shared" ref="B2686" si="542">E2686&amp;F2686</f>
        <v>IT-SW-10-02CANAL</v>
      </c>
      <c r="D2686" t="s">
        <v>3939</v>
      </c>
      <c r="E2686" t="s">
        <v>166</v>
      </c>
      <c r="F2686" s="37" t="s">
        <v>3938</v>
      </c>
      <c r="G2686" s="18" t="str">
        <f t="shared" ref="G2686" si="543">D2686</f>
        <v>UT SOFT IG3</v>
      </c>
      <c r="H2686" s="18" t="s">
        <v>119</v>
      </c>
      <c r="I2686" s="37" t="s">
        <v>67</v>
      </c>
      <c r="J2686" t="s">
        <v>222</v>
      </c>
      <c r="K2686" t="s">
        <v>210</v>
      </c>
      <c r="L2686" t="s">
        <v>3940</v>
      </c>
      <c r="M2686" t="s">
        <v>65</v>
      </c>
      <c r="N2686" s="37" t="s">
        <v>225</v>
      </c>
      <c r="O2686" s="37" t="s">
        <v>226</v>
      </c>
      <c r="P2686" s="37" t="s">
        <v>1305</v>
      </c>
      <c r="Q2686" t="s">
        <v>166</v>
      </c>
      <c r="R2686" t="s">
        <v>3942</v>
      </c>
      <c r="S2686" s="38">
        <v>125000</v>
      </c>
      <c r="T2686" s="37">
        <v>1</v>
      </c>
      <c r="U2686" s="37">
        <v>1</v>
      </c>
      <c r="V2686" t="str">
        <f t="shared" ref="V2686" si="544">H2686</f>
        <v>COP</v>
      </c>
    </row>
    <row r="2687" spans="1:22" x14ac:dyDescent="0.2">
      <c r="A2687" t="str">
        <f t="shared" ref="A2687" si="545">D2687&amp;F2687&amp;E2687</f>
        <v>UT SOFT IG3CANALIT-SW-10-03</v>
      </c>
      <c r="B2687" t="str">
        <f t="shared" ref="B2687" si="546">E2687&amp;F2687</f>
        <v>IT-SW-10-03CANAL</v>
      </c>
      <c r="D2687" t="s">
        <v>3939</v>
      </c>
      <c r="E2687" t="s">
        <v>167</v>
      </c>
      <c r="F2687" s="37" t="s">
        <v>3938</v>
      </c>
      <c r="G2687" s="18" t="str">
        <f t="shared" ref="G2687" si="547">D2687</f>
        <v>UT SOFT IG3</v>
      </c>
      <c r="H2687" s="18" t="s">
        <v>119</v>
      </c>
      <c r="I2687" s="37" t="s">
        <v>67</v>
      </c>
      <c r="J2687" t="s">
        <v>222</v>
      </c>
      <c r="K2687" t="s">
        <v>210</v>
      </c>
      <c r="L2687" t="s">
        <v>3940</v>
      </c>
      <c r="M2687" t="s">
        <v>65</v>
      </c>
      <c r="N2687" s="37" t="s">
        <v>224</v>
      </c>
      <c r="O2687" s="37" t="s">
        <v>66</v>
      </c>
      <c r="P2687" s="37" t="s">
        <v>1305</v>
      </c>
      <c r="Q2687" t="s">
        <v>167</v>
      </c>
      <c r="R2687" t="s">
        <v>3942</v>
      </c>
      <c r="S2687" s="38">
        <v>116250</v>
      </c>
      <c r="T2687" s="37">
        <v>1</v>
      </c>
      <c r="U2687" s="37">
        <v>1</v>
      </c>
      <c r="V2687" t="str">
        <f t="shared" ref="V2687" si="548">H2687</f>
        <v>COP</v>
      </c>
    </row>
    <row r="2688" spans="1:22" x14ac:dyDescent="0.2">
      <c r="A2688" t="str">
        <f t="shared" ref="A2688" si="549">D2688&amp;F2688&amp;E2688</f>
        <v>UT SOFT IG3CANALIT-SW-10-04</v>
      </c>
      <c r="B2688" t="str">
        <f t="shared" ref="B2688" si="550">E2688&amp;F2688</f>
        <v>IT-SW-10-04CANAL</v>
      </c>
      <c r="D2688" t="s">
        <v>3939</v>
      </c>
      <c r="E2688" t="s">
        <v>168</v>
      </c>
      <c r="F2688" s="37" t="s">
        <v>3938</v>
      </c>
      <c r="G2688" s="18" t="str">
        <f t="shared" ref="G2688" si="551">D2688</f>
        <v>UT SOFT IG3</v>
      </c>
      <c r="H2688" s="18" t="s">
        <v>119</v>
      </c>
      <c r="I2688" s="37" t="s">
        <v>67</v>
      </c>
      <c r="J2688" t="s">
        <v>222</v>
      </c>
      <c r="K2688" t="s">
        <v>210</v>
      </c>
      <c r="L2688" t="s">
        <v>3940</v>
      </c>
      <c r="M2688" t="s">
        <v>65</v>
      </c>
      <c r="N2688" s="37" t="s">
        <v>172</v>
      </c>
      <c r="O2688" s="37" t="s">
        <v>66</v>
      </c>
      <c r="P2688" s="37" t="s">
        <v>1305</v>
      </c>
      <c r="Q2688" t="s">
        <v>168</v>
      </c>
      <c r="R2688" t="s">
        <v>3942</v>
      </c>
      <c r="S2688" s="38">
        <v>116250</v>
      </c>
      <c r="T2688" s="37">
        <v>1</v>
      </c>
      <c r="U2688" s="37">
        <v>1</v>
      </c>
      <c r="V2688" t="str">
        <f t="shared" ref="V2688" si="552">H2688</f>
        <v>COP</v>
      </c>
    </row>
    <row r="2689" spans="1:22" x14ac:dyDescent="0.2">
      <c r="A2689" t="str">
        <f t="shared" ref="A2689" si="553">D2689&amp;F2689&amp;E2689</f>
        <v>UT SOFT IG3CANALIT-SW-10-05</v>
      </c>
      <c r="B2689" t="str">
        <f t="shared" ref="B2689" si="554">E2689&amp;F2689</f>
        <v>IT-SW-10-05CANAL</v>
      </c>
      <c r="D2689" t="s">
        <v>3939</v>
      </c>
      <c r="E2689" t="s">
        <v>169</v>
      </c>
      <c r="F2689" s="37" t="s">
        <v>3938</v>
      </c>
      <c r="G2689" s="18" t="str">
        <f t="shared" ref="G2689" si="555">D2689</f>
        <v>UT SOFT IG3</v>
      </c>
      <c r="H2689" s="18" t="s">
        <v>119</v>
      </c>
      <c r="I2689" s="37" t="s">
        <v>67</v>
      </c>
      <c r="J2689" t="s">
        <v>222</v>
      </c>
      <c r="K2689" t="s">
        <v>210</v>
      </c>
      <c r="L2689" t="s">
        <v>3940</v>
      </c>
      <c r="M2689" t="s">
        <v>65</v>
      </c>
      <c r="N2689" s="37" t="s">
        <v>172</v>
      </c>
      <c r="O2689" s="37" t="s">
        <v>226</v>
      </c>
      <c r="P2689" s="37" t="s">
        <v>1305</v>
      </c>
      <c r="Q2689" t="s">
        <v>169</v>
      </c>
      <c r="R2689" t="s">
        <v>3942</v>
      </c>
      <c r="S2689" s="38">
        <v>128750</v>
      </c>
      <c r="T2689" s="37">
        <v>1</v>
      </c>
      <c r="U2689" s="37">
        <v>1</v>
      </c>
      <c r="V2689" t="str">
        <f t="shared" ref="V2689" si="556">H2689</f>
        <v>COP</v>
      </c>
    </row>
    <row r="2690" spans="1:22" x14ac:dyDescent="0.2">
      <c r="A2690" t="str">
        <f t="shared" ref="A2690" si="557">D2690&amp;F2690&amp;E2690</f>
        <v>UT SOFT IG3CANALIT-SW-10-06</v>
      </c>
      <c r="B2690" t="str">
        <f t="shared" ref="B2690" si="558">E2690&amp;F2690</f>
        <v>IT-SW-10-06CANAL</v>
      </c>
      <c r="D2690" t="s">
        <v>3939</v>
      </c>
      <c r="E2690" t="s">
        <v>170</v>
      </c>
      <c r="F2690" s="37" t="s">
        <v>3938</v>
      </c>
      <c r="G2690" s="18" t="str">
        <f t="shared" ref="G2690" si="559">D2690</f>
        <v>UT SOFT IG3</v>
      </c>
      <c r="H2690" s="18" t="s">
        <v>119</v>
      </c>
      <c r="I2690" s="37" t="s">
        <v>67</v>
      </c>
      <c r="J2690" t="s">
        <v>222</v>
      </c>
      <c r="K2690" t="s">
        <v>210</v>
      </c>
      <c r="L2690" t="s">
        <v>3940</v>
      </c>
      <c r="M2690" t="s">
        <v>65</v>
      </c>
      <c r="N2690" s="37" t="s">
        <v>224</v>
      </c>
      <c r="O2690" s="37" t="s">
        <v>226</v>
      </c>
      <c r="P2690" s="37" t="s">
        <v>1305</v>
      </c>
      <c r="Q2690" t="s">
        <v>170</v>
      </c>
      <c r="R2690" t="s">
        <v>3942</v>
      </c>
      <c r="S2690" s="38">
        <v>123750</v>
      </c>
      <c r="T2690" s="37">
        <v>1</v>
      </c>
      <c r="U2690" s="37">
        <v>1</v>
      </c>
      <c r="V2690" t="str">
        <f t="shared" ref="V2690" si="560">H2690</f>
        <v>COP</v>
      </c>
    </row>
    <row r="2691" spans="1:22" x14ac:dyDescent="0.2">
      <c r="A2691" t="str">
        <f t="shared" ref="A2691" si="561">D2691&amp;F2691&amp;E2691</f>
        <v>UT SOFT IG3CANALIT-SW-11-01</v>
      </c>
      <c r="B2691" t="str">
        <f t="shared" ref="B2691" si="562">E2691&amp;F2691</f>
        <v>IT-SW-11-01CANAL</v>
      </c>
      <c r="D2691" t="s">
        <v>3939</v>
      </c>
      <c r="E2691" t="s">
        <v>183</v>
      </c>
      <c r="F2691" s="37" t="s">
        <v>3938</v>
      </c>
      <c r="G2691" s="18" t="str">
        <f t="shared" ref="G2691" si="563">D2691</f>
        <v>UT SOFT IG3</v>
      </c>
      <c r="H2691" s="18" t="s">
        <v>119</v>
      </c>
      <c r="I2691" s="37" t="s">
        <v>67</v>
      </c>
      <c r="J2691" t="s">
        <v>223</v>
      </c>
      <c r="K2691" t="s">
        <v>210</v>
      </c>
      <c r="L2691" t="s">
        <v>3940</v>
      </c>
      <c r="M2691" t="s">
        <v>65</v>
      </c>
      <c r="N2691" s="37" t="s">
        <v>224</v>
      </c>
      <c r="O2691" s="37" t="s">
        <v>226</v>
      </c>
      <c r="P2691" s="37" t="s">
        <v>1305</v>
      </c>
      <c r="Q2691" t="s">
        <v>183</v>
      </c>
      <c r="R2691" t="s">
        <v>3942</v>
      </c>
      <c r="S2691" s="38">
        <v>111250</v>
      </c>
      <c r="T2691" s="37">
        <v>1</v>
      </c>
      <c r="U2691" s="37">
        <v>1</v>
      </c>
      <c r="V2691" t="str">
        <f t="shared" ref="V2691" si="564">H2691</f>
        <v>COP</v>
      </c>
    </row>
    <row r="2692" spans="1:22" x14ac:dyDescent="0.2">
      <c r="A2692" t="str">
        <f t="shared" ref="A2692" si="565">D2692&amp;F2692&amp;E2692</f>
        <v>UT SOFT IG3CANALIT-SW-11-02</v>
      </c>
      <c r="B2692" t="str">
        <f t="shared" ref="B2692" si="566">E2692&amp;F2692</f>
        <v>IT-SW-11-02CANAL</v>
      </c>
      <c r="D2692" t="s">
        <v>3939</v>
      </c>
      <c r="E2692" t="s">
        <v>184</v>
      </c>
      <c r="F2692" s="37" t="s">
        <v>3938</v>
      </c>
      <c r="G2692" s="18" t="str">
        <f t="shared" ref="G2692" si="567">D2692</f>
        <v>UT SOFT IG3</v>
      </c>
      <c r="H2692" s="18" t="s">
        <v>119</v>
      </c>
      <c r="I2692" s="37" t="s">
        <v>67</v>
      </c>
      <c r="J2692" t="s">
        <v>223</v>
      </c>
      <c r="K2692" t="s">
        <v>210</v>
      </c>
      <c r="L2692" t="s">
        <v>3940</v>
      </c>
      <c r="M2692" t="s">
        <v>65</v>
      </c>
      <c r="N2692" s="37" t="s">
        <v>225</v>
      </c>
      <c r="O2692" s="37" t="s">
        <v>66</v>
      </c>
      <c r="P2692" s="37" t="s">
        <v>1305</v>
      </c>
      <c r="Q2692" t="s">
        <v>184</v>
      </c>
      <c r="R2692" t="s">
        <v>3942</v>
      </c>
      <c r="S2692" s="38">
        <v>105000</v>
      </c>
      <c r="T2692" s="37">
        <v>1</v>
      </c>
      <c r="U2692" s="37">
        <v>1</v>
      </c>
      <c r="V2692" t="str">
        <f t="shared" ref="V2692" si="568">H2692</f>
        <v>COP</v>
      </c>
    </row>
    <row r="2693" spans="1:22" x14ac:dyDescent="0.2">
      <c r="A2693" t="str">
        <f t="shared" ref="A2693" si="569">D2693&amp;F2693&amp;E2693</f>
        <v>UT SOFT IG3CANALIT-SW-11-03</v>
      </c>
      <c r="B2693" t="str">
        <f t="shared" ref="B2693" si="570">E2693&amp;F2693</f>
        <v>IT-SW-11-03CANAL</v>
      </c>
      <c r="D2693" t="s">
        <v>3939</v>
      </c>
      <c r="E2693" t="s">
        <v>185</v>
      </c>
      <c r="F2693" s="37" t="s">
        <v>3938</v>
      </c>
      <c r="G2693" s="18" t="str">
        <f t="shared" ref="G2693" si="571">D2693</f>
        <v>UT SOFT IG3</v>
      </c>
      <c r="H2693" s="18" t="s">
        <v>119</v>
      </c>
      <c r="I2693" s="37" t="s">
        <v>67</v>
      </c>
      <c r="J2693" t="s">
        <v>223</v>
      </c>
      <c r="K2693" t="s">
        <v>210</v>
      </c>
      <c r="L2693" t="s">
        <v>3940</v>
      </c>
      <c r="M2693" t="s">
        <v>65</v>
      </c>
      <c r="N2693" s="37" t="s">
        <v>225</v>
      </c>
      <c r="O2693" s="37" t="s">
        <v>226</v>
      </c>
      <c r="P2693" s="37" t="s">
        <v>1305</v>
      </c>
      <c r="Q2693" t="s">
        <v>185</v>
      </c>
      <c r="R2693" t="s">
        <v>3942</v>
      </c>
      <c r="S2693" s="38">
        <v>112500</v>
      </c>
      <c r="T2693" s="37">
        <v>1</v>
      </c>
      <c r="U2693" s="37">
        <v>1</v>
      </c>
      <c r="V2693" t="str">
        <f t="shared" ref="V2693" si="572">H2693</f>
        <v>COP</v>
      </c>
    </row>
    <row r="2694" spans="1:22" x14ac:dyDescent="0.2">
      <c r="A2694" t="str">
        <f t="shared" ref="A2694" si="573">D2694&amp;F2694&amp;E2694</f>
        <v>UT SOFT IG3CANALIT-SW-11-04</v>
      </c>
      <c r="B2694" t="str">
        <f t="shared" ref="B2694" si="574">E2694&amp;F2694</f>
        <v>IT-SW-11-04CANAL</v>
      </c>
      <c r="D2694" t="s">
        <v>3939</v>
      </c>
      <c r="E2694" t="s">
        <v>186</v>
      </c>
      <c r="F2694" s="37" t="s">
        <v>3938</v>
      </c>
      <c r="G2694" s="18" t="str">
        <f t="shared" ref="G2694" si="575">D2694</f>
        <v>UT SOFT IG3</v>
      </c>
      <c r="H2694" s="18" t="s">
        <v>119</v>
      </c>
      <c r="I2694" s="37" t="s">
        <v>67</v>
      </c>
      <c r="J2694" t="s">
        <v>223</v>
      </c>
      <c r="K2694" t="s">
        <v>210</v>
      </c>
      <c r="L2694" t="s">
        <v>3940</v>
      </c>
      <c r="M2694" t="s">
        <v>65</v>
      </c>
      <c r="N2694" s="37" t="s">
        <v>172</v>
      </c>
      <c r="O2694" s="37" t="s">
        <v>66</v>
      </c>
      <c r="P2694" s="37" t="s">
        <v>1305</v>
      </c>
      <c r="Q2694" t="s">
        <v>186</v>
      </c>
      <c r="R2694" t="s">
        <v>3942</v>
      </c>
      <c r="S2694" s="38">
        <v>105000</v>
      </c>
      <c r="T2694" s="37">
        <v>1</v>
      </c>
      <c r="U2694" s="37">
        <v>1</v>
      </c>
      <c r="V2694" t="str">
        <f t="shared" ref="V2694" si="576">H2694</f>
        <v>COP</v>
      </c>
    </row>
    <row r="2695" spans="1:22" x14ac:dyDescent="0.2">
      <c r="A2695" t="str">
        <f t="shared" ref="A2695" si="577">D2695&amp;F2695&amp;E2695</f>
        <v>UT SOFT IG3CANALIT-SW-11-05</v>
      </c>
      <c r="B2695" t="str">
        <f t="shared" ref="B2695" si="578">E2695&amp;F2695</f>
        <v>IT-SW-11-05CANAL</v>
      </c>
      <c r="D2695" t="s">
        <v>3939</v>
      </c>
      <c r="E2695" t="s">
        <v>187</v>
      </c>
      <c r="F2695" s="37" t="s">
        <v>3938</v>
      </c>
      <c r="G2695" s="18" t="str">
        <f t="shared" ref="G2695" si="579">D2695</f>
        <v>UT SOFT IG3</v>
      </c>
      <c r="H2695" s="18" t="s">
        <v>119</v>
      </c>
      <c r="I2695" s="37" t="s">
        <v>67</v>
      </c>
      <c r="J2695" t="s">
        <v>223</v>
      </c>
      <c r="K2695" t="s">
        <v>210</v>
      </c>
      <c r="L2695" t="s">
        <v>3940</v>
      </c>
      <c r="M2695" t="s">
        <v>65</v>
      </c>
      <c r="N2695" s="37" t="s">
        <v>172</v>
      </c>
      <c r="O2695" s="37" t="s">
        <v>226</v>
      </c>
      <c r="P2695" s="37" t="s">
        <v>1305</v>
      </c>
      <c r="Q2695" t="s">
        <v>187</v>
      </c>
      <c r="R2695" t="s">
        <v>3942</v>
      </c>
      <c r="S2695" s="38">
        <v>116250</v>
      </c>
      <c r="T2695" s="37">
        <v>1</v>
      </c>
      <c r="U2695" s="37">
        <v>1</v>
      </c>
      <c r="V2695" t="str">
        <f t="shared" ref="V2695" si="580">H2695</f>
        <v>COP</v>
      </c>
    </row>
    <row r="2696" spans="1:22" x14ac:dyDescent="0.2">
      <c r="A2696" t="str">
        <f t="shared" ref="A2696" si="581">D2696&amp;F2696&amp;E2696</f>
        <v>UT SOFT IG3CANALIT-SW-11-06</v>
      </c>
      <c r="B2696" t="str">
        <f t="shared" ref="B2696" si="582">E2696&amp;F2696</f>
        <v>IT-SW-11-06CANAL</v>
      </c>
      <c r="D2696" t="s">
        <v>3939</v>
      </c>
      <c r="E2696" t="s">
        <v>188</v>
      </c>
      <c r="F2696" s="37" t="s">
        <v>3938</v>
      </c>
      <c r="G2696" s="18" t="str">
        <f t="shared" ref="G2696" si="583">D2696</f>
        <v>UT SOFT IG3</v>
      </c>
      <c r="H2696" s="18" t="s">
        <v>119</v>
      </c>
      <c r="I2696" s="37" t="s">
        <v>67</v>
      </c>
      <c r="J2696" t="s">
        <v>223</v>
      </c>
      <c r="K2696" t="s">
        <v>210</v>
      </c>
      <c r="L2696" t="s">
        <v>3940</v>
      </c>
      <c r="M2696" t="s">
        <v>65</v>
      </c>
      <c r="N2696" s="37" t="s">
        <v>224</v>
      </c>
      <c r="O2696" s="37" t="s">
        <v>66</v>
      </c>
      <c r="P2696" s="37" t="s">
        <v>1305</v>
      </c>
      <c r="Q2696" t="s">
        <v>188</v>
      </c>
      <c r="R2696" t="s">
        <v>3942</v>
      </c>
      <c r="S2696" s="38">
        <v>105000</v>
      </c>
      <c r="T2696" s="37">
        <v>1</v>
      </c>
      <c r="U2696" s="37">
        <v>1</v>
      </c>
      <c r="V2696" t="str">
        <f t="shared" ref="V2696" si="584">H2696</f>
        <v>COP</v>
      </c>
    </row>
    <row r="2697" spans="1:22" x14ac:dyDescent="0.2">
      <c r="A2697" t="str">
        <f t="shared" ref="A2697" si="585">D2697&amp;F2697&amp;E2697</f>
        <v>Catalogo principalCSP ENTIDADES NO CUALIFICADASCFQ7TTC0HBSM-0001_NCLF</v>
      </c>
      <c r="B2697" t="str">
        <f t="shared" ref="B2697" si="586">E2697&amp;F2697</f>
        <v>CFQ7TTC0HBSM-0001_NCLFCSP ENTIDADES NO CUALIFICADAS</v>
      </c>
      <c r="D2697" t="s">
        <v>122</v>
      </c>
      <c r="E2697" t="s">
        <v>4267</v>
      </c>
      <c r="F2697" s="37" t="s">
        <v>2547</v>
      </c>
      <c r="G2697" s="18" t="str">
        <f t="shared" ref="G2697" si="587">D2697</f>
        <v>Catalogo principal</v>
      </c>
      <c r="H2697" s="18" t="s">
        <v>121</v>
      </c>
      <c r="I2697" s="37" t="s">
        <v>67</v>
      </c>
      <c r="J2697" t="s">
        <v>4268</v>
      </c>
      <c r="K2697" t="s">
        <v>40</v>
      </c>
      <c r="L2697" t="s">
        <v>21</v>
      </c>
      <c r="M2697" t="s">
        <v>3966</v>
      </c>
      <c r="N2697" s="37" t="s">
        <v>67</v>
      </c>
      <c r="O2697" s="37" t="s">
        <v>67</v>
      </c>
      <c r="P2697" s="37" t="s">
        <v>3759</v>
      </c>
      <c r="Q2697" t="s">
        <v>4267</v>
      </c>
      <c r="R2697" t="s">
        <v>3691</v>
      </c>
      <c r="S2697" s="38">
        <v>0</v>
      </c>
      <c r="T2697" s="37">
        <v>1</v>
      </c>
      <c r="U2697" s="37">
        <v>0</v>
      </c>
      <c r="V2697" t="str">
        <f t="shared" ref="V2697" si="588">H2697</f>
        <v>USD</v>
      </c>
    </row>
    <row r="2698" spans="1:22" x14ac:dyDescent="0.2">
      <c r="A2698" t="str">
        <f t="shared" ref="A2698" si="589">D2698&amp;F2698&amp;E2698</f>
        <v>Catalogo principalCSP ENTIDADES NO CUALIFICADASCFQ7TTC0RWPR-0001_NCLF</v>
      </c>
      <c r="B2698" t="str">
        <f t="shared" ref="B2698" si="590">E2698&amp;F2698</f>
        <v>CFQ7TTC0RWPR-0001_NCLFCSP ENTIDADES NO CUALIFICADAS</v>
      </c>
      <c r="D2698" t="s">
        <v>122</v>
      </c>
      <c r="E2698" t="s">
        <v>4269</v>
      </c>
      <c r="F2698" s="37" t="s">
        <v>2547</v>
      </c>
      <c r="G2698" s="18" t="str">
        <f t="shared" ref="G2698" si="591">D2698</f>
        <v>Catalogo principal</v>
      </c>
      <c r="H2698" s="18" t="s">
        <v>121</v>
      </c>
      <c r="I2698" s="37" t="s">
        <v>67</v>
      </c>
      <c r="J2698" t="s">
        <v>4270</v>
      </c>
      <c r="K2698" t="s">
        <v>40</v>
      </c>
      <c r="L2698" t="s">
        <v>21</v>
      </c>
      <c r="M2698" t="s">
        <v>3966</v>
      </c>
      <c r="N2698" s="37" t="s">
        <v>67</v>
      </c>
      <c r="O2698" s="37" t="s">
        <v>67</v>
      </c>
      <c r="P2698" s="37" t="s">
        <v>3759</v>
      </c>
      <c r="Q2698" t="s">
        <v>4269</v>
      </c>
      <c r="R2698" t="s">
        <v>3691</v>
      </c>
      <c r="S2698" s="38">
        <v>75</v>
      </c>
      <c r="T2698" s="37">
        <v>1</v>
      </c>
      <c r="U2698" s="37">
        <v>0</v>
      </c>
      <c r="V2698" t="str">
        <f t="shared" ref="V2698" si="592">H2698</f>
        <v>USD</v>
      </c>
    </row>
    <row r="2699" spans="1:22" x14ac:dyDescent="0.2">
      <c r="A2699" t="str">
        <f t="shared" ref="A2699" si="593">D2699&amp;F2699&amp;E2699</f>
        <v>Catalogo principalCSP ENTIDADES NO CUALIFICADASCFQ7TTC0QTFK-0002_NCLF</v>
      </c>
      <c r="B2699" t="str">
        <f t="shared" ref="B2699" si="594">E2699&amp;F2699</f>
        <v>CFQ7TTC0QTFK-0002_NCLFCSP ENTIDADES NO CUALIFICADAS</v>
      </c>
      <c r="D2699" t="s">
        <v>122</v>
      </c>
      <c r="E2699" t="s">
        <v>4271</v>
      </c>
      <c r="F2699" s="37" t="s">
        <v>2547</v>
      </c>
      <c r="G2699" s="18" t="str">
        <f t="shared" ref="G2699" si="595">D2699</f>
        <v>Catalogo principal</v>
      </c>
      <c r="H2699" s="18" t="s">
        <v>121</v>
      </c>
      <c r="I2699" s="37" t="s">
        <v>67</v>
      </c>
      <c r="J2699" t="s">
        <v>4272</v>
      </c>
      <c r="K2699" t="s">
        <v>40</v>
      </c>
      <c r="L2699" t="s">
        <v>21</v>
      </c>
      <c r="M2699" t="s">
        <v>3966</v>
      </c>
      <c r="N2699" s="37" t="s">
        <v>67</v>
      </c>
      <c r="O2699" s="37" t="s">
        <v>67</v>
      </c>
      <c r="P2699" s="37" t="s">
        <v>3759</v>
      </c>
      <c r="Q2699" t="s">
        <v>4271</v>
      </c>
      <c r="R2699" t="s">
        <v>3691</v>
      </c>
      <c r="S2699" s="38">
        <v>4166.7</v>
      </c>
      <c r="T2699" s="37">
        <v>1</v>
      </c>
      <c r="U2699" s="37">
        <v>0</v>
      </c>
      <c r="V2699" t="str">
        <f t="shared" ref="V2699" si="596">H2699</f>
        <v>USD</v>
      </c>
    </row>
    <row r="2700" spans="1:22" x14ac:dyDescent="0.2">
      <c r="A2700" t="str">
        <f t="shared" ref="A2700" si="597">D2700&amp;F2700&amp;E2700</f>
        <v>Catalogo principalCSP ENTIDADES NO CUALIFICADASCFQ7TTC0JPGV-0002_NCLF</v>
      </c>
      <c r="B2700" t="str">
        <f t="shared" ref="B2700" si="598">E2700&amp;F2700</f>
        <v>CFQ7TTC0JPGV-0002_NCLFCSP ENTIDADES NO CUALIFICADAS</v>
      </c>
      <c r="D2700" t="s">
        <v>122</v>
      </c>
      <c r="E2700" t="s">
        <v>4273</v>
      </c>
      <c r="F2700" s="37" t="s">
        <v>2547</v>
      </c>
      <c r="G2700" s="18" t="str">
        <f t="shared" ref="G2700" si="599">D2700</f>
        <v>Catalogo principal</v>
      </c>
      <c r="H2700" s="18" t="s">
        <v>121</v>
      </c>
      <c r="I2700" s="37" t="s">
        <v>67</v>
      </c>
      <c r="J2700" t="s">
        <v>4274</v>
      </c>
      <c r="K2700" t="s">
        <v>40</v>
      </c>
      <c r="L2700" t="s">
        <v>21</v>
      </c>
      <c r="M2700" t="s">
        <v>3966</v>
      </c>
      <c r="N2700" s="37" t="s">
        <v>67</v>
      </c>
      <c r="O2700" s="37" t="s">
        <v>67</v>
      </c>
      <c r="P2700" s="37" t="s">
        <v>3759</v>
      </c>
      <c r="Q2700" t="s">
        <v>4273</v>
      </c>
      <c r="R2700" t="s">
        <v>3691</v>
      </c>
      <c r="S2700" s="38">
        <v>2</v>
      </c>
      <c r="T2700" s="37">
        <v>1</v>
      </c>
      <c r="U2700" s="37">
        <v>0</v>
      </c>
      <c r="V2700" t="str">
        <f t="shared" ref="V2700" si="600">H2700</f>
        <v>USD</v>
      </c>
    </row>
    <row r="2701" spans="1:22" x14ac:dyDescent="0.2">
      <c r="A2701" t="str">
        <f t="shared" ref="A2701" si="601">D2701&amp;F2701&amp;E2701</f>
        <v>Catalogo principalCSP ENTIDADES NO CUALIFICADASCFQ7TTC0RP6S-0001_NCLF</v>
      </c>
      <c r="B2701" t="str">
        <f t="shared" ref="B2701" si="602">E2701&amp;F2701</f>
        <v>CFQ7TTC0RP6S-0001_NCLFCSP ENTIDADES NO CUALIFICADAS</v>
      </c>
      <c r="D2701" t="s">
        <v>122</v>
      </c>
      <c r="E2701" t="s">
        <v>4275</v>
      </c>
      <c r="F2701" s="37" t="s">
        <v>2547</v>
      </c>
      <c r="G2701" s="18" t="str">
        <f t="shared" ref="G2701" si="603">D2701</f>
        <v>Catalogo principal</v>
      </c>
      <c r="H2701" s="18" t="s">
        <v>121</v>
      </c>
      <c r="I2701" s="37" t="s">
        <v>67</v>
      </c>
      <c r="J2701" t="s">
        <v>4276</v>
      </c>
      <c r="K2701" t="s">
        <v>40</v>
      </c>
      <c r="L2701" t="s">
        <v>21</v>
      </c>
      <c r="M2701" t="s">
        <v>3966</v>
      </c>
      <c r="N2701" s="37" t="s">
        <v>67</v>
      </c>
      <c r="O2701" s="37" t="s">
        <v>67</v>
      </c>
      <c r="P2701" s="37" t="s">
        <v>3759</v>
      </c>
      <c r="Q2701" t="s">
        <v>4275</v>
      </c>
      <c r="R2701" t="s">
        <v>3691</v>
      </c>
      <c r="S2701" s="38">
        <v>3</v>
      </c>
      <c r="T2701" s="37">
        <v>1</v>
      </c>
      <c r="U2701" s="37">
        <v>0</v>
      </c>
      <c r="V2701" t="str">
        <f t="shared" ref="V2701" si="604">H2701</f>
        <v>USD</v>
      </c>
    </row>
    <row r="2702" spans="1:22" x14ac:dyDescent="0.2">
      <c r="A2702" t="str">
        <f t="shared" ref="A2702" si="605">D2702&amp;F2702&amp;E2702</f>
        <v>Catalogo principalCSP ENTIDADES NO CUALIFICADASCFQ7TTC0RP76-0002_NCLF</v>
      </c>
      <c r="B2702" t="str">
        <f t="shared" ref="B2702" si="606">E2702&amp;F2702</f>
        <v>CFQ7TTC0RP76-0002_NCLFCSP ENTIDADES NO CUALIFICADAS</v>
      </c>
      <c r="D2702" t="s">
        <v>122</v>
      </c>
      <c r="E2702" t="s">
        <v>4277</v>
      </c>
      <c r="F2702" s="37" t="s">
        <v>2547</v>
      </c>
      <c r="G2702" s="18" t="str">
        <f t="shared" ref="G2702" si="607">D2702</f>
        <v>Catalogo principal</v>
      </c>
      <c r="H2702" s="18" t="s">
        <v>121</v>
      </c>
      <c r="I2702" s="37" t="s">
        <v>67</v>
      </c>
      <c r="J2702" t="s">
        <v>4278</v>
      </c>
      <c r="K2702" t="s">
        <v>40</v>
      </c>
      <c r="L2702" t="s">
        <v>21</v>
      </c>
      <c r="M2702" t="s">
        <v>3966</v>
      </c>
      <c r="N2702" s="37" t="s">
        <v>67</v>
      </c>
      <c r="O2702" s="37" t="s">
        <v>67</v>
      </c>
      <c r="P2702" s="37" t="s">
        <v>3759</v>
      </c>
      <c r="Q2702" t="s">
        <v>4277</v>
      </c>
      <c r="R2702" t="s">
        <v>3691</v>
      </c>
      <c r="S2702" s="38">
        <v>4</v>
      </c>
      <c r="T2702" s="37">
        <v>1</v>
      </c>
      <c r="U2702" s="37">
        <v>0</v>
      </c>
      <c r="V2702" t="str">
        <f t="shared" ref="V2702" si="608">H2702</f>
        <v>USD</v>
      </c>
    </row>
    <row r="2703" spans="1:22" x14ac:dyDescent="0.2">
      <c r="A2703" t="str">
        <f t="shared" ref="A2703" si="609">D2703&amp;F2703&amp;E2703</f>
        <v>Catalogo principalCSP ENTIDADES NO CUALIFICADASCFQ7TTC0RZFJ-0001_NCLF</v>
      </c>
      <c r="B2703" t="str">
        <f t="shared" ref="B2703" si="610">E2703&amp;F2703</f>
        <v>CFQ7TTC0RZFJ-0001_NCLFCSP ENTIDADES NO CUALIFICADAS</v>
      </c>
      <c r="D2703" t="s">
        <v>122</v>
      </c>
      <c r="E2703" t="s">
        <v>4279</v>
      </c>
      <c r="F2703" s="37" t="s">
        <v>2547</v>
      </c>
      <c r="G2703" s="18" t="str">
        <f t="shared" ref="G2703" si="611">D2703</f>
        <v>Catalogo principal</v>
      </c>
      <c r="H2703" s="18" t="s">
        <v>121</v>
      </c>
      <c r="I2703" s="37" t="s">
        <v>67</v>
      </c>
      <c r="J2703" t="s">
        <v>4280</v>
      </c>
      <c r="K2703" t="s">
        <v>40</v>
      </c>
      <c r="L2703" t="s">
        <v>21</v>
      </c>
      <c r="M2703" t="s">
        <v>3966</v>
      </c>
      <c r="N2703" s="37" t="s">
        <v>67</v>
      </c>
      <c r="O2703" s="37" t="s">
        <v>67</v>
      </c>
      <c r="P2703" s="37" t="s">
        <v>3759</v>
      </c>
      <c r="Q2703" t="s">
        <v>4279</v>
      </c>
      <c r="R2703" t="s">
        <v>3691</v>
      </c>
      <c r="S2703" s="38">
        <v>10</v>
      </c>
      <c r="T2703" s="37">
        <v>1</v>
      </c>
      <c r="U2703" s="37">
        <v>0</v>
      </c>
      <c r="V2703" t="str">
        <f t="shared" ref="V2703" si="612">H2703</f>
        <v>USD</v>
      </c>
    </row>
    <row r="2704" spans="1:22" x14ac:dyDescent="0.2">
      <c r="A2704" t="str">
        <f t="shared" ref="A2704" si="613">D2704&amp;F2704&amp;E2704</f>
        <v>Catalogo principalCSP ENTIDADES NO CUALIFICADASCFQ7TTC0HVZW-000H_NCLF</v>
      </c>
      <c r="B2704" t="str">
        <f t="shared" ref="B2704" si="614">E2704&amp;F2704</f>
        <v>CFQ7TTC0HVZW-000H_NCLFCSP ENTIDADES NO CUALIFICADAS</v>
      </c>
      <c r="D2704" t="s">
        <v>122</v>
      </c>
      <c r="E2704" t="s">
        <v>4281</v>
      </c>
      <c r="F2704" s="37" t="s">
        <v>2547</v>
      </c>
      <c r="G2704" s="18" t="str">
        <f t="shared" ref="G2704" si="615">D2704</f>
        <v>Catalogo principal</v>
      </c>
      <c r="H2704" s="18" t="s">
        <v>121</v>
      </c>
      <c r="I2704" s="37" t="s">
        <v>67</v>
      </c>
      <c r="J2704" t="s">
        <v>4282</v>
      </c>
      <c r="K2704" t="s">
        <v>40</v>
      </c>
      <c r="L2704" t="s">
        <v>21</v>
      </c>
      <c r="M2704" t="s">
        <v>3966</v>
      </c>
      <c r="N2704" s="37" t="s">
        <v>67</v>
      </c>
      <c r="O2704" s="37" t="s">
        <v>67</v>
      </c>
      <c r="P2704" s="37" t="s">
        <v>3759</v>
      </c>
      <c r="Q2704" t="s">
        <v>4281</v>
      </c>
      <c r="R2704" t="s">
        <v>3691</v>
      </c>
      <c r="S2704" s="38">
        <v>1666.7</v>
      </c>
      <c r="T2704" s="37">
        <v>1</v>
      </c>
      <c r="U2704" s="37">
        <v>0</v>
      </c>
      <c r="V2704" t="str">
        <f t="shared" ref="V2704" si="616">H2704</f>
        <v>USD</v>
      </c>
    </row>
    <row r="2705" spans="1:22" x14ac:dyDescent="0.2">
      <c r="A2705" t="str">
        <f t="shared" ref="A2705" si="617">D2705&amp;F2705&amp;E2705</f>
        <v>Catalogo principalCSP ENTIDADES NO CUALIFICADASCFQ7TTC0HVZW-000J_NCLF</v>
      </c>
      <c r="B2705" t="str">
        <f t="shared" ref="B2705" si="618">E2705&amp;F2705</f>
        <v>CFQ7TTC0HVZW-000J_NCLFCSP ENTIDADES NO CUALIFICADAS</v>
      </c>
      <c r="D2705" t="s">
        <v>122</v>
      </c>
      <c r="E2705" t="s">
        <v>4283</v>
      </c>
      <c r="F2705" s="37" t="s">
        <v>2547</v>
      </c>
      <c r="G2705" s="18" t="str">
        <f t="shared" ref="G2705" si="619">D2705</f>
        <v>Catalogo principal</v>
      </c>
      <c r="H2705" s="18" t="s">
        <v>121</v>
      </c>
      <c r="I2705" s="37" t="s">
        <v>67</v>
      </c>
      <c r="J2705" t="s">
        <v>4284</v>
      </c>
      <c r="K2705" t="s">
        <v>40</v>
      </c>
      <c r="L2705" t="s">
        <v>21</v>
      </c>
      <c r="M2705" t="s">
        <v>3966</v>
      </c>
      <c r="N2705" s="37" t="s">
        <v>67</v>
      </c>
      <c r="O2705" s="37" t="s">
        <v>67</v>
      </c>
      <c r="P2705" s="37" t="s">
        <v>3759</v>
      </c>
      <c r="Q2705" t="s">
        <v>4283</v>
      </c>
      <c r="R2705" t="s">
        <v>3691</v>
      </c>
      <c r="S2705" s="38">
        <v>166.7</v>
      </c>
      <c r="T2705" s="37">
        <v>1</v>
      </c>
      <c r="U2705" s="37">
        <v>0</v>
      </c>
      <c r="V2705" t="str">
        <f t="shared" ref="V2705" si="620">H2705</f>
        <v>USD</v>
      </c>
    </row>
    <row r="2706" spans="1:22" x14ac:dyDescent="0.2">
      <c r="A2706" t="str">
        <f t="shared" ref="A2706" si="621">D2706&amp;F2706&amp;E2706</f>
        <v>Catalogo principalCSP ENTIDADES NO CUALIFICADASCFQ7TTC0HVZW-000K_NCLF</v>
      </c>
      <c r="B2706" t="str">
        <f t="shared" ref="B2706" si="622">E2706&amp;F2706</f>
        <v>CFQ7TTC0HVZW-000K_NCLFCSP ENTIDADES NO CUALIFICADAS</v>
      </c>
      <c r="D2706" t="s">
        <v>122</v>
      </c>
      <c r="E2706" t="s">
        <v>4285</v>
      </c>
      <c r="F2706" s="37" t="s">
        <v>2547</v>
      </c>
      <c r="G2706" s="18" t="str">
        <f t="shared" ref="G2706" si="623">D2706</f>
        <v>Catalogo principal</v>
      </c>
      <c r="H2706" s="18" t="s">
        <v>121</v>
      </c>
      <c r="I2706" s="37" t="s">
        <v>67</v>
      </c>
      <c r="J2706" t="s">
        <v>4286</v>
      </c>
      <c r="K2706" t="s">
        <v>40</v>
      </c>
      <c r="L2706" t="s">
        <v>21</v>
      </c>
      <c r="M2706" t="s">
        <v>3966</v>
      </c>
      <c r="N2706" s="37" t="s">
        <v>67</v>
      </c>
      <c r="O2706" s="37" t="s">
        <v>67</v>
      </c>
      <c r="P2706" s="37" t="s">
        <v>3759</v>
      </c>
      <c r="Q2706" t="s">
        <v>4285</v>
      </c>
      <c r="R2706" t="s">
        <v>3691</v>
      </c>
      <c r="S2706" s="38">
        <v>16.7</v>
      </c>
      <c r="T2706" s="37">
        <v>1</v>
      </c>
      <c r="U2706" s="37">
        <v>0</v>
      </c>
      <c r="V2706" t="str">
        <f t="shared" ref="V2706" si="624">H2706</f>
        <v>USD</v>
      </c>
    </row>
    <row r="2707" spans="1:22" x14ac:dyDescent="0.2">
      <c r="A2707" t="str">
        <f t="shared" ref="A2707" si="625">D2707&amp;F2707&amp;E2707</f>
        <v>Catalogo principalCSP ENTIDADES NO CUALIFICADASCFQ7TTC0R551-0001_NCLF</v>
      </c>
      <c r="B2707" t="str">
        <f t="shared" ref="B2707" si="626">E2707&amp;F2707</f>
        <v>CFQ7TTC0R551-0001_NCLFCSP ENTIDADES NO CUALIFICADAS</v>
      </c>
      <c r="D2707" t="s">
        <v>122</v>
      </c>
      <c r="E2707" t="s">
        <v>4287</v>
      </c>
      <c r="F2707" s="37" t="s">
        <v>2547</v>
      </c>
      <c r="G2707" s="18" t="str">
        <f t="shared" ref="G2707" si="627">D2707</f>
        <v>Catalogo principal</v>
      </c>
      <c r="H2707" s="18" t="s">
        <v>121</v>
      </c>
      <c r="I2707" s="37" t="s">
        <v>67</v>
      </c>
      <c r="J2707" t="s">
        <v>4288</v>
      </c>
      <c r="K2707" t="s">
        <v>40</v>
      </c>
      <c r="L2707" t="s">
        <v>21</v>
      </c>
      <c r="M2707" t="s">
        <v>3966</v>
      </c>
      <c r="N2707" s="37" t="s">
        <v>67</v>
      </c>
      <c r="O2707" s="37" t="s">
        <v>67</v>
      </c>
      <c r="P2707" s="37" t="s">
        <v>3759</v>
      </c>
      <c r="Q2707" t="s">
        <v>4287</v>
      </c>
      <c r="R2707" t="s">
        <v>3691</v>
      </c>
      <c r="S2707" s="38">
        <v>3</v>
      </c>
      <c r="T2707" s="37">
        <v>1</v>
      </c>
      <c r="U2707" s="37">
        <v>0</v>
      </c>
      <c r="V2707" t="str">
        <f t="shared" ref="V2707" si="628">H2707</f>
        <v>USD</v>
      </c>
    </row>
    <row r="2708" spans="1:22" x14ac:dyDescent="0.2">
      <c r="A2708" t="str">
        <f t="shared" ref="A2708" si="629">D2708&amp;F2708&amp;E2708</f>
        <v>Catalogo principalCSP ENTIDADES NO CUALIFICADASCFQ7TTC0RM8K-0002_NCLF</v>
      </c>
      <c r="B2708" t="str">
        <f t="shared" ref="B2708" si="630">E2708&amp;F2708</f>
        <v>CFQ7TTC0RM8K-0002_NCLFCSP ENTIDADES NO CUALIFICADAS</v>
      </c>
      <c r="D2708" t="s">
        <v>122</v>
      </c>
      <c r="E2708" t="s">
        <v>4289</v>
      </c>
      <c r="F2708" s="37" t="s">
        <v>2547</v>
      </c>
      <c r="G2708" s="18" t="str">
        <f t="shared" ref="G2708" si="631">D2708</f>
        <v>Catalogo principal</v>
      </c>
      <c r="H2708" s="18" t="s">
        <v>121</v>
      </c>
      <c r="I2708" s="37" t="s">
        <v>67</v>
      </c>
      <c r="J2708" t="s">
        <v>4290</v>
      </c>
      <c r="K2708" t="s">
        <v>40</v>
      </c>
      <c r="L2708" t="s">
        <v>21</v>
      </c>
      <c r="M2708" t="s">
        <v>3966</v>
      </c>
      <c r="N2708" s="37" t="s">
        <v>67</v>
      </c>
      <c r="O2708" s="37" t="s">
        <v>67</v>
      </c>
      <c r="P2708" s="37" t="s">
        <v>3759</v>
      </c>
      <c r="Q2708" t="s">
        <v>4289</v>
      </c>
      <c r="R2708" t="s">
        <v>3691</v>
      </c>
      <c r="S2708" s="38">
        <v>7</v>
      </c>
      <c r="T2708" s="37">
        <v>1</v>
      </c>
      <c r="U2708" s="37">
        <v>0</v>
      </c>
      <c r="V2708" t="str">
        <f t="shared" ref="V2708" si="632">H2708</f>
        <v>USD</v>
      </c>
    </row>
    <row r="2709" spans="1:22" x14ac:dyDescent="0.2">
      <c r="A2709" t="str">
        <f t="shared" ref="A2709" si="633">D2709&amp;F2709&amp;E2709</f>
        <v>Catalogo principalCSP ENTIDADES NO CUALIFICADASCFQ7TTC0HDJR-000F_NCLF</v>
      </c>
      <c r="B2709" t="str">
        <f t="shared" ref="B2709" si="634">E2709&amp;F2709</f>
        <v>CFQ7TTC0HDJR-000F_NCLFCSP ENTIDADES NO CUALIFICADAS</v>
      </c>
      <c r="D2709" t="s">
        <v>122</v>
      </c>
      <c r="E2709" t="s">
        <v>4291</v>
      </c>
      <c r="F2709" s="37" t="s">
        <v>2547</v>
      </c>
      <c r="G2709" s="18" t="str">
        <f t="shared" ref="G2709" si="635">D2709</f>
        <v>Catalogo principal</v>
      </c>
      <c r="H2709" s="18" t="s">
        <v>121</v>
      </c>
      <c r="I2709" s="37" t="s">
        <v>67</v>
      </c>
      <c r="J2709" t="s">
        <v>4292</v>
      </c>
      <c r="K2709" t="s">
        <v>40</v>
      </c>
      <c r="L2709" t="s">
        <v>21</v>
      </c>
      <c r="M2709" t="s">
        <v>3966</v>
      </c>
      <c r="N2709" s="37" t="s">
        <v>67</v>
      </c>
      <c r="O2709" s="37" t="s">
        <v>67</v>
      </c>
      <c r="P2709" s="37" t="s">
        <v>3759</v>
      </c>
      <c r="Q2709" t="s">
        <v>4291</v>
      </c>
      <c r="R2709" t="s">
        <v>3691</v>
      </c>
      <c r="S2709" s="38">
        <v>300</v>
      </c>
      <c r="T2709" s="37">
        <v>1</v>
      </c>
      <c r="U2709" s="37">
        <v>0</v>
      </c>
      <c r="V2709" t="str">
        <f t="shared" ref="V2709" si="636">H2709</f>
        <v>USD</v>
      </c>
    </row>
    <row r="2710" spans="1:22" x14ac:dyDescent="0.2">
      <c r="A2710" t="str">
        <f t="shared" ref="A2710" si="637">D2710&amp;F2710&amp;E2710</f>
        <v>Catalogo principalCSP ENTIDADES NO CUALIFICADASCFQ7TTC0HDJR-000G_NCLF</v>
      </c>
      <c r="B2710" t="str">
        <f t="shared" ref="B2710" si="638">E2710&amp;F2710</f>
        <v>CFQ7TTC0HDJR-000G_NCLFCSP ENTIDADES NO CUALIFICADAS</v>
      </c>
      <c r="D2710" t="s">
        <v>122</v>
      </c>
      <c r="E2710" t="s">
        <v>4293</v>
      </c>
      <c r="F2710" s="37" t="s">
        <v>2547</v>
      </c>
      <c r="G2710" s="18" t="str">
        <f t="shared" ref="G2710" si="639">D2710</f>
        <v>Catalogo principal</v>
      </c>
      <c r="H2710" s="18" t="s">
        <v>121</v>
      </c>
      <c r="I2710" s="37" t="s">
        <v>67</v>
      </c>
      <c r="J2710" t="s">
        <v>4294</v>
      </c>
      <c r="K2710" t="s">
        <v>40</v>
      </c>
      <c r="L2710" t="s">
        <v>21</v>
      </c>
      <c r="M2710" t="s">
        <v>3966</v>
      </c>
      <c r="N2710" s="37" t="s">
        <v>67</v>
      </c>
      <c r="O2710" s="37" t="s">
        <v>67</v>
      </c>
      <c r="P2710" s="37" t="s">
        <v>3759</v>
      </c>
      <c r="Q2710" t="s">
        <v>4293</v>
      </c>
      <c r="R2710" t="s">
        <v>3691</v>
      </c>
      <c r="S2710" s="38">
        <v>25</v>
      </c>
      <c r="T2710" s="37">
        <v>1</v>
      </c>
      <c r="U2710" s="37">
        <v>0</v>
      </c>
      <c r="V2710" t="str">
        <f t="shared" ref="V2710" si="640">H2710</f>
        <v>USD</v>
      </c>
    </row>
    <row r="2711" spans="1:22" x14ac:dyDescent="0.2">
      <c r="A2711" t="str">
        <f t="shared" ref="A2711" si="641">D2711&amp;F2711&amp;E2711</f>
        <v>Catalogo principalCSP ENTIDADES NO CUALIFICADASCFQ7TTC0RV0H-0001_NCLF</v>
      </c>
      <c r="B2711" t="str">
        <f t="shared" ref="B2711" si="642">E2711&amp;F2711</f>
        <v>CFQ7TTC0RV0H-0001_NCLFCSP ENTIDADES NO CUALIFICADAS</v>
      </c>
      <c r="D2711" t="s">
        <v>122</v>
      </c>
      <c r="E2711" t="s">
        <v>4295</v>
      </c>
      <c r="F2711" s="37" t="s">
        <v>2547</v>
      </c>
      <c r="G2711" s="18" t="str">
        <f t="shared" ref="G2711" si="643">D2711</f>
        <v>Catalogo principal</v>
      </c>
      <c r="H2711" s="18" t="s">
        <v>121</v>
      </c>
      <c r="I2711" s="37" t="s">
        <v>67</v>
      </c>
      <c r="J2711" t="s">
        <v>4296</v>
      </c>
      <c r="K2711" t="s">
        <v>40</v>
      </c>
      <c r="L2711" t="s">
        <v>21</v>
      </c>
      <c r="M2711" t="s">
        <v>3966</v>
      </c>
      <c r="N2711" s="37" t="s">
        <v>67</v>
      </c>
      <c r="O2711" s="37" t="s">
        <v>67</v>
      </c>
      <c r="P2711" s="37" t="s">
        <v>3759</v>
      </c>
      <c r="Q2711" t="s">
        <v>4295</v>
      </c>
      <c r="R2711" t="s">
        <v>3691</v>
      </c>
      <c r="S2711" s="38">
        <v>0</v>
      </c>
      <c r="T2711" s="37">
        <v>1</v>
      </c>
      <c r="U2711" s="37">
        <v>0</v>
      </c>
      <c r="V2711" t="str">
        <f t="shared" ref="V2711" si="644">H2711</f>
        <v>USD</v>
      </c>
    </row>
    <row r="2712" spans="1:22" x14ac:dyDescent="0.2">
      <c r="A2712" t="str">
        <f t="shared" ref="A2712" si="645">D2712&amp;F2712&amp;E2712</f>
        <v>Catalogo principalCSP ENTIDADES NO CUALIFICADASDG7GMGF0MF3T-0001_NCLF</v>
      </c>
      <c r="B2712" t="str">
        <f t="shared" ref="B2712" si="646">E2712&amp;F2712</f>
        <v>DG7GMGF0MF3T-0001_NCLFCSP ENTIDADES NO CUALIFICADAS</v>
      </c>
      <c r="D2712" t="s">
        <v>122</v>
      </c>
      <c r="E2712" t="s">
        <v>4297</v>
      </c>
      <c r="F2712" s="37" t="s">
        <v>2547</v>
      </c>
      <c r="G2712" s="18" t="str">
        <f t="shared" ref="G2712" si="647">D2712</f>
        <v>Catalogo principal</v>
      </c>
      <c r="H2712" s="18" t="s">
        <v>121</v>
      </c>
      <c r="I2712" s="37" t="s">
        <v>67</v>
      </c>
      <c r="J2712" t="s">
        <v>4298</v>
      </c>
      <c r="K2712" t="s">
        <v>40</v>
      </c>
      <c r="L2712" t="s">
        <v>21</v>
      </c>
      <c r="M2712" t="s">
        <v>4257</v>
      </c>
      <c r="N2712" s="37" t="s">
        <v>67</v>
      </c>
      <c r="O2712" s="37" t="s">
        <v>67</v>
      </c>
      <c r="P2712" s="37" t="s">
        <v>3759</v>
      </c>
      <c r="Q2712" t="s">
        <v>4297</v>
      </c>
      <c r="R2712" t="s">
        <v>207</v>
      </c>
      <c r="S2712" s="38">
        <v>264</v>
      </c>
      <c r="T2712" s="37">
        <v>1</v>
      </c>
      <c r="U2712" s="37">
        <v>0</v>
      </c>
      <c r="V2712" t="str">
        <f t="shared" ref="V2712" si="648">H2712</f>
        <v>USD</v>
      </c>
    </row>
    <row r="2713" spans="1:22" x14ac:dyDescent="0.2">
      <c r="A2713" t="str">
        <f t="shared" ref="A2713" si="649">D2713&amp;F2713&amp;E2713</f>
        <v>Catalogo principalCSP ENTIDADES NO CUALIFICADASDG7GMGF0MF3T-0002_NCLF</v>
      </c>
      <c r="B2713" t="str">
        <f t="shared" ref="B2713" si="650">E2713&amp;F2713</f>
        <v>DG7GMGF0MF3T-0002_NCLFCSP ENTIDADES NO CUALIFICADAS</v>
      </c>
      <c r="D2713" t="s">
        <v>122</v>
      </c>
      <c r="E2713" t="s">
        <v>4299</v>
      </c>
      <c r="F2713" s="37" t="s">
        <v>2547</v>
      </c>
      <c r="G2713" s="18" t="str">
        <f t="shared" ref="G2713" si="651">D2713</f>
        <v>Catalogo principal</v>
      </c>
      <c r="H2713" s="18" t="s">
        <v>121</v>
      </c>
      <c r="I2713" s="37" t="s">
        <v>67</v>
      </c>
      <c r="J2713" t="s">
        <v>4300</v>
      </c>
      <c r="K2713" t="s">
        <v>40</v>
      </c>
      <c r="L2713" t="s">
        <v>21</v>
      </c>
      <c r="M2713" t="s">
        <v>4257</v>
      </c>
      <c r="N2713" s="37" t="s">
        <v>67</v>
      </c>
      <c r="O2713" s="37" t="s">
        <v>67</v>
      </c>
      <c r="P2713" s="37" t="s">
        <v>3759</v>
      </c>
      <c r="Q2713" t="s">
        <v>4299</v>
      </c>
      <c r="R2713" t="s">
        <v>207</v>
      </c>
      <c r="S2713" s="38">
        <v>264</v>
      </c>
      <c r="T2713" s="37">
        <v>1</v>
      </c>
      <c r="U2713" s="37">
        <v>0</v>
      </c>
      <c r="V2713" t="str">
        <f t="shared" ref="V2713" si="652">H2713</f>
        <v>USD</v>
      </c>
    </row>
    <row r="2714" spans="1:22" x14ac:dyDescent="0.2">
      <c r="A2714" t="str">
        <f t="shared" ref="A2714" si="653">D2714&amp;F2714&amp;E2714</f>
        <v>Catalogo principalOVS_ES ACADEMICOGUN-00001</v>
      </c>
      <c r="B2714" t="str">
        <f t="shared" ref="B2714" si="654">E2714&amp;F2714</f>
        <v>GUN-00001OVS_ES ACADEMICO</v>
      </c>
      <c r="D2714" t="s">
        <v>122</v>
      </c>
      <c r="E2714" t="s">
        <v>5078</v>
      </c>
      <c r="F2714" s="37" t="s">
        <v>230</v>
      </c>
      <c r="G2714" s="18" t="str">
        <f t="shared" ref="G2714" si="655">D2714</f>
        <v>Catalogo principal</v>
      </c>
      <c r="H2714" s="18" t="s">
        <v>121</v>
      </c>
      <c r="I2714" s="37" t="s">
        <v>67</v>
      </c>
      <c r="J2714" t="s">
        <v>5079</v>
      </c>
      <c r="K2714" t="s">
        <v>40</v>
      </c>
      <c r="L2714" t="s">
        <v>21</v>
      </c>
      <c r="M2714" t="s">
        <v>4778</v>
      </c>
      <c r="N2714" s="37" t="s">
        <v>67</v>
      </c>
      <c r="O2714" s="37" t="s">
        <v>67</v>
      </c>
      <c r="P2714" s="37" t="s">
        <v>230</v>
      </c>
      <c r="Q2714" t="s">
        <v>5078</v>
      </c>
      <c r="R2714" t="s">
        <v>3696</v>
      </c>
      <c r="S2714" s="38">
        <v>33</v>
      </c>
      <c r="T2714" s="37">
        <v>1</v>
      </c>
      <c r="U2714" s="37">
        <v>0</v>
      </c>
      <c r="V2714" t="str">
        <f t="shared" ref="V2714" si="656">H2714</f>
        <v>USD</v>
      </c>
    </row>
    <row r="2715" spans="1:22" x14ac:dyDescent="0.2">
      <c r="A2715" t="str">
        <f t="shared" ref="A2715" si="657">D2715&amp;F2715&amp;E2715</f>
        <v>Catalogo principalOVS_ES ACADEMICOGUN-00002</v>
      </c>
      <c r="B2715" t="str">
        <f t="shared" ref="B2715" si="658">E2715&amp;F2715</f>
        <v>GUN-00002OVS_ES ACADEMICO</v>
      </c>
      <c r="D2715" t="s">
        <v>122</v>
      </c>
      <c r="E2715" t="s">
        <v>5080</v>
      </c>
      <c r="F2715" s="37" t="s">
        <v>230</v>
      </c>
      <c r="G2715" s="18" t="str">
        <f t="shared" ref="G2715" si="659">D2715</f>
        <v>Catalogo principal</v>
      </c>
      <c r="H2715" s="18" t="s">
        <v>121</v>
      </c>
      <c r="I2715" s="37" t="s">
        <v>67</v>
      </c>
      <c r="J2715" t="s">
        <v>5081</v>
      </c>
      <c r="K2715" t="s">
        <v>40</v>
      </c>
      <c r="L2715" t="s">
        <v>21</v>
      </c>
      <c r="M2715" t="s">
        <v>4778</v>
      </c>
      <c r="N2715" s="37" t="s">
        <v>67</v>
      </c>
      <c r="O2715" s="37" t="s">
        <v>67</v>
      </c>
      <c r="P2715" s="37" t="s">
        <v>230</v>
      </c>
      <c r="Q2715" t="s">
        <v>5080</v>
      </c>
      <c r="R2715" t="s">
        <v>3696</v>
      </c>
      <c r="S2715" s="38">
        <v>33</v>
      </c>
      <c r="T2715" s="37">
        <v>1</v>
      </c>
      <c r="U2715" s="37">
        <v>0</v>
      </c>
      <c r="V2715" t="str">
        <f t="shared" ref="V2715" si="660">H2715</f>
        <v>USD</v>
      </c>
    </row>
    <row r="2716" spans="1:22" x14ac:dyDescent="0.2">
      <c r="A2716" t="str">
        <f t="shared" ref="A2716" si="661">D2716&amp;F2716&amp;E2716</f>
        <v>Catalogo principalOPEN VALUE - CSP GOBIERNOCFQ7TTC0HBSM-0001</v>
      </c>
      <c r="B2716" t="str">
        <f t="shared" ref="B2716" si="662">E2716&amp;F2716</f>
        <v>CFQ7TTC0HBSM-0001OPEN VALUE - CSP GOBIERNO</v>
      </c>
      <c r="D2716" t="s">
        <v>122</v>
      </c>
      <c r="E2716" t="s">
        <v>5082</v>
      </c>
      <c r="F2716" s="37" t="s">
        <v>2769</v>
      </c>
      <c r="G2716" s="18" t="str">
        <f t="shared" ref="G2716" si="663">D2716</f>
        <v>Catalogo principal</v>
      </c>
      <c r="H2716" s="18" t="s">
        <v>121</v>
      </c>
      <c r="I2716" s="37" t="s">
        <v>67</v>
      </c>
      <c r="J2716" t="s">
        <v>5083</v>
      </c>
      <c r="K2716" t="s">
        <v>40</v>
      </c>
      <c r="L2716" t="s">
        <v>21</v>
      </c>
      <c r="M2716" t="s">
        <v>3966</v>
      </c>
      <c r="N2716" s="37" t="s">
        <v>67</v>
      </c>
      <c r="O2716" s="37" t="s">
        <v>67</v>
      </c>
      <c r="P2716" s="37" t="s">
        <v>3756</v>
      </c>
      <c r="Q2716" t="s">
        <v>5082</v>
      </c>
      <c r="R2716" t="s">
        <v>3691</v>
      </c>
      <c r="S2716" s="38">
        <v>0</v>
      </c>
      <c r="T2716" s="37">
        <v>1</v>
      </c>
      <c r="U2716" s="37">
        <v>0</v>
      </c>
      <c r="V2716" t="str">
        <f t="shared" ref="V2716" si="664">H2716</f>
        <v>USD</v>
      </c>
    </row>
    <row r="2717" spans="1:22" x14ac:dyDescent="0.2">
      <c r="A2717" t="str">
        <f t="shared" ref="A2717" si="665">D2717&amp;F2717&amp;E2717</f>
        <v>Catalogo principalOPEN VALUE - CSP GOBIERNOCFQ7TTC0RWPR-0001</v>
      </c>
      <c r="B2717" t="str">
        <f t="shared" ref="B2717" si="666">E2717&amp;F2717</f>
        <v>CFQ7TTC0RWPR-0001OPEN VALUE - CSP GOBIERNO</v>
      </c>
      <c r="D2717" t="s">
        <v>122</v>
      </c>
      <c r="E2717" t="s">
        <v>5084</v>
      </c>
      <c r="F2717" s="37" t="s">
        <v>2769</v>
      </c>
      <c r="G2717" s="18" t="str">
        <f t="shared" ref="G2717" si="667">D2717</f>
        <v>Catalogo principal</v>
      </c>
      <c r="H2717" s="18" t="s">
        <v>121</v>
      </c>
      <c r="I2717" s="37" t="s">
        <v>67</v>
      </c>
      <c r="J2717" t="s">
        <v>5085</v>
      </c>
      <c r="K2717" t="s">
        <v>40</v>
      </c>
      <c r="L2717" t="s">
        <v>21</v>
      </c>
      <c r="M2717" t="s">
        <v>3966</v>
      </c>
      <c r="N2717" s="37" t="s">
        <v>67</v>
      </c>
      <c r="O2717" s="37" t="s">
        <v>67</v>
      </c>
      <c r="P2717" s="37" t="s">
        <v>3756</v>
      </c>
      <c r="Q2717" t="s">
        <v>5084</v>
      </c>
      <c r="R2717" t="s">
        <v>3691</v>
      </c>
      <c r="S2717" s="38">
        <v>75</v>
      </c>
      <c r="T2717" s="37">
        <v>1</v>
      </c>
      <c r="U2717" s="37">
        <v>0</v>
      </c>
      <c r="V2717" t="str">
        <f t="shared" ref="V2717" si="668">H2717</f>
        <v>USD</v>
      </c>
    </row>
    <row r="2718" spans="1:22" x14ac:dyDescent="0.2">
      <c r="A2718" t="str">
        <f t="shared" ref="A2718" si="669">D2718&amp;F2718&amp;E2718</f>
        <v>Catalogo principalOPEN VALUE - CSP GOBIERNOCFQ7TTC0JLX1-0007</v>
      </c>
      <c r="B2718" t="str">
        <f t="shared" ref="B2718" si="670">E2718&amp;F2718</f>
        <v>CFQ7TTC0JLX1-0007OPEN VALUE - CSP GOBIERNO</v>
      </c>
      <c r="D2718" t="s">
        <v>122</v>
      </c>
      <c r="E2718" t="s">
        <v>5086</v>
      </c>
      <c r="F2718" s="37" t="s">
        <v>2769</v>
      </c>
      <c r="G2718" s="18" t="str">
        <f t="shared" ref="G2718" si="671">D2718</f>
        <v>Catalogo principal</v>
      </c>
      <c r="H2718" s="18" t="s">
        <v>121</v>
      </c>
      <c r="I2718" s="37" t="s">
        <v>67</v>
      </c>
      <c r="J2718" t="s">
        <v>5087</v>
      </c>
      <c r="K2718" t="s">
        <v>40</v>
      </c>
      <c r="L2718" t="s">
        <v>21</v>
      </c>
      <c r="M2718" t="s">
        <v>3966</v>
      </c>
      <c r="N2718" s="37" t="s">
        <v>67</v>
      </c>
      <c r="O2718" s="37" t="s">
        <v>67</v>
      </c>
      <c r="P2718" s="37" t="s">
        <v>3756</v>
      </c>
      <c r="Q2718" t="s">
        <v>5086</v>
      </c>
      <c r="R2718" t="s">
        <v>3691</v>
      </c>
      <c r="S2718" s="38">
        <v>750</v>
      </c>
      <c r="T2718" s="37">
        <v>1</v>
      </c>
      <c r="U2718" s="37">
        <v>0</v>
      </c>
      <c r="V2718" t="str">
        <f t="shared" ref="V2718" si="672">H2718</f>
        <v>USD</v>
      </c>
    </row>
    <row r="2719" spans="1:22" x14ac:dyDescent="0.2">
      <c r="A2719" t="str">
        <f t="shared" ref="A2719" si="673">D2719&amp;F2719&amp;E2719</f>
        <v>Catalogo principalOPEN VALUE - CSP GOBIERNOCFQ7TTC0JLX1-0009</v>
      </c>
      <c r="B2719" t="str">
        <f t="shared" ref="B2719" si="674">E2719&amp;F2719</f>
        <v>CFQ7TTC0JLX1-0009OPEN VALUE - CSP GOBIERNO</v>
      </c>
      <c r="D2719" t="s">
        <v>122</v>
      </c>
      <c r="E2719" t="s">
        <v>5088</v>
      </c>
      <c r="F2719" s="37" t="s">
        <v>2769</v>
      </c>
      <c r="G2719" s="18" t="str">
        <f t="shared" ref="G2719" si="675">D2719</f>
        <v>Catalogo principal</v>
      </c>
      <c r="H2719" s="18" t="s">
        <v>121</v>
      </c>
      <c r="I2719" s="37" t="s">
        <v>67</v>
      </c>
      <c r="J2719" t="s">
        <v>5089</v>
      </c>
      <c r="K2719" t="s">
        <v>40</v>
      </c>
      <c r="L2719" t="s">
        <v>21</v>
      </c>
      <c r="M2719" t="s">
        <v>3966</v>
      </c>
      <c r="N2719" s="37" t="s">
        <v>67</v>
      </c>
      <c r="O2719" s="37" t="s">
        <v>67</v>
      </c>
      <c r="P2719" s="37" t="s">
        <v>3756</v>
      </c>
      <c r="Q2719" t="s">
        <v>5088</v>
      </c>
      <c r="R2719" t="s">
        <v>3691</v>
      </c>
      <c r="S2719" s="38">
        <v>2000</v>
      </c>
      <c r="T2719" s="37">
        <v>1</v>
      </c>
      <c r="U2719" s="37">
        <v>0</v>
      </c>
      <c r="V2719" t="str">
        <f t="shared" ref="V2719" si="676">H2719</f>
        <v>USD</v>
      </c>
    </row>
    <row r="2720" spans="1:22" x14ac:dyDescent="0.2">
      <c r="A2720" t="str">
        <f t="shared" ref="A2720" si="677">D2720&amp;F2720&amp;E2720</f>
        <v>Catalogo principalOPEN VALUE - CSP GOBIERNOCFQ7TTC0QTFK-0002</v>
      </c>
      <c r="B2720" t="str">
        <f t="shared" ref="B2720" si="678">E2720&amp;F2720</f>
        <v>CFQ7TTC0QTFK-0002OPEN VALUE - CSP GOBIERNO</v>
      </c>
      <c r="D2720" t="s">
        <v>122</v>
      </c>
      <c r="E2720" t="s">
        <v>5090</v>
      </c>
      <c r="F2720" s="37" t="s">
        <v>2769</v>
      </c>
      <c r="G2720" s="18" t="str">
        <f t="shared" ref="G2720" si="679">D2720</f>
        <v>Catalogo principal</v>
      </c>
      <c r="H2720" s="18" t="s">
        <v>121</v>
      </c>
      <c r="I2720" s="37" t="s">
        <v>67</v>
      </c>
      <c r="J2720" t="s">
        <v>5091</v>
      </c>
      <c r="K2720" t="s">
        <v>40</v>
      </c>
      <c r="L2720" t="s">
        <v>21</v>
      </c>
      <c r="M2720" t="s">
        <v>3966</v>
      </c>
      <c r="N2720" s="37" t="s">
        <v>67</v>
      </c>
      <c r="O2720" s="37" t="s">
        <v>67</v>
      </c>
      <c r="P2720" s="37" t="s">
        <v>3756</v>
      </c>
      <c r="Q2720" t="s">
        <v>5090</v>
      </c>
      <c r="R2720" t="s">
        <v>3691</v>
      </c>
      <c r="S2720" s="38">
        <v>4166.7</v>
      </c>
      <c r="T2720" s="37">
        <v>1</v>
      </c>
      <c r="U2720" s="37">
        <v>0</v>
      </c>
      <c r="V2720" t="str">
        <f t="shared" ref="V2720" si="680">H2720</f>
        <v>USD</v>
      </c>
    </row>
    <row r="2721" spans="1:22" x14ac:dyDescent="0.2">
      <c r="A2721" t="str">
        <f t="shared" ref="A2721" si="681">D2721&amp;F2721&amp;E2721</f>
        <v>Catalogo principalOPEN VALUE - CSP GOBIERNOCFQ7TTC0JPGV-0002</v>
      </c>
      <c r="B2721" t="str">
        <f t="shared" ref="B2721" si="682">E2721&amp;F2721</f>
        <v>CFQ7TTC0JPGV-0002OPEN VALUE - CSP GOBIERNO</v>
      </c>
      <c r="D2721" t="s">
        <v>122</v>
      </c>
      <c r="E2721" t="s">
        <v>5092</v>
      </c>
      <c r="F2721" s="37" t="s">
        <v>2769</v>
      </c>
      <c r="G2721" s="18" t="str">
        <f t="shared" ref="G2721" si="683">D2721</f>
        <v>Catalogo principal</v>
      </c>
      <c r="H2721" s="18" t="s">
        <v>121</v>
      </c>
      <c r="I2721" s="37" t="s">
        <v>67</v>
      </c>
      <c r="J2721" t="s">
        <v>5093</v>
      </c>
      <c r="K2721" t="s">
        <v>40</v>
      </c>
      <c r="L2721" t="s">
        <v>21</v>
      </c>
      <c r="M2721" t="s">
        <v>3966</v>
      </c>
      <c r="N2721" s="37" t="s">
        <v>67</v>
      </c>
      <c r="O2721" s="37" t="s">
        <v>67</v>
      </c>
      <c r="P2721" s="37" t="s">
        <v>3756</v>
      </c>
      <c r="Q2721" t="s">
        <v>5092</v>
      </c>
      <c r="R2721" t="s">
        <v>3691</v>
      </c>
      <c r="S2721" s="38">
        <v>2</v>
      </c>
      <c r="T2721" s="37">
        <v>1</v>
      </c>
      <c r="U2721" s="37">
        <v>0</v>
      </c>
      <c r="V2721" t="str">
        <f t="shared" ref="V2721" si="684">H2721</f>
        <v>USD</v>
      </c>
    </row>
    <row r="2722" spans="1:22" x14ac:dyDescent="0.2">
      <c r="A2722" t="str">
        <f t="shared" ref="A2722" si="685">D2722&amp;F2722&amp;E2722</f>
        <v>Catalogo principalOPEN VALUE - CSP GOBIERNOCFQ7TTC0RP6S-0001</v>
      </c>
      <c r="B2722" t="str">
        <f t="shared" ref="B2722" si="686">E2722&amp;F2722</f>
        <v>CFQ7TTC0RP6S-0001OPEN VALUE - CSP GOBIERNO</v>
      </c>
      <c r="D2722" t="s">
        <v>122</v>
      </c>
      <c r="E2722" t="s">
        <v>5094</v>
      </c>
      <c r="F2722" s="37" t="s">
        <v>2769</v>
      </c>
      <c r="G2722" s="18" t="str">
        <f t="shared" ref="G2722" si="687">D2722</f>
        <v>Catalogo principal</v>
      </c>
      <c r="H2722" s="18" t="s">
        <v>121</v>
      </c>
      <c r="I2722" s="37" t="s">
        <v>67</v>
      </c>
      <c r="J2722" t="s">
        <v>5095</v>
      </c>
      <c r="K2722" t="s">
        <v>40</v>
      </c>
      <c r="L2722" t="s">
        <v>21</v>
      </c>
      <c r="M2722" t="s">
        <v>3966</v>
      </c>
      <c r="N2722" s="37" t="s">
        <v>67</v>
      </c>
      <c r="O2722" s="37" t="s">
        <v>67</v>
      </c>
      <c r="P2722" s="37" t="s">
        <v>3756</v>
      </c>
      <c r="Q2722" t="s">
        <v>5094</v>
      </c>
      <c r="R2722" t="s">
        <v>3691</v>
      </c>
      <c r="S2722" s="38">
        <v>3</v>
      </c>
      <c r="T2722" s="37">
        <v>1</v>
      </c>
      <c r="U2722" s="37">
        <v>0</v>
      </c>
      <c r="V2722" t="str">
        <f t="shared" ref="V2722" si="688">H2722</f>
        <v>USD</v>
      </c>
    </row>
    <row r="2723" spans="1:22" x14ac:dyDescent="0.2">
      <c r="A2723" t="str">
        <f t="shared" ref="A2723" si="689">D2723&amp;F2723&amp;E2723</f>
        <v>Catalogo principalOPEN VALUE - CSP GOBIERNOCFQ7TTC0RP76-0002</v>
      </c>
      <c r="B2723" t="str">
        <f t="shared" ref="B2723" si="690">E2723&amp;F2723</f>
        <v>CFQ7TTC0RP76-0002OPEN VALUE - CSP GOBIERNO</v>
      </c>
      <c r="D2723" t="s">
        <v>122</v>
      </c>
      <c r="E2723" t="s">
        <v>5096</v>
      </c>
      <c r="F2723" s="37" t="s">
        <v>2769</v>
      </c>
      <c r="G2723" s="18" t="str">
        <f t="shared" ref="G2723" si="691">D2723</f>
        <v>Catalogo principal</v>
      </c>
      <c r="H2723" s="18" t="s">
        <v>121</v>
      </c>
      <c r="I2723" s="37" t="s">
        <v>67</v>
      </c>
      <c r="J2723" t="s">
        <v>5097</v>
      </c>
      <c r="K2723" t="s">
        <v>40</v>
      </c>
      <c r="L2723" t="s">
        <v>21</v>
      </c>
      <c r="M2723" t="s">
        <v>3966</v>
      </c>
      <c r="N2723" s="37" t="s">
        <v>67</v>
      </c>
      <c r="O2723" s="37" t="s">
        <v>67</v>
      </c>
      <c r="P2723" s="37" t="s">
        <v>3756</v>
      </c>
      <c r="Q2723" t="s">
        <v>5096</v>
      </c>
      <c r="R2723" t="s">
        <v>3691</v>
      </c>
      <c r="S2723" s="38">
        <v>4</v>
      </c>
      <c r="T2723" s="37">
        <v>1</v>
      </c>
      <c r="U2723" s="37">
        <v>0</v>
      </c>
      <c r="V2723" t="str">
        <f t="shared" ref="V2723" si="692">H2723</f>
        <v>USD</v>
      </c>
    </row>
    <row r="2724" spans="1:22" x14ac:dyDescent="0.2">
      <c r="A2724" t="str">
        <f t="shared" ref="A2724" si="693">D2724&amp;F2724&amp;E2724</f>
        <v>Catalogo principalOPEN VALUE - CSP GOBIERNOCFQ7TTC0RZFJ-0001</v>
      </c>
      <c r="B2724" t="str">
        <f t="shared" ref="B2724" si="694">E2724&amp;F2724</f>
        <v>CFQ7TTC0RZFJ-0001OPEN VALUE - CSP GOBIERNO</v>
      </c>
      <c r="D2724" t="s">
        <v>122</v>
      </c>
      <c r="E2724" t="s">
        <v>5098</v>
      </c>
      <c r="F2724" s="37" t="s">
        <v>2769</v>
      </c>
      <c r="G2724" s="18" t="str">
        <f t="shared" ref="G2724" si="695">D2724</f>
        <v>Catalogo principal</v>
      </c>
      <c r="H2724" s="18" t="s">
        <v>121</v>
      </c>
      <c r="I2724" s="37" t="s">
        <v>67</v>
      </c>
      <c r="J2724" t="s">
        <v>5099</v>
      </c>
      <c r="K2724" t="s">
        <v>40</v>
      </c>
      <c r="L2724" t="s">
        <v>21</v>
      </c>
      <c r="M2724" t="s">
        <v>3966</v>
      </c>
      <c r="N2724" s="37" t="s">
        <v>67</v>
      </c>
      <c r="O2724" s="37" t="s">
        <v>67</v>
      </c>
      <c r="P2724" s="37" t="s">
        <v>3756</v>
      </c>
      <c r="Q2724" t="s">
        <v>5098</v>
      </c>
      <c r="R2724" t="s">
        <v>3691</v>
      </c>
      <c r="S2724" s="38">
        <v>10</v>
      </c>
      <c r="T2724" s="37">
        <v>1</v>
      </c>
      <c r="U2724" s="37">
        <v>0</v>
      </c>
      <c r="V2724" t="str">
        <f t="shared" ref="V2724" si="696">H2724</f>
        <v>USD</v>
      </c>
    </row>
    <row r="2725" spans="1:22" x14ac:dyDescent="0.2">
      <c r="A2725" t="str">
        <f t="shared" ref="A2725" si="697">D2725&amp;F2725&amp;E2725</f>
        <v>Catalogo principalOPEN VALUE - CSP GOBIERNOCFQ7TTC0HVZW-000H</v>
      </c>
      <c r="B2725" t="str">
        <f t="shared" ref="B2725" si="698">E2725&amp;F2725</f>
        <v>CFQ7TTC0HVZW-000HOPEN VALUE - CSP GOBIERNO</v>
      </c>
      <c r="D2725" t="s">
        <v>122</v>
      </c>
      <c r="E2725" t="s">
        <v>5100</v>
      </c>
      <c r="F2725" s="37" t="s">
        <v>2769</v>
      </c>
      <c r="G2725" s="18" t="str">
        <f t="shared" ref="G2725" si="699">D2725</f>
        <v>Catalogo principal</v>
      </c>
      <c r="H2725" s="18" t="s">
        <v>121</v>
      </c>
      <c r="I2725" s="37" t="s">
        <v>67</v>
      </c>
      <c r="J2725" t="s">
        <v>5101</v>
      </c>
      <c r="K2725" t="s">
        <v>40</v>
      </c>
      <c r="L2725" t="s">
        <v>21</v>
      </c>
      <c r="M2725" t="s">
        <v>3966</v>
      </c>
      <c r="N2725" s="37" t="s">
        <v>67</v>
      </c>
      <c r="O2725" s="37" t="s">
        <v>67</v>
      </c>
      <c r="P2725" s="37" t="s">
        <v>3756</v>
      </c>
      <c r="Q2725" t="s">
        <v>5100</v>
      </c>
      <c r="R2725" t="s">
        <v>3691</v>
      </c>
      <c r="S2725" s="38">
        <v>1666.7</v>
      </c>
      <c r="T2725" s="37">
        <v>1</v>
      </c>
      <c r="U2725" s="37">
        <v>0</v>
      </c>
      <c r="V2725" t="str">
        <f t="shared" ref="V2725" si="700">H2725</f>
        <v>USD</v>
      </c>
    </row>
    <row r="2726" spans="1:22" x14ac:dyDescent="0.2">
      <c r="A2726" t="str">
        <f t="shared" ref="A2726" si="701">D2726&amp;F2726&amp;E2726</f>
        <v>Catalogo principalOPEN VALUE - CSP GOBIERNOCFQ7TTC0HVZW-000J</v>
      </c>
      <c r="B2726" t="str">
        <f t="shared" ref="B2726" si="702">E2726&amp;F2726</f>
        <v>CFQ7TTC0HVZW-000JOPEN VALUE - CSP GOBIERNO</v>
      </c>
      <c r="D2726" t="s">
        <v>122</v>
      </c>
      <c r="E2726" t="s">
        <v>5102</v>
      </c>
      <c r="F2726" s="37" t="s">
        <v>2769</v>
      </c>
      <c r="G2726" s="18" t="str">
        <f t="shared" ref="G2726" si="703">D2726</f>
        <v>Catalogo principal</v>
      </c>
      <c r="H2726" s="18" t="s">
        <v>121</v>
      </c>
      <c r="I2726" s="37" t="s">
        <v>67</v>
      </c>
      <c r="J2726" t="s">
        <v>5103</v>
      </c>
      <c r="K2726" t="s">
        <v>40</v>
      </c>
      <c r="L2726" t="s">
        <v>21</v>
      </c>
      <c r="M2726" t="s">
        <v>3966</v>
      </c>
      <c r="N2726" s="37" t="s">
        <v>67</v>
      </c>
      <c r="O2726" s="37" t="s">
        <v>67</v>
      </c>
      <c r="P2726" s="37" t="s">
        <v>3756</v>
      </c>
      <c r="Q2726" t="s">
        <v>5102</v>
      </c>
      <c r="R2726" t="s">
        <v>3691</v>
      </c>
      <c r="S2726" s="38">
        <v>166.7</v>
      </c>
      <c r="T2726" s="37">
        <v>1</v>
      </c>
      <c r="U2726" s="37">
        <v>0</v>
      </c>
      <c r="V2726" t="str">
        <f t="shared" ref="V2726" si="704">H2726</f>
        <v>USD</v>
      </c>
    </row>
    <row r="2727" spans="1:22" x14ac:dyDescent="0.2">
      <c r="A2727" t="str">
        <f t="shared" ref="A2727" si="705">D2727&amp;F2727&amp;E2727</f>
        <v>Catalogo principalOPEN VALUE - CSP GOBIERNOCFQ7TTC0HVZW-000K</v>
      </c>
      <c r="B2727" t="str">
        <f t="shared" ref="B2727" si="706">E2727&amp;F2727</f>
        <v>CFQ7TTC0HVZW-000KOPEN VALUE - CSP GOBIERNO</v>
      </c>
      <c r="D2727" t="s">
        <v>122</v>
      </c>
      <c r="E2727" t="s">
        <v>5104</v>
      </c>
      <c r="F2727" s="37" t="s">
        <v>2769</v>
      </c>
      <c r="G2727" s="18" t="str">
        <f t="shared" ref="G2727" si="707">D2727</f>
        <v>Catalogo principal</v>
      </c>
      <c r="H2727" s="18" t="s">
        <v>121</v>
      </c>
      <c r="I2727" s="37" t="s">
        <v>67</v>
      </c>
      <c r="J2727" t="s">
        <v>5105</v>
      </c>
      <c r="K2727" t="s">
        <v>40</v>
      </c>
      <c r="L2727" t="s">
        <v>21</v>
      </c>
      <c r="M2727" t="s">
        <v>3966</v>
      </c>
      <c r="N2727" s="37" t="s">
        <v>67</v>
      </c>
      <c r="O2727" s="37" t="s">
        <v>67</v>
      </c>
      <c r="P2727" s="37" t="s">
        <v>3756</v>
      </c>
      <c r="Q2727" t="s">
        <v>5104</v>
      </c>
      <c r="R2727" t="s">
        <v>3691</v>
      </c>
      <c r="S2727" s="38">
        <v>16.7</v>
      </c>
      <c r="T2727" s="37">
        <v>1</v>
      </c>
      <c r="U2727" s="37">
        <v>0</v>
      </c>
      <c r="V2727" t="str">
        <f t="shared" ref="V2727" si="708">H2727</f>
        <v>USD</v>
      </c>
    </row>
    <row r="2728" spans="1:22" x14ac:dyDescent="0.2">
      <c r="A2728" t="str">
        <f t="shared" ref="A2728" si="709">D2728&amp;F2728&amp;E2728</f>
        <v>Catalogo principalOPEN VALUE - CSP GOBIERNOCFQ7TTC0R551-0001</v>
      </c>
      <c r="B2728" t="str">
        <f t="shared" ref="B2728" si="710">E2728&amp;F2728</f>
        <v>CFQ7TTC0R551-0001OPEN VALUE - CSP GOBIERNO</v>
      </c>
      <c r="D2728" t="s">
        <v>122</v>
      </c>
      <c r="E2728" t="s">
        <v>5106</v>
      </c>
      <c r="F2728" s="37" t="s">
        <v>2769</v>
      </c>
      <c r="G2728" s="18" t="str">
        <f t="shared" ref="G2728" si="711">D2728</f>
        <v>Catalogo principal</v>
      </c>
      <c r="H2728" s="18" t="s">
        <v>121</v>
      </c>
      <c r="I2728" s="37" t="s">
        <v>67</v>
      </c>
      <c r="J2728" t="s">
        <v>5107</v>
      </c>
      <c r="K2728" t="s">
        <v>40</v>
      </c>
      <c r="L2728" t="s">
        <v>21</v>
      </c>
      <c r="M2728" t="s">
        <v>3966</v>
      </c>
      <c r="N2728" s="37" t="s">
        <v>67</v>
      </c>
      <c r="O2728" s="37" t="s">
        <v>67</v>
      </c>
      <c r="P2728" s="37" t="s">
        <v>3756</v>
      </c>
      <c r="Q2728" t="s">
        <v>5106</v>
      </c>
      <c r="R2728" t="s">
        <v>3691</v>
      </c>
      <c r="S2728" s="38">
        <v>3</v>
      </c>
      <c r="T2728" s="37">
        <v>1</v>
      </c>
      <c r="U2728" s="37">
        <v>0</v>
      </c>
      <c r="V2728" t="str">
        <f t="shared" ref="V2728" si="712">H2728</f>
        <v>USD</v>
      </c>
    </row>
    <row r="2729" spans="1:22" x14ac:dyDescent="0.2">
      <c r="A2729" t="str">
        <f t="shared" ref="A2729" si="713">D2729&amp;F2729&amp;E2729</f>
        <v>Catalogo principalOPEN VALUE - CSP GOBIERNOCFQ7TTC0RM8K-0002</v>
      </c>
      <c r="B2729" t="str">
        <f t="shared" ref="B2729" si="714">E2729&amp;F2729</f>
        <v>CFQ7TTC0RM8K-0002OPEN VALUE - CSP GOBIERNO</v>
      </c>
      <c r="D2729" t="s">
        <v>122</v>
      </c>
      <c r="E2729" t="s">
        <v>5108</v>
      </c>
      <c r="F2729" s="37" t="s">
        <v>2769</v>
      </c>
      <c r="G2729" s="18" t="str">
        <f t="shared" ref="G2729" si="715">D2729</f>
        <v>Catalogo principal</v>
      </c>
      <c r="H2729" s="18" t="s">
        <v>121</v>
      </c>
      <c r="I2729" s="37" t="s">
        <v>67</v>
      </c>
      <c r="J2729" t="s">
        <v>5109</v>
      </c>
      <c r="K2729" t="s">
        <v>40</v>
      </c>
      <c r="L2729" t="s">
        <v>21</v>
      </c>
      <c r="M2729" t="s">
        <v>3966</v>
      </c>
      <c r="N2729" s="37" t="s">
        <v>67</v>
      </c>
      <c r="O2729" s="37" t="s">
        <v>67</v>
      </c>
      <c r="P2729" s="37" t="s">
        <v>3756</v>
      </c>
      <c r="Q2729" t="s">
        <v>5108</v>
      </c>
      <c r="R2729" t="s">
        <v>3691</v>
      </c>
      <c r="S2729" s="38">
        <v>7</v>
      </c>
      <c r="T2729" s="37">
        <v>1</v>
      </c>
      <c r="U2729" s="37">
        <v>0</v>
      </c>
      <c r="V2729" t="str">
        <f t="shared" ref="V2729" si="716">H2729</f>
        <v>USD</v>
      </c>
    </row>
    <row r="2730" spans="1:22" x14ac:dyDescent="0.2">
      <c r="A2730" t="str">
        <f t="shared" ref="A2730" si="717">D2730&amp;F2730&amp;E2730</f>
        <v>Catalogo principalOPEN VALUE - CSP GOBIERNOCFQ7TTC0HDJR-000F</v>
      </c>
      <c r="B2730" t="str">
        <f t="shared" ref="B2730" si="718">E2730&amp;F2730</f>
        <v>CFQ7TTC0HDJR-000FOPEN VALUE - CSP GOBIERNO</v>
      </c>
      <c r="D2730" t="s">
        <v>122</v>
      </c>
      <c r="E2730" t="s">
        <v>5110</v>
      </c>
      <c r="F2730" s="37" t="s">
        <v>2769</v>
      </c>
      <c r="G2730" s="18" t="str">
        <f t="shared" ref="G2730" si="719">D2730</f>
        <v>Catalogo principal</v>
      </c>
      <c r="H2730" s="18" t="s">
        <v>121</v>
      </c>
      <c r="I2730" s="37" t="s">
        <v>67</v>
      </c>
      <c r="J2730" t="s">
        <v>5111</v>
      </c>
      <c r="K2730" t="s">
        <v>40</v>
      </c>
      <c r="L2730" t="s">
        <v>21</v>
      </c>
      <c r="M2730" t="s">
        <v>3966</v>
      </c>
      <c r="N2730" s="37" t="s">
        <v>67</v>
      </c>
      <c r="O2730" s="37" t="s">
        <v>67</v>
      </c>
      <c r="P2730" s="37" t="s">
        <v>3756</v>
      </c>
      <c r="Q2730" t="s">
        <v>5110</v>
      </c>
      <c r="R2730" t="s">
        <v>3691</v>
      </c>
      <c r="S2730" s="38">
        <v>300</v>
      </c>
      <c r="T2730" s="37">
        <v>1</v>
      </c>
      <c r="U2730" s="37">
        <v>0</v>
      </c>
      <c r="V2730" t="str">
        <f t="shared" ref="V2730" si="720">H2730</f>
        <v>USD</v>
      </c>
    </row>
    <row r="2731" spans="1:22" x14ac:dyDescent="0.2">
      <c r="A2731" t="str">
        <f t="shared" ref="A2731" si="721">D2731&amp;F2731&amp;E2731</f>
        <v>Catalogo principalOPEN VALUE - CSP GOBIERNOCFQ7TTC0HDJR-000G</v>
      </c>
      <c r="B2731" t="str">
        <f t="shared" ref="B2731" si="722">E2731&amp;F2731</f>
        <v>CFQ7TTC0HDJR-000GOPEN VALUE - CSP GOBIERNO</v>
      </c>
      <c r="D2731" t="s">
        <v>122</v>
      </c>
      <c r="E2731" t="s">
        <v>5112</v>
      </c>
      <c r="F2731" s="37" t="s">
        <v>2769</v>
      </c>
      <c r="G2731" s="18" t="str">
        <f t="shared" ref="G2731" si="723">D2731</f>
        <v>Catalogo principal</v>
      </c>
      <c r="H2731" s="18" t="s">
        <v>121</v>
      </c>
      <c r="I2731" s="37" t="s">
        <v>67</v>
      </c>
      <c r="J2731" t="s">
        <v>5113</v>
      </c>
      <c r="K2731" t="s">
        <v>40</v>
      </c>
      <c r="L2731" t="s">
        <v>21</v>
      </c>
      <c r="M2731" t="s">
        <v>3966</v>
      </c>
      <c r="N2731" s="37" t="s">
        <v>67</v>
      </c>
      <c r="O2731" s="37" t="s">
        <v>67</v>
      </c>
      <c r="P2731" s="37" t="s">
        <v>3756</v>
      </c>
      <c r="Q2731" t="s">
        <v>5112</v>
      </c>
      <c r="R2731" t="s">
        <v>3691</v>
      </c>
      <c r="S2731" s="38">
        <v>25</v>
      </c>
      <c r="T2731" s="37">
        <v>1</v>
      </c>
      <c r="U2731" s="37">
        <v>0</v>
      </c>
      <c r="V2731" t="str">
        <f t="shared" ref="V2731" si="724">H2731</f>
        <v>USD</v>
      </c>
    </row>
    <row r="2732" spans="1:22" x14ac:dyDescent="0.2">
      <c r="A2732" t="str">
        <f t="shared" ref="A2732" si="725">D2732&amp;F2732&amp;E2732</f>
        <v>Catalogo principalOPEN VALUE - CSP GOBIERNOCFQ7TTC0RV0H-0001</v>
      </c>
      <c r="B2732" t="str">
        <f t="shared" ref="B2732" si="726">E2732&amp;F2732</f>
        <v>CFQ7TTC0RV0H-0001OPEN VALUE - CSP GOBIERNO</v>
      </c>
      <c r="D2732" t="s">
        <v>122</v>
      </c>
      <c r="E2732" t="s">
        <v>5114</v>
      </c>
      <c r="F2732" s="37" t="s">
        <v>2769</v>
      </c>
      <c r="G2732" s="18" t="str">
        <f t="shared" ref="G2732" si="727">D2732</f>
        <v>Catalogo principal</v>
      </c>
      <c r="H2732" s="18" t="s">
        <v>121</v>
      </c>
      <c r="I2732" s="37" t="s">
        <v>67</v>
      </c>
      <c r="J2732" t="s">
        <v>5115</v>
      </c>
      <c r="K2732" t="s">
        <v>40</v>
      </c>
      <c r="L2732" t="s">
        <v>21</v>
      </c>
      <c r="M2732" t="s">
        <v>3966</v>
      </c>
      <c r="N2732" s="37" t="s">
        <v>67</v>
      </c>
      <c r="O2732" s="37" t="s">
        <v>67</v>
      </c>
      <c r="P2732" s="37" t="s">
        <v>3756</v>
      </c>
      <c r="Q2732" t="s">
        <v>5114</v>
      </c>
      <c r="R2732" t="s">
        <v>3691</v>
      </c>
      <c r="S2732" s="38">
        <v>0</v>
      </c>
      <c r="T2732" s="37">
        <v>1</v>
      </c>
      <c r="U2732" s="37">
        <v>0</v>
      </c>
      <c r="V2732" t="str">
        <f t="shared" ref="V2732" si="728">H2732</f>
        <v>USD</v>
      </c>
    </row>
    <row r="2733" spans="1:22" x14ac:dyDescent="0.2">
      <c r="A2733" t="str">
        <f t="shared" ref="A2733" si="729">D2733&amp;F2733&amp;E2733</f>
        <v>Catalogo principalOPEN VALUE - CSP GOBIERNODG7GMGF0MF3T-0001</v>
      </c>
      <c r="B2733" t="str">
        <f t="shared" ref="B2733" si="730">E2733&amp;F2733</f>
        <v>DG7GMGF0MF3T-0001OPEN VALUE - CSP GOBIERNO</v>
      </c>
      <c r="D2733" t="s">
        <v>122</v>
      </c>
      <c r="E2733" t="s">
        <v>5116</v>
      </c>
      <c r="F2733" s="37" t="s">
        <v>2769</v>
      </c>
      <c r="G2733" s="18" t="str">
        <f t="shared" ref="G2733" si="731">D2733</f>
        <v>Catalogo principal</v>
      </c>
      <c r="H2733" s="18" t="s">
        <v>121</v>
      </c>
      <c r="I2733" s="37" t="s">
        <v>67</v>
      </c>
      <c r="J2733" t="s">
        <v>5117</v>
      </c>
      <c r="K2733" t="s">
        <v>40</v>
      </c>
      <c r="L2733" t="s">
        <v>21</v>
      </c>
      <c r="M2733" t="s">
        <v>4257</v>
      </c>
      <c r="N2733" s="37" t="s">
        <v>67</v>
      </c>
      <c r="O2733" s="37" t="s">
        <v>67</v>
      </c>
      <c r="P2733" s="37" t="s">
        <v>3756</v>
      </c>
      <c r="Q2733" t="s">
        <v>5116</v>
      </c>
      <c r="R2733" t="s">
        <v>207</v>
      </c>
      <c r="S2733" s="38">
        <v>264</v>
      </c>
      <c r="T2733" s="37">
        <v>1</v>
      </c>
      <c r="U2733" s="37">
        <v>0</v>
      </c>
      <c r="V2733" t="str">
        <f t="shared" ref="V2733" si="732">H2733</f>
        <v>USD</v>
      </c>
    </row>
    <row r="2734" spans="1:22" x14ac:dyDescent="0.2">
      <c r="A2734" t="str">
        <f t="shared" ref="A2734" si="733">D2734&amp;F2734&amp;E2734</f>
        <v>Catalogo principalOPEN VALUE - CSP GOBIERNODG7GMGF0MF3T-0002</v>
      </c>
      <c r="B2734" t="str">
        <f t="shared" ref="B2734" si="734">E2734&amp;F2734</f>
        <v>DG7GMGF0MF3T-0002OPEN VALUE - CSP GOBIERNO</v>
      </c>
      <c r="D2734" t="s">
        <v>122</v>
      </c>
      <c r="E2734" t="s">
        <v>5118</v>
      </c>
      <c r="F2734" s="37" t="s">
        <v>2769</v>
      </c>
      <c r="G2734" s="18" t="str">
        <f t="shared" ref="G2734" si="735">D2734</f>
        <v>Catalogo principal</v>
      </c>
      <c r="H2734" s="18" t="s">
        <v>121</v>
      </c>
      <c r="I2734" s="37" t="s">
        <v>67</v>
      </c>
      <c r="J2734" t="s">
        <v>5119</v>
      </c>
      <c r="K2734" t="s">
        <v>40</v>
      </c>
      <c r="L2734" t="s">
        <v>21</v>
      </c>
      <c r="M2734" t="s">
        <v>4257</v>
      </c>
      <c r="N2734" s="37" t="s">
        <v>67</v>
      </c>
      <c r="O2734" s="37" t="s">
        <v>67</v>
      </c>
      <c r="P2734" s="37" t="s">
        <v>3756</v>
      </c>
      <c r="Q2734" t="s">
        <v>5118</v>
      </c>
      <c r="R2734" t="s">
        <v>207</v>
      </c>
      <c r="S2734" s="38">
        <v>264</v>
      </c>
      <c r="T2734" s="37">
        <v>1</v>
      </c>
      <c r="U2734" s="37">
        <v>0</v>
      </c>
      <c r="V2734" t="str">
        <f t="shared" ref="V2734" si="736">H2734</f>
        <v>USD</v>
      </c>
    </row>
    <row r="2735" spans="1:22" x14ac:dyDescent="0.2">
      <c r="A2735" t="str">
        <f t="shared" ref="A2735" si="737">D2735&amp;F2735&amp;E2735</f>
        <v>Catalogo principalCSP ACADEMICODG7GMGF0MF3T-0001EDU</v>
      </c>
      <c r="B2735" t="str">
        <f t="shared" ref="B2735" si="738">E2735&amp;F2735</f>
        <v>DG7GMGF0MF3T-0001EDUCSP ACADEMICO</v>
      </c>
      <c r="D2735" t="s">
        <v>122</v>
      </c>
      <c r="E2735" t="s">
        <v>5120</v>
      </c>
      <c r="F2735" s="37" t="s">
        <v>1976</v>
      </c>
      <c r="G2735" s="18" t="str">
        <f t="shared" ref="G2735" si="739">D2735</f>
        <v>Catalogo principal</v>
      </c>
      <c r="H2735" s="18" t="s">
        <v>121</v>
      </c>
      <c r="I2735" s="37" t="s">
        <v>67</v>
      </c>
      <c r="J2735" t="s">
        <v>5121</v>
      </c>
      <c r="K2735" t="s">
        <v>40</v>
      </c>
      <c r="L2735" t="s">
        <v>21</v>
      </c>
      <c r="M2735" t="s">
        <v>4257</v>
      </c>
      <c r="N2735" s="37" t="s">
        <v>67</v>
      </c>
      <c r="O2735" s="37" t="s">
        <v>67</v>
      </c>
      <c r="P2735" s="37" t="s">
        <v>1976</v>
      </c>
      <c r="Q2735" t="s">
        <v>5120</v>
      </c>
      <c r="R2735" t="s">
        <v>207</v>
      </c>
      <c r="S2735" s="38">
        <v>66</v>
      </c>
      <c r="T2735" s="37">
        <v>1</v>
      </c>
      <c r="U2735" s="37">
        <v>0</v>
      </c>
      <c r="V2735" t="str">
        <f t="shared" ref="V2735" si="740">H2735</f>
        <v>USD</v>
      </c>
    </row>
    <row r="2736" spans="1:22" x14ac:dyDescent="0.2">
      <c r="A2736" t="str">
        <f t="shared" ref="A2736" si="741">D2736&amp;F2736&amp;E2736</f>
        <v>Catalogo principalCSP ACADEMICODG7GMGF0MF3T-0002EDU</v>
      </c>
      <c r="B2736" t="str">
        <f t="shared" ref="B2736" si="742">E2736&amp;F2736</f>
        <v>DG7GMGF0MF3T-0002EDUCSP ACADEMICO</v>
      </c>
      <c r="D2736" t="s">
        <v>122</v>
      </c>
      <c r="E2736" t="s">
        <v>5122</v>
      </c>
      <c r="F2736" s="37" t="s">
        <v>1976</v>
      </c>
      <c r="G2736" s="18" t="str">
        <f t="shared" ref="G2736" si="743">D2736</f>
        <v>Catalogo principal</v>
      </c>
      <c r="H2736" s="18" t="s">
        <v>121</v>
      </c>
      <c r="I2736" s="37" t="s">
        <v>67</v>
      </c>
      <c r="J2736" t="s">
        <v>5123</v>
      </c>
      <c r="K2736" t="s">
        <v>40</v>
      </c>
      <c r="L2736" t="s">
        <v>21</v>
      </c>
      <c r="M2736" t="s">
        <v>4257</v>
      </c>
      <c r="N2736" s="37" t="s">
        <v>67</v>
      </c>
      <c r="O2736" s="37" t="s">
        <v>67</v>
      </c>
      <c r="P2736" s="37" t="s">
        <v>1976</v>
      </c>
      <c r="Q2736" t="s">
        <v>5122</v>
      </c>
      <c r="R2736" t="s">
        <v>207</v>
      </c>
      <c r="S2736" s="38">
        <v>66</v>
      </c>
      <c r="T2736" s="37">
        <v>1</v>
      </c>
      <c r="U2736" s="37">
        <v>0</v>
      </c>
      <c r="V2736" t="str">
        <f t="shared" ref="V2736" si="744">H2736</f>
        <v>USD</v>
      </c>
    </row>
    <row r="2737" spans="1:22" x14ac:dyDescent="0.2">
      <c r="A2737" t="str">
        <f t="shared" ref="A2737" si="745">D2737&amp;F2737&amp;E2737</f>
        <v>Catalogo principalCSP ACADEMICO0cda2c59-679b-41b8-ada1-1bd32bcff33a</v>
      </c>
      <c r="B2737" t="str">
        <f t="shared" ref="B2737" si="746">E2737&amp;F2737</f>
        <v>0cda2c59-679b-41b8-ada1-1bd32bcff33aCSP ACADEMICO</v>
      </c>
      <c r="D2737" t="s">
        <v>122</v>
      </c>
      <c r="E2737" t="s">
        <v>5124</v>
      </c>
      <c r="F2737" s="37" t="s">
        <v>1976</v>
      </c>
      <c r="G2737" s="18" t="str">
        <f t="shared" ref="G2737" si="747">D2737</f>
        <v>Catalogo principal</v>
      </c>
      <c r="H2737" s="18" t="s">
        <v>121</v>
      </c>
      <c r="I2737" s="37" t="s">
        <v>67</v>
      </c>
      <c r="J2737" t="s">
        <v>5125</v>
      </c>
      <c r="K2737" t="s">
        <v>40</v>
      </c>
      <c r="L2737" t="s">
        <v>21</v>
      </c>
      <c r="M2737" t="s">
        <v>3966</v>
      </c>
      <c r="N2737" s="37" t="s">
        <v>67</v>
      </c>
      <c r="O2737" s="37" t="s">
        <v>67</v>
      </c>
      <c r="P2737" s="37" t="s">
        <v>1976</v>
      </c>
      <c r="Q2737" t="s">
        <v>5124</v>
      </c>
      <c r="R2737" t="s">
        <v>3691</v>
      </c>
      <c r="S2737" s="38">
        <v>0.6</v>
      </c>
      <c r="T2737" s="37">
        <v>1</v>
      </c>
      <c r="U2737" s="37">
        <v>0</v>
      </c>
      <c r="V2737" t="str">
        <f t="shared" ref="V2737" si="748">H2737</f>
        <v>USD</v>
      </c>
    </row>
    <row r="2738" spans="1:22" x14ac:dyDescent="0.2">
      <c r="A2738" t="str">
        <f t="shared" ref="A2738" si="749">D2738&amp;F2738&amp;E2738</f>
        <v>Catalogo principalCSP ACADEMICO8747421a-825c-4df4-9e29-163478882348</v>
      </c>
      <c r="B2738" t="str">
        <f t="shared" ref="B2738" si="750">E2738&amp;F2738</f>
        <v>8747421a-825c-4df4-9e29-163478882348CSP ACADEMICO</v>
      </c>
      <c r="D2738" t="s">
        <v>122</v>
      </c>
      <c r="E2738" t="s">
        <v>5126</v>
      </c>
      <c r="F2738" s="37" t="s">
        <v>1976</v>
      </c>
      <c r="G2738" s="18" t="str">
        <f t="shared" ref="G2738" si="751">D2738</f>
        <v>Catalogo principal</v>
      </c>
      <c r="H2738" s="18" t="s">
        <v>121</v>
      </c>
      <c r="I2738" s="37" t="s">
        <v>67</v>
      </c>
      <c r="J2738" t="s">
        <v>5127</v>
      </c>
      <c r="K2738" t="s">
        <v>40</v>
      </c>
      <c r="L2738" t="s">
        <v>21</v>
      </c>
      <c r="M2738" t="s">
        <v>3966</v>
      </c>
      <c r="N2738" s="37" t="s">
        <v>67</v>
      </c>
      <c r="O2738" s="37" t="s">
        <v>67</v>
      </c>
      <c r="P2738" s="37" t="s">
        <v>1976</v>
      </c>
      <c r="Q2738" t="s">
        <v>5126</v>
      </c>
      <c r="R2738" t="s">
        <v>3691</v>
      </c>
      <c r="S2738" s="38">
        <v>0.45</v>
      </c>
      <c r="T2738" s="37">
        <v>1</v>
      </c>
      <c r="U2738" s="37">
        <v>0</v>
      </c>
      <c r="V2738" t="str">
        <f t="shared" ref="V2738" si="752">H2738</f>
        <v>USD</v>
      </c>
    </row>
    <row r="2739" spans="1:22" x14ac:dyDescent="0.2">
      <c r="A2739" t="str">
        <f t="shared" ref="A2739" si="753">D2739&amp;F2739&amp;E2739</f>
        <v>Catalogo principalCSP ACADEMICO28edee39-78e1-4442-849f-30cbeb7da081</v>
      </c>
      <c r="B2739" t="str">
        <f t="shared" ref="B2739" si="754">E2739&amp;F2739</f>
        <v>28edee39-78e1-4442-849f-30cbeb7da081CSP ACADEMICO</v>
      </c>
      <c r="D2739" t="s">
        <v>122</v>
      </c>
      <c r="E2739" t="s">
        <v>5128</v>
      </c>
      <c r="F2739" s="37" t="s">
        <v>1976</v>
      </c>
      <c r="G2739" s="18" t="str">
        <f t="shared" ref="G2739" si="755">D2739</f>
        <v>Catalogo principal</v>
      </c>
      <c r="H2739" s="18" t="s">
        <v>121</v>
      </c>
      <c r="I2739" s="37" t="s">
        <v>67</v>
      </c>
      <c r="J2739" t="s">
        <v>5129</v>
      </c>
      <c r="K2739" t="s">
        <v>40</v>
      </c>
      <c r="L2739" t="s">
        <v>21</v>
      </c>
      <c r="M2739" t="s">
        <v>3966</v>
      </c>
      <c r="N2739" s="37" t="s">
        <v>67</v>
      </c>
      <c r="O2739" s="37" t="s">
        <v>67</v>
      </c>
      <c r="P2739" s="37" t="s">
        <v>1976</v>
      </c>
      <c r="Q2739" t="s">
        <v>5128</v>
      </c>
      <c r="R2739" t="s">
        <v>3691</v>
      </c>
      <c r="S2739" s="38">
        <v>4000</v>
      </c>
      <c r="T2739" s="37">
        <v>1</v>
      </c>
      <c r="U2739" s="37">
        <v>0</v>
      </c>
      <c r="V2739" t="str">
        <f t="shared" ref="V2739" si="756">H2739</f>
        <v>USD</v>
      </c>
    </row>
    <row r="2740" spans="1:22" x14ac:dyDescent="0.2">
      <c r="A2740" t="str">
        <f t="shared" ref="A2740" si="757">D2740&amp;F2740&amp;E2740</f>
        <v>Catalogo principalCSP ACADEMICO63a431a9-a638-4b3a-aef9-700f216b0b14</v>
      </c>
      <c r="B2740" t="str">
        <f t="shared" ref="B2740" si="758">E2740&amp;F2740</f>
        <v>63a431a9-a638-4b3a-aef9-700f216b0b14CSP ACADEMICO</v>
      </c>
      <c r="D2740" t="s">
        <v>122</v>
      </c>
      <c r="E2740" t="s">
        <v>5130</v>
      </c>
      <c r="F2740" s="37" t="s">
        <v>1976</v>
      </c>
      <c r="G2740" s="18" t="str">
        <f t="shared" ref="G2740" si="759">D2740</f>
        <v>Catalogo principal</v>
      </c>
      <c r="H2740" s="18" t="s">
        <v>121</v>
      </c>
      <c r="I2740" s="37" t="s">
        <v>67</v>
      </c>
      <c r="J2740" t="s">
        <v>5131</v>
      </c>
      <c r="K2740" t="s">
        <v>40</v>
      </c>
      <c r="L2740" t="s">
        <v>21</v>
      </c>
      <c r="M2740" t="s">
        <v>3966</v>
      </c>
      <c r="N2740" s="37" t="s">
        <v>67</v>
      </c>
      <c r="O2740" s="37" t="s">
        <v>67</v>
      </c>
      <c r="P2740" s="37" t="s">
        <v>1976</v>
      </c>
      <c r="Q2740" t="s">
        <v>5130</v>
      </c>
      <c r="R2740" t="s">
        <v>3691</v>
      </c>
      <c r="S2740" s="38">
        <v>4000</v>
      </c>
      <c r="T2740" s="37">
        <v>1</v>
      </c>
      <c r="U2740" s="37">
        <v>0</v>
      </c>
      <c r="V2740" t="str">
        <f t="shared" ref="V2740" si="760">H2740</f>
        <v>USD</v>
      </c>
    </row>
    <row r="2741" spans="1:22" x14ac:dyDescent="0.2">
      <c r="A2741" t="str">
        <f t="shared" ref="A2741" si="761">D2741&amp;F2741&amp;E2741</f>
        <v>Catalogo principalCSP ACADEMICO7cc2e2d2-5851-4b08-a773-3aa529379e9f</v>
      </c>
      <c r="B2741" t="str">
        <f t="shared" ref="B2741" si="762">E2741&amp;F2741</f>
        <v>7cc2e2d2-5851-4b08-a773-3aa529379e9fCSP ACADEMICO</v>
      </c>
      <c r="D2741" t="s">
        <v>122</v>
      </c>
      <c r="E2741" t="s">
        <v>5132</v>
      </c>
      <c r="F2741" s="37" t="s">
        <v>1976</v>
      </c>
      <c r="G2741" s="18" t="str">
        <f t="shared" ref="G2741" si="763">D2741</f>
        <v>Catalogo principal</v>
      </c>
      <c r="H2741" s="18" t="s">
        <v>121</v>
      </c>
      <c r="I2741" s="37" t="s">
        <v>67</v>
      </c>
      <c r="J2741" t="s">
        <v>5133</v>
      </c>
      <c r="K2741" t="s">
        <v>40</v>
      </c>
      <c r="L2741" t="s">
        <v>21</v>
      </c>
      <c r="M2741" t="s">
        <v>3966</v>
      </c>
      <c r="N2741" s="37" t="s">
        <v>67</v>
      </c>
      <c r="O2741" s="37" t="s">
        <v>67</v>
      </c>
      <c r="P2741" s="37" t="s">
        <v>1976</v>
      </c>
      <c r="Q2741" t="s">
        <v>5132</v>
      </c>
      <c r="R2741" t="s">
        <v>3691</v>
      </c>
      <c r="S2741" s="38">
        <v>0</v>
      </c>
      <c r="T2741" s="37">
        <v>1</v>
      </c>
      <c r="U2741" s="37">
        <v>0</v>
      </c>
      <c r="V2741" t="str">
        <f t="shared" ref="V2741" si="764">H2741</f>
        <v>USD</v>
      </c>
    </row>
    <row r="2742" spans="1:22" x14ac:dyDescent="0.2">
      <c r="A2742" t="str">
        <f t="shared" ref="A2742" si="765">D2742&amp;F2742&amp;E2742</f>
        <v>Catalogo principalCSP ACADEMICO89c4379a-ed9d-4c9b-8869-de0e4802c18c</v>
      </c>
      <c r="B2742" t="str">
        <f t="shared" ref="B2742" si="766">E2742&amp;F2742</f>
        <v>89c4379a-ed9d-4c9b-8869-de0e4802c18cCSP ACADEMICO</v>
      </c>
      <c r="D2742" t="s">
        <v>122</v>
      </c>
      <c r="E2742" t="s">
        <v>5134</v>
      </c>
      <c r="F2742" s="37" t="s">
        <v>1976</v>
      </c>
      <c r="G2742" s="18" t="str">
        <f t="shared" ref="G2742" si="767">D2742</f>
        <v>Catalogo principal</v>
      </c>
      <c r="H2742" s="18" t="s">
        <v>121</v>
      </c>
      <c r="I2742" s="37" t="s">
        <v>67</v>
      </c>
      <c r="J2742" t="s">
        <v>5135</v>
      </c>
      <c r="K2742" t="s">
        <v>40</v>
      </c>
      <c r="L2742" t="s">
        <v>21</v>
      </c>
      <c r="M2742" t="s">
        <v>3966</v>
      </c>
      <c r="N2742" s="37" t="s">
        <v>67</v>
      </c>
      <c r="O2742" s="37" t="s">
        <v>67</v>
      </c>
      <c r="P2742" s="37" t="s">
        <v>1976</v>
      </c>
      <c r="Q2742" t="s">
        <v>5134</v>
      </c>
      <c r="R2742" t="s">
        <v>3691</v>
      </c>
      <c r="S2742" s="38">
        <v>0</v>
      </c>
      <c r="T2742" s="37">
        <v>1</v>
      </c>
      <c r="U2742" s="37">
        <v>0</v>
      </c>
      <c r="V2742" t="str">
        <f t="shared" ref="V2742" si="768">H2742</f>
        <v>USD</v>
      </c>
    </row>
    <row r="2743" spans="1:22" x14ac:dyDescent="0.2">
      <c r="A2743" t="str">
        <f t="shared" ref="A2743" si="769">D2743&amp;F2743&amp;E2743</f>
        <v>Catalogo principalCSP ACADEMICOae326f5a-5340-47e6-bffc-bc66117d68cf</v>
      </c>
      <c r="B2743" t="str">
        <f t="shared" ref="B2743" si="770">E2743&amp;F2743</f>
        <v>ae326f5a-5340-47e6-bffc-bc66117d68cfCSP ACADEMICO</v>
      </c>
      <c r="D2743" t="s">
        <v>122</v>
      </c>
      <c r="E2743" t="s">
        <v>5136</v>
      </c>
      <c r="F2743" s="37" t="s">
        <v>1976</v>
      </c>
      <c r="G2743" s="18" t="str">
        <f t="shared" ref="G2743" si="771">D2743</f>
        <v>Catalogo principal</v>
      </c>
      <c r="H2743" s="18" t="s">
        <v>121</v>
      </c>
      <c r="I2743" s="37" t="s">
        <v>67</v>
      </c>
      <c r="J2743" t="s">
        <v>5137</v>
      </c>
      <c r="K2743" t="s">
        <v>40</v>
      </c>
      <c r="L2743" t="s">
        <v>21</v>
      </c>
      <c r="M2743" t="s">
        <v>3966</v>
      </c>
      <c r="N2743" s="37" t="s">
        <v>67</v>
      </c>
      <c r="O2743" s="37" t="s">
        <v>67</v>
      </c>
      <c r="P2743" s="37" t="s">
        <v>1976</v>
      </c>
      <c r="Q2743" t="s">
        <v>5136</v>
      </c>
      <c r="R2743" t="s">
        <v>3691</v>
      </c>
      <c r="S2743" s="38">
        <v>0.4</v>
      </c>
      <c r="T2743" s="37">
        <v>1</v>
      </c>
      <c r="U2743" s="37">
        <v>0</v>
      </c>
      <c r="V2743" t="str">
        <f t="shared" ref="V2743" si="772">H2743</f>
        <v>USD</v>
      </c>
    </row>
    <row r="2744" spans="1:22" x14ac:dyDescent="0.2">
      <c r="A2744" t="str">
        <f t="shared" ref="A2744" si="773">D2744&amp;F2744&amp;E2744</f>
        <v>Catalogo principalCSP ACADEMICO61211bf1-58d9-4e2b-b463-5003be1ad2d1</v>
      </c>
      <c r="B2744" t="str">
        <f t="shared" ref="B2744" si="774">E2744&amp;F2744</f>
        <v>61211bf1-58d9-4e2b-b463-5003be1ad2d1CSP ACADEMICO</v>
      </c>
      <c r="D2744" t="s">
        <v>122</v>
      </c>
      <c r="E2744" t="s">
        <v>5138</v>
      </c>
      <c r="F2744" s="37" t="s">
        <v>1976</v>
      </c>
      <c r="G2744" s="18" t="str">
        <f t="shared" ref="G2744" si="775">D2744</f>
        <v>Catalogo principal</v>
      </c>
      <c r="H2744" s="18" t="s">
        <v>121</v>
      </c>
      <c r="I2744" s="37" t="s">
        <v>67</v>
      </c>
      <c r="J2744" t="s">
        <v>5139</v>
      </c>
      <c r="K2744" t="s">
        <v>40</v>
      </c>
      <c r="L2744" t="s">
        <v>21</v>
      </c>
      <c r="M2744" t="s">
        <v>3966</v>
      </c>
      <c r="N2744" s="37" t="s">
        <v>67</v>
      </c>
      <c r="O2744" s="37" t="s">
        <v>67</v>
      </c>
      <c r="P2744" s="37" t="s">
        <v>1976</v>
      </c>
      <c r="Q2744" t="s">
        <v>5138</v>
      </c>
      <c r="R2744" t="s">
        <v>3691</v>
      </c>
      <c r="S2744" s="38">
        <v>0.3</v>
      </c>
      <c r="T2744" s="37">
        <v>1</v>
      </c>
      <c r="U2744" s="37">
        <v>0</v>
      </c>
      <c r="V2744" t="str">
        <f t="shared" ref="V2744" si="776">H2744</f>
        <v>USD</v>
      </c>
    </row>
    <row r="2745" spans="1:22" x14ac:dyDescent="0.2">
      <c r="A2745" t="str">
        <f t="shared" ref="A2745" si="777">D2745&amp;F2745&amp;E2745</f>
        <v>Catalogo principalCSP ACADEMICO85610de9-533b-4c38-b1a0-4924ff8b856a</v>
      </c>
      <c r="B2745" t="str">
        <f t="shared" ref="B2745" si="778">E2745&amp;F2745</f>
        <v>85610de9-533b-4c38-b1a0-4924ff8b856aCSP ACADEMICO</v>
      </c>
      <c r="D2745" t="s">
        <v>122</v>
      </c>
      <c r="E2745" t="s">
        <v>5140</v>
      </c>
      <c r="F2745" s="37" t="s">
        <v>1976</v>
      </c>
      <c r="G2745" s="18" t="str">
        <f t="shared" ref="G2745" si="779">D2745</f>
        <v>Catalogo principal</v>
      </c>
      <c r="H2745" s="18" t="s">
        <v>121</v>
      </c>
      <c r="I2745" s="37" t="s">
        <v>67</v>
      </c>
      <c r="J2745" t="s">
        <v>5141</v>
      </c>
      <c r="K2745" t="s">
        <v>40</v>
      </c>
      <c r="L2745" t="s">
        <v>21</v>
      </c>
      <c r="M2745" t="s">
        <v>3966</v>
      </c>
      <c r="N2745" s="37" t="s">
        <v>67</v>
      </c>
      <c r="O2745" s="37" t="s">
        <v>67</v>
      </c>
      <c r="P2745" s="37" t="s">
        <v>1976</v>
      </c>
      <c r="Q2745" t="s">
        <v>5140</v>
      </c>
      <c r="R2745" t="s">
        <v>3691</v>
      </c>
      <c r="S2745" s="38">
        <v>0.8</v>
      </c>
      <c r="T2745" s="37">
        <v>1</v>
      </c>
      <c r="U2745" s="37">
        <v>0</v>
      </c>
      <c r="V2745" t="str">
        <f t="shared" ref="V2745" si="780">H2745</f>
        <v>USD</v>
      </c>
    </row>
    <row r="2746" spans="1:22" x14ac:dyDescent="0.2">
      <c r="A2746" t="str">
        <f t="shared" ref="A2746" si="781">D2746&amp;F2746&amp;E2746</f>
        <v>Catalogo principalCSP ACADEMICOa41550c0-e3fa-4c4a-a8e9-588779418f2d</v>
      </c>
      <c r="B2746" t="str">
        <f t="shared" ref="B2746" si="782">E2746&amp;F2746</f>
        <v>a41550c0-e3fa-4c4a-a8e9-588779418f2dCSP ACADEMICO</v>
      </c>
      <c r="D2746" t="s">
        <v>122</v>
      </c>
      <c r="E2746" t="s">
        <v>5142</v>
      </c>
      <c r="F2746" s="37" t="s">
        <v>1976</v>
      </c>
      <c r="G2746" s="18" t="str">
        <f t="shared" ref="G2746" si="783">D2746</f>
        <v>Catalogo principal</v>
      </c>
      <c r="H2746" s="18" t="s">
        <v>121</v>
      </c>
      <c r="I2746" s="37" t="s">
        <v>67</v>
      </c>
      <c r="J2746" t="s">
        <v>5143</v>
      </c>
      <c r="K2746" t="s">
        <v>40</v>
      </c>
      <c r="L2746" t="s">
        <v>21</v>
      </c>
      <c r="M2746" t="s">
        <v>3966</v>
      </c>
      <c r="N2746" s="37" t="s">
        <v>67</v>
      </c>
      <c r="O2746" s="37" t="s">
        <v>67</v>
      </c>
      <c r="P2746" s="37" t="s">
        <v>1976</v>
      </c>
      <c r="Q2746" t="s">
        <v>5142</v>
      </c>
      <c r="R2746" t="s">
        <v>3691</v>
      </c>
      <c r="S2746" s="38">
        <v>0.6</v>
      </c>
      <c r="T2746" s="37">
        <v>1</v>
      </c>
      <c r="U2746" s="37">
        <v>0</v>
      </c>
      <c r="V2746" t="str">
        <f t="shared" ref="V2746" si="784">H2746</f>
        <v>USD</v>
      </c>
    </row>
    <row r="2747" spans="1:22" x14ac:dyDescent="0.2">
      <c r="A2747" t="str">
        <f t="shared" ref="A2747" si="785">D2747&amp;F2747&amp;E2747</f>
        <v>Catalogo principalCSP ACADEMICO64a2802b-20c0-40f6-aa5a-6942649fe4fa</v>
      </c>
      <c r="B2747" t="str">
        <f t="shared" ref="B2747" si="786">E2747&amp;F2747</f>
        <v>64a2802b-20c0-40f6-aa5a-6942649fe4faCSP ACADEMICO</v>
      </c>
      <c r="D2747" t="s">
        <v>122</v>
      </c>
      <c r="E2747" t="s">
        <v>5144</v>
      </c>
      <c r="F2747" s="37" t="s">
        <v>1976</v>
      </c>
      <c r="G2747" s="18" t="str">
        <f t="shared" ref="G2747" si="787">D2747</f>
        <v>Catalogo principal</v>
      </c>
      <c r="H2747" s="18" t="s">
        <v>121</v>
      </c>
      <c r="I2747" s="37" t="s">
        <v>67</v>
      </c>
      <c r="J2747" t="s">
        <v>5145</v>
      </c>
      <c r="K2747" t="s">
        <v>40</v>
      </c>
      <c r="L2747" t="s">
        <v>21</v>
      </c>
      <c r="M2747" t="s">
        <v>3966</v>
      </c>
      <c r="N2747" s="37" t="s">
        <v>67</v>
      </c>
      <c r="O2747" s="37" t="s">
        <v>67</v>
      </c>
      <c r="P2747" s="37" t="s">
        <v>1976</v>
      </c>
      <c r="Q2747" t="s">
        <v>5144</v>
      </c>
      <c r="R2747" t="s">
        <v>3691</v>
      </c>
      <c r="S2747" s="38">
        <v>2</v>
      </c>
      <c r="T2747" s="37">
        <v>1</v>
      </c>
      <c r="U2747" s="37">
        <v>0</v>
      </c>
      <c r="V2747" t="str">
        <f t="shared" ref="V2747" si="788">H2747</f>
        <v>USD</v>
      </c>
    </row>
    <row r="2748" spans="1:22" x14ac:dyDescent="0.2">
      <c r="A2748" t="str">
        <f t="shared" ref="A2748" si="789">D2748&amp;F2748&amp;E2748</f>
        <v>Catalogo principalCSP ACADEMICO65f60603-982a-4beb-8fa4-7dbd8119d106</v>
      </c>
      <c r="B2748" t="str">
        <f t="shared" ref="B2748" si="790">E2748&amp;F2748</f>
        <v>65f60603-982a-4beb-8fa4-7dbd8119d106CSP ACADEMICO</v>
      </c>
      <c r="D2748" t="s">
        <v>122</v>
      </c>
      <c r="E2748" t="s">
        <v>5146</v>
      </c>
      <c r="F2748" s="37" t="s">
        <v>1976</v>
      </c>
      <c r="G2748" s="18" t="str">
        <f t="shared" ref="G2748" si="791">D2748</f>
        <v>Catalogo principal</v>
      </c>
      <c r="H2748" s="18" t="s">
        <v>121</v>
      </c>
      <c r="I2748" s="37" t="s">
        <v>67</v>
      </c>
      <c r="J2748" t="s">
        <v>5147</v>
      </c>
      <c r="K2748" t="s">
        <v>40</v>
      </c>
      <c r="L2748" t="s">
        <v>21</v>
      </c>
      <c r="M2748" t="s">
        <v>3966</v>
      </c>
      <c r="N2748" s="37" t="s">
        <v>67</v>
      </c>
      <c r="O2748" s="37" t="s">
        <v>67</v>
      </c>
      <c r="P2748" s="37" t="s">
        <v>1976</v>
      </c>
      <c r="Q2748" t="s">
        <v>5146</v>
      </c>
      <c r="R2748" t="s">
        <v>3691</v>
      </c>
      <c r="S2748" s="38">
        <v>1.5</v>
      </c>
      <c r="T2748" s="37">
        <v>1</v>
      </c>
      <c r="U2748" s="37">
        <v>0</v>
      </c>
      <c r="V2748" t="str">
        <f t="shared" ref="V2748" si="792">H2748</f>
        <v>USD</v>
      </c>
    </row>
    <row r="2749" spans="1:22" x14ac:dyDescent="0.2">
      <c r="A2749" t="str">
        <f t="shared" ref="A2749" si="793">D2749&amp;F2749&amp;E2749</f>
        <v>Catalogo principalCSP ACADEMICOf45a7f3e-aff1-4f95-b393-c99660cb40b8</v>
      </c>
      <c r="B2749" t="str">
        <f t="shared" ref="B2749" si="794">E2749&amp;F2749</f>
        <v>f45a7f3e-aff1-4f95-b393-c99660cb40b8CSP ACADEMICO</v>
      </c>
      <c r="D2749" t="s">
        <v>122</v>
      </c>
      <c r="E2749" t="s">
        <v>5148</v>
      </c>
      <c r="F2749" s="37" t="s">
        <v>1976</v>
      </c>
      <c r="G2749" s="18" t="str">
        <f t="shared" ref="G2749" si="795">D2749</f>
        <v>Catalogo principal</v>
      </c>
      <c r="H2749" s="18" t="s">
        <v>121</v>
      </c>
      <c r="I2749" s="37" t="s">
        <v>67</v>
      </c>
      <c r="J2749" t="s">
        <v>5149</v>
      </c>
      <c r="K2749" t="s">
        <v>40</v>
      </c>
      <c r="L2749" t="s">
        <v>21</v>
      </c>
      <c r="M2749" t="s">
        <v>3966</v>
      </c>
      <c r="N2749" s="37" t="s">
        <v>67</v>
      </c>
      <c r="O2749" s="37" t="s">
        <v>67</v>
      </c>
      <c r="P2749" s="37" t="s">
        <v>1976</v>
      </c>
      <c r="Q2749" t="s">
        <v>5148</v>
      </c>
      <c r="R2749" t="s">
        <v>3691</v>
      </c>
      <c r="S2749" s="38">
        <v>0.45</v>
      </c>
      <c r="T2749" s="37">
        <v>1</v>
      </c>
      <c r="U2749" s="37">
        <v>0</v>
      </c>
      <c r="V2749" t="str">
        <f t="shared" ref="V2749" si="796">H2749</f>
        <v>USD</v>
      </c>
    </row>
    <row r="2750" spans="1:22" x14ac:dyDescent="0.2">
      <c r="A2750" t="str">
        <f t="shared" ref="A2750" si="797">D2750&amp;F2750&amp;E2750</f>
        <v>Catalogo principalCSP ACADEMICO4efd74d8-60f2-48a2-9dcf-8e60423ccae3</v>
      </c>
      <c r="B2750" t="str">
        <f t="shared" ref="B2750" si="798">E2750&amp;F2750</f>
        <v>4efd74d8-60f2-48a2-9dcf-8e60423ccae3CSP ACADEMICO</v>
      </c>
      <c r="D2750" t="s">
        <v>122</v>
      </c>
      <c r="E2750" t="s">
        <v>5150</v>
      </c>
      <c r="F2750" s="37" t="s">
        <v>1976</v>
      </c>
      <c r="G2750" s="18" t="str">
        <f t="shared" ref="G2750" si="799">D2750</f>
        <v>Catalogo principal</v>
      </c>
      <c r="H2750" s="18" t="s">
        <v>121</v>
      </c>
      <c r="I2750" s="37" t="s">
        <v>67</v>
      </c>
      <c r="J2750" t="s">
        <v>5151</v>
      </c>
      <c r="K2750" t="s">
        <v>40</v>
      </c>
      <c r="L2750" t="s">
        <v>21</v>
      </c>
      <c r="M2750" t="s">
        <v>3966</v>
      </c>
      <c r="N2750" s="37" t="s">
        <v>67</v>
      </c>
      <c r="O2750" s="37" t="s">
        <v>67</v>
      </c>
      <c r="P2750" s="37" t="s">
        <v>1976</v>
      </c>
      <c r="Q2750" t="s">
        <v>5150</v>
      </c>
      <c r="R2750" t="s">
        <v>3691</v>
      </c>
      <c r="S2750" s="38">
        <v>0.6</v>
      </c>
      <c r="T2750" s="37">
        <v>1</v>
      </c>
      <c r="U2750" s="37">
        <v>0</v>
      </c>
      <c r="V2750" t="str">
        <f t="shared" ref="V2750" si="800">H2750</f>
        <v>USD</v>
      </c>
    </row>
    <row r="2751" spans="1:22" x14ac:dyDescent="0.2">
      <c r="A2751" t="str">
        <f t="shared" ref="A2751" si="801">D2751&amp;F2751&amp;E2751</f>
        <v>Catalogo principalCSP ACADEMICO336288b4-a180-4290-8563-7a633300e276</v>
      </c>
      <c r="B2751" t="str">
        <f t="shared" ref="B2751" si="802">E2751&amp;F2751</f>
        <v>336288b4-a180-4290-8563-7a633300e276CSP ACADEMICO</v>
      </c>
      <c r="D2751" t="s">
        <v>122</v>
      </c>
      <c r="E2751" t="s">
        <v>5152</v>
      </c>
      <c r="F2751" s="37" t="s">
        <v>1976</v>
      </c>
      <c r="G2751" s="18" t="str">
        <f t="shared" ref="G2751" si="803">D2751</f>
        <v>Catalogo principal</v>
      </c>
      <c r="H2751" s="18" t="s">
        <v>121</v>
      </c>
      <c r="I2751" s="37" t="s">
        <v>67</v>
      </c>
      <c r="J2751" t="s">
        <v>5153</v>
      </c>
      <c r="K2751" t="s">
        <v>40</v>
      </c>
      <c r="L2751" t="s">
        <v>21</v>
      </c>
      <c r="M2751" t="s">
        <v>3966</v>
      </c>
      <c r="N2751" s="37" t="s">
        <v>67</v>
      </c>
      <c r="O2751" s="37" t="s">
        <v>67</v>
      </c>
      <c r="P2751" s="37" t="s">
        <v>1976</v>
      </c>
      <c r="Q2751" t="s">
        <v>5152</v>
      </c>
      <c r="R2751" t="s">
        <v>3691</v>
      </c>
      <c r="S2751" s="38">
        <v>300</v>
      </c>
      <c r="T2751" s="37">
        <v>1</v>
      </c>
      <c r="U2751" s="37">
        <v>0</v>
      </c>
      <c r="V2751" t="str">
        <f t="shared" ref="V2751" si="804">H2751</f>
        <v>USD</v>
      </c>
    </row>
    <row r="2752" spans="1:22" x14ac:dyDescent="0.2">
      <c r="A2752" t="str">
        <f t="shared" ref="A2752" si="805">D2752&amp;F2752&amp;E2752</f>
        <v>Catalogo principalCSP ACADEMICO7f0aef59-ccb1-43f4-a761-ae871ae22ba7</v>
      </c>
      <c r="B2752" t="str">
        <f t="shared" ref="B2752" si="806">E2752&amp;F2752</f>
        <v>7f0aef59-ccb1-43f4-a761-ae871ae22ba7CSP ACADEMICO</v>
      </c>
      <c r="D2752" t="s">
        <v>122</v>
      </c>
      <c r="E2752" t="s">
        <v>5154</v>
      </c>
      <c r="F2752" s="37" t="s">
        <v>1976</v>
      </c>
      <c r="G2752" s="18" t="str">
        <f t="shared" ref="G2752" si="807">D2752</f>
        <v>Catalogo principal</v>
      </c>
      <c r="H2752" s="18" t="s">
        <v>121</v>
      </c>
      <c r="I2752" s="37" t="s">
        <v>67</v>
      </c>
      <c r="J2752" t="s">
        <v>5155</v>
      </c>
      <c r="K2752" t="s">
        <v>40</v>
      </c>
      <c r="L2752" t="s">
        <v>21</v>
      </c>
      <c r="M2752" t="s">
        <v>3966</v>
      </c>
      <c r="N2752" s="37" t="s">
        <v>67</v>
      </c>
      <c r="O2752" s="37" t="s">
        <v>67</v>
      </c>
      <c r="P2752" s="37" t="s">
        <v>1976</v>
      </c>
      <c r="Q2752" t="s">
        <v>5154</v>
      </c>
      <c r="R2752" t="s">
        <v>3691</v>
      </c>
      <c r="S2752" s="38">
        <v>25</v>
      </c>
      <c r="T2752" s="37">
        <v>1</v>
      </c>
      <c r="U2752" s="37">
        <v>0</v>
      </c>
      <c r="V2752" t="str">
        <f t="shared" ref="V2752" si="808">H2752</f>
        <v>USD</v>
      </c>
    </row>
    <row r="2753" spans="1:22" x14ac:dyDescent="0.2">
      <c r="A2753" t="str">
        <f t="shared" ref="A2753" si="809">D2753&amp;F2753&amp;E2753</f>
        <v>Servicios fabricante- Microsoft Soporte PremierMicrosoft Soporte PremierZYUW</v>
      </c>
      <c r="B2753" t="str">
        <f t="shared" ref="B2753" si="810">E2753&amp;F2753</f>
        <v>ZYUWMicrosoft Soporte Premier</v>
      </c>
      <c r="D2753" t="s">
        <v>5156</v>
      </c>
      <c r="E2753" t="s">
        <v>5157</v>
      </c>
      <c r="F2753" s="37" t="s">
        <v>7648</v>
      </c>
      <c r="G2753" s="18" t="str">
        <f t="shared" ref="G2753" si="811">D2753</f>
        <v>Servicios fabricante- Microsoft Soporte Premier</v>
      </c>
      <c r="H2753" s="18" t="s">
        <v>119</v>
      </c>
      <c r="I2753" s="37" t="s">
        <v>67</v>
      </c>
      <c r="J2753" t="s">
        <v>5158</v>
      </c>
      <c r="K2753" t="s">
        <v>65</v>
      </c>
      <c r="L2753" t="s">
        <v>3940</v>
      </c>
      <c r="M2753" t="s">
        <v>65</v>
      </c>
      <c r="N2753" s="37" t="s">
        <v>5159</v>
      </c>
      <c r="O2753" s="37" t="s">
        <v>66</v>
      </c>
      <c r="P2753" s="37" t="s">
        <v>1308</v>
      </c>
      <c r="Q2753" t="s">
        <v>5157</v>
      </c>
      <c r="R2753" t="s">
        <v>5160</v>
      </c>
      <c r="S2753" s="38">
        <v>101600000</v>
      </c>
      <c r="T2753" s="37">
        <v>1</v>
      </c>
      <c r="U2753" s="37">
        <v>1</v>
      </c>
      <c r="V2753" t="str">
        <f t="shared" ref="V2753" si="812">H2753</f>
        <v>COP</v>
      </c>
    </row>
    <row r="2754" spans="1:22" x14ac:dyDescent="0.2">
      <c r="A2754" t="str">
        <f t="shared" ref="A2754" si="813">D2754&amp;F2754&amp;E2754</f>
        <v>Servicios fabricante- Microsoft Soporte PremierMicrosoft Soporte PremierZTFA</v>
      </c>
      <c r="B2754" t="str">
        <f t="shared" ref="B2754" si="814">E2754&amp;F2754</f>
        <v>ZTFAMicrosoft Soporte Premier</v>
      </c>
      <c r="D2754" t="s">
        <v>5156</v>
      </c>
      <c r="E2754" t="s">
        <v>5161</v>
      </c>
      <c r="F2754" s="37" t="s">
        <v>7648</v>
      </c>
      <c r="G2754" s="18" t="str">
        <f t="shared" ref="G2754" si="815">D2754</f>
        <v>Servicios fabricante- Microsoft Soporte Premier</v>
      </c>
      <c r="H2754" s="18" t="s">
        <v>119</v>
      </c>
      <c r="I2754" s="37" t="s">
        <v>67</v>
      </c>
      <c r="J2754" t="s">
        <v>5162</v>
      </c>
      <c r="K2754" t="s">
        <v>65</v>
      </c>
      <c r="L2754" t="s">
        <v>3940</v>
      </c>
      <c r="M2754" t="s">
        <v>65</v>
      </c>
      <c r="N2754" s="37" t="s">
        <v>5159</v>
      </c>
      <c r="O2754" s="37" t="s">
        <v>66</v>
      </c>
      <c r="P2754" s="37" t="s">
        <v>1308</v>
      </c>
      <c r="Q2754" t="s">
        <v>5161</v>
      </c>
      <c r="R2754" t="s">
        <v>5160</v>
      </c>
      <c r="S2754" s="38">
        <v>17600000</v>
      </c>
      <c r="T2754" s="37">
        <v>1</v>
      </c>
      <c r="U2754" s="37">
        <v>1</v>
      </c>
      <c r="V2754" t="str">
        <f t="shared" ref="V2754" si="816">H2754</f>
        <v>COP</v>
      </c>
    </row>
    <row r="2755" spans="1:22" x14ac:dyDescent="0.2">
      <c r="A2755" t="str">
        <f t="shared" ref="A2755" si="817">D2755&amp;F2755&amp;E2755</f>
        <v>Servicios fabricante- Microsoft Soporte PremierMicrosoft Soporte PremierZAQS</v>
      </c>
      <c r="B2755" t="str">
        <f t="shared" ref="B2755" si="818">E2755&amp;F2755</f>
        <v>ZAQSMicrosoft Soporte Premier</v>
      </c>
      <c r="D2755" t="s">
        <v>5156</v>
      </c>
      <c r="E2755" t="s">
        <v>5163</v>
      </c>
      <c r="F2755" s="37" t="s">
        <v>7648</v>
      </c>
      <c r="G2755" s="18" t="str">
        <f t="shared" ref="G2755" si="819">D2755</f>
        <v>Servicios fabricante- Microsoft Soporte Premier</v>
      </c>
      <c r="H2755" s="18" t="s">
        <v>119</v>
      </c>
      <c r="I2755" s="37" t="s">
        <v>67</v>
      </c>
      <c r="J2755" t="s">
        <v>5164</v>
      </c>
      <c r="K2755" t="s">
        <v>65</v>
      </c>
      <c r="L2755" t="s">
        <v>3940</v>
      </c>
      <c r="M2755" t="s">
        <v>65</v>
      </c>
      <c r="N2755" s="37" t="s">
        <v>5159</v>
      </c>
      <c r="O2755" s="37" t="s">
        <v>66</v>
      </c>
      <c r="P2755" s="37" t="s">
        <v>1308</v>
      </c>
      <c r="Q2755" t="s">
        <v>5163</v>
      </c>
      <c r="R2755" t="s">
        <v>5160</v>
      </c>
      <c r="S2755" s="38">
        <v>10632480</v>
      </c>
      <c r="T2755" s="37">
        <v>1</v>
      </c>
      <c r="U2755" s="37">
        <v>1</v>
      </c>
      <c r="V2755" t="str">
        <f t="shared" ref="V2755" si="820">H2755</f>
        <v>COP</v>
      </c>
    </row>
    <row r="2756" spans="1:22" x14ac:dyDescent="0.2">
      <c r="A2756" t="str">
        <f t="shared" ref="A2756" si="821">D2756&amp;F2756&amp;E2756</f>
        <v>Servicios fabricante- Microsoft Soporte PremierMicrosoft Soporte PremierZAQR</v>
      </c>
      <c r="B2756" t="str">
        <f t="shared" ref="B2756" si="822">E2756&amp;F2756</f>
        <v>ZAQRMicrosoft Soporte Premier</v>
      </c>
      <c r="D2756" t="s">
        <v>5156</v>
      </c>
      <c r="E2756" t="s">
        <v>5165</v>
      </c>
      <c r="F2756" s="37" t="s">
        <v>7648</v>
      </c>
      <c r="G2756" s="18" t="str">
        <f t="shared" ref="G2756" si="823">D2756</f>
        <v>Servicios fabricante- Microsoft Soporte Premier</v>
      </c>
      <c r="H2756" s="18" t="s">
        <v>119</v>
      </c>
      <c r="I2756" s="37" t="s">
        <v>67</v>
      </c>
      <c r="J2756" t="s">
        <v>5166</v>
      </c>
      <c r="K2756" t="s">
        <v>65</v>
      </c>
      <c r="L2756" t="s">
        <v>3940</v>
      </c>
      <c r="M2756" t="s">
        <v>65</v>
      </c>
      <c r="N2756" s="37" t="s">
        <v>5159</v>
      </c>
      <c r="O2756" s="37" t="s">
        <v>66</v>
      </c>
      <c r="P2756" s="37" t="s">
        <v>1308</v>
      </c>
      <c r="Q2756" t="s">
        <v>5165</v>
      </c>
      <c r="R2756" t="s">
        <v>5160</v>
      </c>
      <c r="S2756" s="38">
        <v>29395680</v>
      </c>
      <c r="T2756" s="37">
        <v>1</v>
      </c>
      <c r="U2756" s="37">
        <v>1</v>
      </c>
      <c r="V2756" t="str">
        <f t="shared" ref="V2756" si="824">H2756</f>
        <v>COP</v>
      </c>
    </row>
    <row r="2757" spans="1:22" x14ac:dyDescent="0.2">
      <c r="A2757" t="str">
        <f t="shared" ref="A2757" si="825">D2757&amp;F2757&amp;E2757</f>
        <v>Servicios fabricante- Microsoft Soporte PremierMicrosoft Soporte PremierYWL8</v>
      </c>
      <c r="B2757" t="str">
        <f t="shared" ref="B2757" si="826">E2757&amp;F2757</f>
        <v>YWL8Microsoft Soporte Premier</v>
      </c>
      <c r="D2757" t="s">
        <v>5156</v>
      </c>
      <c r="E2757" t="s">
        <v>5167</v>
      </c>
      <c r="F2757" s="37" t="s">
        <v>7648</v>
      </c>
      <c r="G2757" s="18" t="str">
        <f t="shared" ref="G2757" si="827">D2757</f>
        <v>Servicios fabricante- Microsoft Soporte Premier</v>
      </c>
      <c r="H2757" s="18" t="s">
        <v>119</v>
      </c>
      <c r="I2757" s="37" t="s">
        <v>67</v>
      </c>
      <c r="J2757" t="s">
        <v>5168</v>
      </c>
      <c r="K2757" t="s">
        <v>65</v>
      </c>
      <c r="L2757" t="s">
        <v>3940</v>
      </c>
      <c r="M2757" t="s">
        <v>65</v>
      </c>
      <c r="N2757" s="37" t="s">
        <v>5159</v>
      </c>
      <c r="O2757" s="37" t="s">
        <v>66</v>
      </c>
      <c r="P2757" s="37" t="s">
        <v>1308</v>
      </c>
      <c r="Q2757" t="s">
        <v>5167</v>
      </c>
      <c r="R2757" t="s">
        <v>5160</v>
      </c>
      <c r="S2757" s="38">
        <v>111600000</v>
      </c>
      <c r="T2757" s="37">
        <v>1</v>
      </c>
      <c r="U2757" s="37">
        <v>1</v>
      </c>
      <c r="V2757" t="str">
        <f t="shared" ref="V2757" si="828">H2757</f>
        <v>COP</v>
      </c>
    </row>
    <row r="2758" spans="1:22" x14ac:dyDescent="0.2">
      <c r="A2758" t="str">
        <f t="shared" ref="A2758" si="829">D2758&amp;F2758&amp;E2758</f>
        <v>Servicios fabricante- Microsoft Soporte PremierMicrosoft Soporte PremierWSVT</v>
      </c>
      <c r="B2758" t="str">
        <f t="shared" ref="B2758" si="830">E2758&amp;F2758</f>
        <v>WSVTMicrosoft Soporte Premier</v>
      </c>
      <c r="D2758" t="s">
        <v>5156</v>
      </c>
      <c r="E2758" t="s">
        <v>5169</v>
      </c>
      <c r="F2758" s="37" t="s">
        <v>7648</v>
      </c>
      <c r="G2758" s="18" t="str">
        <f t="shared" ref="G2758" si="831">D2758</f>
        <v>Servicios fabricante- Microsoft Soporte Premier</v>
      </c>
      <c r="H2758" s="18" t="s">
        <v>119</v>
      </c>
      <c r="I2758" s="37" t="s">
        <v>67</v>
      </c>
      <c r="J2758" t="s">
        <v>5170</v>
      </c>
      <c r="K2758" t="s">
        <v>65</v>
      </c>
      <c r="L2758" t="s">
        <v>3940</v>
      </c>
      <c r="M2758" t="s">
        <v>65</v>
      </c>
      <c r="N2758" s="37" t="s">
        <v>5159</v>
      </c>
      <c r="O2758" s="37" t="s">
        <v>5171</v>
      </c>
      <c r="P2758" s="37" t="s">
        <v>1308</v>
      </c>
      <c r="Q2758" t="s">
        <v>5169</v>
      </c>
      <c r="R2758" t="s">
        <v>5160</v>
      </c>
      <c r="S2758" s="38">
        <v>17200000</v>
      </c>
      <c r="T2758" s="37">
        <v>1</v>
      </c>
      <c r="U2758" s="37">
        <v>1</v>
      </c>
      <c r="V2758" t="str">
        <f t="shared" ref="V2758" si="832">H2758</f>
        <v>COP</v>
      </c>
    </row>
    <row r="2759" spans="1:22" x14ac:dyDescent="0.2">
      <c r="A2759" t="str">
        <f t="shared" ref="A2759" si="833">D2759&amp;F2759&amp;E2759</f>
        <v>Servicios fabricante- Microsoft Soporte PremierMicrosoft Soporte PremierWSTU</v>
      </c>
      <c r="B2759" t="str">
        <f t="shared" ref="B2759" si="834">E2759&amp;F2759</f>
        <v>WSTUMicrosoft Soporte Premier</v>
      </c>
      <c r="D2759" t="s">
        <v>5156</v>
      </c>
      <c r="E2759" t="s">
        <v>5172</v>
      </c>
      <c r="F2759" s="37" t="s">
        <v>7648</v>
      </c>
      <c r="G2759" s="18" t="str">
        <f t="shared" ref="G2759" si="835">D2759</f>
        <v>Servicios fabricante- Microsoft Soporte Premier</v>
      </c>
      <c r="H2759" s="18" t="s">
        <v>119</v>
      </c>
      <c r="I2759" s="37" t="s">
        <v>67</v>
      </c>
      <c r="J2759" t="s">
        <v>5173</v>
      </c>
      <c r="K2759" t="s">
        <v>65</v>
      </c>
      <c r="L2759" t="s">
        <v>3940</v>
      </c>
      <c r="M2759" t="s">
        <v>65</v>
      </c>
      <c r="N2759" s="37" t="s">
        <v>5159</v>
      </c>
      <c r="O2759" s="37" t="s">
        <v>5171</v>
      </c>
      <c r="P2759" s="37" t="s">
        <v>1308</v>
      </c>
      <c r="Q2759" t="s">
        <v>5172</v>
      </c>
      <c r="R2759" t="s">
        <v>5160</v>
      </c>
      <c r="S2759" s="38">
        <v>17200000</v>
      </c>
      <c r="T2759" s="37">
        <v>1</v>
      </c>
      <c r="U2759" s="37">
        <v>1</v>
      </c>
      <c r="V2759" t="str">
        <f t="shared" ref="V2759" si="836">H2759</f>
        <v>COP</v>
      </c>
    </row>
    <row r="2760" spans="1:22" x14ac:dyDescent="0.2">
      <c r="A2760" t="str">
        <f t="shared" ref="A2760" si="837">D2760&amp;F2760&amp;E2760</f>
        <v>Servicios fabricante- Microsoft Soporte PremierMicrosoft Soporte PremierWSPP2</v>
      </c>
      <c r="B2760" t="str">
        <f t="shared" ref="B2760" si="838">E2760&amp;F2760</f>
        <v>WSPP2Microsoft Soporte Premier</v>
      </c>
      <c r="D2760" t="s">
        <v>5156</v>
      </c>
      <c r="E2760" t="s">
        <v>5174</v>
      </c>
      <c r="F2760" s="37" t="s">
        <v>7648</v>
      </c>
      <c r="G2760" s="18" t="str">
        <f t="shared" ref="G2760" si="839">D2760</f>
        <v>Servicios fabricante- Microsoft Soporte Premier</v>
      </c>
      <c r="H2760" s="18" t="s">
        <v>119</v>
      </c>
      <c r="I2760" s="37" t="s">
        <v>67</v>
      </c>
      <c r="J2760" t="s">
        <v>5175</v>
      </c>
      <c r="K2760" t="s">
        <v>65</v>
      </c>
      <c r="L2760" t="s">
        <v>3940</v>
      </c>
      <c r="M2760" t="s">
        <v>65</v>
      </c>
      <c r="N2760" s="37" t="s">
        <v>5159</v>
      </c>
      <c r="O2760" s="37" t="s">
        <v>66</v>
      </c>
      <c r="P2760" s="37" t="s">
        <v>1308</v>
      </c>
      <c r="Q2760" t="s">
        <v>5174</v>
      </c>
      <c r="R2760" t="s">
        <v>5160</v>
      </c>
      <c r="S2760" s="38">
        <v>101600000</v>
      </c>
      <c r="T2760" s="37">
        <v>1</v>
      </c>
      <c r="U2760" s="37">
        <v>1</v>
      </c>
      <c r="V2760" t="str">
        <f t="shared" ref="V2760" si="840">H2760</f>
        <v>COP</v>
      </c>
    </row>
    <row r="2761" spans="1:22" x14ac:dyDescent="0.2">
      <c r="A2761" t="str">
        <f t="shared" ref="A2761" si="841">D2761&amp;F2761&amp;E2761</f>
        <v>Servicios fabricante- Microsoft Soporte PremierMicrosoft Soporte PremierWRSQLHT</v>
      </c>
      <c r="B2761" t="str">
        <f t="shared" ref="B2761" si="842">E2761&amp;F2761</f>
        <v>WRSQLHTMicrosoft Soporte Premier</v>
      </c>
      <c r="D2761" t="s">
        <v>5156</v>
      </c>
      <c r="E2761" t="s">
        <v>5176</v>
      </c>
      <c r="F2761" s="37" t="s">
        <v>7648</v>
      </c>
      <c r="G2761" s="18" t="str">
        <f t="shared" ref="G2761" si="843">D2761</f>
        <v>Servicios fabricante- Microsoft Soporte Premier</v>
      </c>
      <c r="H2761" s="18" t="s">
        <v>119</v>
      </c>
      <c r="I2761" s="37" t="s">
        <v>67</v>
      </c>
      <c r="J2761" t="s">
        <v>5177</v>
      </c>
      <c r="K2761" t="s">
        <v>65</v>
      </c>
      <c r="L2761" t="s">
        <v>3940</v>
      </c>
      <c r="M2761" t="s">
        <v>65</v>
      </c>
      <c r="N2761" s="37" t="s">
        <v>5159</v>
      </c>
      <c r="O2761" s="37" t="s">
        <v>66</v>
      </c>
      <c r="P2761" s="37" t="s">
        <v>1308</v>
      </c>
      <c r="Q2761" t="s">
        <v>5176</v>
      </c>
      <c r="R2761" t="s">
        <v>5160</v>
      </c>
      <c r="S2761" s="38">
        <v>101600000</v>
      </c>
      <c r="T2761" s="37">
        <v>1</v>
      </c>
      <c r="U2761" s="37">
        <v>1</v>
      </c>
      <c r="V2761" t="str">
        <f t="shared" ref="V2761" si="844">H2761</f>
        <v>COP</v>
      </c>
    </row>
    <row r="2762" spans="1:22" x14ac:dyDescent="0.2">
      <c r="A2762" t="str">
        <f t="shared" ref="A2762" si="845">D2762&amp;F2762&amp;E2762</f>
        <v>Servicios fabricante- Microsoft Soporte PremierMicrosoft Soporte PremierWRMTEU</v>
      </c>
      <c r="B2762" t="str">
        <f t="shared" ref="B2762" si="846">E2762&amp;F2762</f>
        <v>WRMTEUMicrosoft Soporte Premier</v>
      </c>
      <c r="D2762" t="s">
        <v>5156</v>
      </c>
      <c r="E2762" t="s">
        <v>5178</v>
      </c>
      <c r="F2762" s="37" t="s">
        <v>7648</v>
      </c>
      <c r="G2762" s="18" t="str">
        <f t="shared" ref="G2762" si="847">D2762</f>
        <v>Servicios fabricante- Microsoft Soporte Premier</v>
      </c>
      <c r="H2762" s="18" t="s">
        <v>119</v>
      </c>
      <c r="I2762" s="37" t="s">
        <v>67</v>
      </c>
      <c r="J2762" t="s">
        <v>5179</v>
      </c>
      <c r="K2762" t="s">
        <v>65</v>
      </c>
      <c r="L2762" t="s">
        <v>3940</v>
      </c>
      <c r="M2762" t="s">
        <v>65</v>
      </c>
      <c r="N2762" s="37" t="s">
        <v>5159</v>
      </c>
      <c r="O2762" s="37" t="s">
        <v>66</v>
      </c>
      <c r="P2762" s="37" t="s">
        <v>1308</v>
      </c>
      <c r="Q2762" t="s">
        <v>5178</v>
      </c>
      <c r="R2762" t="s">
        <v>5160</v>
      </c>
      <c r="S2762" s="38">
        <v>25600000</v>
      </c>
      <c r="T2762" s="37">
        <v>1</v>
      </c>
      <c r="U2762" s="37">
        <v>1</v>
      </c>
      <c r="V2762" t="str">
        <f t="shared" ref="V2762" si="848">H2762</f>
        <v>COP</v>
      </c>
    </row>
    <row r="2763" spans="1:22" x14ac:dyDescent="0.2">
      <c r="A2763" t="str">
        <f t="shared" ref="A2763" si="849">D2763&amp;F2763&amp;E2763</f>
        <v>Servicios fabricante- Microsoft Soporte PremierMicrosoft Soporte PremierWRMSC</v>
      </c>
      <c r="B2763" t="str">
        <f t="shared" ref="B2763" si="850">E2763&amp;F2763</f>
        <v>WRMSCMicrosoft Soporte Premier</v>
      </c>
      <c r="D2763" t="s">
        <v>5156</v>
      </c>
      <c r="E2763" t="s">
        <v>5180</v>
      </c>
      <c r="F2763" s="37" t="s">
        <v>7648</v>
      </c>
      <c r="G2763" s="18" t="str">
        <f t="shared" ref="G2763" si="851">D2763</f>
        <v>Servicios fabricante- Microsoft Soporte Premier</v>
      </c>
      <c r="H2763" s="18" t="s">
        <v>119</v>
      </c>
      <c r="I2763" s="37" t="s">
        <v>67</v>
      </c>
      <c r="J2763" t="s">
        <v>5181</v>
      </c>
      <c r="K2763" t="s">
        <v>65</v>
      </c>
      <c r="L2763" t="s">
        <v>3940</v>
      </c>
      <c r="M2763" t="s">
        <v>65</v>
      </c>
      <c r="N2763" s="37" t="s">
        <v>5159</v>
      </c>
      <c r="O2763" s="37" t="s">
        <v>66</v>
      </c>
      <c r="P2763" s="37" t="s">
        <v>1308</v>
      </c>
      <c r="Q2763" t="s">
        <v>5180</v>
      </c>
      <c r="R2763" t="s">
        <v>5160</v>
      </c>
      <c r="S2763" s="38">
        <v>52000000</v>
      </c>
      <c r="T2763" s="37">
        <v>1</v>
      </c>
      <c r="U2763" s="37">
        <v>1</v>
      </c>
      <c r="V2763" t="str">
        <f t="shared" ref="V2763" si="852">H2763</f>
        <v>COP</v>
      </c>
    </row>
    <row r="2764" spans="1:22" x14ac:dyDescent="0.2">
      <c r="A2764" t="str">
        <f t="shared" ref="A2764" si="853">D2764&amp;F2764&amp;E2764</f>
        <v>Servicios fabricante- Microsoft Soporte PremierMicrosoft Soporte PremierWREMD</v>
      </c>
      <c r="B2764" t="str">
        <f t="shared" ref="B2764" si="854">E2764&amp;F2764</f>
        <v>WREMDMicrosoft Soporte Premier</v>
      </c>
      <c r="D2764" t="s">
        <v>5156</v>
      </c>
      <c r="E2764" t="s">
        <v>5182</v>
      </c>
      <c r="F2764" s="37" t="s">
        <v>7648</v>
      </c>
      <c r="G2764" s="18" t="str">
        <f t="shared" ref="G2764" si="855">D2764</f>
        <v>Servicios fabricante- Microsoft Soporte Premier</v>
      </c>
      <c r="H2764" s="18" t="s">
        <v>119</v>
      </c>
      <c r="I2764" s="37" t="s">
        <v>67</v>
      </c>
      <c r="J2764" t="s">
        <v>5183</v>
      </c>
      <c r="K2764" t="s">
        <v>65</v>
      </c>
      <c r="L2764" t="s">
        <v>3940</v>
      </c>
      <c r="M2764" t="s">
        <v>65</v>
      </c>
      <c r="N2764" s="37" t="s">
        <v>5159</v>
      </c>
      <c r="O2764" s="37" t="s">
        <v>66</v>
      </c>
      <c r="P2764" s="37" t="s">
        <v>1308</v>
      </c>
      <c r="Q2764" t="s">
        <v>5182</v>
      </c>
      <c r="R2764" t="s">
        <v>5160</v>
      </c>
      <c r="S2764" s="38">
        <v>101600000</v>
      </c>
      <c r="T2764" s="37">
        <v>1</v>
      </c>
      <c r="U2764" s="37">
        <v>1</v>
      </c>
      <c r="V2764" t="str">
        <f t="shared" ref="V2764" si="856">H2764</f>
        <v>COP</v>
      </c>
    </row>
    <row r="2765" spans="1:22" x14ac:dyDescent="0.2">
      <c r="A2765" t="str">
        <f t="shared" ref="A2765" si="857">D2765&amp;F2765&amp;E2765</f>
        <v>Servicios fabricante- Microsoft Soporte PremierMicrosoft Soporte PremierWPSWSV</v>
      </c>
      <c r="B2765" t="str">
        <f t="shared" ref="B2765" si="858">E2765&amp;F2765</f>
        <v>WPSWSVMicrosoft Soporte Premier</v>
      </c>
      <c r="D2765" t="s">
        <v>5156</v>
      </c>
      <c r="E2765" t="s">
        <v>5184</v>
      </c>
      <c r="F2765" s="37" t="s">
        <v>7648</v>
      </c>
      <c r="G2765" s="18" t="str">
        <f t="shared" ref="G2765" si="859">D2765</f>
        <v>Servicios fabricante- Microsoft Soporte Premier</v>
      </c>
      <c r="H2765" s="18" t="s">
        <v>119</v>
      </c>
      <c r="I2765" s="37" t="s">
        <v>67</v>
      </c>
      <c r="J2765" t="s">
        <v>5185</v>
      </c>
      <c r="K2765" t="s">
        <v>65</v>
      </c>
      <c r="L2765" t="s">
        <v>3940</v>
      </c>
      <c r="M2765" t="s">
        <v>65</v>
      </c>
      <c r="N2765" s="37" t="s">
        <v>5159</v>
      </c>
      <c r="O2765" s="37" t="s">
        <v>66</v>
      </c>
      <c r="P2765" s="37" t="s">
        <v>1308</v>
      </c>
      <c r="Q2765" t="s">
        <v>5184</v>
      </c>
      <c r="R2765" t="s">
        <v>5160</v>
      </c>
      <c r="S2765" s="38">
        <v>101600000</v>
      </c>
      <c r="T2765" s="37">
        <v>1</v>
      </c>
      <c r="U2765" s="37">
        <v>1</v>
      </c>
      <c r="V2765" t="str">
        <f t="shared" ref="V2765" si="860">H2765</f>
        <v>COP</v>
      </c>
    </row>
    <row r="2766" spans="1:22" x14ac:dyDescent="0.2">
      <c r="A2766" t="str">
        <f t="shared" ref="A2766" si="861">D2766&amp;F2766&amp;E2766</f>
        <v>Servicios fabricante- Microsoft Soporte PremierMicrosoft Soporte PremierWPSP</v>
      </c>
      <c r="B2766" t="str">
        <f t="shared" ref="B2766" si="862">E2766&amp;F2766</f>
        <v>WPSPMicrosoft Soporte Premier</v>
      </c>
      <c r="D2766" t="s">
        <v>5156</v>
      </c>
      <c r="E2766" t="s">
        <v>5186</v>
      </c>
      <c r="F2766" s="37" t="s">
        <v>7648</v>
      </c>
      <c r="G2766" s="18" t="str">
        <f t="shared" ref="G2766" si="863">D2766</f>
        <v>Servicios fabricante- Microsoft Soporte Premier</v>
      </c>
      <c r="H2766" s="18" t="s">
        <v>119</v>
      </c>
      <c r="I2766" s="37" t="s">
        <v>67</v>
      </c>
      <c r="J2766" t="s">
        <v>5187</v>
      </c>
      <c r="K2766" t="s">
        <v>65</v>
      </c>
      <c r="L2766" t="s">
        <v>3940</v>
      </c>
      <c r="M2766" t="s">
        <v>65</v>
      </c>
      <c r="N2766" s="37" t="s">
        <v>5159</v>
      </c>
      <c r="O2766" s="37" t="s">
        <v>66</v>
      </c>
      <c r="P2766" s="37" t="s">
        <v>1308</v>
      </c>
      <c r="Q2766" t="s">
        <v>5186</v>
      </c>
      <c r="R2766" t="s">
        <v>5160</v>
      </c>
      <c r="S2766" s="38">
        <v>90800000</v>
      </c>
      <c r="T2766" s="37">
        <v>1</v>
      </c>
      <c r="U2766" s="37">
        <v>1</v>
      </c>
      <c r="V2766" t="str">
        <f t="shared" ref="V2766" si="864">H2766</f>
        <v>COP</v>
      </c>
    </row>
    <row r="2767" spans="1:22" x14ac:dyDescent="0.2">
      <c r="A2767" t="str">
        <f t="shared" ref="A2767" si="865">D2767&amp;F2767&amp;E2767</f>
        <v>Servicios fabricante- Microsoft Soporte PremierMicrosoft Soporte PremierWPRWSAC</v>
      </c>
      <c r="B2767" t="str">
        <f t="shared" ref="B2767" si="866">E2767&amp;F2767</f>
        <v>WPRWSACMicrosoft Soporte Premier</v>
      </c>
      <c r="D2767" t="s">
        <v>5156</v>
      </c>
      <c r="E2767" t="s">
        <v>5188</v>
      </c>
      <c r="F2767" s="37" t="s">
        <v>7648</v>
      </c>
      <c r="G2767" s="18" t="str">
        <f t="shared" ref="G2767" si="867">D2767</f>
        <v>Servicios fabricante- Microsoft Soporte Premier</v>
      </c>
      <c r="H2767" s="18" t="s">
        <v>119</v>
      </c>
      <c r="I2767" s="37" t="s">
        <v>67</v>
      </c>
      <c r="J2767" t="s">
        <v>5189</v>
      </c>
      <c r="K2767" t="s">
        <v>65</v>
      </c>
      <c r="L2767" t="s">
        <v>3940</v>
      </c>
      <c r="M2767" t="s">
        <v>65</v>
      </c>
      <c r="N2767" s="37" t="s">
        <v>5159</v>
      </c>
      <c r="O2767" s="37" t="s">
        <v>66</v>
      </c>
      <c r="P2767" s="37" t="s">
        <v>1308</v>
      </c>
      <c r="Q2767" t="s">
        <v>5188</v>
      </c>
      <c r="R2767" t="s">
        <v>5160</v>
      </c>
      <c r="S2767" s="38">
        <v>101600000</v>
      </c>
      <c r="T2767" s="37">
        <v>1</v>
      </c>
      <c r="U2767" s="37">
        <v>1</v>
      </c>
      <c r="V2767" t="str">
        <f t="shared" ref="V2767" si="868">H2767</f>
        <v>COP</v>
      </c>
    </row>
    <row r="2768" spans="1:22" x14ac:dyDescent="0.2">
      <c r="A2768" t="str">
        <f t="shared" ref="A2768" si="869">D2768&amp;F2768&amp;E2768</f>
        <v>Servicios fabricante- Microsoft Soporte PremierMicrosoft Soporte PremierWPROST</v>
      </c>
      <c r="B2768" t="str">
        <f t="shared" ref="B2768" si="870">E2768&amp;F2768</f>
        <v>WPROSTMicrosoft Soporte Premier</v>
      </c>
      <c r="D2768" t="s">
        <v>5156</v>
      </c>
      <c r="E2768" t="s">
        <v>5190</v>
      </c>
      <c r="F2768" s="37" t="s">
        <v>7648</v>
      </c>
      <c r="G2768" s="18" t="str">
        <f t="shared" ref="G2768" si="871">D2768</f>
        <v>Servicios fabricante- Microsoft Soporte Premier</v>
      </c>
      <c r="H2768" s="18" t="s">
        <v>119</v>
      </c>
      <c r="I2768" s="37" t="s">
        <v>67</v>
      </c>
      <c r="J2768" t="s">
        <v>5191</v>
      </c>
      <c r="K2768" t="s">
        <v>65</v>
      </c>
      <c r="L2768" t="s">
        <v>3940</v>
      </c>
      <c r="M2768" t="s">
        <v>65</v>
      </c>
      <c r="N2768" s="37" t="s">
        <v>5159</v>
      </c>
      <c r="O2768" s="37" t="s">
        <v>66</v>
      </c>
      <c r="P2768" s="37" t="s">
        <v>1308</v>
      </c>
      <c r="Q2768" t="s">
        <v>5190</v>
      </c>
      <c r="R2768" t="s">
        <v>5160</v>
      </c>
      <c r="S2768" s="38">
        <v>52000000</v>
      </c>
      <c r="T2768" s="37">
        <v>1</v>
      </c>
      <c r="U2768" s="37">
        <v>1</v>
      </c>
      <c r="V2768" t="str">
        <f t="shared" ref="V2768" si="872">H2768</f>
        <v>COP</v>
      </c>
    </row>
    <row r="2769" spans="1:22" x14ac:dyDescent="0.2">
      <c r="A2769" t="str">
        <f t="shared" ref="A2769" si="873">D2769&amp;F2769&amp;E2769</f>
        <v>Servicios fabricante- Microsoft Soporte PremierMicrosoft Soporte PremierWPPPC</v>
      </c>
      <c r="B2769" t="str">
        <f t="shared" ref="B2769" si="874">E2769&amp;F2769</f>
        <v>WPPPCMicrosoft Soporte Premier</v>
      </c>
      <c r="D2769" t="s">
        <v>5156</v>
      </c>
      <c r="E2769" t="s">
        <v>5192</v>
      </c>
      <c r="F2769" s="37" t="s">
        <v>7648</v>
      </c>
      <c r="G2769" s="18" t="str">
        <f t="shared" ref="G2769" si="875">D2769</f>
        <v>Servicios fabricante- Microsoft Soporte Premier</v>
      </c>
      <c r="H2769" s="18" t="s">
        <v>119</v>
      </c>
      <c r="I2769" s="37" t="s">
        <v>67</v>
      </c>
      <c r="J2769" t="s">
        <v>5193</v>
      </c>
      <c r="K2769" t="s">
        <v>65</v>
      </c>
      <c r="L2769" t="s">
        <v>3940</v>
      </c>
      <c r="M2769" t="s">
        <v>65</v>
      </c>
      <c r="N2769" s="37" t="s">
        <v>5159</v>
      </c>
      <c r="O2769" s="37" t="s">
        <v>66</v>
      </c>
      <c r="P2769" s="37" t="s">
        <v>1308</v>
      </c>
      <c r="Q2769" t="s">
        <v>5192</v>
      </c>
      <c r="R2769" t="s">
        <v>5160</v>
      </c>
      <c r="S2769" s="38">
        <v>25600000</v>
      </c>
      <c r="T2769" s="37">
        <v>1</v>
      </c>
      <c r="U2769" s="37">
        <v>1</v>
      </c>
      <c r="V2769" t="str">
        <f t="shared" ref="V2769" si="876">H2769</f>
        <v>COP</v>
      </c>
    </row>
    <row r="2770" spans="1:22" x14ac:dyDescent="0.2">
      <c r="A2770" t="str">
        <f t="shared" ref="A2770" si="877">D2770&amp;F2770&amp;E2770</f>
        <v>Servicios fabricante- Microsoft Soporte PremierMicrosoft Soporte PremierWPPP1</v>
      </c>
      <c r="B2770" t="str">
        <f t="shared" ref="B2770" si="878">E2770&amp;F2770</f>
        <v>WPPP1Microsoft Soporte Premier</v>
      </c>
      <c r="D2770" t="s">
        <v>5156</v>
      </c>
      <c r="E2770" t="s">
        <v>5194</v>
      </c>
      <c r="F2770" s="37" t="s">
        <v>7648</v>
      </c>
      <c r="G2770" s="18" t="str">
        <f t="shared" ref="G2770" si="879">D2770</f>
        <v>Servicios fabricante- Microsoft Soporte Premier</v>
      </c>
      <c r="H2770" s="18" t="s">
        <v>119</v>
      </c>
      <c r="I2770" s="37" t="s">
        <v>67</v>
      </c>
      <c r="J2770" t="s">
        <v>5195</v>
      </c>
      <c r="K2770" t="s">
        <v>65</v>
      </c>
      <c r="L2770" t="s">
        <v>3940</v>
      </c>
      <c r="M2770" t="s">
        <v>65</v>
      </c>
      <c r="N2770" s="37" t="s">
        <v>5159</v>
      </c>
      <c r="O2770" s="37" t="s">
        <v>66</v>
      </c>
      <c r="P2770" s="37" t="s">
        <v>1308</v>
      </c>
      <c r="Q2770" t="s">
        <v>5194</v>
      </c>
      <c r="R2770" t="s">
        <v>5160</v>
      </c>
      <c r="S2770" s="38">
        <v>14400000</v>
      </c>
      <c r="T2770" s="37">
        <v>1</v>
      </c>
      <c r="U2770" s="37">
        <v>1</v>
      </c>
      <c r="V2770" t="str">
        <f t="shared" ref="V2770" si="880">H2770</f>
        <v>COP</v>
      </c>
    </row>
    <row r="2771" spans="1:22" x14ac:dyDescent="0.2">
      <c r="A2771" t="str">
        <f t="shared" ref="A2771" si="881">D2771&amp;F2771&amp;E2771</f>
        <v>Servicios fabricante- Microsoft Soporte PremierMicrosoft Soporte PremierWPPDPC</v>
      </c>
      <c r="B2771" t="str">
        <f t="shared" ref="B2771" si="882">E2771&amp;F2771</f>
        <v>WPPDPCMicrosoft Soporte Premier</v>
      </c>
      <c r="D2771" t="s">
        <v>5156</v>
      </c>
      <c r="E2771" t="s">
        <v>5196</v>
      </c>
      <c r="F2771" s="37" t="s">
        <v>7648</v>
      </c>
      <c r="G2771" s="18" t="str">
        <f t="shared" ref="G2771" si="883">D2771</f>
        <v>Servicios fabricante- Microsoft Soporte Premier</v>
      </c>
      <c r="H2771" s="18" t="s">
        <v>119</v>
      </c>
      <c r="I2771" s="37" t="s">
        <v>67</v>
      </c>
      <c r="J2771" t="s">
        <v>5197</v>
      </c>
      <c r="K2771" t="s">
        <v>65</v>
      </c>
      <c r="L2771" t="s">
        <v>3940</v>
      </c>
      <c r="M2771" t="s">
        <v>65</v>
      </c>
      <c r="N2771" s="37" t="s">
        <v>5159</v>
      </c>
      <c r="O2771" s="37" t="s">
        <v>66</v>
      </c>
      <c r="P2771" s="37" t="s">
        <v>1308</v>
      </c>
      <c r="Q2771" t="s">
        <v>5196</v>
      </c>
      <c r="R2771" t="s">
        <v>5160</v>
      </c>
      <c r="S2771" s="38">
        <v>13600000</v>
      </c>
      <c r="T2771" s="37">
        <v>1</v>
      </c>
      <c r="U2771" s="37">
        <v>1</v>
      </c>
      <c r="V2771" t="str">
        <f t="shared" ref="V2771" si="884">H2771</f>
        <v>COP</v>
      </c>
    </row>
    <row r="2772" spans="1:22" x14ac:dyDescent="0.2">
      <c r="A2772" t="str">
        <f t="shared" ref="A2772" si="885">D2772&amp;F2772&amp;E2772</f>
        <v>Servicios fabricante- Microsoft Soporte PremierMicrosoft Soporte PremierWPPCC</v>
      </c>
      <c r="B2772" t="str">
        <f t="shared" ref="B2772" si="886">E2772&amp;F2772</f>
        <v>WPPCCMicrosoft Soporte Premier</v>
      </c>
      <c r="D2772" t="s">
        <v>5156</v>
      </c>
      <c r="E2772" t="s">
        <v>5198</v>
      </c>
      <c r="F2772" s="37" t="s">
        <v>7648</v>
      </c>
      <c r="G2772" s="18" t="str">
        <f t="shared" ref="G2772" si="887">D2772</f>
        <v>Servicios fabricante- Microsoft Soporte Premier</v>
      </c>
      <c r="H2772" s="18" t="s">
        <v>119</v>
      </c>
      <c r="I2772" s="37" t="s">
        <v>67</v>
      </c>
      <c r="J2772" t="s">
        <v>5199</v>
      </c>
      <c r="K2772" t="s">
        <v>65</v>
      </c>
      <c r="L2772" t="s">
        <v>3940</v>
      </c>
      <c r="M2772" t="s">
        <v>65</v>
      </c>
      <c r="N2772" s="37" t="s">
        <v>5159</v>
      </c>
      <c r="O2772" s="37" t="s">
        <v>66</v>
      </c>
      <c r="P2772" s="37" t="s">
        <v>1308</v>
      </c>
      <c r="Q2772" t="s">
        <v>5198</v>
      </c>
      <c r="R2772" t="s">
        <v>5160</v>
      </c>
      <c r="S2772" s="38">
        <v>99600000</v>
      </c>
      <c r="T2772" s="37">
        <v>1</v>
      </c>
      <c r="U2772" s="37">
        <v>1</v>
      </c>
      <c r="V2772" t="str">
        <f t="shared" ref="V2772" si="888">H2772</f>
        <v>COP</v>
      </c>
    </row>
    <row r="2773" spans="1:22" x14ac:dyDescent="0.2">
      <c r="A2773" t="str">
        <f t="shared" ref="A2773" si="889">D2773&amp;F2773&amp;E2773</f>
        <v>Servicios fabricante- Microsoft Soporte PremierMicrosoft Soporte PremierWPOB</v>
      </c>
      <c r="B2773" t="str">
        <f t="shared" ref="B2773" si="890">E2773&amp;F2773</f>
        <v>WPOBMicrosoft Soporte Premier</v>
      </c>
      <c r="D2773" t="s">
        <v>5156</v>
      </c>
      <c r="E2773" t="s">
        <v>5200</v>
      </c>
      <c r="F2773" s="37" t="s">
        <v>7648</v>
      </c>
      <c r="G2773" s="18" t="str">
        <f t="shared" ref="G2773" si="891">D2773</f>
        <v>Servicios fabricante- Microsoft Soporte Premier</v>
      </c>
      <c r="H2773" s="18" t="s">
        <v>119</v>
      </c>
      <c r="I2773" s="37" t="s">
        <v>67</v>
      </c>
      <c r="J2773" t="s">
        <v>5201</v>
      </c>
      <c r="K2773" t="s">
        <v>65</v>
      </c>
      <c r="L2773" t="s">
        <v>3940</v>
      </c>
      <c r="M2773" t="s">
        <v>65</v>
      </c>
      <c r="N2773" s="37" t="s">
        <v>5159</v>
      </c>
      <c r="O2773" s="37" t="s">
        <v>66</v>
      </c>
      <c r="P2773" s="37" t="s">
        <v>1308</v>
      </c>
      <c r="Q2773" t="s">
        <v>5200</v>
      </c>
      <c r="R2773" t="s">
        <v>5160</v>
      </c>
      <c r="S2773" s="38">
        <v>14400000</v>
      </c>
      <c r="T2773" s="37">
        <v>1</v>
      </c>
      <c r="U2773" s="37">
        <v>1</v>
      </c>
      <c r="V2773" t="str">
        <f t="shared" ref="V2773" si="892">H2773</f>
        <v>COP</v>
      </c>
    </row>
    <row r="2774" spans="1:22" x14ac:dyDescent="0.2">
      <c r="A2774" t="str">
        <f t="shared" ref="A2774" si="893">D2774&amp;F2774&amp;E2774</f>
        <v>Servicios fabricante- Microsoft Soporte PremierMicrosoft Soporte PremierWPMW</v>
      </c>
      <c r="B2774" t="str">
        <f t="shared" ref="B2774" si="894">E2774&amp;F2774</f>
        <v>WPMWMicrosoft Soporte Premier</v>
      </c>
      <c r="D2774" t="s">
        <v>5156</v>
      </c>
      <c r="E2774" t="s">
        <v>5202</v>
      </c>
      <c r="F2774" s="37" t="s">
        <v>7648</v>
      </c>
      <c r="G2774" s="18" t="str">
        <f t="shared" ref="G2774" si="895">D2774</f>
        <v>Servicios fabricante- Microsoft Soporte Premier</v>
      </c>
      <c r="H2774" s="18" t="s">
        <v>119</v>
      </c>
      <c r="I2774" s="37" t="s">
        <v>67</v>
      </c>
      <c r="J2774" t="s">
        <v>5203</v>
      </c>
      <c r="K2774" t="s">
        <v>65</v>
      </c>
      <c r="L2774" t="s">
        <v>3940</v>
      </c>
      <c r="M2774" t="s">
        <v>65</v>
      </c>
      <c r="N2774" s="37" t="s">
        <v>5159</v>
      </c>
      <c r="O2774" s="37" t="s">
        <v>5171</v>
      </c>
      <c r="P2774" s="37" t="s">
        <v>1308</v>
      </c>
      <c r="Q2774" t="s">
        <v>5202</v>
      </c>
      <c r="R2774" t="s">
        <v>5160</v>
      </c>
      <c r="S2774" s="38">
        <v>111600000</v>
      </c>
      <c r="T2774" s="37">
        <v>1</v>
      </c>
      <c r="U2774" s="37">
        <v>1</v>
      </c>
      <c r="V2774" t="str">
        <f t="shared" ref="V2774" si="896">H2774</f>
        <v>COP</v>
      </c>
    </row>
    <row r="2775" spans="1:22" x14ac:dyDescent="0.2">
      <c r="A2775" t="str">
        <f t="shared" ref="A2775" si="897">D2775&amp;F2775&amp;E2775</f>
        <v>Servicios fabricante- Microsoft Soporte PremierMicrosoft Soporte PremierWPMECM</v>
      </c>
      <c r="B2775" t="str">
        <f t="shared" ref="B2775" si="898">E2775&amp;F2775</f>
        <v>WPMECMMicrosoft Soporte Premier</v>
      </c>
      <c r="D2775" t="s">
        <v>5156</v>
      </c>
      <c r="E2775" t="s">
        <v>5204</v>
      </c>
      <c r="F2775" s="37" t="s">
        <v>7648</v>
      </c>
      <c r="G2775" s="18" t="str">
        <f t="shared" ref="G2775" si="899">D2775</f>
        <v>Servicios fabricante- Microsoft Soporte Premier</v>
      </c>
      <c r="H2775" s="18" t="s">
        <v>119</v>
      </c>
      <c r="I2775" s="37" t="s">
        <v>67</v>
      </c>
      <c r="J2775" t="s">
        <v>5205</v>
      </c>
      <c r="K2775" t="s">
        <v>65</v>
      </c>
      <c r="L2775" t="s">
        <v>3940</v>
      </c>
      <c r="M2775" t="s">
        <v>65</v>
      </c>
      <c r="N2775" s="37" t="s">
        <v>5159</v>
      </c>
      <c r="O2775" s="37" t="s">
        <v>66</v>
      </c>
      <c r="P2775" s="37" t="s">
        <v>1308</v>
      </c>
      <c r="Q2775" t="s">
        <v>5204</v>
      </c>
      <c r="R2775" t="s">
        <v>5160</v>
      </c>
      <c r="S2775" s="38">
        <v>141600000</v>
      </c>
      <c r="T2775" s="37">
        <v>1</v>
      </c>
      <c r="U2775" s="37">
        <v>1</v>
      </c>
      <c r="V2775" t="str">
        <f t="shared" ref="V2775" si="900">H2775</f>
        <v>COP</v>
      </c>
    </row>
    <row r="2776" spans="1:22" x14ac:dyDescent="0.2">
      <c r="A2776" t="str">
        <f t="shared" ref="A2776" si="901">D2776&amp;F2776&amp;E2776</f>
        <v>Servicios fabricante- Microsoft Soporte PremierMicrosoft Soporte PremierWPMA</v>
      </c>
      <c r="B2776" t="str">
        <f t="shared" ref="B2776" si="902">E2776&amp;F2776</f>
        <v>WPMAMicrosoft Soporte Premier</v>
      </c>
      <c r="D2776" t="s">
        <v>5156</v>
      </c>
      <c r="E2776" t="s">
        <v>5206</v>
      </c>
      <c r="F2776" s="37" t="s">
        <v>7648</v>
      </c>
      <c r="G2776" s="18" t="str">
        <f t="shared" ref="G2776" si="903">D2776</f>
        <v>Servicios fabricante- Microsoft Soporte Premier</v>
      </c>
      <c r="H2776" s="18" t="s">
        <v>119</v>
      </c>
      <c r="I2776" s="37" t="s">
        <v>67</v>
      </c>
      <c r="J2776" t="s">
        <v>5207</v>
      </c>
      <c r="K2776" t="s">
        <v>65</v>
      </c>
      <c r="L2776" t="s">
        <v>3940</v>
      </c>
      <c r="M2776" t="s">
        <v>65</v>
      </c>
      <c r="N2776" s="37" t="s">
        <v>5159</v>
      </c>
      <c r="O2776" s="37" t="s">
        <v>66</v>
      </c>
      <c r="P2776" s="37" t="s">
        <v>1308</v>
      </c>
      <c r="Q2776" t="s">
        <v>5206</v>
      </c>
      <c r="R2776" t="s">
        <v>5160</v>
      </c>
      <c r="S2776" s="38">
        <v>101600000</v>
      </c>
      <c r="T2776" s="37">
        <v>1</v>
      </c>
      <c r="U2776" s="37">
        <v>1</v>
      </c>
      <c r="V2776" t="str">
        <f t="shared" ref="V2776" si="904">H2776</f>
        <v>COP</v>
      </c>
    </row>
    <row r="2777" spans="1:22" x14ac:dyDescent="0.2">
      <c r="A2777" t="str">
        <f t="shared" ref="A2777" si="905">D2777&amp;F2777&amp;E2777</f>
        <v>Servicios fabricante- Microsoft Soporte PremierMicrosoft Soporte PremierWPLUS8</v>
      </c>
      <c r="B2777" t="str">
        <f t="shared" ref="B2777" si="906">E2777&amp;F2777</f>
        <v>WPLUS8Microsoft Soporte Premier</v>
      </c>
      <c r="D2777" t="s">
        <v>5156</v>
      </c>
      <c r="E2777" t="s">
        <v>5208</v>
      </c>
      <c r="F2777" s="37" t="s">
        <v>7648</v>
      </c>
      <c r="G2777" s="18" t="str">
        <f t="shared" ref="G2777" si="907">D2777</f>
        <v>Servicios fabricante- Microsoft Soporte Premier</v>
      </c>
      <c r="H2777" s="18" t="s">
        <v>119</v>
      </c>
      <c r="I2777" s="37" t="s">
        <v>67</v>
      </c>
      <c r="J2777" t="s">
        <v>5209</v>
      </c>
      <c r="K2777" t="s">
        <v>65</v>
      </c>
      <c r="L2777" t="s">
        <v>3940</v>
      </c>
      <c r="M2777" t="s">
        <v>65</v>
      </c>
      <c r="N2777" s="37" t="s">
        <v>5159</v>
      </c>
      <c r="O2777" s="37" t="s">
        <v>66</v>
      </c>
      <c r="P2777" s="37" t="s">
        <v>1308</v>
      </c>
      <c r="Q2777" t="s">
        <v>5208</v>
      </c>
      <c r="R2777" t="s">
        <v>5160</v>
      </c>
      <c r="S2777" s="38">
        <v>101600000</v>
      </c>
      <c r="T2777" s="37">
        <v>1</v>
      </c>
      <c r="U2777" s="37">
        <v>1</v>
      </c>
      <c r="V2777" t="str">
        <f t="shared" ref="V2777" si="908">H2777</f>
        <v>COP</v>
      </c>
    </row>
    <row r="2778" spans="1:22" x14ac:dyDescent="0.2">
      <c r="A2778" t="str">
        <f t="shared" ref="A2778" si="909">D2778&amp;F2778&amp;E2778</f>
        <v>Servicios fabricante- Microsoft Soporte PremierMicrosoft Soporte PremierWPLUS6</v>
      </c>
      <c r="B2778" t="str">
        <f t="shared" ref="B2778" si="910">E2778&amp;F2778</f>
        <v>WPLUS6Microsoft Soporte Premier</v>
      </c>
      <c r="D2778" t="s">
        <v>5156</v>
      </c>
      <c r="E2778" t="s">
        <v>5210</v>
      </c>
      <c r="F2778" s="37" t="s">
        <v>7648</v>
      </c>
      <c r="G2778" s="18" t="str">
        <f t="shared" ref="G2778" si="911">D2778</f>
        <v>Servicios fabricante- Microsoft Soporte Premier</v>
      </c>
      <c r="H2778" s="18" t="s">
        <v>119</v>
      </c>
      <c r="I2778" s="37" t="s">
        <v>67</v>
      </c>
      <c r="J2778" t="s">
        <v>5211</v>
      </c>
      <c r="K2778" t="s">
        <v>65</v>
      </c>
      <c r="L2778" t="s">
        <v>3940</v>
      </c>
      <c r="M2778" t="s">
        <v>65</v>
      </c>
      <c r="N2778" s="37" t="s">
        <v>5159</v>
      </c>
      <c r="O2778" s="37" t="s">
        <v>66</v>
      </c>
      <c r="P2778" s="37" t="s">
        <v>1308</v>
      </c>
      <c r="Q2778" t="s">
        <v>5210</v>
      </c>
      <c r="R2778" t="s">
        <v>5160</v>
      </c>
      <c r="S2778" s="38">
        <v>127600000</v>
      </c>
      <c r="T2778" s="37">
        <v>1</v>
      </c>
      <c r="U2778" s="37">
        <v>1</v>
      </c>
      <c r="V2778" t="str">
        <f t="shared" ref="V2778" si="912">H2778</f>
        <v>COP</v>
      </c>
    </row>
    <row r="2779" spans="1:22" x14ac:dyDescent="0.2">
      <c r="A2779" t="str">
        <f t="shared" ref="A2779" si="913">D2779&amp;F2779&amp;E2779</f>
        <v>Servicios fabricante- Microsoft Soporte PremierMicrosoft Soporte PremierWPLUS42</v>
      </c>
      <c r="B2779" t="str">
        <f t="shared" ref="B2779" si="914">E2779&amp;F2779</f>
        <v>WPLUS42Microsoft Soporte Premier</v>
      </c>
      <c r="D2779" t="s">
        <v>5156</v>
      </c>
      <c r="E2779" t="s">
        <v>5212</v>
      </c>
      <c r="F2779" s="37" t="s">
        <v>7648</v>
      </c>
      <c r="G2779" s="18" t="str">
        <f t="shared" ref="G2779" si="915">D2779</f>
        <v>Servicios fabricante- Microsoft Soporte Premier</v>
      </c>
      <c r="H2779" s="18" t="s">
        <v>119</v>
      </c>
      <c r="I2779" s="37" t="s">
        <v>67</v>
      </c>
      <c r="J2779" t="s">
        <v>5213</v>
      </c>
      <c r="K2779" t="s">
        <v>65</v>
      </c>
      <c r="L2779" t="s">
        <v>3940</v>
      </c>
      <c r="M2779" t="s">
        <v>65</v>
      </c>
      <c r="N2779" s="37" t="s">
        <v>5159</v>
      </c>
      <c r="O2779" s="37" t="s">
        <v>66</v>
      </c>
      <c r="P2779" s="37" t="s">
        <v>1308</v>
      </c>
      <c r="Q2779" t="s">
        <v>5212</v>
      </c>
      <c r="R2779" t="s">
        <v>5160</v>
      </c>
      <c r="S2779" s="38">
        <v>14400000</v>
      </c>
      <c r="T2779" s="37">
        <v>1</v>
      </c>
      <c r="U2779" s="37">
        <v>1</v>
      </c>
      <c r="V2779" t="str">
        <f t="shared" ref="V2779" si="916">H2779</f>
        <v>COP</v>
      </c>
    </row>
    <row r="2780" spans="1:22" x14ac:dyDescent="0.2">
      <c r="A2780" t="str">
        <f t="shared" ref="A2780" si="917">D2780&amp;F2780&amp;E2780</f>
        <v>Servicios fabricante- Microsoft Soporte PremierMicrosoft Soporte PremierWPLUS40</v>
      </c>
      <c r="B2780" t="str">
        <f t="shared" ref="B2780" si="918">E2780&amp;F2780</f>
        <v>WPLUS40Microsoft Soporte Premier</v>
      </c>
      <c r="D2780" t="s">
        <v>5156</v>
      </c>
      <c r="E2780" t="s">
        <v>5214</v>
      </c>
      <c r="F2780" s="37" t="s">
        <v>7648</v>
      </c>
      <c r="G2780" s="18" t="str">
        <f t="shared" ref="G2780" si="919">D2780</f>
        <v>Servicios fabricante- Microsoft Soporte Premier</v>
      </c>
      <c r="H2780" s="18" t="s">
        <v>119</v>
      </c>
      <c r="I2780" s="37" t="s">
        <v>67</v>
      </c>
      <c r="J2780" t="s">
        <v>5215</v>
      </c>
      <c r="K2780" t="s">
        <v>65</v>
      </c>
      <c r="L2780" t="s">
        <v>3940</v>
      </c>
      <c r="M2780" t="s">
        <v>65</v>
      </c>
      <c r="N2780" s="37" t="s">
        <v>5159</v>
      </c>
      <c r="O2780" s="37" t="s">
        <v>66</v>
      </c>
      <c r="P2780" s="37" t="s">
        <v>1308</v>
      </c>
      <c r="Q2780" t="s">
        <v>5214</v>
      </c>
      <c r="R2780" t="s">
        <v>5160</v>
      </c>
      <c r="S2780" s="38">
        <v>25600000</v>
      </c>
      <c r="T2780" s="37">
        <v>1</v>
      </c>
      <c r="U2780" s="37">
        <v>1</v>
      </c>
      <c r="V2780" t="str">
        <f t="shared" ref="V2780" si="920">H2780</f>
        <v>COP</v>
      </c>
    </row>
    <row r="2781" spans="1:22" x14ac:dyDescent="0.2">
      <c r="A2781" t="str">
        <f t="shared" ref="A2781" si="921">D2781&amp;F2781&amp;E2781</f>
        <v>Servicios fabricante- Microsoft Soporte PremierMicrosoft Soporte PremierWPLUS4</v>
      </c>
      <c r="B2781" t="str">
        <f t="shared" ref="B2781" si="922">E2781&amp;F2781</f>
        <v>WPLUS4Microsoft Soporte Premier</v>
      </c>
      <c r="D2781" t="s">
        <v>5156</v>
      </c>
      <c r="E2781" t="s">
        <v>5216</v>
      </c>
      <c r="F2781" s="37" t="s">
        <v>7648</v>
      </c>
      <c r="G2781" s="18" t="str">
        <f t="shared" ref="G2781" si="923">D2781</f>
        <v>Servicios fabricante- Microsoft Soporte Premier</v>
      </c>
      <c r="H2781" s="18" t="s">
        <v>119</v>
      </c>
      <c r="I2781" s="37" t="s">
        <v>67</v>
      </c>
      <c r="J2781" t="s">
        <v>5217</v>
      </c>
      <c r="K2781" t="s">
        <v>65</v>
      </c>
      <c r="L2781" t="s">
        <v>3940</v>
      </c>
      <c r="M2781" t="s">
        <v>65</v>
      </c>
      <c r="N2781" s="37" t="s">
        <v>5159</v>
      </c>
      <c r="O2781" s="37" t="s">
        <v>66</v>
      </c>
      <c r="P2781" s="37" t="s">
        <v>1308</v>
      </c>
      <c r="Q2781" t="s">
        <v>5216</v>
      </c>
      <c r="R2781" t="s">
        <v>5160</v>
      </c>
      <c r="S2781" s="38">
        <v>101600000</v>
      </c>
      <c r="T2781" s="37">
        <v>1</v>
      </c>
      <c r="U2781" s="37">
        <v>1</v>
      </c>
      <c r="V2781" t="str">
        <f t="shared" ref="V2781" si="924">H2781</f>
        <v>COP</v>
      </c>
    </row>
    <row r="2782" spans="1:22" x14ac:dyDescent="0.2">
      <c r="A2782" t="str">
        <f t="shared" ref="A2782" si="925">D2782&amp;F2782&amp;E2782</f>
        <v>Servicios fabricante- Microsoft Soporte PremierMicrosoft Soporte PremierWPLUS39</v>
      </c>
      <c r="B2782" t="str">
        <f t="shared" ref="B2782" si="926">E2782&amp;F2782</f>
        <v>WPLUS39Microsoft Soporte Premier</v>
      </c>
      <c r="D2782" t="s">
        <v>5156</v>
      </c>
      <c r="E2782" t="s">
        <v>5218</v>
      </c>
      <c r="F2782" s="37" t="s">
        <v>7648</v>
      </c>
      <c r="G2782" s="18" t="str">
        <f t="shared" ref="G2782" si="927">D2782</f>
        <v>Servicios fabricante- Microsoft Soporte Premier</v>
      </c>
      <c r="H2782" s="18" t="s">
        <v>119</v>
      </c>
      <c r="I2782" s="37" t="s">
        <v>67</v>
      </c>
      <c r="J2782" t="s">
        <v>5219</v>
      </c>
      <c r="K2782" t="s">
        <v>65</v>
      </c>
      <c r="L2782" t="s">
        <v>3940</v>
      </c>
      <c r="M2782" t="s">
        <v>65</v>
      </c>
      <c r="N2782" s="37" t="s">
        <v>5159</v>
      </c>
      <c r="O2782" s="37" t="s">
        <v>66</v>
      </c>
      <c r="P2782" s="37" t="s">
        <v>1308</v>
      </c>
      <c r="Q2782" t="s">
        <v>5218</v>
      </c>
      <c r="R2782" t="s">
        <v>5160</v>
      </c>
      <c r="S2782" s="38">
        <v>111600000</v>
      </c>
      <c r="T2782" s="37">
        <v>1</v>
      </c>
      <c r="U2782" s="37">
        <v>1</v>
      </c>
      <c r="V2782" t="str">
        <f t="shared" ref="V2782" si="928">H2782</f>
        <v>COP</v>
      </c>
    </row>
    <row r="2783" spans="1:22" x14ac:dyDescent="0.2">
      <c r="A2783" t="str">
        <f t="shared" ref="A2783" si="929">D2783&amp;F2783&amp;E2783</f>
        <v>Servicios fabricante- Microsoft Soporte PremierMicrosoft Soporte PremierWPLUS37</v>
      </c>
      <c r="B2783" t="str">
        <f t="shared" ref="B2783" si="930">E2783&amp;F2783</f>
        <v>WPLUS37Microsoft Soporte Premier</v>
      </c>
      <c r="D2783" t="s">
        <v>5156</v>
      </c>
      <c r="E2783" t="s">
        <v>5220</v>
      </c>
      <c r="F2783" s="37" t="s">
        <v>7648</v>
      </c>
      <c r="G2783" s="18" t="str">
        <f t="shared" ref="G2783" si="931">D2783</f>
        <v>Servicios fabricante- Microsoft Soporte Premier</v>
      </c>
      <c r="H2783" s="18" t="s">
        <v>119</v>
      </c>
      <c r="I2783" s="37" t="s">
        <v>67</v>
      </c>
      <c r="J2783" t="s">
        <v>5221</v>
      </c>
      <c r="K2783" t="s">
        <v>65</v>
      </c>
      <c r="L2783" t="s">
        <v>3940</v>
      </c>
      <c r="M2783" t="s">
        <v>65</v>
      </c>
      <c r="N2783" s="37" t="s">
        <v>5159</v>
      </c>
      <c r="O2783" s="37" t="s">
        <v>66</v>
      </c>
      <c r="P2783" s="37" t="s">
        <v>1308</v>
      </c>
      <c r="Q2783" t="s">
        <v>5220</v>
      </c>
      <c r="R2783" t="s">
        <v>5160</v>
      </c>
      <c r="S2783" s="38">
        <v>111600000</v>
      </c>
      <c r="T2783" s="37">
        <v>1</v>
      </c>
      <c r="U2783" s="37">
        <v>1</v>
      </c>
      <c r="V2783" t="str">
        <f t="shared" ref="V2783" si="932">H2783</f>
        <v>COP</v>
      </c>
    </row>
    <row r="2784" spans="1:22" x14ac:dyDescent="0.2">
      <c r="A2784" t="str">
        <f t="shared" ref="A2784" si="933">D2784&amp;F2784&amp;E2784</f>
        <v>Servicios fabricante- Microsoft Soporte PremierMicrosoft Soporte PremierWPLUS35</v>
      </c>
      <c r="B2784" t="str">
        <f t="shared" ref="B2784" si="934">E2784&amp;F2784</f>
        <v>WPLUS35Microsoft Soporte Premier</v>
      </c>
      <c r="D2784" t="s">
        <v>5156</v>
      </c>
      <c r="E2784" t="s">
        <v>5222</v>
      </c>
      <c r="F2784" s="37" t="s">
        <v>7648</v>
      </c>
      <c r="G2784" s="18" t="str">
        <f t="shared" ref="G2784" si="935">D2784</f>
        <v>Servicios fabricante- Microsoft Soporte Premier</v>
      </c>
      <c r="H2784" s="18" t="s">
        <v>119</v>
      </c>
      <c r="I2784" s="37" t="s">
        <v>67</v>
      </c>
      <c r="J2784" t="s">
        <v>5223</v>
      </c>
      <c r="K2784" t="s">
        <v>65</v>
      </c>
      <c r="L2784" t="s">
        <v>3940</v>
      </c>
      <c r="M2784" t="s">
        <v>65</v>
      </c>
      <c r="N2784" s="37" t="s">
        <v>5159</v>
      </c>
      <c r="O2784" s="37" t="s">
        <v>66</v>
      </c>
      <c r="P2784" s="37" t="s">
        <v>1308</v>
      </c>
      <c r="Q2784" t="s">
        <v>5222</v>
      </c>
      <c r="R2784" t="s">
        <v>5160</v>
      </c>
      <c r="S2784" s="38">
        <v>101600000</v>
      </c>
      <c r="T2784" s="37">
        <v>1</v>
      </c>
      <c r="U2784" s="37">
        <v>1</v>
      </c>
      <c r="V2784" t="str">
        <f t="shared" ref="V2784" si="936">H2784</f>
        <v>COP</v>
      </c>
    </row>
    <row r="2785" spans="1:22" x14ac:dyDescent="0.2">
      <c r="A2785" t="str">
        <f t="shared" ref="A2785" si="937">D2785&amp;F2785&amp;E2785</f>
        <v>Servicios fabricante- Microsoft Soporte PremierMicrosoft Soporte PremierWPLUS33</v>
      </c>
      <c r="B2785" t="str">
        <f t="shared" ref="B2785" si="938">E2785&amp;F2785</f>
        <v>WPLUS33Microsoft Soporte Premier</v>
      </c>
      <c r="D2785" t="s">
        <v>5156</v>
      </c>
      <c r="E2785" t="s">
        <v>5224</v>
      </c>
      <c r="F2785" s="37" t="s">
        <v>7648</v>
      </c>
      <c r="G2785" s="18" t="str">
        <f t="shared" ref="G2785" si="939">D2785</f>
        <v>Servicios fabricante- Microsoft Soporte Premier</v>
      </c>
      <c r="H2785" s="18" t="s">
        <v>119</v>
      </c>
      <c r="I2785" s="37" t="s">
        <v>67</v>
      </c>
      <c r="J2785" t="s">
        <v>5225</v>
      </c>
      <c r="K2785" t="s">
        <v>65</v>
      </c>
      <c r="L2785" t="s">
        <v>3940</v>
      </c>
      <c r="M2785" t="s">
        <v>65</v>
      </c>
      <c r="N2785" s="37" t="s">
        <v>5159</v>
      </c>
      <c r="O2785" s="37" t="s">
        <v>66</v>
      </c>
      <c r="P2785" s="37" t="s">
        <v>1308</v>
      </c>
      <c r="Q2785" t="s">
        <v>5224</v>
      </c>
      <c r="R2785" t="s">
        <v>5160</v>
      </c>
      <c r="S2785" s="38">
        <v>14400000</v>
      </c>
      <c r="T2785" s="37">
        <v>1</v>
      </c>
      <c r="U2785" s="37">
        <v>1</v>
      </c>
      <c r="V2785" t="str">
        <f t="shared" ref="V2785" si="940">H2785</f>
        <v>COP</v>
      </c>
    </row>
    <row r="2786" spans="1:22" x14ac:dyDescent="0.2">
      <c r="A2786" t="str">
        <f t="shared" ref="A2786" si="941">D2786&amp;F2786&amp;E2786</f>
        <v>Servicios fabricante- Microsoft Soporte PremierMicrosoft Soporte PremierWPLUS32</v>
      </c>
      <c r="B2786" t="str">
        <f t="shared" ref="B2786" si="942">E2786&amp;F2786</f>
        <v>WPLUS32Microsoft Soporte Premier</v>
      </c>
      <c r="D2786" t="s">
        <v>5156</v>
      </c>
      <c r="E2786" t="s">
        <v>5226</v>
      </c>
      <c r="F2786" s="37" t="s">
        <v>7648</v>
      </c>
      <c r="G2786" s="18" t="str">
        <f t="shared" ref="G2786" si="943">D2786</f>
        <v>Servicios fabricante- Microsoft Soporte Premier</v>
      </c>
      <c r="H2786" s="18" t="s">
        <v>119</v>
      </c>
      <c r="I2786" s="37" t="s">
        <v>67</v>
      </c>
      <c r="J2786" t="s">
        <v>5227</v>
      </c>
      <c r="K2786" t="s">
        <v>65</v>
      </c>
      <c r="L2786" t="s">
        <v>3940</v>
      </c>
      <c r="M2786" t="s">
        <v>65</v>
      </c>
      <c r="N2786" s="37" t="s">
        <v>5159</v>
      </c>
      <c r="O2786" s="37" t="s">
        <v>66</v>
      </c>
      <c r="P2786" s="37" t="s">
        <v>1308</v>
      </c>
      <c r="Q2786" t="s">
        <v>5226</v>
      </c>
      <c r="R2786" t="s">
        <v>5160</v>
      </c>
      <c r="S2786" s="38">
        <v>14400000</v>
      </c>
      <c r="T2786" s="37">
        <v>1</v>
      </c>
      <c r="U2786" s="37">
        <v>1</v>
      </c>
      <c r="V2786" t="str">
        <f t="shared" ref="V2786" si="944">H2786</f>
        <v>COP</v>
      </c>
    </row>
    <row r="2787" spans="1:22" x14ac:dyDescent="0.2">
      <c r="A2787" t="str">
        <f t="shared" ref="A2787" si="945">D2787&amp;F2787&amp;E2787</f>
        <v>Servicios fabricante- Microsoft Soporte PremierMicrosoft Soporte PremierWPLUS3</v>
      </c>
      <c r="B2787" t="str">
        <f t="shared" ref="B2787" si="946">E2787&amp;F2787</f>
        <v>WPLUS3Microsoft Soporte Premier</v>
      </c>
      <c r="D2787" t="s">
        <v>5156</v>
      </c>
      <c r="E2787" t="s">
        <v>5228</v>
      </c>
      <c r="F2787" s="37" t="s">
        <v>7648</v>
      </c>
      <c r="G2787" s="18" t="str">
        <f t="shared" ref="G2787" si="947">D2787</f>
        <v>Servicios fabricante- Microsoft Soporte Premier</v>
      </c>
      <c r="H2787" s="18" t="s">
        <v>119</v>
      </c>
      <c r="I2787" s="37" t="s">
        <v>67</v>
      </c>
      <c r="J2787" t="s">
        <v>5229</v>
      </c>
      <c r="K2787" t="s">
        <v>65</v>
      </c>
      <c r="L2787" t="s">
        <v>3940</v>
      </c>
      <c r="M2787" t="s">
        <v>65</v>
      </c>
      <c r="N2787" s="37" t="s">
        <v>5159</v>
      </c>
      <c r="O2787" s="37" t="s">
        <v>66</v>
      </c>
      <c r="P2787" s="37" t="s">
        <v>1308</v>
      </c>
      <c r="Q2787" t="s">
        <v>5228</v>
      </c>
      <c r="R2787" t="s">
        <v>5160</v>
      </c>
      <c r="S2787" s="38">
        <v>14400000</v>
      </c>
      <c r="T2787" s="37">
        <v>1</v>
      </c>
      <c r="U2787" s="37">
        <v>1</v>
      </c>
      <c r="V2787" t="str">
        <f t="shared" ref="V2787" si="948">H2787</f>
        <v>COP</v>
      </c>
    </row>
    <row r="2788" spans="1:22" x14ac:dyDescent="0.2">
      <c r="A2788" t="str">
        <f t="shared" ref="A2788" si="949">D2788&amp;F2788&amp;E2788</f>
        <v>Servicios fabricante- Microsoft Soporte PremierMicrosoft Soporte PremierWPLUS28</v>
      </c>
      <c r="B2788" t="str">
        <f t="shared" ref="B2788" si="950">E2788&amp;F2788</f>
        <v>WPLUS28Microsoft Soporte Premier</v>
      </c>
      <c r="D2788" t="s">
        <v>5156</v>
      </c>
      <c r="E2788" t="s">
        <v>5230</v>
      </c>
      <c r="F2788" s="37" t="s">
        <v>7648</v>
      </c>
      <c r="G2788" s="18" t="str">
        <f t="shared" ref="G2788" si="951">D2788</f>
        <v>Servicios fabricante- Microsoft Soporte Premier</v>
      </c>
      <c r="H2788" s="18" t="s">
        <v>119</v>
      </c>
      <c r="I2788" s="37" t="s">
        <v>67</v>
      </c>
      <c r="J2788" t="s">
        <v>5231</v>
      </c>
      <c r="K2788" t="s">
        <v>65</v>
      </c>
      <c r="L2788" t="s">
        <v>3940</v>
      </c>
      <c r="M2788" t="s">
        <v>65</v>
      </c>
      <c r="N2788" s="37" t="s">
        <v>5159</v>
      </c>
      <c r="O2788" s="37" t="s">
        <v>66</v>
      </c>
      <c r="P2788" s="37" t="s">
        <v>1308</v>
      </c>
      <c r="Q2788" t="s">
        <v>5230</v>
      </c>
      <c r="R2788" t="s">
        <v>5160</v>
      </c>
      <c r="S2788" s="38">
        <v>101600000</v>
      </c>
      <c r="T2788" s="37">
        <v>1</v>
      </c>
      <c r="U2788" s="37">
        <v>1</v>
      </c>
      <c r="V2788" t="str">
        <f t="shared" ref="V2788" si="952">H2788</f>
        <v>COP</v>
      </c>
    </row>
    <row r="2789" spans="1:22" x14ac:dyDescent="0.2">
      <c r="A2789" t="str">
        <f t="shared" ref="A2789" si="953">D2789&amp;F2789&amp;E2789</f>
        <v>Servicios fabricante- Microsoft Soporte PremierMicrosoft Soporte PremierWPLUS27</v>
      </c>
      <c r="B2789" t="str">
        <f t="shared" ref="B2789" si="954">E2789&amp;F2789</f>
        <v>WPLUS27Microsoft Soporte Premier</v>
      </c>
      <c r="D2789" t="s">
        <v>5156</v>
      </c>
      <c r="E2789" t="s">
        <v>5232</v>
      </c>
      <c r="F2789" s="37" t="s">
        <v>7648</v>
      </c>
      <c r="G2789" s="18" t="str">
        <f t="shared" ref="G2789" si="955">D2789</f>
        <v>Servicios fabricante- Microsoft Soporte Premier</v>
      </c>
      <c r="H2789" s="18" t="s">
        <v>119</v>
      </c>
      <c r="I2789" s="37" t="s">
        <v>67</v>
      </c>
      <c r="J2789" t="s">
        <v>5233</v>
      </c>
      <c r="K2789" t="s">
        <v>65</v>
      </c>
      <c r="L2789" t="s">
        <v>3940</v>
      </c>
      <c r="M2789" t="s">
        <v>65</v>
      </c>
      <c r="N2789" s="37" t="s">
        <v>5159</v>
      </c>
      <c r="O2789" s="37" t="s">
        <v>66</v>
      </c>
      <c r="P2789" s="37" t="s">
        <v>1308</v>
      </c>
      <c r="Q2789" t="s">
        <v>5232</v>
      </c>
      <c r="R2789" t="s">
        <v>5160</v>
      </c>
      <c r="S2789" s="38">
        <v>111600000</v>
      </c>
      <c r="T2789" s="37">
        <v>1</v>
      </c>
      <c r="U2789" s="37">
        <v>1</v>
      </c>
      <c r="V2789" t="str">
        <f t="shared" ref="V2789" si="956">H2789</f>
        <v>COP</v>
      </c>
    </row>
    <row r="2790" spans="1:22" x14ac:dyDescent="0.2">
      <c r="A2790" t="str">
        <f t="shared" ref="A2790" si="957">D2790&amp;F2790&amp;E2790</f>
        <v>Servicios fabricante- Microsoft Soporte PremierMicrosoft Soporte PremierWPLUS26</v>
      </c>
      <c r="B2790" t="str">
        <f t="shared" ref="B2790" si="958">E2790&amp;F2790</f>
        <v>WPLUS26Microsoft Soporte Premier</v>
      </c>
      <c r="D2790" t="s">
        <v>5156</v>
      </c>
      <c r="E2790" t="s">
        <v>5234</v>
      </c>
      <c r="F2790" s="37" t="s">
        <v>7648</v>
      </c>
      <c r="G2790" s="18" t="str">
        <f t="shared" ref="G2790" si="959">D2790</f>
        <v>Servicios fabricante- Microsoft Soporte Premier</v>
      </c>
      <c r="H2790" s="18" t="s">
        <v>119</v>
      </c>
      <c r="I2790" s="37" t="s">
        <v>67</v>
      </c>
      <c r="J2790" t="s">
        <v>5235</v>
      </c>
      <c r="K2790" t="s">
        <v>65</v>
      </c>
      <c r="L2790" t="s">
        <v>3940</v>
      </c>
      <c r="M2790" t="s">
        <v>65</v>
      </c>
      <c r="N2790" s="37" t="s">
        <v>5159</v>
      </c>
      <c r="O2790" s="37" t="s">
        <v>66</v>
      </c>
      <c r="P2790" s="37" t="s">
        <v>1308</v>
      </c>
      <c r="Q2790" t="s">
        <v>5234</v>
      </c>
      <c r="R2790" t="s">
        <v>5160</v>
      </c>
      <c r="S2790" s="38">
        <v>15200000</v>
      </c>
      <c r="T2790" s="37">
        <v>1</v>
      </c>
      <c r="U2790" s="37">
        <v>1</v>
      </c>
      <c r="V2790" t="str">
        <f t="shared" ref="V2790" si="960">H2790</f>
        <v>COP</v>
      </c>
    </row>
    <row r="2791" spans="1:22" x14ac:dyDescent="0.2">
      <c r="A2791" t="str">
        <f t="shared" ref="A2791" si="961">D2791&amp;F2791&amp;E2791</f>
        <v>Servicios fabricante- Microsoft Soporte PremierMicrosoft Soporte PremierWPLUS24</v>
      </c>
      <c r="B2791" t="str">
        <f t="shared" ref="B2791" si="962">E2791&amp;F2791</f>
        <v>WPLUS24Microsoft Soporte Premier</v>
      </c>
      <c r="D2791" t="s">
        <v>5156</v>
      </c>
      <c r="E2791" t="s">
        <v>5236</v>
      </c>
      <c r="F2791" s="37" t="s">
        <v>7648</v>
      </c>
      <c r="G2791" s="18" t="str">
        <f t="shared" ref="G2791" si="963">D2791</f>
        <v>Servicios fabricante- Microsoft Soporte Premier</v>
      </c>
      <c r="H2791" s="18" t="s">
        <v>119</v>
      </c>
      <c r="I2791" s="37" t="s">
        <v>67</v>
      </c>
      <c r="J2791" t="s">
        <v>5237</v>
      </c>
      <c r="K2791" t="s">
        <v>65</v>
      </c>
      <c r="L2791" t="s">
        <v>3940</v>
      </c>
      <c r="M2791" t="s">
        <v>65</v>
      </c>
      <c r="N2791" s="37" t="s">
        <v>5159</v>
      </c>
      <c r="O2791" s="37" t="s">
        <v>66</v>
      </c>
      <c r="P2791" s="37" t="s">
        <v>1308</v>
      </c>
      <c r="Q2791" t="s">
        <v>5236</v>
      </c>
      <c r="R2791" t="s">
        <v>5160</v>
      </c>
      <c r="S2791" s="38">
        <v>17200000</v>
      </c>
      <c r="T2791" s="37">
        <v>1</v>
      </c>
      <c r="U2791" s="37">
        <v>1</v>
      </c>
      <c r="V2791" t="str">
        <f t="shared" ref="V2791" si="964">H2791</f>
        <v>COP</v>
      </c>
    </row>
    <row r="2792" spans="1:22" x14ac:dyDescent="0.2">
      <c r="A2792" t="str">
        <f t="shared" ref="A2792" si="965">D2792&amp;F2792&amp;E2792</f>
        <v>Servicios fabricante- Microsoft Soporte PremierMicrosoft Soporte PremierWPLUS22</v>
      </c>
      <c r="B2792" t="str">
        <f t="shared" ref="B2792" si="966">E2792&amp;F2792</f>
        <v>WPLUS22Microsoft Soporte Premier</v>
      </c>
      <c r="D2792" t="s">
        <v>5156</v>
      </c>
      <c r="E2792" t="s">
        <v>5238</v>
      </c>
      <c r="F2792" s="37" t="s">
        <v>7648</v>
      </c>
      <c r="G2792" s="18" t="str">
        <f t="shared" ref="G2792" si="967">D2792</f>
        <v>Servicios fabricante- Microsoft Soporte Premier</v>
      </c>
      <c r="H2792" s="18" t="s">
        <v>119</v>
      </c>
      <c r="I2792" s="37" t="s">
        <v>67</v>
      </c>
      <c r="J2792" t="s">
        <v>5239</v>
      </c>
      <c r="K2792" t="s">
        <v>65</v>
      </c>
      <c r="L2792" t="s">
        <v>3940</v>
      </c>
      <c r="M2792" t="s">
        <v>65</v>
      </c>
      <c r="N2792" s="37" t="s">
        <v>5159</v>
      </c>
      <c r="O2792" s="37" t="s">
        <v>66</v>
      </c>
      <c r="P2792" s="37" t="s">
        <v>1308</v>
      </c>
      <c r="Q2792" t="s">
        <v>5238</v>
      </c>
      <c r="R2792" t="s">
        <v>5160</v>
      </c>
      <c r="S2792" s="38">
        <v>17200000</v>
      </c>
      <c r="T2792" s="37">
        <v>1</v>
      </c>
      <c r="U2792" s="37">
        <v>1</v>
      </c>
      <c r="V2792" t="str">
        <f t="shared" ref="V2792" si="968">H2792</f>
        <v>COP</v>
      </c>
    </row>
    <row r="2793" spans="1:22" x14ac:dyDescent="0.2">
      <c r="A2793" t="str">
        <f t="shared" ref="A2793" si="969">D2793&amp;F2793&amp;E2793</f>
        <v>Servicios fabricante- Microsoft Soporte PremierMicrosoft Soporte PremierWPLUS20</v>
      </c>
      <c r="B2793" t="str">
        <f t="shared" ref="B2793" si="970">E2793&amp;F2793</f>
        <v>WPLUS20Microsoft Soporte Premier</v>
      </c>
      <c r="D2793" t="s">
        <v>5156</v>
      </c>
      <c r="E2793" t="s">
        <v>5240</v>
      </c>
      <c r="F2793" s="37" t="s">
        <v>7648</v>
      </c>
      <c r="G2793" s="18" t="str">
        <f t="shared" ref="G2793" si="971">D2793</f>
        <v>Servicios fabricante- Microsoft Soporte Premier</v>
      </c>
      <c r="H2793" s="18" t="s">
        <v>119</v>
      </c>
      <c r="I2793" s="37" t="s">
        <v>67</v>
      </c>
      <c r="J2793" t="s">
        <v>5241</v>
      </c>
      <c r="K2793" t="s">
        <v>65</v>
      </c>
      <c r="L2793" t="s">
        <v>3940</v>
      </c>
      <c r="M2793" t="s">
        <v>65</v>
      </c>
      <c r="N2793" s="37" t="s">
        <v>5159</v>
      </c>
      <c r="O2793" s="37" t="s">
        <v>66</v>
      </c>
      <c r="P2793" s="37" t="s">
        <v>1308</v>
      </c>
      <c r="Q2793" t="s">
        <v>5240</v>
      </c>
      <c r="R2793" t="s">
        <v>5160</v>
      </c>
      <c r="S2793" s="38">
        <v>17200000</v>
      </c>
      <c r="T2793" s="37">
        <v>1</v>
      </c>
      <c r="U2793" s="37">
        <v>1</v>
      </c>
      <c r="V2793" t="str">
        <f t="shared" ref="V2793" si="972">H2793</f>
        <v>COP</v>
      </c>
    </row>
    <row r="2794" spans="1:22" x14ac:dyDescent="0.2">
      <c r="A2794" t="str">
        <f t="shared" ref="A2794" si="973">D2794&amp;F2794&amp;E2794</f>
        <v>Servicios fabricante- Microsoft Soporte PremierMicrosoft Soporte PremierWPLUS19</v>
      </c>
      <c r="B2794" t="str">
        <f t="shared" ref="B2794" si="974">E2794&amp;F2794</f>
        <v>WPLUS19Microsoft Soporte Premier</v>
      </c>
      <c r="D2794" t="s">
        <v>5156</v>
      </c>
      <c r="E2794" t="s">
        <v>5242</v>
      </c>
      <c r="F2794" s="37" t="s">
        <v>7648</v>
      </c>
      <c r="G2794" s="18" t="str">
        <f t="shared" ref="G2794" si="975">D2794</f>
        <v>Servicios fabricante- Microsoft Soporte Premier</v>
      </c>
      <c r="H2794" s="18" t="s">
        <v>119</v>
      </c>
      <c r="I2794" s="37" t="s">
        <v>67</v>
      </c>
      <c r="J2794" t="s">
        <v>5243</v>
      </c>
      <c r="K2794" t="s">
        <v>65</v>
      </c>
      <c r="L2794" t="s">
        <v>3940</v>
      </c>
      <c r="M2794" t="s">
        <v>65</v>
      </c>
      <c r="N2794" s="37" t="s">
        <v>5159</v>
      </c>
      <c r="O2794" s="37" t="s">
        <v>66</v>
      </c>
      <c r="P2794" s="37" t="s">
        <v>1308</v>
      </c>
      <c r="Q2794" t="s">
        <v>5242</v>
      </c>
      <c r="R2794" t="s">
        <v>5160</v>
      </c>
      <c r="S2794" s="38">
        <v>17200000</v>
      </c>
      <c r="T2794" s="37">
        <v>1</v>
      </c>
      <c r="U2794" s="37">
        <v>1</v>
      </c>
      <c r="V2794" t="str">
        <f t="shared" ref="V2794" si="976">H2794</f>
        <v>COP</v>
      </c>
    </row>
    <row r="2795" spans="1:22" x14ac:dyDescent="0.2">
      <c r="A2795" t="str">
        <f t="shared" ref="A2795" si="977">D2795&amp;F2795&amp;E2795</f>
        <v>Servicios fabricante- Microsoft Soporte PremierMicrosoft Soporte PremierWPLUS15</v>
      </c>
      <c r="B2795" t="str">
        <f t="shared" ref="B2795" si="978">E2795&amp;F2795</f>
        <v>WPLUS15Microsoft Soporte Premier</v>
      </c>
      <c r="D2795" t="s">
        <v>5156</v>
      </c>
      <c r="E2795" t="s">
        <v>5244</v>
      </c>
      <c r="F2795" s="37" t="s">
        <v>7648</v>
      </c>
      <c r="G2795" s="18" t="str">
        <f t="shared" ref="G2795" si="979">D2795</f>
        <v>Servicios fabricante- Microsoft Soporte Premier</v>
      </c>
      <c r="H2795" s="18" t="s">
        <v>119</v>
      </c>
      <c r="I2795" s="37" t="s">
        <v>67</v>
      </c>
      <c r="J2795" t="s">
        <v>5245</v>
      </c>
      <c r="K2795" t="s">
        <v>65</v>
      </c>
      <c r="L2795" t="s">
        <v>3940</v>
      </c>
      <c r="M2795" t="s">
        <v>65</v>
      </c>
      <c r="N2795" s="37" t="s">
        <v>5159</v>
      </c>
      <c r="O2795" s="37" t="s">
        <v>66</v>
      </c>
      <c r="P2795" s="37" t="s">
        <v>1308</v>
      </c>
      <c r="Q2795" t="s">
        <v>5244</v>
      </c>
      <c r="R2795" t="s">
        <v>5160</v>
      </c>
      <c r="S2795" s="38">
        <v>111600000</v>
      </c>
      <c r="T2795" s="37">
        <v>1</v>
      </c>
      <c r="U2795" s="37">
        <v>1</v>
      </c>
      <c r="V2795" t="str">
        <f t="shared" ref="V2795" si="980">H2795</f>
        <v>COP</v>
      </c>
    </row>
    <row r="2796" spans="1:22" x14ac:dyDescent="0.2">
      <c r="A2796" t="str">
        <f t="shared" ref="A2796" si="981">D2796&amp;F2796&amp;E2796</f>
        <v>Servicios fabricante- Microsoft Soporte PremierMicrosoft Soporte PremierWPLUS14</v>
      </c>
      <c r="B2796" t="str">
        <f t="shared" ref="B2796" si="982">E2796&amp;F2796</f>
        <v>WPLUS14Microsoft Soporte Premier</v>
      </c>
      <c r="D2796" t="s">
        <v>5156</v>
      </c>
      <c r="E2796" t="s">
        <v>5246</v>
      </c>
      <c r="F2796" s="37" t="s">
        <v>7648</v>
      </c>
      <c r="G2796" s="18" t="str">
        <f t="shared" ref="G2796" si="983">D2796</f>
        <v>Servicios fabricante- Microsoft Soporte Premier</v>
      </c>
      <c r="H2796" s="18" t="s">
        <v>119</v>
      </c>
      <c r="I2796" s="37" t="s">
        <v>67</v>
      </c>
      <c r="J2796" t="s">
        <v>5247</v>
      </c>
      <c r="K2796" t="s">
        <v>65</v>
      </c>
      <c r="L2796" t="s">
        <v>3940</v>
      </c>
      <c r="M2796" t="s">
        <v>65</v>
      </c>
      <c r="N2796" s="37" t="s">
        <v>5159</v>
      </c>
      <c r="O2796" s="37" t="s">
        <v>66</v>
      </c>
      <c r="P2796" s="37" t="s">
        <v>1308</v>
      </c>
      <c r="Q2796" t="s">
        <v>5246</v>
      </c>
      <c r="R2796" t="s">
        <v>5160</v>
      </c>
      <c r="S2796" s="38">
        <v>101600000</v>
      </c>
      <c r="T2796" s="37">
        <v>1</v>
      </c>
      <c r="U2796" s="37">
        <v>1</v>
      </c>
      <c r="V2796" t="str">
        <f t="shared" ref="V2796" si="984">H2796</f>
        <v>COP</v>
      </c>
    </row>
    <row r="2797" spans="1:22" x14ac:dyDescent="0.2">
      <c r="A2797" t="str">
        <f t="shared" ref="A2797" si="985">D2797&amp;F2797&amp;E2797</f>
        <v>Servicios fabricante- Microsoft Soporte PremierMicrosoft Soporte PremierWPLUS13</v>
      </c>
      <c r="B2797" t="str">
        <f t="shared" ref="B2797" si="986">E2797&amp;F2797</f>
        <v>WPLUS13Microsoft Soporte Premier</v>
      </c>
      <c r="D2797" t="s">
        <v>5156</v>
      </c>
      <c r="E2797" t="s">
        <v>5248</v>
      </c>
      <c r="F2797" s="37" t="s">
        <v>7648</v>
      </c>
      <c r="G2797" s="18" t="str">
        <f t="shared" ref="G2797" si="987">D2797</f>
        <v>Servicios fabricante- Microsoft Soporte Premier</v>
      </c>
      <c r="H2797" s="18" t="s">
        <v>119</v>
      </c>
      <c r="I2797" s="37" t="s">
        <v>67</v>
      </c>
      <c r="J2797" t="s">
        <v>5249</v>
      </c>
      <c r="K2797" t="s">
        <v>65</v>
      </c>
      <c r="L2797" t="s">
        <v>3940</v>
      </c>
      <c r="M2797" t="s">
        <v>65</v>
      </c>
      <c r="N2797" s="37" t="s">
        <v>5159</v>
      </c>
      <c r="O2797" s="37" t="s">
        <v>66</v>
      </c>
      <c r="P2797" s="37" t="s">
        <v>1308</v>
      </c>
      <c r="Q2797" t="s">
        <v>5248</v>
      </c>
      <c r="R2797" t="s">
        <v>5160</v>
      </c>
      <c r="S2797" s="38">
        <v>111600000</v>
      </c>
      <c r="T2797" s="37">
        <v>1</v>
      </c>
      <c r="U2797" s="37">
        <v>1</v>
      </c>
      <c r="V2797" t="str">
        <f t="shared" ref="V2797" si="988">H2797</f>
        <v>COP</v>
      </c>
    </row>
    <row r="2798" spans="1:22" x14ac:dyDescent="0.2">
      <c r="A2798" t="str">
        <f t="shared" ref="A2798" si="989">D2798&amp;F2798&amp;E2798</f>
        <v>Servicios fabricante- Microsoft Soporte PremierMicrosoft Soporte PremierWPLUS11</v>
      </c>
      <c r="B2798" t="str">
        <f t="shared" ref="B2798" si="990">E2798&amp;F2798</f>
        <v>WPLUS11Microsoft Soporte Premier</v>
      </c>
      <c r="D2798" t="s">
        <v>5156</v>
      </c>
      <c r="E2798" t="s">
        <v>5250</v>
      </c>
      <c r="F2798" s="37" t="s">
        <v>7648</v>
      </c>
      <c r="G2798" s="18" t="str">
        <f t="shared" ref="G2798" si="991">D2798</f>
        <v>Servicios fabricante- Microsoft Soporte Premier</v>
      </c>
      <c r="H2798" s="18" t="s">
        <v>119</v>
      </c>
      <c r="I2798" s="37" t="s">
        <v>67</v>
      </c>
      <c r="J2798" t="s">
        <v>5251</v>
      </c>
      <c r="K2798" t="s">
        <v>65</v>
      </c>
      <c r="L2798" t="s">
        <v>3940</v>
      </c>
      <c r="M2798" t="s">
        <v>65</v>
      </c>
      <c r="N2798" s="37" t="s">
        <v>5159</v>
      </c>
      <c r="O2798" s="37" t="s">
        <v>66</v>
      </c>
      <c r="P2798" s="37" t="s">
        <v>1308</v>
      </c>
      <c r="Q2798" t="s">
        <v>5250</v>
      </c>
      <c r="R2798" t="s">
        <v>5160</v>
      </c>
      <c r="S2798" s="38">
        <v>17200000</v>
      </c>
      <c r="T2798" s="37">
        <v>1</v>
      </c>
      <c r="U2798" s="37">
        <v>1</v>
      </c>
      <c r="V2798" t="str">
        <f t="shared" ref="V2798" si="992">H2798</f>
        <v>COP</v>
      </c>
    </row>
    <row r="2799" spans="1:22" x14ac:dyDescent="0.2">
      <c r="A2799" t="str">
        <f t="shared" ref="A2799" si="993">D2799&amp;F2799&amp;E2799</f>
        <v>Servicios fabricante- Microsoft Soporte PremierMicrosoft Soporte PremierWPKT</v>
      </c>
      <c r="B2799" t="str">
        <f t="shared" ref="B2799" si="994">E2799&amp;F2799</f>
        <v>WPKTMicrosoft Soporte Premier</v>
      </c>
      <c r="D2799" t="s">
        <v>5156</v>
      </c>
      <c r="E2799" t="s">
        <v>5252</v>
      </c>
      <c r="F2799" s="37" t="s">
        <v>7648</v>
      </c>
      <c r="G2799" s="18" t="str">
        <f t="shared" ref="G2799" si="995">D2799</f>
        <v>Servicios fabricante- Microsoft Soporte Premier</v>
      </c>
      <c r="H2799" s="18" t="s">
        <v>119</v>
      </c>
      <c r="I2799" s="37" t="s">
        <v>67</v>
      </c>
      <c r="J2799" t="s">
        <v>5253</v>
      </c>
      <c r="K2799" t="s">
        <v>65</v>
      </c>
      <c r="L2799" t="s">
        <v>3940</v>
      </c>
      <c r="M2799" t="s">
        <v>65</v>
      </c>
      <c r="N2799" s="37" t="s">
        <v>5159</v>
      </c>
      <c r="O2799" s="37" t="s">
        <v>5171</v>
      </c>
      <c r="P2799" s="37" t="s">
        <v>1308</v>
      </c>
      <c r="Q2799" t="s">
        <v>5252</v>
      </c>
      <c r="R2799" t="s">
        <v>5160</v>
      </c>
      <c r="S2799" s="38">
        <v>87600000</v>
      </c>
      <c r="T2799" s="37">
        <v>1</v>
      </c>
      <c r="U2799" s="37">
        <v>1</v>
      </c>
      <c r="V2799" t="str">
        <f t="shared" ref="V2799" si="996">H2799</f>
        <v>COP</v>
      </c>
    </row>
    <row r="2800" spans="1:22" x14ac:dyDescent="0.2">
      <c r="A2800" t="str">
        <f t="shared" ref="A2800" si="997">D2800&amp;F2800&amp;E2800</f>
        <v>Servicios fabricante- Microsoft Soporte PremierMicrosoft Soporte PremierWPHT</v>
      </c>
      <c r="B2800" t="str">
        <f t="shared" ref="B2800" si="998">E2800&amp;F2800</f>
        <v>WPHTMicrosoft Soporte Premier</v>
      </c>
      <c r="D2800" t="s">
        <v>5156</v>
      </c>
      <c r="E2800" t="s">
        <v>5254</v>
      </c>
      <c r="F2800" s="37" t="s">
        <v>7648</v>
      </c>
      <c r="G2800" s="18" t="str">
        <f t="shared" ref="G2800" si="999">D2800</f>
        <v>Servicios fabricante- Microsoft Soporte Premier</v>
      </c>
      <c r="H2800" s="18" t="s">
        <v>119</v>
      </c>
      <c r="I2800" s="37" t="s">
        <v>67</v>
      </c>
      <c r="J2800" t="s">
        <v>5255</v>
      </c>
      <c r="K2800" t="s">
        <v>65</v>
      </c>
      <c r="L2800" t="s">
        <v>3940</v>
      </c>
      <c r="M2800" t="s">
        <v>65</v>
      </c>
      <c r="N2800" s="37" t="s">
        <v>5159</v>
      </c>
      <c r="O2800" s="37" t="s">
        <v>66</v>
      </c>
      <c r="P2800" s="37" t="s">
        <v>1308</v>
      </c>
      <c r="Q2800" t="s">
        <v>5254</v>
      </c>
      <c r="R2800" t="s">
        <v>5160</v>
      </c>
      <c r="S2800" s="38">
        <v>14400000</v>
      </c>
      <c r="T2800" s="37">
        <v>1</v>
      </c>
      <c r="U2800" s="37">
        <v>1</v>
      </c>
      <c r="V2800" t="str">
        <f t="shared" ref="V2800" si="1000">H2800</f>
        <v>COP</v>
      </c>
    </row>
    <row r="2801" spans="1:22" x14ac:dyDescent="0.2">
      <c r="A2801" t="str">
        <f t="shared" ref="A2801" si="1001">D2801&amp;F2801&amp;E2801</f>
        <v>Servicios fabricante- Microsoft Soporte PremierMicrosoft Soporte PremierWPDPDE</v>
      </c>
      <c r="B2801" t="str">
        <f t="shared" ref="B2801" si="1002">E2801&amp;F2801</f>
        <v>WPDPDEMicrosoft Soporte Premier</v>
      </c>
      <c r="D2801" t="s">
        <v>5156</v>
      </c>
      <c r="E2801" t="s">
        <v>5256</v>
      </c>
      <c r="F2801" s="37" t="s">
        <v>7648</v>
      </c>
      <c r="G2801" s="18" t="str">
        <f t="shared" ref="G2801" si="1003">D2801</f>
        <v>Servicios fabricante- Microsoft Soporte Premier</v>
      </c>
      <c r="H2801" s="18" t="s">
        <v>119</v>
      </c>
      <c r="I2801" s="37" t="s">
        <v>67</v>
      </c>
      <c r="J2801" t="s">
        <v>5257</v>
      </c>
      <c r="K2801" t="s">
        <v>65</v>
      </c>
      <c r="L2801" t="s">
        <v>3940</v>
      </c>
      <c r="M2801" t="s">
        <v>65</v>
      </c>
      <c r="N2801" s="37" t="s">
        <v>5159</v>
      </c>
      <c r="O2801" s="37" t="s">
        <v>66</v>
      </c>
      <c r="P2801" s="37" t="s">
        <v>1308</v>
      </c>
      <c r="Q2801" t="s">
        <v>5256</v>
      </c>
      <c r="R2801" t="s">
        <v>5160</v>
      </c>
      <c r="S2801" s="38">
        <v>101600000</v>
      </c>
      <c r="T2801" s="37">
        <v>1</v>
      </c>
      <c r="U2801" s="37">
        <v>1</v>
      </c>
      <c r="V2801" t="str">
        <f t="shared" ref="V2801" si="1004">H2801</f>
        <v>COP</v>
      </c>
    </row>
    <row r="2802" spans="1:22" x14ac:dyDescent="0.2">
      <c r="A2802" t="str">
        <f t="shared" ref="A2802" si="1005">D2802&amp;F2802&amp;E2802</f>
        <v>Servicios fabricante- Microsoft Soporte PremierMicrosoft Soporte PremierWPDD1</v>
      </c>
      <c r="B2802" t="str">
        <f t="shared" ref="B2802" si="1006">E2802&amp;F2802</f>
        <v>WPDD1Microsoft Soporte Premier</v>
      </c>
      <c r="D2802" t="s">
        <v>5156</v>
      </c>
      <c r="E2802" t="s">
        <v>5258</v>
      </c>
      <c r="F2802" s="37" t="s">
        <v>7648</v>
      </c>
      <c r="G2802" s="18" t="str">
        <f t="shared" ref="G2802" si="1007">D2802</f>
        <v>Servicios fabricante- Microsoft Soporte Premier</v>
      </c>
      <c r="H2802" s="18" t="s">
        <v>119</v>
      </c>
      <c r="I2802" s="37" t="s">
        <v>67</v>
      </c>
      <c r="J2802" t="s">
        <v>5259</v>
      </c>
      <c r="K2802" t="s">
        <v>65</v>
      </c>
      <c r="L2802" t="s">
        <v>3940</v>
      </c>
      <c r="M2802" t="s">
        <v>65</v>
      </c>
      <c r="N2802" s="37" t="s">
        <v>5159</v>
      </c>
      <c r="O2802" s="37" t="s">
        <v>5171</v>
      </c>
      <c r="P2802" s="37" t="s">
        <v>1308</v>
      </c>
      <c r="Q2802" t="s">
        <v>5258</v>
      </c>
      <c r="R2802" t="s">
        <v>5160</v>
      </c>
      <c r="S2802" s="38">
        <v>13600000</v>
      </c>
      <c r="T2802" s="37">
        <v>1</v>
      </c>
      <c r="U2802" s="37">
        <v>1</v>
      </c>
      <c r="V2802" t="str">
        <f t="shared" ref="V2802" si="1008">H2802</f>
        <v>COP</v>
      </c>
    </row>
    <row r="2803" spans="1:22" x14ac:dyDescent="0.2">
      <c r="A2803" t="str">
        <f t="shared" ref="A2803" si="1009">D2803&amp;F2803&amp;E2803</f>
        <v>Servicios fabricante- Microsoft Soporte PremierMicrosoft Soporte PremierWPDD</v>
      </c>
      <c r="B2803" t="str">
        <f t="shared" ref="B2803" si="1010">E2803&amp;F2803</f>
        <v>WPDDMicrosoft Soporte Premier</v>
      </c>
      <c r="D2803" t="s">
        <v>5156</v>
      </c>
      <c r="E2803" t="s">
        <v>5260</v>
      </c>
      <c r="F2803" s="37" t="s">
        <v>7648</v>
      </c>
      <c r="G2803" s="18" t="str">
        <f t="shared" ref="G2803" si="1011">D2803</f>
        <v>Servicios fabricante- Microsoft Soporte Premier</v>
      </c>
      <c r="H2803" s="18" t="s">
        <v>119</v>
      </c>
      <c r="I2803" s="37" t="s">
        <v>67</v>
      </c>
      <c r="J2803" t="s">
        <v>5261</v>
      </c>
      <c r="K2803" t="s">
        <v>65</v>
      </c>
      <c r="L2803" t="s">
        <v>3940</v>
      </c>
      <c r="M2803" t="s">
        <v>65</v>
      </c>
      <c r="N2803" s="37" t="s">
        <v>5159</v>
      </c>
      <c r="O2803" s="37" t="s">
        <v>66</v>
      </c>
      <c r="P2803" s="37" t="s">
        <v>1308</v>
      </c>
      <c r="Q2803" t="s">
        <v>5260</v>
      </c>
      <c r="R2803" t="s">
        <v>5160</v>
      </c>
      <c r="S2803" s="38">
        <v>15200000</v>
      </c>
      <c r="T2803" s="37">
        <v>1</v>
      </c>
      <c r="U2803" s="37">
        <v>1</v>
      </c>
      <c r="V2803" t="str">
        <f t="shared" ref="V2803" si="1012">H2803</f>
        <v>COP</v>
      </c>
    </row>
    <row r="2804" spans="1:22" x14ac:dyDescent="0.2">
      <c r="A2804" t="str">
        <f t="shared" ref="A2804" si="1013">D2804&amp;F2804&amp;E2804</f>
        <v>Servicios fabricante- Microsoft Soporte PremierMicrosoft Soporte PremierWPDC</v>
      </c>
      <c r="B2804" t="str">
        <f t="shared" ref="B2804" si="1014">E2804&amp;F2804</f>
        <v>WPDCMicrosoft Soporte Premier</v>
      </c>
      <c r="D2804" t="s">
        <v>5156</v>
      </c>
      <c r="E2804" t="s">
        <v>5262</v>
      </c>
      <c r="F2804" s="37" t="s">
        <v>7648</v>
      </c>
      <c r="G2804" s="18" t="str">
        <f t="shared" ref="G2804" si="1015">D2804</f>
        <v>Servicios fabricante- Microsoft Soporte Premier</v>
      </c>
      <c r="H2804" s="18" t="s">
        <v>119</v>
      </c>
      <c r="I2804" s="37" t="s">
        <v>67</v>
      </c>
      <c r="J2804" t="s">
        <v>5263</v>
      </c>
      <c r="K2804" t="s">
        <v>65</v>
      </c>
      <c r="L2804" t="s">
        <v>3940</v>
      </c>
      <c r="M2804" t="s">
        <v>65</v>
      </c>
      <c r="N2804" s="37" t="s">
        <v>5159</v>
      </c>
      <c r="O2804" s="37" t="s">
        <v>66</v>
      </c>
      <c r="P2804" s="37" t="s">
        <v>1308</v>
      </c>
      <c r="Q2804" t="s">
        <v>5262</v>
      </c>
      <c r="R2804" t="s">
        <v>5160</v>
      </c>
      <c r="S2804" s="38">
        <v>17200000</v>
      </c>
      <c r="T2804" s="37">
        <v>1</v>
      </c>
      <c r="U2804" s="37">
        <v>1</v>
      </c>
      <c r="V2804" t="str">
        <f t="shared" ref="V2804" si="1016">H2804</f>
        <v>COP</v>
      </c>
    </row>
    <row r="2805" spans="1:22" x14ac:dyDescent="0.2">
      <c r="A2805" t="str">
        <f t="shared" ref="A2805" si="1017">D2805&amp;F2805&amp;E2805</f>
        <v>Servicios fabricante- Microsoft Soporte PremierMicrosoft Soporte PremierWPCTC</v>
      </c>
      <c r="B2805" t="str">
        <f t="shared" ref="B2805" si="1018">E2805&amp;F2805</f>
        <v>WPCTCMicrosoft Soporte Premier</v>
      </c>
      <c r="D2805" t="s">
        <v>5156</v>
      </c>
      <c r="E2805" t="s">
        <v>5264</v>
      </c>
      <c r="F2805" s="37" t="s">
        <v>7648</v>
      </c>
      <c r="G2805" s="18" t="str">
        <f t="shared" ref="G2805" si="1019">D2805</f>
        <v>Servicios fabricante- Microsoft Soporte Premier</v>
      </c>
      <c r="H2805" s="18" t="s">
        <v>119</v>
      </c>
      <c r="I2805" s="37" t="s">
        <v>67</v>
      </c>
      <c r="J2805" t="s">
        <v>5265</v>
      </c>
      <c r="K2805" t="s">
        <v>65</v>
      </c>
      <c r="L2805" t="s">
        <v>3940</v>
      </c>
      <c r="M2805" t="s">
        <v>65</v>
      </c>
      <c r="N2805" s="37" t="s">
        <v>5159</v>
      </c>
      <c r="O2805" s="37" t="s">
        <v>66</v>
      </c>
      <c r="P2805" s="37" t="s">
        <v>1308</v>
      </c>
      <c r="Q2805" t="s">
        <v>5264</v>
      </c>
      <c r="R2805" t="s">
        <v>5160</v>
      </c>
      <c r="S2805" s="38">
        <v>28800000</v>
      </c>
      <c r="T2805" s="37">
        <v>1</v>
      </c>
      <c r="U2805" s="37">
        <v>1</v>
      </c>
      <c r="V2805" t="str">
        <f t="shared" ref="V2805" si="1020">H2805</f>
        <v>COP</v>
      </c>
    </row>
    <row r="2806" spans="1:22" x14ac:dyDescent="0.2">
      <c r="A2806" t="str">
        <f t="shared" ref="A2806" si="1021">D2806&amp;F2806&amp;E2806</f>
        <v>Servicios fabricante- Microsoft Soporte PremierMicrosoft Soporte PremierWPCIC</v>
      </c>
      <c r="B2806" t="str">
        <f t="shared" ref="B2806" si="1022">E2806&amp;F2806</f>
        <v>WPCICMicrosoft Soporte Premier</v>
      </c>
      <c r="D2806" t="s">
        <v>5156</v>
      </c>
      <c r="E2806" t="s">
        <v>5266</v>
      </c>
      <c r="F2806" s="37" t="s">
        <v>7648</v>
      </c>
      <c r="G2806" s="18" t="str">
        <f t="shared" ref="G2806" si="1023">D2806</f>
        <v>Servicios fabricante- Microsoft Soporte Premier</v>
      </c>
      <c r="H2806" s="18" t="s">
        <v>119</v>
      </c>
      <c r="I2806" s="37" t="s">
        <v>67</v>
      </c>
      <c r="J2806" t="s">
        <v>5267</v>
      </c>
      <c r="K2806" t="s">
        <v>65</v>
      </c>
      <c r="L2806" t="s">
        <v>3940</v>
      </c>
      <c r="M2806" t="s">
        <v>65</v>
      </c>
      <c r="N2806" s="37" t="s">
        <v>5159</v>
      </c>
      <c r="O2806" s="37" t="s">
        <v>66</v>
      </c>
      <c r="P2806" s="37" t="s">
        <v>1308</v>
      </c>
      <c r="Q2806" t="s">
        <v>5266</v>
      </c>
      <c r="R2806" t="s">
        <v>5160</v>
      </c>
      <c r="S2806" s="38">
        <v>25600000</v>
      </c>
      <c r="T2806" s="37">
        <v>1</v>
      </c>
      <c r="U2806" s="37">
        <v>1</v>
      </c>
      <c r="V2806" t="str">
        <f t="shared" ref="V2806" si="1024">H2806</f>
        <v>COP</v>
      </c>
    </row>
    <row r="2807" spans="1:22" x14ac:dyDescent="0.2">
      <c r="A2807" t="str">
        <f t="shared" ref="A2807" si="1025">D2807&amp;F2807&amp;E2807</f>
        <v>Servicios fabricante- Microsoft Soporte PremierMicrosoft Soporte PremierWPBITC</v>
      </c>
      <c r="B2807" t="str">
        <f t="shared" ref="B2807" si="1026">E2807&amp;F2807</f>
        <v>WPBITCMicrosoft Soporte Premier</v>
      </c>
      <c r="D2807" t="s">
        <v>5156</v>
      </c>
      <c r="E2807" t="s">
        <v>5268</v>
      </c>
      <c r="F2807" s="37" t="s">
        <v>7648</v>
      </c>
      <c r="G2807" s="18" t="str">
        <f t="shared" ref="G2807" si="1027">D2807</f>
        <v>Servicios fabricante- Microsoft Soporte Premier</v>
      </c>
      <c r="H2807" s="18" t="s">
        <v>119</v>
      </c>
      <c r="I2807" s="37" t="s">
        <v>67</v>
      </c>
      <c r="J2807" t="s">
        <v>5269</v>
      </c>
      <c r="K2807" t="s">
        <v>65</v>
      </c>
      <c r="L2807" t="s">
        <v>3940</v>
      </c>
      <c r="M2807" t="s">
        <v>65</v>
      </c>
      <c r="N2807" s="37" t="s">
        <v>5159</v>
      </c>
      <c r="O2807" s="37" t="s">
        <v>66</v>
      </c>
      <c r="P2807" s="37" t="s">
        <v>1308</v>
      </c>
      <c r="Q2807" t="s">
        <v>5268</v>
      </c>
      <c r="R2807" t="s">
        <v>5160</v>
      </c>
      <c r="S2807" s="38">
        <v>17200000</v>
      </c>
      <c r="T2807" s="37">
        <v>1</v>
      </c>
      <c r="U2807" s="37">
        <v>1</v>
      </c>
      <c r="V2807" t="str">
        <f t="shared" ref="V2807" si="1028">H2807</f>
        <v>COP</v>
      </c>
    </row>
    <row r="2808" spans="1:22" x14ac:dyDescent="0.2">
      <c r="A2808" t="str">
        <f t="shared" ref="A2808" si="1029">D2808&amp;F2808&amp;E2808</f>
        <v>Servicios fabricante- Microsoft Soporte PremierMicrosoft Soporte PremierWPAVSC</v>
      </c>
      <c r="B2808" t="str">
        <f t="shared" ref="B2808" si="1030">E2808&amp;F2808</f>
        <v>WPAVSCMicrosoft Soporte Premier</v>
      </c>
      <c r="D2808" t="s">
        <v>5156</v>
      </c>
      <c r="E2808" t="s">
        <v>5270</v>
      </c>
      <c r="F2808" s="37" t="s">
        <v>7648</v>
      </c>
      <c r="G2808" s="18" t="str">
        <f t="shared" ref="G2808" si="1031">D2808</f>
        <v>Servicios fabricante- Microsoft Soporte Premier</v>
      </c>
      <c r="H2808" s="18" t="s">
        <v>119</v>
      </c>
      <c r="I2808" s="37" t="s">
        <v>67</v>
      </c>
      <c r="J2808" t="s">
        <v>5271</v>
      </c>
      <c r="K2808" t="s">
        <v>65</v>
      </c>
      <c r="L2808" t="s">
        <v>3940</v>
      </c>
      <c r="M2808" t="s">
        <v>65</v>
      </c>
      <c r="N2808" s="37" t="s">
        <v>5159</v>
      </c>
      <c r="O2808" s="37" t="s">
        <v>66</v>
      </c>
      <c r="P2808" s="37" t="s">
        <v>1308</v>
      </c>
      <c r="Q2808" t="s">
        <v>5270</v>
      </c>
      <c r="R2808" t="s">
        <v>5160</v>
      </c>
      <c r="S2808" s="38">
        <v>101600000</v>
      </c>
      <c r="T2808" s="37">
        <v>1</v>
      </c>
      <c r="U2808" s="37">
        <v>1</v>
      </c>
      <c r="V2808" t="str">
        <f t="shared" ref="V2808" si="1032">H2808</f>
        <v>COP</v>
      </c>
    </row>
    <row r="2809" spans="1:22" x14ac:dyDescent="0.2">
      <c r="A2809" t="str">
        <f t="shared" ref="A2809" si="1033">D2809&amp;F2809&amp;E2809</f>
        <v>Servicios fabricante- Microsoft Soporte PremierMicrosoft Soporte PremierWPAV</v>
      </c>
      <c r="B2809" t="str">
        <f t="shared" ref="B2809" si="1034">E2809&amp;F2809</f>
        <v>WPAVMicrosoft Soporte Premier</v>
      </c>
      <c r="D2809" t="s">
        <v>5156</v>
      </c>
      <c r="E2809" t="s">
        <v>5272</v>
      </c>
      <c r="F2809" s="37" t="s">
        <v>7648</v>
      </c>
      <c r="G2809" s="18" t="str">
        <f t="shared" ref="G2809" si="1035">D2809</f>
        <v>Servicios fabricante- Microsoft Soporte Premier</v>
      </c>
      <c r="H2809" s="18" t="s">
        <v>119</v>
      </c>
      <c r="I2809" s="37" t="s">
        <v>67</v>
      </c>
      <c r="J2809" t="s">
        <v>5273</v>
      </c>
      <c r="K2809" t="s">
        <v>65</v>
      </c>
      <c r="L2809" t="s">
        <v>3940</v>
      </c>
      <c r="M2809" t="s">
        <v>65</v>
      </c>
      <c r="N2809" s="37" t="s">
        <v>5159</v>
      </c>
      <c r="O2809" s="37" t="s">
        <v>5171</v>
      </c>
      <c r="P2809" s="37" t="s">
        <v>1308</v>
      </c>
      <c r="Q2809" t="s">
        <v>5272</v>
      </c>
      <c r="R2809" t="s">
        <v>5160</v>
      </c>
      <c r="S2809" s="38">
        <v>123600000</v>
      </c>
      <c r="T2809" s="37">
        <v>1</v>
      </c>
      <c r="U2809" s="37">
        <v>1</v>
      </c>
      <c r="V2809" t="str">
        <f t="shared" ref="V2809" si="1036">H2809</f>
        <v>COP</v>
      </c>
    </row>
    <row r="2810" spans="1:22" x14ac:dyDescent="0.2">
      <c r="A2810" t="str">
        <f t="shared" ref="A2810" si="1037">D2810&amp;F2810&amp;E2810</f>
        <v>Servicios fabricante- Microsoft Soporte PremierMicrosoft Soporte PremierWPAT</v>
      </c>
      <c r="B2810" t="str">
        <f t="shared" ref="B2810" si="1038">E2810&amp;F2810</f>
        <v>WPATMicrosoft Soporte Premier</v>
      </c>
      <c r="D2810" t="s">
        <v>5156</v>
      </c>
      <c r="E2810" t="s">
        <v>5274</v>
      </c>
      <c r="F2810" s="37" t="s">
        <v>7648</v>
      </c>
      <c r="G2810" s="18" t="str">
        <f t="shared" ref="G2810" si="1039">D2810</f>
        <v>Servicios fabricante- Microsoft Soporte Premier</v>
      </c>
      <c r="H2810" s="18" t="s">
        <v>119</v>
      </c>
      <c r="I2810" s="37" t="s">
        <v>67</v>
      </c>
      <c r="J2810" t="s">
        <v>5275</v>
      </c>
      <c r="K2810" t="s">
        <v>65</v>
      </c>
      <c r="L2810" t="s">
        <v>3940</v>
      </c>
      <c r="M2810" t="s">
        <v>65</v>
      </c>
      <c r="N2810" s="37" t="s">
        <v>5159</v>
      </c>
      <c r="O2810" s="37" t="s">
        <v>66</v>
      </c>
      <c r="P2810" s="37" t="s">
        <v>1308</v>
      </c>
      <c r="Q2810" t="s">
        <v>5274</v>
      </c>
      <c r="R2810" t="s">
        <v>5160</v>
      </c>
      <c r="S2810" s="38">
        <v>15200000</v>
      </c>
      <c r="T2810" s="37">
        <v>1</v>
      </c>
      <c r="U2810" s="37">
        <v>1</v>
      </c>
      <c r="V2810" t="str">
        <f t="shared" ref="V2810" si="1040">H2810</f>
        <v>COP</v>
      </c>
    </row>
    <row r="2811" spans="1:22" x14ac:dyDescent="0.2">
      <c r="A2811" t="str">
        <f t="shared" ref="A2811" si="1041">D2811&amp;F2811&amp;E2811</f>
        <v>Servicios fabricante- Microsoft Soporte PremierMicrosoft Soporte PremierWPAMW</v>
      </c>
      <c r="B2811" t="str">
        <f t="shared" ref="B2811" si="1042">E2811&amp;F2811</f>
        <v>WPAMWMicrosoft Soporte Premier</v>
      </c>
      <c r="D2811" t="s">
        <v>5156</v>
      </c>
      <c r="E2811" t="s">
        <v>5276</v>
      </c>
      <c r="F2811" s="37" t="s">
        <v>7648</v>
      </c>
      <c r="G2811" s="18" t="str">
        <f t="shared" ref="G2811" si="1043">D2811</f>
        <v>Servicios fabricante- Microsoft Soporte Premier</v>
      </c>
      <c r="H2811" s="18" t="s">
        <v>119</v>
      </c>
      <c r="I2811" s="37" t="s">
        <v>67</v>
      </c>
      <c r="J2811" t="s">
        <v>5277</v>
      </c>
      <c r="K2811" t="s">
        <v>65</v>
      </c>
      <c r="L2811" t="s">
        <v>3940</v>
      </c>
      <c r="M2811" t="s">
        <v>65</v>
      </c>
      <c r="N2811" s="37" t="s">
        <v>5159</v>
      </c>
      <c r="O2811" s="37" t="s">
        <v>5171</v>
      </c>
      <c r="P2811" s="37" t="s">
        <v>1308</v>
      </c>
      <c r="Q2811" t="s">
        <v>5276</v>
      </c>
      <c r="R2811" t="s">
        <v>5160</v>
      </c>
      <c r="S2811" s="38">
        <v>111600000</v>
      </c>
      <c r="T2811" s="37">
        <v>1</v>
      </c>
      <c r="U2811" s="37">
        <v>1</v>
      </c>
      <c r="V2811" t="str">
        <f t="shared" ref="V2811" si="1044">H2811</f>
        <v>COP</v>
      </c>
    </row>
    <row r="2812" spans="1:22" x14ac:dyDescent="0.2">
      <c r="A2812" t="str">
        <f t="shared" ref="A2812" si="1045">D2812&amp;F2812&amp;E2812</f>
        <v>Servicios fabricante- Microsoft Soporte PremierMicrosoft Soporte PremierWPAM</v>
      </c>
      <c r="B2812" t="str">
        <f t="shared" ref="B2812" si="1046">E2812&amp;F2812</f>
        <v>WPAMMicrosoft Soporte Premier</v>
      </c>
      <c r="D2812" t="s">
        <v>5156</v>
      </c>
      <c r="E2812" t="s">
        <v>5278</v>
      </c>
      <c r="F2812" s="37" t="s">
        <v>7648</v>
      </c>
      <c r="G2812" s="18" t="str">
        <f t="shared" ref="G2812" si="1047">D2812</f>
        <v>Servicios fabricante- Microsoft Soporte Premier</v>
      </c>
      <c r="H2812" s="18" t="s">
        <v>119</v>
      </c>
      <c r="I2812" s="37" t="s">
        <v>67</v>
      </c>
      <c r="J2812" t="s">
        <v>5279</v>
      </c>
      <c r="K2812" t="s">
        <v>65</v>
      </c>
      <c r="L2812" t="s">
        <v>3940</v>
      </c>
      <c r="M2812" t="s">
        <v>65</v>
      </c>
      <c r="N2812" s="37" t="s">
        <v>5159</v>
      </c>
      <c r="O2812" s="37" t="s">
        <v>66</v>
      </c>
      <c r="P2812" s="37" t="s">
        <v>1308</v>
      </c>
      <c r="Q2812" t="s">
        <v>5278</v>
      </c>
      <c r="R2812" t="s">
        <v>5160</v>
      </c>
      <c r="S2812" s="38">
        <v>14400000</v>
      </c>
      <c r="T2812" s="37">
        <v>1</v>
      </c>
      <c r="U2812" s="37">
        <v>1</v>
      </c>
      <c r="V2812" t="str">
        <f t="shared" ref="V2812" si="1048">H2812</f>
        <v>COP</v>
      </c>
    </row>
    <row r="2813" spans="1:22" x14ac:dyDescent="0.2">
      <c r="A2813" t="str">
        <f t="shared" ref="A2813" si="1049">D2813&amp;F2813&amp;E2813</f>
        <v>Servicios fabricante- Microsoft Soporte PremierMicrosoft Soporte PremierWPAHFC</v>
      </c>
      <c r="B2813" t="str">
        <f t="shared" ref="B2813" si="1050">E2813&amp;F2813</f>
        <v>WPAHFCMicrosoft Soporte Premier</v>
      </c>
      <c r="D2813" t="s">
        <v>5156</v>
      </c>
      <c r="E2813" t="s">
        <v>5280</v>
      </c>
      <c r="F2813" s="37" t="s">
        <v>7648</v>
      </c>
      <c r="G2813" s="18" t="str">
        <f t="shared" ref="G2813" si="1051">D2813</f>
        <v>Servicios fabricante- Microsoft Soporte Premier</v>
      </c>
      <c r="H2813" s="18" t="s">
        <v>119</v>
      </c>
      <c r="I2813" s="37" t="s">
        <v>67</v>
      </c>
      <c r="J2813" t="s">
        <v>5281</v>
      </c>
      <c r="K2813" t="s">
        <v>65</v>
      </c>
      <c r="L2813" t="s">
        <v>3940</v>
      </c>
      <c r="M2813" t="s">
        <v>65</v>
      </c>
      <c r="N2813" s="37" t="s">
        <v>5159</v>
      </c>
      <c r="O2813" s="37" t="s">
        <v>66</v>
      </c>
      <c r="P2813" s="37" t="s">
        <v>1308</v>
      </c>
      <c r="Q2813" t="s">
        <v>5280</v>
      </c>
      <c r="R2813" t="s">
        <v>5160</v>
      </c>
      <c r="S2813" s="38">
        <v>111600000</v>
      </c>
      <c r="T2813" s="37">
        <v>1</v>
      </c>
      <c r="U2813" s="37">
        <v>1</v>
      </c>
      <c r="V2813" t="str">
        <f t="shared" ref="V2813" si="1052">H2813</f>
        <v>COP</v>
      </c>
    </row>
    <row r="2814" spans="1:22" x14ac:dyDescent="0.2">
      <c r="A2814" t="str">
        <f t="shared" ref="A2814" si="1053">D2814&amp;F2814&amp;E2814</f>
        <v>Servicios fabricante- Microsoft Soporte PremierMicrosoft Soporte PremierWPACCC</v>
      </c>
      <c r="B2814" t="str">
        <f t="shared" ref="B2814" si="1054">E2814&amp;F2814</f>
        <v>WPACCCMicrosoft Soporte Premier</v>
      </c>
      <c r="D2814" t="s">
        <v>5156</v>
      </c>
      <c r="E2814" t="s">
        <v>5282</v>
      </c>
      <c r="F2814" s="37" t="s">
        <v>7648</v>
      </c>
      <c r="G2814" s="18" t="str">
        <f t="shared" ref="G2814" si="1055">D2814</f>
        <v>Servicios fabricante- Microsoft Soporte Premier</v>
      </c>
      <c r="H2814" s="18" t="s">
        <v>119</v>
      </c>
      <c r="I2814" s="37" t="s">
        <v>67</v>
      </c>
      <c r="J2814" t="s">
        <v>5283</v>
      </c>
      <c r="K2814" t="s">
        <v>65</v>
      </c>
      <c r="L2814" t="s">
        <v>3940</v>
      </c>
      <c r="M2814" t="s">
        <v>65</v>
      </c>
      <c r="N2814" s="37" t="s">
        <v>5159</v>
      </c>
      <c r="O2814" s="37" t="s">
        <v>66</v>
      </c>
      <c r="P2814" s="37" t="s">
        <v>1308</v>
      </c>
      <c r="Q2814" t="s">
        <v>5282</v>
      </c>
      <c r="R2814" t="s">
        <v>5160</v>
      </c>
      <c r="S2814" s="38">
        <v>111600000</v>
      </c>
      <c r="T2814" s="37">
        <v>1</v>
      </c>
      <c r="U2814" s="37">
        <v>1</v>
      </c>
      <c r="V2814" t="str">
        <f t="shared" ref="V2814" si="1056">H2814</f>
        <v>COP</v>
      </c>
    </row>
    <row r="2815" spans="1:22" x14ac:dyDescent="0.2">
      <c r="A2815" t="str">
        <f t="shared" ref="A2815" si="1057">D2815&amp;F2815&amp;E2815</f>
        <v>Servicios fabricante- Microsoft Soporte PremierMicrosoft Soporte PremierWMCMOP</v>
      </c>
      <c r="B2815" t="str">
        <f t="shared" ref="B2815" si="1058">E2815&amp;F2815</f>
        <v>WMCMOPMicrosoft Soporte Premier</v>
      </c>
      <c r="D2815" t="s">
        <v>5156</v>
      </c>
      <c r="E2815" t="s">
        <v>5284</v>
      </c>
      <c r="F2815" s="37" t="s">
        <v>7648</v>
      </c>
      <c r="G2815" s="18" t="str">
        <f t="shared" ref="G2815" si="1059">D2815</f>
        <v>Servicios fabricante- Microsoft Soporte Premier</v>
      </c>
      <c r="H2815" s="18" t="s">
        <v>119</v>
      </c>
      <c r="I2815" s="37" t="s">
        <v>67</v>
      </c>
      <c r="J2815" t="s">
        <v>5285</v>
      </c>
      <c r="K2815" t="s">
        <v>65</v>
      </c>
      <c r="L2815" t="s">
        <v>3940</v>
      </c>
      <c r="M2815" t="s">
        <v>65</v>
      </c>
      <c r="N2815" s="37" t="s">
        <v>5159</v>
      </c>
      <c r="O2815" s="37" t="s">
        <v>66</v>
      </c>
      <c r="P2815" s="37" t="s">
        <v>1308</v>
      </c>
      <c r="Q2815" t="s">
        <v>5284</v>
      </c>
      <c r="R2815" t="s">
        <v>5160</v>
      </c>
      <c r="S2815" s="38">
        <v>111600000</v>
      </c>
      <c r="T2815" s="37">
        <v>1</v>
      </c>
      <c r="U2815" s="37">
        <v>1</v>
      </c>
      <c r="V2815" t="str">
        <f t="shared" ref="V2815" si="1060">H2815</f>
        <v>COP</v>
      </c>
    </row>
    <row r="2816" spans="1:22" x14ac:dyDescent="0.2">
      <c r="A2816" t="str">
        <f t="shared" ref="A2816" si="1061">D2816&amp;F2816&amp;E2816</f>
        <v>Servicios fabricante- Microsoft Soporte PremierMicrosoft Soporte PremierWKTB</v>
      </c>
      <c r="B2816" t="str">
        <f t="shared" ref="B2816" si="1062">E2816&amp;F2816</f>
        <v>WKTBMicrosoft Soporte Premier</v>
      </c>
      <c r="D2816" t="s">
        <v>5156</v>
      </c>
      <c r="E2816" t="s">
        <v>5286</v>
      </c>
      <c r="F2816" s="37" t="s">
        <v>7648</v>
      </c>
      <c r="G2816" s="18" t="str">
        <f t="shared" ref="G2816" si="1063">D2816</f>
        <v>Servicios fabricante- Microsoft Soporte Premier</v>
      </c>
      <c r="H2816" s="18" t="s">
        <v>119</v>
      </c>
      <c r="I2816" s="37" t="s">
        <v>67</v>
      </c>
      <c r="J2816" t="s">
        <v>5287</v>
      </c>
      <c r="K2816" t="s">
        <v>65</v>
      </c>
      <c r="L2816" t="s">
        <v>3940</v>
      </c>
      <c r="M2816" t="s">
        <v>65</v>
      </c>
      <c r="N2816" s="37" t="s">
        <v>5159</v>
      </c>
      <c r="O2816" s="37" t="s">
        <v>5171</v>
      </c>
      <c r="P2816" s="37" t="s">
        <v>1308</v>
      </c>
      <c r="Q2816" t="s">
        <v>5286</v>
      </c>
      <c r="R2816" t="s">
        <v>5160</v>
      </c>
      <c r="S2816" s="38">
        <v>28800000</v>
      </c>
      <c r="T2816" s="37">
        <v>1</v>
      </c>
      <c r="U2816" s="37">
        <v>1</v>
      </c>
      <c r="V2816" t="str">
        <f t="shared" ref="V2816" si="1064">H2816</f>
        <v>COP</v>
      </c>
    </row>
    <row r="2817" spans="1:22" x14ac:dyDescent="0.2">
      <c r="A2817" t="str">
        <f t="shared" ref="A2817" si="1065">D2817&amp;F2817&amp;E2817</f>
        <v>Servicios fabricante- Microsoft Soporte PremierMicrosoft Soporte PremierWGATSC</v>
      </c>
      <c r="B2817" t="str">
        <f t="shared" ref="B2817" si="1066">E2817&amp;F2817</f>
        <v>WGATSCMicrosoft Soporte Premier</v>
      </c>
      <c r="D2817" t="s">
        <v>5156</v>
      </c>
      <c r="E2817" t="s">
        <v>5288</v>
      </c>
      <c r="F2817" s="37" t="s">
        <v>7648</v>
      </c>
      <c r="G2817" s="18" t="str">
        <f t="shared" ref="G2817" si="1067">D2817</f>
        <v>Servicios fabricante- Microsoft Soporte Premier</v>
      </c>
      <c r="H2817" s="18" t="s">
        <v>119</v>
      </c>
      <c r="I2817" s="37" t="s">
        <v>67</v>
      </c>
      <c r="J2817" t="s">
        <v>5289</v>
      </c>
      <c r="K2817" t="s">
        <v>65</v>
      </c>
      <c r="L2817" t="s">
        <v>3940</v>
      </c>
      <c r="M2817" t="s">
        <v>65</v>
      </c>
      <c r="N2817" s="37" t="s">
        <v>5159</v>
      </c>
      <c r="O2817" s="37" t="s">
        <v>66</v>
      </c>
      <c r="P2817" s="37" t="s">
        <v>1308</v>
      </c>
      <c r="Q2817" t="s">
        <v>5288</v>
      </c>
      <c r="R2817" t="s">
        <v>5160</v>
      </c>
      <c r="S2817" s="38">
        <v>21264960</v>
      </c>
      <c r="T2817" s="37">
        <v>1</v>
      </c>
      <c r="U2817" s="37">
        <v>1</v>
      </c>
      <c r="V2817" t="str">
        <f t="shared" ref="V2817" si="1068">H2817</f>
        <v>COP</v>
      </c>
    </row>
    <row r="2818" spans="1:22" x14ac:dyDescent="0.2">
      <c r="A2818" t="str">
        <f t="shared" ref="A2818" si="1069">D2818&amp;F2818&amp;E2818</f>
        <v>Servicios fabricante- Microsoft Soporte PremierMicrosoft Soporte PremierWGATCC</v>
      </c>
      <c r="B2818" t="str">
        <f t="shared" ref="B2818" si="1070">E2818&amp;F2818</f>
        <v>WGATCCMicrosoft Soporte Premier</v>
      </c>
      <c r="D2818" t="s">
        <v>5156</v>
      </c>
      <c r="E2818" t="s">
        <v>5290</v>
      </c>
      <c r="F2818" s="37" t="s">
        <v>7648</v>
      </c>
      <c r="G2818" s="18" t="str">
        <f t="shared" ref="G2818" si="1071">D2818</f>
        <v>Servicios fabricante- Microsoft Soporte Premier</v>
      </c>
      <c r="H2818" s="18" t="s">
        <v>119</v>
      </c>
      <c r="I2818" s="37" t="s">
        <v>67</v>
      </c>
      <c r="J2818" t="s">
        <v>5291</v>
      </c>
      <c r="K2818" t="s">
        <v>65</v>
      </c>
      <c r="L2818" t="s">
        <v>3940</v>
      </c>
      <c r="M2818" t="s">
        <v>65</v>
      </c>
      <c r="N2818" s="37" t="s">
        <v>5159</v>
      </c>
      <c r="O2818" s="37" t="s">
        <v>66</v>
      </c>
      <c r="P2818" s="37" t="s">
        <v>1308</v>
      </c>
      <c r="Q2818" t="s">
        <v>5290</v>
      </c>
      <c r="R2818" t="s">
        <v>5160</v>
      </c>
      <c r="S2818" s="38">
        <v>21264960</v>
      </c>
      <c r="T2818" s="37">
        <v>1</v>
      </c>
      <c r="U2818" s="37">
        <v>1</v>
      </c>
      <c r="V2818" t="str">
        <f t="shared" ref="V2818" si="1072">H2818</f>
        <v>COP</v>
      </c>
    </row>
    <row r="2819" spans="1:22" x14ac:dyDescent="0.2">
      <c r="A2819" t="str">
        <f t="shared" ref="A2819" si="1073">D2819&amp;F2819&amp;E2819</f>
        <v>Servicios fabricante- Microsoft Soporte PremierMicrosoft Soporte PremierWGACR</v>
      </c>
      <c r="B2819" t="str">
        <f t="shared" ref="B2819" si="1074">E2819&amp;F2819</f>
        <v>WGACRMicrosoft Soporte Premier</v>
      </c>
      <c r="D2819" t="s">
        <v>5156</v>
      </c>
      <c r="E2819" t="s">
        <v>5292</v>
      </c>
      <c r="F2819" s="37" t="s">
        <v>7648</v>
      </c>
      <c r="G2819" s="18" t="str">
        <f t="shared" ref="G2819" si="1075">D2819</f>
        <v>Servicios fabricante- Microsoft Soporte Premier</v>
      </c>
      <c r="H2819" s="18" t="s">
        <v>119</v>
      </c>
      <c r="I2819" s="37" t="s">
        <v>67</v>
      </c>
      <c r="J2819" t="s">
        <v>5293</v>
      </c>
      <c r="K2819" t="s">
        <v>65</v>
      </c>
      <c r="L2819" t="s">
        <v>3940</v>
      </c>
      <c r="M2819" t="s">
        <v>65</v>
      </c>
      <c r="N2819" s="37" t="s">
        <v>5159</v>
      </c>
      <c r="O2819" s="37" t="s">
        <v>66</v>
      </c>
      <c r="P2819" s="37" t="s">
        <v>1308</v>
      </c>
      <c r="Q2819" t="s">
        <v>5292</v>
      </c>
      <c r="R2819" t="s">
        <v>5160</v>
      </c>
      <c r="S2819" s="38">
        <v>28144800</v>
      </c>
      <c r="T2819" s="37">
        <v>1</v>
      </c>
      <c r="U2819" s="37">
        <v>1</v>
      </c>
      <c r="V2819" t="str">
        <f t="shared" ref="V2819" si="1076">H2819</f>
        <v>COP</v>
      </c>
    </row>
    <row r="2820" spans="1:22" x14ac:dyDescent="0.2">
      <c r="A2820" t="str">
        <f t="shared" ref="A2820" si="1077">D2820&amp;F2820&amp;E2820</f>
        <v>Servicios fabricante- Microsoft Soporte PremierMicrosoft Soporte PremierWGACO</v>
      </c>
      <c r="B2820" t="str">
        <f t="shared" ref="B2820" si="1078">E2820&amp;F2820</f>
        <v>WGACOMicrosoft Soporte Premier</v>
      </c>
      <c r="D2820" t="s">
        <v>5156</v>
      </c>
      <c r="E2820" t="s">
        <v>5294</v>
      </c>
      <c r="F2820" s="37" t="s">
        <v>7648</v>
      </c>
      <c r="G2820" s="18" t="str">
        <f t="shared" ref="G2820" si="1079">D2820</f>
        <v>Servicios fabricante- Microsoft Soporte Premier</v>
      </c>
      <c r="H2820" s="18" t="s">
        <v>119</v>
      </c>
      <c r="I2820" s="37" t="s">
        <v>67</v>
      </c>
      <c r="J2820" t="s">
        <v>5295</v>
      </c>
      <c r="K2820" t="s">
        <v>65</v>
      </c>
      <c r="L2820" t="s">
        <v>3940</v>
      </c>
      <c r="M2820" t="s">
        <v>65</v>
      </c>
      <c r="N2820" s="37" t="s">
        <v>5159</v>
      </c>
      <c r="O2820" s="37" t="s">
        <v>226</v>
      </c>
      <c r="P2820" s="37" t="s">
        <v>1308</v>
      </c>
      <c r="Q2820" t="s">
        <v>5294</v>
      </c>
      <c r="R2820" t="s">
        <v>5160</v>
      </c>
      <c r="S2820" s="38">
        <v>46908000</v>
      </c>
      <c r="T2820" s="37">
        <v>1</v>
      </c>
      <c r="U2820" s="37">
        <v>1</v>
      </c>
      <c r="V2820" t="str">
        <f t="shared" ref="V2820" si="1080">H2820</f>
        <v>COP</v>
      </c>
    </row>
    <row r="2821" spans="1:22" x14ac:dyDescent="0.2">
      <c r="A2821" t="str">
        <f t="shared" ref="A2821" si="1081">D2821&amp;F2821&amp;E2821</f>
        <v>Servicios fabricante- Microsoft Soporte PremierMicrosoft Soporte PremierWEMTP</v>
      </c>
      <c r="B2821" t="str">
        <f t="shared" ref="B2821" si="1082">E2821&amp;F2821</f>
        <v>WEMTPMicrosoft Soporte Premier</v>
      </c>
      <c r="D2821" t="s">
        <v>5156</v>
      </c>
      <c r="E2821" t="s">
        <v>5296</v>
      </c>
      <c r="F2821" s="37" t="s">
        <v>7648</v>
      </c>
      <c r="G2821" s="18" t="str">
        <f t="shared" ref="G2821" si="1083">D2821</f>
        <v>Servicios fabricante- Microsoft Soporte Premier</v>
      </c>
      <c r="H2821" s="18" t="s">
        <v>119</v>
      </c>
      <c r="I2821" s="37" t="s">
        <v>67</v>
      </c>
      <c r="J2821" t="s">
        <v>5297</v>
      </c>
      <c r="K2821" t="s">
        <v>65</v>
      </c>
      <c r="L2821" t="s">
        <v>3940</v>
      </c>
      <c r="M2821" t="s">
        <v>65</v>
      </c>
      <c r="N2821" s="37" t="s">
        <v>5159</v>
      </c>
      <c r="O2821" s="37" t="s">
        <v>5171</v>
      </c>
      <c r="P2821" s="37" t="s">
        <v>1308</v>
      </c>
      <c r="Q2821" t="s">
        <v>5296</v>
      </c>
      <c r="R2821" t="s">
        <v>5160</v>
      </c>
      <c r="S2821" s="38">
        <v>15200000</v>
      </c>
      <c r="T2821" s="37">
        <v>1</v>
      </c>
      <c r="U2821" s="37">
        <v>1</v>
      </c>
      <c r="V2821" t="str">
        <f t="shared" ref="V2821" si="1084">H2821</f>
        <v>COP</v>
      </c>
    </row>
    <row r="2822" spans="1:22" x14ac:dyDescent="0.2">
      <c r="A2822" t="str">
        <f t="shared" ref="A2822" si="1085">D2822&amp;F2822&amp;E2822</f>
        <v>Servicios fabricante- Microsoft Soporte PremierMicrosoft Soporte PremierWEFF9</v>
      </c>
      <c r="B2822" t="str">
        <f t="shared" ref="B2822" si="1086">E2822&amp;F2822</f>
        <v>WEFF9Microsoft Soporte Premier</v>
      </c>
      <c r="D2822" t="s">
        <v>5156</v>
      </c>
      <c r="E2822" t="s">
        <v>5298</v>
      </c>
      <c r="F2822" s="37" t="s">
        <v>7648</v>
      </c>
      <c r="G2822" s="18" t="str">
        <f t="shared" ref="G2822" si="1087">D2822</f>
        <v>Servicios fabricante- Microsoft Soporte Premier</v>
      </c>
      <c r="H2822" s="18" t="s">
        <v>119</v>
      </c>
      <c r="I2822" s="37" t="s">
        <v>67</v>
      </c>
      <c r="J2822" t="s">
        <v>5299</v>
      </c>
      <c r="K2822" t="s">
        <v>65</v>
      </c>
      <c r="L2822" t="s">
        <v>3940</v>
      </c>
      <c r="M2822" t="s">
        <v>65</v>
      </c>
      <c r="N2822" s="37" t="s">
        <v>5159</v>
      </c>
      <c r="O2822" s="37" t="s">
        <v>66</v>
      </c>
      <c r="P2822" s="37" t="s">
        <v>1308</v>
      </c>
      <c r="Q2822" t="s">
        <v>5298</v>
      </c>
      <c r="R2822" t="s">
        <v>5160</v>
      </c>
      <c r="S2822" s="38">
        <v>17600000</v>
      </c>
      <c r="T2822" s="37">
        <v>1</v>
      </c>
      <c r="U2822" s="37">
        <v>1</v>
      </c>
      <c r="V2822" t="str">
        <f t="shared" ref="V2822" si="1088">H2822</f>
        <v>COP</v>
      </c>
    </row>
    <row r="2823" spans="1:22" x14ac:dyDescent="0.2">
      <c r="A2823" t="str">
        <f t="shared" ref="A2823" si="1089">D2823&amp;F2823&amp;E2823</f>
        <v>Servicios fabricante- Microsoft Soporte PremierMicrosoft Soporte PremierWEFF8</v>
      </c>
      <c r="B2823" t="str">
        <f t="shared" ref="B2823" si="1090">E2823&amp;F2823</f>
        <v>WEFF8Microsoft Soporte Premier</v>
      </c>
      <c r="D2823" t="s">
        <v>5156</v>
      </c>
      <c r="E2823" t="s">
        <v>5300</v>
      </c>
      <c r="F2823" s="37" t="s">
        <v>7648</v>
      </c>
      <c r="G2823" s="18" t="str">
        <f t="shared" ref="G2823" si="1091">D2823</f>
        <v>Servicios fabricante- Microsoft Soporte Premier</v>
      </c>
      <c r="H2823" s="18" t="s">
        <v>119</v>
      </c>
      <c r="I2823" s="37" t="s">
        <v>67</v>
      </c>
      <c r="J2823" t="s">
        <v>5301</v>
      </c>
      <c r="K2823" t="s">
        <v>65</v>
      </c>
      <c r="L2823" t="s">
        <v>3940</v>
      </c>
      <c r="M2823" t="s">
        <v>65</v>
      </c>
      <c r="N2823" s="37" t="s">
        <v>5159</v>
      </c>
      <c r="O2823" s="37" t="s">
        <v>66</v>
      </c>
      <c r="P2823" s="37" t="s">
        <v>1308</v>
      </c>
      <c r="Q2823" t="s">
        <v>5300</v>
      </c>
      <c r="R2823" t="s">
        <v>5160</v>
      </c>
      <c r="S2823" s="38">
        <v>17600000</v>
      </c>
      <c r="T2823" s="37">
        <v>1</v>
      </c>
      <c r="U2823" s="37">
        <v>1</v>
      </c>
      <c r="V2823" t="str">
        <f t="shared" ref="V2823" si="1092">H2823</f>
        <v>COP</v>
      </c>
    </row>
    <row r="2824" spans="1:22" x14ac:dyDescent="0.2">
      <c r="A2824" t="str">
        <f t="shared" ref="A2824" si="1093">D2824&amp;F2824&amp;E2824</f>
        <v>Servicios fabricante- Microsoft Soporte PremierMicrosoft Soporte PremierWEFF7</v>
      </c>
      <c r="B2824" t="str">
        <f t="shared" ref="B2824" si="1094">E2824&amp;F2824</f>
        <v>WEFF7Microsoft Soporte Premier</v>
      </c>
      <c r="D2824" t="s">
        <v>5156</v>
      </c>
      <c r="E2824" t="s">
        <v>5302</v>
      </c>
      <c r="F2824" s="37" t="s">
        <v>7648</v>
      </c>
      <c r="G2824" s="18" t="str">
        <f t="shared" ref="G2824" si="1095">D2824</f>
        <v>Servicios fabricante- Microsoft Soporte Premier</v>
      </c>
      <c r="H2824" s="18" t="s">
        <v>119</v>
      </c>
      <c r="I2824" s="37" t="s">
        <v>67</v>
      </c>
      <c r="J2824" t="s">
        <v>5303</v>
      </c>
      <c r="K2824" t="s">
        <v>65</v>
      </c>
      <c r="L2824" t="s">
        <v>3940</v>
      </c>
      <c r="M2824" t="s">
        <v>65</v>
      </c>
      <c r="N2824" s="37" t="s">
        <v>5159</v>
      </c>
      <c r="O2824" s="37" t="s">
        <v>66</v>
      </c>
      <c r="P2824" s="37" t="s">
        <v>1308</v>
      </c>
      <c r="Q2824" t="s">
        <v>5302</v>
      </c>
      <c r="R2824" t="s">
        <v>5160</v>
      </c>
      <c r="S2824" s="38">
        <v>15600000</v>
      </c>
      <c r="T2824" s="37">
        <v>1</v>
      </c>
      <c r="U2824" s="37">
        <v>1</v>
      </c>
      <c r="V2824" t="str">
        <f t="shared" ref="V2824" si="1096">H2824</f>
        <v>COP</v>
      </c>
    </row>
    <row r="2825" spans="1:22" x14ac:dyDescent="0.2">
      <c r="A2825" t="str">
        <f t="shared" ref="A2825" si="1097">D2825&amp;F2825&amp;E2825</f>
        <v>Servicios fabricante- Microsoft Soporte PremierMicrosoft Soporte PremierWEFF6</v>
      </c>
      <c r="B2825" t="str">
        <f t="shared" ref="B2825" si="1098">E2825&amp;F2825</f>
        <v>WEFF6Microsoft Soporte Premier</v>
      </c>
      <c r="D2825" t="s">
        <v>5156</v>
      </c>
      <c r="E2825" t="s">
        <v>5304</v>
      </c>
      <c r="F2825" s="37" t="s">
        <v>7648</v>
      </c>
      <c r="G2825" s="18" t="str">
        <f t="shared" ref="G2825" si="1099">D2825</f>
        <v>Servicios fabricante- Microsoft Soporte Premier</v>
      </c>
      <c r="H2825" s="18" t="s">
        <v>119</v>
      </c>
      <c r="I2825" s="37" t="s">
        <v>67</v>
      </c>
      <c r="J2825" t="s">
        <v>5305</v>
      </c>
      <c r="K2825" t="s">
        <v>65</v>
      </c>
      <c r="L2825" t="s">
        <v>3940</v>
      </c>
      <c r="M2825" t="s">
        <v>65</v>
      </c>
      <c r="N2825" s="37" t="s">
        <v>5159</v>
      </c>
      <c r="O2825" s="37" t="s">
        <v>66</v>
      </c>
      <c r="P2825" s="37" t="s">
        <v>1308</v>
      </c>
      <c r="Q2825" t="s">
        <v>5304</v>
      </c>
      <c r="R2825" t="s">
        <v>5160</v>
      </c>
      <c r="S2825" s="38">
        <v>17600000</v>
      </c>
      <c r="T2825" s="37">
        <v>1</v>
      </c>
      <c r="U2825" s="37">
        <v>1</v>
      </c>
      <c r="V2825" t="str">
        <f t="shared" ref="V2825" si="1100">H2825</f>
        <v>COP</v>
      </c>
    </row>
    <row r="2826" spans="1:22" x14ac:dyDescent="0.2">
      <c r="A2826" t="str">
        <f t="shared" ref="A2826" si="1101">D2826&amp;F2826&amp;E2826</f>
        <v>Servicios fabricante- Microsoft Soporte PremierMicrosoft Soporte PremierWEFF5</v>
      </c>
      <c r="B2826" t="str">
        <f t="shared" ref="B2826" si="1102">E2826&amp;F2826</f>
        <v>WEFF5Microsoft Soporte Premier</v>
      </c>
      <c r="D2826" t="s">
        <v>5156</v>
      </c>
      <c r="E2826" t="s">
        <v>5306</v>
      </c>
      <c r="F2826" s="37" t="s">
        <v>7648</v>
      </c>
      <c r="G2826" s="18" t="str">
        <f t="shared" ref="G2826" si="1103">D2826</f>
        <v>Servicios fabricante- Microsoft Soporte Premier</v>
      </c>
      <c r="H2826" s="18" t="s">
        <v>119</v>
      </c>
      <c r="I2826" s="37" t="s">
        <v>67</v>
      </c>
      <c r="J2826" t="s">
        <v>5307</v>
      </c>
      <c r="K2826" t="s">
        <v>65</v>
      </c>
      <c r="L2826" t="s">
        <v>3940</v>
      </c>
      <c r="M2826" t="s">
        <v>65</v>
      </c>
      <c r="N2826" s="37" t="s">
        <v>5159</v>
      </c>
      <c r="O2826" s="37" t="s">
        <v>66</v>
      </c>
      <c r="P2826" s="37" t="s">
        <v>1308</v>
      </c>
      <c r="Q2826" t="s">
        <v>5306</v>
      </c>
      <c r="R2826" t="s">
        <v>5160</v>
      </c>
      <c r="S2826" s="38">
        <v>17600000</v>
      </c>
      <c r="T2826" s="37">
        <v>1</v>
      </c>
      <c r="U2826" s="37">
        <v>1</v>
      </c>
      <c r="V2826" t="str">
        <f t="shared" ref="V2826" si="1104">H2826</f>
        <v>COP</v>
      </c>
    </row>
    <row r="2827" spans="1:22" x14ac:dyDescent="0.2">
      <c r="A2827" t="str">
        <f t="shared" ref="A2827" si="1105">D2827&amp;F2827&amp;E2827</f>
        <v>Servicios fabricante- Microsoft Soporte PremierMicrosoft Soporte PremierWEFF4</v>
      </c>
      <c r="B2827" t="str">
        <f t="shared" ref="B2827" si="1106">E2827&amp;F2827</f>
        <v>WEFF4Microsoft Soporte Premier</v>
      </c>
      <c r="D2827" t="s">
        <v>5156</v>
      </c>
      <c r="E2827" t="s">
        <v>5308</v>
      </c>
      <c r="F2827" s="37" t="s">
        <v>7648</v>
      </c>
      <c r="G2827" s="18" t="str">
        <f t="shared" ref="G2827" si="1107">D2827</f>
        <v>Servicios fabricante- Microsoft Soporte Premier</v>
      </c>
      <c r="H2827" s="18" t="s">
        <v>119</v>
      </c>
      <c r="I2827" s="37" t="s">
        <v>67</v>
      </c>
      <c r="J2827" t="s">
        <v>5309</v>
      </c>
      <c r="K2827" t="s">
        <v>65</v>
      </c>
      <c r="L2827" t="s">
        <v>3940</v>
      </c>
      <c r="M2827" t="s">
        <v>65</v>
      </c>
      <c r="N2827" s="37" t="s">
        <v>5159</v>
      </c>
      <c r="O2827" s="37" t="s">
        <v>66</v>
      </c>
      <c r="P2827" s="37" t="s">
        <v>1308</v>
      </c>
      <c r="Q2827" t="s">
        <v>5308</v>
      </c>
      <c r="R2827" t="s">
        <v>5160</v>
      </c>
      <c r="S2827" s="38">
        <v>17600000</v>
      </c>
      <c r="T2827" s="37">
        <v>1</v>
      </c>
      <c r="U2827" s="37">
        <v>1</v>
      </c>
      <c r="V2827" t="str">
        <f t="shared" ref="V2827" si="1108">H2827</f>
        <v>COP</v>
      </c>
    </row>
    <row r="2828" spans="1:22" x14ac:dyDescent="0.2">
      <c r="A2828" t="str">
        <f t="shared" ref="A2828" si="1109">D2828&amp;F2828&amp;E2828</f>
        <v>Servicios fabricante- Microsoft Soporte PremierMicrosoft Soporte PremierWEFF3</v>
      </c>
      <c r="B2828" t="str">
        <f t="shared" ref="B2828" si="1110">E2828&amp;F2828</f>
        <v>WEFF3Microsoft Soporte Premier</v>
      </c>
      <c r="D2828" t="s">
        <v>5156</v>
      </c>
      <c r="E2828" t="s">
        <v>5310</v>
      </c>
      <c r="F2828" s="37" t="s">
        <v>7648</v>
      </c>
      <c r="G2828" s="18" t="str">
        <f t="shared" ref="G2828" si="1111">D2828</f>
        <v>Servicios fabricante- Microsoft Soporte Premier</v>
      </c>
      <c r="H2828" s="18" t="s">
        <v>119</v>
      </c>
      <c r="I2828" s="37" t="s">
        <v>67</v>
      </c>
      <c r="J2828" t="s">
        <v>5311</v>
      </c>
      <c r="K2828" t="s">
        <v>65</v>
      </c>
      <c r="L2828" t="s">
        <v>3940</v>
      </c>
      <c r="M2828" t="s">
        <v>65</v>
      </c>
      <c r="N2828" s="37" t="s">
        <v>5159</v>
      </c>
      <c r="O2828" s="37" t="s">
        <v>66</v>
      </c>
      <c r="P2828" s="37" t="s">
        <v>1308</v>
      </c>
      <c r="Q2828" t="s">
        <v>5310</v>
      </c>
      <c r="R2828" t="s">
        <v>5160</v>
      </c>
      <c r="S2828" s="38">
        <v>17600000</v>
      </c>
      <c r="T2828" s="37">
        <v>1</v>
      </c>
      <c r="U2828" s="37">
        <v>1</v>
      </c>
      <c r="V2828" t="str">
        <f t="shared" ref="V2828" si="1112">H2828</f>
        <v>COP</v>
      </c>
    </row>
    <row r="2829" spans="1:22" x14ac:dyDescent="0.2">
      <c r="A2829" t="str">
        <f t="shared" ref="A2829" si="1113">D2829&amp;F2829&amp;E2829</f>
        <v>Servicios fabricante- Microsoft Soporte PremierMicrosoft Soporte PremierWEFF2</v>
      </c>
      <c r="B2829" t="str">
        <f t="shared" ref="B2829" si="1114">E2829&amp;F2829</f>
        <v>WEFF2Microsoft Soporte Premier</v>
      </c>
      <c r="D2829" t="s">
        <v>5156</v>
      </c>
      <c r="E2829" t="s">
        <v>5312</v>
      </c>
      <c r="F2829" s="37" t="s">
        <v>7648</v>
      </c>
      <c r="G2829" s="18" t="str">
        <f t="shared" ref="G2829" si="1115">D2829</f>
        <v>Servicios fabricante- Microsoft Soporte Premier</v>
      </c>
      <c r="H2829" s="18" t="s">
        <v>119</v>
      </c>
      <c r="I2829" s="37" t="s">
        <v>67</v>
      </c>
      <c r="J2829" t="s">
        <v>5313</v>
      </c>
      <c r="K2829" t="s">
        <v>65</v>
      </c>
      <c r="L2829" t="s">
        <v>3940</v>
      </c>
      <c r="M2829" t="s">
        <v>65</v>
      </c>
      <c r="N2829" s="37" t="s">
        <v>5159</v>
      </c>
      <c r="O2829" s="37" t="s">
        <v>66</v>
      </c>
      <c r="P2829" s="37" t="s">
        <v>1308</v>
      </c>
      <c r="Q2829" t="s">
        <v>5312</v>
      </c>
      <c r="R2829" t="s">
        <v>5160</v>
      </c>
      <c r="S2829" s="38">
        <v>17600000</v>
      </c>
      <c r="T2829" s="37">
        <v>1</v>
      </c>
      <c r="U2829" s="37">
        <v>1</v>
      </c>
      <c r="V2829" t="str">
        <f t="shared" ref="V2829" si="1116">H2829</f>
        <v>COP</v>
      </c>
    </row>
    <row r="2830" spans="1:22" x14ac:dyDescent="0.2">
      <c r="A2830" t="str">
        <f t="shared" ref="A2830" si="1117">D2830&amp;F2830&amp;E2830</f>
        <v>Servicios fabricante- Microsoft Soporte PremierMicrosoft Soporte PremierWEFF10</v>
      </c>
      <c r="B2830" t="str">
        <f t="shared" ref="B2830" si="1118">E2830&amp;F2830</f>
        <v>WEFF10Microsoft Soporte Premier</v>
      </c>
      <c r="D2830" t="s">
        <v>5156</v>
      </c>
      <c r="E2830" t="s">
        <v>5314</v>
      </c>
      <c r="F2830" s="37" t="s">
        <v>7648</v>
      </c>
      <c r="G2830" s="18" t="str">
        <f t="shared" ref="G2830" si="1119">D2830</f>
        <v>Servicios fabricante- Microsoft Soporte Premier</v>
      </c>
      <c r="H2830" s="18" t="s">
        <v>119</v>
      </c>
      <c r="I2830" s="37" t="s">
        <v>67</v>
      </c>
      <c r="J2830" t="s">
        <v>5315</v>
      </c>
      <c r="K2830" t="s">
        <v>65</v>
      </c>
      <c r="L2830" t="s">
        <v>3940</v>
      </c>
      <c r="M2830" t="s">
        <v>65</v>
      </c>
      <c r="N2830" s="37" t="s">
        <v>5159</v>
      </c>
      <c r="O2830" s="37" t="s">
        <v>66</v>
      </c>
      <c r="P2830" s="37" t="s">
        <v>1308</v>
      </c>
      <c r="Q2830" t="s">
        <v>5314</v>
      </c>
      <c r="R2830" t="s">
        <v>5160</v>
      </c>
      <c r="S2830" s="38">
        <v>17600000</v>
      </c>
      <c r="T2830" s="37">
        <v>1</v>
      </c>
      <c r="U2830" s="37">
        <v>1</v>
      </c>
      <c r="V2830" t="str">
        <f t="shared" ref="V2830" si="1120">H2830</f>
        <v>COP</v>
      </c>
    </row>
    <row r="2831" spans="1:22" x14ac:dyDescent="0.2">
      <c r="A2831" t="str">
        <f t="shared" ref="A2831" si="1121">D2831&amp;F2831&amp;E2831</f>
        <v>Servicios fabricante- Microsoft Soporte PremierMicrosoft Soporte PremierWEFF1</v>
      </c>
      <c r="B2831" t="str">
        <f t="shared" ref="B2831" si="1122">E2831&amp;F2831</f>
        <v>WEFF1Microsoft Soporte Premier</v>
      </c>
      <c r="D2831" t="s">
        <v>5156</v>
      </c>
      <c r="E2831" t="s">
        <v>5316</v>
      </c>
      <c r="F2831" s="37" t="s">
        <v>7648</v>
      </c>
      <c r="G2831" s="18" t="str">
        <f t="shared" ref="G2831" si="1123">D2831</f>
        <v>Servicios fabricante- Microsoft Soporte Premier</v>
      </c>
      <c r="H2831" s="18" t="s">
        <v>119</v>
      </c>
      <c r="I2831" s="37" t="s">
        <v>67</v>
      </c>
      <c r="J2831" t="s">
        <v>5317</v>
      </c>
      <c r="K2831" t="s">
        <v>65</v>
      </c>
      <c r="L2831" t="s">
        <v>3940</v>
      </c>
      <c r="M2831" t="s">
        <v>65</v>
      </c>
      <c r="N2831" s="37" t="s">
        <v>5159</v>
      </c>
      <c r="O2831" s="37" t="s">
        <v>66</v>
      </c>
      <c r="P2831" s="37" t="s">
        <v>1308</v>
      </c>
      <c r="Q2831" t="s">
        <v>5316</v>
      </c>
      <c r="R2831" t="s">
        <v>5160</v>
      </c>
      <c r="S2831" s="38">
        <v>17600000</v>
      </c>
      <c r="T2831" s="37">
        <v>1</v>
      </c>
      <c r="U2831" s="37">
        <v>1</v>
      </c>
      <c r="V2831" t="str">
        <f t="shared" ref="V2831" si="1124">H2831</f>
        <v>COP</v>
      </c>
    </row>
    <row r="2832" spans="1:22" x14ac:dyDescent="0.2">
      <c r="A2832" t="str">
        <f t="shared" ref="A2832" si="1125">D2832&amp;F2832&amp;E2832</f>
        <v>Servicios fabricante- Microsoft Soporte PremierMicrosoft Soporte PremierWEFF</v>
      </c>
      <c r="B2832" t="str">
        <f t="shared" ref="B2832" si="1126">E2832&amp;F2832</f>
        <v>WEFFMicrosoft Soporte Premier</v>
      </c>
      <c r="D2832" t="s">
        <v>5156</v>
      </c>
      <c r="E2832" t="s">
        <v>5318</v>
      </c>
      <c r="F2832" s="37" t="s">
        <v>7648</v>
      </c>
      <c r="G2832" s="18" t="str">
        <f t="shared" ref="G2832" si="1127">D2832</f>
        <v>Servicios fabricante- Microsoft Soporte Premier</v>
      </c>
      <c r="H2832" s="18" t="s">
        <v>119</v>
      </c>
      <c r="I2832" s="37" t="s">
        <v>67</v>
      </c>
      <c r="J2832" t="s">
        <v>5319</v>
      </c>
      <c r="K2832" t="s">
        <v>65</v>
      </c>
      <c r="L2832" t="s">
        <v>3940</v>
      </c>
      <c r="M2832" t="s">
        <v>65</v>
      </c>
      <c r="N2832" s="37" t="s">
        <v>5159</v>
      </c>
      <c r="O2832" s="37" t="s">
        <v>66</v>
      </c>
      <c r="P2832" s="37" t="s">
        <v>1308</v>
      </c>
      <c r="Q2832" t="s">
        <v>5318</v>
      </c>
      <c r="R2832" t="s">
        <v>5160</v>
      </c>
      <c r="S2832" s="38">
        <v>171600000</v>
      </c>
      <c r="T2832" s="37">
        <v>1</v>
      </c>
      <c r="U2832" s="37">
        <v>1</v>
      </c>
      <c r="V2832" t="str">
        <f t="shared" ref="V2832" si="1128">H2832</f>
        <v>COP</v>
      </c>
    </row>
    <row r="2833" spans="1:22" x14ac:dyDescent="0.2">
      <c r="A2833" t="str">
        <f t="shared" ref="A2833" si="1129">D2833&amp;F2833&amp;E2833</f>
        <v>Servicios fabricante- Microsoft Soporte PremierMicrosoft Soporte PremierWEFDF</v>
      </c>
      <c r="B2833" t="str">
        <f t="shared" ref="B2833" si="1130">E2833&amp;F2833</f>
        <v>WEFDFMicrosoft Soporte Premier</v>
      </c>
      <c r="D2833" t="s">
        <v>5156</v>
      </c>
      <c r="E2833" t="s">
        <v>5320</v>
      </c>
      <c r="F2833" s="37" t="s">
        <v>7648</v>
      </c>
      <c r="G2833" s="18" t="str">
        <f t="shared" ref="G2833" si="1131">D2833</f>
        <v>Servicios fabricante- Microsoft Soporte Premier</v>
      </c>
      <c r="H2833" s="18" t="s">
        <v>119</v>
      </c>
      <c r="I2833" s="37" t="s">
        <v>67</v>
      </c>
      <c r="J2833" t="s">
        <v>5321</v>
      </c>
      <c r="K2833" t="s">
        <v>65</v>
      </c>
      <c r="L2833" t="s">
        <v>3940</v>
      </c>
      <c r="M2833" t="s">
        <v>65</v>
      </c>
      <c r="N2833" s="37" t="s">
        <v>5159</v>
      </c>
      <c r="O2833" s="37" t="s">
        <v>5171</v>
      </c>
      <c r="P2833" s="37" t="s">
        <v>1308</v>
      </c>
      <c r="Q2833" t="s">
        <v>5320</v>
      </c>
      <c r="R2833" t="s">
        <v>5160</v>
      </c>
      <c r="S2833" s="38">
        <v>88400000</v>
      </c>
      <c r="T2833" s="37">
        <v>1</v>
      </c>
      <c r="U2833" s="37">
        <v>1</v>
      </c>
      <c r="V2833" t="str">
        <f t="shared" ref="V2833" si="1132">H2833</f>
        <v>COP</v>
      </c>
    </row>
    <row r="2834" spans="1:22" x14ac:dyDescent="0.2">
      <c r="A2834" t="str">
        <f t="shared" ref="A2834" si="1133">D2834&amp;F2834&amp;E2834</f>
        <v>Servicios fabricante- Microsoft Soporte PremierMicrosoft Soporte PremierWEDFL</v>
      </c>
      <c r="B2834" t="str">
        <f t="shared" ref="B2834" si="1134">E2834&amp;F2834</f>
        <v>WEDFLMicrosoft Soporte Premier</v>
      </c>
      <c r="D2834" t="s">
        <v>5156</v>
      </c>
      <c r="E2834" t="s">
        <v>5322</v>
      </c>
      <c r="F2834" s="37" t="s">
        <v>7648</v>
      </c>
      <c r="G2834" s="18" t="str">
        <f t="shared" ref="G2834" si="1135">D2834</f>
        <v>Servicios fabricante- Microsoft Soporte Premier</v>
      </c>
      <c r="H2834" s="18" t="s">
        <v>119</v>
      </c>
      <c r="I2834" s="37" t="s">
        <v>67</v>
      </c>
      <c r="J2834" t="s">
        <v>5323</v>
      </c>
      <c r="K2834" t="s">
        <v>65</v>
      </c>
      <c r="L2834" t="s">
        <v>3940</v>
      </c>
      <c r="M2834" t="s">
        <v>65</v>
      </c>
      <c r="N2834" s="37" t="s">
        <v>5159</v>
      </c>
      <c r="O2834" s="37" t="s">
        <v>5171</v>
      </c>
      <c r="P2834" s="37" t="s">
        <v>1308</v>
      </c>
      <c r="Q2834" t="s">
        <v>5322</v>
      </c>
      <c r="R2834" t="s">
        <v>5160</v>
      </c>
      <c r="S2834" s="38">
        <v>88400000</v>
      </c>
      <c r="T2834" s="37">
        <v>1</v>
      </c>
      <c r="U2834" s="37">
        <v>1</v>
      </c>
      <c r="V2834" t="str">
        <f t="shared" ref="V2834" si="1136">H2834</f>
        <v>COP</v>
      </c>
    </row>
    <row r="2835" spans="1:22" x14ac:dyDescent="0.2">
      <c r="A2835" t="str">
        <f t="shared" ref="A2835" si="1137">D2835&amp;F2835&amp;E2835</f>
        <v>Servicios fabricante- Microsoft Soporte PremierMicrosoft Soporte PremierWDMDP</v>
      </c>
      <c r="B2835" t="str">
        <f t="shared" ref="B2835" si="1138">E2835&amp;F2835</f>
        <v>WDMDPMicrosoft Soporte Premier</v>
      </c>
      <c r="D2835" t="s">
        <v>5156</v>
      </c>
      <c r="E2835" t="s">
        <v>5324</v>
      </c>
      <c r="F2835" s="37" t="s">
        <v>7648</v>
      </c>
      <c r="G2835" s="18" t="str">
        <f t="shared" ref="G2835" si="1139">D2835</f>
        <v>Servicios fabricante- Microsoft Soporte Premier</v>
      </c>
      <c r="H2835" s="18" t="s">
        <v>119</v>
      </c>
      <c r="I2835" s="37" t="s">
        <v>67</v>
      </c>
      <c r="J2835" t="s">
        <v>5325</v>
      </c>
      <c r="K2835" t="s">
        <v>65</v>
      </c>
      <c r="L2835" t="s">
        <v>3940</v>
      </c>
      <c r="M2835" t="s">
        <v>65</v>
      </c>
      <c r="N2835" s="37" t="s">
        <v>5159</v>
      </c>
      <c r="O2835" s="37" t="s">
        <v>66</v>
      </c>
      <c r="P2835" s="37" t="s">
        <v>1308</v>
      </c>
      <c r="Q2835" t="s">
        <v>5324</v>
      </c>
      <c r="R2835" t="s">
        <v>5160</v>
      </c>
      <c r="S2835" s="38">
        <v>28800000</v>
      </c>
      <c r="T2835" s="37">
        <v>1</v>
      </c>
      <c r="U2835" s="37">
        <v>1</v>
      </c>
      <c r="V2835" t="str">
        <f t="shared" ref="V2835" si="1140">H2835</f>
        <v>COP</v>
      </c>
    </row>
    <row r="2836" spans="1:22" x14ac:dyDescent="0.2">
      <c r="A2836" t="str">
        <f t="shared" ref="A2836" si="1141">D2836&amp;F2836&amp;E2836</f>
        <v>Servicios fabricante- Microsoft Soporte PremierMicrosoft Soporte PremierWDFOC</v>
      </c>
      <c r="B2836" t="str">
        <f t="shared" ref="B2836" si="1142">E2836&amp;F2836</f>
        <v>WDFOCMicrosoft Soporte Premier</v>
      </c>
      <c r="D2836" t="s">
        <v>5156</v>
      </c>
      <c r="E2836" t="s">
        <v>5326</v>
      </c>
      <c r="F2836" s="37" t="s">
        <v>7648</v>
      </c>
      <c r="G2836" s="18" t="str">
        <f t="shared" ref="G2836" si="1143">D2836</f>
        <v>Servicios fabricante- Microsoft Soporte Premier</v>
      </c>
      <c r="H2836" s="18" t="s">
        <v>119</v>
      </c>
      <c r="I2836" s="37" t="s">
        <v>67</v>
      </c>
      <c r="J2836" t="s">
        <v>5327</v>
      </c>
      <c r="K2836" t="s">
        <v>65</v>
      </c>
      <c r="L2836" t="s">
        <v>3940</v>
      </c>
      <c r="M2836" t="s">
        <v>65</v>
      </c>
      <c r="N2836" s="37" t="s">
        <v>5159</v>
      </c>
      <c r="O2836" s="37" t="s">
        <v>66</v>
      </c>
      <c r="P2836" s="37" t="s">
        <v>1308</v>
      </c>
      <c r="Q2836" t="s">
        <v>5326</v>
      </c>
      <c r="R2836" t="s">
        <v>5160</v>
      </c>
      <c r="S2836" s="38">
        <v>87600000</v>
      </c>
      <c r="T2836" s="37">
        <v>1</v>
      </c>
      <c r="U2836" s="37">
        <v>1</v>
      </c>
      <c r="V2836" t="str">
        <f t="shared" ref="V2836" si="1144">H2836</f>
        <v>COP</v>
      </c>
    </row>
    <row r="2837" spans="1:22" x14ac:dyDescent="0.2">
      <c r="A2837" t="str">
        <f t="shared" ref="A2837" si="1145">D2837&amp;F2837&amp;E2837</f>
        <v>Servicios fabricante- Microsoft Soporte PremierMicrosoft Soporte PremierWBCNA</v>
      </c>
      <c r="B2837" t="str">
        <f t="shared" ref="B2837" si="1146">E2837&amp;F2837</f>
        <v>WBCNAMicrosoft Soporte Premier</v>
      </c>
      <c r="D2837" t="s">
        <v>5156</v>
      </c>
      <c r="E2837" t="s">
        <v>5328</v>
      </c>
      <c r="F2837" s="37" t="s">
        <v>7648</v>
      </c>
      <c r="G2837" s="18" t="str">
        <f t="shared" ref="G2837" si="1147">D2837</f>
        <v>Servicios fabricante- Microsoft Soporte Premier</v>
      </c>
      <c r="H2837" s="18" t="s">
        <v>119</v>
      </c>
      <c r="I2837" s="37" t="s">
        <v>67</v>
      </c>
      <c r="J2837" t="s">
        <v>5329</v>
      </c>
      <c r="K2837" t="s">
        <v>65</v>
      </c>
      <c r="L2837" t="s">
        <v>3940</v>
      </c>
      <c r="M2837" t="s">
        <v>65</v>
      </c>
      <c r="N2837" s="37" t="s">
        <v>5159</v>
      </c>
      <c r="O2837" s="37" t="s">
        <v>5171</v>
      </c>
      <c r="P2837" s="37" t="s">
        <v>1308</v>
      </c>
      <c r="Q2837" t="s">
        <v>5328</v>
      </c>
      <c r="R2837" t="s">
        <v>5160</v>
      </c>
      <c r="S2837" s="38">
        <v>17200000</v>
      </c>
      <c r="T2837" s="37">
        <v>1</v>
      </c>
      <c r="U2837" s="37">
        <v>1</v>
      </c>
      <c r="V2837" t="str">
        <f t="shared" ref="V2837" si="1148">H2837</f>
        <v>COP</v>
      </c>
    </row>
    <row r="2838" spans="1:22" x14ac:dyDescent="0.2">
      <c r="A2838" t="str">
        <f t="shared" ref="A2838" si="1149">D2838&amp;F2838&amp;E2838</f>
        <v>Servicios fabricante- Microsoft Soporte PremierMicrosoft Soporte PremierWASTM</v>
      </c>
      <c r="B2838" t="str">
        <f t="shared" ref="B2838" si="1150">E2838&amp;F2838</f>
        <v>WASTMMicrosoft Soporte Premier</v>
      </c>
      <c r="D2838" t="s">
        <v>5156</v>
      </c>
      <c r="E2838" t="s">
        <v>5330</v>
      </c>
      <c r="F2838" s="37" t="s">
        <v>7648</v>
      </c>
      <c r="G2838" s="18" t="str">
        <f t="shared" ref="G2838" si="1151">D2838</f>
        <v>Servicios fabricante- Microsoft Soporte Premier</v>
      </c>
      <c r="H2838" s="18" t="s">
        <v>119</v>
      </c>
      <c r="I2838" s="37" t="s">
        <v>67</v>
      </c>
      <c r="J2838" t="s">
        <v>5331</v>
      </c>
      <c r="K2838" t="s">
        <v>65</v>
      </c>
      <c r="L2838" t="s">
        <v>3940</v>
      </c>
      <c r="M2838" t="s">
        <v>65</v>
      </c>
      <c r="N2838" s="37" t="s">
        <v>5159</v>
      </c>
      <c r="O2838" s="37" t="s">
        <v>5171</v>
      </c>
      <c r="P2838" s="37" t="s">
        <v>1308</v>
      </c>
      <c r="Q2838" t="s">
        <v>5330</v>
      </c>
      <c r="R2838" t="s">
        <v>5160</v>
      </c>
      <c r="S2838" s="38">
        <v>56800000</v>
      </c>
      <c r="T2838" s="37">
        <v>1</v>
      </c>
      <c r="U2838" s="37">
        <v>1</v>
      </c>
      <c r="V2838" t="str">
        <f t="shared" ref="V2838" si="1152">H2838</f>
        <v>COP</v>
      </c>
    </row>
    <row r="2839" spans="1:22" x14ac:dyDescent="0.2">
      <c r="A2839" t="str">
        <f t="shared" ref="A2839" si="1153">D2839&amp;F2839&amp;E2839</f>
        <v>Servicios fabricante- Microsoft Soporte PremierMicrosoft Soporte PremierWASAL</v>
      </c>
      <c r="B2839" t="str">
        <f t="shared" ref="B2839" si="1154">E2839&amp;F2839</f>
        <v>WASALMicrosoft Soporte Premier</v>
      </c>
      <c r="D2839" t="s">
        <v>5156</v>
      </c>
      <c r="E2839" t="s">
        <v>5332</v>
      </c>
      <c r="F2839" s="37" t="s">
        <v>7648</v>
      </c>
      <c r="G2839" s="18" t="str">
        <f t="shared" ref="G2839" si="1155">D2839</f>
        <v>Servicios fabricante- Microsoft Soporte Premier</v>
      </c>
      <c r="H2839" s="18" t="s">
        <v>119</v>
      </c>
      <c r="I2839" s="37" t="s">
        <v>67</v>
      </c>
      <c r="J2839" t="s">
        <v>5333</v>
      </c>
      <c r="K2839" t="s">
        <v>65</v>
      </c>
      <c r="L2839" t="s">
        <v>3940</v>
      </c>
      <c r="M2839" t="s">
        <v>65</v>
      </c>
      <c r="N2839" s="37" t="s">
        <v>5159</v>
      </c>
      <c r="O2839" s="37" t="s">
        <v>66</v>
      </c>
      <c r="P2839" s="37" t="s">
        <v>1308</v>
      </c>
      <c r="Q2839" t="s">
        <v>5332</v>
      </c>
      <c r="R2839" t="s">
        <v>5160</v>
      </c>
      <c r="S2839" s="38">
        <v>0</v>
      </c>
      <c r="T2839" s="37">
        <v>1</v>
      </c>
      <c r="U2839" s="37">
        <v>1</v>
      </c>
      <c r="V2839" t="str">
        <f t="shared" ref="V2839" si="1156">H2839</f>
        <v>COP</v>
      </c>
    </row>
    <row r="2840" spans="1:22" x14ac:dyDescent="0.2">
      <c r="A2840" t="str">
        <f t="shared" ref="A2840" si="1157">D2840&amp;F2840&amp;E2840</f>
        <v>Servicios fabricante- Microsoft Soporte PremierMicrosoft Soporte PremierWASA</v>
      </c>
      <c r="B2840" t="str">
        <f t="shared" ref="B2840" si="1158">E2840&amp;F2840</f>
        <v>WASAMicrosoft Soporte Premier</v>
      </c>
      <c r="D2840" t="s">
        <v>5156</v>
      </c>
      <c r="E2840" t="s">
        <v>5334</v>
      </c>
      <c r="F2840" s="37" t="s">
        <v>7648</v>
      </c>
      <c r="G2840" s="18" t="str">
        <f t="shared" ref="G2840" si="1159">D2840</f>
        <v>Servicios fabricante- Microsoft Soporte Premier</v>
      </c>
      <c r="H2840" s="18" t="s">
        <v>119</v>
      </c>
      <c r="I2840" s="37" t="s">
        <v>67</v>
      </c>
      <c r="J2840" t="s">
        <v>5335</v>
      </c>
      <c r="K2840" t="s">
        <v>65</v>
      </c>
      <c r="L2840" t="s">
        <v>3940</v>
      </c>
      <c r="M2840" t="s">
        <v>65</v>
      </c>
      <c r="N2840" s="37" t="s">
        <v>5159</v>
      </c>
      <c r="O2840" s="37" t="s">
        <v>66</v>
      </c>
      <c r="P2840" s="37" t="s">
        <v>1308</v>
      </c>
      <c r="Q2840" t="s">
        <v>5334</v>
      </c>
      <c r="R2840" t="s">
        <v>5160</v>
      </c>
      <c r="S2840" s="38">
        <v>0</v>
      </c>
      <c r="T2840" s="37">
        <v>1</v>
      </c>
      <c r="U2840" s="37">
        <v>1</v>
      </c>
      <c r="V2840" t="str">
        <f t="shared" ref="V2840" si="1160">H2840</f>
        <v>COP</v>
      </c>
    </row>
    <row r="2841" spans="1:22" x14ac:dyDescent="0.2">
      <c r="A2841" t="str">
        <f t="shared" ref="A2841" si="1161">D2841&amp;F2841&amp;E2841</f>
        <v>Servicios fabricante- Microsoft Soporte PremierMicrosoft Soporte PremierWARRD</v>
      </c>
      <c r="B2841" t="str">
        <f t="shared" ref="B2841" si="1162">E2841&amp;F2841</f>
        <v>WARRDMicrosoft Soporte Premier</v>
      </c>
      <c r="D2841" t="s">
        <v>5156</v>
      </c>
      <c r="E2841" t="s">
        <v>5336</v>
      </c>
      <c r="F2841" s="37" t="s">
        <v>7648</v>
      </c>
      <c r="G2841" s="18" t="str">
        <f t="shared" ref="G2841" si="1163">D2841</f>
        <v>Servicios fabricante- Microsoft Soporte Premier</v>
      </c>
      <c r="H2841" s="18" t="s">
        <v>119</v>
      </c>
      <c r="I2841" s="37" t="s">
        <v>67</v>
      </c>
      <c r="J2841" t="s">
        <v>5337</v>
      </c>
      <c r="K2841" t="s">
        <v>65</v>
      </c>
      <c r="L2841" t="s">
        <v>3940</v>
      </c>
      <c r="M2841" t="s">
        <v>65</v>
      </c>
      <c r="N2841" s="37" t="s">
        <v>5159</v>
      </c>
      <c r="O2841" s="37" t="s">
        <v>66</v>
      </c>
      <c r="P2841" s="37" t="s">
        <v>1308</v>
      </c>
      <c r="Q2841" t="s">
        <v>5336</v>
      </c>
      <c r="R2841" t="s">
        <v>5160</v>
      </c>
      <c r="S2841" s="38">
        <v>52000000</v>
      </c>
      <c r="T2841" s="37">
        <v>1</v>
      </c>
      <c r="U2841" s="37">
        <v>1</v>
      </c>
      <c r="V2841" t="str">
        <f t="shared" ref="V2841" si="1164">H2841</f>
        <v>COP</v>
      </c>
    </row>
    <row r="2842" spans="1:22" x14ac:dyDescent="0.2">
      <c r="A2842" t="str">
        <f t="shared" ref="A2842" si="1165">D2842&amp;F2842&amp;E2842</f>
        <v>Servicios fabricante- Microsoft Soporte PremierMicrosoft Soporte PremierWARM</v>
      </c>
      <c r="B2842" t="str">
        <f t="shared" ref="B2842" si="1166">E2842&amp;F2842</f>
        <v>WARMMicrosoft Soporte Premier</v>
      </c>
      <c r="D2842" t="s">
        <v>5156</v>
      </c>
      <c r="E2842" t="s">
        <v>5338</v>
      </c>
      <c r="F2842" s="37" t="s">
        <v>7648</v>
      </c>
      <c r="G2842" s="18" t="str">
        <f t="shared" ref="G2842" si="1167">D2842</f>
        <v>Servicios fabricante- Microsoft Soporte Premier</v>
      </c>
      <c r="H2842" s="18" t="s">
        <v>119</v>
      </c>
      <c r="I2842" s="37" t="s">
        <v>67</v>
      </c>
      <c r="J2842" t="s">
        <v>5339</v>
      </c>
      <c r="K2842" t="s">
        <v>65</v>
      </c>
      <c r="L2842" t="s">
        <v>3940</v>
      </c>
      <c r="M2842" t="s">
        <v>65</v>
      </c>
      <c r="N2842" s="37" t="s">
        <v>5159</v>
      </c>
      <c r="O2842" s="37" t="s">
        <v>66</v>
      </c>
      <c r="P2842" s="37" t="s">
        <v>1308</v>
      </c>
      <c r="Q2842" t="s">
        <v>5338</v>
      </c>
      <c r="R2842" t="s">
        <v>5160</v>
      </c>
      <c r="S2842" s="38">
        <v>0</v>
      </c>
      <c r="T2842" s="37">
        <v>1</v>
      </c>
      <c r="U2842" s="37">
        <v>1</v>
      </c>
      <c r="V2842" t="str">
        <f t="shared" ref="V2842" si="1168">H2842</f>
        <v>COP</v>
      </c>
    </row>
    <row r="2843" spans="1:22" x14ac:dyDescent="0.2">
      <c r="A2843" t="str">
        <f t="shared" ref="A2843" si="1169">D2843&amp;F2843&amp;E2843</f>
        <v>Servicios fabricante- Microsoft Soporte PremierMicrosoft Soporte PremierWARDC</v>
      </c>
      <c r="B2843" t="str">
        <f t="shared" ref="B2843" si="1170">E2843&amp;F2843</f>
        <v>WARDCMicrosoft Soporte Premier</v>
      </c>
      <c r="D2843" t="s">
        <v>5156</v>
      </c>
      <c r="E2843" t="s">
        <v>5340</v>
      </c>
      <c r="F2843" s="37" t="s">
        <v>7648</v>
      </c>
      <c r="G2843" s="18" t="str">
        <f t="shared" ref="G2843" si="1171">D2843</f>
        <v>Servicios fabricante- Microsoft Soporte Premier</v>
      </c>
      <c r="H2843" s="18" t="s">
        <v>119</v>
      </c>
      <c r="I2843" s="37" t="s">
        <v>67</v>
      </c>
      <c r="J2843" t="s">
        <v>5341</v>
      </c>
      <c r="K2843" t="s">
        <v>65</v>
      </c>
      <c r="L2843" t="s">
        <v>3940</v>
      </c>
      <c r="M2843" t="s">
        <v>65</v>
      </c>
      <c r="N2843" s="37" t="s">
        <v>5159</v>
      </c>
      <c r="O2843" s="37" t="s">
        <v>66</v>
      </c>
      <c r="P2843" s="37" t="s">
        <v>1308</v>
      </c>
      <c r="Q2843" t="s">
        <v>5340</v>
      </c>
      <c r="R2843" t="s">
        <v>5160</v>
      </c>
      <c r="S2843" s="38">
        <v>47200000</v>
      </c>
      <c r="T2843" s="37">
        <v>1</v>
      </c>
      <c r="U2843" s="37">
        <v>1</v>
      </c>
      <c r="V2843" t="str">
        <f t="shared" ref="V2843" si="1172">H2843</f>
        <v>COP</v>
      </c>
    </row>
    <row r="2844" spans="1:22" x14ac:dyDescent="0.2">
      <c r="A2844" t="str">
        <f t="shared" ref="A2844" si="1173">D2844&amp;F2844&amp;E2844</f>
        <v>Servicios fabricante- Microsoft Soporte PremierMicrosoft Soporte PremierWAPEA</v>
      </c>
      <c r="B2844" t="str">
        <f t="shared" ref="B2844" si="1174">E2844&amp;F2844</f>
        <v>WAPEAMicrosoft Soporte Premier</v>
      </c>
      <c r="D2844" t="s">
        <v>5156</v>
      </c>
      <c r="E2844" t="s">
        <v>5342</v>
      </c>
      <c r="F2844" s="37" t="s">
        <v>7648</v>
      </c>
      <c r="G2844" s="18" t="str">
        <f t="shared" ref="G2844" si="1175">D2844</f>
        <v>Servicios fabricante- Microsoft Soporte Premier</v>
      </c>
      <c r="H2844" s="18" t="s">
        <v>119</v>
      </c>
      <c r="I2844" s="37" t="s">
        <v>67</v>
      </c>
      <c r="J2844" t="s">
        <v>5343</v>
      </c>
      <c r="K2844" t="s">
        <v>65</v>
      </c>
      <c r="L2844" t="s">
        <v>3940</v>
      </c>
      <c r="M2844" t="s">
        <v>65</v>
      </c>
      <c r="N2844" s="37" t="s">
        <v>5159</v>
      </c>
      <c r="O2844" s="37" t="s">
        <v>5171</v>
      </c>
      <c r="P2844" s="37" t="s">
        <v>1308</v>
      </c>
      <c r="Q2844" t="s">
        <v>5342</v>
      </c>
      <c r="R2844" t="s">
        <v>5160</v>
      </c>
      <c r="S2844" s="38">
        <v>62400000</v>
      </c>
      <c r="T2844" s="37">
        <v>1</v>
      </c>
      <c r="U2844" s="37">
        <v>1</v>
      </c>
      <c r="V2844" t="str">
        <f t="shared" ref="V2844" si="1176">H2844</f>
        <v>COP</v>
      </c>
    </row>
    <row r="2845" spans="1:22" x14ac:dyDescent="0.2">
      <c r="A2845" t="str">
        <f t="shared" ref="A2845" si="1177">D2845&amp;F2845&amp;E2845</f>
        <v>Servicios fabricante- Microsoft Soporte PremierMicrosoft Soporte PremierWACOW</v>
      </c>
      <c r="B2845" t="str">
        <f t="shared" ref="B2845" si="1178">E2845&amp;F2845</f>
        <v>WACOWMicrosoft Soporte Premier</v>
      </c>
      <c r="D2845" t="s">
        <v>5156</v>
      </c>
      <c r="E2845" t="s">
        <v>5344</v>
      </c>
      <c r="F2845" s="37" t="s">
        <v>7648</v>
      </c>
      <c r="G2845" s="18" t="str">
        <f t="shared" ref="G2845" si="1179">D2845</f>
        <v>Servicios fabricante- Microsoft Soporte Premier</v>
      </c>
      <c r="H2845" s="18" t="s">
        <v>119</v>
      </c>
      <c r="I2845" s="37" t="s">
        <v>67</v>
      </c>
      <c r="J2845" t="s">
        <v>5345</v>
      </c>
      <c r="K2845" t="s">
        <v>65</v>
      </c>
      <c r="L2845" t="s">
        <v>3940</v>
      </c>
      <c r="M2845" t="s">
        <v>65</v>
      </c>
      <c r="N2845" s="37" t="s">
        <v>5159</v>
      </c>
      <c r="O2845" s="37" t="s">
        <v>5171</v>
      </c>
      <c r="P2845" s="37" t="s">
        <v>1308</v>
      </c>
      <c r="Q2845" t="s">
        <v>5344</v>
      </c>
      <c r="R2845" t="s">
        <v>5160</v>
      </c>
      <c r="S2845" s="38">
        <v>34000000</v>
      </c>
      <c r="T2845" s="37">
        <v>1</v>
      </c>
      <c r="U2845" s="37">
        <v>1</v>
      </c>
      <c r="V2845" t="str">
        <f t="shared" ref="V2845" si="1180">H2845</f>
        <v>COP</v>
      </c>
    </row>
    <row r="2846" spans="1:22" x14ac:dyDescent="0.2">
      <c r="A2846" t="str">
        <f t="shared" ref="A2846" si="1181">D2846&amp;F2846&amp;E2846</f>
        <v>Servicios fabricante- Microsoft Soporte PremierMicrosoft Soporte PremierWACOI</v>
      </c>
      <c r="B2846" t="str">
        <f t="shared" ref="B2846" si="1182">E2846&amp;F2846</f>
        <v>WACOIMicrosoft Soporte Premier</v>
      </c>
      <c r="D2846" t="s">
        <v>5156</v>
      </c>
      <c r="E2846" t="s">
        <v>5346</v>
      </c>
      <c r="F2846" s="37" t="s">
        <v>7648</v>
      </c>
      <c r="G2846" s="18" t="str">
        <f t="shared" ref="G2846" si="1183">D2846</f>
        <v>Servicios fabricante- Microsoft Soporte Premier</v>
      </c>
      <c r="H2846" s="18" t="s">
        <v>119</v>
      </c>
      <c r="I2846" s="37" t="s">
        <v>67</v>
      </c>
      <c r="J2846" t="s">
        <v>5347</v>
      </c>
      <c r="K2846" t="s">
        <v>65</v>
      </c>
      <c r="L2846" t="s">
        <v>3940</v>
      </c>
      <c r="M2846" t="s">
        <v>65</v>
      </c>
      <c r="N2846" s="37" t="s">
        <v>5159</v>
      </c>
      <c r="O2846" s="37" t="s">
        <v>5171</v>
      </c>
      <c r="P2846" s="37" t="s">
        <v>1308</v>
      </c>
      <c r="Q2846" t="s">
        <v>5346</v>
      </c>
      <c r="R2846" t="s">
        <v>5160</v>
      </c>
      <c r="S2846" s="38">
        <v>56800000</v>
      </c>
      <c r="T2846" s="37">
        <v>1</v>
      </c>
      <c r="U2846" s="37">
        <v>1</v>
      </c>
      <c r="V2846" t="str">
        <f t="shared" ref="V2846" si="1184">H2846</f>
        <v>COP</v>
      </c>
    </row>
    <row r="2847" spans="1:22" x14ac:dyDescent="0.2">
      <c r="A2847" t="str">
        <f t="shared" ref="A2847" si="1185">D2847&amp;F2847&amp;E2847</f>
        <v>Servicios fabricante- Microsoft Soporte PremierMicrosoft Soporte PremierWACG</v>
      </c>
      <c r="B2847" t="str">
        <f t="shared" ref="B2847" si="1186">E2847&amp;F2847</f>
        <v>WACGMicrosoft Soporte Premier</v>
      </c>
      <c r="D2847" t="s">
        <v>5156</v>
      </c>
      <c r="E2847" t="s">
        <v>5348</v>
      </c>
      <c r="F2847" s="37" t="s">
        <v>7648</v>
      </c>
      <c r="G2847" s="18" t="str">
        <f t="shared" ref="G2847" si="1187">D2847</f>
        <v>Servicios fabricante- Microsoft Soporte Premier</v>
      </c>
      <c r="H2847" s="18" t="s">
        <v>119</v>
      </c>
      <c r="I2847" s="37" t="s">
        <v>67</v>
      </c>
      <c r="J2847" t="s">
        <v>5349</v>
      </c>
      <c r="K2847" t="s">
        <v>65</v>
      </c>
      <c r="L2847" t="s">
        <v>3940</v>
      </c>
      <c r="M2847" t="s">
        <v>65</v>
      </c>
      <c r="N2847" s="37" t="s">
        <v>5159</v>
      </c>
      <c r="O2847" s="37" t="s">
        <v>66</v>
      </c>
      <c r="P2847" s="37" t="s">
        <v>1308</v>
      </c>
      <c r="Q2847" t="s">
        <v>5348</v>
      </c>
      <c r="R2847" t="s">
        <v>5160</v>
      </c>
      <c r="S2847" s="38">
        <v>0</v>
      </c>
      <c r="T2847" s="37">
        <v>1</v>
      </c>
      <c r="U2847" s="37">
        <v>1</v>
      </c>
      <c r="V2847" t="str">
        <f t="shared" ref="V2847" si="1188">H2847</f>
        <v>COP</v>
      </c>
    </row>
    <row r="2848" spans="1:22" x14ac:dyDescent="0.2">
      <c r="A2848" t="str">
        <f t="shared" ref="A2848" si="1189">D2848&amp;F2848&amp;E2848</f>
        <v>Servicios fabricante- Microsoft Soporte PremierMicrosoft Soporte PremierWAAFA3</v>
      </c>
      <c r="B2848" t="str">
        <f t="shared" ref="B2848" si="1190">E2848&amp;F2848</f>
        <v>WAAFA3Microsoft Soporte Premier</v>
      </c>
      <c r="D2848" t="s">
        <v>5156</v>
      </c>
      <c r="E2848" t="s">
        <v>5350</v>
      </c>
      <c r="F2848" s="37" t="s">
        <v>7648</v>
      </c>
      <c r="G2848" s="18" t="str">
        <f t="shared" ref="G2848" si="1191">D2848</f>
        <v>Servicios fabricante- Microsoft Soporte Premier</v>
      </c>
      <c r="H2848" s="18" t="s">
        <v>119</v>
      </c>
      <c r="I2848" s="37" t="s">
        <v>67</v>
      </c>
      <c r="J2848" t="s">
        <v>5351</v>
      </c>
      <c r="K2848" t="s">
        <v>65</v>
      </c>
      <c r="L2848" t="s">
        <v>3940</v>
      </c>
      <c r="M2848" t="s">
        <v>65</v>
      </c>
      <c r="N2848" s="37" t="s">
        <v>5159</v>
      </c>
      <c r="O2848" s="37" t="s">
        <v>66</v>
      </c>
      <c r="P2848" s="37" t="s">
        <v>1308</v>
      </c>
      <c r="Q2848" t="s">
        <v>5350</v>
      </c>
      <c r="R2848" t="s">
        <v>5160</v>
      </c>
      <c r="S2848" s="38">
        <v>62400000</v>
      </c>
      <c r="T2848" s="37">
        <v>1</v>
      </c>
      <c r="U2848" s="37">
        <v>1</v>
      </c>
      <c r="V2848" t="str">
        <f t="shared" ref="V2848" si="1192">H2848</f>
        <v>COP</v>
      </c>
    </row>
    <row r="2849" spans="1:22" x14ac:dyDescent="0.2">
      <c r="A2849" t="str">
        <f t="shared" ref="A2849" si="1193">D2849&amp;F2849&amp;E2849</f>
        <v>Servicios fabricante- Microsoft Soporte PremierMicrosoft Soporte PremierVWUT</v>
      </c>
      <c r="B2849" t="str">
        <f t="shared" ref="B2849" si="1194">E2849&amp;F2849</f>
        <v>VWUTMicrosoft Soporte Premier</v>
      </c>
      <c r="D2849" t="s">
        <v>5156</v>
      </c>
      <c r="E2849" t="s">
        <v>5352</v>
      </c>
      <c r="F2849" s="37" t="s">
        <v>7648</v>
      </c>
      <c r="G2849" s="18" t="str">
        <f t="shared" ref="G2849" si="1195">D2849</f>
        <v>Servicios fabricante- Microsoft Soporte Premier</v>
      </c>
      <c r="H2849" s="18" t="s">
        <v>119</v>
      </c>
      <c r="I2849" s="37" t="s">
        <v>67</v>
      </c>
      <c r="J2849" t="s">
        <v>5353</v>
      </c>
      <c r="K2849" t="s">
        <v>65</v>
      </c>
      <c r="L2849" t="s">
        <v>3940</v>
      </c>
      <c r="M2849" t="s">
        <v>65</v>
      </c>
      <c r="N2849" s="37" t="s">
        <v>5159</v>
      </c>
      <c r="O2849" s="37" t="s">
        <v>5171</v>
      </c>
      <c r="P2849" s="37" t="s">
        <v>1308</v>
      </c>
      <c r="Q2849" t="s">
        <v>5352</v>
      </c>
      <c r="R2849" t="s">
        <v>5160</v>
      </c>
      <c r="S2849" s="38">
        <v>111600000</v>
      </c>
      <c r="T2849" s="37">
        <v>1</v>
      </c>
      <c r="U2849" s="37">
        <v>1</v>
      </c>
      <c r="V2849" t="str">
        <f t="shared" ref="V2849" si="1196">H2849</f>
        <v>COP</v>
      </c>
    </row>
    <row r="2850" spans="1:22" x14ac:dyDescent="0.2">
      <c r="A2850" t="str">
        <f t="shared" ref="A2850" si="1197">D2850&amp;F2850&amp;E2850</f>
        <v>Servicios fabricante- Microsoft Soporte PremierMicrosoft Soporte PremierVWUL</v>
      </c>
      <c r="B2850" t="str">
        <f t="shared" ref="B2850" si="1198">E2850&amp;F2850</f>
        <v>VWULMicrosoft Soporte Premier</v>
      </c>
      <c r="D2850" t="s">
        <v>5156</v>
      </c>
      <c r="E2850" t="s">
        <v>5354</v>
      </c>
      <c r="F2850" s="37" t="s">
        <v>7648</v>
      </c>
      <c r="G2850" s="18" t="str">
        <f t="shared" ref="G2850" si="1199">D2850</f>
        <v>Servicios fabricante- Microsoft Soporte Premier</v>
      </c>
      <c r="H2850" s="18" t="s">
        <v>119</v>
      </c>
      <c r="I2850" s="37" t="s">
        <v>67</v>
      </c>
      <c r="J2850" t="s">
        <v>5355</v>
      </c>
      <c r="K2850" t="s">
        <v>65</v>
      </c>
      <c r="L2850" t="s">
        <v>3940</v>
      </c>
      <c r="M2850" t="s">
        <v>65</v>
      </c>
      <c r="N2850" s="37" t="s">
        <v>5159</v>
      </c>
      <c r="O2850" s="37" t="s">
        <v>5171</v>
      </c>
      <c r="P2850" s="37" t="s">
        <v>1308</v>
      </c>
      <c r="Q2850" t="s">
        <v>5354</v>
      </c>
      <c r="R2850" t="s">
        <v>5160</v>
      </c>
      <c r="S2850" s="38">
        <v>111600000</v>
      </c>
      <c r="T2850" s="37">
        <v>1</v>
      </c>
      <c r="U2850" s="37">
        <v>1</v>
      </c>
      <c r="V2850" t="str">
        <f t="shared" ref="V2850" si="1200">H2850</f>
        <v>COP</v>
      </c>
    </row>
    <row r="2851" spans="1:22" x14ac:dyDescent="0.2">
      <c r="A2851" t="str">
        <f t="shared" ref="A2851" si="1201">D2851&amp;F2851&amp;E2851</f>
        <v>Servicios fabricante- Microsoft Soporte PremierMicrosoft Soporte PremierVWLL</v>
      </c>
      <c r="B2851" t="str">
        <f t="shared" ref="B2851" si="1202">E2851&amp;F2851</f>
        <v>VWLLMicrosoft Soporte Premier</v>
      </c>
      <c r="D2851" t="s">
        <v>5156</v>
      </c>
      <c r="E2851" t="s">
        <v>5356</v>
      </c>
      <c r="F2851" s="37" t="s">
        <v>7648</v>
      </c>
      <c r="G2851" s="18" t="str">
        <f t="shared" ref="G2851" si="1203">D2851</f>
        <v>Servicios fabricante- Microsoft Soporte Premier</v>
      </c>
      <c r="H2851" s="18" t="s">
        <v>119</v>
      </c>
      <c r="I2851" s="37" t="s">
        <v>67</v>
      </c>
      <c r="J2851" t="s">
        <v>5357</v>
      </c>
      <c r="K2851" t="s">
        <v>65</v>
      </c>
      <c r="L2851" t="s">
        <v>3940</v>
      </c>
      <c r="M2851" t="s">
        <v>65</v>
      </c>
      <c r="N2851" s="37" t="s">
        <v>5159</v>
      </c>
      <c r="O2851" s="37" t="s">
        <v>5171</v>
      </c>
      <c r="P2851" s="37" t="s">
        <v>1308</v>
      </c>
      <c r="Q2851" t="s">
        <v>5356</v>
      </c>
      <c r="R2851" t="s">
        <v>5160</v>
      </c>
      <c r="S2851" s="38">
        <v>111600000</v>
      </c>
      <c r="T2851" s="37">
        <v>1</v>
      </c>
      <c r="U2851" s="37">
        <v>1</v>
      </c>
      <c r="V2851" t="str">
        <f t="shared" ref="V2851" si="1204">H2851</f>
        <v>COP</v>
      </c>
    </row>
    <row r="2852" spans="1:22" x14ac:dyDescent="0.2">
      <c r="A2852" t="str">
        <f t="shared" ref="A2852" si="1205">D2852&amp;F2852&amp;E2852</f>
        <v>Servicios fabricante- Microsoft Soporte PremierMicrosoft Soporte PremierVUKA</v>
      </c>
      <c r="B2852" t="str">
        <f t="shared" ref="B2852" si="1206">E2852&amp;F2852</f>
        <v>VUKAMicrosoft Soporte Premier</v>
      </c>
      <c r="D2852" t="s">
        <v>5156</v>
      </c>
      <c r="E2852" t="s">
        <v>5358</v>
      </c>
      <c r="F2852" s="37" t="s">
        <v>7648</v>
      </c>
      <c r="G2852" s="18" t="str">
        <f t="shared" ref="G2852" si="1207">D2852</f>
        <v>Servicios fabricante- Microsoft Soporte Premier</v>
      </c>
      <c r="H2852" s="18" t="s">
        <v>119</v>
      </c>
      <c r="I2852" s="37" t="s">
        <v>67</v>
      </c>
      <c r="J2852" t="s">
        <v>5359</v>
      </c>
      <c r="K2852" t="s">
        <v>65</v>
      </c>
      <c r="L2852" t="s">
        <v>3940</v>
      </c>
      <c r="M2852" t="s">
        <v>65</v>
      </c>
      <c r="N2852" s="37" t="s">
        <v>5159</v>
      </c>
      <c r="O2852" s="37" t="s">
        <v>5171</v>
      </c>
      <c r="P2852" s="37" t="s">
        <v>1308</v>
      </c>
      <c r="Q2852" t="s">
        <v>5358</v>
      </c>
      <c r="R2852" t="s">
        <v>5160</v>
      </c>
      <c r="S2852" s="38">
        <v>99600000</v>
      </c>
      <c r="T2852" s="37">
        <v>1</v>
      </c>
      <c r="U2852" s="37">
        <v>1</v>
      </c>
      <c r="V2852" t="str">
        <f t="shared" ref="V2852" si="1208">H2852</f>
        <v>COP</v>
      </c>
    </row>
    <row r="2853" spans="1:22" x14ac:dyDescent="0.2">
      <c r="A2853" t="str">
        <f t="shared" ref="A2853" si="1209">D2853&amp;F2853&amp;E2853</f>
        <v>Servicios fabricante- Microsoft Soporte PremierMicrosoft Soporte PremierVSWU</v>
      </c>
      <c r="B2853" t="str">
        <f t="shared" ref="B2853" si="1210">E2853&amp;F2853</f>
        <v>VSWUMicrosoft Soporte Premier</v>
      </c>
      <c r="D2853" t="s">
        <v>5156</v>
      </c>
      <c r="E2853" t="s">
        <v>5360</v>
      </c>
      <c r="F2853" s="37" t="s">
        <v>7648</v>
      </c>
      <c r="G2853" s="18" t="str">
        <f t="shared" ref="G2853" si="1211">D2853</f>
        <v>Servicios fabricante- Microsoft Soporte Premier</v>
      </c>
      <c r="H2853" s="18" t="s">
        <v>119</v>
      </c>
      <c r="I2853" s="37" t="s">
        <v>67</v>
      </c>
      <c r="J2853" t="s">
        <v>5361</v>
      </c>
      <c r="K2853" t="s">
        <v>65</v>
      </c>
      <c r="L2853" t="s">
        <v>3940</v>
      </c>
      <c r="M2853" t="s">
        <v>65</v>
      </c>
      <c r="N2853" s="37" t="s">
        <v>5159</v>
      </c>
      <c r="O2853" s="37" t="s">
        <v>5171</v>
      </c>
      <c r="P2853" s="37" t="s">
        <v>1308</v>
      </c>
      <c r="Q2853" t="s">
        <v>5360</v>
      </c>
      <c r="R2853" t="s">
        <v>5160</v>
      </c>
      <c r="S2853" s="38">
        <v>40028160</v>
      </c>
      <c r="T2853" s="37">
        <v>1</v>
      </c>
      <c r="U2853" s="37">
        <v>1</v>
      </c>
      <c r="V2853" t="str">
        <f t="shared" ref="V2853" si="1212">H2853</f>
        <v>COP</v>
      </c>
    </row>
    <row r="2854" spans="1:22" x14ac:dyDescent="0.2">
      <c r="A2854" t="str">
        <f t="shared" ref="A2854" si="1213">D2854&amp;F2854&amp;E2854</f>
        <v>Servicios fabricante- Microsoft Soporte PremierMicrosoft Soporte PremierVSWH</v>
      </c>
      <c r="B2854" t="str">
        <f t="shared" ref="B2854" si="1214">E2854&amp;F2854</f>
        <v>VSWHMicrosoft Soporte Premier</v>
      </c>
      <c r="D2854" t="s">
        <v>5156</v>
      </c>
      <c r="E2854" t="s">
        <v>5362</v>
      </c>
      <c r="F2854" s="37" t="s">
        <v>7648</v>
      </c>
      <c r="G2854" s="18" t="str">
        <f t="shared" ref="G2854" si="1215">D2854</f>
        <v>Servicios fabricante- Microsoft Soporte Premier</v>
      </c>
      <c r="H2854" s="18" t="s">
        <v>119</v>
      </c>
      <c r="I2854" s="37" t="s">
        <v>67</v>
      </c>
      <c r="J2854" t="s">
        <v>5363</v>
      </c>
      <c r="K2854" t="s">
        <v>65</v>
      </c>
      <c r="L2854" t="s">
        <v>3940</v>
      </c>
      <c r="M2854" t="s">
        <v>65</v>
      </c>
      <c r="N2854" s="37" t="s">
        <v>5159</v>
      </c>
      <c r="O2854" s="37" t="s">
        <v>66</v>
      </c>
      <c r="P2854" s="37" t="s">
        <v>1308</v>
      </c>
      <c r="Q2854" t="s">
        <v>5362</v>
      </c>
      <c r="R2854" t="s">
        <v>5160</v>
      </c>
      <c r="S2854" s="38">
        <v>21264960</v>
      </c>
      <c r="T2854" s="37">
        <v>1</v>
      </c>
      <c r="U2854" s="37">
        <v>1</v>
      </c>
      <c r="V2854" t="str">
        <f t="shared" ref="V2854" si="1216">H2854</f>
        <v>COP</v>
      </c>
    </row>
    <row r="2855" spans="1:22" x14ac:dyDescent="0.2">
      <c r="A2855" t="str">
        <f t="shared" ref="A2855" si="1217">D2855&amp;F2855&amp;E2855</f>
        <v>Servicios fabricante- Microsoft Soporte PremierMicrosoft Soporte PremierVSUO</v>
      </c>
      <c r="B2855" t="str">
        <f t="shared" ref="B2855" si="1218">E2855&amp;F2855</f>
        <v>VSUOMicrosoft Soporte Premier</v>
      </c>
      <c r="D2855" t="s">
        <v>5156</v>
      </c>
      <c r="E2855" t="s">
        <v>5364</v>
      </c>
      <c r="F2855" s="37" t="s">
        <v>7648</v>
      </c>
      <c r="G2855" s="18" t="str">
        <f t="shared" ref="G2855" si="1219">D2855</f>
        <v>Servicios fabricante- Microsoft Soporte Premier</v>
      </c>
      <c r="H2855" s="18" t="s">
        <v>119</v>
      </c>
      <c r="I2855" s="37" t="s">
        <v>67</v>
      </c>
      <c r="J2855" t="s">
        <v>5365</v>
      </c>
      <c r="K2855" t="s">
        <v>65</v>
      </c>
      <c r="L2855" t="s">
        <v>3940</v>
      </c>
      <c r="M2855" t="s">
        <v>65</v>
      </c>
      <c r="N2855" s="37" t="s">
        <v>5159</v>
      </c>
      <c r="O2855" s="37" t="s">
        <v>5171</v>
      </c>
      <c r="P2855" s="37" t="s">
        <v>1308</v>
      </c>
      <c r="Q2855" t="s">
        <v>5364</v>
      </c>
      <c r="R2855" t="s">
        <v>5160</v>
      </c>
      <c r="S2855" s="38">
        <v>141600000</v>
      </c>
      <c r="T2855" s="37">
        <v>1</v>
      </c>
      <c r="U2855" s="37">
        <v>1</v>
      </c>
      <c r="V2855" t="str">
        <f t="shared" ref="V2855" si="1220">H2855</f>
        <v>COP</v>
      </c>
    </row>
    <row r="2856" spans="1:22" x14ac:dyDescent="0.2">
      <c r="A2856" t="str">
        <f t="shared" ref="A2856" si="1221">D2856&amp;F2856&amp;E2856</f>
        <v>Servicios fabricante- Microsoft Soporte PremierMicrosoft Soporte PremierVSUF</v>
      </c>
      <c r="B2856" t="str">
        <f t="shared" ref="B2856" si="1222">E2856&amp;F2856</f>
        <v>VSUFMicrosoft Soporte Premier</v>
      </c>
      <c r="D2856" t="s">
        <v>5156</v>
      </c>
      <c r="E2856" t="s">
        <v>5366</v>
      </c>
      <c r="F2856" s="37" t="s">
        <v>7648</v>
      </c>
      <c r="G2856" s="18" t="str">
        <f t="shared" ref="G2856" si="1223">D2856</f>
        <v>Servicios fabricante- Microsoft Soporte Premier</v>
      </c>
      <c r="H2856" s="18" t="s">
        <v>119</v>
      </c>
      <c r="I2856" s="37" t="s">
        <v>67</v>
      </c>
      <c r="J2856" t="s">
        <v>5367</v>
      </c>
      <c r="K2856" t="s">
        <v>65</v>
      </c>
      <c r="L2856" t="s">
        <v>3940</v>
      </c>
      <c r="M2856" t="s">
        <v>65</v>
      </c>
      <c r="N2856" s="37" t="s">
        <v>5159</v>
      </c>
      <c r="O2856" s="37" t="s">
        <v>5171</v>
      </c>
      <c r="P2856" s="37" t="s">
        <v>1308</v>
      </c>
      <c r="Q2856" t="s">
        <v>5366</v>
      </c>
      <c r="R2856" t="s">
        <v>5160</v>
      </c>
      <c r="S2856" s="38">
        <v>30400000</v>
      </c>
      <c r="T2856" s="37">
        <v>1</v>
      </c>
      <c r="U2856" s="37">
        <v>1</v>
      </c>
      <c r="V2856" t="str">
        <f t="shared" ref="V2856" si="1224">H2856</f>
        <v>COP</v>
      </c>
    </row>
    <row r="2857" spans="1:22" x14ac:dyDescent="0.2">
      <c r="A2857" t="str">
        <f t="shared" ref="A2857" si="1225">D2857&amp;F2857&amp;E2857</f>
        <v>Servicios fabricante- Microsoft Soporte PremierMicrosoft Soporte PremierVSSG</v>
      </c>
      <c r="B2857" t="str">
        <f t="shared" ref="B2857" si="1226">E2857&amp;F2857</f>
        <v>VSSGMicrosoft Soporte Premier</v>
      </c>
      <c r="D2857" t="s">
        <v>5156</v>
      </c>
      <c r="E2857" t="s">
        <v>5368</v>
      </c>
      <c r="F2857" s="37" t="s">
        <v>7648</v>
      </c>
      <c r="G2857" s="18" t="str">
        <f t="shared" ref="G2857" si="1227">D2857</f>
        <v>Servicios fabricante- Microsoft Soporte Premier</v>
      </c>
      <c r="H2857" s="18" t="s">
        <v>119</v>
      </c>
      <c r="I2857" s="37" t="s">
        <v>67</v>
      </c>
      <c r="J2857" t="s">
        <v>5369</v>
      </c>
      <c r="K2857" t="s">
        <v>65</v>
      </c>
      <c r="L2857" t="s">
        <v>3940</v>
      </c>
      <c r="M2857" t="s">
        <v>65</v>
      </c>
      <c r="N2857" s="37" t="s">
        <v>5159</v>
      </c>
      <c r="O2857" s="37" t="s">
        <v>5171</v>
      </c>
      <c r="P2857" s="37" t="s">
        <v>1308</v>
      </c>
      <c r="Q2857" t="s">
        <v>5368</v>
      </c>
      <c r="R2857" t="s">
        <v>5160</v>
      </c>
      <c r="S2857" s="38">
        <v>26407855.300000001</v>
      </c>
      <c r="T2857" s="37">
        <v>1</v>
      </c>
      <c r="U2857" s="37">
        <v>1</v>
      </c>
      <c r="V2857" t="str">
        <f t="shared" ref="V2857" si="1228">H2857</f>
        <v>COP</v>
      </c>
    </row>
    <row r="2858" spans="1:22" x14ac:dyDescent="0.2">
      <c r="A2858" t="str">
        <f t="shared" ref="A2858" si="1229">D2858&amp;F2858&amp;E2858</f>
        <v>Servicios fabricante- Microsoft Soporte PremierMicrosoft Soporte PremierVSRG</v>
      </c>
      <c r="B2858" t="str">
        <f t="shared" ref="B2858" si="1230">E2858&amp;F2858</f>
        <v>VSRGMicrosoft Soporte Premier</v>
      </c>
      <c r="D2858" t="s">
        <v>5156</v>
      </c>
      <c r="E2858" t="s">
        <v>5370</v>
      </c>
      <c r="F2858" s="37" t="s">
        <v>7648</v>
      </c>
      <c r="G2858" s="18" t="str">
        <f t="shared" ref="G2858" si="1231">D2858</f>
        <v>Servicios fabricante- Microsoft Soporte Premier</v>
      </c>
      <c r="H2858" s="18" t="s">
        <v>119</v>
      </c>
      <c r="I2858" s="37" t="s">
        <v>67</v>
      </c>
      <c r="J2858" t="s">
        <v>5371</v>
      </c>
      <c r="K2858" t="s">
        <v>65</v>
      </c>
      <c r="L2858" t="s">
        <v>3940</v>
      </c>
      <c r="M2858" t="s">
        <v>65</v>
      </c>
      <c r="N2858" s="37" t="s">
        <v>5159</v>
      </c>
      <c r="O2858" s="37" t="s">
        <v>66</v>
      </c>
      <c r="P2858" s="37" t="s">
        <v>1308</v>
      </c>
      <c r="Q2858" t="s">
        <v>5370</v>
      </c>
      <c r="R2858" t="s">
        <v>5160</v>
      </c>
      <c r="S2858" s="38">
        <v>36456897.600000001</v>
      </c>
      <c r="T2858" s="37">
        <v>1</v>
      </c>
      <c r="U2858" s="37">
        <v>1</v>
      </c>
      <c r="V2858" t="str">
        <f t="shared" ref="V2858" si="1232">H2858</f>
        <v>COP</v>
      </c>
    </row>
    <row r="2859" spans="1:22" x14ac:dyDescent="0.2">
      <c r="A2859" t="str">
        <f t="shared" ref="A2859" si="1233">D2859&amp;F2859&amp;E2859</f>
        <v>Servicios fabricante- Microsoft Soporte PremierMicrosoft Soporte PremierVSPV</v>
      </c>
      <c r="B2859" t="str">
        <f t="shared" ref="B2859" si="1234">E2859&amp;F2859</f>
        <v>VSPVMicrosoft Soporte Premier</v>
      </c>
      <c r="D2859" t="s">
        <v>5156</v>
      </c>
      <c r="E2859" t="s">
        <v>5372</v>
      </c>
      <c r="F2859" s="37" t="s">
        <v>7648</v>
      </c>
      <c r="G2859" s="18" t="str">
        <f t="shared" ref="G2859" si="1235">D2859</f>
        <v>Servicios fabricante- Microsoft Soporte Premier</v>
      </c>
      <c r="H2859" s="18" t="s">
        <v>119</v>
      </c>
      <c r="I2859" s="37" t="s">
        <v>67</v>
      </c>
      <c r="J2859" t="s">
        <v>5373</v>
      </c>
      <c r="K2859" t="s">
        <v>65</v>
      </c>
      <c r="L2859" t="s">
        <v>3940</v>
      </c>
      <c r="M2859" t="s">
        <v>65</v>
      </c>
      <c r="N2859" s="37" t="s">
        <v>5159</v>
      </c>
      <c r="O2859" s="37" t="s">
        <v>5171</v>
      </c>
      <c r="P2859" s="37" t="s">
        <v>1308</v>
      </c>
      <c r="Q2859" t="s">
        <v>5372</v>
      </c>
      <c r="R2859" t="s">
        <v>5160</v>
      </c>
      <c r="S2859" s="38">
        <v>15200000</v>
      </c>
      <c r="T2859" s="37">
        <v>1</v>
      </c>
      <c r="U2859" s="37">
        <v>1</v>
      </c>
      <c r="V2859" t="str">
        <f t="shared" ref="V2859" si="1236">H2859</f>
        <v>COP</v>
      </c>
    </row>
    <row r="2860" spans="1:22" x14ac:dyDescent="0.2">
      <c r="A2860" t="str">
        <f t="shared" ref="A2860" si="1237">D2860&amp;F2860&amp;E2860</f>
        <v>Servicios fabricante- Microsoft Soporte PremierMicrosoft Soporte PremierVSOH</v>
      </c>
      <c r="B2860" t="str">
        <f t="shared" ref="B2860" si="1238">E2860&amp;F2860</f>
        <v>VSOHMicrosoft Soporte Premier</v>
      </c>
      <c r="D2860" t="s">
        <v>5156</v>
      </c>
      <c r="E2860" t="s">
        <v>5374</v>
      </c>
      <c r="F2860" s="37" t="s">
        <v>7648</v>
      </c>
      <c r="G2860" s="18" t="str">
        <f t="shared" ref="G2860" si="1239">D2860</f>
        <v>Servicios fabricante- Microsoft Soporte Premier</v>
      </c>
      <c r="H2860" s="18" t="s">
        <v>119</v>
      </c>
      <c r="I2860" s="37" t="s">
        <v>67</v>
      </c>
      <c r="J2860" t="s">
        <v>5375</v>
      </c>
      <c r="K2860" t="s">
        <v>65</v>
      </c>
      <c r="L2860" t="s">
        <v>3940</v>
      </c>
      <c r="M2860" t="s">
        <v>65</v>
      </c>
      <c r="N2860" s="37" t="s">
        <v>5159</v>
      </c>
      <c r="O2860" s="37" t="s">
        <v>66</v>
      </c>
      <c r="P2860" s="37" t="s">
        <v>1308</v>
      </c>
      <c r="Q2860" t="s">
        <v>5374</v>
      </c>
      <c r="R2860" t="s">
        <v>5160</v>
      </c>
      <c r="S2860" s="38">
        <v>33773760</v>
      </c>
      <c r="T2860" s="37">
        <v>1</v>
      </c>
      <c r="U2860" s="37">
        <v>1</v>
      </c>
      <c r="V2860" t="str">
        <f t="shared" ref="V2860" si="1240">H2860</f>
        <v>COP</v>
      </c>
    </row>
    <row r="2861" spans="1:22" x14ac:dyDescent="0.2">
      <c r="A2861" t="str">
        <f t="shared" ref="A2861" si="1241">D2861&amp;F2861&amp;E2861</f>
        <v>Servicios fabricante- Microsoft Soporte PremierMicrosoft Soporte PremierVSOG</v>
      </c>
      <c r="B2861" t="str">
        <f t="shared" ref="B2861" si="1242">E2861&amp;F2861</f>
        <v>VSOGMicrosoft Soporte Premier</v>
      </c>
      <c r="D2861" t="s">
        <v>5156</v>
      </c>
      <c r="E2861" t="s">
        <v>5376</v>
      </c>
      <c r="F2861" s="37" t="s">
        <v>7648</v>
      </c>
      <c r="G2861" s="18" t="str">
        <f t="shared" ref="G2861" si="1243">D2861</f>
        <v>Servicios fabricante- Microsoft Soporte Premier</v>
      </c>
      <c r="H2861" s="18" t="s">
        <v>119</v>
      </c>
      <c r="I2861" s="37" t="s">
        <v>67</v>
      </c>
      <c r="J2861" t="s">
        <v>5377</v>
      </c>
      <c r="K2861" t="s">
        <v>65</v>
      </c>
      <c r="L2861" t="s">
        <v>3940</v>
      </c>
      <c r="M2861" t="s">
        <v>65</v>
      </c>
      <c r="N2861" s="37" t="s">
        <v>5159</v>
      </c>
      <c r="O2861" s="37" t="s">
        <v>5171</v>
      </c>
      <c r="P2861" s="37" t="s">
        <v>1308</v>
      </c>
      <c r="Q2861" t="s">
        <v>5376</v>
      </c>
      <c r="R2861" t="s">
        <v>5160</v>
      </c>
      <c r="S2861" s="38">
        <v>52536960</v>
      </c>
      <c r="T2861" s="37">
        <v>1</v>
      </c>
      <c r="U2861" s="37">
        <v>1</v>
      </c>
      <c r="V2861" t="str">
        <f t="shared" ref="V2861" si="1244">H2861</f>
        <v>COP</v>
      </c>
    </row>
    <row r="2862" spans="1:22" x14ac:dyDescent="0.2">
      <c r="A2862" t="str">
        <f t="shared" ref="A2862" si="1245">D2862&amp;F2862&amp;E2862</f>
        <v>Servicios fabricante- Microsoft Soporte PremierMicrosoft Soporte PremierVSOB</v>
      </c>
      <c r="B2862" t="str">
        <f t="shared" ref="B2862" si="1246">E2862&amp;F2862</f>
        <v>VSOBMicrosoft Soporte Premier</v>
      </c>
      <c r="D2862" t="s">
        <v>5156</v>
      </c>
      <c r="E2862" t="s">
        <v>5378</v>
      </c>
      <c r="F2862" s="37" t="s">
        <v>7648</v>
      </c>
      <c r="G2862" s="18" t="str">
        <f t="shared" ref="G2862" si="1247">D2862</f>
        <v>Servicios fabricante- Microsoft Soporte Premier</v>
      </c>
      <c r="H2862" s="18" t="s">
        <v>119</v>
      </c>
      <c r="I2862" s="37" t="s">
        <v>67</v>
      </c>
      <c r="J2862" t="s">
        <v>5379</v>
      </c>
      <c r="K2862" t="s">
        <v>65</v>
      </c>
      <c r="L2862" t="s">
        <v>3940</v>
      </c>
      <c r="M2862" t="s">
        <v>65</v>
      </c>
      <c r="N2862" s="37" t="s">
        <v>5159</v>
      </c>
      <c r="O2862" s="37" t="s">
        <v>5171</v>
      </c>
      <c r="P2862" s="37" t="s">
        <v>1308</v>
      </c>
      <c r="Q2862" t="s">
        <v>5378</v>
      </c>
      <c r="R2862" t="s">
        <v>5160</v>
      </c>
      <c r="S2862" s="38">
        <v>55220097.600000001</v>
      </c>
      <c r="T2862" s="37">
        <v>1</v>
      </c>
      <c r="U2862" s="37">
        <v>1</v>
      </c>
      <c r="V2862" t="str">
        <f t="shared" ref="V2862" si="1248">H2862</f>
        <v>COP</v>
      </c>
    </row>
    <row r="2863" spans="1:22" x14ac:dyDescent="0.2">
      <c r="A2863" t="str">
        <f t="shared" ref="A2863" si="1249">D2863&amp;F2863&amp;E2863</f>
        <v>Servicios fabricante- Microsoft Soporte PremierMicrosoft Soporte PremierVSKT</v>
      </c>
      <c r="B2863" t="str">
        <f t="shared" ref="B2863" si="1250">E2863&amp;F2863</f>
        <v>VSKTMicrosoft Soporte Premier</v>
      </c>
      <c r="D2863" t="s">
        <v>5156</v>
      </c>
      <c r="E2863" t="s">
        <v>5380</v>
      </c>
      <c r="F2863" s="37" t="s">
        <v>7648</v>
      </c>
      <c r="G2863" s="18" t="str">
        <f t="shared" ref="G2863" si="1251">D2863</f>
        <v>Servicios fabricante- Microsoft Soporte Premier</v>
      </c>
      <c r="H2863" s="18" t="s">
        <v>119</v>
      </c>
      <c r="I2863" s="37" t="s">
        <v>67</v>
      </c>
      <c r="J2863" t="s">
        <v>5381</v>
      </c>
      <c r="K2863" t="s">
        <v>65</v>
      </c>
      <c r="L2863" t="s">
        <v>3940</v>
      </c>
      <c r="M2863" t="s">
        <v>65</v>
      </c>
      <c r="N2863" s="37" t="s">
        <v>5159</v>
      </c>
      <c r="O2863" s="37" t="s">
        <v>5171</v>
      </c>
      <c r="P2863" s="37" t="s">
        <v>1308</v>
      </c>
      <c r="Q2863" t="s">
        <v>5380</v>
      </c>
      <c r="R2863" t="s">
        <v>5160</v>
      </c>
      <c r="S2863" s="38">
        <v>111600000</v>
      </c>
      <c r="T2863" s="37">
        <v>1</v>
      </c>
      <c r="U2863" s="37">
        <v>1</v>
      </c>
      <c r="V2863" t="str">
        <f t="shared" ref="V2863" si="1252">H2863</f>
        <v>COP</v>
      </c>
    </row>
    <row r="2864" spans="1:22" x14ac:dyDescent="0.2">
      <c r="A2864" t="str">
        <f t="shared" ref="A2864" si="1253">D2864&amp;F2864&amp;E2864</f>
        <v>Servicios fabricante- Microsoft Soporte PremierMicrosoft Soporte PremierVSAU5</v>
      </c>
      <c r="B2864" t="str">
        <f t="shared" ref="B2864" si="1254">E2864&amp;F2864</f>
        <v>VSAU5Microsoft Soporte Premier</v>
      </c>
      <c r="D2864" t="s">
        <v>5156</v>
      </c>
      <c r="E2864" t="s">
        <v>5382</v>
      </c>
      <c r="F2864" s="37" t="s">
        <v>7648</v>
      </c>
      <c r="G2864" s="18" t="str">
        <f t="shared" ref="G2864" si="1255">D2864</f>
        <v>Servicios fabricante- Microsoft Soporte Premier</v>
      </c>
      <c r="H2864" s="18" t="s">
        <v>119</v>
      </c>
      <c r="I2864" s="37" t="s">
        <v>67</v>
      </c>
      <c r="J2864" t="s">
        <v>5383</v>
      </c>
      <c r="K2864" t="s">
        <v>210</v>
      </c>
      <c r="L2864" t="s">
        <v>3940</v>
      </c>
      <c r="M2864" t="s">
        <v>65</v>
      </c>
      <c r="N2864" s="37" t="s">
        <v>5159</v>
      </c>
      <c r="O2864" s="37" t="s">
        <v>5171</v>
      </c>
      <c r="P2864" s="37" t="s">
        <v>1308</v>
      </c>
      <c r="Q2864" t="s">
        <v>5382</v>
      </c>
      <c r="R2864" t="s">
        <v>5160</v>
      </c>
      <c r="S2864" s="38">
        <v>0</v>
      </c>
      <c r="T2864" s="37">
        <v>1</v>
      </c>
      <c r="U2864" s="37">
        <v>1</v>
      </c>
      <c r="V2864" t="str">
        <f t="shared" ref="V2864" si="1256">H2864</f>
        <v>COP</v>
      </c>
    </row>
    <row r="2865" spans="1:22" x14ac:dyDescent="0.2">
      <c r="A2865" t="str">
        <f t="shared" ref="A2865" si="1257">D2865&amp;F2865&amp;E2865</f>
        <v>Servicios fabricante- Microsoft Soporte PremierMicrosoft Soporte PremierVSAU4</v>
      </c>
      <c r="B2865" t="str">
        <f t="shared" ref="B2865" si="1258">E2865&amp;F2865</f>
        <v>VSAU4Microsoft Soporte Premier</v>
      </c>
      <c r="D2865" t="s">
        <v>5156</v>
      </c>
      <c r="E2865" t="s">
        <v>5384</v>
      </c>
      <c r="F2865" s="37" t="s">
        <v>7648</v>
      </c>
      <c r="G2865" s="18" t="str">
        <f t="shared" ref="G2865" si="1259">D2865</f>
        <v>Servicios fabricante- Microsoft Soporte Premier</v>
      </c>
      <c r="H2865" s="18" t="s">
        <v>119</v>
      </c>
      <c r="I2865" s="37" t="s">
        <v>67</v>
      </c>
      <c r="J2865" t="s">
        <v>5385</v>
      </c>
      <c r="K2865" t="s">
        <v>5386</v>
      </c>
      <c r="L2865" t="s">
        <v>3940</v>
      </c>
      <c r="M2865" t="s">
        <v>65</v>
      </c>
      <c r="N2865" s="37" t="s">
        <v>5159</v>
      </c>
      <c r="O2865" s="37" t="s">
        <v>5171</v>
      </c>
      <c r="P2865" s="37" t="s">
        <v>1308</v>
      </c>
      <c r="Q2865" t="s">
        <v>5384</v>
      </c>
      <c r="R2865" t="s">
        <v>5160</v>
      </c>
      <c r="S2865" s="38">
        <v>1506070896</v>
      </c>
      <c r="T2865" s="37">
        <v>1</v>
      </c>
      <c r="U2865" s="37">
        <v>1</v>
      </c>
      <c r="V2865" t="str">
        <f t="shared" ref="V2865" si="1260">H2865</f>
        <v>COP</v>
      </c>
    </row>
    <row r="2866" spans="1:22" x14ac:dyDescent="0.2">
      <c r="A2866" t="str">
        <f t="shared" ref="A2866" si="1261">D2866&amp;F2866&amp;E2866</f>
        <v>Servicios fabricante- Microsoft Soporte PremierMicrosoft Soporte PremierVSAU3</v>
      </c>
      <c r="B2866" t="str">
        <f t="shared" ref="B2866" si="1262">E2866&amp;F2866</f>
        <v>VSAU3Microsoft Soporte Premier</v>
      </c>
      <c r="D2866" t="s">
        <v>5156</v>
      </c>
      <c r="E2866" t="s">
        <v>5387</v>
      </c>
      <c r="F2866" s="37" t="s">
        <v>7648</v>
      </c>
      <c r="G2866" s="18" t="str">
        <f t="shared" ref="G2866" si="1263">D2866</f>
        <v>Servicios fabricante- Microsoft Soporte Premier</v>
      </c>
      <c r="H2866" s="18" t="s">
        <v>119</v>
      </c>
      <c r="I2866" s="37" t="s">
        <v>67</v>
      </c>
      <c r="J2866" t="s">
        <v>5388</v>
      </c>
      <c r="K2866" t="s">
        <v>5386</v>
      </c>
      <c r="L2866" t="s">
        <v>3940</v>
      </c>
      <c r="M2866" t="s">
        <v>65</v>
      </c>
      <c r="N2866" s="37" t="s">
        <v>5159</v>
      </c>
      <c r="O2866" s="37" t="s">
        <v>5171</v>
      </c>
      <c r="P2866" s="37" t="s">
        <v>1308</v>
      </c>
      <c r="Q2866" t="s">
        <v>5387</v>
      </c>
      <c r="R2866" t="s">
        <v>5160</v>
      </c>
      <c r="S2866" s="38">
        <v>1137632284.8</v>
      </c>
      <c r="T2866" s="37">
        <v>1</v>
      </c>
      <c r="U2866" s="37">
        <v>1</v>
      </c>
      <c r="V2866" t="str">
        <f t="shared" ref="V2866" si="1264">H2866</f>
        <v>COP</v>
      </c>
    </row>
    <row r="2867" spans="1:22" x14ac:dyDescent="0.2">
      <c r="A2867" t="str">
        <f t="shared" ref="A2867" si="1265">D2867&amp;F2867&amp;E2867</f>
        <v>Servicios fabricante- Microsoft Soporte PremierMicrosoft Soporte PremierVSAU2</v>
      </c>
      <c r="B2867" t="str">
        <f t="shared" ref="B2867" si="1266">E2867&amp;F2867</f>
        <v>VSAU2Microsoft Soporte Premier</v>
      </c>
      <c r="D2867" t="s">
        <v>5156</v>
      </c>
      <c r="E2867" t="s">
        <v>5389</v>
      </c>
      <c r="F2867" s="37" t="s">
        <v>7648</v>
      </c>
      <c r="G2867" s="18" t="str">
        <f t="shared" ref="G2867" si="1267">D2867</f>
        <v>Servicios fabricante- Microsoft Soporte Premier</v>
      </c>
      <c r="H2867" s="18" t="s">
        <v>119</v>
      </c>
      <c r="I2867" s="37" t="s">
        <v>67</v>
      </c>
      <c r="J2867" t="s">
        <v>5390</v>
      </c>
      <c r="K2867" t="s">
        <v>5386</v>
      </c>
      <c r="L2867" t="s">
        <v>3940</v>
      </c>
      <c r="M2867" t="s">
        <v>65</v>
      </c>
      <c r="N2867" s="37" t="s">
        <v>5159</v>
      </c>
      <c r="O2867" s="37" t="s">
        <v>5171</v>
      </c>
      <c r="P2867" s="37" t="s">
        <v>1308</v>
      </c>
      <c r="Q2867" t="s">
        <v>5389</v>
      </c>
      <c r="R2867" t="s">
        <v>5160</v>
      </c>
      <c r="S2867" s="38">
        <v>762895478.39999998</v>
      </c>
      <c r="T2867" s="37">
        <v>1</v>
      </c>
      <c r="U2867" s="37">
        <v>1</v>
      </c>
      <c r="V2867" t="str">
        <f t="shared" ref="V2867" si="1268">H2867</f>
        <v>COP</v>
      </c>
    </row>
    <row r="2868" spans="1:22" x14ac:dyDescent="0.2">
      <c r="A2868" t="str">
        <f t="shared" ref="A2868" si="1269">D2868&amp;F2868&amp;E2868</f>
        <v>Servicios fabricante- Microsoft Soporte PremierMicrosoft Soporte PremierVSAU1</v>
      </c>
      <c r="B2868" t="str">
        <f t="shared" ref="B2868" si="1270">E2868&amp;F2868</f>
        <v>VSAU1Microsoft Soporte Premier</v>
      </c>
      <c r="D2868" t="s">
        <v>5156</v>
      </c>
      <c r="E2868" t="s">
        <v>5391</v>
      </c>
      <c r="F2868" s="37" t="s">
        <v>7648</v>
      </c>
      <c r="G2868" s="18" t="str">
        <f t="shared" ref="G2868" si="1271">D2868</f>
        <v>Servicios fabricante- Microsoft Soporte Premier</v>
      </c>
      <c r="H2868" s="18" t="s">
        <v>119</v>
      </c>
      <c r="I2868" s="37" t="s">
        <v>67</v>
      </c>
      <c r="J2868" t="s">
        <v>5392</v>
      </c>
      <c r="K2868" t="s">
        <v>5386</v>
      </c>
      <c r="L2868" t="s">
        <v>3940</v>
      </c>
      <c r="M2868" t="s">
        <v>65</v>
      </c>
      <c r="N2868" s="37" t="s">
        <v>5159</v>
      </c>
      <c r="O2868" s="37" t="s">
        <v>5171</v>
      </c>
      <c r="P2868" s="37" t="s">
        <v>1308</v>
      </c>
      <c r="Q2868" t="s">
        <v>5391</v>
      </c>
      <c r="R2868" t="s">
        <v>5160</v>
      </c>
      <c r="S2868" s="38">
        <v>381860476.80000001</v>
      </c>
      <c r="T2868" s="37">
        <v>1</v>
      </c>
      <c r="U2868" s="37">
        <v>1</v>
      </c>
      <c r="V2868" t="str">
        <f t="shared" ref="V2868" si="1272">H2868</f>
        <v>COP</v>
      </c>
    </row>
    <row r="2869" spans="1:22" x14ac:dyDescent="0.2">
      <c r="A2869" t="str">
        <f t="shared" ref="A2869" si="1273">D2869&amp;F2869&amp;E2869</f>
        <v>Servicios fabricante- Microsoft Soporte PremierMicrosoft Soporte PremierVRUI</v>
      </c>
      <c r="B2869" t="str">
        <f t="shared" ref="B2869" si="1274">E2869&amp;F2869</f>
        <v>VRUIMicrosoft Soporte Premier</v>
      </c>
      <c r="D2869" t="s">
        <v>5156</v>
      </c>
      <c r="E2869" t="s">
        <v>5393</v>
      </c>
      <c r="F2869" s="37" t="s">
        <v>7648</v>
      </c>
      <c r="G2869" s="18" t="str">
        <f t="shared" ref="G2869" si="1275">D2869</f>
        <v>Servicios fabricante- Microsoft Soporte Premier</v>
      </c>
      <c r="H2869" s="18" t="s">
        <v>119</v>
      </c>
      <c r="I2869" s="37" t="s">
        <v>67</v>
      </c>
      <c r="J2869" t="s">
        <v>5394</v>
      </c>
      <c r="K2869" t="s">
        <v>65</v>
      </c>
      <c r="L2869" t="s">
        <v>3940</v>
      </c>
      <c r="M2869" t="s">
        <v>65</v>
      </c>
      <c r="N2869" s="37" t="s">
        <v>5159</v>
      </c>
      <c r="O2869" s="37" t="s">
        <v>5171</v>
      </c>
      <c r="P2869" s="37" t="s">
        <v>1308</v>
      </c>
      <c r="Q2869" t="s">
        <v>5393</v>
      </c>
      <c r="R2869" t="s">
        <v>5160</v>
      </c>
      <c r="S2869" s="38">
        <v>22800000</v>
      </c>
      <c r="T2869" s="37">
        <v>1</v>
      </c>
      <c r="U2869" s="37">
        <v>1</v>
      </c>
      <c r="V2869" t="str">
        <f t="shared" ref="V2869" si="1276">H2869</f>
        <v>COP</v>
      </c>
    </row>
    <row r="2870" spans="1:22" x14ac:dyDescent="0.2">
      <c r="A2870" t="str">
        <f t="shared" ref="A2870" si="1277">D2870&amp;F2870&amp;E2870</f>
        <v>Servicios fabricante- Microsoft Soporte PremierMicrosoft Soporte PremierVRLN</v>
      </c>
      <c r="B2870" t="str">
        <f t="shared" ref="B2870" si="1278">E2870&amp;F2870</f>
        <v>VRLNMicrosoft Soporte Premier</v>
      </c>
      <c r="D2870" t="s">
        <v>5156</v>
      </c>
      <c r="E2870" t="s">
        <v>5395</v>
      </c>
      <c r="F2870" s="37" t="s">
        <v>7648</v>
      </c>
      <c r="G2870" s="18" t="str">
        <f t="shared" ref="G2870" si="1279">D2870</f>
        <v>Servicios fabricante- Microsoft Soporte Premier</v>
      </c>
      <c r="H2870" s="18" t="s">
        <v>119</v>
      </c>
      <c r="I2870" s="37" t="s">
        <v>67</v>
      </c>
      <c r="J2870" t="s">
        <v>5396</v>
      </c>
      <c r="K2870" t="s">
        <v>65</v>
      </c>
      <c r="L2870" t="s">
        <v>3940</v>
      </c>
      <c r="M2870" t="s">
        <v>65</v>
      </c>
      <c r="N2870" s="37" t="s">
        <v>5159</v>
      </c>
      <c r="O2870" s="37" t="s">
        <v>5171</v>
      </c>
      <c r="P2870" s="37" t="s">
        <v>1308</v>
      </c>
      <c r="Q2870" t="s">
        <v>5395</v>
      </c>
      <c r="R2870" t="s">
        <v>5160</v>
      </c>
      <c r="S2870" s="38">
        <v>17200000</v>
      </c>
      <c r="T2870" s="37">
        <v>1</v>
      </c>
      <c r="U2870" s="37">
        <v>1</v>
      </c>
      <c r="V2870" t="str">
        <f t="shared" ref="V2870" si="1280">H2870</f>
        <v>COP</v>
      </c>
    </row>
    <row r="2871" spans="1:22" x14ac:dyDescent="0.2">
      <c r="A2871" t="str">
        <f t="shared" ref="A2871" si="1281">D2871&amp;F2871&amp;E2871</f>
        <v>Servicios fabricante- Microsoft Soporte PremierMicrosoft Soporte PremierVPWF</v>
      </c>
      <c r="B2871" t="str">
        <f t="shared" ref="B2871" si="1282">E2871&amp;F2871</f>
        <v>VPWFMicrosoft Soporte Premier</v>
      </c>
      <c r="D2871" t="s">
        <v>5156</v>
      </c>
      <c r="E2871" t="s">
        <v>5397</v>
      </c>
      <c r="F2871" s="37" t="s">
        <v>7648</v>
      </c>
      <c r="G2871" s="18" t="str">
        <f t="shared" ref="G2871" si="1283">D2871</f>
        <v>Servicios fabricante- Microsoft Soporte Premier</v>
      </c>
      <c r="H2871" s="18" t="s">
        <v>119</v>
      </c>
      <c r="I2871" s="37" t="s">
        <v>67</v>
      </c>
      <c r="J2871" t="s">
        <v>5398</v>
      </c>
      <c r="K2871" t="s">
        <v>65</v>
      </c>
      <c r="L2871" t="s">
        <v>3940</v>
      </c>
      <c r="M2871" t="s">
        <v>65</v>
      </c>
      <c r="N2871" s="37" t="s">
        <v>5159</v>
      </c>
      <c r="O2871" s="37" t="s">
        <v>5171</v>
      </c>
      <c r="P2871" s="37" t="s">
        <v>1308</v>
      </c>
      <c r="Q2871" t="s">
        <v>5397</v>
      </c>
      <c r="R2871" t="s">
        <v>5160</v>
      </c>
      <c r="S2871" s="38">
        <v>108800000</v>
      </c>
      <c r="T2871" s="37">
        <v>1</v>
      </c>
      <c r="U2871" s="37">
        <v>1</v>
      </c>
      <c r="V2871" t="str">
        <f t="shared" ref="V2871" si="1284">H2871</f>
        <v>COP</v>
      </c>
    </row>
    <row r="2872" spans="1:22" x14ac:dyDescent="0.2">
      <c r="A2872" t="str">
        <f t="shared" ref="A2872" si="1285">D2872&amp;F2872&amp;E2872</f>
        <v>Servicios fabricante- Microsoft Soporte PremierMicrosoft Soporte PremierVPUN</v>
      </c>
      <c r="B2872" t="str">
        <f t="shared" ref="B2872" si="1286">E2872&amp;F2872</f>
        <v>VPUNMicrosoft Soporte Premier</v>
      </c>
      <c r="D2872" t="s">
        <v>5156</v>
      </c>
      <c r="E2872" t="s">
        <v>5399</v>
      </c>
      <c r="F2872" s="37" t="s">
        <v>7648</v>
      </c>
      <c r="G2872" s="18" t="str">
        <f t="shared" ref="G2872" si="1287">D2872</f>
        <v>Servicios fabricante- Microsoft Soporte Premier</v>
      </c>
      <c r="H2872" s="18" t="s">
        <v>119</v>
      </c>
      <c r="I2872" s="37" t="s">
        <v>67</v>
      </c>
      <c r="J2872" t="s">
        <v>5400</v>
      </c>
      <c r="K2872" t="s">
        <v>65</v>
      </c>
      <c r="L2872" t="s">
        <v>3940</v>
      </c>
      <c r="M2872" t="s">
        <v>65</v>
      </c>
      <c r="N2872" s="37" t="s">
        <v>5159</v>
      </c>
      <c r="O2872" s="37" t="s">
        <v>66</v>
      </c>
      <c r="P2872" s="37" t="s">
        <v>1308</v>
      </c>
      <c r="Q2872" t="s">
        <v>5399</v>
      </c>
      <c r="R2872" t="s">
        <v>5160</v>
      </c>
      <c r="S2872" s="38">
        <v>111600000</v>
      </c>
      <c r="T2872" s="37">
        <v>1</v>
      </c>
      <c r="U2872" s="37">
        <v>1</v>
      </c>
      <c r="V2872" t="str">
        <f t="shared" ref="V2872" si="1288">H2872</f>
        <v>COP</v>
      </c>
    </row>
    <row r="2873" spans="1:22" x14ac:dyDescent="0.2">
      <c r="A2873" t="str">
        <f t="shared" ref="A2873" si="1289">D2873&amp;F2873&amp;E2873</f>
        <v>Servicios fabricante- Microsoft Soporte PremierMicrosoft Soporte PremierVPUI</v>
      </c>
      <c r="B2873" t="str">
        <f t="shared" ref="B2873" si="1290">E2873&amp;F2873</f>
        <v>VPUIMicrosoft Soporte Premier</v>
      </c>
      <c r="D2873" t="s">
        <v>5156</v>
      </c>
      <c r="E2873" t="s">
        <v>5401</v>
      </c>
      <c r="F2873" s="37" t="s">
        <v>7648</v>
      </c>
      <c r="G2873" s="18" t="str">
        <f t="shared" ref="G2873" si="1291">D2873</f>
        <v>Servicios fabricante- Microsoft Soporte Premier</v>
      </c>
      <c r="H2873" s="18" t="s">
        <v>119</v>
      </c>
      <c r="I2873" s="37" t="s">
        <v>67</v>
      </c>
      <c r="J2873" t="s">
        <v>5402</v>
      </c>
      <c r="K2873" t="s">
        <v>65</v>
      </c>
      <c r="L2873" t="s">
        <v>3940</v>
      </c>
      <c r="M2873" t="s">
        <v>65</v>
      </c>
      <c r="N2873" s="37" t="s">
        <v>5159</v>
      </c>
      <c r="O2873" s="37" t="s">
        <v>5171</v>
      </c>
      <c r="P2873" s="37" t="s">
        <v>1308</v>
      </c>
      <c r="Q2873" t="s">
        <v>5401</v>
      </c>
      <c r="R2873" t="s">
        <v>5160</v>
      </c>
      <c r="S2873" s="38">
        <v>17200000</v>
      </c>
      <c r="T2873" s="37">
        <v>1</v>
      </c>
      <c r="U2873" s="37">
        <v>1</v>
      </c>
      <c r="V2873" t="str">
        <f t="shared" ref="V2873" si="1292">H2873</f>
        <v>COP</v>
      </c>
    </row>
    <row r="2874" spans="1:22" x14ac:dyDescent="0.2">
      <c r="A2874" t="str">
        <f t="shared" ref="A2874" si="1293">D2874&amp;F2874&amp;E2874</f>
        <v>Servicios fabricante- Microsoft Soporte PremierMicrosoft Soporte PremierVPPM</v>
      </c>
      <c r="B2874" t="str">
        <f t="shared" ref="B2874" si="1294">E2874&amp;F2874</f>
        <v>VPPMMicrosoft Soporte Premier</v>
      </c>
      <c r="D2874" t="s">
        <v>5156</v>
      </c>
      <c r="E2874" t="s">
        <v>5403</v>
      </c>
      <c r="F2874" s="37" t="s">
        <v>7648</v>
      </c>
      <c r="G2874" s="18" t="str">
        <f t="shared" ref="G2874" si="1295">D2874</f>
        <v>Servicios fabricante- Microsoft Soporte Premier</v>
      </c>
      <c r="H2874" s="18" t="s">
        <v>119</v>
      </c>
      <c r="I2874" s="37" t="s">
        <v>67</v>
      </c>
      <c r="J2874" t="s">
        <v>5404</v>
      </c>
      <c r="K2874" t="s">
        <v>65</v>
      </c>
      <c r="L2874" t="s">
        <v>3940</v>
      </c>
      <c r="M2874" t="s">
        <v>65</v>
      </c>
      <c r="N2874" s="37" t="s">
        <v>5159</v>
      </c>
      <c r="O2874" s="37" t="s">
        <v>66</v>
      </c>
      <c r="P2874" s="37" t="s">
        <v>1308</v>
      </c>
      <c r="Q2874" t="s">
        <v>5403</v>
      </c>
      <c r="R2874" t="s">
        <v>5160</v>
      </c>
      <c r="S2874" s="38">
        <v>99600000</v>
      </c>
      <c r="T2874" s="37">
        <v>1</v>
      </c>
      <c r="U2874" s="37">
        <v>1</v>
      </c>
      <c r="V2874" t="str">
        <f t="shared" ref="V2874" si="1296">H2874</f>
        <v>COP</v>
      </c>
    </row>
    <row r="2875" spans="1:22" x14ac:dyDescent="0.2">
      <c r="A2875" t="str">
        <f t="shared" ref="A2875" si="1297">D2875&amp;F2875&amp;E2875</f>
        <v>Servicios fabricante- Microsoft Soporte PremierMicrosoft Soporte PremierVPPI</v>
      </c>
      <c r="B2875" t="str">
        <f t="shared" ref="B2875" si="1298">E2875&amp;F2875</f>
        <v>VPPIMicrosoft Soporte Premier</v>
      </c>
      <c r="D2875" t="s">
        <v>5156</v>
      </c>
      <c r="E2875" t="s">
        <v>5405</v>
      </c>
      <c r="F2875" s="37" t="s">
        <v>7648</v>
      </c>
      <c r="G2875" s="18" t="str">
        <f t="shared" ref="G2875" si="1299">D2875</f>
        <v>Servicios fabricante- Microsoft Soporte Premier</v>
      </c>
      <c r="H2875" s="18" t="s">
        <v>119</v>
      </c>
      <c r="I2875" s="37" t="s">
        <v>67</v>
      </c>
      <c r="J2875" t="s">
        <v>5406</v>
      </c>
      <c r="K2875" t="s">
        <v>65</v>
      </c>
      <c r="L2875" t="s">
        <v>3940</v>
      </c>
      <c r="M2875" t="s">
        <v>65</v>
      </c>
      <c r="N2875" s="37" t="s">
        <v>5159</v>
      </c>
      <c r="O2875" s="37" t="s">
        <v>5171</v>
      </c>
      <c r="P2875" s="37" t="s">
        <v>1308</v>
      </c>
      <c r="Q2875" t="s">
        <v>5405</v>
      </c>
      <c r="R2875" t="s">
        <v>5160</v>
      </c>
      <c r="S2875" s="38">
        <v>111600000</v>
      </c>
      <c r="T2875" s="37">
        <v>1</v>
      </c>
      <c r="U2875" s="37">
        <v>1</v>
      </c>
      <c r="V2875" t="str">
        <f t="shared" ref="V2875" si="1300">H2875</f>
        <v>COP</v>
      </c>
    </row>
    <row r="2876" spans="1:22" x14ac:dyDescent="0.2">
      <c r="A2876" t="str">
        <f t="shared" ref="A2876" si="1301">D2876&amp;F2876&amp;E2876</f>
        <v>Servicios fabricante- Microsoft Soporte PremierMicrosoft Soporte PremierVPOR</v>
      </c>
      <c r="B2876" t="str">
        <f t="shared" ref="B2876" si="1302">E2876&amp;F2876</f>
        <v>VPORMicrosoft Soporte Premier</v>
      </c>
      <c r="D2876" t="s">
        <v>5156</v>
      </c>
      <c r="E2876" t="s">
        <v>5407</v>
      </c>
      <c r="F2876" s="37" t="s">
        <v>7648</v>
      </c>
      <c r="G2876" s="18" t="str">
        <f t="shared" ref="G2876" si="1303">D2876</f>
        <v>Servicios fabricante- Microsoft Soporte Premier</v>
      </c>
      <c r="H2876" s="18" t="s">
        <v>119</v>
      </c>
      <c r="I2876" s="37" t="s">
        <v>67</v>
      </c>
      <c r="J2876" t="s">
        <v>5408</v>
      </c>
      <c r="K2876" t="s">
        <v>65</v>
      </c>
      <c r="L2876" t="s">
        <v>3940</v>
      </c>
      <c r="M2876" t="s">
        <v>65</v>
      </c>
      <c r="N2876" s="37" t="s">
        <v>5159</v>
      </c>
      <c r="O2876" s="37" t="s">
        <v>5171</v>
      </c>
      <c r="P2876" s="37" t="s">
        <v>1308</v>
      </c>
      <c r="Q2876" t="s">
        <v>5407</v>
      </c>
      <c r="R2876" t="s">
        <v>5160</v>
      </c>
      <c r="S2876" s="38">
        <v>127600000</v>
      </c>
      <c r="T2876" s="37">
        <v>1</v>
      </c>
      <c r="U2876" s="37">
        <v>1</v>
      </c>
      <c r="V2876" t="str">
        <f t="shared" ref="V2876" si="1304">H2876</f>
        <v>COP</v>
      </c>
    </row>
    <row r="2877" spans="1:22" x14ac:dyDescent="0.2">
      <c r="A2877" t="str">
        <f t="shared" ref="A2877" si="1305">D2877&amp;F2877&amp;E2877</f>
        <v>Servicios fabricante- Microsoft Soporte PremierMicrosoft Soporte PremierVPOF</v>
      </c>
      <c r="B2877" t="str">
        <f t="shared" ref="B2877" si="1306">E2877&amp;F2877</f>
        <v>VPOFMicrosoft Soporte Premier</v>
      </c>
      <c r="D2877" t="s">
        <v>5156</v>
      </c>
      <c r="E2877" t="s">
        <v>5409</v>
      </c>
      <c r="F2877" s="37" t="s">
        <v>7648</v>
      </c>
      <c r="G2877" s="18" t="str">
        <f t="shared" ref="G2877" si="1307">D2877</f>
        <v>Servicios fabricante- Microsoft Soporte Premier</v>
      </c>
      <c r="H2877" s="18" t="s">
        <v>119</v>
      </c>
      <c r="I2877" s="37" t="s">
        <v>67</v>
      </c>
      <c r="J2877" t="s">
        <v>5410</v>
      </c>
      <c r="K2877" t="s">
        <v>65</v>
      </c>
      <c r="L2877" t="s">
        <v>3940</v>
      </c>
      <c r="M2877" t="s">
        <v>65</v>
      </c>
      <c r="N2877" s="37" t="s">
        <v>5159</v>
      </c>
      <c r="O2877" s="37" t="s">
        <v>5171</v>
      </c>
      <c r="P2877" s="37" t="s">
        <v>1308</v>
      </c>
      <c r="Q2877" t="s">
        <v>5409</v>
      </c>
      <c r="R2877" t="s">
        <v>5160</v>
      </c>
      <c r="S2877" s="38">
        <v>160000000</v>
      </c>
      <c r="T2877" s="37">
        <v>1</v>
      </c>
      <c r="U2877" s="37">
        <v>1</v>
      </c>
      <c r="V2877" t="str">
        <f t="shared" ref="V2877" si="1308">H2877</f>
        <v>COP</v>
      </c>
    </row>
    <row r="2878" spans="1:22" x14ac:dyDescent="0.2">
      <c r="A2878" t="str">
        <f t="shared" ref="A2878" si="1309">D2878&amp;F2878&amp;E2878</f>
        <v>Servicios fabricante- Microsoft Soporte PremierMicrosoft Soporte PremierVPOC</v>
      </c>
      <c r="B2878" t="str">
        <f t="shared" ref="B2878" si="1310">E2878&amp;F2878</f>
        <v>VPOCMicrosoft Soporte Premier</v>
      </c>
      <c r="D2878" t="s">
        <v>5156</v>
      </c>
      <c r="E2878" t="s">
        <v>5411</v>
      </c>
      <c r="F2878" s="37" t="s">
        <v>7648</v>
      </c>
      <c r="G2878" s="18" t="str">
        <f t="shared" ref="G2878" si="1311">D2878</f>
        <v>Servicios fabricante- Microsoft Soporte Premier</v>
      </c>
      <c r="H2878" s="18" t="s">
        <v>119</v>
      </c>
      <c r="I2878" s="37" t="s">
        <v>67</v>
      </c>
      <c r="J2878" t="s">
        <v>5412</v>
      </c>
      <c r="K2878" t="s">
        <v>65</v>
      </c>
      <c r="L2878" t="s">
        <v>3940</v>
      </c>
      <c r="M2878" t="s">
        <v>65</v>
      </c>
      <c r="N2878" s="37" t="s">
        <v>5159</v>
      </c>
      <c r="O2878" s="37" t="s">
        <v>5171</v>
      </c>
      <c r="P2878" s="37" t="s">
        <v>1308</v>
      </c>
      <c r="Q2878" t="s">
        <v>5411</v>
      </c>
      <c r="R2878" t="s">
        <v>5160</v>
      </c>
      <c r="S2878" s="38">
        <v>52800000</v>
      </c>
      <c r="T2878" s="37">
        <v>1</v>
      </c>
      <c r="U2878" s="37">
        <v>1</v>
      </c>
      <c r="V2878" t="str">
        <f t="shared" ref="V2878" si="1312">H2878</f>
        <v>COP</v>
      </c>
    </row>
    <row r="2879" spans="1:22" x14ac:dyDescent="0.2">
      <c r="A2879" t="str">
        <f t="shared" ref="A2879" si="1313">D2879&amp;F2879&amp;E2879</f>
        <v>Servicios fabricante- Microsoft Soporte PremierMicrosoft Soporte PremierVPLI</v>
      </c>
      <c r="B2879" t="str">
        <f t="shared" ref="B2879" si="1314">E2879&amp;F2879</f>
        <v>VPLIMicrosoft Soporte Premier</v>
      </c>
      <c r="D2879" t="s">
        <v>5156</v>
      </c>
      <c r="E2879" t="s">
        <v>5413</v>
      </c>
      <c r="F2879" s="37" t="s">
        <v>7648</v>
      </c>
      <c r="G2879" s="18" t="str">
        <f t="shared" ref="G2879" si="1315">D2879</f>
        <v>Servicios fabricante- Microsoft Soporte Premier</v>
      </c>
      <c r="H2879" s="18" t="s">
        <v>119</v>
      </c>
      <c r="I2879" s="37" t="s">
        <v>67</v>
      </c>
      <c r="J2879" t="s">
        <v>5414</v>
      </c>
      <c r="K2879" t="s">
        <v>65</v>
      </c>
      <c r="L2879" t="s">
        <v>3940</v>
      </c>
      <c r="M2879" t="s">
        <v>65</v>
      </c>
      <c r="N2879" s="37" t="s">
        <v>5159</v>
      </c>
      <c r="O2879" s="37" t="s">
        <v>5171</v>
      </c>
      <c r="P2879" s="37" t="s">
        <v>1308</v>
      </c>
      <c r="Q2879" t="s">
        <v>5413</v>
      </c>
      <c r="R2879" t="s">
        <v>5160</v>
      </c>
      <c r="S2879" s="38">
        <v>17200000</v>
      </c>
      <c r="T2879" s="37">
        <v>1</v>
      </c>
      <c r="U2879" s="37">
        <v>1</v>
      </c>
      <c r="V2879" t="str">
        <f t="shared" ref="V2879" si="1316">H2879</f>
        <v>COP</v>
      </c>
    </row>
    <row r="2880" spans="1:22" x14ac:dyDescent="0.2">
      <c r="A2880" t="str">
        <f t="shared" ref="A2880" si="1317">D2880&amp;F2880&amp;E2880</f>
        <v>Servicios fabricante- Microsoft Soporte PremierMicrosoft Soporte PremierVPLE</v>
      </c>
      <c r="B2880" t="str">
        <f t="shared" ref="B2880" si="1318">E2880&amp;F2880</f>
        <v>VPLEMicrosoft Soporte Premier</v>
      </c>
      <c r="D2880" t="s">
        <v>5156</v>
      </c>
      <c r="E2880" t="s">
        <v>5415</v>
      </c>
      <c r="F2880" s="37" t="s">
        <v>7648</v>
      </c>
      <c r="G2880" s="18" t="str">
        <f t="shared" ref="G2880" si="1319">D2880</f>
        <v>Servicios fabricante- Microsoft Soporte Premier</v>
      </c>
      <c r="H2880" s="18" t="s">
        <v>119</v>
      </c>
      <c r="I2880" s="37" t="s">
        <v>67</v>
      </c>
      <c r="J2880" t="s">
        <v>5416</v>
      </c>
      <c r="K2880" t="s">
        <v>65</v>
      </c>
      <c r="L2880" t="s">
        <v>3940</v>
      </c>
      <c r="M2880" t="s">
        <v>65</v>
      </c>
      <c r="N2880" s="37" t="s">
        <v>5159</v>
      </c>
      <c r="O2880" s="37" t="s">
        <v>5171</v>
      </c>
      <c r="P2880" s="37" t="s">
        <v>1308</v>
      </c>
      <c r="Q2880" t="s">
        <v>5415</v>
      </c>
      <c r="R2880" t="s">
        <v>5160</v>
      </c>
      <c r="S2880" s="38">
        <v>87600000</v>
      </c>
      <c r="T2880" s="37">
        <v>1</v>
      </c>
      <c r="U2880" s="37">
        <v>1</v>
      </c>
      <c r="V2880" t="str">
        <f t="shared" ref="V2880" si="1320">H2880</f>
        <v>COP</v>
      </c>
    </row>
    <row r="2881" spans="1:22" x14ac:dyDescent="0.2">
      <c r="A2881" t="str">
        <f t="shared" ref="A2881" si="1321">D2881&amp;F2881&amp;E2881</f>
        <v>Servicios fabricante- Microsoft Soporte PremierMicrosoft Soporte PremierVPHR</v>
      </c>
      <c r="B2881" t="str">
        <f t="shared" ref="B2881" si="1322">E2881&amp;F2881</f>
        <v>VPHRMicrosoft Soporte Premier</v>
      </c>
      <c r="D2881" t="s">
        <v>5156</v>
      </c>
      <c r="E2881" t="s">
        <v>5417</v>
      </c>
      <c r="F2881" s="37" t="s">
        <v>7648</v>
      </c>
      <c r="G2881" s="18" t="str">
        <f t="shared" ref="G2881" si="1323">D2881</f>
        <v>Servicios fabricante- Microsoft Soporte Premier</v>
      </c>
      <c r="H2881" s="18" t="s">
        <v>119</v>
      </c>
      <c r="I2881" s="37" t="s">
        <v>67</v>
      </c>
      <c r="J2881" t="s">
        <v>5418</v>
      </c>
      <c r="K2881" t="s">
        <v>65</v>
      </c>
      <c r="L2881" t="s">
        <v>3940</v>
      </c>
      <c r="M2881" t="s">
        <v>65</v>
      </c>
      <c r="N2881" s="37" t="s">
        <v>5159</v>
      </c>
      <c r="O2881" s="37" t="s">
        <v>5171</v>
      </c>
      <c r="P2881" s="37" t="s">
        <v>1308</v>
      </c>
      <c r="Q2881" t="s">
        <v>5417</v>
      </c>
      <c r="R2881" t="s">
        <v>5160</v>
      </c>
      <c r="S2881" s="38">
        <v>28800000</v>
      </c>
      <c r="T2881" s="37">
        <v>1</v>
      </c>
      <c r="U2881" s="37">
        <v>1</v>
      </c>
      <c r="V2881" t="str">
        <f t="shared" ref="V2881" si="1324">H2881</f>
        <v>COP</v>
      </c>
    </row>
    <row r="2882" spans="1:22" x14ac:dyDescent="0.2">
      <c r="A2882" t="str">
        <f t="shared" ref="A2882" si="1325">D2882&amp;F2882&amp;E2882</f>
        <v>Servicios fabricante- Microsoft Soporte PremierMicrosoft Soporte PremierVPAA</v>
      </c>
      <c r="B2882" t="str">
        <f t="shared" ref="B2882" si="1326">E2882&amp;F2882</f>
        <v>VPAAMicrosoft Soporte Premier</v>
      </c>
      <c r="D2882" t="s">
        <v>5156</v>
      </c>
      <c r="E2882" t="s">
        <v>5419</v>
      </c>
      <c r="F2882" s="37" t="s">
        <v>7648</v>
      </c>
      <c r="G2882" s="18" t="str">
        <f t="shared" ref="G2882" si="1327">D2882</f>
        <v>Servicios fabricante- Microsoft Soporte Premier</v>
      </c>
      <c r="H2882" s="18" t="s">
        <v>119</v>
      </c>
      <c r="I2882" s="37" t="s">
        <v>67</v>
      </c>
      <c r="J2882" t="s">
        <v>5420</v>
      </c>
      <c r="K2882" t="s">
        <v>65</v>
      </c>
      <c r="L2882" t="s">
        <v>3940</v>
      </c>
      <c r="M2882" t="s">
        <v>65</v>
      </c>
      <c r="N2882" s="37" t="s">
        <v>5159</v>
      </c>
      <c r="O2882" s="37" t="s">
        <v>5171</v>
      </c>
      <c r="P2882" s="37" t="s">
        <v>1308</v>
      </c>
      <c r="Q2882" t="s">
        <v>5419</v>
      </c>
      <c r="R2882" t="s">
        <v>5160</v>
      </c>
      <c r="S2882" s="38">
        <v>80000000</v>
      </c>
      <c r="T2882" s="37">
        <v>1</v>
      </c>
      <c r="U2882" s="37">
        <v>1</v>
      </c>
      <c r="V2882" t="str">
        <f t="shared" ref="V2882" si="1328">H2882</f>
        <v>COP</v>
      </c>
    </row>
    <row r="2883" spans="1:22" x14ac:dyDescent="0.2">
      <c r="A2883" t="str">
        <f t="shared" ref="A2883" si="1329">D2883&amp;F2883&amp;E2883</f>
        <v>Servicios fabricante- Microsoft Soporte PremierMicrosoft Soporte PremierVOWW</v>
      </c>
      <c r="B2883" t="str">
        <f t="shared" ref="B2883" si="1330">E2883&amp;F2883</f>
        <v>VOWWMicrosoft Soporte Premier</v>
      </c>
      <c r="D2883" t="s">
        <v>5156</v>
      </c>
      <c r="E2883" t="s">
        <v>5421</v>
      </c>
      <c r="F2883" s="37" t="s">
        <v>7648</v>
      </c>
      <c r="G2883" s="18" t="str">
        <f t="shared" ref="G2883" si="1331">D2883</f>
        <v>Servicios fabricante- Microsoft Soporte Premier</v>
      </c>
      <c r="H2883" s="18" t="s">
        <v>119</v>
      </c>
      <c r="I2883" s="37" t="s">
        <v>67</v>
      </c>
      <c r="J2883" t="s">
        <v>5422</v>
      </c>
      <c r="K2883" t="s">
        <v>65</v>
      </c>
      <c r="L2883" t="s">
        <v>3940</v>
      </c>
      <c r="M2883" t="s">
        <v>65</v>
      </c>
      <c r="N2883" s="37" t="s">
        <v>5159</v>
      </c>
      <c r="O2883" s="37" t="s">
        <v>66</v>
      </c>
      <c r="P2883" s="37" t="s">
        <v>1308</v>
      </c>
      <c r="Q2883" t="s">
        <v>5421</v>
      </c>
      <c r="R2883" t="s">
        <v>5160</v>
      </c>
      <c r="S2883" s="38">
        <v>78400000</v>
      </c>
      <c r="T2883" s="37">
        <v>1</v>
      </c>
      <c r="U2883" s="37">
        <v>1</v>
      </c>
      <c r="V2883" t="str">
        <f t="shared" ref="V2883" si="1332">H2883</f>
        <v>COP</v>
      </c>
    </row>
    <row r="2884" spans="1:22" x14ac:dyDescent="0.2">
      <c r="A2884" t="str">
        <f t="shared" ref="A2884" si="1333">D2884&amp;F2884&amp;E2884</f>
        <v>Servicios fabricante- Microsoft Soporte PremierMicrosoft Soporte PremierVOUS</v>
      </c>
      <c r="B2884" t="str">
        <f t="shared" ref="B2884" si="1334">E2884&amp;F2884</f>
        <v>VOUSMicrosoft Soporte Premier</v>
      </c>
      <c r="D2884" t="s">
        <v>5156</v>
      </c>
      <c r="E2884" t="s">
        <v>5423</v>
      </c>
      <c r="F2884" s="37" t="s">
        <v>7648</v>
      </c>
      <c r="G2884" s="18" t="str">
        <f t="shared" ref="G2884" si="1335">D2884</f>
        <v>Servicios fabricante- Microsoft Soporte Premier</v>
      </c>
      <c r="H2884" s="18" t="s">
        <v>119</v>
      </c>
      <c r="I2884" s="37" t="s">
        <v>67</v>
      </c>
      <c r="J2884" t="s">
        <v>5424</v>
      </c>
      <c r="K2884" t="s">
        <v>65</v>
      </c>
      <c r="L2884" t="s">
        <v>3940</v>
      </c>
      <c r="M2884" t="s">
        <v>65</v>
      </c>
      <c r="N2884" s="37" t="s">
        <v>5159</v>
      </c>
      <c r="O2884" s="37" t="s">
        <v>5171</v>
      </c>
      <c r="P2884" s="37" t="s">
        <v>1308</v>
      </c>
      <c r="Q2884" t="s">
        <v>5423</v>
      </c>
      <c r="R2884" t="s">
        <v>5160</v>
      </c>
      <c r="S2884" s="38">
        <v>99600000</v>
      </c>
      <c r="T2884" s="37">
        <v>1</v>
      </c>
      <c r="U2884" s="37">
        <v>1</v>
      </c>
      <c r="V2884" t="str">
        <f t="shared" ref="V2884" si="1336">H2884</f>
        <v>COP</v>
      </c>
    </row>
    <row r="2885" spans="1:22" x14ac:dyDescent="0.2">
      <c r="A2885" t="str">
        <f t="shared" ref="A2885" si="1337">D2885&amp;F2885&amp;E2885</f>
        <v>Servicios fabricante- Microsoft Soporte PremierMicrosoft Soporte PremierVOUN</v>
      </c>
      <c r="B2885" t="str">
        <f t="shared" ref="B2885" si="1338">E2885&amp;F2885</f>
        <v>VOUNMicrosoft Soporte Premier</v>
      </c>
      <c r="D2885" t="s">
        <v>5156</v>
      </c>
      <c r="E2885" t="s">
        <v>5425</v>
      </c>
      <c r="F2885" s="37" t="s">
        <v>7648</v>
      </c>
      <c r="G2885" s="18" t="str">
        <f t="shared" ref="G2885" si="1339">D2885</f>
        <v>Servicios fabricante- Microsoft Soporte Premier</v>
      </c>
      <c r="H2885" s="18" t="s">
        <v>119</v>
      </c>
      <c r="I2885" s="37" t="s">
        <v>67</v>
      </c>
      <c r="J2885" t="s">
        <v>5426</v>
      </c>
      <c r="K2885" t="s">
        <v>65</v>
      </c>
      <c r="L2885" t="s">
        <v>3940</v>
      </c>
      <c r="M2885" t="s">
        <v>65</v>
      </c>
      <c r="N2885" s="37" t="s">
        <v>5159</v>
      </c>
      <c r="O2885" s="37" t="s">
        <v>5171</v>
      </c>
      <c r="P2885" s="37" t="s">
        <v>1308</v>
      </c>
      <c r="Q2885" t="s">
        <v>5425</v>
      </c>
      <c r="R2885" t="s">
        <v>5160</v>
      </c>
      <c r="S2885" s="38">
        <v>99600000</v>
      </c>
      <c r="T2885" s="37">
        <v>1</v>
      </c>
      <c r="U2885" s="37">
        <v>1</v>
      </c>
      <c r="V2885" t="str">
        <f t="shared" ref="V2885" si="1340">H2885</f>
        <v>COP</v>
      </c>
    </row>
    <row r="2886" spans="1:22" x14ac:dyDescent="0.2">
      <c r="A2886" t="str">
        <f t="shared" ref="A2886" si="1341">D2886&amp;F2886&amp;E2886</f>
        <v>Servicios fabricante- Microsoft Soporte PremierMicrosoft Soporte PremierVOKZ</v>
      </c>
      <c r="B2886" t="str">
        <f t="shared" ref="B2886" si="1342">E2886&amp;F2886</f>
        <v>VOKZMicrosoft Soporte Premier</v>
      </c>
      <c r="D2886" t="s">
        <v>5156</v>
      </c>
      <c r="E2886" t="s">
        <v>5427</v>
      </c>
      <c r="F2886" s="37" t="s">
        <v>7648</v>
      </c>
      <c r="G2886" s="18" t="str">
        <f t="shared" ref="G2886" si="1343">D2886</f>
        <v>Servicios fabricante- Microsoft Soporte Premier</v>
      </c>
      <c r="H2886" s="18" t="s">
        <v>119</v>
      </c>
      <c r="I2886" s="37" t="s">
        <v>67</v>
      </c>
      <c r="J2886" t="s">
        <v>5428</v>
      </c>
      <c r="K2886" t="s">
        <v>65</v>
      </c>
      <c r="L2886" t="s">
        <v>3940</v>
      </c>
      <c r="M2886" t="s">
        <v>65</v>
      </c>
      <c r="N2886" s="37" t="s">
        <v>5159</v>
      </c>
      <c r="O2886" s="37" t="s">
        <v>5171</v>
      </c>
      <c r="P2886" s="37" t="s">
        <v>1308</v>
      </c>
      <c r="Q2886" t="s">
        <v>5427</v>
      </c>
      <c r="R2886" t="s">
        <v>5160</v>
      </c>
      <c r="S2886" s="38">
        <v>99600000</v>
      </c>
      <c r="T2886" s="37">
        <v>1</v>
      </c>
      <c r="U2886" s="37">
        <v>1</v>
      </c>
      <c r="V2886" t="str">
        <f t="shared" ref="V2886" si="1344">H2886</f>
        <v>COP</v>
      </c>
    </row>
    <row r="2887" spans="1:22" x14ac:dyDescent="0.2">
      <c r="A2887" t="str">
        <f t="shared" ref="A2887" si="1345">D2887&amp;F2887&amp;E2887</f>
        <v>Servicios fabricante- Microsoft Soporte PremierMicrosoft Soporte PremierVOIT</v>
      </c>
      <c r="B2887" t="str">
        <f t="shared" ref="B2887" si="1346">E2887&amp;F2887</f>
        <v>VOITMicrosoft Soporte Premier</v>
      </c>
      <c r="D2887" t="s">
        <v>5156</v>
      </c>
      <c r="E2887" t="s">
        <v>5429</v>
      </c>
      <c r="F2887" s="37" t="s">
        <v>7648</v>
      </c>
      <c r="G2887" s="18" t="str">
        <f t="shared" ref="G2887" si="1347">D2887</f>
        <v>Servicios fabricante- Microsoft Soporte Premier</v>
      </c>
      <c r="H2887" s="18" t="s">
        <v>119</v>
      </c>
      <c r="I2887" s="37" t="s">
        <v>67</v>
      </c>
      <c r="J2887" t="s">
        <v>5430</v>
      </c>
      <c r="K2887" t="s">
        <v>65</v>
      </c>
      <c r="L2887" t="s">
        <v>3940</v>
      </c>
      <c r="M2887" t="s">
        <v>65</v>
      </c>
      <c r="N2887" s="37" t="s">
        <v>5159</v>
      </c>
      <c r="O2887" s="37" t="s">
        <v>5171</v>
      </c>
      <c r="P2887" s="37" t="s">
        <v>1308</v>
      </c>
      <c r="Q2887" t="s">
        <v>5429</v>
      </c>
      <c r="R2887" t="s">
        <v>5160</v>
      </c>
      <c r="S2887" s="38">
        <v>69200000</v>
      </c>
      <c r="T2887" s="37">
        <v>1</v>
      </c>
      <c r="U2887" s="37">
        <v>1</v>
      </c>
      <c r="V2887" t="str">
        <f t="shared" ref="V2887" si="1348">H2887</f>
        <v>COP</v>
      </c>
    </row>
    <row r="2888" spans="1:22" x14ac:dyDescent="0.2">
      <c r="A2888" t="str">
        <f t="shared" ref="A2888" si="1349">D2888&amp;F2888&amp;E2888</f>
        <v>Servicios fabricante- Microsoft Soporte PremierMicrosoft Soporte PremierVOIO</v>
      </c>
      <c r="B2888" t="str">
        <f t="shared" ref="B2888" si="1350">E2888&amp;F2888</f>
        <v>VOIOMicrosoft Soporte Premier</v>
      </c>
      <c r="D2888" t="s">
        <v>5156</v>
      </c>
      <c r="E2888" t="s">
        <v>5431</v>
      </c>
      <c r="F2888" s="37" t="s">
        <v>7648</v>
      </c>
      <c r="G2888" s="18" t="str">
        <f t="shared" ref="G2888" si="1351">D2888</f>
        <v>Servicios fabricante- Microsoft Soporte Premier</v>
      </c>
      <c r="H2888" s="18" t="s">
        <v>119</v>
      </c>
      <c r="I2888" s="37" t="s">
        <v>67</v>
      </c>
      <c r="J2888" t="s">
        <v>5432</v>
      </c>
      <c r="K2888" t="s">
        <v>65</v>
      </c>
      <c r="L2888" t="s">
        <v>3940</v>
      </c>
      <c r="M2888" t="s">
        <v>65</v>
      </c>
      <c r="N2888" s="37" t="s">
        <v>5159</v>
      </c>
      <c r="O2888" s="37" t="s">
        <v>5171</v>
      </c>
      <c r="P2888" s="37" t="s">
        <v>1308</v>
      </c>
      <c r="Q2888" t="s">
        <v>5431</v>
      </c>
      <c r="R2888" t="s">
        <v>5160</v>
      </c>
      <c r="S2888" s="38">
        <v>154800000</v>
      </c>
      <c r="T2888" s="37">
        <v>1</v>
      </c>
      <c r="U2888" s="37">
        <v>1</v>
      </c>
      <c r="V2888" t="str">
        <f t="shared" ref="V2888" si="1352">H2888</f>
        <v>COP</v>
      </c>
    </row>
    <row r="2889" spans="1:22" x14ac:dyDescent="0.2">
      <c r="A2889" t="str">
        <f t="shared" ref="A2889" si="1353">D2889&amp;F2889&amp;E2889</f>
        <v>Servicios fabricante- Microsoft Soporte PremierMicrosoft Soporte PremierVOGT</v>
      </c>
      <c r="B2889" t="str">
        <f t="shared" ref="B2889" si="1354">E2889&amp;F2889</f>
        <v>VOGTMicrosoft Soporte Premier</v>
      </c>
      <c r="D2889" t="s">
        <v>5156</v>
      </c>
      <c r="E2889" t="s">
        <v>5433</v>
      </c>
      <c r="F2889" s="37" t="s">
        <v>7648</v>
      </c>
      <c r="G2889" s="18" t="str">
        <f t="shared" ref="G2889" si="1355">D2889</f>
        <v>Servicios fabricante- Microsoft Soporte Premier</v>
      </c>
      <c r="H2889" s="18" t="s">
        <v>119</v>
      </c>
      <c r="I2889" s="37" t="s">
        <v>67</v>
      </c>
      <c r="J2889" t="s">
        <v>5434</v>
      </c>
      <c r="K2889" t="s">
        <v>65</v>
      </c>
      <c r="L2889" t="s">
        <v>3940</v>
      </c>
      <c r="M2889" t="s">
        <v>65</v>
      </c>
      <c r="N2889" s="37" t="s">
        <v>5159</v>
      </c>
      <c r="O2889" s="37" t="s">
        <v>66</v>
      </c>
      <c r="P2889" s="37" t="s">
        <v>1308</v>
      </c>
      <c r="Q2889" t="s">
        <v>5433</v>
      </c>
      <c r="R2889" t="s">
        <v>5160</v>
      </c>
      <c r="S2889" s="38">
        <v>31600000</v>
      </c>
      <c r="T2889" s="37">
        <v>1</v>
      </c>
      <c r="U2889" s="37">
        <v>1</v>
      </c>
      <c r="V2889" t="str">
        <f t="shared" ref="V2889" si="1356">H2889</f>
        <v>COP</v>
      </c>
    </row>
    <row r="2890" spans="1:22" x14ac:dyDescent="0.2">
      <c r="A2890" t="str">
        <f t="shared" ref="A2890" si="1357">D2890&amp;F2890&amp;E2890</f>
        <v>Servicios fabricante- Microsoft Soporte PremierMicrosoft Soporte PremierVOGR</v>
      </c>
      <c r="B2890" t="str">
        <f t="shared" ref="B2890" si="1358">E2890&amp;F2890</f>
        <v>VOGRMicrosoft Soporte Premier</v>
      </c>
      <c r="D2890" t="s">
        <v>5156</v>
      </c>
      <c r="E2890" t="s">
        <v>5435</v>
      </c>
      <c r="F2890" s="37" t="s">
        <v>7648</v>
      </c>
      <c r="G2890" s="18" t="str">
        <f t="shared" ref="G2890" si="1359">D2890</f>
        <v>Servicios fabricante- Microsoft Soporte Premier</v>
      </c>
      <c r="H2890" s="18" t="s">
        <v>119</v>
      </c>
      <c r="I2890" s="37" t="s">
        <v>67</v>
      </c>
      <c r="J2890" t="s">
        <v>5436</v>
      </c>
      <c r="K2890" t="s">
        <v>65</v>
      </c>
      <c r="L2890" t="s">
        <v>3940</v>
      </c>
      <c r="M2890" t="s">
        <v>65</v>
      </c>
      <c r="N2890" s="37" t="s">
        <v>5159</v>
      </c>
      <c r="O2890" s="37" t="s">
        <v>66</v>
      </c>
      <c r="P2890" s="37" t="s">
        <v>1308</v>
      </c>
      <c r="Q2890" t="s">
        <v>5435</v>
      </c>
      <c r="R2890" t="s">
        <v>5160</v>
      </c>
      <c r="S2890" s="38">
        <v>15600000</v>
      </c>
      <c r="T2890" s="37">
        <v>1</v>
      </c>
      <c r="U2890" s="37">
        <v>1</v>
      </c>
      <c r="V2890" t="str">
        <f t="shared" ref="V2890" si="1360">H2890</f>
        <v>COP</v>
      </c>
    </row>
    <row r="2891" spans="1:22" x14ac:dyDescent="0.2">
      <c r="A2891" t="str">
        <f t="shared" ref="A2891" si="1361">D2891&amp;F2891&amp;E2891</f>
        <v>Servicios fabricante- Microsoft Soporte PremierMicrosoft Soporte PremierVOGO</v>
      </c>
      <c r="B2891" t="str">
        <f t="shared" ref="B2891" si="1362">E2891&amp;F2891</f>
        <v>VOGOMicrosoft Soporte Premier</v>
      </c>
      <c r="D2891" t="s">
        <v>5156</v>
      </c>
      <c r="E2891" t="s">
        <v>5437</v>
      </c>
      <c r="F2891" s="37" t="s">
        <v>7648</v>
      </c>
      <c r="G2891" s="18" t="str">
        <f t="shared" ref="G2891" si="1363">D2891</f>
        <v>Servicios fabricante- Microsoft Soporte Premier</v>
      </c>
      <c r="H2891" s="18" t="s">
        <v>119</v>
      </c>
      <c r="I2891" s="37" t="s">
        <v>67</v>
      </c>
      <c r="J2891" t="s">
        <v>5438</v>
      </c>
      <c r="K2891" t="s">
        <v>65</v>
      </c>
      <c r="L2891" t="s">
        <v>3940</v>
      </c>
      <c r="M2891" t="s">
        <v>65</v>
      </c>
      <c r="N2891" s="37" t="s">
        <v>5159</v>
      </c>
      <c r="O2891" s="37" t="s">
        <v>66</v>
      </c>
      <c r="P2891" s="37" t="s">
        <v>1308</v>
      </c>
      <c r="Q2891" t="s">
        <v>5437</v>
      </c>
      <c r="R2891" t="s">
        <v>5160</v>
      </c>
      <c r="S2891" s="38">
        <v>86400000</v>
      </c>
      <c r="T2891" s="37">
        <v>1</v>
      </c>
      <c r="U2891" s="37">
        <v>1</v>
      </c>
      <c r="V2891" t="str">
        <f t="shared" ref="V2891" si="1364">H2891</f>
        <v>COP</v>
      </c>
    </row>
    <row r="2892" spans="1:22" x14ac:dyDescent="0.2">
      <c r="A2892" t="str">
        <f t="shared" ref="A2892" si="1365">D2892&amp;F2892&amp;E2892</f>
        <v>Servicios fabricante- Microsoft Soporte PremierMicrosoft Soporte PremierVOGL</v>
      </c>
      <c r="B2892" t="str">
        <f t="shared" ref="B2892" si="1366">E2892&amp;F2892</f>
        <v>VOGLMicrosoft Soporte Premier</v>
      </c>
      <c r="D2892" t="s">
        <v>5156</v>
      </c>
      <c r="E2892" t="s">
        <v>5439</v>
      </c>
      <c r="F2892" s="37" t="s">
        <v>7648</v>
      </c>
      <c r="G2892" s="18" t="str">
        <f t="shared" ref="G2892" si="1367">D2892</f>
        <v>Servicios fabricante- Microsoft Soporte Premier</v>
      </c>
      <c r="H2892" s="18" t="s">
        <v>119</v>
      </c>
      <c r="I2892" s="37" t="s">
        <v>67</v>
      </c>
      <c r="J2892" t="s">
        <v>5440</v>
      </c>
      <c r="K2892" t="s">
        <v>65</v>
      </c>
      <c r="L2892" t="s">
        <v>3940</v>
      </c>
      <c r="M2892" t="s">
        <v>65</v>
      </c>
      <c r="N2892" s="37" t="s">
        <v>5159</v>
      </c>
      <c r="O2892" s="37" t="s">
        <v>66</v>
      </c>
      <c r="P2892" s="37" t="s">
        <v>1308</v>
      </c>
      <c r="Q2892" t="s">
        <v>5439</v>
      </c>
      <c r="R2892" t="s">
        <v>5160</v>
      </c>
      <c r="S2892" s="38">
        <v>69200000</v>
      </c>
      <c r="T2892" s="37">
        <v>1</v>
      </c>
      <c r="U2892" s="37">
        <v>1</v>
      </c>
      <c r="V2892" t="str">
        <f t="shared" ref="V2892" si="1368">H2892</f>
        <v>COP</v>
      </c>
    </row>
    <row r="2893" spans="1:22" x14ac:dyDescent="0.2">
      <c r="A2893" t="str">
        <f t="shared" ref="A2893" si="1369">D2893&amp;F2893&amp;E2893</f>
        <v>Servicios fabricante- Microsoft Soporte PremierMicrosoft Soporte PremierVOGE</v>
      </c>
      <c r="B2893" t="str">
        <f t="shared" ref="B2893" si="1370">E2893&amp;F2893</f>
        <v>VOGEMicrosoft Soporte Premier</v>
      </c>
      <c r="D2893" t="s">
        <v>5156</v>
      </c>
      <c r="E2893" t="s">
        <v>5441</v>
      </c>
      <c r="F2893" s="37" t="s">
        <v>7648</v>
      </c>
      <c r="G2893" s="18" t="str">
        <f t="shared" ref="G2893" si="1371">D2893</f>
        <v>Servicios fabricante- Microsoft Soporte Premier</v>
      </c>
      <c r="H2893" s="18" t="s">
        <v>119</v>
      </c>
      <c r="I2893" s="37" t="s">
        <v>67</v>
      </c>
      <c r="J2893" t="s">
        <v>5442</v>
      </c>
      <c r="K2893" t="s">
        <v>65</v>
      </c>
      <c r="L2893" t="s">
        <v>3940</v>
      </c>
      <c r="M2893" t="s">
        <v>65</v>
      </c>
      <c r="N2893" s="37" t="s">
        <v>5159</v>
      </c>
      <c r="O2893" s="37" t="s">
        <v>66</v>
      </c>
      <c r="P2893" s="37" t="s">
        <v>1308</v>
      </c>
      <c r="Q2893" t="s">
        <v>5441</v>
      </c>
      <c r="R2893" t="s">
        <v>5160</v>
      </c>
      <c r="S2893" s="38">
        <v>171600000</v>
      </c>
      <c r="T2893" s="37">
        <v>1</v>
      </c>
      <c r="U2893" s="37">
        <v>1</v>
      </c>
      <c r="V2893" t="str">
        <f t="shared" ref="V2893" si="1372">H2893</f>
        <v>COP</v>
      </c>
    </row>
    <row r="2894" spans="1:22" x14ac:dyDescent="0.2">
      <c r="A2894" t="str">
        <f t="shared" ref="A2894" si="1373">D2894&amp;F2894&amp;E2894</f>
        <v>Servicios fabricante- Microsoft Soporte PremierMicrosoft Soporte PremierVOGD</v>
      </c>
      <c r="B2894" t="str">
        <f t="shared" ref="B2894" si="1374">E2894&amp;F2894</f>
        <v>VOGDMicrosoft Soporte Premier</v>
      </c>
      <c r="D2894" t="s">
        <v>5156</v>
      </c>
      <c r="E2894" t="s">
        <v>5443</v>
      </c>
      <c r="F2894" s="37" t="s">
        <v>7648</v>
      </c>
      <c r="G2894" s="18" t="str">
        <f t="shared" ref="G2894" si="1375">D2894</f>
        <v>Servicios fabricante- Microsoft Soporte Premier</v>
      </c>
      <c r="H2894" s="18" t="s">
        <v>119</v>
      </c>
      <c r="I2894" s="37" t="s">
        <v>67</v>
      </c>
      <c r="J2894" t="s">
        <v>5444</v>
      </c>
      <c r="K2894" t="s">
        <v>65</v>
      </c>
      <c r="L2894" t="s">
        <v>3940</v>
      </c>
      <c r="M2894" t="s">
        <v>65</v>
      </c>
      <c r="N2894" s="37" t="s">
        <v>5159</v>
      </c>
      <c r="O2894" s="37" t="s">
        <v>66</v>
      </c>
      <c r="P2894" s="37" t="s">
        <v>1308</v>
      </c>
      <c r="Q2894" t="s">
        <v>5443</v>
      </c>
      <c r="R2894" t="s">
        <v>5160</v>
      </c>
      <c r="S2894" s="38">
        <v>86400000</v>
      </c>
      <c r="T2894" s="37">
        <v>1</v>
      </c>
      <c r="U2894" s="37">
        <v>1</v>
      </c>
      <c r="V2894" t="str">
        <f t="shared" ref="V2894" si="1376">H2894</f>
        <v>COP</v>
      </c>
    </row>
    <row r="2895" spans="1:22" x14ac:dyDescent="0.2">
      <c r="A2895" t="str">
        <f t="shared" ref="A2895" si="1377">D2895&amp;F2895&amp;E2895</f>
        <v>Servicios fabricante- Microsoft Soporte PremierMicrosoft Soporte PremierVOGC</v>
      </c>
      <c r="B2895" t="str">
        <f t="shared" ref="B2895" si="1378">E2895&amp;F2895</f>
        <v>VOGCMicrosoft Soporte Premier</v>
      </c>
      <c r="D2895" t="s">
        <v>5156</v>
      </c>
      <c r="E2895" t="s">
        <v>5445</v>
      </c>
      <c r="F2895" s="37" t="s">
        <v>7648</v>
      </c>
      <c r="G2895" s="18" t="str">
        <f t="shared" ref="G2895" si="1379">D2895</f>
        <v>Servicios fabricante- Microsoft Soporte Premier</v>
      </c>
      <c r="H2895" s="18" t="s">
        <v>119</v>
      </c>
      <c r="I2895" s="37" t="s">
        <v>67</v>
      </c>
      <c r="J2895" t="s">
        <v>5446</v>
      </c>
      <c r="K2895" t="s">
        <v>65</v>
      </c>
      <c r="L2895" t="s">
        <v>3940</v>
      </c>
      <c r="M2895" t="s">
        <v>65</v>
      </c>
      <c r="N2895" s="37" t="s">
        <v>5159</v>
      </c>
      <c r="O2895" s="37" t="s">
        <v>66</v>
      </c>
      <c r="P2895" s="37" t="s">
        <v>1308</v>
      </c>
      <c r="Q2895" t="s">
        <v>5445</v>
      </c>
      <c r="R2895" t="s">
        <v>5160</v>
      </c>
      <c r="S2895" s="38">
        <v>86400000</v>
      </c>
      <c r="T2895" s="37">
        <v>1</v>
      </c>
      <c r="U2895" s="37">
        <v>1</v>
      </c>
      <c r="V2895" t="str">
        <f t="shared" ref="V2895" si="1380">H2895</f>
        <v>COP</v>
      </c>
    </row>
    <row r="2896" spans="1:22" x14ac:dyDescent="0.2">
      <c r="A2896" t="str">
        <f t="shared" ref="A2896" si="1381">D2896&amp;F2896&amp;E2896</f>
        <v>Servicios fabricante- Microsoft Soporte PremierMicrosoft Soporte PremierVOGA</v>
      </c>
      <c r="B2896" t="str">
        <f t="shared" ref="B2896" si="1382">E2896&amp;F2896</f>
        <v>VOGAMicrosoft Soporte Premier</v>
      </c>
      <c r="D2896" t="s">
        <v>5156</v>
      </c>
      <c r="E2896" t="s">
        <v>5447</v>
      </c>
      <c r="F2896" s="37" t="s">
        <v>7648</v>
      </c>
      <c r="G2896" s="18" t="str">
        <f t="shared" ref="G2896" si="1383">D2896</f>
        <v>Servicios fabricante- Microsoft Soporte Premier</v>
      </c>
      <c r="H2896" s="18" t="s">
        <v>119</v>
      </c>
      <c r="I2896" s="37" t="s">
        <v>67</v>
      </c>
      <c r="J2896" t="s">
        <v>5448</v>
      </c>
      <c r="K2896" t="s">
        <v>65</v>
      </c>
      <c r="L2896" t="s">
        <v>3940</v>
      </c>
      <c r="M2896" t="s">
        <v>65</v>
      </c>
      <c r="N2896" s="37" t="s">
        <v>5159</v>
      </c>
      <c r="O2896" s="37" t="s">
        <v>5171</v>
      </c>
      <c r="P2896" s="37" t="s">
        <v>1308</v>
      </c>
      <c r="Q2896" t="s">
        <v>5447</v>
      </c>
      <c r="R2896" t="s">
        <v>5160</v>
      </c>
      <c r="S2896" s="38">
        <v>61600000</v>
      </c>
      <c r="T2896" s="37">
        <v>1</v>
      </c>
      <c r="U2896" s="37">
        <v>1</v>
      </c>
      <c r="V2896" t="str">
        <f t="shared" ref="V2896" si="1384">H2896</f>
        <v>COP</v>
      </c>
    </row>
    <row r="2897" spans="1:22" x14ac:dyDescent="0.2">
      <c r="A2897" t="str">
        <f t="shared" ref="A2897" si="1385">D2897&amp;F2897&amp;E2897</f>
        <v>Servicios fabricante- Microsoft Soporte PremierMicrosoft Soporte PremierVODL</v>
      </c>
      <c r="B2897" t="str">
        <f t="shared" ref="B2897" si="1386">E2897&amp;F2897</f>
        <v>VODLMicrosoft Soporte Premier</v>
      </c>
      <c r="D2897" t="s">
        <v>5156</v>
      </c>
      <c r="E2897" t="s">
        <v>5449</v>
      </c>
      <c r="F2897" s="37" t="s">
        <v>7648</v>
      </c>
      <c r="G2897" s="18" t="str">
        <f t="shared" ref="G2897" si="1387">D2897</f>
        <v>Servicios fabricante- Microsoft Soporte Premier</v>
      </c>
      <c r="H2897" s="18" t="s">
        <v>119</v>
      </c>
      <c r="I2897" s="37" t="s">
        <v>67</v>
      </c>
      <c r="J2897" t="s">
        <v>5450</v>
      </c>
      <c r="K2897" t="s">
        <v>65</v>
      </c>
      <c r="L2897" t="s">
        <v>3940</v>
      </c>
      <c r="M2897" t="s">
        <v>65</v>
      </c>
      <c r="N2897" s="37" t="s">
        <v>5159</v>
      </c>
      <c r="O2897" s="37" t="s">
        <v>5171</v>
      </c>
      <c r="P2897" s="37" t="s">
        <v>1308</v>
      </c>
      <c r="Q2897" t="s">
        <v>5449</v>
      </c>
      <c r="R2897" t="s">
        <v>5160</v>
      </c>
      <c r="S2897" s="38">
        <v>17600000</v>
      </c>
      <c r="T2897" s="37">
        <v>1</v>
      </c>
      <c r="U2897" s="37">
        <v>1</v>
      </c>
      <c r="V2897" t="str">
        <f t="shared" ref="V2897" si="1388">H2897</f>
        <v>COP</v>
      </c>
    </row>
    <row r="2898" spans="1:22" x14ac:dyDescent="0.2">
      <c r="A2898" t="str">
        <f t="shared" ref="A2898" si="1389">D2898&amp;F2898&amp;E2898</f>
        <v>Servicios fabricante- Microsoft Soporte PremierMicrosoft Soporte PremierVODC</v>
      </c>
      <c r="B2898" t="str">
        <f t="shared" ref="B2898" si="1390">E2898&amp;F2898</f>
        <v>VODCMicrosoft Soporte Premier</v>
      </c>
      <c r="D2898" t="s">
        <v>5156</v>
      </c>
      <c r="E2898" t="s">
        <v>5451</v>
      </c>
      <c r="F2898" s="37" t="s">
        <v>7648</v>
      </c>
      <c r="G2898" s="18" t="str">
        <f t="shared" ref="G2898" si="1391">D2898</f>
        <v>Servicios fabricante- Microsoft Soporte Premier</v>
      </c>
      <c r="H2898" s="18" t="s">
        <v>119</v>
      </c>
      <c r="I2898" s="37" t="s">
        <v>67</v>
      </c>
      <c r="J2898" t="s">
        <v>5452</v>
      </c>
      <c r="K2898" t="s">
        <v>65</v>
      </c>
      <c r="L2898" t="s">
        <v>3940</v>
      </c>
      <c r="M2898" t="s">
        <v>65</v>
      </c>
      <c r="N2898" s="37" t="s">
        <v>5159</v>
      </c>
      <c r="O2898" s="37" t="s">
        <v>5171</v>
      </c>
      <c r="P2898" s="37" t="s">
        <v>1308</v>
      </c>
      <c r="Q2898" t="s">
        <v>5451</v>
      </c>
      <c r="R2898" t="s">
        <v>5160</v>
      </c>
      <c r="S2898" s="38">
        <v>17600000</v>
      </c>
      <c r="T2898" s="37">
        <v>1</v>
      </c>
      <c r="U2898" s="37">
        <v>1</v>
      </c>
      <c r="V2898" t="str">
        <f t="shared" ref="V2898" si="1392">H2898</f>
        <v>COP</v>
      </c>
    </row>
    <row r="2899" spans="1:22" x14ac:dyDescent="0.2">
      <c r="A2899" t="str">
        <f t="shared" ref="A2899" si="1393">D2899&amp;F2899&amp;E2899</f>
        <v>Servicios fabricante- Microsoft Soporte PremierMicrosoft Soporte PremierVLWT</v>
      </c>
      <c r="B2899" t="str">
        <f t="shared" ref="B2899" si="1394">E2899&amp;F2899</f>
        <v>VLWTMicrosoft Soporte Premier</v>
      </c>
      <c r="D2899" t="s">
        <v>5156</v>
      </c>
      <c r="E2899" t="s">
        <v>5453</v>
      </c>
      <c r="F2899" s="37" t="s">
        <v>7648</v>
      </c>
      <c r="G2899" s="18" t="str">
        <f t="shared" ref="G2899" si="1395">D2899</f>
        <v>Servicios fabricante- Microsoft Soporte Premier</v>
      </c>
      <c r="H2899" s="18" t="s">
        <v>119</v>
      </c>
      <c r="I2899" s="37" t="s">
        <v>67</v>
      </c>
      <c r="J2899" t="s">
        <v>5454</v>
      </c>
      <c r="K2899" t="s">
        <v>65</v>
      </c>
      <c r="L2899" t="s">
        <v>3940</v>
      </c>
      <c r="M2899" t="s">
        <v>65</v>
      </c>
      <c r="N2899" s="37" t="s">
        <v>5159</v>
      </c>
      <c r="O2899" s="37" t="s">
        <v>66</v>
      </c>
      <c r="P2899" s="37" t="s">
        <v>1308</v>
      </c>
      <c r="Q2899" t="s">
        <v>5453</v>
      </c>
      <c r="R2899" t="s">
        <v>5160</v>
      </c>
      <c r="S2899" s="38">
        <v>111600000</v>
      </c>
      <c r="T2899" s="37">
        <v>1</v>
      </c>
      <c r="U2899" s="37">
        <v>1</v>
      </c>
      <c r="V2899" t="str">
        <f t="shared" ref="V2899" si="1396">H2899</f>
        <v>COP</v>
      </c>
    </row>
    <row r="2900" spans="1:22" x14ac:dyDescent="0.2">
      <c r="A2900" t="str">
        <f t="shared" ref="A2900" si="1397">D2900&amp;F2900&amp;E2900</f>
        <v>Servicios fabricante- Microsoft Soporte PremierMicrosoft Soporte PremierVLWR</v>
      </c>
      <c r="B2900" t="str">
        <f t="shared" ref="B2900" si="1398">E2900&amp;F2900</f>
        <v>VLWRMicrosoft Soporte Premier</v>
      </c>
      <c r="D2900" t="s">
        <v>5156</v>
      </c>
      <c r="E2900" t="s">
        <v>5455</v>
      </c>
      <c r="F2900" s="37" t="s">
        <v>7648</v>
      </c>
      <c r="G2900" s="18" t="str">
        <f t="shared" ref="G2900" si="1399">D2900</f>
        <v>Servicios fabricante- Microsoft Soporte Premier</v>
      </c>
      <c r="H2900" s="18" t="s">
        <v>119</v>
      </c>
      <c r="I2900" s="37" t="s">
        <v>67</v>
      </c>
      <c r="J2900" t="s">
        <v>5456</v>
      </c>
      <c r="K2900" t="s">
        <v>65</v>
      </c>
      <c r="L2900" t="s">
        <v>3940</v>
      </c>
      <c r="M2900" t="s">
        <v>65</v>
      </c>
      <c r="N2900" s="37" t="s">
        <v>5159</v>
      </c>
      <c r="O2900" s="37" t="s">
        <v>66</v>
      </c>
      <c r="P2900" s="37" t="s">
        <v>1308</v>
      </c>
      <c r="Q2900" t="s">
        <v>5455</v>
      </c>
      <c r="R2900" t="s">
        <v>5160</v>
      </c>
      <c r="S2900" s="38">
        <v>101600000</v>
      </c>
      <c r="T2900" s="37">
        <v>1</v>
      </c>
      <c r="U2900" s="37">
        <v>1</v>
      </c>
      <c r="V2900" t="str">
        <f t="shared" ref="V2900" si="1400">H2900</f>
        <v>COP</v>
      </c>
    </row>
    <row r="2901" spans="1:22" x14ac:dyDescent="0.2">
      <c r="A2901" t="str">
        <f t="shared" ref="A2901" si="1401">D2901&amp;F2901&amp;E2901</f>
        <v>Servicios fabricante- Microsoft Soporte PremierMicrosoft Soporte PremierVLWF</v>
      </c>
      <c r="B2901" t="str">
        <f t="shared" ref="B2901" si="1402">E2901&amp;F2901</f>
        <v>VLWFMicrosoft Soporte Premier</v>
      </c>
      <c r="D2901" t="s">
        <v>5156</v>
      </c>
      <c r="E2901" t="s">
        <v>5457</v>
      </c>
      <c r="F2901" s="37" t="s">
        <v>7648</v>
      </c>
      <c r="G2901" s="18" t="str">
        <f t="shared" ref="G2901" si="1403">D2901</f>
        <v>Servicios fabricante- Microsoft Soporte Premier</v>
      </c>
      <c r="H2901" s="18" t="s">
        <v>119</v>
      </c>
      <c r="I2901" s="37" t="s">
        <v>67</v>
      </c>
      <c r="J2901" t="s">
        <v>5458</v>
      </c>
      <c r="K2901" t="s">
        <v>65</v>
      </c>
      <c r="L2901" t="s">
        <v>3940</v>
      </c>
      <c r="M2901" t="s">
        <v>65</v>
      </c>
      <c r="N2901" s="37" t="s">
        <v>5159</v>
      </c>
      <c r="O2901" s="37" t="s">
        <v>5171</v>
      </c>
      <c r="P2901" s="37" t="s">
        <v>1308</v>
      </c>
      <c r="Q2901" t="s">
        <v>5457</v>
      </c>
      <c r="R2901" t="s">
        <v>5160</v>
      </c>
      <c r="S2901" s="38">
        <v>17200000</v>
      </c>
      <c r="T2901" s="37">
        <v>1</v>
      </c>
      <c r="U2901" s="37">
        <v>1</v>
      </c>
      <c r="V2901" t="str">
        <f t="shared" ref="V2901" si="1404">H2901</f>
        <v>COP</v>
      </c>
    </row>
    <row r="2902" spans="1:22" x14ac:dyDescent="0.2">
      <c r="A2902" t="str">
        <f t="shared" ref="A2902" si="1405">D2902&amp;F2902&amp;E2902</f>
        <v>Servicios fabricante- Microsoft Soporte PremierMicrosoft Soporte PremierVLWD</v>
      </c>
      <c r="B2902" t="str">
        <f t="shared" ref="B2902" si="1406">E2902&amp;F2902</f>
        <v>VLWDMicrosoft Soporte Premier</v>
      </c>
      <c r="D2902" t="s">
        <v>5156</v>
      </c>
      <c r="E2902" t="s">
        <v>5459</v>
      </c>
      <c r="F2902" s="37" t="s">
        <v>7648</v>
      </c>
      <c r="G2902" s="18" t="str">
        <f t="shared" ref="G2902" si="1407">D2902</f>
        <v>Servicios fabricante- Microsoft Soporte Premier</v>
      </c>
      <c r="H2902" s="18" t="s">
        <v>119</v>
      </c>
      <c r="I2902" s="37" t="s">
        <v>67</v>
      </c>
      <c r="J2902" t="s">
        <v>5460</v>
      </c>
      <c r="K2902" t="s">
        <v>65</v>
      </c>
      <c r="L2902" t="s">
        <v>3940</v>
      </c>
      <c r="M2902" t="s">
        <v>65</v>
      </c>
      <c r="N2902" s="37" t="s">
        <v>5159</v>
      </c>
      <c r="O2902" s="37" t="s">
        <v>66</v>
      </c>
      <c r="P2902" s="37" t="s">
        <v>1308</v>
      </c>
      <c r="Q2902" t="s">
        <v>5459</v>
      </c>
      <c r="R2902" t="s">
        <v>5160</v>
      </c>
      <c r="S2902" s="38">
        <v>87600000</v>
      </c>
      <c r="T2902" s="37">
        <v>1</v>
      </c>
      <c r="U2902" s="37">
        <v>1</v>
      </c>
      <c r="V2902" t="str">
        <f t="shared" ref="V2902" si="1408">H2902</f>
        <v>COP</v>
      </c>
    </row>
    <row r="2903" spans="1:22" x14ac:dyDescent="0.2">
      <c r="A2903" t="str">
        <f t="shared" ref="A2903" si="1409">D2903&amp;F2903&amp;E2903</f>
        <v>Servicios fabricante- Microsoft Soporte PremierMicrosoft Soporte PremierVLST</v>
      </c>
      <c r="B2903" t="str">
        <f t="shared" ref="B2903" si="1410">E2903&amp;F2903</f>
        <v>VLSTMicrosoft Soporte Premier</v>
      </c>
      <c r="D2903" t="s">
        <v>5156</v>
      </c>
      <c r="E2903" t="s">
        <v>5461</v>
      </c>
      <c r="F2903" s="37" t="s">
        <v>7648</v>
      </c>
      <c r="G2903" s="18" t="str">
        <f t="shared" ref="G2903" si="1411">D2903</f>
        <v>Servicios fabricante- Microsoft Soporte Premier</v>
      </c>
      <c r="H2903" s="18" t="s">
        <v>119</v>
      </c>
      <c r="I2903" s="37" t="s">
        <v>67</v>
      </c>
      <c r="J2903" t="s">
        <v>5462</v>
      </c>
      <c r="K2903" t="s">
        <v>65</v>
      </c>
      <c r="L2903" t="s">
        <v>3940</v>
      </c>
      <c r="M2903" t="s">
        <v>65</v>
      </c>
      <c r="N2903" s="37" t="s">
        <v>5159</v>
      </c>
      <c r="O2903" s="37" t="s">
        <v>66</v>
      </c>
      <c r="P2903" s="37" t="s">
        <v>1308</v>
      </c>
      <c r="Q2903" t="s">
        <v>5461</v>
      </c>
      <c r="R2903" t="s">
        <v>5160</v>
      </c>
      <c r="S2903" s="38">
        <v>111600000</v>
      </c>
      <c r="T2903" s="37">
        <v>1</v>
      </c>
      <c r="U2903" s="37">
        <v>1</v>
      </c>
      <c r="V2903" t="str">
        <f t="shared" ref="V2903" si="1412">H2903</f>
        <v>COP</v>
      </c>
    </row>
    <row r="2904" spans="1:22" x14ac:dyDescent="0.2">
      <c r="A2904" t="str">
        <f t="shared" ref="A2904" si="1413">D2904&amp;F2904&amp;E2904</f>
        <v>Servicios fabricante- Microsoft Soporte PremierMicrosoft Soporte PremierVLSS</v>
      </c>
      <c r="B2904" t="str">
        <f t="shared" ref="B2904" si="1414">E2904&amp;F2904</f>
        <v>VLSSMicrosoft Soporte Premier</v>
      </c>
      <c r="D2904" t="s">
        <v>5156</v>
      </c>
      <c r="E2904" t="s">
        <v>5463</v>
      </c>
      <c r="F2904" s="37" t="s">
        <v>7648</v>
      </c>
      <c r="G2904" s="18" t="str">
        <f t="shared" ref="G2904" si="1415">D2904</f>
        <v>Servicios fabricante- Microsoft Soporte Premier</v>
      </c>
      <c r="H2904" s="18" t="s">
        <v>119</v>
      </c>
      <c r="I2904" s="37" t="s">
        <v>67</v>
      </c>
      <c r="J2904" t="s">
        <v>5464</v>
      </c>
      <c r="K2904" t="s">
        <v>65</v>
      </c>
      <c r="L2904" t="s">
        <v>3940</v>
      </c>
      <c r="M2904" t="s">
        <v>65</v>
      </c>
      <c r="N2904" s="37" t="s">
        <v>5159</v>
      </c>
      <c r="O2904" s="37" t="s">
        <v>5171</v>
      </c>
      <c r="P2904" s="37" t="s">
        <v>1308</v>
      </c>
      <c r="Q2904" t="s">
        <v>5463</v>
      </c>
      <c r="R2904" t="s">
        <v>5160</v>
      </c>
      <c r="S2904" s="38">
        <v>87600000</v>
      </c>
      <c r="T2904" s="37">
        <v>1</v>
      </c>
      <c r="U2904" s="37">
        <v>1</v>
      </c>
      <c r="V2904" t="str">
        <f t="shared" ref="V2904" si="1416">H2904</f>
        <v>COP</v>
      </c>
    </row>
    <row r="2905" spans="1:22" x14ac:dyDescent="0.2">
      <c r="A2905" t="str">
        <f t="shared" ref="A2905" si="1417">D2905&amp;F2905&amp;E2905</f>
        <v>Servicios fabricante- Microsoft Soporte PremierMicrosoft Soporte PremierVLSE</v>
      </c>
      <c r="B2905" t="str">
        <f t="shared" ref="B2905" si="1418">E2905&amp;F2905</f>
        <v>VLSEMicrosoft Soporte Premier</v>
      </c>
      <c r="D2905" t="s">
        <v>5156</v>
      </c>
      <c r="E2905" t="s">
        <v>5465</v>
      </c>
      <c r="F2905" s="37" t="s">
        <v>7648</v>
      </c>
      <c r="G2905" s="18" t="str">
        <f t="shared" ref="G2905" si="1419">D2905</f>
        <v>Servicios fabricante- Microsoft Soporte Premier</v>
      </c>
      <c r="H2905" s="18" t="s">
        <v>119</v>
      </c>
      <c r="I2905" s="37" t="s">
        <v>67</v>
      </c>
      <c r="J2905" t="s">
        <v>5466</v>
      </c>
      <c r="K2905" t="s">
        <v>65</v>
      </c>
      <c r="L2905" t="s">
        <v>3940</v>
      </c>
      <c r="M2905" t="s">
        <v>65</v>
      </c>
      <c r="N2905" s="37" t="s">
        <v>5159</v>
      </c>
      <c r="O2905" s="37" t="s">
        <v>66</v>
      </c>
      <c r="P2905" s="37" t="s">
        <v>1308</v>
      </c>
      <c r="Q2905" t="s">
        <v>5465</v>
      </c>
      <c r="R2905" t="s">
        <v>5160</v>
      </c>
      <c r="S2905" s="38">
        <v>101600000</v>
      </c>
      <c r="T2905" s="37">
        <v>1</v>
      </c>
      <c r="U2905" s="37">
        <v>1</v>
      </c>
      <c r="V2905" t="str">
        <f t="shared" ref="V2905" si="1420">H2905</f>
        <v>COP</v>
      </c>
    </row>
    <row r="2906" spans="1:22" x14ac:dyDescent="0.2">
      <c r="A2906" t="str">
        <f t="shared" ref="A2906" si="1421">D2906&amp;F2906&amp;E2906</f>
        <v>Servicios fabricante- Microsoft Soporte PremierMicrosoft Soporte PremierVLRR</v>
      </c>
      <c r="B2906" t="str">
        <f t="shared" ref="B2906" si="1422">E2906&amp;F2906</f>
        <v>VLRRMicrosoft Soporte Premier</v>
      </c>
      <c r="D2906" t="s">
        <v>5156</v>
      </c>
      <c r="E2906" t="s">
        <v>5467</v>
      </c>
      <c r="F2906" s="37" t="s">
        <v>7648</v>
      </c>
      <c r="G2906" s="18" t="str">
        <f t="shared" ref="G2906" si="1423">D2906</f>
        <v>Servicios fabricante- Microsoft Soporte Premier</v>
      </c>
      <c r="H2906" s="18" t="s">
        <v>119</v>
      </c>
      <c r="I2906" s="37" t="s">
        <v>67</v>
      </c>
      <c r="J2906" t="s">
        <v>5468</v>
      </c>
      <c r="K2906" t="s">
        <v>65</v>
      </c>
      <c r="L2906" t="s">
        <v>3940</v>
      </c>
      <c r="M2906" t="s">
        <v>65</v>
      </c>
      <c r="N2906" s="37" t="s">
        <v>5159</v>
      </c>
      <c r="O2906" s="37" t="s">
        <v>66</v>
      </c>
      <c r="P2906" s="37" t="s">
        <v>1308</v>
      </c>
      <c r="Q2906" t="s">
        <v>5467</v>
      </c>
      <c r="R2906" t="s">
        <v>5160</v>
      </c>
      <c r="S2906" s="38">
        <v>101600000</v>
      </c>
      <c r="T2906" s="37">
        <v>1</v>
      </c>
      <c r="U2906" s="37">
        <v>1</v>
      </c>
      <c r="V2906" t="str">
        <f t="shared" ref="V2906" si="1424">H2906</f>
        <v>COP</v>
      </c>
    </row>
    <row r="2907" spans="1:22" x14ac:dyDescent="0.2">
      <c r="A2907" t="str">
        <f t="shared" ref="A2907" si="1425">D2907&amp;F2907&amp;E2907</f>
        <v>Servicios fabricante- Microsoft Soporte PremierMicrosoft Soporte PremierVLRF</v>
      </c>
      <c r="B2907" t="str">
        <f t="shared" ref="B2907" si="1426">E2907&amp;F2907</f>
        <v>VLRFMicrosoft Soporte Premier</v>
      </c>
      <c r="D2907" t="s">
        <v>5156</v>
      </c>
      <c r="E2907" t="s">
        <v>5469</v>
      </c>
      <c r="F2907" s="37" t="s">
        <v>7648</v>
      </c>
      <c r="G2907" s="18" t="str">
        <f t="shared" ref="G2907" si="1427">D2907</f>
        <v>Servicios fabricante- Microsoft Soporte Premier</v>
      </c>
      <c r="H2907" s="18" t="s">
        <v>119</v>
      </c>
      <c r="I2907" s="37" t="s">
        <v>67</v>
      </c>
      <c r="J2907" t="s">
        <v>5470</v>
      </c>
      <c r="K2907" t="s">
        <v>65</v>
      </c>
      <c r="L2907" t="s">
        <v>3940</v>
      </c>
      <c r="M2907" t="s">
        <v>65</v>
      </c>
      <c r="N2907" s="37" t="s">
        <v>5159</v>
      </c>
      <c r="O2907" s="37" t="s">
        <v>5171</v>
      </c>
      <c r="P2907" s="37" t="s">
        <v>1308</v>
      </c>
      <c r="Q2907" t="s">
        <v>5469</v>
      </c>
      <c r="R2907" t="s">
        <v>5160</v>
      </c>
      <c r="S2907" s="38">
        <v>17200000</v>
      </c>
      <c r="T2907" s="37">
        <v>1</v>
      </c>
      <c r="U2907" s="37">
        <v>1</v>
      </c>
      <c r="V2907" t="str">
        <f t="shared" ref="V2907" si="1428">H2907</f>
        <v>COP</v>
      </c>
    </row>
    <row r="2908" spans="1:22" x14ac:dyDescent="0.2">
      <c r="A2908" t="str">
        <f t="shared" ref="A2908" si="1429">D2908&amp;F2908&amp;E2908</f>
        <v>Servicios fabricante- Microsoft Soporte PremierMicrosoft Soporte PremierVLPO</v>
      </c>
      <c r="B2908" t="str">
        <f t="shared" ref="B2908" si="1430">E2908&amp;F2908</f>
        <v>VLPOMicrosoft Soporte Premier</v>
      </c>
      <c r="D2908" t="s">
        <v>5156</v>
      </c>
      <c r="E2908" t="s">
        <v>5471</v>
      </c>
      <c r="F2908" s="37" t="s">
        <v>7648</v>
      </c>
      <c r="G2908" s="18" t="str">
        <f t="shared" ref="G2908" si="1431">D2908</f>
        <v>Servicios fabricante- Microsoft Soporte Premier</v>
      </c>
      <c r="H2908" s="18" t="s">
        <v>119</v>
      </c>
      <c r="I2908" s="37" t="s">
        <v>67</v>
      </c>
      <c r="J2908" t="s">
        <v>5472</v>
      </c>
      <c r="K2908" t="s">
        <v>65</v>
      </c>
      <c r="L2908" t="s">
        <v>3940</v>
      </c>
      <c r="M2908" t="s">
        <v>65</v>
      </c>
      <c r="N2908" s="37" t="s">
        <v>5159</v>
      </c>
      <c r="O2908" s="37" t="s">
        <v>66</v>
      </c>
      <c r="P2908" s="37" t="s">
        <v>1308</v>
      </c>
      <c r="Q2908" t="s">
        <v>5471</v>
      </c>
      <c r="R2908" t="s">
        <v>5160</v>
      </c>
      <c r="S2908" s="38">
        <v>101600000</v>
      </c>
      <c r="T2908" s="37">
        <v>1</v>
      </c>
      <c r="U2908" s="37">
        <v>1</v>
      </c>
      <c r="V2908" t="str">
        <f t="shared" ref="V2908" si="1432">H2908</f>
        <v>COP</v>
      </c>
    </row>
    <row r="2909" spans="1:22" x14ac:dyDescent="0.2">
      <c r="A2909" t="str">
        <f t="shared" ref="A2909" si="1433">D2909&amp;F2909&amp;E2909</f>
        <v>Servicios fabricante- Microsoft Soporte PremierMicrosoft Soporte PremierVLOE</v>
      </c>
      <c r="B2909" t="str">
        <f t="shared" ref="B2909" si="1434">E2909&amp;F2909</f>
        <v>VLOEMicrosoft Soporte Premier</v>
      </c>
      <c r="D2909" t="s">
        <v>5156</v>
      </c>
      <c r="E2909" t="s">
        <v>5473</v>
      </c>
      <c r="F2909" s="37" t="s">
        <v>7648</v>
      </c>
      <c r="G2909" s="18" t="str">
        <f t="shared" ref="G2909" si="1435">D2909</f>
        <v>Servicios fabricante- Microsoft Soporte Premier</v>
      </c>
      <c r="H2909" s="18" t="s">
        <v>119</v>
      </c>
      <c r="I2909" s="37" t="s">
        <v>67</v>
      </c>
      <c r="J2909" t="s">
        <v>5474</v>
      </c>
      <c r="K2909" t="s">
        <v>65</v>
      </c>
      <c r="L2909" t="s">
        <v>3940</v>
      </c>
      <c r="M2909" t="s">
        <v>65</v>
      </c>
      <c r="N2909" s="37" t="s">
        <v>5159</v>
      </c>
      <c r="O2909" s="37" t="s">
        <v>66</v>
      </c>
      <c r="P2909" s="37" t="s">
        <v>1308</v>
      </c>
      <c r="Q2909" t="s">
        <v>5473</v>
      </c>
      <c r="R2909" t="s">
        <v>5160</v>
      </c>
      <c r="S2909" s="38">
        <v>101600000</v>
      </c>
      <c r="T2909" s="37">
        <v>1</v>
      </c>
      <c r="U2909" s="37">
        <v>1</v>
      </c>
      <c r="V2909" t="str">
        <f t="shared" ref="V2909" si="1436">H2909</f>
        <v>COP</v>
      </c>
    </row>
    <row r="2910" spans="1:22" x14ac:dyDescent="0.2">
      <c r="A2910" t="str">
        <f t="shared" ref="A2910" si="1437">D2910&amp;F2910&amp;E2910</f>
        <v>Servicios fabricante- Microsoft Soporte PremierMicrosoft Soporte PremierVLOA</v>
      </c>
      <c r="B2910" t="str">
        <f t="shared" ref="B2910" si="1438">E2910&amp;F2910</f>
        <v>VLOAMicrosoft Soporte Premier</v>
      </c>
      <c r="D2910" t="s">
        <v>5156</v>
      </c>
      <c r="E2910" t="s">
        <v>5475</v>
      </c>
      <c r="F2910" s="37" t="s">
        <v>7648</v>
      </c>
      <c r="G2910" s="18" t="str">
        <f t="shared" ref="G2910" si="1439">D2910</f>
        <v>Servicios fabricante- Microsoft Soporte Premier</v>
      </c>
      <c r="H2910" s="18" t="s">
        <v>119</v>
      </c>
      <c r="I2910" s="37" t="s">
        <v>67</v>
      </c>
      <c r="J2910" t="s">
        <v>5476</v>
      </c>
      <c r="K2910" t="s">
        <v>65</v>
      </c>
      <c r="L2910" t="s">
        <v>3940</v>
      </c>
      <c r="M2910" t="s">
        <v>65</v>
      </c>
      <c r="N2910" s="37" t="s">
        <v>5159</v>
      </c>
      <c r="O2910" s="37" t="s">
        <v>66</v>
      </c>
      <c r="P2910" s="37" t="s">
        <v>1308</v>
      </c>
      <c r="Q2910" t="s">
        <v>5475</v>
      </c>
      <c r="R2910" t="s">
        <v>5160</v>
      </c>
      <c r="S2910" s="38">
        <v>101600000</v>
      </c>
      <c r="T2910" s="37">
        <v>1</v>
      </c>
      <c r="U2910" s="37">
        <v>1</v>
      </c>
      <c r="V2910" t="str">
        <f t="shared" ref="V2910" si="1440">H2910</f>
        <v>COP</v>
      </c>
    </row>
    <row r="2911" spans="1:22" x14ac:dyDescent="0.2">
      <c r="A2911" t="str">
        <f t="shared" ref="A2911" si="1441">D2911&amp;F2911&amp;E2911</f>
        <v>Servicios fabricante- Microsoft Soporte PremierMicrosoft Soporte PremierVLKR</v>
      </c>
      <c r="B2911" t="str">
        <f t="shared" ref="B2911" si="1442">E2911&amp;F2911</f>
        <v>VLKRMicrosoft Soporte Premier</v>
      </c>
      <c r="D2911" t="s">
        <v>5156</v>
      </c>
      <c r="E2911" t="s">
        <v>5477</v>
      </c>
      <c r="F2911" s="37" t="s">
        <v>7648</v>
      </c>
      <c r="G2911" s="18" t="str">
        <f t="shared" ref="G2911" si="1443">D2911</f>
        <v>Servicios fabricante- Microsoft Soporte Premier</v>
      </c>
      <c r="H2911" s="18" t="s">
        <v>119</v>
      </c>
      <c r="I2911" s="37" t="s">
        <v>67</v>
      </c>
      <c r="J2911" t="s">
        <v>5478</v>
      </c>
      <c r="K2911" t="s">
        <v>65</v>
      </c>
      <c r="L2911" t="s">
        <v>3940</v>
      </c>
      <c r="M2911" t="s">
        <v>65</v>
      </c>
      <c r="N2911" s="37" t="s">
        <v>5159</v>
      </c>
      <c r="O2911" s="37" t="s">
        <v>66</v>
      </c>
      <c r="P2911" s="37" t="s">
        <v>1308</v>
      </c>
      <c r="Q2911" t="s">
        <v>5477</v>
      </c>
      <c r="R2911" t="s">
        <v>5160</v>
      </c>
      <c r="S2911" s="38">
        <v>101600000</v>
      </c>
      <c r="T2911" s="37">
        <v>1</v>
      </c>
      <c r="U2911" s="37">
        <v>1</v>
      </c>
      <c r="V2911" t="str">
        <f t="shared" ref="V2911" si="1444">H2911</f>
        <v>COP</v>
      </c>
    </row>
    <row r="2912" spans="1:22" x14ac:dyDescent="0.2">
      <c r="A2912" t="str">
        <f t="shared" ref="A2912" si="1445">D2912&amp;F2912&amp;E2912</f>
        <v>Servicios fabricante- Microsoft Soporte PremierMicrosoft Soporte PremierVLKO</v>
      </c>
      <c r="B2912" t="str">
        <f t="shared" ref="B2912" si="1446">E2912&amp;F2912</f>
        <v>VLKOMicrosoft Soporte Premier</v>
      </c>
      <c r="D2912" t="s">
        <v>5156</v>
      </c>
      <c r="E2912" t="s">
        <v>5479</v>
      </c>
      <c r="F2912" s="37" t="s">
        <v>7648</v>
      </c>
      <c r="G2912" s="18" t="str">
        <f t="shared" ref="G2912" si="1447">D2912</f>
        <v>Servicios fabricante- Microsoft Soporte Premier</v>
      </c>
      <c r="H2912" s="18" t="s">
        <v>119</v>
      </c>
      <c r="I2912" s="37" t="s">
        <v>67</v>
      </c>
      <c r="J2912" t="s">
        <v>5480</v>
      </c>
      <c r="K2912" t="s">
        <v>65</v>
      </c>
      <c r="L2912" t="s">
        <v>3940</v>
      </c>
      <c r="M2912" t="s">
        <v>65</v>
      </c>
      <c r="N2912" s="37" t="s">
        <v>5159</v>
      </c>
      <c r="O2912" s="37" t="s">
        <v>66</v>
      </c>
      <c r="P2912" s="37" t="s">
        <v>1308</v>
      </c>
      <c r="Q2912" t="s">
        <v>5479</v>
      </c>
      <c r="R2912" t="s">
        <v>5160</v>
      </c>
      <c r="S2912" s="38">
        <v>101600000</v>
      </c>
      <c r="T2912" s="37">
        <v>1</v>
      </c>
      <c r="U2912" s="37">
        <v>1</v>
      </c>
      <c r="V2912" t="str">
        <f t="shared" ref="V2912" si="1448">H2912</f>
        <v>COP</v>
      </c>
    </row>
    <row r="2913" spans="1:22" x14ac:dyDescent="0.2">
      <c r="A2913" t="str">
        <f t="shared" ref="A2913" si="1449">D2913&amp;F2913&amp;E2913</f>
        <v>Servicios fabricante- Microsoft Soporte PremierMicrosoft Soporte PremierVLHO</v>
      </c>
      <c r="B2913" t="str">
        <f t="shared" ref="B2913" si="1450">E2913&amp;F2913</f>
        <v>VLHOMicrosoft Soporte Premier</v>
      </c>
      <c r="D2913" t="s">
        <v>5156</v>
      </c>
      <c r="E2913" t="s">
        <v>5481</v>
      </c>
      <c r="F2913" s="37" t="s">
        <v>7648</v>
      </c>
      <c r="G2913" s="18" t="str">
        <f t="shared" ref="G2913" si="1451">D2913</f>
        <v>Servicios fabricante- Microsoft Soporte Premier</v>
      </c>
      <c r="H2913" s="18" t="s">
        <v>119</v>
      </c>
      <c r="I2913" s="37" t="s">
        <v>67</v>
      </c>
      <c r="J2913" t="s">
        <v>5482</v>
      </c>
      <c r="K2913" t="s">
        <v>65</v>
      </c>
      <c r="L2913" t="s">
        <v>3940</v>
      </c>
      <c r="M2913" t="s">
        <v>65</v>
      </c>
      <c r="N2913" s="37" t="s">
        <v>5159</v>
      </c>
      <c r="O2913" s="37" t="s">
        <v>66</v>
      </c>
      <c r="P2913" s="37" t="s">
        <v>1308</v>
      </c>
      <c r="Q2913" t="s">
        <v>5481</v>
      </c>
      <c r="R2913" t="s">
        <v>5160</v>
      </c>
      <c r="S2913" s="38">
        <v>101600000</v>
      </c>
      <c r="T2913" s="37">
        <v>1</v>
      </c>
      <c r="U2913" s="37">
        <v>1</v>
      </c>
      <c r="V2913" t="str">
        <f t="shared" ref="V2913" si="1452">H2913</f>
        <v>COP</v>
      </c>
    </row>
    <row r="2914" spans="1:22" x14ac:dyDescent="0.2">
      <c r="A2914" t="str">
        <f t="shared" ref="A2914" si="1453">D2914&amp;F2914&amp;E2914</f>
        <v>Servicios fabricante- Microsoft Soporte PremierMicrosoft Soporte PremierVKUA</v>
      </c>
      <c r="B2914" t="str">
        <f t="shared" ref="B2914" si="1454">E2914&amp;F2914</f>
        <v>VKUAMicrosoft Soporte Premier</v>
      </c>
      <c r="D2914" t="s">
        <v>5156</v>
      </c>
      <c r="E2914" t="s">
        <v>5483</v>
      </c>
      <c r="F2914" s="37" t="s">
        <v>7648</v>
      </c>
      <c r="G2914" s="18" t="str">
        <f t="shared" ref="G2914" si="1455">D2914</f>
        <v>Servicios fabricante- Microsoft Soporte Premier</v>
      </c>
      <c r="H2914" s="18" t="s">
        <v>119</v>
      </c>
      <c r="I2914" s="37" t="s">
        <v>67</v>
      </c>
      <c r="J2914" t="s">
        <v>5484</v>
      </c>
      <c r="K2914" t="s">
        <v>65</v>
      </c>
      <c r="L2914" t="s">
        <v>3940</v>
      </c>
      <c r="M2914" t="s">
        <v>65</v>
      </c>
      <c r="N2914" s="37" t="s">
        <v>5159</v>
      </c>
      <c r="O2914" s="37" t="s">
        <v>5171</v>
      </c>
      <c r="P2914" s="37" t="s">
        <v>1308</v>
      </c>
      <c r="Q2914" t="s">
        <v>5483</v>
      </c>
      <c r="R2914" t="s">
        <v>5160</v>
      </c>
      <c r="S2914" s="38">
        <v>111600000</v>
      </c>
      <c r="T2914" s="37">
        <v>1</v>
      </c>
      <c r="U2914" s="37">
        <v>1</v>
      </c>
      <c r="V2914" t="str">
        <f t="shared" ref="V2914" si="1456">H2914</f>
        <v>COP</v>
      </c>
    </row>
    <row r="2915" spans="1:22" x14ac:dyDescent="0.2">
      <c r="A2915" t="str">
        <f t="shared" ref="A2915" si="1457">D2915&amp;F2915&amp;E2915</f>
        <v>Servicios fabricante- Microsoft Soporte PremierMicrosoft Soporte PremierVKSF</v>
      </c>
      <c r="B2915" t="str">
        <f t="shared" ref="B2915" si="1458">E2915&amp;F2915</f>
        <v>VKSFMicrosoft Soporte Premier</v>
      </c>
      <c r="D2915" t="s">
        <v>5156</v>
      </c>
      <c r="E2915" t="s">
        <v>5485</v>
      </c>
      <c r="F2915" s="37" t="s">
        <v>7648</v>
      </c>
      <c r="G2915" s="18" t="str">
        <f t="shared" ref="G2915" si="1459">D2915</f>
        <v>Servicios fabricante- Microsoft Soporte Premier</v>
      </c>
      <c r="H2915" s="18" t="s">
        <v>119</v>
      </c>
      <c r="I2915" s="37" t="s">
        <v>67</v>
      </c>
      <c r="J2915" t="s">
        <v>5486</v>
      </c>
      <c r="K2915" t="s">
        <v>65</v>
      </c>
      <c r="L2915" t="s">
        <v>3940</v>
      </c>
      <c r="M2915" t="s">
        <v>65</v>
      </c>
      <c r="N2915" s="37" t="s">
        <v>5159</v>
      </c>
      <c r="O2915" s="37" t="s">
        <v>5171</v>
      </c>
      <c r="P2915" s="37" t="s">
        <v>1308</v>
      </c>
      <c r="Q2915" t="s">
        <v>5485</v>
      </c>
      <c r="R2915" t="s">
        <v>5160</v>
      </c>
      <c r="S2915" s="38">
        <v>50000000</v>
      </c>
      <c r="T2915" s="37">
        <v>1</v>
      </c>
      <c r="U2915" s="37">
        <v>1</v>
      </c>
      <c r="V2915" t="str">
        <f t="shared" ref="V2915" si="1460">H2915</f>
        <v>COP</v>
      </c>
    </row>
    <row r="2916" spans="1:22" x14ac:dyDescent="0.2">
      <c r="A2916" t="str">
        <f t="shared" ref="A2916" si="1461">D2916&amp;F2916&amp;E2916</f>
        <v>Servicios fabricante- Microsoft Soporte PremierMicrosoft Soporte PremierVKPU</v>
      </c>
      <c r="B2916" t="str">
        <f t="shared" ref="B2916" si="1462">E2916&amp;F2916</f>
        <v>VKPUMicrosoft Soporte Premier</v>
      </c>
      <c r="D2916" t="s">
        <v>5156</v>
      </c>
      <c r="E2916" t="s">
        <v>5487</v>
      </c>
      <c r="F2916" s="37" t="s">
        <v>7648</v>
      </c>
      <c r="G2916" s="18" t="str">
        <f t="shared" ref="G2916" si="1463">D2916</f>
        <v>Servicios fabricante- Microsoft Soporte Premier</v>
      </c>
      <c r="H2916" s="18" t="s">
        <v>119</v>
      </c>
      <c r="I2916" s="37" t="s">
        <v>67</v>
      </c>
      <c r="J2916" t="s">
        <v>5488</v>
      </c>
      <c r="K2916" t="s">
        <v>65</v>
      </c>
      <c r="L2916" t="s">
        <v>3940</v>
      </c>
      <c r="M2916" t="s">
        <v>65</v>
      </c>
      <c r="N2916" s="37" t="s">
        <v>5159</v>
      </c>
      <c r="O2916" s="37" t="s">
        <v>66</v>
      </c>
      <c r="P2916" s="37" t="s">
        <v>1308</v>
      </c>
      <c r="Q2916" t="s">
        <v>5487</v>
      </c>
      <c r="R2916" t="s">
        <v>5160</v>
      </c>
      <c r="S2916" s="38">
        <v>33773760</v>
      </c>
      <c r="T2916" s="37">
        <v>1</v>
      </c>
      <c r="U2916" s="37">
        <v>1</v>
      </c>
      <c r="V2916" t="str">
        <f t="shared" ref="V2916" si="1464">H2916</f>
        <v>COP</v>
      </c>
    </row>
    <row r="2917" spans="1:22" x14ac:dyDescent="0.2">
      <c r="A2917" t="str">
        <f t="shared" ref="A2917" si="1465">D2917&amp;F2917&amp;E2917</f>
        <v>Servicios fabricante- Microsoft Soporte PremierMicrosoft Soporte PremierVKPB</v>
      </c>
      <c r="B2917" t="str">
        <f t="shared" ref="B2917" si="1466">E2917&amp;F2917</f>
        <v>VKPBMicrosoft Soporte Premier</v>
      </c>
      <c r="D2917" t="s">
        <v>5156</v>
      </c>
      <c r="E2917" t="s">
        <v>5489</v>
      </c>
      <c r="F2917" s="37" t="s">
        <v>7648</v>
      </c>
      <c r="G2917" s="18" t="str">
        <f t="shared" ref="G2917" si="1467">D2917</f>
        <v>Servicios fabricante- Microsoft Soporte Premier</v>
      </c>
      <c r="H2917" s="18" t="s">
        <v>119</v>
      </c>
      <c r="I2917" s="37" t="s">
        <v>67</v>
      </c>
      <c r="J2917" t="s">
        <v>5490</v>
      </c>
      <c r="K2917" t="s">
        <v>65</v>
      </c>
      <c r="L2917" t="s">
        <v>3940</v>
      </c>
      <c r="M2917" t="s">
        <v>65</v>
      </c>
      <c r="N2917" s="37" t="s">
        <v>5159</v>
      </c>
      <c r="O2917" s="37" t="s">
        <v>5171</v>
      </c>
      <c r="P2917" s="37" t="s">
        <v>1308</v>
      </c>
      <c r="Q2917" t="s">
        <v>5489</v>
      </c>
      <c r="R2917" t="s">
        <v>5160</v>
      </c>
      <c r="S2917" s="38">
        <v>52536960</v>
      </c>
      <c r="T2917" s="37">
        <v>1</v>
      </c>
      <c r="U2917" s="37">
        <v>1</v>
      </c>
      <c r="V2917" t="str">
        <f t="shared" ref="V2917" si="1468">H2917</f>
        <v>COP</v>
      </c>
    </row>
    <row r="2918" spans="1:22" x14ac:dyDescent="0.2">
      <c r="A2918" t="str">
        <f t="shared" ref="A2918" si="1469">D2918&amp;F2918&amp;E2918</f>
        <v>Servicios fabricante- Microsoft Soporte PremierMicrosoft Soporte PremierVKLM</v>
      </c>
      <c r="B2918" t="str">
        <f t="shared" ref="B2918" si="1470">E2918&amp;F2918</f>
        <v>VKLMMicrosoft Soporte Premier</v>
      </c>
      <c r="D2918" t="s">
        <v>5156</v>
      </c>
      <c r="E2918" t="s">
        <v>5491</v>
      </c>
      <c r="F2918" s="37" t="s">
        <v>7648</v>
      </c>
      <c r="G2918" s="18" t="str">
        <f t="shared" ref="G2918" si="1471">D2918</f>
        <v>Servicios fabricante- Microsoft Soporte Premier</v>
      </c>
      <c r="H2918" s="18" t="s">
        <v>119</v>
      </c>
      <c r="I2918" s="37" t="s">
        <v>67</v>
      </c>
      <c r="J2918" t="s">
        <v>5492</v>
      </c>
      <c r="K2918" t="s">
        <v>65</v>
      </c>
      <c r="L2918" t="s">
        <v>3940</v>
      </c>
      <c r="M2918" t="s">
        <v>65</v>
      </c>
      <c r="N2918" s="37" t="s">
        <v>5159</v>
      </c>
      <c r="O2918" s="37" t="s">
        <v>66</v>
      </c>
      <c r="P2918" s="37" t="s">
        <v>1308</v>
      </c>
      <c r="Q2918" t="s">
        <v>5491</v>
      </c>
      <c r="R2918" t="s">
        <v>5160</v>
      </c>
      <c r="S2918" s="38">
        <v>101600000</v>
      </c>
      <c r="T2918" s="37">
        <v>1</v>
      </c>
      <c r="U2918" s="37">
        <v>1</v>
      </c>
      <c r="V2918" t="str">
        <f t="shared" ref="V2918" si="1472">H2918</f>
        <v>COP</v>
      </c>
    </row>
    <row r="2919" spans="1:22" x14ac:dyDescent="0.2">
      <c r="A2919" t="str">
        <f t="shared" ref="A2919" si="1473">D2919&amp;F2919&amp;E2919</f>
        <v>Servicios fabricante- Microsoft Soporte PremierMicrosoft Soporte PremierVIPS</v>
      </c>
      <c r="B2919" t="str">
        <f t="shared" ref="B2919" si="1474">E2919&amp;F2919</f>
        <v>VIPSMicrosoft Soporte Premier</v>
      </c>
      <c r="D2919" t="s">
        <v>5156</v>
      </c>
      <c r="E2919" t="s">
        <v>5493</v>
      </c>
      <c r="F2919" s="37" t="s">
        <v>7648</v>
      </c>
      <c r="G2919" s="18" t="str">
        <f t="shared" ref="G2919" si="1475">D2919</f>
        <v>Servicios fabricante- Microsoft Soporte Premier</v>
      </c>
      <c r="H2919" s="18" t="s">
        <v>119</v>
      </c>
      <c r="I2919" s="37" t="s">
        <v>67</v>
      </c>
      <c r="J2919" t="s">
        <v>5494</v>
      </c>
      <c r="K2919" t="s">
        <v>65</v>
      </c>
      <c r="L2919" t="s">
        <v>3940</v>
      </c>
      <c r="M2919" t="s">
        <v>65</v>
      </c>
      <c r="N2919" s="37" t="s">
        <v>5159</v>
      </c>
      <c r="O2919" s="37" t="s">
        <v>5171</v>
      </c>
      <c r="P2919" s="37" t="s">
        <v>1308</v>
      </c>
      <c r="Q2919" t="s">
        <v>5493</v>
      </c>
      <c r="R2919" t="s">
        <v>5160</v>
      </c>
      <c r="S2919" s="38">
        <v>192400000</v>
      </c>
      <c r="T2919" s="37">
        <v>1</v>
      </c>
      <c r="U2919" s="37">
        <v>1</v>
      </c>
      <c r="V2919" t="str">
        <f t="shared" ref="V2919" si="1476">H2919</f>
        <v>COP</v>
      </c>
    </row>
    <row r="2920" spans="1:22" x14ac:dyDescent="0.2">
      <c r="A2920" t="str">
        <f t="shared" ref="A2920" si="1477">D2920&amp;F2920&amp;E2920</f>
        <v>Servicios fabricante- Microsoft Soporte PremierMicrosoft Soporte PremierVIIP5</v>
      </c>
      <c r="B2920" t="str">
        <f t="shared" ref="B2920" si="1478">E2920&amp;F2920</f>
        <v>VIIP5Microsoft Soporte Premier</v>
      </c>
      <c r="D2920" t="s">
        <v>5156</v>
      </c>
      <c r="E2920" t="s">
        <v>5495</v>
      </c>
      <c r="F2920" s="37" t="s">
        <v>7648</v>
      </c>
      <c r="G2920" s="18" t="str">
        <f t="shared" ref="G2920" si="1479">D2920</f>
        <v>Servicios fabricante- Microsoft Soporte Premier</v>
      </c>
      <c r="H2920" s="18" t="s">
        <v>119</v>
      </c>
      <c r="I2920" s="37" t="s">
        <v>67</v>
      </c>
      <c r="J2920" t="s">
        <v>5496</v>
      </c>
      <c r="K2920" t="s">
        <v>210</v>
      </c>
      <c r="L2920" t="s">
        <v>3940</v>
      </c>
      <c r="M2920" t="s">
        <v>65</v>
      </c>
      <c r="N2920" s="37" t="s">
        <v>5159</v>
      </c>
      <c r="O2920" s="37" t="s">
        <v>5171</v>
      </c>
      <c r="P2920" s="37" t="s">
        <v>1308</v>
      </c>
      <c r="Q2920" t="s">
        <v>5495</v>
      </c>
      <c r="R2920" t="s">
        <v>5160</v>
      </c>
      <c r="S2920" s="38">
        <v>0</v>
      </c>
      <c r="T2920" s="37">
        <v>1</v>
      </c>
      <c r="U2920" s="37">
        <v>1</v>
      </c>
      <c r="V2920" t="str">
        <f t="shared" ref="V2920" si="1480">H2920</f>
        <v>COP</v>
      </c>
    </row>
    <row r="2921" spans="1:22" x14ac:dyDescent="0.2">
      <c r="A2921" t="str">
        <f t="shared" ref="A2921" si="1481">D2921&amp;F2921&amp;E2921</f>
        <v>Servicios fabricante- Microsoft Soporte PremierMicrosoft Soporte PremierVIIP4</v>
      </c>
      <c r="B2921" t="str">
        <f t="shared" ref="B2921" si="1482">E2921&amp;F2921</f>
        <v>VIIP4Microsoft Soporte Premier</v>
      </c>
      <c r="D2921" t="s">
        <v>5156</v>
      </c>
      <c r="E2921" t="s">
        <v>5497</v>
      </c>
      <c r="F2921" s="37" t="s">
        <v>7648</v>
      </c>
      <c r="G2921" s="18" t="str">
        <f t="shared" ref="G2921" si="1483">D2921</f>
        <v>Servicios fabricante- Microsoft Soporte Premier</v>
      </c>
      <c r="H2921" s="18" t="s">
        <v>119</v>
      </c>
      <c r="I2921" s="37" t="s">
        <v>67</v>
      </c>
      <c r="J2921" t="s">
        <v>5498</v>
      </c>
      <c r="K2921" t="s">
        <v>5386</v>
      </c>
      <c r="L2921" t="s">
        <v>3940</v>
      </c>
      <c r="M2921" t="s">
        <v>65</v>
      </c>
      <c r="N2921" s="37" t="s">
        <v>5159</v>
      </c>
      <c r="O2921" s="37" t="s">
        <v>5171</v>
      </c>
      <c r="P2921" s="37" t="s">
        <v>1308</v>
      </c>
      <c r="Q2921" t="s">
        <v>5497</v>
      </c>
      <c r="R2921" t="s">
        <v>5160</v>
      </c>
      <c r="S2921" s="38">
        <v>1506070896</v>
      </c>
      <c r="T2921" s="37">
        <v>1</v>
      </c>
      <c r="U2921" s="37">
        <v>1</v>
      </c>
      <c r="V2921" t="str">
        <f t="shared" ref="V2921" si="1484">H2921</f>
        <v>COP</v>
      </c>
    </row>
    <row r="2922" spans="1:22" x14ac:dyDescent="0.2">
      <c r="A2922" t="str">
        <f t="shared" ref="A2922" si="1485">D2922&amp;F2922&amp;E2922</f>
        <v>Servicios fabricante- Microsoft Soporte PremierMicrosoft Soporte PremierVIIP3</v>
      </c>
      <c r="B2922" t="str">
        <f t="shared" ref="B2922" si="1486">E2922&amp;F2922</f>
        <v>VIIP3Microsoft Soporte Premier</v>
      </c>
      <c r="D2922" t="s">
        <v>5156</v>
      </c>
      <c r="E2922" t="s">
        <v>5499</v>
      </c>
      <c r="F2922" s="37" t="s">
        <v>7648</v>
      </c>
      <c r="G2922" s="18" t="str">
        <f t="shared" ref="G2922" si="1487">D2922</f>
        <v>Servicios fabricante- Microsoft Soporte Premier</v>
      </c>
      <c r="H2922" s="18" t="s">
        <v>119</v>
      </c>
      <c r="I2922" s="37" t="s">
        <v>67</v>
      </c>
      <c r="J2922" t="s">
        <v>5500</v>
      </c>
      <c r="K2922" t="s">
        <v>5386</v>
      </c>
      <c r="L2922" t="s">
        <v>3940</v>
      </c>
      <c r="M2922" t="s">
        <v>65</v>
      </c>
      <c r="N2922" s="37" t="s">
        <v>5159</v>
      </c>
      <c r="O2922" s="37" t="s">
        <v>5171</v>
      </c>
      <c r="P2922" s="37" t="s">
        <v>1308</v>
      </c>
      <c r="Q2922" t="s">
        <v>5499</v>
      </c>
      <c r="R2922" t="s">
        <v>5160</v>
      </c>
      <c r="S2922" s="38">
        <v>1137632284.8</v>
      </c>
      <c r="T2922" s="37">
        <v>1</v>
      </c>
      <c r="U2922" s="37">
        <v>1</v>
      </c>
      <c r="V2922" t="str">
        <f t="shared" ref="V2922" si="1488">H2922</f>
        <v>COP</v>
      </c>
    </row>
    <row r="2923" spans="1:22" x14ac:dyDescent="0.2">
      <c r="A2923" t="str">
        <f t="shared" ref="A2923" si="1489">D2923&amp;F2923&amp;E2923</f>
        <v>Servicios fabricante- Microsoft Soporte PremierMicrosoft Soporte PremierVIIP2</v>
      </c>
      <c r="B2923" t="str">
        <f t="shared" ref="B2923" si="1490">E2923&amp;F2923</f>
        <v>VIIP2Microsoft Soporte Premier</v>
      </c>
      <c r="D2923" t="s">
        <v>5156</v>
      </c>
      <c r="E2923" t="s">
        <v>5501</v>
      </c>
      <c r="F2923" s="37" t="s">
        <v>7648</v>
      </c>
      <c r="G2923" s="18" t="str">
        <f t="shared" ref="G2923" si="1491">D2923</f>
        <v>Servicios fabricante- Microsoft Soporte Premier</v>
      </c>
      <c r="H2923" s="18" t="s">
        <v>119</v>
      </c>
      <c r="I2923" s="37" t="s">
        <v>67</v>
      </c>
      <c r="J2923" t="s">
        <v>5502</v>
      </c>
      <c r="K2923" t="s">
        <v>5386</v>
      </c>
      <c r="L2923" t="s">
        <v>3940</v>
      </c>
      <c r="M2923" t="s">
        <v>65</v>
      </c>
      <c r="N2923" s="37" t="s">
        <v>5159</v>
      </c>
      <c r="O2923" s="37" t="s">
        <v>5171</v>
      </c>
      <c r="P2923" s="37" t="s">
        <v>1308</v>
      </c>
      <c r="Q2923" t="s">
        <v>5501</v>
      </c>
      <c r="R2923" t="s">
        <v>5160</v>
      </c>
      <c r="S2923" s="38">
        <v>762895478.39999998</v>
      </c>
      <c r="T2923" s="37">
        <v>1</v>
      </c>
      <c r="U2923" s="37">
        <v>1</v>
      </c>
      <c r="V2923" t="str">
        <f t="shared" ref="V2923" si="1492">H2923</f>
        <v>COP</v>
      </c>
    </row>
    <row r="2924" spans="1:22" x14ac:dyDescent="0.2">
      <c r="A2924" t="str">
        <f t="shared" ref="A2924" si="1493">D2924&amp;F2924&amp;E2924</f>
        <v>Servicios fabricante- Microsoft Soporte PremierMicrosoft Soporte PremierVIIP1</v>
      </c>
      <c r="B2924" t="str">
        <f t="shared" ref="B2924" si="1494">E2924&amp;F2924</f>
        <v>VIIP1Microsoft Soporte Premier</v>
      </c>
      <c r="D2924" t="s">
        <v>5156</v>
      </c>
      <c r="E2924" t="s">
        <v>5503</v>
      </c>
      <c r="F2924" s="37" t="s">
        <v>7648</v>
      </c>
      <c r="G2924" s="18" t="str">
        <f t="shared" ref="G2924" si="1495">D2924</f>
        <v>Servicios fabricante- Microsoft Soporte Premier</v>
      </c>
      <c r="H2924" s="18" t="s">
        <v>119</v>
      </c>
      <c r="I2924" s="37" t="s">
        <v>67</v>
      </c>
      <c r="J2924" t="s">
        <v>5504</v>
      </c>
      <c r="K2924" t="s">
        <v>5386</v>
      </c>
      <c r="L2924" t="s">
        <v>3940</v>
      </c>
      <c r="M2924" t="s">
        <v>65</v>
      </c>
      <c r="N2924" s="37" t="s">
        <v>5159</v>
      </c>
      <c r="O2924" s="37" t="s">
        <v>5171</v>
      </c>
      <c r="P2924" s="37" t="s">
        <v>1308</v>
      </c>
      <c r="Q2924" t="s">
        <v>5503</v>
      </c>
      <c r="R2924" t="s">
        <v>5160</v>
      </c>
      <c r="S2924" s="38">
        <v>381860476.80000001</v>
      </c>
      <c r="T2924" s="37">
        <v>1</v>
      </c>
      <c r="U2924" s="37">
        <v>1</v>
      </c>
      <c r="V2924" t="str">
        <f t="shared" ref="V2924" si="1496">H2924</f>
        <v>COP</v>
      </c>
    </row>
    <row r="2925" spans="1:22" x14ac:dyDescent="0.2">
      <c r="A2925" t="str">
        <f t="shared" ref="A2925" si="1497">D2925&amp;F2925&amp;E2925</f>
        <v>Servicios fabricante- Microsoft Soporte PremierMicrosoft Soporte PremierVIGR5</v>
      </c>
      <c r="B2925" t="str">
        <f t="shared" ref="B2925" si="1498">E2925&amp;F2925</f>
        <v>VIGR5Microsoft Soporte Premier</v>
      </c>
      <c r="D2925" t="s">
        <v>5156</v>
      </c>
      <c r="E2925" t="s">
        <v>5505</v>
      </c>
      <c r="F2925" s="37" t="s">
        <v>7648</v>
      </c>
      <c r="G2925" s="18" t="str">
        <f t="shared" ref="G2925" si="1499">D2925</f>
        <v>Servicios fabricante- Microsoft Soporte Premier</v>
      </c>
      <c r="H2925" s="18" t="s">
        <v>119</v>
      </c>
      <c r="I2925" s="37" t="s">
        <v>67</v>
      </c>
      <c r="J2925" t="s">
        <v>5506</v>
      </c>
      <c r="K2925" t="s">
        <v>210</v>
      </c>
      <c r="L2925" t="s">
        <v>3940</v>
      </c>
      <c r="M2925" t="s">
        <v>65</v>
      </c>
      <c r="N2925" s="37" t="s">
        <v>5159</v>
      </c>
      <c r="O2925" s="37" t="s">
        <v>5171</v>
      </c>
      <c r="P2925" s="37" t="s">
        <v>1308</v>
      </c>
      <c r="Q2925" t="s">
        <v>5505</v>
      </c>
      <c r="R2925" t="s">
        <v>5160</v>
      </c>
      <c r="S2925" s="38">
        <v>0</v>
      </c>
      <c r="T2925" s="37">
        <v>1</v>
      </c>
      <c r="U2925" s="37">
        <v>1</v>
      </c>
      <c r="V2925" t="str">
        <f t="shared" ref="V2925" si="1500">H2925</f>
        <v>COP</v>
      </c>
    </row>
    <row r="2926" spans="1:22" x14ac:dyDescent="0.2">
      <c r="A2926" t="str">
        <f t="shared" ref="A2926" si="1501">D2926&amp;F2926&amp;E2926</f>
        <v>Servicios fabricante- Microsoft Soporte PremierMicrosoft Soporte PremierVIGR4</v>
      </c>
      <c r="B2926" t="str">
        <f t="shared" ref="B2926" si="1502">E2926&amp;F2926</f>
        <v>VIGR4Microsoft Soporte Premier</v>
      </c>
      <c r="D2926" t="s">
        <v>5156</v>
      </c>
      <c r="E2926" t="s">
        <v>5507</v>
      </c>
      <c r="F2926" s="37" t="s">
        <v>7648</v>
      </c>
      <c r="G2926" s="18" t="str">
        <f t="shared" ref="G2926" si="1503">D2926</f>
        <v>Servicios fabricante- Microsoft Soporte Premier</v>
      </c>
      <c r="H2926" s="18" t="s">
        <v>119</v>
      </c>
      <c r="I2926" s="37" t="s">
        <v>67</v>
      </c>
      <c r="J2926" t="s">
        <v>5508</v>
      </c>
      <c r="K2926" t="s">
        <v>5386</v>
      </c>
      <c r="L2926" t="s">
        <v>3940</v>
      </c>
      <c r="M2926" t="s">
        <v>65</v>
      </c>
      <c r="N2926" s="37" t="s">
        <v>5159</v>
      </c>
      <c r="O2926" s="37" t="s">
        <v>5171</v>
      </c>
      <c r="P2926" s="37" t="s">
        <v>1308</v>
      </c>
      <c r="Q2926" t="s">
        <v>5507</v>
      </c>
      <c r="R2926" t="s">
        <v>5160</v>
      </c>
      <c r="S2926" s="38">
        <v>1506070896</v>
      </c>
      <c r="T2926" s="37">
        <v>1</v>
      </c>
      <c r="U2926" s="37">
        <v>1</v>
      </c>
      <c r="V2926" t="str">
        <f t="shared" ref="V2926" si="1504">H2926</f>
        <v>COP</v>
      </c>
    </row>
    <row r="2927" spans="1:22" x14ac:dyDescent="0.2">
      <c r="A2927" t="str">
        <f t="shared" ref="A2927" si="1505">D2927&amp;F2927&amp;E2927</f>
        <v>Servicios fabricante- Microsoft Soporte PremierMicrosoft Soporte PremierVIGR3</v>
      </c>
      <c r="B2927" t="str">
        <f t="shared" ref="B2927" si="1506">E2927&amp;F2927</f>
        <v>VIGR3Microsoft Soporte Premier</v>
      </c>
      <c r="D2927" t="s">
        <v>5156</v>
      </c>
      <c r="E2927" t="s">
        <v>5509</v>
      </c>
      <c r="F2927" s="37" t="s">
        <v>7648</v>
      </c>
      <c r="G2927" s="18" t="str">
        <f t="shared" ref="G2927" si="1507">D2927</f>
        <v>Servicios fabricante- Microsoft Soporte Premier</v>
      </c>
      <c r="H2927" s="18" t="s">
        <v>119</v>
      </c>
      <c r="I2927" s="37" t="s">
        <v>67</v>
      </c>
      <c r="J2927" t="s">
        <v>5510</v>
      </c>
      <c r="K2927" t="s">
        <v>5386</v>
      </c>
      <c r="L2927" t="s">
        <v>3940</v>
      </c>
      <c r="M2927" t="s">
        <v>65</v>
      </c>
      <c r="N2927" s="37" t="s">
        <v>5159</v>
      </c>
      <c r="O2927" s="37" t="s">
        <v>5171</v>
      </c>
      <c r="P2927" s="37" t="s">
        <v>1308</v>
      </c>
      <c r="Q2927" t="s">
        <v>5509</v>
      </c>
      <c r="R2927" t="s">
        <v>5160</v>
      </c>
      <c r="S2927" s="38">
        <v>1137632284.8</v>
      </c>
      <c r="T2927" s="37">
        <v>1</v>
      </c>
      <c r="U2927" s="37">
        <v>1</v>
      </c>
      <c r="V2927" t="str">
        <f t="shared" ref="V2927" si="1508">H2927</f>
        <v>COP</v>
      </c>
    </row>
    <row r="2928" spans="1:22" x14ac:dyDescent="0.2">
      <c r="A2928" t="str">
        <f t="shared" ref="A2928" si="1509">D2928&amp;F2928&amp;E2928</f>
        <v>Servicios fabricante- Microsoft Soporte PremierMicrosoft Soporte PremierVIGR2</v>
      </c>
      <c r="B2928" t="str">
        <f t="shared" ref="B2928" si="1510">E2928&amp;F2928</f>
        <v>VIGR2Microsoft Soporte Premier</v>
      </c>
      <c r="D2928" t="s">
        <v>5156</v>
      </c>
      <c r="E2928" t="s">
        <v>5511</v>
      </c>
      <c r="F2928" s="37" t="s">
        <v>7648</v>
      </c>
      <c r="G2928" s="18" t="str">
        <f t="shared" ref="G2928" si="1511">D2928</f>
        <v>Servicios fabricante- Microsoft Soporte Premier</v>
      </c>
      <c r="H2928" s="18" t="s">
        <v>119</v>
      </c>
      <c r="I2928" s="37" t="s">
        <v>67</v>
      </c>
      <c r="J2928" t="s">
        <v>5512</v>
      </c>
      <c r="K2928" t="s">
        <v>5386</v>
      </c>
      <c r="L2928" t="s">
        <v>3940</v>
      </c>
      <c r="M2928" t="s">
        <v>65</v>
      </c>
      <c r="N2928" s="37" t="s">
        <v>5159</v>
      </c>
      <c r="O2928" s="37" t="s">
        <v>5171</v>
      </c>
      <c r="P2928" s="37" t="s">
        <v>1308</v>
      </c>
      <c r="Q2928" t="s">
        <v>5511</v>
      </c>
      <c r="R2928" t="s">
        <v>5160</v>
      </c>
      <c r="S2928" s="38">
        <v>762895478.39999998</v>
      </c>
      <c r="T2928" s="37">
        <v>1</v>
      </c>
      <c r="U2928" s="37">
        <v>1</v>
      </c>
      <c r="V2928" t="str">
        <f t="shared" ref="V2928" si="1512">H2928</f>
        <v>COP</v>
      </c>
    </row>
    <row r="2929" spans="1:22" x14ac:dyDescent="0.2">
      <c r="A2929" t="str">
        <f t="shared" ref="A2929" si="1513">D2929&amp;F2929&amp;E2929</f>
        <v>Servicios fabricante- Microsoft Soporte PremierMicrosoft Soporte PremierVIGR1</v>
      </c>
      <c r="B2929" t="str">
        <f t="shared" ref="B2929" si="1514">E2929&amp;F2929</f>
        <v>VIGR1Microsoft Soporte Premier</v>
      </c>
      <c r="D2929" t="s">
        <v>5156</v>
      </c>
      <c r="E2929" t="s">
        <v>5513</v>
      </c>
      <c r="F2929" s="37" t="s">
        <v>7648</v>
      </c>
      <c r="G2929" s="18" t="str">
        <f t="shared" ref="G2929" si="1515">D2929</f>
        <v>Servicios fabricante- Microsoft Soporte Premier</v>
      </c>
      <c r="H2929" s="18" t="s">
        <v>119</v>
      </c>
      <c r="I2929" s="37" t="s">
        <v>67</v>
      </c>
      <c r="J2929" t="s">
        <v>5514</v>
      </c>
      <c r="K2929" t="s">
        <v>5386</v>
      </c>
      <c r="L2929" t="s">
        <v>3940</v>
      </c>
      <c r="M2929" t="s">
        <v>65</v>
      </c>
      <c r="N2929" s="37" t="s">
        <v>5159</v>
      </c>
      <c r="O2929" s="37" t="s">
        <v>5171</v>
      </c>
      <c r="P2929" s="37" t="s">
        <v>1308</v>
      </c>
      <c r="Q2929" t="s">
        <v>5513</v>
      </c>
      <c r="R2929" t="s">
        <v>5160</v>
      </c>
      <c r="S2929" s="38">
        <v>381860476.80000001</v>
      </c>
      <c r="T2929" s="37">
        <v>1</v>
      </c>
      <c r="U2929" s="37">
        <v>1</v>
      </c>
      <c r="V2929" t="str">
        <f t="shared" ref="V2929" si="1516">H2929</f>
        <v>COP</v>
      </c>
    </row>
    <row r="2930" spans="1:22" x14ac:dyDescent="0.2">
      <c r="A2930" t="str">
        <f t="shared" ref="A2930" si="1517">D2930&amp;F2930&amp;E2930</f>
        <v>Servicios fabricante- Microsoft Soporte PremierMicrosoft Soporte PremierVIER5</v>
      </c>
      <c r="B2930" t="str">
        <f t="shared" ref="B2930" si="1518">E2930&amp;F2930</f>
        <v>VIER5Microsoft Soporte Premier</v>
      </c>
      <c r="D2930" t="s">
        <v>5156</v>
      </c>
      <c r="E2930" t="s">
        <v>5515</v>
      </c>
      <c r="F2930" s="37" t="s">
        <v>7648</v>
      </c>
      <c r="G2930" s="18" t="str">
        <f t="shared" ref="G2930" si="1519">D2930</f>
        <v>Servicios fabricante- Microsoft Soporte Premier</v>
      </c>
      <c r="H2930" s="18" t="s">
        <v>119</v>
      </c>
      <c r="I2930" s="37" t="s">
        <v>67</v>
      </c>
      <c r="J2930" t="s">
        <v>5516</v>
      </c>
      <c r="K2930" t="s">
        <v>210</v>
      </c>
      <c r="L2930" t="s">
        <v>3940</v>
      </c>
      <c r="M2930" t="s">
        <v>65</v>
      </c>
      <c r="N2930" s="37" t="s">
        <v>5159</v>
      </c>
      <c r="O2930" s="37" t="s">
        <v>5171</v>
      </c>
      <c r="P2930" s="37" t="s">
        <v>1308</v>
      </c>
      <c r="Q2930" t="s">
        <v>5515</v>
      </c>
      <c r="R2930" t="s">
        <v>5160</v>
      </c>
      <c r="S2930" s="38">
        <v>0</v>
      </c>
      <c r="T2930" s="37">
        <v>1</v>
      </c>
      <c r="U2930" s="37">
        <v>1</v>
      </c>
      <c r="V2930" t="str">
        <f t="shared" ref="V2930" si="1520">H2930</f>
        <v>COP</v>
      </c>
    </row>
    <row r="2931" spans="1:22" x14ac:dyDescent="0.2">
      <c r="A2931" t="str">
        <f t="shared" ref="A2931" si="1521">D2931&amp;F2931&amp;E2931</f>
        <v>Servicios fabricante- Microsoft Soporte PremierMicrosoft Soporte PremierVIER4</v>
      </c>
      <c r="B2931" t="str">
        <f t="shared" ref="B2931" si="1522">E2931&amp;F2931</f>
        <v>VIER4Microsoft Soporte Premier</v>
      </c>
      <c r="D2931" t="s">
        <v>5156</v>
      </c>
      <c r="E2931" t="s">
        <v>5517</v>
      </c>
      <c r="F2931" s="37" t="s">
        <v>7648</v>
      </c>
      <c r="G2931" s="18" t="str">
        <f t="shared" ref="G2931" si="1523">D2931</f>
        <v>Servicios fabricante- Microsoft Soporte Premier</v>
      </c>
      <c r="H2931" s="18" t="s">
        <v>119</v>
      </c>
      <c r="I2931" s="37" t="s">
        <v>67</v>
      </c>
      <c r="J2931" t="s">
        <v>5518</v>
      </c>
      <c r="K2931" t="s">
        <v>5386</v>
      </c>
      <c r="L2931" t="s">
        <v>3940</v>
      </c>
      <c r="M2931" t="s">
        <v>65</v>
      </c>
      <c r="N2931" s="37" t="s">
        <v>5159</v>
      </c>
      <c r="O2931" s="37" t="s">
        <v>5171</v>
      </c>
      <c r="P2931" s="37" t="s">
        <v>1308</v>
      </c>
      <c r="Q2931" t="s">
        <v>5517</v>
      </c>
      <c r="R2931" t="s">
        <v>5160</v>
      </c>
      <c r="S2931" s="38">
        <v>1506070896</v>
      </c>
      <c r="T2931" s="37">
        <v>1</v>
      </c>
      <c r="U2931" s="37">
        <v>1</v>
      </c>
      <c r="V2931" t="str">
        <f t="shared" ref="V2931" si="1524">H2931</f>
        <v>COP</v>
      </c>
    </row>
    <row r="2932" spans="1:22" x14ac:dyDescent="0.2">
      <c r="A2932" t="str">
        <f t="shared" ref="A2932" si="1525">D2932&amp;F2932&amp;E2932</f>
        <v>Servicios fabricante- Microsoft Soporte PremierMicrosoft Soporte PremierVIER3</v>
      </c>
      <c r="B2932" t="str">
        <f t="shared" ref="B2932" si="1526">E2932&amp;F2932</f>
        <v>VIER3Microsoft Soporte Premier</v>
      </c>
      <c r="D2932" t="s">
        <v>5156</v>
      </c>
      <c r="E2932" t="s">
        <v>5519</v>
      </c>
      <c r="F2932" s="37" t="s">
        <v>7648</v>
      </c>
      <c r="G2932" s="18" t="str">
        <f t="shared" ref="G2932" si="1527">D2932</f>
        <v>Servicios fabricante- Microsoft Soporte Premier</v>
      </c>
      <c r="H2932" s="18" t="s">
        <v>119</v>
      </c>
      <c r="I2932" s="37" t="s">
        <v>67</v>
      </c>
      <c r="J2932" t="s">
        <v>5520</v>
      </c>
      <c r="K2932" t="s">
        <v>5386</v>
      </c>
      <c r="L2932" t="s">
        <v>3940</v>
      </c>
      <c r="M2932" t="s">
        <v>65</v>
      </c>
      <c r="N2932" s="37" t="s">
        <v>5159</v>
      </c>
      <c r="O2932" s="37" t="s">
        <v>5171</v>
      </c>
      <c r="P2932" s="37" t="s">
        <v>1308</v>
      </c>
      <c r="Q2932" t="s">
        <v>5519</v>
      </c>
      <c r="R2932" t="s">
        <v>5160</v>
      </c>
      <c r="S2932" s="38">
        <v>1137632284.8</v>
      </c>
      <c r="T2932" s="37">
        <v>1</v>
      </c>
      <c r="U2932" s="37">
        <v>1</v>
      </c>
      <c r="V2932" t="str">
        <f t="shared" ref="V2932" si="1528">H2932</f>
        <v>COP</v>
      </c>
    </row>
    <row r="2933" spans="1:22" x14ac:dyDescent="0.2">
      <c r="A2933" t="str">
        <f t="shared" ref="A2933" si="1529">D2933&amp;F2933&amp;E2933</f>
        <v>Servicios fabricante- Microsoft Soporte PremierMicrosoft Soporte PremierVIER2</v>
      </c>
      <c r="B2933" t="str">
        <f t="shared" ref="B2933" si="1530">E2933&amp;F2933</f>
        <v>VIER2Microsoft Soporte Premier</v>
      </c>
      <c r="D2933" t="s">
        <v>5156</v>
      </c>
      <c r="E2933" t="s">
        <v>5521</v>
      </c>
      <c r="F2933" s="37" t="s">
        <v>7648</v>
      </c>
      <c r="G2933" s="18" t="str">
        <f t="shared" ref="G2933" si="1531">D2933</f>
        <v>Servicios fabricante- Microsoft Soporte Premier</v>
      </c>
      <c r="H2933" s="18" t="s">
        <v>119</v>
      </c>
      <c r="I2933" s="37" t="s">
        <v>67</v>
      </c>
      <c r="J2933" t="s">
        <v>5522</v>
      </c>
      <c r="K2933" t="s">
        <v>5386</v>
      </c>
      <c r="L2933" t="s">
        <v>3940</v>
      </c>
      <c r="M2933" t="s">
        <v>65</v>
      </c>
      <c r="N2933" s="37" t="s">
        <v>5159</v>
      </c>
      <c r="O2933" s="37" t="s">
        <v>5171</v>
      </c>
      <c r="P2933" s="37" t="s">
        <v>1308</v>
      </c>
      <c r="Q2933" t="s">
        <v>5521</v>
      </c>
      <c r="R2933" t="s">
        <v>5160</v>
      </c>
      <c r="S2933" s="38">
        <v>762895478.39999998</v>
      </c>
      <c r="T2933" s="37">
        <v>1</v>
      </c>
      <c r="U2933" s="37">
        <v>1</v>
      </c>
      <c r="V2933" t="str">
        <f t="shared" ref="V2933" si="1532">H2933</f>
        <v>COP</v>
      </c>
    </row>
    <row r="2934" spans="1:22" x14ac:dyDescent="0.2">
      <c r="A2934" t="str">
        <f t="shared" ref="A2934" si="1533">D2934&amp;F2934&amp;E2934</f>
        <v>Servicios fabricante- Microsoft Soporte PremierMicrosoft Soporte PremierVIER1</v>
      </c>
      <c r="B2934" t="str">
        <f t="shared" ref="B2934" si="1534">E2934&amp;F2934</f>
        <v>VIER1Microsoft Soporte Premier</v>
      </c>
      <c r="D2934" t="s">
        <v>5156</v>
      </c>
      <c r="E2934" t="s">
        <v>5523</v>
      </c>
      <c r="F2934" s="37" t="s">
        <v>7648</v>
      </c>
      <c r="G2934" s="18" t="str">
        <f t="shared" ref="G2934" si="1535">D2934</f>
        <v>Servicios fabricante- Microsoft Soporte Premier</v>
      </c>
      <c r="H2934" s="18" t="s">
        <v>119</v>
      </c>
      <c r="I2934" s="37" t="s">
        <v>67</v>
      </c>
      <c r="J2934" t="s">
        <v>5524</v>
      </c>
      <c r="K2934" t="s">
        <v>5386</v>
      </c>
      <c r="L2934" t="s">
        <v>3940</v>
      </c>
      <c r="M2934" t="s">
        <v>65</v>
      </c>
      <c r="N2934" s="37" t="s">
        <v>5159</v>
      </c>
      <c r="O2934" s="37" t="s">
        <v>5171</v>
      </c>
      <c r="P2934" s="37" t="s">
        <v>1308</v>
      </c>
      <c r="Q2934" t="s">
        <v>5523</v>
      </c>
      <c r="R2934" t="s">
        <v>5160</v>
      </c>
      <c r="S2934" s="38">
        <v>381860476.80000001</v>
      </c>
      <c r="T2934" s="37">
        <v>1</v>
      </c>
      <c r="U2934" s="37">
        <v>1</v>
      </c>
      <c r="V2934" t="str">
        <f t="shared" ref="V2934" si="1536">H2934</f>
        <v>COP</v>
      </c>
    </row>
    <row r="2935" spans="1:22" x14ac:dyDescent="0.2">
      <c r="A2935" t="str">
        <f t="shared" ref="A2935" si="1537">D2935&amp;F2935&amp;E2935</f>
        <v>Servicios fabricante- Microsoft Soporte PremierMicrosoft Soporte PremierVIDU5</v>
      </c>
      <c r="B2935" t="str">
        <f t="shared" ref="B2935" si="1538">E2935&amp;F2935</f>
        <v>VIDU5Microsoft Soporte Premier</v>
      </c>
      <c r="D2935" t="s">
        <v>5156</v>
      </c>
      <c r="E2935" t="s">
        <v>5525</v>
      </c>
      <c r="F2935" s="37" t="s">
        <v>7648</v>
      </c>
      <c r="G2935" s="18" t="str">
        <f t="shared" ref="G2935" si="1539">D2935</f>
        <v>Servicios fabricante- Microsoft Soporte Premier</v>
      </c>
      <c r="H2935" s="18" t="s">
        <v>119</v>
      </c>
      <c r="I2935" s="37" t="s">
        <v>67</v>
      </c>
      <c r="J2935" t="s">
        <v>5526</v>
      </c>
      <c r="K2935" t="s">
        <v>210</v>
      </c>
      <c r="L2935" t="s">
        <v>3940</v>
      </c>
      <c r="M2935" t="s">
        <v>65</v>
      </c>
      <c r="N2935" s="37" t="s">
        <v>5159</v>
      </c>
      <c r="O2935" s="37" t="s">
        <v>5171</v>
      </c>
      <c r="P2935" s="37" t="s">
        <v>1308</v>
      </c>
      <c r="Q2935" t="s">
        <v>5525</v>
      </c>
      <c r="R2935" t="s">
        <v>5160</v>
      </c>
      <c r="S2935" s="38">
        <v>0</v>
      </c>
      <c r="T2935" s="37">
        <v>1</v>
      </c>
      <c r="U2935" s="37">
        <v>1</v>
      </c>
      <c r="V2935" t="str">
        <f t="shared" ref="V2935" si="1540">H2935</f>
        <v>COP</v>
      </c>
    </row>
    <row r="2936" spans="1:22" x14ac:dyDescent="0.2">
      <c r="A2936" t="str">
        <f t="shared" ref="A2936" si="1541">D2936&amp;F2936&amp;E2936</f>
        <v>Servicios fabricante- Microsoft Soporte PremierMicrosoft Soporte PremierVIDU4</v>
      </c>
      <c r="B2936" t="str">
        <f t="shared" ref="B2936" si="1542">E2936&amp;F2936</f>
        <v>VIDU4Microsoft Soporte Premier</v>
      </c>
      <c r="D2936" t="s">
        <v>5156</v>
      </c>
      <c r="E2936" t="s">
        <v>5527</v>
      </c>
      <c r="F2936" s="37" t="s">
        <v>7648</v>
      </c>
      <c r="G2936" s="18" t="str">
        <f t="shared" ref="G2936" si="1543">D2936</f>
        <v>Servicios fabricante- Microsoft Soporte Premier</v>
      </c>
      <c r="H2936" s="18" t="s">
        <v>119</v>
      </c>
      <c r="I2936" s="37" t="s">
        <v>67</v>
      </c>
      <c r="J2936" t="s">
        <v>5528</v>
      </c>
      <c r="K2936" t="s">
        <v>5386</v>
      </c>
      <c r="L2936" t="s">
        <v>3940</v>
      </c>
      <c r="M2936" t="s">
        <v>65</v>
      </c>
      <c r="N2936" s="37" t="s">
        <v>5159</v>
      </c>
      <c r="O2936" s="37" t="s">
        <v>5171</v>
      </c>
      <c r="P2936" s="37" t="s">
        <v>1308</v>
      </c>
      <c r="Q2936" t="s">
        <v>5527</v>
      </c>
      <c r="R2936" t="s">
        <v>5160</v>
      </c>
      <c r="S2936" s="38">
        <v>1506070896</v>
      </c>
      <c r="T2936" s="37">
        <v>1</v>
      </c>
      <c r="U2936" s="37">
        <v>1</v>
      </c>
      <c r="V2936" t="str">
        <f t="shared" ref="V2936" si="1544">H2936</f>
        <v>COP</v>
      </c>
    </row>
    <row r="2937" spans="1:22" x14ac:dyDescent="0.2">
      <c r="A2937" t="str">
        <f t="shared" ref="A2937" si="1545">D2937&amp;F2937&amp;E2937</f>
        <v>Servicios fabricante- Microsoft Soporte PremierMicrosoft Soporte PremierVIDU3</v>
      </c>
      <c r="B2937" t="str">
        <f t="shared" ref="B2937" si="1546">E2937&amp;F2937</f>
        <v>VIDU3Microsoft Soporte Premier</v>
      </c>
      <c r="D2937" t="s">
        <v>5156</v>
      </c>
      <c r="E2937" t="s">
        <v>5529</v>
      </c>
      <c r="F2937" s="37" t="s">
        <v>7648</v>
      </c>
      <c r="G2937" s="18" t="str">
        <f t="shared" ref="G2937" si="1547">D2937</f>
        <v>Servicios fabricante- Microsoft Soporte Premier</v>
      </c>
      <c r="H2937" s="18" t="s">
        <v>119</v>
      </c>
      <c r="I2937" s="37" t="s">
        <v>67</v>
      </c>
      <c r="J2937" t="s">
        <v>5530</v>
      </c>
      <c r="K2937" t="s">
        <v>5386</v>
      </c>
      <c r="L2937" t="s">
        <v>3940</v>
      </c>
      <c r="M2937" t="s">
        <v>65</v>
      </c>
      <c r="N2937" s="37" t="s">
        <v>5159</v>
      </c>
      <c r="O2937" s="37" t="s">
        <v>5171</v>
      </c>
      <c r="P2937" s="37" t="s">
        <v>1308</v>
      </c>
      <c r="Q2937" t="s">
        <v>5529</v>
      </c>
      <c r="R2937" t="s">
        <v>5160</v>
      </c>
      <c r="S2937" s="38">
        <v>1137632284.8</v>
      </c>
      <c r="T2937" s="37">
        <v>1</v>
      </c>
      <c r="U2937" s="37">
        <v>1</v>
      </c>
      <c r="V2937" t="str">
        <f t="shared" ref="V2937" si="1548">H2937</f>
        <v>COP</v>
      </c>
    </row>
    <row r="2938" spans="1:22" x14ac:dyDescent="0.2">
      <c r="A2938" t="str">
        <f t="shared" ref="A2938" si="1549">D2938&amp;F2938&amp;E2938</f>
        <v>Servicios fabricante- Microsoft Soporte PremierMicrosoft Soporte PremierVIDU2</v>
      </c>
      <c r="B2938" t="str">
        <f t="shared" ref="B2938" si="1550">E2938&amp;F2938</f>
        <v>VIDU2Microsoft Soporte Premier</v>
      </c>
      <c r="D2938" t="s">
        <v>5156</v>
      </c>
      <c r="E2938" t="s">
        <v>5531</v>
      </c>
      <c r="F2938" s="37" t="s">
        <v>7648</v>
      </c>
      <c r="G2938" s="18" t="str">
        <f t="shared" ref="G2938" si="1551">D2938</f>
        <v>Servicios fabricante- Microsoft Soporte Premier</v>
      </c>
      <c r="H2938" s="18" t="s">
        <v>119</v>
      </c>
      <c r="I2938" s="37" t="s">
        <v>67</v>
      </c>
      <c r="J2938" t="s">
        <v>5532</v>
      </c>
      <c r="K2938" t="s">
        <v>5386</v>
      </c>
      <c r="L2938" t="s">
        <v>3940</v>
      </c>
      <c r="M2938" t="s">
        <v>65</v>
      </c>
      <c r="N2938" s="37" t="s">
        <v>5159</v>
      </c>
      <c r="O2938" s="37" t="s">
        <v>5171</v>
      </c>
      <c r="P2938" s="37" t="s">
        <v>1308</v>
      </c>
      <c r="Q2938" t="s">
        <v>5531</v>
      </c>
      <c r="R2938" t="s">
        <v>5160</v>
      </c>
      <c r="S2938" s="38">
        <v>762895478.39999998</v>
      </c>
      <c r="T2938" s="37">
        <v>1</v>
      </c>
      <c r="U2938" s="37">
        <v>1</v>
      </c>
      <c r="V2938" t="str">
        <f t="shared" ref="V2938" si="1552">H2938</f>
        <v>COP</v>
      </c>
    </row>
    <row r="2939" spans="1:22" x14ac:dyDescent="0.2">
      <c r="A2939" t="str">
        <f t="shared" ref="A2939" si="1553">D2939&amp;F2939&amp;E2939</f>
        <v>Servicios fabricante- Microsoft Soporte PremierMicrosoft Soporte PremierVIDU1</v>
      </c>
      <c r="B2939" t="str">
        <f t="shared" ref="B2939" si="1554">E2939&amp;F2939</f>
        <v>VIDU1Microsoft Soporte Premier</v>
      </c>
      <c r="D2939" t="s">
        <v>5156</v>
      </c>
      <c r="E2939" t="s">
        <v>5533</v>
      </c>
      <c r="F2939" s="37" t="s">
        <v>7648</v>
      </c>
      <c r="G2939" s="18" t="str">
        <f t="shared" ref="G2939" si="1555">D2939</f>
        <v>Servicios fabricante- Microsoft Soporte Premier</v>
      </c>
      <c r="H2939" s="18" t="s">
        <v>119</v>
      </c>
      <c r="I2939" s="37" t="s">
        <v>67</v>
      </c>
      <c r="J2939" t="s">
        <v>5534</v>
      </c>
      <c r="K2939" t="s">
        <v>5386</v>
      </c>
      <c r="L2939" t="s">
        <v>3940</v>
      </c>
      <c r="M2939" t="s">
        <v>65</v>
      </c>
      <c r="N2939" s="37" t="s">
        <v>5159</v>
      </c>
      <c r="O2939" s="37" t="s">
        <v>5171</v>
      </c>
      <c r="P2939" s="37" t="s">
        <v>1308</v>
      </c>
      <c r="Q2939" t="s">
        <v>5533</v>
      </c>
      <c r="R2939" t="s">
        <v>5160</v>
      </c>
      <c r="S2939" s="38">
        <v>381860476.80000001</v>
      </c>
      <c r="T2939" s="37">
        <v>1</v>
      </c>
      <c r="U2939" s="37">
        <v>1</v>
      </c>
      <c r="V2939" t="str">
        <f t="shared" ref="V2939" si="1556">H2939</f>
        <v>COP</v>
      </c>
    </row>
    <row r="2940" spans="1:22" x14ac:dyDescent="0.2">
      <c r="A2940" t="str">
        <f t="shared" ref="A2940" si="1557">D2940&amp;F2940&amp;E2940</f>
        <v>Servicios fabricante- Microsoft Soporte PremierMicrosoft Soporte PremierVHWR</v>
      </c>
      <c r="B2940" t="str">
        <f t="shared" ref="B2940" si="1558">E2940&amp;F2940</f>
        <v>VHWRMicrosoft Soporte Premier</v>
      </c>
      <c r="D2940" t="s">
        <v>5156</v>
      </c>
      <c r="E2940" t="s">
        <v>5535</v>
      </c>
      <c r="F2940" s="37" t="s">
        <v>7648</v>
      </c>
      <c r="G2940" s="18" t="str">
        <f t="shared" ref="G2940" si="1559">D2940</f>
        <v>Servicios fabricante- Microsoft Soporte Premier</v>
      </c>
      <c r="H2940" s="18" t="s">
        <v>119</v>
      </c>
      <c r="I2940" s="37" t="s">
        <v>67</v>
      </c>
      <c r="J2940" t="s">
        <v>5536</v>
      </c>
      <c r="K2940" t="s">
        <v>65</v>
      </c>
      <c r="L2940" t="s">
        <v>3940</v>
      </c>
      <c r="M2940" t="s">
        <v>65</v>
      </c>
      <c r="N2940" s="37" t="s">
        <v>5159</v>
      </c>
      <c r="O2940" s="37" t="s">
        <v>5171</v>
      </c>
      <c r="P2940" s="37" t="s">
        <v>1308</v>
      </c>
      <c r="Q2940" t="s">
        <v>5535</v>
      </c>
      <c r="R2940" t="s">
        <v>5160</v>
      </c>
      <c r="S2940" s="38">
        <v>30400000</v>
      </c>
      <c r="T2940" s="37">
        <v>1</v>
      </c>
      <c r="U2940" s="37">
        <v>1</v>
      </c>
      <c r="V2940" t="str">
        <f t="shared" ref="V2940" si="1560">H2940</f>
        <v>COP</v>
      </c>
    </row>
    <row r="2941" spans="1:22" x14ac:dyDescent="0.2">
      <c r="A2941" t="str">
        <f t="shared" ref="A2941" si="1561">D2941&amp;F2941&amp;E2941</f>
        <v>Servicios fabricante- Microsoft Soporte PremierMicrosoft Soporte PremierVHSO</v>
      </c>
      <c r="B2941" t="str">
        <f t="shared" ref="B2941" si="1562">E2941&amp;F2941</f>
        <v>VHSOMicrosoft Soporte Premier</v>
      </c>
      <c r="D2941" t="s">
        <v>5156</v>
      </c>
      <c r="E2941" t="s">
        <v>5537</v>
      </c>
      <c r="F2941" s="37" t="s">
        <v>7648</v>
      </c>
      <c r="G2941" s="18" t="str">
        <f t="shared" ref="G2941" si="1563">D2941</f>
        <v>Servicios fabricante- Microsoft Soporte Premier</v>
      </c>
      <c r="H2941" s="18" t="s">
        <v>119</v>
      </c>
      <c r="I2941" s="37" t="s">
        <v>67</v>
      </c>
      <c r="J2941" t="s">
        <v>5538</v>
      </c>
      <c r="K2941" t="s">
        <v>65</v>
      </c>
      <c r="L2941" t="s">
        <v>3940</v>
      </c>
      <c r="M2941" t="s">
        <v>65</v>
      </c>
      <c r="N2941" s="37" t="s">
        <v>5159</v>
      </c>
      <c r="O2941" s="37" t="s">
        <v>5171</v>
      </c>
      <c r="P2941" s="37" t="s">
        <v>1308</v>
      </c>
      <c r="Q2941" t="s">
        <v>5537</v>
      </c>
      <c r="R2941" t="s">
        <v>5160</v>
      </c>
      <c r="S2941" s="38">
        <v>30400000</v>
      </c>
      <c r="T2941" s="37">
        <v>1</v>
      </c>
      <c r="U2941" s="37">
        <v>1</v>
      </c>
      <c r="V2941" t="str">
        <f t="shared" ref="V2941" si="1564">H2941</f>
        <v>COP</v>
      </c>
    </row>
    <row r="2942" spans="1:22" x14ac:dyDescent="0.2">
      <c r="A2942" t="str">
        <f t="shared" ref="A2942" si="1565">D2942&amp;F2942&amp;E2942</f>
        <v>Servicios fabricante- Microsoft Soporte PremierMicrosoft Soporte PremierVHSN</v>
      </c>
      <c r="B2942" t="str">
        <f t="shared" ref="B2942" si="1566">E2942&amp;F2942</f>
        <v>VHSNMicrosoft Soporte Premier</v>
      </c>
      <c r="D2942" t="s">
        <v>5156</v>
      </c>
      <c r="E2942" t="s">
        <v>5539</v>
      </c>
      <c r="F2942" s="37" t="s">
        <v>7648</v>
      </c>
      <c r="G2942" s="18" t="str">
        <f t="shared" ref="G2942" si="1567">D2942</f>
        <v>Servicios fabricante- Microsoft Soporte Premier</v>
      </c>
      <c r="H2942" s="18" t="s">
        <v>119</v>
      </c>
      <c r="I2942" s="37" t="s">
        <v>67</v>
      </c>
      <c r="J2942" t="s">
        <v>5540</v>
      </c>
      <c r="K2942" t="s">
        <v>65</v>
      </c>
      <c r="L2942" t="s">
        <v>3940</v>
      </c>
      <c r="M2942" t="s">
        <v>65</v>
      </c>
      <c r="N2942" s="37" t="s">
        <v>5159</v>
      </c>
      <c r="O2942" s="37" t="s">
        <v>5171</v>
      </c>
      <c r="P2942" s="37" t="s">
        <v>1308</v>
      </c>
      <c r="Q2942" t="s">
        <v>5539</v>
      </c>
      <c r="R2942" t="s">
        <v>5160</v>
      </c>
      <c r="S2942" s="38">
        <v>22800000</v>
      </c>
      <c r="T2942" s="37">
        <v>1</v>
      </c>
      <c r="U2942" s="37">
        <v>1</v>
      </c>
      <c r="V2942" t="str">
        <f t="shared" ref="V2942" si="1568">H2942</f>
        <v>COP</v>
      </c>
    </row>
    <row r="2943" spans="1:22" x14ac:dyDescent="0.2">
      <c r="A2943" t="str">
        <f t="shared" ref="A2943" si="1569">D2943&amp;F2943&amp;E2943</f>
        <v>Servicios fabricante- Microsoft Soporte PremierMicrosoft Soporte PremierVHRR</v>
      </c>
      <c r="B2943" t="str">
        <f t="shared" ref="B2943" si="1570">E2943&amp;F2943</f>
        <v>VHRRMicrosoft Soporte Premier</v>
      </c>
      <c r="D2943" t="s">
        <v>5156</v>
      </c>
      <c r="E2943" t="s">
        <v>5541</v>
      </c>
      <c r="F2943" s="37" t="s">
        <v>7648</v>
      </c>
      <c r="G2943" s="18" t="str">
        <f t="shared" ref="G2943" si="1571">D2943</f>
        <v>Servicios fabricante- Microsoft Soporte Premier</v>
      </c>
      <c r="H2943" s="18" t="s">
        <v>119</v>
      </c>
      <c r="I2943" s="37" t="s">
        <v>67</v>
      </c>
      <c r="J2943" t="s">
        <v>5542</v>
      </c>
      <c r="K2943" t="s">
        <v>65</v>
      </c>
      <c r="L2943" t="s">
        <v>3940</v>
      </c>
      <c r="M2943" t="s">
        <v>65</v>
      </c>
      <c r="N2943" s="37" t="s">
        <v>5159</v>
      </c>
      <c r="O2943" s="37" t="s">
        <v>5171</v>
      </c>
      <c r="P2943" s="37" t="s">
        <v>1308</v>
      </c>
      <c r="Q2943" t="s">
        <v>5541</v>
      </c>
      <c r="R2943" t="s">
        <v>5160</v>
      </c>
      <c r="S2943" s="38">
        <v>14400000</v>
      </c>
      <c r="T2943" s="37">
        <v>1</v>
      </c>
      <c r="U2943" s="37">
        <v>1</v>
      </c>
      <c r="V2943" t="str">
        <f t="shared" ref="V2943" si="1572">H2943</f>
        <v>COP</v>
      </c>
    </row>
    <row r="2944" spans="1:22" x14ac:dyDescent="0.2">
      <c r="A2944" t="str">
        <f t="shared" ref="A2944" si="1573">D2944&amp;F2944&amp;E2944</f>
        <v>Servicios fabricante- Microsoft Soporte PremierMicrosoft Soporte PremierVHPF</v>
      </c>
      <c r="B2944" t="str">
        <f t="shared" ref="B2944" si="1574">E2944&amp;F2944</f>
        <v>VHPFMicrosoft Soporte Premier</v>
      </c>
      <c r="D2944" t="s">
        <v>5156</v>
      </c>
      <c r="E2944" t="s">
        <v>5543</v>
      </c>
      <c r="F2944" s="37" t="s">
        <v>7648</v>
      </c>
      <c r="G2944" s="18" t="str">
        <f t="shared" ref="G2944" si="1575">D2944</f>
        <v>Servicios fabricante- Microsoft Soporte Premier</v>
      </c>
      <c r="H2944" s="18" t="s">
        <v>119</v>
      </c>
      <c r="I2944" s="37" t="s">
        <v>67</v>
      </c>
      <c r="J2944" t="s">
        <v>5544</v>
      </c>
      <c r="K2944" t="s">
        <v>65</v>
      </c>
      <c r="L2944" t="s">
        <v>3940</v>
      </c>
      <c r="M2944" t="s">
        <v>65</v>
      </c>
      <c r="N2944" s="37" t="s">
        <v>5159</v>
      </c>
      <c r="O2944" s="37" t="s">
        <v>5171</v>
      </c>
      <c r="P2944" s="37" t="s">
        <v>1308</v>
      </c>
      <c r="Q2944" t="s">
        <v>5543</v>
      </c>
      <c r="R2944" t="s">
        <v>5160</v>
      </c>
      <c r="S2944" s="38">
        <v>71200000</v>
      </c>
      <c r="T2944" s="37">
        <v>1</v>
      </c>
      <c r="U2944" s="37">
        <v>1</v>
      </c>
      <c r="V2944" t="str">
        <f t="shared" ref="V2944" si="1576">H2944</f>
        <v>COP</v>
      </c>
    </row>
    <row r="2945" spans="1:22" x14ac:dyDescent="0.2">
      <c r="A2945" t="str">
        <f t="shared" ref="A2945" si="1577">D2945&amp;F2945&amp;E2945</f>
        <v>Servicios fabricante- Microsoft Soporte PremierMicrosoft Soporte PremierVHOT</v>
      </c>
      <c r="B2945" t="str">
        <f t="shared" ref="B2945" si="1578">E2945&amp;F2945</f>
        <v>VHOTMicrosoft Soporte Premier</v>
      </c>
      <c r="D2945" t="s">
        <v>5156</v>
      </c>
      <c r="E2945" t="s">
        <v>5545</v>
      </c>
      <c r="F2945" s="37" t="s">
        <v>7648</v>
      </c>
      <c r="G2945" s="18" t="str">
        <f t="shared" ref="G2945" si="1579">D2945</f>
        <v>Servicios fabricante- Microsoft Soporte Premier</v>
      </c>
      <c r="H2945" s="18" t="s">
        <v>119</v>
      </c>
      <c r="I2945" s="37" t="s">
        <v>67</v>
      </c>
      <c r="J2945" t="s">
        <v>5546</v>
      </c>
      <c r="K2945" t="s">
        <v>65</v>
      </c>
      <c r="L2945" t="s">
        <v>3940</v>
      </c>
      <c r="M2945" t="s">
        <v>65</v>
      </c>
      <c r="N2945" s="37" t="s">
        <v>5159</v>
      </c>
      <c r="O2945" s="37" t="s">
        <v>5171</v>
      </c>
      <c r="P2945" s="37" t="s">
        <v>1308</v>
      </c>
      <c r="Q2945" t="s">
        <v>5545</v>
      </c>
      <c r="R2945" t="s">
        <v>5160</v>
      </c>
      <c r="S2945" s="38">
        <v>17200000</v>
      </c>
      <c r="T2945" s="37">
        <v>1</v>
      </c>
      <c r="U2945" s="37">
        <v>1</v>
      </c>
      <c r="V2945" t="str">
        <f t="shared" ref="V2945" si="1580">H2945</f>
        <v>COP</v>
      </c>
    </row>
    <row r="2946" spans="1:22" x14ac:dyDescent="0.2">
      <c r="A2946" t="str">
        <f t="shared" ref="A2946" si="1581">D2946&amp;F2946&amp;E2946</f>
        <v>Servicios fabricante- Microsoft Soporte PremierMicrosoft Soporte PremierVHKM</v>
      </c>
      <c r="B2946" t="str">
        <f t="shared" ref="B2946" si="1582">E2946&amp;F2946</f>
        <v>VHKMMicrosoft Soporte Premier</v>
      </c>
      <c r="D2946" t="s">
        <v>5156</v>
      </c>
      <c r="E2946" t="s">
        <v>5547</v>
      </c>
      <c r="F2946" s="37" t="s">
        <v>7648</v>
      </c>
      <c r="G2946" s="18" t="str">
        <f t="shared" ref="G2946" si="1583">D2946</f>
        <v>Servicios fabricante- Microsoft Soporte Premier</v>
      </c>
      <c r="H2946" s="18" t="s">
        <v>119</v>
      </c>
      <c r="I2946" s="37" t="s">
        <v>67</v>
      </c>
      <c r="J2946" t="s">
        <v>5548</v>
      </c>
      <c r="K2946" t="s">
        <v>65</v>
      </c>
      <c r="L2946" t="s">
        <v>3940</v>
      </c>
      <c r="M2946" t="s">
        <v>65</v>
      </c>
      <c r="N2946" s="37" t="s">
        <v>5159</v>
      </c>
      <c r="O2946" s="37" t="s">
        <v>5171</v>
      </c>
      <c r="P2946" s="37" t="s">
        <v>1308</v>
      </c>
      <c r="Q2946" t="s">
        <v>5547</v>
      </c>
      <c r="R2946" t="s">
        <v>5160</v>
      </c>
      <c r="S2946" s="38">
        <v>30400000</v>
      </c>
      <c r="T2946" s="37">
        <v>1</v>
      </c>
      <c r="U2946" s="37">
        <v>1</v>
      </c>
      <c r="V2946" t="str">
        <f t="shared" ref="V2946" si="1584">H2946</f>
        <v>COP</v>
      </c>
    </row>
    <row r="2947" spans="1:22" x14ac:dyDescent="0.2">
      <c r="A2947" t="str">
        <f t="shared" ref="A2947" si="1585">D2947&amp;F2947&amp;E2947</f>
        <v>Servicios fabricante- Microsoft Soporte PremierMicrosoft Soporte PremierVHKF</v>
      </c>
      <c r="B2947" t="str">
        <f t="shared" ref="B2947" si="1586">E2947&amp;F2947</f>
        <v>VHKFMicrosoft Soporte Premier</v>
      </c>
      <c r="D2947" t="s">
        <v>5156</v>
      </c>
      <c r="E2947" t="s">
        <v>5549</v>
      </c>
      <c r="F2947" s="37" t="s">
        <v>7648</v>
      </c>
      <c r="G2947" s="18" t="str">
        <f t="shared" ref="G2947" si="1587">D2947</f>
        <v>Servicios fabricante- Microsoft Soporte Premier</v>
      </c>
      <c r="H2947" s="18" t="s">
        <v>119</v>
      </c>
      <c r="I2947" s="37" t="s">
        <v>67</v>
      </c>
      <c r="J2947" t="s">
        <v>5550</v>
      </c>
      <c r="K2947" t="s">
        <v>65</v>
      </c>
      <c r="L2947" t="s">
        <v>3940</v>
      </c>
      <c r="M2947" t="s">
        <v>65</v>
      </c>
      <c r="N2947" s="37" t="s">
        <v>5159</v>
      </c>
      <c r="O2947" s="37" t="s">
        <v>5171</v>
      </c>
      <c r="P2947" s="37" t="s">
        <v>1308</v>
      </c>
      <c r="Q2947" t="s">
        <v>5549</v>
      </c>
      <c r="R2947" t="s">
        <v>5160</v>
      </c>
      <c r="S2947" s="38">
        <v>30400000</v>
      </c>
      <c r="T2947" s="37">
        <v>1</v>
      </c>
      <c r="U2947" s="37">
        <v>1</v>
      </c>
      <c r="V2947" t="str">
        <f t="shared" ref="V2947" si="1588">H2947</f>
        <v>COP</v>
      </c>
    </row>
    <row r="2948" spans="1:22" x14ac:dyDescent="0.2">
      <c r="A2948" t="str">
        <f t="shared" ref="A2948" si="1589">D2948&amp;F2948&amp;E2948</f>
        <v>Servicios fabricante- Microsoft Soporte PremierMicrosoft Soporte PremierVHHN</v>
      </c>
      <c r="B2948" t="str">
        <f t="shared" ref="B2948" si="1590">E2948&amp;F2948</f>
        <v>VHHNMicrosoft Soporte Premier</v>
      </c>
      <c r="D2948" t="s">
        <v>5156</v>
      </c>
      <c r="E2948" t="s">
        <v>5551</v>
      </c>
      <c r="F2948" s="37" t="s">
        <v>7648</v>
      </c>
      <c r="G2948" s="18" t="str">
        <f t="shared" ref="G2948" si="1591">D2948</f>
        <v>Servicios fabricante- Microsoft Soporte Premier</v>
      </c>
      <c r="H2948" s="18" t="s">
        <v>119</v>
      </c>
      <c r="I2948" s="37" t="s">
        <v>67</v>
      </c>
      <c r="J2948" t="s">
        <v>5552</v>
      </c>
      <c r="K2948" t="s">
        <v>65</v>
      </c>
      <c r="L2948" t="s">
        <v>3940</v>
      </c>
      <c r="M2948" t="s">
        <v>65</v>
      </c>
      <c r="N2948" s="37" t="s">
        <v>5159</v>
      </c>
      <c r="O2948" s="37" t="s">
        <v>5171</v>
      </c>
      <c r="P2948" s="37" t="s">
        <v>1308</v>
      </c>
      <c r="Q2948" t="s">
        <v>5551</v>
      </c>
      <c r="R2948" t="s">
        <v>5160</v>
      </c>
      <c r="S2948" s="38">
        <v>127600000</v>
      </c>
      <c r="T2948" s="37">
        <v>1</v>
      </c>
      <c r="U2948" s="37">
        <v>1</v>
      </c>
      <c r="V2948" t="str">
        <f t="shared" ref="V2948" si="1592">H2948</f>
        <v>COP</v>
      </c>
    </row>
    <row r="2949" spans="1:22" x14ac:dyDescent="0.2">
      <c r="A2949" t="str">
        <f t="shared" ref="A2949" si="1593">D2949&amp;F2949&amp;E2949</f>
        <v>Servicios fabricante- Microsoft Soporte PremierMicrosoft Soporte PremierVHHM</v>
      </c>
      <c r="B2949" t="str">
        <f t="shared" ref="B2949" si="1594">E2949&amp;F2949</f>
        <v>VHHMMicrosoft Soporte Premier</v>
      </c>
      <c r="D2949" t="s">
        <v>5156</v>
      </c>
      <c r="E2949" t="s">
        <v>5553</v>
      </c>
      <c r="F2949" s="37" t="s">
        <v>7648</v>
      </c>
      <c r="G2949" s="18" t="str">
        <f t="shared" ref="G2949" si="1595">D2949</f>
        <v>Servicios fabricante- Microsoft Soporte Premier</v>
      </c>
      <c r="H2949" s="18" t="s">
        <v>119</v>
      </c>
      <c r="I2949" s="37" t="s">
        <v>67</v>
      </c>
      <c r="J2949" t="s">
        <v>5554</v>
      </c>
      <c r="K2949" t="s">
        <v>65</v>
      </c>
      <c r="L2949" t="s">
        <v>3940</v>
      </c>
      <c r="M2949" t="s">
        <v>65</v>
      </c>
      <c r="N2949" s="37" t="s">
        <v>5159</v>
      </c>
      <c r="O2949" s="37" t="s">
        <v>5171</v>
      </c>
      <c r="P2949" s="37" t="s">
        <v>1308</v>
      </c>
      <c r="Q2949" t="s">
        <v>5553</v>
      </c>
      <c r="R2949" t="s">
        <v>5160</v>
      </c>
      <c r="S2949" s="38">
        <v>30400000</v>
      </c>
      <c r="T2949" s="37">
        <v>1</v>
      </c>
      <c r="U2949" s="37">
        <v>1</v>
      </c>
      <c r="V2949" t="str">
        <f t="shared" ref="V2949" si="1596">H2949</f>
        <v>COP</v>
      </c>
    </row>
    <row r="2950" spans="1:22" x14ac:dyDescent="0.2">
      <c r="A2950" t="str">
        <f t="shared" ref="A2950" si="1597">D2950&amp;F2950&amp;E2950</f>
        <v>Servicios fabricante- Microsoft Soporte PremierMicrosoft Soporte PremierVHHF</v>
      </c>
      <c r="B2950" t="str">
        <f t="shared" ref="B2950" si="1598">E2950&amp;F2950</f>
        <v>VHHFMicrosoft Soporte Premier</v>
      </c>
      <c r="D2950" t="s">
        <v>5156</v>
      </c>
      <c r="E2950" t="s">
        <v>5555</v>
      </c>
      <c r="F2950" s="37" t="s">
        <v>7648</v>
      </c>
      <c r="G2950" s="18" t="str">
        <f t="shared" ref="G2950" si="1599">D2950</f>
        <v>Servicios fabricante- Microsoft Soporte Premier</v>
      </c>
      <c r="H2950" s="18" t="s">
        <v>119</v>
      </c>
      <c r="I2950" s="37" t="s">
        <v>67</v>
      </c>
      <c r="J2950" t="s">
        <v>5556</v>
      </c>
      <c r="K2950" t="s">
        <v>65</v>
      </c>
      <c r="L2950" t="s">
        <v>3940</v>
      </c>
      <c r="M2950" t="s">
        <v>65</v>
      </c>
      <c r="N2950" s="37" t="s">
        <v>5159</v>
      </c>
      <c r="O2950" s="37" t="s">
        <v>5171</v>
      </c>
      <c r="P2950" s="37" t="s">
        <v>1308</v>
      </c>
      <c r="Q2950" t="s">
        <v>5555</v>
      </c>
      <c r="R2950" t="s">
        <v>5160</v>
      </c>
      <c r="S2950" s="38">
        <v>30400000</v>
      </c>
      <c r="T2950" s="37">
        <v>1</v>
      </c>
      <c r="U2950" s="37">
        <v>1</v>
      </c>
      <c r="V2950" t="str">
        <f t="shared" ref="V2950" si="1600">H2950</f>
        <v>COP</v>
      </c>
    </row>
    <row r="2951" spans="1:22" x14ac:dyDescent="0.2">
      <c r="A2951" t="str">
        <f t="shared" ref="A2951" si="1601">D2951&amp;F2951&amp;E2951</f>
        <v>Servicios fabricante- Microsoft Soporte PremierMicrosoft Soporte PremierVCRS</v>
      </c>
      <c r="B2951" t="str">
        <f t="shared" ref="B2951" si="1602">E2951&amp;F2951</f>
        <v>VCRSMicrosoft Soporte Premier</v>
      </c>
      <c r="D2951" t="s">
        <v>5156</v>
      </c>
      <c r="E2951" t="s">
        <v>5557</v>
      </c>
      <c r="F2951" s="37" t="s">
        <v>7648</v>
      </c>
      <c r="G2951" s="18" t="str">
        <f t="shared" ref="G2951" si="1603">D2951</f>
        <v>Servicios fabricante- Microsoft Soporte Premier</v>
      </c>
      <c r="H2951" s="18" t="s">
        <v>119</v>
      </c>
      <c r="I2951" s="37" t="s">
        <v>67</v>
      </c>
      <c r="J2951" t="s">
        <v>5558</v>
      </c>
      <c r="K2951" t="s">
        <v>65</v>
      </c>
      <c r="L2951" t="s">
        <v>3940</v>
      </c>
      <c r="M2951" t="s">
        <v>65</v>
      </c>
      <c r="N2951" s="37" t="s">
        <v>5159</v>
      </c>
      <c r="O2951" s="37" t="s">
        <v>5171</v>
      </c>
      <c r="P2951" s="37" t="s">
        <v>1308</v>
      </c>
      <c r="Q2951" t="s">
        <v>5557</v>
      </c>
      <c r="R2951" t="s">
        <v>5160</v>
      </c>
      <c r="S2951" s="38">
        <v>80000000</v>
      </c>
      <c r="T2951" s="37">
        <v>1</v>
      </c>
      <c r="U2951" s="37">
        <v>1</v>
      </c>
      <c r="V2951" t="str">
        <f t="shared" ref="V2951" si="1604">H2951</f>
        <v>COP</v>
      </c>
    </row>
    <row r="2952" spans="1:22" x14ac:dyDescent="0.2">
      <c r="A2952" t="str">
        <f t="shared" ref="A2952" si="1605">D2952&amp;F2952&amp;E2952</f>
        <v>Servicios fabricante- Microsoft Soporte PremierMicrosoft Soporte PremierVCRA</v>
      </c>
      <c r="B2952" t="str">
        <f t="shared" ref="B2952" si="1606">E2952&amp;F2952</f>
        <v>VCRAMicrosoft Soporte Premier</v>
      </c>
      <c r="D2952" t="s">
        <v>5156</v>
      </c>
      <c r="E2952" t="s">
        <v>5559</v>
      </c>
      <c r="F2952" s="37" t="s">
        <v>7648</v>
      </c>
      <c r="G2952" s="18" t="str">
        <f t="shared" ref="G2952" si="1607">D2952</f>
        <v>Servicios fabricante- Microsoft Soporte Premier</v>
      </c>
      <c r="H2952" s="18" t="s">
        <v>119</v>
      </c>
      <c r="I2952" s="37" t="s">
        <v>67</v>
      </c>
      <c r="J2952" t="s">
        <v>5560</v>
      </c>
      <c r="K2952" t="s">
        <v>65</v>
      </c>
      <c r="L2952" t="s">
        <v>3940</v>
      </c>
      <c r="M2952" t="s">
        <v>65</v>
      </c>
      <c r="N2952" s="37" t="s">
        <v>5159</v>
      </c>
      <c r="O2952" s="37" t="s">
        <v>5171</v>
      </c>
      <c r="P2952" s="37" t="s">
        <v>1308</v>
      </c>
      <c r="Q2952" t="s">
        <v>5559</v>
      </c>
      <c r="R2952" t="s">
        <v>5160</v>
      </c>
      <c r="S2952" s="38">
        <v>80000000</v>
      </c>
      <c r="T2952" s="37">
        <v>1</v>
      </c>
      <c r="U2952" s="37">
        <v>1</v>
      </c>
      <c r="V2952" t="str">
        <f t="shared" ref="V2952" si="1608">H2952</f>
        <v>COP</v>
      </c>
    </row>
    <row r="2953" spans="1:22" x14ac:dyDescent="0.2">
      <c r="A2953" t="str">
        <f t="shared" ref="A2953" si="1609">D2953&amp;F2953&amp;E2953</f>
        <v>Servicios fabricante- Microsoft Soporte PremierMicrosoft Soporte PremierVCPS</v>
      </c>
      <c r="B2953" t="str">
        <f t="shared" ref="B2953" si="1610">E2953&amp;F2953</f>
        <v>VCPSMicrosoft Soporte Premier</v>
      </c>
      <c r="D2953" t="s">
        <v>5156</v>
      </c>
      <c r="E2953" t="s">
        <v>5561</v>
      </c>
      <c r="F2953" s="37" t="s">
        <v>7648</v>
      </c>
      <c r="G2953" s="18" t="str">
        <f t="shared" ref="G2953" si="1611">D2953</f>
        <v>Servicios fabricante- Microsoft Soporte Premier</v>
      </c>
      <c r="H2953" s="18" t="s">
        <v>119</v>
      </c>
      <c r="I2953" s="37" t="s">
        <v>67</v>
      </c>
      <c r="J2953" t="s">
        <v>5562</v>
      </c>
      <c r="K2953" t="s">
        <v>65</v>
      </c>
      <c r="L2953" t="s">
        <v>3940</v>
      </c>
      <c r="M2953" t="s">
        <v>65</v>
      </c>
      <c r="N2953" s="37" t="s">
        <v>5159</v>
      </c>
      <c r="O2953" s="37" t="s">
        <v>66</v>
      </c>
      <c r="P2953" s="37" t="s">
        <v>1308</v>
      </c>
      <c r="Q2953" t="s">
        <v>5561</v>
      </c>
      <c r="R2953" t="s">
        <v>5160</v>
      </c>
      <c r="S2953" s="38">
        <v>80000000</v>
      </c>
      <c r="T2953" s="37">
        <v>1</v>
      </c>
      <c r="U2953" s="37">
        <v>1</v>
      </c>
      <c r="V2953" t="str">
        <f t="shared" ref="V2953" si="1612">H2953</f>
        <v>COP</v>
      </c>
    </row>
    <row r="2954" spans="1:22" x14ac:dyDescent="0.2">
      <c r="A2954" t="str">
        <f t="shared" ref="A2954" si="1613">D2954&amp;F2954&amp;E2954</f>
        <v>Servicios fabricante- Microsoft Soporte PremierMicrosoft Soporte PremierVCPA</v>
      </c>
      <c r="B2954" t="str">
        <f t="shared" ref="B2954" si="1614">E2954&amp;F2954</f>
        <v>VCPAMicrosoft Soporte Premier</v>
      </c>
      <c r="D2954" t="s">
        <v>5156</v>
      </c>
      <c r="E2954" t="s">
        <v>5563</v>
      </c>
      <c r="F2954" s="37" t="s">
        <v>7648</v>
      </c>
      <c r="G2954" s="18" t="str">
        <f t="shared" ref="G2954" si="1615">D2954</f>
        <v>Servicios fabricante- Microsoft Soporte Premier</v>
      </c>
      <c r="H2954" s="18" t="s">
        <v>119</v>
      </c>
      <c r="I2954" s="37" t="s">
        <v>67</v>
      </c>
      <c r="J2954" t="s">
        <v>5564</v>
      </c>
      <c r="K2954" t="s">
        <v>65</v>
      </c>
      <c r="L2954" t="s">
        <v>3940</v>
      </c>
      <c r="M2954" t="s">
        <v>65</v>
      </c>
      <c r="N2954" s="37" t="s">
        <v>5159</v>
      </c>
      <c r="O2954" s="37" t="s">
        <v>5171</v>
      </c>
      <c r="P2954" s="37" t="s">
        <v>1308</v>
      </c>
      <c r="Q2954" t="s">
        <v>5563</v>
      </c>
      <c r="R2954" t="s">
        <v>5160</v>
      </c>
      <c r="S2954" s="38">
        <v>80000000</v>
      </c>
      <c r="T2954" s="37">
        <v>1</v>
      </c>
      <c r="U2954" s="37">
        <v>1</v>
      </c>
      <c r="V2954" t="str">
        <f t="shared" ref="V2954" si="1616">H2954</f>
        <v>COP</v>
      </c>
    </row>
    <row r="2955" spans="1:22" x14ac:dyDescent="0.2">
      <c r="A2955" t="str">
        <f t="shared" ref="A2955" si="1617">D2955&amp;F2955&amp;E2955</f>
        <v>Servicios fabricante- Microsoft Soporte PremierMicrosoft Soporte PremierVARS</v>
      </c>
      <c r="B2955" t="str">
        <f t="shared" ref="B2955" si="1618">E2955&amp;F2955</f>
        <v>VARSMicrosoft Soporte Premier</v>
      </c>
      <c r="D2955" t="s">
        <v>5156</v>
      </c>
      <c r="E2955" t="s">
        <v>5565</v>
      </c>
      <c r="F2955" s="37" t="s">
        <v>7648</v>
      </c>
      <c r="G2955" s="18" t="str">
        <f t="shared" ref="G2955" si="1619">D2955</f>
        <v>Servicios fabricante- Microsoft Soporte Premier</v>
      </c>
      <c r="H2955" s="18" t="s">
        <v>119</v>
      </c>
      <c r="I2955" s="37" t="s">
        <v>67</v>
      </c>
      <c r="J2955" t="s">
        <v>5566</v>
      </c>
      <c r="K2955" t="s">
        <v>65</v>
      </c>
      <c r="L2955" t="s">
        <v>3940</v>
      </c>
      <c r="M2955" t="s">
        <v>65</v>
      </c>
      <c r="N2955" s="37" t="s">
        <v>5159</v>
      </c>
      <c r="O2955" s="37" t="s">
        <v>66</v>
      </c>
      <c r="P2955" s="37" t="s">
        <v>1308</v>
      </c>
      <c r="Q2955" t="s">
        <v>5565</v>
      </c>
      <c r="R2955" t="s">
        <v>5160</v>
      </c>
      <c r="S2955" s="38">
        <v>48400000</v>
      </c>
      <c r="T2955" s="37">
        <v>1</v>
      </c>
      <c r="U2955" s="37">
        <v>1</v>
      </c>
      <c r="V2955" t="str">
        <f t="shared" ref="V2955" si="1620">H2955</f>
        <v>COP</v>
      </c>
    </row>
    <row r="2956" spans="1:22" x14ac:dyDescent="0.2">
      <c r="A2956" t="str">
        <f t="shared" ref="A2956" si="1621">D2956&amp;F2956&amp;E2956</f>
        <v>Servicios fabricante- Microsoft Soporte PremierMicrosoft Soporte PremierVAHT</v>
      </c>
      <c r="B2956" t="str">
        <f t="shared" ref="B2956" si="1622">E2956&amp;F2956</f>
        <v>VAHTMicrosoft Soporte Premier</v>
      </c>
      <c r="D2956" t="s">
        <v>5156</v>
      </c>
      <c r="E2956" t="s">
        <v>5567</v>
      </c>
      <c r="F2956" s="37" t="s">
        <v>7648</v>
      </c>
      <c r="G2956" s="18" t="str">
        <f t="shared" ref="G2956" si="1623">D2956</f>
        <v>Servicios fabricante- Microsoft Soporte Premier</v>
      </c>
      <c r="H2956" s="18" t="s">
        <v>119</v>
      </c>
      <c r="I2956" s="37" t="s">
        <v>67</v>
      </c>
      <c r="J2956" t="s">
        <v>5568</v>
      </c>
      <c r="K2956" t="s">
        <v>65</v>
      </c>
      <c r="L2956" t="s">
        <v>3940</v>
      </c>
      <c r="M2956" t="s">
        <v>65</v>
      </c>
      <c r="N2956" s="37" t="s">
        <v>5159</v>
      </c>
      <c r="O2956" s="37" t="s">
        <v>5171</v>
      </c>
      <c r="P2956" s="37" t="s">
        <v>1308</v>
      </c>
      <c r="Q2956" t="s">
        <v>5567</v>
      </c>
      <c r="R2956" t="s">
        <v>5160</v>
      </c>
      <c r="S2956" s="38">
        <v>28800000</v>
      </c>
      <c r="T2956" s="37">
        <v>1</v>
      </c>
      <c r="U2956" s="37">
        <v>1</v>
      </c>
      <c r="V2956" t="str">
        <f t="shared" ref="V2956" si="1624">H2956</f>
        <v>COP</v>
      </c>
    </row>
    <row r="2957" spans="1:22" x14ac:dyDescent="0.2">
      <c r="A2957" t="str">
        <f t="shared" ref="A2957" si="1625">D2957&amp;F2957&amp;E2957</f>
        <v>Servicios fabricante- Microsoft Soporte PremierMicrosoft Soporte PremierVAAA</v>
      </c>
      <c r="B2957" t="str">
        <f t="shared" ref="B2957" si="1626">E2957&amp;F2957</f>
        <v>VAAAMicrosoft Soporte Premier</v>
      </c>
      <c r="D2957" t="s">
        <v>5156</v>
      </c>
      <c r="E2957" t="s">
        <v>5569</v>
      </c>
      <c r="F2957" s="37" t="s">
        <v>7648</v>
      </c>
      <c r="G2957" s="18" t="str">
        <f t="shared" ref="G2957" si="1627">D2957</f>
        <v>Servicios fabricante- Microsoft Soporte Premier</v>
      </c>
      <c r="H2957" s="18" t="s">
        <v>119</v>
      </c>
      <c r="I2957" s="37" t="s">
        <v>67</v>
      </c>
      <c r="J2957" t="s">
        <v>5570</v>
      </c>
      <c r="K2957" t="s">
        <v>65</v>
      </c>
      <c r="L2957" t="s">
        <v>3940</v>
      </c>
      <c r="M2957" t="s">
        <v>65</v>
      </c>
      <c r="N2957" s="37" t="s">
        <v>5159</v>
      </c>
      <c r="O2957" s="37" t="s">
        <v>5171</v>
      </c>
      <c r="P2957" s="37" t="s">
        <v>1308</v>
      </c>
      <c r="Q2957" t="s">
        <v>5569</v>
      </c>
      <c r="R2957" t="s">
        <v>5160</v>
      </c>
      <c r="S2957" s="38">
        <v>80000000</v>
      </c>
      <c r="T2957" s="37">
        <v>1</v>
      </c>
      <c r="U2957" s="37">
        <v>1</v>
      </c>
      <c r="V2957" t="str">
        <f t="shared" ref="V2957" si="1628">H2957</f>
        <v>COP</v>
      </c>
    </row>
    <row r="2958" spans="1:22" x14ac:dyDescent="0.2">
      <c r="A2958" t="str">
        <f t="shared" ref="A2958" si="1629">D2958&amp;F2958&amp;E2958</f>
        <v>Servicios fabricante- Microsoft Soporte PremierMicrosoft Soporte PremierUPAEFR</v>
      </c>
      <c r="B2958" t="str">
        <f t="shared" ref="B2958" si="1630">E2958&amp;F2958</f>
        <v>UPAEFRMicrosoft Soporte Premier</v>
      </c>
      <c r="D2958" t="s">
        <v>5156</v>
      </c>
      <c r="E2958" t="s">
        <v>5571</v>
      </c>
      <c r="F2958" s="37" t="s">
        <v>7648</v>
      </c>
      <c r="G2958" s="18" t="str">
        <f t="shared" ref="G2958" si="1631">D2958</f>
        <v>Servicios fabricante- Microsoft Soporte Premier</v>
      </c>
      <c r="H2958" s="18" t="s">
        <v>119</v>
      </c>
      <c r="I2958" s="37" t="s">
        <v>67</v>
      </c>
      <c r="J2958" t="s">
        <v>5572</v>
      </c>
      <c r="K2958" t="s">
        <v>65</v>
      </c>
      <c r="L2958" t="s">
        <v>3940</v>
      </c>
      <c r="M2958" t="s">
        <v>65</v>
      </c>
      <c r="N2958" s="37" t="s">
        <v>5159</v>
      </c>
      <c r="O2958" s="37" t="s">
        <v>5171</v>
      </c>
      <c r="P2958" s="37" t="s">
        <v>1308</v>
      </c>
      <c r="Q2958" t="s">
        <v>5571</v>
      </c>
      <c r="R2958" t="s">
        <v>5160</v>
      </c>
      <c r="S2958" s="38">
        <v>181200000</v>
      </c>
      <c r="T2958" s="37">
        <v>1</v>
      </c>
      <c r="U2958" s="37">
        <v>1</v>
      </c>
      <c r="V2958" t="str">
        <f t="shared" ref="V2958" si="1632">H2958</f>
        <v>COP</v>
      </c>
    </row>
    <row r="2959" spans="1:22" x14ac:dyDescent="0.2">
      <c r="A2959" t="str">
        <f t="shared" ref="A2959" si="1633">D2959&amp;F2959&amp;E2959</f>
        <v>Servicios fabricante- Microsoft Soporte PremierMicrosoft Soporte PremierUPAEFE</v>
      </c>
      <c r="B2959" t="str">
        <f t="shared" ref="B2959" si="1634">E2959&amp;F2959</f>
        <v>UPAEFEMicrosoft Soporte Premier</v>
      </c>
      <c r="D2959" t="s">
        <v>5156</v>
      </c>
      <c r="E2959" t="s">
        <v>5573</v>
      </c>
      <c r="F2959" s="37" t="s">
        <v>7648</v>
      </c>
      <c r="G2959" s="18" t="str">
        <f t="shared" ref="G2959" si="1635">D2959</f>
        <v>Servicios fabricante- Microsoft Soporte Premier</v>
      </c>
      <c r="H2959" s="18" t="s">
        <v>119</v>
      </c>
      <c r="I2959" s="37" t="s">
        <v>67</v>
      </c>
      <c r="J2959" t="s">
        <v>5574</v>
      </c>
      <c r="K2959" t="s">
        <v>65</v>
      </c>
      <c r="L2959" t="s">
        <v>3940</v>
      </c>
      <c r="M2959" t="s">
        <v>65</v>
      </c>
      <c r="N2959" s="37" t="s">
        <v>5159</v>
      </c>
      <c r="O2959" s="37" t="s">
        <v>5171</v>
      </c>
      <c r="P2959" s="37" t="s">
        <v>1308</v>
      </c>
      <c r="Q2959" t="s">
        <v>5573</v>
      </c>
      <c r="R2959" t="s">
        <v>5160</v>
      </c>
      <c r="S2959" s="38">
        <v>181200000</v>
      </c>
      <c r="T2959" s="37">
        <v>1</v>
      </c>
      <c r="U2959" s="37">
        <v>1</v>
      </c>
      <c r="V2959" t="str">
        <f t="shared" ref="V2959" si="1636">H2959</f>
        <v>COP</v>
      </c>
    </row>
    <row r="2960" spans="1:22" x14ac:dyDescent="0.2">
      <c r="A2960" t="str">
        <f t="shared" ref="A2960" si="1637">D2960&amp;F2960&amp;E2960</f>
        <v>Servicios fabricante- Microsoft Soporte PremierMicrosoft Soporte PremierUPAEFA</v>
      </c>
      <c r="B2960" t="str">
        <f t="shared" ref="B2960" si="1638">E2960&amp;F2960</f>
        <v>UPAEFAMicrosoft Soporte Premier</v>
      </c>
      <c r="D2960" t="s">
        <v>5156</v>
      </c>
      <c r="E2960" t="s">
        <v>5575</v>
      </c>
      <c r="F2960" s="37" t="s">
        <v>7648</v>
      </c>
      <c r="G2960" s="18" t="str">
        <f t="shared" ref="G2960" si="1639">D2960</f>
        <v>Servicios fabricante- Microsoft Soporte Premier</v>
      </c>
      <c r="H2960" s="18" t="s">
        <v>119</v>
      </c>
      <c r="I2960" s="37" t="s">
        <v>67</v>
      </c>
      <c r="J2960" t="s">
        <v>5576</v>
      </c>
      <c r="K2960" t="s">
        <v>65</v>
      </c>
      <c r="L2960" t="s">
        <v>3940</v>
      </c>
      <c r="M2960" t="s">
        <v>65</v>
      </c>
      <c r="N2960" s="37" t="s">
        <v>5159</v>
      </c>
      <c r="O2960" s="37" t="s">
        <v>5171</v>
      </c>
      <c r="P2960" s="37" t="s">
        <v>1308</v>
      </c>
      <c r="Q2960" t="s">
        <v>5575</v>
      </c>
      <c r="R2960" t="s">
        <v>5160</v>
      </c>
      <c r="S2960" s="38">
        <v>181200000</v>
      </c>
      <c r="T2960" s="37">
        <v>1</v>
      </c>
      <c r="U2960" s="37">
        <v>1</v>
      </c>
      <c r="V2960" t="str">
        <f t="shared" ref="V2960" si="1640">H2960</f>
        <v>COP</v>
      </c>
    </row>
    <row r="2961" spans="1:22" x14ac:dyDescent="0.2">
      <c r="A2961" t="str">
        <f t="shared" ref="A2961" si="1641">D2961&amp;F2961&amp;E2961</f>
        <v>Servicios fabricante- Microsoft Soporte PremierMicrosoft Soporte PremierUPAEF9</v>
      </c>
      <c r="B2961" t="str">
        <f t="shared" ref="B2961" si="1642">E2961&amp;F2961</f>
        <v>UPAEF9Microsoft Soporte Premier</v>
      </c>
      <c r="D2961" t="s">
        <v>5156</v>
      </c>
      <c r="E2961" t="s">
        <v>5577</v>
      </c>
      <c r="F2961" s="37" t="s">
        <v>7648</v>
      </c>
      <c r="G2961" s="18" t="str">
        <f t="shared" ref="G2961" si="1643">D2961</f>
        <v>Servicios fabricante- Microsoft Soporte Premier</v>
      </c>
      <c r="H2961" s="18" t="s">
        <v>119</v>
      </c>
      <c r="I2961" s="37" t="s">
        <v>67</v>
      </c>
      <c r="J2961" t="s">
        <v>5578</v>
      </c>
      <c r="K2961" t="s">
        <v>65</v>
      </c>
      <c r="L2961" t="s">
        <v>3940</v>
      </c>
      <c r="M2961" t="s">
        <v>65</v>
      </c>
      <c r="N2961" s="37" t="s">
        <v>5159</v>
      </c>
      <c r="O2961" s="37" t="s">
        <v>66</v>
      </c>
      <c r="P2961" s="37" t="s">
        <v>1308</v>
      </c>
      <c r="Q2961" t="s">
        <v>5577</v>
      </c>
      <c r="R2961" t="s">
        <v>5160</v>
      </c>
      <c r="S2961" s="38">
        <v>181200000</v>
      </c>
      <c r="T2961" s="37">
        <v>1</v>
      </c>
      <c r="U2961" s="37">
        <v>1</v>
      </c>
      <c r="V2961" t="str">
        <f t="shared" ref="V2961" si="1644">H2961</f>
        <v>COP</v>
      </c>
    </row>
    <row r="2962" spans="1:22" x14ac:dyDescent="0.2">
      <c r="A2962" t="str">
        <f t="shared" ref="A2962" si="1645">D2962&amp;F2962&amp;E2962</f>
        <v>Servicios fabricante- Microsoft Soporte PremierMicrosoft Soporte PremierUPAEF8</v>
      </c>
      <c r="B2962" t="str">
        <f t="shared" ref="B2962" si="1646">E2962&amp;F2962</f>
        <v>UPAEF8Microsoft Soporte Premier</v>
      </c>
      <c r="D2962" t="s">
        <v>5156</v>
      </c>
      <c r="E2962" t="s">
        <v>5579</v>
      </c>
      <c r="F2962" s="37" t="s">
        <v>7648</v>
      </c>
      <c r="G2962" s="18" t="str">
        <f t="shared" ref="G2962" si="1647">D2962</f>
        <v>Servicios fabricante- Microsoft Soporte Premier</v>
      </c>
      <c r="H2962" s="18" t="s">
        <v>119</v>
      </c>
      <c r="I2962" s="37" t="s">
        <v>67</v>
      </c>
      <c r="J2962" t="s">
        <v>5580</v>
      </c>
      <c r="K2962" t="s">
        <v>65</v>
      </c>
      <c r="L2962" t="s">
        <v>3940</v>
      </c>
      <c r="M2962" t="s">
        <v>65</v>
      </c>
      <c r="N2962" s="37" t="s">
        <v>5159</v>
      </c>
      <c r="O2962" s="37" t="s">
        <v>66</v>
      </c>
      <c r="P2962" s="37" t="s">
        <v>1308</v>
      </c>
      <c r="Q2962" t="s">
        <v>5579</v>
      </c>
      <c r="R2962" t="s">
        <v>5160</v>
      </c>
      <c r="S2962" s="38">
        <v>17200000</v>
      </c>
      <c r="T2962" s="37">
        <v>1</v>
      </c>
      <c r="U2962" s="37">
        <v>1</v>
      </c>
      <c r="V2962" t="str">
        <f t="shared" ref="V2962" si="1648">H2962</f>
        <v>COP</v>
      </c>
    </row>
    <row r="2963" spans="1:22" x14ac:dyDescent="0.2">
      <c r="A2963" t="str">
        <f t="shared" ref="A2963" si="1649">D2963&amp;F2963&amp;E2963</f>
        <v>Servicios fabricante- Microsoft Soporte PremierMicrosoft Soporte PremierUPAEF7</v>
      </c>
      <c r="B2963" t="str">
        <f t="shared" ref="B2963" si="1650">E2963&amp;F2963</f>
        <v>UPAEF7Microsoft Soporte Premier</v>
      </c>
      <c r="D2963" t="s">
        <v>5156</v>
      </c>
      <c r="E2963" t="s">
        <v>5581</v>
      </c>
      <c r="F2963" s="37" t="s">
        <v>7648</v>
      </c>
      <c r="G2963" s="18" t="str">
        <f t="shared" ref="G2963" si="1651">D2963</f>
        <v>Servicios fabricante- Microsoft Soporte Premier</v>
      </c>
      <c r="H2963" s="18" t="s">
        <v>119</v>
      </c>
      <c r="I2963" s="37" t="s">
        <v>67</v>
      </c>
      <c r="J2963" t="s">
        <v>5582</v>
      </c>
      <c r="K2963" t="s">
        <v>65</v>
      </c>
      <c r="L2963" t="s">
        <v>3940</v>
      </c>
      <c r="M2963" t="s">
        <v>65</v>
      </c>
      <c r="N2963" s="37" t="s">
        <v>5159</v>
      </c>
      <c r="O2963" s="37" t="s">
        <v>66</v>
      </c>
      <c r="P2963" s="37" t="s">
        <v>1308</v>
      </c>
      <c r="Q2963" t="s">
        <v>5581</v>
      </c>
      <c r="R2963" t="s">
        <v>5160</v>
      </c>
      <c r="S2963" s="38">
        <v>181200000</v>
      </c>
      <c r="T2963" s="37">
        <v>1</v>
      </c>
      <c r="U2963" s="37">
        <v>1</v>
      </c>
      <c r="V2963" t="str">
        <f t="shared" ref="V2963" si="1652">H2963</f>
        <v>COP</v>
      </c>
    </row>
    <row r="2964" spans="1:22" x14ac:dyDescent="0.2">
      <c r="A2964" t="str">
        <f t="shared" ref="A2964" si="1653">D2964&amp;F2964&amp;E2964</f>
        <v>Servicios fabricante- Microsoft Soporte PremierMicrosoft Soporte PremierUPAEF6</v>
      </c>
      <c r="B2964" t="str">
        <f t="shared" ref="B2964" si="1654">E2964&amp;F2964</f>
        <v>UPAEF6Microsoft Soporte Premier</v>
      </c>
      <c r="D2964" t="s">
        <v>5156</v>
      </c>
      <c r="E2964" t="s">
        <v>5583</v>
      </c>
      <c r="F2964" s="37" t="s">
        <v>7648</v>
      </c>
      <c r="G2964" s="18" t="str">
        <f t="shared" ref="G2964" si="1655">D2964</f>
        <v>Servicios fabricante- Microsoft Soporte Premier</v>
      </c>
      <c r="H2964" s="18" t="s">
        <v>119</v>
      </c>
      <c r="I2964" s="37" t="s">
        <v>67</v>
      </c>
      <c r="J2964" t="s">
        <v>5584</v>
      </c>
      <c r="K2964" t="s">
        <v>65</v>
      </c>
      <c r="L2964" t="s">
        <v>3940</v>
      </c>
      <c r="M2964" t="s">
        <v>65</v>
      </c>
      <c r="N2964" s="37" t="s">
        <v>5159</v>
      </c>
      <c r="O2964" s="37" t="s">
        <v>66</v>
      </c>
      <c r="P2964" s="37" t="s">
        <v>1308</v>
      </c>
      <c r="Q2964" t="s">
        <v>5583</v>
      </c>
      <c r="R2964" t="s">
        <v>5160</v>
      </c>
      <c r="S2964" s="38">
        <v>181200000</v>
      </c>
      <c r="T2964" s="37">
        <v>1</v>
      </c>
      <c r="U2964" s="37">
        <v>1</v>
      </c>
      <c r="V2964" t="str">
        <f t="shared" ref="V2964" si="1656">H2964</f>
        <v>COP</v>
      </c>
    </row>
    <row r="2965" spans="1:22" x14ac:dyDescent="0.2">
      <c r="A2965" t="str">
        <f t="shared" ref="A2965" si="1657">D2965&amp;F2965&amp;E2965</f>
        <v>Servicios fabricante- Microsoft Soporte PremierMicrosoft Soporte PremierUPAEF5</v>
      </c>
      <c r="B2965" t="str">
        <f t="shared" ref="B2965" si="1658">E2965&amp;F2965</f>
        <v>UPAEF5Microsoft Soporte Premier</v>
      </c>
      <c r="D2965" t="s">
        <v>5156</v>
      </c>
      <c r="E2965" t="s">
        <v>5585</v>
      </c>
      <c r="F2965" s="37" t="s">
        <v>7648</v>
      </c>
      <c r="G2965" s="18" t="str">
        <f t="shared" ref="G2965" si="1659">D2965</f>
        <v>Servicios fabricante- Microsoft Soporte Premier</v>
      </c>
      <c r="H2965" s="18" t="s">
        <v>119</v>
      </c>
      <c r="I2965" s="37" t="s">
        <v>67</v>
      </c>
      <c r="J2965" t="s">
        <v>5586</v>
      </c>
      <c r="K2965" t="s">
        <v>65</v>
      </c>
      <c r="L2965" t="s">
        <v>3940</v>
      </c>
      <c r="M2965" t="s">
        <v>65</v>
      </c>
      <c r="N2965" s="37" t="s">
        <v>5159</v>
      </c>
      <c r="O2965" s="37" t="s">
        <v>66</v>
      </c>
      <c r="P2965" s="37" t="s">
        <v>1308</v>
      </c>
      <c r="Q2965" t="s">
        <v>5585</v>
      </c>
      <c r="R2965" t="s">
        <v>5160</v>
      </c>
      <c r="S2965" s="38">
        <v>181200000</v>
      </c>
      <c r="T2965" s="37">
        <v>1</v>
      </c>
      <c r="U2965" s="37">
        <v>1</v>
      </c>
      <c r="V2965" t="str">
        <f t="shared" ref="V2965" si="1660">H2965</f>
        <v>COP</v>
      </c>
    </row>
    <row r="2966" spans="1:22" x14ac:dyDescent="0.2">
      <c r="A2966" t="str">
        <f t="shared" ref="A2966" si="1661">D2966&amp;F2966&amp;E2966</f>
        <v>Servicios fabricante- Microsoft Soporte PremierMicrosoft Soporte PremierUPAEF4</v>
      </c>
      <c r="B2966" t="str">
        <f t="shared" ref="B2966" si="1662">E2966&amp;F2966</f>
        <v>UPAEF4Microsoft Soporte Premier</v>
      </c>
      <c r="D2966" t="s">
        <v>5156</v>
      </c>
      <c r="E2966" t="s">
        <v>5587</v>
      </c>
      <c r="F2966" s="37" t="s">
        <v>7648</v>
      </c>
      <c r="G2966" s="18" t="str">
        <f t="shared" ref="G2966" si="1663">D2966</f>
        <v>Servicios fabricante- Microsoft Soporte Premier</v>
      </c>
      <c r="H2966" s="18" t="s">
        <v>119</v>
      </c>
      <c r="I2966" s="37" t="s">
        <v>67</v>
      </c>
      <c r="J2966" t="s">
        <v>5588</v>
      </c>
      <c r="K2966" t="s">
        <v>65</v>
      </c>
      <c r="L2966" t="s">
        <v>3940</v>
      </c>
      <c r="M2966" t="s">
        <v>65</v>
      </c>
      <c r="N2966" s="37" t="s">
        <v>5159</v>
      </c>
      <c r="O2966" s="37" t="s">
        <v>66</v>
      </c>
      <c r="P2966" s="37" t="s">
        <v>1308</v>
      </c>
      <c r="Q2966" t="s">
        <v>5587</v>
      </c>
      <c r="R2966" t="s">
        <v>5160</v>
      </c>
      <c r="S2966" s="38">
        <v>181200000</v>
      </c>
      <c r="T2966" s="37">
        <v>1</v>
      </c>
      <c r="U2966" s="37">
        <v>1</v>
      </c>
      <c r="V2966" t="str">
        <f t="shared" ref="V2966" si="1664">H2966</f>
        <v>COP</v>
      </c>
    </row>
    <row r="2967" spans="1:22" x14ac:dyDescent="0.2">
      <c r="A2967" t="str">
        <f t="shared" ref="A2967" si="1665">D2967&amp;F2967&amp;E2967</f>
        <v>Servicios fabricante- Microsoft Soporte PremierMicrosoft Soporte PremierUPAEF3</v>
      </c>
      <c r="B2967" t="str">
        <f t="shared" ref="B2967" si="1666">E2967&amp;F2967</f>
        <v>UPAEF3Microsoft Soporte Premier</v>
      </c>
      <c r="D2967" t="s">
        <v>5156</v>
      </c>
      <c r="E2967" t="s">
        <v>5589</v>
      </c>
      <c r="F2967" s="37" t="s">
        <v>7648</v>
      </c>
      <c r="G2967" s="18" t="str">
        <f t="shared" ref="G2967" si="1667">D2967</f>
        <v>Servicios fabricante- Microsoft Soporte Premier</v>
      </c>
      <c r="H2967" s="18" t="s">
        <v>119</v>
      </c>
      <c r="I2967" s="37" t="s">
        <v>67</v>
      </c>
      <c r="J2967" t="s">
        <v>5590</v>
      </c>
      <c r="K2967" t="s">
        <v>65</v>
      </c>
      <c r="L2967" t="s">
        <v>3940</v>
      </c>
      <c r="M2967" t="s">
        <v>65</v>
      </c>
      <c r="N2967" s="37" t="s">
        <v>5159</v>
      </c>
      <c r="O2967" s="37" t="s">
        <v>66</v>
      </c>
      <c r="P2967" s="37" t="s">
        <v>1308</v>
      </c>
      <c r="Q2967" t="s">
        <v>5589</v>
      </c>
      <c r="R2967" t="s">
        <v>5160</v>
      </c>
      <c r="S2967" s="38">
        <v>17200000</v>
      </c>
      <c r="T2967" s="37">
        <v>1</v>
      </c>
      <c r="U2967" s="37">
        <v>1</v>
      </c>
      <c r="V2967" t="str">
        <f t="shared" ref="V2967" si="1668">H2967</f>
        <v>COP</v>
      </c>
    </row>
    <row r="2968" spans="1:22" x14ac:dyDescent="0.2">
      <c r="A2968" t="str">
        <f t="shared" ref="A2968" si="1669">D2968&amp;F2968&amp;E2968</f>
        <v>Servicios fabricante- Microsoft Soporte PremierMicrosoft Soporte PremierUPAEF24</v>
      </c>
      <c r="B2968" t="str">
        <f t="shared" ref="B2968" si="1670">E2968&amp;F2968</f>
        <v>UPAEF24Microsoft Soporte Premier</v>
      </c>
      <c r="D2968" t="s">
        <v>5156</v>
      </c>
      <c r="E2968" t="s">
        <v>5591</v>
      </c>
      <c r="F2968" s="37" t="s">
        <v>7648</v>
      </c>
      <c r="G2968" s="18" t="str">
        <f t="shared" ref="G2968" si="1671">D2968</f>
        <v>Servicios fabricante- Microsoft Soporte Premier</v>
      </c>
      <c r="H2968" s="18" t="s">
        <v>119</v>
      </c>
      <c r="I2968" s="37" t="s">
        <v>67</v>
      </c>
      <c r="J2968" t="s">
        <v>5592</v>
      </c>
      <c r="K2968" t="s">
        <v>65</v>
      </c>
      <c r="L2968" t="s">
        <v>3940</v>
      </c>
      <c r="M2968" t="s">
        <v>65</v>
      </c>
      <c r="N2968" s="37" t="s">
        <v>5159</v>
      </c>
      <c r="O2968" s="37" t="s">
        <v>5171</v>
      </c>
      <c r="P2968" s="37" t="s">
        <v>1308</v>
      </c>
      <c r="Q2968" t="s">
        <v>5591</v>
      </c>
      <c r="R2968" t="s">
        <v>5160</v>
      </c>
      <c r="S2968" s="38">
        <v>17200000</v>
      </c>
      <c r="T2968" s="37">
        <v>1</v>
      </c>
      <c r="U2968" s="37">
        <v>1</v>
      </c>
      <c r="V2968" t="str">
        <f t="shared" ref="V2968" si="1672">H2968</f>
        <v>COP</v>
      </c>
    </row>
    <row r="2969" spans="1:22" x14ac:dyDescent="0.2">
      <c r="A2969" t="str">
        <f t="shared" ref="A2969" si="1673">D2969&amp;F2969&amp;E2969</f>
        <v>Servicios fabricante- Microsoft Soporte PremierMicrosoft Soporte PremierUPAEF23</v>
      </c>
      <c r="B2969" t="str">
        <f t="shared" ref="B2969" si="1674">E2969&amp;F2969</f>
        <v>UPAEF23Microsoft Soporte Premier</v>
      </c>
      <c r="D2969" t="s">
        <v>5156</v>
      </c>
      <c r="E2969" t="s">
        <v>5593</v>
      </c>
      <c r="F2969" s="37" t="s">
        <v>7648</v>
      </c>
      <c r="G2969" s="18" t="str">
        <f t="shared" ref="G2969" si="1675">D2969</f>
        <v>Servicios fabricante- Microsoft Soporte Premier</v>
      </c>
      <c r="H2969" s="18" t="s">
        <v>119</v>
      </c>
      <c r="I2969" s="37" t="s">
        <v>67</v>
      </c>
      <c r="J2969" t="s">
        <v>5594</v>
      </c>
      <c r="K2969" t="s">
        <v>65</v>
      </c>
      <c r="L2969" t="s">
        <v>3940</v>
      </c>
      <c r="M2969" t="s">
        <v>65</v>
      </c>
      <c r="N2969" s="37" t="s">
        <v>5159</v>
      </c>
      <c r="O2969" s="37" t="s">
        <v>5171</v>
      </c>
      <c r="P2969" s="37" t="s">
        <v>1308</v>
      </c>
      <c r="Q2969" t="s">
        <v>5593</v>
      </c>
      <c r="R2969" t="s">
        <v>5160</v>
      </c>
      <c r="S2969" s="38">
        <v>17200000</v>
      </c>
      <c r="T2969" s="37">
        <v>1</v>
      </c>
      <c r="U2969" s="37">
        <v>1</v>
      </c>
      <c r="V2969" t="str">
        <f t="shared" ref="V2969" si="1676">H2969</f>
        <v>COP</v>
      </c>
    </row>
    <row r="2970" spans="1:22" x14ac:dyDescent="0.2">
      <c r="A2970" t="str">
        <f t="shared" ref="A2970" si="1677">D2970&amp;F2970&amp;E2970</f>
        <v>Servicios fabricante- Microsoft Soporte PremierMicrosoft Soporte PremierUPAEF22</v>
      </c>
      <c r="B2970" t="str">
        <f t="shared" ref="B2970" si="1678">E2970&amp;F2970</f>
        <v>UPAEF22Microsoft Soporte Premier</v>
      </c>
      <c r="D2970" t="s">
        <v>5156</v>
      </c>
      <c r="E2970" t="s">
        <v>5595</v>
      </c>
      <c r="F2970" s="37" t="s">
        <v>7648</v>
      </c>
      <c r="G2970" s="18" t="str">
        <f t="shared" ref="G2970" si="1679">D2970</f>
        <v>Servicios fabricante- Microsoft Soporte Premier</v>
      </c>
      <c r="H2970" s="18" t="s">
        <v>119</v>
      </c>
      <c r="I2970" s="37" t="s">
        <v>67</v>
      </c>
      <c r="J2970" t="s">
        <v>5596</v>
      </c>
      <c r="K2970" t="s">
        <v>65</v>
      </c>
      <c r="L2970" t="s">
        <v>3940</v>
      </c>
      <c r="M2970" t="s">
        <v>65</v>
      </c>
      <c r="N2970" s="37" t="s">
        <v>5159</v>
      </c>
      <c r="O2970" s="37" t="s">
        <v>5171</v>
      </c>
      <c r="P2970" s="37" t="s">
        <v>1308</v>
      </c>
      <c r="Q2970" t="s">
        <v>5595</v>
      </c>
      <c r="R2970" t="s">
        <v>5160</v>
      </c>
      <c r="S2970" s="38">
        <v>17200000</v>
      </c>
      <c r="T2970" s="37">
        <v>1</v>
      </c>
      <c r="U2970" s="37">
        <v>1</v>
      </c>
      <c r="V2970" t="str">
        <f t="shared" ref="V2970" si="1680">H2970</f>
        <v>COP</v>
      </c>
    </row>
    <row r="2971" spans="1:22" x14ac:dyDescent="0.2">
      <c r="A2971" t="str">
        <f t="shared" ref="A2971" si="1681">D2971&amp;F2971&amp;E2971</f>
        <v>Servicios fabricante- Microsoft Soporte PremierMicrosoft Soporte PremierUPAEF21</v>
      </c>
      <c r="B2971" t="str">
        <f t="shared" ref="B2971" si="1682">E2971&amp;F2971</f>
        <v>UPAEF21Microsoft Soporte Premier</v>
      </c>
      <c r="D2971" t="s">
        <v>5156</v>
      </c>
      <c r="E2971" t="s">
        <v>5597</v>
      </c>
      <c r="F2971" s="37" t="s">
        <v>7648</v>
      </c>
      <c r="G2971" s="18" t="str">
        <f t="shared" ref="G2971" si="1683">D2971</f>
        <v>Servicios fabricante- Microsoft Soporte Premier</v>
      </c>
      <c r="H2971" s="18" t="s">
        <v>119</v>
      </c>
      <c r="I2971" s="37" t="s">
        <v>67</v>
      </c>
      <c r="J2971" t="s">
        <v>5598</v>
      </c>
      <c r="K2971" t="s">
        <v>65</v>
      </c>
      <c r="L2971" t="s">
        <v>3940</v>
      </c>
      <c r="M2971" t="s">
        <v>65</v>
      </c>
      <c r="N2971" s="37" t="s">
        <v>5159</v>
      </c>
      <c r="O2971" s="37" t="s">
        <v>5171</v>
      </c>
      <c r="P2971" s="37" t="s">
        <v>1308</v>
      </c>
      <c r="Q2971" t="s">
        <v>5597</v>
      </c>
      <c r="R2971" t="s">
        <v>5160</v>
      </c>
      <c r="S2971" s="38">
        <v>17200000</v>
      </c>
      <c r="T2971" s="37">
        <v>1</v>
      </c>
      <c r="U2971" s="37">
        <v>1</v>
      </c>
      <c r="V2971" t="str">
        <f t="shared" ref="V2971" si="1684">H2971</f>
        <v>COP</v>
      </c>
    </row>
    <row r="2972" spans="1:22" x14ac:dyDescent="0.2">
      <c r="A2972" t="str">
        <f t="shared" ref="A2972" si="1685">D2972&amp;F2972&amp;E2972</f>
        <v>Servicios fabricante- Microsoft Soporte PremierMicrosoft Soporte PremierUPAEF20</v>
      </c>
      <c r="B2972" t="str">
        <f t="shared" ref="B2972" si="1686">E2972&amp;F2972</f>
        <v>UPAEF20Microsoft Soporte Premier</v>
      </c>
      <c r="D2972" t="s">
        <v>5156</v>
      </c>
      <c r="E2972" t="s">
        <v>5599</v>
      </c>
      <c r="F2972" s="37" t="s">
        <v>7648</v>
      </c>
      <c r="G2972" s="18" t="str">
        <f t="shared" ref="G2972" si="1687">D2972</f>
        <v>Servicios fabricante- Microsoft Soporte Premier</v>
      </c>
      <c r="H2972" s="18" t="s">
        <v>119</v>
      </c>
      <c r="I2972" s="37" t="s">
        <v>67</v>
      </c>
      <c r="J2972" t="s">
        <v>5600</v>
      </c>
      <c r="K2972" t="s">
        <v>65</v>
      </c>
      <c r="L2972" t="s">
        <v>3940</v>
      </c>
      <c r="M2972" t="s">
        <v>65</v>
      </c>
      <c r="N2972" s="37" t="s">
        <v>5159</v>
      </c>
      <c r="O2972" s="37" t="s">
        <v>5171</v>
      </c>
      <c r="P2972" s="37" t="s">
        <v>1308</v>
      </c>
      <c r="Q2972" t="s">
        <v>5599</v>
      </c>
      <c r="R2972" t="s">
        <v>5160</v>
      </c>
      <c r="S2972" s="38">
        <v>17200000</v>
      </c>
      <c r="T2972" s="37">
        <v>1</v>
      </c>
      <c r="U2972" s="37">
        <v>1</v>
      </c>
      <c r="V2972" t="str">
        <f t="shared" ref="V2972" si="1688">H2972</f>
        <v>COP</v>
      </c>
    </row>
    <row r="2973" spans="1:22" x14ac:dyDescent="0.2">
      <c r="A2973" t="str">
        <f t="shared" ref="A2973" si="1689">D2973&amp;F2973&amp;E2973</f>
        <v>Servicios fabricante- Microsoft Soporte PremierMicrosoft Soporte PremierUPAEF2</v>
      </c>
      <c r="B2973" t="str">
        <f t="shared" ref="B2973" si="1690">E2973&amp;F2973</f>
        <v>UPAEF2Microsoft Soporte Premier</v>
      </c>
      <c r="D2973" t="s">
        <v>5156</v>
      </c>
      <c r="E2973" t="s">
        <v>5601</v>
      </c>
      <c r="F2973" s="37" t="s">
        <v>7648</v>
      </c>
      <c r="G2973" s="18" t="str">
        <f t="shared" ref="G2973" si="1691">D2973</f>
        <v>Servicios fabricante- Microsoft Soporte Premier</v>
      </c>
      <c r="H2973" s="18" t="s">
        <v>119</v>
      </c>
      <c r="I2973" s="37" t="s">
        <v>67</v>
      </c>
      <c r="J2973" t="s">
        <v>5602</v>
      </c>
      <c r="K2973" t="s">
        <v>65</v>
      </c>
      <c r="L2973" t="s">
        <v>3940</v>
      </c>
      <c r="M2973" t="s">
        <v>65</v>
      </c>
      <c r="N2973" s="37" t="s">
        <v>5159</v>
      </c>
      <c r="O2973" s="37" t="s">
        <v>66</v>
      </c>
      <c r="P2973" s="37" t="s">
        <v>1308</v>
      </c>
      <c r="Q2973" t="s">
        <v>5601</v>
      </c>
      <c r="R2973" t="s">
        <v>5160</v>
      </c>
      <c r="S2973" s="38">
        <v>17200000</v>
      </c>
      <c r="T2973" s="37">
        <v>1</v>
      </c>
      <c r="U2973" s="37">
        <v>1</v>
      </c>
      <c r="V2973" t="str">
        <f t="shared" ref="V2973" si="1692">H2973</f>
        <v>COP</v>
      </c>
    </row>
    <row r="2974" spans="1:22" x14ac:dyDescent="0.2">
      <c r="A2974" t="str">
        <f t="shared" ref="A2974" si="1693">D2974&amp;F2974&amp;E2974</f>
        <v>Servicios fabricante- Microsoft Soporte PremierMicrosoft Soporte PremierUPAEF19</v>
      </c>
      <c r="B2974" t="str">
        <f t="shared" ref="B2974" si="1694">E2974&amp;F2974</f>
        <v>UPAEF19Microsoft Soporte Premier</v>
      </c>
      <c r="D2974" t="s">
        <v>5156</v>
      </c>
      <c r="E2974" t="s">
        <v>5603</v>
      </c>
      <c r="F2974" s="37" t="s">
        <v>7648</v>
      </c>
      <c r="G2974" s="18" t="str">
        <f t="shared" ref="G2974" si="1695">D2974</f>
        <v>Servicios fabricante- Microsoft Soporte Premier</v>
      </c>
      <c r="H2974" s="18" t="s">
        <v>119</v>
      </c>
      <c r="I2974" s="37" t="s">
        <v>67</v>
      </c>
      <c r="J2974" t="s">
        <v>5604</v>
      </c>
      <c r="K2974" t="s">
        <v>65</v>
      </c>
      <c r="L2974" t="s">
        <v>3940</v>
      </c>
      <c r="M2974" t="s">
        <v>65</v>
      </c>
      <c r="N2974" s="37" t="s">
        <v>5159</v>
      </c>
      <c r="O2974" s="37" t="s">
        <v>5171</v>
      </c>
      <c r="P2974" s="37" t="s">
        <v>1308</v>
      </c>
      <c r="Q2974" t="s">
        <v>5603</v>
      </c>
      <c r="R2974" t="s">
        <v>5160</v>
      </c>
      <c r="S2974" s="38">
        <v>17200000</v>
      </c>
      <c r="T2974" s="37">
        <v>1</v>
      </c>
      <c r="U2974" s="37">
        <v>1</v>
      </c>
      <c r="V2974" t="str">
        <f t="shared" ref="V2974" si="1696">H2974</f>
        <v>COP</v>
      </c>
    </row>
    <row r="2975" spans="1:22" x14ac:dyDescent="0.2">
      <c r="A2975" t="str">
        <f t="shared" ref="A2975" si="1697">D2975&amp;F2975&amp;E2975</f>
        <v>Servicios fabricante- Microsoft Soporte PremierMicrosoft Soporte PremierUPAEF18</v>
      </c>
      <c r="B2975" t="str">
        <f t="shared" ref="B2975" si="1698">E2975&amp;F2975</f>
        <v>UPAEF18Microsoft Soporte Premier</v>
      </c>
      <c r="D2975" t="s">
        <v>5156</v>
      </c>
      <c r="E2975" t="s">
        <v>5605</v>
      </c>
      <c r="F2975" s="37" t="s">
        <v>7648</v>
      </c>
      <c r="G2975" s="18" t="str">
        <f t="shared" ref="G2975" si="1699">D2975</f>
        <v>Servicios fabricante- Microsoft Soporte Premier</v>
      </c>
      <c r="H2975" s="18" t="s">
        <v>119</v>
      </c>
      <c r="I2975" s="37" t="s">
        <v>67</v>
      </c>
      <c r="J2975" t="s">
        <v>5606</v>
      </c>
      <c r="K2975" t="s">
        <v>65</v>
      </c>
      <c r="L2975" t="s">
        <v>3940</v>
      </c>
      <c r="M2975" t="s">
        <v>65</v>
      </c>
      <c r="N2975" s="37" t="s">
        <v>5159</v>
      </c>
      <c r="O2975" s="37" t="s">
        <v>5171</v>
      </c>
      <c r="P2975" s="37" t="s">
        <v>1308</v>
      </c>
      <c r="Q2975" t="s">
        <v>5605</v>
      </c>
      <c r="R2975" t="s">
        <v>5160</v>
      </c>
      <c r="S2975" s="38">
        <v>17200000</v>
      </c>
      <c r="T2975" s="37">
        <v>1</v>
      </c>
      <c r="U2975" s="37">
        <v>1</v>
      </c>
      <c r="V2975" t="str">
        <f t="shared" ref="V2975" si="1700">H2975</f>
        <v>COP</v>
      </c>
    </row>
    <row r="2976" spans="1:22" x14ac:dyDescent="0.2">
      <c r="A2976" t="str">
        <f t="shared" ref="A2976" si="1701">D2976&amp;F2976&amp;E2976</f>
        <v>Servicios fabricante- Microsoft Soporte PremierMicrosoft Soporte PremierUPAEF17</v>
      </c>
      <c r="B2976" t="str">
        <f t="shared" ref="B2976" si="1702">E2976&amp;F2976</f>
        <v>UPAEF17Microsoft Soporte Premier</v>
      </c>
      <c r="D2976" t="s">
        <v>5156</v>
      </c>
      <c r="E2976" t="s">
        <v>5607</v>
      </c>
      <c r="F2976" s="37" t="s">
        <v>7648</v>
      </c>
      <c r="G2976" s="18" t="str">
        <f t="shared" ref="G2976" si="1703">D2976</f>
        <v>Servicios fabricante- Microsoft Soporte Premier</v>
      </c>
      <c r="H2976" s="18" t="s">
        <v>119</v>
      </c>
      <c r="I2976" s="37" t="s">
        <v>67</v>
      </c>
      <c r="J2976" t="s">
        <v>5608</v>
      </c>
      <c r="K2976" t="s">
        <v>65</v>
      </c>
      <c r="L2976" t="s">
        <v>3940</v>
      </c>
      <c r="M2976" t="s">
        <v>65</v>
      </c>
      <c r="N2976" s="37" t="s">
        <v>5159</v>
      </c>
      <c r="O2976" s="37" t="s">
        <v>66</v>
      </c>
      <c r="P2976" s="37" t="s">
        <v>1308</v>
      </c>
      <c r="Q2976" t="s">
        <v>5607</v>
      </c>
      <c r="R2976" t="s">
        <v>5160</v>
      </c>
      <c r="S2976" s="38">
        <v>17200000</v>
      </c>
      <c r="T2976" s="37">
        <v>1</v>
      </c>
      <c r="U2976" s="37">
        <v>1</v>
      </c>
      <c r="V2976" t="str">
        <f t="shared" ref="V2976" si="1704">H2976</f>
        <v>COP</v>
      </c>
    </row>
    <row r="2977" spans="1:22" x14ac:dyDescent="0.2">
      <c r="A2977" t="str">
        <f t="shared" ref="A2977" si="1705">D2977&amp;F2977&amp;E2977</f>
        <v>Servicios fabricante- Microsoft Soporte PremierMicrosoft Soporte PremierUPAEF16</v>
      </c>
      <c r="B2977" t="str">
        <f t="shared" ref="B2977" si="1706">E2977&amp;F2977</f>
        <v>UPAEF16Microsoft Soporte Premier</v>
      </c>
      <c r="D2977" t="s">
        <v>5156</v>
      </c>
      <c r="E2977" t="s">
        <v>5609</v>
      </c>
      <c r="F2977" s="37" t="s">
        <v>7648</v>
      </c>
      <c r="G2977" s="18" t="str">
        <f t="shared" ref="G2977" si="1707">D2977</f>
        <v>Servicios fabricante- Microsoft Soporte Premier</v>
      </c>
      <c r="H2977" s="18" t="s">
        <v>119</v>
      </c>
      <c r="I2977" s="37" t="s">
        <v>67</v>
      </c>
      <c r="J2977" t="s">
        <v>5610</v>
      </c>
      <c r="K2977" t="s">
        <v>65</v>
      </c>
      <c r="L2977" t="s">
        <v>3940</v>
      </c>
      <c r="M2977" t="s">
        <v>65</v>
      </c>
      <c r="N2977" s="37" t="s">
        <v>5159</v>
      </c>
      <c r="O2977" s="37" t="s">
        <v>66</v>
      </c>
      <c r="P2977" s="37" t="s">
        <v>1308</v>
      </c>
      <c r="Q2977" t="s">
        <v>5609</v>
      </c>
      <c r="R2977" t="s">
        <v>5160</v>
      </c>
      <c r="S2977" s="38">
        <v>17200000</v>
      </c>
      <c r="T2977" s="37">
        <v>1</v>
      </c>
      <c r="U2977" s="37">
        <v>1</v>
      </c>
      <c r="V2977" t="str">
        <f t="shared" ref="V2977" si="1708">H2977</f>
        <v>COP</v>
      </c>
    </row>
    <row r="2978" spans="1:22" x14ac:dyDescent="0.2">
      <c r="A2978" t="str">
        <f t="shared" ref="A2978" si="1709">D2978&amp;F2978&amp;E2978</f>
        <v>Servicios fabricante- Microsoft Soporte PremierMicrosoft Soporte PremierUPAEF15</v>
      </c>
      <c r="B2978" t="str">
        <f t="shared" ref="B2978" si="1710">E2978&amp;F2978</f>
        <v>UPAEF15Microsoft Soporte Premier</v>
      </c>
      <c r="D2978" t="s">
        <v>5156</v>
      </c>
      <c r="E2978" t="s">
        <v>5611</v>
      </c>
      <c r="F2978" s="37" t="s">
        <v>7648</v>
      </c>
      <c r="G2978" s="18" t="str">
        <f t="shared" ref="G2978" si="1711">D2978</f>
        <v>Servicios fabricante- Microsoft Soporte Premier</v>
      </c>
      <c r="H2978" s="18" t="s">
        <v>119</v>
      </c>
      <c r="I2978" s="37" t="s">
        <v>67</v>
      </c>
      <c r="J2978" t="s">
        <v>5612</v>
      </c>
      <c r="K2978" t="s">
        <v>65</v>
      </c>
      <c r="L2978" t="s">
        <v>3940</v>
      </c>
      <c r="M2978" t="s">
        <v>65</v>
      </c>
      <c r="N2978" s="37" t="s">
        <v>5159</v>
      </c>
      <c r="O2978" s="37" t="s">
        <v>66</v>
      </c>
      <c r="P2978" s="37" t="s">
        <v>1308</v>
      </c>
      <c r="Q2978" t="s">
        <v>5611</v>
      </c>
      <c r="R2978" t="s">
        <v>5160</v>
      </c>
      <c r="S2978" s="38">
        <v>15200000</v>
      </c>
      <c r="T2978" s="37">
        <v>1</v>
      </c>
      <c r="U2978" s="37">
        <v>1</v>
      </c>
      <c r="V2978" t="str">
        <f t="shared" ref="V2978" si="1712">H2978</f>
        <v>COP</v>
      </c>
    </row>
    <row r="2979" spans="1:22" x14ac:dyDescent="0.2">
      <c r="A2979" t="str">
        <f t="shared" ref="A2979" si="1713">D2979&amp;F2979&amp;E2979</f>
        <v>Servicios fabricante- Microsoft Soporte PremierMicrosoft Soporte PremierUPAEF14</v>
      </c>
      <c r="B2979" t="str">
        <f t="shared" ref="B2979" si="1714">E2979&amp;F2979</f>
        <v>UPAEF14Microsoft Soporte Premier</v>
      </c>
      <c r="D2979" t="s">
        <v>5156</v>
      </c>
      <c r="E2979" t="s">
        <v>5613</v>
      </c>
      <c r="F2979" s="37" t="s">
        <v>7648</v>
      </c>
      <c r="G2979" s="18" t="str">
        <f t="shared" ref="G2979" si="1715">D2979</f>
        <v>Servicios fabricante- Microsoft Soporte Premier</v>
      </c>
      <c r="H2979" s="18" t="s">
        <v>119</v>
      </c>
      <c r="I2979" s="37" t="s">
        <v>67</v>
      </c>
      <c r="J2979" t="s">
        <v>5614</v>
      </c>
      <c r="K2979" t="s">
        <v>65</v>
      </c>
      <c r="L2979" t="s">
        <v>3940</v>
      </c>
      <c r="M2979" t="s">
        <v>65</v>
      </c>
      <c r="N2979" s="37" t="s">
        <v>5159</v>
      </c>
      <c r="O2979" s="37" t="s">
        <v>66</v>
      </c>
      <c r="P2979" s="37" t="s">
        <v>1308</v>
      </c>
      <c r="Q2979" t="s">
        <v>5613</v>
      </c>
      <c r="R2979" t="s">
        <v>5160</v>
      </c>
      <c r="S2979" s="38">
        <v>181200000</v>
      </c>
      <c r="T2979" s="37">
        <v>1</v>
      </c>
      <c r="U2979" s="37">
        <v>1</v>
      </c>
      <c r="V2979" t="str">
        <f t="shared" ref="V2979" si="1716">H2979</f>
        <v>COP</v>
      </c>
    </row>
    <row r="2980" spans="1:22" x14ac:dyDescent="0.2">
      <c r="A2980" t="str">
        <f t="shared" ref="A2980" si="1717">D2980&amp;F2980&amp;E2980</f>
        <v>Servicios fabricante- Microsoft Soporte PremierMicrosoft Soporte PremierUPAEF13</v>
      </c>
      <c r="B2980" t="str">
        <f t="shared" ref="B2980" si="1718">E2980&amp;F2980</f>
        <v>UPAEF13Microsoft Soporte Premier</v>
      </c>
      <c r="D2980" t="s">
        <v>5156</v>
      </c>
      <c r="E2980" t="s">
        <v>5615</v>
      </c>
      <c r="F2980" s="37" t="s">
        <v>7648</v>
      </c>
      <c r="G2980" s="18" t="str">
        <f t="shared" ref="G2980" si="1719">D2980</f>
        <v>Servicios fabricante- Microsoft Soporte Premier</v>
      </c>
      <c r="H2980" s="18" t="s">
        <v>119</v>
      </c>
      <c r="I2980" s="37" t="s">
        <v>67</v>
      </c>
      <c r="J2980" t="s">
        <v>5616</v>
      </c>
      <c r="K2980" t="s">
        <v>65</v>
      </c>
      <c r="L2980" t="s">
        <v>3940</v>
      </c>
      <c r="M2980" t="s">
        <v>65</v>
      </c>
      <c r="N2980" s="37" t="s">
        <v>5159</v>
      </c>
      <c r="O2980" s="37" t="s">
        <v>66</v>
      </c>
      <c r="P2980" s="37" t="s">
        <v>1308</v>
      </c>
      <c r="Q2980" t="s">
        <v>5615</v>
      </c>
      <c r="R2980" t="s">
        <v>5160</v>
      </c>
      <c r="S2980" s="38">
        <v>181200000</v>
      </c>
      <c r="T2980" s="37">
        <v>1</v>
      </c>
      <c r="U2980" s="37">
        <v>1</v>
      </c>
      <c r="V2980" t="str">
        <f t="shared" ref="V2980" si="1720">H2980</f>
        <v>COP</v>
      </c>
    </row>
    <row r="2981" spans="1:22" x14ac:dyDescent="0.2">
      <c r="A2981" t="str">
        <f t="shared" ref="A2981" si="1721">D2981&amp;F2981&amp;E2981</f>
        <v>Servicios fabricante- Microsoft Soporte PremierMicrosoft Soporte PremierUPAEF12</v>
      </c>
      <c r="B2981" t="str">
        <f t="shared" ref="B2981" si="1722">E2981&amp;F2981</f>
        <v>UPAEF12Microsoft Soporte Premier</v>
      </c>
      <c r="D2981" t="s">
        <v>5156</v>
      </c>
      <c r="E2981" t="s">
        <v>5617</v>
      </c>
      <c r="F2981" s="37" t="s">
        <v>7648</v>
      </c>
      <c r="G2981" s="18" t="str">
        <f t="shared" ref="G2981" si="1723">D2981</f>
        <v>Servicios fabricante- Microsoft Soporte Premier</v>
      </c>
      <c r="H2981" s="18" t="s">
        <v>119</v>
      </c>
      <c r="I2981" s="37" t="s">
        <v>67</v>
      </c>
      <c r="J2981" t="s">
        <v>5618</v>
      </c>
      <c r="K2981" t="s">
        <v>65</v>
      </c>
      <c r="L2981" t="s">
        <v>3940</v>
      </c>
      <c r="M2981" t="s">
        <v>65</v>
      </c>
      <c r="N2981" s="37" t="s">
        <v>5159</v>
      </c>
      <c r="O2981" s="37" t="s">
        <v>66</v>
      </c>
      <c r="P2981" s="37" t="s">
        <v>1308</v>
      </c>
      <c r="Q2981" t="s">
        <v>5617</v>
      </c>
      <c r="R2981" t="s">
        <v>5160</v>
      </c>
      <c r="S2981" s="38">
        <v>181200000</v>
      </c>
      <c r="T2981" s="37">
        <v>1</v>
      </c>
      <c r="U2981" s="37">
        <v>1</v>
      </c>
      <c r="V2981" t="str">
        <f t="shared" ref="V2981" si="1724">H2981</f>
        <v>COP</v>
      </c>
    </row>
    <row r="2982" spans="1:22" x14ac:dyDescent="0.2">
      <c r="A2982" t="str">
        <f t="shared" ref="A2982" si="1725">D2982&amp;F2982&amp;E2982</f>
        <v>Servicios fabricante- Microsoft Soporte PremierMicrosoft Soporte PremierUPAEF11</v>
      </c>
      <c r="B2982" t="str">
        <f t="shared" ref="B2982" si="1726">E2982&amp;F2982</f>
        <v>UPAEF11Microsoft Soporte Premier</v>
      </c>
      <c r="D2982" t="s">
        <v>5156</v>
      </c>
      <c r="E2982" t="s">
        <v>5619</v>
      </c>
      <c r="F2982" s="37" t="s">
        <v>7648</v>
      </c>
      <c r="G2982" s="18" t="str">
        <f t="shared" ref="G2982" si="1727">D2982</f>
        <v>Servicios fabricante- Microsoft Soporte Premier</v>
      </c>
      <c r="H2982" s="18" t="s">
        <v>119</v>
      </c>
      <c r="I2982" s="37" t="s">
        <v>67</v>
      </c>
      <c r="J2982" t="s">
        <v>5620</v>
      </c>
      <c r="K2982" t="s">
        <v>65</v>
      </c>
      <c r="L2982" t="s">
        <v>3940</v>
      </c>
      <c r="M2982" t="s">
        <v>65</v>
      </c>
      <c r="N2982" s="37" t="s">
        <v>5159</v>
      </c>
      <c r="O2982" s="37" t="s">
        <v>66</v>
      </c>
      <c r="P2982" s="37" t="s">
        <v>1308</v>
      </c>
      <c r="Q2982" t="s">
        <v>5619</v>
      </c>
      <c r="R2982" t="s">
        <v>5160</v>
      </c>
      <c r="S2982" s="38">
        <v>149600000</v>
      </c>
      <c r="T2982" s="37">
        <v>1</v>
      </c>
      <c r="U2982" s="37">
        <v>1</v>
      </c>
      <c r="V2982" t="str">
        <f t="shared" ref="V2982" si="1728">H2982</f>
        <v>COP</v>
      </c>
    </row>
    <row r="2983" spans="1:22" x14ac:dyDescent="0.2">
      <c r="A2983" t="str">
        <f t="shared" ref="A2983" si="1729">D2983&amp;F2983&amp;E2983</f>
        <v>Servicios fabricante- Microsoft Soporte PremierMicrosoft Soporte PremierUPAEF10</v>
      </c>
      <c r="B2983" t="str">
        <f t="shared" ref="B2983" si="1730">E2983&amp;F2983</f>
        <v>UPAEF10Microsoft Soporte Premier</v>
      </c>
      <c r="D2983" t="s">
        <v>5156</v>
      </c>
      <c r="E2983" t="s">
        <v>5621</v>
      </c>
      <c r="F2983" s="37" t="s">
        <v>7648</v>
      </c>
      <c r="G2983" s="18" t="str">
        <f t="shared" ref="G2983" si="1731">D2983</f>
        <v>Servicios fabricante- Microsoft Soporte Premier</v>
      </c>
      <c r="H2983" s="18" t="s">
        <v>119</v>
      </c>
      <c r="I2983" s="37" t="s">
        <v>67</v>
      </c>
      <c r="J2983" t="s">
        <v>5622</v>
      </c>
      <c r="K2983" t="s">
        <v>65</v>
      </c>
      <c r="L2983" t="s">
        <v>3940</v>
      </c>
      <c r="M2983" t="s">
        <v>65</v>
      </c>
      <c r="N2983" s="37" t="s">
        <v>5159</v>
      </c>
      <c r="O2983" s="37" t="s">
        <v>66</v>
      </c>
      <c r="P2983" s="37" t="s">
        <v>1308</v>
      </c>
      <c r="Q2983" t="s">
        <v>5621</v>
      </c>
      <c r="R2983" t="s">
        <v>5160</v>
      </c>
      <c r="S2983" s="38">
        <v>181200000</v>
      </c>
      <c r="T2983" s="37">
        <v>1</v>
      </c>
      <c r="U2983" s="37">
        <v>1</v>
      </c>
      <c r="V2983" t="str">
        <f t="shared" ref="V2983" si="1732">H2983</f>
        <v>COP</v>
      </c>
    </row>
    <row r="2984" spans="1:22" x14ac:dyDescent="0.2">
      <c r="A2984" t="str">
        <f t="shared" ref="A2984" si="1733">D2984&amp;F2984&amp;E2984</f>
        <v>Servicios fabricante- Microsoft Soporte PremierMicrosoft Soporte PremierUPAEF1</v>
      </c>
      <c r="B2984" t="str">
        <f t="shared" ref="B2984" si="1734">E2984&amp;F2984</f>
        <v>UPAEF1Microsoft Soporte Premier</v>
      </c>
      <c r="D2984" t="s">
        <v>5156</v>
      </c>
      <c r="E2984" t="s">
        <v>5623</v>
      </c>
      <c r="F2984" s="37" t="s">
        <v>7648</v>
      </c>
      <c r="G2984" s="18" t="str">
        <f t="shared" ref="G2984" si="1735">D2984</f>
        <v>Servicios fabricante- Microsoft Soporte Premier</v>
      </c>
      <c r="H2984" s="18" t="s">
        <v>119</v>
      </c>
      <c r="I2984" s="37" t="s">
        <v>67</v>
      </c>
      <c r="J2984" t="s">
        <v>5624</v>
      </c>
      <c r="K2984" t="s">
        <v>65</v>
      </c>
      <c r="L2984" t="s">
        <v>3940</v>
      </c>
      <c r="M2984" t="s">
        <v>65</v>
      </c>
      <c r="N2984" s="37" t="s">
        <v>5159</v>
      </c>
      <c r="O2984" s="37" t="s">
        <v>66</v>
      </c>
      <c r="P2984" s="37" t="s">
        <v>1308</v>
      </c>
      <c r="Q2984" t="s">
        <v>5623</v>
      </c>
      <c r="R2984" t="s">
        <v>5160</v>
      </c>
      <c r="S2984" s="38">
        <v>181200000</v>
      </c>
      <c r="T2984" s="37">
        <v>1</v>
      </c>
      <c r="U2984" s="37">
        <v>1</v>
      </c>
      <c r="V2984" t="str">
        <f t="shared" ref="V2984" si="1736">H2984</f>
        <v>COP</v>
      </c>
    </row>
    <row r="2985" spans="1:22" x14ac:dyDescent="0.2">
      <c r="A2985" t="str">
        <f t="shared" ref="A2985" si="1737">D2985&amp;F2985&amp;E2985</f>
        <v>Servicios fabricante- Microsoft Soporte PremierMicrosoft Soporte PremierUN-ODWC1</v>
      </c>
      <c r="B2985" t="str">
        <f t="shared" ref="B2985" si="1738">E2985&amp;F2985</f>
        <v>UN-ODWC1Microsoft Soporte Premier</v>
      </c>
      <c r="D2985" t="s">
        <v>5156</v>
      </c>
      <c r="E2985" t="s">
        <v>5625</v>
      </c>
      <c r="F2985" s="37" t="s">
        <v>7648</v>
      </c>
      <c r="G2985" s="18" t="str">
        <f t="shared" ref="G2985" si="1739">D2985</f>
        <v>Servicios fabricante- Microsoft Soporte Premier</v>
      </c>
      <c r="H2985" s="18" t="s">
        <v>119</v>
      </c>
      <c r="I2985" s="37" t="s">
        <v>67</v>
      </c>
      <c r="J2985" t="s">
        <v>5626</v>
      </c>
      <c r="K2985" t="s">
        <v>65</v>
      </c>
      <c r="L2985" t="s">
        <v>3940</v>
      </c>
      <c r="M2985" t="s">
        <v>65</v>
      </c>
      <c r="N2985" s="37" t="s">
        <v>5159</v>
      </c>
      <c r="O2985" s="37" t="s">
        <v>66</v>
      </c>
      <c r="P2985" s="37" t="s">
        <v>1308</v>
      </c>
      <c r="Q2985" t="s">
        <v>5625</v>
      </c>
      <c r="R2985" t="s">
        <v>5160</v>
      </c>
      <c r="S2985" s="38">
        <v>16800000</v>
      </c>
      <c r="T2985" s="37">
        <v>1</v>
      </c>
      <c r="U2985" s="37">
        <v>1</v>
      </c>
      <c r="V2985" t="str">
        <f t="shared" ref="V2985" si="1740">H2985</f>
        <v>COP</v>
      </c>
    </row>
    <row r="2986" spans="1:22" x14ac:dyDescent="0.2">
      <c r="A2986" t="str">
        <f t="shared" ref="A2986" si="1741">D2986&amp;F2986&amp;E2986</f>
        <v>Servicios fabricante- Microsoft Soporte PremierMicrosoft Soporte PremierUN-ODWC</v>
      </c>
      <c r="B2986" t="str">
        <f t="shared" ref="B2986" si="1742">E2986&amp;F2986</f>
        <v>UN-ODWCMicrosoft Soporte Premier</v>
      </c>
      <c r="D2986" t="s">
        <v>5156</v>
      </c>
      <c r="E2986" t="s">
        <v>5627</v>
      </c>
      <c r="F2986" s="37" t="s">
        <v>7648</v>
      </c>
      <c r="G2986" s="18" t="str">
        <f t="shared" ref="G2986" si="1743">D2986</f>
        <v>Servicios fabricante- Microsoft Soporte Premier</v>
      </c>
      <c r="H2986" s="18" t="s">
        <v>119</v>
      </c>
      <c r="I2986" s="37" t="s">
        <v>67</v>
      </c>
      <c r="J2986" t="s">
        <v>5628</v>
      </c>
      <c r="K2986" t="s">
        <v>65</v>
      </c>
      <c r="L2986" t="s">
        <v>3940</v>
      </c>
      <c r="M2986" t="s">
        <v>65</v>
      </c>
      <c r="N2986" s="37" t="s">
        <v>5159</v>
      </c>
      <c r="O2986" s="37" t="s">
        <v>226</v>
      </c>
      <c r="P2986" s="37" t="s">
        <v>1308</v>
      </c>
      <c r="Q2986" t="s">
        <v>5627</v>
      </c>
      <c r="R2986" t="s">
        <v>5160</v>
      </c>
      <c r="S2986" s="38">
        <v>43600000</v>
      </c>
      <c r="T2986" s="37">
        <v>1</v>
      </c>
      <c r="U2986" s="37">
        <v>1</v>
      </c>
      <c r="V2986" t="str">
        <f t="shared" ref="V2986" si="1744">H2986</f>
        <v>COP</v>
      </c>
    </row>
    <row r="2987" spans="1:22" x14ac:dyDescent="0.2">
      <c r="A2987" t="str">
        <f t="shared" ref="A2987" si="1745">D2987&amp;F2987&amp;E2987</f>
        <v>Servicios fabricante- Microsoft Soporte PremierMicrosoft Soporte PremierUN-ODSS3</v>
      </c>
      <c r="B2987" t="str">
        <f t="shared" ref="B2987" si="1746">E2987&amp;F2987</f>
        <v>UN-ODSS3Microsoft Soporte Premier</v>
      </c>
      <c r="D2987" t="s">
        <v>5156</v>
      </c>
      <c r="E2987" t="s">
        <v>5629</v>
      </c>
      <c r="F2987" s="37" t="s">
        <v>7648</v>
      </c>
      <c r="G2987" s="18" t="str">
        <f t="shared" ref="G2987" si="1747">D2987</f>
        <v>Servicios fabricante- Microsoft Soporte Premier</v>
      </c>
      <c r="H2987" s="18" t="s">
        <v>119</v>
      </c>
      <c r="I2987" s="37" t="s">
        <v>67</v>
      </c>
      <c r="J2987" t="s">
        <v>5630</v>
      </c>
      <c r="K2987" t="s">
        <v>65</v>
      </c>
      <c r="L2987" t="s">
        <v>3940</v>
      </c>
      <c r="M2987" t="s">
        <v>65</v>
      </c>
      <c r="N2987" s="37" t="s">
        <v>5159</v>
      </c>
      <c r="O2987" s="37" t="s">
        <v>226</v>
      </c>
      <c r="P2987" s="37" t="s">
        <v>1308</v>
      </c>
      <c r="Q2987" t="s">
        <v>5629</v>
      </c>
      <c r="R2987" t="s">
        <v>5160</v>
      </c>
      <c r="S2987" s="38">
        <v>43600000</v>
      </c>
      <c r="T2987" s="37">
        <v>1</v>
      </c>
      <c r="U2987" s="37">
        <v>1</v>
      </c>
      <c r="V2987" t="str">
        <f t="shared" ref="V2987" si="1748">H2987</f>
        <v>COP</v>
      </c>
    </row>
    <row r="2988" spans="1:22" x14ac:dyDescent="0.2">
      <c r="A2988" t="str">
        <f t="shared" ref="A2988" si="1749">D2988&amp;F2988&amp;E2988</f>
        <v>Servicios fabricante- Microsoft Soporte PremierMicrosoft Soporte PremierUN-ODSS2</v>
      </c>
      <c r="B2988" t="str">
        <f t="shared" ref="B2988" si="1750">E2988&amp;F2988</f>
        <v>UN-ODSS2Microsoft Soporte Premier</v>
      </c>
      <c r="D2988" t="s">
        <v>5156</v>
      </c>
      <c r="E2988" t="s">
        <v>5631</v>
      </c>
      <c r="F2988" s="37" t="s">
        <v>7648</v>
      </c>
      <c r="G2988" s="18" t="str">
        <f t="shared" ref="G2988" si="1751">D2988</f>
        <v>Servicios fabricante- Microsoft Soporte Premier</v>
      </c>
      <c r="H2988" s="18" t="s">
        <v>119</v>
      </c>
      <c r="I2988" s="37" t="s">
        <v>67</v>
      </c>
      <c r="J2988" t="s">
        <v>5632</v>
      </c>
      <c r="K2988" t="s">
        <v>65</v>
      </c>
      <c r="L2988" t="s">
        <v>3940</v>
      </c>
      <c r="M2988" t="s">
        <v>65</v>
      </c>
      <c r="N2988" s="37" t="s">
        <v>5159</v>
      </c>
      <c r="O2988" s="37" t="s">
        <v>66</v>
      </c>
      <c r="P2988" s="37" t="s">
        <v>1308</v>
      </c>
      <c r="Q2988" t="s">
        <v>5631</v>
      </c>
      <c r="R2988" t="s">
        <v>5160</v>
      </c>
      <c r="S2988" s="38">
        <v>16800000</v>
      </c>
      <c r="T2988" s="37">
        <v>1</v>
      </c>
      <c r="U2988" s="37">
        <v>1</v>
      </c>
      <c r="V2988" t="str">
        <f t="shared" ref="V2988" si="1752">H2988</f>
        <v>COP</v>
      </c>
    </row>
    <row r="2989" spans="1:22" x14ac:dyDescent="0.2">
      <c r="A2989" t="str">
        <f t="shared" ref="A2989" si="1753">D2989&amp;F2989&amp;E2989</f>
        <v>Servicios fabricante- Microsoft Soporte PremierMicrosoft Soporte PremierUN-ODSS1</v>
      </c>
      <c r="B2989" t="str">
        <f t="shared" ref="B2989" si="1754">E2989&amp;F2989</f>
        <v>UN-ODSS1Microsoft Soporte Premier</v>
      </c>
      <c r="D2989" t="s">
        <v>5156</v>
      </c>
      <c r="E2989" t="s">
        <v>5633</v>
      </c>
      <c r="F2989" s="37" t="s">
        <v>7648</v>
      </c>
      <c r="G2989" s="18" t="str">
        <f t="shared" ref="G2989" si="1755">D2989</f>
        <v>Servicios fabricante- Microsoft Soporte Premier</v>
      </c>
      <c r="H2989" s="18" t="s">
        <v>119</v>
      </c>
      <c r="I2989" s="37" t="s">
        <v>67</v>
      </c>
      <c r="J2989" t="s">
        <v>5634</v>
      </c>
      <c r="K2989" t="s">
        <v>65</v>
      </c>
      <c r="L2989" t="s">
        <v>3940</v>
      </c>
      <c r="M2989" t="s">
        <v>65</v>
      </c>
      <c r="N2989" s="37" t="s">
        <v>5159</v>
      </c>
      <c r="O2989" s="37" t="s">
        <v>226</v>
      </c>
      <c r="P2989" s="37" t="s">
        <v>1308</v>
      </c>
      <c r="Q2989" t="s">
        <v>5633</v>
      </c>
      <c r="R2989" t="s">
        <v>5160</v>
      </c>
      <c r="S2989" s="38">
        <v>43600000</v>
      </c>
      <c r="T2989" s="37">
        <v>1</v>
      </c>
      <c r="U2989" s="37">
        <v>1</v>
      </c>
      <c r="V2989" t="str">
        <f t="shared" ref="V2989" si="1756">H2989</f>
        <v>COP</v>
      </c>
    </row>
    <row r="2990" spans="1:22" x14ac:dyDescent="0.2">
      <c r="A2990" t="str">
        <f t="shared" ref="A2990" si="1757">D2990&amp;F2990&amp;E2990</f>
        <v>Servicios fabricante- Microsoft Soporte PremierMicrosoft Soporte PremierUN-ODSS</v>
      </c>
      <c r="B2990" t="str">
        <f t="shared" ref="B2990" si="1758">E2990&amp;F2990</f>
        <v>UN-ODSSMicrosoft Soporte Premier</v>
      </c>
      <c r="D2990" t="s">
        <v>5156</v>
      </c>
      <c r="E2990" t="s">
        <v>5635</v>
      </c>
      <c r="F2990" s="37" t="s">
        <v>7648</v>
      </c>
      <c r="G2990" s="18" t="str">
        <f t="shared" ref="G2990" si="1759">D2990</f>
        <v>Servicios fabricante- Microsoft Soporte Premier</v>
      </c>
      <c r="H2990" s="18" t="s">
        <v>119</v>
      </c>
      <c r="I2990" s="37" t="s">
        <v>67</v>
      </c>
      <c r="J2990" t="s">
        <v>5636</v>
      </c>
      <c r="K2990" t="s">
        <v>65</v>
      </c>
      <c r="L2990" t="s">
        <v>3940</v>
      </c>
      <c r="M2990" t="s">
        <v>65</v>
      </c>
      <c r="N2990" s="37" t="s">
        <v>5159</v>
      </c>
      <c r="O2990" s="37" t="s">
        <v>66</v>
      </c>
      <c r="P2990" s="37" t="s">
        <v>1308</v>
      </c>
      <c r="Q2990" t="s">
        <v>5635</v>
      </c>
      <c r="R2990" t="s">
        <v>5160</v>
      </c>
      <c r="S2990" s="38">
        <v>16800000</v>
      </c>
      <c r="T2990" s="37">
        <v>1</v>
      </c>
      <c r="U2990" s="37">
        <v>1</v>
      </c>
      <c r="V2990" t="str">
        <f t="shared" ref="V2990" si="1760">H2990</f>
        <v>COP</v>
      </c>
    </row>
    <row r="2991" spans="1:22" x14ac:dyDescent="0.2">
      <c r="A2991" t="str">
        <f t="shared" ref="A2991" si="1761">D2991&amp;F2991&amp;E2991</f>
        <v>Servicios fabricante- Microsoft Soporte PremierMicrosoft Soporte PremierUN-ODSC1</v>
      </c>
      <c r="B2991" t="str">
        <f t="shared" ref="B2991" si="1762">E2991&amp;F2991</f>
        <v>UN-ODSC1Microsoft Soporte Premier</v>
      </c>
      <c r="D2991" t="s">
        <v>5156</v>
      </c>
      <c r="E2991" t="s">
        <v>5637</v>
      </c>
      <c r="F2991" s="37" t="s">
        <v>7648</v>
      </c>
      <c r="G2991" s="18" t="str">
        <f t="shared" ref="G2991" si="1763">D2991</f>
        <v>Servicios fabricante- Microsoft Soporte Premier</v>
      </c>
      <c r="H2991" s="18" t="s">
        <v>119</v>
      </c>
      <c r="I2991" s="37" t="s">
        <v>67</v>
      </c>
      <c r="J2991" t="s">
        <v>5638</v>
      </c>
      <c r="K2991" t="s">
        <v>65</v>
      </c>
      <c r="L2991" t="s">
        <v>3940</v>
      </c>
      <c r="M2991" t="s">
        <v>65</v>
      </c>
      <c r="N2991" s="37" t="s">
        <v>5159</v>
      </c>
      <c r="O2991" s="37" t="s">
        <v>66</v>
      </c>
      <c r="P2991" s="37" t="s">
        <v>1308</v>
      </c>
      <c r="Q2991" t="s">
        <v>5637</v>
      </c>
      <c r="R2991" t="s">
        <v>5160</v>
      </c>
      <c r="S2991" s="38">
        <v>16800000</v>
      </c>
      <c r="T2991" s="37">
        <v>1</v>
      </c>
      <c r="U2991" s="37">
        <v>1</v>
      </c>
      <c r="V2991" t="str">
        <f t="shared" ref="V2991" si="1764">H2991</f>
        <v>COP</v>
      </c>
    </row>
    <row r="2992" spans="1:22" x14ac:dyDescent="0.2">
      <c r="A2992" t="str">
        <f t="shared" ref="A2992" si="1765">D2992&amp;F2992&amp;E2992</f>
        <v>Servicios fabricante- Microsoft Soporte PremierMicrosoft Soporte PremierUN-ODSC</v>
      </c>
      <c r="B2992" t="str">
        <f t="shared" ref="B2992" si="1766">E2992&amp;F2992</f>
        <v>UN-ODSCMicrosoft Soporte Premier</v>
      </c>
      <c r="D2992" t="s">
        <v>5156</v>
      </c>
      <c r="E2992" t="s">
        <v>5639</v>
      </c>
      <c r="F2992" s="37" t="s">
        <v>7648</v>
      </c>
      <c r="G2992" s="18" t="str">
        <f t="shared" ref="G2992" si="1767">D2992</f>
        <v>Servicios fabricante- Microsoft Soporte Premier</v>
      </c>
      <c r="H2992" s="18" t="s">
        <v>119</v>
      </c>
      <c r="I2992" s="37" t="s">
        <v>67</v>
      </c>
      <c r="J2992" t="s">
        <v>5640</v>
      </c>
      <c r="K2992" t="s">
        <v>65</v>
      </c>
      <c r="L2992" t="s">
        <v>3940</v>
      </c>
      <c r="M2992" t="s">
        <v>65</v>
      </c>
      <c r="N2992" s="37" t="s">
        <v>5159</v>
      </c>
      <c r="O2992" s="37" t="s">
        <v>66</v>
      </c>
      <c r="P2992" s="37" t="s">
        <v>1308</v>
      </c>
      <c r="Q2992" t="s">
        <v>5639</v>
      </c>
      <c r="R2992" t="s">
        <v>5160</v>
      </c>
      <c r="S2992" s="38">
        <v>4000000</v>
      </c>
      <c r="T2992" s="37">
        <v>1</v>
      </c>
      <c r="U2992" s="37">
        <v>1</v>
      </c>
      <c r="V2992" t="str">
        <f t="shared" ref="V2992" si="1768">H2992</f>
        <v>COP</v>
      </c>
    </row>
    <row r="2993" spans="1:22" x14ac:dyDescent="0.2">
      <c r="A2993" t="str">
        <f t="shared" ref="A2993" si="1769">D2993&amp;F2993&amp;E2993</f>
        <v>Servicios fabricante- Microsoft Soporte PremierMicrosoft Soporte PremierUN-ODOS1</v>
      </c>
      <c r="B2993" t="str">
        <f t="shared" ref="B2993" si="1770">E2993&amp;F2993</f>
        <v>UN-ODOS1Microsoft Soporte Premier</v>
      </c>
      <c r="D2993" t="s">
        <v>5156</v>
      </c>
      <c r="E2993" t="s">
        <v>5641</v>
      </c>
      <c r="F2993" s="37" t="s">
        <v>7648</v>
      </c>
      <c r="G2993" s="18" t="str">
        <f t="shared" ref="G2993" si="1771">D2993</f>
        <v>Servicios fabricante- Microsoft Soporte Premier</v>
      </c>
      <c r="H2993" s="18" t="s">
        <v>119</v>
      </c>
      <c r="I2993" s="37" t="s">
        <v>67</v>
      </c>
      <c r="J2993" t="s">
        <v>5642</v>
      </c>
      <c r="K2993" t="s">
        <v>65</v>
      </c>
      <c r="L2993" t="s">
        <v>3940</v>
      </c>
      <c r="M2993" t="s">
        <v>65</v>
      </c>
      <c r="N2993" s="37" t="s">
        <v>5159</v>
      </c>
      <c r="O2993" s="37" t="s">
        <v>226</v>
      </c>
      <c r="P2993" s="37" t="s">
        <v>1308</v>
      </c>
      <c r="Q2993" t="s">
        <v>5641</v>
      </c>
      <c r="R2993" t="s">
        <v>5160</v>
      </c>
      <c r="S2993" s="38">
        <v>43600000</v>
      </c>
      <c r="T2993" s="37">
        <v>1</v>
      </c>
      <c r="U2993" s="37">
        <v>1</v>
      </c>
      <c r="V2993" t="str">
        <f t="shared" ref="V2993" si="1772">H2993</f>
        <v>COP</v>
      </c>
    </row>
    <row r="2994" spans="1:22" x14ac:dyDescent="0.2">
      <c r="A2994" t="str">
        <f t="shared" ref="A2994" si="1773">D2994&amp;F2994&amp;E2994</f>
        <v>Servicios fabricante- Microsoft Soporte PremierMicrosoft Soporte PremierUN-ODOS</v>
      </c>
      <c r="B2994" t="str">
        <f t="shared" ref="B2994" si="1774">E2994&amp;F2994</f>
        <v>UN-ODOSMicrosoft Soporte Premier</v>
      </c>
      <c r="D2994" t="s">
        <v>5156</v>
      </c>
      <c r="E2994" t="s">
        <v>5643</v>
      </c>
      <c r="F2994" s="37" t="s">
        <v>7648</v>
      </c>
      <c r="G2994" s="18" t="str">
        <f t="shared" ref="G2994" si="1775">D2994</f>
        <v>Servicios fabricante- Microsoft Soporte Premier</v>
      </c>
      <c r="H2994" s="18" t="s">
        <v>119</v>
      </c>
      <c r="I2994" s="37" t="s">
        <v>67</v>
      </c>
      <c r="J2994" t="s">
        <v>5644</v>
      </c>
      <c r="K2994" t="s">
        <v>65</v>
      </c>
      <c r="L2994" t="s">
        <v>3940</v>
      </c>
      <c r="M2994" t="s">
        <v>65</v>
      </c>
      <c r="N2994" s="37" t="s">
        <v>5159</v>
      </c>
      <c r="O2994" s="37" t="s">
        <v>66</v>
      </c>
      <c r="P2994" s="37" t="s">
        <v>1308</v>
      </c>
      <c r="Q2994" t="s">
        <v>5643</v>
      </c>
      <c r="R2994" t="s">
        <v>5160</v>
      </c>
      <c r="S2994" s="38">
        <v>16800000</v>
      </c>
      <c r="T2994" s="37">
        <v>1</v>
      </c>
      <c r="U2994" s="37">
        <v>1</v>
      </c>
      <c r="V2994" t="str">
        <f t="shared" ref="V2994" si="1776">H2994</f>
        <v>COP</v>
      </c>
    </row>
    <row r="2995" spans="1:22" x14ac:dyDescent="0.2">
      <c r="A2995" t="str">
        <f t="shared" ref="A2995" si="1777">D2995&amp;F2995&amp;E2995</f>
        <v>Servicios fabricante- Microsoft Soporte PremierMicrosoft Soporte PremierUN-ODOE1</v>
      </c>
      <c r="B2995" t="str">
        <f t="shared" ref="B2995" si="1778">E2995&amp;F2995</f>
        <v>UN-ODOE1Microsoft Soporte Premier</v>
      </c>
      <c r="D2995" t="s">
        <v>5156</v>
      </c>
      <c r="E2995" t="s">
        <v>5645</v>
      </c>
      <c r="F2995" s="37" t="s">
        <v>7648</v>
      </c>
      <c r="G2995" s="18" t="str">
        <f t="shared" ref="G2995" si="1779">D2995</f>
        <v>Servicios fabricante- Microsoft Soporte Premier</v>
      </c>
      <c r="H2995" s="18" t="s">
        <v>119</v>
      </c>
      <c r="I2995" s="37" t="s">
        <v>67</v>
      </c>
      <c r="J2995" t="s">
        <v>5646</v>
      </c>
      <c r="K2995" t="s">
        <v>65</v>
      </c>
      <c r="L2995" t="s">
        <v>3940</v>
      </c>
      <c r="M2995" t="s">
        <v>65</v>
      </c>
      <c r="N2995" s="37" t="s">
        <v>5159</v>
      </c>
      <c r="O2995" s="37" t="s">
        <v>66</v>
      </c>
      <c r="P2995" s="37" t="s">
        <v>1308</v>
      </c>
      <c r="Q2995" t="s">
        <v>5645</v>
      </c>
      <c r="R2995" t="s">
        <v>5160</v>
      </c>
      <c r="S2995" s="38">
        <v>16800000</v>
      </c>
      <c r="T2995" s="37">
        <v>1</v>
      </c>
      <c r="U2995" s="37">
        <v>1</v>
      </c>
      <c r="V2995" t="str">
        <f t="shared" ref="V2995" si="1780">H2995</f>
        <v>COP</v>
      </c>
    </row>
    <row r="2996" spans="1:22" x14ac:dyDescent="0.2">
      <c r="A2996" t="str">
        <f t="shared" ref="A2996" si="1781">D2996&amp;F2996&amp;E2996</f>
        <v>Servicios fabricante- Microsoft Soporte PremierMicrosoft Soporte PremierUN-ODOE</v>
      </c>
      <c r="B2996" t="str">
        <f t="shared" ref="B2996" si="1782">E2996&amp;F2996</f>
        <v>UN-ODOEMicrosoft Soporte Premier</v>
      </c>
      <c r="D2996" t="s">
        <v>5156</v>
      </c>
      <c r="E2996" t="s">
        <v>5647</v>
      </c>
      <c r="F2996" s="37" t="s">
        <v>7648</v>
      </c>
      <c r="G2996" s="18" t="str">
        <f t="shared" ref="G2996" si="1783">D2996</f>
        <v>Servicios fabricante- Microsoft Soporte Premier</v>
      </c>
      <c r="H2996" s="18" t="s">
        <v>119</v>
      </c>
      <c r="I2996" s="37" t="s">
        <v>67</v>
      </c>
      <c r="J2996" t="s">
        <v>5648</v>
      </c>
      <c r="K2996" t="s">
        <v>65</v>
      </c>
      <c r="L2996" t="s">
        <v>3940</v>
      </c>
      <c r="M2996" t="s">
        <v>65</v>
      </c>
      <c r="N2996" s="37" t="s">
        <v>5159</v>
      </c>
      <c r="O2996" s="37" t="s">
        <v>226</v>
      </c>
      <c r="P2996" s="37" t="s">
        <v>1308</v>
      </c>
      <c r="Q2996" t="s">
        <v>5647</v>
      </c>
      <c r="R2996" t="s">
        <v>5160</v>
      </c>
      <c r="S2996" s="38">
        <v>43600000</v>
      </c>
      <c r="T2996" s="37">
        <v>1</v>
      </c>
      <c r="U2996" s="37">
        <v>1</v>
      </c>
      <c r="V2996" t="str">
        <f t="shared" ref="V2996" si="1784">H2996</f>
        <v>COP</v>
      </c>
    </row>
    <row r="2997" spans="1:22" x14ac:dyDescent="0.2">
      <c r="A2997" t="str">
        <f t="shared" ref="A2997" si="1785">D2997&amp;F2997&amp;E2997</f>
        <v>Servicios fabricante- Microsoft Soporte PremierMicrosoft Soporte PremierUN-ODMM1</v>
      </c>
      <c r="B2997" t="str">
        <f t="shared" ref="B2997" si="1786">E2997&amp;F2997</f>
        <v>UN-ODMM1Microsoft Soporte Premier</v>
      </c>
      <c r="D2997" t="s">
        <v>5156</v>
      </c>
      <c r="E2997" t="s">
        <v>5649</v>
      </c>
      <c r="F2997" s="37" t="s">
        <v>7648</v>
      </c>
      <c r="G2997" s="18" t="str">
        <f t="shared" ref="G2997" si="1787">D2997</f>
        <v>Servicios fabricante- Microsoft Soporte Premier</v>
      </c>
      <c r="H2997" s="18" t="s">
        <v>119</v>
      </c>
      <c r="I2997" s="37" t="s">
        <v>67</v>
      </c>
      <c r="J2997" t="s">
        <v>5650</v>
      </c>
      <c r="K2997" t="s">
        <v>65</v>
      </c>
      <c r="L2997" t="s">
        <v>3940</v>
      </c>
      <c r="M2997" t="s">
        <v>65</v>
      </c>
      <c r="N2997" s="37" t="s">
        <v>5159</v>
      </c>
      <c r="O2997" s="37" t="s">
        <v>66</v>
      </c>
      <c r="P2997" s="37" t="s">
        <v>1308</v>
      </c>
      <c r="Q2997" t="s">
        <v>5649</v>
      </c>
      <c r="R2997" t="s">
        <v>5160</v>
      </c>
      <c r="S2997" s="38">
        <v>16800000</v>
      </c>
      <c r="T2997" s="37">
        <v>1</v>
      </c>
      <c r="U2997" s="37">
        <v>1</v>
      </c>
      <c r="V2997" t="str">
        <f t="shared" ref="V2997" si="1788">H2997</f>
        <v>COP</v>
      </c>
    </row>
    <row r="2998" spans="1:22" x14ac:dyDescent="0.2">
      <c r="A2998" t="str">
        <f t="shared" ref="A2998" si="1789">D2998&amp;F2998&amp;E2998</f>
        <v>Servicios fabricante- Microsoft Soporte PremierMicrosoft Soporte PremierUN-ODMM</v>
      </c>
      <c r="B2998" t="str">
        <f t="shared" ref="B2998" si="1790">E2998&amp;F2998</f>
        <v>UN-ODMMMicrosoft Soporte Premier</v>
      </c>
      <c r="D2998" t="s">
        <v>5156</v>
      </c>
      <c r="E2998" t="s">
        <v>5651</v>
      </c>
      <c r="F2998" s="37" t="s">
        <v>7648</v>
      </c>
      <c r="G2998" s="18" t="str">
        <f t="shared" ref="G2998" si="1791">D2998</f>
        <v>Servicios fabricante- Microsoft Soporte Premier</v>
      </c>
      <c r="H2998" s="18" t="s">
        <v>119</v>
      </c>
      <c r="I2998" s="37" t="s">
        <v>67</v>
      </c>
      <c r="J2998" t="s">
        <v>5652</v>
      </c>
      <c r="K2998" t="s">
        <v>65</v>
      </c>
      <c r="L2998" t="s">
        <v>3940</v>
      </c>
      <c r="M2998" t="s">
        <v>65</v>
      </c>
      <c r="N2998" s="37" t="s">
        <v>5159</v>
      </c>
      <c r="O2998" s="37" t="s">
        <v>226</v>
      </c>
      <c r="P2998" s="37" t="s">
        <v>1308</v>
      </c>
      <c r="Q2998" t="s">
        <v>5651</v>
      </c>
      <c r="R2998" t="s">
        <v>5160</v>
      </c>
      <c r="S2998" s="38">
        <v>43600000</v>
      </c>
      <c r="T2998" s="37">
        <v>1</v>
      </c>
      <c r="U2998" s="37">
        <v>1</v>
      </c>
      <c r="V2998" t="str">
        <f t="shared" ref="V2998" si="1792">H2998</f>
        <v>COP</v>
      </c>
    </row>
    <row r="2999" spans="1:22" x14ac:dyDescent="0.2">
      <c r="A2999" t="str">
        <f t="shared" ref="A2999" si="1793">D2999&amp;F2999&amp;E2999</f>
        <v>Servicios fabricante- Microsoft Soporte PremierMicrosoft Soporte PremierUN-ODLB1</v>
      </c>
      <c r="B2999" t="str">
        <f t="shared" ref="B2999" si="1794">E2999&amp;F2999</f>
        <v>UN-ODLB1Microsoft Soporte Premier</v>
      </c>
      <c r="D2999" t="s">
        <v>5156</v>
      </c>
      <c r="E2999" t="s">
        <v>5653</v>
      </c>
      <c r="F2999" s="37" t="s">
        <v>7648</v>
      </c>
      <c r="G2999" s="18" t="str">
        <f t="shared" ref="G2999" si="1795">D2999</f>
        <v>Servicios fabricante- Microsoft Soporte Premier</v>
      </c>
      <c r="H2999" s="18" t="s">
        <v>119</v>
      </c>
      <c r="I2999" s="37" t="s">
        <v>67</v>
      </c>
      <c r="J2999" t="s">
        <v>5654</v>
      </c>
      <c r="K2999" t="s">
        <v>65</v>
      </c>
      <c r="L2999" t="s">
        <v>3940</v>
      </c>
      <c r="M2999" t="s">
        <v>65</v>
      </c>
      <c r="N2999" s="37" t="s">
        <v>5159</v>
      </c>
      <c r="O2999" s="37" t="s">
        <v>226</v>
      </c>
      <c r="P2999" s="37" t="s">
        <v>1308</v>
      </c>
      <c r="Q2999" t="s">
        <v>5653</v>
      </c>
      <c r="R2999" t="s">
        <v>5160</v>
      </c>
      <c r="S2999" s="38">
        <v>43600000</v>
      </c>
      <c r="T2999" s="37">
        <v>1</v>
      </c>
      <c r="U2999" s="37">
        <v>1</v>
      </c>
      <c r="V2999" t="str">
        <f t="shared" ref="V2999" si="1796">H2999</f>
        <v>COP</v>
      </c>
    </row>
    <row r="3000" spans="1:22" x14ac:dyDescent="0.2">
      <c r="A3000" t="str">
        <f t="shared" ref="A3000" si="1797">D3000&amp;F3000&amp;E3000</f>
        <v>Servicios fabricante- Microsoft Soporte PremierMicrosoft Soporte PremierUN-ODLB</v>
      </c>
      <c r="B3000" t="str">
        <f t="shared" ref="B3000" si="1798">E3000&amp;F3000</f>
        <v>UN-ODLBMicrosoft Soporte Premier</v>
      </c>
      <c r="D3000" t="s">
        <v>5156</v>
      </c>
      <c r="E3000" t="s">
        <v>5655</v>
      </c>
      <c r="F3000" s="37" t="s">
        <v>7648</v>
      </c>
      <c r="G3000" s="18" t="str">
        <f t="shared" ref="G3000" si="1799">D3000</f>
        <v>Servicios fabricante- Microsoft Soporte Premier</v>
      </c>
      <c r="H3000" s="18" t="s">
        <v>119</v>
      </c>
      <c r="I3000" s="37" t="s">
        <v>67</v>
      </c>
      <c r="J3000" t="s">
        <v>5656</v>
      </c>
      <c r="K3000" t="s">
        <v>65</v>
      </c>
      <c r="L3000" t="s">
        <v>3940</v>
      </c>
      <c r="M3000" t="s">
        <v>65</v>
      </c>
      <c r="N3000" s="37" t="s">
        <v>5159</v>
      </c>
      <c r="O3000" s="37" t="s">
        <v>66</v>
      </c>
      <c r="P3000" s="37" t="s">
        <v>1308</v>
      </c>
      <c r="Q3000" t="s">
        <v>5655</v>
      </c>
      <c r="R3000" t="s">
        <v>5160</v>
      </c>
      <c r="S3000" s="38">
        <v>16800000</v>
      </c>
      <c r="T3000" s="37">
        <v>1</v>
      </c>
      <c r="U3000" s="37">
        <v>1</v>
      </c>
      <c r="V3000" t="str">
        <f t="shared" ref="V3000" si="1800">H3000</f>
        <v>COP</v>
      </c>
    </row>
    <row r="3001" spans="1:22" x14ac:dyDescent="0.2">
      <c r="A3001" t="str">
        <f t="shared" ref="A3001" si="1801">D3001&amp;F3001&amp;E3001</f>
        <v>Servicios fabricante- Microsoft Soporte PremierMicrosoft Soporte PremierUN-ODII1</v>
      </c>
      <c r="B3001" t="str">
        <f t="shared" ref="B3001" si="1802">E3001&amp;F3001</f>
        <v>UN-ODII1Microsoft Soporte Premier</v>
      </c>
      <c r="D3001" t="s">
        <v>5156</v>
      </c>
      <c r="E3001" t="s">
        <v>5657</v>
      </c>
      <c r="F3001" s="37" t="s">
        <v>7648</v>
      </c>
      <c r="G3001" s="18" t="str">
        <f t="shared" ref="G3001" si="1803">D3001</f>
        <v>Servicios fabricante- Microsoft Soporte Premier</v>
      </c>
      <c r="H3001" s="18" t="s">
        <v>119</v>
      </c>
      <c r="I3001" s="37" t="s">
        <v>67</v>
      </c>
      <c r="J3001" t="s">
        <v>5658</v>
      </c>
      <c r="K3001" t="s">
        <v>65</v>
      </c>
      <c r="L3001" t="s">
        <v>3940</v>
      </c>
      <c r="M3001" t="s">
        <v>65</v>
      </c>
      <c r="N3001" s="37" t="s">
        <v>5159</v>
      </c>
      <c r="O3001" s="37" t="s">
        <v>66</v>
      </c>
      <c r="P3001" s="37" t="s">
        <v>1308</v>
      </c>
      <c r="Q3001" t="s">
        <v>5657</v>
      </c>
      <c r="R3001" t="s">
        <v>5160</v>
      </c>
      <c r="S3001" s="38">
        <v>14800000</v>
      </c>
      <c r="T3001" s="37">
        <v>1</v>
      </c>
      <c r="U3001" s="37">
        <v>1</v>
      </c>
      <c r="V3001" t="str">
        <f t="shared" ref="V3001" si="1804">H3001</f>
        <v>COP</v>
      </c>
    </row>
    <row r="3002" spans="1:22" x14ac:dyDescent="0.2">
      <c r="A3002" t="str">
        <f t="shared" ref="A3002" si="1805">D3002&amp;F3002&amp;E3002</f>
        <v>Servicios fabricante- Microsoft Soporte PremierMicrosoft Soporte PremierUN-ODII</v>
      </c>
      <c r="B3002" t="str">
        <f t="shared" ref="B3002" si="1806">E3002&amp;F3002</f>
        <v>UN-ODIIMicrosoft Soporte Premier</v>
      </c>
      <c r="D3002" t="s">
        <v>5156</v>
      </c>
      <c r="E3002" t="s">
        <v>5659</v>
      </c>
      <c r="F3002" s="37" t="s">
        <v>7648</v>
      </c>
      <c r="G3002" s="18" t="str">
        <f t="shared" ref="G3002" si="1807">D3002</f>
        <v>Servicios fabricante- Microsoft Soporte Premier</v>
      </c>
      <c r="H3002" s="18" t="s">
        <v>119</v>
      </c>
      <c r="I3002" s="37" t="s">
        <v>67</v>
      </c>
      <c r="J3002" t="s">
        <v>5660</v>
      </c>
      <c r="K3002" t="s">
        <v>65</v>
      </c>
      <c r="L3002" t="s">
        <v>3940</v>
      </c>
      <c r="M3002" t="s">
        <v>65</v>
      </c>
      <c r="N3002" s="37" t="s">
        <v>5159</v>
      </c>
      <c r="O3002" s="37" t="s">
        <v>226</v>
      </c>
      <c r="P3002" s="37" t="s">
        <v>1308</v>
      </c>
      <c r="Q3002" t="s">
        <v>5659</v>
      </c>
      <c r="R3002" t="s">
        <v>5160</v>
      </c>
      <c r="S3002" s="38">
        <v>38800000</v>
      </c>
      <c r="T3002" s="37">
        <v>1</v>
      </c>
      <c r="U3002" s="37">
        <v>1</v>
      </c>
      <c r="V3002" t="str">
        <f t="shared" ref="V3002" si="1808">H3002</f>
        <v>COP</v>
      </c>
    </row>
    <row r="3003" spans="1:22" x14ac:dyDescent="0.2">
      <c r="A3003" t="str">
        <f t="shared" ref="A3003" si="1809">D3003&amp;F3003&amp;E3003</f>
        <v>Servicios fabricante- Microsoft Soporte PremierMicrosoft Soporte PremierUN-ODGR</v>
      </c>
      <c r="B3003" t="str">
        <f t="shared" ref="B3003" si="1810">E3003&amp;F3003</f>
        <v>UN-ODGRMicrosoft Soporte Premier</v>
      </c>
      <c r="D3003" t="s">
        <v>5156</v>
      </c>
      <c r="E3003" t="s">
        <v>5661</v>
      </c>
      <c r="F3003" s="37" t="s">
        <v>7648</v>
      </c>
      <c r="G3003" s="18" t="str">
        <f t="shared" ref="G3003" si="1811">D3003</f>
        <v>Servicios fabricante- Microsoft Soporte Premier</v>
      </c>
      <c r="H3003" s="18" t="s">
        <v>119</v>
      </c>
      <c r="I3003" s="37" t="s">
        <v>67</v>
      </c>
      <c r="J3003" t="s">
        <v>5662</v>
      </c>
      <c r="K3003" t="s">
        <v>65</v>
      </c>
      <c r="L3003" t="s">
        <v>3940</v>
      </c>
      <c r="M3003" t="s">
        <v>65</v>
      </c>
      <c r="N3003" s="37" t="s">
        <v>5159</v>
      </c>
      <c r="O3003" s="37" t="s">
        <v>66</v>
      </c>
      <c r="P3003" s="37" t="s">
        <v>1308</v>
      </c>
      <c r="Q3003" t="s">
        <v>5661</v>
      </c>
      <c r="R3003" t="s">
        <v>5160</v>
      </c>
      <c r="S3003" s="38">
        <v>12800000</v>
      </c>
      <c r="T3003" s="37">
        <v>1</v>
      </c>
      <c r="U3003" s="37">
        <v>1</v>
      </c>
      <c r="V3003" t="str">
        <f t="shared" ref="V3003" si="1812">H3003</f>
        <v>COP</v>
      </c>
    </row>
    <row r="3004" spans="1:22" x14ac:dyDescent="0.2">
      <c r="A3004" t="str">
        <f t="shared" ref="A3004" si="1813">D3004&amp;F3004&amp;E3004</f>
        <v>Servicios fabricante- Microsoft Soporte PremierMicrosoft Soporte PremierUN-ODGE1</v>
      </c>
      <c r="B3004" t="str">
        <f t="shared" ref="B3004" si="1814">E3004&amp;F3004</f>
        <v>UN-ODGE1Microsoft Soporte Premier</v>
      </c>
      <c r="D3004" t="s">
        <v>5156</v>
      </c>
      <c r="E3004" t="s">
        <v>5663</v>
      </c>
      <c r="F3004" s="37" t="s">
        <v>7648</v>
      </c>
      <c r="G3004" s="18" t="str">
        <f t="shared" ref="G3004" si="1815">D3004</f>
        <v>Servicios fabricante- Microsoft Soporte Premier</v>
      </c>
      <c r="H3004" s="18" t="s">
        <v>119</v>
      </c>
      <c r="I3004" s="37" t="s">
        <v>67</v>
      </c>
      <c r="J3004" t="s">
        <v>5664</v>
      </c>
      <c r="K3004" t="s">
        <v>65</v>
      </c>
      <c r="L3004" t="s">
        <v>3940</v>
      </c>
      <c r="M3004" t="s">
        <v>65</v>
      </c>
      <c r="N3004" s="37" t="s">
        <v>5159</v>
      </c>
      <c r="O3004" s="37" t="s">
        <v>226</v>
      </c>
      <c r="P3004" s="37" t="s">
        <v>1308</v>
      </c>
      <c r="Q3004" t="s">
        <v>5663</v>
      </c>
      <c r="R3004" t="s">
        <v>5160</v>
      </c>
      <c r="S3004" s="38">
        <v>43600000</v>
      </c>
      <c r="T3004" s="37">
        <v>1</v>
      </c>
      <c r="U3004" s="37">
        <v>1</v>
      </c>
      <c r="V3004" t="str">
        <f t="shared" ref="V3004" si="1816">H3004</f>
        <v>COP</v>
      </c>
    </row>
    <row r="3005" spans="1:22" x14ac:dyDescent="0.2">
      <c r="A3005" t="str">
        <f t="shared" ref="A3005" si="1817">D3005&amp;F3005&amp;E3005</f>
        <v>Servicios fabricante- Microsoft Soporte PremierMicrosoft Soporte PremierUN-ODES1</v>
      </c>
      <c r="B3005" t="str">
        <f t="shared" ref="B3005" si="1818">E3005&amp;F3005</f>
        <v>UN-ODES1Microsoft Soporte Premier</v>
      </c>
      <c r="D3005" t="s">
        <v>5156</v>
      </c>
      <c r="E3005" t="s">
        <v>5665</v>
      </c>
      <c r="F3005" s="37" t="s">
        <v>7648</v>
      </c>
      <c r="G3005" s="18" t="str">
        <f t="shared" ref="G3005" si="1819">D3005</f>
        <v>Servicios fabricante- Microsoft Soporte Premier</v>
      </c>
      <c r="H3005" s="18" t="s">
        <v>119</v>
      </c>
      <c r="I3005" s="37" t="s">
        <v>67</v>
      </c>
      <c r="J3005" t="s">
        <v>5666</v>
      </c>
      <c r="K3005" t="s">
        <v>65</v>
      </c>
      <c r="L3005" t="s">
        <v>3940</v>
      </c>
      <c r="M3005" t="s">
        <v>65</v>
      </c>
      <c r="N3005" s="37" t="s">
        <v>5159</v>
      </c>
      <c r="O3005" s="37" t="s">
        <v>66</v>
      </c>
      <c r="P3005" s="37" t="s">
        <v>1308</v>
      </c>
      <c r="Q3005" t="s">
        <v>5665</v>
      </c>
      <c r="R3005" t="s">
        <v>5160</v>
      </c>
      <c r="S3005" s="38">
        <v>16800000</v>
      </c>
      <c r="T3005" s="37">
        <v>1</v>
      </c>
      <c r="U3005" s="37">
        <v>1</v>
      </c>
      <c r="V3005" t="str">
        <f t="shared" ref="V3005" si="1820">H3005</f>
        <v>COP</v>
      </c>
    </row>
    <row r="3006" spans="1:22" x14ac:dyDescent="0.2">
      <c r="A3006" t="str">
        <f t="shared" ref="A3006" si="1821">D3006&amp;F3006&amp;E3006</f>
        <v>Servicios fabricante- Microsoft Soporte PremierMicrosoft Soporte PremierUN-ODES</v>
      </c>
      <c r="B3006" t="str">
        <f t="shared" ref="B3006" si="1822">E3006&amp;F3006</f>
        <v>UN-ODESMicrosoft Soporte Premier</v>
      </c>
      <c r="D3006" t="s">
        <v>5156</v>
      </c>
      <c r="E3006" t="s">
        <v>5667</v>
      </c>
      <c r="F3006" s="37" t="s">
        <v>7648</v>
      </c>
      <c r="G3006" s="18" t="str">
        <f t="shared" ref="G3006" si="1823">D3006</f>
        <v>Servicios fabricante- Microsoft Soporte Premier</v>
      </c>
      <c r="H3006" s="18" t="s">
        <v>119</v>
      </c>
      <c r="I3006" s="37" t="s">
        <v>67</v>
      </c>
      <c r="J3006" t="s">
        <v>5668</v>
      </c>
      <c r="K3006" t="s">
        <v>65</v>
      </c>
      <c r="L3006" t="s">
        <v>3940</v>
      </c>
      <c r="M3006" t="s">
        <v>65</v>
      </c>
      <c r="N3006" s="37" t="s">
        <v>5159</v>
      </c>
      <c r="O3006" s="37" t="s">
        <v>226</v>
      </c>
      <c r="P3006" s="37" t="s">
        <v>1308</v>
      </c>
      <c r="Q3006" t="s">
        <v>5667</v>
      </c>
      <c r="R3006" t="s">
        <v>5160</v>
      </c>
      <c r="S3006" s="38">
        <v>43600000</v>
      </c>
      <c r="T3006" s="37">
        <v>1</v>
      </c>
      <c r="U3006" s="37">
        <v>1</v>
      </c>
      <c r="V3006" t="str">
        <f t="shared" ref="V3006" si="1824">H3006</f>
        <v>COP</v>
      </c>
    </row>
    <row r="3007" spans="1:22" x14ac:dyDescent="0.2">
      <c r="A3007" t="str">
        <f t="shared" ref="A3007" si="1825">D3007&amp;F3007&amp;E3007</f>
        <v>Servicios fabricante- Microsoft Soporte PremierMicrosoft Soporte PremierUN-ODAD4</v>
      </c>
      <c r="B3007" t="str">
        <f t="shared" ref="B3007" si="1826">E3007&amp;F3007</f>
        <v>UN-ODAD4Microsoft Soporte Premier</v>
      </c>
      <c r="D3007" t="s">
        <v>5156</v>
      </c>
      <c r="E3007" t="s">
        <v>5669</v>
      </c>
      <c r="F3007" s="37" t="s">
        <v>7648</v>
      </c>
      <c r="G3007" s="18" t="str">
        <f t="shared" ref="G3007" si="1827">D3007</f>
        <v>Servicios fabricante- Microsoft Soporte Premier</v>
      </c>
      <c r="H3007" s="18" t="s">
        <v>119</v>
      </c>
      <c r="I3007" s="37" t="s">
        <v>67</v>
      </c>
      <c r="J3007" t="s">
        <v>5670</v>
      </c>
      <c r="K3007" t="s">
        <v>65</v>
      </c>
      <c r="L3007" t="s">
        <v>3940</v>
      </c>
      <c r="M3007" t="s">
        <v>65</v>
      </c>
      <c r="N3007" s="37" t="s">
        <v>5159</v>
      </c>
      <c r="O3007" s="37" t="s">
        <v>226</v>
      </c>
      <c r="P3007" s="37" t="s">
        <v>1308</v>
      </c>
      <c r="Q3007" t="s">
        <v>5669</v>
      </c>
      <c r="R3007" t="s">
        <v>5160</v>
      </c>
      <c r="S3007" s="38">
        <v>43600000</v>
      </c>
      <c r="T3007" s="37">
        <v>1</v>
      </c>
      <c r="U3007" s="37">
        <v>1</v>
      </c>
      <c r="V3007" t="str">
        <f t="shared" ref="V3007" si="1828">H3007</f>
        <v>COP</v>
      </c>
    </row>
    <row r="3008" spans="1:22" x14ac:dyDescent="0.2">
      <c r="A3008" t="str">
        <f t="shared" ref="A3008" si="1829">D3008&amp;F3008&amp;E3008</f>
        <v>Servicios fabricante- Microsoft Soporte PremierMicrosoft Soporte PremierUN-ODAD3</v>
      </c>
      <c r="B3008" t="str">
        <f t="shared" ref="B3008" si="1830">E3008&amp;F3008</f>
        <v>UN-ODAD3Microsoft Soporte Premier</v>
      </c>
      <c r="D3008" t="s">
        <v>5156</v>
      </c>
      <c r="E3008" t="s">
        <v>5671</v>
      </c>
      <c r="F3008" s="37" t="s">
        <v>7648</v>
      </c>
      <c r="G3008" s="18" t="str">
        <f t="shared" ref="G3008" si="1831">D3008</f>
        <v>Servicios fabricante- Microsoft Soporte Premier</v>
      </c>
      <c r="H3008" s="18" t="s">
        <v>119</v>
      </c>
      <c r="I3008" s="37" t="s">
        <v>67</v>
      </c>
      <c r="J3008" t="s">
        <v>5672</v>
      </c>
      <c r="K3008" t="s">
        <v>65</v>
      </c>
      <c r="L3008" t="s">
        <v>3940</v>
      </c>
      <c r="M3008" t="s">
        <v>65</v>
      </c>
      <c r="N3008" s="37" t="s">
        <v>5159</v>
      </c>
      <c r="O3008" s="37" t="s">
        <v>226</v>
      </c>
      <c r="P3008" s="37" t="s">
        <v>1308</v>
      </c>
      <c r="Q3008" t="s">
        <v>5671</v>
      </c>
      <c r="R3008" t="s">
        <v>5160</v>
      </c>
      <c r="S3008" s="38">
        <v>43600000</v>
      </c>
      <c r="T3008" s="37">
        <v>1</v>
      </c>
      <c r="U3008" s="37">
        <v>1</v>
      </c>
      <c r="V3008" t="str">
        <f t="shared" ref="V3008" si="1832">H3008</f>
        <v>COP</v>
      </c>
    </row>
    <row r="3009" spans="1:22" x14ac:dyDescent="0.2">
      <c r="A3009" t="str">
        <f t="shared" ref="A3009" si="1833">D3009&amp;F3009&amp;E3009</f>
        <v>Servicios fabricante- Microsoft Soporte PremierMicrosoft Soporte PremierUN-ODAD2</v>
      </c>
      <c r="B3009" t="str">
        <f t="shared" ref="B3009" si="1834">E3009&amp;F3009</f>
        <v>UN-ODAD2Microsoft Soporte Premier</v>
      </c>
      <c r="D3009" t="s">
        <v>5156</v>
      </c>
      <c r="E3009" t="s">
        <v>5673</v>
      </c>
      <c r="F3009" s="37" t="s">
        <v>7648</v>
      </c>
      <c r="G3009" s="18" t="str">
        <f t="shared" ref="G3009" si="1835">D3009</f>
        <v>Servicios fabricante- Microsoft Soporte Premier</v>
      </c>
      <c r="H3009" s="18" t="s">
        <v>119</v>
      </c>
      <c r="I3009" s="37" t="s">
        <v>67</v>
      </c>
      <c r="J3009" t="s">
        <v>5674</v>
      </c>
      <c r="K3009" t="s">
        <v>65</v>
      </c>
      <c r="L3009" t="s">
        <v>3940</v>
      </c>
      <c r="M3009" t="s">
        <v>65</v>
      </c>
      <c r="N3009" s="37" t="s">
        <v>5159</v>
      </c>
      <c r="O3009" s="37" t="s">
        <v>66</v>
      </c>
      <c r="P3009" s="37" t="s">
        <v>1308</v>
      </c>
      <c r="Q3009" t="s">
        <v>5673</v>
      </c>
      <c r="R3009" t="s">
        <v>5160</v>
      </c>
      <c r="S3009" s="38">
        <v>16800000</v>
      </c>
      <c r="T3009" s="37">
        <v>1</v>
      </c>
      <c r="U3009" s="37">
        <v>1</v>
      </c>
      <c r="V3009" t="str">
        <f t="shared" ref="V3009" si="1836">H3009</f>
        <v>COP</v>
      </c>
    </row>
    <row r="3010" spans="1:22" x14ac:dyDescent="0.2">
      <c r="A3010" t="str">
        <f t="shared" ref="A3010" si="1837">D3010&amp;F3010&amp;E3010</f>
        <v>Servicios fabricante- Microsoft Soporte PremierMicrosoft Soporte PremierUN-ODAD1</v>
      </c>
      <c r="B3010" t="str">
        <f t="shared" ref="B3010" si="1838">E3010&amp;F3010</f>
        <v>UN-ODAD1Microsoft Soporte Premier</v>
      </c>
      <c r="D3010" t="s">
        <v>5156</v>
      </c>
      <c r="E3010" t="s">
        <v>5675</v>
      </c>
      <c r="F3010" s="37" t="s">
        <v>7648</v>
      </c>
      <c r="G3010" s="18" t="str">
        <f t="shared" ref="G3010" si="1839">D3010</f>
        <v>Servicios fabricante- Microsoft Soporte Premier</v>
      </c>
      <c r="H3010" s="18" t="s">
        <v>119</v>
      </c>
      <c r="I3010" s="37" t="s">
        <v>67</v>
      </c>
      <c r="J3010" t="s">
        <v>5676</v>
      </c>
      <c r="K3010" t="s">
        <v>65</v>
      </c>
      <c r="L3010" t="s">
        <v>3940</v>
      </c>
      <c r="M3010" t="s">
        <v>65</v>
      </c>
      <c r="N3010" s="37" t="s">
        <v>5159</v>
      </c>
      <c r="O3010" s="37" t="s">
        <v>66</v>
      </c>
      <c r="P3010" s="37" t="s">
        <v>1308</v>
      </c>
      <c r="Q3010" t="s">
        <v>5675</v>
      </c>
      <c r="R3010" t="s">
        <v>5160</v>
      </c>
      <c r="S3010" s="38">
        <v>16800000</v>
      </c>
      <c r="T3010" s="37">
        <v>1</v>
      </c>
      <c r="U3010" s="37">
        <v>1</v>
      </c>
      <c r="V3010" t="str">
        <f t="shared" ref="V3010" si="1840">H3010</f>
        <v>COP</v>
      </c>
    </row>
    <row r="3011" spans="1:22" x14ac:dyDescent="0.2">
      <c r="A3011" t="str">
        <f t="shared" ref="A3011" si="1841">D3011&amp;F3011&amp;E3011</f>
        <v>Servicios fabricante- Microsoft Soporte PremierMicrosoft Soporte PremierUN-ODAD</v>
      </c>
      <c r="B3011" t="str">
        <f t="shared" ref="B3011" si="1842">E3011&amp;F3011</f>
        <v>UN-ODADMicrosoft Soporte Premier</v>
      </c>
      <c r="D3011" t="s">
        <v>5156</v>
      </c>
      <c r="E3011" t="s">
        <v>5677</v>
      </c>
      <c r="F3011" s="37" t="s">
        <v>7648</v>
      </c>
      <c r="G3011" s="18" t="str">
        <f t="shared" ref="G3011" si="1843">D3011</f>
        <v>Servicios fabricante- Microsoft Soporte Premier</v>
      </c>
      <c r="H3011" s="18" t="s">
        <v>119</v>
      </c>
      <c r="I3011" s="37" t="s">
        <v>67</v>
      </c>
      <c r="J3011" t="s">
        <v>5678</v>
      </c>
      <c r="K3011" t="s">
        <v>65</v>
      </c>
      <c r="L3011" t="s">
        <v>3940</v>
      </c>
      <c r="M3011" t="s">
        <v>65</v>
      </c>
      <c r="N3011" s="37" t="s">
        <v>5159</v>
      </c>
      <c r="O3011" s="37" t="s">
        <v>66</v>
      </c>
      <c r="P3011" s="37" t="s">
        <v>1308</v>
      </c>
      <c r="Q3011" t="s">
        <v>5677</v>
      </c>
      <c r="R3011" t="s">
        <v>5160</v>
      </c>
      <c r="S3011" s="38">
        <v>16800000</v>
      </c>
      <c r="T3011" s="37">
        <v>1</v>
      </c>
      <c r="U3011" s="37">
        <v>1</v>
      </c>
      <c r="V3011" t="str">
        <f t="shared" ref="V3011" si="1844">H3011</f>
        <v>COP</v>
      </c>
    </row>
    <row r="3012" spans="1:22" x14ac:dyDescent="0.2">
      <c r="A3012" t="str">
        <f t="shared" ref="A3012" si="1845">D3012&amp;F3012&amp;E3012</f>
        <v>Servicios fabricante- Microsoft Soporte PremierMicrosoft Soporte PremierUEMMVMW</v>
      </c>
      <c r="B3012" t="str">
        <f t="shared" ref="B3012" si="1846">E3012&amp;F3012</f>
        <v>UEMMVMWMicrosoft Soporte Premier</v>
      </c>
      <c r="D3012" t="s">
        <v>5156</v>
      </c>
      <c r="E3012" t="s">
        <v>5679</v>
      </c>
      <c r="F3012" s="37" t="s">
        <v>7648</v>
      </c>
      <c r="G3012" s="18" t="str">
        <f t="shared" ref="G3012" si="1847">D3012</f>
        <v>Servicios fabricante- Microsoft Soporte Premier</v>
      </c>
      <c r="H3012" s="18" t="s">
        <v>119</v>
      </c>
      <c r="I3012" s="37" t="s">
        <v>67</v>
      </c>
      <c r="J3012" t="s">
        <v>5680</v>
      </c>
      <c r="K3012" t="s">
        <v>65</v>
      </c>
      <c r="L3012" t="s">
        <v>3940</v>
      </c>
      <c r="M3012" t="s">
        <v>65</v>
      </c>
      <c r="N3012" s="37" t="s">
        <v>5159</v>
      </c>
      <c r="O3012" s="37" t="s">
        <v>66</v>
      </c>
      <c r="P3012" s="37" t="s">
        <v>1308</v>
      </c>
      <c r="Q3012" t="s">
        <v>5679</v>
      </c>
      <c r="R3012" t="s">
        <v>5160</v>
      </c>
      <c r="S3012" s="38">
        <v>17200000</v>
      </c>
      <c r="T3012" s="37">
        <v>1</v>
      </c>
      <c r="U3012" s="37">
        <v>1</v>
      </c>
      <c r="V3012" t="str">
        <f t="shared" ref="V3012" si="1848">H3012</f>
        <v>COP</v>
      </c>
    </row>
    <row r="3013" spans="1:22" x14ac:dyDescent="0.2">
      <c r="A3013" t="str">
        <f t="shared" ref="A3013" si="1849">D3013&amp;F3013&amp;E3013</f>
        <v>Servicios fabricante- Microsoft Soporte PremierMicrosoft Soporte PremierUAHB</v>
      </c>
      <c r="B3013" t="str">
        <f t="shared" ref="B3013" si="1850">E3013&amp;F3013</f>
        <v>UAHBMicrosoft Soporte Premier</v>
      </c>
      <c r="D3013" t="s">
        <v>5156</v>
      </c>
      <c r="E3013" t="s">
        <v>5681</v>
      </c>
      <c r="F3013" s="37" t="s">
        <v>7648</v>
      </c>
      <c r="G3013" s="18" t="str">
        <f t="shared" ref="G3013" si="1851">D3013</f>
        <v>Servicios fabricante- Microsoft Soporte Premier</v>
      </c>
      <c r="H3013" s="18" t="s">
        <v>119</v>
      </c>
      <c r="I3013" s="37" t="s">
        <v>67</v>
      </c>
      <c r="J3013" t="s">
        <v>5682</v>
      </c>
      <c r="K3013" t="s">
        <v>65</v>
      </c>
      <c r="L3013" t="s">
        <v>3940</v>
      </c>
      <c r="M3013" t="s">
        <v>65</v>
      </c>
      <c r="N3013" s="37" t="s">
        <v>5159</v>
      </c>
      <c r="O3013" s="37" t="s">
        <v>66</v>
      </c>
      <c r="P3013" s="37" t="s">
        <v>1308</v>
      </c>
      <c r="Q3013" t="s">
        <v>5681</v>
      </c>
      <c r="R3013" t="s">
        <v>5160</v>
      </c>
      <c r="S3013" s="38">
        <v>92400000</v>
      </c>
      <c r="T3013" s="37">
        <v>1</v>
      </c>
      <c r="U3013" s="37">
        <v>1</v>
      </c>
      <c r="V3013" t="str">
        <f t="shared" ref="V3013" si="1852">H3013</f>
        <v>COP</v>
      </c>
    </row>
    <row r="3014" spans="1:22" x14ac:dyDescent="0.2">
      <c r="A3014" t="str">
        <f t="shared" ref="A3014" si="1853">D3014&amp;F3014&amp;E3014</f>
        <v>Servicios fabricante- Microsoft Soporte PremierMicrosoft Soporte PremierTOEX</v>
      </c>
      <c r="B3014" t="str">
        <f t="shared" ref="B3014" si="1854">E3014&amp;F3014</f>
        <v>TOEXMicrosoft Soporte Premier</v>
      </c>
      <c r="D3014" t="s">
        <v>5156</v>
      </c>
      <c r="E3014" t="s">
        <v>5683</v>
      </c>
      <c r="F3014" s="37" t="s">
        <v>7648</v>
      </c>
      <c r="G3014" s="18" t="str">
        <f t="shared" ref="G3014" si="1855">D3014</f>
        <v>Servicios fabricante- Microsoft Soporte Premier</v>
      </c>
      <c r="H3014" s="18" t="s">
        <v>119</v>
      </c>
      <c r="I3014" s="37" t="s">
        <v>67</v>
      </c>
      <c r="J3014" t="s">
        <v>5684</v>
      </c>
      <c r="K3014" t="s">
        <v>65</v>
      </c>
      <c r="L3014" t="s">
        <v>3940</v>
      </c>
      <c r="M3014" t="s">
        <v>65</v>
      </c>
      <c r="N3014" s="37" t="s">
        <v>5159</v>
      </c>
      <c r="O3014" s="37" t="s">
        <v>5171</v>
      </c>
      <c r="P3014" s="37" t="s">
        <v>1308</v>
      </c>
      <c r="Q3014" t="s">
        <v>5683</v>
      </c>
      <c r="R3014" t="s">
        <v>5160</v>
      </c>
      <c r="S3014" s="38">
        <v>8000000</v>
      </c>
      <c r="T3014" s="37">
        <v>1</v>
      </c>
      <c r="U3014" s="37">
        <v>1</v>
      </c>
      <c r="V3014" t="str">
        <f t="shared" ref="V3014" si="1856">H3014</f>
        <v>COP</v>
      </c>
    </row>
    <row r="3015" spans="1:22" x14ac:dyDescent="0.2">
      <c r="A3015" t="str">
        <f t="shared" ref="A3015" si="1857">D3015&amp;F3015&amp;E3015</f>
        <v>Servicios fabricante- Microsoft Soporte PremierMicrosoft Soporte PremierTOEE</v>
      </c>
      <c r="B3015" t="str">
        <f t="shared" ref="B3015" si="1858">E3015&amp;F3015</f>
        <v>TOEEMicrosoft Soporte Premier</v>
      </c>
      <c r="D3015" t="s">
        <v>5156</v>
      </c>
      <c r="E3015" t="s">
        <v>5685</v>
      </c>
      <c r="F3015" s="37" t="s">
        <v>7648</v>
      </c>
      <c r="G3015" s="18" t="str">
        <f t="shared" ref="G3015" si="1859">D3015</f>
        <v>Servicios fabricante- Microsoft Soporte Premier</v>
      </c>
      <c r="H3015" s="18" t="s">
        <v>119</v>
      </c>
      <c r="I3015" s="37" t="s">
        <v>67</v>
      </c>
      <c r="J3015" t="s">
        <v>5686</v>
      </c>
      <c r="K3015" t="s">
        <v>65</v>
      </c>
      <c r="L3015" t="s">
        <v>3940</v>
      </c>
      <c r="M3015" t="s">
        <v>65</v>
      </c>
      <c r="N3015" s="37" t="s">
        <v>5159</v>
      </c>
      <c r="O3015" s="37" t="s">
        <v>66</v>
      </c>
      <c r="P3015" s="37" t="s">
        <v>1308</v>
      </c>
      <c r="Q3015" t="s">
        <v>5685</v>
      </c>
      <c r="R3015" t="s">
        <v>5160</v>
      </c>
      <c r="S3015" s="38">
        <v>8000000</v>
      </c>
      <c r="T3015" s="37">
        <v>1</v>
      </c>
      <c r="U3015" s="37">
        <v>1</v>
      </c>
      <c r="V3015" t="str">
        <f t="shared" ref="V3015" si="1860">H3015</f>
        <v>COP</v>
      </c>
    </row>
    <row r="3016" spans="1:22" x14ac:dyDescent="0.2">
      <c r="A3016" t="str">
        <f t="shared" ref="A3016" si="1861">D3016&amp;F3016&amp;E3016</f>
        <v>Servicios fabricante- Microsoft Soporte PremierMicrosoft Soporte PremierTEAR</v>
      </c>
      <c r="B3016" t="str">
        <f t="shared" ref="B3016" si="1862">E3016&amp;F3016</f>
        <v>TEARMicrosoft Soporte Premier</v>
      </c>
      <c r="D3016" t="s">
        <v>5156</v>
      </c>
      <c r="E3016" t="s">
        <v>5687</v>
      </c>
      <c r="F3016" s="37" t="s">
        <v>7648</v>
      </c>
      <c r="G3016" s="18" t="str">
        <f t="shared" ref="G3016" si="1863">D3016</f>
        <v>Servicios fabricante- Microsoft Soporte Premier</v>
      </c>
      <c r="H3016" s="18" t="s">
        <v>119</v>
      </c>
      <c r="I3016" s="37" t="s">
        <v>67</v>
      </c>
      <c r="J3016" t="s">
        <v>5688</v>
      </c>
      <c r="K3016" t="s">
        <v>65</v>
      </c>
      <c r="L3016" t="s">
        <v>3940</v>
      </c>
      <c r="M3016" t="s">
        <v>65</v>
      </c>
      <c r="N3016" s="37" t="s">
        <v>5159</v>
      </c>
      <c r="O3016" s="37" t="s">
        <v>66</v>
      </c>
      <c r="P3016" s="37" t="s">
        <v>1308</v>
      </c>
      <c r="Q3016" t="s">
        <v>5687</v>
      </c>
      <c r="R3016" t="s">
        <v>5160</v>
      </c>
      <c r="S3016" s="38">
        <v>41600000</v>
      </c>
      <c r="T3016" s="37">
        <v>1</v>
      </c>
      <c r="U3016" s="37">
        <v>1</v>
      </c>
      <c r="V3016" t="str">
        <f t="shared" ref="V3016" si="1864">H3016</f>
        <v>COP</v>
      </c>
    </row>
    <row r="3017" spans="1:22" x14ac:dyDescent="0.2">
      <c r="A3017" t="str">
        <f t="shared" ref="A3017" si="1865">D3017&amp;F3017&amp;E3017</f>
        <v>Servicios fabricante- Microsoft Soporte PremierMicrosoft Soporte PremierTBMZTR</v>
      </c>
      <c r="B3017" t="str">
        <f t="shared" ref="B3017" si="1866">E3017&amp;F3017</f>
        <v>TBMZTRMicrosoft Soporte Premier</v>
      </c>
      <c r="D3017" t="s">
        <v>5156</v>
      </c>
      <c r="E3017" t="s">
        <v>5689</v>
      </c>
      <c r="F3017" s="37" t="s">
        <v>7648</v>
      </c>
      <c r="G3017" s="18" t="str">
        <f t="shared" ref="G3017" si="1867">D3017</f>
        <v>Servicios fabricante- Microsoft Soporte Premier</v>
      </c>
      <c r="H3017" s="18" t="s">
        <v>119</v>
      </c>
      <c r="I3017" s="37" t="s">
        <v>67</v>
      </c>
      <c r="J3017" t="s">
        <v>5690</v>
      </c>
      <c r="K3017" t="s">
        <v>65</v>
      </c>
      <c r="L3017" t="s">
        <v>3940</v>
      </c>
      <c r="M3017" t="s">
        <v>65</v>
      </c>
      <c r="N3017" s="37" t="s">
        <v>5159</v>
      </c>
      <c r="O3017" s="37" t="s">
        <v>5171</v>
      </c>
      <c r="P3017" s="37" t="s">
        <v>1308</v>
      </c>
      <c r="Q3017" t="s">
        <v>5689</v>
      </c>
      <c r="R3017" t="s">
        <v>5160</v>
      </c>
      <c r="S3017" s="38">
        <v>23200000</v>
      </c>
      <c r="T3017" s="37">
        <v>1</v>
      </c>
      <c r="U3017" s="37">
        <v>1</v>
      </c>
      <c r="V3017" t="str">
        <f t="shared" ref="V3017" si="1868">H3017</f>
        <v>COP</v>
      </c>
    </row>
    <row r="3018" spans="1:22" x14ac:dyDescent="0.2">
      <c r="A3018" t="str">
        <f t="shared" ref="A3018" si="1869">D3018&amp;F3018&amp;E3018</f>
        <v>Servicios fabricante- Microsoft Soporte PremierMicrosoft Soporte PremierTBMVDI</v>
      </c>
      <c r="B3018" t="str">
        <f t="shared" ref="B3018" si="1870">E3018&amp;F3018</f>
        <v>TBMVDIMicrosoft Soporte Premier</v>
      </c>
      <c r="D3018" t="s">
        <v>5156</v>
      </c>
      <c r="E3018" t="s">
        <v>5691</v>
      </c>
      <c r="F3018" s="37" t="s">
        <v>7648</v>
      </c>
      <c r="G3018" s="18" t="str">
        <f t="shared" ref="G3018" si="1871">D3018</f>
        <v>Servicios fabricante- Microsoft Soporte Premier</v>
      </c>
      <c r="H3018" s="18" t="s">
        <v>119</v>
      </c>
      <c r="I3018" s="37" t="s">
        <v>67</v>
      </c>
      <c r="J3018" t="s">
        <v>5692</v>
      </c>
      <c r="K3018" t="s">
        <v>65</v>
      </c>
      <c r="L3018" t="s">
        <v>3940</v>
      </c>
      <c r="M3018" t="s">
        <v>65</v>
      </c>
      <c r="N3018" s="37" t="s">
        <v>5159</v>
      </c>
      <c r="O3018" s="37" t="s">
        <v>5171</v>
      </c>
      <c r="P3018" s="37" t="s">
        <v>1308</v>
      </c>
      <c r="Q3018" t="s">
        <v>5691</v>
      </c>
      <c r="R3018" t="s">
        <v>5160</v>
      </c>
      <c r="S3018" s="38">
        <v>56800000</v>
      </c>
      <c r="T3018" s="37">
        <v>1</v>
      </c>
      <c r="U3018" s="37">
        <v>1</v>
      </c>
      <c r="V3018" t="str">
        <f t="shared" ref="V3018" si="1872">H3018</f>
        <v>COP</v>
      </c>
    </row>
    <row r="3019" spans="1:22" x14ac:dyDescent="0.2">
      <c r="A3019" t="str">
        <f t="shared" ref="A3019" si="1873">D3019&amp;F3019&amp;E3019</f>
        <v>Servicios fabricante- Microsoft Soporte PremierMicrosoft Soporte PremierTBMSW</v>
      </c>
      <c r="B3019" t="str">
        <f t="shared" ref="B3019" si="1874">E3019&amp;F3019</f>
        <v>TBMSWMicrosoft Soporte Premier</v>
      </c>
      <c r="D3019" t="s">
        <v>5156</v>
      </c>
      <c r="E3019" t="s">
        <v>5693</v>
      </c>
      <c r="F3019" s="37" t="s">
        <v>7648</v>
      </c>
      <c r="G3019" s="18" t="str">
        <f t="shared" ref="G3019" si="1875">D3019</f>
        <v>Servicios fabricante- Microsoft Soporte Premier</v>
      </c>
      <c r="H3019" s="18" t="s">
        <v>119</v>
      </c>
      <c r="I3019" s="37" t="s">
        <v>67</v>
      </c>
      <c r="J3019" t="s">
        <v>5694</v>
      </c>
      <c r="K3019" t="s">
        <v>65</v>
      </c>
      <c r="L3019" t="s">
        <v>3940</v>
      </c>
      <c r="M3019" t="s">
        <v>65</v>
      </c>
      <c r="N3019" s="37" t="s">
        <v>5159</v>
      </c>
      <c r="O3019" s="37" t="s">
        <v>5171</v>
      </c>
      <c r="P3019" s="37" t="s">
        <v>1308</v>
      </c>
      <c r="Q3019" t="s">
        <v>5693</v>
      </c>
      <c r="R3019" t="s">
        <v>5160</v>
      </c>
      <c r="S3019" s="38">
        <v>34400000</v>
      </c>
      <c r="T3019" s="37">
        <v>1</v>
      </c>
      <c r="U3019" s="37">
        <v>1</v>
      </c>
      <c r="V3019" t="str">
        <f t="shared" ref="V3019" si="1876">H3019</f>
        <v>COP</v>
      </c>
    </row>
    <row r="3020" spans="1:22" x14ac:dyDescent="0.2">
      <c r="A3020" t="str">
        <f t="shared" ref="A3020" si="1877">D3020&amp;F3020&amp;E3020</f>
        <v>Servicios fabricante- Microsoft Soporte PremierMicrosoft Soporte PremierTBMSI</v>
      </c>
      <c r="B3020" t="str">
        <f t="shared" ref="B3020" si="1878">E3020&amp;F3020</f>
        <v>TBMSIMicrosoft Soporte Premier</v>
      </c>
      <c r="D3020" t="s">
        <v>5156</v>
      </c>
      <c r="E3020" t="s">
        <v>5695</v>
      </c>
      <c r="F3020" s="37" t="s">
        <v>7648</v>
      </c>
      <c r="G3020" s="18" t="str">
        <f t="shared" ref="G3020" si="1879">D3020</f>
        <v>Servicios fabricante- Microsoft Soporte Premier</v>
      </c>
      <c r="H3020" s="18" t="s">
        <v>119</v>
      </c>
      <c r="I3020" s="37" t="s">
        <v>67</v>
      </c>
      <c r="J3020" t="s">
        <v>5696</v>
      </c>
      <c r="K3020" t="s">
        <v>65</v>
      </c>
      <c r="L3020" t="s">
        <v>3940</v>
      </c>
      <c r="M3020" t="s">
        <v>65</v>
      </c>
      <c r="N3020" s="37" t="s">
        <v>5159</v>
      </c>
      <c r="O3020" s="37" t="s">
        <v>5171</v>
      </c>
      <c r="P3020" s="37" t="s">
        <v>1308</v>
      </c>
      <c r="Q3020" t="s">
        <v>5695</v>
      </c>
      <c r="R3020" t="s">
        <v>5160</v>
      </c>
      <c r="S3020" s="38">
        <v>23200000</v>
      </c>
      <c r="T3020" s="37">
        <v>1</v>
      </c>
      <c r="U3020" s="37">
        <v>1</v>
      </c>
      <c r="V3020" t="str">
        <f t="shared" ref="V3020" si="1880">H3020</f>
        <v>COP</v>
      </c>
    </row>
    <row r="3021" spans="1:22" x14ac:dyDescent="0.2">
      <c r="A3021" t="str">
        <f t="shared" ref="A3021" si="1881">D3021&amp;F3021&amp;E3021</f>
        <v>Servicios fabricante- Microsoft Soporte PremierMicrosoft Soporte PremierTBMSG</v>
      </c>
      <c r="B3021" t="str">
        <f t="shared" ref="B3021" si="1882">E3021&amp;F3021</f>
        <v>TBMSGMicrosoft Soporte Premier</v>
      </c>
      <c r="D3021" t="s">
        <v>5156</v>
      </c>
      <c r="E3021" t="s">
        <v>5697</v>
      </c>
      <c r="F3021" s="37" t="s">
        <v>7648</v>
      </c>
      <c r="G3021" s="18" t="str">
        <f t="shared" ref="G3021" si="1883">D3021</f>
        <v>Servicios fabricante- Microsoft Soporte Premier</v>
      </c>
      <c r="H3021" s="18" t="s">
        <v>119</v>
      </c>
      <c r="I3021" s="37" t="s">
        <v>67</v>
      </c>
      <c r="J3021" t="s">
        <v>5698</v>
      </c>
      <c r="K3021" t="s">
        <v>65</v>
      </c>
      <c r="L3021" t="s">
        <v>3940</v>
      </c>
      <c r="M3021" t="s">
        <v>65</v>
      </c>
      <c r="N3021" s="37" t="s">
        <v>5159</v>
      </c>
      <c r="O3021" s="37" t="s">
        <v>5171</v>
      </c>
      <c r="P3021" s="37" t="s">
        <v>1308</v>
      </c>
      <c r="Q3021" t="s">
        <v>5697</v>
      </c>
      <c r="R3021" t="s">
        <v>5160</v>
      </c>
      <c r="S3021" s="38">
        <v>56800000</v>
      </c>
      <c r="T3021" s="37">
        <v>1</v>
      </c>
      <c r="U3021" s="37">
        <v>1</v>
      </c>
      <c r="V3021" t="str">
        <f t="shared" ref="V3021" si="1884">H3021</f>
        <v>COP</v>
      </c>
    </row>
    <row r="3022" spans="1:22" x14ac:dyDescent="0.2">
      <c r="A3022" t="str">
        <f t="shared" ref="A3022" si="1885">D3022&amp;F3022&amp;E3022</f>
        <v>Servicios fabricante- Microsoft Soporte PremierMicrosoft Soporte PremierTBMHM</v>
      </c>
      <c r="B3022" t="str">
        <f t="shared" ref="B3022" si="1886">E3022&amp;F3022</f>
        <v>TBMHMMicrosoft Soporte Premier</v>
      </c>
      <c r="D3022" t="s">
        <v>5156</v>
      </c>
      <c r="E3022" t="s">
        <v>5699</v>
      </c>
      <c r="F3022" s="37" t="s">
        <v>7648</v>
      </c>
      <c r="G3022" s="18" t="str">
        <f t="shared" ref="G3022" si="1887">D3022</f>
        <v>Servicios fabricante- Microsoft Soporte Premier</v>
      </c>
      <c r="H3022" s="18" t="s">
        <v>119</v>
      </c>
      <c r="I3022" s="37" t="s">
        <v>67</v>
      </c>
      <c r="J3022" t="s">
        <v>5700</v>
      </c>
      <c r="K3022" t="s">
        <v>65</v>
      </c>
      <c r="L3022" t="s">
        <v>3940</v>
      </c>
      <c r="M3022" t="s">
        <v>65</v>
      </c>
      <c r="N3022" s="37" t="s">
        <v>5159</v>
      </c>
      <c r="O3022" s="37" t="s">
        <v>5171</v>
      </c>
      <c r="P3022" s="37" t="s">
        <v>1308</v>
      </c>
      <c r="Q3022" t="s">
        <v>5699</v>
      </c>
      <c r="R3022" t="s">
        <v>5160</v>
      </c>
      <c r="S3022" s="38">
        <v>56800000</v>
      </c>
      <c r="T3022" s="37">
        <v>1</v>
      </c>
      <c r="U3022" s="37">
        <v>1</v>
      </c>
      <c r="V3022" t="str">
        <f t="shared" ref="V3022" si="1888">H3022</f>
        <v>COP</v>
      </c>
    </row>
    <row r="3023" spans="1:22" x14ac:dyDescent="0.2">
      <c r="A3023" t="str">
        <f t="shared" ref="A3023" si="1889">D3023&amp;F3023&amp;E3023</f>
        <v>Servicios fabricante- Microsoft Soporte PremierMicrosoft Soporte PremierTBMFF9</v>
      </c>
      <c r="B3023" t="str">
        <f t="shared" ref="B3023" si="1890">E3023&amp;F3023</f>
        <v>TBMFF9Microsoft Soporte Premier</v>
      </c>
      <c r="D3023" t="s">
        <v>5156</v>
      </c>
      <c r="E3023" t="s">
        <v>5701</v>
      </c>
      <c r="F3023" s="37" t="s">
        <v>7648</v>
      </c>
      <c r="G3023" s="18" t="str">
        <f t="shared" ref="G3023" si="1891">D3023</f>
        <v>Servicios fabricante- Microsoft Soporte Premier</v>
      </c>
      <c r="H3023" s="18" t="s">
        <v>119</v>
      </c>
      <c r="I3023" s="37" t="s">
        <v>67</v>
      </c>
      <c r="J3023" t="s">
        <v>5702</v>
      </c>
      <c r="K3023" t="s">
        <v>65</v>
      </c>
      <c r="L3023" t="s">
        <v>3940</v>
      </c>
      <c r="M3023" t="s">
        <v>65</v>
      </c>
      <c r="N3023" s="37" t="s">
        <v>5159</v>
      </c>
      <c r="O3023" s="37" t="s">
        <v>66</v>
      </c>
      <c r="P3023" s="37" t="s">
        <v>1308</v>
      </c>
      <c r="Q3023" t="s">
        <v>5701</v>
      </c>
      <c r="R3023" t="s">
        <v>5160</v>
      </c>
      <c r="S3023" s="38">
        <v>56800000</v>
      </c>
      <c r="T3023" s="37">
        <v>1</v>
      </c>
      <c r="U3023" s="37">
        <v>1</v>
      </c>
      <c r="V3023" t="str">
        <f t="shared" ref="V3023" si="1892">H3023</f>
        <v>COP</v>
      </c>
    </row>
    <row r="3024" spans="1:22" x14ac:dyDescent="0.2">
      <c r="A3024" t="str">
        <f t="shared" ref="A3024" si="1893">D3024&amp;F3024&amp;E3024</f>
        <v>Servicios fabricante- Microsoft Soporte PremierMicrosoft Soporte PremierTBMFF8</v>
      </c>
      <c r="B3024" t="str">
        <f t="shared" ref="B3024" si="1894">E3024&amp;F3024</f>
        <v>TBMFF8Microsoft Soporte Premier</v>
      </c>
      <c r="D3024" t="s">
        <v>5156</v>
      </c>
      <c r="E3024" t="s">
        <v>5703</v>
      </c>
      <c r="F3024" s="37" t="s">
        <v>7648</v>
      </c>
      <c r="G3024" s="18" t="str">
        <f t="shared" ref="G3024" si="1895">D3024</f>
        <v>Servicios fabricante- Microsoft Soporte Premier</v>
      </c>
      <c r="H3024" s="18" t="s">
        <v>119</v>
      </c>
      <c r="I3024" s="37" t="s">
        <v>67</v>
      </c>
      <c r="J3024" t="s">
        <v>5704</v>
      </c>
      <c r="K3024" t="s">
        <v>65</v>
      </c>
      <c r="L3024" t="s">
        <v>3940</v>
      </c>
      <c r="M3024" t="s">
        <v>65</v>
      </c>
      <c r="N3024" s="37" t="s">
        <v>5159</v>
      </c>
      <c r="O3024" s="37" t="s">
        <v>66</v>
      </c>
      <c r="P3024" s="37" t="s">
        <v>1308</v>
      </c>
      <c r="Q3024" t="s">
        <v>5703</v>
      </c>
      <c r="R3024" t="s">
        <v>5160</v>
      </c>
      <c r="S3024" s="38">
        <v>56800000</v>
      </c>
      <c r="T3024" s="37">
        <v>1</v>
      </c>
      <c r="U3024" s="37">
        <v>1</v>
      </c>
      <c r="V3024" t="str">
        <f t="shared" ref="V3024" si="1896">H3024</f>
        <v>COP</v>
      </c>
    </row>
    <row r="3025" spans="1:22" x14ac:dyDescent="0.2">
      <c r="A3025" t="str">
        <f t="shared" ref="A3025" si="1897">D3025&amp;F3025&amp;E3025</f>
        <v>Servicios fabricante- Microsoft Soporte PremierMicrosoft Soporte PremierTBMFF7</v>
      </c>
      <c r="B3025" t="str">
        <f t="shared" ref="B3025" si="1898">E3025&amp;F3025</f>
        <v>TBMFF7Microsoft Soporte Premier</v>
      </c>
      <c r="D3025" t="s">
        <v>5156</v>
      </c>
      <c r="E3025" t="s">
        <v>5705</v>
      </c>
      <c r="F3025" s="37" t="s">
        <v>7648</v>
      </c>
      <c r="G3025" s="18" t="str">
        <f t="shared" ref="G3025" si="1899">D3025</f>
        <v>Servicios fabricante- Microsoft Soporte Premier</v>
      </c>
      <c r="H3025" s="18" t="s">
        <v>119</v>
      </c>
      <c r="I3025" s="37" t="s">
        <v>67</v>
      </c>
      <c r="J3025" t="s">
        <v>5706</v>
      </c>
      <c r="K3025" t="s">
        <v>65</v>
      </c>
      <c r="L3025" t="s">
        <v>3940</v>
      </c>
      <c r="M3025" t="s">
        <v>65</v>
      </c>
      <c r="N3025" s="37" t="s">
        <v>5159</v>
      </c>
      <c r="O3025" s="37" t="s">
        <v>66</v>
      </c>
      <c r="P3025" s="37" t="s">
        <v>1308</v>
      </c>
      <c r="Q3025" t="s">
        <v>5705</v>
      </c>
      <c r="R3025" t="s">
        <v>5160</v>
      </c>
      <c r="S3025" s="38">
        <v>92800000</v>
      </c>
      <c r="T3025" s="37">
        <v>1</v>
      </c>
      <c r="U3025" s="37">
        <v>1</v>
      </c>
      <c r="V3025" t="str">
        <f t="shared" ref="V3025" si="1900">H3025</f>
        <v>COP</v>
      </c>
    </row>
    <row r="3026" spans="1:22" x14ac:dyDescent="0.2">
      <c r="A3026" t="str">
        <f t="shared" ref="A3026" si="1901">D3026&amp;F3026&amp;E3026</f>
        <v>Servicios fabricante- Microsoft Soporte PremierMicrosoft Soporte PremierTBMFF6</v>
      </c>
      <c r="B3026" t="str">
        <f t="shared" ref="B3026" si="1902">E3026&amp;F3026</f>
        <v>TBMFF6Microsoft Soporte Premier</v>
      </c>
      <c r="D3026" t="s">
        <v>5156</v>
      </c>
      <c r="E3026" t="s">
        <v>5707</v>
      </c>
      <c r="F3026" s="37" t="s">
        <v>7648</v>
      </c>
      <c r="G3026" s="18" t="str">
        <f t="shared" ref="G3026" si="1903">D3026</f>
        <v>Servicios fabricante- Microsoft Soporte Premier</v>
      </c>
      <c r="H3026" s="18" t="s">
        <v>119</v>
      </c>
      <c r="I3026" s="37" t="s">
        <v>67</v>
      </c>
      <c r="J3026" t="s">
        <v>5708</v>
      </c>
      <c r="K3026" t="s">
        <v>65</v>
      </c>
      <c r="L3026" t="s">
        <v>3940</v>
      </c>
      <c r="M3026" t="s">
        <v>65</v>
      </c>
      <c r="N3026" s="37" t="s">
        <v>5159</v>
      </c>
      <c r="O3026" s="37" t="s">
        <v>66</v>
      </c>
      <c r="P3026" s="37" t="s">
        <v>1308</v>
      </c>
      <c r="Q3026" t="s">
        <v>5707</v>
      </c>
      <c r="R3026" t="s">
        <v>5160</v>
      </c>
      <c r="S3026" s="38">
        <v>92800000</v>
      </c>
      <c r="T3026" s="37">
        <v>1</v>
      </c>
      <c r="U3026" s="37">
        <v>1</v>
      </c>
      <c r="V3026" t="str">
        <f t="shared" ref="V3026" si="1904">H3026</f>
        <v>COP</v>
      </c>
    </row>
    <row r="3027" spans="1:22" x14ac:dyDescent="0.2">
      <c r="A3027" t="str">
        <f t="shared" ref="A3027" si="1905">D3027&amp;F3027&amp;E3027</f>
        <v>Servicios fabricante- Microsoft Soporte PremierMicrosoft Soporte PremierTBMFF5</v>
      </c>
      <c r="B3027" t="str">
        <f t="shared" ref="B3027" si="1906">E3027&amp;F3027</f>
        <v>TBMFF5Microsoft Soporte Premier</v>
      </c>
      <c r="D3027" t="s">
        <v>5156</v>
      </c>
      <c r="E3027" t="s">
        <v>5709</v>
      </c>
      <c r="F3027" s="37" t="s">
        <v>7648</v>
      </c>
      <c r="G3027" s="18" t="str">
        <f t="shared" ref="G3027" si="1907">D3027</f>
        <v>Servicios fabricante- Microsoft Soporte Premier</v>
      </c>
      <c r="H3027" s="18" t="s">
        <v>119</v>
      </c>
      <c r="I3027" s="37" t="s">
        <v>67</v>
      </c>
      <c r="J3027" t="s">
        <v>5710</v>
      </c>
      <c r="K3027" t="s">
        <v>65</v>
      </c>
      <c r="L3027" t="s">
        <v>3940</v>
      </c>
      <c r="M3027" t="s">
        <v>65</v>
      </c>
      <c r="N3027" s="37" t="s">
        <v>5159</v>
      </c>
      <c r="O3027" s="37" t="s">
        <v>66</v>
      </c>
      <c r="P3027" s="37" t="s">
        <v>1308</v>
      </c>
      <c r="Q3027" t="s">
        <v>5709</v>
      </c>
      <c r="R3027" t="s">
        <v>5160</v>
      </c>
      <c r="S3027" s="38">
        <v>92800000</v>
      </c>
      <c r="T3027" s="37">
        <v>1</v>
      </c>
      <c r="U3027" s="37">
        <v>1</v>
      </c>
      <c r="V3027" t="str">
        <f t="shared" ref="V3027" si="1908">H3027</f>
        <v>COP</v>
      </c>
    </row>
    <row r="3028" spans="1:22" x14ac:dyDescent="0.2">
      <c r="A3028" t="str">
        <f t="shared" ref="A3028" si="1909">D3028&amp;F3028&amp;E3028</f>
        <v>Servicios fabricante- Microsoft Soporte PremierMicrosoft Soporte PremierTBMFF4</v>
      </c>
      <c r="B3028" t="str">
        <f t="shared" ref="B3028" si="1910">E3028&amp;F3028</f>
        <v>TBMFF4Microsoft Soporte Premier</v>
      </c>
      <c r="D3028" t="s">
        <v>5156</v>
      </c>
      <c r="E3028" t="s">
        <v>5711</v>
      </c>
      <c r="F3028" s="37" t="s">
        <v>7648</v>
      </c>
      <c r="G3028" s="18" t="str">
        <f t="shared" ref="G3028" si="1911">D3028</f>
        <v>Servicios fabricante- Microsoft Soporte Premier</v>
      </c>
      <c r="H3028" s="18" t="s">
        <v>119</v>
      </c>
      <c r="I3028" s="37" t="s">
        <v>67</v>
      </c>
      <c r="J3028" t="s">
        <v>5712</v>
      </c>
      <c r="K3028" t="s">
        <v>65</v>
      </c>
      <c r="L3028" t="s">
        <v>3940</v>
      </c>
      <c r="M3028" t="s">
        <v>65</v>
      </c>
      <c r="N3028" s="37" t="s">
        <v>5159</v>
      </c>
      <c r="O3028" s="37" t="s">
        <v>66</v>
      </c>
      <c r="P3028" s="37" t="s">
        <v>1308</v>
      </c>
      <c r="Q3028" t="s">
        <v>5711</v>
      </c>
      <c r="R3028" t="s">
        <v>5160</v>
      </c>
      <c r="S3028" s="38">
        <v>92800000</v>
      </c>
      <c r="T3028" s="37">
        <v>1</v>
      </c>
      <c r="U3028" s="37">
        <v>1</v>
      </c>
      <c r="V3028" t="str">
        <f t="shared" ref="V3028" si="1912">H3028</f>
        <v>COP</v>
      </c>
    </row>
    <row r="3029" spans="1:22" x14ac:dyDescent="0.2">
      <c r="A3029" t="str">
        <f t="shared" ref="A3029" si="1913">D3029&amp;F3029&amp;E3029</f>
        <v>Servicios fabricante- Microsoft Soporte PremierMicrosoft Soporte PremierTBMFF3</v>
      </c>
      <c r="B3029" t="str">
        <f t="shared" ref="B3029" si="1914">E3029&amp;F3029</f>
        <v>TBMFF3Microsoft Soporte Premier</v>
      </c>
      <c r="D3029" t="s">
        <v>5156</v>
      </c>
      <c r="E3029" t="s">
        <v>5713</v>
      </c>
      <c r="F3029" s="37" t="s">
        <v>7648</v>
      </c>
      <c r="G3029" s="18" t="str">
        <f t="shared" ref="G3029" si="1915">D3029</f>
        <v>Servicios fabricante- Microsoft Soporte Premier</v>
      </c>
      <c r="H3029" s="18" t="s">
        <v>119</v>
      </c>
      <c r="I3029" s="37" t="s">
        <v>67</v>
      </c>
      <c r="J3029" t="s">
        <v>5714</v>
      </c>
      <c r="K3029" t="s">
        <v>65</v>
      </c>
      <c r="L3029" t="s">
        <v>3940</v>
      </c>
      <c r="M3029" t="s">
        <v>65</v>
      </c>
      <c r="N3029" s="37" t="s">
        <v>5159</v>
      </c>
      <c r="O3029" s="37" t="s">
        <v>66</v>
      </c>
      <c r="P3029" s="37" t="s">
        <v>1308</v>
      </c>
      <c r="Q3029" t="s">
        <v>5713</v>
      </c>
      <c r="R3029" t="s">
        <v>5160</v>
      </c>
      <c r="S3029" s="38">
        <v>56800000</v>
      </c>
      <c r="T3029" s="37">
        <v>1</v>
      </c>
      <c r="U3029" s="37">
        <v>1</v>
      </c>
      <c r="V3029" t="str">
        <f t="shared" ref="V3029" si="1916">H3029</f>
        <v>COP</v>
      </c>
    </row>
    <row r="3030" spans="1:22" x14ac:dyDescent="0.2">
      <c r="A3030" t="str">
        <f t="shared" ref="A3030" si="1917">D3030&amp;F3030&amp;E3030</f>
        <v>Servicios fabricante- Microsoft Soporte PremierMicrosoft Soporte PremierTBMFF2</v>
      </c>
      <c r="B3030" t="str">
        <f t="shared" ref="B3030" si="1918">E3030&amp;F3030</f>
        <v>TBMFF2Microsoft Soporte Premier</v>
      </c>
      <c r="D3030" t="s">
        <v>5156</v>
      </c>
      <c r="E3030" t="s">
        <v>5715</v>
      </c>
      <c r="F3030" s="37" t="s">
        <v>7648</v>
      </c>
      <c r="G3030" s="18" t="str">
        <f t="shared" ref="G3030" si="1919">D3030</f>
        <v>Servicios fabricante- Microsoft Soporte Premier</v>
      </c>
      <c r="H3030" s="18" t="s">
        <v>119</v>
      </c>
      <c r="I3030" s="37" t="s">
        <v>67</v>
      </c>
      <c r="J3030" t="s">
        <v>5716</v>
      </c>
      <c r="K3030" t="s">
        <v>65</v>
      </c>
      <c r="L3030" t="s">
        <v>3940</v>
      </c>
      <c r="M3030" t="s">
        <v>65</v>
      </c>
      <c r="N3030" s="37" t="s">
        <v>5159</v>
      </c>
      <c r="O3030" s="37" t="s">
        <v>66</v>
      </c>
      <c r="P3030" s="37" t="s">
        <v>1308</v>
      </c>
      <c r="Q3030" t="s">
        <v>5715</v>
      </c>
      <c r="R3030" t="s">
        <v>5160</v>
      </c>
      <c r="S3030" s="38">
        <v>56800000</v>
      </c>
      <c r="T3030" s="37">
        <v>1</v>
      </c>
      <c r="U3030" s="37">
        <v>1</v>
      </c>
      <c r="V3030" t="str">
        <f t="shared" ref="V3030" si="1920">H3030</f>
        <v>COP</v>
      </c>
    </row>
    <row r="3031" spans="1:22" x14ac:dyDescent="0.2">
      <c r="A3031" t="str">
        <f t="shared" ref="A3031" si="1921">D3031&amp;F3031&amp;E3031</f>
        <v>Servicios fabricante- Microsoft Soporte PremierMicrosoft Soporte PremierTBMFF17</v>
      </c>
      <c r="B3031" t="str">
        <f t="shared" ref="B3031" si="1922">E3031&amp;F3031</f>
        <v>TBMFF17Microsoft Soporte Premier</v>
      </c>
      <c r="D3031" t="s">
        <v>5156</v>
      </c>
      <c r="E3031" t="s">
        <v>5717</v>
      </c>
      <c r="F3031" s="37" t="s">
        <v>7648</v>
      </c>
      <c r="G3031" s="18" t="str">
        <f t="shared" ref="G3031" si="1923">D3031</f>
        <v>Servicios fabricante- Microsoft Soporte Premier</v>
      </c>
      <c r="H3031" s="18" t="s">
        <v>119</v>
      </c>
      <c r="I3031" s="37" t="s">
        <v>67</v>
      </c>
      <c r="J3031" t="s">
        <v>5718</v>
      </c>
      <c r="K3031" t="s">
        <v>65</v>
      </c>
      <c r="L3031" t="s">
        <v>3940</v>
      </c>
      <c r="M3031" t="s">
        <v>65</v>
      </c>
      <c r="N3031" s="37" t="s">
        <v>5159</v>
      </c>
      <c r="O3031" s="37" t="s">
        <v>66</v>
      </c>
      <c r="P3031" s="37" t="s">
        <v>1308</v>
      </c>
      <c r="Q3031" t="s">
        <v>5717</v>
      </c>
      <c r="R3031" t="s">
        <v>5160</v>
      </c>
      <c r="S3031" s="38">
        <v>56800000</v>
      </c>
      <c r="T3031" s="37">
        <v>1</v>
      </c>
      <c r="U3031" s="37">
        <v>1</v>
      </c>
      <c r="V3031" t="str">
        <f t="shared" ref="V3031" si="1924">H3031</f>
        <v>COP</v>
      </c>
    </row>
    <row r="3032" spans="1:22" x14ac:dyDescent="0.2">
      <c r="A3032" t="str">
        <f t="shared" ref="A3032" si="1925">D3032&amp;F3032&amp;E3032</f>
        <v>Servicios fabricante- Microsoft Soporte PremierMicrosoft Soporte PremierTBMFF15</v>
      </c>
      <c r="B3032" t="str">
        <f t="shared" ref="B3032" si="1926">E3032&amp;F3032</f>
        <v>TBMFF15Microsoft Soporte Premier</v>
      </c>
      <c r="D3032" t="s">
        <v>5156</v>
      </c>
      <c r="E3032" t="s">
        <v>5719</v>
      </c>
      <c r="F3032" s="37" t="s">
        <v>7648</v>
      </c>
      <c r="G3032" s="18" t="str">
        <f t="shared" ref="G3032" si="1927">D3032</f>
        <v>Servicios fabricante- Microsoft Soporte Premier</v>
      </c>
      <c r="H3032" s="18" t="s">
        <v>119</v>
      </c>
      <c r="I3032" s="37" t="s">
        <v>67</v>
      </c>
      <c r="J3032" t="s">
        <v>5720</v>
      </c>
      <c r="K3032" t="s">
        <v>65</v>
      </c>
      <c r="L3032" t="s">
        <v>3940</v>
      </c>
      <c r="M3032" t="s">
        <v>65</v>
      </c>
      <c r="N3032" s="37" t="s">
        <v>5159</v>
      </c>
      <c r="O3032" s="37" t="s">
        <v>66</v>
      </c>
      <c r="P3032" s="37" t="s">
        <v>1308</v>
      </c>
      <c r="Q3032" t="s">
        <v>5719</v>
      </c>
      <c r="R3032" t="s">
        <v>5160</v>
      </c>
      <c r="S3032" s="38">
        <v>92800000</v>
      </c>
      <c r="T3032" s="37">
        <v>1</v>
      </c>
      <c r="U3032" s="37">
        <v>1</v>
      </c>
      <c r="V3032" t="str">
        <f t="shared" ref="V3032" si="1928">H3032</f>
        <v>COP</v>
      </c>
    </row>
    <row r="3033" spans="1:22" x14ac:dyDescent="0.2">
      <c r="A3033" t="str">
        <f t="shared" ref="A3033" si="1929">D3033&amp;F3033&amp;E3033</f>
        <v>Servicios fabricante- Microsoft Soporte PremierMicrosoft Soporte PremierTBMFF14</v>
      </c>
      <c r="B3033" t="str">
        <f t="shared" ref="B3033" si="1930">E3033&amp;F3033</f>
        <v>TBMFF14Microsoft Soporte Premier</v>
      </c>
      <c r="D3033" t="s">
        <v>5156</v>
      </c>
      <c r="E3033" t="s">
        <v>5721</v>
      </c>
      <c r="F3033" s="37" t="s">
        <v>7648</v>
      </c>
      <c r="G3033" s="18" t="str">
        <f t="shared" ref="G3033" si="1931">D3033</f>
        <v>Servicios fabricante- Microsoft Soporte Premier</v>
      </c>
      <c r="H3033" s="18" t="s">
        <v>119</v>
      </c>
      <c r="I3033" s="37" t="s">
        <v>67</v>
      </c>
      <c r="J3033" t="s">
        <v>5722</v>
      </c>
      <c r="K3033" t="s">
        <v>65</v>
      </c>
      <c r="L3033" t="s">
        <v>3940</v>
      </c>
      <c r="M3033" t="s">
        <v>65</v>
      </c>
      <c r="N3033" s="37" t="s">
        <v>5159</v>
      </c>
      <c r="O3033" s="37" t="s">
        <v>66</v>
      </c>
      <c r="P3033" s="37" t="s">
        <v>1308</v>
      </c>
      <c r="Q3033" t="s">
        <v>5721</v>
      </c>
      <c r="R3033" t="s">
        <v>5160</v>
      </c>
      <c r="S3033" s="38">
        <v>92800000</v>
      </c>
      <c r="T3033" s="37">
        <v>1</v>
      </c>
      <c r="U3033" s="37">
        <v>1</v>
      </c>
      <c r="V3033" t="str">
        <f t="shared" ref="V3033" si="1932">H3033</f>
        <v>COP</v>
      </c>
    </row>
    <row r="3034" spans="1:22" x14ac:dyDescent="0.2">
      <c r="A3034" t="str">
        <f t="shared" ref="A3034" si="1933">D3034&amp;F3034&amp;E3034</f>
        <v>Servicios fabricante- Microsoft Soporte PremierMicrosoft Soporte PremierTBMFF13</v>
      </c>
      <c r="B3034" t="str">
        <f t="shared" ref="B3034" si="1934">E3034&amp;F3034</f>
        <v>TBMFF13Microsoft Soporte Premier</v>
      </c>
      <c r="D3034" t="s">
        <v>5156</v>
      </c>
      <c r="E3034" t="s">
        <v>5723</v>
      </c>
      <c r="F3034" s="37" t="s">
        <v>7648</v>
      </c>
      <c r="G3034" s="18" t="str">
        <f t="shared" ref="G3034" si="1935">D3034</f>
        <v>Servicios fabricante- Microsoft Soporte Premier</v>
      </c>
      <c r="H3034" s="18" t="s">
        <v>119</v>
      </c>
      <c r="I3034" s="37" t="s">
        <v>67</v>
      </c>
      <c r="J3034" t="s">
        <v>5724</v>
      </c>
      <c r="K3034" t="s">
        <v>65</v>
      </c>
      <c r="L3034" t="s">
        <v>3940</v>
      </c>
      <c r="M3034" t="s">
        <v>65</v>
      </c>
      <c r="N3034" s="37" t="s">
        <v>5159</v>
      </c>
      <c r="O3034" s="37" t="s">
        <v>66</v>
      </c>
      <c r="P3034" s="37" t="s">
        <v>1308</v>
      </c>
      <c r="Q3034" t="s">
        <v>5723</v>
      </c>
      <c r="R3034" t="s">
        <v>5160</v>
      </c>
      <c r="S3034" s="38">
        <v>92800000</v>
      </c>
      <c r="T3034" s="37">
        <v>1</v>
      </c>
      <c r="U3034" s="37">
        <v>1</v>
      </c>
      <c r="V3034" t="str">
        <f t="shared" ref="V3034" si="1936">H3034</f>
        <v>COP</v>
      </c>
    </row>
    <row r="3035" spans="1:22" x14ac:dyDescent="0.2">
      <c r="A3035" t="str">
        <f t="shared" ref="A3035" si="1937">D3035&amp;F3035&amp;E3035</f>
        <v>Servicios fabricante- Microsoft Soporte PremierMicrosoft Soporte PremierTBMFF12</v>
      </c>
      <c r="B3035" t="str">
        <f t="shared" ref="B3035" si="1938">E3035&amp;F3035</f>
        <v>TBMFF12Microsoft Soporte Premier</v>
      </c>
      <c r="D3035" t="s">
        <v>5156</v>
      </c>
      <c r="E3035" t="s">
        <v>5725</v>
      </c>
      <c r="F3035" s="37" t="s">
        <v>7648</v>
      </c>
      <c r="G3035" s="18" t="str">
        <f t="shared" ref="G3035" si="1939">D3035</f>
        <v>Servicios fabricante- Microsoft Soporte Premier</v>
      </c>
      <c r="H3035" s="18" t="s">
        <v>119</v>
      </c>
      <c r="I3035" s="37" t="s">
        <v>67</v>
      </c>
      <c r="J3035" t="s">
        <v>5726</v>
      </c>
      <c r="K3035" t="s">
        <v>65</v>
      </c>
      <c r="L3035" t="s">
        <v>3940</v>
      </c>
      <c r="M3035" t="s">
        <v>65</v>
      </c>
      <c r="N3035" s="37" t="s">
        <v>5159</v>
      </c>
      <c r="O3035" s="37" t="s">
        <v>66</v>
      </c>
      <c r="P3035" s="37" t="s">
        <v>1308</v>
      </c>
      <c r="Q3035" t="s">
        <v>5725</v>
      </c>
      <c r="R3035" t="s">
        <v>5160</v>
      </c>
      <c r="S3035" s="38">
        <v>92800000</v>
      </c>
      <c r="T3035" s="37">
        <v>1</v>
      </c>
      <c r="U3035" s="37">
        <v>1</v>
      </c>
      <c r="V3035" t="str">
        <f t="shared" ref="V3035" si="1940">H3035</f>
        <v>COP</v>
      </c>
    </row>
    <row r="3036" spans="1:22" x14ac:dyDescent="0.2">
      <c r="A3036" t="str">
        <f t="shared" ref="A3036" si="1941">D3036&amp;F3036&amp;E3036</f>
        <v>Servicios fabricante- Microsoft Soporte PremierMicrosoft Soporte PremierTBMFF11</v>
      </c>
      <c r="B3036" t="str">
        <f t="shared" ref="B3036" si="1942">E3036&amp;F3036</f>
        <v>TBMFF11Microsoft Soporte Premier</v>
      </c>
      <c r="D3036" t="s">
        <v>5156</v>
      </c>
      <c r="E3036" t="s">
        <v>5727</v>
      </c>
      <c r="F3036" s="37" t="s">
        <v>7648</v>
      </c>
      <c r="G3036" s="18" t="str">
        <f t="shared" ref="G3036" si="1943">D3036</f>
        <v>Servicios fabricante- Microsoft Soporte Premier</v>
      </c>
      <c r="H3036" s="18" t="s">
        <v>119</v>
      </c>
      <c r="I3036" s="37" t="s">
        <v>67</v>
      </c>
      <c r="J3036" t="s">
        <v>5728</v>
      </c>
      <c r="K3036" t="s">
        <v>65</v>
      </c>
      <c r="L3036" t="s">
        <v>3940</v>
      </c>
      <c r="M3036" t="s">
        <v>65</v>
      </c>
      <c r="N3036" s="37" t="s">
        <v>5159</v>
      </c>
      <c r="O3036" s="37" t="s">
        <v>66</v>
      </c>
      <c r="P3036" s="37" t="s">
        <v>1308</v>
      </c>
      <c r="Q3036" t="s">
        <v>5727</v>
      </c>
      <c r="R3036" t="s">
        <v>5160</v>
      </c>
      <c r="S3036" s="38">
        <v>92800000</v>
      </c>
      <c r="T3036" s="37">
        <v>1</v>
      </c>
      <c r="U3036" s="37">
        <v>1</v>
      </c>
      <c r="V3036" t="str">
        <f t="shared" ref="V3036" si="1944">H3036</f>
        <v>COP</v>
      </c>
    </row>
    <row r="3037" spans="1:22" x14ac:dyDescent="0.2">
      <c r="A3037" t="str">
        <f t="shared" ref="A3037" si="1945">D3037&amp;F3037&amp;E3037</f>
        <v>Servicios fabricante- Microsoft Soporte PremierMicrosoft Soporte PremierTBMFF10</v>
      </c>
      <c r="B3037" t="str">
        <f t="shared" ref="B3037" si="1946">E3037&amp;F3037</f>
        <v>TBMFF10Microsoft Soporte Premier</v>
      </c>
      <c r="D3037" t="s">
        <v>5156</v>
      </c>
      <c r="E3037" t="s">
        <v>5729</v>
      </c>
      <c r="F3037" s="37" t="s">
        <v>7648</v>
      </c>
      <c r="G3037" s="18" t="str">
        <f t="shared" ref="G3037" si="1947">D3037</f>
        <v>Servicios fabricante- Microsoft Soporte Premier</v>
      </c>
      <c r="H3037" s="18" t="s">
        <v>119</v>
      </c>
      <c r="I3037" s="37" t="s">
        <v>67</v>
      </c>
      <c r="J3037" t="s">
        <v>5730</v>
      </c>
      <c r="K3037" t="s">
        <v>65</v>
      </c>
      <c r="L3037" t="s">
        <v>3940</v>
      </c>
      <c r="M3037" t="s">
        <v>65</v>
      </c>
      <c r="N3037" s="37" t="s">
        <v>5159</v>
      </c>
      <c r="O3037" s="37" t="s">
        <v>66</v>
      </c>
      <c r="P3037" s="37" t="s">
        <v>1308</v>
      </c>
      <c r="Q3037" t="s">
        <v>5729</v>
      </c>
      <c r="R3037" t="s">
        <v>5160</v>
      </c>
      <c r="S3037" s="38">
        <v>92800000</v>
      </c>
      <c r="T3037" s="37">
        <v>1</v>
      </c>
      <c r="U3037" s="37">
        <v>1</v>
      </c>
      <c r="V3037" t="str">
        <f t="shared" ref="V3037" si="1948">H3037</f>
        <v>COP</v>
      </c>
    </row>
    <row r="3038" spans="1:22" x14ac:dyDescent="0.2">
      <c r="A3038" t="str">
        <f t="shared" ref="A3038" si="1949">D3038&amp;F3038&amp;E3038</f>
        <v>Servicios fabricante- Microsoft Soporte PremierMicrosoft Soporte PremierTBMFF1</v>
      </c>
      <c r="B3038" t="str">
        <f t="shared" ref="B3038" si="1950">E3038&amp;F3038</f>
        <v>TBMFF1Microsoft Soporte Premier</v>
      </c>
      <c r="D3038" t="s">
        <v>5156</v>
      </c>
      <c r="E3038" t="s">
        <v>5731</v>
      </c>
      <c r="F3038" s="37" t="s">
        <v>7648</v>
      </c>
      <c r="G3038" s="18" t="str">
        <f t="shared" ref="G3038" si="1951">D3038</f>
        <v>Servicios fabricante- Microsoft Soporte Premier</v>
      </c>
      <c r="H3038" s="18" t="s">
        <v>119</v>
      </c>
      <c r="I3038" s="37" t="s">
        <v>67</v>
      </c>
      <c r="J3038" t="s">
        <v>5732</v>
      </c>
      <c r="K3038" t="s">
        <v>65</v>
      </c>
      <c r="L3038" t="s">
        <v>3940</v>
      </c>
      <c r="M3038" t="s">
        <v>65</v>
      </c>
      <c r="N3038" s="37" t="s">
        <v>5159</v>
      </c>
      <c r="O3038" s="37" t="s">
        <v>66</v>
      </c>
      <c r="P3038" s="37" t="s">
        <v>1308</v>
      </c>
      <c r="Q3038" t="s">
        <v>5731</v>
      </c>
      <c r="R3038" t="s">
        <v>5160</v>
      </c>
      <c r="S3038" s="38">
        <v>56800000</v>
      </c>
      <c r="T3038" s="37">
        <v>1</v>
      </c>
      <c r="U3038" s="37">
        <v>1</v>
      </c>
      <c r="V3038" t="str">
        <f t="shared" ref="V3038" si="1952">H3038</f>
        <v>COP</v>
      </c>
    </row>
    <row r="3039" spans="1:22" x14ac:dyDescent="0.2">
      <c r="A3039" t="str">
        <f t="shared" ref="A3039" si="1953">D3039&amp;F3039&amp;E3039</f>
        <v>Servicios fabricante- Microsoft Soporte PremierMicrosoft Soporte PremierTBMFF</v>
      </c>
      <c r="B3039" t="str">
        <f t="shared" ref="B3039" si="1954">E3039&amp;F3039</f>
        <v>TBMFFMicrosoft Soporte Premier</v>
      </c>
      <c r="D3039" t="s">
        <v>5156</v>
      </c>
      <c r="E3039" t="s">
        <v>5733</v>
      </c>
      <c r="F3039" s="37" t="s">
        <v>7648</v>
      </c>
      <c r="G3039" s="18" t="str">
        <f t="shared" ref="G3039" si="1955">D3039</f>
        <v>Servicios fabricante- Microsoft Soporte Premier</v>
      </c>
      <c r="H3039" s="18" t="s">
        <v>119</v>
      </c>
      <c r="I3039" s="37" t="s">
        <v>67</v>
      </c>
      <c r="J3039" t="s">
        <v>5734</v>
      </c>
      <c r="K3039" t="s">
        <v>65</v>
      </c>
      <c r="L3039" t="s">
        <v>3940</v>
      </c>
      <c r="M3039" t="s">
        <v>65</v>
      </c>
      <c r="N3039" s="37" t="s">
        <v>5159</v>
      </c>
      <c r="O3039" s="37" t="s">
        <v>66</v>
      </c>
      <c r="P3039" s="37" t="s">
        <v>1308</v>
      </c>
      <c r="Q3039" t="s">
        <v>5733</v>
      </c>
      <c r="R3039" t="s">
        <v>5160</v>
      </c>
      <c r="S3039" s="38">
        <v>92800000</v>
      </c>
      <c r="T3039" s="37">
        <v>1</v>
      </c>
      <c r="U3039" s="37">
        <v>1</v>
      </c>
      <c r="V3039" t="str">
        <f t="shared" ref="V3039" si="1956">H3039</f>
        <v>COP</v>
      </c>
    </row>
    <row r="3040" spans="1:22" x14ac:dyDescent="0.2">
      <c r="A3040" t="str">
        <f t="shared" ref="A3040" si="1957">D3040&amp;F3040&amp;E3040</f>
        <v>Servicios fabricante- Microsoft Soporte PremierMicrosoft Soporte PremierTBMFD</v>
      </c>
      <c r="B3040" t="str">
        <f t="shared" ref="B3040" si="1958">E3040&amp;F3040</f>
        <v>TBMFDMicrosoft Soporte Premier</v>
      </c>
      <c r="D3040" t="s">
        <v>5156</v>
      </c>
      <c r="E3040" t="s">
        <v>5735</v>
      </c>
      <c r="F3040" s="37" t="s">
        <v>7648</v>
      </c>
      <c r="G3040" s="18" t="str">
        <f t="shared" ref="G3040" si="1959">D3040</f>
        <v>Servicios fabricante- Microsoft Soporte Premier</v>
      </c>
      <c r="H3040" s="18" t="s">
        <v>119</v>
      </c>
      <c r="I3040" s="37" t="s">
        <v>67</v>
      </c>
      <c r="J3040" t="s">
        <v>5736</v>
      </c>
      <c r="K3040" t="s">
        <v>65</v>
      </c>
      <c r="L3040" t="s">
        <v>3940</v>
      </c>
      <c r="M3040" t="s">
        <v>65</v>
      </c>
      <c r="N3040" s="37" t="s">
        <v>5159</v>
      </c>
      <c r="O3040" s="37" t="s">
        <v>5171</v>
      </c>
      <c r="P3040" s="37" t="s">
        <v>1308</v>
      </c>
      <c r="Q3040" t="s">
        <v>5735</v>
      </c>
      <c r="R3040" t="s">
        <v>5160</v>
      </c>
      <c r="S3040" s="38">
        <v>92800000</v>
      </c>
      <c r="T3040" s="37">
        <v>1</v>
      </c>
      <c r="U3040" s="37">
        <v>1</v>
      </c>
      <c r="V3040" t="str">
        <f t="shared" ref="V3040" si="1960">H3040</f>
        <v>COP</v>
      </c>
    </row>
    <row r="3041" spans="1:22" x14ac:dyDescent="0.2">
      <c r="A3041" t="str">
        <f t="shared" ref="A3041" si="1961">D3041&amp;F3041&amp;E3041</f>
        <v>Servicios fabricante- Microsoft Soporte PremierMicrosoft Soporte PremierTBMDL</v>
      </c>
      <c r="B3041" t="str">
        <f t="shared" ref="B3041" si="1962">E3041&amp;F3041</f>
        <v>TBMDLMicrosoft Soporte Premier</v>
      </c>
      <c r="D3041" t="s">
        <v>5156</v>
      </c>
      <c r="E3041" t="s">
        <v>5737</v>
      </c>
      <c r="F3041" s="37" t="s">
        <v>7648</v>
      </c>
      <c r="G3041" s="18" t="str">
        <f t="shared" ref="G3041" si="1963">D3041</f>
        <v>Servicios fabricante- Microsoft Soporte Premier</v>
      </c>
      <c r="H3041" s="18" t="s">
        <v>119</v>
      </c>
      <c r="I3041" s="37" t="s">
        <v>67</v>
      </c>
      <c r="J3041" t="s">
        <v>5738</v>
      </c>
      <c r="K3041" t="s">
        <v>65</v>
      </c>
      <c r="L3041" t="s">
        <v>3940</v>
      </c>
      <c r="M3041" t="s">
        <v>65</v>
      </c>
      <c r="N3041" s="37" t="s">
        <v>5159</v>
      </c>
      <c r="O3041" s="37" t="s">
        <v>5171</v>
      </c>
      <c r="P3041" s="37" t="s">
        <v>1308</v>
      </c>
      <c r="Q3041" t="s">
        <v>5737</v>
      </c>
      <c r="R3041" t="s">
        <v>5160</v>
      </c>
      <c r="S3041" s="38">
        <v>92800000</v>
      </c>
      <c r="T3041" s="37">
        <v>1</v>
      </c>
      <c r="U3041" s="37">
        <v>1</v>
      </c>
      <c r="V3041" t="str">
        <f t="shared" ref="V3041" si="1964">H3041</f>
        <v>COP</v>
      </c>
    </row>
    <row r="3042" spans="1:22" x14ac:dyDescent="0.2">
      <c r="A3042" t="str">
        <f t="shared" ref="A3042" si="1965">D3042&amp;F3042&amp;E3042</f>
        <v>Servicios fabricante- Microsoft Soporte PremierMicrosoft Soporte PremierTBMDE</v>
      </c>
      <c r="B3042" t="str">
        <f t="shared" ref="B3042" si="1966">E3042&amp;F3042</f>
        <v>TBMDEMicrosoft Soporte Premier</v>
      </c>
      <c r="D3042" t="s">
        <v>5156</v>
      </c>
      <c r="E3042" t="s">
        <v>5739</v>
      </c>
      <c r="F3042" s="37" t="s">
        <v>7648</v>
      </c>
      <c r="G3042" s="18" t="str">
        <f t="shared" ref="G3042" si="1967">D3042</f>
        <v>Servicios fabricante- Microsoft Soporte Premier</v>
      </c>
      <c r="H3042" s="18" t="s">
        <v>119</v>
      </c>
      <c r="I3042" s="37" t="s">
        <v>67</v>
      </c>
      <c r="J3042" t="s">
        <v>5740</v>
      </c>
      <c r="K3042" t="s">
        <v>65</v>
      </c>
      <c r="L3042" t="s">
        <v>3940</v>
      </c>
      <c r="M3042" t="s">
        <v>65</v>
      </c>
      <c r="N3042" s="37" t="s">
        <v>5159</v>
      </c>
      <c r="O3042" s="37" t="s">
        <v>5171</v>
      </c>
      <c r="P3042" s="37" t="s">
        <v>1308</v>
      </c>
      <c r="Q3042" t="s">
        <v>5739</v>
      </c>
      <c r="R3042" t="s">
        <v>5160</v>
      </c>
      <c r="S3042" s="38">
        <v>23200000</v>
      </c>
      <c r="T3042" s="37">
        <v>1</v>
      </c>
      <c r="U3042" s="37">
        <v>1</v>
      </c>
      <c r="V3042" t="str">
        <f t="shared" ref="V3042" si="1968">H3042</f>
        <v>COP</v>
      </c>
    </row>
    <row r="3043" spans="1:22" x14ac:dyDescent="0.2">
      <c r="A3043" t="str">
        <f t="shared" ref="A3043" si="1969">D3043&amp;F3043&amp;E3043</f>
        <v>Servicios fabricante- Microsoft Soporte PremierMicrosoft Soporte PremierTBMCSO</v>
      </c>
      <c r="B3043" t="str">
        <f t="shared" ref="B3043" si="1970">E3043&amp;F3043</f>
        <v>TBMCSOMicrosoft Soporte Premier</v>
      </c>
      <c r="D3043" t="s">
        <v>5156</v>
      </c>
      <c r="E3043" t="s">
        <v>5741</v>
      </c>
      <c r="F3043" s="37" t="s">
        <v>7648</v>
      </c>
      <c r="G3043" s="18" t="str">
        <f t="shared" ref="G3043" si="1971">D3043</f>
        <v>Servicios fabricante- Microsoft Soporte Premier</v>
      </c>
      <c r="H3043" s="18" t="s">
        <v>119</v>
      </c>
      <c r="I3043" s="37" t="s">
        <v>67</v>
      </c>
      <c r="J3043" t="s">
        <v>5742</v>
      </c>
      <c r="K3043" t="s">
        <v>65</v>
      </c>
      <c r="L3043" t="s">
        <v>3940</v>
      </c>
      <c r="M3043" t="s">
        <v>65</v>
      </c>
      <c r="N3043" s="37" t="s">
        <v>5159</v>
      </c>
      <c r="O3043" s="37" t="s">
        <v>5171</v>
      </c>
      <c r="P3043" s="37" t="s">
        <v>1308</v>
      </c>
      <c r="Q3043" t="s">
        <v>5741</v>
      </c>
      <c r="R3043" t="s">
        <v>5160</v>
      </c>
      <c r="S3043" s="38">
        <v>23200000</v>
      </c>
      <c r="T3043" s="37">
        <v>1</v>
      </c>
      <c r="U3043" s="37">
        <v>1</v>
      </c>
      <c r="V3043" t="str">
        <f t="shared" ref="V3043" si="1972">H3043</f>
        <v>COP</v>
      </c>
    </row>
    <row r="3044" spans="1:22" x14ac:dyDescent="0.2">
      <c r="A3044" t="str">
        <f t="shared" ref="A3044" si="1973">D3044&amp;F3044&amp;E3044</f>
        <v>Servicios fabricante- Microsoft Soporte PremierMicrosoft Soporte PremierTBMCSM</v>
      </c>
      <c r="B3044" t="str">
        <f t="shared" ref="B3044" si="1974">E3044&amp;F3044</f>
        <v>TBMCSMMicrosoft Soporte Premier</v>
      </c>
      <c r="D3044" t="s">
        <v>5156</v>
      </c>
      <c r="E3044" t="s">
        <v>5743</v>
      </c>
      <c r="F3044" s="37" t="s">
        <v>7648</v>
      </c>
      <c r="G3044" s="18" t="str">
        <f t="shared" ref="G3044" si="1975">D3044</f>
        <v>Servicios fabricante- Microsoft Soporte Premier</v>
      </c>
      <c r="H3044" s="18" t="s">
        <v>119</v>
      </c>
      <c r="I3044" s="37" t="s">
        <v>67</v>
      </c>
      <c r="J3044" t="s">
        <v>5744</v>
      </c>
      <c r="K3044" t="s">
        <v>65</v>
      </c>
      <c r="L3044" t="s">
        <v>3940</v>
      </c>
      <c r="M3044" t="s">
        <v>65</v>
      </c>
      <c r="N3044" s="37" t="s">
        <v>5159</v>
      </c>
      <c r="O3044" s="37" t="s">
        <v>5171</v>
      </c>
      <c r="P3044" s="37" t="s">
        <v>1308</v>
      </c>
      <c r="Q3044" t="s">
        <v>5743</v>
      </c>
      <c r="R3044" t="s">
        <v>5160</v>
      </c>
      <c r="S3044" s="38">
        <v>23200000</v>
      </c>
      <c r="T3044" s="37">
        <v>1</v>
      </c>
      <c r="U3044" s="37">
        <v>1</v>
      </c>
      <c r="V3044" t="str">
        <f t="shared" ref="V3044" si="1976">H3044</f>
        <v>COP</v>
      </c>
    </row>
    <row r="3045" spans="1:22" x14ac:dyDescent="0.2">
      <c r="A3045" t="str">
        <f t="shared" ref="A3045" si="1977">D3045&amp;F3045&amp;E3045</f>
        <v>Servicios fabricante- Microsoft Soporte PremierMicrosoft Soporte PremierTBMCE</v>
      </c>
      <c r="B3045" t="str">
        <f t="shared" ref="B3045" si="1978">E3045&amp;F3045</f>
        <v>TBMCEMicrosoft Soporte Premier</v>
      </c>
      <c r="D3045" t="s">
        <v>5156</v>
      </c>
      <c r="E3045" t="s">
        <v>5745</v>
      </c>
      <c r="F3045" s="37" t="s">
        <v>7648</v>
      </c>
      <c r="G3045" s="18" t="str">
        <f t="shared" ref="G3045" si="1979">D3045</f>
        <v>Servicios fabricante- Microsoft Soporte Premier</v>
      </c>
      <c r="H3045" s="18" t="s">
        <v>119</v>
      </c>
      <c r="I3045" s="37" t="s">
        <v>67</v>
      </c>
      <c r="J3045" t="s">
        <v>5746</v>
      </c>
      <c r="K3045" t="s">
        <v>65</v>
      </c>
      <c r="L3045" t="s">
        <v>3940</v>
      </c>
      <c r="M3045" t="s">
        <v>65</v>
      </c>
      <c r="N3045" s="37" t="s">
        <v>5159</v>
      </c>
      <c r="O3045" s="37" t="s">
        <v>5171</v>
      </c>
      <c r="P3045" s="37" t="s">
        <v>1308</v>
      </c>
      <c r="Q3045" t="s">
        <v>5745</v>
      </c>
      <c r="R3045" t="s">
        <v>5160</v>
      </c>
      <c r="S3045" s="38">
        <v>23200000</v>
      </c>
      <c r="T3045" s="37">
        <v>1</v>
      </c>
      <c r="U3045" s="37">
        <v>1</v>
      </c>
      <c r="V3045" t="str">
        <f t="shared" ref="V3045" si="1980">H3045</f>
        <v>COP</v>
      </c>
    </row>
    <row r="3046" spans="1:22" x14ac:dyDescent="0.2">
      <c r="A3046" t="str">
        <f t="shared" ref="A3046" si="1981">D3046&amp;F3046&amp;E3046</f>
        <v>Servicios fabricante- Microsoft Soporte PremierMicrosoft Soporte PremierT1CW</v>
      </c>
      <c r="B3046" t="str">
        <f t="shared" ref="B3046" si="1982">E3046&amp;F3046</f>
        <v>T1CWMicrosoft Soporte Premier</v>
      </c>
      <c r="D3046" t="s">
        <v>5156</v>
      </c>
      <c r="E3046" t="s">
        <v>5747</v>
      </c>
      <c r="F3046" s="37" t="s">
        <v>7648</v>
      </c>
      <c r="G3046" s="18" t="str">
        <f t="shared" ref="G3046" si="1983">D3046</f>
        <v>Servicios fabricante- Microsoft Soporte Premier</v>
      </c>
      <c r="H3046" s="18" t="s">
        <v>119</v>
      </c>
      <c r="I3046" s="37" t="s">
        <v>67</v>
      </c>
      <c r="J3046" t="s">
        <v>5748</v>
      </c>
      <c r="K3046" t="s">
        <v>65</v>
      </c>
      <c r="L3046" t="s">
        <v>3940</v>
      </c>
      <c r="M3046" t="s">
        <v>65</v>
      </c>
      <c r="N3046" s="37" t="s">
        <v>5159</v>
      </c>
      <c r="O3046" s="37" t="s">
        <v>66</v>
      </c>
      <c r="P3046" s="37" t="s">
        <v>1308</v>
      </c>
      <c r="Q3046" t="s">
        <v>5747</v>
      </c>
      <c r="R3046" t="s">
        <v>5160</v>
      </c>
      <c r="S3046" s="38">
        <v>14400000</v>
      </c>
      <c r="T3046" s="37">
        <v>1</v>
      </c>
      <c r="U3046" s="37">
        <v>1</v>
      </c>
      <c r="V3046" t="str">
        <f t="shared" ref="V3046" si="1984">H3046</f>
        <v>COP</v>
      </c>
    </row>
    <row r="3047" spans="1:22" x14ac:dyDescent="0.2">
      <c r="A3047" t="str">
        <f t="shared" ref="A3047" si="1985">D3047&amp;F3047&amp;E3047</f>
        <v>Servicios fabricante- Microsoft Soporte PremierMicrosoft Soporte PremierSZZX</v>
      </c>
      <c r="B3047" t="str">
        <f t="shared" ref="B3047" si="1986">E3047&amp;F3047</f>
        <v>SZZXMicrosoft Soporte Premier</v>
      </c>
      <c r="D3047" t="s">
        <v>5156</v>
      </c>
      <c r="E3047" t="s">
        <v>5749</v>
      </c>
      <c r="F3047" s="37" t="s">
        <v>7648</v>
      </c>
      <c r="G3047" s="18" t="str">
        <f t="shared" ref="G3047" si="1987">D3047</f>
        <v>Servicios fabricante- Microsoft Soporte Premier</v>
      </c>
      <c r="H3047" s="18" t="s">
        <v>119</v>
      </c>
      <c r="I3047" s="37" t="s">
        <v>67</v>
      </c>
      <c r="J3047" t="s">
        <v>5750</v>
      </c>
      <c r="K3047" t="s">
        <v>65</v>
      </c>
      <c r="L3047" t="s">
        <v>3940</v>
      </c>
      <c r="M3047" t="s">
        <v>65</v>
      </c>
      <c r="N3047" s="37" t="s">
        <v>5159</v>
      </c>
      <c r="O3047" s="37" t="s">
        <v>66</v>
      </c>
      <c r="P3047" s="37" t="s">
        <v>1308</v>
      </c>
      <c r="Q3047" t="s">
        <v>5749</v>
      </c>
      <c r="R3047" t="s">
        <v>5160</v>
      </c>
      <c r="S3047" s="38">
        <v>8000000</v>
      </c>
      <c r="T3047" s="37">
        <v>1</v>
      </c>
      <c r="U3047" s="37">
        <v>1</v>
      </c>
      <c r="V3047" t="str">
        <f t="shared" ref="V3047" si="1988">H3047</f>
        <v>COP</v>
      </c>
    </row>
    <row r="3048" spans="1:22" x14ac:dyDescent="0.2">
      <c r="A3048" t="str">
        <f t="shared" ref="A3048" si="1989">D3048&amp;F3048&amp;E3048</f>
        <v>Servicios fabricante- Microsoft Soporte PremierMicrosoft Soporte PremierSZZT</v>
      </c>
      <c r="B3048" t="str">
        <f t="shared" ref="B3048" si="1990">E3048&amp;F3048</f>
        <v>SZZTMicrosoft Soporte Premier</v>
      </c>
      <c r="D3048" t="s">
        <v>5156</v>
      </c>
      <c r="E3048" t="s">
        <v>5751</v>
      </c>
      <c r="F3048" s="37" t="s">
        <v>7648</v>
      </c>
      <c r="G3048" s="18" t="str">
        <f t="shared" ref="G3048" si="1991">D3048</f>
        <v>Servicios fabricante- Microsoft Soporte Premier</v>
      </c>
      <c r="H3048" s="18" t="s">
        <v>119</v>
      </c>
      <c r="I3048" s="37" t="s">
        <v>67</v>
      </c>
      <c r="J3048" t="s">
        <v>5752</v>
      </c>
      <c r="K3048" t="s">
        <v>65</v>
      </c>
      <c r="L3048" t="s">
        <v>3940</v>
      </c>
      <c r="M3048" t="s">
        <v>65</v>
      </c>
      <c r="N3048" s="37" t="s">
        <v>5159</v>
      </c>
      <c r="O3048" s="37" t="s">
        <v>5171</v>
      </c>
      <c r="P3048" s="37" t="s">
        <v>1308</v>
      </c>
      <c r="Q3048" t="s">
        <v>5751</v>
      </c>
      <c r="R3048" t="s">
        <v>5160</v>
      </c>
      <c r="S3048" s="38">
        <v>17200000</v>
      </c>
      <c r="T3048" s="37">
        <v>1</v>
      </c>
      <c r="U3048" s="37">
        <v>1</v>
      </c>
      <c r="V3048" t="str">
        <f t="shared" ref="V3048" si="1992">H3048</f>
        <v>COP</v>
      </c>
    </row>
    <row r="3049" spans="1:22" x14ac:dyDescent="0.2">
      <c r="A3049" t="str">
        <f t="shared" ref="A3049" si="1993">D3049&amp;F3049&amp;E3049</f>
        <v>Servicios fabricante- Microsoft Soporte PremierMicrosoft Soporte PremierSZZP</v>
      </c>
      <c r="B3049" t="str">
        <f t="shared" ref="B3049" si="1994">E3049&amp;F3049</f>
        <v>SZZPMicrosoft Soporte Premier</v>
      </c>
      <c r="D3049" t="s">
        <v>5156</v>
      </c>
      <c r="E3049" t="s">
        <v>5753</v>
      </c>
      <c r="F3049" s="37" t="s">
        <v>7648</v>
      </c>
      <c r="G3049" s="18" t="str">
        <f t="shared" ref="G3049" si="1995">D3049</f>
        <v>Servicios fabricante- Microsoft Soporte Premier</v>
      </c>
      <c r="H3049" s="18" t="s">
        <v>119</v>
      </c>
      <c r="I3049" s="37" t="s">
        <v>67</v>
      </c>
      <c r="J3049" t="s">
        <v>5754</v>
      </c>
      <c r="K3049" t="s">
        <v>65</v>
      </c>
      <c r="L3049" t="s">
        <v>3940</v>
      </c>
      <c r="M3049" t="s">
        <v>65</v>
      </c>
      <c r="N3049" s="37" t="s">
        <v>5159</v>
      </c>
      <c r="O3049" s="37" t="s">
        <v>5171</v>
      </c>
      <c r="P3049" s="37" t="s">
        <v>1308</v>
      </c>
      <c r="Q3049" t="s">
        <v>5753</v>
      </c>
      <c r="R3049" t="s">
        <v>5160</v>
      </c>
      <c r="S3049" s="38">
        <v>25600000</v>
      </c>
      <c r="T3049" s="37">
        <v>1</v>
      </c>
      <c r="U3049" s="37">
        <v>1</v>
      </c>
      <c r="V3049" t="str">
        <f t="shared" ref="V3049" si="1996">H3049</f>
        <v>COP</v>
      </c>
    </row>
    <row r="3050" spans="1:22" x14ac:dyDescent="0.2">
      <c r="A3050" t="str">
        <f t="shared" ref="A3050" si="1997">D3050&amp;F3050&amp;E3050</f>
        <v>Servicios fabricante- Microsoft Soporte PremierMicrosoft Soporte PremierSZYU5</v>
      </c>
      <c r="B3050" t="str">
        <f t="shared" ref="B3050" si="1998">E3050&amp;F3050</f>
        <v>SZYU5Microsoft Soporte Premier</v>
      </c>
      <c r="D3050" t="s">
        <v>5156</v>
      </c>
      <c r="E3050" t="s">
        <v>5755</v>
      </c>
      <c r="F3050" s="37" t="s">
        <v>7648</v>
      </c>
      <c r="G3050" s="18" t="str">
        <f t="shared" ref="G3050" si="1999">D3050</f>
        <v>Servicios fabricante- Microsoft Soporte Premier</v>
      </c>
      <c r="H3050" s="18" t="s">
        <v>119</v>
      </c>
      <c r="I3050" s="37" t="s">
        <v>67</v>
      </c>
      <c r="J3050" t="s">
        <v>5756</v>
      </c>
      <c r="K3050" t="s">
        <v>210</v>
      </c>
      <c r="L3050" t="s">
        <v>3940</v>
      </c>
      <c r="M3050" t="s">
        <v>65</v>
      </c>
      <c r="N3050" s="37" t="s">
        <v>5159</v>
      </c>
      <c r="O3050" s="37" t="s">
        <v>5171</v>
      </c>
      <c r="P3050" s="37" t="s">
        <v>1308</v>
      </c>
      <c r="Q3050" t="s">
        <v>5755</v>
      </c>
      <c r="R3050" t="s">
        <v>5160</v>
      </c>
      <c r="S3050" s="38">
        <v>0</v>
      </c>
      <c r="T3050" s="37">
        <v>1</v>
      </c>
      <c r="U3050" s="37">
        <v>1</v>
      </c>
      <c r="V3050" t="str">
        <f t="shared" ref="V3050" si="2000">H3050</f>
        <v>COP</v>
      </c>
    </row>
    <row r="3051" spans="1:22" x14ac:dyDescent="0.2">
      <c r="A3051" t="str">
        <f t="shared" ref="A3051" si="2001">D3051&amp;F3051&amp;E3051</f>
        <v>Servicios fabricante- Microsoft Soporte PremierMicrosoft Soporte PremierSZYU4</v>
      </c>
      <c r="B3051" t="str">
        <f t="shared" ref="B3051" si="2002">E3051&amp;F3051</f>
        <v>SZYU4Microsoft Soporte Premier</v>
      </c>
      <c r="D3051" t="s">
        <v>5156</v>
      </c>
      <c r="E3051" t="s">
        <v>5757</v>
      </c>
      <c r="F3051" s="37" t="s">
        <v>7648</v>
      </c>
      <c r="G3051" s="18" t="str">
        <f t="shared" ref="G3051" si="2003">D3051</f>
        <v>Servicios fabricante- Microsoft Soporte Premier</v>
      </c>
      <c r="H3051" s="18" t="s">
        <v>119</v>
      </c>
      <c r="I3051" s="37" t="s">
        <v>67</v>
      </c>
      <c r="J3051" t="s">
        <v>5758</v>
      </c>
      <c r="K3051" t="s">
        <v>5386</v>
      </c>
      <c r="L3051" t="s">
        <v>3940</v>
      </c>
      <c r="M3051" t="s">
        <v>65</v>
      </c>
      <c r="N3051" s="37" t="s">
        <v>5159</v>
      </c>
      <c r="O3051" s="37" t="s">
        <v>5171</v>
      </c>
      <c r="P3051" s="37" t="s">
        <v>1308</v>
      </c>
      <c r="Q3051" t="s">
        <v>5757</v>
      </c>
      <c r="R3051" t="s">
        <v>5160</v>
      </c>
      <c r="S3051" s="38">
        <v>1506070896</v>
      </c>
      <c r="T3051" s="37">
        <v>1</v>
      </c>
      <c r="U3051" s="37">
        <v>1</v>
      </c>
      <c r="V3051" t="str">
        <f t="shared" ref="V3051" si="2004">H3051</f>
        <v>COP</v>
      </c>
    </row>
    <row r="3052" spans="1:22" x14ac:dyDescent="0.2">
      <c r="A3052" t="str">
        <f t="shared" ref="A3052" si="2005">D3052&amp;F3052&amp;E3052</f>
        <v>Servicios fabricante- Microsoft Soporte PremierMicrosoft Soporte PremierSZYU3</v>
      </c>
      <c r="B3052" t="str">
        <f t="shared" ref="B3052" si="2006">E3052&amp;F3052</f>
        <v>SZYU3Microsoft Soporte Premier</v>
      </c>
      <c r="D3052" t="s">
        <v>5156</v>
      </c>
      <c r="E3052" t="s">
        <v>5759</v>
      </c>
      <c r="F3052" s="37" t="s">
        <v>7648</v>
      </c>
      <c r="G3052" s="18" t="str">
        <f t="shared" ref="G3052" si="2007">D3052</f>
        <v>Servicios fabricante- Microsoft Soporte Premier</v>
      </c>
      <c r="H3052" s="18" t="s">
        <v>119</v>
      </c>
      <c r="I3052" s="37" t="s">
        <v>67</v>
      </c>
      <c r="J3052" t="s">
        <v>5760</v>
      </c>
      <c r="K3052" t="s">
        <v>5386</v>
      </c>
      <c r="L3052" t="s">
        <v>3940</v>
      </c>
      <c r="M3052" t="s">
        <v>65</v>
      </c>
      <c r="N3052" s="37" t="s">
        <v>5159</v>
      </c>
      <c r="O3052" s="37" t="s">
        <v>5171</v>
      </c>
      <c r="P3052" s="37" t="s">
        <v>1308</v>
      </c>
      <c r="Q3052" t="s">
        <v>5759</v>
      </c>
      <c r="R3052" t="s">
        <v>5160</v>
      </c>
      <c r="S3052" s="38">
        <v>1137632284.8</v>
      </c>
      <c r="T3052" s="37">
        <v>1</v>
      </c>
      <c r="U3052" s="37">
        <v>1</v>
      </c>
      <c r="V3052" t="str">
        <f t="shared" ref="V3052" si="2008">H3052</f>
        <v>COP</v>
      </c>
    </row>
    <row r="3053" spans="1:22" x14ac:dyDescent="0.2">
      <c r="A3053" t="str">
        <f t="shared" ref="A3053" si="2009">D3053&amp;F3053&amp;E3053</f>
        <v>Servicios fabricante- Microsoft Soporte PremierMicrosoft Soporte PremierSZYU2</v>
      </c>
      <c r="B3053" t="str">
        <f t="shared" ref="B3053" si="2010">E3053&amp;F3053</f>
        <v>SZYU2Microsoft Soporte Premier</v>
      </c>
      <c r="D3053" t="s">
        <v>5156</v>
      </c>
      <c r="E3053" t="s">
        <v>5761</v>
      </c>
      <c r="F3053" s="37" t="s">
        <v>7648</v>
      </c>
      <c r="G3053" s="18" t="str">
        <f t="shared" ref="G3053" si="2011">D3053</f>
        <v>Servicios fabricante- Microsoft Soporte Premier</v>
      </c>
      <c r="H3053" s="18" t="s">
        <v>119</v>
      </c>
      <c r="I3053" s="37" t="s">
        <v>67</v>
      </c>
      <c r="J3053" t="s">
        <v>5762</v>
      </c>
      <c r="K3053" t="s">
        <v>5386</v>
      </c>
      <c r="L3053" t="s">
        <v>3940</v>
      </c>
      <c r="M3053" t="s">
        <v>65</v>
      </c>
      <c r="N3053" s="37" t="s">
        <v>5159</v>
      </c>
      <c r="O3053" s="37" t="s">
        <v>5171</v>
      </c>
      <c r="P3053" s="37" t="s">
        <v>1308</v>
      </c>
      <c r="Q3053" t="s">
        <v>5761</v>
      </c>
      <c r="R3053" t="s">
        <v>5160</v>
      </c>
      <c r="S3053" s="38">
        <v>762895478.39999998</v>
      </c>
      <c r="T3053" s="37">
        <v>1</v>
      </c>
      <c r="U3053" s="37">
        <v>1</v>
      </c>
      <c r="V3053" t="str">
        <f t="shared" ref="V3053" si="2012">H3053</f>
        <v>COP</v>
      </c>
    </row>
    <row r="3054" spans="1:22" x14ac:dyDescent="0.2">
      <c r="A3054" t="str">
        <f t="shared" ref="A3054" si="2013">D3054&amp;F3054&amp;E3054</f>
        <v>Servicios fabricante- Microsoft Soporte PremierMicrosoft Soporte PremierSZYU1</v>
      </c>
      <c r="B3054" t="str">
        <f t="shared" ref="B3054" si="2014">E3054&amp;F3054</f>
        <v>SZYU1Microsoft Soporte Premier</v>
      </c>
      <c r="D3054" t="s">
        <v>5156</v>
      </c>
      <c r="E3054" t="s">
        <v>5763</v>
      </c>
      <c r="F3054" s="37" t="s">
        <v>7648</v>
      </c>
      <c r="G3054" s="18" t="str">
        <f t="shared" ref="G3054" si="2015">D3054</f>
        <v>Servicios fabricante- Microsoft Soporte Premier</v>
      </c>
      <c r="H3054" s="18" t="s">
        <v>119</v>
      </c>
      <c r="I3054" s="37" t="s">
        <v>67</v>
      </c>
      <c r="J3054" t="s">
        <v>5764</v>
      </c>
      <c r="K3054" t="s">
        <v>5386</v>
      </c>
      <c r="L3054" t="s">
        <v>3940</v>
      </c>
      <c r="M3054" t="s">
        <v>65</v>
      </c>
      <c r="N3054" s="37" t="s">
        <v>5159</v>
      </c>
      <c r="O3054" s="37" t="s">
        <v>5171</v>
      </c>
      <c r="P3054" s="37" t="s">
        <v>1308</v>
      </c>
      <c r="Q3054" t="s">
        <v>5763</v>
      </c>
      <c r="R3054" t="s">
        <v>5160</v>
      </c>
      <c r="S3054" s="38">
        <v>381860476.80000001</v>
      </c>
      <c r="T3054" s="37">
        <v>1</v>
      </c>
      <c r="U3054" s="37">
        <v>1</v>
      </c>
      <c r="V3054" t="str">
        <f t="shared" ref="V3054" si="2016">H3054</f>
        <v>COP</v>
      </c>
    </row>
    <row r="3055" spans="1:22" x14ac:dyDescent="0.2">
      <c r="A3055" t="str">
        <f t="shared" ref="A3055" si="2017">D3055&amp;F3055&amp;E3055</f>
        <v>Servicios fabricante- Microsoft Soporte PremierMicrosoft Soporte PremierSZYF</v>
      </c>
      <c r="B3055" t="str">
        <f t="shared" ref="B3055" si="2018">E3055&amp;F3055</f>
        <v>SZYFMicrosoft Soporte Premier</v>
      </c>
      <c r="D3055" t="s">
        <v>5156</v>
      </c>
      <c r="E3055" t="s">
        <v>5765</v>
      </c>
      <c r="F3055" s="37" t="s">
        <v>7648</v>
      </c>
      <c r="G3055" s="18" t="str">
        <f t="shared" ref="G3055" si="2019">D3055</f>
        <v>Servicios fabricante- Microsoft Soporte Premier</v>
      </c>
      <c r="H3055" s="18" t="s">
        <v>119</v>
      </c>
      <c r="I3055" s="37" t="s">
        <v>67</v>
      </c>
      <c r="J3055" t="s">
        <v>5766</v>
      </c>
      <c r="K3055" t="s">
        <v>65</v>
      </c>
      <c r="L3055" t="s">
        <v>3940</v>
      </c>
      <c r="M3055" t="s">
        <v>65</v>
      </c>
      <c r="N3055" s="37" t="s">
        <v>5159</v>
      </c>
      <c r="O3055" s="37" t="s">
        <v>66</v>
      </c>
      <c r="P3055" s="37" t="s">
        <v>1308</v>
      </c>
      <c r="Q3055" t="s">
        <v>5765</v>
      </c>
      <c r="R3055" t="s">
        <v>5160</v>
      </c>
      <c r="S3055" s="38">
        <v>32400000</v>
      </c>
      <c r="T3055" s="37">
        <v>1</v>
      </c>
      <c r="U3055" s="37">
        <v>1</v>
      </c>
      <c r="V3055" t="str">
        <f t="shared" ref="V3055" si="2020">H3055</f>
        <v>COP</v>
      </c>
    </row>
    <row r="3056" spans="1:22" x14ac:dyDescent="0.2">
      <c r="A3056" t="str">
        <f t="shared" ref="A3056" si="2021">D3056&amp;F3056&amp;E3056</f>
        <v>Servicios fabricante- Microsoft Soporte PremierMicrosoft Soporte PremierSZAY</v>
      </c>
      <c r="B3056" t="str">
        <f t="shared" ref="B3056" si="2022">E3056&amp;F3056</f>
        <v>SZAYMicrosoft Soporte Premier</v>
      </c>
      <c r="D3056" t="s">
        <v>5156</v>
      </c>
      <c r="E3056" t="s">
        <v>5767</v>
      </c>
      <c r="F3056" s="37" t="s">
        <v>7648</v>
      </c>
      <c r="G3056" s="18" t="str">
        <f t="shared" ref="G3056" si="2023">D3056</f>
        <v>Servicios fabricante- Microsoft Soporte Premier</v>
      </c>
      <c r="H3056" s="18" t="s">
        <v>119</v>
      </c>
      <c r="I3056" s="37" t="s">
        <v>67</v>
      </c>
      <c r="J3056" t="s">
        <v>5768</v>
      </c>
      <c r="K3056" t="s">
        <v>65</v>
      </c>
      <c r="L3056" t="s">
        <v>3940</v>
      </c>
      <c r="M3056" t="s">
        <v>65</v>
      </c>
      <c r="N3056" s="37" t="s">
        <v>5159</v>
      </c>
      <c r="O3056" s="37" t="s">
        <v>66</v>
      </c>
      <c r="P3056" s="37" t="s">
        <v>1308</v>
      </c>
      <c r="Q3056" t="s">
        <v>5767</v>
      </c>
      <c r="R3056" t="s">
        <v>5160</v>
      </c>
      <c r="S3056" s="38">
        <v>39600000</v>
      </c>
      <c r="T3056" s="37">
        <v>1</v>
      </c>
      <c r="U3056" s="37">
        <v>1</v>
      </c>
      <c r="V3056" t="str">
        <f t="shared" ref="V3056" si="2024">H3056</f>
        <v>COP</v>
      </c>
    </row>
    <row r="3057" spans="1:22" x14ac:dyDescent="0.2">
      <c r="A3057" t="str">
        <f t="shared" ref="A3057" si="2025">D3057&amp;F3057&amp;E3057</f>
        <v>Servicios fabricante- Microsoft Soporte PremierMicrosoft Soporte PremierSZAX</v>
      </c>
      <c r="B3057" t="str">
        <f t="shared" ref="B3057" si="2026">E3057&amp;F3057</f>
        <v>SZAXMicrosoft Soporte Premier</v>
      </c>
      <c r="D3057" t="s">
        <v>5156</v>
      </c>
      <c r="E3057" t="s">
        <v>5769</v>
      </c>
      <c r="F3057" s="37" t="s">
        <v>7648</v>
      </c>
      <c r="G3057" s="18" t="str">
        <f t="shared" ref="G3057" si="2027">D3057</f>
        <v>Servicios fabricante- Microsoft Soporte Premier</v>
      </c>
      <c r="H3057" s="18" t="s">
        <v>119</v>
      </c>
      <c r="I3057" s="37" t="s">
        <v>67</v>
      </c>
      <c r="J3057" t="s">
        <v>5770</v>
      </c>
      <c r="K3057" t="s">
        <v>65</v>
      </c>
      <c r="L3057" t="s">
        <v>3940</v>
      </c>
      <c r="M3057" t="s">
        <v>65</v>
      </c>
      <c r="N3057" s="37" t="s">
        <v>5159</v>
      </c>
      <c r="O3057" s="37" t="s">
        <v>66</v>
      </c>
      <c r="P3057" s="37" t="s">
        <v>1308</v>
      </c>
      <c r="Q3057" t="s">
        <v>5769</v>
      </c>
      <c r="R3057" t="s">
        <v>5160</v>
      </c>
      <c r="S3057" s="38">
        <v>32400000</v>
      </c>
      <c r="T3057" s="37">
        <v>1</v>
      </c>
      <c r="U3057" s="37">
        <v>1</v>
      </c>
      <c r="V3057" t="str">
        <f t="shared" ref="V3057" si="2028">H3057</f>
        <v>COP</v>
      </c>
    </row>
    <row r="3058" spans="1:22" x14ac:dyDescent="0.2">
      <c r="A3058" t="str">
        <f t="shared" ref="A3058" si="2029">D3058&amp;F3058&amp;E3058</f>
        <v>Servicios fabricante- Microsoft Soporte PremierMicrosoft Soporte PremierSZAS</v>
      </c>
      <c r="B3058" t="str">
        <f t="shared" ref="B3058" si="2030">E3058&amp;F3058</f>
        <v>SZASMicrosoft Soporte Premier</v>
      </c>
      <c r="D3058" t="s">
        <v>5156</v>
      </c>
      <c r="E3058" t="s">
        <v>5771</v>
      </c>
      <c r="F3058" s="37" t="s">
        <v>7648</v>
      </c>
      <c r="G3058" s="18" t="str">
        <f t="shared" ref="G3058" si="2031">D3058</f>
        <v>Servicios fabricante- Microsoft Soporte Premier</v>
      </c>
      <c r="H3058" s="18" t="s">
        <v>119</v>
      </c>
      <c r="I3058" s="37" t="s">
        <v>67</v>
      </c>
      <c r="J3058" t="s">
        <v>5772</v>
      </c>
      <c r="K3058" t="s">
        <v>65</v>
      </c>
      <c r="L3058" t="s">
        <v>3940</v>
      </c>
      <c r="M3058" t="s">
        <v>65</v>
      </c>
      <c r="N3058" s="37" t="s">
        <v>5159</v>
      </c>
      <c r="O3058" s="37" t="s">
        <v>66</v>
      </c>
      <c r="P3058" s="37" t="s">
        <v>1308</v>
      </c>
      <c r="Q3058" t="s">
        <v>5771</v>
      </c>
      <c r="R3058" t="s">
        <v>5160</v>
      </c>
      <c r="S3058" s="38">
        <v>62400000</v>
      </c>
      <c r="T3058" s="37">
        <v>1</v>
      </c>
      <c r="U3058" s="37">
        <v>1</v>
      </c>
      <c r="V3058" t="str">
        <f t="shared" ref="V3058" si="2032">H3058</f>
        <v>COP</v>
      </c>
    </row>
    <row r="3059" spans="1:22" x14ac:dyDescent="0.2">
      <c r="A3059" t="str">
        <f t="shared" ref="A3059" si="2033">D3059&amp;F3059&amp;E3059</f>
        <v>Servicios fabricante- Microsoft Soporte PremierMicrosoft Soporte PremierSZAL</v>
      </c>
      <c r="B3059" t="str">
        <f t="shared" ref="B3059" si="2034">E3059&amp;F3059</f>
        <v>SZALMicrosoft Soporte Premier</v>
      </c>
      <c r="D3059" t="s">
        <v>5156</v>
      </c>
      <c r="E3059" t="s">
        <v>5773</v>
      </c>
      <c r="F3059" s="37" t="s">
        <v>7648</v>
      </c>
      <c r="G3059" s="18" t="str">
        <f t="shared" ref="G3059" si="2035">D3059</f>
        <v>Servicios fabricante- Microsoft Soporte Premier</v>
      </c>
      <c r="H3059" s="18" t="s">
        <v>119</v>
      </c>
      <c r="I3059" s="37" t="s">
        <v>67</v>
      </c>
      <c r="J3059" t="s">
        <v>5774</v>
      </c>
      <c r="K3059" t="s">
        <v>65</v>
      </c>
      <c r="L3059" t="s">
        <v>3940</v>
      </c>
      <c r="M3059" t="s">
        <v>65</v>
      </c>
      <c r="N3059" s="37" t="s">
        <v>5159</v>
      </c>
      <c r="O3059" s="37" t="s">
        <v>66</v>
      </c>
      <c r="P3059" s="37" t="s">
        <v>1308</v>
      </c>
      <c r="Q3059" t="s">
        <v>5773</v>
      </c>
      <c r="R3059" t="s">
        <v>5160</v>
      </c>
      <c r="S3059" s="38">
        <v>41600000</v>
      </c>
      <c r="T3059" s="37">
        <v>1</v>
      </c>
      <c r="U3059" s="37">
        <v>1</v>
      </c>
      <c r="V3059" t="str">
        <f t="shared" ref="V3059" si="2036">H3059</f>
        <v>COP</v>
      </c>
    </row>
    <row r="3060" spans="1:22" x14ac:dyDescent="0.2">
      <c r="A3060" t="str">
        <f t="shared" ref="A3060" si="2037">D3060&amp;F3060&amp;E3060</f>
        <v>Servicios fabricante- Microsoft Soporte PremierMicrosoft Soporte PremierSZAK</v>
      </c>
      <c r="B3060" t="str">
        <f t="shared" ref="B3060" si="2038">E3060&amp;F3060</f>
        <v>SZAKMicrosoft Soporte Premier</v>
      </c>
      <c r="D3060" t="s">
        <v>5156</v>
      </c>
      <c r="E3060" t="s">
        <v>5775</v>
      </c>
      <c r="F3060" s="37" t="s">
        <v>7648</v>
      </c>
      <c r="G3060" s="18" t="str">
        <f t="shared" ref="G3060" si="2039">D3060</f>
        <v>Servicios fabricante- Microsoft Soporte Premier</v>
      </c>
      <c r="H3060" s="18" t="s">
        <v>119</v>
      </c>
      <c r="I3060" s="37" t="s">
        <v>67</v>
      </c>
      <c r="J3060" t="s">
        <v>5776</v>
      </c>
      <c r="K3060" t="s">
        <v>65</v>
      </c>
      <c r="L3060" t="s">
        <v>3940</v>
      </c>
      <c r="M3060" t="s">
        <v>65</v>
      </c>
      <c r="N3060" s="37" t="s">
        <v>5159</v>
      </c>
      <c r="O3060" s="37" t="s">
        <v>66</v>
      </c>
      <c r="P3060" s="37" t="s">
        <v>1308</v>
      </c>
      <c r="Q3060" t="s">
        <v>5775</v>
      </c>
      <c r="R3060" t="s">
        <v>5160</v>
      </c>
      <c r="S3060" s="38">
        <v>18400000</v>
      </c>
      <c r="T3060" s="37">
        <v>1</v>
      </c>
      <c r="U3060" s="37">
        <v>1</v>
      </c>
      <c r="V3060" t="str">
        <f t="shared" ref="V3060" si="2040">H3060</f>
        <v>COP</v>
      </c>
    </row>
    <row r="3061" spans="1:22" x14ac:dyDescent="0.2">
      <c r="A3061" t="str">
        <f t="shared" ref="A3061" si="2041">D3061&amp;F3061&amp;E3061</f>
        <v>Servicios fabricante- Microsoft Soporte PremierMicrosoft Soporte PremierSZAJ</v>
      </c>
      <c r="B3061" t="str">
        <f t="shared" ref="B3061" si="2042">E3061&amp;F3061</f>
        <v>SZAJMicrosoft Soporte Premier</v>
      </c>
      <c r="D3061" t="s">
        <v>5156</v>
      </c>
      <c r="E3061" t="s">
        <v>5777</v>
      </c>
      <c r="F3061" s="37" t="s">
        <v>7648</v>
      </c>
      <c r="G3061" s="18" t="str">
        <f t="shared" ref="G3061" si="2043">D3061</f>
        <v>Servicios fabricante- Microsoft Soporte Premier</v>
      </c>
      <c r="H3061" s="18" t="s">
        <v>119</v>
      </c>
      <c r="I3061" s="37" t="s">
        <v>67</v>
      </c>
      <c r="J3061" t="s">
        <v>5778</v>
      </c>
      <c r="K3061" t="s">
        <v>65</v>
      </c>
      <c r="L3061" t="s">
        <v>3940</v>
      </c>
      <c r="M3061" t="s">
        <v>65</v>
      </c>
      <c r="N3061" s="37" t="s">
        <v>5159</v>
      </c>
      <c r="O3061" s="37" t="s">
        <v>66</v>
      </c>
      <c r="P3061" s="37" t="s">
        <v>1308</v>
      </c>
      <c r="Q3061" t="s">
        <v>5777</v>
      </c>
      <c r="R3061" t="s">
        <v>5160</v>
      </c>
      <c r="S3061" s="38">
        <v>38000000</v>
      </c>
      <c r="T3061" s="37">
        <v>1</v>
      </c>
      <c r="U3061" s="37">
        <v>1</v>
      </c>
      <c r="V3061" t="str">
        <f t="shared" ref="V3061" si="2044">H3061</f>
        <v>COP</v>
      </c>
    </row>
    <row r="3062" spans="1:22" x14ac:dyDescent="0.2">
      <c r="A3062" t="str">
        <f t="shared" ref="A3062" si="2045">D3062&amp;F3062&amp;E3062</f>
        <v>Servicios fabricante- Microsoft Soporte PremierMicrosoft Soporte PremierSYVC</v>
      </c>
      <c r="B3062" t="str">
        <f t="shared" ref="B3062" si="2046">E3062&amp;F3062</f>
        <v>SYVCMicrosoft Soporte Premier</v>
      </c>
      <c r="D3062" t="s">
        <v>5156</v>
      </c>
      <c r="E3062" t="s">
        <v>5779</v>
      </c>
      <c r="F3062" s="37" t="s">
        <v>7648</v>
      </c>
      <c r="G3062" s="18" t="str">
        <f t="shared" ref="G3062" si="2047">D3062</f>
        <v>Servicios fabricante- Microsoft Soporte Premier</v>
      </c>
      <c r="H3062" s="18" t="s">
        <v>119</v>
      </c>
      <c r="I3062" s="37" t="s">
        <v>67</v>
      </c>
      <c r="J3062" t="s">
        <v>5780</v>
      </c>
      <c r="K3062" t="s">
        <v>65</v>
      </c>
      <c r="L3062" t="s">
        <v>3940</v>
      </c>
      <c r="M3062" t="s">
        <v>65</v>
      </c>
      <c r="N3062" s="37" t="s">
        <v>5159</v>
      </c>
      <c r="O3062" s="37" t="s">
        <v>66</v>
      </c>
      <c r="P3062" s="37" t="s">
        <v>1308</v>
      </c>
      <c r="Q3062" t="s">
        <v>5779</v>
      </c>
      <c r="R3062" t="s">
        <v>5160</v>
      </c>
      <c r="S3062" s="38">
        <v>53162400</v>
      </c>
      <c r="T3062" s="37">
        <v>1</v>
      </c>
      <c r="U3062" s="37">
        <v>1</v>
      </c>
      <c r="V3062" t="str">
        <f t="shared" ref="V3062" si="2048">H3062</f>
        <v>COP</v>
      </c>
    </row>
    <row r="3063" spans="1:22" x14ac:dyDescent="0.2">
      <c r="A3063" t="str">
        <f t="shared" ref="A3063" si="2049">D3063&amp;F3063&amp;E3063</f>
        <v>Servicios fabricante- Microsoft Soporte PremierMicrosoft Soporte PremierSXMO</v>
      </c>
      <c r="B3063" t="str">
        <f t="shared" ref="B3063" si="2050">E3063&amp;F3063</f>
        <v>SXMOMicrosoft Soporte Premier</v>
      </c>
      <c r="D3063" t="s">
        <v>5156</v>
      </c>
      <c r="E3063" t="s">
        <v>5781</v>
      </c>
      <c r="F3063" s="37" t="s">
        <v>7648</v>
      </c>
      <c r="G3063" s="18" t="str">
        <f t="shared" ref="G3063" si="2051">D3063</f>
        <v>Servicios fabricante- Microsoft Soporte Premier</v>
      </c>
      <c r="H3063" s="18" t="s">
        <v>119</v>
      </c>
      <c r="I3063" s="37" t="s">
        <v>67</v>
      </c>
      <c r="J3063" t="s">
        <v>5782</v>
      </c>
      <c r="K3063" t="s">
        <v>65</v>
      </c>
      <c r="L3063" t="s">
        <v>3940</v>
      </c>
      <c r="M3063" t="s">
        <v>65</v>
      </c>
      <c r="N3063" s="37" t="s">
        <v>5159</v>
      </c>
      <c r="O3063" s="37" t="s">
        <v>66</v>
      </c>
      <c r="P3063" s="37" t="s">
        <v>1308</v>
      </c>
      <c r="Q3063" t="s">
        <v>5781</v>
      </c>
      <c r="R3063" t="s">
        <v>5160</v>
      </c>
      <c r="S3063" s="38">
        <v>23200000</v>
      </c>
      <c r="T3063" s="37">
        <v>1</v>
      </c>
      <c r="U3063" s="37">
        <v>1</v>
      </c>
      <c r="V3063" t="str">
        <f t="shared" ref="V3063" si="2052">H3063</f>
        <v>COP</v>
      </c>
    </row>
    <row r="3064" spans="1:22" x14ac:dyDescent="0.2">
      <c r="A3064" t="str">
        <f t="shared" ref="A3064" si="2053">D3064&amp;F3064&amp;E3064</f>
        <v>Servicios fabricante- Microsoft Soporte PremierMicrosoft Soporte PremierSWYZ</v>
      </c>
      <c r="B3064" t="str">
        <f t="shared" ref="B3064" si="2054">E3064&amp;F3064</f>
        <v>SWYZMicrosoft Soporte Premier</v>
      </c>
      <c r="D3064" t="s">
        <v>5156</v>
      </c>
      <c r="E3064" t="s">
        <v>5783</v>
      </c>
      <c r="F3064" s="37" t="s">
        <v>7648</v>
      </c>
      <c r="G3064" s="18" t="str">
        <f t="shared" ref="G3064" si="2055">D3064</f>
        <v>Servicios fabricante- Microsoft Soporte Premier</v>
      </c>
      <c r="H3064" s="18" t="s">
        <v>119</v>
      </c>
      <c r="I3064" s="37" t="s">
        <v>67</v>
      </c>
      <c r="J3064" t="s">
        <v>5784</v>
      </c>
      <c r="K3064" t="s">
        <v>65</v>
      </c>
      <c r="L3064" t="s">
        <v>3940</v>
      </c>
      <c r="M3064" t="s">
        <v>65</v>
      </c>
      <c r="N3064" s="37" t="s">
        <v>5159</v>
      </c>
      <c r="O3064" s="37" t="s">
        <v>5171</v>
      </c>
      <c r="P3064" s="37" t="s">
        <v>1308</v>
      </c>
      <c r="Q3064" t="s">
        <v>5783</v>
      </c>
      <c r="R3064" t="s">
        <v>5160</v>
      </c>
      <c r="S3064" s="38">
        <v>17200000</v>
      </c>
      <c r="T3064" s="37">
        <v>1</v>
      </c>
      <c r="U3064" s="37">
        <v>1</v>
      </c>
      <c r="V3064" t="str">
        <f t="shared" ref="V3064" si="2056">H3064</f>
        <v>COP</v>
      </c>
    </row>
    <row r="3065" spans="1:22" x14ac:dyDescent="0.2">
      <c r="A3065" t="str">
        <f t="shared" ref="A3065" si="2057">D3065&amp;F3065&amp;E3065</f>
        <v>Servicios fabricante- Microsoft Soporte PremierMicrosoft Soporte PremierSWXX</v>
      </c>
      <c r="B3065" t="str">
        <f t="shared" ref="B3065" si="2058">E3065&amp;F3065</f>
        <v>SWXXMicrosoft Soporte Premier</v>
      </c>
      <c r="D3065" t="s">
        <v>5156</v>
      </c>
      <c r="E3065" t="s">
        <v>5785</v>
      </c>
      <c r="F3065" s="37" t="s">
        <v>7648</v>
      </c>
      <c r="G3065" s="18" t="str">
        <f t="shared" ref="G3065" si="2059">D3065</f>
        <v>Servicios fabricante- Microsoft Soporte Premier</v>
      </c>
      <c r="H3065" s="18" t="s">
        <v>119</v>
      </c>
      <c r="I3065" s="37" t="s">
        <v>67</v>
      </c>
      <c r="J3065" t="s">
        <v>5786</v>
      </c>
      <c r="K3065" t="s">
        <v>65</v>
      </c>
      <c r="L3065" t="s">
        <v>3940</v>
      </c>
      <c r="M3065" t="s">
        <v>65</v>
      </c>
      <c r="N3065" s="37" t="s">
        <v>5159</v>
      </c>
      <c r="O3065" s="37" t="s">
        <v>66</v>
      </c>
      <c r="P3065" s="37" t="s">
        <v>1308</v>
      </c>
      <c r="Q3065" t="s">
        <v>5785</v>
      </c>
      <c r="R3065" t="s">
        <v>5160</v>
      </c>
      <c r="S3065" s="38">
        <v>17200000</v>
      </c>
      <c r="T3065" s="37">
        <v>1</v>
      </c>
      <c r="U3065" s="37">
        <v>1</v>
      </c>
      <c r="V3065" t="str">
        <f t="shared" ref="V3065" si="2060">H3065</f>
        <v>COP</v>
      </c>
    </row>
    <row r="3066" spans="1:22" x14ac:dyDescent="0.2">
      <c r="A3066" t="str">
        <f t="shared" ref="A3066" si="2061">D3066&amp;F3066&amp;E3066</f>
        <v>Servicios fabricante- Microsoft Soporte PremierMicrosoft Soporte PremierSWXT</v>
      </c>
      <c r="B3066" t="str">
        <f t="shared" ref="B3066" si="2062">E3066&amp;F3066</f>
        <v>SWXTMicrosoft Soporte Premier</v>
      </c>
      <c r="D3066" t="s">
        <v>5156</v>
      </c>
      <c r="E3066" t="s">
        <v>5787</v>
      </c>
      <c r="F3066" s="37" t="s">
        <v>7648</v>
      </c>
      <c r="G3066" s="18" t="str">
        <f t="shared" ref="G3066" si="2063">D3066</f>
        <v>Servicios fabricante- Microsoft Soporte Premier</v>
      </c>
      <c r="H3066" s="18" t="s">
        <v>119</v>
      </c>
      <c r="I3066" s="37" t="s">
        <v>67</v>
      </c>
      <c r="J3066" t="s">
        <v>5788</v>
      </c>
      <c r="K3066" t="s">
        <v>65</v>
      </c>
      <c r="L3066" t="s">
        <v>3940</v>
      </c>
      <c r="M3066" t="s">
        <v>65</v>
      </c>
      <c r="N3066" s="37" t="s">
        <v>5159</v>
      </c>
      <c r="O3066" s="37" t="s">
        <v>66</v>
      </c>
      <c r="P3066" s="37" t="s">
        <v>1308</v>
      </c>
      <c r="Q3066" t="s">
        <v>5787</v>
      </c>
      <c r="R3066" t="s">
        <v>5160</v>
      </c>
      <c r="S3066" s="38">
        <v>25600000</v>
      </c>
      <c r="T3066" s="37">
        <v>1</v>
      </c>
      <c r="U3066" s="37">
        <v>1</v>
      </c>
      <c r="V3066" t="str">
        <f t="shared" ref="V3066" si="2064">H3066</f>
        <v>COP</v>
      </c>
    </row>
    <row r="3067" spans="1:22" x14ac:dyDescent="0.2">
      <c r="A3067" t="str">
        <f t="shared" ref="A3067" si="2065">D3067&amp;F3067&amp;E3067</f>
        <v>Servicios fabricante- Microsoft Soporte PremierMicrosoft Soporte PremierSWXP</v>
      </c>
      <c r="B3067" t="str">
        <f t="shared" ref="B3067" si="2066">E3067&amp;F3067</f>
        <v>SWXPMicrosoft Soporte Premier</v>
      </c>
      <c r="D3067" t="s">
        <v>5156</v>
      </c>
      <c r="E3067" t="s">
        <v>5789</v>
      </c>
      <c r="F3067" s="37" t="s">
        <v>7648</v>
      </c>
      <c r="G3067" s="18" t="str">
        <f t="shared" ref="G3067" si="2067">D3067</f>
        <v>Servicios fabricante- Microsoft Soporte Premier</v>
      </c>
      <c r="H3067" s="18" t="s">
        <v>119</v>
      </c>
      <c r="I3067" s="37" t="s">
        <v>67</v>
      </c>
      <c r="J3067" t="s">
        <v>5790</v>
      </c>
      <c r="K3067" t="s">
        <v>65</v>
      </c>
      <c r="L3067" t="s">
        <v>3940</v>
      </c>
      <c r="M3067" t="s">
        <v>65</v>
      </c>
      <c r="N3067" s="37" t="s">
        <v>5159</v>
      </c>
      <c r="O3067" s="37" t="s">
        <v>66</v>
      </c>
      <c r="P3067" s="37" t="s">
        <v>1308</v>
      </c>
      <c r="Q3067" t="s">
        <v>5789</v>
      </c>
      <c r="R3067" t="s">
        <v>5160</v>
      </c>
      <c r="S3067" s="38">
        <v>111600000</v>
      </c>
      <c r="T3067" s="37">
        <v>1</v>
      </c>
      <c r="U3067" s="37">
        <v>1</v>
      </c>
      <c r="V3067" t="str">
        <f t="shared" ref="V3067" si="2068">H3067</f>
        <v>COP</v>
      </c>
    </row>
    <row r="3068" spans="1:22" x14ac:dyDescent="0.2">
      <c r="A3068" t="str">
        <f t="shared" ref="A3068" si="2069">D3068&amp;F3068&amp;E3068</f>
        <v>Servicios fabricante- Microsoft Soporte PremierMicrosoft Soporte PremierSWXK</v>
      </c>
      <c r="B3068" t="str">
        <f t="shared" ref="B3068" si="2070">E3068&amp;F3068</f>
        <v>SWXKMicrosoft Soporte Premier</v>
      </c>
      <c r="D3068" t="s">
        <v>5156</v>
      </c>
      <c r="E3068" t="s">
        <v>5791</v>
      </c>
      <c r="F3068" s="37" t="s">
        <v>7648</v>
      </c>
      <c r="G3068" s="18" t="str">
        <f t="shared" ref="G3068" si="2071">D3068</f>
        <v>Servicios fabricante- Microsoft Soporte Premier</v>
      </c>
      <c r="H3068" s="18" t="s">
        <v>119</v>
      </c>
      <c r="I3068" s="37" t="s">
        <v>67</v>
      </c>
      <c r="J3068" t="s">
        <v>5792</v>
      </c>
      <c r="K3068" t="s">
        <v>65</v>
      </c>
      <c r="L3068" t="s">
        <v>3940</v>
      </c>
      <c r="M3068" t="s">
        <v>65</v>
      </c>
      <c r="N3068" s="37" t="s">
        <v>5159</v>
      </c>
      <c r="O3068" s="37" t="s">
        <v>66</v>
      </c>
      <c r="P3068" s="37" t="s">
        <v>1308</v>
      </c>
      <c r="Q3068" t="s">
        <v>5791</v>
      </c>
      <c r="R3068" t="s">
        <v>5160</v>
      </c>
      <c r="S3068" s="38">
        <v>123600000</v>
      </c>
      <c r="T3068" s="37">
        <v>1</v>
      </c>
      <c r="U3068" s="37">
        <v>1</v>
      </c>
      <c r="V3068" t="str">
        <f t="shared" ref="V3068" si="2072">H3068</f>
        <v>COP</v>
      </c>
    </row>
    <row r="3069" spans="1:22" x14ac:dyDescent="0.2">
      <c r="A3069" t="str">
        <f t="shared" ref="A3069" si="2073">D3069&amp;F3069&amp;E3069</f>
        <v>Servicios fabricante- Microsoft Soporte PremierMicrosoft Soporte PremierSWXH</v>
      </c>
      <c r="B3069" t="str">
        <f t="shared" ref="B3069" si="2074">E3069&amp;F3069</f>
        <v>SWXHMicrosoft Soporte Premier</v>
      </c>
      <c r="D3069" t="s">
        <v>5156</v>
      </c>
      <c r="E3069" t="s">
        <v>5793</v>
      </c>
      <c r="F3069" s="37" t="s">
        <v>7648</v>
      </c>
      <c r="G3069" s="18" t="str">
        <f t="shared" ref="G3069" si="2075">D3069</f>
        <v>Servicios fabricante- Microsoft Soporte Premier</v>
      </c>
      <c r="H3069" s="18" t="s">
        <v>119</v>
      </c>
      <c r="I3069" s="37" t="s">
        <v>67</v>
      </c>
      <c r="J3069" t="s">
        <v>5794</v>
      </c>
      <c r="K3069" t="s">
        <v>65</v>
      </c>
      <c r="L3069" t="s">
        <v>3940</v>
      </c>
      <c r="M3069" t="s">
        <v>65</v>
      </c>
      <c r="N3069" s="37" t="s">
        <v>5159</v>
      </c>
      <c r="O3069" s="37" t="s">
        <v>66</v>
      </c>
      <c r="P3069" s="37" t="s">
        <v>1308</v>
      </c>
      <c r="Q3069" t="s">
        <v>5793</v>
      </c>
      <c r="R3069" t="s">
        <v>5160</v>
      </c>
      <c r="S3069" s="38">
        <v>123600000</v>
      </c>
      <c r="T3069" s="37">
        <v>1</v>
      </c>
      <c r="U3069" s="37">
        <v>1</v>
      </c>
      <c r="V3069" t="str">
        <f t="shared" ref="V3069" si="2076">H3069</f>
        <v>COP</v>
      </c>
    </row>
    <row r="3070" spans="1:22" x14ac:dyDescent="0.2">
      <c r="A3070" t="str">
        <f t="shared" ref="A3070" si="2077">D3070&amp;F3070&amp;E3070</f>
        <v>Servicios fabricante- Microsoft Soporte PremierMicrosoft Soporte PremierSWXC</v>
      </c>
      <c r="B3070" t="str">
        <f t="shared" ref="B3070" si="2078">E3070&amp;F3070</f>
        <v>SWXCMicrosoft Soporte Premier</v>
      </c>
      <c r="D3070" t="s">
        <v>5156</v>
      </c>
      <c r="E3070" t="s">
        <v>5795</v>
      </c>
      <c r="F3070" s="37" t="s">
        <v>7648</v>
      </c>
      <c r="G3070" s="18" t="str">
        <f t="shared" ref="G3070" si="2079">D3070</f>
        <v>Servicios fabricante- Microsoft Soporte Premier</v>
      </c>
      <c r="H3070" s="18" t="s">
        <v>119</v>
      </c>
      <c r="I3070" s="37" t="s">
        <v>67</v>
      </c>
      <c r="J3070" t="s">
        <v>5796</v>
      </c>
      <c r="K3070" t="s">
        <v>65</v>
      </c>
      <c r="L3070" t="s">
        <v>3940</v>
      </c>
      <c r="M3070" t="s">
        <v>65</v>
      </c>
      <c r="N3070" s="37" t="s">
        <v>5159</v>
      </c>
      <c r="O3070" s="37" t="s">
        <v>66</v>
      </c>
      <c r="P3070" s="37" t="s">
        <v>1308</v>
      </c>
      <c r="Q3070" t="s">
        <v>5795</v>
      </c>
      <c r="R3070" t="s">
        <v>5160</v>
      </c>
      <c r="S3070" s="38">
        <v>17200000</v>
      </c>
      <c r="T3070" s="37">
        <v>1</v>
      </c>
      <c r="U3070" s="37">
        <v>1</v>
      </c>
      <c r="V3070" t="str">
        <f t="shared" ref="V3070" si="2080">H3070</f>
        <v>COP</v>
      </c>
    </row>
    <row r="3071" spans="1:22" x14ac:dyDescent="0.2">
      <c r="A3071" t="str">
        <f t="shared" ref="A3071" si="2081">D3071&amp;F3071&amp;E3071</f>
        <v>Servicios fabricante- Microsoft Soporte PremierMicrosoft Soporte PremierSWTPA</v>
      </c>
      <c r="B3071" t="str">
        <f t="shared" ref="B3071" si="2082">E3071&amp;F3071</f>
        <v>SWTPAMicrosoft Soporte Premier</v>
      </c>
      <c r="D3071" t="s">
        <v>5156</v>
      </c>
      <c r="E3071" t="s">
        <v>5797</v>
      </c>
      <c r="F3071" s="37" t="s">
        <v>7648</v>
      </c>
      <c r="G3071" s="18" t="str">
        <f t="shared" ref="G3071" si="2083">D3071</f>
        <v>Servicios fabricante- Microsoft Soporte Premier</v>
      </c>
      <c r="H3071" s="18" t="s">
        <v>119</v>
      </c>
      <c r="I3071" s="37" t="s">
        <v>67</v>
      </c>
      <c r="J3071" t="s">
        <v>5798</v>
      </c>
      <c r="K3071" t="s">
        <v>65</v>
      </c>
      <c r="L3071" t="s">
        <v>3940</v>
      </c>
      <c r="M3071" t="s">
        <v>65</v>
      </c>
      <c r="N3071" s="37" t="s">
        <v>5159</v>
      </c>
      <c r="O3071" s="37" t="s">
        <v>226</v>
      </c>
      <c r="P3071" s="37" t="s">
        <v>1308</v>
      </c>
      <c r="Q3071" t="s">
        <v>5797</v>
      </c>
      <c r="R3071" t="s">
        <v>5160</v>
      </c>
      <c r="S3071" s="38">
        <v>32400000</v>
      </c>
      <c r="T3071" s="37">
        <v>1</v>
      </c>
      <c r="U3071" s="37">
        <v>1</v>
      </c>
      <c r="V3071" t="str">
        <f t="shared" ref="V3071" si="2084">H3071</f>
        <v>COP</v>
      </c>
    </row>
    <row r="3072" spans="1:22" x14ac:dyDescent="0.2">
      <c r="A3072" t="str">
        <f t="shared" ref="A3072" si="2085">D3072&amp;F3072&amp;E3072</f>
        <v>Servicios fabricante- Microsoft Soporte PremierMicrosoft Soporte PremierSWJC</v>
      </c>
      <c r="B3072" t="str">
        <f t="shared" ref="B3072" si="2086">E3072&amp;F3072</f>
        <v>SWJCMicrosoft Soporte Premier</v>
      </c>
      <c r="D3072" t="s">
        <v>5156</v>
      </c>
      <c r="E3072" t="s">
        <v>5799</v>
      </c>
      <c r="F3072" s="37" t="s">
        <v>7648</v>
      </c>
      <c r="G3072" s="18" t="str">
        <f t="shared" ref="G3072" si="2087">D3072</f>
        <v>Servicios fabricante- Microsoft Soporte Premier</v>
      </c>
      <c r="H3072" s="18" t="s">
        <v>119</v>
      </c>
      <c r="I3072" s="37" t="s">
        <v>67</v>
      </c>
      <c r="J3072" t="s">
        <v>5800</v>
      </c>
      <c r="K3072" t="s">
        <v>65</v>
      </c>
      <c r="L3072" t="s">
        <v>3940</v>
      </c>
      <c r="M3072" t="s">
        <v>65</v>
      </c>
      <c r="N3072" s="37" t="s">
        <v>5159</v>
      </c>
      <c r="O3072" s="37" t="s">
        <v>5171</v>
      </c>
      <c r="P3072" s="37" t="s">
        <v>1308</v>
      </c>
      <c r="Q3072" t="s">
        <v>5799</v>
      </c>
      <c r="R3072" t="s">
        <v>5160</v>
      </c>
      <c r="S3072" s="38">
        <v>15200000</v>
      </c>
      <c r="T3072" s="37">
        <v>1</v>
      </c>
      <c r="U3072" s="37">
        <v>1</v>
      </c>
      <c r="V3072" t="str">
        <f t="shared" ref="V3072" si="2088">H3072</f>
        <v>COP</v>
      </c>
    </row>
    <row r="3073" spans="1:22" x14ac:dyDescent="0.2">
      <c r="A3073" t="str">
        <f t="shared" ref="A3073" si="2089">D3073&amp;F3073&amp;E3073</f>
        <v>Servicios fabricante- Microsoft Soporte PremierMicrosoft Soporte PremierSWDJ</v>
      </c>
      <c r="B3073" t="str">
        <f t="shared" ref="B3073" si="2090">E3073&amp;F3073</f>
        <v>SWDJMicrosoft Soporte Premier</v>
      </c>
      <c r="D3073" t="s">
        <v>5156</v>
      </c>
      <c r="E3073" t="s">
        <v>5801</v>
      </c>
      <c r="F3073" s="37" t="s">
        <v>7648</v>
      </c>
      <c r="G3073" s="18" t="str">
        <f t="shared" ref="G3073" si="2091">D3073</f>
        <v>Servicios fabricante- Microsoft Soporte Premier</v>
      </c>
      <c r="H3073" s="18" t="s">
        <v>119</v>
      </c>
      <c r="I3073" s="37" t="s">
        <v>67</v>
      </c>
      <c r="J3073" t="s">
        <v>5802</v>
      </c>
      <c r="K3073" t="s">
        <v>5386</v>
      </c>
      <c r="L3073" t="s">
        <v>3940</v>
      </c>
      <c r="M3073" t="s">
        <v>65</v>
      </c>
      <c r="N3073" s="37" t="s">
        <v>5159</v>
      </c>
      <c r="O3073" s="37" t="s">
        <v>5171</v>
      </c>
      <c r="P3073" s="37" t="s">
        <v>1308</v>
      </c>
      <c r="Q3073" t="s">
        <v>5801</v>
      </c>
      <c r="R3073" t="s">
        <v>5160</v>
      </c>
      <c r="S3073" s="38">
        <v>111600000</v>
      </c>
      <c r="T3073" s="37">
        <v>1</v>
      </c>
      <c r="U3073" s="37">
        <v>1</v>
      </c>
      <c r="V3073" t="str">
        <f t="shared" ref="V3073" si="2092">H3073</f>
        <v>COP</v>
      </c>
    </row>
    <row r="3074" spans="1:22" x14ac:dyDescent="0.2">
      <c r="A3074" t="str">
        <f t="shared" ref="A3074" si="2093">D3074&amp;F3074&amp;E3074</f>
        <v>Servicios fabricante- Microsoft Soporte PremierMicrosoft Soporte PremierSVRS</v>
      </c>
      <c r="B3074" t="str">
        <f t="shared" ref="B3074" si="2094">E3074&amp;F3074</f>
        <v>SVRSMicrosoft Soporte Premier</v>
      </c>
      <c r="D3074" t="s">
        <v>5156</v>
      </c>
      <c r="E3074" t="s">
        <v>5803</v>
      </c>
      <c r="F3074" s="37" t="s">
        <v>7648</v>
      </c>
      <c r="G3074" s="18" t="str">
        <f t="shared" ref="G3074" si="2095">D3074</f>
        <v>Servicios fabricante- Microsoft Soporte Premier</v>
      </c>
      <c r="H3074" s="18" t="s">
        <v>119</v>
      </c>
      <c r="I3074" s="37" t="s">
        <v>67</v>
      </c>
      <c r="J3074" t="s">
        <v>5804</v>
      </c>
      <c r="K3074" t="s">
        <v>65</v>
      </c>
      <c r="L3074" t="s">
        <v>3940</v>
      </c>
      <c r="M3074" t="s">
        <v>65</v>
      </c>
      <c r="N3074" s="37" t="s">
        <v>5159</v>
      </c>
      <c r="O3074" s="37" t="s">
        <v>66</v>
      </c>
      <c r="P3074" s="37" t="s">
        <v>1308</v>
      </c>
      <c r="Q3074" t="s">
        <v>5803</v>
      </c>
      <c r="R3074" t="s">
        <v>5160</v>
      </c>
      <c r="S3074" s="38">
        <v>48400000</v>
      </c>
      <c r="T3074" s="37">
        <v>1</v>
      </c>
      <c r="U3074" s="37">
        <v>1</v>
      </c>
      <c r="V3074" t="str">
        <f t="shared" ref="V3074" si="2096">H3074</f>
        <v>COP</v>
      </c>
    </row>
    <row r="3075" spans="1:22" x14ac:dyDescent="0.2">
      <c r="A3075" t="str">
        <f t="shared" ref="A3075" si="2097">D3075&amp;F3075&amp;E3075</f>
        <v>Servicios fabricante- Microsoft Soporte PremierMicrosoft Soporte PremierSVPS</v>
      </c>
      <c r="B3075" t="str">
        <f t="shared" ref="B3075" si="2098">E3075&amp;F3075</f>
        <v>SVPSMicrosoft Soporte Premier</v>
      </c>
      <c r="D3075" t="s">
        <v>5156</v>
      </c>
      <c r="E3075" t="s">
        <v>5805</v>
      </c>
      <c r="F3075" s="37" t="s">
        <v>7648</v>
      </c>
      <c r="G3075" s="18" t="str">
        <f t="shared" ref="G3075" si="2099">D3075</f>
        <v>Servicios fabricante- Microsoft Soporte Premier</v>
      </c>
      <c r="H3075" s="18" t="s">
        <v>119</v>
      </c>
      <c r="I3075" s="37" t="s">
        <v>67</v>
      </c>
      <c r="J3075" t="s">
        <v>5806</v>
      </c>
      <c r="K3075" t="s">
        <v>65</v>
      </c>
      <c r="L3075" t="s">
        <v>3940</v>
      </c>
      <c r="M3075" t="s">
        <v>65</v>
      </c>
      <c r="N3075" s="37" t="s">
        <v>5159</v>
      </c>
      <c r="O3075" s="37" t="s">
        <v>66</v>
      </c>
      <c r="P3075" s="37" t="s">
        <v>1308</v>
      </c>
      <c r="Q3075" t="s">
        <v>5805</v>
      </c>
      <c r="R3075" t="s">
        <v>5160</v>
      </c>
      <c r="S3075" s="38">
        <v>48400000</v>
      </c>
      <c r="T3075" s="37">
        <v>1</v>
      </c>
      <c r="U3075" s="37">
        <v>1</v>
      </c>
      <c r="V3075" t="str">
        <f t="shared" ref="V3075" si="2100">H3075</f>
        <v>COP</v>
      </c>
    </row>
    <row r="3076" spans="1:22" x14ac:dyDescent="0.2">
      <c r="A3076" t="str">
        <f t="shared" ref="A3076" si="2101">D3076&amp;F3076&amp;E3076</f>
        <v>Servicios fabricante- Microsoft Soporte PremierMicrosoft Soporte PremierSVAA</v>
      </c>
      <c r="B3076" t="str">
        <f t="shared" ref="B3076" si="2102">E3076&amp;F3076</f>
        <v>SVAAMicrosoft Soporte Premier</v>
      </c>
      <c r="D3076" t="s">
        <v>5156</v>
      </c>
      <c r="E3076" t="s">
        <v>5807</v>
      </c>
      <c r="F3076" s="37" t="s">
        <v>7648</v>
      </c>
      <c r="G3076" s="18" t="str">
        <f t="shared" ref="G3076" si="2103">D3076</f>
        <v>Servicios fabricante- Microsoft Soporte Premier</v>
      </c>
      <c r="H3076" s="18" t="s">
        <v>119</v>
      </c>
      <c r="I3076" s="37" t="s">
        <v>67</v>
      </c>
      <c r="J3076" t="s">
        <v>5808</v>
      </c>
      <c r="K3076" t="s">
        <v>65</v>
      </c>
      <c r="L3076" t="s">
        <v>3940</v>
      </c>
      <c r="M3076" t="s">
        <v>65</v>
      </c>
      <c r="N3076" s="37" t="s">
        <v>5159</v>
      </c>
      <c r="O3076" s="37" t="s">
        <v>66</v>
      </c>
      <c r="P3076" s="37" t="s">
        <v>1308</v>
      </c>
      <c r="Q3076" t="s">
        <v>5807</v>
      </c>
      <c r="R3076" t="s">
        <v>5160</v>
      </c>
      <c r="S3076" s="38">
        <v>52000000</v>
      </c>
      <c r="T3076" s="37">
        <v>1</v>
      </c>
      <c r="U3076" s="37">
        <v>1</v>
      </c>
      <c r="V3076" t="str">
        <f t="shared" ref="V3076" si="2104">H3076</f>
        <v>COP</v>
      </c>
    </row>
    <row r="3077" spans="1:22" x14ac:dyDescent="0.2">
      <c r="A3077" t="str">
        <f t="shared" ref="A3077" si="2105">D3077&amp;F3077&amp;E3077</f>
        <v>Servicios fabricante- Microsoft Soporte PremierMicrosoft Soporte PremierSUWQ</v>
      </c>
      <c r="B3077" t="str">
        <f t="shared" ref="B3077" si="2106">E3077&amp;F3077</f>
        <v>SUWQMicrosoft Soporte Premier</v>
      </c>
      <c r="D3077" t="s">
        <v>5156</v>
      </c>
      <c r="E3077" t="s">
        <v>5809</v>
      </c>
      <c r="F3077" s="37" t="s">
        <v>7648</v>
      </c>
      <c r="G3077" s="18" t="str">
        <f t="shared" ref="G3077" si="2107">D3077</f>
        <v>Servicios fabricante- Microsoft Soporte Premier</v>
      </c>
      <c r="H3077" s="18" t="s">
        <v>119</v>
      </c>
      <c r="I3077" s="37" t="s">
        <v>67</v>
      </c>
      <c r="J3077" t="s">
        <v>5810</v>
      </c>
      <c r="K3077" t="s">
        <v>65</v>
      </c>
      <c r="L3077" t="s">
        <v>3940</v>
      </c>
      <c r="M3077" t="s">
        <v>65</v>
      </c>
      <c r="N3077" s="37" t="s">
        <v>5159</v>
      </c>
      <c r="O3077" s="37" t="s">
        <v>5171</v>
      </c>
      <c r="P3077" s="37" t="s">
        <v>1308</v>
      </c>
      <c r="Q3077" t="s">
        <v>5809</v>
      </c>
      <c r="R3077" t="s">
        <v>5160</v>
      </c>
      <c r="S3077" s="38">
        <v>111600000</v>
      </c>
      <c r="T3077" s="37">
        <v>1</v>
      </c>
      <c r="U3077" s="37">
        <v>1</v>
      </c>
      <c r="V3077" t="str">
        <f t="shared" ref="V3077" si="2108">H3077</f>
        <v>COP</v>
      </c>
    </row>
    <row r="3078" spans="1:22" x14ac:dyDescent="0.2">
      <c r="A3078" t="str">
        <f t="shared" ref="A3078" si="2109">D3078&amp;F3078&amp;E3078</f>
        <v>Servicios fabricante- Microsoft Soporte PremierMicrosoft Soporte PremierSUPY</v>
      </c>
      <c r="B3078" t="str">
        <f t="shared" ref="B3078" si="2110">E3078&amp;F3078</f>
        <v>SUPYMicrosoft Soporte Premier</v>
      </c>
      <c r="D3078" t="s">
        <v>5156</v>
      </c>
      <c r="E3078" t="s">
        <v>5811</v>
      </c>
      <c r="F3078" s="37" t="s">
        <v>7648</v>
      </c>
      <c r="G3078" s="18" t="str">
        <f t="shared" ref="G3078" si="2111">D3078</f>
        <v>Servicios fabricante- Microsoft Soporte Premier</v>
      </c>
      <c r="H3078" s="18" t="s">
        <v>119</v>
      </c>
      <c r="I3078" s="37" t="s">
        <v>67</v>
      </c>
      <c r="J3078" t="s">
        <v>5812</v>
      </c>
      <c r="K3078" t="s">
        <v>65</v>
      </c>
      <c r="L3078" t="s">
        <v>3940</v>
      </c>
      <c r="M3078" t="s">
        <v>65</v>
      </c>
      <c r="N3078" s="37" t="s">
        <v>5159</v>
      </c>
      <c r="O3078" s="37" t="s">
        <v>5171</v>
      </c>
      <c r="P3078" s="37" t="s">
        <v>1308</v>
      </c>
      <c r="Q3078" t="s">
        <v>5811</v>
      </c>
      <c r="R3078" t="s">
        <v>5160</v>
      </c>
      <c r="S3078" s="38">
        <v>127600000</v>
      </c>
      <c r="T3078" s="37">
        <v>1</v>
      </c>
      <c r="U3078" s="37">
        <v>1</v>
      </c>
      <c r="V3078" t="str">
        <f t="shared" ref="V3078" si="2112">H3078</f>
        <v>COP</v>
      </c>
    </row>
    <row r="3079" spans="1:22" x14ac:dyDescent="0.2">
      <c r="A3079" t="str">
        <f t="shared" ref="A3079" si="2113">D3079&amp;F3079&amp;E3079</f>
        <v>Servicios fabricante- Microsoft Soporte PremierMicrosoft Soporte PremierSUPU</v>
      </c>
      <c r="B3079" t="str">
        <f t="shared" ref="B3079" si="2114">E3079&amp;F3079</f>
        <v>SUPUMicrosoft Soporte Premier</v>
      </c>
      <c r="D3079" t="s">
        <v>5156</v>
      </c>
      <c r="E3079" t="s">
        <v>5813</v>
      </c>
      <c r="F3079" s="37" t="s">
        <v>7648</v>
      </c>
      <c r="G3079" s="18" t="str">
        <f t="shared" ref="G3079" si="2115">D3079</f>
        <v>Servicios fabricante- Microsoft Soporte Premier</v>
      </c>
      <c r="H3079" s="18" t="s">
        <v>119</v>
      </c>
      <c r="I3079" s="37" t="s">
        <v>67</v>
      </c>
      <c r="J3079" t="s">
        <v>5814</v>
      </c>
      <c r="K3079" t="s">
        <v>65</v>
      </c>
      <c r="L3079" t="s">
        <v>3940</v>
      </c>
      <c r="M3079" t="s">
        <v>65</v>
      </c>
      <c r="N3079" s="37" t="s">
        <v>5159</v>
      </c>
      <c r="O3079" s="37" t="s">
        <v>5171</v>
      </c>
      <c r="P3079" s="37" t="s">
        <v>1308</v>
      </c>
      <c r="Q3079" t="s">
        <v>5813</v>
      </c>
      <c r="R3079" t="s">
        <v>5160</v>
      </c>
      <c r="S3079" s="38">
        <v>15200000</v>
      </c>
      <c r="T3079" s="37">
        <v>1</v>
      </c>
      <c r="U3079" s="37">
        <v>1</v>
      </c>
      <c r="V3079" t="str">
        <f t="shared" ref="V3079" si="2116">H3079</f>
        <v>COP</v>
      </c>
    </row>
    <row r="3080" spans="1:22" x14ac:dyDescent="0.2">
      <c r="A3080" t="str">
        <f t="shared" ref="A3080" si="2117">D3080&amp;F3080&amp;E3080</f>
        <v>Servicios fabricante- Microsoft Soporte PremierMicrosoft Soporte PremierSUOT</v>
      </c>
      <c r="B3080" t="str">
        <f t="shared" ref="B3080" si="2118">E3080&amp;F3080</f>
        <v>SUOTMicrosoft Soporte Premier</v>
      </c>
      <c r="D3080" t="s">
        <v>5156</v>
      </c>
      <c r="E3080" t="s">
        <v>5815</v>
      </c>
      <c r="F3080" s="37" t="s">
        <v>7648</v>
      </c>
      <c r="G3080" s="18" t="str">
        <f t="shared" ref="G3080" si="2119">D3080</f>
        <v>Servicios fabricante- Microsoft Soporte Premier</v>
      </c>
      <c r="H3080" s="18" t="s">
        <v>119</v>
      </c>
      <c r="I3080" s="37" t="s">
        <v>67</v>
      </c>
      <c r="J3080" t="s">
        <v>5816</v>
      </c>
      <c r="K3080" t="s">
        <v>65</v>
      </c>
      <c r="L3080" t="s">
        <v>3940</v>
      </c>
      <c r="M3080" t="s">
        <v>65</v>
      </c>
      <c r="N3080" s="37" t="s">
        <v>5159</v>
      </c>
      <c r="O3080" s="37" t="s">
        <v>5171</v>
      </c>
      <c r="P3080" s="37" t="s">
        <v>1308</v>
      </c>
      <c r="Q3080" t="s">
        <v>5815</v>
      </c>
      <c r="R3080" t="s">
        <v>5160</v>
      </c>
      <c r="S3080" s="38">
        <v>123600000</v>
      </c>
      <c r="T3080" s="37">
        <v>1</v>
      </c>
      <c r="U3080" s="37">
        <v>1</v>
      </c>
      <c r="V3080" t="str">
        <f t="shared" ref="V3080" si="2120">H3080</f>
        <v>COP</v>
      </c>
    </row>
    <row r="3081" spans="1:22" x14ac:dyDescent="0.2">
      <c r="A3081" t="str">
        <f t="shared" ref="A3081" si="2121">D3081&amp;F3081&amp;E3081</f>
        <v>Servicios fabricante- Microsoft Soporte PremierMicrosoft Soporte PremierSUOL</v>
      </c>
      <c r="B3081" t="str">
        <f t="shared" ref="B3081" si="2122">E3081&amp;F3081</f>
        <v>SUOLMicrosoft Soporte Premier</v>
      </c>
      <c r="D3081" t="s">
        <v>5156</v>
      </c>
      <c r="E3081" t="s">
        <v>5817</v>
      </c>
      <c r="F3081" s="37" t="s">
        <v>7648</v>
      </c>
      <c r="G3081" s="18" t="str">
        <f t="shared" ref="G3081" si="2123">D3081</f>
        <v>Servicios fabricante- Microsoft Soporte Premier</v>
      </c>
      <c r="H3081" s="18" t="s">
        <v>119</v>
      </c>
      <c r="I3081" s="37" t="s">
        <v>67</v>
      </c>
      <c r="J3081" t="s">
        <v>5818</v>
      </c>
      <c r="K3081" t="s">
        <v>65</v>
      </c>
      <c r="L3081" t="s">
        <v>3940</v>
      </c>
      <c r="M3081" t="s">
        <v>65</v>
      </c>
      <c r="N3081" s="37" t="s">
        <v>5159</v>
      </c>
      <c r="O3081" s="37" t="s">
        <v>5171</v>
      </c>
      <c r="P3081" s="37" t="s">
        <v>1308</v>
      </c>
      <c r="Q3081" t="s">
        <v>5817</v>
      </c>
      <c r="R3081" t="s">
        <v>5160</v>
      </c>
      <c r="S3081" s="38">
        <v>141600000</v>
      </c>
      <c r="T3081" s="37">
        <v>1</v>
      </c>
      <c r="U3081" s="37">
        <v>1</v>
      </c>
      <c r="V3081" t="str">
        <f t="shared" ref="V3081" si="2124">H3081</f>
        <v>COP</v>
      </c>
    </row>
    <row r="3082" spans="1:22" x14ac:dyDescent="0.2">
      <c r="A3082" t="str">
        <f t="shared" ref="A3082" si="2125">D3082&amp;F3082&amp;E3082</f>
        <v>Servicios fabricante- Microsoft Soporte PremierMicrosoft Soporte PremierSULA</v>
      </c>
      <c r="B3082" t="str">
        <f t="shared" ref="B3082" si="2126">E3082&amp;F3082</f>
        <v>SULAMicrosoft Soporte Premier</v>
      </c>
      <c r="D3082" t="s">
        <v>5156</v>
      </c>
      <c r="E3082" t="s">
        <v>5819</v>
      </c>
      <c r="F3082" s="37" t="s">
        <v>7648</v>
      </c>
      <c r="G3082" s="18" t="str">
        <f t="shared" ref="G3082" si="2127">D3082</f>
        <v>Servicios fabricante- Microsoft Soporte Premier</v>
      </c>
      <c r="H3082" s="18" t="s">
        <v>119</v>
      </c>
      <c r="I3082" s="37" t="s">
        <v>67</v>
      </c>
      <c r="J3082" t="s">
        <v>5820</v>
      </c>
      <c r="K3082" t="s">
        <v>65</v>
      </c>
      <c r="L3082" t="s">
        <v>3940</v>
      </c>
      <c r="M3082" t="s">
        <v>65</v>
      </c>
      <c r="N3082" s="37" t="s">
        <v>5159</v>
      </c>
      <c r="O3082" s="37" t="s">
        <v>5171</v>
      </c>
      <c r="P3082" s="37" t="s">
        <v>1308</v>
      </c>
      <c r="Q3082" t="s">
        <v>5819</v>
      </c>
      <c r="R3082" t="s">
        <v>5160</v>
      </c>
      <c r="S3082" s="38">
        <v>111600000</v>
      </c>
      <c r="T3082" s="37">
        <v>1</v>
      </c>
      <c r="U3082" s="37">
        <v>1</v>
      </c>
      <c r="V3082" t="str">
        <f t="shared" ref="V3082" si="2128">H3082</f>
        <v>COP</v>
      </c>
    </row>
    <row r="3083" spans="1:22" x14ac:dyDescent="0.2">
      <c r="A3083" t="str">
        <f t="shared" ref="A3083" si="2129">D3083&amp;F3083&amp;E3083</f>
        <v>Servicios fabricante- Microsoft Soporte PremierMicrosoft Soporte PremierSUKW</v>
      </c>
      <c r="B3083" t="str">
        <f t="shared" ref="B3083" si="2130">E3083&amp;F3083</f>
        <v>SUKWMicrosoft Soporte Premier</v>
      </c>
      <c r="D3083" t="s">
        <v>5156</v>
      </c>
      <c r="E3083" t="s">
        <v>5821</v>
      </c>
      <c r="F3083" s="37" t="s">
        <v>7648</v>
      </c>
      <c r="G3083" s="18" t="str">
        <f t="shared" ref="G3083" si="2131">D3083</f>
        <v>Servicios fabricante- Microsoft Soporte Premier</v>
      </c>
      <c r="H3083" s="18" t="s">
        <v>119</v>
      </c>
      <c r="I3083" s="37" t="s">
        <v>67</v>
      </c>
      <c r="J3083" t="s">
        <v>5822</v>
      </c>
      <c r="K3083" t="s">
        <v>65</v>
      </c>
      <c r="L3083" t="s">
        <v>3940</v>
      </c>
      <c r="M3083" t="s">
        <v>65</v>
      </c>
      <c r="N3083" s="37" t="s">
        <v>5159</v>
      </c>
      <c r="O3083" s="37" t="s">
        <v>5171</v>
      </c>
      <c r="P3083" s="37" t="s">
        <v>1308</v>
      </c>
      <c r="Q3083" t="s">
        <v>5821</v>
      </c>
      <c r="R3083" t="s">
        <v>5160</v>
      </c>
      <c r="S3083" s="38">
        <v>111600000</v>
      </c>
      <c r="T3083" s="37">
        <v>1</v>
      </c>
      <c r="U3083" s="37">
        <v>1</v>
      </c>
      <c r="V3083" t="str">
        <f t="shared" ref="V3083" si="2132">H3083</f>
        <v>COP</v>
      </c>
    </row>
    <row r="3084" spans="1:22" x14ac:dyDescent="0.2">
      <c r="A3084" t="str">
        <f t="shared" ref="A3084" si="2133">D3084&amp;F3084&amp;E3084</f>
        <v>Servicios fabricante- Microsoft Soporte PremierMicrosoft Soporte PremierSUKD</v>
      </c>
      <c r="B3084" t="str">
        <f t="shared" ref="B3084" si="2134">E3084&amp;F3084</f>
        <v>SUKDMicrosoft Soporte Premier</v>
      </c>
      <c r="D3084" t="s">
        <v>5156</v>
      </c>
      <c r="E3084" t="s">
        <v>5823</v>
      </c>
      <c r="F3084" s="37" t="s">
        <v>7648</v>
      </c>
      <c r="G3084" s="18" t="str">
        <f t="shared" ref="G3084" si="2135">D3084</f>
        <v>Servicios fabricante- Microsoft Soporte Premier</v>
      </c>
      <c r="H3084" s="18" t="s">
        <v>119</v>
      </c>
      <c r="I3084" s="37" t="s">
        <v>67</v>
      </c>
      <c r="J3084" t="s">
        <v>5824</v>
      </c>
      <c r="K3084" t="s">
        <v>65</v>
      </c>
      <c r="L3084" t="s">
        <v>3940</v>
      </c>
      <c r="M3084" t="s">
        <v>65</v>
      </c>
      <c r="N3084" s="37" t="s">
        <v>5159</v>
      </c>
      <c r="O3084" s="37" t="s">
        <v>5171</v>
      </c>
      <c r="P3084" s="37" t="s">
        <v>1308</v>
      </c>
      <c r="Q3084" t="s">
        <v>5823</v>
      </c>
      <c r="R3084" t="s">
        <v>5160</v>
      </c>
      <c r="S3084" s="38">
        <v>111600000</v>
      </c>
      <c r="T3084" s="37">
        <v>1</v>
      </c>
      <c r="U3084" s="37">
        <v>1</v>
      </c>
      <c r="V3084" t="str">
        <f t="shared" ref="V3084" si="2136">H3084</f>
        <v>COP</v>
      </c>
    </row>
    <row r="3085" spans="1:22" x14ac:dyDescent="0.2">
      <c r="A3085" t="str">
        <f t="shared" ref="A3085" si="2137">D3085&amp;F3085&amp;E3085</f>
        <v>Servicios fabricante- Microsoft Soporte PremierMicrosoft Soporte PremierSUDU5</v>
      </c>
      <c r="B3085" t="str">
        <f t="shared" ref="B3085" si="2138">E3085&amp;F3085</f>
        <v>SUDU5Microsoft Soporte Premier</v>
      </c>
      <c r="D3085" t="s">
        <v>5156</v>
      </c>
      <c r="E3085" t="s">
        <v>5825</v>
      </c>
      <c r="F3085" s="37" t="s">
        <v>7648</v>
      </c>
      <c r="G3085" s="18" t="str">
        <f t="shared" ref="G3085" si="2139">D3085</f>
        <v>Servicios fabricante- Microsoft Soporte Premier</v>
      </c>
      <c r="H3085" s="18" t="s">
        <v>119</v>
      </c>
      <c r="I3085" s="37" t="s">
        <v>67</v>
      </c>
      <c r="J3085" t="s">
        <v>5826</v>
      </c>
      <c r="K3085" t="s">
        <v>210</v>
      </c>
      <c r="L3085" t="s">
        <v>3940</v>
      </c>
      <c r="M3085" t="s">
        <v>65</v>
      </c>
      <c r="N3085" s="37" t="s">
        <v>5159</v>
      </c>
      <c r="O3085" s="37" t="s">
        <v>5171</v>
      </c>
      <c r="P3085" s="37" t="s">
        <v>1308</v>
      </c>
      <c r="Q3085" t="s">
        <v>5825</v>
      </c>
      <c r="R3085" t="s">
        <v>5160</v>
      </c>
      <c r="S3085" s="38">
        <v>0</v>
      </c>
      <c r="T3085" s="37">
        <v>1</v>
      </c>
      <c r="U3085" s="37">
        <v>1</v>
      </c>
      <c r="V3085" t="str">
        <f t="shared" ref="V3085" si="2140">H3085</f>
        <v>COP</v>
      </c>
    </row>
    <row r="3086" spans="1:22" x14ac:dyDescent="0.2">
      <c r="A3086" t="str">
        <f t="shared" ref="A3086" si="2141">D3086&amp;F3086&amp;E3086</f>
        <v>Servicios fabricante- Microsoft Soporte PremierMicrosoft Soporte PremierSUDU4</v>
      </c>
      <c r="B3086" t="str">
        <f t="shared" ref="B3086" si="2142">E3086&amp;F3086</f>
        <v>SUDU4Microsoft Soporte Premier</v>
      </c>
      <c r="D3086" t="s">
        <v>5156</v>
      </c>
      <c r="E3086" t="s">
        <v>5827</v>
      </c>
      <c r="F3086" s="37" t="s">
        <v>7648</v>
      </c>
      <c r="G3086" s="18" t="str">
        <f t="shared" ref="G3086" si="2143">D3086</f>
        <v>Servicios fabricante- Microsoft Soporte Premier</v>
      </c>
      <c r="H3086" s="18" t="s">
        <v>119</v>
      </c>
      <c r="I3086" s="37" t="s">
        <v>67</v>
      </c>
      <c r="J3086" t="s">
        <v>5828</v>
      </c>
      <c r="K3086" t="s">
        <v>5386</v>
      </c>
      <c r="L3086" t="s">
        <v>3940</v>
      </c>
      <c r="M3086" t="s">
        <v>65</v>
      </c>
      <c r="N3086" s="37" t="s">
        <v>5159</v>
      </c>
      <c r="O3086" s="37" t="s">
        <v>5171</v>
      </c>
      <c r="P3086" s="37" t="s">
        <v>1308</v>
      </c>
      <c r="Q3086" t="s">
        <v>5827</v>
      </c>
      <c r="R3086" t="s">
        <v>5160</v>
      </c>
      <c r="S3086" s="38">
        <v>1506070896</v>
      </c>
      <c r="T3086" s="37">
        <v>1</v>
      </c>
      <c r="U3086" s="37">
        <v>1</v>
      </c>
      <c r="V3086" t="str">
        <f t="shared" ref="V3086" si="2144">H3086</f>
        <v>COP</v>
      </c>
    </row>
    <row r="3087" spans="1:22" x14ac:dyDescent="0.2">
      <c r="A3087" t="str">
        <f t="shared" ref="A3087" si="2145">D3087&amp;F3087&amp;E3087</f>
        <v>Servicios fabricante- Microsoft Soporte PremierMicrosoft Soporte PremierSUDU3</v>
      </c>
      <c r="B3087" t="str">
        <f t="shared" ref="B3087" si="2146">E3087&amp;F3087</f>
        <v>SUDU3Microsoft Soporte Premier</v>
      </c>
      <c r="D3087" t="s">
        <v>5156</v>
      </c>
      <c r="E3087" t="s">
        <v>5829</v>
      </c>
      <c r="F3087" s="37" t="s">
        <v>7648</v>
      </c>
      <c r="G3087" s="18" t="str">
        <f t="shared" ref="G3087" si="2147">D3087</f>
        <v>Servicios fabricante- Microsoft Soporte Premier</v>
      </c>
      <c r="H3087" s="18" t="s">
        <v>119</v>
      </c>
      <c r="I3087" s="37" t="s">
        <v>67</v>
      </c>
      <c r="J3087" t="s">
        <v>5830</v>
      </c>
      <c r="K3087" t="s">
        <v>5386</v>
      </c>
      <c r="L3087" t="s">
        <v>3940</v>
      </c>
      <c r="M3087" t="s">
        <v>65</v>
      </c>
      <c r="N3087" s="37" t="s">
        <v>5159</v>
      </c>
      <c r="O3087" s="37" t="s">
        <v>5171</v>
      </c>
      <c r="P3087" s="37" t="s">
        <v>1308</v>
      </c>
      <c r="Q3087" t="s">
        <v>5829</v>
      </c>
      <c r="R3087" t="s">
        <v>5160</v>
      </c>
      <c r="S3087" s="38">
        <v>1137632284.8</v>
      </c>
      <c r="T3087" s="37">
        <v>1</v>
      </c>
      <c r="U3087" s="37">
        <v>1</v>
      </c>
      <c r="V3087" t="str">
        <f t="shared" ref="V3087" si="2148">H3087</f>
        <v>COP</v>
      </c>
    </row>
    <row r="3088" spans="1:22" x14ac:dyDescent="0.2">
      <c r="A3088" t="str">
        <f t="shared" ref="A3088" si="2149">D3088&amp;F3088&amp;E3088</f>
        <v>Servicios fabricante- Microsoft Soporte PremierMicrosoft Soporte PremierSUDU2</v>
      </c>
      <c r="B3088" t="str">
        <f t="shared" ref="B3088" si="2150">E3088&amp;F3088</f>
        <v>SUDU2Microsoft Soporte Premier</v>
      </c>
      <c r="D3088" t="s">
        <v>5156</v>
      </c>
      <c r="E3088" t="s">
        <v>5831</v>
      </c>
      <c r="F3088" s="37" t="s">
        <v>7648</v>
      </c>
      <c r="G3088" s="18" t="str">
        <f t="shared" ref="G3088" si="2151">D3088</f>
        <v>Servicios fabricante- Microsoft Soporte Premier</v>
      </c>
      <c r="H3088" s="18" t="s">
        <v>119</v>
      </c>
      <c r="I3088" s="37" t="s">
        <v>67</v>
      </c>
      <c r="J3088" t="s">
        <v>5832</v>
      </c>
      <c r="K3088" t="s">
        <v>5386</v>
      </c>
      <c r="L3088" t="s">
        <v>3940</v>
      </c>
      <c r="M3088" t="s">
        <v>65</v>
      </c>
      <c r="N3088" s="37" t="s">
        <v>5159</v>
      </c>
      <c r="O3088" s="37" t="s">
        <v>5171</v>
      </c>
      <c r="P3088" s="37" t="s">
        <v>1308</v>
      </c>
      <c r="Q3088" t="s">
        <v>5831</v>
      </c>
      <c r="R3088" t="s">
        <v>5160</v>
      </c>
      <c r="S3088" s="38">
        <v>762895478.39999998</v>
      </c>
      <c r="T3088" s="37">
        <v>1</v>
      </c>
      <c r="U3088" s="37">
        <v>1</v>
      </c>
      <c r="V3088" t="str">
        <f t="shared" ref="V3088" si="2152">H3088</f>
        <v>COP</v>
      </c>
    </row>
    <row r="3089" spans="1:22" x14ac:dyDescent="0.2">
      <c r="A3089" t="str">
        <f t="shared" ref="A3089" si="2153">D3089&amp;F3089&amp;E3089</f>
        <v>Servicios fabricante- Microsoft Soporte PremierMicrosoft Soporte PremierSUDU1</v>
      </c>
      <c r="B3089" t="str">
        <f t="shared" ref="B3089" si="2154">E3089&amp;F3089</f>
        <v>SUDU1Microsoft Soporte Premier</v>
      </c>
      <c r="D3089" t="s">
        <v>5156</v>
      </c>
      <c r="E3089" t="s">
        <v>5833</v>
      </c>
      <c r="F3089" s="37" t="s">
        <v>7648</v>
      </c>
      <c r="G3089" s="18" t="str">
        <f t="shared" ref="G3089" si="2155">D3089</f>
        <v>Servicios fabricante- Microsoft Soporte Premier</v>
      </c>
      <c r="H3089" s="18" t="s">
        <v>119</v>
      </c>
      <c r="I3089" s="37" t="s">
        <v>67</v>
      </c>
      <c r="J3089" t="s">
        <v>5834</v>
      </c>
      <c r="K3089" t="s">
        <v>5386</v>
      </c>
      <c r="L3089" t="s">
        <v>3940</v>
      </c>
      <c r="M3089" t="s">
        <v>65</v>
      </c>
      <c r="N3089" s="37" t="s">
        <v>5159</v>
      </c>
      <c r="O3089" s="37" t="s">
        <v>5171</v>
      </c>
      <c r="P3089" s="37" t="s">
        <v>1308</v>
      </c>
      <c r="Q3089" t="s">
        <v>5833</v>
      </c>
      <c r="R3089" t="s">
        <v>5160</v>
      </c>
      <c r="S3089" s="38">
        <v>381860476.80000001</v>
      </c>
      <c r="T3089" s="37">
        <v>1</v>
      </c>
      <c r="U3089" s="37">
        <v>1</v>
      </c>
      <c r="V3089" t="str">
        <f t="shared" ref="V3089" si="2156">H3089</f>
        <v>COP</v>
      </c>
    </row>
    <row r="3090" spans="1:22" x14ac:dyDescent="0.2">
      <c r="A3090" t="str">
        <f t="shared" ref="A3090" si="2157">D3090&amp;F3090&amp;E3090</f>
        <v>Servicios fabricante- Microsoft Soporte PremierMicrosoft Soporte PremierSUDF</v>
      </c>
      <c r="B3090" t="str">
        <f t="shared" ref="B3090" si="2158">E3090&amp;F3090</f>
        <v>SUDFMicrosoft Soporte Premier</v>
      </c>
      <c r="D3090" t="s">
        <v>5156</v>
      </c>
      <c r="E3090" t="s">
        <v>5835</v>
      </c>
      <c r="F3090" s="37" t="s">
        <v>7648</v>
      </c>
      <c r="G3090" s="18" t="str">
        <f t="shared" ref="G3090" si="2159">D3090</f>
        <v>Servicios fabricante- Microsoft Soporte Premier</v>
      </c>
      <c r="H3090" s="18" t="s">
        <v>119</v>
      </c>
      <c r="I3090" s="37" t="s">
        <v>67</v>
      </c>
      <c r="J3090" t="s">
        <v>5836</v>
      </c>
      <c r="K3090" t="s">
        <v>65</v>
      </c>
      <c r="L3090" t="s">
        <v>3940</v>
      </c>
      <c r="M3090" t="s">
        <v>65</v>
      </c>
      <c r="N3090" s="37" t="s">
        <v>5159</v>
      </c>
      <c r="O3090" s="37" t="s">
        <v>5171</v>
      </c>
      <c r="P3090" s="37" t="s">
        <v>1308</v>
      </c>
      <c r="Q3090" t="s">
        <v>5835</v>
      </c>
      <c r="R3090" t="s">
        <v>5160</v>
      </c>
      <c r="S3090" s="38">
        <v>0</v>
      </c>
      <c r="T3090" s="37">
        <v>1</v>
      </c>
      <c r="U3090" s="37">
        <v>1</v>
      </c>
      <c r="V3090" t="str">
        <f t="shared" ref="V3090" si="2160">H3090</f>
        <v>COP</v>
      </c>
    </row>
    <row r="3091" spans="1:22" x14ac:dyDescent="0.2">
      <c r="A3091" t="str">
        <f t="shared" ref="A3091" si="2161">D3091&amp;F3091&amp;E3091</f>
        <v>Servicios fabricante- Microsoft Soporte PremierMicrosoft Soporte PremierSUAA</v>
      </c>
      <c r="B3091" t="str">
        <f t="shared" ref="B3091" si="2162">E3091&amp;F3091</f>
        <v>SUAAMicrosoft Soporte Premier</v>
      </c>
      <c r="D3091" t="s">
        <v>5156</v>
      </c>
      <c r="E3091" t="s">
        <v>5837</v>
      </c>
      <c r="F3091" s="37" t="s">
        <v>7648</v>
      </c>
      <c r="G3091" s="18" t="str">
        <f t="shared" ref="G3091" si="2163">D3091</f>
        <v>Servicios fabricante- Microsoft Soporte Premier</v>
      </c>
      <c r="H3091" s="18" t="s">
        <v>119</v>
      </c>
      <c r="I3091" s="37" t="s">
        <v>67</v>
      </c>
      <c r="J3091" t="s">
        <v>5838</v>
      </c>
      <c r="K3091" t="s">
        <v>65</v>
      </c>
      <c r="L3091" t="s">
        <v>3940</v>
      </c>
      <c r="M3091" t="s">
        <v>65</v>
      </c>
      <c r="N3091" s="37" t="s">
        <v>5159</v>
      </c>
      <c r="O3091" s="37" t="s">
        <v>5171</v>
      </c>
      <c r="P3091" s="37" t="s">
        <v>1308</v>
      </c>
      <c r="Q3091" t="s">
        <v>5837</v>
      </c>
      <c r="R3091" t="s">
        <v>5160</v>
      </c>
      <c r="S3091" s="38">
        <v>71200000</v>
      </c>
      <c r="T3091" s="37">
        <v>1</v>
      </c>
      <c r="U3091" s="37">
        <v>1</v>
      </c>
      <c r="V3091" t="str">
        <f t="shared" ref="V3091" si="2164">H3091</f>
        <v>COP</v>
      </c>
    </row>
    <row r="3092" spans="1:22" x14ac:dyDescent="0.2">
      <c r="A3092" t="str">
        <f t="shared" ref="A3092" si="2165">D3092&amp;F3092&amp;E3092</f>
        <v>Servicios fabricante- Microsoft Soporte PremierMicrosoft Soporte PremierSTPR</v>
      </c>
      <c r="B3092" t="str">
        <f t="shared" ref="B3092" si="2166">E3092&amp;F3092</f>
        <v>STPRMicrosoft Soporte Premier</v>
      </c>
      <c r="D3092" t="s">
        <v>5156</v>
      </c>
      <c r="E3092" t="s">
        <v>5839</v>
      </c>
      <c r="F3092" s="37" t="s">
        <v>7648</v>
      </c>
      <c r="G3092" s="18" t="str">
        <f t="shared" ref="G3092" si="2167">D3092</f>
        <v>Servicios fabricante- Microsoft Soporte Premier</v>
      </c>
      <c r="H3092" s="18" t="s">
        <v>119</v>
      </c>
      <c r="I3092" s="37" t="s">
        <v>67</v>
      </c>
      <c r="J3092" t="s">
        <v>5840</v>
      </c>
      <c r="K3092" t="s">
        <v>65</v>
      </c>
      <c r="L3092" t="s">
        <v>3940</v>
      </c>
      <c r="M3092" t="s">
        <v>65</v>
      </c>
      <c r="N3092" s="37" t="s">
        <v>5159</v>
      </c>
      <c r="O3092" s="37" t="s">
        <v>5171</v>
      </c>
      <c r="P3092" s="37" t="s">
        <v>1308</v>
      </c>
      <c r="Q3092" t="s">
        <v>5839</v>
      </c>
      <c r="R3092" t="s">
        <v>5160</v>
      </c>
      <c r="S3092" s="38">
        <v>33300000</v>
      </c>
      <c r="T3092" s="37">
        <v>1</v>
      </c>
      <c r="U3092" s="37">
        <v>1</v>
      </c>
      <c r="V3092" t="str">
        <f t="shared" ref="V3092" si="2168">H3092</f>
        <v>COP</v>
      </c>
    </row>
    <row r="3093" spans="1:22" x14ac:dyDescent="0.2">
      <c r="A3093" t="str">
        <f t="shared" ref="A3093" si="2169">D3093&amp;F3093&amp;E3093</f>
        <v>Servicios fabricante- Microsoft Soporte PremierMicrosoft Soporte PremierSTAZT</v>
      </c>
      <c r="B3093" t="str">
        <f t="shared" ref="B3093" si="2170">E3093&amp;F3093</f>
        <v>STAZTMicrosoft Soporte Premier</v>
      </c>
      <c r="D3093" t="s">
        <v>5156</v>
      </c>
      <c r="E3093" t="s">
        <v>5841</v>
      </c>
      <c r="F3093" s="37" t="s">
        <v>7648</v>
      </c>
      <c r="G3093" s="18" t="str">
        <f t="shared" ref="G3093" si="2171">D3093</f>
        <v>Servicios fabricante- Microsoft Soporte Premier</v>
      </c>
      <c r="H3093" s="18" t="s">
        <v>119</v>
      </c>
      <c r="I3093" s="37" t="s">
        <v>67</v>
      </c>
      <c r="J3093" t="s">
        <v>5842</v>
      </c>
      <c r="K3093" t="s">
        <v>65</v>
      </c>
      <c r="L3093" t="s">
        <v>3940</v>
      </c>
      <c r="M3093" t="s">
        <v>65</v>
      </c>
      <c r="N3093" s="37" t="s">
        <v>5159</v>
      </c>
      <c r="O3093" s="37" t="s">
        <v>5171</v>
      </c>
      <c r="P3093" s="37" t="s">
        <v>1308</v>
      </c>
      <c r="Q3093" t="s">
        <v>5841</v>
      </c>
      <c r="R3093" t="s">
        <v>5160</v>
      </c>
      <c r="S3093" s="38">
        <v>11200000</v>
      </c>
      <c r="T3093" s="37">
        <v>1</v>
      </c>
      <c r="U3093" s="37">
        <v>1</v>
      </c>
      <c r="V3093" t="str">
        <f t="shared" ref="V3093" si="2172">H3093</f>
        <v>COP</v>
      </c>
    </row>
    <row r="3094" spans="1:22" x14ac:dyDescent="0.2">
      <c r="A3094" t="str">
        <f t="shared" ref="A3094" si="2173">D3094&amp;F3094&amp;E3094</f>
        <v>Servicios fabricante- Microsoft Soporte PremierMicrosoft Soporte PremierSTASCD</v>
      </c>
      <c r="B3094" t="str">
        <f t="shared" ref="B3094" si="2174">E3094&amp;F3094</f>
        <v>STASCDMicrosoft Soporte Premier</v>
      </c>
      <c r="D3094" t="s">
        <v>5156</v>
      </c>
      <c r="E3094" t="s">
        <v>5843</v>
      </c>
      <c r="F3094" s="37" t="s">
        <v>7648</v>
      </c>
      <c r="G3094" s="18" t="str">
        <f t="shared" ref="G3094" si="2175">D3094</f>
        <v>Servicios fabricante- Microsoft Soporte Premier</v>
      </c>
      <c r="H3094" s="18" t="s">
        <v>119</v>
      </c>
      <c r="I3094" s="37" t="s">
        <v>67</v>
      </c>
      <c r="J3094" t="s">
        <v>5844</v>
      </c>
      <c r="K3094" t="s">
        <v>65</v>
      </c>
      <c r="L3094" t="s">
        <v>3940</v>
      </c>
      <c r="M3094" t="s">
        <v>65</v>
      </c>
      <c r="N3094" s="37" t="s">
        <v>5159</v>
      </c>
      <c r="O3094" s="37" t="s">
        <v>5171</v>
      </c>
      <c r="P3094" s="37" t="s">
        <v>1308</v>
      </c>
      <c r="Q3094" t="s">
        <v>5843</v>
      </c>
      <c r="R3094" t="s">
        <v>5160</v>
      </c>
      <c r="S3094" s="38">
        <v>11200000</v>
      </c>
      <c r="T3094" s="37">
        <v>1</v>
      </c>
      <c r="U3094" s="37">
        <v>1</v>
      </c>
      <c r="V3094" t="str">
        <f t="shared" ref="V3094" si="2176">H3094</f>
        <v>COP</v>
      </c>
    </row>
    <row r="3095" spans="1:22" x14ac:dyDescent="0.2">
      <c r="A3095" t="str">
        <f t="shared" ref="A3095" si="2177">D3095&amp;F3095&amp;E3095</f>
        <v>Servicios fabricante- Microsoft Soporte PremierMicrosoft Soporte PremierSTAMSO</v>
      </c>
      <c r="B3095" t="str">
        <f t="shared" ref="B3095" si="2178">E3095&amp;F3095</f>
        <v>STAMSOMicrosoft Soporte Premier</v>
      </c>
      <c r="D3095" t="s">
        <v>5156</v>
      </c>
      <c r="E3095" t="s">
        <v>5845</v>
      </c>
      <c r="F3095" s="37" t="s">
        <v>7648</v>
      </c>
      <c r="G3095" s="18" t="str">
        <f t="shared" ref="G3095" si="2179">D3095</f>
        <v>Servicios fabricante- Microsoft Soporte Premier</v>
      </c>
      <c r="H3095" s="18" t="s">
        <v>119</v>
      </c>
      <c r="I3095" s="37" t="s">
        <v>67</v>
      </c>
      <c r="J3095" t="s">
        <v>5846</v>
      </c>
      <c r="K3095" t="s">
        <v>65</v>
      </c>
      <c r="L3095" t="s">
        <v>3940</v>
      </c>
      <c r="M3095" t="s">
        <v>65</v>
      </c>
      <c r="N3095" s="37" t="s">
        <v>5159</v>
      </c>
      <c r="O3095" s="37" t="s">
        <v>5171</v>
      </c>
      <c r="P3095" s="37" t="s">
        <v>1308</v>
      </c>
      <c r="Q3095" t="s">
        <v>5845</v>
      </c>
      <c r="R3095" t="s">
        <v>5160</v>
      </c>
      <c r="S3095" s="38">
        <v>11200000</v>
      </c>
      <c r="T3095" s="37">
        <v>1</v>
      </c>
      <c r="U3095" s="37">
        <v>1</v>
      </c>
      <c r="V3095" t="str">
        <f t="shared" ref="V3095" si="2180">H3095</f>
        <v>COP</v>
      </c>
    </row>
    <row r="3096" spans="1:22" x14ac:dyDescent="0.2">
      <c r="A3096" t="str">
        <f t="shared" ref="A3096" si="2181">D3096&amp;F3096&amp;E3096</f>
        <v>Servicios fabricante- Microsoft Soporte PremierMicrosoft Soporte PremierSTAMSI</v>
      </c>
      <c r="B3096" t="str">
        <f t="shared" ref="B3096" si="2182">E3096&amp;F3096</f>
        <v>STAMSIMicrosoft Soporte Premier</v>
      </c>
      <c r="D3096" t="s">
        <v>5156</v>
      </c>
      <c r="E3096" t="s">
        <v>5847</v>
      </c>
      <c r="F3096" s="37" t="s">
        <v>7648</v>
      </c>
      <c r="G3096" s="18" t="str">
        <f t="shared" ref="G3096" si="2183">D3096</f>
        <v>Servicios fabricante- Microsoft Soporte Premier</v>
      </c>
      <c r="H3096" s="18" t="s">
        <v>119</v>
      </c>
      <c r="I3096" s="37" t="s">
        <v>67</v>
      </c>
      <c r="J3096" t="s">
        <v>5848</v>
      </c>
      <c r="K3096" t="s">
        <v>65</v>
      </c>
      <c r="L3096" t="s">
        <v>3940</v>
      </c>
      <c r="M3096" t="s">
        <v>65</v>
      </c>
      <c r="N3096" s="37" t="s">
        <v>5159</v>
      </c>
      <c r="O3096" s="37" t="s">
        <v>5171</v>
      </c>
      <c r="P3096" s="37" t="s">
        <v>1308</v>
      </c>
      <c r="Q3096" t="s">
        <v>5847</v>
      </c>
      <c r="R3096" t="s">
        <v>5160</v>
      </c>
      <c r="S3096" s="38">
        <v>11200000</v>
      </c>
      <c r="T3096" s="37">
        <v>1</v>
      </c>
      <c r="U3096" s="37">
        <v>1</v>
      </c>
      <c r="V3096" t="str">
        <f t="shared" ref="V3096" si="2184">H3096</f>
        <v>COP</v>
      </c>
    </row>
    <row r="3097" spans="1:22" x14ac:dyDescent="0.2">
      <c r="A3097" t="str">
        <f t="shared" ref="A3097" si="2185">D3097&amp;F3097&amp;E3097</f>
        <v>Servicios fabricante- Microsoft Soporte PremierMicrosoft Soporte PremierSTAMD</v>
      </c>
      <c r="B3097" t="str">
        <f t="shared" ref="B3097" si="2186">E3097&amp;F3097</f>
        <v>STAMDMicrosoft Soporte Premier</v>
      </c>
      <c r="D3097" t="s">
        <v>5156</v>
      </c>
      <c r="E3097" t="s">
        <v>5849</v>
      </c>
      <c r="F3097" s="37" t="s">
        <v>7648</v>
      </c>
      <c r="G3097" s="18" t="str">
        <f t="shared" ref="G3097" si="2187">D3097</f>
        <v>Servicios fabricante- Microsoft Soporte Premier</v>
      </c>
      <c r="H3097" s="18" t="s">
        <v>119</v>
      </c>
      <c r="I3097" s="37" t="s">
        <v>67</v>
      </c>
      <c r="J3097" t="s">
        <v>5850</v>
      </c>
      <c r="K3097" t="s">
        <v>65</v>
      </c>
      <c r="L3097" t="s">
        <v>3940</v>
      </c>
      <c r="M3097" t="s">
        <v>65</v>
      </c>
      <c r="N3097" s="37" t="s">
        <v>5159</v>
      </c>
      <c r="O3097" s="37" t="s">
        <v>5171</v>
      </c>
      <c r="P3097" s="37" t="s">
        <v>1308</v>
      </c>
      <c r="Q3097" t="s">
        <v>5849</v>
      </c>
      <c r="R3097" t="s">
        <v>5160</v>
      </c>
      <c r="S3097" s="38">
        <v>11200000</v>
      </c>
      <c r="T3097" s="37">
        <v>1</v>
      </c>
      <c r="U3097" s="37">
        <v>1</v>
      </c>
      <c r="V3097" t="str">
        <f t="shared" ref="V3097" si="2188">H3097</f>
        <v>COP</v>
      </c>
    </row>
    <row r="3098" spans="1:22" x14ac:dyDescent="0.2">
      <c r="A3098" t="str">
        <f t="shared" ref="A3098" si="2189">D3098&amp;F3098&amp;E3098</f>
        <v>Servicios fabricante- Microsoft Soporte PremierMicrosoft Soporte PremierSTACS</v>
      </c>
      <c r="B3098" t="str">
        <f t="shared" ref="B3098" si="2190">E3098&amp;F3098</f>
        <v>STACSMicrosoft Soporte Premier</v>
      </c>
      <c r="D3098" t="s">
        <v>5156</v>
      </c>
      <c r="E3098" t="s">
        <v>5851</v>
      </c>
      <c r="F3098" s="37" t="s">
        <v>7648</v>
      </c>
      <c r="G3098" s="18" t="str">
        <f t="shared" ref="G3098" si="2191">D3098</f>
        <v>Servicios fabricante- Microsoft Soporte Premier</v>
      </c>
      <c r="H3098" s="18" t="s">
        <v>119</v>
      </c>
      <c r="I3098" s="37" t="s">
        <v>67</v>
      </c>
      <c r="J3098" t="s">
        <v>5852</v>
      </c>
      <c r="K3098" t="s">
        <v>65</v>
      </c>
      <c r="L3098" t="s">
        <v>3940</v>
      </c>
      <c r="M3098" t="s">
        <v>65</v>
      </c>
      <c r="N3098" s="37" t="s">
        <v>5159</v>
      </c>
      <c r="O3098" s="37" t="s">
        <v>5171</v>
      </c>
      <c r="P3098" s="37" t="s">
        <v>1308</v>
      </c>
      <c r="Q3098" t="s">
        <v>5851</v>
      </c>
      <c r="R3098" t="s">
        <v>5160</v>
      </c>
      <c r="S3098" s="38">
        <v>11200000</v>
      </c>
      <c r="T3098" s="37">
        <v>1</v>
      </c>
      <c r="U3098" s="37">
        <v>1</v>
      </c>
      <c r="V3098" t="str">
        <f t="shared" ref="V3098" si="2192">H3098</f>
        <v>COP</v>
      </c>
    </row>
    <row r="3099" spans="1:22" x14ac:dyDescent="0.2">
      <c r="A3099" t="str">
        <f t="shared" ref="A3099" si="2193">D3099&amp;F3099&amp;E3099</f>
        <v>Servicios fabricante- Microsoft Soporte PremierMicrosoft Soporte PremierSSZR</v>
      </c>
      <c r="B3099" t="str">
        <f t="shared" ref="B3099" si="2194">E3099&amp;F3099</f>
        <v>SSZRMicrosoft Soporte Premier</v>
      </c>
      <c r="D3099" t="s">
        <v>5156</v>
      </c>
      <c r="E3099" t="s">
        <v>5853</v>
      </c>
      <c r="F3099" s="37" t="s">
        <v>7648</v>
      </c>
      <c r="G3099" s="18" t="str">
        <f t="shared" ref="G3099" si="2195">D3099</f>
        <v>Servicios fabricante- Microsoft Soporte Premier</v>
      </c>
      <c r="H3099" s="18" t="s">
        <v>119</v>
      </c>
      <c r="I3099" s="37" t="s">
        <v>67</v>
      </c>
      <c r="J3099" t="s">
        <v>5854</v>
      </c>
      <c r="K3099" t="s">
        <v>65</v>
      </c>
      <c r="L3099" t="s">
        <v>3940</v>
      </c>
      <c r="M3099" t="s">
        <v>65</v>
      </c>
      <c r="N3099" s="37" t="s">
        <v>5159</v>
      </c>
      <c r="O3099" s="37" t="s">
        <v>5171</v>
      </c>
      <c r="P3099" s="37" t="s">
        <v>1308</v>
      </c>
      <c r="Q3099" t="s">
        <v>5853</v>
      </c>
      <c r="R3099" t="s">
        <v>5160</v>
      </c>
      <c r="S3099" s="38">
        <v>0</v>
      </c>
      <c r="T3099" s="37">
        <v>1</v>
      </c>
      <c r="U3099" s="37">
        <v>1</v>
      </c>
      <c r="V3099" t="str">
        <f t="shared" ref="V3099" si="2196">H3099</f>
        <v>COP</v>
      </c>
    </row>
    <row r="3100" spans="1:22" x14ac:dyDescent="0.2">
      <c r="A3100" t="str">
        <f t="shared" ref="A3100" si="2197">D3100&amp;F3100&amp;E3100</f>
        <v>Servicios fabricante- Microsoft Soporte PremierMicrosoft Soporte PremierSSZM</v>
      </c>
      <c r="B3100" t="str">
        <f t="shared" ref="B3100" si="2198">E3100&amp;F3100</f>
        <v>SSZMMicrosoft Soporte Premier</v>
      </c>
      <c r="D3100" t="s">
        <v>5156</v>
      </c>
      <c r="E3100" t="s">
        <v>5855</v>
      </c>
      <c r="F3100" s="37" t="s">
        <v>7648</v>
      </c>
      <c r="G3100" s="18" t="str">
        <f t="shared" ref="G3100" si="2199">D3100</f>
        <v>Servicios fabricante- Microsoft Soporte Premier</v>
      </c>
      <c r="H3100" s="18" t="s">
        <v>119</v>
      </c>
      <c r="I3100" s="37" t="s">
        <v>67</v>
      </c>
      <c r="J3100" t="s">
        <v>5856</v>
      </c>
      <c r="K3100" t="s">
        <v>65</v>
      </c>
      <c r="L3100" t="s">
        <v>3940</v>
      </c>
      <c r="M3100" t="s">
        <v>65</v>
      </c>
      <c r="N3100" s="37" t="s">
        <v>5159</v>
      </c>
      <c r="O3100" s="37" t="s">
        <v>66</v>
      </c>
      <c r="P3100" s="37" t="s">
        <v>1308</v>
      </c>
      <c r="Q3100" t="s">
        <v>5855</v>
      </c>
      <c r="R3100" t="s">
        <v>5160</v>
      </c>
      <c r="S3100" s="38">
        <v>0</v>
      </c>
      <c r="T3100" s="37">
        <v>1</v>
      </c>
      <c r="U3100" s="37">
        <v>1</v>
      </c>
      <c r="V3100" t="str">
        <f t="shared" ref="V3100" si="2200">H3100</f>
        <v>COP</v>
      </c>
    </row>
    <row r="3101" spans="1:22" x14ac:dyDescent="0.2">
      <c r="A3101" t="str">
        <f t="shared" ref="A3101" si="2201">D3101&amp;F3101&amp;E3101</f>
        <v>Servicios fabricante- Microsoft Soporte PremierMicrosoft Soporte PremierSSUE</v>
      </c>
      <c r="B3101" t="str">
        <f t="shared" ref="B3101" si="2202">E3101&amp;F3101</f>
        <v>SSUEMicrosoft Soporte Premier</v>
      </c>
      <c r="D3101" t="s">
        <v>5156</v>
      </c>
      <c r="E3101" t="s">
        <v>5857</v>
      </c>
      <c r="F3101" s="37" t="s">
        <v>7648</v>
      </c>
      <c r="G3101" s="18" t="str">
        <f t="shared" ref="G3101" si="2203">D3101</f>
        <v>Servicios fabricante- Microsoft Soporte Premier</v>
      </c>
      <c r="H3101" s="18" t="s">
        <v>119</v>
      </c>
      <c r="I3101" s="37" t="s">
        <v>67</v>
      </c>
      <c r="J3101" t="s">
        <v>5858</v>
      </c>
      <c r="K3101" t="s">
        <v>210</v>
      </c>
      <c r="L3101" t="s">
        <v>3940</v>
      </c>
      <c r="M3101" t="s">
        <v>65</v>
      </c>
      <c r="N3101" s="37" t="s">
        <v>5159</v>
      </c>
      <c r="O3101" s="37" t="s">
        <v>5171</v>
      </c>
      <c r="P3101" s="37" t="s">
        <v>1308</v>
      </c>
      <c r="Q3101" t="s">
        <v>5857</v>
      </c>
      <c r="R3101" t="s">
        <v>5160</v>
      </c>
      <c r="S3101" s="38">
        <v>1282540.8</v>
      </c>
      <c r="T3101" s="37">
        <v>1</v>
      </c>
      <c r="U3101" s="37">
        <v>1</v>
      </c>
      <c r="V3101" t="str">
        <f t="shared" ref="V3101" si="2204">H3101</f>
        <v>COP</v>
      </c>
    </row>
    <row r="3102" spans="1:22" x14ac:dyDescent="0.2">
      <c r="A3102" t="str">
        <f t="shared" ref="A3102" si="2205">D3102&amp;F3102&amp;E3102</f>
        <v>Servicios fabricante- Microsoft Soporte PremierMicrosoft Soporte PremierSSUA</v>
      </c>
      <c r="B3102" t="str">
        <f t="shared" ref="B3102" si="2206">E3102&amp;F3102</f>
        <v>SSUAMicrosoft Soporte Premier</v>
      </c>
      <c r="D3102" t="s">
        <v>5156</v>
      </c>
      <c r="E3102" t="s">
        <v>5859</v>
      </c>
      <c r="F3102" s="37" t="s">
        <v>7648</v>
      </c>
      <c r="G3102" s="18" t="str">
        <f t="shared" ref="G3102" si="2207">D3102</f>
        <v>Servicios fabricante- Microsoft Soporte Premier</v>
      </c>
      <c r="H3102" s="18" t="s">
        <v>119</v>
      </c>
      <c r="I3102" s="37" t="s">
        <v>67</v>
      </c>
      <c r="J3102" t="s">
        <v>5860</v>
      </c>
      <c r="K3102" t="s">
        <v>5386</v>
      </c>
      <c r="L3102" t="s">
        <v>3940</v>
      </c>
      <c r="M3102" t="s">
        <v>65</v>
      </c>
      <c r="N3102" s="37" t="s">
        <v>5159</v>
      </c>
      <c r="O3102" s="37" t="s">
        <v>5171</v>
      </c>
      <c r="P3102" s="37" t="s">
        <v>1308</v>
      </c>
      <c r="Q3102" t="s">
        <v>5859</v>
      </c>
      <c r="R3102" t="s">
        <v>5160</v>
      </c>
      <c r="S3102" s="38">
        <v>12825408</v>
      </c>
      <c r="T3102" s="37">
        <v>1</v>
      </c>
      <c r="U3102" s="37">
        <v>1</v>
      </c>
      <c r="V3102" t="str">
        <f t="shared" ref="V3102" si="2208">H3102</f>
        <v>COP</v>
      </c>
    </row>
    <row r="3103" spans="1:22" x14ac:dyDescent="0.2">
      <c r="A3103" t="str">
        <f t="shared" ref="A3103" si="2209">D3103&amp;F3103&amp;E3103</f>
        <v>Servicios fabricante- Microsoft Soporte PremierMicrosoft Soporte PremierSSTR5</v>
      </c>
      <c r="B3103" t="str">
        <f t="shared" ref="B3103" si="2210">E3103&amp;F3103</f>
        <v>SSTR5Microsoft Soporte Premier</v>
      </c>
      <c r="D3103" t="s">
        <v>5156</v>
      </c>
      <c r="E3103" t="s">
        <v>5861</v>
      </c>
      <c r="F3103" s="37" t="s">
        <v>7648</v>
      </c>
      <c r="G3103" s="18" t="str">
        <f t="shared" ref="G3103" si="2211">D3103</f>
        <v>Servicios fabricante- Microsoft Soporte Premier</v>
      </c>
      <c r="H3103" s="18" t="s">
        <v>119</v>
      </c>
      <c r="I3103" s="37" t="s">
        <v>67</v>
      </c>
      <c r="J3103" t="s">
        <v>5862</v>
      </c>
      <c r="K3103" t="s">
        <v>210</v>
      </c>
      <c r="L3103" t="s">
        <v>3940</v>
      </c>
      <c r="M3103" t="s">
        <v>65</v>
      </c>
      <c r="N3103" s="37" t="s">
        <v>5159</v>
      </c>
      <c r="O3103" s="37" t="s">
        <v>5171</v>
      </c>
      <c r="P3103" s="37" t="s">
        <v>1308</v>
      </c>
      <c r="Q3103" t="s">
        <v>5861</v>
      </c>
      <c r="R3103" t="s">
        <v>5160</v>
      </c>
      <c r="S3103" s="38">
        <v>0</v>
      </c>
      <c r="T3103" s="37">
        <v>1</v>
      </c>
      <c r="U3103" s="37">
        <v>1</v>
      </c>
      <c r="V3103" t="str">
        <f t="shared" ref="V3103" si="2212">H3103</f>
        <v>COP</v>
      </c>
    </row>
    <row r="3104" spans="1:22" x14ac:dyDescent="0.2">
      <c r="A3104" t="str">
        <f t="shared" ref="A3104" si="2213">D3104&amp;F3104&amp;E3104</f>
        <v>Servicios fabricante- Microsoft Soporte PremierMicrosoft Soporte PremierSSTR4</v>
      </c>
      <c r="B3104" t="str">
        <f t="shared" ref="B3104" si="2214">E3104&amp;F3104</f>
        <v>SSTR4Microsoft Soporte Premier</v>
      </c>
      <c r="D3104" t="s">
        <v>5156</v>
      </c>
      <c r="E3104" t="s">
        <v>5863</v>
      </c>
      <c r="F3104" s="37" t="s">
        <v>7648</v>
      </c>
      <c r="G3104" s="18" t="str">
        <f t="shared" ref="G3104" si="2215">D3104</f>
        <v>Servicios fabricante- Microsoft Soporte Premier</v>
      </c>
      <c r="H3104" s="18" t="s">
        <v>119</v>
      </c>
      <c r="I3104" s="37" t="s">
        <v>67</v>
      </c>
      <c r="J3104" t="s">
        <v>5864</v>
      </c>
      <c r="K3104" t="s">
        <v>5386</v>
      </c>
      <c r="L3104" t="s">
        <v>3940</v>
      </c>
      <c r="M3104" t="s">
        <v>65</v>
      </c>
      <c r="N3104" s="37" t="s">
        <v>5159</v>
      </c>
      <c r="O3104" s="37" t="s">
        <v>5171</v>
      </c>
      <c r="P3104" s="37" t="s">
        <v>1308</v>
      </c>
      <c r="Q3104" t="s">
        <v>5863</v>
      </c>
      <c r="R3104" t="s">
        <v>5160</v>
      </c>
      <c r="S3104" s="38">
        <v>1506070896</v>
      </c>
      <c r="T3104" s="37">
        <v>1</v>
      </c>
      <c r="U3104" s="37">
        <v>1</v>
      </c>
      <c r="V3104" t="str">
        <f t="shared" ref="V3104" si="2216">H3104</f>
        <v>COP</v>
      </c>
    </row>
    <row r="3105" spans="1:22" x14ac:dyDescent="0.2">
      <c r="A3105" t="str">
        <f t="shared" ref="A3105" si="2217">D3105&amp;F3105&amp;E3105</f>
        <v>Servicios fabricante- Microsoft Soporte PremierMicrosoft Soporte PremierSSTR3</v>
      </c>
      <c r="B3105" t="str">
        <f t="shared" ref="B3105" si="2218">E3105&amp;F3105</f>
        <v>SSTR3Microsoft Soporte Premier</v>
      </c>
      <c r="D3105" t="s">
        <v>5156</v>
      </c>
      <c r="E3105" t="s">
        <v>5865</v>
      </c>
      <c r="F3105" s="37" t="s">
        <v>7648</v>
      </c>
      <c r="G3105" s="18" t="str">
        <f t="shared" ref="G3105" si="2219">D3105</f>
        <v>Servicios fabricante- Microsoft Soporte Premier</v>
      </c>
      <c r="H3105" s="18" t="s">
        <v>119</v>
      </c>
      <c r="I3105" s="37" t="s">
        <v>67</v>
      </c>
      <c r="J3105" t="s">
        <v>5866</v>
      </c>
      <c r="K3105" t="s">
        <v>5386</v>
      </c>
      <c r="L3105" t="s">
        <v>3940</v>
      </c>
      <c r="M3105" t="s">
        <v>65</v>
      </c>
      <c r="N3105" s="37" t="s">
        <v>5159</v>
      </c>
      <c r="O3105" s="37" t="s">
        <v>5171</v>
      </c>
      <c r="P3105" s="37" t="s">
        <v>1308</v>
      </c>
      <c r="Q3105" t="s">
        <v>5865</v>
      </c>
      <c r="R3105" t="s">
        <v>5160</v>
      </c>
      <c r="S3105" s="38">
        <v>1137632284.8</v>
      </c>
      <c r="T3105" s="37">
        <v>1</v>
      </c>
      <c r="U3105" s="37">
        <v>1</v>
      </c>
      <c r="V3105" t="str">
        <f t="shared" ref="V3105" si="2220">H3105</f>
        <v>COP</v>
      </c>
    </row>
    <row r="3106" spans="1:22" x14ac:dyDescent="0.2">
      <c r="A3106" t="str">
        <f t="shared" ref="A3106" si="2221">D3106&amp;F3106&amp;E3106</f>
        <v>Servicios fabricante- Microsoft Soporte PremierMicrosoft Soporte PremierSSTR2</v>
      </c>
      <c r="B3106" t="str">
        <f t="shared" ref="B3106" si="2222">E3106&amp;F3106</f>
        <v>SSTR2Microsoft Soporte Premier</v>
      </c>
      <c r="D3106" t="s">
        <v>5156</v>
      </c>
      <c r="E3106" t="s">
        <v>5867</v>
      </c>
      <c r="F3106" s="37" t="s">
        <v>7648</v>
      </c>
      <c r="G3106" s="18" t="str">
        <f t="shared" ref="G3106" si="2223">D3106</f>
        <v>Servicios fabricante- Microsoft Soporte Premier</v>
      </c>
      <c r="H3106" s="18" t="s">
        <v>119</v>
      </c>
      <c r="I3106" s="37" t="s">
        <v>67</v>
      </c>
      <c r="J3106" t="s">
        <v>5868</v>
      </c>
      <c r="K3106" t="s">
        <v>5386</v>
      </c>
      <c r="L3106" t="s">
        <v>3940</v>
      </c>
      <c r="M3106" t="s">
        <v>65</v>
      </c>
      <c r="N3106" s="37" t="s">
        <v>5159</v>
      </c>
      <c r="O3106" s="37" t="s">
        <v>5171</v>
      </c>
      <c r="P3106" s="37" t="s">
        <v>1308</v>
      </c>
      <c r="Q3106" t="s">
        <v>5867</v>
      </c>
      <c r="R3106" t="s">
        <v>5160</v>
      </c>
      <c r="S3106" s="38">
        <v>762895478.39999998</v>
      </c>
      <c r="T3106" s="37">
        <v>1</v>
      </c>
      <c r="U3106" s="37">
        <v>1</v>
      </c>
      <c r="V3106" t="str">
        <f t="shared" ref="V3106" si="2224">H3106</f>
        <v>COP</v>
      </c>
    </row>
    <row r="3107" spans="1:22" x14ac:dyDescent="0.2">
      <c r="A3107" t="str">
        <f t="shared" ref="A3107" si="2225">D3107&amp;F3107&amp;E3107</f>
        <v>Servicios fabricante- Microsoft Soporte PremierMicrosoft Soporte PremierSSTR1</v>
      </c>
      <c r="B3107" t="str">
        <f t="shared" ref="B3107" si="2226">E3107&amp;F3107</f>
        <v>SSTR1Microsoft Soporte Premier</v>
      </c>
      <c r="D3107" t="s">
        <v>5156</v>
      </c>
      <c r="E3107" t="s">
        <v>5869</v>
      </c>
      <c r="F3107" s="37" t="s">
        <v>7648</v>
      </c>
      <c r="G3107" s="18" t="str">
        <f t="shared" ref="G3107" si="2227">D3107</f>
        <v>Servicios fabricante- Microsoft Soporte Premier</v>
      </c>
      <c r="H3107" s="18" t="s">
        <v>119</v>
      </c>
      <c r="I3107" s="37" t="s">
        <v>67</v>
      </c>
      <c r="J3107" t="s">
        <v>5870</v>
      </c>
      <c r="K3107" t="s">
        <v>5386</v>
      </c>
      <c r="L3107" t="s">
        <v>3940</v>
      </c>
      <c r="M3107" t="s">
        <v>65</v>
      </c>
      <c r="N3107" s="37" t="s">
        <v>5159</v>
      </c>
      <c r="O3107" s="37" t="s">
        <v>5171</v>
      </c>
      <c r="P3107" s="37" t="s">
        <v>1308</v>
      </c>
      <c r="Q3107" t="s">
        <v>5869</v>
      </c>
      <c r="R3107" t="s">
        <v>5160</v>
      </c>
      <c r="S3107" s="38">
        <v>381860476.80000001</v>
      </c>
      <c r="T3107" s="37">
        <v>1</v>
      </c>
      <c r="U3107" s="37">
        <v>1</v>
      </c>
      <c r="V3107" t="str">
        <f t="shared" ref="V3107" si="2228">H3107</f>
        <v>COP</v>
      </c>
    </row>
    <row r="3108" spans="1:22" x14ac:dyDescent="0.2">
      <c r="A3108" t="str">
        <f t="shared" ref="A3108" si="2229">D3108&amp;F3108&amp;E3108</f>
        <v>Servicios fabricante- Microsoft Soporte PremierMicrosoft Soporte PremierSSPA</v>
      </c>
      <c r="B3108" t="str">
        <f t="shared" ref="B3108" si="2230">E3108&amp;F3108</f>
        <v>SSPAMicrosoft Soporte Premier</v>
      </c>
      <c r="D3108" t="s">
        <v>5156</v>
      </c>
      <c r="E3108" t="s">
        <v>5871</v>
      </c>
      <c r="F3108" s="37" t="s">
        <v>7648</v>
      </c>
      <c r="G3108" s="18" t="str">
        <f t="shared" ref="G3108" si="2231">D3108</f>
        <v>Servicios fabricante- Microsoft Soporte Premier</v>
      </c>
      <c r="H3108" s="18" t="s">
        <v>119</v>
      </c>
      <c r="I3108" s="37" t="s">
        <v>67</v>
      </c>
      <c r="J3108" t="s">
        <v>5872</v>
      </c>
      <c r="K3108" t="s">
        <v>65</v>
      </c>
      <c r="L3108" t="s">
        <v>3940</v>
      </c>
      <c r="M3108" t="s">
        <v>65</v>
      </c>
      <c r="N3108" s="37" t="s">
        <v>5159</v>
      </c>
      <c r="O3108" s="37" t="s">
        <v>66</v>
      </c>
      <c r="P3108" s="37" t="s">
        <v>1308</v>
      </c>
      <c r="Q3108" t="s">
        <v>5871</v>
      </c>
      <c r="R3108" t="s">
        <v>5160</v>
      </c>
      <c r="S3108" s="38">
        <v>43200000</v>
      </c>
      <c r="T3108" s="37">
        <v>1</v>
      </c>
      <c r="U3108" s="37">
        <v>1</v>
      </c>
      <c r="V3108" t="str">
        <f t="shared" ref="V3108" si="2232">H3108</f>
        <v>COP</v>
      </c>
    </row>
    <row r="3109" spans="1:22" x14ac:dyDescent="0.2">
      <c r="A3109" t="str">
        <f t="shared" ref="A3109" si="2233">D3109&amp;F3109&amp;E3109</f>
        <v>Servicios fabricante- Microsoft Soporte PremierMicrosoft Soporte PremierSSO6</v>
      </c>
      <c r="B3109" t="str">
        <f t="shared" ref="B3109" si="2234">E3109&amp;F3109</f>
        <v>SSO6Microsoft Soporte Premier</v>
      </c>
      <c r="D3109" t="s">
        <v>5156</v>
      </c>
      <c r="E3109" t="s">
        <v>5873</v>
      </c>
      <c r="F3109" s="37" t="s">
        <v>7648</v>
      </c>
      <c r="G3109" s="18" t="str">
        <f t="shared" ref="G3109" si="2235">D3109</f>
        <v>Servicios fabricante- Microsoft Soporte Premier</v>
      </c>
      <c r="H3109" s="18" t="s">
        <v>119</v>
      </c>
      <c r="I3109" s="37" t="s">
        <v>67</v>
      </c>
      <c r="J3109" t="s">
        <v>5874</v>
      </c>
      <c r="K3109" t="s">
        <v>65</v>
      </c>
      <c r="L3109" t="s">
        <v>3940</v>
      </c>
      <c r="M3109" t="s">
        <v>65</v>
      </c>
      <c r="N3109" s="37" t="s">
        <v>5159</v>
      </c>
      <c r="O3109" s="37" t="s">
        <v>5171</v>
      </c>
      <c r="P3109" s="37" t="s">
        <v>1308</v>
      </c>
      <c r="Q3109" t="s">
        <v>5873</v>
      </c>
      <c r="R3109" t="s">
        <v>5160</v>
      </c>
      <c r="S3109" s="38">
        <v>0</v>
      </c>
      <c r="T3109" s="37">
        <v>1</v>
      </c>
      <c r="U3109" s="37">
        <v>1</v>
      </c>
      <c r="V3109" t="str">
        <f t="shared" ref="V3109" si="2236">H3109</f>
        <v>COP</v>
      </c>
    </row>
    <row r="3110" spans="1:22" x14ac:dyDescent="0.2">
      <c r="A3110" t="str">
        <f t="shared" ref="A3110" si="2237">D3110&amp;F3110&amp;E3110</f>
        <v>Servicios fabricante- Microsoft Soporte PremierMicrosoft Soporte PremierSSMU</v>
      </c>
      <c r="B3110" t="str">
        <f t="shared" ref="B3110" si="2238">E3110&amp;F3110</f>
        <v>SSMUMicrosoft Soporte Premier</v>
      </c>
      <c r="D3110" t="s">
        <v>5156</v>
      </c>
      <c r="E3110" t="s">
        <v>5875</v>
      </c>
      <c r="F3110" s="37" t="s">
        <v>7648</v>
      </c>
      <c r="G3110" s="18" t="str">
        <f t="shared" ref="G3110" si="2239">D3110</f>
        <v>Servicios fabricante- Microsoft Soporte Premier</v>
      </c>
      <c r="H3110" s="18" t="s">
        <v>119</v>
      </c>
      <c r="I3110" s="37" t="s">
        <v>67</v>
      </c>
      <c r="J3110" t="s">
        <v>5876</v>
      </c>
      <c r="K3110" t="s">
        <v>65</v>
      </c>
      <c r="L3110" t="s">
        <v>3940</v>
      </c>
      <c r="M3110" t="s">
        <v>65</v>
      </c>
      <c r="N3110" s="37" t="s">
        <v>5159</v>
      </c>
      <c r="O3110" s="37" t="s">
        <v>5171</v>
      </c>
      <c r="P3110" s="37" t="s">
        <v>1308</v>
      </c>
      <c r="Q3110" t="s">
        <v>5875</v>
      </c>
      <c r="R3110" t="s">
        <v>5160</v>
      </c>
      <c r="S3110" s="38">
        <v>0</v>
      </c>
      <c r="T3110" s="37">
        <v>1</v>
      </c>
      <c r="U3110" s="37">
        <v>1</v>
      </c>
      <c r="V3110" t="str">
        <f t="shared" ref="V3110" si="2240">H3110</f>
        <v>COP</v>
      </c>
    </row>
    <row r="3111" spans="1:22" x14ac:dyDescent="0.2">
      <c r="A3111" t="str">
        <f t="shared" ref="A3111" si="2241">D3111&amp;F3111&amp;E3111</f>
        <v>Servicios fabricante- Microsoft Soporte PremierMicrosoft Soporte PremierSSGP5</v>
      </c>
      <c r="B3111" t="str">
        <f t="shared" ref="B3111" si="2242">E3111&amp;F3111</f>
        <v>SSGP5Microsoft Soporte Premier</v>
      </c>
      <c r="D3111" t="s">
        <v>5156</v>
      </c>
      <c r="E3111" t="s">
        <v>5877</v>
      </c>
      <c r="F3111" s="37" t="s">
        <v>7648</v>
      </c>
      <c r="G3111" s="18" t="str">
        <f t="shared" ref="G3111" si="2243">D3111</f>
        <v>Servicios fabricante- Microsoft Soporte Premier</v>
      </c>
      <c r="H3111" s="18" t="s">
        <v>119</v>
      </c>
      <c r="I3111" s="37" t="s">
        <v>67</v>
      </c>
      <c r="J3111" t="s">
        <v>5878</v>
      </c>
      <c r="K3111" t="s">
        <v>210</v>
      </c>
      <c r="L3111" t="s">
        <v>3940</v>
      </c>
      <c r="M3111" t="s">
        <v>65</v>
      </c>
      <c r="N3111" s="37" t="s">
        <v>5159</v>
      </c>
      <c r="O3111" s="37" t="s">
        <v>5171</v>
      </c>
      <c r="P3111" s="37" t="s">
        <v>1308</v>
      </c>
      <c r="Q3111" t="s">
        <v>5877</v>
      </c>
      <c r="R3111" t="s">
        <v>5160</v>
      </c>
      <c r="S3111" s="38">
        <v>0</v>
      </c>
      <c r="T3111" s="37">
        <v>1</v>
      </c>
      <c r="U3111" s="37">
        <v>1</v>
      </c>
      <c r="V3111" t="str">
        <f t="shared" ref="V3111" si="2244">H3111</f>
        <v>COP</v>
      </c>
    </row>
    <row r="3112" spans="1:22" x14ac:dyDescent="0.2">
      <c r="A3112" t="str">
        <f t="shared" ref="A3112" si="2245">D3112&amp;F3112&amp;E3112</f>
        <v>Servicios fabricante- Microsoft Soporte PremierMicrosoft Soporte PremierSSGP4</v>
      </c>
      <c r="B3112" t="str">
        <f t="shared" ref="B3112" si="2246">E3112&amp;F3112</f>
        <v>SSGP4Microsoft Soporte Premier</v>
      </c>
      <c r="D3112" t="s">
        <v>5156</v>
      </c>
      <c r="E3112" t="s">
        <v>5879</v>
      </c>
      <c r="F3112" s="37" t="s">
        <v>7648</v>
      </c>
      <c r="G3112" s="18" t="str">
        <f t="shared" ref="G3112" si="2247">D3112</f>
        <v>Servicios fabricante- Microsoft Soporte Premier</v>
      </c>
      <c r="H3112" s="18" t="s">
        <v>119</v>
      </c>
      <c r="I3112" s="37" t="s">
        <v>67</v>
      </c>
      <c r="J3112" t="s">
        <v>5880</v>
      </c>
      <c r="K3112" t="s">
        <v>5386</v>
      </c>
      <c r="L3112" t="s">
        <v>3940</v>
      </c>
      <c r="M3112" t="s">
        <v>65</v>
      </c>
      <c r="N3112" s="37" t="s">
        <v>5159</v>
      </c>
      <c r="O3112" s="37" t="s">
        <v>5171</v>
      </c>
      <c r="P3112" s="37" t="s">
        <v>1308</v>
      </c>
      <c r="Q3112" t="s">
        <v>5879</v>
      </c>
      <c r="R3112" t="s">
        <v>5160</v>
      </c>
      <c r="S3112" s="38">
        <v>1506070896</v>
      </c>
      <c r="T3112" s="37">
        <v>1</v>
      </c>
      <c r="U3112" s="37">
        <v>1</v>
      </c>
      <c r="V3112" t="str">
        <f t="shared" ref="V3112" si="2248">H3112</f>
        <v>COP</v>
      </c>
    </row>
    <row r="3113" spans="1:22" x14ac:dyDescent="0.2">
      <c r="A3113" t="str">
        <f t="shared" ref="A3113" si="2249">D3113&amp;F3113&amp;E3113</f>
        <v>Servicios fabricante- Microsoft Soporte PremierMicrosoft Soporte PremierSSGP3</v>
      </c>
      <c r="B3113" t="str">
        <f t="shared" ref="B3113" si="2250">E3113&amp;F3113</f>
        <v>SSGP3Microsoft Soporte Premier</v>
      </c>
      <c r="D3113" t="s">
        <v>5156</v>
      </c>
      <c r="E3113" t="s">
        <v>5881</v>
      </c>
      <c r="F3113" s="37" t="s">
        <v>7648</v>
      </c>
      <c r="G3113" s="18" t="str">
        <f t="shared" ref="G3113" si="2251">D3113</f>
        <v>Servicios fabricante- Microsoft Soporte Premier</v>
      </c>
      <c r="H3113" s="18" t="s">
        <v>119</v>
      </c>
      <c r="I3113" s="37" t="s">
        <v>67</v>
      </c>
      <c r="J3113" t="s">
        <v>5882</v>
      </c>
      <c r="K3113" t="s">
        <v>5386</v>
      </c>
      <c r="L3113" t="s">
        <v>3940</v>
      </c>
      <c r="M3113" t="s">
        <v>65</v>
      </c>
      <c r="N3113" s="37" t="s">
        <v>5159</v>
      </c>
      <c r="O3113" s="37" t="s">
        <v>5171</v>
      </c>
      <c r="P3113" s="37" t="s">
        <v>1308</v>
      </c>
      <c r="Q3113" t="s">
        <v>5881</v>
      </c>
      <c r="R3113" t="s">
        <v>5160</v>
      </c>
      <c r="S3113" s="38">
        <v>1137632284.8</v>
      </c>
      <c r="T3113" s="37">
        <v>1</v>
      </c>
      <c r="U3113" s="37">
        <v>1</v>
      </c>
      <c r="V3113" t="str">
        <f t="shared" ref="V3113" si="2252">H3113</f>
        <v>COP</v>
      </c>
    </row>
    <row r="3114" spans="1:22" x14ac:dyDescent="0.2">
      <c r="A3114" t="str">
        <f t="shared" ref="A3114" si="2253">D3114&amp;F3114&amp;E3114</f>
        <v>Servicios fabricante- Microsoft Soporte PremierMicrosoft Soporte PremierSSGP2</v>
      </c>
      <c r="B3114" t="str">
        <f t="shared" ref="B3114" si="2254">E3114&amp;F3114</f>
        <v>SSGP2Microsoft Soporte Premier</v>
      </c>
      <c r="D3114" t="s">
        <v>5156</v>
      </c>
      <c r="E3114" t="s">
        <v>5883</v>
      </c>
      <c r="F3114" s="37" t="s">
        <v>7648</v>
      </c>
      <c r="G3114" s="18" t="str">
        <f t="shared" ref="G3114" si="2255">D3114</f>
        <v>Servicios fabricante- Microsoft Soporte Premier</v>
      </c>
      <c r="H3114" s="18" t="s">
        <v>119</v>
      </c>
      <c r="I3114" s="37" t="s">
        <v>67</v>
      </c>
      <c r="J3114" t="s">
        <v>5884</v>
      </c>
      <c r="K3114" t="s">
        <v>5386</v>
      </c>
      <c r="L3114" t="s">
        <v>3940</v>
      </c>
      <c r="M3114" t="s">
        <v>65</v>
      </c>
      <c r="N3114" s="37" t="s">
        <v>5159</v>
      </c>
      <c r="O3114" s="37" t="s">
        <v>5171</v>
      </c>
      <c r="P3114" s="37" t="s">
        <v>1308</v>
      </c>
      <c r="Q3114" t="s">
        <v>5883</v>
      </c>
      <c r="R3114" t="s">
        <v>5160</v>
      </c>
      <c r="S3114" s="38">
        <v>762895478.39999998</v>
      </c>
      <c r="T3114" s="37">
        <v>1</v>
      </c>
      <c r="U3114" s="37">
        <v>1</v>
      </c>
      <c r="V3114" t="str">
        <f t="shared" ref="V3114" si="2256">H3114</f>
        <v>COP</v>
      </c>
    </row>
    <row r="3115" spans="1:22" x14ac:dyDescent="0.2">
      <c r="A3115" t="str">
        <f t="shared" ref="A3115" si="2257">D3115&amp;F3115&amp;E3115</f>
        <v>Servicios fabricante- Microsoft Soporte PremierMicrosoft Soporte PremierSSGP1</v>
      </c>
      <c r="B3115" t="str">
        <f t="shared" ref="B3115" si="2258">E3115&amp;F3115</f>
        <v>SSGP1Microsoft Soporte Premier</v>
      </c>
      <c r="D3115" t="s">
        <v>5156</v>
      </c>
      <c r="E3115" t="s">
        <v>5885</v>
      </c>
      <c r="F3115" s="37" t="s">
        <v>7648</v>
      </c>
      <c r="G3115" s="18" t="str">
        <f t="shared" ref="G3115" si="2259">D3115</f>
        <v>Servicios fabricante- Microsoft Soporte Premier</v>
      </c>
      <c r="H3115" s="18" t="s">
        <v>119</v>
      </c>
      <c r="I3115" s="37" t="s">
        <v>67</v>
      </c>
      <c r="J3115" t="s">
        <v>5886</v>
      </c>
      <c r="K3115" t="s">
        <v>5386</v>
      </c>
      <c r="L3115" t="s">
        <v>3940</v>
      </c>
      <c r="M3115" t="s">
        <v>65</v>
      </c>
      <c r="N3115" s="37" t="s">
        <v>5159</v>
      </c>
      <c r="O3115" s="37" t="s">
        <v>5171</v>
      </c>
      <c r="P3115" s="37" t="s">
        <v>1308</v>
      </c>
      <c r="Q3115" t="s">
        <v>5885</v>
      </c>
      <c r="R3115" t="s">
        <v>5160</v>
      </c>
      <c r="S3115" s="38">
        <v>381860476.80000001</v>
      </c>
      <c r="T3115" s="37">
        <v>1</v>
      </c>
      <c r="U3115" s="37">
        <v>1</v>
      </c>
      <c r="V3115" t="str">
        <f t="shared" ref="V3115" si="2260">H3115</f>
        <v>COP</v>
      </c>
    </row>
    <row r="3116" spans="1:22" x14ac:dyDescent="0.2">
      <c r="A3116" t="str">
        <f t="shared" ref="A3116" si="2261">D3116&amp;F3116&amp;E3116</f>
        <v>Servicios fabricante- Microsoft Soporte PremierMicrosoft Soporte PremierSSD3</v>
      </c>
      <c r="B3116" t="str">
        <f t="shared" ref="B3116" si="2262">E3116&amp;F3116</f>
        <v>SSD3Microsoft Soporte Premier</v>
      </c>
      <c r="D3116" t="s">
        <v>5156</v>
      </c>
      <c r="E3116" t="s">
        <v>5887</v>
      </c>
      <c r="F3116" s="37" t="s">
        <v>7648</v>
      </c>
      <c r="G3116" s="18" t="str">
        <f t="shared" ref="G3116" si="2263">D3116</f>
        <v>Servicios fabricante- Microsoft Soporte Premier</v>
      </c>
      <c r="H3116" s="18" t="s">
        <v>119</v>
      </c>
      <c r="I3116" s="37" t="s">
        <v>67</v>
      </c>
      <c r="J3116" t="s">
        <v>5888</v>
      </c>
      <c r="K3116" t="s">
        <v>65</v>
      </c>
      <c r="L3116" t="s">
        <v>3940</v>
      </c>
      <c r="M3116" t="s">
        <v>65</v>
      </c>
      <c r="N3116" s="37" t="s">
        <v>5159</v>
      </c>
      <c r="O3116" s="37" t="s">
        <v>5171</v>
      </c>
      <c r="P3116" s="37" t="s">
        <v>1308</v>
      </c>
      <c r="Q3116" t="s">
        <v>5887</v>
      </c>
      <c r="R3116" t="s">
        <v>5160</v>
      </c>
      <c r="S3116" s="38">
        <v>0</v>
      </c>
      <c r="T3116" s="37">
        <v>1</v>
      </c>
      <c r="U3116" s="37">
        <v>1</v>
      </c>
      <c r="V3116" t="str">
        <f t="shared" ref="V3116" si="2264">H3116</f>
        <v>COP</v>
      </c>
    </row>
    <row r="3117" spans="1:22" x14ac:dyDescent="0.2">
      <c r="A3117" t="str">
        <f t="shared" ref="A3117" si="2265">D3117&amp;F3117&amp;E3117</f>
        <v>Servicios fabricante- Microsoft Soporte PremierMicrosoft Soporte PremierSSCN</v>
      </c>
      <c r="B3117" t="str">
        <f t="shared" ref="B3117" si="2266">E3117&amp;F3117</f>
        <v>SSCNMicrosoft Soporte Premier</v>
      </c>
      <c r="D3117" t="s">
        <v>5156</v>
      </c>
      <c r="E3117" t="s">
        <v>5889</v>
      </c>
      <c r="F3117" s="37" t="s">
        <v>7648</v>
      </c>
      <c r="G3117" s="18" t="str">
        <f t="shared" ref="G3117" si="2267">D3117</f>
        <v>Servicios fabricante- Microsoft Soporte Premier</v>
      </c>
      <c r="H3117" s="18" t="s">
        <v>119</v>
      </c>
      <c r="I3117" s="37" t="s">
        <v>67</v>
      </c>
      <c r="J3117" t="s">
        <v>5890</v>
      </c>
      <c r="K3117" t="s">
        <v>65</v>
      </c>
      <c r="L3117" t="s">
        <v>3940</v>
      </c>
      <c r="M3117" t="s">
        <v>65</v>
      </c>
      <c r="N3117" s="37" t="s">
        <v>5159</v>
      </c>
      <c r="O3117" s="37" t="s">
        <v>5171</v>
      </c>
      <c r="P3117" s="37" t="s">
        <v>1308</v>
      </c>
      <c r="Q3117" t="s">
        <v>5889</v>
      </c>
      <c r="R3117" t="s">
        <v>5160</v>
      </c>
      <c r="S3117" s="38">
        <v>668800000</v>
      </c>
      <c r="T3117" s="37">
        <v>1</v>
      </c>
      <c r="U3117" s="37">
        <v>1</v>
      </c>
      <c r="V3117" t="str">
        <f t="shared" ref="V3117" si="2268">H3117</f>
        <v>COP</v>
      </c>
    </row>
    <row r="3118" spans="1:22" x14ac:dyDescent="0.2">
      <c r="A3118" t="str">
        <f t="shared" ref="A3118" si="2269">D3118&amp;F3118&amp;E3118</f>
        <v>Servicios fabricante- Microsoft Soporte PremierMicrosoft Soporte PremierSSCC</v>
      </c>
      <c r="B3118" t="str">
        <f t="shared" ref="B3118" si="2270">E3118&amp;F3118</f>
        <v>SSCCMicrosoft Soporte Premier</v>
      </c>
      <c r="D3118" t="s">
        <v>5156</v>
      </c>
      <c r="E3118" t="s">
        <v>5891</v>
      </c>
      <c r="F3118" s="37" t="s">
        <v>7648</v>
      </c>
      <c r="G3118" s="18" t="str">
        <f t="shared" ref="G3118" si="2271">D3118</f>
        <v>Servicios fabricante- Microsoft Soporte Premier</v>
      </c>
      <c r="H3118" s="18" t="s">
        <v>119</v>
      </c>
      <c r="I3118" s="37" t="s">
        <v>67</v>
      </c>
      <c r="J3118" t="s">
        <v>5892</v>
      </c>
      <c r="K3118" t="s">
        <v>65</v>
      </c>
      <c r="L3118" t="s">
        <v>3940</v>
      </c>
      <c r="M3118" t="s">
        <v>65</v>
      </c>
      <c r="N3118" s="37" t="s">
        <v>5159</v>
      </c>
      <c r="O3118" s="37" t="s">
        <v>5171</v>
      </c>
      <c r="P3118" s="37" t="s">
        <v>1308</v>
      </c>
      <c r="Q3118" t="s">
        <v>5891</v>
      </c>
      <c r="R3118" t="s">
        <v>5160</v>
      </c>
      <c r="S3118" s="38">
        <v>746800000</v>
      </c>
      <c r="T3118" s="37">
        <v>1</v>
      </c>
      <c r="U3118" s="37">
        <v>1</v>
      </c>
      <c r="V3118" t="str">
        <f t="shared" ref="V3118" si="2272">H3118</f>
        <v>COP</v>
      </c>
    </row>
    <row r="3119" spans="1:22" x14ac:dyDescent="0.2">
      <c r="A3119" t="str">
        <f t="shared" ref="A3119" si="2273">D3119&amp;F3119&amp;E3119</f>
        <v>Servicios fabricante- Microsoft Soporte PremierMicrosoft Soporte PremierSSBP</v>
      </c>
      <c r="B3119" t="str">
        <f t="shared" ref="B3119" si="2274">E3119&amp;F3119</f>
        <v>SSBPMicrosoft Soporte Premier</v>
      </c>
      <c r="D3119" t="s">
        <v>5156</v>
      </c>
      <c r="E3119" t="s">
        <v>5893</v>
      </c>
      <c r="F3119" s="37" t="s">
        <v>7648</v>
      </c>
      <c r="G3119" s="18" t="str">
        <f t="shared" ref="G3119" si="2275">D3119</f>
        <v>Servicios fabricante- Microsoft Soporte Premier</v>
      </c>
      <c r="H3119" s="18" t="s">
        <v>119</v>
      </c>
      <c r="I3119" s="37" t="s">
        <v>67</v>
      </c>
      <c r="J3119" t="s">
        <v>5894</v>
      </c>
      <c r="K3119" t="s">
        <v>65</v>
      </c>
      <c r="L3119" t="s">
        <v>3940</v>
      </c>
      <c r="M3119" t="s">
        <v>65</v>
      </c>
      <c r="N3119" s="37" t="s">
        <v>5159</v>
      </c>
      <c r="O3119" s="37" t="s">
        <v>5171</v>
      </c>
      <c r="P3119" s="37" t="s">
        <v>1308</v>
      </c>
      <c r="Q3119" t="s">
        <v>5893</v>
      </c>
      <c r="R3119" t="s">
        <v>5160</v>
      </c>
      <c r="S3119" s="38">
        <v>585600000</v>
      </c>
      <c r="T3119" s="37">
        <v>1</v>
      </c>
      <c r="U3119" s="37">
        <v>1</v>
      </c>
      <c r="V3119" t="str">
        <f t="shared" ref="V3119" si="2276">H3119</f>
        <v>COP</v>
      </c>
    </row>
    <row r="3120" spans="1:22" x14ac:dyDescent="0.2">
      <c r="A3120" t="str">
        <f t="shared" ref="A3120" si="2277">D3120&amp;F3120&amp;E3120</f>
        <v>Servicios fabricante- Microsoft Soporte PremierMicrosoft Soporte PremierSSBI</v>
      </c>
      <c r="B3120" t="str">
        <f t="shared" ref="B3120" si="2278">E3120&amp;F3120</f>
        <v>SSBIMicrosoft Soporte Premier</v>
      </c>
      <c r="D3120" t="s">
        <v>5156</v>
      </c>
      <c r="E3120" t="s">
        <v>5895</v>
      </c>
      <c r="F3120" s="37" t="s">
        <v>7648</v>
      </c>
      <c r="G3120" s="18" t="str">
        <f t="shared" ref="G3120" si="2279">D3120</f>
        <v>Servicios fabricante- Microsoft Soporte Premier</v>
      </c>
      <c r="H3120" s="18" t="s">
        <v>119</v>
      </c>
      <c r="I3120" s="37" t="s">
        <v>67</v>
      </c>
      <c r="J3120" t="s">
        <v>5896</v>
      </c>
      <c r="K3120" t="s">
        <v>65</v>
      </c>
      <c r="L3120" t="s">
        <v>3940</v>
      </c>
      <c r="M3120" t="s">
        <v>65</v>
      </c>
      <c r="N3120" s="37" t="s">
        <v>5159</v>
      </c>
      <c r="O3120" s="37" t="s">
        <v>5171</v>
      </c>
      <c r="P3120" s="37" t="s">
        <v>1308</v>
      </c>
      <c r="Q3120" t="s">
        <v>5895</v>
      </c>
      <c r="R3120" t="s">
        <v>5160</v>
      </c>
      <c r="S3120" s="38">
        <v>874000000</v>
      </c>
      <c r="T3120" s="37">
        <v>1</v>
      </c>
      <c r="U3120" s="37">
        <v>1</v>
      </c>
      <c r="V3120" t="str">
        <f t="shared" ref="V3120" si="2280">H3120</f>
        <v>COP</v>
      </c>
    </row>
    <row r="3121" spans="1:22" x14ac:dyDescent="0.2">
      <c r="A3121" t="str">
        <f t="shared" ref="A3121" si="2281">D3121&amp;F3121&amp;E3121</f>
        <v>Servicios fabricante- Microsoft Soporte PremierMicrosoft Soporte PremierSSBE</v>
      </c>
      <c r="B3121" t="str">
        <f t="shared" ref="B3121" si="2282">E3121&amp;F3121</f>
        <v>SSBEMicrosoft Soporte Premier</v>
      </c>
      <c r="D3121" t="s">
        <v>5156</v>
      </c>
      <c r="E3121" t="s">
        <v>5897</v>
      </c>
      <c r="F3121" s="37" t="s">
        <v>7648</v>
      </c>
      <c r="G3121" s="18" t="str">
        <f t="shared" ref="G3121" si="2283">D3121</f>
        <v>Servicios fabricante- Microsoft Soporte Premier</v>
      </c>
      <c r="H3121" s="18" t="s">
        <v>119</v>
      </c>
      <c r="I3121" s="37" t="s">
        <v>67</v>
      </c>
      <c r="J3121" t="s">
        <v>5898</v>
      </c>
      <c r="K3121" t="s">
        <v>65</v>
      </c>
      <c r="L3121" t="s">
        <v>3940</v>
      </c>
      <c r="M3121" t="s">
        <v>65</v>
      </c>
      <c r="N3121" s="37" t="s">
        <v>5159</v>
      </c>
      <c r="O3121" s="37" t="s">
        <v>5171</v>
      </c>
      <c r="P3121" s="37" t="s">
        <v>1308</v>
      </c>
      <c r="Q3121" t="s">
        <v>5897</v>
      </c>
      <c r="R3121" t="s">
        <v>5160</v>
      </c>
      <c r="S3121" s="38">
        <v>567200000</v>
      </c>
      <c r="T3121" s="37">
        <v>1</v>
      </c>
      <c r="U3121" s="37">
        <v>1</v>
      </c>
      <c r="V3121" t="str">
        <f t="shared" ref="V3121" si="2284">H3121</f>
        <v>COP</v>
      </c>
    </row>
    <row r="3122" spans="1:22" x14ac:dyDescent="0.2">
      <c r="A3122" t="str">
        <f t="shared" ref="A3122" si="2285">D3122&amp;F3122&amp;E3122</f>
        <v>Servicios fabricante- Microsoft Soporte PremierMicrosoft Soporte PremierSSAA</v>
      </c>
      <c r="B3122" t="str">
        <f t="shared" ref="B3122" si="2286">E3122&amp;F3122</f>
        <v>SSAAMicrosoft Soporte Premier</v>
      </c>
      <c r="D3122" t="s">
        <v>5156</v>
      </c>
      <c r="E3122" t="s">
        <v>5899</v>
      </c>
      <c r="F3122" s="37" t="s">
        <v>7648</v>
      </c>
      <c r="G3122" s="18" t="str">
        <f t="shared" ref="G3122" si="2287">D3122</f>
        <v>Servicios fabricante- Microsoft Soporte Premier</v>
      </c>
      <c r="H3122" s="18" t="s">
        <v>119</v>
      </c>
      <c r="I3122" s="37" t="s">
        <v>67</v>
      </c>
      <c r="J3122" t="s">
        <v>5900</v>
      </c>
      <c r="K3122" t="s">
        <v>65</v>
      </c>
      <c r="L3122" t="s">
        <v>3940</v>
      </c>
      <c r="M3122" t="s">
        <v>65</v>
      </c>
      <c r="N3122" s="37" t="s">
        <v>5159</v>
      </c>
      <c r="O3122" s="37" t="s">
        <v>66</v>
      </c>
      <c r="P3122" s="37" t="s">
        <v>1308</v>
      </c>
      <c r="Q3122" t="s">
        <v>5899</v>
      </c>
      <c r="R3122" t="s">
        <v>5160</v>
      </c>
      <c r="S3122" s="38">
        <v>48400000</v>
      </c>
      <c r="T3122" s="37">
        <v>1</v>
      </c>
      <c r="U3122" s="37">
        <v>1</v>
      </c>
      <c r="V3122" t="str">
        <f t="shared" ref="V3122" si="2288">H3122</f>
        <v>COP</v>
      </c>
    </row>
    <row r="3123" spans="1:22" x14ac:dyDescent="0.2">
      <c r="A3123" t="str">
        <f t="shared" ref="A3123" si="2289">D3123&amp;F3123&amp;E3123</f>
        <v>Servicios fabricante- Microsoft Soporte PremierMicrosoft Soporte PremierSRVT</v>
      </c>
      <c r="B3123" t="str">
        <f t="shared" ref="B3123" si="2290">E3123&amp;F3123</f>
        <v>SRVTMicrosoft Soporte Premier</v>
      </c>
      <c r="D3123" t="s">
        <v>5156</v>
      </c>
      <c r="E3123" t="s">
        <v>5901</v>
      </c>
      <c r="F3123" s="37" t="s">
        <v>7648</v>
      </c>
      <c r="G3123" s="18" t="str">
        <f t="shared" ref="G3123" si="2291">D3123</f>
        <v>Servicios fabricante- Microsoft Soporte Premier</v>
      </c>
      <c r="H3123" s="18" t="s">
        <v>119</v>
      </c>
      <c r="I3123" s="37" t="s">
        <v>67</v>
      </c>
      <c r="J3123" t="s">
        <v>5902</v>
      </c>
      <c r="K3123" t="s">
        <v>65</v>
      </c>
      <c r="L3123" t="s">
        <v>3940</v>
      </c>
      <c r="M3123" t="s">
        <v>65</v>
      </c>
      <c r="N3123" s="37" t="s">
        <v>5159</v>
      </c>
      <c r="O3123" s="37" t="s">
        <v>66</v>
      </c>
      <c r="P3123" s="37" t="s">
        <v>1308</v>
      </c>
      <c r="Q3123" t="s">
        <v>5901</v>
      </c>
      <c r="R3123" t="s">
        <v>5160</v>
      </c>
      <c r="S3123" s="38">
        <v>34400000</v>
      </c>
      <c r="T3123" s="37">
        <v>1</v>
      </c>
      <c r="U3123" s="37">
        <v>1</v>
      </c>
      <c r="V3123" t="str">
        <f t="shared" ref="V3123" si="2292">H3123</f>
        <v>COP</v>
      </c>
    </row>
    <row r="3124" spans="1:22" x14ac:dyDescent="0.2">
      <c r="A3124" t="str">
        <f t="shared" ref="A3124" si="2293">D3124&amp;F3124&amp;E3124</f>
        <v>Servicios fabricante- Microsoft Soporte PremierMicrosoft Soporte PremierSRTD</v>
      </c>
      <c r="B3124" t="str">
        <f t="shared" ref="B3124" si="2294">E3124&amp;F3124</f>
        <v>SRTDMicrosoft Soporte Premier</v>
      </c>
      <c r="D3124" t="s">
        <v>5156</v>
      </c>
      <c r="E3124" t="s">
        <v>5903</v>
      </c>
      <c r="F3124" s="37" t="s">
        <v>7648</v>
      </c>
      <c r="G3124" s="18" t="str">
        <f t="shared" ref="G3124" si="2295">D3124</f>
        <v>Servicios fabricante- Microsoft Soporte Premier</v>
      </c>
      <c r="H3124" s="18" t="s">
        <v>119</v>
      </c>
      <c r="I3124" s="37" t="s">
        <v>67</v>
      </c>
      <c r="J3124" t="s">
        <v>5904</v>
      </c>
      <c r="K3124" t="s">
        <v>65</v>
      </c>
      <c r="L3124" t="s">
        <v>3940</v>
      </c>
      <c r="M3124" t="s">
        <v>65</v>
      </c>
      <c r="N3124" s="37" t="s">
        <v>5159</v>
      </c>
      <c r="O3124" s="37" t="s">
        <v>5171</v>
      </c>
      <c r="P3124" s="37" t="s">
        <v>1308</v>
      </c>
      <c r="Q3124" t="s">
        <v>5903</v>
      </c>
      <c r="R3124" t="s">
        <v>5160</v>
      </c>
      <c r="S3124" s="38">
        <v>28000000</v>
      </c>
      <c r="T3124" s="37">
        <v>1</v>
      </c>
      <c r="U3124" s="37">
        <v>1</v>
      </c>
      <c r="V3124" t="str">
        <f t="shared" ref="V3124" si="2296">H3124</f>
        <v>COP</v>
      </c>
    </row>
    <row r="3125" spans="1:22" x14ac:dyDescent="0.2">
      <c r="A3125" t="str">
        <f t="shared" ref="A3125" si="2297">D3125&amp;F3125&amp;E3125</f>
        <v>Servicios fabricante- Microsoft Soporte PremierMicrosoft Soporte PremierSRMU</v>
      </c>
      <c r="B3125" t="str">
        <f t="shared" ref="B3125" si="2298">E3125&amp;F3125</f>
        <v>SRMUMicrosoft Soporte Premier</v>
      </c>
      <c r="D3125" t="s">
        <v>5156</v>
      </c>
      <c r="E3125" t="s">
        <v>5905</v>
      </c>
      <c r="F3125" s="37" t="s">
        <v>7648</v>
      </c>
      <c r="G3125" s="18" t="str">
        <f t="shared" ref="G3125" si="2299">D3125</f>
        <v>Servicios fabricante- Microsoft Soporte Premier</v>
      </c>
      <c r="H3125" s="18" t="s">
        <v>119</v>
      </c>
      <c r="I3125" s="37" t="s">
        <v>67</v>
      </c>
      <c r="J3125" t="s">
        <v>5906</v>
      </c>
      <c r="K3125" t="s">
        <v>65</v>
      </c>
      <c r="L3125" t="s">
        <v>3940</v>
      </c>
      <c r="M3125" t="s">
        <v>65</v>
      </c>
      <c r="N3125" s="37" t="s">
        <v>5159</v>
      </c>
      <c r="O3125" s="37" t="s">
        <v>5171</v>
      </c>
      <c r="P3125" s="37" t="s">
        <v>1308</v>
      </c>
      <c r="Q3125" t="s">
        <v>5905</v>
      </c>
      <c r="R3125" t="s">
        <v>5160</v>
      </c>
      <c r="S3125" s="38">
        <v>51200000</v>
      </c>
      <c r="T3125" s="37">
        <v>1</v>
      </c>
      <c r="U3125" s="37">
        <v>1</v>
      </c>
      <c r="V3125" t="str">
        <f t="shared" ref="V3125" si="2300">H3125</f>
        <v>COP</v>
      </c>
    </row>
    <row r="3126" spans="1:22" x14ac:dyDescent="0.2">
      <c r="A3126" t="str">
        <f t="shared" ref="A3126" si="2301">D3126&amp;F3126&amp;E3126</f>
        <v>Servicios fabricante- Microsoft Soporte PremierMicrosoft Soporte PremierSRGL</v>
      </c>
      <c r="B3126" t="str">
        <f t="shared" ref="B3126" si="2302">E3126&amp;F3126</f>
        <v>SRGLMicrosoft Soporte Premier</v>
      </c>
      <c r="D3126" t="s">
        <v>5156</v>
      </c>
      <c r="E3126" t="s">
        <v>5907</v>
      </c>
      <c r="F3126" s="37" t="s">
        <v>7648</v>
      </c>
      <c r="G3126" s="18" t="str">
        <f t="shared" ref="G3126" si="2303">D3126</f>
        <v>Servicios fabricante- Microsoft Soporte Premier</v>
      </c>
      <c r="H3126" s="18" t="s">
        <v>119</v>
      </c>
      <c r="I3126" s="37" t="s">
        <v>67</v>
      </c>
      <c r="J3126" t="s">
        <v>5908</v>
      </c>
      <c r="K3126" t="s">
        <v>65</v>
      </c>
      <c r="L3126" t="s">
        <v>3940</v>
      </c>
      <c r="M3126" t="s">
        <v>65</v>
      </c>
      <c r="N3126" s="37" t="s">
        <v>5159</v>
      </c>
      <c r="O3126" s="37" t="s">
        <v>5171</v>
      </c>
      <c r="P3126" s="37" t="s">
        <v>1308</v>
      </c>
      <c r="Q3126" t="s">
        <v>5907</v>
      </c>
      <c r="R3126" t="s">
        <v>5160</v>
      </c>
      <c r="S3126" s="38">
        <v>86000000</v>
      </c>
      <c r="T3126" s="37">
        <v>1</v>
      </c>
      <c r="U3126" s="37">
        <v>1</v>
      </c>
      <c r="V3126" t="str">
        <f t="shared" ref="V3126" si="2304">H3126</f>
        <v>COP</v>
      </c>
    </row>
    <row r="3127" spans="1:22" x14ac:dyDescent="0.2">
      <c r="A3127" t="str">
        <f t="shared" ref="A3127" si="2305">D3127&amp;F3127&amp;E3127</f>
        <v>Servicios fabricante- Microsoft Soporte PremierMicrosoft Soporte PremierSREB</v>
      </c>
      <c r="B3127" t="str">
        <f t="shared" ref="B3127" si="2306">E3127&amp;F3127</f>
        <v>SREBMicrosoft Soporte Premier</v>
      </c>
      <c r="D3127" t="s">
        <v>5156</v>
      </c>
      <c r="E3127" t="s">
        <v>5909</v>
      </c>
      <c r="F3127" s="37" t="s">
        <v>7648</v>
      </c>
      <c r="G3127" s="18" t="str">
        <f t="shared" ref="G3127" si="2307">D3127</f>
        <v>Servicios fabricante- Microsoft Soporte Premier</v>
      </c>
      <c r="H3127" s="18" t="s">
        <v>119</v>
      </c>
      <c r="I3127" s="37" t="s">
        <v>67</v>
      </c>
      <c r="J3127" t="s">
        <v>5910</v>
      </c>
      <c r="K3127" t="s">
        <v>65</v>
      </c>
      <c r="L3127" t="s">
        <v>3940</v>
      </c>
      <c r="M3127" t="s">
        <v>65</v>
      </c>
      <c r="N3127" s="37" t="s">
        <v>5159</v>
      </c>
      <c r="O3127" s="37" t="s">
        <v>5171</v>
      </c>
      <c r="P3127" s="37" t="s">
        <v>1308</v>
      </c>
      <c r="Q3127" t="s">
        <v>5909</v>
      </c>
      <c r="R3127" t="s">
        <v>5160</v>
      </c>
      <c r="S3127" s="38">
        <v>56800000</v>
      </c>
      <c r="T3127" s="37">
        <v>1</v>
      </c>
      <c r="U3127" s="37">
        <v>1</v>
      </c>
      <c r="V3127" t="str">
        <f t="shared" ref="V3127" si="2308">H3127</f>
        <v>COP</v>
      </c>
    </row>
    <row r="3128" spans="1:22" x14ac:dyDescent="0.2">
      <c r="A3128" t="str">
        <f t="shared" ref="A3128" si="2309">D3128&amp;F3128&amp;E3128</f>
        <v>Servicios fabricante- Microsoft Soporte PremierMicrosoft Soporte PremierSQTA</v>
      </c>
      <c r="B3128" t="str">
        <f t="shared" ref="B3128" si="2310">E3128&amp;F3128</f>
        <v>SQTAMicrosoft Soporte Premier</v>
      </c>
      <c r="D3128" t="s">
        <v>5156</v>
      </c>
      <c r="E3128" t="s">
        <v>5911</v>
      </c>
      <c r="F3128" s="37" t="s">
        <v>7648</v>
      </c>
      <c r="G3128" s="18" t="str">
        <f t="shared" ref="G3128" si="2311">D3128</f>
        <v>Servicios fabricante- Microsoft Soporte Premier</v>
      </c>
      <c r="H3128" s="18" t="s">
        <v>119</v>
      </c>
      <c r="I3128" s="37" t="s">
        <v>67</v>
      </c>
      <c r="J3128" t="s">
        <v>5912</v>
      </c>
      <c r="K3128" t="s">
        <v>65</v>
      </c>
      <c r="L3128" t="s">
        <v>3940</v>
      </c>
      <c r="M3128" t="s">
        <v>65</v>
      </c>
      <c r="N3128" s="37" t="s">
        <v>5159</v>
      </c>
      <c r="O3128" s="37" t="s">
        <v>5171</v>
      </c>
      <c r="P3128" s="37" t="s">
        <v>1308</v>
      </c>
      <c r="Q3128" t="s">
        <v>5911</v>
      </c>
      <c r="R3128" t="s">
        <v>5160</v>
      </c>
      <c r="S3128" s="38">
        <v>15200000</v>
      </c>
      <c r="T3128" s="37">
        <v>1</v>
      </c>
      <c r="U3128" s="37">
        <v>1</v>
      </c>
      <c r="V3128" t="str">
        <f t="shared" ref="V3128" si="2312">H3128</f>
        <v>COP</v>
      </c>
    </row>
    <row r="3129" spans="1:22" x14ac:dyDescent="0.2">
      <c r="A3129" t="str">
        <f t="shared" ref="A3129" si="2313">D3129&amp;F3129&amp;E3129</f>
        <v>Servicios fabricante- Microsoft Soporte PremierMicrosoft Soporte PremierSQMT</v>
      </c>
      <c r="B3129" t="str">
        <f t="shared" ref="B3129" si="2314">E3129&amp;F3129</f>
        <v>SQMTMicrosoft Soporte Premier</v>
      </c>
      <c r="D3129" t="s">
        <v>5156</v>
      </c>
      <c r="E3129" t="s">
        <v>5913</v>
      </c>
      <c r="F3129" s="37" t="s">
        <v>7648</v>
      </c>
      <c r="G3129" s="18" t="str">
        <f t="shared" ref="G3129" si="2315">D3129</f>
        <v>Servicios fabricante- Microsoft Soporte Premier</v>
      </c>
      <c r="H3129" s="18" t="s">
        <v>119</v>
      </c>
      <c r="I3129" s="37" t="s">
        <v>67</v>
      </c>
      <c r="J3129" t="s">
        <v>5914</v>
      </c>
      <c r="K3129" t="s">
        <v>65</v>
      </c>
      <c r="L3129" t="s">
        <v>3940</v>
      </c>
      <c r="M3129" t="s">
        <v>65</v>
      </c>
      <c r="N3129" s="37" t="s">
        <v>5159</v>
      </c>
      <c r="O3129" s="37" t="s">
        <v>66</v>
      </c>
      <c r="P3129" s="37" t="s">
        <v>1308</v>
      </c>
      <c r="Q3129" t="s">
        <v>5913</v>
      </c>
      <c r="R3129" t="s">
        <v>5160</v>
      </c>
      <c r="S3129" s="38">
        <v>76000000</v>
      </c>
      <c r="T3129" s="37">
        <v>1</v>
      </c>
      <c r="U3129" s="37">
        <v>1</v>
      </c>
      <c r="V3129" t="str">
        <f t="shared" ref="V3129" si="2316">H3129</f>
        <v>COP</v>
      </c>
    </row>
    <row r="3130" spans="1:22" x14ac:dyDescent="0.2">
      <c r="A3130" t="str">
        <f t="shared" ref="A3130" si="2317">D3130&amp;F3130&amp;E3130</f>
        <v>Servicios fabricante- Microsoft Soporte PremierMicrosoft Soporte PremierSQMS</v>
      </c>
      <c r="B3130" t="str">
        <f t="shared" ref="B3130" si="2318">E3130&amp;F3130</f>
        <v>SQMSMicrosoft Soporte Premier</v>
      </c>
      <c r="D3130" t="s">
        <v>5156</v>
      </c>
      <c r="E3130" t="s">
        <v>5915</v>
      </c>
      <c r="F3130" s="37" t="s">
        <v>7648</v>
      </c>
      <c r="G3130" s="18" t="str">
        <f t="shared" ref="G3130" si="2319">D3130</f>
        <v>Servicios fabricante- Microsoft Soporte Premier</v>
      </c>
      <c r="H3130" s="18" t="s">
        <v>119</v>
      </c>
      <c r="I3130" s="37" t="s">
        <v>67</v>
      </c>
      <c r="J3130" t="s">
        <v>5916</v>
      </c>
      <c r="K3130" t="s">
        <v>65</v>
      </c>
      <c r="L3130" t="s">
        <v>3940</v>
      </c>
      <c r="M3130" t="s">
        <v>65</v>
      </c>
      <c r="N3130" s="37" t="s">
        <v>5159</v>
      </c>
      <c r="O3130" s="37" t="s">
        <v>66</v>
      </c>
      <c r="P3130" s="37" t="s">
        <v>1308</v>
      </c>
      <c r="Q3130" t="s">
        <v>5915</v>
      </c>
      <c r="R3130" t="s">
        <v>5160</v>
      </c>
      <c r="S3130" s="38">
        <v>86000000</v>
      </c>
      <c r="T3130" s="37">
        <v>1</v>
      </c>
      <c r="U3130" s="37">
        <v>1</v>
      </c>
      <c r="V3130" t="str">
        <f t="shared" ref="V3130" si="2320">H3130</f>
        <v>COP</v>
      </c>
    </row>
    <row r="3131" spans="1:22" x14ac:dyDescent="0.2">
      <c r="A3131" t="str">
        <f t="shared" ref="A3131" si="2321">D3131&amp;F3131&amp;E3131</f>
        <v>Servicios fabricante- Microsoft Soporte PremierMicrosoft Soporte PremierSQAP</v>
      </c>
      <c r="B3131" t="str">
        <f t="shared" ref="B3131" si="2322">E3131&amp;F3131</f>
        <v>SQAPMicrosoft Soporte Premier</v>
      </c>
      <c r="D3131" t="s">
        <v>5156</v>
      </c>
      <c r="E3131" t="s">
        <v>5917</v>
      </c>
      <c r="F3131" s="37" t="s">
        <v>7648</v>
      </c>
      <c r="G3131" s="18" t="str">
        <f t="shared" ref="G3131" si="2323">D3131</f>
        <v>Servicios fabricante- Microsoft Soporte Premier</v>
      </c>
      <c r="H3131" s="18" t="s">
        <v>119</v>
      </c>
      <c r="I3131" s="37" t="s">
        <v>67</v>
      </c>
      <c r="J3131" t="s">
        <v>5918</v>
      </c>
      <c r="K3131" t="s">
        <v>65</v>
      </c>
      <c r="L3131" t="s">
        <v>3940</v>
      </c>
      <c r="M3131" t="s">
        <v>65</v>
      </c>
      <c r="N3131" s="37" t="s">
        <v>5159</v>
      </c>
      <c r="O3131" s="37" t="s">
        <v>66</v>
      </c>
      <c r="P3131" s="37" t="s">
        <v>1308</v>
      </c>
      <c r="Q3131" t="s">
        <v>5917</v>
      </c>
      <c r="R3131" t="s">
        <v>5160</v>
      </c>
      <c r="S3131" s="38">
        <v>34400000</v>
      </c>
      <c r="T3131" s="37">
        <v>1</v>
      </c>
      <c r="U3131" s="37">
        <v>1</v>
      </c>
      <c r="V3131" t="str">
        <f t="shared" ref="V3131" si="2324">H3131</f>
        <v>COP</v>
      </c>
    </row>
    <row r="3132" spans="1:22" x14ac:dyDescent="0.2">
      <c r="A3132" t="str">
        <f t="shared" ref="A3132" si="2325">D3132&amp;F3132&amp;E3132</f>
        <v>Servicios fabricante- Microsoft Soporte PremierMicrosoft Soporte PremierSPZY</v>
      </c>
      <c r="B3132" t="str">
        <f t="shared" ref="B3132" si="2326">E3132&amp;F3132</f>
        <v>SPZYMicrosoft Soporte Premier</v>
      </c>
      <c r="D3132" t="s">
        <v>5156</v>
      </c>
      <c r="E3132" t="s">
        <v>5919</v>
      </c>
      <c r="F3132" s="37" t="s">
        <v>7648</v>
      </c>
      <c r="G3132" s="18" t="str">
        <f t="shared" ref="G3132" si="2327">D3132</f>
        <v>Servicios fabricante- Microsoft Soporte Premier</v>
      </c>
      <c r="H3132" s="18" t="s">
        <v>119</v>
      </c>
      <c r="I3132" s="37" t="s">
        <v>67</v>
      </c>
      <c r="J3132" t="s">
        <v>5920</v>
      </c>
      <c r="K3132" t="s">
        <v>5386</v>
      </c>
      <c r="L3132" t="s">
        <v>3940</v>
      </c>
      <c r="M3132" t="s">
        <v>65</v>
      </c>
      <c r="N3132" s="37" t="s">
        <v>5159</v>
      </c>
      <c r="O3132" s="37" t="s">
        <v>5171</v>
      </c>
      <c r="P3132" s="37" t="s">
        <v>1308</v>
      </c>
      <c r="Q3132" t="s">
        <v>5919</v>
      </c>
      <c r="R3132" t="s">
        <v>5160</v>
      </c>
      <c r="S3132" s="38">
        <v>8000000</v>
      </c>
      <c r="T3132" s="37">
        <v>1</v>
      </c>
      <c r="U3132" s="37">
        <v>1</v>
      </c>
      <c r="V3132" t="str">
        <f t="shared" ref="V3132" si="2328">H3132</f>
        <v>COP</v>
      </c>
    </row>
    <row r="3133" spans="1:22" x14ac:dyDescent="0.2">
      <c r="A3133" t="str">
        <f t="shared" ref="A3133" si="2329">D3133&amp;F3133&amp;E3133</f>
        <v>Servicios fabricante- Microsoft Soporte PremierMicrosoft Soporte PremierSPZX</v>
      </c>
      <c r="B3133" t="str">
        <f t="shared" ref="B3133" si="2330">E3133&amp;F3133</f>
        <v>SPZXMicrosoft Soporte Premier</v>
      </c>
      <c r="D3133" t="s">
        <v>5156</v>
      </c>
      <c r="E3133" t="s">
        <v>5921</v>
      </c>
      <c r="F3133" s="37" t="s">
        <v>7648</v>
      </c>
      <c r="G3133" s="18" t="str">
        <f t="shared" ref="G3133" si="2331">D3133</f>
        <v>Servicios fabricante- Microsoft Soporte Premier</v>
      </c>
      <c r="H3133" s="18" t="s">
        <v>119</v>
      </c>
      <c r="I3133" s="37" t="s">
        <v>67</v>
      </c>
      <c r="J3133" t="s">
        <v>5922</v>
      </c>
      <c r="K3133" t="s">
        <v>65</v>
      </c>
      <c r="L3133" t="s">
        <v>3940</v>
      </c>
      <c r="M3133" t="s">
        <v>65</v>
      </c>
      <c r="N3133" s="37" t="s">
        <v>5159</v>
      </c>
      <c r="O3133" s="37" t="s">
        <v>66</v>
      </c>
      <c r="P3133" s="37" t="s">
        <v>1308</v>
      </c>
      <c r="Q3133" t="s">
        <v>5921</v>
      </c>
      <c r="R3133" t="s">
        <v>5160</v>
      </c>
      <c r="S3133" s="38">
        <v>32400000</v>
      </c>
      <c r="T3133" s="37">
        <v>1</v>
      </c>
      <c r="U3133" s="37">
        <v>1</v>
      </c>
      <c r="V3133" t="str">
        <f t="shared" ref="V3133" si="2332">H3133</f>
        <v>COP</v>
      </c>
    </row>
    <row r="3134" spans="1:22" x14ac:dyDescent="0.2">
      <c r="A3134" t="str">
        <f t="shared" ref="A3134" si="2333">D3134&amp;F3134&amp;E3134</f>
        <v>Servicios fabricante- Microsoft Soporte PremierMicrosoft Soporte PremierSPZV</v>
      </c>
      <c r="B3134" t="str">
        <f t="shared" ref="B3134" si="2334">E3134&amp;F3134</f>
        <v>SPZVMicrosoft Soporte Premier</v>
      </c>
      <c r="D3134" t="s">
        <v>5156</v>
      </c>
      <c r="E3134" t="s">
        <v>5923</v>
      </c>
      <c r="F3134" s="37" t="s">
        <v>7648</v>
      </c>
      <c r="G3134" s="18" t="str">
        <f t="shared" ref="G3134" si="2335">D3134</f>
        <v>Servicios fabricante- Microsoft Soporte Premier</v>
      </c>
      <c r="H3134" s="18" t="s">
        <v>119</v>
      </c>
      <c r="I3134" s="37" t="s">
        <v>67</v>
      </c>
      <c r="J3134" t="s">
        <v>5924</v>
      </c>
      <c r="K3134" t="s">
        <v>65</v>
      </c>
      <c r="L3134" t="s">
        <v>3940</v>
      </c>
      <c r="M3134" t="s">
        <v>65</v>
      </c>
      <c r="N3134" s="37" t="s">
        <v>5159</v>
      </c>
      <c r="O3134" s="37" t="s">
        <v>5171</v>
      </c>
      <c r="P3134" s="37" t="s">
        <v>1308</v>
      </c>
      <c r="Q3134" t="s">
        <v>5923</v>
      </c>
      <c r="R3134" t="s">
        <v>5160</v>
      </c>
      <c r="S3134" s="38">
        <v>62544000</v>
      </c>
      <c r="T3134" s="37">
        <v>1</v>
      </c>
      <c r="U3134" s="37">
        <v>1</v>
      </c>
      <c r="V3134" t="str">
        <f t="shared" ref="V3134" si="2336">H3134</f>
        <v>COP</v>
      </c>
    </row>
    <row r="3135" spans="1:22" x14ac:dyDescent="0.2">
      <c r="A3135" t="str">
        <f t="shared" ref="A3135" si="2337">D3135&amp;F3135&amp;E3135</f>
        <v>Servicios fabricante- Microsoft Soporte PremierMicrosoft Soporte PremierSPYY</v>
      </c>
      <c r="B3135" t="str">
        <f t="shared" ref="B3135" si="2338">E3135&amp;F3135</f>
        <v>SPYYMicrosoft Soporte Premier</v>
      </c>
      <c r="D3135" t="s">
        <v>5156</v>
      </c>
      <c r="E3135" t="s">
        <v>5925</v>
      </c>
      <c r="F3135" s="37" t="s">
        <v>7648</v>
      </c>
      <c r="G3135" s="18" t="str">
        <f t="shared" ref="G3135" si="2339">D3135</f>
        <v>Servicios fabricante- Microsoft Soporte Premier</v>
      </c>
      <c r="H3135" s="18" t="s">
        <v>119</v>
      </c>
      <c r="I3135" s="37" t="s">
        <v>67</v>
      </c>
      <c r="J3135" t="s">
        <v>5926</v>
      </c>
      <c r="K3135" t="s">
        <v>65</v>
      </c>
      <c r="L3135" t="s">
        <v>3940</v>
      </c>
      <c r="M3135" t="s">
        <v>65</v>
      </c>
      <c r="N3135" s="37" t="s">
        <v>5159</v>
      </c>
      <c r="O3135" s="37" t="s">
        <v>66</v>
      </c>
      <c r="P3135" s="37" t="s">
        <v>1308</v>
      </c>
      <c r="Q3135" t="s">
        <v>5925</v>
      </c>
      <c r="R3135" t="s">
        <v>5160</v>
      </c>
      <c r="S3135" s="38">
        <v>92800000</v>
      </c>
      <c r="T3135" s="37">
        <v>1</v>
      </c>
      <c r="U3135" s="37">
        <v>1</v>
      </c>
      <c r="V3135" t="str">
        <f t="shared" ref="V3135" si="2340">H3135</f>
        <v>COP</v>
      </c>
    </row>
    <row r="3136" spans="1:22" x14ac:dyDescent="0.2">
      <c r="A3136" t="str">
        <f t="shared" ref="A3136" si="2341">D3136&amp;F3136&amp;E3136</f>
        <v>Servicios fabricante- Microsoft Soporte PremierMicrosoft Soporte PremierSPYD</v>
      </c>
      <c r="B3136" t="str">
        <f t="shared" ref="B3136" si="2342">E3136&amp;F3136</f>
        <v>SPYDMicrosoft Soporte Premier</v>
      </c>
      <c r="D3136" t="s">
        <v>5156</v>
      </c>
      <c r="E3136" t="s">
        <v>5927</v>
      </c>
      <c r="F3136" s="37" t="s">
        <v>7648</v>
      </c>
      <c r="G3136" s="18" t="str">
        <f t="shared" ref="G3136" si="2343">D3136</f>
        <v>Servicios fabricante- Microsoft Soporte Premier</v>
      </c>
      <c r="H3136" s="18" t="s">
        <v>119</v>
      </c>
      <c r="I3136" s="37" t="s">
        <v>67</v>
      </c>
      <c r="J3136" t="s">
        <v>5928</v>
      </c>
      <c r="K3136" t="s">
        <v>65</v>
      </c>
      <c r="L3136" t="s">
        <v>3940</v>
      </c>
      <c r="M3136" t="s">
        <v>65</v>
      </c>
      <c r="N3136" s="37" t="s">
        <v>5159</v>
      </c>
      <c r="O3136" s="37" t="s">
        <v>5171</v>
      </c>
      <c r="P3136" s="37" t="s">
        <v>1308</v>
      </c>
      <c r="Q3136" t="s">
        <v>5927</v>
      </c>
      <c r="R3136" t="s">
        <v>5160</v>
      </c>
      <c r="S3136" s="38">
        <v>63600000</v>
      </c>
      <c r="T3136" s="37">
        <v>1</v>
      </c>
      <c r="U3136" s="37">
        <v>1</v>
      </c>
      <c r="V3136" t="str">
        <f t="shared" ref="V3136" si="2344">H3136</f>
        <v>COP</v>
      </c>
    </row>
    <row r="3137" spans="1:22" x14ac:dyDescent="0.2">
      <c r="A3137" t="str">
        <f t="shared" ref="A3137" si="2345">D3137&amp;F3137&amp;E3137</f>
        <v>Servicios fabricante- Microsoft Soporte PremierMicrosoft Soporte PremierSPY5</v>
      </c>
      <c r="B3137" t="str">
        <f t="shared" ref="B3137" si="2346">E3137&amp;F3137</f>
        <v>SPY5Microsoft Soporte Premier</v>
      </c>
      <c r="D3137" t="s">
        <v>5156</v>
      </c>
      <c r="E3137" t="s">
        <v>5929</v>
      </c>
      <c r="F3137" s="37" t="s">
        <v>7648</v>
      </c>
      <c r="G3137" s="18" t="str">
        <f t="shared" ref="G3137" si="2347">D3137</f>
        <v>Servicios fabricante- Microsoft Soporte Premier</v>
      </c>
      <c r="H3137" s="18" t="s">
        <v>119</v>
      </c>
      <c r="I3137" s="37" t="s">
        <v>67</v>
      </c>
      <c r="J3137" t="s">
        <v>5930</v>
      </c>
      <c r="K3137" t="s">
        <v>65</v>
      </c>
      <c r="L3137" t="s">
        <v>3940</v>
      </c>
      <c r="M3137" t="s">
        <v>65</v>
      </c>
      <c r="N3137" s="37" t="s">
        <v>5159</v>
      </c>
      <c r="O3137" s="37" t="s">
        <v>5171</v>
      </c>
      <c r="P3137" s="37" t="s">
        <v>1308</v>
      </c>
      <c r="Q3137" t="s">
        <v>5929</v>
      </c>
      <c r="R3137" t="s">
        <v>5160</v>
      </c>
      <c r="S3137" s="38">
        <v>56800000</v>
      </c>
      <c r="T3137" s="37">
        <v>1</v>
      </c>
      <c r="U3137" s="37">
        <v>1</v>
      </c>
      <c r="V3137" t="str">
        <f t="shared" ref="V3137" si="2348">H3137</f>
        <v>COP</v>
      </c>
    </row>
    <row r="3138" spans="1:22" x14ac:dyDescent="0.2">
      <c r="A3138" t="str">
        <f t="shared" ref="A3138" si="2349">D3138&amp;F3138&amp;E3138</f>
        <v>Servicios fabricante- Microsoft Soporte PremierMicrosoft Soporte PremierSPXV</v>
      </c>
      <c r="B3138" t="str">
        <f t="shared" ref="B3138" si="2350">E3138&amp;F3138</f>
        <v>SPXVMicrosoft Soporte Premier</v>
      </c>
      <c r="D3138" t="s">
        <v>5156</v>
      </c>
      <c r="E3138" t="s">
        <v>5931</v>
      </c>
      <c r="F3138" s="37" t="s">
        <v>7648</v>
      </c>
      <c r="G3138" s="18" t="str">
        <f t="shared" ref="G3138" si="2351">D3138</f>
        <v>Servicios fabricante- Microsoft Soporte Premier</v>
      </c>
      <c r="H3138" s="18" t="s">
        <v>119</v>
      </c>
      <c r="I3138" s="37" t="s">
        <v>67</v>
      </c>
      <c r="J3138" t="s">
        <v>5932</v>
      </c>
      <c r="K3138" t="s">
        <v>65</v>
      </c>
      <c r="L3138" t="s">
        <v>3940</v>
      </c>
      <c r="M3138" t="s">
        <v>65</v>
      </c>
      <c r="N3138" s="37" t="s">
        <v>5159</v>
      </c>
      <c r="O3138" s="37" t="s">
        <v>66</v>
      </c>
      <c r="P3138" s="37" t="s">
        <v>1308</v>
      </c>
      <c r="Q3138" t="s">
        <v>5931</v>
      </c>
      <c r="R3138" t="s">
        <v>5160</v>
      </c>
      <c r="S3138" s="38">
        <v>15600000</v>
      </c>
      <c r="T3138" s="37">
        <v>1</v>
      </c>
      <c r="U3138" s="37">
        <v>1</v>
      </c>
      <c r="V3138" t="str">
        <f t="shared" ref="V3138" si="2352">H3138</f>
        <v>COP</v>
      </c>
    </row>
    <row r="3139" spans="1:22" x14ac:dyDescent="0.2">
      <c r="A3139" t="str">
        <f t="shared" ref="A3139" si="2353">D3139&amp;F3139&amp;E3139</f>
        <v>Servicios fabricante- Microsoft Soporte PremierMicrosoft Soporte PremierSPXP</v>
      </c>
      <c r="B3139" t="str">
        <f t="shared" ref="B3139" si="2354">E3139&amp;F3139</f>
        <v>SPXPMicrosoft Soporte Premier</v>
      </c>
      <c r="D3139" t="s">
        <v>5156</v>
      </c>
      <c r="E3139" t="s">
        <v>5933</v>
      </c>
      <c r="F3139" s="37" t="s">
        <v>7648</v>
      </c>
      <c r="G3139" s="18" t="str">
        <f t="shared" ref="G3139" si="2355">D3139</f>
        <v>Servicios fabricante- Microsoft Soporte Premier</v>
      </c>
      <c r="H3139" s="18" t="s">
        <v>119</v>
      </c>
      <c r="I3139" s="37" t="s">
        <v>67</v>
      </c>
      <c r="J3139" t="s">
        <v>5934</v>
      </c>
      <c r="K3139" t="s">
        <v>65</v>
      </c>
      <c r="L3139" t="s">
        <v>3940</v>
      </c>
      <c r="M3139" t="s">
        <v>65</v>
      </c>
      <c r="N3139" s="37" t="s">
        <v>5159</v>
      </c>
      <c r="O3139" s="37" t="s">
        <v>66</v>
      </c>
      <c r="P3139" s="37" t="s">
        <v>1308</v>
      </c>
      <c r="Q3139" t="s">
        <v>5933</v>
      </c>
      <c r="R3139" t="s">
        <v>5160</v>
      </c>
      <c r="S3139" s="38">
        <v>72800000</v>
      </c>
      <c r="T3139" s="37">
        <v>1</v>
      </c>
      <c r="U3139" s="37">
        <v>1</v>
      </c>
      <c r="V3139" t="str">
        <f t="shared" ref="V3139" si="2356">H3139</f>
        <v>COP</v>
      </c>
    </row>
    <row r="3140" spans="1:22" x14ac:dyDescent="0.2">
      <c r="A3140" t="str">
        <f t="shared" ref="A3140" si="2357">D3140&amp;F3140&amp;E3140</f>
        <v>Servicios fabricante- Microsoft Soporte PremierMicrosoft Soporte PremierSPWG</v>
      </c>
      <c r="B3140" t="str">
        <f t="shared" ref="B3140" si="2358">E3140&amp;F3140</f>
        <v>SPWGMicrosoft Soporte Premier</v>
      </c>
      <c r="D3140" t="s">
        <v>5156</v>
      </c>
      <c r="E3140" t="s">
        <v>5935</v>
      </c>
      <c r="F3140" s="37" t="s">
        <v>7648</v>
      </c>
      <c r="G3140" s="18" t="str">
        <f t="shared" ref="G3140" si="2359">D3140</f>
        <v>Servicios fabricante- Microsoft Soporte Premier</v>
      </c>
      <c r="H3140" s="18" t="s">
        <v>119</v>
      </c>
      <c r="I3140" s="37" t="s">
        <v>67</v>
      </c>
      <c r="J3140" t="s">
        <v>5936</v>
      </c>
      <c r="K3140" t="s">
        <v>65</v>
      </c>
      <c r="L3140" t="s">
        <v>3940</v>
      </c>
      <c r="M3140" t="s">
        <v>65</v>
      </c>
      <c r="N3140" s="37" t="s">
        <v>5159</v>
      </c>
      <c r="O3140" s="37" t="s">
        <v>5171</v>
      </c>
      <c r="P3140" s="37" t="s">
        <v>1308</v>
      </c>
      <c r="Q3140" t="s">
        <v>5935</v>
      </c>
      <c r="R3140" t="s">
        <v>5160</v>
      </c>
      <c r="S3140" s="38">
        <v>142000000</v>
      </c>
      <c r="T3140" s="37">
        <v>1</v>
      </c>
      <c r="U3140" s="37">
        <v>1</v>
      </c>
      <c r="V3140" t="str">
        <f t="shared" ref="V3140" si="2360">H3140</f>
        <v>COP</v>
      </c>
    </row>
    <row r="3141" spans="1:22" x14ac:dyDescent="0.2">
      <c r="A3141" t="str">
        <f t="shared" ref="A3141" si="2361">D3141&amp;F3141&amp;E3141</f>
        <v>Servicios fabricante- Microsoft Soporte PremierMicrosoft Soporte PremierSPVO</v>
      </c>
      <c r="B3141" t="str">
        <f t="shared" ref="B3141" si="2362">E3141&amp;F3141</f>
        <v>SPVOMicrosoft Soporte Premier</v>
      </c>
      <c r="D3141" t="s">
        <v>5156</v>
      </c>
      <c r="E3141" t="s">
        <v>5937</v>
      </c>
      <c r="F3141" s="37" t="s">
        <v>7648</v>
      </c>
      <c r="G3141" s="18" t="str">
        <f t="shared" ref="G3141" si="2363">D3141</f>
        <v>Servicios fabricante- Microsoft Soporte Premier</v>
      </c>
      <c r="H3141" s="18" t="s">
        <v>119</v>
      </c>
      <c r="I3141" s="37" t="s">
        <v>67</v>
      </c>
      <c r="J3141" t="s">
        <v>5938</v>
      </c>
      <c r="K3141" t="s">
        <v>65</v>
      </c>
      <c r="L3141" t="s">
        <v>3940</v>
      </c>
      <c r="M3141" t="s">
        <v>65</v>
      </c>
      <c r="N3141" s="37" t="s">
        <v>5159</v>
      </c>
      <c r="O3141" s="37" t="s">
        <v>66</v>
      </c>
      <c r="P3141" s="37" t="s">
        <v>1308</v>
      </c>
      <c r="Q3141" t="s">
        <v>5937</v>
      </c>
      <c r="R3141" t="s">
        <v>5160</v>
      </c>
      <c r="S3141" s="38">
        <v>15600000</v>
      </c>
      <c r="T3141" s="37">
        <v>1</v>
      </c>
      <c r="U3141" s="37">
        <v>1</v>
      </c>
      <c r="V3141" t="str">
        <f t="shared" ref="V3141" si="2364">H3141</f>
        <v>COP</v>
      </c>
    </row>
    <row r="3142" spans="1:22" x14ac:dyDescent="0.2">
      <c r="A3142" t="str">
        <f t="shared" ref="A3142" si="2365">D3142&amp;F3142&amp;E3142</f>
        <v>Servicios fabricante- Microsoft Soporte PremierMicrosoft Soporte PremierSPVN</v>
      </c>
      <c r="B3142" t="str">
        <f t="shared" ref="B3142" si="2366">E3142&amp;F3142</f>
        <v>SPVNMicrosoft Soporte Premier</v>
      </c>
      <c r="D3142" t="s">
        <v>5156</v>
      </c>
      <c r="E3142" t="s">
        <v>5939</v>
      </c>
      <c r="F3142" s="37" t="s">
        <v>7648</v>
      </c>
      <c r="G3142" s="18" t="str">
        <f t="shared" ref="G3142" si="2367">D3142</f>
        <v>Servicios fabricante- Microsoft Soporte Premier</v>
      </c>
      <c r="H3142" s="18" t="s">
        <v>119</v>
      </c>
      <c r="I3142" s="37" t="s">
        <v>67</v>
      </c>
      <c r="J3142" t="s">
        <v>5940</v>
      </c>
      <c r="K3142" t="s">
        <v>65</v>
      </c>
      <c r="L3142" t="s">
        <v>3940</v>
      </c>
      <c r="M3142" t="s">
        <v>65</v>
      </c>
      <c r="N3142" s="37" t="s">
        <v>5159</v>
      </c>
      <c r="O3142" s="37" t="s">
        <v>5171</v>
      </c>
      <c r="P3142" s="37" t="s">
        <v>1308</v>
      </c>
      <c r="Q3142" t="s">
        <v>5939</v>
      </c>
      <c r="R3142" t="s">
        <v>5160</v>
      </c>
      <c r="S3142" s="38">
        <v>34400000</v>
      </c>
      <c r="T3142" s="37">
        <v>1</v>
      </c>
      <c r="U3142" s="37">
        <v>1</v>
      </c>
      <c r="V3142" t="str">
        <f t="shared" ref="V3142" si="2368">H3142</f>
        <v>COP</v>
      </c>
    </row>
    <row r="3143" spans="1:22" x14ac:dyDescent="0.2">
      <c r="A3143" t="str">
        <f t="shared" ref="A3143" si="2369">D3143&amp;F3143&amp;E3143</f>
        <v>Servicios fabricante- Microsoft Soporte PremierMicrosoft Soporte PremierSPVM</v>
      </c>
      <c r="B3143" t="str">
        <f t="shared" ref="B3143" si="2370">E3143&amp;F3143</f>
        <v>SPVMMicrosoft Soporte Premier</v>
      </c>
      <c r="D3143" t="s">
        <v>5156</v>
      </c>
      <c r="E3143" t="s">
        <v>5941</v>
      </c>
      <c r="F3143" s="37" t="s">
        <v>7648</v>
      </c>
      <c r="G3143" s="18" t="str">
        <f t="shared" ref="G3143" si="2371">D3143</f>
        <v>Servicios fabricante- Microsoft Soporte Premier</v>
      </c>
      <c r="H3143" s="18" t="s">
        <v>119</v>
      </c>
      <c r="I3143" s="37" t="s">
        <v>67</v>
      </c>
      <c r="J3143" t="s">
        <v>5942</v>
      </c>
      <c r="K3143" t="s">
        <v>65</v>
      </c>
      <c r="L3143" t="s">
        <v>3940</v>
      </c>
      <c r="M3143" t="s">
        <v>65</v>
      </c>
      <c r="N3143" s="37" t="s">
        <v>5159</v>
      </c>
      <c r="O3143" s="37" t="s">
        <v>5171</v>
      </c>
      <c r="P3143" s="37" t="s">
        <v>1308</v>
      </c>
      <c r="Q3143" t="s">
        <v>5941</v>
      </c>
      <c r="R3143" t="s">
        <v>5160</v>
      </c>
      <c r="S3143" s="38">
        <v>28800000</v>
      </c>
      <c r="T3143" s="37">
        <v>1</v>
      </c>
      <c r="U3143" s="37">
        <v>1</v>
      </c>
      <c r="V3143" t="str">
        <f t="shared" ref="V3143" si="2372">H3143</f>
        <v>COP</v>
      </c>
    </row>
    <row r="3144" spans="1:22" x14ac:dyDescent="0.2">
      <c r="A3144" t="str">
        <f t="shared" ref="A3144" si="2373">D3144&amp;F3144&amp;E3144</f>
        <v>Servicios fabricante- Microsoft Soporte PremierMicrosoft Soporte PremierSPVH</v>
      </c>
      <c r="B3144" t="str">
        <f t="shared" ref="B3144" si="2374">E3144&amp;F3144</f>
        <v>SPVHMicrosoft Soporte Premier</v>
      </c>
      <c r="D3144" t="s">
        <v>5156</v>
      </c>
      <c r="E3144" t="s">
        <v>5943</v>
      </c>
      <c r="F3144" s="37" t="s">
        <v>7648</v>
      </c>
      <c r="G3144" s="18" t="str">
        <f t="shared" ref="G3144" si="2375">D3144</f>
        <v>Servicios fabricante- Microsoft Soporte Premier</v>
      </c>
      <c r="H3144" s="18" t="s">
        <v>119</v>
      </c>
      <c r="I3144" s="37" t="s">
        <v>67</v>
      </c>
      <c r="J3144" t="s">
        <v>5944</v>
      </c>
      <c r="K3144" t="s">
        <v>65</v>
      </c>
      <c r="L3144" t="s">
        <v>3940</v>
      </c>
      <c r="M3144" t="s">
        <v>65</v>
      </c>
      <c r="N3144" s="37" t="s">
        <v>5159</v>
      </c>
      <c r="O3144" s="37" t="s">
        <v>5171</v>
      </c>
      <c r="P3144" s="37" t="s">
        <v>1308</v>
      </c>
      <c r="Q3144" t="s">
        <v>5943</v>
      </c>
      <c r="R3144" t="s">
        <v>5160</v>
      </c>
      <c r="S3144" s="38">
        <v>34400000</v>
      </c>
      <c r="T3144" s="37">
        <v>1</v>
      </c>
      <c r="U3144" s="37">
        <v>1</v>
      </c>
      <c r="V3144" t="str">
        <f t="shared" ref="V3144" si="2376">H3144</f>
        <v>COP</v>
      </c>
    </row>
    <row r="3145" spans="1:22" x14ac:dyDescent="0.2">
      <c r="A3145" t="str">
        <f t="shared" ref="A3145" si="2377">D3145&amp;F3145&amp;E3145</f>
        <v>Servicios fabricante- Microsoft Soporte PremierMicrosoft Soporte PremierSPVF</v>
      </c>
      <c r="B3145" t="str">
        <f t="shared" ref="B3145" si="2378">E3145&amp;F3145</f>
        <v>SPVFMicrosoft Soporte Premier</v>
      </c>
      <c r="D3145" t="s">
        <v>5156</v>
      </c>
      <c r="E3145" t="s">
        <v>5945</v>
      </c>
      <c r="F3145" s="37" t="s">
        <v>7648</v>
      </c>
      <c r="G3145" s="18" t="str">
        <f t="shared" ref="G3145" si="2379">D3145</f>
        <v>Servicios fabricante- Microsoft Soporte Premier</v>
      </c>
      <c r="H3145" s="18" t="s">
        <v>119</v>
      </c>
      <c r="I3145" s="37" t="s">
        <v>67</v>
      </c>
      <c r="J3145" t="s">
        <v>5946</v>
      </c>
      <c r="K3145" t="s">
        <v>65</v>
      </c>
      <c r="L3145" t="s">
        <v>3940</v>
      </c>
      <c r="M3145" t="s">
        <v>65</v>
      </c>
      <c r="N3145" s="37" t="s">
        <v>5159</v>
      </c>
      <c r="O3145" s="37" t="s">
        <v>5171</v>
      </c>
      <c r="P3145" s="37" t="s">
        <v>1308</v>
      </c>
      <c r="Q3145" t="s">
        <v>5945</v>
      </c>
      <c r="R3145" t="s">
        <v>5160</v>
      </c>
      <c r="S3145" s="38">
        <v>32400000</v>
      </c>
      <c r="T3145" s="37">
        <v>1</v>
      </c>
      <c r="U3145" s="37">
        <v>1</v>
      </c>
      <c r="V3145" t="str">
        <f t="shared" ref="V3145" si="2380">H3145</f>
        <v>COP</v>
      </c>
    </row>
    <row r="3146" spans="1:22" x14ac:dyDescent="0.2">
      <c r="A3146" t="str">
        <f t="shared" ref="A3146" si="2381">D3146&amp;F3146&amp;E3146</f>
        <v>Servicios fabricante- Microsoft Soporte PremierMicrosoft Soporte PremierSPVE</v>
      </c>
      <c r="B3146" t="str">
        <f t="shared" ref="B3146" si="2382">E3146&amp;F3146</f>
        <v>SPVEMicrosoft Soporte Premier</v>
      </c>
      <c r="D3146" t="s">
        <v>5156</v>
      </c>
      <c r="E3146" t="s">
        <v>5947</v>
      </c>
      <c r="F3146" s="37" t="s">
        <v>7648</v>
      </c>
      <c r="G3146" s="18" t="str">
        <f t="shared" ref="G3146" si="2383">D3146</f>
        <v>Servicios fabricante- Microsoft Soporte Premier</v>
      </c>
      <c r="H3146" s="18" t="s">
        <v>119</v>
      </c>
      <c r="I3146" s="37" t="s">
        <v>67</v>
      </c>
      <c r="J3146" t="s">
        <v>5948</v>
      </c>
      <c r="K3146" t="s">
        <v>65</v>
      </c>
      <c r="L3146" t="s">
        <v>3940</v>
      </c>
      <c r="M3146" t="s">
        <v>65</v>
      </c>
      <c r="N3146" s="37" t="s">
        <v>5159</v>
      </c>
      <c r="O3146" s="37" t="s">
        <v>5171</v>
      </c>
      <c r="P3146" s="37" t="s">
        <v>1308</v>
      </c>
      <c r="Q3146" t="s">
        <v>5947</v>
      </c>
      <c r="R3146" t="s">
        <v>5160</v>
      </c>
      <c r="S3146" s="38">
        <v>72800000</v>
      </c>
      <c r="T3146" s="37">
        <v>1</v>
      </c>
      <c r="U3146" s="37">
        <v>1</v>
      </c>
      <c r="V3146" t="str">
        <f t="shared" ref="V3146" si="2384">H3146</f>
        <v>COP</v>
      </c>
    </row>
    <row r="3147" spans="1:22" x14ac:dyDescent="0.2">
      <c r="A3147" t="str">
        <f t="shared" ref="A3147" si="2385">D3147&amp;F3147&amp;E3147</f>
        <v>Servicios fabricante- Microsoft Soporte PremierMicrosoft Soporte PremierSPVD</v>
      </c>
      <c r="B3147" t="str">
        <f t="shared" ref="B3147" si="2386">E3147&amp;F3147</f>
        <v>SPVDMicrosoft Soporte Premier</v>
      </c>
      <c r="D3147" t="s">
        <v>5156</v>
      </c>
      <c r="E3147" t="s">
        <v>5949</v>
      </c>
      <c r="F3147" s="37" t="s">
        <v>7648</v>
      </c>
      <c r="G3147" s="18" t="str">
        <f t="shared" ref="G3147" si="2387">D3147</f>
        <v>Servicios fabricante- Microsoft Soporte Premier</v>
      </c>
      <c r="H3147" s="18" t="s">
        <v>119</v>
      </c>
      <c r="I3147" s="37" t="s">
        <v>67</v>
      </c>
      <c r="J3147" t="s">
        <v>5950</v>
      </c>
      <c r="K3147" t="s">
        <v>65</v>
      </c>
      <c r="L3147" t="s">
        <v>3940</v>
      </c>
      <c r="M3147" t="s">
        <v>65</v>
      </c>
      <c r="N3147" s="37" t="s">
        <v>5159</v>
      </c>
      <c r="O3147" s="37" t="s">
        <v>5171</v>
      </c>
      <c r="P3147" s="37" t="s">
        <v>1308</v>
      </c>
      <c r="Q3147" t="s">
        <v>5949</v>
      </c>
      <c r="R3147" t="s">
        <v>5160</v>
      </c>
      <c r="S3147" s="38">
        <v>34400000</v>
      </c>
      <c r="T3147" s="37">
        <v>1</v>
      </c>
      <c r="U3147" s="37">
        <v>1</v>
      </c>
      <c r="V3147" t="str">
        <f t="shared" ref="V3147" si="2388">H3147</f>
        <v>COP</v>
      </c>
    </row>
    <row r="3148" spans="1:22" x14ac:dyDescent="0.2">
      <c r="A3148" t="str">
        <f t="shared" ref="A3148" si="2389">D3148&amp;F3148&amp;E3148</f>
        <v>Servicios fabricante- Microsoft Soporte PremierMicrosoft Soporte PremierSPUZ</v>
      </c>
      <c r="B3148" t="str">
        <f t="shared" ref="B3148" si="2390">E3148&amp;F3148</f>
        <v>SPUZMicrosoft Soporte Premier</v>
      </c>
      <c r="D3148" t="s">
        <v>5156</v>
      </c>
      <c r="E3148" t="s">
        <v>5951</v>
      </c>
      <c r="F3148" s="37" t="s">
        <v>7648</v>
      </c>
      <c r="G3148" s="18" t="str">
        <f t="shared" ref="G3148" si="2391">D3148</f>
        <v>Servicios fabricante- Microsoft Soporte Premier</v>
      </c>
      <c r="H3148" s="18" t="s">
        <v>119</v>
      </c>
      <c r="I3148" s="37" t="s">
        <v>67</v>
      </c>
      <c r="J3148" t="s">
        <v>5952</v>
      </c>
      <c r="K3148" t="s">
        <v>65</v>
      </c>
      <c r="L3148" t="s">
        <v>3940</v>
      </c>
      <c r="M3148" t="s">
        <v>65</v>
      </c>
      <c r="N3148" s="37" t="s">
        <v>5159</v>
      </c>
      <c r="O3148" s="37" t="s">
        <v>5171</v>
      </c>
      <c r="P3148" s="37" t="s">
        <v>1308</v>
      </c>
      <c r="Q3148" t="s">
        <v>5951</v>
      </c>
      <c r="R3148" t="s">
        <v>5160</v>
      </c>
      <c r="S3148" s="38">
        <v>74800000</v>
      </c>
      <c r="T3148" s="37">
        <v>1</v>
      </c>
      <c r="U3148" s="37">
        <v>1</v>
      </c>
      <c r="V3148" t="str">
        <f t="shared" ref="V3148" si="2392">H3148</f>
        <v>COP</v>
      </c>
    </row>
    <row r="3149" spans="1:22" x14ac:dyDescent="0.2">
      <c r="A3149" t="str">
        <f t="shared" ref="A3149" si="2393">D3149&amp;F3149&amp;E3149</f>
        <v>Servicios fabricante- Microsoft Soporte PremierMicrosoft Soporte PremierSPUP</v>
      </c>
      <c r="B3149" t="str">
        <f t="shared" ref="B3149" si="2394">E3149&amp;F3149</f>
        <v>SPUPMicrosoft Soporte Premier</v>
      </c>
      <c r="D3149" t="s">
        <v>5156</v>
      </c>
      <c r="E3149" t="s">
        <v>5953</v>
      </c>
      <c r="F3149" s="37" t="s">
        <v>7648</v>
      </c>
      <c r="G3149" s="18" t="str">
        <f t="shared" ref="G3149" si="2395">D3149</f>
        <v>Servicios fabricante- Microsoft Soporte Premier</v>
      </c>
      <c r="H3149" s="18" t="s">
        <v>119</v>
      </c>
      <c r="I3149" s="37" t="s">
        <v>67</v>
      </c>
      <c r="J3149" t="s">
        <v>5954</v>
      </c>
      <c r="K3149" t="s">
        <v>65</v>
      </c>
      <c r="L3149" t="s">
        <v>3940</v>
      </c>
      <c r="M3149" t="s">
        <v>65</v>
      </c>
      <c r="N3149" s="37" t="s">
        <v>5159</v>
      </c>
      <c r="O3149" s="37" t="s">
        <v>5171</v>
      </c>
      <c r="P3149" s="37" t="s">
        <v>1308</v>
      </c>
      <c r="Q3149" t="s">
        <v>5953</v>
      </c>
      <c r="R3149" t="s">
        <v>5160</v>
      </c>
      <c r="S3149" s="38">
        <v>111600000</v>
      </c>
      <c r="T3149" s="37">
        <v>1</v>
      </c>
      <c r="U3149" s="37">
        <v>1</v>
      </c>
      <c r="V3149" t="str">
        <f t="shared" ref="V3149" si="2396">H3149</f>
        <v>COP</v>
      </c>
    </row>
    <row r="3150" spans="1:22" x14ac:dyDescent="0.2">
      <c r="A3150" t="str">
        <f t="shared" ref="A3150" si="2397">D3150&amp;F3150&amp;E3150</f>
        <v>Servicios fabricante- Microsoft Soporte PremierMicrosoft Soporte PremierSPTP</v>
      </c>
      <c r="B3150" t="str">
        <f t="shared" ref="B3150" si="2398">E3150&amp;F3150</f>
        <v>SPTPMicrosoft Soporte Premier</v>
      </c>
      <c r="D3150" t="s">
        <v>5156</v>
      </c>
      <c r="E3150" t="s">
        <v>5955</v>
      </c>
      <c r="F3150" s="37" t="s">
        <v>7648</v>
      </c>
      <c r="G3150" s="18" t="str">
        <f t="shared" ref="G3150" si="2399">D3150</f>
        <v>Servicios fabricante- Microsoft Soporte Premier</v>
      </c>
      <c r="H3150" s="18" t="s">
        <v>119</v>
      </c>
      <c r="I3150" s="37" t="s">
        <v>67</v>
      </c>
      <c r="J3150" t="s">
        <v>5956</v>
      </c>
      <c r="K3150" t="s">
        <v>65</v>
      </c>
      <c r="L3150" t="s">
        <v>3940</v>
      </c>
      <c r="M3150" t="s">
        <v>65</v>
      </c>
      <c r="N3150" s="37" t="s">
        <v>5159</v>
      </c>
      <c r="O3150" s="37" t="s">
        <v>5171</v>
      </c>
      <c r="P3150" s="37" t="s">
        <v>1308</v>
      </c>
      <c r="Q3150" t="s">
        <v>5955</v>
      </c>
      <c r="R3150" t="s">
        <v>5160</v>
      </c>
      <c r="S3150" s="38">
        <v>74800000</v>
      </c>
      <c r="T3150" s="37">
        <v>1</v>
      </c>
      <c r="U3150" s="37">
        <v>1</v>
      </c>
      <c r="V3150" t="str">
        <f t="shared" ref="V3150" si="2400">H3150</f>
        <v>COP</v>
      </c>
    </row>
    <row r="3151" spans="1:22" x14ac:dyDescent="0.2">
      <c r="A3151" t="str">
        <f t="shared" ref="A3151" si="2401">D3151&amp;F3151&amp;E3151</f>
        <v>Servicios fabricante- Microsoft Soporte PremierMicrosoft Soporte PremierSPTM</v>
      </c>
      <c r="B3151" t="str">
        <f t="shared" ref="B3151" si="2402">E3151&amp;F3151</f>
        <v>SPTMMicrosoft Soporte Premier</v>
      </c>
      <c r="D3151" t="s">
        <v>5156</v>
      </c>
      <c r="E3151" t="s">
        <v>5957</v>
      </c>
      <c r="F3151" s="37" t="s">
        <v>7648</v>
      </c>
      <c r="G3151" s="18" t="str">
        <f t="shared" ref="G3151" si="2403">D3151</f>
        <v>Servicios fabricante- Microsoft Soporte Premier</v>
      </c>
      <c r="H3151" s="18" t="s">
        <v>119</v>
      </c>
      <c r="I3151" s="37" t="s">
        <v>67</v>
      </c>
      <c r="J3151" t="s">
        <v>5958</v>
      </c>
      <c r="K3151" t="s">
        <v>65</v>
      </c>
      <c r="L3151" t="s">
        <v>3940</v>
      </c>
      <c r="M3151" t="s">
        <v>65</v>
      </c>
      <c r="N3151" s="37" t="s">
        <v>5159</v>
      </c>
      <c r="O3151" s="37" t="s">
        <v>5171</v>
      </c>
      <c r="P3151" s="37" t="s">
        <v>1308</v>
      </c>
      <c r="Q3151" t="s">
        <v>5957</v>
      </c>
      <c r="R3151" t="s">
        <v>5160</v>
      </c>
      <c r="S3151" s="38">
        <v>34400000</v>
      </c>
      <c r="T3151" s="37">
        <v>1</v>
      </c>
      <c r="U3151" s="37">
        <v>1</v>
      </c>
      <c r="V3151" t="str">
        <f t="shared" ref="V3151" si="2404">H3151</f>
        <v>COP</v>
      </c>
    </row>
    <row r="3152" spans="1:22" x14ac:dyDescent="0.2">
      <c r="A3152" t="str">
        <f t="shared" ref="A3152" si="2405">D3152&amp;F3152&amp;E3152</f>
        <v>Servicios fabricante- Microsoft Soporte PremierMicrosoft Soporte PremierSPTL</v>
      </c>
      <c r="B3152" t="str">
        <f t="shared" ref="B3152" si="2406">E3152&amp;F3152</f>
        <v>SPTLMicrosoft Soporte Premier</v>
      </c>
      <c r="D3152" t="s">
        <v>5156</v>
      </c>
      <c r="E3152" t="s">
        <v>5959</v>
      </c>
      <c r="F3152" s="37" t="s">
        <v>7648</v>
      </c>
      <c r="G3152" s="18" t="str">
        <f t="shared" ref="G3152" si="2407">D3152</f>
        <v>Servicios fabricante- Microsoft Soporte Premier</v>
      </c>
      <c r="H3152" s="18" t="s">
        <v>119</v>
      </c>
      <c r="I3152" s="37" t="s">
        <v>67</v>
      </c>
      <c r="J3152" t="s">
        <v>5960</v>
      </c>
      <c r="K3152" t="s">
        <v>65</v>
      </c>
      <c r="L3152" t="s">
        <v>3940</v>
      </c>
      <c r="M3152" t="s">
        <v>65</v>
      </c>
      <c r="N3152" s="37" t="s">
        <v>5159</v>
      </c>
      <c r="O3152" s="37" t="s">
        <v>5171</v>
      </c>
      <c r="P3152" s="37" t="s">
        <v>1308</v>
      </c>
      <c r="Q3152" t="s">
        <v>5959</v>
      </c>
      <c r="R3152" t="s">
        <v>5160</v>
      </c>
      <c r="S3152" s="38">
        <v>38000000</v>
      </c>
      <c r="T3152" s="37">
        <v>1</v>
      </c>
      <c r="U3152" s="37">
        <v>1</v>
      </c>
      <c r="V3152" t="str">
        <f t="shared" ref="V3152" si="2408">H3152</f>
        <v>COP</v>
      </c>
    </row>
    <row r="3153" spans="1:22" x14ac:dyDescent="0.2">
      <c r="A3153" t="str">
        <f t="shared" ref="A3153" si="2409">D3153&amp;F3153&amp;E3153</f>
        <v>Servicios fabricante- Microsoft Soporte PremierMicrosoft Soporte PremierSPTB</v>
      </c>
      <c r="B3153" t="str">
        <f t="shared" ref="B3153" si="2410">E3153&amp;F3153</f>
        <v>SPTBMicrosoft Soporte Premier</v>
      </c>
      <c r="D3153" t="s">
        <v>5156</v>
      </c>
      <c r="E3153" t="s">
        <v>5961</v>
      </c>
      <c r="F3153" s="37" t="s">
        <v>7648</v>
      </c>
      <c r="G3153" s="18" t="str">
        <f t="shared" ref="G3153" si="2411">D3153</f>
        <v>Servicios fabricante- Microsoft Soporte Premier</v>
      </c>
      <c r="H3153" s="18" t="s">
        <v>119</v>
      </c>
      <c r="I3153" s="37" t="s">
        <v>67</v>
      </c>
      <c r="J3153" t="s">
        <v>5962</v>
      </c>
      <c r="K3153" t="s">
        <v>65</v>
      </c>
      <c r="L3153" t="s">
        <v>3940</v>
      </c>
      <c r="M3153" t="s">
        <v>65</v>
      </c>
      <c r="N3153" s="37" t="s">
        <v>5159</v>
      </c>
      <c r="O3153" s="37" t="s">
        <v>66</v>
      </c>
      <c r="P3153" s="37" t="s">
        <v>1308</v>
      </c>
      <c r="Q3153" t="s">
        <v>5961</v>
      </c>
      <c r="R3153" t="s">
        <v>5160</v>
      </c>
      <c r="S3153" s="38">
        <v>32400000</v>
      </c>
      <c r="T3153" s="37">
        <v>1</v>
      </c>
      <c r="U3153" s="37">
        <v>1</v>
      </c>
      <c r="V3153" t="str">
        <f t="shared" ref="V3153" si="2412">H3153</f>
        <v>COP</v>
      </c>
    </row>
    <row r="3154" spans="1:22" x14ac:dyDescent="0.2">
      <c r="A3154" t="str">
        <f t="shared" ref="A3154" si="2413">D3154&amp;F3154&amp;E3154</f>
        <v>Servicios fabricante- Microsoft Soporte PremierMicrosoft Soporte PremierSPSR</v>
      </c>
      <c r="B3154" t="str">
        <f t="shared" ref="B3154" si="2414">E3154&amp;F3154</f>
        <v>SPSRMicrosoft Soporte Premier</v>
      </c>
      <c r="D3154" t="s">
        <v>5156</v>
      </c>
      <c r="E3154" t="s">
        <v>5963</v>
      </c>
      <c r="F3154" s="37" t="s">
        <v>7648</v>
      </c>
      <c r="G3154" s="18" t="str">
        <f t="shared" ref="G3154" si="2415">D3154</f>
        <v>Servicios fabricante- Microsoft Soporte Premier</v>
      </c>
      <c r="H3154" s="18" t="s">
        <v>119</v>
      </c>
      <c r="I3154" s="37" t="s">
        <v>67</v>
      </c>
      <c r="J3154" t="s">
        <v>5964</v>
      </c>
      <c r="K3154" t="s">
        <v>65</v>
      </c>
      <c r="L3154" t="s">
        <v>3940</v>
      </c>
      <c r="M3154" t="s">
        <v>65</v>
      </c>
      <c r="N3154" s="37" t="s">
        <v>5159</v>
      </c>
      <c r="O3154" s="37" t="s">
        <v>5171</v>
      </c>
      <c r="P3154" s="37" t="s">
        <v>1308</v>
      </c>
      <c r="Q3154" t="s">
        <v>5963</v>
      </c>
      <c r="R3154" t="s">
        <v>5160</v>
      </c>
      <c r="S3154" s="38">
        <v>127600000</v>
      </c>
      <c r="T3154" s="37">
        <v>1</v>
      </c>
      <c r="U3154" s="37">
        <v>1</v>
      </c>
      <c r="V3154" t="str">
        <f t="shared" ref="V3154" si="2416">H3154</f>
        <v>COP</v>
      </c>
    </row>
    <row r="3155" spans="1:22" x14ac:dyDescent="0.2">
      <c r="A3155" t="str">
        <f t="shared" ref="A3155" si="2417">D3155&amp;F3155&amp;E3155</f>
        <v>Servicios fabricante- Microsoft Soporte PremierMicrosoft Soporte PremierSPSE</v>
      </c>
      <c r="B3155" t="str">
        <f t="shared" ref="B3155" si="2418">E3155&amp;F3155</f>
        <v>SPSEMicrosoft Soporte Premier</v>
      </c>
      <c r="D3155" t="s">
        <v>5156</v>
      </c>
      <c r="E3155" t="s">
        <v>5965</v>
      </c>
      <c r="F3155" s="37" t="s">
        <v>7648</v>
      </c>
      <c r="G3155" s="18" t="str">
        <f t="shared" ref="G3155" si="2419">D3155</f>
        <v>Servicios fabricante- Microsoft Soporte Premier</v>
      </c>
      <c r="H3155" s="18" t="s">
        <v>119</v>
      </c>
      <c r="I3155" s="37" t="s">
        <v>67</v>
      </c>
      <c r="J3155" t="s">
        <v>5966</v>
      </c>
      <c r="K3155" t="s">
        <v>65</v>
      </c>
      <c r="L3155" t="s">
        <v>3940</v>
      </c>
      <c r="M3155" t="s">
        <v>65</v>
      </c>
      <c r="N3155" s="37" t="s">
        <v>5159</v>
      </c>
      <c r="O3155" s="37" t="s">
        <v>5171</v>
      </c>
      <c r="P3155" s="37" t="s">
        <v>1308</v>
      </c>
      <c r="Q3155" t="s">
        <v>5965</v>
      </c>
      <c r="R3155" t="s">
        <v>5160</v>
      </c>
      <c r="S3155" s="38">
        <v>63600000</v>
      </c>
      <c r="T3155" s="37">
        <v>1</v>
      </c>
      <c r="U3155" s="37">
        <v>1</v>
      </c>
      <c r="V3155" t="str">
        <f t="shared" ref="V3155" si="2420">H3155</f>
        <v>COP</v>
      </c>
    </row>
    <row r="3156" spans="1:22" x14ac:dyDescent="0.2">
      <c r="A3156" t="str">
        <f t="shared" ref="A3156" si="2421">D3156&amp;F3156&amp;E3156</f>
        <v>Servicios fabricante- Microsoft Soporte PremierMicrosoft Soporte PremierSPRJ</v>
      </c>
      <c r="B3156" t="str">
        <f t="shared" ref="B3156" si="2422">E3156&amp;F3156</f>
        <v>SPRJMicrosoft Soporte Premier</v>
      </c>
      <c r="D3156" t="s">
        <v>5156</v>
      </c>
      <c r="E3156" t="s">
        <v>5967</v>
      </c>
      <c r="F3156" s="37" t="s">
        <v>7648</v>
      </c>
      <c r="G3156" s="18" t="str">
        <f t="shared" ref="G3156" si="2423">D3156</f>
        <v>Servicios fabricante- Microsoft Soporte Premier</v>
      </c>
      <c r="H3156" s="18" t="s">
        <v>119</v>
      </c>
      <c r="I3156" s="37" t="s">
        <v>67</v>
      </c>
      <c r="J3156" t="s">
        <v>5968</v>
      </c>
      <c r="K3156" t="s">
        <v>65</v>
      </c>
      <c r="L3156" t="s">
        <v>3940</v>
      </c>
      <c r="M3156" t="s">
        <v>65</v>
      </c>
      <c r="N3156" s="37" t="s">
        <v>5159</v>
      </c>
      <c r="O3156" s="37" t="s">
        <v>66</v>
      </c>
      <c r="P3156" s="37" t="s">
        <v>1308</v>
      </c>
      <c r="Q3156" t="s">
        <v>5967</v>
      </c>
      <c r="R3156" t="s">
        <v>5160</v>
      </c>
      <c r="S3156" s="38">
        <v>34400000</v>
      </c>
      <c r="T3156" s="37">
        <v>1</v>
      </c>
      <c r="U3156" s="37">
        <v>1</v>
      </c>
      <c r="V3156" t="str">
        <f t="shared" ref="V3156" si="2424">H3156</f>
        <v>COP</v>
      </c>
    </row>
    <row r="3157" spans="1:22" x14ac:dyDescent="0.2">
      <c r="A3157" t="str">
        <f t="shared" ref="A3157" si="2425">D3157&amp;F3157&amp;E3157</f>
        <v>Servicios fabricante- Microsoft Soporte PremierMicrosoft Soporte PremierSPR3</v>
      </c>
      <c r="B3157" t="str">
        <f t="shared" ref="B3157" si="2426">E3157&amp;F3157</f>
        <v>SPR3Microsoft Soporte Premier</v>
      </c>
      <c r="D3157" t="s">
        <v>5156</v>
      </c>
      <c r="E3157" t="s">
        <v>5969</v>
      </c>
      <c r="F3157" s="37" t="s">
        <v>7648</v>
      </c>
      <c r="G3157" s="18" t="str">
        <f t="shared" ref="G3157" si="2427">D3157</f>
        <v>Servicios fabricante- Microsoft Soporte Premier</v>
      </c>
      <c r="H3157" s="18" t="s">
        <v>119</v>
      </c>
      <c r="I3157" s="37" t="s">
        <v>67</v>
      </c>
      <c r="J3157" t="s">
        <v>5970</v>
      </c>
      <c r="K3157" t="s">
        <v>65</v>
      </c>
      <c r="L3157" t="s">
        <v>3940</v>
      </c>
      <c r="M3157" t="s">
        <v>65</v>
      </c>
      <c r="N3157" s="37" t="s">
        <v>5159</v>
      </c>
      <c r="O3157" s="37" t="s">
        <v>66</v>
      </c>
      <c r="P3157" s="37" t="s">
        <v>1308</v>
      </c>
      <c r="Q3157" t="s">
        <v>5969</v>
      </c>
      <c r="R3157" t="s">
        <v>5160</v>
      </c>
      <c r="S3157" s="38">
        <v>38000000</v>
      </c>
      <c r="T3157" s="37">
        <v>1</v>
      </c>
      <c r="U3157" s="37">
        <v>1</v>
      </c>
      <c r="V3157" t="str">
        <f t="shared" ref="V3157" si="2428">H3157</f>
        <v>COP</v>
      </c>
    </row>
    <row r="3158" spans="1:22" x14ac:dyDescent="0.2">
      <c r="A3158" t="str">
        <f t="shared" ref="A3158" si="2429">D3158&amp;F3158&amp;E3158</f>
        <v>Servicios fabricante- Microsoft Soporte PremierMicrosoft Soporte PremierSPPW</v>
      </c>
      <c r="B3158" t="str">
        <f t="shared" ref="B3158" si="2430">E3158&amp;F3158</f>
        <v>SPPWMicrosoft Soporte Premier</v>
      </c>
      <c r="D3158" t="s">
        <v>5156</v>
      </c>
      <c r="E3158" t="s">
        <v>5971</v>
      </c>
      <c r="F3158" s="37" t="s">
        <v>7648</v>
      </c>
      <c r="G3158" s="18" t="str">
        <f t="shared" ref="G3158" si="2431">D3158</f>
        <v>Servicios fabricante- Microsoft Soporte Premier</v>
      </c>
      <c r="H3158" s="18" t="s">
        <v>119</v>
      </c>
      <c r="I3158" s="37" t="s">
        <v>67</v>
      </c>
      <c r="J3158" t="s">
        <v>5972</v>
      </c>
      <c r="K3158" t="s">
        <v>65</v>
      </c>
      <c r="L3158" t="s">
        <v>3940</v>
      </c>
      <c r="M3158" t="s">
        <v>65</v>
      </c>
      <c r="N3158" s="37" t="s">
        <v>5159</v>
      </c>
      <c r="O3158" s="37" t="s">
        <v>5171</v>
      </c>
      <c r="P3158" s="37" t="s">
        <v>1308</v>
      </c>
      <c r="Q3158" t="s">
        <v>5971</v>
      </c>
      <c r="R3158" t="s">
        <v>5160</v>
      </c>
      <c r="S3158" s="38">
        <v>66800000</v>
      </c>
      <c r="T3158" s="37">
        <v>1</v>
      </c>
      <c r="U3158" s="37">
        <v>1</v>
      </c>
      <c r="V3158" t="str">
        <f t="shared" ref="V3158" si="2432">H3158</f>
        <v>COP</v>
      </c>
    </row>
    <row r="3159" spans="1:22" x14ac:dyDescent="0.2">
      <c r="A3159" t="str">
        <f t="shared" ref="A3159" si="2433">D3159&amp;F3159&amp;E3159</f>
        <v>Servicios fabricante- Microsoft Soporte PremierMicrosoft Soporte PremierSPPU</v>
      </c>
      <c r="B3159" t="str">
        <f t="shared" ref="B3159" si="2434">E3159&amp;F3159</f>
        <v>SPPUMicrosoft Soporte Premier</v>
      </c>
      <c r="D3159" t="s">
        <v>5156</v>
      </c>
      <c r="E3159" t="s">
        <v>5973</v>
      </c>
      <c r="F3159" s="37" t="s">
        <v>7648</v>
      </c>
      <c r="G3159" s="18" t="str">
        <f t="shared" ref="G3159" si="2435">D3159</f>
        <v>Servicios fabricante- Microsoft Soporte Premier</v>
      </c>
      <c r="H3159" s="18" t="s">
        <v>119</v>
      </c>
      <c r="I3159" s="37" t="s">
        <v>67</v>
      </c>
      <c r="J3159" t="s">
        <v>5974</v>
      </c>
      <c r="K3159" t="s">
        <v>210</v>
      </c>
      <c r="L3159" t="s">
        <v>3940</v>
      </c>
      <c r="M3159" t="s">
        <v>65</v>
      </c>
      <c r="N3159" s="37" t="s">
        <v>5159</v>
      </c>
      <c r="O3159" s="37" t="s">
        <v>66</v>
      </c>
      <c r="P3159" s="37" t="s">
        <v>1308</v>
      </c>
      <c r="Q3159" t="s">
        <v>5973</v>
      </c>
      <c r="R3159" t="s">
        <v>5160</v>
      </c>
      <c r="S3159" s="38">
        <v>1282540.8</v>
      </c>
      <c r="T3159" s="37">
        <v>1</v>
      </c>
      <c r="U3159" s="37">
        <v>1</v>
      </c>
      <c r="V3159" t="str">
        <f t="shared" ref="V3159" si="2436">H3159</f>
        <v>COP</v>
      </c>
    </row>
    <row r="3160" spans="1:22" x14ac:dyDescent="0.2">
      <c r="A3160" t="str">
        <f t="shared" ref="A3160" si="2437">D3160&amp;F3160&amp;E3160</f>
        <v>Servicios fabricante- Microsoft Soporte PremierMicrosoft Soporte PremierSPPL</v>
      </c>
      <c r="B3160" t="str">
        <f t="shared" ref="B3160" si="2438">E3160&amp;F3160</f>
        <v>SPPLMicrosoft Soporte Premier</v>
      </c>
      <c r="D3160" t="s">
        <v>5156</v>
      </c>
      <c r="E3160" t="s">
        <v>5975</v>
      </c>
      <c r="F3160" s="37" t="s">
        <v>7648</v>
      </c>
      <c r="G3160" s="18" t="str">
        <f t="shared" ref="G3160" si="2439">D3160</f>
        <v>Servicios fabricante- Microsoft Soporte Premier</v>
      </c>
      <c r="H3160" s="18" t="s">
        <v>119</v>
      </c>
      <c r="I3160" s="37" t="s">
        <v>67</v>
      </c>
      <c r="J3160" t="s">
        <v>5976</v>
      </c>
      <c r="K3160" t="s">
        <v>5386</v>
      </c>
      <c r="L3160" t="s">
        <v>3940</v>
      </c>
      <c r="M3160" t="s">
        <v>65</v>
      </c>
      <c r="N3160" s="37" t="s">
        <v>5159</v>
      </c>
      <c r="O3160" s="37" t="s">
        <v>5171</v>
      </c>
      <c r="P3160" s="37" t="s">
        <v>1308</v>
      </c>
      <c r="Q3160" t="s">
        <v>5975</v>
      </c>
      <c r="R3160" t="s">
        <v>5160</v>
      </c>
      <c r="S3160" s="38">
        <v>12825408</v>
      </c>
      <c r="T3160" s="37">
        <v>1</v>
      </c>
      <c r="U3160" s="37">
        <v>1</v>
      </c>
      <c r="V3160" t="str">
        <f t="shared" ref="V3160" si="2440">H3160</f>
        <v>COP</v>
      </c>
    </row>
    <row r="3161" spans="1:22" x14ac:dyDescent="0.2">
      <c r="A3161" t="str">
        <f t="shared" ref="A3161" si="2441">D3161&amp;F3161&amp;E3161</f>
        <v>Servicios fabricante- Microsoft Soporte PremierMicrosoft Soporte PremierSPPB</v>
      </c>
      <c r="B3161" t="str">
        <f t="shared" ref="B3161" si="2442">E3161&amp;F3161</f>
        <v>SPPBMicrosoft Soporte Premier</v>
      </c>
      <c r="D3161" t="s">
        <v>5156</v>
      </c>
      <c r="E3161" t="s">
        <v>5977</v>
      </c>
      <c r="F3161" s="37" t="s">
        <v>7648</v>
      </c>
      <c r="G3161" s="18" t="str">
        <f t="shared" ref="G3161" si="2443">D3161</f>
        <v>Servicios fabricante- Microsoft Soporte Premier</v>
      </c>
      <c r="H3161" s="18" t="s">
        <v>119</v>
      </c>
      <c r="I3161" s="37" t="s">
        <v>67</v>
      </c>
      <c r="J3161" t="s">
        <v>5978</v>
      </c>
      <c r="K3161" t="s">
        <v>65</v>
      </c>
      <c r="L3161" t="s">
        <v>3940</v>
      </c>
      <c r="M3161" t="s">
        <v>65</v>
      </c>
      <c r="N3161" s="37" t="s">
        <v>5159</v>
      </c>
      <c r="O3161" s="37" t="s">
        <v>5171</v>
      </c>
      <c r="P3161" s="37" t="s">
        <v>1308</v>
      </c>
      <c r="Q3161" t="s">
        <v>5977</v>
      </c>
      <c r="R3161" t="s">
        <v>5160</v>
      </c>
      <c r="S3161" s="38">
        <v>0</v>
      </c>
      <c r="T3161" s="37">
        <v>1</v>
      </c>
      <c r="U3161" s="37">
        <v>1</v>
      </c>
      <c r="V3161" t="str">
        <f t="shared" ref="V3161" si="2444">H3161</f>
        <v>COP</v>
      </c>
    </row>
    <row r="3162" spans="1:22" x14ac:dyDescent="0.2">
      <c r="A3162" t="str">
        <f t="shared" ref="A3162" si="2445">D3162&amp;F3162&amp;E3162</f>
        <v>Servicios fabricante- Microsoft Soporte PremierMicrosoft Soporte PremierSPPA</v>
      </c>
      <c r="B3162" t="str">
        <f t="shared" ref="B3162" si="2446">E3162&amp;F3162</f>
        <v>SPPAMicrosoft Soporte Premier</v>
      </c>
      <c r="D3162" t="s">
        <v>5156</v>
      </c>
      <c r="E3162" t="s">
        <v>5979</v>
      </c>
      <c r="F3162" s="37" t="s">
        <v>7648</v>
      </c>
      <c r="G3162" s="18" t="str">
        <f t="shared" ref="G3162" si="2447">D3162</f>
        <v>Servicios fabricante- Microsoft Soporte Premier</v>
      </c>
      <c r="H3162" s="18" t="s">
        <v>119</v>
      </c>
      <c r="I3162" s="37" t="s">
        <v>67</v>
      </c>
      <c r="J3162" t="s">
        <v>5980</v>
      </c>
      <c r="K3162" t="s">
        <v>65</v>
      </c>
      <c r="L3162" t="s">
        <v>3940</v>
      </c>
      <c r="M3162" t="s">
        <v>65</v>
      </c>
      <c r="N3162" s="37" t="s">
        <v>5159</v>
      </c>
      <c r="O3162" s="37" t="s">
        <v>5171</v>
      </c>
      <c r="P3162" s="37" t="s">
        <v>1308</v>
      </c>
      <c r="Q3162" t="s">
        <v>5979</v>
      </c>
      <c r="R3162" t="s">
        <v>5160</v>
      </c>
      <c r="S3162" s="38">
        <v>80000000</v>
      </c>
      <c r="T3162" s="37">
        <v>1</v>
      </c>
      <c r="U3162" s="37">
        <v>1</v>
      </c>
      <c r="V3162" t="str">
        <f t="shared" ref="V3162" si="2448">H3162</f>
        <v>COP</v>
      </c>
    </row>
    <row r="3163" spans="1:22" x14ac:dyDescent="0.2">
      <c r="A3163" t="str">
        <f t="shared" ref="A3163" si="2449">D3163&amp;F3163&amp;E3163</f>
        <v>Servicios fabricante- Microsoft Soporte PremierMicrosoft Soporte PremierSPON</v>
      </c>
      <c r="B3163" t="str">
        <f t="shared" ref="B3163" si="2450">E3163&amp;F3163</f>
        <v>SPONMicrosoft Soporte Premier</v>
      </c>
      <c r="D3163" t="s">
        <v>5156</v>
      </c>
      <c r="E3163" t="s">
        <v>5981</v>
      </c>
      <c r="F3163" s="37" t="s">
        <v>7648</v>
      </c>
      <c r="G3163" s="18" t="str">
        <f t="shared" ref="G3163" si="2451">D3163</f>
        <v>Servicios fabricante- Microsoft Soporte Premier</v>
      </c>
      <c r="H3163" s="18" t="s">
        <v>119</v>
      </c>
      <c r="I3163" s="37" t="s">
        <v>67</v>
      </c>
      <c r="J3163" t="s">
        <v>5982</v>
      </c>
      <c r="K3163" t="s">
        <v>65</v>
      </c>
      <c r="L3163" t="s">
        <v>3940</v>
      </c>
      <c r="M3163" t="s">
        <v>65</v>
      </c>
      <c r="N3163" s="37" t="s">
        <v>5159</v>
      </c>
      <c r="O3163" s="37" t="s">
        <v>5171</v>
      </c>
      <c r="P3163" s="37" t="s">
        <v>1308</v>
      </c>
      <c r="Q3163" t="s">
        <v>5981</v>
      </c>
      <c r="R3163" t="s">
        <v>5160</v>
      </c>
      <c r="S3163" s="38">
        <v>48000000</v>
      </c>
      <c r="T3163" s="37">
        <v>1</v>
      </c>
      <c r="U3163" s="37">
        <v>1</v>
      </c>
      <c r="V3163" t="str">
        <f t="shared" ref="V3163" si="2452">H3163</f>
        <v>COP</v>
      </c>
    </row>
    <row r="3164" spans="1:22" x14ac:dyDescent="0.2">
      <c r="A3164" t="str">
        <f t="shared" ref="A3164" si="2453">D3164&amp;F3164&amp;E3164</f>
        <v>Servicios fabricante- Microsoft Soporte PremierMicrosoft Soporte PremierSPOG</v>
      </c>
      <c r="B3164" t="str">
        <f t="shared" ref="B3164" si="2454">E3164&amp;F3164</f>
        <v>SPOGMicrosoft Soporte Premier</v>
      </c>
      <c r="D3164" t="s">
        <v>5156</v>
      </c>
      <c r="E3164" t="s">
        <v>5983</v>
      </c>
      <c r="F3164" s="37" t="s">
        <v>7648</v>
      </c>
      <c r="G3164" s="18" t="str">
        <f t="shared" ref="G3164" si="2455">D3164</f>
        <v>Servicios fabricante- Microsoft Soporte Premier</v>
      </c>
      <c r="H3164" s="18" t="s">
        <v>119</v>
      </c>
      <c r="I3164" s="37" t="s">
        <v>67</v>
      </c>
      <c r="J3164" t="s">
        <v>5984</v>
      </c>
      <c r="K3164" t="s">
        <v>65</v>
      </c>
      <c r="L3164" t="s">
        <v>3940</v>
      </c>
      <c r="M3164" t="s">
        <v>65</v>
      </c>
      <c r="N3164" s="37" t="s">
        <v>5159</v>
      </c>
      <c r="O3164" s="37" t="s">
        <v>5171</v>
      </c>
      <c r="P3164" s="37" t="s">
        <v>1308</v>
      </c>
      <c r="Q3164" t="s">
        <v>5983</v>
      </c>
      <c r="R3164" t="s">
        <v>5160</v>
      </c>
      <c r="S3164" s="38">
        <v>63600000</v>
      </c>
      <c r="T3164" s="37">
        <v>1</v>
      </c>
      <c r="U3164" s="37">
        <v>1</v>
      </c>
      <c r="V3164" t="str">
        <f t="shared" ref="V3164" si="2456">H3164</f>
        <v>COP</v>
      </c>
    </row>
    <row r="3165" spans="1:22" x14ac:dyDescent="0.2">
      <c r="A3165" t="str">
        <f t="shared" ref="A3165" si="2457">D3165&amp;F3165&amp;E3165</f>
        <v>Servicios fabricante- Microsoft Soporte PremierMicrosoft Soporte PremierSPOC</v>
      </c>
      <c r="B3165" t="str">
        <f t="shared" ref="B3165" si="2458">E3165&amp;F3165</f>
        <v>SPOCMicrosoft Soporte Premier</v>
      </c>
      <c r="D3165" t="s">
        <v>5156</v>
      </c>
      <c r="E3165" t="s">
        <v>5985</v>
      </c>
      <c r="F3165" s="37" t="s">
        <v>7648</v>
      </c>
      <c r="G3165" s="18" t="str">
        <f t="shared" ref="G3165" si="2459">D3165</f>
        <v>Servicios fabricante- Microsoft Soporte Premier</v>
      </c>
      <c r="H3165" s="18" t="s">
        <v>119</v>
      </c>
      <c r="I3165" s="37" t="s">
        <v>67</v>
      </c>
      <c r="J3165" t="s">
        <v>5986</v>
      </c>
      <c r="K3165" t="s">
        <v>65</v>
      </c>
      <c r="L3165" t="s">
        <v>3940</v>
      </c>
      <c r="M3165" t="s">
        <v>65</v>
      </c>
      <c r="N3165" s="37" t="s">
        <v>5159</v>
      </c>
      <c r="O3165" s="37" t="s">
        <v>5171</v>
      </c>
      <c r="P3165" s="37" t="s">
        <v>1308</v>
      </c>
      <c r="Q3165" t="s">
        <v>5985</v>
      </c>
      <c r="R3165" t="s">
        <v>5160</v>
      </c>
      <c r="S3165" s="38">
        <v>56400000</v>
      </c>
      <c r="T3165" s="37">
        <v>1</v>
      </c>
      <c r="U3165" s="37">
        <v>1</v>
      </c>
      <c r="V3165" t="str">
        <f t="shared" ref="V3165" si="2460">H3165</f>
        <v>COP</v>
      </c>
    </row>
    <row r="3166" spans="1:22" x14ac:dyDescent="0.2">
      <c r="A3166" t="str">
        <f t="shared" ref="A3166" si="2461">D3166&amp;F3166&amp;E3166</f>
        <v>Servicios fabricante- Microsoft Soporte PremierMicrosoft Soporte PremierSPO7</v>
      </c>
      <c r="B3166" t="str">
        <f t="shared" ref="B3166" si="2462">E3166&amp;F3166</f>
        <v>SPO7Microsoft Soporte Premier</v>
      </c>
      <c r="D3166" t="s">
        <v>5156</v>
      </c>
      <c r="E3166" t="s">
        <v>5987</v>
      </c>
      <c r="F3166" s="37" t="s">
        <v>7648</v>
      </c>
      <c r="G3166" s="18" t="str">
        <f t="shared" ref="G3166" si="2463">D3166</f>
        <v>Servicios fabricante- Microsoft Soporte Premier</v>
      </c>
      <c r="H3166" s="18" t="s">
        <v>119</v>
      </c>
      <c r="I3166" s="37" t="s">
        <v>67</v>
      </c>
      <c r="J3166" t="s">
        <v>5988</v>
      </c>
      <c r="K3166" t="s">
        <v>65</v>
      </c>
      <c r="L3166" t="s">
        <v>3940</v>
      </c>
      <c r="M3166" t="s">
        <v>65</v>
      </c>
      <c r="N3166" s="37" t="s">
        <v>5159</v>
      </c>
      <c r="O3166" s="37" t="s">
        <v>66</v>
      </c>
      <c r="P3166" s="37" t="s">
        <v>1308</v>
      </c>
      <c r="Q3166" t="s">
        <v>5987</v>
      </c>
      <c r="R3166" t="s">
        <v>5160</v>
      </c>
      <c r="S3166" s="38">
        <v>82800000</v>
      </c>
      <c r="T3166" s="37">
        <v>1</v>
      </c>
      <c r="U3166" s="37">
        <v>1</v>
      </c>
      <c r="V3166" t="str">
        <f t="shared" ref="V3166" si="2464">H3166</f>
        <v>COP</v>
      </c>
    </row>
    <row r="3167" spans="1:22" x14ac:dyDescent="0.2">
      <c r="A3167" t="str">
        <f t="shared" ref="A3167" si="2465">D3167&amp;F3167&amp;E3167</f>
        <v>Servicios fabricante- Microsoft Soporte PremierMicrosoft Soporte PremierSPNQ</v>
      </c>
      <c r="B3167" t="str">
        <f t="shared" ref="B3167" si="2466">E3167&amp;F3167</f>
        <v>SPNQMicrosoft Soporte Premier</v>
      </c>
      <c r="D3167" t="s">
        <v>5156</v>
      </c>
      <c r="E3167" t="s">
        <v>5989</v>
      </c>
      <c r="F3167" s="37" t="s">
        <v>7648</v>
      </c>
      <c r="G3167" s="18" t="str">
        <f t="shared" ref="G3167" si="2467">D3167</f>
        <v>Servicios fabricante- Microsoft Soporte Premier</v>
      </c>
      <c r="H3167" s="18" t="s">
        <v>119</v>
      </c>
      <c r="I3167" s="37" t="s">
        <v>67</v>
      </c>
      <c r="J3167" t="s">
        <v>5990</v>
      </c>
      <c r="K3167" t="s">
        <v>5386</v>
      </c>
      <c r="L3167" t="s">
        <v>3940</v>
      </c>
      <c r="M3167" t="s">
        <v>65</v>
      </c>
      <c r="N3167" s="37" t="s">
        <v>5159</v>
      </c>
      <c r="O3167" s="37" t="s">
        <v>5171</v>
      </c>
      <c r="P3167" s="37" t="s">
        <v>1308</v>
      </c>
      <c r="Q3167" t="s">
        <v>5989</v>
      </c>
      <c r="R3167" t="s">
        <v>5160</v>
      </c>
      <c r="S3167" s="38">
        <v>38000000</v>
      </c>
      <c r="T3167" s="37">
        <v>1</v>
      </c>
      <c r="U3167" s="37">
        <v>1</v>
      </c>
      <c r="V3167" t="str">
        <f t="shared" ref="V3167" si="2468">H3167</f>
        <v>COP</v>
      </c>
    </row>
    <row r="3168" spans="1:22" x14ac:dyDescent="0.2">
      <c r="A3168" t="str">
        <f t="shared" ref="A3168" si="2469">D3168&amp;F3168&amp;E3168</f>
        <v>Servicios fabricante- Microsoft Soporte PremierMicrosoft Soporte PremierSPNE</v>
      </c>
      <c r="B3168" t="str">
        <f t="shared" ref="B3168" si="2470">E3168&amp;F3168</f>
        <v>SPNEMicrosoft Soporte Premier</v>
      </c>
      <c r="D3168" t="s">
        <v>5156</v>
      </c>
      <c r="E3168" t="s">
        <v>5991</v>
      </c>
      <c r="F3168" s="37" t="s">
        <v>7648</v>
      </c>
      <c r="G3168" s="18" t="str">
        <f t="shared" ref="G3168" si="2471">D3168</f>
        <v>Servicios fabricante- Microsoft Soporte Premier</v>
      </c>
      <c r="H3168" s="18" t="s">
        <v>119</v>
      </c>
      <c r="I3168" s="37" t="s">
        <v>67</v>
      </c>
      <c r="J3168" t="s">
        <v>5992</v>
      </c>
      <c r="K3168" t="s">
        <v>65</v>
      </c>
      <c r="L3168" t="s">
        <v>3940</v>
      </c>
      <c r="M3168" t="s">
        <v>65</v>
      </c>
      <c r="N3168" s="37" t="s">
        <v>5159</v>
      </c>
      <c r="O3168" s="37" t="s">
        <v>5171</v>
      </c>
      <c r="P3168" s="37" t="s">
        <v>1308</v>
      </c>
      <c r="Q3168" t="s">
        <v>5991</v>
      </c>
      <c r="R3168" t="s">
        <v>5160</v>
      </c>
      <c r="S3168" s="38">
        <v>92800000</v>
      </c>
      <c r="T3168" s="37">
        <v>1</v>
      </c>
      <c r="U3168" s="37">
        <v>1</v>
      </c>
      <c r="V3168" t="str">
        <f t="shared" ref="V3168" si="2472">H3168</f>
        <v>COP</v>
      </c>
    </row>
    <row r="3169" spans="1:22" x14ac:dyDescent="0.2">
      <c r="A3169" t="str">
        <f t="shared" ref="A3169" si="2473">D3169&amp;F3169&amp;E3169</f>
        <v>Servicios fabricante- Microsoft Soporte PremierMicrosoft Soporte PremierSPND</v>
      </c>
      <c r="B3169" t="str">
        <f t="shared" ref="B3169" si="2474">E3169&amp;F3169</f>
        <v>SPNDMicrosoft Soporte Premier</v>
      </c>
      <c r="D3169" t="s">
        <v>5156</v>
      </c>
      <c r="E3169" t="s">
        <v>5993</v>
      </c>
      <c r="F3169" s="37" t="s">
        <v>7648</v>
      </c>
      <c r="G3169" s="18" t="str">
        <f t="shared" ref="G3169" si="2475">D3169</f>
        <v>Servicios fabricante- Microsoft Soporte Premier</v>
      </c>
      <c r="H3169" s="18" t="s">
        <v>119</v>
      </c>
      <c r="I3169" s="37" t="s">
        <v>67</v>
      </c>
      <c r="J3169" t="s">
        <v>5994</v>
      </c>
      <c r="K3169" t="s">
        <v>65</v>
      </c>
      <c r="L3169" t="s">
        <v>3940</v>
      </c>
      <c r="M3169" t="s">
        <v>65</v>
      </c>
      <c r="N3169" s="37" t="s">
        <v>5159</v>
      </c>
      <c r="O3169" s="37" t="s">
        <v>5171</v>
      </c>
      <c r="P3169" s="37" t="s">
        <v>1308</v>
      </c>
      <c r="Q3169" t="s">
        <v>5993</v>
      </c>
      <c r="R3169" t="s">
        <v>5160</v>
      </c>
      <c r="S3169" s="38">
        <v>18800000</v>
      </c>
      <c r="T3169" s="37">
        <v>1</v>
      </c>
      <c r="U3169" s="37">
        <v>1</v>
      </c>
      <c r="V3169" t="str">
        <f t="shared" ref="V3169" si="2476">H3169</f>
        <v>COP</v>
      </c>
    </row>
    <row r="3170" spans="1:22" x14ac:dyDescent="0.2">
      <c r="A3170" t="str">
        <f t="shared" ref="A3170" si="2477">D3170&amp;F3170&amp;E3170</f>
        <v>Servicios fabricante- Microsoft Soporte PremierMicrosoft Soporte PremierSPN6</v>
      </c>
      <c r="B3170" t="str">
        <f t="shared" ref="B3170" si="2478">E3170&amp;F3170</f>
        <v>SPN6Microsoft Soporte Premier</v>
      </c>
      <c r="D3170" t="s">
        <v>5156</v>
      </c>
      <c r="E3170" t="s">
        <v>5995</v>
      </c>
      <c r="F3170" s="37" t="s">
        <v>7648</v>
      </c>
      <c r="G3170" s="18" t="str">
        <f t="shared" ref="G3170" si="2479">D3170</f>
        <v>Servicios fabricante- Microsoft Soporte Premier</v>
      </c>
      <c r="H3170" s="18" t="s">
        <v>119</v>
      </c>
      <c r="I3170" s="37" t="s">
        <v>67</v>
      </c>
      <c r="J3170" t="s">
        <v>5996</v>
      </c>
      <c r="K3170" t="s">
        <v>65</v>
      </c>
      <c r="L3170" t="s">
        <v>3940</v>
      </c>
      <c r="M3170" t="s">
        <v>65</v>
      </c>
      <c r="N3170" s="37" t="s">
        <v>5159</v>
      </c>
      <c r="O3170" s="37" t="s">
        <v>5171</v>
      </c>
      <c r="P3170" s="37" t="s">
        <v>1308</v>
      </c>
      <c r="Q3170" t="s">
        <v>5995</v>
      </c>
      <c r="R3170" t="s">
        <v>5160</v>
      </c>
      <c r="S3170" s="38">
        <v>78400000</v>
      </c>
      <c r="T3170" s="37">
        <v>1</v>
      </c>
      <c r="U3170" s="37">
        <v>1</v>
      </c>
      <c r="V3170" t="str">
        <f t="shared" ref="V3170" si="2480">H3170</f>
        <v>COP</v>
      </c>
    </row>
    <row r="3171" spans="1:22" x14ac:dyDescent="0.2">
      <c r="A3171" t="str">
        <f t="shared" ref="A3171" si="2481">D3171&amp;F3171&amp;E3171</f>
        <v>Servicios fabricante- Microsoft Soporte PremierMicrosoft Soporte PremierSPMQ</v>
      </c>
      <c r="B3171" t="str">
        <f t="shared" ref="B3171" si="2482">E3171&amp;F3171</f>
        <v>SPMQMicrosoft Soporte Premier</v>
      </c>
      <c r="D3171" t="s">
        <v>5156</v>
      </c>
      <c r="E3171" t="s">
        <v>5997</v>
      </c>
      <c r="F3171" s="37" t="s">
        <v>7648</v>
      </c>
      <c r="G3171" s="18" t="str">
        <f t="shared" ref="G3171" si="2483">D3171</f>
        <v>Servicios fabricante- Microsoft Soporte Premier</v>
      </c>
      <c r="H3171" s="18" t="s">
        <v>119</v>
      </c>
      <c r="I3171" s="37" t="s">
        <v>67</v>
      </c>
      <c r="J3171" t="s">
        <v>5998</v>
      </c>
      <c r="K3171" t="s">
        <v>65</v>
      </c>
      <c r="L3171" t="s">
        <v>3940</v>
      </c>
      <c r="M3171" t="s">
        <v>65</v>
      </c>
      <c r="N3171" s="37" t="s">
        <v>5159</v>
      </c>
      <c r="O3171" s="37" t="s">
        <v>66</v>
      </c>
      <c r="P3171" s="37" t="s">
        <v>1308</v>
      </c>
      <c r="Q3171" t="s">
        <v>5997</v>
      </c>
      <c r="R3171" t="s">
        <v>5160</v>
      </c>
      <c r="S3171" s="38">
        <v>23200000</v>
      </c>
      <c r="T3171" s="37">
        <v>1</v>
      </c>
      <c r="U3171" s="37">
        <v>1</v>
      </c>
      <c r="V3171" t="str">
        <f t="shared" ref="V3171" si="2484">H3171</f>
        <v>COP</v>
      </c>
    </row>
    <row r="3172" spans="1:22" x14ac:dyDescent="0.2">
      <c r="A3172" t="str">
        <f t="shared" ref="A3172" si="2485">D3172&amp;F3172&amp;E3172</f>
        <v>Servicios fabricante- Microsoft Soporte PremierMicrosoft Soporte PremierSPMG</v>
      </c>
      <c r="B3172" t="str">
        <f t="shared" ref="B3172" si="2486">E3172&amp;F3172</f>
        <v>SPMGMicrosoft Soporte Premier</v>
      </c>
      <c r="D3172" t="s">
        <v>5156</v>
      </c>
      <c r="E3172" t="s">
        <v>5999</v>
      </c>
      <c r="F3172" s="37" t="s">
        <v>7648</v>
      </c>
      <c r="G3172" s="18" t="str">
        <f t="shared" ref="G3172" si="2487">D3172</f>
        <v>Servicios fabricante- Microsoft Soporte Premier</v>
      </c>
      <c r="H3172" s="18" t="s">
        <v>119</v>
      </c>
      <c r="I3172" s="37" t="s">
        <v>67</v>
      </c>
      <c r="J3172" t="s">
        <v>6000</v>
      </c>
      <c r="K3172" t="s">
        <v>65</v>
      </c>
      <c r="L3172" t="s">
        <v>3940</v>
      </c>
      <c r="M3172" t="s">
        <v>65</v>
      </c>
      <c r="N3172" s="37" t="s">
        <v>5159</v>
      </c>
      <c r="O3172" s="37" t="s">
        <v>66</v>
      </c>
      <c r="P3172" s="37" t="s">
        <v>1308</v>
      </c>
      <c r="Q3172" t="s">
        <v>5999</v>
      </c>
      <c r="R3172" t="s">
        <v>5160</v>
      </c>
      <c r="S3172" s="38">
        <v>62400000</v>
      </c>
      <c r="T3172" s="37">
        <v>1</v>
      </c>
      <c r="U3172" s="37">
        <v>1</v>
      </c>
      <c r="V3172" t="str">
        <f t="shared" ref="V3172" si="2488">H3172</f>
        <v>COP</v>
      </c>
    </row>
    <row r="3173" spans="1:22" x14ac:dyDescent="0.2">
      <c r="A3173" t="str">
        <f t="shared" ref="A3173" si="2489">D3173&amp;F3173&amp;E3173</f>
        <v>Servicios fabricante- Microsoft Soporte PremierMicrosoft Soporte PremierSPM9</v>
      </c>
      <c r="B3173" t="str">
        <f t="shared" ref="B3173" si="2490">E3173&amp;F3173</f>
        <v>SPM9Microsoft Soporte Premier</v>
      </c>
      <c r="D3173" t="s">
        <v>5156</v>
      </c>
      <c r="E3173" t="s">
        <v>6001</v>
      </c>
      <c r="F3173" s="37" t="s">
        <v>7648</v>
      </c>
      <c r="G3173" s="18" t="str">
        <f t="shared" ref="G3173" si="2491">D3173</f>
        <v>Servicios fabricante- Microsoft Soporte Premier</v>
      </c>
      <c r="H3173" s="18" t="s">
        <v>119</v>
      </c>
      <c r="I3173" s="37" t="s">
        <v>67</v>
      </c>
      <c r="J3173" t="s">
        <v>6002</v>
      </c>
      <c r="K3173" t="s">
        <v>65</v>
      </c>
      <c r="L3173" t="s">
        <v>3940</v>
      </c>
      <c r="M3173" t="s">
        <v>65</v>
      </c>
      <c r="N3173" s="37" t="s">
        <v>5159</v>
      </c>
      <c r="O3173" s="37" t="s">
        <v>66</v>
      </c>
      <c r="P3173" s="37" t="s">
        <v>1308</v>
      </c>
      <c r="Q3173" t="s">
        <v>6001</v>
      </c>
      <c r="R3173" t="s">
        <v>5160</v>
      </c>
      <c r="S3173" s="38">
        <v>76000000</v>
      </c>
      <c r="T3173" s="37">
        <v>1</v>
      </c>
      <c r="U3173" s="37">
        <v>1</v>
      </c>
      <c r="V3173" t="str">
        <f t="shared" ref="V3173" si="2492">H3173</f>
        <v>COP</v>
      </c>
    </row>
    <row r="3174" spans="1:22" x14ac:dyDescent="0.2">
      <c r="A3174" t="str">
        <f t="shared" ref="A3174" si="2493">D3174&amp;F3174&amp;E3174</f>
        <v>Servicios fabricante- Microsoft Soporte PremierMicrosoft Soporte PremierSPM7</v>
      </c>
      <c r="B3174" t="str">
        <f t="shared" ref="B3174" si="2494">E3174&amp;F3174</f>
        <v>SPM7Microsoft Soporte Premier</v>
      </c>
      <c r="D3174" t="s">
        <v>5156</v>
      </c>
      <c r="E3174" t="s">
        <v>6003</v>
      </c>
      <c r="F3174" s="37" t="s">
        <v>7648</v>
      </c>
      <c r="G3174" s="18" t="str">
        <f t="shared" ref="G3174" si="2495">D3174</f>
        <v>Servicios fabricante- Microsoft Soporte Premier</v>
      </c>
      <c r="H3174" s="18" t="s">
        <v>119</v>
      </c>
      <c r="I3174" s="37" t="s">
        <v>67</v>
      </c>
      <c r="J3174" t="s">
        <v>6004</v>
      </c>
      <c r="K3174" t="s">
        <v>65</v>
      </c>
      <c r="L3174" t="s">
        <v>3940</v>
      </c>
      <c r="M3174" t="s">
        <v>65</v>
      </c>
      <c r="N3174" s="37" t="s">
        <v>5159</v>
      </c>
      <c r="O3174" s="37" t="s">
        <v>66</v>
      </c>
      <c r="P3174" s="37" t="s">
        <v>1308</v>
      </c>
      <c r="Q3174" t="s">
        <v>6003</v>
      </c>
      <c r="R3174" t="s">
        <v>5160</v>
      </c>
      <c r="S3174" s="38">
        <v>15600000</v>
      </c>
      <c r="T3174" s="37">
        <v>1</v>
      </c>
      <c r="U3174" s="37">
        <v>1</v>
      </c>
      <c r="V3174" t="str">
        <f t="shared" ref="V3174" si="2496">H3174</f>
        <v>COP</v>
      </c>
    </row>
    <row r="3175" spans="1:22" x14ac:dyDescent="0.2">
      <c r="A3175" t="str">
        <f t="shared" ref="A3175" si="2497">D3175&amp;F3175&amp;E3175</f>
        <v>Servicios fabricante- Microsoft Soporte PremierMicrosoft Soporte PremierSPLM</v>
      </c>
      <c r="B3175" t="str">
        <f t="shared" ref="B3175" si="2498">E3175&amp;F3175</f>
        <v>SPLMMicrosoft Soporte Premier</v>
      </c>
      <c r="D3175" t="s">
        <v>5156</v>
      </c>
      <c r="E3175" t="s">
        <v>6005</v>
      </c>
      <c r="F3175" s="37" t="s">
        <v>7648</v>
      </c>
      <c r="G3175" s="18" t="str">
        <f t="shared" ref="G3175" si="2499">D3175</f>
        <v>Servicios fabricante- Microsoft Soporte Premier</v>
      </c>
      <c r="H3175" s="18" t="s">
        <v>119</v>
      </c>
      <c r="I3175" s="37" t="s">
        <v>67</v>
      </c>
      <c r="J3175" t="s">
        <v>6006</v>
      </c>
      <c r="K3175" t="s">
        <v>65</v>
      </c>
      <c r="L3175" t="s">
        <v>3940</v>
      </c>
      <c r="M3175" t="s">
        <v>65</v>
      </c>
      <c r="N3175" s="37" t="s">
        <v>5159</v>
      </c>
      <c r="O3175" s="37" t="s">
        <v>5171</v>
      </c>
      <c r="P3175" s="37" t="s">
        <v>1308</v>
      </c>
      <c r="Q3175" t="s">
        <v>6005</v>
      </c>
      <c r="R3175" t="s">
        <v>5160</v>
      </c>
      <c r="S3175" s="38">
        <v>126400000</v>
      </c>
      <c r="T3175" s="37">
        <v>1</v>
      </c>
      <c r="U3175" s="37">
        <v>1</v>
      </c>
      <c r="V3175" t="str">
        <f t="shared" ref="V3175" si="2500">H3175</f>
        <v>COP</v>
      </c>
    </row>
    <row r="3176" spans="1:22" x14ac:dyDescent="0.2">
      <c r="A3176" t="str">
        <f t="shared" ref="A3176" si="2501">D3176&amp;F3176&amp;E3176</f>
        <v>Servicios fabricante- Microsoft Soporte PremierMicrosoft Soporte PremierSPLF</v>
      </c>
      <c r="B3176" t="str">
        <f t="shared" ref="B3176" si="2502">E3176&amp;F3176</f>
        <v>SPLFMicrosoft Soporte Premier</v>
      </c>
      <c r="D3176" t="s">
        <v>5156</v>
      </c>
      <c r="E3176" t="s">
        <v>6007</v>
      </c>
      <c r="F3176" s="37" t="s">
        <v>7648</v>
      </c>
      <c r="G3176" s="18" t="str">
        <f t="shared" ref="G3176" si="2503">D3176</f>
        <v>Servicios fabricante- Microsoft Soporte Premier</v>
      </c>
      <c r="H3176" s="18" t="s">
        <v>119</v>
      </c>
      <c r="I3176" s="37" t="s">
        <v>67</v>
      </c>
      <c r="J3176" t="s">
        <v>6008</v>
      </c>
      <c r="K3176" t="s">
        <v>65</v>
      </c>
      <c r="L3176" t="s">
        <v>3940</v>
      </c>
      <c r="M3176" t="s">
        <v>65</v>
      </c>
      <c r="N3176" s="37" t="s">
        <v>5159</v>
      </c>
      <c r="O3176" s="37" t="s">
        <v>5171</v>
      </c>
      <c r="P3176" s="37" t="s">
        <v>1308</v>
      </c>
      <c r="Q3176" t="s">
        <v>6007</v>
      </c>
      <c r="R3176" t="s">
        <v>5160</v>
      </c>
      <c r="S3176" s="38">
        <v>127600000</v>
      </c>
      <c r="T3176" s="37">
        <v>1</v>
      </c>
      <c r="U3176" s="37">
        <v>1</v>
      </c>
      <c r="V3176" t="str">
        <f t="shared" ref="V3176" si="2504">H3176</f>
        <v>COP</v>
      </c>
    </row>
    <row r="3177" spans="1:22" x14ac:dyDescent="0.2">
      <c r="A3177" t="str">
        <f t="shared" ref="A3177" si="2505">D3177&amp;F3177&amp;E3177</f>
        <v>Servicios fabricante- Microsoft Soporte PremierMicrosoft Soporte PremierSPKK</v>
      </c>
      <c r="B3177" t="str">
        <f t="shared" ref="B3177" si="2506">E3177&amp;F3177</f>
        <v>SPKKMicrosoft Soporte Premier</v>
      </c>
      <c r="D3177" t="s">
        <v>5156</v>
      </c>
      <c r="E3177" t="s">
        <v>6009</v>
      </c>
      <c r="F3177" s="37" t="s">
        <v>7648</v>
      </c>
      <c r="G3177" s="18" t="str">
        <f t="shared" ref="G3177" si="2507">D3177</f>
        <v>Servicios fabricante- Microsoft Soporte Premier</v>
      </c>
      <c r="H3177" s="18" t="s">
        <v>119</v>
      </c>
      <c r="I3177" s="37" t="s">
        <v>67</v>
      </c>
      <c r="J3177" t="s">
        <v>6010</v>
      </c>
      <c r="K3177" t="s">
        <v>65</v>
      </c>
      <c r="L3177" t="s">
        <v>3940</v>
      </c>
      <c r="M3177" t="s">
        <v>65</v>
      </c>
      <c r="N3177" s="37" t="s">
        <v>5159</v>
      </c>
      <c r="O3177" s="37" t="s">
        <v>66</v>
      </c>
      <c r="P3177" s="37" t="s">
        <v>1308</v>
      </c>
      <c r="Q3177" t="s">
        <v>6009</v>
      </c>
      <c r="R3177" t="s">
        <v>5160</v>
      </c>
      <c r="S3177" s="38">
        <v>32400000</v>
      </c>
      <c r="T3177" s="37">
        <v>1</v>
      </c>
      <c r="U3177" s="37">
        <v>1</v>
      </c>
      <c r="V3177" t="str">
        <f t="shared" ref="V3177" si="2508">H3177</f>
        <v>COP</v>
      </c>
    </row>
    <row r="3178" spans="1:22" x14ac:dyDescent="0.2">
      <c r="A3178" t="str">
        <f t="shared" ref="A3178" si="2509">D3178&amp;F3178&amp;E3178</f>
        <v>Servicios fabricante- Microsoft Soporte PremierMicrosoft Soporte PremierSPKF</v>
      </c>
      <c r="B3178" t="str">
        <f t="shared" ref="B3178" si="2510">E3178&amp;F3178</f>
        <v>SPKFMicrosoft Soporte Premier</v>
      </c>
      <c r="D3178" t="s">
        <v>5156</v>
      </c>
      <c r="E3178" t="s">
        <v>6011</v>
      </c>
      <c r="F3178" s="37" t="s">
        <v>7648</v>
      </c>
      <c r="G3178" s="18" t="str">
        <f t="shared" ref="G3178" si="2511">D3178</f>
        <v>Servicios fabricante- Microsoft Soporte Premier</v>
      </c>
      <c r="H3178" s="18" t="s">
        <v>119</v>
      </c>
      <c r="I3178" s="37" t="s">
        <v>67</v>
      </c>
      <c r="J3178" t="s">
        <v>6012</v>
      </c>
      <c r="K3178" t="s">
        <v>65</v>
      </c>
      <c r="L3178" t="s">
        <v>3940</v>
      </c>
      <c r="M3178" t="s">
        <v>65</v>
      </c>
      <c r="N3178" s="37" t="s">
        <v>5159</v>
      </c>
      <c r="O3178" s="37" t="s">
        <v>5171</v>
      </c>
      <c r="P3178" s="37" t="s">
        <v>1308</v>
      </c>
      <c r="Q3178" t="s">
        <v>6011</v>
      </c>
      <c r="R3178" t="s">
        <v>5160</v>
      </c>
      <c r="S3178" s="38">
        <v>141600000</v>
      </c>
      <c r="T3178" s="37">
        <v>1</v>
      </c>
      <c r="U3178" s="37">
        <v>1</v>
      </c>
      <c r="V3178" t="str">
        <f t="shared" ref="V3178" si="2512">H3178</f>
        <v>COP</v>
      </c>
    </row>
    <row r="3179" spans="1:22" x14ac:dyDescent="0.2">
      <c r="A3179" t="str">
        <f t="shared" ref="A3179" si="2513">D3179&amp;F3179&amp;E3179</f>
        <v>Servicios fabricante- Microsoft Soporte PremierMicrosoft Soporte PremierSPIG</v>
      </c>
      <c r="B3179" t="str">
        <f t="shared" ref="B3179" si="2514">E3179&amp;F3179</f>
        <v>SPIGMicrosoft Soporte Premier</v>
      </c>
      <c r="D3179" t="s">
        <v>5156</v>
      </c>
      <c r="E3179" t="s">
        <v>6013</v>
      </c>
      <c r="F3179" s="37" t="s">
        <v>7648</v>
      </c>
      <c r="G3179" s="18" t="str">
        <f t="shared" ref="G3179" si="2515">D3179</f>
        <v>Servicios fabricante- Microsoft Soporte Premier</v>
      </c>
      <c r="H3179" s="18" t="s">
        <v>119</v>
      </c>
      <c r="I3179" s="37" t="s">
        <v>67</v>
      </c>
      <c r="J3179" t="s">
        <v>6014</v>
      </c>
      <c r="K3179" t="s">
        <v>65</v>
      </c>
      <c r="L3179" t="s">
        <v>3940</v>
      </c>
      <c r="M3179" t="s">
        <v>65</v>
      </c>
      <c r="N3179" s="37" t="s">
        <v>5159</v>
      </c>
      <c r="O3179" s="37" t="s">
        <v>66</v>
      </c>
      <c r="P3179" s="37" t="s">
        <v>1308</v>
      </c>
      <c r="Q3179" t="s">
        <v>6013</v>
      </c>
      <c r="R3179" t="s">
        <v>5160</v>
      </c>
      <c r="S3179" s="38">
        <v>38000000</v>
      </c>
      <c r="T3179" s="37">
        <v>1</v>
      </c>
      <c r="U3179" s="37">
        <v>1</v>
      </c>
      <c r="V3179" t="str">
        <f t="shared" ref="V3179" si="2516">H3179</f>
        <v>COP</v>
      </c>
    </row>
    <row r="3180" spans="1:22" x14ac:dyDescent="0.2">
      <c r="A3180" t="str">
        <f t="shared" ref="A3180" si="2517">D3180&amp;F3180&amp;E3180</f>
        <v>Servicios fabricante- Microsoft Soporte PremierMicrosoft Soporte PremierSPI3</v>
      </c>
      <c r="B3180" t="str">
        <f t="shared" ref="B3180" si="2518">E3180&amp;F3180</f>
        <v>SPI3Microsoft Soporte Premier</v>
      </c>
      <c r="D3180" t="s">
        <v>5156</v>
      </c>
      <c r="E3180" t="s">
        <v>6015</v>
      </c>
      <c r="F3180" s="37" t="s">
        <v>7648</v>
      </c>
      <c r="G3180" s="18" t="str">
        <f t="shared" ref="G3180" si="2519">D3180</f>
        <v>Servicios fabricante- Microsoft Soporte Premier</v>
      </c>
      <c r="H3180" s="18" t="s">
        <v>119</v>
      </c>
      <c r="I3180" s="37" t="s">
        <v>67</v>
      </c>
      <c r="J3180" t="s">
        <v>6016</v>
      </c>
      <c r="K3180" t="s">
        <v>65</v>
      </c>
      <c r="L3180" t="s">
        <v>3940</v>
      </c>
      <c r="M3180" t="s">
        <v>65</v>
      </c>
      <c r="N3180" s="37" t="s">
        <v>5159</v>
      </c>
      <c r="O3180" s="37" t="s">
        <v>5171</v>
      </c>
      <c r="P3180" s="37" t="s">
        <v>1308</v>
      </c>
      <c r="Q3180" t="s">
        <v>6015</v>
      </c>
      <c r="R3180" t="s">
        <v>5160</v>
      </c>
      <c r="S3180" s="38">
        <v>78400000</v>
      </c>
      <c r="T3180" s="37">
        <v>1</v>
      </c>
      <c r="U3180" s="37">
        <v>1</v>
      </c>
      <c r="V3180" t="str">
        <f t="shared" ref="V3180" si="2520">H3180</f>
        <v>COP</v>
      </c>
    </row>
    <row r="3181" spans="1:22" x14ac:dyDescent="0.2">
      <c r="A3181" t="str">
        <f t="shared" ref="A3181" si="2521">D3181&amp;F3181&amp;E3181</f>
        <v>Servicios fabricante- Microsoft Soporte PremierMicrosoft Soporte PremierSPHZ</v>
      </c>
      <c r="B3181" t="str">
        <f t="shared" ref="B3181" si="2522">E3181&amp;F3181</f>
        <v>SPHZMicrosoft Soporte Premier</v>
      </c>
      <c r="D3181" t="s">
        <v>5156</v>
      </c>
      <c r="E3181" t="s">
        <v>6017</v>
      </c>
      <c r="F3181" s="37" t="s">
        <v>7648</v>
      </c>
      <c r="G3181" s="18" t="str">
        <f t="shared" ref="G3181" si="2523">D3181</f>
        <v>Servicios fabricante- Microsoft Soporte Premier</v>
      </c>
      <c r="H3181" s="18" t="s">
        <v>119</v>
      </c>
      <c r="I3181" s="37" t="s">
        <v>67</v>
      </c>
      <c r="J3181" t="s">
        <v>6018</v>
      </c>
      <c r="K3181" t="s">
        <v>65</v>
      </c>
      <c r="L3181" t="s">
        <v>3940</v>
      </c>
      <c r="M3181" t="s">
        <v>65</v>
      </c>
      <c r="N3181" s="37" t="s">
        <v>5159</v>
      </c>
      <c r="O3181" s="37" t="s">
        <v>5171</v>
      </c>
      <c r="P3181" s="37" t="s">
        <v>1308</v>
      </c>
      <c r="Q3181" t="s">
        <v>6017</v>
      </c>
      <c r="R3181" t="s">
        <v>5160</v>
      </c>
      <c r="S3181" s="38">
        <v>111600000</v>
      </c>
      <c r="T3181" s="37">
        <v>1</v>
      </c>
      <c r="U3181" s="37">
        <v>1</v>
      </c>
      <c r="V3181" t="str">
        <f t="shared" ref="V3181" si="2524">H3181</f>
        <v>COP</v>
      </c>
    </row>
    <row r="3182" spans="1:22" x14ac:dyDescent="0.2">
      <c r="A3182" t="str">
        <f t="shared" ref="A3182" si="2525">D3182&amp;F3182&amp;E3182</f>
        <v>Servicios fabricante- Microsoft Soporte PremierMicrosoft Soporte PremierSPHG</v>
      </c>
      <c r="B3182" t="str">
        <f t="shared" ref="B3182" si="2526">E3182&amp;F3182</f>
        <v>SPHGMicrosoft Soporte Premier</v>
      </c>
      <c r="D3182" t="s">
        <v>5156</v>
      </c>
      <c r="E3182" t="s">
        <v>6019</v>
      </c>
      <c r="F3182" s="37" t="s">
        <v>7648</v>
      </c>
      <c r="G3182" s="18" t="str">
        <f t="shared" ref="G3182" si="2527">D3182</f>
        <v>Servicios fabricante- Microsoft Soporte Premier</v>
      </c>
      <c r="H3182" s="18" t="s">
        <v>119</v>
      </c>
      <c r="I3182" s="37" t="s">
        <v>67</v>
      </c>
      <c r="J3182" t="s">
        <v>6020</v>
      </c>
      <c r="K3182" t="s">
        <v>65</v>
      </c>
      <c r="L3182" t="s">
        <v>3940</v>
      </c>
      <c r="M3182" t="s">
        <v>65</v>
      </c>
      <c r="N3182" s="37" t="s">
        <v>5159</v>
      </c>
      <c r="O3182" s="37" t="s">
        <v>5171</v>
      </c>
      <c r="P3182" s="37" t="s">
        <v>1308</v>
      </c>
      <c r="Q3182" t="s">
        <v>6019</v>
      </c>
      <c r="R3182" t="s">
        <v>5160</v>
      </c>
      <c r="S3182" s="38">
        <v>127600000</v>
      </c>
      <c r="T3182" s="37">
        <v>1</v>
      </c>
      <c r="U3182" s="37">
        <v>1</v>
      </c>
      <c r="V3182" t="str">
        <f t="shared" ref="V3182" si="2528">H3182</f>
        <v>COP</v>
      </c>
    </row>
    <row r="3183" spans="1:22" x14ac:dyDescent="0.2">
      <c r="A3183" t="str">
        <f t="shared" ref="A3183" si="2529">D3183&amp;F3183&amp;E3183</f>
        <v>Servicios fabricante- Microsoft Soporte PremierMicrosoft Soporte PremierSPHF</v>
      </c>
      <c r="B3183" t="str">
        <f t="shared" ref="B3183" si="2530">E3183&amp;F3183</f>
        <v>SPHFMicrosoft Soporte Premier</v>
      </c>
      <c r="D3183" t="s">
        <v>5156</v>
      </c>
      <c r="E3183" t="s">
        <v>6021</v>
      </c>
      <c r="F3183" s="37" t="s">
        <v>7648</v>
      </c>
      <c r="G3183" s="18" t="str">
        <f t="shared" ref="G3183" si="2531">D3183</f>
        <v>Servicios fabricante- Microsoft Soporte Premier</v>
      </c>
      <c r="H3183" s="18" t="s">
        <v>119</v>
      </c>
      <c r="I3183" s="37" t="s">
        <v>67</v>
      </c>
      <c r="J3183" t="s">
        <v>6022</v>
      </c>
      <c r="K3183" t="s">
        <v>65</v>
      </c>
      <c r="L3183" t="s">
        <v>3940</v>
      </c>
      <c r="M3183" t="s">
        <v>65</v>
      </c>
      <c r="N3183" s="37" t="s">
        <v>5159</v>
      </c>
      <c r="O3183" s="37" t="s">
        <v>5171</v>
      </c>
      <c r="P3183" s="37" t="s">
        <v>1308</v>
      </c>
      <c r="Q3183" t="s">
        <v>6021</v>
      </c>
      <c r="R3183" t="s">
        <v>5160</v>
      </c>
      <c r="S3183" s="38">
        <v>127600000</v>
      </c>
      <c r="T3183" s="37">
        <v>1</v>
      </c>
      <c r="U3183" s="37">
        <v>1</v>
      </c>
      <c r="V3183" t="str">
        <f t="shared" ref="V3183" si="2532">H3183</f>
        <v>COP</v>
      </c>
    </row>
    <row r="3184" spans="1:22" x14ac:dyDescent="0.2">
      <c r="A3184" t="str">
        <f t="shared" ref="A3184" si="2533">D3184&amp;F3184&amp;E3184</f>
        <v>Servicios fabricante- Microsoft Soporte PremierMicrosoft Soporte PremierSPGO5</v>
      </c>
      <c r="B3184" t="str">
        <f t="shared" ref="B3184" si="2534">E3184&amp;F3184</f>
        <v>SPGO5Microsoft Soporte Premier</v>
      </c>
      <c r="D3184" t="s">
        <v>5156</v>
      </c>
      <c r="E3184" t="s">
        <v>6023</v>
      </c>
      <c r="F3184" s="37" t="s">
        <v>7648</v>
      </c>
      <c r="G3184" s="18" t="str">
        <f t="shared" ref="G3184" si="2535">D3184</f>
        <v>Servicios fabricante- Microsoft Soporte Premier</v>
      </c>
      <c r="H3184" s="18" t="s">
        <v>119</v>
      </c>
      <c r="I3184" s="37" t="s">
        <v>67</v>
      </c>
      <c r="J3184" t="s">
        <v>6024</v>
      </c>
      <c r="K3184" t="s">
        <v>210</v>
      </c>
      <c r="L3184" t="s">
        <v>3940</v>
      </c>
      <c r="M3184" t="s">
        <v>65</v>
      </c>
      <c r="N3184" s="37" t="s">
        <v>5159</v>
      </c>
      <c r="O3184" s="37" t="s">
        <v>5171</v>
      </c>
      <c r="P3184" s="37" t="s">
        <v>1308</v>
      </c>
      <c r="Q3184" t="s">
        <v>6023</v>
      </c>
      <c r="R3184" t="s">
        <v>5160</v>
      </c>
      <c r="S3184" s="38">
        <v>0</v>
      </c>
      <c r="T3184" s="37">
        <v>1</v>
      </c>
      <c r="U3184" s="37">
        <v>1</v>
      </c>
      <c r="V3184" t="str">
        <f t="shared" ref="V3184" si="2536">H3184</f>
        <v>COP</v>
      </c>
    </row>
    <row r="3185" spans="1:22" x14ac:dyDescent="0.2">
      <c r="A3185" t="str">
        <f t="shared" ref="A3185" si="2537">D3185&amp;F3185&amp;E3185</f>
        <v>Servicios fabricante- Microsoft Soporte PremierMicrosoft Soporte PremierSPGO4</v>
      </c>
      <c r="B3185" t="str">
        <f t="shared" ref="B3185" si="2538">E3185&amp;F3185</f>
        <v>SPGO4Microsoft Soporte Premier</v>
      </c>
      <c r="D3185" t="s">
        <v>5156</v>
      </c>
      <c r="E3185" t="s">
        <v>6025</v>
      </c>
      <c r="F3185" s="37" t="s">
        <v>7648</v>
      </c>
      <c r="G3185" s="18" t="str">
        <f t="shared" ref="G3185" si="2539">D3185</f>
        <v>Servicios fabricante- Microsoft Soporte Premier</v>
      </c>
      <c r="H3185" s="18" t="s">
        <v>119</v>
      </c>
      <c r="I3185" s="37" t="s">
        <v>67</v>
      </c>
      <c r="J3185" t="s">
        <v>6026</v>
      </c>
      <c r="K3185" t="s">
        <v>5386</v>
      </c>
      <c r="L3185" t="s">
        <v>3940</v>
      </c>
      <c r="M3185" t="s">
        <v>65</v>
      </c>
      <c r="N3185" s="37" t="s">
        <v>5159</v>
      </c>
      <c r="O3185" s="37" t="s">
        <v>5171</v>
      </c>
      <c r="P3185" s="37" t="s">
        <v>1308</v>
      </c>
      <c r="Q3185" t="s">
        <v>6025</v>
      </c>
      <c r="R3185" t="s">
        <v>5160</v>
      </c>
      <c r="S3185" s="38">
        <v>1506070896</v>
      </c>
      <c r="T3185" s="37">
        <v>1</v>
      </c>
      <c r="U3185" s="37">
        <v>1</v>
      </c>
      <c r="V3185" t="str">
        <f t="shared" ref="V3185" si="2540">H3185</f>
        <v>COP</v>
      </c>
    </row>
    <row r="3186" spans="1:22" x14ac:dyDescent="0.2">
      <c r="A3186" t="str">
        <f t="shared" ref="A3186" si="2541">D3186&amp;F3186&amp;E3186</f>
        <v>Servicios fabricante- Microsoft Soporte PremierMicrosoft Soporte PremierSPGO3</v>
      </c>
      <c r="B3186" t="str">
        <f t="shared" ref="B3186" si="2542">E3186&amp;F3186</f>
        <v>SPGO3Microsoft Soporte Premier</v>
      </c>
      <c r="D3186" t="s">
        <v>5156</v>
      </c>
      <c r="E3186" t="s">
        <v>6027</v>
      </c>
      <c r="F3186" s="37" t="s">
        <v>7648</v>
      </c>
      <c r="G3186" s="18" t="str">
        <f t="shared" ref="G3186" si="2543">D3186</f>
        <v>Servicios fabricante- Microsoft Soporte Premier</v>
      </c>
      <c r="H3186" s="18" t="s">
        <v>119</v>
      </c>
      <c r="I3186" s="37" t="s">
        <v>67</v>
      </c>
      <c r="J3186" t="s">
        <v>6028</v>
      </c>
      <c r="K3186" t="s">
        <v>5386</v>
      </c>
      <c r="L3186" t="s">
        <v>3940</v>
      </c>
      <c r="M3186" t="s">
        <v>65</v>
      </c>
      <c r="N3186" s="37" t="s">
        <v>5159</v>
      </c>
      <c r="O3186" s="37" t="s">
        <v>5171</v>
      </c>
      <c r="P3186" s="37" t="s">
        <v>1308</v>
      </c>
      <c r="Q3186" t="s">
        <v>6027</v>
      </c>
      <c r="R3186" t="s">
        <v>5160</v>
      </c>
      <c r="S3186" s="38">
        <v>1137632284.8</v>
      </c>
      <c r="T3186" s="37">
        <v>1</v>
      </c>
      <c r="U3186" s="37">
        <v>1</v>
      </c>
      <c r="V3186" t="str">
        <f t="shared" ref="V3186" si="2544">H3186</f>
        <v>COP</v>
      </c>
    </row>
    <row r="3187" spans="1:22" x14ac:dyDescent="0.2">
      <c r="A3187" t="str">
        <f t="shared" ref="A3187" si="2545">D3187&amp;F3187&amp;E3187</f>
        <v>Servicios fabricante- Microsoft Soporte PremierMicrosoft Soporte PremierSPGO2</v>
      </c>
      <c r="B3187" t="str">
        <f t="shared" ref="B3187" si="2546">E3187&amp;F3187</f>
        <v>SPGO2Microsoft Soporte Premier</v>
      </c>
      <c r="D3187" t="s">
        <v>5156</v>
      </c>
      <c r="E3187" t="s">
        <v>6029</v>
      </c>
      <c r="F3187" s="37" t="s">
        <v>7648</v>
      </c>
      <c r="G3187" s="18" t="str">
        <f t="shared" ref="G3187" si="2547">D3187</f>
        <v>Servicios fabricante- Microsoft Soporte Premier</v>
      </c>
      <c r="H3187" s="18" t="s">
        <v>119</v>
      </c>
      <c r="I3187" s="37" t="s">
        <v>67</v>
      </c>
      <c r="J3187" t="s">
        <v>6030</v>
      </c>
      <c r="K3187" t="s">
        <v>5386</v>
      </c>
      <c r="L3187" t="s">
        <v>3940</v>
      </c>
      <c r="M3187" t="s">
        <v>65</v>
      </c>
      <c r="N3187" s="37" t="s">
        <v>5159</v>
      </c>
      <c r="O3187" s="37" t="s">
        <v>5171</v>
      </c>
      <c r="P3187" s="37" t="s">
        <v>1308</v>
      </c>
      <c r="Q3187" t="s">
        <v>6029</v>
      </c>
      <c r="R3187" t="s">
        <v>5160</v>
      </c>
      <c r="S3187" s="38">
        <v>762895478.39999998</v>
      </c>
      <c r="T3187" s="37">
        <v>1</v>
      </c>
      <c r="U3187" s="37">
        <v>1</v>
      </c>
      <c r="V3187" t="str">
        <f t="shared" ref="V3187" si="2548">H3187</f>
        <v>COP</v>
      </c>
    </row>
    <row r="3188" spans="1:22" x14ac:dyDescent="0.2">
      <c r="A3188" t="str">
        <f t="shared" ref="A3188" si="2549">D3188&amp;F3188&amp;E3188</f>
        <v>Servicios fabricante- Microsoft Soporte PremierMicrosoft Soporte PremierSPGO1</v>
      </c>
      <c r="B3188" t="str">
        <f t="shared" ref="B3188" si="2550">E3188&amp;F3188</f>
        <v>SPGO1Microsoft Soporte Premier</v>
      </c>
      <c r="D3188" t="s">
        <v>5156</v>
      </c>
      <c r="E3188" t="s">
        <v>6031</v>
      </c>
      <c r="F3188" s="37" t="s">
        <v>7648</v>
      </c>
      <c r="G3188" s="18" t="str">
        <f t="shared" ref="G3188" si="2551">D3188</f>
        <v>Servicios fabricante- Microsoft Soporte Premier</v>
      </c>
      <c r="H3188" s="18" t="s">
        <v>119</v>
      </c>
      <c r="I3188" s="37" t="s">
        <v>67</v>
      </c>
      <c r="J3188" t="s">
        <v>6032</v>
      </c>
      <c r="K3188" t="s">
        <v>5386</v>
      </c>
      <c r="L3188" t="s">
        <v>3940</v>
      </c>
      <c r="M3188" t="s">
        <v>65</v>
      </c>
      <c r="N3188" s="37" t="s">
        <v>5159</v>
      </c>
      <c r="O3188" s="37" t="s">
        <v>5171</v>
      </c>
      <c r="P3188" s="37" t="s">
        <v>1308</v>
      </c>
      <c r="Q3188" t="s">
        <v>6031</v>
      </c>
      <c r="R3188" t="s">
        <v>5160</v>
      </c>
      <c r="S3188" s="38">
        <v>381860476.80000001</v>
      </c>
      <c r="T3188" s="37">
        <v>1</v>
      </c>
      <c r="U3188" s="37">
        <v>1</v>
      </c>
      <c r="V3188" t="str">
        <f t="shared" ref="V3188" si="2552">H3188</f>
        <v>COP</v>
      </c>
    </row>
    <row r="3189" spans="1:22" x14ac:dyDescent="0.2">
      <c r="A3189" t="str">
        <f t="shared" ref="A3189" si="2553">D3189&amp;F3189&amp;E3189</f>
        <v>Servicios fabricante- Microsoft Soporte PremierMicrosoft Soporte PremierSPGL</v>
      </c>
      <c r="B3189" t="str">
        <f t="shared" ref="B3189" si="2554">E3189&amp;F3189</f>
        <v>SPGLMicrosoft Soporte Premier</v>
      </c>
      <c r="D3189" t="s">
        <v>5156</v>
      </c>
      <c r="E3189" t="s">
        <v>6033</v>
      </c>
      <c r="F3189" s="37" t="s">
        <v>7648</v>
      </c>
      <c r="G3189" s="18" t="str">
        <f t="shared" ref="G3189" si="2555">D3189</f>
        <v>Servicios fabricante- Microsoft Soporte Premier</v>
      </c>
      <c r="H3189" s="18" t="s">
        <v>119</v>
      </c>
      <c r="I3189" s="37" t="s">
        <v>67</v>
      </c>
      <c r="J3189" t="s">
        <v>6034</v>
      </c>
      <c r="K3189" t="s">
        <v>65</v>
      </c>
      <c r="L3189" t="s">
        <v>3940</v>
      </c>
      <c r="M3189" t="s">
        <v>65</v>
      </c>
      <c r="N3189" s="37" t="s">
        <v>5159</v>
      </c>
      <c r="O3189" s="37" t="s">
        <v>66</v>
      </c>
      <c r="P3189" s="37" t="s">
        <v>1308</v>
      </c>
      <c r="Q3189" t="s">
        <v>6033</v>
      </c>
      <c r="R3189" t="s">
        <v>5160</v>
      </c>
      <c r="S3189" s="38">
        <v>34400000</v>
      </c>
      <c r="T3189" s="37">
        <v>1</v>
      </c>
      <c r="U3189" s="37">
        <v>1</v>
      </c>
      <c r="V3189" t="str">
        <f t="shared" ref="V3189" si="2556">H3189</f>
        <v>COP</v>
      </c>
    </row>
    <row r="3190" spans="1:22" x14ac:dyDescent="0.2">
      <c r="A3190" t="str">
        <f t="shared" ref="A3190" si="2557">D3190&amp;F3190&amp;E3190</f>
        <v>Servicios fabricante- Microsoft Soporte PremierMicrosoft Soporte PremierSPGK</v>
      </c>
      <c r="B3190" t="str">
        <f t="shared" ref="B3190" si="2558">E3190&amp;F3190</f>
        <v>SPGKMicrosoft Soporte Premier</v>
      </c>
      <c r="D3190" t="s">
        <v>5156</v>
      </c>
      <c r="E3190" t="s">
        <v>6035</v>
      </c>
      <c r="F3190" s="37" t="s">
        <v>7648</v>
      </c>
      <c r="G3190" s="18" t="str">
        <f t="shared" ref="G3190" si="2559">D3190</f>
        <v>Servicios fabricante- Microsoft Soporte Premier</v>
      </c>
      <c r="H3190" s="18" t="s">
        <v>119</v>
      </c>
      <c r="I3190" s="37" t="s">
        <v>67</v>
      </c>
      <c r="J3190" t="s">
        <v>6036</v>
      </c>
      <c r="K3190" t="s">
        <v>65</v>
      </c>
      <c r="L3190" t="s">
        <v>3940</v>
      </c>
      <c r="M3190" t="s">
        <v>65</v>
      </c>
      <c r="N3190" s="37" t="s">
        <v>5159</v>
      </c>
      <c r="O3190" s="37" t="s">
        <v>66</v>
      </c>
      <c r="P3190" s="37" t="s">
        <v>1308</v>
      </c>
      <c r="Q3190" t="s">
        <v>6035</v>
      </c>
      <c r="R3190" t="s">
        <v>5160</v>
      </c>
      <c r="S3190" s="38">
        <v>86400000</v>
      </c>
      <c r="T3190" s="37">
        <v>1</v>
      </c>
      <c r="U3190" s="37">
        <v>1</v>
      </c>
      <c r="V3190" t="str">
        <f t="shared" ref="V3190" si="2560">H3190</f>
        <v>COP</v>
      </c>
    </row>
    <row r="3191" spans="1:22" x14ac:dyDescent="0.2">
      <c r="A3191" t="str">
        <f t="shared" ref="A3191" si="2561">D3191&amp;F3191&amp;E3191</f>
        <v>Servicios fabricante- Microsoft Soporte PremierMicrosoft Soporte PremierSPGJ</v>
      </c>
      <c r="B3191" t="str">
        <f t="shared" ref="B3191" si="2562">E3191&amp;F3191</f>
        <v>SPGJMicrosoft Soporte Premier</v>
      </c>
      <c r="D3191" t="s">
        <v>5156</v>
      </c>
      <c r="E3191" t="s">
        <v>6037</v>
      </c>
      <c r="F3191" s="37" t="s">
        <v>7648</v>
      </c>
      <c r="G3191" s="18" t="str">
        <f t="shared" ref="G3191" si="2563">D3191</f>
        <v>Servicios fabricante- Microsoft Soporte Premier</v>
      </c>
      <c r="H3191" s="18" t="s">
        <v>119</v>
      </c>
      <c r="I3191" s="37" t="s">
        <v>67</v>
      </c>
      <c r="J3191" t="s">
        <v>6038</v>
      </c>
      <c r="K3191" t="s">
        <v>65</v>
      </c>
      <c r="L3191" t="s">
        <v>3940</v>
      </c>
      <c r="M3191" t="s">
        <v>65</v>
      </c>
      <c r="N3191" s="37" t="s">
        <v>5159</v>
      </c>
      <c r="O3191" s="37" t="s">
        <v>66</v>
      </c>
      <c r="P3191" s="37" t="s">
        <v>1308</v>
      </c>
      <c r="Q3191" t="s">
        <v>6037</v>
      </c>
      <c r="R3191" t="s">
        <v>5160</v>
      </c>
      <c r="S3191" s="38">
        <v>38000000</v>
      </c>
      <c r="T3191" s="37">
        <v>1</v>
      </c>
      <c r="U3191" s="37">
        <v>1</v>
      </c>
      <c r="V3191" t="str">
        <f t="shared" ref="V3191" si="2564">H3191</f>
        <v>COP</v>
      </c>
    </row>
    <row r="3192" spans="1:22" x14ac:dyDescent="0.2">
      <c r="A3192" t="str">
        <f t="shared" ref="A3192" si="2565">D3192&amp;F3192&amp;E3192</f>
        <v>Servicios fabricante- Microsoft Soporte PremierMicrosoft Soporte PremierSPGF</v>
      </c>
      <c r="B3192" t="str">
        <f t="shared" ref="B3192" si="2566">E3192&amp;F3192</f>
        <v>SPGFMicrosoft Soporte Premier</v>
      </c>
      <c r="D3192" t="s">
        <v>5156</v>
      </c>
      <c r="E3192" t="s">
        <v>6039</v>
      </c>
      <c r="F3192" s="37" t="s">
        <v>7648</v>
      </c>
      <c r="G3192" s="18" t="str">
        <f t="shared" ref="G3192" si="2567">D3192</f>
        <v>Servicios fabricante- Microsoft Soporte Premier</v>
      </c>
      <c r="H3192" s="18" t="s">
        <v>119</v>
      </c>
      <c r="I3192" s="37" t="s">
        <v>67</v>
      </c>
      <c r="J3192" t="s">
        <v>6040</v>
      </c>
      <c r="K3192" t="s">
        <v>65</v>
      </c>
      <c r="L3192" t="s">
        <v>3940</v>
      </c>
      <c r="M3192" t="s">
        <v>65</v>
      </c>
      <c r="N3192" s="37" t="s">
        <v>5159</v>
      </c>
      <c r="O3192" s="37" t="s">
        <v>66</v>
      </c>
      <c r="P3192" s="37" t="s">
        <v>1308</v>
      </c>
      <c r="Q3192" t="s">
        <v>6039</v>
      </c>
      <c r="R3192" t="s">
        <v>5160</v>
      </c>
      <c r="S3192" s="38">
        <v>28800000</v>
      </c>
      <c r="T3192" s="37">
        <v>1</v>
      </c>
      <c r="U3192" s="37">
        <v>1</v>
      </c>
      <c r="V3192" t="str">
        <f t="shared" ref="V3192" si="2568">H3192</f>
        <v>COP</v>
      </c>
    </row>
    <row r="3193" spans="1:22" x14ac:dyDescent="0.2">
      <c r="A3193" t="str">
        <f t="shared" ref="A3193" si="2569">D3193&amp;F3193&amp;E3193</f>
        <v>Servicios fabricante- Microsoft Soporte PremierMicrosoft Soporte PremierSPGD</v>
      </c>
      <c r="B3193" t="str">
        <f t="shared" ref="B3193" si="2570">E3193&amp;F3193</f>
        <v>SPGDMicrosoft Soporte Premier</v>
      </c>
      <c r="D3193" t="s">
        <v>5156</v>
      </c>
      <c r="E3193" t="s">
        <v>6041</v>
      </c>
      <c r="F3193" s="37" t="s">
        <v>7648</v>
      </c>
      <c r="G3193" s="18" t="str">
        <f t="shared" ref="G3193" si="2571">D3193</f>
        <v>Servicios fabricante- Microsoft Soporte Premier</v>
      </c>
      <c r="H3193" s="18" t="s">
        <v>119</v>
      </c>
      <c r="I3193" s="37" t="s">
        <v>67</v>
      </c>
      <c r="J3193" t="s">
        <v>6042</v>
      </c>
      <c r="K3193" t="s">
        <v>65</v>
      </c>
      <c r="L3193" t="s">
        <v>3940</v>
      </c>
      <c r="M3193" t="s">
        <v>65</v>
      </c>
      <c r="N3193" s="37" t="s">
        <v>5159</v>
      </c>
      <c r="O3193" s="37" t="s">
        <v>66</v>
      </c>
      <c r="P3193" s="37" t="s">
        <v>1308</v>
      </c>
      <c r="Q3193" t="s">
        <v>6041</v>
      </c>
      <c r="R3193" t="s">
        <v>5160</v>
      </c>
      <c r="S3193" s="38">
        <v>63600000</v>
      </c>
      <c r="T3193" s="37">
        <v>1</v>
      </c>
      <c r="U3193" s="37">
        <v>1</v>
      </c>
      <c r="V3193" t="str">
        <f t="shared" ref="V3193" si="2572">H3193</f>
        <v>COP</v>
      </c>
    </row>
    <row r="3194" spans="1:22" x14ac:dyDescent="0.2">
      <c r="A3194" t="str">
        <f t="shared" ref="A3194" si="2573">D3194&amp;F3194&amp;E3194</f>
        <v>Servicios fabricante- Microsoft Soporte PremierMicrosoft Soporte PremierSPFD</v>
      </c>
      <c r="B3194" t="str">
        <f t="shared" ref="B3194" si="2574">E3194&amp;F3194</f>
        <v>SPFDMicrosoft Soporte Premier</v>
      </c>
      <c r="D3194" t="s">
        <v>5156</v>
      </c>
      <c r="E3194" t="s">
        <v>6043</v>
      </c>
      <c r="F3194" s="37" t="s">
        <v>7648</v>
      </c>
      <c r="G3194" s="18" t="str">
        <f t="shared" ref="G3194" si="2575">D3194</f>
        <v>Servicios fabricante- Microsoft Soporte Premier</v>
      </c>
      <c r="H3194" s="18" t="s">
        <v>119</v>
      </c>
      <c r="I3194" s="37" t="s">
        <v>67</v>
      </c>
      <c r="J3194" t="s">
        <v>6044</v>
      </c>
      <c r="K3194" t="s">
        <v>65</v>
      </c>
      <c r="L3194" t="s">
        <v>3940</v>
      </c>
      <c r="M3194" t="s">
        <v>65</v>
      </c>
      <c r="N3194" s="37" t="s">
        <v>5159</v>
      </c>
      <c r="O3194" s="37" t="s">
        <v>66</v>
      </c>
      <c r="P3194" s="37" t="s">
        <v>1308</v>
      </c>
      <c r="Q3194" t="s">
        <v>6043</v>
      </c>
      <c r="R3194" t="s">
        <v>5160</v>
      </c>
      <c r="S3194" s="38">
        <v>74800000</v>
      </c>
      <c r="T3194" s="37">
        <v>1</v>
      </c>
      <c r="U3194" s="37">
        <v>1</v>
      </c>
      <c r="V3194" t="str">
        <f t="shared" ref="V3194" si="2576">H3194</f>
        <v>COP</v>
      </c>
    </row>
    <row r="3195" spans="1:22" x14ac:dyDescent="0.2">
      <c r="A3195" t="str">
        <f t="shared" ref="A3195" si="2577">D3195&amp;F3195&amp;E3195</f>
        <v>Servicios fabricante- Microsoft Soporte PremierMicrosoft Soporte PremierSPER</v>
      </c>
      <c r="B3195" t="str">
        <f t="shared" ref="B3195" si="2578">E3195&amp;F3195</f>
        <v>SPERMicrosoft Soporte Premier</v>
      </c>
      <c r="D3195" t="s">
        <v>5156</v>
      </c>
      <c r="E3195" t="s">
        <v>6045</v>
      </c>
      <c r="F3195" s="37" t="s">
        <v>7648</v>
      </c>
      <c r="G3195" s="18" t="str">
        <f t="shared" ref="G3195" si="2579">D3195</f>
        <v>Servicios fabricante- Microsoft Soporte Premier</v>
      </c>
      <c r="H3195" s="18" t="s">
        <v>119</v>
      </c>
      <c r="I3195" s="37" t="s">
        <v>67</v>
      </c>
      <c r="J3195" t="s">
        <v>6046</v>
      </c>
      <c r="K3195" t="s">
        <v>65</v>
      </c>
      <c r="L3195" t="s">
        <v>3940</v>
      </c>
      <c r="M3195" t="s">
        <v>65</v>
      </c>
      <c r="N3195" s="37" t="s">
        <v>5159</v>
      </c>
      <c r="O3195" s="37" t="s">
        <v>5171</v>
      </c>
      <c r="P3195" s="37" t="s">
        <v>1308</v>
      </c>
      <c r="Q3195" t="s">
        <v>6045</v>
      </c>
      <c r="R3195" t="s">
        <v>5160</v>
      </c>
      <c r="S3195" s="38">
        <v>92800000</v>
      </c>
      <c r="T3195" s="37">
        <v>1</v>
      </c>
      <c r="U3195" s="37">
        <v>1</v>
      </c>
      <c r="V3195" t="str">
        <f t="shared" ref="V3195" si="2580">H3195</f>
        <v>COP</v>
      </c>
    </row>
    <row r="3196" spans="1:22" x14ac:dyDescent="0.2">
      <c r="A3196" t="str">
        <f t="shared" ref="A3196" si="2581">D3196&amp;F3196&amp;E3196</f>
        <v>Servicios fabricante- Microsoft Soporte PremierMicrosoft Soporte PremierSPEE</v>
      </c>
      <c r="B3196" t="str">
        <f t="shared" ref="B3196" si="2582">E3196&amp;F3196</f>
        <v>SPEEMicrosoft Soporte Premier</v>
      </c>
      <c r="D3196" t="s">
        <v>5156</v>
      </c>
      <c r="E3196" t="s">
        <v>6047</v>
      </c>
      <c r="F3196" s="37" t="s">
        <v>7648</v>
      </c>
      <c r="G3196" s="18" t="str">
        <f t="shared" ref="G3196" si="2583">D3196</f>
        <v>Servicios fabricante- Microsoft Soporte Premier</v>
      </c>
      <c r="H3196" s="18" t="s">
        <v>119</v>
      </c>
      <c r="I3196" s="37" t="s">
        <v>67</v>
      </c>
      <c r="J3196" t="s">
        <v>6048</v>
      </c>
      <c r="K3196" t="s">
        <v>65</v>
      </c>
      <c r="L3196" t="s">
        <v>3940</v>
      </c>
      <c r="M3196" t="s">
        <v>65</v>
      </c>
      <c r="N3196" s="37" t="s">
        <v>5159</v>
      </c>
      <c r="O3196" s="37" t="s">
        <v>5171</v>
      </c>
      <c r="P3196" s="37" t="s">
        <v>1308</v>
      </c>
      <c r="Q3196" t="s">
        <v>6047</v>
      </c>
      <c r="R3196" t="s">
        <v>5160</v>
      </c>
      <c r="S3196" s="38">
        <v>188000000</v>
      </c>
      <c r="T3196" s="37">
        <v>1</v>
      </c>
      <c r="U3196" s="37">
        <v>1</v>
      </c>
      <c r="V3196" t="str">
        <f t="shared" ref="V3196" si="2584">H3196</f>
        <v>COP</v>
      </c>
    </row>
    <row r="3197" spans="1:22" x14ac:dyDescent="0.2">
      <c r="A3197" t="str">
        <f t="shared" ref="A3197" si="2585">D3197&amp;F3197&amp;E3197</f>
        <v>Servicios fabricante- Microsoft Soporte PremierMicrosoft Soporte PremierSPCX</v>
      </c>
      <c r="B3197" t="str">
        <f t="shared" ref="B3197" si="2586">E3197&amp;F3197</f>
        <v>SPCXMicrosoft Soporte Premier</v>
      </c>
      <c r="D3197" t="s">
        <v>5156</v>
      </c>
      <c r="E3197" t="s">
        <v>6049</v>
      </c>
      <c r="F3197" s="37" t="s">
        <v>7648</v>
      </c>
      <c r="G3197" s="18" t="str">
        <f t="shared" ref="G3197" si="2587">D3197</f>
        <v>Servicios fabricante- Microsoft Soporte Premier</v>
      </c>
      <c r="H3197" s="18" t="s">
        <v>119</v>
      </c>
      <c r="I3197" s="37" t="s">
        <v>67</v>
      </c>
      <c r="J3197" t="s">
        <v>6050</v>
      </c>
      <c r="K3197" t="s">
        <v>65</v>
      </c>
      <c r="L3197" t="s">
        <v>3940</v>
      </c>
      <c r="M3197" t="s">
        <v>65</v>
      </c>
      <c r="N3197" s="37" t="s">
        <v>5159</v>
      </c>
      <c r="O3197" s="37" t="s">
        <v>66</v>
      </c>
      <c r="P3197" s="37" t="s">
        <v>1308</v>
      </c>
      <c r="Q3197" t="s">
        <v>6049</v>
      </c>
      <c r="R3197" t="s">
        <v>5160</v>
      </c>
      <c r="S3197" s="38">
        <v>32400000</v>
      </c>
      <c r="T3197" s="37">
        <v>1</v>
      </c>
      <c r="U3197" s="37">
        <v>1</v>
      </c>
      <c r="V3197" t="str">
        <f t="shared" ref="V3197" si="2588">H3197</f>
        <v>COP</v>
      </c>
    </row>
    <row r="3198" spans="1:22" x14ac:dyDescent="0.2">
      <c r="A3198" t="str">
        <f t="shared" ref="A3198" si="2589">D3198&amp;F3198&amp;E3198</f>
        <v>Servicios fabricante- Microsoft Soporte PremierMicrosoft Soporte PremierSPCA</v>
      </c>
      <c r="B3198" t="str">
        <f t="shared" ref="B3198" si="2590">E3198&amp;F3198</f>
        <v>SPCAMicrosoft Soporte Premier</v>
      </c>
      <c r="D3198" t="s">
        <v>5156</v>
      </c>
      <c r="E3198" t="s">
        <v>6051</v>
      </c>
      <c r="F3198" s="37" t="s">
        <v>7648</v>
      </c>
      <c r="G3198" s="18" t="str">
        <f t="shared" ref="G3198" si="2591">D3198</f>
        <v>Servicios fabricante- Microsoft Soporte Premier</v>
      </c>
      <c r="H3198" s="18" t="s">
        <v>119</v>
      </c>
      <c r="I3198" s="37" t="s">
        <v>67</v>
      </c>
      <c r="J3198" t="s">
        <v>6052</v>
      </c>
      <c r="K3198" t="s">
        <v>65</v>
      </c>
      <c r="L3198" t="s">
        <v>3940</v>
      </c>
      <c r="M3198" t="s">
        <v>65</v>
      </c>
      <c r="N3198" s="37" t="s">
        <v>5159</v>
      </c>
      <c r="O3198" s="37" t="s">
        <v>5171</v>
      </c>
      <c r="P3198" s="37" t="s">
        <v>1308</v>
      </c>
      <c r="Q3198" t="s">
        <v>6051</v>
      </c>
      <c r="R3198" t="s">
        <v>5160</v>
      </c>
      <c r="S3198" s="38">
        <v>0</v>
      </c>
      <c r="T3198" s="37">
        <v>1</v>
      </c>
      <c r="U3198" s="37">
        <v>1</v>
      </c>
      <c r="V3198" t="str">
        <f t="shared" ref="V3198" si="2592">H3198</f>
        <v>COP</v>
      </c>
    </row>
    <row r="3199" spans="1:22" x14ac:dyDescent="0.2">
      <c r="A3199" t="str">
        <f t="shared" ref="A3199" si="2593">D3199&amp;F3199&amp;E3199</f>
        <v>Servicios fabricante- Microsoft Soporte PremierMicrosoft Soporte PremierSPC6</v>
      </c>
      <c r="B3199" t="str">
        <f t="shared" ref="B3199" si="2594">E3199&amp;F3199</f>
        <v>SPC6Microsoft Soporte Premier</v>
      </c>
      <c r="D3199" t="s">
        <v>5156</v>
      </c>
      <c r="E3199" t="s">
        <v>6053</v>
      </c>
      <c r="F3199" s="37" t="s">
        <v>7648</v>
      </c>
      <c r="G3199" s="18" t="str">
        <f t="shared" ref="G3199" si="2595">D3199</f>
        <v>Servicios fabricante- Microsoft Soporte Premier</v>
      </c>
      <c r="H3199" s="18" t="s">
        <v>119</v>
      </c>
      <c r="I3199" s="37" t="s">
        <v>67</v>
      </c>
      <c r="J3199" t="s">
        <v>6054</v>
      </c>
      <c r="K3199" t="s">
        <v>65</v>
      </c>
      <c r="L3199" t="s">
        <v>3940</v>
      </c>
      <c r="M3199" t="s">
        <v>65</v>
      </c>
      <c r="N3199" s="37" t="s">
        <v>5159</v>
      </c>
      <c r="O3199" s="37" t="s">
        <v>5171</v>
      </c>
      <c r="P3199" s="37" t="s">
        <v>1308</v>
      </c>
      <c r="Q3199" t="s">
        <v>6053</v>
      </c>
      <c r="R3199" t="s">
        <v>5160</v>
      </c>
      <c r="S3199" s="38">
        <v>56800000</v>
      </c>
      <c r="T3199" s="37">
        <v>1</v>
      </c>
      <c r="U3199" s="37">
        <v>1</v>
      </c>
      <c r="V3199" t="str">
        <f t="shared" ref="V3199" si="2596">H3199</f>
        <v>COP</v>
      </c>
    </row>
    <row r="3200" spans="1:22" x14ac:dyDescent="0.2">
      <c r="A3200" t="str">
        <f t="shared" ref="A3200" si="2597">D3200&amp;F3200&amp;E3200</f>
        <v>Servicios fabricante- Microsoft Soporte PremierMicrosoft Soporte PremierSPC5</v>
      </c>
      <c r="B3200" t="str">
        <f t="shared" ref="B3200" si="2598">E3200&amp;F3200</f>
        <v>SPC5Microsoft Soporte Premier</v>
      </c>
      <c r="D3200" t="s">
        <v>5156</v>
      </c>
      <c r="E3200" t="s">
        <v>6055</v>
      </c>
      <c r="F3200" s="37" t="s">
        <v>7648</v>
      </c>
      <c r="G3200" s="18" t="str">
        <f t="shared" ref="G3200" si="2599">D3200</f>
        <v>Servicios fabricante- Microsoft Soporte Premier</v>
      </c>
      <c r="H3200" s="18" t="s">
        <v>119</v>
      </c>
      <c r="I3200" s="37" t="s">
        <v>67</v>
      </c>
      <c r="J3200" t="s">
        <v>6056</v>
      </c>
      <c r="K3200" t="s">
        <v>65</v>
      </c>
      <c r="L3200" t="s">
        <v>3940</v>
      </c>
      <c r="M3200" t="s">
        <v>65</v>
      </c>
      <c r="N3200" s="37" t="s">
        <v>5159</v>
      </c>
      <c r="O3200" s="37" t="s">
        <v>66</v>
      </c>
      <c r="P3200" s="37" t="s">
        <v>1308</v>
      </c>
      <c r="Q3200" t="s">
        <v>6055</v>
      </c>
      <c r="R3200" t="s">
        <v>5160</v>
      </c>
      <c r="S3200" s="38">
        <v>125200000</v>
      </c>
      <c r="T3200" s="37">
        <v>1</v>
      </c>
      <c r="U3200" s="37">
        <v>1</v>
      </c>
      <c r="V3200" t="str">
        <f t="shared" ref="V3200" si="2600">H3200</f>
        <v>COP</v>
      </c>
    </row>
    <row r="3201" spans="1:22" x14ac:dyDescent="0.2">
      <c r="A3201" t="str">
        <f t="shared" ref="A3201" si="2601">D3201&amp;F3201&amp;E3201</f>
        <v>Servicios fabricante- Microsoft Soporte PremierMicrosoft Soporte PremierSPBQ</v>
      </c>
      <c r="B3201" t="str">
        <f t="shared" ref="B3201" si="2602">E3201&amp;F3201</f>
        <v>SPBQMicrosoft Soporte Premier</v>
      </c>
      <c r="D3201" t="s">
        <v>5156</v>
      </c>
      <c r="E3201" t="s">
        <v>6057</v>
      </c>
      <c r="F3201" s="37" t="s">
        <v>7648</v>
      </c>
      <c r="G3201" s="18" t="str">
        <f t="shared" ref="G3201" si="2603">D3201</f>
        <v>Servicios fabricante- Microsoft Soporte Premier</v>
      </c>
      <c r="H3201" s="18" t="s">
        <v>119</v>
      </c>
      <c r="I3201" s="37" t="s">
        <v>67</v>
      </c>
      <c r="J3201" t="s">
        <v>6058</v>
      </c>
      <c r="K3201" t="s">
        <v>65</v>
      </c>
      <c r="L3201" t="s">
        <v>3940</v>
      </c>
      <c r="M3201" t="s">
        <v>65</v>
      </c>
      <c r="N3201" s="37" t="s">
        <v>5159</v>
      </c>
      <c r="O3201" s="37" t="s">
        <v>66</v>
      </c>
      <c r="P3201" s="37" t="s">
        <v>1308</v>
      </c>
      <c r="Q3201" t="s">
        <v>6057</v>
      </c>
      <c r="R3201" t="s">
        <v>5160</v>
      </c>
      <c r="S3201" s="38">
        <v>32400000</v>
      </c>
      <c r="T3201" s="37">
        <v>1</v>
      </c>
      <c r="U3201" s="37">
        <v>1</v>
      </c>
      <c r="V3201" t="str">
        <f t="shared" ref="V3201" si="2604">H3201</f>
        <v>COP</v>
      </c>
    </row>
    <row r="3202" spans="1:22" x14ac:dyDescent="0.2">
      <c r="A3202" t="str">
        <f t="shared" ref="A3202" si="2605">D3202&amp;F3202&amp;E3202</f>
        <v>Servicios fabricante- Microsoft Soporte PremierMicrosoft Soporte PremierSPAX</v>
      </c>
      <c r="B3202" t="str">
        <f t="shared" ref="B3202" si="2606">E3202&amp;F3202</f>
        <v>SPAXMicrosoft Soporte Premier</v>
      </c>
      <c r="D3202" t="s">
        <v>5156</v>
      </c>
      <c r="E3202" t="s">
        <v>6059</v>
      </c>
      <c r="F3202" s="37" t="s">
        <v>7648</v>
      </c>
      <c r="G3202" s="18" t="str">
        <f t="shared" ref="G3202" si="2607">D3202</f>
        <v>Servicios fabricante- Microsoft Soporte Premier</v>
      </c>
      <c r="H3202" s="18" t="s">
        <v>119</v>
      </c>
      <c r="I3202" s="37" t="s">
        <v>67</v>
      </c>
      <c r="J3202" t="s">
        <v>6060</v>
      </c>
      <c r="K3202" t="s">
        <v>65</v>
      </c>
      <c r="L3202" t="s">
        <v>3940</v>
      </c>
      <c r="M3202" t="s">
        <v>65</v>
      </c>
      <c r="N3202" s="37" t="s">
        <v>5159</v>
      </c>
      <c r="O3202" s="37" t="s">
        <v>5171</v>
      </c>
      <c r="P3202" s="37" t="s">
        <v>1308</v>
      </c>
      <c r="Q3202" t="s">
        <v>6059</v>
      </c>
      <c r="R3202" t="s">
        <v>5160</v>
      </c>
      <c r="S3202" s="38">
        <v>92800000</v>
      </c>
      <c r="T3202" s="37">
        <v>1</v>
      </c>
      <c r="U3202" s="37">
        <v>1</v>
      </c>
      <c r="V3202" t="str">
        <f t="shared" ref="V3202" si="2608">H3202</f>
        <v>COP</v>
      </c>
    </row>
    <row r="3203" spans="1:22" x14ac:dyDescent="0.2">
      <c r="A3203" t="str">
        <f t="shared" ref="A3203" si="2609">D3203&amp;F3203&amp;E3203</f>
        <v>Servicios fabricante- Microsoft Soporte PremierMicrosoft Soporte PremierSPAU</v>
      </c>
      <c r="B3203" t="str">
        <f t="shared" ref="B3203" si="2610">E3203&amp;F3203</f>
        <v>SPAUMicrosoft Soporte Premier</v>
      </c>
      <c r="D3203" t="s">
        <v>5156</v>
      </c>
      <c r="E3203" t="s">
        <v>6061</v>
      </c>
      <c r="F3203" s="37" t="s">
        <v>7648</v>
      </c>
      <c r="G3203" s="18" t="str">
        <f t="shared" ref="G3203" si="2611">D3203</f>
        <v>Servicios fabricante- Microsoft Soporte Premier</v>
      </c>
      <c r="H3203" s="18" t="s">
        <v>119</v>
      </c>
      <c r="I3203" s="37" t="s">
        <v>67</v>
      </c>
      <c r="J3203" t="s">
        <v>6062</v>
      </c>
      <c r="K3203" t="s">
        <v>65</v>
      </c>
      <c r="L3203" t="s">
        <v>3940</v>
      </c>
      <c r="M3203" t="s">
        <v>65</v>
      </c>
      <c r="N3203" s="37" t="s">
        <v>5159</v>
      </c>
      <c r="O3203" s="37" t="s">
        <v>5171</v>
      </c>
      <c r="P3203" s="37" t="s">
        <v>1308</v>
      </c>
      <c r="Q3203" t="s">
        <v>6061</v>
      </c>
      <c r="R3203" t="s">
        <v>5160</v>
      </c>
      <c r="S3203" s="38">
        <v>63600000</v>
      </c>
      <c r="T3203" s="37">
        <v>1</v>
      </c>
      <c r="U3203" s="37">
        <v>1</v>
      </c>
      <c r="V3203" t="str">
        <f t="shared" ref="V3203" si="2612">H3203</f>
        <v>COP</v>
      </c>
    </row>
    <row r="3204" spans="1:22" x14ac:dyDescent="0.2">
      <c r="A3204" t="str">
        <f t="shared" ref="A3204" si="2613">D3204&amp;F3204&amp;E3204</f>
        <v>Servicios fabricante- Microsoft Soporte PremierMicrosoft Soporte PremierSPAS</v>
      </c>
      <c r="B3204" t="str">
        <f t="shared" ref="B3204" si="2614">E3204&amp;F3204</f>
        <v>SPASMicrosoft Soporte Premier</v>
      </c>
      <c r="D3204" t="s">
        <v>5156</v>
      </c>
      <c r="E3204" t="s">
        <v>6063</v>
      </c>
      <c r="F3204" s="37" t="s">
        <v>7648</v>
      </c>
      <c r="G3204" s="18" t="str">
        <f t="shared" ref="G3204" si="2615">D3204</f>
        <v>Servicios fabricante- Microsoft Soporte Premier</v>
      </c>
      <c r="H3204" s="18" t="s">
        <v>119</v>
      </c>
      <c r="I3204" s="37" t="s">
        <v>67</v>
      </c>
      <c r="J3204" t="s">
        <v>6064</v>
      </c>
      <c r="K3204" t="s">
        <v>65</v>
      </c>
      <c r="L3204" t="s">
        <v>3940</v>
      </c>
      <c r="M3204" t="s">
        <v>65</v>
      </c>
      <c r="N3204" s="37" t="s">
        <v>5159</v>
      </c>
      <c r="O3204" s="37" t="s">
        <v>5171</v>
      </c>
      <c r="P3204" s="37" t="s">
        <v>1308</v>
      </c>
      <c r="Q3204" t="s">
        <v>6063</v>
      </c>
      <c r="R3204" t="s">
        <v>5160</v>
      </c>
      <c r="S3204" s="38">
        <v>80000000</v>
      </c>
      <c r="T3204" s="37">
        <v>1</v>
      </c>
      <c r="U3204" s="37">
        <v>1</v>
      </c>
      <c r="V3204" t="str">
        <f t="shared" ref="V3204" si="2616">H3204</f>
        <v>COP</v>
      </c>
    </row>
    <row r="3205" spans="1:22" x14ac:dyDescent="0.2">
      <c r="A3205" t="str">
        <f t="shared" ref="A3205" si="2617">D3205&amp;F3205&amp;E3205</f>
        <v>Servicios fabricante- Microsoft Soporte PremierMicrosoft Soporte PremierSPAP</v>
      </c>
      <c r="B3205" t="str">
        <f t="shared" ref="B3205" si="2618">E3205&amp;F3205</f>
        <v>SPAPMicrosoft Soporte Premier</v>
      </c>
      <c r="D3205" t="s">
        <v>5156</v>
      </c>
      <c r="E3205" t="s">
        <v>6065</v>
      </c>
      <c r="F3205" s="37" t="s">
        <v>7648</v>
      </c>
      <c r="G3205" s="18" t="str">
        <f t="shared" ref="G3205" si="2619">D3205</f>
        <v>Servicios fabricante- Microsoft Soporte Premier</v>
      </c>
      <c r="H3205" s="18" t="s">
        <v>119</v>
      </c>
      <c r="I3205" s="37" t="s">
        <v>67</v>
      </c>
      <c r="J3205" t="s">
        <v>6066</v>
      </c>
      <c r="K3205" t="s">
        <v>65</v>
      </c>
      <c r="L3205" t="s">
        <v>3940</v>
      </c>
      <c r="M3205" t="s">
        <v>65</v>
      </c>
      <c r="N3205" s="37" t="s">
        <v>5159</v>
      </c>
      <c r="O3205" s="37" t="s">
        <v>66</v>
      </c>
      <c r="P3205" s="37" t="s">
        <v>1308</v>
      </c>
      <c r="Q3205" t="s">
        <v>6065</v>
      </c>
      <c r="R3205" t="s">
        <v>5160</v>
      </c>
      <c r="S3205" s="38">
        <v>0</v>
      </c>
      <c r="T3205" s="37">
        <v>1</v>
      </c>
      <c r="U3205" s="37">
        <v>1</v>
      </c>
      <c r="V3205" t="str">
        <f t="shared" ref="V3205" si="2620">H3205</f>
        <v>COP</v>
      </c>
    </row>
    <row r="3206" spans="1:22" x14ac:dyDescent="0.2">
      <c r="A3206" t="str">
        <f t="shared" ref="A3206" si="2621">D3206&amp;F3206&amp;E3206</f>
        <v>Servicios fabricante- Microsoft Soporte PremierMicrosoft Soporte PremierSPAH</v>
      </c>
      <c r="B3206" t="str">
        <f t="shared" ref="B3206" si="2622">E3206&amp;F3206</f>
        <v>SPAHMicrosoft Soporte Premier</v>
      </c>
      <c r="D3206" t="s">
        <v>5156</v>
      </c>
      <c r="E3206" t="s">
        <v>6067</v>
      </c>
      <c r="F3206" s="37" t="s">
        <v>7648</v>
      </c>
      <c r="G3206" s="18" t="str">
        <f t="shared" ref="G3206" si="2623">D3206</f>
        <v>Servicios fabricante- Microsoft Soporte Premier</v>
      </c>
      <c r="H3206" s="18" t="s">
        <v>119</v>
      </c>
      <c r="I3206" s="37" t="s">
        <v>67</v>
      </c>
      <c r="J3206" t="s">
        <v>6068</v>
      </c>
      <c r="K3206" t="s">
        <v>65</v>
      </c>
      <c r="L3206" t="s">
        <v>3940</v>
      </c>
      <c r="M3206" t="s">
        <v>65</v>
      </c>
      <c r="N3206" s="37" t="s">
        <v>5159</v>
      </c>
      <c r="O3206" s="37" t="s">
        <v>5171</v>
      </c>
      <c r="P3206" s="37" t="s">
        <v>1308</v>
      </c>
      <c r="Q3206" t="s">
        <v>6067</v>
      </c>
      <c r="R3206" t="s">
        <v>5160</v>
      </c>
      <c r="S3206" s="38">
        <v>135200000</v>
      </c>
      <c r="T3206" s="37">
        <v>1</v>
      </c>
      <c r="U3206" s="37">
        <v>1</v>
      </c>
      <c r="V3206" t="str">
        <f t="shared" ref="V3206" si="2624">H3206</f>
        <v>COP</v>
      </c>
    </row>
    <row r="3207" spans="1:22" x14ac:dyDescent="0.2">
      <c r="A3207" t="str">
        <f t="shared" ref="A3207" si="2625">D3207&amp;F3207&amp;E3207</f>
        <v>Servicios fabricante- Microsoft Soporte PremierMicrosoft Soporte PremierSPAB</v>
      </c>
      <c r="B3207" t="str">
        <f t="shared" ref="B3207" si="2626">E3207&amp;F3207</f>
        <v>SPABMicrosoft Soporte Premier</v>
      </c>
      <c r="D3207" t="s">
        <v>5156</v>
      </c>
      <c r="E3207" t="s">
        <v>6069</v>
      </c>
      <c r="F3207" s="37" t="s">
        <v>7648</v>
      </c>
      <c r="G3207" s="18" t="str">
        <f t="shared" ref="G3207" si="2627">D3207</f>
        <v>Servicios fabricante- Microsoft Soporte Premier</v>
      </c>
      <c r="H3207" s="18" t="s">
        <v>119</v>
      </c>
      <c r="I3207" s="37" t="s">
        <v>67</v>
      </c>
      <c r="J3207" t="s">
        <v>6070</v>
      </c>
      <c r="K3207" t="s">
        <v>65</v>
      </c>
      <c r="L3207" t="s">
        <v>3940</v>
      </c>
      <c r="M3207" t="s">
        <v>65</v>
      </c>
      <c r="N3207" s="37" t="s">
        <v>5159</v>
      </c>
      <c r="O3207" s="37" t="s">
        <v>5171</v>
      </c>
      <c r="P3207" s="37" t="s">
        <v>1308</v>
      </c>
      <c r="Q3207" t="s">
        <v>6069</v>
      </c>
      <c r="R3207" t="s">
        <v>5160</v>
      </c>
      <c r="S3207" s="38">
        <v>34400000</v>
      </c>
      <c r="T3207" s="37">
        <v>1</v>
      </c>
      <c r="U3207" s="37">
        <v>1</v>
      </c>
      <c r="V3207" t="str">
        <f t="shared" ref="V3207" si="2628">H3207</f>
        <v>COP</v>
      </c>
    </row>
    <row r="3208" spans="1:22" x14ac:dyDescent="0.2">
      <c r="A3208" t="str">
        <f t="shared" ref="A3208" si="2629">D3208&amp;F3208&amp;E3208</f>
        <v>Servicios fabricante- Microsoft Soporte PremierMicrosoft Soporte PremierSPA6</v>
      </c>
      <c r="B3208" t="str">
        <f t="shared" ref="B3208" si="2630">E3208&amp;F3208</f>
        <v>SPA6Microsoft Soporte Premier</v>
      </c>
      <c r="D3208" t="s">
        <v>5156</v>
      </c>
      <c r="E3208" t="s">
        <v>6071</v>
      </c>
      <c r="F3208" s="37" t="s">
        <v>7648</v>
      </c>
      <c r="G3208" s="18" t="str">
        <f t="shared" ref="G3208" si="2631">D3208</f>
        <v>Servicios fabricante- Microsoft Soporte Premier</v>
      </c>
      <c r="H3208" s="18" t="s">
        <v>119</v>
      </c>
      <c r="I3208" s="37" t="s">
        <v>67</v>
      </c>
      <c r="J3208" t="s">
        <v>6072</v>
      </c>
      <c r="K3208" t="s">
        <v>65</v>
      </c>
      <c r="L3208" t="s">
        <v>3940</v>
      </c>
      <c r="M3208" t="s">
        <v>65</v>
      </c>
      <c r="N3208" s="37" t="s">
        <v>5159</v>
      </c>
      <c r="O3208" s="37" t="s">
        <v>5171</v>
      </c>
      <c r="P3208" s="37" t="s">
        <v>1308</v>
      </c>
      <c r="Q3208" t="s">
        <v>6071</v>
      </c>
      <c r="R3208" t="s">
        <v>5160</v>
      </c>
      <c r="S3208" s="38">
        <v>92800000</v>
      </c>
      <c r="T3208" s="37">
        <v>1</v>
      </c>
      <c r="U3208" s="37">
        <v>1</v>
      </c>
      <c r="V3208" t="str">
        <f t="shared" ref="V3208" si="2632">H3208</f>
        <v>COP</v>
      </c>
    </row>
    <row r="3209" spans="1:22" x14ac:dyDescent="0.2">
      <c r="A3209" t="str">
        <f t="shared" ref="A3209" si="2633">D3209&amp;F3209&amp;E3209</f>
        <v>Servicios fabricante- Microsoft Soporte PremierMicrosoft Soporte PremierSPA5</v>
      </c>
      <c r="B3209" t="str">
        <f t="shared" ref="B3209" si="2634">E3209&amp;F3209</f>
        <v>SPA5Microsoft Soporte Premier</v>
      </c>
      <c r="D3209" t="s">
        <v>5156</v>
      </c>
      <c r="E3209" t="s">
        <v>6073</v>
      </c>
      <c r="F3209" s="37" t="s">
        <v>7648</v>
      </c>
      <c r="G3209" s="18" t="str">
        <f t="shared" ref="G3209" si="2635">D3209</f>
        <v>Servicios fabricante- Microsoft Soporte Premier</v>
      </c>
      <c r="H3209" s="18" t="s">
        <v>119</v>
      </c>
      <c r="I3209" s="37" t="s">
        <v>67</v>
      </c>
      <c r="J3209" t="s">
        <v>6074</v>
      </c>
      <c r="K3209" t="s">
        <v>65</v>
      </c>
      <c r="L3209" t="s">
        <v>3940</v>
      </c>
      <c r="M3209" t="s">
        <v>65</v>
      </c>
      <c r="N3209" s="37" t="s">
        <v>5159</v>
      </c>
      <c r="O3209" s="37" t="s">
        <v>5171</v>
      </c>
      <c r="P3209" s="37" t="s">
        <v>1308</v>
      </c>
      <c r="Q3209" t="s">
        <v>6073</v>
      </c>
      <c r="R3209" t="s">
        <v>5160</v>
      </c>
      <c r="S3209" s="38">
        <v>78400000</v>
      </c>
      <c r="T3209" s="37">
        <v>1</v>
      </c>
      <c r="U3209" s="37">
        <v>1</v>
      </c>
      <c r="V3209" t="str">
        <f t="shared" ref="V3209" si="2636">H3209</f>
        <v>COP</v>
      </c>
    </row>
    <row r="3210" spans="1:22" x14ac:dyDescent="0.2">
      <c r="A3210" t="str">
        <f t="shared" ref="A3210" si="2637">D3210&amp;F3210&amp;E3210</f>
        <v>Servicios fabricante- Microsoft Soporte PremierMicrosoft Soporte PremierSPA3</v>
      </c>
      <c r="B3210" t="str">
        <f t="shared" ref="B3210" si="2638">E3210&amp;F3210</f>
        <v>SPA3Microsoft Soporte Premier</v>
      </c>
      <c r="D3210" t="s">
        <v>5156</v>
      </c>
      <c r="E3210" t="s">
        <v>6075</v>
      </c>
      <c r="F3210" s="37" t="s">
        <v>7648</v>
      </c>
      <c r="G3210" s="18" t="str">
        <f t="shared" ref="G3210" si="2639">D3210</f>
        <v>Servicios fabricante- Microsoft Soporte Premier</v>
      </c>
      <c r="H3210" s="18" t="s">
        <v>119</v>
      </c>
      <c r="I3210" s="37" t="s">
        <v>67</v>
      </c>
      <c r="J3210" t="s">
        <v>6076</v>
      </c>
      <c r="K3210" t="s">
        <v>65</v>
      </c>
      <c r="L3210" t="s">
        <v>3940</v>
      </c>
      <c r="M3210" t="s">
        <v>65</v>
      </c>
      <c r="N3210" s="37" t="s">
        <v>5159</v>
      </c>
      <c r="O3210" s="37" t="s">
        <v>5171</v>
      </c>
      <c r="P3210" s="37" t="s">
        <v>1308</v>
      </c>
      <c r="Q3210" t="s">
        <v>6075</v>
      </c>
      <c r="R3210" t="s">
        <v>5160</v>
      </c>
      <c r="S3210" s="38">
        <v>34400000</v>
      </c>
      <c r="T3210" s="37">
        <v>1</v>
      </c>
      <c r="U3210" s="37">
        <v>1</v>
      </c>
      <c r="V3210" t="str">
        <f t="shared" ref="V3210" si="2640">H3210</f>
        <v>COP</v>
      </c>
    </row>
    <row r="3211" spans="1:22" x14ac:dyDescent="0.2">
      <c r="A3211" t="str">
        <f t="shared" ref="A3211" si="2641">D3211&amp;F3211&amp;E3211</f>
        <v>Servicios fabricante- Microsoft Soporte PremierMicrosoft Soporte PremierSORB</v>
      </c>
      <c r="B3211" t="str">
        <f t="shared" ref="B3211" si="2642">E3211&amp;F3211</f>
        <v>SORBMicrosoft Soporte Premier</v>
      </c>
      <c r="D3211" t="s">
        <v>5156</v>
      </c>
      <c r="E3211" t="s">
        <v>6077</v>
      </c>
      <c r="F3211" s="37" t="s">
        <v>7648</v>
      </c>
      <c r="G3211" s="18" t="str">
        <f t="shared" ref="G3211" si="2643">D3211</f>
        <v>Servicios fabricante- Microsoft Soporte Premier</v>
      </c>
      <c r="H3211" s="18" t="s">
        <v>119</v>
      </c>
      <c r="I3211" s="37" t="s">
        <v>67</v>
      </c>
      <c r="J3211" t="s">
        <v>6078</v>
      </c>
      <c r="K3211" t="s">
        <v>65</v>
      </c>
      <c r="L3211" t="s">
        <v>3940</v>
      </c>
      <c r="M3211" t="s">
        <v>65</v>
      </c>
      <c r="N3211" s="37" t="s">
        <v>5159</v>
      </c>
      <c r="O3211" s="37" t="s">
        <v>5171</v>
      </c>
      <c r="P3211" s="37" t="s">
        <v>1308</v>
      </c>
      <c r="Q3211" t="s">
        <v>6077</v>
      </c>
      <c r="R3211" t="s">
        <v>5160</v>
      </c>
      <c r="S3211" s="38">
        <v>18800000</v>
      </c>
      <c r="T3211" s="37">
        <v>1</v>
      </c>
      <c r="U3211" s="37">
        <v>1</v>
      </c>
      <c r="V3211" t="str">
        <f t="shared" ref="V3211" si="2644">H3211</f>
        <v>COP</v>
      </c>
    </row>
    <row r="3212" spans="1:22" x14ac:dyDescent="0.2">
      <c r="A3212" t="str">
        <f t="shared" ref="A3212" si="2645">D3212&amp;F3212&amp;E3212</f>
        <v>Servicios fabricante- Microsoft Soporte PremierMicrosoft Soporte PremierSOQB</v>
      </c>
      <c r="B3212" t="str">
        <f t="shared" ref="B3212" si="2646">E3212&amp;F3212</f>
        <v>SOQBMicrosoft Soporte Premier</v>
      </c>
      <c r="D3212" t="s">
        <v>5156</v>
      </c>
      <c r="E3212" t="s">
        <v>6079</v>
      </c>
      <c r="F3212" s="37" t="s">
        <v>7648</v>
      </c>
      <c r="G3212" s="18" t="str">
        <f t="shared" ref="G3212" si="2647">D3212</f>
        <v>Servicios fabricante- Microsoft Soporte Premier</v>
      </c>
      <c r="H3212" s="18" t="s">
        <v>119</v>
      </c>
      <c r="I3212" s="37" t="s">
        <v>67</v>
      </c>
      <c r="J3212" t="s">
        <v>5640</v>
      </c>
      <c r="K3212" t="s">
        <v>65</v>
      </c>
      <c r="L3212" t="s">
        <v>3940</v>
      </c>
      <c r="M3212" t="s">
        <v>65</v>
      </c>
      <c r="N3212" s="37" t="s">
        <v>5159</v>
      </c>
      <c r="O3212" s="37" t="s">
        <v>66</v>
      </c>
      <c r="P3212" s="37" t="s">
        <v>1308</v>
      </c>
      <c r="Q3212" t="s">
        <v>6079</v>
      </c>
      <c r="R3212" t="s">
        <v>5160</v>
      </c>
      <c r="S3212" s="38">
        <v>4000000</v>
      </c>
      <c r="T3212" s="37">
        <v>1</v>
      </c>
      <c r="U3212" s="37">
        <v>1</v>
      </c>
      <c r="V3212" t="str">
        <f t="shared" ref="V3212" si="2648">H3212</f>
        <v>COP</v>
      </c>
    </row>
    <row r="3213" spans="1:22" x14ac:dyDescent="0.2">
      <c r="A3213" t="str">
        <f t="shared" ref="A3213" si="2649">D3213&amp;F3213&amp;E3213</f>
        <v>Servicios fabricante- Microsoft Soporte PremierMicrosoft Soporte PremierSONT</v>
      </c>
      <c r="B3213" t="str">
        <f t="shared" ref="B3213" si="2650">E3213&amp;F3213</f>
        <v>SONTMicrosoft Soporte Premier</v>
      </c>
      <c r="D3213" t="s">
        <v>5156</v>
      </c>
      <c r="E3213" t="s">
        <v>6080</v>
      </c>
      <c r="F3213" s="37" t="s">
        <v>7648</v>
      </c>
      <c r="G3213" s="18" t="str">
        <f t="shared" ref="G3213" si="2651">D3213</f>
        <v>Servicios fabricante- Microsoft Soporte Premier</v>
      </c>
      <c r="H3213" s="18" t="s">
        <v>119</v>
      </c>
      <c r="I3213" s="37" t="s">
        <v>67</v>
      </c>
      <c r="J3213" t="s">
        <v>6081</v>
      </c>
      <c r="K3213" t="s">
        <v>65</v>
      </c>
      <c r="L3213" t="s">
        <v>3940</v>
      </c>
      <c r="M3213" t="s">
        <v>65</v>
      </c>
      <c r="N3213" s="37" t="s">
        <v>5159</v>
      </c>
      <c r="O3213" s="37" t="s">
        <v>66</v>
      </c>
      <c r="P3213" s="37" t="s">
        <v>1308</v>
      </c>
      <c r="Q3213" t="s">
        <v>6080</v>
      </c>
      <c r="R3213" t="s">
        <v>5160</v>
      </c>
      <c r="S3213" s="38">
        <v>96000000</v>
      </c>
      <c r="T3213" s="37">
        <v>1</v>
      </c>
      <c r="U3213" s="37">
        <v>1</v>
      </c>
      <c r="V3213" t="str">
        <f t="shared" ref="V3213" si="2652">H3213</f>
        <v>COP</v>
      </c>
    </row>
    <row r="3214" spans="1:22" x14ac:dyDescent="0.2">
      <c r="A3214" t="str">
        <f t="shared" ref="A3214" si="2653">D3214&amp;F3214&amp;E3214</f>
        <v>Servicios fabricante- Microsoft Soporte PremierMicrosoft Soporte PremierSONF</v>
      </c>
      <c r="B3214" t="str">
        <f t="shared" ref="B3214" si="2654">E3214&amp;F3214</f>
        <v>SONFMicrosoft Soporte Premier</v>
      </c>
      <c r="D3214" t="s">
        <v>5156</v>
      </c>
      <c r="E3214" t="s">
        <v>6082</v>
      </c>
      <c r="F3214" s="37" t="s">
        <v>7648</v>
      </c>
      <c r="G3214" s="18" t="str">
        <f t="shared" ref="G3214" si="2655">D3214</f>
        <v>Servicios fabricante- Microsoft Soporte Premier</v>
      </c>
      <c r="H3214" s="18" t="s">
        <v>119</v>
      </c>
      <c r="I3214" s="37" t="s">
        <v>67</v>
      </c>
      <c r="J3214" t="s">
        <v>6083</v>
      </c>
      <c r="K3214" t="s">
        <v>65</v>
      </c>
      <c r="L3214" t="s">
        <v>3940</v>
      </c>
      <c r="M3214" t="s">
        <v>65</v>
      </c>
      <c r="N3214" s="37" t="s">
        <v>5159</v>
      </c>
      <c r="O3214" s="37" t="s">
        <v>5171</v>
      </c>
      <c r="P3214" s="37" t="s">
        <v>1308</v>
      </c>
      <c r="Q3214" t="s">
        <v>6082</v>
      </c>
      <c r="R3214" t="s">
        <v>5160</v>
      </c>
      <c r="S3214" s="38">
        <v>59600000</v>
      </c>
      <c r="T3214" s="37">
        <v>1</v>
      </c>
      <c r="U3214" s="37">
        <v>1</v>
      </c>
      <c r="V3214" t="str">
        <f t="shared" ref="V3214" si="2656">H3214</f>
        <v>COP</v>
      </c>
    </row>
    <row r="3215" spans="1:22" x14ac:dyDescent="0.2">
      <c r="A3215" t="str">
        <f t="shared" ref="A3215" si="2657">D3215&amp;F3215&amp;E3215</f>
        <v>Servicios fabricante- Microsoft Soporte PremierMicrosoft Soporte PremierSONE</v>
      </c>
      <c r="B3215" t="str">
        <f t="shared" ref="B3215" si="2658">E3215&amp;F3215</f>
        <v>SONEMicrosoft Soporte Premier</v>
      </c>
      <c r="D3215" t="s">
        <v>5156</v>
      </c>
      <c r="E3215" t="s">
        <v>6084</v>
      </c>
      <c r="F3215" s="37" t="s">
        <v>7648</v>
      </c>
      <c r="G3215" s="18" t="str">
        <f t="shared" ref="G3215" si="2659">D3215</f>
        <v>Servicios fabricante- Microsoft Soporte Premier</v>
      </c>
      <c r="H3215" s="18" t="s">
        <v>119</v>
      </c>
      <c r="I3215" s="37" t="s">
        <v>67</v>
      </c>
      <c r="J3215" t="s">
        <v>6085</v>
      </c>
      <c r="K3215" t="s">
        <v>65</v>
      </c>
      <c r="L3215" t="s">
        <v>3940</v>
      </c>
      <c r="M3215" t="s">
        <v>65</v>
      </c>
      <c r="N3215" s="37" t="s">
        <v>5159</v>
      </c>
      <c r="O3215" s="37" t="s">
        <v>66</v>
      </c>
      <c r="P3215" s="37" t="s">
        <v>1308</v>
      </c>
      <c r="Q3215" t="s">
        <v>6084</v>
      </c>
      <c r="R3215" t="s">
        <v>5160</v>
      </c>
      <c r="S3215" s="38">
        <v>96000000</v>
      </c>
      <c r="T3215" s="37">
        <v>1</v>
      </c>
      <c r="U3215" s="37">
        <v>1</v>
      </c>
      <c r="V3215" t="str">
        <f t="shared" ref="V3215" si="2660">H3215</f>
        <v>COP</v>
      </c>
    </row>
    <row r="3216" spans="1:22" x14ac:dyDescent="0.2">
      <c r="A3216" t="str">
        <f t="shared" ref="A3216" si="2661">D3216&amp;F3216&amp;E3216</f>
        <v>Servicios fabricante- Microsoft Soporte PremierMicrosoft Soporte PremierSONA</v>
      </c>
      <c r="B3216" t="str">
        <f t="shared" ref="B3216" si="2662">E3216&amp;F3216</f>
        <v>SONAMicrosoft Soporte Premier</v>
      </c>
      <c r="D3216" t="s">
        <v>5156</v>
      </c>
      <c r="E3216" t="s">
        <v>6086</v>
      </c>
      <c r="F3216" s="37" t="s">
        <v>7648</v>
      </c>
      <c r="G3216" s="18" t="str">
        <f t="shared" ref="G3216" si="2663">D3216</f>
        <v>Servicios fabricante- Microsoft Soporte Premier</v>
      </c>
      <c r="H3216" s="18" t="s">
        <v>119</v>
      </c>
      <c r="I3216" s="37" t="s">
        <v>67</v>
      </c>
      <c r="J3216" t="s">
        <v>6087</v>
      </c>
      <c r="K3216" t="s">
        <v>65</v>
      </c>
      <c r="L3216" t="s">
        <v>3940</v>
      </c>
      <c r="M3216" t="s">
        <v>65</v>
      </c>
      <c r="N3216" s="37" t="s">
        <v>5159</v>
      </c>
      <c r="O3216" s="37" t="s">
        <v>66</v>
      </c>
      <c r="P3216" s="37" t="s">
        <v>1308</v>
      </c>
      <c r="Q3216" t="s">
        <v>6086</v>
      </c>
      <c r="R3216" t="s">
        <v>5160</v>
      </c>
      <c r="S3216" s="38">
        <v>96000000</v>
      </c>
      <c r="T3216" s="37">
        <v>1</v>
      </c>
      <c r="U3216" s="37">
        <v>1</v>
      </c>
      <c r="V3216" t="str">
        <f t="shared" ref="V3216" si="2664">H3216</f>
        <v>COP</v>
      </c>
    </row>
    <row r="3217" spans="1:22" x14ac:dyDescent="0.2">
      <c r="A3217" t="str">
        <f t="shared" ref="A3217" si="2665">D3217&amp;F3217&amp;E3217</f>
        <v>Servicios fabricante- Microsoft Soporte PremierMicrosoft Soporte PremierSOMSC</v>
      </c>
      <c r="B3217" t="str">
        <f t="shared" ref="B3217" si="2666">E3217&amp;F3217</f>
        <v>SOMSCMicrosoft Soporte Premier</v>
      </c>
      <c r="D3217" t="s">
        <v>5156</v>
      </c>
      <c r="E3217" t="s">
        <v>6088</v>
      </c>
      <c r="F3217" s="37" t="s">
        <v>7648</v>
      </c>
      <c r="G3217" s="18" t="str">
        <f t="shared" ref="G3217" si="2667">D3217</f>
        <v>Servicios fabricante- Microsoft Soporte Premier</v>
      </c>
      <c r="H3217" s="18" t="s">
        <v>119</v>
      </c>
      <c r="I3217" s="37" t="s">
        <v>67</v>
      </c>
      <c r="J3217" t="s">
        <v>6089</v>
      </c>
      <c r="K3217" t="s">
        <v>65</v>
      </c>
      <c r="L3217" t="s">
        <v>3940</v>
      </c>
      <c r="M3217" t="s">
        <v>65</v>
      </c>
      <c r="N3217" s="37" t="s">
        <v>5159</v>
      </c>
      <c r="O3217" s="37" t="s">
        <v>5171</v>
      </c>
      <c r="P3217" s="37" t="s">
        <v>1308</v>
      </c>
      <c r="Q3217" t="s">
        <v>6088</v>
      </c>
      <c r="R3217" t="s">
        <v>5160</v>
      </c>
      <c r="S3217" s="38">
        <v>23200000</v>
      </c>
      <c r="T3217" s="37">
        <v>1</v>
      </c>
      <c r="U3217" s="37">
        <v>1</v>
      </c>
      <c r="V3217" t="str">
        <f t="shared" ref="V3217" si="2668">H3217</f>
        <v>COP</v>
      </c>
    </row>
    <row r="3218" spans="1:22" x14ac:dyDescent="0.2">
      <c r="A3218" t="str">
        <f t="shared" ref="A3218" si="2669">D3218&amp;F3218&amp;E3218</f>
        <v>Servicios fabricante- Microsoft Soporte PremierMicrosoft Soporte PremierSOMO</v>
      </c>
      <c r="B3218" t="str">
        <f t="shared" ref="B3218" si="2670">E3218&amp;F3218</f>
        <v>SOMOMicrosoft Soporte Premier</v>
      </c>
      <c r="D3218" t="s">
        <v>5156</v>
      </c>
      <c r="E3218" t="s">
        <v>6090</v>
      </c>
      <c r="F3218" s="37" t="s">
        <v>7648</v>
      </c>
      <c r="G3218" s="18" t="str">
        <f t="shared" ref="G3218" si="2671">D3218</f>
        <v>Servicios fabricante- Microsoft Soporte Premier</v>
      </c>
      <c r="H3218" s="18" t="s">
        <v>119</v>
      </c>
      <c r="I3218" s="37" t="s">
        <v>67</v>
      </c>
      <c r="J3218" t="s">
        <v>6091</v>
      </c>
      <c r="K3218" t="s">
        <v>65</v>
      </c>
      <c r="L3218" t="s">
        <v>3940</v>
      </c>
      <c r="M3218" t="s">
        <v>65</v>
      </c>
      <c r="N3218" s="37" t="s">
        <v>5159</v>
      </c>
      <c r="O3218" s="37" t="s">
        <v>5171</v>
      </c>
      <c r="P3218" s="37" t="s">
        <v>1308</v>
      </c>
      <c r="Q3218" t="s">
        <v>6090</v>
      </c>
      <c r="R3218" t="s">
        <v>5160</v>
      </c>
      <c r="S3218" s="38">
        <v>41328000</v>
      </c>
      <c r="T3218" s="37">
        <v>1</v>
      </c>
      <c r="U3218" s="37">
        <v>1</v>
      </c>
      <c r="V3218" t="str">
        <f t="shared" ref="V3218" si="2672">H3218</f>
        <v>COP</v>
      </c>
    </row>
    <row r="3219" spans="1:22" x14ac:dyDescent="0.2">
      <c r="A3219" t="str">
        <f t="shared" ref="A3219" si="2673">D3219&amp;F3219&amp;E3219</f>
        <v>Servicios fabricante- Microsoft Soporte PremierMicrosoft Soporte PremierSOMD</v>
      </c>
      <c r="B3219" t="str">
        <f t="shared" ref="B3219" si="2674">E3219&amp;F3219</f>
        <v>SOMDMicrosoft Soporte Premier</v>
      </c>
      <c r="D3219" t="s">
        <v>5156</v>
      </c>
      <c r="E3219" t="s">
        <v>6092</v>
      </c>
      <c r="F3219" s="37" t="s">
        <v>7648</v>
      </c>
      <c r="G3219" s="18" t="str">
        <f t="shared" ref="G3219" si="2675">D3219</f>
        <v>Servicios fabricante- Microsoft Soporte Premier</v>
      </c>
      <c r="H3219" s="18" t="s">
        <v>119</v>
      </c>
      <c r="I3219" s="37" t="s">
        <v>67</v>
      </c>
      <c r="J3219" t="s">
        <v>6093</v>
      </c>
      <c r="K3219" t="s">
        <v>65</v>
      </c>
      <c r="L3219" t="s">
        <v>3940</v>
      </c>
      <c r="M3219" t="s">
        <v>65</v>
      </c>
      <c r="N3219" s="37" t="s">
        <v>5159</v>
      </c>
      <c r="O3219" s="37" t="s">
        <v>5171</v>
      </c>
      <c r="P3219" s="37" t="s">
        <v>1308</v>
      </c>
      <c r="Q3219" t="s">
        <v>6092</v>
      </c>
      <c r="R3219" t="s">
        <v>5160</v>
      </c>
      <c r="S3219" s="38">
        <v>8800000</v>
      </c>
      <c r="T3219" s="37">
        <v>1</v>
      </c>
      <c r="U3219" s="37">
        <v>1</v>
      </c>
      <c r="V3219" t="str">
        <f t="shared" ref="V3219" si="2676">H3219</f>
        <v>COP</v>
      </c>
    </row>
    <row r="3220" spans="1:22" x14ac:dyDescent="0.2">
      <c r="A3220" t="str">
        <f t="shared" ref="A3220" si="2677">D3220&amp;F3220&amp;E3220</f>
        <v>Servicios fabricante- Microsoft Soporte PremierMicrosoft Soporte PremierSOMAZQL</v>
      </c>
      <c r="B3220" t="str">
        <f t="shared" ref="B3220" si="2678">E3220&amp;F3220</f>
        <v>SOMAZQLMicrosoft Soporte Premier</v>
      </c>
      <c r="D3220" t="s">
        <v>5156</v>
      </c>
      <c r="E3220" t="s">
        <v>6094</v>
      </c>
      <c r="F3220" s="37" t="s">
        <v>7648</v>
      </c>
      <c r="G3220" s="18" t="str">
        <f t="shared" ref="G3220" si="2679">D3220</f>
        <v>Servicios fabricante- Microsoft Soporte Premier</v>
      </c>
      <c r="H3220" s="18" t="s">
        <v>119</v>
      </c>
      <c r="I3220" s="37" t="s">
        <v>67</v>
      </c>
      <c r="J3220" t="s">
        <v>6095</v>
      </c>
      <c r="K3220" t="s">
        <v>65</v>
      </c>
      <c r="L3220" t="s">
        <v>3940</v>
      </c>
      <c r="M3220" t="s">
        <v>65</v>
      </c>
      <c r="N3220" s="37" t="s">
        <v>5159</v>
      </c>
      <c r="O3220" s="37" t="s">
        <v>5171</v>
      </c>
      <c r="P3220" s="37" t="s">
        <v>1308</v>
      </c>
      <c r="Q3220" t="s">
        <v>6094</v>
      </c>
      <c r="R3220" t="s">
        <v>5160</v>
      </c>
      <c r="S3220" s="38">
        <v>74800000</v>
      </c>
      <c r="T3220" s="37">
        <v>1</v>
      </c>
      <c r="U3220" s="37">
        <v>1</v>
      </c>
      <c r="V3220" t="str">
        <f t="shared" ref="V3220" si="2680">H3220</f>
        <v>COP</v>
      </c>
    </row>
    <row r="3221" spans="1:22" x14ac:dyDescent="0.2">
      <c r="A3221" t="str">
        <f t="shared" ref="A3221" si="2681">D3221&amp;F3221&amp;E3221</f>
        <v>Servicios fabricante- Microsoft Soporte PremierMicrosoft Soporte PremierSOMASY</v>
      </c>
      <c r="B3221" t="str">
        <f t="shared" ref="B3221" si="2682">E3221&amp;F3221</f>
        <v>SOMASYMicrosoft Soporte Premier</v>
      </c>
      <c r="D3221" t="s">
        <v>5156</v>
      </c>
      <c r="E3221" t="s">
        <v>6096</v>
      </c>
      <c r="F3221" s="37" t="s">
        <v>7648</v>
      </c>
      <c r="G3221" s="18" t="str">
        <f t="shared" ref="G3221" si="2683">D3221</f>
        <v>Servicios fabricante- Microsoft Soporte Premier</v>
      </c>
      <c r="H3221" s="18" t="s">
        <v>119</v>
      </c>
      <c r="I3221" s="37" t="s">
        <v>67</v>
      </c>
      <c r="J3221" t="s">
        <v>6097</v>
      </c>
      <c r="K3221" t="s">
        <v>65</v>
      </c>
      <c r="L3221" t="s">
        <v>3940</v>
      </c>
      <c r="M3221" t="s">
        <v>65</v>
      </c>
      <c r="N3221" s="37" t="s">
        <v>5159</v>
      </c>
      <c r="O3221" s="37" t="s">
        <v>5171</v>
      </c>
      <c r="P3221" s="37" t="s">
        <v>1308</v>
      </c>
      <c r="Q3221" t="s">
        <v>6096</v>
      </c>
      <c r="R3221" t="s">
        <v>5160</v>
      </c>
      <c r="S3221" s="38">
        <v>74800000</v>
      </c>
      <c r="T3221" s="37">
        <v>1</v>
      </c>
      <c r="U3221" s="37">
        <v>1</v>
      </c>
      <c r="V3221" t="str">
        <f t="shared" ref="V3221" si="2684">H3221</f>
        <v>COP</v>
      </c>
    </row>
    <row r="3222" spans="1:22" x14ac:dyDescent="0.2">
      <c r="A3222" t="str">
        <f t="shared" ref="A3222" si="2685">D3222&amp;F3222&amp;E3222</f>
        <v>Servicios fabricante- Microsoft Soporte PremierMicrosoft Soporte PremierSOFU</v>
      </c>
      <c r="B3222" t="str">
        <f t="shared" ref="B3222" si="2686">E3222&amp;F3222</f>
        <v>SOFUMicrosoft Soporte Premier</v>
      </c>
      <c r="D3222" t="s">
        <v>5156</v>
      </c>
      <c r="E3222" t="s">
        <v>6098</v>
      </c>
      <c r="F3222" s="37" t="s">
        <v>7648</v>
      </c>
      <c r="G3222" s="18" t="str">
        <f t="shared" ref="G3222" si="2687">D3222</f>
        <v>Servicios fabricante- Microsoft Soporte Premier</v>
      </c>
      <c r="H3222" s="18" t="s">
        <v>119</v>
      </c>
      <c r="I3222" s="37" t="s">
        <v>67</v>
      </c>
      <c r="J3222" t="s">
        <v>6099</v>
      </c>
      <c r="K3222" t="s">
        <v>65</v>
      </c>
      <c r="L3222" t="s">
        <v>3940</v>
      </c>
      <c r="M3222" t="s">
        <v>65</v>
      </c>
      <c r="N3222" s="37" t="s">
        <v>5159</v>
      </c>
      <c r="O3222" s="37" t="s">
        <v>5171</v>
      </c>
      <c r="P3222" s="37" t="s">
        <v>1308</v>
      </c>
      <c r="Q3222" t="s">
        <v>6098</v>
      </c>
      <c r="R3222" t="s">
        <v>5160</v>
      </c>
      <c r="S3222" s="38">
        <v>0</v>
      </c>
      <c r="T3222" s="37">
        <v>1</v>
      </c>
      <c r="U3222" s="37">
        <v>1</v>
      </c>
      <c r="V3222" t="str">
        <f t="shared" ref="V3222" si="2688">H3222</f>
        <v>COP</v>
      </c>
    </row>
    <row r="3223" spans="1:22" x14ac:dyDescent="0.2">
      <c r="A3223" t="str">
        <f t="shared" ref="A3223" si="2689">D3223&amp;F3223&amp;E3223</f>
        <v>Servicios fabricante- Microsoft Soporte PremierMicrosoft Soporte PremierSOFSL</v>
      </c>
      <c r="B3223" t="str">
        <f t="shared" ref="B3223" si="2690">E3223&amp;F3223</f>
        <v>SOFSLMicrosoft Soporte Premier</v>
      </c>
      <c r="D3223" t="s">
        <v>5156</v>
      </c>
      <c r="E3223" t="s">
        <v>6100</v>
      </c>
      <c r="F3223" s="37" t="s">
        <v>7648</v>
      </c>
      <c r="G3223" s="18" t="str">
        <f t="shared" ref="G3223" si="2691">D3223</f>
        <v>Servicios fabricante- Microsoft Soporte Premier</v>
      </c>
      <c r="H3223" s="18" t="s">
        <v>119</v>
      </c>
      <c r="I3223" s="37" t="s">
        <v>67</v>
      </c>
      <c r="J3223" t="s">
        <v>6101</v>
      </c>
      <c r="K3223" t="s">
        <v>65</v>
      </c>
      <c r="L3223" t="s">
        <v>3940</v>
      </c>
      <c r="M3223" t="s">
        <v>65</v>
      </c>
      <c r="N3223" s="37" t="s">
        <v>5159</v>
      </c>
      <c r="O3223" s="37" t="s">
        <v>5171</v>
      </c>
      <c r="P3223" s="37" t="s">
        <v>1308</v>
      </c>
      <c r="Q3223" t="s">
        <v>6100</v>
      </c>
      <c r="R3223" t="s">
        <v>5160</v>
      </c>
      <c r="S3223" s="38">
        <v>74800000</v>
      </c>
      <c r="T3223" s="37">
        <v>1</v>
      </c>
      <c r="U3223" s="37">
        <v>1</v>
      </c>
      <c r="V3223" t="str">
        <f t="shared" ref="V3223" si="2692">H3223</f>
        <v>COP</v>
      </c>
    </row>
    <row r="3224" spans="1:22" x14ac:dyDescent="0.2">
      <c r="A3224" t="str">
        <f t="shared" ref="A3224" si="2693">D3224&amp;F3224&amp;E3224</f>
        <v>Servicios fabricante- Microsoft Soporte PremierMicrosoft Soporte PremierSOFMMA</v>
      </c>
      <c r="B3224" t="str">
        <f t="shared" ref="B3224" si="2694">E3224&amp;F3224</f>
        <v>SOFMMAMicrosoft Soporte Premier</v>
      </c>
      <c r="D3224" t="s">
        <v>5156</v>
      </c>
      <c r="E3224" t="s">
        <v>6102</v>
      </c>
      <c r="F3224" s="37" t="s">
        <v>7648</v>
      </c>
      <c r="G3224" s="18" t="str">
        <f t="shared" ref="G3224" si="2695">D3224</f>
        <v>Servicios fabricante- Microsoft Soporte Premier</v>
      </c>
      <c r="H3224" s="18" t="s">
        <v>119</v>
      </c>
      <c r="I3224" s="37" t="s">
        <v>67</v>
      </c>
      <c r="J3224" t="s">
        <v>6103</v>
      </c>
      <c r="K3224" t="s">
        <v>65</v>
      </c>
      <c r="L3224" t="s">
        <v>3940</v>
      </c>
      <c r="M3224" t="s">
        <v>65</v>
      </c>
      <c r="N3224" s="37" t="s">
        <v>5159</v>
      </c>
      <c r="O3224" s="37" t="s">
        <v>5171</v>
      </c>
      <c r="P3224" s="37" t="s">
        <v>1308</v>
      </c>
      <c r="Q3224" t="s">
        <v>6102</v>
      </c>
      <c r="R3224" t="s">
        <v>5160</v>
      </c>
      <c r="S3224" s="38">
        <v>74800000</v>
      </c>
      <c r="T3224" s="37">
        <v>1</v>
      </c>
      <c r="U3224" s="37">
        <v>1</v>
      </c>
      <c r="V3224" t="str">
        <f t="shared" ref="V3224" si="2696">H3224</f>
        <v>COP</v>
      </c>
    </row>
    <row r="3225" spans="1:22" x14ac:dyDescent="0.2">
      <c r="A3225" t="str">
        <f t="shared" ref="A3225" si="2697">D3225&amp;F3225&amp;E3225</f>
        <v>Servicios fabricante- Microsoft Soporte PremierMicrosoft Soporte PremierSOFF13</v>
      </c>
      <c r="B3225" t="str">
        <f t="shared" ref="B3225" si="2698">E3225&amp;F3225</f>
        <v>SOFF13Microsoft Soporte Premier</v>
      </c>
      <c r="D3225" t="s">
        <v>5156</v>
      </c>
      <c r="E3225" t="s">
        <v>6104</v>
      </c>
      <c r="F3225" s="37" t="s">
        <v>7648</v>
      </c>
      <c r="G3225" s="18" t="str">
        <f t="shared" ref="G3225" si="2699">D3225</f>
        <v>Servicios fabricante- Microsoft Soporte Premier</v>
      </c>
      <c r="H3225" s="18" t="s">
        <v>119</v>
      </c>
      <c r="I3225" s="37" t="s">
        <v>67</v>
      </c>
      <c r="J3225" t="s">
        <v>6105</v>
      </c>
      <c r="K3225" t="s">
        <v>65</v>
      </c>
      <c r="L3225" t="s">
        <v>3940</v>
      </c>
      <c r="M3225" t="s">
        <v>65</v>
      </c>
      <c r="N3225" s="37" t="s">
        <v>5159</v>
      </c>
      <c r="O3225" s="37" t="s">
        <v>66</v>
      </c>
      <c r="P3225" s="37" t="s">
        <v>1308</v>
      </c>
      <c r="Q3225" t="s">
        <v>6104</v>
      </c>
      <c r="R3225" t="s">
        <v>5160</v>
      </c>
      <c r="S3225" s="38">
        <v>47200000</v>
      </c>
      <c r="T3225" s="37">
        <v>1</v>
      </c>
      <c r="U3225" s="37">
        <v>1</v>
      </c>
      <c r="V3225" t="str">
        <f t="shared" ref="V3225" si="2700">H3225</f>
        <v>COP</v>
      </c>
    </row>
    <row r="3226" spans="1:22" x14ac:dyDescent="0.2">
      <c r="A3226" t="str">
        <f t="shared" ref="A3226" si="2701">D3226&amp;F3226&amp;E3226</f>
        <v>Servicios fabricante- Microsoft Soporte PremierMicrosoft Soporte PremierSOFF10</v>
      </c>
      <c r="B3226" t="str">
        <f t="shared" ref="B3226" si="2702">E3226&amp;F3226</f>
        <v>SOFF10Microsoft Soporte Premier</v>
      </c>
      <c r="D3226" t="s">
        <v>5156</v>
      </c>
      <c r="E3226" t="s">
        <v>6106</v>
      </c>
      <c r="F3226" s="37" t="s">
        <v>7648</v>
      </c>
      <c r="G3226" s="18" t="str">
        <f t="shared" ref="G3226" si="2703">D3226</f>
        <v>Servicios fabricante- Microsoft Soporte Premier</v>
      </c>
      <c r="H3226" s="18" t="s">
        <v>119</v>
      </c>
      <c r="I3226" s="37" t="s">
        <v>67</v>
      </c>
      <c r="J3226" t="s">
        <v>6107</v>
      </c>
      <c r="K3226" t="s">
        <v>65</v>
      </c>
      <c r="L3226" t="s">
        <v>3940</v>
      </c>
      <c r="M3226" t="s">
        <v>65</v>
      </c>
      <c r="N3226" s="37" t="s">
        <v>5159</v>
      </c>
      <c r="O3226" s="37" t="s">
        <v>66</v>
      </c>
      <c r="P3226" s="37" t="s">
        <v>1308</v>
      </c>
      <c r="Q3226" t="s">
        <v>6106</v>
      </c>
      <c r="R3226" t="s">
        <v>5160</v>
      </c>
      <c r="S3226" s="38">
        <v>28000000</v>
      </c>
      <c r="T3226" s="37">
        <v>1</v>
      </c>
      <c r="U3226" s="37">
        <v>1</v>
      </c>
      <c r="V3226" t="str">
        <f t="shared" ref="V3226" si="2704">H3226</f>
        <v>COP</v>
      </c>
    </row>
    <row r="3227" spans="1:22" x14ac:dyDescent="0.2">
      <c r="A3227" t="str">
        <f t="shared" ref="A3227" si="2705">D3227&amp;F3227&amp;E3227</f>
        <v>Servicios fabricante- Microsoft Soporte PremierMicrosoft Soporte PremierSOFF1</v>
      </c>
      <c r="B3227" t="str">
        <f t="shared" ref="B3227" si="2706">E3227&amp;F3227</f>
        <v>SOFF1Microsoft Soporte Premier</v>
      </c>
      <c r="D3227" t="s">
        <v>5156</v>
      </c>
      <c r="E3227" t="s">
        <v>6108</v>
      </c>
      <c r="F3227" s="37" t="s">
        <v>7648</v>
      </c>
      <c r="G3227" s="18" t="str">
        <f t="shared" ref="G3227" si="2707">D3227</f>
        <v>Servicios fabricante- Microsoft Soporte Premier</v>
      </c>
      <c r="H3227" s="18" t="s">
        <v>119</v>
      </c>
      <c r="I3227" s="37" t="s">
        <v>67</v>
      </c>
      <c r="J3227" t="s">
        <v>6109</v>
      </c>
      <c r="K3227" t="s">
        <v>65</v>
      </c>
      <c r="L3227" t="s">
        <v>3940</v>
      </c>
      <c r="M3227" t="s">
        <v>65</v>
      </c>
      <c r="N3227" s="37" t="s">
        <v>5159</v>
      </c>
      <c r="O3227" s="37" t="s">
        <v>66</v>
      </c>
      <c r="P3227" s="37" t="s">
        <v>1308</v>
      </c>
      <c r="Q3227" t="s">
        <v>6108</v>
      </c>
      <c r="R3227" t="s">
        <v>5160</v>
      </c>
      <c r="S3227" s="38">
        <v>92800000</v>
      </c>
      <c r="T3227" s="37">
        <v>1</v>
      </c>
      <c r="U3227" s="37">
        <v>1</v>
      </c>
      <c r="V3227" t="str">
        <f t="shared" ref="V3227" si="2708">H3227</f>
        <v>COP</v>
      </c>
    </row>
    <row r="3228" spans="1:22" x14ac:dyDescent="0.2">
      <c r="A3228" t="str">
        <f t="shared" ref="A3228" si="2709">D3228&amp;F3228&amp;E3228</f>
        <v>Servicios fabricante- Microsoft Soporte PremierMicrosoft Soporte PremierSOFD</v>
      </c>
      <c r="B3228" t="str">
        <f t="shared" ref="B3228" si="2710">E3228&amp;F3228</f>
        <v>SOFDMicrosoft Soporte Premier</v>
      </c>
      <c r="D3228" t="s">
        <v>5156</v>
      </c>
      <c r="E3228" t="s">
        <v>6110</v>
      </c>
      <c r="F3228" s="37" t="s">
        <v>7648</v>
      </c>
      <c r="G3228" s="18" t="str">
        <f t="shared" ref="G3228" si="2711">D3228</f>
        <v>Servicios fabricante- Microsoft Soporte Premier</v>
      </c>
      <c r="H3228" s="18" t="s">
        <v>119</v>
      </c>
      <c r="I3228" s="37" t="s">
        <v>67</v>
      </c>
      <c r="J3228" t="s">
        <v>6111</v>
      </c>
      <c r="K3228" t="s">
        <v>65</v>
      </c>
      <c r="L3228" t="s">
        <v>3940</v>
      </c>
      <c r="M3228" t="s">
        <v>65</v>
      </c>
      <c r="N3228" s="37" t="s">
        <v>5159</v>
      </c>
      <c r="O3228" s="37" t="s">
        <v>5171</v>
      </c>
      <c r="P3228" s="37" t="s">
        <v>1308</v>
      </c>
      <c r="Q3228" t="s">
        <v>6110</v>
      </c>
      <c r="R3228" t="s">
        <v>5160</v>
      </c>
      <c r="S3228" s="38">
        <v>92800000</v>
      </c>
      <c r="T3228" s="37">
        <v>1</v>
      </c>
      <c r="U3228" s="37">
        <v>1</v>
      </c>
      <c r="V3228" t="str">
        <f t="shared" ref="V3228" si="2712">H3228</f>
        <v>COP</v>
      </c>
    </row>
    <row r="3229" spans="1:22" x14ac:dyDescent="0.2">
      <c r="A3229" t="str">
        <f t="shared" ref="A3229" si="2713">D3229&amp;F3229&amp;E3229</f>
        <v>Servicios fabricante- Microsoft Soporte PremierMicrosoft Soporte PremierSOEN</v>
      </c>
      <c r="B3229" t="str">
        <f t="shared" ref="B3229" si="2714">E3229&amp;F3229</f>
        <v>SOENMicrosoft Soporte Premier</v>
      </c>
      <c r="D3229" t="s">
        <v>5156</v>
      </c>
      <c r="E3229" t="s">
        <v>6112</v>
      </c>
      <c r="F3229" s="37" t="s">
        <v>7648</v>
      </c>
      <c r="G3229" s="18" t="str">
        <f t="shared" ref="G3229" si="2715">D3229</f>
        <v>Servicios fabricante- Microsoft Soporte Premier</v>
      </c>
      <c r="H3229" s="18" t="s">
        <v>119</v>
      </c>
      <c r="I3229" s="37" t="s">
        <v>67</v>
      </c>
      <c r="J3229" t="s">
        <v>6113</v>
      </c>
      <c r="K3229" t="s">
        <v>65</v>
      </c>
      <c r="L3229" t="s">
        <v>3940</v>
      </c>
      <c r="M3229" t="s">
        <v>65</v>
      </c>
      <c r="N3229" s="37" t="s">
        <v>5159</v>
      </c>
      <c r="O3229" s="37" t="s">
        <v>66</v>
      </c>
      <c r="P3229" s="37" t="s">
        <v>1308</v>
      </c>
      <c r="Q3229" t="s">
        <v>6112</v>
      </c>
      <c r="R3229" t="s">
        <v>5160</v>
      </c>
      <c r="S3229" s="38">
        <v>96000000</v>
      </c>
      <c r="T3229" s="37">
        <v>1</v>
      </c>
      <c r="U3229" s="37">
        <v>1</v>
      </c>
      <c r="V3229" t="str">
        <f t="shared" ref="V3229" si="2716">H3229</f>
        <v>COP</v>
      </c>
    </row>
    <row r="3230" spans="1:22" x14ac:dyDescent="0.2">
      <c r="A3230" t="str">
        <f t="shared" ref="A3230" si="2717">D3230&amp;F3230&amp;E3230</f>
        <v>Servicios fabricante- Microsoft Soporte PremierMicrosoft Soporte PremierSODMSQL</v>
      </c>
      <c r="B3230" t="str">
        <f t="shared" ref="B3230" si="2718">E3230&amp;F3230</f>
        <v>SODMSQLMicrosoft Soporte Premier</v>
      </c>
      <c r="D3230" t="s">
        <v>5156</v>
      </c>
      <c r="E3230" t="s">
        <v>6114</v>
      </c>
      <c r="F3230" s="37" t="s">
        <v>7648</v>
      </c>
      <c r="G3230" s="18" t="str">
        <f t="shared" ref="G3230" si="2719">D3230</f>
        <v>Servicios fabricante- Microsoft Soporte Premier</v>
      </c>
      <c r="H3230" s="18" t="s">
        <v>119</v>
      </c>
      <c r="I3230" s="37" t="s">
        <v>67</v>
      </c>
      <c r="J3230" t="s">
        <v>6115</v>
      </c>
      <c r="K3230" t="s">
        <v>65</v>
      </c>
      <c r="L3230" t="s">
        <v>3940</v>
      </c>
      <c r="M3230" t="s">
        <v>65</v>
      </c>
      <c r="N3230" s="37" t="s">
        <v>5159</v>
      </c>
      <c r="O3230" s="37" t="s">
        <v>5171</v>
      </c>
      <c r="P3230" s="37" t="s">
        <v>1308</v>
      </c>
      <c r="Q3230" t="s">
        <v>6114</v>
      </c>
      <c r="R3230" t="s">
        <v>5160</v>
      </c>
      <c r="S3230" s="38">
        <v>74800000</v>
      </c>
      <c r="T3230" s="37">
        <v>1</v>
      </c>
      <c r="U3230" s="37">
        <v>1</v>
      </c>
      <c r="V3230" t="str">
        <f t="shared" ref="V3230" si="2720">H3230</f>
        <v>COP</v>
      </c>
    </row>
    <row r="3231" spans="1:22" x14ac:dyDescent="0.2">
      <c r="A3231" t="str">
        <f t="shared" ref="A3231" si="2721">D3231&amp;F3231&amp;E3231</f>
        <v>Servicios fabricante- Microsoft Soporte PremierMicrosoft Soporte PremierSODLWCD</v>
      </c>
      <c r="B3231" t="str">
        <f t="shared" ref="B3231" si="2722">E3231&amp;F3231</f>
        <v>SODLWCDMicrosoft Soporte Premier</v>
      </c>
      <c r="D3231" t="s">
        <v>5156</v>
      </c>
      <c r="E3231" t="s">
        <v>6116</v>
      </c>
      <c r="F3231" s="37" t="s">
        <v>7648</v>
      </c>
      <c r="G3231" s="18" t="str">
        <f t="shared" ref="G3231" si="2723">D3231</f>
        <v>Servicios fabricante- Microsoft Soporte Premier</v>
      </c>
      <c r="H3231" s="18" t="s">
        <v>119</v>
      </c>
      <c r="I3231" s="37" t="s">
        <v>67</v>
      </c>
      <c r="J3231" t="s">
        <v>6117</v>
      </c>
      <c r="K3231" t="s">
        <v>65</v>
      </c>
      <c r="L3231" t="s">
        <v>3940</v>
      </c>
      <c r="M3231" t="s">
        <v>65</v>
      </c>
      <c r="N3231" s="37" t="s">
        <v>5159</v>
      </c>
      <c r="O3231" s="37" t="s">
        <v>5171</v>
      </c>
      <c r="P3231" s="37" t="s">
        <v>1308</v>
      </c>
      <c r="Q3231" t="s">
        <v>6116</v>
      </c>
      <c r="R3231" t="s">
        <v>5160</v>
      </c>
      <c r="S3231" s="38">
        <v>92800000</v>
      </c>
      <c r="T3231" s="37">
        <v>1</v>
      </c>
      <c r="U3231" s="37">
        <v>1</v>
      </c>
      <c r="V3231" t="str">
        <f t="shared" ref="V3231" si="2724">H3231</f>
        <v>COP</v>
      </c>
    </row>
    <row r="3232" spans="1:22" x14ac:dyDescent="0.2">
      <c r="A3232" t="str">
        <f t="shared" ref="A3232" si="2725">D3232&amp;F3232&amp;E3232</f>
        <v>Servicios fabricante- Microsoft Soporte PremierMicrosoft Soporte PremierSOBT</v>
      </c>
      <c r="B3232" t="str">
        <f t="shared" ref="B3232" si="2726">E3232&amp;F3232</f>
        <v>SOBTMicrosoft Soporte Premier</v>
      </c>
      <c r="D3232" t="s">
        <v>5156</v>
      </c>
      <c r="E3232" t="s">
        <v>6118</v>
      </c>
      <c r="F3232" s="37" t="s">
        <v>7648</v>
      </c>
      <c r="G3232" s="18" t="str">
        <f t="shared" ref="G3232" si="2727">D3232</f>
        <v>Servicios fabricante- Microsoft Soporte Premier</v>
      </c>
      <c r="H3232" s="18" t="s">
        <v>119</v>
      </c>
      <c r="I3232" s="37" t="s">
        <v>67</v>
      </c>
      <c r="J3232" t="s">
        <v>6119</v>
      </c>
      <c r="K3232" t="s">
        <v>65</v>
      </c>
      <c r="L3232" t="s">
        <v>3940</v>
      </c>
      <c r="M3232" t="s">
        <v>65</v>
      </c>
      <c r="N3232" s="37" t="s">
        <v>5159</v>
      </c>
      <c r="O3232" s="37" t="s">
        <v>5171</v>
      </c>
      <c r="P3232" s="37" t="s">
        <v>1308</v>
      </c>
      <c r="Q3232" t="s">
        <v>6118</v>
      </c>
      <c r="R3232" t="s">
        <v>5160</v>
      </c>
      <c r="S3232" s="38">
        <v>86000000</v>
      </c>
      <c r="T3232" s="37">
        <v>1</v>
      </c>
      <c r="U3232" s="37">
        <v>1</v>
      </c>
      <c r="V3232" t="str">
        <f t="shared" ref="V3232" si="2728">H3232</f>
        <v>COP</v>
      </c>
    </row>
    <row r="3233" spans="1:22" x14ac:dyDescent="0.2">
      <c r="A3233" t="str">
        <f t="shared" ref="A3233" si="2729">D3233&amp;F3233&amp;E3233</f>
        <v>Servicios fabricante- Microsoft Soporte PremierMicrosoft Soporte PremierSOBO</v>
      </c>
      <c r="B3233" t="str">
        <f t="shared" ref="B3233" si="2730">E3233&amp;F3233</f>
        <v>SOBOMicrosoft Soporte Premier</v>
      </c>
      <c r="D3233" t="s">
        <v>5156</v>
      </c>
      <c r="E3233" t="s">
        <v>6120</v>
      </c>
      <c r="F3233" s="37" t="s">
        <v>7648</v>
      </c>
      <c r="G3233" s="18" t="str">
        <f t="shared" ref="G3233" si="2731">D3233</f>
        <v>Servicios fabricante- Microsoft Soporte Premier</v>
      </c>
      <c r="H3233" s="18" t="s">
        <v>119</v>
      </c>
      <c r="I3233" s="37" t="s">
        <v>67</v>
      </c>
      <c r="J3233" t="s">
        <v>6121</v>
      </c>
      <c r="K3233" t="s">
        <v>65</v>
      </c>
      <c r="L3233" t="s">
        <v>3940</v>
      </c>
      <c r="M3233" t="s">
        <v>65</v>
      </c>
      <c r="N3233" s="37" t="s">
        <v>5159</v>
      </c>
      <c r="O3233" s="37" t="s">
        <v>5171</v>
      </c>
      <c r="P3233" s="37" t="s">
        <v>1308</v>
      </c>
      <c r="Q3233" t="s">
        <v>6120</v>
      </c>
      <c r="R3233" t="s">
        <v>5160</v>
      </c>
      <c r="S3233" s="38">
        <v>88400000</v>
      </c>
      <c r="T3233" s="37">
        <v>1</v>
      </c>
      <c r="U3233" s="37">
        <v>1</v>
      </c>
      <c r="V3233" t="str">
        <f t="shared" ref="V3233" si="2732">H3233</f>
        <v>COP</v>
      </c>
    </row>
    <row r="3234" spans="1:22" x14ac:dyDescent="0.2">
      <c r="A3234" t="str">
        <f t="shared" ref="A3234" si="2733">D3234&amp;F3234&amp;E3234</f>
        <v>Servicios fabricante- Microsoft Soporte PremierMicrosoft Soporte PremierSOAFM</v>
      </c>
      <c r="B3234" t="str">
        <f t="shared" ref="B3234" si="2734">E3234&amp;F3234</f>
        <v>SOAFMMicrosoft Soporte Premier</v>
      </c>
      <c r="D3234" t="s">
        <v>5156</v>
      </c>
      <c r="E3234" t="s">
        <v>6122</v>
      </c>
      <c r="F3234" s="37" t="s">
        <v>7648</v>
      </c>
      <c r="G3234" s="18" t="str">
        <f t="shared" ref="G3234" si="2735">D3234</f>
        <v>Servicios fabricante- Microsoft Soporte Premier</v>
      </c>
      <c r="H3234" s="18" t="s">
        <v>119</v>
      </c>
      <c r="I3234" s="37" t="s">
        <v>67</v>
      </c>
      <c r="J3234" t="s">
        <v>6123</v>
      </c>
      <c r="K3234" t="s">
        <v>65</v>
      </c>
      <c r="L3234" t="s">
        <v>3940</v>
      </c>
      <c r="M3234" t="s">
        <v>65</v>
      </c>
      <c r="N3234" s="37" t="s">
        <v>5159</v>
      </c>
      <c r="O3234" s="37" t="s">
        <v>5171</v>
      </c>
      <c r="P3234" s="37" t="s">
        <v>1308</v>
      </c>
      <c r="Q3234" t="s">
        <v>6122</v>
      </c>
      <c r="R3234" t="s">
        <v>5160</v>
      </c>
      <c r="S3234" s="38">
        <v>74800000</v>
      </c>
      <c r="T3234" s="37">
        <v>1</v>
      </c>
      <c r="U3234" s="37">
        <v>1</v>
      </c>
      <c r="V3234" t="str">
        <f t="shared" ref="V3234" si="2736">H3234</f>
        <v>COP</v>
      </c>
    </row>
    <row r="3235" spans="1:22" x14ac:dyDescent="0.2">
      <c r="A3235" t="str">
        <f t="shared" ref="A3235" si="2737">D3235&amp;F3235&amp;E3235</f>
        <v>Servicios fabricante- Microsoft Soporte PremierMicrosoft Soporte PremierSOAFB</v>
      </c>
      <c r="B3235" t="str">
        <f t="shared" ref="B3235" si="2738">E3235&amp;F3235</f>
        <v>SOAFBMicrosoft Soporte Premier</v>
      </c>
      <c r="D3235" t="s">
        <v>5156</v>
      </c>
      <c r="E3235" t="s">
        <v>6124</v>
      </c>
      <c r="F3235" s="37" t="s">
        <v>7648</v>
      </c>
      <c r="G3235" s="18" t="str">
        <f t="shared" ref="G3235" si="2739">D3235</f>
        <v>Servicios fabricante- Microsoft Soporte Premier</v>
      </c>
      <c r="H3235" s="18" t="s">
        <v>119</v>
      </c>
      <c r="I3235" s="37" t="s">
        <v>67</v>
      </c>
      <c r="J3235" t="s">
        <v>6125</v>
      </c>
      <c r="K3235" t="s">
        <v>65</v>
      </c>
      <c r="L3235" t="s">
        <v>3940</v>
      </c>
      <c r="M3235" t="s">
        <v>65</v>
      </c>
      <c r="N3235" s="37" t="s">
        <v>5159</v>
      </c>
      <c r="O3235" s="37" t="s">
        <v>5171</v>
      </c>
      <c r="P3235" s="37" t="s">
        <v>1308</v>
      </c>
      <c r="Q3235" t="s">
        <v>6124</v>
      </c>
      <c r="R3235" t="s">
        <v>5160</v>
      </c>
      <c r="S3235" s="38">
        <v>74800000</v>
      </c>
      <c r="T3235" s="37">
        <v>1</v>
      </c>
      <c r="U3235" s="37">
        <v>1</v>
      </c>
      <c r="V3235" t="str">
        <f t="shared" ref="V3235" si="2740">H3235</f>
        <v>COP</v>
      </c>
    </row>
    <row r="3236" spans="1:22" x14ac:dyDescent="0.2">
      <c r="A3236" t="str">
        <f t="shared" ref="A3236" si="2741">D3236&amp;F3236&amp;E3236</f>
        <v>Servicios fabricante- Microsoft Soporte PremierMicrosoft Soporte PremierSOAFA</v>
      </c>
      <c r="B3236" t="str">
        <f t="shared" ref="B3236" si="2742">E3236&amp;F3236</f>
        <v>SOAFAMicrosoft Soporte Premier</v>
      </c>
      <c r="D3236" t="s">
        <v>5156</v>
      </c>
      <c r="E3236" t="s">
        <v>6126</v>
      </c>
      <c r="F3236" s="37" t="s">
        <v>7648</v>
      </c>
      <c r="G3236" s="18" t="str">
        <f t="shared" ref="G3236" si="2743">D3236</f>
        <v>Servicios fabricante- Microsoft Soporte Premier</v>
      </c>
      <c r="H3236" s="18" t="s">
        <v>119</v>
      </c>
      <c r="I3236" s="37" t="s">
        <v>67</v>
      </c>
      <c r="J3236" t="s">
        <v>6127</v>
      </c>
      <c r="K3236" t="s">
        <v>65</v>
      </c>
      <c r="L3236" t="s">
        <v>3940</v>
      </c>
      <c r="M3236" t="s">
        <v>65</v>
      </c>
      <c r="N3236" s="37" t="s">
        <v>5159</v>
      </c>
      <c r="O3236" s="37" t="s">
        <v>5171</v>
      </c>
      <c r="P3236" s="37" t="s">
        <v>1308</v>
      </c>
      <c r="Q3236" t="s">
        <v>6126</v>
      </c>
      <c r="R3236" t="s">
        <v>5160</v>
      </c>
      <c r="S3236" s="38">
        <v>74800000</v>
      </c>
      <c r="T3236" s="37">
        <v>1</v>
      </c>
      <c r="U3236" s="37">
        <v>1</v>
      </c>
      <c r="V3236" t="str">
        <f t="shared" ref="V3236" si="2744">H3236</f>
        <v>COP</v>
      </c>
    </row>
    <row r="3237" spans="1:22" x14ac:dyDescent="0.2">
      <c r="A3237" t="str">
        <f t="shared" ref="A3237" si="2745">D3237&amp;F3237&amp;E3237</f>
        <v>Servicios fabricante- Microsoft Soporte PremierMicrosoft Soporte PremierSNRT</v>
      </c>
      <c r="B3237" t="str">
        <f t="shared" ref="B3237" si="2746">E3237&amp;F3237</f>
        <v>SNRTMicrosoft Soporte Premier</v>
      </c>
      <c r="D3237" t="s">
        <v>5156</v>
      </c>
      <c r="E3237" t="s">
        <v>6128</v>
      </c>
      <c r="F3237" s="37" t="s">
        <v>7648</v>
      </c>
      <c r="G3237" s="18" t="str">
        <f t="shared" ref="G3237" si="2747">D3237</f>
        <v>Servicios fabricante- Microsoft Soporte Premier</v>
      </c>
      <c r="H3237" s="18" t="s">
        <v>119</v>
      </c>
      <c r="I3237" s="37" t="s">
        <v>67</v>
      </c>
      <c r="J3237" t="s">
        <v>6129</v>
      </c>
      <c r="K3237" t="s">
        <v>65</v>
      </c>
      <c r="L3237" t="s">
        <v>3940</v>
      </c>
      <c r="M3237" t="s">
        <v>65</v>
      </c>
      <c r="N3237" s="37" t="s">
        <v>5159</v>
      </c>
      <c r="O3237" s="37" t="s">
        <v>5171</v>
      </c>
      <c r="P3237" s="37" t="s">
        <v>1308</v>
      </c>
      <c r="Q3237" t="s">
        <v>6128</v>
      </c>
      <c r="R3237" t="s">
        <v>5160</v>
      </c>
      <c r="S3237" s="38">
        <v>171600000</v>
      </c>
      <c r="T3237" s="37">
        <v>1</v>
      </c>
      <c r="U3237" s="37">
        <v>1</v>
      </c>
      <c r="V3237" t="str">
        <f t="shared" ref="V3237" si="2748">H3237</f>
        <v>COP</v>
      </c>
    </row>
    <row r="3238" spans="1:22" x14ac:dyDescent="0.2">
      <c r="A3238" t="str">
        <f t="shared" ref="A3238" si="2749">D3238&amp;F3238&amp;E3238</f>
        <v>Servicios fabricante- Microsoft Soporte PremierMicrosoft Soporte PremierSNRO</v>
      </c>
      <c r="B3238" t="str">
        <f t="shared" ref="B3238" si="2750">E3238&amp;F3238</f>
        <v>SNROMicrosoft Soporte Premier</v>
      </c>
      <c r="D3238" t="s">
        <v>5156</v>
      </c>
      <c r="E3238" t="s">
        <v>6130</v>
      </c>
      <c r="F3238" s="37" t="s">
        <v>7648</v>
      </c>
      <c r="G3238" s="18" t="str">
        <f t="shared" ref="G3238" si="2751">D3238</f>
        <v>Servicios fabricante- Microsoft Soporte Premier</v>
      </c>
      <c r="H3238" s="18" t="s">
        <v>119</v>
      </c>
      <c r="I3238" s="37" t="s">
        <v>67</v>
      </c>
      <c r="J3238" t="s">
        <v>6131</v>
      </c>
      <c r="K3238" t="s">
        <v>65</v>
      </c>
      <c r="L3238" t="s">
        <v>3940</v>
      </c>
      <c r="M3238" t="s">
        <v>65</v>
      </c>
      <c r="N3238" s="37" t="s">
        <v>5159</v>
      </c>
      <c r="O3238" s="37" t="s">
        <v>5171</v>
      </c>
      <c r="P3238" s="37" t="s">
        <v>1308</v>
      </c>
      <c r="Q3238" t="s">
        <v>6130</v>
      </c>
      <c r="R3238" t="s">
        <v>5160</v>
      </c>
      <c r="S3238" s="38">
        <v>86000000</v>
      </c>
      <c r="T3238" s="37">
        <v>1</v>
      </c>
      <c r="U3238" s="37">
        <v>1</v>
      </c>
      <c r="V3238" t="str">
        <f t="shared" ref="V3238" si="2752">H3238</f>
        <v>COP</v>
      </c>
    </row>
    <row r="3239" spans="1:22" x14ac:dyDescent="0.2">
      <c r="A3239" t="str">
        <f t="shared" ref="A3239" si="2753">D3239&amp;F3239&amp;E3239</f>
        <v>Servicios fabricante- Microsoft Soporte PremierMicrosoft Soporte PremierSNRL</v>
      </c>
      <c r="B3239" t="str">
        <f t="shared" ref="B3239" si="2754">E3239&amp;F3239</f>
        <v>SNRLMicrosoft Soporte Premier</v>
      </c>
      <c r="D3239" t="s">
        <v>5156</v>
      </c>
      <c r="E3239" t="s">
        <v>6132</v>
      </c>
      <c r="F3239" s="37" t="s">
        <v>7648</v>
      </c>
      <c r="G3239" s="18" t="str">
        <f t="shared" ref="G3239" si="2755">D3239</f>
        <v>Servicios fabricante- Microsoft Soporte Premier</v>
      </c>
      <c r="H3239" s="18" t="s">
        <v>119</v>
      </c>
      <c r="I3239" s="37" t="s">
        <v>67</v>
      </c>
      <c r="J3239" t="s">
        <v>6133</v>
      </c>
      <c r="K3239" t="s">
        <v>65</v>
      </c>
      <c r="L3239" t="s">
        <v>3940</v>
      </c>
      <c r="M3239" t="s">
        <v>65</v>
      </c>
      <c r="N3239" s="37" t="s">
        <v>5159</v>
      </c>
      <c r="O3239" s="37" t="s">
        <v>5171</v>
      </c>
      <c r="P3239" s="37" t="s">
        <v>1308</v>
      </c>
      <c r="Q3239" t="s">
        <v>6132</v>
      </c>
      <c r="R3239" t="s">
        <v>5160</v>
      </c>
      <c r="S3239" s="38">
        <v>306400000</v>
      </c>
      <c r="T3239" s="37">
        <v>1</v>
      </c>
      <c r="U3239" s="37">
        <v>1</v>
      </c>
      <c r="V3239" t="str">
        <f t="shared" ref="V3239" si="2756">H3239</f>
        <v>COP</v>
      </c>
    </row>
    <row r="3240" spans="1:22" x14ac:dyDescent="0.2">
      <c r="A3240" t="str">
        <f t="shared" ref="A3240" si="2757">D3240&amp;F3240&amp;E3240</f>
        <v>Servicios fabricante- Microsoft Soporte PremierMicrosoft Soporte PremierSNRE</v>
      </c>
      <c r="B3240" t="str">
        <f t="shared" ref="B3240" si="2758">E3240&amp;F3240</f>
        <v>SNREMicrosoft Soporte Premier</v>
      </c>
      <c r="D3240" t="s">
        <v>5156</v>
      </c>
      <c r="E3240" t="s">
        <v>6134</v>
      </c>
      <c r="F3240" s="37" t="s">
        <v>7648</v>
      </c>
      <c r="G3240" s="18" t="str">
        <f t="shared" ref="G3240" si="2759">D3240</f>
        <v>Servicios fabricante- Microsoft Soporte Premier</v>
      </c>
      <c r="H3240" s="18" t="s">
        <v>119</v>
      </c>
      <c r="I3240" s="37" t="s">
        <v>67</v>
      </c>
      <c r="J3240" t="s">
        <v>6135</v>
      </c>
      <c r="K3240" t="s">
        <v>65</v>
      </c>
      <c r="L3240" t="s">
        <v>3940</v>
      </c>
      <c r="M3240" t="s">
        <v>65</v>
      </c>
      <c r="N3240" s="37" t="s">
        <v>5159</v>
      </c>
      <c r="O3240" s="37" t="s">
        <v>5171</v>
      </c>
      <c r="P3240" s="37" t="s">
        <v>1308</v>
      </c>
      <c r="Q3240" t="s">
        <v>6134</v>
      </c>
      <c r="R3240" t="s">
        <v>5160</v>
      </c>
      <c r="S3240" s="38">
        <v>86000000</v>
      </c>
      <c r="T3240" s="37">
        <v>1</v>
      </c>
      <c r="U3240" s="37">
        <v>1</v>
      </c>
      <c r="V3240" t="str">
        <f t="shared" ref="V3240" si="2760">H3240</f>
        <v>COP</v>
      </c>
    </row>
    <row r="3241" spans="1:22" x14ac:dyDescent="0.2">
      <c r="A3241" t="str">
        <f t="shared" ref="A3241" si="2761">D3241&amp;F3241&amp;E3241</f>
        <v>Servicios fabricante- Microsoft Soporte PremierMicrosoft Soporte PremierSNRC</v>
      </c>
      <c r="B3241" t="str">
        <f t="shared" ref="B3241" si="2762">E3241&amp;F3241</f>
        <v>SNRCMicrosoft Soporte Premier</v>
      </c>
      <c r="D3241" t="s">
        <v>5156</v>
      </c>
      <c r="E3241" t="s">
        <v>6136</v>
      </c>
      <c r="F3241" s="37" t="s">
        <v>7648</v>
      </c>
      <c r="G3241" s="18" t="str">
        <f t="shared" ref="G3241" si="2763">D3241</f>
        <v>Servicios fabricante- Microsoft Soporte Premier</v>
      </c>
      <c r="H3241" s="18" t="s">
        <v>119</v>
      </c>
      <c r="I3241" s="37" t="s">
        <v>67</v>
      </c>
      <c r="J3241" t="s">
        <v>6137</v>
      </c>
      <c r="K3241" t="s">
        <v>65</v>
      </c>
      <c r="L3241" t="s">
        <v>3940</v>
      </c>
      <c r="M3241" t="s">
        <v>65</v>
      </c>
      <c r="N3241" s="37" t="s">
        <v>5159</v>
      </c>
      <c r="O3241" s="37" t="s">
        <v>5171</v>
      </c>
      <c r="P3241" s="37" t="s">
        <v>1308</v>
      </c>
      <c r="Q3241" t="s">
        <v>6136</v>
      </c>
      <c r="R3241" t="s">
        <v>5160</v>
      </c>
      <c r="S3241" s="38">
        <v>76800000</v>
      </c>
      <c r="T3241" s="37">
        <v>1</v>
      </c>
      <c r="U3241" s="37">
        <v>1</v>
      </c>
      <c r="V3241" t="str">
        <f t="shared" ref="V3241" si="2764">H3241</f>
        <v>COP</v>
      </c>
    </row>
    <row r="3242" spans="1:22" x14ac:dyDescent="0.2">
      <c r="A3242" t="str">
        <f t="shared" ref="A3242" si="2765">D3242&amp;F3242&amp;E3242</f>
        <v>Servicios fabricante- Microsoft Soporte PremierMicrosoft Soporte PremierSNRA</v>
      </c>
      <c r="B3242" t="str">
        <f t="shared" ref="B3242" si="2766">E3242&amp;F3242</f>
        <v>SNRAMicrosoft Soporte Premier</v>
      </c>
      <c r="D3242" t="s">
        <v>5156</v>
      </c>
      <c r="E3242" t="s">
        <v>6138</v>
      </c>
      <c r="F3242" s="37" t="s">
        <v>7648</v>
      </c>
      <c r="G3242" s="18" t="str">
        <f t="shared" ref="G3242" si="2767">D3242</f>
        <v>Servicios fabricante- Microsoft Soporte Premier</v>
      </c>
      <c r="H3242" s="18" t="s">
        <v>119</v>
      </c>
      <c r="I3242" s="37" t="s">
        <v>67</v>
      </c>
      <c r="J3242" t="s">
        <v>6139</v>
      </c>
      <c r="K3242" t="s">
        <v>65</v>
      </c>
      <c r="L3242" t="s">
        <v>3940</v>
      </c>
      <c r="M3242" t="s">
        <v>65</v>
      </c>
      <c r="N3242" s="37" t="s">
        <v>5159</v>
      </c>
      <c r="O3242" s="37" t="s">
        <v>5171</v>
      </c>
      <c r="P3242" s="37" t="s">
        <v>1308</v>
      </c>
      <c r="Q3242" t="s">
        <v>6138</v>
      </c>
      <c r="R3242" t="s">
        <v>5160</v>
      </c>
      <c r="S3242" s="38">
        <v>86000000</v>
      </c>
      <c r="T3242" s="37">
        <v>1</v>
      </c>
      <c r="U3242" s="37">
        <v>1</v>
      </c>
      <c r="V3242" t="str">
        <f t="shared" ref="V3242" si="2768">H3242</f>
        <v>COP</v>
      </c>
    </row>
    <row r="3243" spans="1:22" x14ac:dyDescent="0.2">
      <c r="A3243" t="str">
        <f t="shared" ref="A3243" si="2769">D3243&amp;F3243&amp;E3243</f>
        <v>Servicios fabricante- Microsoft Soporte PremierMicrosoft Soporte PremierSNNP5</v>
      </c>
      <c r="B3243" t="str">
        <f t="shared" ref="B3243" si="2770">E3243&amp;F3243</f>
        <v>SNNP5Microsoft Soporte Premier</v>
      </c>
      <c r="D3243" t="s">
        <v>5156</v>
      </c>
      <c r="E3243" t="s">
        <v>6140</v>
      </c>
      <c r="F3243" s="37" t="s">
        <v>7648</v>
      </c>
      <c r="G3243" s="18" t="str">
        <f t="shared" ref="G3243" si="2771">D3243</f>
        <v>Servicios fabricante- Microsoft Soporte Premier</v>
      </c>
      <c r="H3243" s="18" t="s">
        <v>119</v>
      </c>
      <c r="I3243" s="37" t="s">
        <v>67</v>
      </c>
      <c r="J3243" t="s">
        <v>6141</v>
      </c>
      <c r="K3243" t="s">
        <v>210</v>
      </c>
      <c r="L3243" t="s">
        <v>3940</v>
      </c>
      <c r="M3243" t="s">
        <v>65</v>
      </c>
      <c r="N3243" s="37" t="s">
        <v>5159</v>
      </c>
      <c r="O3243" s="37" t="s">
        <v>5171</v>
      </c>
      <c r="P3243" s="37" t="s">
        <v>1308</v>
      </c>
      <c r="Q3243" t="s">
        <v>6140</v>
      </c>
      <c r="R3243" t="s">
        <v>5160</v>
      </c>
      <c r="S3243" s="38">
        <v>0</v>
      </c>
      <c r="T3243" s="37">
        <v>1</v>
      </c>
      <c r="U3243" s="37">
        <v>1</v>
      </c>
      <c r="V3243" t="str">
        <f t="shared" ref="V3243" si="2772">H3243</f>
        <v>COP</v>
      </c>
    </row>
    <row r="3244" spans="1:22" x14ac:dyDescent="0.2">
      <c r="A3244" t="str">
        <f t="shared" ref="A3244" si="2773">D3244&amp;F3244&amp;E3244</f>
        <v>Servicios fabricante- Microsoft Soporte PremierMicrosoft Soporte PremierSNNP4</v>
      </c>
      <c r="B3244" t="str">
        <f t="shared" ref="B3244" si="2774">E3244&amp;F3244</f>
        <v>SNNP4Microsoft Soporte Premier</v>
      </c>
      <c r="D3244" t="s">
        <v>5156</v>
      </c>
      <c r="E3244" t="s">
        <v>6142</v>
      </c>
      <c r="F3244" s="37" t="s">
        <v>7648</v>
      </c>
      <c r="G3244" s="18" t="str">
        <f t="shared" ref="G3244" si="2775">D3244</f>
        <v>Servicios fabricante- Microsoft Soporte Premier</v>
      </c>
      <c r="H3244" s="18" t="s">
        <v>119</v>
      </c>
      <c r="I3244" s="37" t="s">
        <v>67</v>
      </c>
      <c r="J3244" t="s">
        <v>6143</v>
      </c>
      <c r="K3244" t="s">
        <v>5386</v>
      </c>
      <c r="L3244" t="s">
        <v>3940</v>
      </c>
      <c r="M3244" t="s">
        <v>65</v>
      </c>
      <c r="N3244" s="37" t="s">
        <v>5159</v>
      </c>
      <c r="O3244" s="37" t="s">
        <v>5171</v>
      </c>
      <c r="P3244" s="37" t="s">
        <v>1308</v>
      </c>
      <c r="Q3244" t="s">
        <v>6142</v>
      </c>
      <c r="R3244" t="s">
        <v>5160</v>
      </c>
      <c r="S3244" s="38">
        <v>1506070896</v>
      </c>
      <c r="T3244" s="37">
        <v>1</v>
      </c>
      <c r="U3244" s="37">
        <v>1</v>
      </c>
      <c r="V3244" t="str">
        <f t="shared" ref="V3244" si="2776">H3244</f>
        <v>COP</v>
      </c>
    </row>
    <row r="3245" spans="1:22" x14ac:dyDescent="0.2">
      <c r="A3245" t="str">
        <f t="shared" ref="A3245" si="2777">D3245&amp;F3245&amp;E3245</f>
        <v>Servicios fabricante- Microsoft Soporte PremierMicrosoft Soporte PremierSNNP3</v>
      </c>
      <c r="B3245" t="str">
        <f t="shared" ref="B3245" si="2778">E3245&amp;F3245</f>
        <v>SNNP3Microsoft Soporte Premier</v>
      </c>
      <c r="D3245" t="s">
        <v>5156</v>
      </c>
      <c r="E3245" t="s">
        <v>6144</v>
      </c>
      <c r="F3245" s="37" t="s">
        <v>7648</v>
      </c>
      <c r="G3245" s="18" t="str">
        <f t="shared" ref="G3245" si="2779">D3245</f>
        <v>Servicios fabricante- Microsoft Soporte Premier</v>
      </c>
      <c r="H3245" s="18" t="s">
        <v>119</v>
      </c>
      <c r="I3245" s="37" t="s">
        <v>67</v>
      </c>
      <c r="J3245" t="s">
        <v>6145</v>
      </c>
      <c r="K3245" t="s">
        <v>5386</v>
      </c>
      <c r="L3245" t="s">
        <v>3940</v>
      </c>
      <c r="M3245" t="s">
        <v>65</v>
      </c>
      <c r="N3245" s="37" t="s">
        <v>5159</v>
      </c>
      <c r="O3245" s="37" t="s">
        <v>5171</v>
      </c>
      <c r="P3245" s="37" t="s">
        <v>1308</v>
      </c>
      <c r="Q3245" t="s">
        <v>6144</v>
      </c>
      <c r="R3245" t="s">
        <v>5160</v>
      </c>
      <c r="S3245" s="38">
        <v>1137632284.8</v>
      </c>
      <c r="T3245" s="37">
        <v>1</v>
      </c>
      <c r="U3245" s="37">
        <v>1</v>
      </c>
      <c r="V3245" t="str">
        <f t="shared" ref="V3245" si="2780">H3245</f>
        <v>COP</v>
      </c>
    </row>
    <row r="3246" spans="1:22" x14ac:dyDescent="0.2">
      <c r="A3246" t="str">
        <f t="shared" ref="A3246" si="2781">D3246&amp;F3246&amp;E3246</f>
        <v>Servicios fabricante- Microsoft Soporte PremierMicrosoft Soporte PremierSNNP2</v>
      </c>
      <c r="B3246" t="str">
        <f t="shared" ref="B3246" si="2782">E3246&amp;F3246</f>
        <v>SNNP2Microsoft Soporte Premier</v>
      </c>
      <c r="D3246" t="s">
        <v>5156</v>
      </c>
      <c r="E3246" t="s">
        <v>6146</v>
      </c>
      <c r="F3246" s="37" t="s">
        <v>7648</v>
      </c>
      <c r="G3246" s="18" t="str">
        <f t="shared" ref="G3246" si="2783">D3246</f>
        <v>Servicios fabricante- Microsoft Soporte Premier</v>
      </c>
      <c r="H3246" s="18" t="s">
        <v>119</v>
      </c>
      <c r="I3246" s="37" t="s">
        <v>67</v>
      </c>
      <c r="J3246" t="s">
        <v>6147</v>
      </c>
      <c r="K3246" t="s">
        <v>5386</v>
      </c>
      <c r="L3246" t="s">
        <v>3940</v>
      </c>
      <c r="M3246" t="s">
        <v>65</v>
      </c>
      <c r="N3246" s="37" t="s">
        <v>5159</v>
      </c>
      <c r="O3246" s="37" t="s">
        <v>5171</v>
      </c>
      <c r="P3246" s="37" t="s">
        <v>1308</v>
      </c>
      <c r="Q3246" t="s">
        <v>6146</v>
      </c>
      <c r="R3246" t="s">
        <v>5160</v>
      </c>
      <c r="S3246" s="38">
        <v>762895478.39999998</v>
      </c>
      <c r="T3246" s="37">
        <v>1</v>
      </c>
      <c r="U3246" s="37">
        <v>1</v>
      </c>
      <c r="V3246" t="str">
        <f t="shared" ref="V3246" si="2784">H3246</f>
        <v>COP</v>
      </c>
    </row>
    <row r="3247" spans="1:22" x14ac:dyDescent="0.2">
      <c r="A3247" t="str">
        <f t="shared" ref="A3247" si="2785">D3247&amp;F3247&amp;E3247</f>
        <v>Servicios fabricante- Microsoft Soporte PremierMicrosoft Soporte PremierSNNP1</v>
      </c>
      <c r="B3247" t="str">
        <f t="shared" ref="B3247" si="2786">E3247&amp;F3247</f>
        <v>SNNP1Microsoft Soporte Premier</v>
      </c>
      <c r="D3247" t="s">
        <v>5156</v>
      </c>
      <c r="E3247" t="s">
        <v>6148</v>
      </c>
      <c r="F3247" s="37" t="s">
        <v>7648</v>
      </c>
      <c r="G3247" s="18" t="str">
        <f t="shared" ref="G3247" si="2787">D3247</f>
        <v>Servicios fabricante- Microsoft Soporte Premier</v>
      </c>
      <c r="H3247" s="18" t="s">
        <v>119</v>
      </c>
      <c r="I3247" s="37" t="s">
        <v>67</v>
      </c>
      <c r="J3247" t="s">
        <v>6149</v>
      </c>
      <c r="K3247" t="s">
        <v>5386</v>
      </c>
      <c r="L3247" t="s">
        <v>3940</v>
      </c>
      <c r="M3247" t="s">
        <v>65</v>
      </c>
      <c r="N3247" s="37" t="s">
        <v>5159</v>
      </c>
      <c r="O3247" s="37" t="s">
        <v>5171</v>
      </c>
      <c r="P3247" s="37" t="s">
        <v>1308</v>
      </c>
      <c r="Q3247" t="s">
        <v>6148</v>
      </c>
      <c r="R3247" t="s">
        <v>5160</v>
      </c>
      <c r="S3247" s="38">
        <v>381860476.80000001</v>
      </c>
      <c r="T3247" s="37">
        <v>1</v>
      </c>
      <c r="U3247" s="37">
        <v>1</v>
      </c>
      <c r="V3247" t="str">
        <f t="shared" ref="V3247" si="2788">H3247</f>
        <v>COP</v>
      </c>
    </row>
    <row r="3248" spans="1:22" x14ac:dyDescent="0.2">
      <c r="A3248" t="str">
        <f t="shared" ref="A3248" si="2789">D3248&amp;F3248&amp;E3248</f>
        <v>Servicios fabricante- Microsoft Soporte PremierMicrosoft Soporte PremierSNIR</v>
      </c>
      <c r="B3248" t="str">
        <f t="shared" ref="B3248" si="2790">E3248&amp;F3248</f>
        <v>SNIRMicrosoft Soporte Premier</v>
      </c>
      <c r="D3248" t="s">
        <v>5156</v>
      </c>
      <c r="E3248" t="s">
        <v>6150</v>
      </c>
      <c r="F3248" s="37" t="s">
        <v>7648</v>
      </c>
      <c r="G3248" s="18" t="str">
        <f t="shared" ref="G3248" si="2791">D3248</f>
        <v>Servicios fabricante- Microsoft Soporte Premier</v>
      </c>
      <c r="H3248" s="18" t="s">
        <v>119</v>
      </c>
      <c r="I3248" s="37" t="s">
        <v>67</v>
      </c>
      <c r="J3248" t="s">
        <v>6151</v>
      </c>
      <c r="K3248" t="s">
        <v>65</v>
      </c>
      <c r="L3248" t="s">
        <v>3940</v>
      </c>
      <c r="M3248" t="s">
        <v>65</v>
      </c>
      <c r="N3248" s="37" t="s">
        <v>5159</v>
      </c>
      <c r="O3248" s="37" t="s">
        <v>5171</v>
      </c>
      <c r="P3248" s="37" t="s">
        <v>1308</v>
      </c>
      <c r="Q3248" t="s">
        <v>6150</v>
      </c>
      <c r="R3248" t="s">
        <v>5160</v>
      </c>
      <c r="S3248" s="38">
        <v>86000000</v>
      </c>
      <c r="T3248" s="37">
        <v>1</v>
      </c>
      <c r="U3248" s="37">
        <v>1</v>
      </c>
      <c r="V3248" t="str">
        <f t="shared" ref="V3248" si="2792">H3248</f>
        <v>COP</v>
      </c>
    </row>
    <row r="3249" spans="1:22" x14ac:dyDescent="0.2">
      <c r="A3249" t="str">
        <f t="shared" ref="A3249" si="2793">D3249&amp;F3249&amp;E3249</f>
        <v>Servicios fabricante- Microsoft Soporte PremierMicrosoft Soporte PremierSNGP5</v>
      </c>
      <c r="B3249" t="str">
        <f t="shared" ref="B3249" si="2794">E3249&amp;F3249</f>
        <v>SNGP5Microsoft Soporte Premier</v>
      </c>
      <c r="D3249" t="s">
        <v>5156</v>
      </c>
      <c r="E3249" t="s">
        <v>6152</v>
      </c>
      <c r="F3249" s="37" t="s">
        <v>7648</v>
      </c>
      <c r="G3249" s="18" t="str">
        <f t="shared" ref="G3249" si="2795">D3249</f>
        <v>Servicios fabricante- Microsoft Soporte Premier</v>
      </c>
      <c r="H3249" s="18" t="s">
        <v>119</v>
      </c>
      <c r="I3249" s="37" t="s">
        <v>67</v>
      </c>
      <c r="J3249" t="s">
        <v>6153</v>
      </c>
      <c r="K3249" t="s">
        <v>210</v>
      </c>
      <c r="L3249" t="s">
        <v>3940</v>
      </c>
      <c r="M3249" t="s">
        <v>65</v>
      </c>
      <c r="N3249" s="37" t="s">
        <v>5159</v>
      </c>
      <c r="O3249" s="37" t="s">
        <v>5171</v>
      </c>
      <c r="P3249" s="37" t="s">
        <v>1308</v>
      </c>
      <c r="Q3249" t="s">
        <v>6152</v>
      </c>
      <c r="R3249" t="s">
        <v>5160</v>
      </c>
      <c r="S3249" s="38">
        <v>0</v>
      </c>
      <c r="T3249" s="37">
        <v>1</v>
      </c>
      <c r="U3249" s="37">
        <v>1</v>
      </c>
      <c r="V3249" t="str">
        <f t="shared" ref="V3249" si="2796">H3249</f>
        <v>COP</v>
      </c>
    </row>
    <row r="3250" spans="1:22" x14ac:dyDescent="0.2">
      <c r="A3250" t="str">
        <f t="shared" ref="A3250" si="2797">D3250&amp;F3250&amp;E3250</f>
        <v>Servicios fabricante- Microsoft Soporte PremierMicrosoft Soporte PremierSNGP4</v>
      </c>
      <c r="B3250" t="str">
        <f t="shared" ref="B3250" si="2798">E3250&amp;F3250</f>
        <v>SNGP4Microsoft Soporte Premier</v>
      </c>
      <c r="D3250" t="s">
        <v>5156</v>
      </c>
      <c r="E3250" t="s">
        <v>6154</v>
      </c>
      <c r="F3250" s="37" t="s">
        <v>7648</v>
      </c>
      <c r="G3250" s="18" t="str">
        <f t="shared" ref="G3250" si="2799">D3250</f>
        <v>Servicios fabricante- Microsoft Soporte Premier</v>
      </c>
      <c r="H3250" s="18" t="s">
        <v>119</v>
      </c>
      <c r="I3250" s="37" t="s">
        <v>67</v>
      </c>
      <c r="J3250" t="s">
        <v>6155</v>
      </c>
      <c r="K3250" t="s">
        <v>5386</v>
      </c>
      <c r="L3250" t="s">
        <v>3940</v>
      </c>
      <c r="M3250" t="s">
        <v>65</v>
      </c>
      <c r="N3250" s="37" t="s">
        <v>5159</v>
      </c>
      <c r="O3250" s="37" t="s">
        <v>5171</v>
      </c>
      <c r="P3250" s="37" t="s">
        <v>1308</v>
      </c>
      <c r="Q3250" t="s">
        <v>6154</v>
      </c>
      <c r="R3250" t="s">
        <v>5160</v>
      </c>
      <c r="S3250" s="38">
        <v>1506070896</v>
      </c>
      <c r="T3250" s="37">
        <v>1</v>
      </c>
      <c r="U3250" s="37">
        <v>1</v>
      </c>
      <c r="V3250" t="str">
        <f t="shared" ref="V3250" si="2800">H3250</f>
        <v>COP</v>
      </c>
    </row>
    <row r="3251" spans="1:22" x14ac:dyDescent="0.2">
      <c r="A3251" t="str">
        <f t="shared" ref="A3251" si="2801">D3251&amp;F3251&amp;E3251</f>
        <v>Servicios fabricante- Microsoft Soporte PremierMicrosoft Soporte PremierSNGP3</v>
      </c>
      <c r="B3251" t="str">
        <f t="shared" ref="B3251" si="2802">E3251&amp;F3251</f>
        <v>SNGP3Microsoft Soporte Premier</v>
      </c>
      <c r="D3251" t="s">
        <v>5156</v>
      </c>
      <c r="E3251" t="s">
        <v>6156</v>
      </c>
      <c r="F3251" s="37" t="s">
        <v>7648</v>
      </c>
      <c r="G3251" s="18" t="str">
        <f t="shared" ref="G3251" si="2803">D3251</f>
        <v>Servicios fabricante- Microsoft Soporte Premier</v>
      </c>
      <c r="H3251" s="18" t="s">
        <v>119</v>
      </c>
      <c r="I3251" s="37" t="s">
        <v>67</v>
      </c>
      <c r="J3251" t="s">
        <v>6157</v>
      </c>
      <c r="K3251" t="s">
        <v>5386</v>
      </c>
      <c r="L3251" t="s">
        <v>3940</v>
      </c>
      <c r="M3251" t="s">
        <v>65</v>
      </c>
      <c r="N3251" s="37" t="s">
        <v>5159</v>
      </c>
      <c r="O3251" s="37" t="s">
        <v>5171</v>
      </c>
      <c r="P3251" s="37" t="s">
        <v>1308</v>
      </c>
      <c r="Q3251" t="s">
        <v>6156</v>
      </c>
      <c r="R3251" t="s">
        <v>5160</v>
      </c>
      <c r="S3251" s="38">
        <v>1137632284.8</v>
      </c>
      <c r="T3251" s="37">
        <v>1</v>
      </c>
      <c r="U3251" s="37">
        <v>1</v>
      </c>
      <c r="V3251" t="str">
        <f t="shared" ref="V3251" si="2804">H3251</f>
        <v>COP</v>
      </c>
    </row>
    <row r="3252" spans="1:22" x14ac:dyDescent="0.2">
      <c r="A3252" t="str">
        <f t="shared" ref="A3252" si="2805">D3252&amp;F3252&amp;E3252</f>
        <v>Servicios fabricante- Microsoft Soporte PremierMicrosoft Soporte PremierSNGP2</v>
      </c>
      <c r="B3252" t="str">
        <f t="shared" ref="B3252" si="2806">E3252&amp;F3252</f>
        <v>SNGP2Microsoft Soporte Premier</v>
      </c>
      <c r="D3252" t="s">
        <v>5156</v>
      </c>
      <c r="E3252" t="s">
        <v>6158</v>
      </c>
      <c r="F3252" s="37" t="s">
        <v>7648</v>
      </c>
      <c r="G3252" s="18" t="str">
        <f t="shared" ref="G3252" si="2807">D3252</f>
        <v>Servicios fabricante- Microsoft Soporte Premier</v>
      </c>
      <c r="H3252" s="18" t="s">
        <v>119</v>
      </c>
      <c r="I3252" s="37" t="s">
        <v>67</v>
      </c>
      <c r="J3252" t="s">
        <v>6159</v>
      </c>
      <c r="K3252" t="s">
        <v>5386</v>
      </c>
      <c r="L3252" t="s">
        <v>3940</v>
      </c>
      <c r="M3252" t="s">
        <v>65</v>
      </c>
      <c r="N3252" s="37" t="s">
        <v>5159</v>
      </c>
      <c r="O3252" s="37" t="s">
        <v>5171</v>
      </c>
      <c r="P3252" s="37" t="s">
        <v>1308</v>
      </c>
      <c r="Q3252" t="s">
        <v>6158</v>
      </c>
      <c r="R3252" t="s">
        <v>5160</v>
      </c>
      <c r="S3252" s="38">
        <v>762895478.39999998</v>
      </c>
      <c r="T3252" s="37">
        <v>1</v>
      </c>
      <c r="U3252" s="37">
        <v>1</v>
      </c>
      <c r="V3252" t="str">
        <f t="shared" ref="V3252" si="2808">H3252</f>
        <v>COP</v>
      </c>
    </row>
    <row r="3253" spans="1:22" x14ac:dyDescent="0.2">
      <c r="A3253" t="str">
        <f t="shared" ref="A3253" si="2809">D3253&amp;F3253&amp;E3253</f>
        <v>Servicios fabricante- Microsoft Soporte PremierMicrosoft Soporte PremierSNGP1</v>
      </c>
      <c r="B3253" t="str">
        <f t="shared" ref="B3253" si="2810">E3253&amp;F3253</f>
        <v>SNGP1Microsoft Soporte Premier</v>
      </c>
      <c r="D3253" t="s">
        <v>5156</v>
      </c>
      <c r="E3253" t="s">
        <v>6160</v>
      </c>
      <c r="F3253" s="37" t="s">
        <v>7648</v>
      </c>
      <c r="G3253" s="18" t="str">
        <f t="shared" ref="G3253" si="2811">D3253</f>
        <v>Servicios fabricante- Microsoft Soporte Premier</v>
      </c>
      <c r="H3253" s="18" t="s">
        <v>119</v>
      </c>
      <c r="I3253" s="37" t="s">
        <v>67</v>
      </c>
      <c r="J3253" t="s">
        <v>6161</v>
      </c>
      <c r="K3253" t="s">
        <v>5386</v>
      </c>
      <c r="L3253" t="s">
        <v>3940</v>
      </c>
      <c r="M3253" t="s">
        <v>65</v>
      </c>
      <c r="N3253" s="37" t="s">
        <v>5159</v>
      </c>
      <c r="O3253" s="37" t="s">
        <v>5171</v>
      </c>
      <c r="P3253" s="37" t="s">
        <v>1308</v>
      </c>
      <c r="Q3253" t="s">
        <v>6160</v>
      </c>
      <c r="R3253" t="s">
        <v>5160</v>
      </c>
      <c r="S3253" s="38">
        <v>381860476.80000001</v>
      </c>
      <c r="T3253" s="37">
        <v>1</v>
      </c>
      <c r="U3253" s="37">
        <v>1</v>
      </c>
      <c r="V3253" t="str">
        <f t="shared" ref="V3253" si="2812">H3253</f>
        <v>COP</v>
      </c>
    </row>
    <row r="3254" spans="1:22" x14ac:dyDescent="0.2">
      <c r="A3254" t="str">
        <f t="shared" ref="A3254" si="2813">D3254&amp;F3254&amp;E3254</f>
        <v>Servicios fabricante- Microsoft Soporte PremierMicrosoft Soporte PremierSNGO5</v>
      </c>
      <c r="B3254" t="str">
        <f t="shared" ref="B3254" si="2814">E3254&amp;F3254</f>
        <v>SNGO5Microsoft Soporte Premier</v>
      </c>
      <c r="D3254" t="s">
        <v>5156</v>
      </c>
      <c r="E3254" t="s">
        <v>6162</v>
      </c>
      <c r="F3254" s="37" t="s">
        <v>7648</v>
      </c>
      <c r="G3254" s="18" t="str">
        <f t="shared" ref="G3254" si="2815">D3254</f>
        <v>Servicios fabricante- Microsoft Soporte Premier</v>
      </c>
      <c r="H3254" s="18" t="s">
        <v>119</v>
      </c>
      <c r="I3254" s="37" t="s">
        <v>67</v>
      </c>
      <c r="J3254" t="s">
        <v>6163</v>
      </c>
      <c r="K3254" t="s">
        <v>210</v>
      </c>
      <c r="L3254" t="s">
        <v>3940</v>
      </c>
      <c r="M3254" t="s">
        <v>65</v>
      </c>
      <c r="N3254" s="37" t="s">
        <v>5159</v>
      </c>
      <c r="O3254" s="37" t="s">
        <v>5171</v>
      </c>
      <c r="P3254" s="37" t="s">
        <v>1308</v>
      </c>
      <c r="Q3254" t="s">
        <v>6162</v>
      </c>
      <c r="R3254" t="s">
        <v>5160</v>
      </c>
      <c r="S3254" s="38">
        <v>0</v>
      </c>
      <c r="T3254" s="37">
        <v>1</v>
      </c>
      <c r="U3254" s="37">
        <v>1</v>
      </c>
      <c r="V3254" t="str">
        <f t="shared" ref="V3254" si="2816">H3254</f>
        <v>COP</v>
      </c>
    </row>
    <row r="3255" spans="1:22" x14ac:dyDescent="0.2">
      <c r="A3255" t="str">
        <f t="shared" ref="A3255" si="2817">D3255&amp;F3255&amp;E3255</f>
        <v>Servicios fabricante- Microsoft Soporte PremierMicrosoft Soporte PremierSNGO4</v>
      </c>
      <c r="B3255" t="str">
        <f t="shared" ref="B3255" si="2818">E3255&amp;F3255</f>
        <v>SNGO4Microsoft Soporte Premier</v>
      </c>
      <c r="D3255" t="s">
        <v>5156</v>
      </c>
      <c r="E3255" t="s">
        <v>6164</v>
      </c>
      <c r="F3255" s="37" t="s">
        <v>7648</v>
      </c>
      <c r="G3255" s="18" t="str">
        <f t="shared" ref="G3255" si="2819">D3255</f>
        <v>Servicios fabricante- Microsoft Soporte Premier</v>
      </c>
      <c r="H3255" s="18" t="s">
        <v>119</v>
      </c>
      <c r="I3255" s="37" t="s">
        <v>67</v>
      </c>
      <c r="J3255" t="s">
        <v>6165</v>
      </c>
      <c r="K3255" t="s">
        <v>5386</v>
      </c>
      <c r="L3255" t="s">
        <v>3940</v>
      </c>
      <c r="M3255" t="s">
        <v>65</v>
      </c>
      <c r="N3255" s="37" t="s">
        <v>5159</v>
      </c>
      <c r="O3255" s="37" t="s">
        <v>5171</v>
      </c>
      <c r="P3255" s="37" t="s">
        <v>1308</v>
      </c>
      <c r="Q3255" t="s">
        <v>6164</v>
      </c>
      <c r="R3255" t="s">
        <v>5160</v>
      </c>
      <c r="S3255" s="38">
        <v>1506070896</v>
      </c>
      <c r="T3255" s="37">
        <v>1</v>
      </c>
      <c r="U3255" s="37">
        <v>1</v>
      </c>
      <c r="V3255" t="str">
        <f t="shared" ref="V3255" si="2820">H3255</f>
        <v>COP</v>
      </c>
    </row>
    <row r="3256" spans="1:22" x14ac:dyDescent="0.2">
      <c r="A3256" t="str">
        <f t="shared" ref="A3256" si="2821">D3256&amp;F3256&amp;E3256</f>
        <v>Servicios fabricante- Microsoft Soporte PremierMicrosoft Soporte PremierSNGO3</v>
      </c>
      <c r="B3256" t="str">
        <f t="shared" ref="B3256" si="2822">E3256&amp;F3256</f>
        <v>SNGO3Microsoft Soporte Premier</v>
      </c>
      <c r="D3256" t="s">
        <v>5156</v>
      </c>
      <c r="E3256" t="s">
        <v>6166</v>
      </c>
      <c r="F3256" s="37" t="s">
        <v>7648</v>
      </c>
      <c r="G3256" s="18" t="str">
        <f t="shared" ref="G3256" si="2823">D3256</f>
        <v>Servicios fabricante- Microsoft Soporte Premier</v>
      </c>
      <c r="H3256" s="18" t="s">
        <v>119</v>
      </c>
      <c r="I3256" s="37" t="s">
        <v>67</v>
      </c>
      <c r="J3256" t="s">
        <v>6167</v>
      </c>
      <c r="K3256" t="s">
        <v>5386</v>
      </c>
      <c r="L3256" t="s">
        <v>3940</v>
      </c>
      <c r="M3256" t="s">
        <v>65</v>
      </c>
      <c r="N3256" s="37" t="s">
        <v>5159</v>
      </c>
      <c r="O3256" s="37" t="s">
        <v>5171</v>
      </c>
      <c r="P3256" s="37" t="s">
        <v>1308</v>
      </c>
      <c r="Q3256" t="s">
        <v>6166</v>
      </c>
      <c r="R3256" t="s">
        <v>5160</v>
      </c>
      <c r="S3256" s="38">
        <v>1137632284.8</v>
      </c>
      <c r="T3256" s="37">
        <v>1</v>
      </c>
      <c r="U3256" s="37">
        <v>1</v>
      </c>
      <c r="V3256" t="str">
        <f t="shared" ref="V3256" si="2824">H3256</f>
        <v>COP</v>
      </c>
    </row>
    <row r="3257" spans="1:22" x14ac:dyDescent="0.2">
      <c r="A3257" t="str">
        <f t="shared" ref="A3257" si="2825">D3257&amp;F3257&amp;E3257</f>
        <v>Servicios fabricante- Microsoft Soporte PremierMicrosoft Soporte PremierSNGO2</v>
      </c>
      <c r="B3257" t="str">
        <f t="shared" ref="B3257" si="2826">E3257&amp;F3257</f>
        <v>SNGO2Microsoft Soporte Premier</v>
      </c>
      <c r="D3257" t="s">
        <v>5156</v>
      </c>
      <c r="E3257" t="s">
        <v>6168</v>
      </c>
      <c r="F3257" s="37" t="s">
        <v>7648</v>
      </c>
      <c r="G3257" s="18" t="str">
        <f t="shared" ref="G3257" si="2827">D3257</f>
        <v>Servicios fabricante- Microsoft Soporte Premier</v>
      </c>
      <c r="H3257" s="18" t="s">
        <v>119</v>
      </c>
      <c r="I3257" s="37" t="s">
        <v>67</v>
      </c>
      <c r="J3257" t="s">
        <v>6169</v>
      </c>
      <c r="K3257" t="s">
        <v>5386</v>
      </c>
      <c r="L3257" t="s">
        <v>3940</v>
      </c>
      <c r="M3257" t="s">
        <v>65</v>
      </c>
      <c r="N3257" s="37" t="s">
        <v>5159</v>
      </c>
      <c r="O3257" s="37" t="s">
        <v>5171</v>
      </c>
      <c r="P3257" s="37" t="s">
        <v>1308</v>
      </c>
      <c r="Q3257" t="s">
        <v>6168</v>
      </c>
      <c r="R3257" t="s">
        <v>5160</v>
      </c>
      <c r="S3257" s="38">
        <v>762895478.39999998</v>
      </c>
      <c r="T3257" s="37">
        <v>1</v>
      </c>
      <c r="U3257" s="37">
        <v>1</v>
      </c>
      <c r="V3257" t="str">
        <f t="shared" ref="V3257" si="2828">H3257</f>
        <v>COP</v>
      </c>
    </row>
    <row r="3258" spans="1:22" x14ac:dyDescent="0.2">
      <c r="A3258" t="str">
        <f t="shared" ref="A3258" si="2829">D3258&amp;F3258&amp;E3258</f>
        <v>Servicios fabricante- Microsoft Soporte PremierMicrosoft Soporte PremierSNGO1</v>
      </c>
      <c r="B3258" t="str">
        <f t="shared" ref="B3258" si="2830">E3258&amp;F3258</f>
        <v>SNGO1Microsoft Soporte Premier</v>
      </c>
      <c r="D3258" t="s">
        <v>5156</v>
      </c>
      <c r="E3258" t="s">
        <v>6170</v>
      </c>
      <c r="F3258" s="37" t="s">
        <v>7648</v>
      </c>
      <c r="G3258" s="18" t="str">
        <f t="shared" ref="G3258" si="2831">D3258</f>
        <v>Servicios fabricante- Microsoft Soporte Premier</v>
      </c>
      <c r="H3258" s="18" t="s">
        <v>119</v>
      </c>
      <c r="I3258" s="37" t="s">
        <v>67</v>
      </c>
      <c r="J3258" t="s">
        <v>6171</v>
      </c>
      <c r="K3258" t="s">
        <v>5386</v>
      </c>
      <c r="L3258" t="s">
        <v>3940</v>
      </c>
      <c r="M3258" t="s">
        <v>65</v>
      </c>
      <c r="N3258" s="37" t="s">
        <v>5159</v>
      </c>
      <c r="O3258" s="37" t="s">
        <v>5171</v>
      </c>
      <c r="P3258" s="37" t="s">
        <v>1308</v>
      </c>
      <c r="Q3258" t="s">
        <v>6170</v>
      </c>
      <c r="R3258" t="s">
        <v>5160</v>
      </c>
      <c r="S3258" s="38">
        <v>381860476.80000001</v>
      </c>
      <c r="T3258" s="37">
        <v>1</v>
      </c>
      <c r="U3258" s="37">
        <v>1</v>
      </c>
      <c r="V3258" t="str">
        <f t="shared" ref="V3258" si="2832">H3258</f>
        <v>COP</v>
      </c>
    </row>
    <row r="3259" spans="1:22" x14ac:dyDescent="0.2">
      <c r="A3259" t="str">
        <f t="shared" ref="A3259" si="2833">D3259&amp;F3259&amp;E3259</f>
        <v>Servicios fabricante- Microsoft Soporte PremierMicrosoft Soporte PremierSNGL</v>
      </c>
      <c r="B3259" t="str">
        <f t="shared" ref="B3259" si="2834">E3259&amp;F3259</f>
        <v>SNGLMicrosoft Soporte Premier</v>
      </c>
      <c r="D3259" t="s">
        <v>5156</v>
      </c>
      <c r="E3259" t="s">
        <v>6172</v>
      </c>
      <c r="F3259" s="37" t="s">
        <v>7648</v>
      </c>
      <c r="G3259" s="18" t="str">
        <f t="shared" ref="G3259" si="2835">D3259</f>
        <v>Servicios fabricante- Microsoft Soporte Premier</v>
      </c>
      <c r="H3259" s="18" t="s">
        <v>119</v>
      </c>
      <c r="I3259" s="37" t="s">
        <v>67</v>
      </c>
      <c r="J3259" t="s">
        <v>6173</v>
      </c>
      <c r="K3259" t="s">
        <v>65</v>
      </c>
      <c r="L3259" t="s">
        <v>3940</v>
      </c>
      <c r="M3259" t="s">
        <v>65</v>
      </c>
      <c r="N3259" s="37" t="s">
        <v>5159</v>
      </c>
      <c r="O3259" s="37" t="s">
        <v>5171</v>
      </c>
      <c r="P3259" s="37" t="s">
        <v>1308</v>
      </c>
      <c r="Q3259" t="s">
        <v>6172</v>
      </c>
      <c r="R3259" t="s">
        <v>5160</v>
      </c>
      <c r="S3259" s="38">
        <v>112800000</v>
      </c>
      <c r="T3259" s="37">
        <v>1</v>
      </c>
      <c r="U3259" s="37">
        <v>1</v>
      </c>
      <c r="V3259" t="str">
        <f t="shared" ref="V3259" si="2836">H3259</f>
        <v>COP</v>
      </c>
    </row>
    <row r="3260" spans="1:22" x14ac:dyDescent="0.2">
      <c r="A3260" t="str">
        <f t="shared" ref="A3260" si="2837">D3260&amp;F3260&amp;E3260</f>
        <v>Servicios fabricante- Microsoft Soporte PremierMicrosoft Soporte PremierSNGE</v>
      </c>
      <c r="B3260" t="str">
        <f t="shared" ref="B3260" si="2838">E3260&amp;F3260</f>
        <v>SNGEMicrosoft Soporte Premier</v>
      </c>
      <c r="D3260" t="s">
        <v>5156</v>
      </c>
      <c r="E3260" t="s">
        <v>6174</v>
      </c>
      <c r="F3260" s="37" t="s">
        <v>7648</v>
      </c>
      <c r="G3260" s="18" t="str">
        <f t="shared" ref="G3260" si="2839">D3260</f>
        <v>Servicios fabricante- Microsoft Soporte Premier</v>
      </c>
      <c r="H3260" s="18" t="s">
        <v>119</v>
      </c>
      <c r="I3260" s="37" t="s">
        <v>67</v>
      </c>
      <c r="J3260" t="s">
        <v>6175</v>
      </c>
      <c r="K3260" t="s">
        <v>65</v>
      </c>
      <c r="L3260" t="s">
        <v>3940</v>
      </c>
      <c r="M3260" t="s">
        <v>65</v>
      </c>
      <c r="N3260" s="37" t="s">
        <v>5159</v>
      </c>
      <c r="O3260" s="37" t="s">
        <v>5171</v>
      </c>
      <c r="P3260" s="37" t="s">
        <v>1308</v>
      </c>
      <c r="Q3260" t="s">
        <v>6174</v>
      </c>
      <c r="R3260" t="s">
        <v>5160</v>
      </c>
      <c r="S3260" s="38">
        <v>339200000</v>
      </c>
      <c r="T3260" s="37">
        <v>1</v>
      </c>
      <c r="U3260" s="37">
        <v>1</v>
      </c>
      <c r="V3260" t="str">
        <f t="shared" ref="V3260" si="2840">H3260</f>
        <v>COP</v>
      </c>
    </row>
    <row r="3261" spans="1:22" x14ac:dyDescent="0.2">
      <c r="A3261" t="str">
        <f t="shared" ref="A3261" si="2841">D3261&amp;F3261&amp;E3261</f>
        <v>Servicios fabricante- Microsoft Soporte PremierMicrosoft Soporte PremierSNGC</v>
      </c>
      <c r="B3261" t="str">
        <f t="shared" ref="B3261" si="2842">E3261&amp;F3261</f>
        <v>SNGCMicrosoft Soporte Premier</v>
      </c>
      <c r="D3261" t="s">
        <v>5156</v>
      </c>
      <c r="E3261" t="s">
        <v>6176</v>
      </c>
      <c r="F3261" s="37" t="s">
        <v>7648</v>
      </c>
      <c r="G3261" s="18" t="str">
        <f t="shared" ref="G3261" si="2843">D3261</f>
        <v>Servicios fabricante- Microsoft Soporte Premier</v>
      </c>
      <c r="H3261" s="18" t="s">
        <v>119</v>
      </c>
      <c r="I3261" s="37" t="s">
        <v>67</v>
      </c>
      <c r="J3261" t="s">
        <v>6177</v>
      </c>
      <c r="K3261" t="s">
        <v>65</v>
      </c>
      <c r="L3261" t="s">
        <v>3940</v>
      </c>
      <c r="M3261" t="s">
        <v>65</v>
      </c>
      <c r="N3261" s="37" t="s">
        <v>5159</v>
      </c>
      <c r="O3261" s="37" t="s">
        <v>5171</v>
      </c>
      <c r="P3261" s="37" t="s">
        <v>1308</v>
      </c>
      <c r="Q3261" t="s">
        <v>6176</v>
      </c>
      <c r="R3261" t="s">
        <v>5160</v>
      </c>
      <c r="S3261" s="38">
        <v>56800000</v>
      </c>
      <c r="T3261" s="37">
        <v>1</v>
      </c>
      <c r="U3261" s="37">
        <v>1</v>
      </c>
      <c r="V3261" t="str">
        <f t="shared" ref="V3261" si="2844">H3261</f>
        <v>COP</v>
      </c>
    </row>
    <row r="3262" spans="1:22" x14ac:dyDescent="0.2">
      <c r="A3262" t="str">
        <f t="shared" ref="A3262" si="2845">D3262&amp;F3262&amp;E3262</f>
        <v>Servicios fabricante- Microsoft Soporte PremierMicrosoft Soporte PremierSNGA</v>
      </c>
      <c r="B3262" t="str">
        <f t="shared" ref="B3262" si="2846">E3262&amp;F3262</f>
        <v>SNGAMicrosoft Soporte Premier</v>
      </c>
      <c r="D3262" t="s">
        <v>5156</v>
      </c>
      <c r="E3262" t="s">
        <v>6178</v>
      </c>
      <c r="F3262" s="37" t="s">
        <v>7648</v>
      </c>
      <c r="G3262" s="18" t="str">
        <f t="shared" ref="G3262" si="2847">D3262</f>
        <v>Servicios fabricante- Microsoft Soporte Premier</v>
      </c>
      <c r="H3262" s="18" t="s">
        <v>119</v>
      </c>
      <c r="I3262" s="37" t="s">
        <v>67</v>
      </c>
      <c r="J3262" t="s">
        <v>6179</v>
      </c>
      <c r="K3262" t="s">
        <v>65</v>
      </c>
      <c r="L3262" t="s">
        <v>3940</v>
      </c>
      <c r="M3262" t="s">
        <v>65</v>
      </c>
      <c r="N3262" s="37" t="s">
        <v>5159</v>
      </c>
      <c r="O3262" s="37" t="s">
        <v>5171</v>
      </c>
      <c r="P3262" s="37" t="s">
        <v>1308</v>
      </c>
      <c r="Q3262" t="s">
        <v>6178</v>
      </c>
      <c r="R3262" t="s">
        <v>5160</v>
      </c>
      <c r="S3262" s="38">
        <v>86000000</v>
      </c>
      <c r="T3262" s="37">
        <v>1</v>
      </c>
      <c r="U3262" s="37">
        <v>1</v>
      </c>
      <c r="V3262" t="str">
        <f t="shared" ref="V3262" si="2848">H3262</f>
        <v>COP</v>
      </c>
    </row>
    <row r="3263" spans="1:22" x14ac:dyDescent="0.2">
      <c r="A3263" t="str">
        <f t="shared" ref="A3263" si="2849">D3263&amp;F3263&amp;E3263</f>
        <v>Servicios fabricante- Microsoft Soporte PremierMicrosoft Soporte PremierSNBT</v>
      </c>
      <c r="B3263" t="str">
        <f t="shared" ref="B3263" si="2850">E3263&amp;F3263</f>
        <v>SNBTMicrosoft Soporte Premier</v>
      </c>
      <c r="D3263" t="s">
        <v>5156</v>
      </c>
      <c r="E3263" t="s">
        <v>6180</v>
      </c>
      <c r="F3263" s="37" t="s">
        <v>7648</v>
      </c>
      <c r="G3263" s="18" t="str">
        <f t="shared" ref="G3263" si="2851">D3263</f>
        <v>Servicios fabricante- Microsoft Soporte Premier</v>
      </c>
      <c r="H3263" s="18" t="s">
        <v>119</v>
      </c>
      <c r="I3263" s="37" t="s">
        <v>67</v>
      </c>
      <c r="J3263" t="s">
        <v>6181</v>
      </c>
      <c r="K3263" t="s">
        <v>65</v>
      </c>
      <c r="L3263" t="s">
        <v>3940</v>
      </c>
      <c r="M3263" t="s">
        <v>65</v>
      </c>
      <c r="N3263" s="37" t="s">
        <v>5159</v>
      </c>
      <c r="O3263" s="37" t="s">
        <v>5171</v>
      </c>
      <c r="P3263" s="37" t="s">
        <v>1308</v>
      </c>
      <c r="Q3263" t="s">
        <v>6180</v>
      </c>
      <c r="R3263" t="s">
        <v>5160</v>
      </c>
      <c r="S3263" s="38">
        <v>86000000</v>
      </c>
      <c r="T3263" s="37">
        <v>1</v>
      </c>
      <c r="U3263" s="37">
        <v>1</v>
      </c>
      <c r="V3263" t="str">
        <f t="shared" ref="V3263" si="2852">H3263</f>
        <v>COP</v>
      </c>
    </row>
    <row r="3264" spans="1:22" x14ac:dyDescent="0.2">
      <c r="A3264" t="str">
        <f t="shared" ref="A3264" si="2853">D3264&amp;F3264&amp;E3264</f>
        <v>Servicios fabricante- Microsoft Soporte PremierMicrosoft Soporte PremierSNBR</v>
      </c>
      <c r="B3264" t="str">
        <f t="shared" ref="B3264" si="2854">E3264&amp;F3264</f>
        <v>SNBRMicrosoft Soporte Premier</v>
      </c>
      <c r="D3264" t="s">
        <v>5156</v>
      </c>
      <c r="E3264" t="s">
        <v>6182</v>
      </c>
      <c r="F3264" s="37" t="s">
        <v>7648</v>
      </c>
      <c r="G3264" s="18" t="str">
        <f t="shared" ref="G3264" si="2855">D3264</f>
        <v>Servicios fabricante- Microsoft Soporte Premier</v>
      </c>
      <c r="H3264" s="18" t="s">
        <v>119</v>
      </c>
      <c r="I3264" s="37" t="s">
        <v>67</v>
      </c>
      <c r="J3264" t="s">
        <v>6183</v>
      </c>
      <c r="K3264" t="s">
        <v>65</v>
      </c>
      <c r="L3264" t="s">
        <v>3940</v>
      </c>
      <c r="M3264" t="s">
        <v>65</v>
      </c>
      <c r="N3264" s="37" t="s">
        <v>5159</v>
      </c>
      <c r="O3264" s="37" t="s">
        <v>5171</v>
      </c>
      <c r="P3264" s="37" t="s">
        <v>1308</v>
      </c>
      <c r="Q3264" t="s">
        <v>6182</v>
      </c>
      <c r="R3264" t="s">
        <v>5160</v>
      </c>
      <c r="S3264" s="38">
        <v>86000000</v>
      </c>
      <c r="T3264" s="37">
        <v>1</v>
      </c>
      <c r="U3264" s="37">
        <v>1</v>
      </c>
      <c r="V3264" t="str">
        <f t="shared" ref="V3264" si="2856">H3264</f>
        <v>COP</v>
      </c>
    </row>
    <row r="3265" spans="1:22" x14ac:dyDescent="0.2">
      <c r="A3265" t="str">
        <f t="shared" ref="A3265" si="2857">D3265&amp;F3265&amp;E3265</f>
        <v>Servicios fabricante- Microsoft Soporte PremierMicrosoft Soporte PremierSNBO</v>
      </c>
      <c r="B3265" t="str">
        <f t="shared" ref="B3265" si="2858">E3265&amp;F3265</f>
        <v>SNBOMicrosoft Soporte Premier</v>
      </c>
      <c r="D3265" t="s">
        <v>5156</v>
      </c>
      <c r="E3265" t="s">
        <v>6184</v>
      </c>
      <c r="F3265" s="37" t="s">
        <v>7648</v>
      </c>
      <c r="G3265" s="18" t="str">
        <f t="shared" ref="G3265" si="2859">D3265</f>
        <v>Servicios fabricante- Microsoft Soporte Premier</v>
      </c>
      <c r="H3265" s="18" t="s">
        <v>119</v>
      </c>
      <c r="I3265" s="37" t="s">
        <v>67</v>
      </c>
      <c r="J3265" t="s">
        <v>6185</v>
      </c>
      <c r="K3265" t="s">
        <v>65</v>
      </c>
      <c r="L3265" t="s">
        <v>3940</v>
      </c>
      <c r="M3265" t="s">
        <v>65</v>
      </c>
      <c r="N3265" s="37" t="s">
        <v>5159</v>
      </c>
      <c r="O3265" s="37" t="s">
        <v>5171</v>
      </c>
      <c r="P3265" s="37" t="s">
        <v>1308</v>
      </c>
      <c r="Q3265" t="s">
        <v>6184</v>
      </c>
      <c r="R3265" t="s">
        <v>5160</v>
      </c>
      <c r="S3265" s="38">
        <v>343200000</v>
      </c>
      <c r="T3265" s="37">
        <v>1</v>
      </c>
      <c r="U3265" s="37">
        <v>1</v>
      </c>
      <c r="V3265" t="str">
        <f t="shared" ref="V3265" si="2860">H3265</f>
        <v>COP</v>
      </c>
    </row>
    <row r="3266" spans="1:22" x14ac:dyDescent="0.2">
      <c r="A3266" t="str">
        <f t="shared" ref="A3266" si="2861">D3266&amp;F3266&amp;E3266</f>
        <v>Servicios fabricante- Microsoft Soporte PremierMicrosoft Soporte PremierSNBE</v>
      </c>
      <c r="B3266" t="str">
        <f t="shared" ref="B3266" si="2862">E3266&amp;F3266</f>
        <v>SNBEMicrosoft Soporte Premier</v>
      </c>
      <c r="D3266" t="s">
        <v>5156</v>
      </c>
      <c r="E3266" t="s">
        <v>6186</v>
      </c>
      <c r="F3266" s="37" t="s">
        <v>7648</v>
      </c>
      <c r="G3266" s="18" t="str">
        <f t="shared" ref="G3266" si="2863">D3266</f>
        <v>Servicios fabricante- Microsoft Soporte Premier</v>
      </c>
      <c r="H3266" s="18" t="s">
        <v>119</v>
      </c>
      <c r="I3266" s="37" t="s">
        <v>67</v>
      </c>
      <c r="J3266" t="s">
        <v>6187</v>
      </c>
      <c r="K3266" t="s">
        <v>65</v>
      </c>
      <c r="L3266" t="s">
        <v>3940</v>
      </c>
      <c r="M3266" t="s">
        <v>65</v>
      </c>
      <c r="N3266" s="37" t="s">
        <v>5159</v>
      </c>
      <c r="O3266" s="37" t="s">
        <v>5171</v>
      </c>
      <c r="P3266" s="37" t="s">
        <v>1308</v>
      </c>
      <c r="Q3266" t="s">
        <v>6186</v>
      </c>
      <c r="R3266" t="s">
        <v>5160</v>
      </c>
      <c r="S3266" s="38">
        <v>86000000</v>
      </c>
      <c r="T3266" s="37">
        <v>1</v>
      </c>
      <c r="U3266" s="37">
        <v>1</v>
      </c>
      <c r="V3266" t="str">
        <f t="shared" ref="V3266" si="2864">H3266</f>
        <v>COP</v>
      </c>
    </row>
    <row r="3267" spans="1:22" x14ac:dyDescent="0.2">
      <c r="A3267" t="str">
        <f t="shared" ref="A3267" si="2865">D3267&amp;F3267&amp;E3267</f>
        <v>Servicios fabricante- Microsoft Soporte PremierMicrosoft Soporte PremierSNBC</v>
      </c>
      <c r="B3267" t="str">
        <f t="shared" ref="B3267" si="2866">E3267&amp;F3267</f>
        <v>SNBCMicrosoft Soporte Premier</v>
      </c>
      <c r="D3267" t="s">
        <v>5156</v>
      </c>
      <c r="E3267" t="s">
        <v>6188</v>
      </c>
      <c r="F3267" s="37" t="s">
        <v>7648</v>
      </c>
      <c r="G3267" s="18" t="str">
        <f t="shared" ref="G3267" si="2867">D3267</f>
        <v>Servicios fabricante- Microsoft Soporte Premier</v>
      </c>
      <c r="H3267" s="18" t="s">
        <v>119</v>
      </c>
      <c r="I3267" s="37" t="s">
        <v>67</v>
      </c>
      <c r="J3267" t="s">
        <v>6189</v>
      </c>
      <c r="K3267" t="s">
        <v>65</v>
      </c>
      <c r="L3267" t="s">
        <v>3940</v>
      </c>
      <c r="M3267" t="s">
        <v>65</v>
      </c>
      <c r="N3267" s="37" t="s">
        <v>5159</v>
      </c>
      <c r="O3267" s="37" t="s">
        <v>5171</v>
      </c>
      <c r="P3267" s="37" t="s">
        <v>1308</v>
      </c>
      <c r="Q3267" t="s">
        <v>6188</v>
      </c>
      <c r="R3267" t="s">
        <v>5160</v>
      </c>
      <c r="S3267" s="38">
        <v>86000000</v>
      </c>
      <c r="T3267" s="37">
        <v>1</v>
      </c>
      <c r="U3267" s="37">
        <v>1</v>
      </c>
      <c r="V3267" t="str">
        <f t="shared" ref="V3267" si="2868">H3267</f>
        <v>COP</v>
      </c>
    </row>
    <row r="3268" spans="1:22" x14ac:dyDescent="0.2">
      <c r="A3268" t="str">
        <f t="shared" ref="A3268" si="2869">D3268&amp;F3268&amp;E3268</f>
        <v>Servicios fabricante- Microsoft Soporte PremierMicrosoft Soporte PremierSNBA</v>
      </c>
      <c r="B3268" t="str">
        <f t="shared" ref="B3268" si="2870">E3268&amp;F3268</f>
        <v>SNBAMicrosoft Soporte Premier</v>
      </c>
      <c r="D3268" t="s">
        <v>5156</v>
      </c>
      <c r="E3268" t="s">
        <v>6190</v>
      </c>
      <c r="F3268" s="37" t="s">
        <v>7648</v>
      </c>
      <c r="G3268" s="18" t="str">
        <f t="shared" ref="G3268" si="2871">D3268</f>
        <v>Servicios fabricante- Microsoft Soporte Premier</v>
      </c>
      <c r="H3268" s="18" t="s">
        <v>119</v>
      </c>
      <c r="I3268" s="37" t="s">
        <v>67</v>
      </c>
      <c r="J3268" t="s">
        <v>6191</v>
      </c>
      <c r="K3268" t="s">
        <v>65</v>
      </c>
      <c r="L3268" t="s">
        <v>3940</v>
      </c>
      <c r="M3268" t="s">
        <v>65</v>
      </c>
      <c r="N3268" s="37" t="s">
        <v>5159</v>
      </c>
      <c r="O3268" s="37" t="s">
        <v>5171</v>
      </c>
      <c r="P3268" s="37" t="s">
        <v>1308</v>
      </c>
      <c r="Q3268" t="s">
        <v>6190</v>
      </c>
      <c r="R3268" t="s">
        <v>5160</v>
      </c>
      <c r="S3268" s="38">
        <v>35200000</v>
      </c>
      <c r="T3268" s="37">
        <v>1</v>
      </c>
      <c r="U3268" s="37">
        <v>1</v>
      </c>
      <c r="V3268" t="str">
        <f t="shared" ref="V3268" si="2872">H3268</f>
        <v>COP</v>
      </c>
    </row>
    <row r="3269" spans="1:22" x14ac:dyDescent="0.2">
      <c r="A3269" t="str">
        <f t="shared" ref="A3269" si="2873">D3269&amp;F3269&amp;E3269</f>
        <v>Servicios fabricante- Microsoft Soporte PremierMicrosoft Soporte PremierSMUR</v>
      </c>
      <c r="B3269" t="str">
        <f t="shared" ref="B3269" si="2874">E3269&amp;F3269</f>
        <v>SMURMicrosoft Soporte Premier</v>
      </c>
      <c r="D3269" t="s">
        <v>5156</v>
      </c>
      <c r="E3269" t="s">
        <v>6192</v>
      </c>
      <c r="F3269" s="37" t="s">
        <v>7648</v>
      </c>
      <c r="G3269" s="18" t="str">
        <f t="shared" ref="G3269" si="2875">D3269</f>
        <v>Servicios fabricante- Microsoft Soporte Premier</v>
      </c>
      <c r="H3269" s="18" t="s">
        <v>119</v>
      </c>
      <c r="I3269" s="37" t="s">
        <v>67</v>
      </c>
      <c r="J3269" t="s">
        <v>6193</v>
      </c>
      <c r="K3269" t="s">
        <v>65</v>
      </c>
      <c r="L3269" t="s">
        <v>3940</v>
      </c>
      <c r="M3269" t="s">
        <v>65</v>
      </c>
      <c r="N3269" s="37" t="s">
        <v>5159</v>
      </c>
      <c r="O3269" s="37" t="s">
        <v>66</v>
      </c>
      <c r="P3269" s="37" t="s">
        <v>1308</v>
      </c>
      <c r="Q3269" t="s">
        <v>6192</v>
      </c>
      <c r="R3269" t="s">
        <v>5160</v>
      </c>
      <c r="S3269" s="38">
        <v>19200000</v>
      </c>
      <c r="T3269" s="37">
        <v>1</v>
      </c>
      <c r="U3269" s="37">
        <v>1</v>
      </c>
      <c r="V3269" t="str">
        <f t="shared" ref="V3269" si="2876">H3269</f>
        <v>COP</v>
      </c>
    </row>
    <row r="3270" spans="1:22" x14ac:dyDescent="0.2">
      <c r="A3270" t="str">
        <f t="shared" ref="A3270" si="2877">D3270&amp;F3270&amp;E3270</f>
        <v>Servicios fabricante- Microsoft Soporte PremierMicrosoft Soporte PremierSMUP</v>
      </c>
      <c r="B3270" t="str">
        <f t="shared" ref="B3270" si="2878">E3270&amp;F3270</f>
        <v>SMUPMicrosoft Soporte Premier</v>
      </c>
      <c r="D3270" t="s">
        <v>5156</v>
      </c>
      <c r="E3270" t="s">
        <v>6194</v>
      </c>
      <c r="F3270" s="37" t="s">
        <v>7648</v>
      </c>
      <c r="G3270" s="18" t="str">
        <f t="shared" ref="G3270" si="2879">D3270</f>
        <v>Servicios fabricante- Microsoft Soporte Premier</v>
      </c>
      <c r="H3270" s="18" t="s">
        <v>119</v>
      </c>
      <c r="I3270" s="37" t="s">
        <v>67</v>
      </c>
      <c r="J3270" t="s">
        <v>6195</v>
      </c>
      <c r="K3270" t="s">
        <v>65</v>
      </c>
      <c r="L3270" t="s">
        <v>3940</v>
      </c>
      <c r="M3270" t="s">
        <v>65</v>
      </c>
      <c r="N3270" s="37" t="s">
        <v>5159</v>
      </c>
      <c r="O3270" s="37" t="s">
        <v>66</v>
      </c>
      <c r="P3270" s="37" t="s">
        <v>1308</v>
      </c>
      <c r="Q3270" t="s">
        <v>6194</v>
      </c>
      <c r="R3270" t="s">
        <v>5160</v>
      </c>
      <c r="S3270" s="38">
        <v>10800000</v>
      </c>
      <c r="T3270" s="37">
        <v>1</v>
      </c>
      <c r="U3270" s="37">
        <v>1</v>
      </c>
      <c r="V3270" t="str">
        <f t="shared" ref="V3270" si="2880">H3270</f>
        <v>COP</v>
      </c>
    </row>
    <row r="3271" spans="1:22" x14ac:dyDescent="0.2">
      <c r="A3271" t="str">
        <f t="shared" ref="A3271" si="2881">D3271&amp;F3271&amp;E3271</f>
        <v>Servicios fabricante- Microsoft Soporte PremierMicrosoft Soporte PremierSMUO</v>
      </c>
      <c r="B3271" t="str">
        <f t="shared" ref="B3271" si="2882">E3271&amp;F3271</f>
        <v>SMUOMicrosoft Soporte Premier</v>
      </c>
      <c r="D3271" t="s">
        <v>5156</v>
      </c>
      <c r="E3271" t="s">
        <v>6196</v>
      </c>
      <c r="F3271" s="37" t="s">
        <v>7648</v>
      </c>
      <c r="G3271" s="18" t="str">
        <f t="shared" ref="G3271" si="2883">D3271</f>
        <v>Servicios fabricante- Microsoft Soporte Premier</v>
      </c>
      <c r="H3271" s="18" t="s">
        <v>119</v>
      </c>
      <c r="I3271" s="37" t="s">
        <v>67</v>
      </c>
      <c r="J3271" t="s">
        <v>6197</v>
      </c>
      <c r="K3271" t="s">
        <v>65</v>
      </c>
      <c r="L3271" t="s">
        <v>3940</v>
      </c>
      <c r="M3271" t="s">
        <v>65</v>
      </c>
      <c r="N3271" s="37" t="s">
        <v>5159</v>
      </c>
      <c r="O3271" s="37" t="s">
        <v>66</v>
      </c>
      <c r="P3271" s="37" t="s">
        <v>1308</v>
      </c>
      <c r="Q3271" t="s">
        <v>6196</v>
      </c>
      <c r="R3271" t="s">
        <v>5160</v>
      </c>
      <c r="S3271" s="38">
        <v>28400000</v>
      </c>
      <c r="T3271" s="37">
        <v>1</v>
      </c>
      <c r="U3271" s="37">
        <v>1</v>
      </c>
      <c r="V3271" t="str">
        <f t="shared" ref="V3271" si="2884">H3271</f>
        <v>COP</v>
      </c>
    </row>
    <row r="3272" spans="1:22" x14ac:dyDescent="0.2">
      <c r="A3272" t="str">
        <f t="shared" ref="A3272" si="2885">D3272&amp;F3272&amp;E3272</f>
        <v>Servicios fabricante- Microsoft Soporte PremierMicrosoft Soporte PremierSMUI</v>
      </c>
      <c r="B3272" t="str">
        <f t="shared" ref="B3272" si="2886">E3272&amp;F3272</f>
        <v>SMUIMicrosoft Soporte Premier</v>
      </c>
      <c r="D3272" t="s">
        <v>5156</v>
      </c>
      <c r="E3272" t="s">
        <v>6198</v>
      </c>
      <c r="F3272" s="37" t="s">
        <v>7648</v>
      </c>
      <c r="G3272" s="18" t="str">
        <f t="shared" ref="G3272" si="2887">D3272</f>
        <v>Servicios fabricante- Microsoft Soporte Premier</v>
      </c>
      <c r="H3272" s="18" t="s">
        <v>119</v>
      </c>
      <c r="I3272" s="37" t="s">
        <v>67</v>
      </c>
      <c r="J3272" t="s">
        <v>6199</v>
      </c>
      <c r="K3272" t="s">
        <v>65</v>
      </c>
      <c r="L3272" t="s">
        <v>3940</v>
      </c>
      <c r="M3272" t="s">
        <v>65</v>
      </c>
      <c r="N3272" s="37" t="s">
        <v>5159</v>
      </c>
      <c r="O3272" s="37" t="s">
        <v>66</v>
      </c>
      <c r="P3272" s="37" t="s">
        <v>1308</v>
      </c>
      <c r="Q3272" t="s">
        <v>6198</v>
      </c>
      <c r="R3272" t="s">
        <v>5160</v>
      </c>
      <c r="S3272" s="38">
        <v>6000000</v>
      </c>
      <c r="T3272" s="37">
        <v>1</v>
      </c>
      <c r="U3272" s="37">
        <v>1</v>
      </c>
      <c r="V3272" t="str">
        <f t="shared" ref="V3272" si="2888">H3272</f>
        <v>COP</v>
      </c>
    </row>
    <row r="3273" spans="1:22" x14ac:dyDescent="0.2">
      <c r="A3273" t="str">
        <f t="shared" ref="A3273" si="2889">D3273&amp;F3273&amp;E3273</f>
        <v>Servicios fabricante- Microsoft Soporte PremierMicrosoft Soporte PremierSMUC</v>
      </c>
      <c r="B3273" t="str">
        <f t="shared" ref="B3273" si="2890">E3273&amp;F3273</f>
        <v>SMUCMicrosoft Soporte Premier</v>
      </c>
      <c r="D3273" t="s">
        <v>5156</v>
      </c>
      <c r="E3273" t="s">
        <v>6200</v>
      </c>
      <c r="F3273" s="37" t="s">
        <v>7648</v>
      </c>
      <c r="G3273" s="18" t="str">
        <f t="shared" ref="G3273" si="2891">D3273</f>
        <v>Servicios fabricante- Microsoft Soporte Premier</v>
      </c>
      <c r="H3273" s="18" t="s">
        <v>119</v>
      </c>
      <c r="I3273" s="37" t="s">
        <v>67</v>
      </c>
      <c r="J3273" t="s">
        <v>6201</v>
      </c>
      <c r="K3273" t="s">
        <v>65</v>
      </c>
      <c r="L3273" t="s">
        <v>3940</v>
      </c>
      <c r="M3273" t="s">
        <v>65</v>
      </c>
      <c r="N3273" s="37" t="s">
        <v>5159</v>
      </c>
      <c r="O3273" s="37" t="s">
        <v>66</v>
      </c>
      <c r="P3273" s="37" t="s">
        <v>1308</v>
      </c>
      <c r="Q3273" t="s">
        <v>6200</v>
      </c>
      <c r="R3273" t="s">
        <v>5160</v>
      </c>
      <c r="S3273" s="38">
        <v>46800000</v>
      </c>
      <c r="T3273" s="37">
        <v>1</v>
      </c>
      <c r="U3273" s="37">
        <v>1</v>
      </c>
      <c r="V3273" t="str">
        <f t="shared" ref="V3273" si="2892">H3273</f>
        <v>COP</v>
      </c>
    </row>
    <row r="3274" spans="1:22" x14ac:dyDescent="0.2">
      <c r="A3274" t="str">
        <f t="shared" ref="A3274" si="2893">D3274&amp;F3274&amp;E3274</f>
        <v>Servicios fabricante- Microsoft Soporte PremierMicrosoft Soporte PremierSMUA</v>
      </c>
      <c r="B3274" t="str">
        <f t="shared" ref="B3274" si="2894">E3274&amp;F3274</f>
        <v>SMUAMicrosoft Soporte Premier</v>
      </c>
      <c r="D3274" t="s">
        <v>5156</v>
      </c>
      <c r="E3274" t="s">
        <v>6202</v>
      </c>
      <c r="F3274" s="37" t="s">
        <v>7648</v>
      </c>
      <c r="G3274" s="18" t="str">
        <f t="shared" ref="G3274" si="2895">D3274</f>
        <v>Servicios fabricante- Microsoft Soporte Premier</v>
      </c>
      <c r="H3274" s="18" t="s">
        <v>119</v>
      </c>
      <c r="I3274" s="37" t="s">
        <v>67</v>
      </c>
      <c r="J3274" t="s">
        <v>6203</v>
      </c>
      <c r="K3274" t="s">
        <v>65</v>
      </c>
      <c r="L3274" t="s">
        <v>3940</v>
      </c>
      <c r="M3274" t="s">
        <v>65</v>
      </c>
      <c r="N3274" s="37" t="s">
        <v>5159</v>
      </c>
      <c r="O3274" s="37" t="s">
        <v>66</v>
      </c>
      <c r="P3274" s="37" t="s">
        <v>1308</v>
      </c>
      <c r="Q3274" t="s">
        <v>6202</v>
      </c>
      <c r="R3274" t="s">
        <v>5160</v>
      </c>
      <c r="S3274" s="38">
        <v>37600000</v>
      </c>
      <c r="T3274" s="37">
        <v>1</v>
      </c>
      <c r="U3274" s="37">
        <v>1</v>
      </c>
      <c r="V3274" t="str">
        <f t="shared" ref="V3274" si="2896">H3274</f>
        <v>COP</v>
      </c>
    </row>
    <row r="3275" spans="1:22" x14ac:dyDescent="0.2">
      <c r="A3275" t="str">
        <f t="shared" ref="A3275" si="2897">D3275&amp;F3275&amp;E3275</f>
        <v>Servicios fabricante- Microsoft Soporte PremierMicrosoft Soporte PremierSMTT</v>
      </c>
      <c r="B3275" t="str">
        <f t="shared" ref="B3275" si="2898">E3275&amp;F3275</f>
        <v>SMTTMicrosoft Soporte Premier</v>
      </c>
      <c r="D3275" t="s">
        <v>5156</v>
      </c>
      <c r="E3275" t="s">
        <v>6204</v>
      </c>
      <c r="F3275" s="37" t="s">
        <v>7648</v>
      </c>
      <c r="G3275" s="18" t="str">
        <f t="shared" ref="G3275" si="2899">D3275</f>
        <v>Servicios fabricante- Microsoft Soporte Premier</v>
      </c>
      <c r="H3275" s="18" t="s">
        <v>119</v>
      </c>
      <c r="I3275" s="37" t="s">
        <v>67</v>
      </c>
      <c r="J3275" t="s">
        <v>6205</v>
      </c>
      <c r="K3275" t="s">
        <v>65</v>
      </c>
      <c r="L3275" t="s">
        <v>3940</v>
      </c>
      <c r="M3275" t="s">
        <v>65</v>
      </c>
      <c r="N3275" s="37" t="s">
        <v>5159</v>
      </c>
      <c r="O3275" s="37" t="s">
        <v>66</v>
      </c>
      <c r="P3275" s="37" t="s">
        <v>1308</v>
      </c>
      <c r="Q3275" t="s">
        <v>6204</v>
      </c>
      <c r="R3275" t="s">
        <v>5160</v>
      </c>
      <c r="S3275" s="38">
        <v>15600000</v>
      </c>
      <c r="T3275" s="37">
        <v>1</v>
      </c>
      <c r="U3275" s="37">
        <v>1</v>
      </c>
      <c r="V3275" t="str">
        <f t="shared" ref="V3275" si="2900">H3275</f>
        <v>COP</v>
      </c>
    </row>
    <row r="3276" spans="1:22" x14ac:dyDescent="0.2">
      <c r="A3276" t="str">
        <f t="shared" ref="A3276" si="2901">D3276&amp;F3276&amp;E3276</f>
        <v>Servicios fabricante- Microsoft Soporte PremierMicrosoft Soporte PremierSMOR</v>
      </c>
      <c r="B3276" t="str">
        <f t="shared" ref="B3276" si="2902">E3276&amp;F3276</f>
        <v>SMORMicrosoft Soporte Premier</v>
      </c>
      <c r="D3276" t="s">
        <v>5156</v>
      </c>
      <c r="E3276" t="s">
        <v>6206</v>
      </c>
      <c r="F3276" s="37" t="s">
        <v>7648</v>
      </c>
      <c r="G3276" s="18" t="str">
        <f t="shared" ref="G3276" si="2903">D3276</f>
        <v>Servicios fabricante- Microsoft Soporte Premier</v>
      </c>
      <c r="H3276" s="18" t="s">
        <v>119</v>
      </c>
      <c r="I3276" s="37" t="s">
        <v>67</v>
      </c>
      <c r="J3276" t="s">
        <v>6207</v>
      </c>
      <c r="K3276" t="s">
        <v>65</v>
      </c>
      <c r="L3276" t="s">
        <v>3940</v>
      </c>
      <c r="M3276" t="s">
        <v>65</v>
      </c>
      <c r="N3276" s="37" t="s">
        <v>5159</v>
      </c>
      <c r="O3276" s="37" t="s">
        <v>5171</v>
      </c>
      <c r="P3276" s="37" t="s">
        <v>1308</v>
      </c>
      <c r="Q3276" t="s">
        <v>6206</v>
      </c>
      <c r="R3276" t="s">
        <v>5160</v>
      </c>
      <c r="S3276" s="38">
        <v>86000000</v>
      </c>
      <c r="T3276" s="37">
        <v>1</v>
      </c>
      <c r="U3276" s="37">
        <v>1</v>
      </c>
      <c r="V3276" t="str">
        <f t="shared" ref="V3276" si="2904">H3276</f>
        <v>COP</v>
      </c>
    </row>
    <row r="3277" spans="1:22" x14ac:dyDescent="0.2">
      <c r="A3277" t="str">
        <f t="shared" ref="A3277" si="2905">D3277&amp;F3277&amp;E3277</f>
        <v>Servicios fabricante- Microsoft Soporte PremierMicrosoft Soporte PremierSMDR</v>
      </c>
      <c r="B3277" t="str">
        <f t="shared" ref="B3277" si="2906">E3277&amp;F3277</f>
        <v>SMDRMicrosoft Soporte Premier</v>
      </c>
      <c r="D3277" t="s">
        <v>5156</v>
      </c>
      <c r="E3277" t="s">
        <v>6208</v>
      </c>
      <c r="F3277" s="37" t="s">
        <v>7648</v>
      </c>
      <c r="G3277" s="18" t="str">
        <f t="shared" ref="G3277" si="2907">D3277</f>
        <v>Servicios fabricante- Microsoft Soporte Premier</v>
      </c>
      <c r="H3277" s="18" t="s">
        <v>119</v>
      </c>
      <c r="I3277" s="37" t="s">
        <v>67</v>
      </c>
      <c r="J3277" t="s">
        <v>6209</v>
      </c>
      <c r="K3277" t="s">
        <v>65</v>
      </c>
      <c r="L3277" t="s">
        <v>3940</v>
      </c>
      <c r="M3277" t="s">
        <v>65</v>
      </c>
      <c r="N3277" s="37" t="s">
        <v>5159</v>
      </c>
      <c r="O3277" s="37" t="s">
        <v>5171</v>
      </c>
      <c r="P3277" s="37" t="s">
        <v>1308</v>
      </c>
      <c r="Q3277" t="s">
        <v>6208</v>
      </c>
      <c r="R3277" t="s">
        <v>5160</v>
      </c>
      <c r="S3277" s="38">
        <v>86000000</v>
      </c>
      <c r="T3277" s="37">
        <v>1</v>
      </c>
      <c r="U3277" s="37">
        <v>1</v>
      </c>
      <c r="V3277" t="str">
        <f t="shared" ref="V3277" si="2908">H3277</f>
        <v>COP</v>
      </c>
    </row>
    <row r="3278" spans="1:22" x14ac:dyDescent="0.2">
      <c r="A3278" t="str">
        <f t="shared" ref="A3278" si="2909">D3278&amp;F3278&amp;E3278</f>
        <v>Servicios fabricante- Microsoft Soporte PremierMicrosoft Soporte PremierSMDFI</v>
      </c>
      <c r="B3278" t="str">
        <f t="shared" ref="B3278" si="2910">E3278&amp;F3278</f>
        <v>SMDFIMicrosoft Soporte Premier</v>
      </c>
      <c r="D3278" t="s">
        <v>5156</v>
      </c>
      <c r="E3278" t="s">
        <v>6210</v>
      </c>
      <c r="F3278" s="37" t="s">
        <v>7648</v>
      </c>
      <c r="G3278" s="18" t="str">
        <f t="shared" ref="G3278" si="2911">D3278</f>
        <v>Servicios fabricante- Microsoft Soporte Premier</v>
      </c>
      <c r="H3278" s="18" t="s">
        <v>119</v>
      </c>
      <c r="I3278" s="37" t="s">
        <v>67</v>
      </c>
      <c r="J3278" t="s">
        <v>6211</v>
      </c>
      <c r="K3278" t="s">
        <v>65</v>
      </c>
      <c r="L3278" t="s">
        <v>3940</v>
      </c>
      <c r="M3278" t="s">
        <v>65</v>
      </c>
      <c r="N3278" s="37" t="s">
        <v>5159</v>
      </c>
      <c r="O3278" s="37" t="s">
        <v>5171</v>
      </c>
      <c r="P3278" s="37" t="s">
        <v>1308</v>
      </c>
      <c r="Q3278" t="s">
        <v>6210</v>
      </c>
      <c r="R3278" t="s">
        <v>5160</v>
      </c>
      <c r="S3278" s="38">
        <v>23200000</v>
      </c>
      <c r="T3278" s="37">
        <v>1</v>
      </c>
      <c r="U3278" s="37">
        <v>1</v>
      </c>
      <c r="V3278" t="str">
        <f t="shared" ref="V3278" si="2912">H3278</f>
        <v>COP</v>
      </c>
    </row>
    <row r="3279" spans="1:22" x14ac:dyDescent="0.2">
      <c r="A3279" t="str">
        <f t="shared" ref="A3279" si="2913">D3279&amp;F3279&amp;E3279</f>
        <v>Servicios fabricante- Microsoft Soporte PremierMicrosoft Soporte PremierSMDFC</v>
      </c>
      <c r="B3279" t="str">
        <f t="shared" ref="B3279" si="2914">E3279&amp;F3279</f>
        <v>SMDFCMicrosoft Soporte Premier</v>
      </c>
      <c r="D3279" t="s">
        <v>5156</v>
      </c>
      <c r="E3279" t="s">
        <v>6212</v>
      </c>
      <c r="F3279" s="37" t="s">
        <v>7648</v>
      </c>
      <c r="G3279" s="18" t="str">
        <f t="shared" ref="G3279" si="2915">D3279</f>
        <v>Servicios fabricante- Microsoft Soporte Premier</v>
      </c>
      <c r="H3279" s="18" t="s">
        <v>119</v>
      </c>
      <c r="I3279" s="37" t="s">
        <v>67</v>
      </c>
      <c r="J3279" t="s">
        <v>6213</v>
      </c>
      <c r="K3279" t="s">
        <v>65</v>
      </c>
      <c r="L3279" t="s">
        <v>3940</v>
      </c>
      <c r="M3279" t="s">
        <v>65</v>
      </c>
      <c r="N3279" s="37" t="s">
        <v>5159</v>
      </c>
      <c r="O3279" s="37" t="s">
        <v>5171</v>
      </c>
      <c r="P3279" s="37" t="s">
        <v>1308</v>
      </c>
      <c r="Q3279" t="s">
        <v>6212</v>
      </c>
      <c r="R3279" t="s">
        <v>5160</v>
      </c>
      <c r="S3279" s="38">
        <v>23200000</v>
      </c>
      <c r="T3279" s="37">
        <v>1</v>
      </c>
      <c r="U3279" s="37">
        <v>1</v>
      </c>
      <c r="V3279" t="str">
        <f t="shared" ref="V3279" si="2916">H3279</f>
        <v>COP</v>
      </c>
    </row>
    <row r="3280" spans="1:22" x14ac:dyDescent="0.2">
      <c r="A3280" t="str">
        <f t="shared" ref="A3280" si="2917">D3280&amp;F3280&amp;E3280</f>
        <v>Servicios fabricante- Microsoft Soporte PremierMicrosoft Soporte PremierSMDC</v>
      </c>
      <c r="B3280" t="str">
        <f t="shared" ref="B3280" si="2918">E3280&amp;F3280</f>
        <v>SMDCMicrosoft Soporte Premier</v>
      </c>
      <c r="D3280" t="s">
        <v>5156</v>
      </c>
      <c r="E3280" t="s">
        <v>6214</v>
      </c>
      <c r="F3280" s="37" t="s">
        <v>7648</v>
      </c>
      <c r="G3280" s="18" t="str">
        <f t="shared" ref="G3280" si="2919">D3280</f>
        <v>Servicios fabricante- Microsoft Soporte Premier</v>
      </c>
      <c r="H3280" s="18" t="s">
        <v>119</v>
      </c>
      <c r="I3280" s="37" t="s">
        <v>67</v>
      </c>
      <c r="J3280" t="s">
        <v>6215</v>
      </c>
      <c r="K3280" t="s">
        <v>65</v>
      </c>
      <c r="L3280" t="s">
        <v>3940</v>
      </c>
      <c r="M3280" t="s">
        <v>65</v>
      </c>
      <c r="N3280" s="37" t="s">
        <v>5159</v>
      </c>
      <c r="O3280" s="37" t="s">
        <v>5171</v>
      </c>
      <c r="P3280" s="37" t="s">
        <v>1308</v>
      </c>
      <c r="Q3280" t="s">
        <v>6214</v>
      </c>
      <c r="R3280" t="s">
        <v>5160</v>
      </c>
      <c r="S3280" s="38">
        <v>43200000</v>
      </c>
      <c r="T3280" s="37">
        <v>1</v>
      </c>
      <c r="U3280" s="37">
        <v>1</v>
      </c>
      <c r="V3280" t="str">
        <f t="shared" ref="V3280" si="2920">H3280</f>
        <v>COP</v>
      </c>
    </row>
    <row r="3281" spans="1:22" x14ac:dyDescent="0.2">
      <c r="A3281" t="str">
        <f t="shared" ref="A3281" si="2921">D3281&amp;F3281&amp;E3281</f>
        <v>Servicios fabricante- Microsoft Soporte PremierMicrosoft Soporte PremierSMCV</v>
      </c>
      <c r="B3281" t="str">
        <f t="shared" ref="B3281" si="2922">E3281&amp;F3281</f>
        <v>SMCVMicrosoft Soporte Premier</v>
      </c>
      <c r="D3281" t="s">
        <v>5156</v>
      </c>
      <c r="E3281" t="s">
        <v>6216</v>
      </c>
      <c r="F3281" s="37" t="s">
        <v>7648</v>
      </c>
      <c r="G3281" s="18" t="str">
        <f t="shared" ref="G3281" si="2923">D3281</f>
        <v>Servicios fabricante- Microsoft Soporte Premier</v>
      </c>
      <c r="H3281" s="18" t="s">
        <v>119</v>
      </c>
      <c r="I3281" s="37" t="s">
        <v>67</v>
      </c>
      <c r="J3281" t="s">
        <v>6217</v>
      </c>
      <c r="K3281" t="s">
        <v>65</v>
      </c>
      <c r="L3281" t="s">
        <v>3940</v>
      </c>
      <c r="M3281" t="s">
        <v>65</v>
      </c>
      <c r="N3281" s="37" t="s">
        <v>5159</v>
      </c>
      <c r="O3281" s="37" t="s">
        <v>5171</v>
      </c>
      <c r="P3281" s="37" t="s">
        <v>1308</v>
      </c>
      <c r="Q3281" t="s">
        <v>6216</v>
      </c>
      <c r="R3281" t="s">
        <v>5160</v>
      </c>
      <c r="S3281" s="38">
        <v>41600000</v>
      </c>
      <c r="T3281" s="37">
        <v>1</v>
      </c>
      <c r="U3281" s="37">
        <v>1</v>
      </c>
      <c r="V3281" t="str">
        <f t="shared" ref="V3281" si="2924">H3281</f>
        <v>COP</v>
      </c>
    </row>
    <row r="3282" spans="1:22" x14ac:dyDescent="0.2">
      <c r="A3282" t="str">
        <f t="shared" ref="A3282" si="2925">D3282&amp;F3282&amp;E3282</f>
        <v>Servicios fabricante- Microsoft Soporte PremierMicrosoft Soporte PremierSMCT</v>
      </c>
      <c r="B3282" t="str">
        <f t="shared" ref="B3282" si="2926">E3282&amp;F3282</f>
        <v>SMCTMicrosoft Soporte Premier</v>
      </c>
      <c r="D3282" t="s">
        <v>5156</v>
      </c>
      <c r="E3282" t="s">
        <v>6218</v>
      </c>
      <c r="F3282" s="37" t="s">
        <v>7648</v>
      </c>
      <c r="G3282" s="18" t="str">
        <f t="shared" ref="G3282" si="2927">D3282</f>
        <v>Servicios fabricante- Microsoft Soporte Premier</v>
      </c>
      <c r="H3282" s="18" t="s">
        <v>119</v>
      </c>
      <c r="I3282" s="37" t="s">
        <v>67</v>
      </c>
      <c r="J3282" t="s">
        <v>6219</v>
      </c>
      <c r="K3282" t="s">
        <v>65</v>
      </c>
      <c r="L3282" t="s">
        <v>3940</v>
      </c>
      <c r="M3282" t="s">
        <v>65</v>
      </c>
      <c r="N3282" s="37" t="s">
        <v>5159</v>
      </c>
      <c r="O3282" s="37" t="s">
        <v>5171</v>
      </c>
      <c r="P3282" s="37" t="s">
        <v>1308</v>
      </c>
      <c r="Q3282" t="s">
        <v>6218</v>
      </c>
      <c r="R3282" t="s">
        <v>5160</v>
      </c>
      <c r="S3282" s="38">
        <v>22000000</v>
      </c>
      <c r="T3282" s="37">
        <v>1</v>
      </c>
      <c r="U3282" s="37">
        <v>1</v>
      </c>
      <c r="V3282" t="str">
        <f t="shared" ref="V3282" si="2928">H3282</f>
        <v>COP</v>
      </c>
    </row>
    <row r="3283" spans="1:22" x14ac:dyDescent="0.2">
      <c r="A3283" t="str">
        <f t="shared" ref="A3283" si="2929">D3283&amp;F3283&amp;E3283</f>
        <v>Servicios fabricante- Microsoft Soporte PremierMicrosoft Soporte PremierSMCI</v>
      </c>
      <c r="B3283" t="str">
        <f t="shared" ref="B3283" si="2930">E3283&amp;F3283</f>
        <v>SMCIMicrosoft Soporte Premier</v>
      </c>
      <c r="D3283" t="s">
        <v>5156</v>
      </c>
      <c r="E3283" t="s">
        <v>6220</v>
      </c>
      <c r="F3283" s="37" t="s">
        <v>7648</v>
      </c>
      <c r="G3283" s="18" t="str">
        <f t="shared" ref="G3283" si="2931">D3283</f>
        <v>Servicios fabricante- Microsoft Soporte Premier</v>
      </c>
      <c r="H3283" s="18" t="s">
        <v>119</v>
      </c>
      <c r="I3283" s="37" t="s">
        <v>67</v>
      </c>
      <c r="J3283" t="s">
        <v>6221</v>
      </c>
      <c r="K3283" t="s">
        <v>65</v>
      </c>
      <c r="L3283" t="s">
        <v>3940</v>
      </c>
      <c r="M3283" t="s">
        <v>65</v>
      </c>
      <c r="N3283" s="37" t="s">
        <v>5159</v>
      </c>
      <c r="O3283" s="37" t="s">
        <v>5171</v>
      </c>
      <c r="P3283" s="37" t="s">
        <v>1308</v>
      </c>
      <c r="Q3283" t="s">
        <v>6220</v>
      </c>
      <c r="R3283" t="s">
        <v>5160</v>
      </c>
      <c r="S3283" s="38">
        <v>31600000</v>
      </c>
      <c r="T3283" s="37">
        <v>1</v>
      </c>
      <c r="U3283" s="37">
        <v>1</v>
      </c>
      <c r="V3283" t="str">
        <f t="shared" ref="V3283" si="2932">H3283</f>
        <v>COP</v>
      </c>
    </row>
    <row r="3284" spans="1:22" x14ac:dyDescent="0.2">
      <c r="A3284" t="str">
        <f t="shared" ref="A3284" si="2933">D3284&amp;F3284&amp;E3284</f>
        <v>Servicios fabricante- Microsoft Soporte PremierMicrosoft Soporte PremierSMCE</v>
      </c>
      <c r="B3284" t="str">
        <f t="shared" ref="B3284" si="2934">E3284&amp;F3284</f>
        <v>SMCEMicrosoft Soporte Premier</v>
      </c>
      <c r="D3284" t="s">
        <v>5156</v>
      </c>
      <c r="E3284" t="s">
        <v>6222</v>
      </c>
      <c r="F3284" s="37" t="s">
        <v>7648</v>
      </c>
      <c r="G3284" s="18" t="str">
        <f t="shared" ref="G3284" si="2935">D3284</f>
        <v>Servicios fabricante- Microsoft Soporte Premier</v>
      </c>
      <c r="H3284" s="18" t="s">
        <v>119</v>
      </c>
      <c r="I3284" s="37" t="s">
        <v>67</v>
      </c>
      <c r="J3284" t="s">
        <v>6223</v>
      </c>
      <c r="K3284" t="s">
        <v>65</v>
      </c>
      <c r="L3284" t="s">
        <v>3940</v>
      </c>
      <c r="M3284" t="s">
        <v>65</v>
      </c>
      <c r="N3284" s="37" t="s">
        <v>5159</v>
      </c>
      <c r="O3284" s="37" t="s">
        <v>5171</v>
      </c>
      <c r="P3284" s="37" t="s">
        <v>1308</v>
      </c>
      <c r="Q3284" t="s">
        <v>6222</v>
      </c>
      <c r="R3284" t="s">
        <v>5160</v>
      </c>
      <c r="S3284" s="38">
        <v>51600000</v>
      </c>
      <c r="T3284" s="37">
        <v>1</v>
      </c>
      <c r="U3284" s="37">
        <v>1</v>
      </c>
      <c r="V3284" t="str">
        <f t="shared" ref="V3284" si="2936">H3284</f>
        <v>COP</v>
      </c>
    </row>
    <row r="3285" spans="1:22" x14ac:dyDescent="0.2">
      <c r="A3285" t="str">
        <f t="shared" ref="A3285" si="2937">D3285&amp;F3285&amp;E3285</f>
        <v>Servicios fabricante- Microsoft Soporte PremierMicrosoft Soporte PremierSMCC</v>
      </c>
      <c r="B3285" t="str">
        <f t="shared" ref="B3285" si="2938">E3285&amp;F3285</f>
        <v>SMCCMicrosoft Soporte Premier</v>
      </c>
      <c r="D3285" t="s">
        <v>5156</v>
      </c>
      <c r="E3285" t="s">
        <v>6224</v>
      </c>
      <c r="F3285" s="37" t="s">
        <v>7648</v>
      </c>
      <c r="G3285" s="18" t="str">
        <f t="shared" ref="G3285" si="2939">D3285</f>
        <v>Servicios fabricante- Microsoft Soporte Premier</v>
      </c>
      <c r="H3285" s="18" t="s">
        <v>119</v>
      </c>
      <c r="I3285" s="37" t="s">
        <v>67</v>
      </c>
      <c r="J3285" t="s">
        <v>6225</v>
      </c>
      <c r="K3285" t="s">
        <v>65</v>
      </c>
      <c r="L3285" t="s">
        <v>3940</v>
      </c>
      <c r="M3285" t="s">
        <v>65</v>
      </c>
      <c r="N3285" s="37" t="s">
        <v>5159</v>
      </c>
      <c r="O3285" s="37" t="s">
        <v>5171</v>
      </c>
      <c r="P3285" s="37" t="s">
        <v>1308</v>
      </c>
      <c r="Q3285" t="s">
        <v>6224</v>
      </c>
      <c r="R3285" t="s">
        <v>5160</v>
      </c>
      <c r="S3285" s="38">
        <v>12000000</v>
      </c>
      <c r="T3285" s="37">
        <v>1</v>
      </c>
      <c r="U3285" s="37">
        <v>1</v>
      </c>
      <c r="V3285" t="str">
        <f t="shared" ref="V3285" si="2940">H3285</f>
        <v>COP</v>
      </c>
    </row>
    <row r="3286" spans="1:22" x14ac:dyDescent="0.2">
      <c r="A3286" t="str">
        <f t="shared" ref="A3286" si="2941">D3286&amp;F3286&amp;E3286</f>
        <v>Servicios fabricante- Microsoft Soporte PremierMicrosoft Soporte PremierSLVL</v>
      </c>
      <c r="B3286" t="str">
        <f t="shared" ref="B3286" si="2942">E3286&amp;F3286</f>
        <v>SLVLMicrosoft Soporte Premier</v>
      </c>
      <c r="D3286" t="s">
        <v>5156</v>
      </c>
      <c r="E3286" t="s">
        <v>6226</v>
      </c>
      <c r="F3286" s="37" t="s">
        <v>7648</v>
      </c>
      <c r="G3286" s="18" t="str">
        <f t="shared" ref="G3286" si="2943">D3286</f>
        <v>Servicios fabricante- Microsoft Soporte Premier</v>
      </c>
      <c r="H3286" s="18" t="s">
        <v>119</v>
      </c>
      <c r="I3286" s="37" t="s">
        <v>67</v>
      </c>
      <c r="J3286" t="s">
        <v>6227</v>
      </c>
      <c r="K3286" t="s">
        <v>65</v>
      </c>
      <c r="L3286" t="s">
        <v>3940</v>
      </c>
      <c r="M3286" t="s">
        <v>65</v>
      </c>
      <c r="N3286" s="37" t="s">
        <v>5159</v>
      </c>
      <c r="O3286" s="37" t="s">
        <v>5171</v>
      </c>
      <c r="P3286" s="37" t="s">
        <v>1308</v>
      </c>
      <c r="Q3286" t="s">
        <v>6226</v>
      </c>
      <c r="R3286" t="s">
        <v>5160</v>
      </c>
      <c r="S3286" s="38">
        <v>48000000</v>
      </c>
      <c r="T3286" s="37">
        <v>1</v>
      </c>
      <c r="U3286" s="37">
        <v>1</v>
      </c>
      <c r="V3286" t="str">
        <f t="shared" ref="V3286" si="2944">H3286</f>
        <v>COP</v>
      </c>
    </row>
    <row r="3287" spans="1:22" x14ac:dyDescent="0.2">
      <c r="A3287" t="str">
        <f t="shared" ref="A3287" si="2945">D3287&amp;F3287&amp;E3287</f>
        <v>Servicios fabricante- Microsoft Soporte PremierMicrosoft Soporte PremierSLUU</v>
      </c>
      <c r="B3287" t="str">
        <f t="shared" ref="B3287" si="2946">E3287&amp;F3287</f>
        <v>SLUUMicrosoft Soporte Premier</v>
      </c>
      <c r="D3287" t="s">
        <v>5156</v>
      </c>
      <c r="E3287" t="s">
        <v>6228</v>
      </c>
      <c r="F3287" s="37" t="s">
        <v>7648</v>
      </c>
      <c r="G3287" s="18" t="str">
        <f t="shared" ref="G3287" si="2947">D3287</f>
        <v>Servicios fabricante- Microsoft Soporte Premier</v>
      </c>
      <c r="H3287" s="18" t="s">
        <v>119</v>
      </c>
      <c r="I3287" s="37" t="s">
        <v>67</v>
      </c>
      <c r="J3287" t="s">
        <v>6229</v>
      </c>
      <c r="K3287" t="s">
        <v>65</v>
      </c>
      <c r="L3287" t="s">
        <v>3940</v>
      </c>
      <c r="M3287" t="s">
        <v>65</v>
      </c>
      <c r="N3287" s="37" t="s">
        <v>5159</v>
      </c>
      <c r="O3287" s="37" t="s">
        <v>5171</v>
      </c>
      <c r="P3287" s="37" t="s">
        <v>1308</v>
      </c>
      <c r="Q3287" t="s">
        <v>6228</v>
      </c>
      <c r="R3287" t="s">
        <v>5160</v>
      </c>
      <c r="S3287" s="38">
        <v>111600000</v>
      </c>
      <c r="T3287" s="37">
        <v>1</v>
      </c>
      <c r="U3287" s="37">
        <v>1</v>
      </c>
      <c r="V3287" t="str">
        <f t="shared" ref="V3287" si="2948">H3287</f>
        <v>COP</v>
      </c>
    </row>
    <row r="3288" spans="1:22" x14ac:dyDescent="0.2">
      <c r="A3288" t="str">
        <f t="shared" ref="A3288" si="2949">D3288&amp;F3288&amp;E3288</f>
        <v>Servicios fabricante- Microsoft Soporte PremierMicrosoft Soporte PremierSLTE</v>
      </c>
      <c r="B3288" t="str">
        <f t="shared" ref="B3288" si="2950">E3288&amp;F3288</f>
        <v>SLTEMicrosoft Soporte Premier</v>
      </c>
      <c r="D3288" t="s">
        <v>5156</v>
      </c>
      <c r="E3288" t="s">
        <v>6230</v>
      </c>
      <c r="F3288" s="37" t="s">
        <v>7648</v>
      </c>
      <c r="G3288" s="18" t="str">
        <f t="shared" ref="G3288" si="2951">D3288</f>
        <v>Servicios fabricante- Microsoft Soporte Premier</v>
      </c>
      <c r="H3288" s="18" t="s">
        <v>119</v>
      </c>
      <c r="I3288" s="37" t="s">
        <v>67</v>
      </c>
      <c r="J3288" t="s">
        <v>6231</v>
      </c>
      <c r="K3288" t="s">
        <v>65</v>
      </c>
      <c r="L3288" t="s">
        <v>3940</v>
      </c>
      <c r="M3288" t="s">
        <v>65</v>
      </c>
      <c r="N3288" s="37" t="s">
        <v>5159</v>
      </c>
      <c r="O3288" s="37" t="s">
        <v>5171</v>
      </c>
      <c r="P3288" s="37" t="s">
        <v>1308</v>
      </c>
      <c r="Q3288" t="s">
        <v>6230</v>
      </c>
      <c r="R3288" t="s">
        <v>5160</v>
      </c>
      <c r="S3288" s="38">
        <v>101600000</v>
      </c>
      <c r="T3288" s="37">
        <v>1</v>
      </c>
      <c r="U3288" s="37">
        <v>1</v>
      </c>
      <c r="V3288" t="str">
        <f t="shared" ref="V3288" si="2952">H3288</f>
        <v>COP</v>
      </c>
    </row>
    <row r="3289" spans="1:22" x14ac:dyDescent="0.2">
      <c r="A3289" t="str">
        <f t="shared" ref="A3289" si="2953">D3289&amp;F3289&amp;E3289</f>
        <v>Servicios fabricante- Microsoft Soporte PremierMicrosoft Soporte PremierSLRR</v>
      </c>
      <c r="B3289" t="str">
        <f t="shared" ref="B3289" si="2954">E3289&amp;F3289</f>
        <v>SLRRMicrosoft Soporte Premier</v>
      </c>
      <c r="D3289" t="s">
        <v>5156</v>
      </c>
      <c r="E3289" t="s">
        <v>6232</v>
      </c>
      <c r="F3289" s="37" t="s">
        <v>7648</v>
      </c>
      <c r="G3289" s="18" t="str">
        <f t="shared" ref="G3289" si="2955">D3289</f>
        <v>Servicios fabricante- Microsoft Soporte Premier</v>
      </c>
      <c r="H3289" s="18" t="s">
        <v>119</v>
      </c>
      <c r="I3289" s="37" t="s">
        <v>67</v>
      </c>
      <c r="J3289" t="s">
        <v>6233</v>
      </c>
      <c r="K3289" t="s">
        <v>65</v>
      </c>
      <c r="L3289" t="s">
        <v>3940</v>
      </c>
      <c r="M3289" t="s">
        <v>65</v>
      </c>
      <c r="N3289" s="37" t="s">
        <v>5159</v>
      </c>
      <c r="O3289" s="37" t="s">
        <v>5171</v>
      </c>
      <c r="P3289" s="37" t="s">
        <v>1308</v>
      </c>
      <c r="Q3289" t="s">
        <v>6232</v>
      </c>
      <c r="R3289" t="s">
        <v>5160</v>
      </c>
      <c r="S3289" s="38">
        <v>111600000</v>
      </c>
      <c r="T3289" s="37">
        <v>1</v>
      </c>
      <c r="U3289" s="37">
        <v>1</v>
      </c>
      <c r="V3289" t="str">
        <f t="shared" ref="V3289" si="2956">H3289</f>
        <v>COP</v>
      </c>
    </row>
    <row r="3290" spans="1:22" x14ac:dyDescent="0.2">
      <c r="A3290" t="str">
        <f t="shared" ref="A3290" si="2957">D3290&amp;F3290&amp;E3290</f>
        <v>Servicios fabricante- Microsoft Soporte PremierMicrosoft Soporte PremierSLRO</v>
      </c>
      <c r="B3290" t="str">
        <f t="shared" ref="B3290" si="2958">E3290&amp;F3290</f>
        <v>SLROMicrosoft Soporte Premier</v>
      </c>
      <c r="D3290" t="s">
        <v>5156</v>
      </c>
      <c r="E3290" t="s">
        <v>6234</v>
      </c>
      <c r="F3290" s="37" t="s">
        <v>7648</v>
      </c>
      <c r="G3290" s="18" t="str">
        <f t="shared" ref="G3290" si="2959">D3290</f>
        <v>Servicios fabricante- Microsoft Soporte Premier</v>
      </c>
      <c r="H3290" s="18" t="s">
        <v>119</v>
      </c>
      <c r="I3290" s="37" t="s">
        <v>67</v>
      </c>
      <c r="J3290" t="s">
        <v>6235</v>
      </c>
      <c r="K3290" t="s">
        <v>65</v>
      </c>
      <c r="L3290" t="s">
        <v>3940</v>
      </c>
      <c r="M3290" t="s">
        <v>65</v>
      </c>
      <c r="N3290" s="37" t="s">
        <v>5159</v>
      </c>
      <c r="O3290" s="37" t="s">
        <v>5171</v>
      </c>
      <c r="P3290" s="37" t="s">
        <v>1308</v>
      </c>
      <c r="Q3290" t="s">
        <v>6234</v>
      </c>
      <c r="R3290" t="s">
        <v>5160</v>
      </c>
      <c r="S3290" s="38">
        <v>127600000</v>
      </c>
      <c r="T3290" s="37">
        <v>1</v>
      </c>
      <c r="U3290" s="37">
        <v>1</v>
      </c>
      <c r="V3290" t="str">
        <f t="shared" ref="V3290" si="2960">H3290</f>
        <v>COP</v>
      </c>
    </row>
    <row r="3291" spans="1:22" x14ac:dyDescent="0.2">
      <c r="A3291" t="str">
        <f t="shared" ref="A3291" si="2961">D3291&amp;F3291&amp;E3291</f>
        <v>Servicios fabricante- Microsoft Soporte PremierMicrosoft Soporte PremierSLQA</v>
      </c>
      <c r="B3291" t="str">
        <f t="shared" ref="B3291" si="2962">E3291&amp;F3291</f>
        <v>SLQAMicrosoft Soporte Premier</v>
      </c>
      <c r="D3291" t="s">
        <v>5156</v>
      </c>
      <c r="E3291" t="s">
        <v>6236</v>
      </c>
      <c r="F3291" s="37" t="s">
        <v>7648</v>
      </c>
      <c r="G3291" s="18" t="str">
        <f t="shared" ref="G3291" si="2963">D3291</f>
        <v>Servicios fabricante- Microsoft Soporte Premier</v>
      </c>
      <c r="H3291" s="18" t="s">
        <v>119</v>
      </c>
      <c r="I3291" s="37" t="s">
        <v>67</v>
      </c>
      <c r="J3291" t="s">
        <v>6237</v>
      </c>
      <c r="K3291" t="s">
        <v>65</v>
      </c>
      <c r="L3291" t="s">
        <v>3940</v>
      </c>
      <c r="M3291" t="s">
        <v>65</v>
      </c>
      <c r="N3291" s="37" t="s">
        <v>5159</v>
      </c>
      <c r="O3291" s="37" t="s">
        <v>5171</v>
      </c>
      <c r="P3291" s="37" t="s">
        <v>1308</v>
      </c>
      <c r="Q3291" t="s">
        <v>6236</v>
      </c>
      <c r="R3291" t="s">
        <v>5160</v>
      </c>
      <c r="S3291" s="38">
        <v>21200000</v>
      </c>
      <c r="T3291" s="37">
        <v>1</v>
      </c>
      <c r="U3291" s="37">
        <v>1</v>
      </c>
      <c r="V3291" t="str">
        <f t="shared" ref="V3291" si="2964">H3291</f>
        <v>COP</v>
      </c>
    </row>
    <row r="3292" spans="1:22" x14ac:dyDescent="0.2">
      <c r="A3292" t="str">
        <f t="shared" ref="A3292" si="2965">D3292&amp;F3292&amp;E3292</f>
        <v>Servicios fabricante- Microsoft Soporte PremierMicrosoft Soporte PremierSLPDI</v>
      </c>
      <c r="B3292" t="str">
        <f t="shared" ref="B3292" si="2966">E3292&amp;F3292</f>
        <v>SLPDIMicrosoft Soporte Premier</v>
      </c>
      <c r="D3292" t="s">
        <v>5156</v>
      </c>
      <c r="E3292" t="s">
        <v>6238</v>
      </c>
      <c r="F3292" s="37" t="s">
        <v>7648</v>
      </c>
      <c r="G3292" s="18" t="str">
        <f t="shared" ref="G3292" si="2967">D3292</f>
        <v>Servicios fabricante- Microsoft Soporte Premier</v>
      </c>
      <c r="H3292" s="18" t="s">
        <v>119</v>
      </c>
      <c r="I3292" s="37" t="s">
        <v>67</v>
      </c>
      <c r="J3292" t="s">
        <v>6239</v>
      </c>
      <c r="K3292" t="s">
        <v>65</v>
      </c>
      <c r="L3292" t="s">
        <v>3940</v>
      </c>
      <c r="M3292" t="s">
        <v>65</v>
      </c>
      <c r="N3292" s="37" t="s">
        <v>5159</v>
      </c>
      <c r="O3292" s="37" t="s">
        <v>66</v>
      </c>
      <c r="P3292" s="37" t="s">
        <v>1308</v>
      </c>
      <c r="Q3292" t="s">
        <v>6238</v>
      </c>
      <c r="R3292" t="s">
        <v>5160</v>
      </c>
      <c r="S3292" s="38">
        <v>74800000</v>
      </c>
      <c r="T3292" s="37">
        <v>1</v>
      </c>
      <c r="U3292" s="37">
        <v>1</v>
      </c>
      <c r="V3292" t="str">
        <f t="shared" ref="V3292" si="2968">H3292</f>
        <v>COP</v>
      </c>
    </row>
    <row r="3293" spans="1:22" x14ac:dyDescent="0.2">
      <c r="A3293" t="str">
        <f t="shared" ref="A3293" si="2969">D3293&amp;F3293&amp;E3293</f>
        <v>Servicios fabricante- Microsoft Soporte PremierMicrosoft Soporte PremierSLPC</v>
      </c>
      <c r="B3293" t="str">
        <f t="shared" ref="B3293" si="2970">E3293&amp;F3293</f>
        <v>SLPCMicrosoft Soporte Premier</v>
      </c>
      <c r="D3293" t="s">
        <v>5156</v>
      </c>
      <c r="E3293" t="s">
        <v>6240</v>
      </c>
      <c r="F3293" s="37" t="s">
        <v>7648</v>
      </c>
      <c r="G3293" s="18" t="str">
        <f t="shared" ref="G3293" si="2971">D3293</f>
        <v>Servicios fabricante- Microsoft Soporte Premier</v>
      </c>
      <c r="H3293" s="18" t="s">
        <v>119</v>
      </c>
      <c r="I3293" s="37" t="s">
        <v>67</v>
      </c>
      <c r="J3293" t="s">
        <v>6241</v>
      </c>
      <c r="K3293" t="s">
        <v>65</v>
      </c>
      <c r="L3293" t="s">
        <v>3940</v>
      </c>
      <c r="M3293" t="s">
        <v>65</v>
      </c>
      <c r="N3293" s="37" t="s">
        <v>5159</v>
      </c>
      <c r="O3293" s="37" t="s">
        <v>5171</v>
      </c>
      <c r="P3293" s="37" t="s">
        <v>1308</v>
      </c>
      <c r="Q3293" t="s">
        <v>6240</v>
      </c>
      <c r="R3293" t="s">
        <v>5160</v>
      </c>
      <c r="S3293" s="38">
        <v>87600000</v>
      </c>
      <c r="T3293" s="37">
        <v>1</v>
      </c>
      <c r="U3293" s="37">
        <v>1</v>
      </c>
      <c r="V3293" t="str">
        <f t="shared" ref="V3293" si="2972">H3293</f>
        <v>COP</v>
      </c>
    </row>
    <row r="3294" spans="1:22" x14ac:dyDescent="0.2">
      <c r="A3294" t="str">
        <f t="shared" ref="A3294" si="2973">D3294&amp;F3294&amp;E3294</f>
        <v>Servicios fabricante- Microsoft Soporte PremierMicrosoft Soporte PremierSLLF</v>
      </c>
      <c r="B3294" t="str">
        <f t="shared" ref="B3294" si="2974">E3294&amp;F3294</f>
        <v>SLLFMicrosoft Soporte Premier</v>
      </c>
      <c r="D3294" t="s">
        <v>5156</v>
      </c>
      <c r="E3294" t="s">
        <v>6242</v>
      </c>
      <c r="F3294" s="37" t="s">
        <v>7648</v>
      </c>
      <c r="G3294" s="18" t="str">
        <f t="shared" ref="G3294" si="2975">D3294</f>
        <v>Servicios fabricante- Microsoft Soporte Premier</v>
      </c>
      <c r="H3294" s="18" t="s">
        <v>119</v>
      </c>
      <c r="I3294" s="37" t="s">
        <v>67</v>
      </c>
      <c r="J3294" t="s">
        <v>6243</v>
      </c>
      <c r="K3294" t="s">
        <v>65</v>
      </c>
      <c r="L3294" t="s">
        <v>3940</v>
      </c>
      <c r="M3294" t="s">
        <v>65</v>
      </c>
      <c r="N3294" s="37" t="s">
        <v>5159</v>
      </c>
      <c r="O3294" s="37" t="s">
        <v>5171</v>
      </c>
      <c r="P3294" s="37" t="s">
        <v>1308</v>
      </c>
      <c r="Q3294" t="s">
        <v>6242</v>
      </c>
      <c r="R3294" t="s">
        <v>5160</v>
      </c>
      <c r="S3294" s="38">
        <v>111600000</v>
      </c>
      <c r="T3294" s="37">
        <v>1</v>
      </c>
      <c r="U3294" s="37">
        <v>1</v>
      </c>
      <c r="V3294" t="str">
        <f t="shared" ref="V3294" si="2976">H3294</f>
        <v>COP</v>
      </c>
    </row>
    <row r="3295" spans="1:22" x14ac:dyDescent="0.2">
      <c r="A3295" t="str">
        <f t="shared" ref="A3295" si="2977">D3295&amp;F3295&amp;E3295</f>
        <v>Servicios fabricante- Microsoft Soporte PremierMicrosoft Soporte PremierSLKS</v>
      </c>
      <c r="B3295" t="str">
        <f t="shared" ref="B3295" si="2978">E3295&amp;F3295</f>
        <v>SLKSMicrosoft Soporte Premier</v>
      </c>
      <c r="D3295" t="s">
        <v>5156</v>
      </c>
      <c r="E3295" t="s">
        <v>6244</v>
      </c>
      <c r="F3295" s="37" t="s">
        <v>7648</v>
      </c>
      <c r="G3295" s="18" t="str">
        <f t="shared" ref="G3295" si="2979">D3295</f>
        <v>Servicios fabricante- Microsoft Soporte Premier</v>
      </c>
      <c r="H3295" s="18" t="s">
        <v>119</v>
      </c>
      <c r="I3295" s="37" t="s">
        <v>67</v>
      </c>
      <c r="J3295" t="s">
        <v>6245</v>
      </c>
      <c r="K3295" t="s">
        <v>65</v>
      </c>
      <c r="L3295" t="s">
        <v>3940</v>
      </c>
      <c r="M3295" t="s">
        <v>65</v>
      </c>
      <c r="N3295" s="37" t="s">
        <v>5159</v>
      </c>
      <c r="O3295" s="37" t="s">
        <v>5171</v>
      </c>
      <c r="P3295" s="37" t="s">
        <v>1308</v>
      </c>
      <c r="Q3295" t="s">
        <v>6244</v>
      </c>
      <c r="R3295" t="s">
        <v>5160</v>
      </c>
      <c r="S3295" s="38">
        <v>127600000</v>
      </c>
      <c r="T3295" s="37">
        <v>1</v>
      </c>
      <c r="U3295" s="37">
        <v>1</v>
      </c>
      <c r="V3295" t="str">
        <f t="shared" ref="V3295" si="2980">H3295</f>
        <v>COP</v>
      </c>
    </row>
    <row r="3296" spans="1:22" x14ac:dyDescent="0.2">
      <c r="A3296" t="str">
        <f t="shared" ref="A3296" si="2981">D3296&amp;F3296&amp;E3296</f>
        <v>Servicios fabricante- Microsoft Soporte PremierMicrosoft Soporte PremierSLKI</v>
      </c>
      <c r="B3296" t="str">
        <f t="shared" ref="B3296" si="2982">E3296&amp;F3296</f>
        <v>SLKIMicrosoft Soporte Premier</v>
      </c>
      <c r="D3296" t="s">
        <v>5156</v>
      </c>
      <c r="E3296" t="s">
        <v>6246</v>
      </c>
      <c r="F3296" s="37" t="s">
        <v>7648</v>
      </c>
      <c r="G3296" s="18" t="str">
        <f t="shared" ref="G3296" si="2983">D3296</f>
        <v>Servicios fabricante- Microsoft Soporte Premier</v>
      </c>
      <c r="H3296" s="18" t="s">
        <v>119</v>
      </c>
      <c r="I3296" s="37" t="s">
        <v>67</v>
      </c>
      <c r="J3296" t="s">
        <v>6247</v>
      </c>
      <c r="K3296" t="s">
        <v>65</v>
      </c>
      <c r="L3296" t="s">
        <v>3940</v>
      </c>
      <c r="M3296" t="s">
        <v>65</v>
      </c>
      <c r="N3296" s="37" t="s">
        <v>5159</v>
      </c>
      <c r="O3296" s="37" t="s">
        <v>5171</v>
      </c>
      <c r="P3296" s="37" t="s">
        <v>1308</v>
      </c>
      <c r="Q3296" t="s">
        <v>6246</v>
      </c>
      <c r="R3296" t="s">
        <v>5160</v>
      </c>
      <c r="S3296" s="38">
        <v>111600000</v>
      </c>
      <c r="T3296" s="37">
        <v>1</v>
      </c>
      <c r="U3296" s="37">
        <v>1</v>
      </c>
      <c r="V3296" t="str">
        <f t="shared" ref="V3296" si="2984">H3296</f>
        <v>COP</v>
      </c>
    </row>
    <row r="3297" spans="1:22" x14ac:dyDescent="0.2">
      <c r="A3297" t="str">
        <f t="shared" ref="A3297" si="2985">D3297&amp;F3297&amp;E3297</f>
        <v>Servicios fabricante- Microsoft Soporte PremierMicrosoft Soporte PremierSLFA</v>
      </c>
      <c r="B3297" t="str">
        <f t="shared" ref="B3297" si="2986">E3297&amp;F3297</f>
        <v>SLFAMicrosoft Soporte Premier</v>
      </c>
      <c r="D3297" t="s">
        <v>5156</v>
      </c>
      <c r="E3297" t="s">
        <v>6248</v>
      </c>
      <c r="F3297" s="37" t="s">
        <v>7648</v>
      </c>
      <c r="G3297" s="18" t="str">
        <f t="shared" ref="G3297" si="2987">D3297</f>
        <v>Servicios fabricante- Microsoft Soporte Premier</v>
      </c>
      <c r="H3297" s="18" t="s">
        <v>119</v>
      </c>
      <c r="I3297" s="37" t="s">
        <v>67</v>
      </c>
      <c r="J3297" t="s">
        <v>6249</v>
      </c>
      <c r="K3297" t="s">
        <v>65</v>
      </c>
      <c r="L3297" t="s">
        <v>3940</v>
      </c>
      <c r="M3297" t="s">
        <v>65</v>
      </c>
      <c r="N3297" s="37" t="s">
        <v>5159</v>
      </c>
      <c r="O3297" s="37" t="s">
        <v>5171</v>
      </c>
      <c r="P3297" s="37" t="s">
        <v>1308</v>
      </c>
      <c r="Q3297" t="s">
        <v>6248</v>
      </c>
      <c r="R3297" t="s">
        <v>5160</v>
      </c>
      <c r="S3297" s="38">
        <v>96000000</v>
      </c>
      <c r="T3297" s="37">
        <v>1</v>
      </c>
      <c r="U3297" s="37">
        <v>1</v>
      </c>
      <c r="V3297" t="str">
        <f t="shared" ref="V3297" si="2988">H3297</f>
        <v>COP</v>
      </c>
    </row>
    <row r="3298" spans="1:22" x14ac:dyDescent="0.2">
      <c r="A3298" t="str">
        <f t="shared" ref="A3298" si="2989">D3298&amp;F3298&amp;E3298</f>
        <v>Servicios fabricante- Microsoft Soporte PremierMicrosoft Soporte PremierSLAS</v>
      </c>
      <c r="B3298" t="str">
        <f t="shared" ref="B3298" si="2990">E3298&amp;F3298</f>
        <v>SLASMicrosoft Soporte Premier</v>
      </c>
      <c r="D3298" t="s">
        <v>5156</v>
      </c>
      <c r="E3298" t="s">
        <v>6250</v>
      </c>
      <c r="F3298" s="37" t="s">
        <v>7648</v>
      </c>
      <c r="G3298" s="18" t="str">
        <f t="shared" ref="G3298" si="2991">D3298</f>
        <v>Servicios fabricante- Microsoft Soporte Premier</v>
      </c>
      <c r="H3298" s="18" t="s">
        <v>119</v>
      </c>
      <c r="I3298" s="37" t="s">
        <v>67</v>
      </c>
      <c r="J3298" t="s">
        <v>6251</v>
      </c>
      <c r="K3298" t="s">
        <v>65</v>
      </c>
      <c r="L3298" t="s">
        <v>3940</v>
      </c>
      <c r="M3298" t="s">
        <v>65</v>
      </c>
      <c r="N3298" s="37" t="s">
        <v>5159</v>
      </c>
      <c r="O3298" s="37" t="s">
        <v>5171</v>
      </c>
      <c r="P3298" s="37" t="s">
        <v>1308</v>
      </c>
      <c r="Q3298" t="s">
        <v>6250</v>
      </c>
      <c r="R3298" t="s">
        <v>5160</v>
      </c>
      <c r="S3298" s="38">
        <v>80000000</v>
      </c>
      <c r="T3298" s="37">
        <v>1</v>
      </c>
      <c r="U3298" s="37">
        <v>1</v>
      </c>
      <c r="V3298" t="str">
        <f t="shared" ref="V3298" si="2992">H3298</f>
        <v>COP</v>
      </c>
    </row>
    <row r="3299" spans="1:22" x14ac:dyDescent="0.2">
      <c r="A3299" t="str">
        <f t="shared" ref="A3299" si="2993">D3299&amp;F3299&amp;E3299</f>
        <v>Servicios fabricante- Microsoft Soporte PremierMicrosoft Soporte PremierSKUA</v>
      </c>
      <c r="B3299" t="str">
        <f t="shared" ref="B3299" si="2994">E3299&amp;F3299</f>
        <v>SKUAMicrosoft Soporte Premier</v>
      </c>
      <c r="D3299" t="s">
        <v>5156</v>
      </c>
      <c r="E3299" t="s">
        <v>6252</v>
      </c>
      <c r="F3299" s="37" t="s">
        <v>7648</v>
      </c>
      <c r="G3299" s="18" t="str">
        <f t="shared" ref="G3299" si="2995">D3299</f>
        <v>Servicios fabricante- Microsoft Soporte Premier</v>
      </c>
      <c r="H3299" s="18" t="s">
        <v>119</v>
      </c>
      <c r="I3299" s="37" t="s">
        <v>67</v>
      </c>
      <c r="J3299" t="s">
        <v>6253</v>
      </c>
      <c r="K3299" t="s">
        <v>65</v>
      </c>
      <c r="L3299" t="s">
        <v>3940</v>
      </c>
      <c r="M3299" t="s">
        <v>65</v>
      </c>
      <c r="N3299" s="37" t="s">
        <v>5159</v>
      </c>
      <c r="O3299" s="37" t="s">
        <v>66</v>
      </c>
      <c r="P3299" s="37" t="s">
        <v>1308</v>
      </c>
      <c r="Q3299" t="s">
        <v>6252</v>
      </c>
      <c r="R3299" t="s">
        <v>5160</v>
      </c>
      <c r="S3299" s="38">
        <v>141600000</v>
      </c>
      <c r="T3299" s="37">
        <v>1</v>
      </c>
      <c r="U3299" s="37">
        <v>1</v>
      </c>
      <c r="V3299" t="str">
        <f t="shared" ref="V3299" si="2996">H3299</f>
        <v>COP</v>
      </c>
    </row>
    <row r="3300" spans="1:22" x14ac:dyDescent="0.2">
      <c r="A3300" t="str">
        <f t="shared" ref="A3300" si="2997">D3300&amp;F3300&amp;E3300</f>
        <v>Servicios fabricante- Microsoft Soporte PremierMicrosoft Soporte PremierSKSN</v>
      </c>
      <c r="B3300" t="str">
        <f t="shared" ref="B3300" si="2998">E3300&amp;F3300</f>
        <v>SKSNMicrosoft Soporte Premier</v>
      </c>
      <c r="D3300" t="s">
        <v>5156</v>
      </c>
      <c r="E3300" t="s">
        <v>6254</v>
      </c>
      <c r="F3300" s="37" t="s">
        <v>7648</v>
      </c>
      <c r="G3300" s="18" t="str">
        <f t="shared" ref="G3300" si="2999">D3300</f>
        <v>Servicios fabricante- Microsoft Soporte Premier</v>
      </c>
      <c r="H3300" s="18" t="s">
        <v>119</v>
      </c>
      <c r="I3300" s="37" t="s">
        <v>67</v>
      </c>
      <c r="J3300" t="s">
        <v>6255</v>
      </c>
      <c r="K3300" t="s">
        <v>65</v>
      </c>
      <c r="L3300" t="s">
        <v>3940</v>
      </c>
      <c r="M3300" t="s">
        <v>65</v>
      </c>
      <c r="N3300" s="37" t="s">
        <v>5159</v>
      </c>
      <c r="O3300" s="37" t="s">
        <v>66</v>
      </c>
      <c r="P3300" s="37" t="s">
        <v>1308</v>
      </c>
      <c r="Q3300" t="s">
        <v>6254</v>
      </c>
      <c r="R3300" t="s">
        <v>5160</v>
      </c>
      <c r="S3300" s="38">
        <v>71200000</v>
      </c>
      <c r="T3300" s="37">
        <v>1</v>
      </c>
      <c r="U3300" s="37">
        <v>1</v>
      </c>
      <c r="V3300" t="str">
        <f t="shared" ref="V3300" si="3000">H3300</f>
        <v>COP</v>
      </c>
    </row>
    <row r="3301" spans="1:22" x14ac:dyDescent="0.2">
      <c r="A3301" t="str">
        <f t="shared" ref="A3301" si="3001">D3301&amp;F3301&amp;E3301</f>
        <v>Servicios fabricante- Microsoft Soporte PremierMicrosoft Soporte PremierSITS5</v>
      </c>
      <c r="B3301" t="str">
        <f t="shared" ref="B3301" si="3002">E3301&amp;F3301</f>
        <v>SITS5Microsoft Soporte Premier</v>
      </c>
      <c r="D3301" t="s">
        <v>5156</v>
      </c>
      <c r="E3301" t="s">
        <v>6256</v>
      </c>
      <c r="F3301" s="37" t="s">
        <v>7648</v>
      </c>
      <c r="G3301" s="18" t="str">
        <f t="shared" ref="G3301" si="3003">D3301</f>
        <v>Servicios fabricante- Microsoft Soporte Premier</v>
      </c>
      <c r="H3301" s="18" t="s">
        <v>119</v>
      </c>
      <c r="I3301" s="37" t="s">
        <v>67</v>
      </c>
      <c r="J3301" t="s">
        <v>6257</v>
      </c>
      <c r="K3301" t="s">
        <v>210</v>
      </c>
      <c r="L3301" t="s">
        <v>3940</v>
      </c>
      <c r="M3301" t="s">
        <v>65</v>
      </c>
      <c r="N3301" s="37" t="s">
        <v>5159</v>
      </c>
      <c r="O3301" s="37" t="s">
        <v>5171</v>
      </c>
      <c r="P3301" s="37" t="s">
        <v>1308</v>
      </c>
      <c r="Q3301" t="s">
        <v>6256</v>
      </c>
      <c r="R3301" t="s">
        <v>5160</v>
      </c>
      <c r="S3301" s="38">
        <v>0</v>
      </c>
      <c r="T3301" s="37">
        <v>1</v>
      </c>
      <c r="U3301" s="37">
        <v>1</v>
      </c>
      <c r="V3301" t="str">
        <f t="shared" ref="V3301" si="3004">H3301</f>
        <v>COP</v>
      </c>
    </row>
    <row r="3302" spans="1:22" x14ac:dyDescent="0.2">
      <c r="A3302" t="str">
        <f t="shared" ref="A3302" si="3005">D3302&amp;F3302&amp;E3302</f>
        <v>Servicios fabricante- Microsoft Soporte PremierMicrosoft Soporte PremierSITS4</v>
      </c>
      <c r="B3302" t="str">
        <f t="shared" ref="B3302" si="3006">E3302&amp;F3302</f>
        <v>SITS4Microsoft Soporte Premier</v>
      </c>
      <c r="D3302" t="s">
        <v>5156</v>
      </c>
      <c r="E3302" t="s">
        <v>6258</v>
      </c>
      <c r="F3302" s="37" t="s">
        <v>7648</v>
      </c>
      <c r="G3302" s="18" t="str">
        <f t="shared" ref="G3302" si="3007">D3302</f>
        <v>Servicios fabricante- Microsoft Soporte Premier</v>
      </c>
      <c r="H3302" s="18" t="s">
        <v>119</v>
      </c>
      <c r="I3302" s="37" t="s">
        <v>67</v>
      </c>
      <c r="J3302" t="s">
        <v>6259</v>
      </c>
      <c r="K3302" t="s">
        <v>5386</v>
      </c>
      <c r="L3302" t="s">
        <v>3940</v>
      </c>
      <c r="M3302" t="s">
        <v>65</v>
      </c>
      <c r="N3302" s="37" t="s">
        <v>5159</v>
      </c>
      <c r="O3302" s="37" t="s">
        <v>5171</v>
      </c>
      <c r="P3302" s="37" t="s">
        <v>1308</v>
      </c>
      <c r="Q3302" t="s">
        <v>6258</v>
      </c>
      <c r="R3302" t="s">
        <v>5160</v>
      </c>
      <c r="S3302" s="38">
        <v>1506070896</v>
      </c>
      <c r="T3302" s="37">
        <v>1</v>
      </c>
      <c r="U3302" s="37">
        <v>1</v>
      </c>
      <c r="V3302" t="str">
        <f t="shared" ref="V3302" si="3008">H3302</f>
        <v>COP</v>
      </c>
    </row>
    <row r="3303" spans="1:22" x14ac:dyDescent="0.2">
      <c r="A3303" t="str">
        <f t="shared" ref="A3303" si="3009">D3303&amp;F3303&amp;E3303</f>
        <v>Servicios fabricante- Microsoft Soporte PremierMicrosoft Soporte PremierSITS3</v>
      </c>
      <c r="B3303" t="str">
        <f t="shared" ref="B3303" si="3010">E3303&amp;F3303</f>
        <v>SITS3Microsoft Soporte Premier</v>
      </c>
      <c r="D3303" t="s">
        <v>5156</v>
      </c>
      <c r="E3303" t="s">
        <v>6260</v>
      </c>
      <c r="F3303" s="37" t="s">
        <v>7648</v>
      </c>
      <c r="G3303" s="18" t="str">
        <f t="shared" ref="G3303" si="3011">D3303</f>
        <v>Servicios fabricante- Microsoft Soporte Premier</v>
      </c>
      <c r="H3303" s="18" t="s">
        <v>119</v>
      </c>
      <c r="I3303" s="37" t="s">
        <v>67</v>
      </c>
      <c r="J3303" t="s">
        <v>6261</v>
      </c>
      <c r="K3303" t="s">
        <v>5386</v>
      </c>
      <c r="L3303" t="s">
        <v>3940</v>
      </c>
      <c r="M3303" t="s">
        <v>65</v>
      </c>
      <c r="N3303" s="37" t="s">
        <v>5159</v>
      </c>
      <c r="O3303" s="37" t="s">
        <v>5171</v>
      </c>
      <c r="P3303" s="37" t="s">
        <v>1308</v>
      </c>
      <c r="Q3303" t="s">
        <v>6260</v>
      </c>
      <c r="R3303" t="s">
        <v>5160</v>
      </c>
      <c r="S3303" s="38">
        <v>1137632284.8</v>
      </c>
      <c r="T3303" s="37">
        <v>1</v>
      </c>
      <c r="U3303" s="37">
        <v>1</v>
      </c>
      <c r="V3303" t="str">
        <f t="shared" ref="V3303" si="3012">H3303</f>
        <v>COP</v>
      </c>
    </row>
    <row r="3304" spans="1:22" x14ac:dyDescent="0.2">
      <c r="A3304" t="str">
        <f t="shared" ref="A3304" si="3013">D3304&amp;F3304&amp;E3304</f>
        <v>Servicios fabricante- Microsoft Soporte PremierMicrosoft Soporte PremierSITS2</v>
      </c>
      <c r="B3304" t="str">
        <f t="shared" ref="B3304" si="3014">E3304&amp;F3304</f>
        <v>SITS2Microsoft Soporte Premier</v>
      </c>
      <c r="D3304" t="s">
        <v>5156</v>
      </c>
      <c r="E3304" t="s">
        <v>6262</v>
      </c>
      <c r="F3304" s="37" t="s">
        <v>7648</v>
      </c>
      <c r="G3304" s="18" t="str">
        <f t="shared" ref="G3304" si="3015">D3304</f>
        <v>Servicios fabricante- Microsoft Soporte Premier</v>
      </c>
      <c r="H3304" s="18" t="s">
        <v>119</v>
      </c>
      <c r="I3304" s="37" t="s">
        <v>67</v>
      </c>
      <c r="J3304" t="s">
        <v>6263</v>
      </c>
      <c r="K3304" t="s">
        <v>5386</v>
      </c>
      <c r="L3304" t="s">
        <v>3940</v>
      </c>
      <c r="M3304" t="s">
        <v>65</v>
      </c>
      <c r="N3304" s="37" t="s">
        <v>5159</v>
      </c>
      <c r="O3304" s="37" t="s">
        <v>5171</v>
      </c>
      <c r="P3304" s="37" t="s">
        <v>1308</v>
      </c>
      <c r="Q3304" t="s">
        <v>6262</v>
      </c>
      <c r="R3304" t="s">
        <v>5160</v>
      </c>
      <c r="S3304" s="38">
        <v>762895478.39999998</v>
      </c>
      <c r="T3304" s="37">
        <v>1</v>
      </c>
      <c r="U3304" s="37">
        <v>1</v>
      </c>
      <c r="V3304" t="str">
        <f t="shared" ref="V3304" si="3016">H3304</f>
        <v>COP</v>
      </c>
    </row>
    <row r="3305" spans="1:22" x14ac:dyDescent="0.2">
      <c r="A3305" t="str">
        <f t="shared" ref="A3305" si="3017">D3305&amp;F3305&amp;E3305</f>
        <v>Servicios fabricante- Microsoft Soporte PremierMicrosoft Soporte PremierSITS1</v>
      </c>
      <c r="B3305" t="str">
        <f t="shared" ref="B3305" si="3018">E3305&amp;F3305</f>
        <v>SITS1Microsoft Soporte Premier</v>
      </c>
      <c r="D3305" t="s">
        <v>5156</v>
      </c>
      <c r="E3305" t="s">
        <v>6264</v>
      </c>
      <c r="F3305" s="37" t="s">
        <v>7648</v>
      </c>
      <c r="G3305" s="18" t="str">
        <f t="shared" ref="G3305" si="3019">D3305</f>
        <v>Servicios fabricante- Microsoft Soporte Premier</v>
      </c>
      <c r="H3305" s="18" t="s">
        <v>119</v>
      </c>
      <c r="I3305" s="37" t="s">
        <v>67</v>
      </c>
      <c r="J3305" t="s">
        <v>6265</v>
      </c>
      <c r="K3305" t="s">
        <v>5386</v>
      </c>
      <c r="L3305" t="s">
        <v>3940</v>
      </c>
      <c r="M3305" t="s">
        <v>65</v>
      </c>
      <c r="N3305" s="37" t="s">
        <v>5159</v>
      </c>
      <c r="O3305" s="37" t="s">
        <v>5171</v>
      </c>
      <c r="P3305" s="37" t="s">
        <v>1308</v>
      </c>
      <c r="Q3305" t="s">
        <v>6264</v>
      </c>
      <c r="R3305" t="s">
        <v>5160</v>
      </c>
      <c r="S3305" s="38">
        <v>381860476.80000001</v>
      </c>
      <c r="T3305" s="37">
        <v>1</v>
      </c>
      <c r="U3305" s="37">
        <v>1</v>
      </c>
      <c r="V3305" t="str">
        <f t="shared" ref="V3305" si="3020">H3305</f>
        <v>COP</v>
      </c>
    </row>
    <row r="3306" spans="1:22" x14ac:dyDescent="0.2">
      <c r="A3306" t="str">
        <f t="shared" ref="A3306" si="3021">D3306&amp;F3306&amp;E3306</f>
        <v>Servicios fabricante- Microsoft Soporte PremierMicrosoft Soporte PremierSIST5</v>
      </c>
      <c r="B3306" t="str">
        <f t="shared" ref="B3306" si="3022">E3306&amp;F3306</f>
        <v>SIST5Microsoft Soporte Premier</v>
      </c>
      <c r="D3306" t="s">
        <v>5156</v>
      </c>
      <c r="E3306" t="s">
        <v>6266</v>
      </c>
      <c r="F3306" s="37" t="s">
        <v>7648</v>
      </c>
      <c r="G3306" s="18" t="str">
        <f t="shared" ref="G3306" si="3023">D3306</f>
        <v>Servicios fabricante- Microsoft Soporte Premier</v>
      </c>
      <c r="H3306" s="18" t="s">
        <v>119</v>
      </c>
      <c r="I3306" s="37" t="s">
        <v>67</v>
      </c>
      <c r="J3306" t="s">
        <v>6267</v>
      </c>
      <c r="K3306" t="s">
        <v>210</v>
      </c>
      <c r="L3306" t="s">
        <v>3940</v>
      </c>
      <c r="M3306" t="s">
        <v>65</v>
      </c>
      <c r="N3306" s="37" t="s">
        <v>5159</v>
      </c>
      <c r="O3306" s="37" t="s">
        <v>5171</v>
      </c>
      <c r="P3306" s="37" t="s">
        <v>1308</v>
      </c>
      <c r="Q3306" t="s">
        <v>6266</v>
      </c>
      <c r="R3306" t="s">
        <v>5160</v>
      </c>
      <c r="S3306" s="38">
        <v>0</v>
      </c>
      <c r="T3306" s="37">
        <v>1</v>
      </c>
      <c r="U3306" s="37">
        <v>1</v>
      </c>
      <c r="V3306" t="str">
        <f t="shared" ref="V3306" si="3024">H3306</f>
        <v>COP</v>
      </c>
    </row>
    <row r="3307" spans="1:22" x14ac:dyDescent="0.2">
      <c r="A3307" t="str">
        <f t="shared" ref="A3307" si="3025">D3307&amp;F3307&amp;E3307</f>
        <v>Servicios fabricante- Microsoft Soporte PremierMicrosoft Soporte PremierSIST4</v>
      </c>
      <c r="B3307" t="str">
        <f t="shared" ref="B3307" si="3026">E3307&amp;F3307</f>
        <v>SIST4Microsoft Soporte Premier</v>
      </c>
      <c r="D3307" t="s">
        <v>5156</v>
      </c>
      <c r="E3307" t="s">
        <v>6268</v>
      </c>
      <c r="F3307" s="37" t="s">
        <v>7648</v>
      </c>
      <c r="G3307" s="18" t="str">
        <f t="shared" ref="G3307" si="3027">D3307</f>
        <v>Servicios fabricante- Microsoft Soporte Premier</v>
      </c>
      <c r="H3307" s="18" t="s">
        <v>119</v>
      </c>
      <c r="I3307" s="37" t="s">
        <v>67</v>
      </c>
      <c r="J3307" t="s">
        <v>6269</v>
      </c>
      <c r="K3307" t="s">
        <v>5386</v>
      </c>
      <c r="L3307" t="s">
        <v>3940</v>
      </c>
      <c r="M3307" t="s">
        <v>65</v>
      </c>
      <c r="N3307" s="37" t="s">
        <v>5159</v>
      </c>
      <c r="O3307" s="37" t="s">
        <v>5171</v>
      </c>
      <c r="P3307" s="37" t="s">
        <v>1308</v>
      </c>
      <c r="Q3307" t="s">
        <v>6268</v>
      </c>
      <c r="R3307" t="s">
        <v>5160</v>
      </c>
      <c r="S3307" s="38">
        <v>1506070896</v>
      </c>
      <c r="T3307" s="37">
        <v>1</v>
      </c>
      <c r="U3307" s="37">
        <v>1</v>
      </c>
      <c r="V3307" t="str">
        <f t="shared" ref="V3307" si="3028">H3307</f>
        <v>COP</v>
      </c>
    </row>
    <row r="3308" spans="1:22" x14ac:dyDescent="0.2">
      <c r="A3308" t="str">
        <f t="shared" ref="A3308" si="3029">D3308&amp;F3308&amp;E3308</f>
        <v>Servicios fabricante- Microsoft Soporte PremierMicrosoft Soporte PremierSIST3</v>
      </c>
      <c r="B3308" t="str">
        <f t="shared" ref="B3308" si="3030">E3308&amp;F3308</f>
        <v>SIST3Microsoft Soporte Premier</v>
      </c>
      <c r="D3308" t="s">
        <v>5156</v>
      </c>
      <c r="E3308" t="s">
        <v>6270</v>
      </c>
      <c r="F3308" s="37" t="s">
        <v>7648</v>
      </c>
      <c r="G3308" s="18" t="str">
        <f t="shared" ref="G3308" si="3031">D3308</f>
        <v>Servicios fabricante- Microsoft Soporte Premier</v>
      </c>
      <c r="H3308" s="18" t="s">
        <v>119</v>
      </c>
      <c r="I3308" s="37" t="s">
        <v>67</v>
      </c>
      <c r="J3308" t="s">
        <v>6271</v>
      </c>
      <c r="K3308" t="s">
        <v>5386</v>
      </c>
      <c r="L3308" t="s">
        <v>3940</v>
      </c>
      <c r="M3308" t="s">
        <v>65</v>
      </c>
      <c r="N3308" s="37" t="s">
        <v>5159</v>
      </c>
      <c r="O3308" s="37" t="s">
        <v>5171</v>
      </c>
      <c r="P3308" s="37" t="s">
        <v>1308</v>
      </c>
      <c r="Q3308" t="s">
        <v>6270</v>
      </c>
      <c r="R3308" t="s">
        <v>5160</v>
      </c>
      <c r="S3308" s="38">
        <v>1137632284.8</v>
      </c>
      <c r="T3308" s="37">
        <v>1</v>
      </c>
      <c r="U3308" s="37">
        <v>1</v>
      </c>
      <c r="V3308" t="str">
        <f t="shared" ref="V3308" si="3032">H3308</f>
        <v>COP</v>
      </c>
    </row>
    <row r="3309" spans="1:22" x14ac:dyDescent="0.2">
      <c r="A3309" t="str">
        <f t="shared" ref="A3309" si="3033">D3309&amp;F3309&amp;E3309</f>
        <v>Servicios fabricante- Microsoft Soporte PremierMicrosoft Soporte PremierSIST2</v>
      </c>
      <c r="B3309" t="str">
        <f t="shared" ref="B3309" si="3034">E3309&amp;F3309</f>
        <v>SIST2Microsoft Soporte Premier</v>
      </c>
      <c r="D3309" t="s">
        <v>5156</v>
      </c>
      <c r="E3309" t="s">
        <v>6272</v>
      </c>
      <c r="F3309" s="37" t="s">
        <v>7648</v>
      </c>
      <c r="G3309" s="18" t="str">
        <f t="shared" ref="G3309" si="3035">D3309</f>
        <v>Servicios fabricante- Microsoft Soporte Premier</v>
      </c>
      <c r="H3309" s="18" t="s">
        <v>119</v>
      </c>
      <c r="I3309" s="37" t="s">
        <v>67</v>
      </c>
      <c r="J3309" t="s">
        <v>6273</v>
      </c>
      <c r="K3309" t="s">
        <v>5386</v>
      </c>
      <c r="L3309" t="s">
        <v>3940</v>
      </c>
      <c r="M3309" t="s">
        <v>65</v>
      </c>
      <c r="N3309" s="37" t="s">
        <v>5159</v>
      </c>
      <c r="O3309" s="37" t="s">
        <v>5171</v>
      </c>
      <c r="P3309" s="37" t="s">
        <v>1308</v>
      </c>
      <c r="Q3309" t="s">
        <v>6272</v>
      </c>
      <c r="R3309" t="s">
        <v>5160</v>
      </c>
      <c r="S3309" s="38">
        <v>762895478.39999998</v>
      </c>
      <c r="T3309" s="37">
        <v>1</v>
      </c>
      <c r="U3309" s="37">
        <v>1</v>
      </c>
      <c r="V3309" t="str">
        <f t="shared" ref="V3309" si="3036">H3309</f>
        <v>COP</v>
      </c>
    </row>
    <row r="3310" spans="1:22" x14ac:dyDescent="0.2">
      <c r="A3310" t="str">
        <f t="shared" ref="A3310" si="3037">D3310&amp;F3310&amp;E3310</f>
        <v>Servicios fabricante- Microsoft Soporte PremierMicrosoft Soporte PremierSIST1</v>
      </c>
      <c r="B3310" t="str">
        <f t="shared" ref="B3310" si="3038">E3310&amp;F3310</f>
        <v>SIST1Microsoft Soporte Premier</v>
      </c>
      <c r="D3310" t="s">
        <v>5156</v>
      </c>
      <c r="E3310" t="s">
        <v>6274</v>
      </c>
      <c r="F3310" s="37" t="s">
        <v>7648</v>
      </c>
      <c r="G3310" s="18" t="str">
        <f t="shared" ref="G3310" si="3039">D3310</f>
        <v>Servicios fabricante- Microsoft Soporte Premier</v>
      </c>
      <c r="H3310" s="18" t="s">
        <v>119</v>
      </c>
      <c r="I3310" s="37" t="s">
        <v>67</v>
      </c>
      <c r="J3310" t="s">
        <v>6275</v>
      </c>
      <c r="K3310" t="s">
        <v>5386</v>
      </c>
      <c r="L3310" t="s">
        <v>3940</v>
      </c>
      <c r="M3310" t="s">
        <v>65</v>
      </c>
      <c r="N3310" s="37" t="s">
        <v>5159</v>
      </c>
      <c r="O3310" s="37" t="s">
        <v>5171</v>
      </c>
      <c r="P3310" s="37" t="s">
        <v>1308</v>
      </c>
      <c r="Q3310" t="s">
        <v>6274</v>
      </c>
      <c r="R3310" t="s">
        <v>5160</v>
      </c>
      <c r="S3310" s="38">
        <v>381860476.80000001</v>
      </c>
      <c r="T3310" s="37">
        <v>1</v>
      </c>
      <c r="U3310" s="37">
        <v>1</v>
      </c>
      <c r="V3310" t="str">
        <f t="shared" ref="V3310" si="3040">H3310</f>
        <v>COP</v>
      </c>
    </row>
    <row r="3311" spans="1:22" x14ac:dyDescent="0.2">
      <c r="A3311" t="str">
        <f t="shared" ref="A3311" si="3041">D3311&amp;F3311&amp;E3311</f>
        <v>Servicios fabricante- Microsoft Soporte PremierMicrosoft Soporte PremierSISR5</v>
      </c>
      <c r="B3311" t="str">
        <f t="shared" ref="B3311" si="3042">E3311&amp;F3311</f>
        <v>SISR5Microsoft Soporte Premier</v>
      </c>
      <c r="D3311" t="s">
        <v>5156</v>
      </c>
      <c r="E3311" t="s">
        <v>6276</v>
      </c>
      <c r="F3311" s="37" t="s">
        <v>7648</v>
      </c>
      <c r="G3311" s="18" t="str">
        <f t="shared" ref="G3311" si="3043">D3311</f>
        <v>Servicios fabricante- Microsoft Soporte Premier</v>
      </c>
      <c r="H3311" s="18" t="s">
        <v>119</v>
      </c>
      <c r="I3311" s="37" t="s">
        <v>67</v>
      </c>
      <c r="J3311" t="s">
        <v>6277</v>
      </c>
      <c r="K3311" t="s">
        <v>210</v>
      </c>
      <c r="L3311" t="s">
        <v>3940</v>
      </c>
      <c r="M3311" t="s">
        <v>65</v>
      </c>
      <c r="N3311" s="37" t="s">
        <v>5159</v>
      </c>
      <c r="O3311" s="37" t="s">
        <v>5171</v>
      </c>
      <c r="P3311" s="37" t="s">
        <v>1308</v>
      </c>
      <c r="Q3311" t="s">
        <v>6276</v>
      </c>
      <c r="R3311" t="s">
        <v>5160</v>
      </c>
      <c r="S3311" s="38">
        <v>0</v>
      </c>
      <c r="T3311" s="37">
        <v>1</v>
      </c>
      <c r="U3311" s="37">
        <v>1</v>
      </c>
      <c r="V3311" t="str">
        <f t="shared" ref="V3311" si="3044">H3311</f>
        <v>COP</v>
      </c>
    </row>
    <row r="3312" spans="1:22" x14ac:dyDescent="0.2">
      <c r="A3312" t="str">
        <f t="shared" ref="A3312" si="3045">D3312&amp;F3312&amp;E3312</f>
        <v>Servicios fabricante- Microsoft Soporte PremierMicrosoft Soporte PremierSISR4</v>
      </c>
      <c r="B3312" t="str">
        <f t="shared" ref="B3312" si="3046">E3312&amp;F3312</f>
        <v>SISR4Microsoft Soporte Premier</v>
      </c>
      <c r="D3312" t="s">
        <v>5156</v>
      </c>
      <c r="E3312" t="s">
        <v>6278</v>
      </c>
      <c r="F3312" s="37" t="s">
        <v>7648</v>
      </c>
      <c r="G3312" s="18" t="str">
        <f t="shared" ref="G3312" si="3047">D3312</f>
        <v>Servicios fabricante- Microsoft Soporte Premier</v>
      </c>
      <c r="H3312" s="18" t="s">
        <v>119</v>
      </c>
      <c r="I3312" s="37" t="s">
        <v>67</v>
      </c>
      <c r="J3312" t="s">
        <v>6279</v>
      </c>
      <c r="K3312" t="s">
        <v>5386</v>
      </c>
      <c r="L3312" t="s">
        <v>3940</v>
      </c>
      <c r="M3312" t="s">
        <v>65</v>
      </c>
      <c r="N3312" s="37" t="s">
        <v>5159</v>
      </c>
      <c r="O3312" s="37" t="s">
        <v>5171</v>
      </c>
      <c r="P3312" s="37" t="s">
        <v>1308</v>
      </c>
      <c r="Q3312" t="s">
        <v>6278</v>
      </c>
      <c r="R3312" t="s">
        <v>5160</v>
      </c>
      <c r="S3312" s="38">
        <v>1506070896</v>
      </c>
      <c r="T3312" s="37">
        <v>1</v>
      </c>
      <c r="U3312" s="37">
        <v>1</v>
      </c>
      <c r="V3312" t="str">
        <f t="shared" ref="V3312" si="3048">H3312</f>
        <v>COP</v>
      </c>
    </row>
    <row r="3313" spans="1:22" x14ac:dyDescent="0.2">
      <c r="A3313" t="str">
        <f t="shared" ref="A3313" si="3049">D3313&amp;F3313&amp;E3313</f>
        <v>Servicios fabricante- Microsoft Soporte PremierMicrosoft Soporte PremierSISR3</v>
      </c>
      <c r="B3313" t="str">
        <f t="shared" ref="B3313" si="3050">E3313&amp;F3313</f>
        <v>SISR3Microsoft Soporte Premier</v>
      </c>
      <c r="D3313" t="s">
        <v>5156</v>
      </c>
      <c r="E3313" t="s">
        <v>6280</v>
      </c>
      <c r="F3313" s="37" t="s">
        <v>7648</v>
      </c>
      <c r="G3313" s="18" t="str">
        <f t="shared" ref="G3313" si="3051">D3313</f>
        <v>Servicios fabricante- Microsoft Soporte Premier</v>
      </c>
      <c r="H3313" s="18" t="s">
        <v>119</v>
      </c>
      <c r="I3313" s="37" t="s">
        <v>67</v>
      </c>
      <c r="J3313" t="s">
        <v>6281</v>
      </c>
      <c r="K3313" t="s">
        <v>5386</v>
      </c>
      <c r="L3313" t="s">
        <v>3940</v>
      </c>
      <c r="M3313" t="s">
        <v>65</v>
      </c>
      <c r="N3313" s="37" t="s">
        <v>5159</v>
      </c>
      <c r="O3313" s="37" t="s">
        <v>5171</v>
      </c>
      <c r="P3313" s="37" t="s">
        <v>1308</v>
      </c>
      <c r="Q3313" t="s">
        <v>6280</v>
      </c>
      <c r="R3313" t="s">
        <v>5160</v>
      </c>
      <c r="S3313" s="38">
        <v>1137632284.8</v>
      </c>
      <c r="T3313" s="37">
        <v>1</v>
      </c>
      <c r="U3313" s="37">
        <v>1</v>
      </c>
      <c r="V3313" t="str">
        <f t="shared" ref="V3313" si="3052">H3313</f>
        <v>COP</v>
      </c>
    </row>
    <row r="3314" spans="1:22" x14ac:dyDescent="0.2">
      <c r="A3314" t="str">
        <f t="shared" ref="A3314" si="3053">D3314&amp;F3314&amp;E3314</f>
        <v>Servicios fabricante- Microsoft Soporte PremierMicrosoft Soporte PremierSISR2</v>
      </c>
      <c r="B3314" t="str">
        <f t="shared" ref="B3314" si="3054">E3314&amp;F3314</f>
        <v>SISR2Microsoft Soporte Premier</v>
      </c>
      <c r="D3314" t="s">
        <v>5156</v>
      </c>
      <c r="E3314" t="s">
        <v>6282</v>
      </c>
      <c r="F3314" s="37" t="s">
        <v>7648</v>
      </c>
      <c r="G3314" s="18" t="str">
        <f t="shared" ref="G3314" si="3055">D3314</f>
        <v>Servicios fabricante- Microsoft Soporte Premier</v>
      </c>
      <c r="H3314" s="18" t="s">
        <v>119</v>
      </c>
      <c r="I3314" s="37" t="s">
        <v>67</v>
      </c>
      <c r="J3314" t="s">
        <v>6283</v>
      </c>
      <c r="K3314" t="s">
        <v>5386</v>
      </c>
      <c r="L3314" t="s">
        <v>3940</v>
      </c>
      <c r="M3314" t="s">
        <v>65</v>
      </c>
      <c r="N3314" s="37" t="s">
        <v>5159</v>
      </c>
      <c r="O3314" s="37" t="s">
        <v>5171</v>
      </c>
      <c r="P3314" s="37" t="s">
        <v>1308</v>
      </c>
      <c r="Q3314" t="s">
        <v>6282</v>
      </c>
      <c r="R3314" t="s">
        <v>5160</v>
      </c>
      <c r="S3314" s="38">
        <v>762895478.39999998</v>
      </c>
      <c r="T3314" s="37">
        <v>1</v>
      </c>
      <c r="U3314" s="37">
        <v>1</v>
      </c>
      <c r="V3314" t="str">
        <f t="shared" ref="V3314" si="3056">H3314</f>
        <v>COP</v>
      </c>
    </row>
    <row r="3315" spans="1:22" x14ac:dyDescent="0.2">
      <c r="A3315" t="str">
        <f t="shared" ref="A3315" si="3057">D3315&amp;F3315&amp;E3315</f>
        <v>Servicios fabricante- Microsoft Soporte PremierMicrosoft Soporte PremierSISR1</v>
      </c>
      <c r="B3315" t="str">
        <f t="shared" ref="B3315" si="3058">E3315&amp;F3315</f>
        <v>SISR1Microsoft Soporte Premier</v>
      </c>
      <c r="D3315" t="s">
        <v>5156</v>
      </c>
      <c r="E3315" t="s">
        <v>6284</v>
      </c>
      <c r="F3315" s="37" t="s">
        <v>7648</v>
      </c>
      <c r="G3315" s="18" t="str">
        <f t="shared" ref="G3315" si="3059">D3315</f>
        <v>Servicios fabricante- Microsoft Soporte Premier</v>
      </c>
      <c r="H3315" s="18" t="s">
        <v>119</v>
      </c>
      <c r="I3315" s="37" t="s">
        <v>67</v>
      </c>
      <c r="J3315" t="s">
        <v>6285</v>
      </c>
      <c r="K3315" t="s">
        <v>5386</v>
      </c>
      <c r="L3315" t="s">
        <v>3940</v>
      </c>
      <c r="M3315" t="s">
        <v>65</v>
      </c>
      <c r="N3315" s="37" t="s">
        <v>5159</v>
      </c>
      <c r="O3315" s="37" t="s">
        <v>5171</v>
      </c>
      <c r="P3315" s="37" t="s">
        <v>1308</v>
      </c>
      <c r="Q3315" t="s">
        <v>6284</v>
      </c>
      <c r="R3315" t="s">
        <v>5160</v>
      </c>
      <c r="S3315" s="38">
        <v>381860476.80000001</v>
      </c>
      <c r="T3315" s="37">
        <v>1</v>
      </c>
      <c r="U3315" s="37">
        <v>1</v>
      </c>
      <c r="V3315" t="str">
        <f t="shared" ref="V3315" si="3060">H3315</f>
        <v>COP</v>
      </c>
    </row>
    <row r="3316" spans="1:22" x14ac:dyDescent="0.2">
      <c r="A3316" t="str">
        <f t="shared" ref="A3316" si="3061">D3316&amp;F3316&amp;E3316</f>
        <v>Servicios fabricante- Microsoft Soporte PremierMicrosoft Soporte PremierSIRV</v>
      </c>
      <c r="B3316" t="str">
        <f t="shared" ref="B3316" si="3062">E3316&amp;F3316</f>
        <v>SIRVMicrosoft Soporte Premier</v>
      </c>
      <c r="D3316" t="s">
        <v>5156</v>
      </c>
      <c r="E3316" t="s">
        <v>6286</v>
      </c>
      <c r="F3316" s="37" t="s">
        <v>7648</v>
      </c>
      <c r="G3316" s="18" t="str">
        <f t="shared" ref="G3316" si="3063">D3316</f>
        <v>Servicios fabricante- Microsoft Soporte Premier</v>
      </c>
      <c r="H3316" s="18" t="s">
        <v>119</v>
      </c>
      <c r="I3316" s="37" t="s">
        <v>67</v>
      </c>
      <c r="J3316" t="s">
        <v>6287</v>
      </c>
      <c r="K3316" t="s">
        <v>65</v>
      </c>
      <c r="L3316" t="s">
        <v>3940</v>
      </c>
      <c r="M3316" t="s">
        <v>65</v>
      </c>
      <c r="N3316" s="37" t="s">
        <v>5159</v>
      </c>
      <c r="O3316" s="37" t="s">
        <v>5171</v>
      </c>
      <c r="P3316" s="37" t="s">
        <v>1308</v>
      </c>
      <c r="Q3316" t="s">
        <v>6286</v>
      </c>
      <c r="R3316" t="s">
        <v>5160</v>
      </c>
      <c r="S3316" s="38">
        <v>86000000</v>
      </c>
      <c r="T3316" s="37">
        <v>1</v>
      </c>
      <c r="U3316" s="37">
        <v>1</v>
      </c>
      <c r="V3316" t="str">
        <f t="shared" ref="V3316" si="3064">H3316</f>
        <v>COP</v>
      </c>
    </row>
    <row r="3317" spans="1:22" x14ac:dyDescent="0.2">
      <c r="A3317" t="str">
        <f t="shared" ref="A3317" si="3065">D3317&amp;F3317&amp;E3317</f>
        <v>Servicios fabricante- Microsoft Soporte PremierMicrosoft Soporte PremierSIRS</v>
      </c>
      <c r="B3317" t="str">
        <f t="shared" ref="B3317" si="3066">E3317&amp;F3317</f>
        <v>SIRSMicrosoft Soporte Premier</v>
      </c>
      <c r="D3317" t="s">
        <v>5156</v>
      </c>
      <c r="E3317" t="s">
        <v>6288</v>
      </c>
      <c r="F3317" s="37" t="s">
        <v>7648</v>
      </c>
      <c r="G3317" s="18" t="str">
        <f t="shared" ref="G3317" si="3067">D3317</f>
        <v>Servicios fabricante- Microsoft Soporte Premier</v>
      </c>
      <c r="H3317" s="18" t="s">
        <v>119</v>
      </c>
      <c r="I3317" s="37" t="s">
        <v>67</v>
      </c>
      <c r="J3317" t="s">
        <v>6289</v>
      </c>
      <c r="K3317" t="s">
        <v>65</v>
      </c>
      <c r="L3317" t="s">
        <v>3940</v>
      </c>
      <c r="M3317" t="s">
        <v>65</v>
      </c>
      <c r="N3317" s="37" t="s">
        <v>5159</v>
      </c>
      <c r="O3317" s="37" t="s">
        <v>66</v>
      </c>
      <c r="P3317" s="37" t="s">
        <v>1308</v>
      </c>
      <c r="Q3317" t="s">
        <v>6288</v>
      </c>
      <c r="R3317" t="s">
        <v>5160</v>
      </c>
      <c r="S3317" s="38">
        <v>48400000</v>
      </c>
      <c r="T3317" s="37">
        <v>1</v>
      </c>
      <c r="U3317" s="37">
        <v>1</v>
      </c>
      <c r="V3317" t="str">
        <f t="shared" ref="V3317" si="3068">H3317</f>
        <v>COP</v>
      </c>
    </row>
    <row r="3318" spans="1:22" x14ac:dyDescent="0.2">
      <c r="A3318" t="str">
        <f t="shared" ref="A3318" si="3069">D3318&amp;F3318&amp;E3318</f>
        <v>Servicios fabricante- Microsoft Soporte PremierMicrosoft Soporte PremierSIRC</v>
      </c>
      <c r="B3318" t="str">
        <f t="shared" ref="B3318" si="3070">E3318&amp;F3318</f>
        <v>SIRCMicrosoft Soporte Premier</v>
      </c>
      <c r="D3318" t="s">
        <v>5156</v>
      </c>
      <c r="E3318" t="s">
        <v>6290</v>
      </c>
      <c r="F3318" s="37" t="s">
        <v>7648</v>
      </c>
      <c r="G3318" s="18" t="str">
        <f t="shared" ref="G3318" si="3071">D3318</f>
        <v>Servicios fabricante- Microsoft Soporte Premier</v>
      </c>
      <c r="H3318" s="18" t="s">
        <v>119</v>
      </c>
      <c r="I3318" s="37" t="s">
        <v>67</v>
      </c>
      <c r="J3318" t="s">
        <v>6291</v>
      </c>
      <c r="K3318" t="s">
        <v>65</v>
      </c>
      <c r="L3318" t="s">
        <v>3940</v>
      </c>
      <c r="M3318" t="s">
        <v>65</v>
      </c>
      <c r="N3318" s="37" t="s">
        <v>5159</v>
      </c>
      <c r="O3318" s="37" t="s">
        <v>5171</v>
      </c>
      <c r="P3318" s="37" t="s">
        <v>1308</v>
      </c>
      <c r="Q3318" t="s">
        <v>6290</v>
      </c>
      <c r="R3318" t="s">
        <v>5160</v>
      </c>
      <c r="S3318" s="38">
        <v>86000000</v>
      </c>
      <c r="T3318" s="37">
        <v>1</v>
      </c>
      <c r="U3318" s="37">
        <v>1</v>
      </c>
      <c r="V3318" t="str">
        <f t="shared" ref="V3318" si="3072">H3318</f>
        <v>COP</v>
      </c>
    </row>
    <row r="3319" spans="1:22" x14ac:dyDescent="0.2">
      <c r="A3319" t="str">
        <f t="shared" ref="A3319" si="3073">D3319&amp;F3319&amp;E3319</f>
        <v>Servicios fabricante- Microsoft Soporte PremierMicrosoft Soporte PremierSINV</v>
      </c>
      <c r="B3319" t="str">
        <f t="shared" ref="B3319" si="3074">E3319&amp;F3319</f>
        <v>SINVMicrosoft Soporte Premier</v>
      </c>
      <c r="D3319" t="s">
        <v>5156</v>
      </c>
      <c r="E3319" t="s">
        <v>6292</v>
      </c>
      <c r="F3319" s="37" t="s">
        <v>7648</v>
      </c>
      <c r="G3319" s="18" t="str">
        <f t="shared" ref="G3319" si="3075">D3319</f>
        <v>Servicios fabricante- Microsoft Soporte Premier</v>
      </c>
      <c r="H3319" s="18" t="s">
        <v>119</v>
      </c>
      <c r="I3319" s="37" t="s">
        <v>67</v>
      </c>
      <c r="J3319" t="s">
        <v>6293</v>
      </c>
      <c r="K3319" t="s">
        <v>65</v>
      </c>
      <c r="L3319" t="s">
        <v>3940</v>
      </c>
      <c r="M3319" t="s">
        <v>65</v>
      </c>
      <c r="N3319" s="37" t="s">
        <v>5159</v>
      </c>
      <c r="O3319" s="37" t="s">
        <v>5171</v>
      </c>
      <c r="P3319" s="37" t="s">
        <v>1308</v>
      </c>
      <c r="Q3319" t="s">
        <v>6292</v>
      </c>
      <c r="R3319" t="s">
        <v>5160</v>
      </c>
      <c r="S3319" s="38">
        <v>43200000</v>
      </c>
      <c r="T3319" s="37">
        <v>1</v>
      </c>
      <c r="U3319" s="37">
        <v>1</v>
      </c>
      <c r="V3319" t="str">
        <f t="shared" ref="V3319" si="3076">H3319</f>
        <v>COP</v>
      </c>
    </row>
    <row r="3320" spans="1:22" x14ac:dyDescent="0.2">
      <c r="A3320" t="str">
        <f t="shared" ref="A3320" si="3077">D3320&amp;F3320&amp;E3320</f>
        <v>Servicios fabricante- Microsoft Soporte PremierMicrosoft Soporte PremierSINR5</v>
      </c>
      <c r="B3320" t="str">
        <f t="shared" ref="B3320" si="3078">E3320&amp;F3320</f>
        <v>SINR5Microsoft Soporte Premier</v>
      </c>
      <c r="D3320" t="s">
        <v>5156</v>
      </c>
      <c r="E3320" t="s">
        <v>6294</v>
      </c>
      <c r="F3320" s="37" t="s">
        <v>7648</v>
      </c>
      <c r="G3320" s="18" t="str">
        <f t="shared" ref="G3320" si="3079">D3320</f>
        <v>Servicios fabricante- Microsoft Soporte Premier</v>
      </c>
      <c r="H3320" s="18" t="s">
        <v>119</v>
      </c>
      <c r="I3320" s="37" t="s">
        <v>67</v>
      </c>
      <c r="J3320" t="s">
        <v>6295</v>
      </c>
      <c r="K3320" t="s">
        <v>210</v>
      </c>
      <c r="L3320" t="s">
        <v>3940</v>
      </c>
      <c r="M3320" t="s">
        <v>65</v>
      </c>
      <c r="N3320" s="37" t="s">
        <v>5159</v>
      </c>
      <c r="O3320" s="37" t="s">
        <v>5171</v>
      </c>
      <c r="P3320" s="37" t="s">
        <v>1308</v>
      </c>
      <c r="Q3320" t="s">
        <v>6294</v>
      </c>
      <c r="R3320" t="s">
        <v>5160</v>
      </c>
      <c r="S3320" s="38">
        <v>0</v>
      </c>
      <c r="T3320" s="37">
        <v>1</v>
      </c>
      <c r="U3320" s="37">
        <v>1</v>
      </c>
      <c r="V3320" t="str">
        <f t="shared" ref="V3320" si="3080">H3320</f>
        <v>COP</v>
      </c>
    </row>
    <row r="3321" spans="1:22" x14ac:dyDescent="0.2">
      <c r="A3321" t="str">
        <f t="shared" ref="A3321" si="3081">D3321&amp;F3321&amp;E3321</f>
        <v>Servicios fabricante- Microsoft Soporte PremierMicrosoft Soporte PremierSINR4</v>
      </c>
      <c r="B3321" t="str">
        <f t="shared" ref="B3321" si="3082">E3321&amp;F3321</f>
        <v>SINR4Microsoft Soporte Premier</v>
      </c>
      <c r="D3321" t="s">
        <v>5156</v>
      </c>
      <c r="E3321" t="s">
        <v>6296</v>
      </c>
      <c r="F3321" s="37" t="s">
        <v>7648</v>
      </c>
      <c r="G3321" s="18" t="str">
        <f t="shared" ref="G3321" si="3083">D3321</f>
        <v>Servicios fabricante- Microsoft Soporte Premier</v>
      </c>
      <c r="H3321" s="18" t="s">
        <v>119</v>
      </c>
      <c r="I3321" s="37" t="s">
        <v>67</v>
      </c>
      <c r="J3321" t="s">
        <v>6297</v>
      </c>
      <c r="K3321" t="s">
        <v>5386</v>
      </c>
      <c r="L3321" t="s">
        <v>3940</v>
      </c>
      <c r="M3321" t="s">
        <v>65</v>
      </c>
      <c r="N3321" s="37" t="s">
        <v>5159</v>
      </c>
      <c r="O3321" s="37" t="s">
        <v>5171</v>
      </c>
      <c r="P3321" s="37" t="s">
        <v>1308</v>
      </c>
      <c r="Q3321" t="s">
        <v>6296</v>
      </c>
      <c r="R3321" t="s">
        <v>5160</v>
      </c>
      <c r="S3321" s="38">
        <v>1506070896</v>
      </c>
      <c r="T3321" s="37">
        <v>1</v>
      </c>
      <c r="U3321" s="37">
        <v>1</v>
      </c>
      <c r="V3321" t="str">
        <f t="shared" ref="V3321" si="3084">H3321</f>
        <v>COP</v>
      </c>
    </row>
    <row r="3322" spans="1:22" x14ac:dyDescent="0.2">
      <c r="A3322" t="str">
        <f t="shared" ref="A3322" si="3085">D3322&amp;F3322&amp;E3322</f>
        <v>Servicios fabricante- Microsoft Soporte PremierMicrosoft Soporte PremierSINR3</v>
      </c>
      <c r="B3322" t="str">
        <f t="shared" ref="B3322" si="3086">E3322&amp;F3322</f>
        <v>SINR3Microsoft Soporte Premier</v>
      </c>
      <c r="D3322" t="s">
        <v>5156</v>
      </c>
      <c r="E3322" t="s">
        <v>6298</v>
      </c>
      <c r="F3322" s="37" t="s">
        <v>7648</v>
      </c>
      <c r="G3322" s="18" t="str">
        <f t="shared" ref="G3322" si="3087">D3322</f>
        <v>Servicios fabricante- Microsoft Soporte Premier</v>
      </c>
      <c r="H3322" s="18" t="s">
        <v>119</v>
      </c>
      <c r="I3322" s="37" t="s">
        <v>67</v>
      </c>
      <c r="J3322" t="s">
        <v>6299</v>
      </c>
      <c r="K3322" t="s">
        <v>5386</v>
      </c>
      <c r="L3322" t="s">
        <v>3940</v>
      </c>
      <c r="M3322" t="s">
        <v>65</v>
      </c>
      <c r="N3322" s="37" t="s">
        <v>5159</v>
      </c>
      <c r="O3322" s="37" t="s">
        <v>5171</v>
      </c>
      <c r="P3322" s="37" t="s">
        <v>1308</v>
      </c>
      <c r="Q3322" t="s">
        <v>6298</v>
      </c>
      <c r="R3322" t="s">
        <v>5160</v>
      </c>
      <c r="S3322" s="38">
        <v>1137632284.8</v>
      </c>
      <c r="T3322" s="37">
        <v>1</v>
      </c>
      <c r="U3322" s="37">
        <v>1</v>
      </c>
      <c r="V3322" t="str">
        <f t="shared" ref="V3322" si="3088">H3322</f>
        <v>COP</v>
      </c>
    </row>
    <row r="3323" spans="1:22" x14ac:dyDescent="0.2">
      <c r="A3323" t="str">
        <f t="shared" ref="A3323" si="3089">D3323&amp;F3323&amp;E3323</f>
        <v>Servicios fabricante- Microsoft Soporte PremierMicrosoft Soporte PremierSINR2</v>
      </c>
      <c r="B3323" t="str">
        <f t="shared" ref="B3323" si="3090">E3323&amp;F3323</f>
        <v>SINR2Microsoft Soporte Premier</v>
      </c>
      <c r="D3323" t="s">
        <v>5156</v>
      </c>
      <c r="E3323" t="s">
        <v>6300</v>
      </c>
      <c r="F3323" s="37" t="s">
        <v>7648</v>
      </c>
      <c r="G3323" s="18" t="str">
        <f t="shared" ref="G3323" si="3091">D3323</f>
        <v>Servicios fabricante- Microsoft Soporte Premier</v>
      </c>
      <c r="H3323" s="18" t="s">
        <v>119</v>
      </c>
      <c r="I3323" s="37" t="s">
        <v>67</v>
      </c>
      <c r="J3323" t="s">
        <v>6301</v>
      </c>
      <c r="K3323" t="s">
        <v>5386</v>
      </c>
      <c r="L3323" t="s">
        <v>3940</v>
      </c>
      <c r="M3323" t="s">
        <v>65</v>
      </c>
      <c r="N3323" s="37" t="s">
        <v>5159</v>
      </c>
      <c r="O3323" s="37" t="s">
        <v>5171</v>
      </c>
      <c r="P3323" s="37" t="s">
        <v>1308</v>
      </c>
      <c r="Q3323" t="s">
        <v>6300</v>
      </c>
      <c r="R3323" t="s">
        <v>5160</v>
      </c>
      <c r="S3323" s="38">
        <v>762895478.39999998</v>
      </c>
      <c r="T3323" s="37">
        <v>1</v>
      </c>
      <c r="U3323" s="37">
        <v>1</v>
      </c>
      <c r="V3323" t="str">
        <f t="shared" ref="V3323" si="3092">H3323</f>
        <v>COP</v>
      </c>
    </row>
    <row r="3324" spans="1:22" x14ac:dyDescent="0.2">
      <c r="A3324" t="str">
        <f t="shared" ref="A3324" si="3093">D3324&amp;F3324&amp;E3324</f>
        <v>Servicios fabricante- Microsoft Soporte PremierMicrosoft Soporte PremierSINR1</v>
      </c>
      <c r="B3324" t="str">
        <f t="shared" ref="B3324" si="3094">E3324&amp;F3324</f>
        <v>SINR1Microsoft Soporte Premier</v>
      </c>
      <c r="D3324" t="s">
        <v>5156</v>
      </c>
      <c r="E3324" t="s">
        <v>6302</v>
      </c>
      <c r="F3324" s="37" t="s">
        <v>7648</v>
      </c>
      <c r="G3324" s="18" t="str">
        <f t="shared" ref="G3324" si="3095">D3324</f>
        <v>Servicios fabricante- Microsoft Soporte Premier</v>
      </c>
      <c r="H3324" s="18" t="s">
        <v>119</v>
      </c>
      <c r="I3324" s="37" t="s">
        <v>67</v>
      </c>
      <c r="J3324" t="s">
        <v>6303</v>
      </c>
      <c r="K3324" t="s">
        <v>5386</v>
      </c>
      <c r="L3324" t="s">
        <v>3940</v>
      </c>
      <c r="M3324" t="s">
        <v>65</v>
      </c>
      <c r="N3324" s="37" t="s">
        <v>5159</v>
      </c>
      <c r="O3324" s="37" t="s">
        <v>5171</v>
      </c>
      <c r="P3324" s="37" t="s">
        <v>1308</v>
      </c>
      <c r="Q3324" t="s">
        <v>6302</v>
      </c>
      <c r="R3324" t="s">
        <v>5160</v>
      </c>
      <c r="S3324" s="38">
        <v>381860476.80000001</v>
      </c>
      <c r="T3324" s="37">
        <v>1</v>
      </c>
      <c r="U3324" s="37">
        <v>1</v>
      </c>
      <c r="V3324" t="str">
        <f t="shared" ref="V3324" si="3096">H3324</f>
        <v>COP</v>
      </c>
    </row>
    <row r="3325" spans="1:22" x14ac:dyDescent="0.2">
      <c r="A3325" t="str">
        <f t="shared" ref="A3325" si="3097">D3325&amp;F3325&amp;E3325</f>
        <v>Servicios fabricante- Microsoft Soporte PremierMicrosoft Soporte PremierSINO5</v>
      </c>
      <c r="B3325" t="str">
        <f t="shared" ref="B3325" si="3098">E3325&amp;F3325</f>
        <v>SINO5Microsoft Soporte Premier</v>
      </c>
      <c r="D3325" t="s">
        <v>5156</v>
      </c>
      <c r="E3325" t="s">
        <v>6304</v>
      </c>
      <c r="F3325" s="37" t="s">
        <v>7648</v>
      </c>
      <c r="G3325" s="18" t="str">
        <f t="shared" ref="G3325" si="3099">D3325</f>
        <v>Servicios fabricante- Microsoft Soporte Premier</v>
      </c>
      <c r="H3325" s="18" t="s">
        <v>119</v>
      </c>
      <c r="I3325" s="37" t="s">
        <v>67</v>
      </c>
      <c r="J3325" t="s">
        <v>6305</v>
      </c>
      <c r="K3325" t="s">
        <v>210</v>
      </c>
      <c r="L3325" t="s">
        <v>3940</v>
      </c>
      <c r="M3325" t="s">
        <v>65</v>
      </c>
      <c r="N3325" s="37" t="s">
        <v>5159</v>
      </c>
      <c r="O3325" s="37" t="s">
        <v>5171</v>
      </c>
      <c r="P3325" s="37" t="s">
        <v>1308</v>
      </c>
      <c r="Q3325" t="s">
        <v>6304</v>
      </c>
      <c r="R3325" t="s">
        <v>5160</v>
      </c>
      <c r="S3325" s="38">
        <v>0</v>
      </c>
      <c r="T3325" s="37">
        <v>1</v>
      </c>
      <c r="U3325" s="37">
        <v>1</v>
      </c>
      <c r="V3325" t="str">
        <f t="shared" ref="V3325" si="3100">H3325</f>
        <v>COP</v>
      </c>
    </row>
    <row r="3326" spans="1:22" x14ac:dyDescent="0.2">
      <c r="A3326" t="str">
        <f t="shared" ref="A3326" si="3101">D3326&amp;F3326&amp;E3326</f>
        <v>Servicios fabricante- Microsoft Soporte PremierMicrosoft Soporte PremierSINO4</v>
      </c>
      <c r="B3326" t="str">
        <f t="shared" ref="B3326" si="3102">E3326&amp;F3326</f>
        <v>SINO4Microsoft Soporte Premier</v>
      </c>
      <c r="D3326" t="s">
        <v>5156</v>
      </c>
      <c r="E3326" t="s">
        <v>6306</v>
      </c>
      <c r="F3326" s="37" t="s">
        <v>7648</v>
      </c>
      <c r="G3326" s="18" t="str">
        <f t="shared" ref="G3326" si="3103">D3326</f>
        <v>Servicios fabricante- Microsoft Soporte Premier</v>
      </c>
      <c r="H3326" s="18" t="s">
        <v>119</v>
      </c>
      <c r="I3326" s="37" t="s">
        <v>67</v>
      </c>
      <c r="J3326" t="s">
        <v>6307</v>
      </c>
      <c r="K3326" t="s">
        <v>5386</v>
      </c>
      <c r="L3326" t="s">
        <v>3940</v>
      </c>
      <c r="M3326" t="s">
        <v>65</v>
      </c>
      <c r="N3326" s="37" t="s">
        <v>5159</v>
      </c>
      <c r="O3326" s="37" t="s">
        <v>5171</v>
      </c>
      <c r="P3326" s="37" t="s">
        <v>1308</v>
      </c>
      <c r="Q3326" t="s">
        <v>6306</v>
      </c>
      <c r="R3326" t="s">
        <v>5160</v>
      </c>
      <c r="S3326" s="38">
        <v>1506070896</v>
      </c>
      <c r="T3326" s="37">
        <v>1</v>
      </c>
      <c r="U3326" s="37">
        <v>1</v>
      </c>
      <c r="V3326" t="str">
        <f t="shared" ref="V3326" si="3104">H3326</f>
        <v>COP</v>
      </c>
    </row>
    <row r="3327" spans="1:22" x14ac:dyDescent="0.2">
      <c r="A3327" t="str">
        <f t="shared" ref="A3327" si="3105">D3327&amp;F3327&amp;E3327</f>
        <v>Servicios fabricante- Microsoft Soporte PremierMicrosoft Soporte PremierSINO3</v>
      </c>
      <c r="B3327" t="str">
        <f t="shared" ref="B3327" si="3106">E3327&amp;F3327</f>
        <v>SINO3Microsoft Soporte Premier</v>
      </c>
      <c r="D3327" t="s">
        <v>5156</v>
      </c>
      <c r="E3327" t="s">
        <v>6308</v>
      </c>
      <c r="F3327" s="37" t="s">
        <v>7648</v>
      </c>
      <c r="G3327" s="18" t="str">
        <f t="shared" ref="G3327" si="3107">D3327</f>
        <v>Servicios fabricante- Microsoft Soporte Premier</v>
      </c>
      <c r="H3327" s="18" t="s">
        <v>119</v>
      </c>
      <c r="I3327" s="37" t="s">
        <v>67</v>
      </c>
      <c r="J3327" t="s">
        <v>6309</v>
      </c>
      <c r="K3327" t="s">
        <v>5386</v>
      </c>
      <c r="L3327" t="s">
        <v>3940</v>
      </c>
      <c r="M3327" t="s">
        <v>65</v>
      </c>
      <c r="N3327" s="37" t="s">
        <v>5159</v>
      </c>
      <c r="O3327" s="37" t="s">
        <v>5171</v>
      </c>
      <c r="P3327" s="37" t="s">
        <v>1308</v>
      </c>
      <c r="Q3327" t="s">
        <v>6308</v>
      </c>
      <c r="R3327" t="s">
        <v>5160</v>
      </c>
      <c r="S3327" s="38">
        <v>1137632284.8</v>
      </c>
      <c r="T3327" s="37">
        <v>1</v>
      </c>
      <c r="U3327" s="37">
        <v>1</v>
      </c>
      <c r="V3327" t="str">
        <f t="shared" ref="V3327" si="3108">H3327</f>
        <v>COP</v>
      </c>
    </row>
    <row r="3328" spans="1:22" x14ac:dyDescent="0.2">
      <c r="A3328" t="str">
        <f t="shared" ref="A3328" si="3109">D3328&amp;F3328&amp;E3328</f>
        <v>Servicios fabricante- Microsoft Soporte PremierMicrosoft Soporte PremierSINO2</v>
      </c>
      <c r="B3328" t="str">
        <f t="shared" ref="B3328" si="3110">E3328&amp;F3328</f>
        <v>SINO2Microsoft Soporte Premier</v>
      </c>
      <c r="D3328" t="s">
        <v>5156</v>
      </c>
      <c r="E3328" t="s">
        <v>6310</v>
      </c>
      <c r="F3328" s="37" t="s">
        <v>7648</v>
      </c>
      <c r="G3328" s="18" t="str">
        <f t="shared" ref="G3328" si="3111">D3328</f>
        <v>Servicios fabricante- Microsoft Soporte Premier</v>
      </c>
      <c r="H3328" s="18" t="s">
        <v>119</v>
      </c>
      <c r="I3328" s="37" t="s">
        <v>67</v>
      </c>
      <c r="J3328" t="s">
        <v>6311</v>
      </c>
      <c r="K3328" t="s">
        <v>5386</v>
      </c>
      <c r="L3328" t="s">
        <v>3940</v>
      </c>
      <c r="M3328" t="s">
        <v>65</v>
      </c>
      <c r="N3328" s="37" t="s">
        <v>5159</v>
      </c>
      <c r="O3328" s="37" t="s">
        <v>5171</v>
      </c>
      <c r="P3328" s="37" t="s">
        <v>1308</v>
      </c>
      <c r="Q3328" t="s">
        <v>6310</v>
      </c>
      <c r="R3328" t="s">
        <v>5160</v>
      </c>
      <c r="S3328" s="38">
        <v>762895478.39999998</v>
      </c>
      <c r="T3328" s="37">
        <v>1</v>
      </c>
      <c r="U3328" s="37">
        <v>1</v>
      </c>
      <c r="V3328" t="str">
        <f t="shared" ref="V3328" si="3112">H3328</f>
        <v>COP</v>
      </c>
    </row>
    <row r="3329" spans="1:22" x14ac:dyDescent="0.2">
      <c r="A3329" t="str">
        <f t="shared" ref="A3329" si="3113">D3329&amp;F3329&amp;E3329</f>
        <v>Servicios fabricante- Microsoft Soporte PremierMicrosoft Soporte PremierSINO1</v>
      </c>
      <c r="B3329" t="str">
        <f t="shared" ref="B3329" si="3114">E3329&amp;F3329</f>
        <v>SINO1Microsoft Soporte Premier</v>
      </c>
      <c r="D3329" t="s">
        <v>5156</v>
      </c>
      <c r="E3329" t="s">
        <v>6312</v>
      </c>
      <c r="F3329" s="37" t="s">
        <v>7648</v>
      </c>
      <c r="G3329" s="18" t="str">
        <f t="shared" ref="G3329" si="3115">D3329</f>
        <v>Servicios fabricante- Microsoft Soporte Premier</v>
      </c>
      <c r="H3329" s="18" t="s">
        <v>119</v>
      </c>
      <c r="I3329" s="37" t="s">
        <v>67</v>
      </c>
      <c r="J3329" t="s">
        <v>6313</v>
      </c>
      <c r="K3329" t="s">
        <v>5386</v>
      </c>
      <c r="L3329" t="s">
        <v>3940</v>
      </c>
      <c r="M3329" t="s">
        <v>65</v>
      </c>
      <c r="N3329" s="37" t="s">
        <v>5159</v>
      </c>
      <c r="O3329" s="37" t="s">
        <v>5171</v>
      </c>
      <c r="P3329" s="37" t="s">
        <v>1308</v>
      </c>
      <c r="Q3329" t="s">
        <v>6312</v>
      </c>
      <c r="R3329" t="s">
        <v>5160</v>
      </c>
      <c r="S3329" s="38">
        <v>381860476.80000001</v>
      </c>
      <c r="T3329" s="37">
        <v>1</v>
      </c>
      <c r="U3329" s="37">
        <v>1</v>
      </c>
      <c r="V3329" t="str">
        <f t="shared" ref="V3329" si="3116">H3329</f>
        <v>COP</v>
      </c>
    </row>
    <row r="3330" spans="1:22" x14ac:dyDescent="0.2">
      <c r="A3330" t="str">
        <f t="shared" ref="A3330" si="3117">D3330&amp;F3330&amp;E3330</f>
        <v>Servicios fabricante- Microsoft Soporte PremierMicrosoft Soporte PremierSIFS</v>
      </c>
      <c r="B3330" t="str">
        <f t="shared" ref="B3330" si="3118">E3330&amp;F3330</f>
        <v>SIFSMicrosoft Soporte Premier</v>
      </c>
      <c r="D3330" t="s">
        <v>5156</v>
      </c>
      <c r="E3330" t="s">
        <v>6314</v>
      </c>
      <c r="F3330" s="37" t="s">
        <v>7648</v>
      </c>
      <c r="G3330" s="18" t="str">
        <f t="shared" ref="G3330" si="3119">D3330</f>
        <v>Servicios fabricante- Microsoft Soporte Premier</v>
      </c>
      <c r="H3330" s="18" t="s">
        <v>119</v>
      </c>
      <c r="I3330" s="37" t="s">
        <v>67</v>
      </c>
      <c r="J3330" t="s">
        <v>6315</v>
      </c>
      <c r="K3330" t="s">
        <v>65</v>
      </c>
      <c r="L3330" t="s">
        <v>3940</v>
      </c>
      <c r="M3330" t="s">
        <v>65</v>
      </c>
      <c r="N3330" s="37" t="s">
        <v>5159</v>
      </c>
      <c r="O3330" s="37" t="s">
        <v>5171</v>
      </c>
      <c r="P3330" s="37" t="s">
        <v>1308</v>
      </c>
      <c r="Q3330" t="s">
        <v>6314</v>
      </c>
      <c r="R3330" t="s">
        <v>5160</v>
      </c>
      <c r="S3330" s="38">
        <v>96000000</v>
      </c>
      <c r="T3330" s="37">
        <v>1</v>
      </c>
      <c r="U3330" s="37">
        <v>1</v>
      </c>
      <c r="V3330" t="str">
        <f t="shared" ref="V3330" si="3120">H3330</f>
        <v>COP</v>
      </c>
    </row>
    <row r="3331" spans="1:22" x14ac:dyDescent="0.2">
      <c r="A3331" t="str">
        <f t="shared" ref="A3331" si="3121">D3331&amp;F3331&amp;E3331</f>
        <v>Servicios fabricante- Microsoft Soporte PremierMicrosoft Soporte PremierSIFA</v>
      </c>
      <c r="B3331" t="str">
        <f t="shared" ref="B3331" si="3122">E3331&amp;F3331</f>
        <v>SIFAMicrosoft Soporte Premier</v>
      </c>
      <c r="D3331" t="s">
        <v>5156</v>
      </c>
      <c r="E3331" t="s">
        <v>6316</v>
      </c>
      <c r="F3331" s="37" t="s">
        <v>7648</v>
      </c>
      <c r="G3331" s="18" t="str">
        <f t="shared" ref="G3331" si="3123">D3331</f>
        <v>Servicios fabricante- Microsoft Soporte Premier</v>
      </c>
      <c r="H3331" s="18" t="s">
        <v>119</v>
      </c>
      <c r="I3331" s="37" t="s">
        <v>67</v>
      </c>
      <c r="J3331" t="s">
        <v>6317</v>
      </c>
      <c r="K3331" t="s">
        <v>65</v>
      </c>
      <c r="L3331" t="s">
        <v>3940</v>
      </c>
      <c r="M3331" t="s">
        <v>65</v>
      </c>
      <c r="N3331" s="37" t="s">
        <v>5159</v>
      </c>
      <c r="O3331" s="37" t="s">
        <v>5171</v>
      </c>
      <c r="P3331" s="37" t="s">
        <v>1308</v>
      </c>
      <c r="Q3331" t="s">
        <v>6316</v>
      </c>
      <c r="R3331" t="s">
        <v>5160</v>
      </c>
      <c r="S3331" s="38">
        <v>229200000</v>
      </c>
      <c r="T3331" s="37">
        <v>1</v>
      </c>
      <c r="U3331" s="37">
        <v>1</v>
      </c>
      <c r="V3331" t="str">
        <f t="shared" ref="V3331" si="3124">H3331</f>
        <v>COP</v>
      </c>
    </row>
    <row r="3332" spans="1:22" x14ac:dyDescent="0.2">
      <c r="A3332" t="str">
        <f t="shared" ref="A3332" si="3125">D3332&amp;F3332&amp;E3332</f>
        <v>Servicios fabricante- Microsoft Soporte PremierMicrosoft Soporte PremierSICS</v>
      </c>
      <c r="B3332" t="str">
        <f t="shared" ref="B3332" si="3126">E3332&amp;F3332</f>
        <v>SICSMicrosoft Soporte Premier</v>
      </c>
      <c r="D3332" t="s">
        <v>5156</v>
      </c>
      <c r="E3332" t="s">
        <v>6318</v>
      </c>
      <c r="F3332" s="37" t="s">
        <v>7648</v>
      </c>
      <c r="G3332" s="18" t="str">
        <f t="shared" ref="G3332" si="3127">D3332</f>
        <v>Servicios fabricante- Microsoft Soporte Premier</v>
      </c>
      <c r="H3332" s="18" t="s">
        <v>119</v>
      </c>
      <c r="I3332" s="37" t="s">
        <v>67</v>
      </c>
      <c r="J3332" t="s">
        <v>6319</v>
      </c>
      <c r="K3332" t="s">
        <v>65</v>
      </c>
      <c r="L3332" t="s">
        <v>3940</v>
      </c>
      <c r="M3332" t="s">
        <v>65</v>
      </c>
      <c r="N3332" s="37" t="s">
        <v>5159</v>
      </c>
      <c r="O3332" s="37" t="s">
        <v>5171</v>
      </c>
      <c r="P3332" s="37" t="s">
        <v>1308</v>
      </c>
      <c r="Q3332" t="s">
        <v>6318</v>
      </c>
      <c r="R3332" t="s">
        <v>5160</v>
      </c>
      <c r="S3332" s="38">
        <v>12000000</v>
      </c>
      <c r="T3332" s="37">
        <v>1</v>
      </c>
      <c r="U3332" s="37">
        <v>1</v>
      </c>
      <c r="V3332" t="str">
        <f t="shared" ref="V3332" si="3128">H3332</f>
        <v>COP</v>
      </c>
    </row>
    <row r="3333" spans="1:22" x14ac:dyDescent="0.2">
      <c r="A3333" t="str">
        <f t="shared" ref="A3333" si="3129">D3333&amp;F3333&amp;E3333</f>
        <v>Servicios fabricante- Microsoft Soporte PremierMicrosoft Soporte PremierSIAA</v>
      </c>
      <c r="B3333" t="str">
        <f t="shared" ref="B3333" si="3130">E3333&amp;F3333</f>
        <v>SIAAMicrosoft Soporte Premier</v>
      </c>
      <c r="D3333" t="s">
        <v>5156</v>
      </c>
      <c r="E3333" t="s">
        <v>6320</v>
      </c>
      <c r="F3333" s="37" t="s">
        <v>7648</v>
      </c>
      <c r="G3333" s="18" t="str">
        <f t="shared" ref="G3333" si="3131">D3333</f>
        <v>Servicios fabricante- Microsoft Soporte Premier</v>
      </c>
      <c r="H3333" s="18" t="s">
        <v>119</v>
      </c>
      <c r="I3333" s="37" t="s">
        <v>67</v>
      </c>
      <c r="J3333" t="s">
        <v>6321</v>
      </c>
      <c r="K3333" t="s">
        <v>65</v>
      </c>
      <c r="L3333" t="s">
        <v>3940</v>
      </c>
      <c r="M3333" t="s">
        <v>65</v>
      </c>
      <c r="N3333" s="37" t="s">
        <v>5159</v>
      </c>
      <c r="O3333" s="37" t="s">
        <v>66</v>
      </c>
      <c r="P3333" s="37" t="s">
        <v>1308</v>
      </c>
      <c r="Q3333" t="s">
        <v>6320</v>
      </c>
      <c r="R3333" t="s">
        <v>5160</v>
      </c>
      <c r="S3333" s="38">
        <v>51200000</v>
      </c>
      <c r="T3333" s="37">
        <v>1</v>
      </c>
      <c r="U3333" s="37">
        <v>1</v>
      </c>
      <c r="V3333" t="str">
        <f t="shared" ref="V3333" si="3132">H3333</f>
        <v>COP</v>
      </c>
    </row>
    <row r="3334" spans="1:22" x14ac:dyDescent="0.2">
      <c r="A3334" t="str">
        <f t="shared" ref="A3334" si="3133">D3334&amp;F3334&amp;E3334</f>
        <v>Servicios fabricante- Microsoft Soporte PremierMicrosoft Soporte PremierSHVD</v>
      </c>
      <c r="B3334" t="str">
        <f t="shared" ref="B3334" si="3134">E3334&amp;F3334</f>
        <v>SHVDMicrosoft Soporte Premier</v>
      </c>
      <c r="D3334" t="s">
        <v>5156</v>
      </c>
      <c r="E3334" t="s">
        <v>6322</v>
      </c>
      <c r="F3334" s="37" t="s">
        <v>7648</v>
      </c>
      <c r="G3334" s="18" t="str">
        <f t="shared" ref="G3334" si="3135">D3334</f>
        <v>Servicios fabricante- Microsoft Soporte Premier</v>
      </c>
      <c r="H3334" s="18" t="s">
        <v>119</v>
      </c>
      <c r="I3334" s="37" t="s">
        <v>67</v>
      </c>
      <c r="J3334" t="s">
        <v>6323</v>
      </c>
      <c r="K3334" t="s">
        <v>65</v>
      </c>
      <c r="L3334" t="s">
        <v>3940</v>
      </c>
      <c r="M3334" t="s">
        <v>65</v>
      </c>
      <c r="N3334" s="37" t="s">
        <v>5159</v>
      </c>
      <c r="O3334" s="37" t="s">
        <v>5171</v>
      </c>
      <c r="P3334" s="37" t="s">
        <v>1308</v>
      </c>
      <c r="Q3334" t="s">
        <v>6322</v>
      </c>
      <c r="R3334" t="s">
        <v>5160</v>
      </c>
      <c r="S3334" s="38">
        <v>62400000</v>
      </c>
      <c r="T3334" s="37">
        <v>1</v>
      </c>
      <c r="U3334" s="37">
        <v>1</v>
      </c>
      <c r="V3334" t="str">
        <f t="shared" ref="V3334" si="3136">H3334</f>
        <v>COP</v>
      </c>
    </row>
    <row r="3335" spans="1:22" x14ac:dyDescent="0.2">
      <c r="A3335" t="str">
        <f t="shared" ref="A3335" si="3137">D3335&amp;F3335&amp;E3335</f>
        <v>Servicios fabricante- Microsoft Soporte PremierMicrosoft Soporte PremierSHUG</v>
      </c>
      <c r="B3335" t="str">
        <f t="shared" ref="B3335" si="3138">E3335&amp;F3335</f>
        <v>SHUGMicrosoft Soporte Premier</v>
      </c>
      <c r="D3335" t="s">
        <v>5156</v>
      </c>
      <c r="E3335" t="s">
        <v>6324</v>
      </c>
      <c r="F3335" s="37" t="s">
        <v>7648</v>
      </c>
      <c r="G3335" s="18" t="str">
        <f t="shared" ref="G3335" si="3139">D3335</f>
        <v>Servicios fabricante- Microsoft Soporte Premier</v>
      </c>
      <c r="H3335" s="18" t="s">
        <v>119</v>
      </c>
      <c r="I3335" s="37" t="s">
        <v>67</v>
      </c>
      <c r="J3335" t="s">
        <v>6325</v>
      </c>
      <c r="K3335" t="s">
        <v>65</v>
      </c>
      <c r="L3335" t="s">
        <v>3940</v>
      </c>
      <c r="M3335" t="s">
        <v>65</v>
      </c>
      <c r="N3335" s="37" t="s">
        <v>5159</v>
      </c>
      <c r="O3335" s="37" t="s">
        <v>5171</v>
      </c>
      <c r="P3335" s="37" t="s">
        <v>1308</v>
      </c>
      <c r="Q3335" t="s">
        <v>6324</v>
      </c>
      <c r="R3335" t="s">
        <v>5160</v>
      </c>
      <c r="S3335" s="38">
        <v>127600000</v>
      </c>
      <c r="T3335" s="37">
        <v>1</v>
      </c>
      <c r="U3335" s="37">
        <v>1</v>
      </c>
      <c r="V3335" t="str">
        <f t="shared" ref="V3335" si="3140">H3335</f>
        <v>COP</v>
      </c>
    </row>
    <row r="3336" spans="1:22" x14ac:dyDescent="0.2">
      <c r="A3336" t="str">
        <f t="shared" ref="A3336" si="3141">D3336&amp;F3336&amp;E3336</f>
        <v>Servicios fabricante- Microsoft Soporte PremierMicrosoft Soporte PremierSHUB</v>
      </c>
      <c r="B3336" t="str">
        <f t="shared" ref="B3336" si="3142">E3336&amp;F3336</f>
        <v>SHUBMicrosoft Soporte Premier</v>
      </c>
      <c r="D3336" t="s">
        <v>5156</v>
      </c>
      <c r="E3336" t="s">
        <v>6326</v>
      </c>
      <c r="F3336" s="37" t="s">
        <v>7648</v>
      </c>
      <c r="G3336" s="18" t="str">
        <f t="shared" ref="G3336" si="3143">D3336</f>
        <v>Servicios fabricante- Microsoft Soporte Premier</v>
      </c>
      <c r="H3336" s="18" t="s">
        <v>119</v>
      </c>
      <c r="I3336" s="37" t="s">
        <v>67</v>
      </c>
      <c r="J3336" t="s">
        <v>6327</v>
      </c>
      <c r="K3336" t="s">
        <v>65</v>
      </c>
      <c r="L3336" t="s">
        <v>3940</v>
      </c>
      <c r="M3336" t="s">
        <v>65</v>
      </c>
      <c r="N3336" s="37" t="s">
        <v>5159</v>
      </c>
      <c r="O3336" s="37" t="s">
        <v>5171</v>
      </c>
      <c r="P3336" s="37" t="s">
        <v>1308</v>
      </c>
      <c r="Q3336" t="s">
        <v>6326</v>
      </c>
      <c r="R3336" t="s">
        <v>5160</v>
      </c>
      <c r="S3336" s="38">
        <v>28800000</v>
      </c>
      <c r="T3336" s="37">
        <v>1</v>
      </c>
      <c r="U3336" s="37">
        <v>1</v>
      </c>
      <c r="V3336" t="str">
        <f t="shared" ref="V3336" si="3144">H3336</f>
        <v>COP</v>
      </c>
    </row>
    <row r="3337" spans="1:22" x14ac:dyDescent="0.2">
      <c r="A3337" t="str">
        <f t="shared" ref="A3337" si="3145">D3337&amp;F3337&amp;E3337</f>
        <v>Servicios fabricante- Microsoft Soporte PremierMicrosoft Soporte PremierSHUA</v>
      </c>
      <c r="B3337" t="str">
        <f t="shared" ref="B3337" si="3146">E3337&amp;F3337</f>
        <v>SHUAMicrosoft Soporte Premier</v>
      </c>
      <c r="D3337" t="s">
        <v>5156</v>
      </c>
      <c r="E3337" t="s">
        <v>6328</v>
      </c>
      <c r="F3337" s="37" t="s">
        <v>7648</v>
      </c>
      <c r="G3337" s="18" t="str">
        <f t="shared" ref="G3337" si="3147">D3337</f>
        <v>Servicios fabricante- Microsoft Soporte Premier</v>
      </c>
      <c r="H3337" s="18" t="s">
        <v>119</v>
      </c>
      <c r="I3337" s="37" t="s">
        <v>67</v>
      </c>
      <c r="J3337" t="s">
        <v>6329</v>
      </c>
      <c r="K3337" t="s">
        <v>65</v>
      </c>
      <c r="L3337" t="s">
        <v>3940</v>
      </c>
      <c r="M3337" t="s">
        <v>65</v>
      </c>
      <c r="N3337" s="37" t="s">
        <v>5159</v>
      </c>
      <c r="O3337" s="37" t="s">
        <v>5171</v>
      </c>
      <c r="P3337" s="37" t="s">
        <v>1308</v>
      </c>
      <c r="Q3337" t="s">
        <v>6328</v>
      </c>
      <c r="R3337" t="s">
        <v>5160</v>
      </c>
      <c r="S3337" s="38">
        <v>127600000</v>
      </c>
      <c r="T3337" s="37">
        <v>1</v>
      </c>
      <c r="U3337" s="37">
        <v>1</v>
      </c>
      <c r="V3337" t="str">
        <f t="shared" ref="V3337" si="3148">H3337</f>
        <v>COP</v>
      </c>
    </row>
    <row r="3338" spans="1:22" x14ac:dyDescent="0.2">
      <c r="A3338" t="str">
        <f t="shared" ref="A3338" si="3149">D3338&amp;F3338&amp;E3338</f>
        <v>Servicios fabricante- Microsoft Soporte PremierMicrosoft Soporte PremierSHSR</v>
      </c>
      <c r="B3338" t="str">
        <f t="shared" ref="B3338" si="3150">E3338&amp;F3338</f>
        <v>SHSRMicrosoft Soporte Premier</v>
      </c>
      <c r="D3338" t="s">
        <v>5156</v>
      </c>
      <c r="E3338" t="s">
        <v>6330</v>
      </c>
      <c r="F3338" s="37" t="s">
        <v>7648</v>
      </c>
      <c r="G3338" s="18" t="str">
        <f t="shared" ref="G3338" si="3151">D3338</f>
        <v>Servicios fabricante- Microsoft Soporte Premier</v>
      </c>
      <c r="H3338" s="18" t="s">
        <v>119</v>
      </c>
      <c r="I3338" s="37" t="s">
        <v>67</v>
      </c>
      <c r="J3338" t="s">
        <v>6331</v>
      </c>
      <c r="K3338" t="s">
        <v>65</v>
      </c>
      <c r="L3338" t="s">
        <v>3940</v>
      </c>
      <c r="M3338" t="s">
        <v>65</v>
      </c>
      <c r="N3338" s="37" t="s">
        <v>5159</v>
      </c>
      <c r="O3338" s="37" t="s">
        <v>5171</v>
      </c>
      <c r="P3338" s="37" t="s">
        <v>1308</v>
      </c>
      <c r="Q3338" t="s">
        <v>6330</v>
      </c>
      <c r="R3338" t="s">
        <v>5160</v>
      </c>
      <c r="S3338" s="38">
        <v>56000000</v>
      </c>
      <c r="T3338" s="37">
        <v>1</v>
      </c>
      <c r="U3338" s="37">
        <v>1</v>
      </c>
      <c r="V3338" t="str">
        <f t="shared" ref="V3338" si="3152">H3338</f>
        <v>COP</v>
      </c>
    </row>
    <row r="3339" spans="1:22" x14ac:dyDescent="0.2">
      <c r="A3339" t="str">
        <f t="shared" ref="A3339" si="3153">D3339&amp;F3339&amp;E3339</f>
        <v>Servicios fabricante- Microsoft Soporte PremierMicrosoft Soporte PremierSHRL</v>
      </c>
      <c r="B3339" t="str">
        <f t="shared" ref="B3339" si="3154">E3339&amp;F3339</f>
        <v>SHRLMicrosoft Soporte Premier</v>
      </c>
      <c r="D3339" t="s">
        <v>5156</v>
      </c>
      <c r="E3339" t="s">
        <v>6332</v>
      </c>
      <c r="F3339" s="37" t="s">
        <v>7648</v>
      </c>
      <c r="G3339" s="18" t="str">
        <f t="shared" ref="G3339" si="3155">D3339</f>
        <v>Servicios fabricante- Microsoft Soporte Premier</v>
      </c>
      <c r="H3339" s="18" t="s">
        <v>119</v>
      </c>
      <c r="I3339" s="37" t="s">
        <v>67</v>
      </c>
      <c r="J3339" t="s">
        <v>6333</v>
      </c>
      <c r="K3339" t="s">
        <v>65</v>
      </c>
      <c r="L3339" t="s">
        <v>3940</v>
      </c>
      <c r="M3339" t="s">
        <v>65</v>
      </c>
      <c r="N3339" s="37" t="s">
        <v>5159</v>
      </c>
      <c r="O3339" s="37" t="s">
        <v>5171</v>
      </c>
      <c r="P3339" s="37" t="s">
        <v>1308</v>
      </c>
      <c r="Q3339" t="s">
        <v>6332</v>
      </c>
      <c r="R3339" t="s">
        <v>5160</v>
      </c>
      <c r="S3339" s="38">
        <v>111600000</v>
      </c>
      <c r="T3339" s="37">
        <v>1</v>
      </c>
      <c r="U3339" s="37">
        <v>1</v>
      </c>
      <c r="V3339" t="str">
        <f t="shared" ref="V3339" si="3156">H3339</f>
        <v>COP</v>
      </c>
    </row>
    <row r="3340" spans="1:22" x14ac:dyDescent="0.2">
      <c r="A3340" t="str">
        <f t="shared" ref="A3340" si="3157">D3340&amp;F3340&amp;E3340</f>
        <v>Servicios fabricante- Microsoft Soporte PremierMicrosoft Soporte PremierSHQV</v>
      </c>
      <c r="B3340" t="str">
        <f t="shared" ref="B3340" si="3158">E3340&amp;F3340</f>
        <v>SHQVMicrosoft Soporte Premier</v>
      </c>
      <c r="D3340" t="s">
        <v>5156</v>
      </c>
      <c r="E3340" t="s">
        <v>6334</v>
      </c>
      <c r="F3340" s="37" t="s">
        <v>7648</v>
      </c>
      <c r="G3340" s="18" t="str">
        <f t="shared" ref="G3340" si="3159">D3340</f>
        <v>Servicios fabricante- Microsoft Soporte Premier</v>
      </c>
      <c r="H3340" s="18" t="s">
        <v>119</v>
      </c>
      <c r="I3340" s="37" t="s">
        <v>67</v>
      </c>
      <c r="J3340" t="s">
        <v>6335</v>
      </c>
      <c r="K3340" t="s">
        <v>65</v>
      </c>
      <c r="L3340" t="s">
        <v>3940</v>
      </c>
      <c r="M3340" t="s">
        <v>65</v>
      </c>
      <c r="N3340" s="37" t="s">
        <v>5159</v>
      </c>
      <c r="O3340" s="37" t="s">
        <v>5171</v>
      </c>
      <c r="P3340" s="37" t="s">
        <v>1308</v>
      </c>
      <c r="Q3340" t="s">
        <v>6334</v>
      </c>
      <c r="R3340" t="s">
        <v>5160</v>
      </c>
      <c r="S3340" s="38">
        <v>58000000</v>
      </c>
      <c r="T3340" s="37">
        <v>1</v>
      </c>
      <c r="U3340" s="37">
        <v>1</v>
      </c>
      <c r="V3340" t="str">
        <f t="shared" ref="V3340" si="3160">H3340</f>
        <v>COP</v>
      </c>
    </row>
    <row r="3341" spans="1:22" x14ac:dyDescent="0.2">
      <c r="A3341" t="str">
        <f t="shared" ref="A3341" si="3161">D3341&amp;F3341&amp;E3341</f>
        <v>Servicios fabricante- Microsoft Soporte PremierMicrosoft Soporte PremierSHPR</v>
      </c>
      <c r="B3341" t="str">
        <f t="shared" ref="B3341" si="3162">E3341&amp;F3341</f>
        <v>SHPRMicrosoft Soporte Premier</v>
      </c>
      <c r="D3341" t="s">
        <v>5156</v>
      </c>
      <c r="E3341" t="s">
        <v>6336</v>
      </c>
      <c r="F3341" s="37" t="s">
        <v>7648</v>
      </c>
      <c r="G3341" s="18" t="str">
        <f t="shared" ref="G3341" si="3163">D3341</f>
        <v>Servicios fabricante- Microsoft Soporte Premier</v>
      </c>
      <c r="H3341" s="18" t="s">
        <v>119</v>
      </c>
      <c r="I3341" s="37" t="s">
        <v>67</v>
      </c>
      <c r="J3341" t="s">
        <v>6337</v>
      </c>
      <c r="K3341" t="s">
        <v>65</v>
      </c>
      <c r="L3341" t="s">
        <v>3940</v>
      </c>
      <c r="M3341" t="s">
        <v>65</v>
      </c>
      <c r="N3341" s="37" t="s">
        <v>5159</v>
      </c>
      <c r="O3341" s="37" t="s">
        <v>5171</v>
      </c>
      <c r="P3341" s="37" t="s">
        <v>1308</v>
      </c>
      <c r="Q3341" t="s">
        <v>6336</v>
      </c>
      <c r="R3341" t="s">
        <v>5160</v>
      </c>
      <c r="S3341" s="38">
        <v>123600000</v>
      </c>
      <c r="T3341" s="37">
        <v>1</v>
      </c>
      <c r="U3341" s="37">
        <v>1</v>
      </c>
      <c r="V3341" t="str">
        <f t="shared" ref="V3341" si="3164">H3341</f>
        <v>COP</v>
      </c>
    </row>
    <row r="3342" spans="1:22" x14ac:dyDescent="0.2">
      <c r="A3342" t="str">
        <f t="shared" ref="A3342" si="3165">D3342&amp;F3342&amp;E3342</f>
        <v>Servicios fabricante- Microsoft Soporte PremierMicrosoft Soporte PremierSHPE</v>
      </c>
      <c r="B3342" t="str">
        <f t="shared" ref="B3342" si="3166">E3342&amp;F3342</f>
        <v>SHPEMicrosoft Soporte Premier</v>
      </c>
      <c r="D3342" t="s">
        <v>5156</v>
      </c>
      <c r="E3342" t="s">
        <v>6338</v>
      </c>
      <c r="F3342" s="37" t="s">
        <v>7648</v>
      </c>
      <c r="G3342" s="18" t="str">
        <f t="shared" ref="G3342" si="3167">D3342</f>
        <v>Servicios fabricante- Microsoft Soporte Premier</v>
      </c>
      <c r="H3342" s="18" t="s">
        <v>119</v>
      </c>
      <c r="I3342" s="37" t="s">
        <v>67</v>
      </c>
      <c r="J3342" t="s">
        <v>6339</v>
      </c>
      <c r="K3342" t="s">
        <v>65</v>
      </c>
      <c r="L3342" t="s">
        <v>3940</v>
      </c>
      <c r="M3342" t="s">
        <v>65</v>
      </c>
      <c r="N3342" s="37" t="s">
        <v>5159</v>
      </c>
      <c r="O3342" s="37" t="s">
        <v>66</v>
      </c>
      <c r="P3342" s="37" t="s">
        <v>1308</v>
      </c>
      <c r="Q3342" t="s">
        <v>6338</v>
      </c>
      <c r="R3342" t="s">
        <v>5160</v>
      </c>
      <c r="S3342" s="38">
        <v>18000000</v>
      </c>
      <c r="T3342" s="37">
        <v>1</v>
      </c>
      <c r="U3342" s="37">
        <v>1</v>
      </c>
      <c r="V3342" t="str">
        <f t="shared" ref="V3342" si="3168">H3342</f>
        <v>COP</v>
      </c>
    </row>
    <row r="3343" spans="1:22" x14ac:dyDescent="0.2">
      <c r="A3343" t="str">
        <f t="shared" ref="A3343" si="3169">D3343&amp;F3343&amp;E3343</f>
        <v>Servicios fabricante- Microsoft Soporte PremierMicrosoft Soporte PremierSHPC</v>
      </c>
      <c r="B3343" t="str">
        <f t="shared" ref="B3343" si="3170">E3343&amp;F3343</f>
        <v>SHPCMicrosoft Soporte Premier</v>
      </c>
      <c r="D3343" t="s">
        <v>5156</v>
      </c>
      <c r="E3343" t="s">
        <v>6340</v>
      </c>
      <c r="F3343" s="37" t="s">
        <v>7648</v>
      </c>
      <c r="G3343" s="18" t="str">
        <f t="shared" ref="G3343" si="3171">D3343</f>
        <v>Servicios fabricante- Microsoft Soporte Premier</v>
      </c>
      <c r="H3343" s="18" t="s">
        <v>119</v>
      </c>
      <c r="I3343" s="37" t="s">
        <v>67</v>
      </c>
      <c r="J3343" t="s">
        <v>6341</v>
      </c>
      <c r="K3343" t="s">
        <v>65</v>
      </c>
      <c r="L3343" t="s">
        <v>3940</v>
      </c>
      <c r="M3343" t="s">
        <v>65</v>
      </c>
      <c r="N3343" s="37" t="s">
        <v>5159</v>
      </c>
      <c r="O3343" s="37" t="s">
        <v>66</v>
      </c>
      <c r="P3343" s="37" t="s">
        <v>1308</v>
      </c>
      <c r="Q3343" t="s">
        <v>6340</v>
      </c>
      <c r="R3343" t="s">
        <v>5160</v>
      </c>
      <c r="S3343" s="38">
        <v>21600000</v>
      </c>
      <c r="T3343" s="37">
        <v>1</v>
      </c>
      <c r="U3343" s="37">
        <v>1</v>
      </c>
      <c r="V3343" t="str">
        <f t="shared" ref="V3343" si="3172">H3343</f>
        <v>COP</v>
      </c>
    </row>
    <row r="3344" spans="1:22" x14ac:dyDescent="0.2">
      <c r="A3344" t="str">
        <f t="shared" ref="A3344" si="3173">D3344&amp;F3344&amp;E3344</f>
        <v>Servicios fabricante- Microsoft Soporte PremierMicrosoft Soporte PremierSHKC</v>
      </c>
      <c r="B3344" t="str">
        <f t="shared" ref="B3344" si="3174">E3344&amp;F3344</f>
        <v>SHKCMicrosoft Soporte Premier</v>
      </c>
      <c r="D3344" t="s">
        <v>5156</v>
      </c>
      <c r="E3344" t="s">
        <v>6342</v>
      </c>
      <c r="F3344" s="37" t="s">
        <v>7648</v>
      </c>
      <c r="G3344" s="18" t="str">
        <f t="shared" ref="G3344" si="3175">D3344</f>
        <v>Servicios fabricante- Microsoft Soporte Premier</v>
      </c>
      <c r="H3344" s="18" t="s">
        <v>119</v>
      </c>
      <c r="I3344" s="37" t="s">
        <v>67</v>
      </c>
      <c r="J3344" t="s">
        <v>6343</v>
      </c>
      <c r="K3344" t="s">
        <v>65</v>
      </c>
      <c r="L3344" t="s">
        <v>3940</v>
      </c>
      <c r="M3344" t="s">
        <v>65</v>
      </c>
      <c r="N3344" s="37" t="s">
        <v>5159</v>
      </c>
      <c r="O3344" s="37" t="s">
        <v>66</v>
      </c>
      <c r="P3344" s="37" t="s">
        <v>1308</v>
      </c>
      <c r="Q3344" t="s">
        <v>6342</v>
      </c>
      <c r="R3344" t="s">
        <v>5160</v>
      </c>
      <c r="S3344" s="38">
        <v>12800000</v>
      </c>
      <c r="T3344" s="37">
        <v>1</v>
      </c>
      <c r="U3344" s="37">
        <v>1</v>
      </c>
      <c r="V3344" t="str">
        <f t="shared" ref="V3344" si="3176">H3344</f>
        <v>COP</v>
      </c>
    </row>
    <row r="3345" spans="1:22" x14ac:dyDescent="0.2">
      <c r="A3345" t="str">
        <f t="shared" ref="A3345" si="3177">D3345&amp;F3345&amp;E3345</f>
        <v>Servicios fabricante- Microsoft Soporte PremierMicrosoft Soporte PremierSHHR</v>
      </c>
      <c r="B3345" t="str">
        <f t="shared" ref="B3345" si="3178">E3345&amp;F3345</f>
        <v>SHHRMicrosoft Soporte Premier</v>
      </c>
      <c r="D3345" t="s">
        <v>5156</v>
      </c>
      <c r="E3345" t="s">
        <v>6344</v>
      </c>
      <c r="F3345" s="37" t="s">
        <v>7648</v>
      </c>
      <c r="G3345" s="18" t="str">
        <f t="shared" ref="G3345" si="3179">D3345</f>
        <v>Servicios fabricante- Microsoft Soporte Premier</v>
      </c>
      <c r="H3345" s="18" t="s">
        <v>119</v>
      </c>
      <c r="I3345" s="37" t="s">
        <v>67</v>
      </c>
      <c r="J3345" t="s">
        <v>6345</v>
      </c>
      <c r="K3345" t="s">
        <v>65</v>
      </c>
      <c r="L3345" t="s">
        <v>3940</v>
      </c>
      <c r="M3345" t="s">
        <v>65</v>
      </c>
      <c r="N3345" s="37" t="s">
        <v>5159</v>
      </c>
      <c r="O3345" s="37" t="s">
        <v>66</v>
      </c>
      <c r="P3345" s="37" t="s">
        <v>1308</v>
      </c>
      <c r="Q3345" t="s">
        <v>6344</v>
      </c>
      <c r="R3345" t="s">
        <v>5160</v>
      </c>
      <c r="S3345" s="38">
        <v>15200000</v>
      </c>
      <c r="T3345" s="37">
        <v>1</v>
      </c>
      <c r="U3345" s="37">
        <v>1</v>
      </c>
      <c r="V3345" t="str">
        <f t="shared" ref="V3345" si="3180">H3345</f>
        <v>COP</v>
      </c>
    </row>
    <row r="3346" spans="1:22" x14ac:dyDescent="0.2">
      <c r="A3346" t="str">
        <f t="shared" ref="A3346" si="3181">D3346&amp;F3346&amp;E3346</f>
        <v>Servicios fabricante- Microsoft Soporte PremierMicrosoft Soporte PremierSHHL</v>
      </c>
      <c r="B3346" t="str">
        <f t="shared" ref="B3346" si="3182">E3346&amp;F3346</f>
        <v>SHHLMicrosoft Soporte Premier</v>
      </c>
      <c r="D3346" t="s">
        <v>5156</v>
      </c>
      <c r="E3346" t="s">
        <v>6346</v>
      </c>
      <c r="F3346" s="37" t="s">
        <v>7648</v>
      </c>
      <c r="G3346" s="18" t="str">
        <f t="shared" ref="G3346" si="3183">D3346</f>
        <v>Servicios fabricante- Microsoft Soporte Premier</v>
      </c>
      <c r="H3346" s="18" t="s">
        <v>119</v>
      </c>
      <c r="I3346" s="37" t="s">
        <v>67</v>
      </c>
      <c r="J3346" t="s">
        <v>6347</v>
      </c>
      <c r="K3346" t="s">
        <v>65</v>
      </c>
      <c r="L3346" t="s">
        <v>3940</v>
      </c>
      <c r="M3346" t="s">
        <v>65</v>
      </c>
      <c r="N3346" s="37" t="s">
        <v>5159</v>
      </c>
      <c r="O3346" s="37" t="s">
        <v>5171</v>
      </c>
      <c r="P3346" s="37" t="s">
        <v>1308</v>
      </c>
      <c r="Q3346" t="s">
        <v>6346</v>
      </c>
      <c r="R3346" t="s">
        <v>5160</v>
      </c>
      <c r="S3346" s="38">
        <v>28800000</v>
      </c>
      <c r="T3346" s="37">
        <v>1</v>
      </c>
      <c r="U3346" s="37">
        <v>1</v>
      </c>
      <c r="V3346" t="str">
        <f t="shared" ref="V3346" si="3184">H3346</f>
        <v>COP</v>
      </c>
    </row>
    <row r="3347" spans="1:22" x14ac:dyDescent="0.2">
      <c r="A3347" t="str">
        <f t="shared" ref="A3347" si="3185">D3347&amp;F3347&amp;E3347</f>
        <v>Servicios fabricante- Microsoft Soporte PremierMicrosoft Soporte PremierSHBE</v>
      </c>
      <c r="B3347" t="str">
        <f t="shared" ref="B3347" si="3186">E3347&amp;F3347</f>
        <v>SHBEMicrosoft Soporte Premier</v>
      </c>
      <c r="D3347" t="s">
        <v>5156</v>
      </c>
      <c r="E3347" t="s">
        <v>6348</v>
      </c>
      <c r="F3347" s="37" t="s">
        <v>7648</v>
      </c>
      <c r="G3347" s="18" t="str">
        <f t="shared" ref="G3347" si="3187">D3347</f>
        <v>Servicios fabricante- Microsoft Soporte Premier</v>
      </c>
      <c r="H3347" s="18" t="s">
        <v>119</v>
      </c>
      <c r="I3347" s="37" t="s">
        <v>67</v>
      </c>
      <c r="J3347" t="s">
        <v>6349</v>
      </c>
      <c r="K3347" t="s">
        <v>65</v>
      </c>
      <c r="L3347" t="s">
        <v>3940</v>
      </c>
      <c r="M3347" t="s">
        <v>65</v>
      </c>
      <c r="N3347" s="37" t="s">
        <v>5159</v>
      </c>
      <c r="O3347" s="37" t="s">
        <v>5171</v>
      </c>
      <c r="P3347" s="37" t="s">
        <v>1308</v>
      </c>
      <c r="Q3347" t="s">
        <v>6348</v>
      </c>
      <c r="R3347" t="s">
        <v>5160</v>
      </c>
      <c r="S3347" s="38">
        <v>74800000</v>
      </c>
      <c r="T3347" s="37">
        <v>1</v>
      </c>
      <c r="U3347" s="37">
        <v>1</v>
      </c>
      <c r="V3347" t="str">
        <f t="shared" ref="V3347" si="3188">H3347</f>
        <v>COP</v>
      </c>
    </row>
    <row r="3348" spans="1:22" x14ac:dyDescent="0.2">
      <c r="A3348" t="str">
        <f t="shared" ref="A3348" si="3189">D3348&amp;F3348&amp;E3348</f>
        <v>Servicios fabricante- Microsoft Soporte PremierMicrosoft Soporte PremierSHBC</v>
      </c>
      <c r="B3348" t="str">
        <f t="shared" ref="B3348" si="3190">E3348&amp;F3348</f>
        <v>SHBCMicrosoft Soporte Premier</v>
      </c>
      <c r="D3348" t="s">
        <v>5156</v>
      </c>
      <c r="E3348" t="s">
        <v>6350</v>
      </c>
      <c r="F3348" s="37" t="s">
        <v>7648</v>
      </c>
      <c r="G3348" s="18" t="str">
        <f t="shared" ref="G3348" si="3191">D3348</f>
        <v>Servicios fabricante- Microsoft Soporte Premier</v>
      </c>
      <c r="H3348" s="18" t="s">
        <v>119</v>
      </c>
      <c r="I3348" s="37" t="s">
        <v>67</v>
      </c>
      <c r="J3348" t="s">
        <v>6351</v>
      </c>
      <c r="K3348" t="s">
        <v>65</v>
      </c>
      <c r="L3348" t="s">
        <v>3940</v>
      </c>
      <c r="M3348" t="s">
        <v>65</v>
      </c>
      <c r="N3348" s="37" t="s">
        <v>5159</v>
      </c>
      <c r="O3348" s="37" t="s">
        <v>66</v>
      </c>
      <c r="P3348" s="37" t="s">
        <v>1308</v>
      </c>
      <c r="Q3348" t="s">
        <v>6350</v>
      </c>
      <c r="R3348" t="s">
        <v>5160</v>
      </c>
      <c r="S3348" s="38">
        <v>63600000</v>
      </c>
      <c r="T3348" s="37">
        <v>1</v>
      </c>
      <c r="U3348" s="37">
        <v>1</v>
      </c>
      <c r="V3348" t="str">
        <f t="shared" ref="V3348" si="3192">H3348</f>
        <v>COP</v>
      </c>
    </row>
    <row r="3349" spans="1:22" x14ac:dyDescent="0.2">
      <c r="A3349" t="str">
        <f t="shared" ref="A3349" si="3193">D3349&amp;F3349&amp;E3349</f>
        <v>Servicios fabricante- Microsoft Soporte PremierMicrosoft Soporte PremierSHAF</v>
      </c>
      <c r="B3349" t="str">
        <f t="shared" ref="B3349" si="3194">E3349&amp;F3349</f>
        <v>SHAFMicrosoft Soporte Premier</v>
      </c>
      <c r="D3349" t="s">
        <v>5156</v>
      </c>
      <c r="E3349" t="s">
        <v>6352</v>
      </c>
      <c r="F3349" s="37" t="s">
        <v>7648</v>
      </c>
      <c r="G3349" s="18" t="str">
        <f t="shared" ref="G3349" si="3195">D3349</f>
        <v>Servicios fabricante- Microsoft Soporte Premier</v>
      </c>
      <c r="H3349" s="18" t="s">
        <v>119</v>
      </c>
      <c r="I3349" s="37" t="s">
        <v>67</v>
      </c>
      <c r="J3349" t="s">
        <v>6353</v>
      </c>
      <c r="K3349" t="s">
        <v>65</v>
      </c>
      <c r="L3349" t="s">
        <v>3940</v>
      </c>
      <c r="M3349" t="s">
        <v>65</v>
      </c>
      <c r="N3349" s="37" t="s">
        <v>5159</v>
      </c>
      <c r="O3349" s="37" t="s">
        <v>5171</v>
      </c>
      <c r="P3349" s="37" t="s">
        <v>1308</v>
      </c>
      <c r="Q3349" t="s">
        <v>6352</v>
      </c>
      <c r="R3349" t="s">
        <v>5160</v>
      </c>
      <c r="S3349" s="38">
        <v>51600000</v>
      </c>
      <c r="T3349" s="37">
        <v>1</v>
      </c>
      <c r="U3349" s="37">
        <v>1</v>
      </c>
      <c r="V3349" t="str">
        <f t="shared" ref="V3349" si="3196">H3349</f>
        <v>COP</v>
      </c>
    </row>
    <row r="3350" spans="1:22" x14ac:dyDescent="0.2">
      <c r="A3350" t="str">
        <f t="shared" ref="A3350" si="3197">D3350&amp;F3350&amp;E3350</f>
        <v>Servicios fabricante- Microsoft Soporte PremierMicrosoft Soporte PremierSGTY</v>
      </c>
      <c r="B3350" t="str">
        <f t="shared" ref="B3350" si="3198">E3350&amp;F3350</f>
        <v>SGTYMicrosoft Soporte Premier</v>
      </c>
      <c r="D3350" t="s">
        <v>5156</v>
      </c>
      <c r="E3350" t="s">
        <v>6354</v>
      </c>
      <c r="F3350" s="37" t="s">
        <v>7648</v>
      </c>
      <c r="G3350" s="18" t="str">
        <f t="shared" ref="G3350" si="3199">D3350</f>
        <v>Servicios fabricante- Microsoft Soporte Premier</v>
      </c>
      <c r="H3350" s="18" t="s">
        <v>119</v>
      </c>
      <c r="I3350" s="37" t="s">
        <v>67</v>
      </c>
      <c r="J3350" t="s">
        <v>6355</v>
      </c>
      <c r="K3350" t="s">
        <v>65</v>
      </c>
      <c r="L3350" t="s">
        <v>3940</v>
      </c>
      <c r="M3350" t="s">
        <v>65</v>
      </c>
      <c r="N3350" s="37" t="s">
        <v>5159</v>
      </c>
      <c r="O3350" s="37" t="s">
        <v>66</v>
      </c>
      <c r="P3350" s="37" t="s">
        <v>1308</v>
      </c>
      <c r="Q3350" t="s">
        <v>6354</v>
      </c>
      <c r="R3350" t="s">
        <v>5160</v>
      </c>
      <c r="S3350" s="38">
        <v>63600000</v>
      </c>
      <c r="T3350" s="37">
        <v>1</v>
      </c>
      <c r="U3350" s="37">
        <v>1</v>
      </c>
      <c r="V3350" t="str">
        <f t="shared" ref="V3350" si="3200">H3350</f>
        <v>COP</v>
      </c>
    </row>
    <row r="3351" spans="1:22" x14ac:dyDescent="0.2">
      <c r="A3351" t="str">
        <f t="shared" ref="A3351" si="3201">D3351&amp;F3351&amp;E3351</f>
        <v>Servicios fabricante- Microsoft Soporte PremierMicrosoft Soporte PremierSGER5</v>
      </c>
      <c r="B3351" t="str">
        <f t="shared" ref="B3351" si="3202">E3351&amp;F3351</f>
        <v>SGER5Microsoft Soporte Premier</v>
      </c>
      <c r="D3351" t="s">
        <v>5156</v>
      </c>
      <c r="E3351" t="s">
        <v>6356</v>
      </c>
      <c r="F3351" s="37" t="s">
        <v>7648</v>
      </c>
      <c r="G3351" s="18" t="str">
        <f t="shared" ref="G3351" si="3203">D3351</f>
        <v>Servicios fabricante- Microsoft Soporte Premier</v>
      </c>
      <c r="H3351" s="18" t="s">
        <v>119</v>
      </c>
      <c r="I3351" s="37" t="s">
        <v>67</v>
      </c>
      <c r="J3351" t="s">
        <v>6357</v>
      </c>
      <c r="K3351" t="s">
        <v>210</v>
      </c>
      <c r="L3351" t="s">
        <v>3940</v>
      </c>
      <c r="M3351" t="s">
        <v>65</v>
      </c>
      <c r="N3351" s="37" t="s">
        <v>5159</v>
      </c>
      <c r="O3351" s="37" t="s">
        <v>5171</v>
      </c>
      <c r="P3351" s="37" t="s">
        <v>1308</v>
      </c>
      <c r="Q3351" t="s">
        <v>6356</v>
      </c>
      <c r="R3351" t="s">
        <v>5160</v>
      </c>
      <c r="S3351" s="38">
        <v>0</v>
      </c>
      <c r="T3351" s="37">
        <v>1</v>
      </c>
      <c r="U3351" s="37">
        <v>1</v>
      </c>
      <c r="V3351" t="str">
        <f t="shared" ref="V3351" si="3204">H3351</f>
        <v>COP</v>
      </c>
    </row>
    <row r="3352" spans="1:22" x14ac:dyDescent="0.2">
      <c r="A3352" t="str">
        <f t="shared" ref="A3352" si="3205">D3352&amp;F3352&amp;E3352</f>
        <v>Servicios fabricante- Microsoft Soporte PremierMicrosoft Soporte PremierSGER4</v>
      </c>
      <c r="B3352" t="str">
        <f t="shared" ref="B3352" si="3206">E3352&amp;F3352</f>
        <v>SGER4Microsoft Soporte Premier</v>
      </c>
      <c r="D3352" t="s">
        <v>5156</v>
      </c>
      <c r="E3352" t="s">
        <v>6358</v>
      </c>
      <c r="F3352" s="37" t="s">
        <v>7648</v>
      </c>
      <c r="G3352" s="18" t="str">
        <f t="shared" ref="G3352" si="3207">D3352</f>
        <v>Servicios fabricante- Microsoft Soporte Premier</v>
      </c>
      <c r="H3352" s="18" t="s">
        <v>119</v>
      </c>
      <c r="I3352" s="37" t="s">
        <v>67</v>
      </c>
      <c r="J3352" t="s">
        <v>6359</v>
      </c>
      <c r="K3352" t="s">
        <v>5386</v>
      </c>
      <c r="L3352" t="s">
        <v>3940</v>
      </c>
      <c r="M3352" t="s">
        <v>65</v>
      </c>
      <c r="N3352" s="37" t="s">
        <v>5159</v>
      </c>
      <c r="O3352" s="37" t="s">
        <v>5171</v>
      </c>
      <c r="P3352" s="37" t="s">
        <v>1308</v>
      </c>
      <c r="Q3352" t="s">
        <v>6358</v>
      </c>
      <c r="R3352" t="s">
        <v>5160</v>
      </c>
      <c r="S3352" s="38">
        <v>1506070896</v>
      </c>
      <c r="T3352" s="37">
        <v>1</v>
      </c>
      <c r="U3352" s="37">
        <v>1</v>
      </c>
      <c r="V3352" t="str">
        <f t="shared" ref="V3352" si="3208">H3352</f>
        <v>COP</v>
      </c>
    </row>
    <row r="3353" spans="1:22" x14ac:dyDescent="0.2">
      <c r="A3353" t="str">
        <f t="shared" ref="A3353" si="3209">D3353&amp;F3353&amp;E3353</f>
        <v>Servicios fabricante- Microsoft Soporte PremierMicrosoft Soporte PremierSGER3</v>
      </c>
      <c r="B3353" t="str">
        <f t="shared" ref="B3353" si="3210">E3353&amp;F3353</f>
        <v>SGER3Microsoft Soporte Premier</v>
      </c>
      <c r="D3353" t="s">
        <v>5156</v>
      </c>
      <c r="E3353" t="s">
        <v>6360</v>
      </c>
      <c r="F3353" s="37" t="s">
        <v>7648</v>
      </c>
      <c r="G3353" s="18" t="str">
        <f t="shared" ref="G3353" si="3211">D3353</f>
        <v>Servicios fabricante- Microsoft Soporte Premier</v>
      </c>
      <c r="H3353" s="18" t="s">
        <v>119</v>
      </c>
      <c r="I3353" s="37" t="s">
        <v>67</v>
      </c>
      <c r="J3353" t="s">
        <v>6361</v>
      </c>
      <c r="K3353" t="s">
        <v>5386</v>
      </c>
      <c r="L3353" t="s">
        <v>3940</v>
      </c>
      <c r="M3353" t="s">
        <v>65</v>
      </c>
      <c r="N3353" s="37" t="s">
        <v>5159</v>
      </c>
      <c r="O3353" s="37" t="s">
        <v>5171</v>
      </c>
      <c r="P3353" s="37" t="s">
        <v>1308</v>
      </c>
      <c r="Q3353" t="s">
        <v>6360</v>
      </c>
      <c r="R3353" t="s">
        <v>5160</v>
      </c>
      <c r="S3353" s="38">
        <v>1137632284.8</v>
      </c>
      <c r="T3353" s="37">
        <v>1</v>
      </c>
      <c r="U3353" s="37">
        <v>1</v>
      </c>
      <c r="V3353" t="str">
        <f t="shared" ref="V3353" si="3212">H3353</f>
        <v>COP</v>
      </c>
    </row>
    <row r="3354" spans="1:22" x14ac:dyDescent="0.2">
      <c r="A3354" t="str">
        <f t="shared" ref="A3354" si="3213">D3354&amp;F3354&amp;E3354</f>
        <v>Servicios fabricante- Microsoft Soporte PremierMicrosoft Soporte PremierSGER2</v>
      </c>
      <c r="B3354" t="str">
        <f t="shared" ref="B3354" si="3214">E3354&amp;F3354</f>
        <v>SGER2Microsoft Soporte Premier</v>
      </c>
      <c r="D3354" t="s">
        <v>5156</v>
      </c>
      <c r="E3354" t="s">
        <v>6362</v>
      </c>
      <c r="F3354" s="37" t="s">
        <v>7648</v>
      </c>
      <c r="G3354" s="18" t="str">
        <f t="shared" ref="G3354" si="3215">D3354</f>
        <v>Servicios fabricante- Microsoft Soporte Premier</v>
      </c>
      <c r="H3354" s="18" t="s">
        <v>119</v>
      </c>
      <c r="I3354" s="37" t="s">
        <v>67</v>
      </c>
      <c r="J3354" t="s">
        <v>6363</v>
      </c>
      <c r="K3354" t="s">
        <v>5386</v>
      </c>
      <c r="L3354" t="s">
        <v>3940</v>
      </c>
      <c r="M3354" t="s">
        <v>65</v>
      </c>
      <c r="N3354" s="37" t="s">
        <v>5159</v>
      </c>
      <c r="O3354" s="37" t="s">
        <v>5171</v>
      </c>
      <c r="P3354" s="37" t="s">
        <v>1308</v>
      </c>
      <c r="Q3354" t="s">
        <v>6362</v>
      </c>
      <c r="R3354" t="s">
        <v>5160</v>
      </c>
      <c r="S3354" s="38">
        <v>762895478.39999998</v>
      </c>
      <c r="T3354" s="37">
        <v>1</v>
      </c>
      <c r="U3354" s="37">
        <v>1</v>
      </c>
      <c r="V3354" t="str">
        <f t="shared" ref="V3354" si="3216">H3354</f>
        <v>COP</v>
      </c>
    </row>
    <row r="3355" spans="1:22" x14ac:dyDescent="0.2">
      <c r="A3355" t="str">
        <f t="shared" ref="A3355" si="3217">D3355&amp;F3355&amp;E3355</f>
        <v>Servicios fabricante- Microsoft Soporte PremierMicrosoft Soporte PremierSGER1</v>
      </c>
      <c r="B3355" t="str">
        <f t="shared" ref="B3355" si="3218">E3355&amp;F3355</f>
        <v>SGER1Microsoft Soporte Premier</v>
      </c>
      <c r="D3355" t="s">
        <v>5156</v>
      </c>
      <c r="E3355" t="s">
        <v>6364</v>
      </c>
      <c r="F3355" s="37" t="s">
        <v>7648</v>
      </c>
      <c r="G3355" s="18" t="str">
        <f t="shared" ref="G3355" si="3219">D3355</f>
        <v>Servicios fabricante- Microsoft Soporte Premier</v>
      </c>
      <c r="H3355" s="18" t="s">
        <v>119</v>
      </c>
      <c r="I3355" s="37" t="s">
        <v>67</v>
      </c>
      <c r="J3355" t="s">
        <v>6365</v>
      </c>
      <c r="K3355" t="s">
        <v>5386</v>
      </c>
      <c r="L3355" t="s">
        <v>3940</v>
      </c>
      <c r="M3355" t="s">
        <v>65</v>
      </c>
      <c r="N3355" s="37" t="s">
        <v>5159</v>
      </c>
      <c r="O3355" s="37" t="s">
        <v>5171</v>
      </c>
      <c r="P3355" s="37" t="s">
        <v>1308</v>
      </c>
      <c r="Q3355" t="s">
        <v>6364</v>
      </c>
      <c r="R3355" t="s">
        <v>5160</v>
      </c>
      <c r="S3355" s="38">
        <v>381860476.80000001</v>
      </c>
      <c r="T3355" s="37">
        <v>1</v>
      </c>
      <c r="U3355" s="37">
        <v>1</v>
      </c>
      <c r="V3355" t="str">
        <f t="shared" ref="V3355" si="3220">H3355</f>
        <v>COP</v>
      </c>
    </row>
    <row r="3356" spans="1:22" x14ac:dyDescent="0.2">
      <c r="A3356" t="str">
        <f t="shared" ref="A3356" si="3221">D3356&amp;F3356&amp;E3356</f>
        <v>Servicios fabricante- Microsoft Soporte PremierMicrosoft Soporte PremierSFVU</v>
      </c>
      <c r="B3356" t="str">
        <f t="shared" ref="B3356" si="3222">E3356&amp;F3356</f>
        <v>SFVUMicrosoft Soporte Premier</v>
      </c>
      <c r="D3356" t="s">
        <v>5156</v>
      </c>
      <c r="E3356" t="s">
        <v>6366</v>
      </c>
      <c r="F3356" s="37" t="s">
        <v>7648</v>
      </c>
      <c r="G3356" s="18" t="str">
        <f t="shared" ref="G3356" si="3223">D3356</f>
        <v>Servicios fabricante- Microsoft Soporte Premier</v>
      </c>
      <c r="H3356" s="18" t="s">
        <v>119</v>
      </c>
      <c r="I3356" s="37" t="s">
        <v>67</v>
      </c>
      <c r="J3356" t="s">
        <v>6367</v>
      </c>
      <c r="K3356" t="s">
        <v>65</v>
      </c>
      <c r="L3356" t="s">
        <v>3940</v>
      </c>
      <c r="M3356" t="s">
        <v>65</v>
      </c>
      <c r="N3356" s="37" t="s">
        <v>5159</v>
      </c>
      <c r="O3356" s="37" t="s">
        <v>5171</v>
      </c>
      <c r="P3356" s="37" t="s">
        <v>1308</v>
      </c>
      <c r="Q3356" t="s">
        <v>6366</v>
      </c>
      <c r="R3356" t="s">
        <v>5160</v>
      </c>
      <c r="S3356" s="38">
        <v>34400000</v>
      </c>
      <c r="T3356" s="37">
        <v>1</v>
      </c>
      <c r="U3356" s="37">
        <v>1</v>
      </c>
      <c r="V3356" t="str">
        <f t="shared" ref="V3356" si="3224">H3356</f>
        <v>COP</v>
      </c>
    </row>
    <row r="3357" spans="1:22" x14ac:dyDescent="0.2">
      <c r="A3357" t="str">
        <f t="shared" ref="A3357" si="3225">D3357&amp;F3357&amp;E3357</f>
        <v>Servicios fabricante- Microsoft Soporte PremierMicrosoft Soporte PremierSFTZ</v>
      </c>
      <c r="B3357" t="str">
        <f t="shared" ref="B3357" si="3226">E3357&amp;F3357</f>
        <v>SFTZMicrosoft Soporte Premier</v>
      </c>
      <c r="D3357" t="s">
        <v>5156</v>
      </c>
      <c r="E3357" t="s">
        <v>6368</v>
      </c>
      <c r="F3357" s="37" t="s">
        <v>7648</v>
      </c>
      <c r="G3357" s="18" t="str">
        <f t="shared" ref="G3357" si="3227">D3357</f>
        <v>Servicios fabricante- Microsoft Soporte Premier</v>
      </c>
      <c r="H3357" s="18" t="s">
        <v>119</v>
      </c>
      <c r="I3357" s="37" t="s">
        <v>67</v>
      </c>
      <c r="J3357" t="s">
        <v>6369</v>
      </c>
      <c r="K3357" t="s">
        <v>65</v>
      </c>
      <c r="L3357" t="s">
        <v>3940</v>
      </c>
      <c r="M3357" t="s">
        <v>65</v>
      </c>
      <c r="N3357" s="37" t="s">
        <v>5159</v>
      </c>
      <c r="O3357" s="37" t="s">
        <v>5171</v>
      </c>
      <c r="P3357" s="37" t="s">
        <v>1308</v>
      </c>
      <c r="Q3357" t="s">
        <v>6368</v>
      </c>
      <c r="R3357" t="s">
        <v>5160</v>
      </c>
      <c r="S3357" s="38">
        <v>63600000</v>
      </c>
      <c r="T3357" s="37">
        <v>1</v>
      </c>
      <c r="U3357" s="37">
        <v>1</v>
      </c>
      <c r="V3357" t="str">
        <f t="shared" ref="V3357" si="3228">H3357</f>
        <v>COP</v>
      </c>
    </row>
    <row r="3358" spans="1:22" x14ac:dyDescent="0.2">
      <c r="A3358" t="str">
        <f t="shared" ref="A3358" si="3229">D3358&amp;F3358&amp;E3358</f>
        <v>Servicios fabricante- Microsoft Soporte PremierMicrosoft Soporte PremierSFTW</v>
      </c>
      <c r="B3358" t="str">
        <f t="shared" ref="B3358" si="3230">E3358&amp;F3358</f>
        <v>SFTWMicrosoft Soporte Premier</v>
      </c>
      <c r="D3358" t="s">
        <v>5156</v>
      </c>
      <c r="E3358" t="s">
        <v>6370</v>
      </c>
      <c r="F3358" s="37" t="s">
        <v>7648</v>
      </c>
      <c r="G3358" s="18" t="str">
        <f t="shared" ref="G3358" si="3231">D3358</f>
        <v>Servicios fabricante- Microsoft Soporte Premier</v>
      </c>
      <c r="H3358" s="18" t="s">
        <v>119</v>
      </c>
      <c r="I3358" s="37" t="s">
        <v>67</v>
      </c>
      <c r="J3358" t="s">
        <v>6371</v>
      </c>
      <c r="K3358" t="s">
        <v>65</v>
      </c>
      <c r="L3358" t="s">
        <v>3940</v>
      </c>
      <c r="M3358" t="s">
        <v>65</v>
      </c>
      <c r="N3358" s="37" t="s">
        <v>5159</v>
      </c>
      <c r="O3358" s="37" t="s">
        <v>66</v>
      </c>
      <c r="P3358" s="37" t="s">
        <v>1308</v>
      </c>
      <c r="Q3358" t="s">
        <v>6370</v>
      </c>
      <c r="R3358" t="s">
        <v>5160</v>
      </c>
      <c r="S3358" s="38">
        <v>32400000</v>
      </c>
      <c r="T3358" s="37">
        <v>1</v>
      </c>
      <c r="U3358" s="37">
        <v>1</v>
      </c>
      <c r="V3358" t="str">
        <f t="shared" ref="V3358" si="3232">H3358</f>
        <v>COP</v>
      </c>
    </row>
    <row r="3359" spans="1:22" x14ac:dyDescent="0.2">
      <c r="A3359" t="str">
        <f t="shared" ref="A3359" si="3233">D3359&amp;F3359&amp;E3359</f>
        <v>Servicios fabricante- Microsoft Soporte PremierMicrosoft Soporte PremierSFTO</v>
      </c>
      <c r="B3359" t="str">
        <f t="shared" ref="B3359" si="3234">E3359&amp;F3359</f>
        <v>SFTOMicrosoft Soporte Premier</v>
      </c>
      <c r="D3359" t="s">
        <v>5156</v>
      </c>
      <c r="E3359" t="s">
        <v>6372</v>
      </c>
      <c r="F3359" s="37" t="s">
        <v>7648</v>
      </c>
      <c r="G3359" s="18" t="str">
        <f t="shared" ref="G3359" si="3235">D3359</f>
        <v>Servicios fabricante- Microsoft Soporte Premier</v>
      </c>
      <c r="H3359" s="18" t="s">
        <v>119</v>
      </c>
      <c r="I3359" s="37" t="s">
        <v>67</v>
      </c>
      <c r="J3359" t="s">
        <v>6373</v>
      </c>
      <c r="K3359" t="s">
        <v>65</v>
      </c>
      <c r="L3359" t="s">
        <v>3940</v>
      </c>
      <c r="M3359" t="s">
        <v>65</v>
      </c>
      <c r="N3359" s="37" t="s">
        <v>5159</v>
      </c>
      <c r="O3359" s="37" t="s">
        <v>5171</v>
      </c>
      <c r="P3359" s="37" t="s">
        <v>1308</v>
      </c>
      <c r="Q3359" t="s">
        <v>6372</v>
      </c>
      <c r="R3359" t="s">
        <v>5160</v>
      </c>
      <c r="S3359" s="38">
        <v>32400000</v>
      </c>
      <c r="T3359" s="37">
        <v>1</v>
      </c>
      <c r="U3359" s="37">
        <v>1</v>
      </c>
      <c r="V3359" t="str">
        <f t="shared" ref="V3359" si="3236">H3359</f>
        <v>COP</v>
      </c>
    </row>
    <row r="3360" spans="1:22" x14ac:dyDescent="0.2">
      <c r="A3360" t="str">
        <f t="shared" ref="A3360" si="3237">D3360&amp;F3360&amp;E3360</f>
        <v>Servicios fabricante- Microsoft Soporte PremierMicrosoft Soporte PremierSFTE</v>
      </c>
      <c r="B3360" t="str">
        <f t="shared" ref="B3360" si="3238">E3360&amp;F3360</f>
        <v>SFTEMicrosoft Soporte Premier</v>
      </c>
      <c r="D3360" t="s">
        <v>5156</v>
      </c>
      <c r="E3360" t="s">
        <v>6374</v>
      </c>
      <c r="F3360" s="37" t="s">
        <v>7648</v>
      </c>
      <c r="G3360" s="18" t="str">
        <f t="shared" ref="G3360" si="3239">D3360</f>
        <v>Servicios fabricante- Microsoft Soporte Premier</v>
      </c>
      <c r="H3360" s="18" t="s">
        <v>119</v>
      </c>
      <c r="I3360" s="37" t="s">
        <v>67</v>
      </c>
      <c r="J3360" t="s">
        <v>6375</v>
      </c>
      <c r="K3360" t="s">
        <v>65</v>
      </c>
      <c r="L3360" t="s">
        <v>3940</v>
      </c>
      <c r="M3360" t="s">
        <v>65</v>
      </c>
      <c r="N3360" s="37" t="s">
        <v>5159</v>
      </c>
      <c r="O3360" s="37" t="s">
        <v>5171</v>
      </c>
      <c r="P3360" s="37" t="s">
        <v>1308</v>
      </c>
      <c r="Q3360" t="s">
        <v>6374</v>
      </c>
      <c r="R3360" t="s">
        <v>5160</v>
      </c>
      <c r="S3360" s="38">
        <v>34400000</v>
      </c>
      <c r="T3360" s="37">
        <v>1</v>
      </c>
      <c r="U3360" s="37">
        <v>1</v>
      </c>
      <c r="V3360" t="str">
        <f t="shared" ref="V3360" si="3240">H3360</f>
        <v>COP</v>
      </c>
    </row>
    <row r="3361" spans="1:22" x14ac:dyDescent="0.2">
      <c r="A3361" t="str">
        <f t="shared" ref="A3361" si="3241">D3361&amp;F3361&amp;E3361</f>
        <v>Servicios fabricante- Microsoft Soporte PremierMicrosoft Soporte PremierSFOM</v>
      </c>
      <c r="B3361" t="str">
        <f t="shared" ref="B3361" si="3242">E3361&amp;F3361</f>
        <v>SFOMMicrosoft Soporte Premier</v>
      </c>
      <c r="D3361" t="s">
        <v>5156</v>
      </c>
      <c r="E3361" t="s">
        <v>6376</v>
      </c>
      <c r="F3361" s="37" t="s">
        <v>7648</v>
      </c>
      <c r="G3361" s="18" t="str">
        <f t="shared" ref="G3361" si="3243">D3361</f>
        <v>Servicios fabricante- Microsoft Soporte Premier</v>
      </c>
      <c r="H3361" s="18" t="s">
        <v>119</v>
      </c>
      <c r="I3361" s="37" t="s">
        <v>67</v>
      </c>
      <c r="J3361" t="s">
        <v>6377</v>
      </c>
      <c r="K3361" t="s">
        <v>65</v>
      </c>
      <c r="L3361" t="s">
        <v>3940</v>
      </c>
      <c r="M3361" t="s">
        <v>65</v>
      </c>
      <c r="N3361" s="37" t="s">
        <v>5159</v>
      </c>
      <c r="O3361" s="37" t="s">
        <v>66</v>
      </c>
      <c r="P3361" s="37" t="s">
        <v>1308</v>
      </c>
      <c r="Q3361" t="s">
        <v>6376</v>
      </c>
      <c r="R3361" t="s">
        <v>5160</v>
      </c>
      <c r="S3361" s="38">
        <v>96000000</v>
      </c>
      <c r="T3361" s="37">
        <v>1</v>
      </c>
      <c r="U3361" s="37">
        <v>1</v>
      </c>
      <c r="V3361" t="str">
        <f t="shared" ref="V3361" si="3244">H3361</f>
        <v>COP</v>
      </c>
    </row>
    <row r="3362" spans="1:22" x14ac:dyDescent="0.2">
      <c r="A3362" t="str">
        <f t="shared" ref="A3362" si="3245">D3362&amp;F3362&amp;E3362</f>
        <v>Servicios fabricante- Microsoft Soporte PremierMicrosoft Soporte PremierSFIS</v>
      </c>
      <c r="B3362" t="str">
        <f t="shared" ref="B3362" si="3246">E3362&amp;F3362</f>
        <v>SFISMicrosoft Soporte Premier</v>
      </c>
      <c r="D3362" t="s">
        <v>5156</v>
      </c>
      <c r="E3362" t="s">
        <v>6378</v>
      </c>
      <c r="F3362" s="37" t="s">
        <v>7648</v>
      </c>
      <c r="G3362" s="18" t="str">
        <f t="shared" ref="G3362" si="3247">D3362</f>
        <v>Servicios fabricante- Microsoft Soporte Premier</v>
      </c>
      <c r="H3362" s="18" t="s">
        <v>119</v>
      </c>
      <c r="I3362" s="37" t="s">
        <v>67</v>
      </c>
      <c r="J3362" t="s">
        <v>6379</v>
      </c>
      <c r="K3362" t="s">
        <v>65</v>
      </c>
      <c r="L3362" t="s">
        <v>3940</v>
      </c>
      <c r="M3362" t="s">
        <v>65</v>
      </c>
      <c r="N3362" s="37" t="s">
        <v>5159</v>
      </c>
      <c r="O3362" s="37" t="s">
        <v>5171</v>
      </c>
      <c r="P3362" s="37" t="s">
        <v>1308</v>
      </c>
      <c r="Q3362" t="s">
        <v>6378</v>
      </c>
      <c r="R3362" t="s">
        <v>5160</v>
      </c>
      <c r="S3362" s="38">
        <v>85600000</v>
      </c>
      <c r="T3362" s="37">
        <v>1</v>
      </c>
      <c r="U3362" s="37">
        <v>1</v>
      </c>
      <c r="V3362" t="str">
        <f t="shared" ref="V3362" si="3248">H3362</f>
        <v>COP</v>
      </c>
    </row>
    <row r="3363" spans="1:22" x14ac:dyDescent="0.2">
      <c r="A3363" t="str">
        <f t="shared" ref="A3363" si="3249">D3363&amp;F3363&amp;E3363</f>
        <v>Servicios fabricante- Microsoft Soporte PremierMicrosoft Soporte PremierSFFT</v>
      </c>
      <c r="B3363" t="str">
        <f t="shared" ref="B3363" si="3250">E3363&amp;F3363</f>
        <v>SFFTMicrosoft Soporte Premier</v>
      </c>
      <c r="D3363" t="s">
        <v>5156</v>
      </c>
      <c r="E3363" t="s">
        <v>6380</v>
      </c>
      <c r="F3363" s="37" t="s">
        <v>7648</v>
      </c>
      <c r="G3363" s="18" t="str">
        <f t="shared" ref="G3363" si="3251">D3363</f>
        <v>Servicios fabricante- Microsoft Soporte Premier</v>
      </c>
      <c r="H3363" s="18" t="s">
        <v>119</v>
      </c>
      <c r="I3363" s="37" t="s">
        <v>67</v>
      </c>
      <c r="J3363" t="s">
        <v>6381</v>
      </c>
      <c r="K3363" t="s">
        <v>65</v>
      </c>
      <c r="L3363" t="s">
        <v>3940</v>
      </c>
      <c r="M3363" t="s">
        <v>65</v>
      </c>
      <c r="N3363" s="37" t="s">
        <v>5159</v>
      </c>
      <c r="O3363" s="37" t="s">
        <v>5171</v>
      </c>
      <c r="P3363" s="37" t="s">
        <v>1308</v>
      </c>
      <c r="Q3363" t="s">
        <v>6380</v>
      </c>
      <c r="R3363" t="s">
        <v>5160</v>
      </c>
      <c r="S3363" s="38">
        <v>96000000</v>
      </c>
      <c r="T3363" s="37">
        <v>1</v>
      </c>
      <c r="U3363" s="37">
        <v>1</v>
      </c>
      <c r="V3363" t="str">
        <f t="shared" ref="V3363" si="3252">H3363</f>
        <v>COP</v>
      </c>
    </row>
    <row r="3364" spans="1:22" x14ac:dyDescent="0.2">
      <c r="A3364" t="str">
        <f t="shared" ref="A3364" si="3253">D3364&amp;F3364&amp;E3364</f>
        <v>Servicios fabricante- Microsoft Soporte PremierMicrosoft Soporte PremierSFFS</v>
      </c>
      <c r="B3364" t="str">
        <f t="shared" ref="B3364" si="3254">E3364&amp;F3364</f>
        <v>SFFSMicrosoft Soporte Premier</v>
      </c>
      <c r="D3364" t="s">
        <v>5156</v>
      </c>
      <c r="E3364" t="s">
        <v>6382</v>
      </c>
      <c r="F3364" s="37" t="s">
        <v>7648</v>
      </c>
      <c r="G3364" s="18" t="str">
        <f t="shared" ref="G3364" si="3255">D3364</f>
        <v>Servicios fabricante- Microsoft Soporte Premier</v>
      </c>
      <c r="H3364" s="18" t="s">
        <v>119</v>
      </c>
      <c r="I3364" s="37" t="s">
        <v>67</v>
      </c>
      <c r="J3364" t="s">
        <v>6383</v>
      </c>
      <c r="K3364" t="s">
        <v>65</v>
      </c>
      <c r="L3364" t="s">
        <v>3940</v>
      </c>
      <c r="M3364" t="s">
        <v>65</v>
      </c>
      <c r="N3364" s="37" t="s">
        <v>5159</v>
      </c>
      <c r="O3364" s="37" t="s">
        <v>5171</v>
      </c>
      <c r="P3364" s="37" t="s">
        <v>1308</v>
      </c>
      <c r="Q3364" t="s">
        <v>6382</v>
      </c>
      <c r="R3364" t="s">
        <v>5160</v>
      </c>
      <c r="S3364" s="38">
        <v>96000000</v>
      </c>
      <c r="T3364" s="37">
        <v>1</v>
      </c>
      <c r="U3364" s="37">
        <v>1</v>
      </c>
      <c r="V3364" t="str">
        <f t="shared" ref="V3364" si="3256">H3364</f>
        <v>COP</v>
      </c>
    </row>
    <row r="3365" spans="1:22" x14ac:dyDescent="0.2">
      <c r="A3365" t="str">
        <f t="shared" ref="A3365" si="3257">D3365&amp;F3365&amp;E3365</f>
        <v>Servicios fabricante- Microsoft Soporte PremierMicrosoft Soporte PremierSFEU</v>
      </c>
      <c r="B3365" t="str">
        <f t="shared" ref="B3365" si="3258">E3365&amp;F3365</f>
        <v>SFEUMicrosoft Soporte Premier</v>
      </c>
      <c r="D3365" t="s">
        <v>5156</v>
      </c>
      <c r="E3365" t="s">
        <v>6384</v>
      </c>
      <c r="F3365" s="37" t="s">
        <v>7648</v>
      </c>
      <c r="G3365" s="18" t="str">
        <f t="shared" ref="G3365" si="3259">D3365</f>
        <v>Servicios fabricante- Microsoft Soporte Premier</v>
      </c>
      <c r="H3365" s="18" t="s">
        <v>119</v>
      </c>
      <c r="I3365" s="37" t="s">
        <v>67</v>
      </c>
      <c r="J3365" t="s">
        <v>6385</v>
      </c>
      <c r="K3365" t="s">
        <v>65</v>
      </c>
      <c r="L3365" t="s">
        <v>3940</v>
      </c>
      <c r="M3365" t="s">
        <v>65</v>
      </c>
      <c r="N3365" s="37" t="s">
        <v>5159</v>
      </c>
      <c r="O3365" s="37" t="s">
        <v>5171</v>
      </c>
      <c r="P3365" s="37" t="s">
        <v>1308</v>
      </c>
      <c r="Q3365" t="s">
        <v>6384</v>
      </c>
      <c r="R3365" t="s">
        <v>5160</v>
      </c>
      <c r="S3365" s="38">
        <v>34400000</v>
      </c>
      <c r="T3365" s="37">
        <v>1</v>
      </c>
      <c r="U3365" s="37">
        <v>1</v>
      </c>
      <c r="V3365" t="str">
        <f t="shared" ref="V3365" si="3260">H3365</f>
        <v>COP</v>
      </c>
    </row>
    <row r="3366" spans="1:22" x14ac:dyDescent="0.2">
      <c r="A3366" t="str">
        <f t="shared" ref="A3366" si="3261">D3366&amp;F3366&amp;E3366</f>
        <v>Servicios fabricante- Microsoft Soporte PremierMicrosoft Soporte PremierSFET</v>
      </c>
      <c r="B3366" t="str">
        <f t="shared" ref="B3366" si="3262">E3366&amp;F3366</f>
        <v>SFETMicrosoft Soporte Premier</v>
      </c>
      <c r="D3366" t="s">
        <v>5156</v>
      </c>
      <c r="E3366" t="s">
        <v>6386</v>
      </c>
      <c r="F3366" s="37" t="s">
        <v>7648</v>
      </c>
      <c r="G3366" s="18" t="str">
        <f t="shared" ref="G3366" si="3263">D3366</f>
        <v>Servicios fabricante- Microsoft Soporte Premier</v>
      </c>
      <c r="H3366" s="18" t="s">
        <v>119</v>
      </c>
      <c r="I3366" s="37" t="s">
        <v>67</v>
      </c>
      <c r="J3366" t="s">
        <v>6387</v>
      </c>
      <c r="K3366" t="s">
        <v>65</v>
      </c>
      <c r="L3366" t="s">
        <v>3940</v>
      </c>
      <c r="M3366" t="s">
        <v>65</v>
      </c>
      <c r="N3366" s="37" t="s">
        <v>5159</v>
      </c>
      <c r="O3366" s="37" t="s">
        <v>5171</v>
      </c>
      <c r="P3366" s="37" t="s">
        <v>1308</v>
      </c>
      <c r="Q3366" t="s">
        <v>6386</v>
      </c>
      <c r="R3366" t="s">
        <v>5160</v>
      </c>
      <c r="S3366" s="38">
        <v>96000000</v>
      </c>
      <c r="T3366" s="37">
        <v>1</v>
      </c>
      <c r="U3366" s="37">
        <v>1</v>
      </c>
      <c r="V3366" t="str">
        <f t="shared" ref="V3366" si="3264">H3366</f>
        <v>COP</v>
      </c>
    </row>
    <row r="3367" spans="1:22" x14ac:dyDescent="0.2">
      <c r="A3367" t="str">
        <f t="shared" ref="A3367" si="3265">D3367&amp;F3367&amp;E3367</f>
        <v>Servicios fabricante- Microsoft Soporte PremierMicrosoft Soporte PremierSFAC</v>
      </c>
      <c r="B3367" t="str">
        <f t="shared" ref="B3367" si="3266">E3367&amp;F3367</f>
        <v>SFACMicrosoft Soporte Premier</v>
      </c>
      <c r="D3367" t="s">
        <v>5156</v>
      </c>
      <c r="E3367" t="s">
        <v>6388</v>
      </c>
      <c r="F3367" s="37" t="s">
        <v>7648</v>
      </c>
      <c r="G3367" s="18" t="str">
        <f t="shared" ref="G3367" si="3267">D3367</f>
        <v>Servicios fabricante- Microsoft Soporte Premier</v>
      </c>
      <c r="H3367" s="18" t="s">
        <v>119</v>
      </c>
      <c r="I3367" s="37" t="s">
        <v>67</v>
      </c>
      <c r="J3367" t="s">
        <v>6389</v>
      </c>
      <c r="K3367" t="s">
        <v>65</v>
      </c>
      <c r="L3367" t="s">
        <v>3940</v>
      </c>
      <c r="M3367" t="s">
        <v>65</v>
      </c>
      <c r="N3367" s="37" t="s">
        <v>5159</v>
      </c>
      <c r="O3367" s="37" t="s">
        <v>5171</v>
      </c>
      <c r="P3367" s="37" t="s">
        <v>1308</v>
      </c>
      <c r="Q3367" t="s">
        <v>6388</v>
      </c>
      <c r="R3367" t="s">
        <v>5160</v>
      </c>
      <c r="S3367" s="38">
        <v>32400000</v>
      </c>
      <c r="T3367" s="37">
        <v>1</v>
      </c>
      <c r="U3367" s="37">
        <v>1</v>
      </c>
      <c r="V3367" t="str">
        <f t="shared" ref="V3367" si="3268">H3367</f>
        <v>COP</v>
      </c>
    </row>
    <row r="3368" spans="1:22" x14ac:dyDescent="0.2">
      <c r="A3368" t="str">
        <f t="shared" ref="A3368" si="3269">D3368&amp;F3368&amp;E3368</f>
        <v>Servicios fabricante- Microsoft Soporte PremierMicrosoft Soporte PremierSEZTMD</v>
      </c>
      <c r="B3368" t="str">
        <f t="shared" ref="B3368" si="3270">E3368&amp;F3368</f>
        <v>SEZTMDMicrosoft Soporte Premier</v>
      </c>
      <c r="D3368" t="s">
        <v>5156</v>
      </c>
      <c r="E3368" t="s">
        <v>6390</v>
      </c>
      <c r="F3368" s="37" t="s">
        <v>7648</v>
      </c>
      <c r="G3368" s="18" t="str">
        <f t="shared" ref="G3368" si="3271">D3368</f>
        <v>Servicios fabricante- Microsoft Soporte Premier</v>
      </c>
      <c r="H3368" s="18" t="s">
        <v>119</v>
      </c>
      <c r="I3368" s="37" t="s">
        <v>67</v>
      </c>
      <c r="J3368" t="s">
        <v>6391</v>
      </c>
      <c r="K3368" t="s">
        <v>65</v>
      </c>
      <c r="L3368" t="s">
        <v>3940</v>
      </c>
      <c r="M3368" t="s">
        <v>65</v>
      </c>
      <c r="N3368" s="37" t="s">
        <v>5159</v>
      </c>
      <c r="O3368" s="37" t="s">
        <v>5171</v>
      </c>
      <c r="P3368" s="37" t="s">
        <v>1308</v>
      </c>
      <c r="Q3368" t="s">
        <v>6390</v>
      </c>
      <c r="R3368" t="s">
        <v>5160</v>
      </c>
      <c r="S3368" s="38">
        <v>74800000</v>
      </c>
      <c r="T3368" s="37">
        <v>1</v>
      </c>
      <c r="U3368" s="37">
        <v>1</v>
      </c>
      <c r="V3368" t="str">
        <f t="shared" ref="V3368" si="3272">H3368</f>
        <v>COP</v>
      </c>
    </row>
    <row r="3369" spans="1:22" x14ac:dyDescent="0.2">
      <c r="A3369" t="str">
        <f t="shared" ref="A3369" si="3273">D3369&amp;F3369&amp;E3369</f>
        <v>Servicios fabricante- Microsoft Soporte PremierMicrosoft Soporte PremierSEWZTI</v>
      </c>
      <c r="B3369" t="str">
        <f t="shared" ref="B3369" si="3274">E3369&amp;F3369</f>
        <v>SEWZTIMicrosoft Soporte Premier</v>
      </c>
      <c r="D3369" t="s">
        <v>5156</v>
      </c>
      <c r="E3369" t="s">
        <v>6392</v>
      </c>
      <c r="F3369" s="37" t="s">
        <v>7648</v>
      </c>
      <c r="G3369" s="18" t="str">
        <f t="shared" ref="G3369" si="3275">D3369</f>
        <v>Servicios fabricante- Microsoft Soporte Premier</v>
      </c>
      <c r="H3369" s="18" t="s">
        <v>119</v>
      </c>
      <c r="I3369" s="37" t="s">
        <v>67</v>
      </c>
      <c r="J3369" t="s">
        <v>6393</v>
      </c>
      <c r="K3369" t="s">
        <v>65</v>
      </c>
      <c r="L3369" t="s">
        <v>3940</v>
      </c>
      <c r="M3369" t="s">
        <v>65</v>
      </c>
      <c r="N3369" s="37" t="s">
        <v>5159</v>
      </c>
      <c r="O3369" s="37" t="s">
        <v>5171</v>
      </c>
      <c r="P3369" s="37" t="s">
        <v>1308</v>
      </c>
      <c r="Q3369" t="s">
        <v>6392</v>
      </c>
      <c r="R3369" t="s">
        <v>5160</v>
      </c>
      <c r="S3369" s="38">
        <v>23200000</v>
      </c>
      <c r="T3369" s="37">
        <v>1</v>
      </c>
      <c r="U3369" s="37">
        <v>1</v>
      </c>
      <c r="V3369" t="str">
        <f t="shared" ref="V3369" si="3276">H3369</f>
        <v>COP</v>
      </c>
    </row>
    <row r="3370" spans="1:22" x14ac:dyDescent="0.2">
      <c r="A3370" t="str">
        <f t="shared" ref="A3370" si="3277">D3370&amp;F3370&amp;E3370</f>
        <v>Servicios fabricante- Microsoft Soporte PremierMicrosoft Soporte PremierSEWZTE</v>
      </c>
      <c r="B3370" t="str">
        <f t="shared" ref="B3370" si="3278">E3370&amp;F3370</f>
        <v>SEWZTEMicrosoft Soporte Premier</v>
      </c>
      <c r="D3370" t="s">
        <v>5156</v>
      </c>
      <c r="E3370" t="s">
        <v>6394</v>
      </c>
      <c r="F3370" s="37" t="s">
        <v>7648</v>
      </c>
      <c r="G3370" s="18" t="str">
        <f t="shared" ref="G3370" si="3279">D3370</f>
        <v>Servicios fabricante- Microsoft Soporte Premier</v>
      </c>
      <c r="H3370" s="18" t="s">
        <v>119</v>
      </c>
      <c r="I3370" s="37" t="s">
        <v>67</v>
      </c>
      <c r="J3370" t="s">
        <v>6395</v>
      </c>
      <c r="K3370" t="s">
        <v>65</v>
      </c>
      <c r="L3370" t="s">
        <v>3940</v>
      </c>
      <c r="M3370" t="s">
        <v>65</v>
      </c>
      <c r="N3370" s="37" t="s">
        <v>5159</v>
      </c>
      <c r="O3370" s="37" t="s">
        <v>5171</v>
      </c>
      <c r="P3370" s="37" t="s">
        <v>1308</v>
      </c>
      <c r="Q3370" t="s">
        <v>6394</v>
      </c>
      <c r="R3370" t="s">
        <v>5160</v>
      </c>
      <c r="S3370" s="38">
        <v>23200000</v>
      </c>
      <c r="T3370" s="37">
        <v>1</v>
      </c>
      <c r="U3370" s="37">
        <v>1</v>
      </c>
      <c r="V3370" t="str">
        <f t="shared" ref="V3370" si="3280">H3370</f>
        <v>COP</v>
      </c>
    </row>
    <row r="3371" spans="1:22" x14ac:dyDescent="0.2">
      <c r="A3371" t="str">
        <f t="shared" ref="A3371" si="3281">D3371&amp;F3371&amp;E3371</f>
        <v>Servicios fabricante- Microsoft Soporte PremierMicrosoft Soporte PremierSEWZT</v>
      </c>
      <c r="B3371" t="str">
        <f t="shared" ref="B3371" si="3282">E3371&amp;F3371</f>
        <v>SEWZTMicrosoft Soporte Premier</v>
      </c>
      <c r="D3371" t="s">
        <v>5156</v>
      </c>
      <c r="E3371" t="s">
        <v>6396</v>
      </c>
      <c r="F3371" s="37" t="s">
        <v>7648</v>
      </c>
      <c r="G3371" s="18" t="str">
        <f t="shared" ref="G3371" si="3283">D3371</f>
        <v>Servicios fabricante- Microsoft Soporte Premier</v>
      </c>
      <c r="H3371" s="18" t="s">
        <v>119</v>
      </c>
      <c r="I3371" s="37" t="s">
        <v>67</v>
      </c>
      <c r="J3371" t="s">
        <v>6397</v>
      </c>
      <c r="K3371" t="s">
        <v>65</v>
      </c>
      <c r="L3371" t="s">
        <v>3940</v>
      </c>
      <c r="M3371" t="s">
        <v>65</v>
      </c>
      <c r="N3371" s="37" t="s">
        <v>5159</v>
      </c>
      <c r="O3371" s="37" t="s">
        <v>5171</v>
      </c>
      <c r="P3371" s="37" t="s">
        <v>1308</v>
      </c>
      <c r="Q3371" t="s">
        <v>6396</v>
      </c>
      <c r="R3371" t="s">
        <v>5160</v>
      </c>
      <c r="S3371" s="38">
        <v>74800000</v>
      </c>
      <c r="T3371" s="37">
        <v>1</v>
      </c>
      <c r="U3371" s="37">
        <v>1</v>
      </c>
      <c r="V3371" t="str">
        <f t="shared" ref="V3371" si="3284">H3371</f>
        <v>COP</v>
      </c>
    </row>
    <row r="3372" spans="1:22" x14ac:dyDescent="0.2">
      <c r="A3372" t="str">
        <f t="shared" ref="A3372" si="3285">D3372&amp;F3372&amp;E3372</f>
        <v>Servicios fabricante- Microsoft Soporte PremierMicrosoft Soporte PremierSETU5</v>
      </c>
      <c r="B3372" t="str">
        <f t="shared" ref="B3372" si="3286">E3372&amp;F3372</f>
        <v>SETU5Microsoft Soporte Premier</v>
      </c>
      <c r="D3372" t="s">
        <v>5156</v>
      </c>
      <c r="E3372" t="s">
        <v>6398</v>
      </c>
      <c r="F3372" s="37" t="s">
        <v>7648</v>
      </c>
      <c r="G3372" s="18" t="str">
        <f t="shared" ref="G3372" si="3287">D3372</f>
        <v>Servicios fabricante- Microsoft Soporte Premier</v>
      </c>
      <c r="H3372" s="18" t="s">
        <v>119</v>
      </c>
      <c r="I3372" s="37" t="s">
        <v>67</v>
      </c>
      <c r="J3372" t="s">
        <v>6399</v>
      </c>
      <c r="K3372" t="s">
        <v>210</v>
      </c>
      <c r="L3372" t="s">
        <v>3940</v>
      </c>
      <c r="M3372" t="s">
        <v>65</v>
      </c>
      <c r="N3372" s="37" t="s">
        <v>5159</v>
      </c>
      <c r="O3372" s="37" t="s">
        <v>5171</v>
      </c>
      <c r="P3372" s="37" t="s">
        <v>1308</v>
      </c>
      <c r="Q3372" t="s">
        <v>6398</v>
      </c>
      <c r="R3372" t="s">
        <v>5160</v>
      </c>
      <c r="S3372" s="38">
        <v>0</v>
      </c>
      <c r="T3372" s="37">
        <v>1</v>
      </c>
      <c r="U3372" s="37">
        <v>1</v>
      </c>
      <c r="V3372" t="str">
        <f t="shared" ref="V3372" si="3288">H3372</f>
        <v>COP</v>
      </c>
    </row>
    <row r="3373" spans="1:22" x14ac:dyDescent="0.2">
      <c r="A3373" t="str">
        <f t="shared" ref="A3373" si="3289">D3373&amp;F3373&amp;E3373</f>
        <v>Servicios fabricante- Microsoft Soporte PremierMicrosoft Soporte PremierSETU4</v>
      </c>
      <c r="B3373" t="str">
        <f t="shared" ref="B3373" si="3290">E3373&amp;F3373</f>
        <v>SETU4Microsoft Soporte Premier</v>
      </c>
      <c r="D3373" t="s">
        <v>5156</v>
      </c>
      <c r="E3373" t="s">
        <v>6400</v>
      </c>
      <c r="F3373" s="37" t="s">
        <v>7648</v>
      </c>
      <c r="G3373" s="18" t="str">
        <f t="shared" ref="G3373" si="3291">D3373</f>
        <v>Servicios fabricante- Microsoft Soporte Premier</v>
      </c>
      <c r="H3373" s="18" t="s">
        <v>119</v>
      </c>
      <c r="I3373" s="37" t="s">
        <v>67</v>
      </c>
      <c r="J3373" t="s">
        <v>6401</v>
      </c>
      <c r="K3373" t="s">
        <v>5386</v>
      </c>
      <c r="L3373" t="s">
        <v>3940</v>
      </c>
      <c r="M3373" t="s">
        <v>65</v>
      </c>
      <c r="N3373" s="37" t="s">
        <v>5159</v>
      </c>
      <c r="O3373" s="37" t="s">
        <v>5171</v>
      </c>
      <c r="P3373" s="37" t="s">
        <v>1308</v>
      </c>
      <c r="Q3373" t="s">
        <v>6400</v>
      </c>
      <c r="R3373" t="s">
        <v>5160</v>
      </c>
      <c r="S3373" s="38">
        <v>1506070896</v>
      </c>
      <c r="T3373" s="37">
        <v>1</v>
      </c>
      <c r="U3373" s="37">
        <v>1</v>
      </c>
      <c r="V3373" t="str">
        <f t="shared" ref="V3373" si="3292">H3373</f>
        <v>COP</v>
      </c>
    </row>
    <row r="3374" spans="1:22" x14ac:dyDescent="0.2">
      <c r="A3374" t="str">
        <f t="shared" ref="A3374" si="3293">D3374&amp;F3374&amp;E3374</f>
        <v>Servicios fabricante- Microsoft Soporte PremierMicrosoft Soporte PremierSETU3</v>
      </c>
      <c r="B3374" t="str">
        <f t="shared" ref="B3374" si="3294">E3374&amp;F3374</f>
        <v>SETU3Microsoft Soporte Premier</v>
      </c>
      <c r="D3374" t="s">
        <v>5156</v>
      </c>
      <c r="E3374" t="s">
        <v>6402</v>
      </c>
      <c r="F3374" s="37" t="s">
        <v>7648</v>
      </c>
      <c r="G3374" s="18" t="str">
        <f t="shared" ref="G3374" si="3295">D3374</f>
        <v>Servicios fabricante- Microsoft Soporte Premier</v>
      </c>
      <c r="H3374" s="18" t="s">
        <v>119</v>
      </c>
      <c r="I3374" s="37" t="s">
        <v>67</v>
      </c>
      <c r="J3374" t="s">
        <v>6403</v>
      </c>
      <c r="K3374" t="s">
        <v>5386</v>
      </c>
      <c r="L3374" t="s">
        <v>3940</v>
      </c>
      <c r="M3374" t="s">
        <v>65</v>
      </c>
      <c r="N3374" s="37" t="s">
        <v>5159</v>
      </c>
      <c r="O3374" s="37" t="s">
        <v>5171</v>
      </c>
      <c r="P3374" s="37" t="s">
        <v>1308</v>
      </c>
      <c r="Q3374" t="s">
        <v>6402</v>
      </c>
      <c r="R3374" t="s">
        <v>5160</v>
      </c>
      <c r="S3374" s="38">
        <v>1137632284.8</v>
      </c>
      <c r="T3374" s="37">
        <v>1</v>
      </c>
      <c r="U3374" s="37">
        <v>1</v>
      </c>
      <c r="V3374" t="str">
        <f t="shared" ref="V3374" si="3296">H3374</f>
        <v>COP</v>
      </c>
    </row>
    <row r="3375" spans="1:22" x14ac:dyDescent="0.2">
      <c r="A3375" t="str">
        <f t="shared" ref="A3375" si="3297">D3375&amp;F3375&amp;E3375</f>
        <v>Servicios fabricante- Microsoft Soporte PremierMicrosoft Soporte PremierSETU2</v>
      </c>
      <c r="B3375" t="str">
        <f t="shared" ref="B3375" si="3298">E3375&amp;F3375</f>
        <v>SETU2Microsoft Soporte Premier</v>
      </c>
      <c r="D3375" t="s">
        <v>5156</v>
      </c>
      <c r="E3375" t="s">
        <v>6404</v>
      </c>
      <c r="F3375" s="37" t="s">
        <v>7648</v>
      </c>
      <c r="G3375" s="18" t="str">
        <f t="shared" ref="G3375" si="3299">D3375</f>
        <v>Servicios fabricante- Microsoft Soporte Premier</v>
      </c>
      <c r="H3375" s="18" t="s">
        <v>119</v>
      </c>
      <c r="I3375" s="37" t="s">
        <v>67</v>
      </c>
      <c r="J3375" t="s">
        <v>6405</v>
      </c>
      <c r="K3375" t="s">
        <v>5386</v>
      </c>
      <c r="L3375" t="s">
        <v>3940</v>
      </c>
      <c r="M3375" t="s">
        <v>65</v>
      </c>
      <c r="N3375" s="37" t="s">
        <v>5159</v>
      </c>
      <c r="O3375" s="37" t="s">
        <v>5171</v>
      </c>
      <c r="P3375" s="37" t="s">
        <v>1308</v>
      </c>
      <c r="Q3375" t="s">
        <v>6404</v>
      </c>
      <c r="R3375" t="s">
        <v>5160</v>
      </c>
      <c r="S3375" s="38">
        <v>762895478.39999998</v>
      </c>
      <c r="T3375" s="37">
        <v>1</v>
      </c>
      <c r="U3375" s="37">
        <v>1</v>
      </c>
      <c r="V3375" t="str">
        <f t="shared" ref="V3375" si="3300">H3375</f>
        <v>COP</v>
      </c>
    </row>
    <row r="3376" spans="1:22" x14ac:dyDescent="0.2">
      <c r="A3376" t="str">
        <f t="shared" ref="A3376" si="3301">D3376&amp;F3376&amp;E3376</f>
        <v>Servicios fabricante- Microsoft Soporte PremierMicrosoft Soporte PremierSETU1</v>
      </c>
      <c r="B3376" t="str">
        <f t="shared" ref="B3376" si="3302">E3376&amp;F3376</f>
        <v>SETU1Microsoft Soporte Premier</v>
      </c>
      <c r="D3376" t="s">
        <v>5156</v>
      </c>
      <c r="E3376" t="s">
        <v>6406</v>
      </c>
      <c r="F3376" s="37" t="s">
        <v>7648</v>
      </c>
      <c r="G3376" s="18" t="str">
        <f t="shared" ref="G3376" si="3303">D3376</f>
        <v>Servicios fabricante- Microsoft Soporte Premier</v>
      </c>
      <c r="H3376" s="18" t="s">
        <v>119</v>
      </c>
      <c r="I3376" s="37" t="s">
        <v>67</v>
      </c>
      <c r="J3376" t="s">
        <v>6407</v>
      </c>
      <c r="K3376" t="s">
        <v>5386</v>
      </c>
      <c r="L3376" t="s">
        <v>3940</v>
      </c>
      <c r="M3376" t="s">
        <v>65</v>
      </c>
      <c r="N3376" s="37" t="s">
        <v>5159</v>
      </c>
      <c r="O3376" s="37" t="s">
        <v>5171</v>
      </c>
      <c r="P3376" s="37" t="s">
        <v>1308</v>
      </c>
      <c r="Q3376" t="s">
        <v>6406</v>
      </c>
      <c r="R3376" t="s">
        <v>5160</v>
      </c>
      <c r="S3376" s="38">
        <v>381860476.80000001</v>
      </c>
      <c r="T3376" s="37">
        <v>1</v>
      </c>
      <c r="U3376" s="37">
        <v>1</v>
      </c>
      <c r="V3376" t="str">
        <f t="shared" ref="V3376" si="3304">H3376</f>
        <v>COP</v>
      </c>
    </row>
    <row r="3377" spans="1:22" x14ac:dyDescent="0.2">
      <c r="A3377" t="str">
        <f t="shared" ref="A3377" si="3305">D3377&amp;F3377&amp;E3377</f>
        <v>Servicios fabricante- Microsoft Soporte PremierMicrosoft Soporte PremierSETP5</v>
      </c>
      <c r="B3377" t="str">
        <f t="shared" ref="B3377" si="3306">E3377&amp;F3377</f>
        <v>SETP5Microsoft Soporte Premier</v>
      </c>
      <c r="D3377" t="s">
        <v>5156</v>
      </c>
      <c r="E3377" t="s">
        <v>6408</v>
      </c>
      <c r="F3377" s="37" t="s">
        <v>7648</v>
      </c>
      <c r="G3377" s="18" t="str">
        <f t="shared" ref="G3377" si="3307">D3377</f>
        <v>Servicios fabricante- Microsoft Soporte Premier</v>
      </c>
      <c r="H3377" s="18" t="s">
        <v>119</v>
      </c>
      <c r="I3377" s="37" t="s">
        <v>67</v>
      </c>
      <c r="J3377" t="s">
        <v>6409</v>
      </c>
      <c r="K3377" t="s">
        <v>210</v>
      </c>
      <c r="L3377" t="s">
        <v>3940</v>
      </c>
      <c r="M3377" t="s">
        <v>65</v>
      </c>
      <c r="N3377" s="37" t="s">
        <v>5159</v>
      </c>
      <c r="O3377" s="37" t="s">
        <v>5171</v>
      </c>
      <c r="P3377" s="37" t="s">
        <v>1308</v>
      </c>
      <c r="Q3377" t="s">
        <v>6408</v>
      </c>
      <c r="R3377" t="s">
        <v>5160</v>
      </c>
      <c r="S3377" s="38">
        <v>0</v>
      </c>
      <c r="T3377" s="37">
        <v>1</v>
      </c>
      <c r="U3377" s="37">
        <v>1</v>
      </c>
      <c r="V3377" t="str">
        <f t="shared" ref="V3377" si="3308">H3377</f>
        <v>COP</v>
      </c>
    </row>
    <row r="3378" spans="1:22" x14ac:dyDescent="0.2">
      <c r="A3378" t="str">
        <f t="shared" ref="A3378" si="3309">D3378&amp;F3378&amp;E3378</f>
        <v>Servicios fabricante- Microsoft Soporte PremierMicrosoft Soporte PremierSETP4</v>
      </c>
      <c r="B3378" t="str">
        <f t="shared" ref="B3378" si="3310">E3378&amp;F3378</f>
        <v>SETP4Microsoft Soporte Premier</v>
      </c>
      <c r="D3378" t="s">
        <v>5156</v>
      </c>
      <c r="E3378" t="s">
        <v>6410</v>
      </c>
      <c r="F3378" s="37" t="s">
        <v>7648</v>
      </c>
      <c r="G3378" s="18" t="str">
        <f t="shared" ref="G3378" si="3311">D3378</f>
        <v>Servicios fabricante- Microsoft Soporte Premier</v>
      </c>
      <c r="H3378" s="18" t="s">
        <v>119</v>
      </c>
      <c r="I3378" s="37" t="s">
        <v>67</v>
      </c>
      <c r="J3378" t="s">
        <v>6411</v>
      </c>
      <c r="K3378" t="s">
        <v>5386</v>
      </c>
      <c r="L3378" t="s">
        <v>3940</v>
      </c>
      <c r="M3378" t="s">
        <v>65</v>
      </c>
      <c r="N3378" s="37" t="s">
        <v>5159</v>
      </c>
      <c r="O3378" s="37" t="s">
        <v>5171</v>
      </c>
      <c r="P3378" s="37" t="s">
        <v>1308</v>
      </c>
      <c r="Q3378" t="s">
        <v>6410</v>
      </c>
      <c r="R3378" t="s">
        <v>5160</v>
      </c>
      <c r="S3378" s="38">
        <v>1506070896</v>
      </c>
      <c r="T3378" s="37">
        <v>1</v>
      </c>
      <c r="U3378" s="37">
        <v>1</v>
      </c>
      <c r="V3378" t="str">
        <f t="shared" ref="V3378" si="3312">H3378</f>
        <v>COP</v>
      </c>
    </row>
    <row r="3379" spans="1:22" x14ac:dyDescent="0.2">
      <c r="A3379" t="str">
        <f t="shared" ref="A3379" si="3313">D3379&amp;F3379&amp;E3379</f>
        <v>Servicios fabricante- Microsoft Soporte PremierMicrosoft Soporte PremierSETP3</v>
      </c>
      <c r="B3379" t="str">
        <f t="shared" ref="B3379" si="3314">E3379&amp;F3379</f>
        <v>SETP3Microsoft Soporte Premier</v>
      </c>
      <c r="D3379" t="s">
        <v>5156</v>
      </c>
      <c r="E3379" t="s">
        <v>6412</v>
      </c>
      <c r="F3379" s="37" t="s">
        <v>7648</v>
      </c>
      <c r="G3379" s="18" t="str">
        <f t="shared" ref="G3379" si="3315">D3379</f>
        <v>Servicios fabricante- Microsoft Soporte Premier</v>
      </c>
      <c r="H3379" s="18" t="s">
        <v>119</v>
      </c>
      <c r="I3379" s="37" t="s">
        <v>67</v>
      </c>
      <c r="J3379" t="s">
        <v>6413</v>
      </c>
      <c r="K3379" t="s">
        <v>5386</v>
      </c>
      <c r="L3379" t="s">
        <v>3940</v>
      </c>
      <c r="M3379" t="s">
        <v>65</v>
      </c>
      <c r="N3379" s="37" t="s">
        <v>5159</v>
      </c>
      <c r="O3379" s="37" t="s">
        <v>5171</v>
      </c>
      <c r="P3379" s="37" t="s">
        <v>1308</v>
      </c>
      <c r="Q3379" t="s">
        <v>6412</v>
      </c>
      <c r="R3379" t="s">
        <v>5160</v>
      </c>
      <c r="S3379" s="38">
        <v>1137632284.8</v>
      </c>
      <c r="T3379" s="37">
        <v>1</v>
      </c>
      <c r="U3379" s="37">
        <v>1</v>
      </c>
      <c r="V3379" t="str">
        <f t="shared" ref="V3379" si="3316">H3379</f>
        <v>COP</v>
      </c>
    </row>
    <row r="3380" spans="1:22" x14ac:dyDescent="0.2">
      <c r="A3380" t="str">
        <f t="shared" ref="A3380" si="3317">D3380&amp;F3380&amp;E3380</f>
        <v>Servicios fabricante- Microsoft Soporte PremierMicrosoft Soporte PremierSETP2</v>
      </c>
      <c r="B3380" t="str">
        <f t="shared" ref="B3380" si="3318">E3380&amp;F3380</f>
        <v>SETP2Microsoft Soporte Premier</v>
      </c>
      <c r="D3380" t="s">
        <v>5156</v>
      </c>
      <c r="E3380" t="s">
        <v>6414</v>
      </c>
      <c r="F3380" s="37" t="s">
        <v>7648</v>
      </c>
      <c r="G3380" s="18" t="str">
        <f t="shared" ref="G3380" si="3319">D3380</f>
        <v>Servicios fabricante- Microsoft Soporte Premier</v>
      </c>
      <c r="H3380" s="18" t="s">
        <v>119</v>
      </c>
      <c r="I3380" s="37" t="s">
        <v>67</v>
      </c>
      <c r="J3380" t="s">
        <v>6415</v>
      </c>
      <c r="K3380" t="s">
        <v>5386</v>
      </c>
      <c r="L3380" t="s">
        <v>3940</v>
      </c>
      <c r="M3380" t="s">
        <v>65</v>
      </c>
      <c r="N3380" s="37" t="s">
        <v>5159</v>
      </c>
      <c r="O3380" s="37" t="s">
        <v>5171</v>
      </c>
      <c r="P3380" s="37" t="s">
        <v>1308</v>
      </c>
      <c r="Q3380" t="s">
        <v>6414</v>
      </c>
      <c r="R3380" t="s">
        <v>5160</v>
      </c>
      <c r="S3380" s="38">
        <v>762895478.39999998</v>
      </c>
      <c r="T3380" s="37">
        <v>1</v>
      </c>
      <c r="U3380" s="37">
        <v>1</v>
      </c>
      <c r="V3380" t="str">
        <f t="shared" ref="V3380" si="3320">H3380</f>
        <v>COP</v>
      </c>
    </row>
    <row r="3381" spans="1:22" x14ac:dyDescent="0.2">
      <c r="A3381" t="str">
        <f t="shared" ref="A3381" si="3321">D3381&amp;F3381&amp;E3381</f>
        <v>Servicios fabricante- Microsoft Soporte PremierMicrosoft Soporte PremierSETP1</v>
      </c>
      <c r="B3381" t="str">
        <f t="shared" ref="B3381" si="3322">E3381&amp;F3381</f>
        <v>SETP1Microsoft Soporte Premier</v>
      </c>
      <c r="D3381" t="s">
        <v>5156</v>
      </c>
      <c r="E3381" t="s">
        <v>6416</v>
      </c>
      <c r="F3381" s="37" t="s">
        <v>7648</v>
      </c>
      <c r="G3381" s="18" t="str">
        <f t="shared" ref="G3381" si="3323">D3381</f>
        <v>Servicios fabricante- Microsoft Soporte Premier</v>
      </c>
      <c r="H3381" s="18" t="s">
        <v>119</v>
      </c>
      <c r="I3381" s="37" t="s">
        <v>67</v>
      </c>
      <c r="J3381" t="s">
        <v>6417</v>
      </c>
      <c r="K3381" t="s">
        <v>5386</v>
      </c>
      <c r="L3381" t="s">
        <v>3940</v>
      </c>
      <c r="M3381" t="s">
        <v>65</v>
      </c>
      <c r="N3381" s="37" t="s">
        <v>5159</v>
      </c>
      <c r="O3381" s="37" t="s">
        <v>5171</v>
      </c>
      <c r="P3381" s="37" t="s">
        <v>1308</v>
      </c>
      <c r="Q3381" t="s">
        <v>6416</v>
      </c>
      <c r="R3381" t="s">
        <v>5160</v>
      </c>
      <c r="S3381" s="38">
        <v>381860476.80000001</v>
      </c>
      <c r="T3381" s="37">
        <v>1</v>
      </c>
      <c r="U3381" s="37">
        <v>1</v>
      </c>
      <c r="V3381" t="str">
        <f t="shared" ref="V3381" si="3324">H3381</f>
        <v>COP</v>
      </c>
    </row>
    <row r="3382" spans="1:22" x14ac:dyDescent="0.2">
      <c r="A3382" t="str">
        <f t="shared" ref="A3382" si="3325">D3382&amp;F3382&amp;E3382</f>
        <v>Servicios fabricante- Microsoft Soporte PremierMicrosoft Soporte PremierSETC</v>
      </c>
      <c r="B3382" t="str">
        <f t="shared" ref="B3382" si="3326">E3382&amp;F3382</f>
        <v>SETCMicrosoft Soporte Premier</v>
      </c>
      <c r="D3382" t="s">
        <v>5156</v>
      </c>
      <c r="E3382" t="s">
        <v>6418</v>
      </c>
      <c r="F3382" s="37" t="s">
        <v>7648</v>
      </c>
      <c r="G3382" s="18" t="str">
        <f t="shared" ref="G3382" si="3327">D3382</f>
        <v>Servicios fabricante- Microsoft Soporte Premier</v>
      </c>
      <c r="H3382" s="18" t="s">
        <v>119</v>
      </c>
      <c r="I3382" s="37" t="s">
        <v>67</v>
      </c>
      <c r="J3382" t="s">
        <v>6419</v>
      </c>
      <c r="K3382" t="s">
        <v>65</v>
      </c>
      <c r="L3382" t="s">
        <v>3940</v>
      </c>
      <c r="M3382" t="s">
        <v>65</v>
      </c>
      <c r="N3382" s="37" t="s">
        <v>5159</v>
      </c>
      <c r="O3382" s="37" t="s">
        <v>5171</v>
      </c>
      <c r="P3382" s="37" t="s">
        <v>1308</v>
      </c>
      <c r="Q3382" t="s">
        <v>6418</v>
      </c>
      <c r="R3382" t="s">
        <v>5160</v>
      </c>
      <c r="S3382" s="38">
        <v>59600000</v>
      </c>
      <c r="T3382" s="37">
        <v>1</v>
      </c>
      <c r="U3382" s="37">
        <v>1</v>
      </c>
      <c r="V3382" t="str">
        <f t="shared" ref="V3382" si="3328">H3382</f>
        <v>COP</v>
      </c>
    </row>
    <row r="3383" spans="1:22" x14ac:dyDescent="0.2">
      <c r="A3383" t="str">
        <f t="shared" ref="A3383" si="3329">D3383&amp;F3383&amp;E3383</f>
        <v>Servicios fabricante- Microsoft Soporte PremierMicrosoft Soporte PremierSERV</v>
      </c>
      <c r="B3383" t="str">
        <f t="shared" ref="B3383" si="3330">E3383&amp;F3383</f>
        <v>SERVMicrosoft Soporte Premier</v>
      </c>
      <c r="D3383" t="s">
        <v>5156</v>
      </c>
      <c r="E3383" t="s">
        <v>6420</v>
      </c>
      <c r="F3383" s="37" t="s">
        <v>7648</v>
      </c>
      <c r="G3383" s="18" t="str">
        <f t="shared" ref="G3383" si="3331">D3383</f>
        <v>Servicios fabricante- Microsoft Soporte Premier</v>
      </c>
      <c r="H3383" s="18" t="s">
        <v>119</v>
      </c>
      <c r="I3383" s="37" t="s">
        <v>67</v>
      </c>
      <c r="J3383" t="s">
        <v>6421</v>
      </c>
      <c r="K3383" t="s">
        <v>65</v>
      </c>
      <c r="L3383" t="s">
        <v>3940</v>
      </c>
      <c r="M3383" t="s">
        <v>65</v>
      </c>
      <c r="N3383" s="37" t="s">
        <v>5159</v>
      </c>
      <c r="O3383" s="37" t="s">
        <v>5171</v>
      </c>
      <c r="P3383" s="37" t="s">
        <v>1308</v>
      </c>
      <c r="Q3383" t="s">
        <v>6420</v>
      </c>
      <c r="R3383" t="s">
        <v>5160</v>
      </c>
      <c r="S3383" s="38">
        <v>27600000</v>
      </c>
      <c r="T3383" s="37">
        <v>1</v>
      </c>
      <c r="U3383" s="37">
        <v>1</v>
      </c>
      <c r="V3383" t="str">
        <f t="shared" ref="V3383" si="3332">H3383</f>
        <v>COP</v>
      </c>
    </row>
    <row r="3384" spans="1:22" x14ac:dyDescent="0.2">
      <c r="A3384" t="str">
        <f t="shared" ref="A3384" si="3333">D3384&amp;F3384&amp;E3384</f>
        <v>Servicios fabricante- Microsoft Soporte PremierMicrosoft Soporte PremierSEPS</v>
      </c>
      <c r="B3384" t="str">
        <f t="shared" ref="B3384" si="3334">E3384&amp;F3384</f>
        <v>SEPSMicrosoft Soporte Premier</v>
      </c>
      <c r="D3384" t="s">
        <v>5156</v>
      </c>
      <c r="E3384" t="s">
        <v>6422</v>
      </c>
      <c r="F3384" s="37" t="s">
        <v>7648</v>
      </c>
      <c r="G3384" s="18" t="str">
        <f t="shared" ref="G3384" si="3335">D3384</f>
        <v>Servicios fabricante- Microsoft Soporte Premier</v>
      </c>
      <c r="H3384" s="18" t="s">
        <v>119</v>
      </c>
      <c r="I3384" s="37" t="s">
        <v>67</v>
      </c>
      <c r="J3384" t="s">
        <v>6423</v>
      </c>
      <c r="K3384" t="s">
        <v>65</v>
      </c>
      <c r="L3384" t="s">
        <v>3940</v>
      </c>
      <c r="M3384" t="s">
        <v>65</v>
      </c>
      <c r="N3384" s="37" t="s">
        <v>5159</v>
      </c>
      <c r="O3384" s="37" t="s">
        <v>66</v>
      </c>
      <c r="P3384" s="37" t="s">
        <v>1308</v>
      </c>
      <c r="Q3384" t="s">
        <v>6422</v>
      </c>
      <c r="R3384" t="s">
        <v>5160</v>
      </c>
      <c r="S3384" s="38">
        <v>48400000</v>
      </c>
      <c r="T3384" s="37">
        <v>1</v>
      </c>
      <c r="U3384" s="37">
        <v>1</v>
      </c>
      <c r="V3384" t="str">
        <f t="shared" ref="V3384" si="3336">H3384</f>
        <v>COP</v>
      </c>
    </row>
    <row r="3385" spans="1:22" x14ac:dyDescent="0.2">
      <c r="A3385" t="str">
        <f t="shared" ref="A3385" si="3337">D3385&amp;F3385&amp;E3385</f>
        <v>Servicios fabricante- Microsoft Soporte PremierMicrosoft Soporte PremierSEO5</v>
      </c>
      <c r="B3385" t="str">
        <f t="shared" ref="B3385" si="3338">E3385&amp;F3385</f>
        <v>SEO5Microsoft Soporte Premier</v>
      </c>
      <c r="D3385" t="s">
        <v>5156</v>
      </c>
      <c r="E3385" t="s">
        <v>6424</v>
      </c>
      <c r="F3385" s="37" t="s">
        <v>7648</v>
      </c>
      <c r="G3385" s="18" t="str">
        <f t="shared" ref="G3385" si="3339">D3385</f>
        <v>Servicios fabricante- Microsoft Soporte Premier</v>
      </c>
      <c r="H3385" s="18" t="s">
        <v>119</v>
      </c>
      <c r="I3385" s="37" t="s">
        <v>67</v>
      </c>
      <c r="J3385" t="s">
        <v>6425</v>
      </c>
      <c r="K3385" t="s">
        <v>65</v>
      </c>
      <c r="L3385" t="s">
        <v>3940</v>
      </c>
      <c r="M3385" t="s">
        <v>65</v>
      </c>
      <c r="N3385" s="37" t="s">
        <v>5159</v>
      </c>
      <c r="O3385" s="37" t="s">
        <v>5171</v>
      </c>
      <c r="P3385" s="37" t="s">
        <v>1308</v>
      </c>
      <c r="Q3385" t="s">
        <v>6424</v>
      </c>
      <c r="R3385" t="s">
        <v>5160</v>
      </c>
      <c r="S3385" s="38">
        <v>474800000</v>
      </c>
      <c r="T3385" s="37">
        <v>1</v>
      </c>
      <c r="U3385" s="37">
        <v>1</v>
      </c>
      <c r="V3385" t="str">
        <f t="shared" ref="V3385" si="3340">H3385</f>
        <v>COP</v>
      </c>
    </row>
    <row r="3386" spans="1:22" x14ac:dyDescent="0.2">
      <c r="A3386" t="str">
        <f t="shared" ref="A3386" si="3341">D3386&amp;F3386&amp;E3386</f>
        <v>Servicios fabricante- Microsoft Soporte PremierMicrosoft Soporte PremierSENV</v>
      </c>
      <c r="B3386" t="str">
        <f t="shared" ref="B3386" si="3342">E3386&amp;F3386</f>
        <v>SENVMicrosoft Soporte Premier</v>
      </c>
      <c r="D3386" t="s">
        <v>5156</v>
      </c>
      <c r="E3386" t="s">
        <v>6426</v>
      </c>
      <c r="F3386" s="37" t="s">
        <v>7648</v>
      </c>
      <c r="G3386" s="18" t="str">
        <f t="shared" ref="G3386" si="3343">D3386</f>
        <v>Servicios fabricante- Microsoft Soporte Premier</v>
      </c>
      <c r="H3386" s="18" t="s">
        <v>119</v>
      </c>
      <c r="I3386" s="37" t="s">
        <v>67</v>
      </c>
      <c r="J3386" t="s">
        <v>6427</v>
      </c>
      <c r="K3386" t="s">
        <v>65</v>
      </c>
      <c r="L3386" t="s">
        <v>3940</v>
      </c>
      <c r="M3386" t="s">
        <v>65</v>
      </c>
      <c r="N3386" s="37" t="s">
        <v>5159</v>
      </c>
      <c r="O3386" s="37" t="s">
        <v>5171</v>
      </c>
      <c r="P3386" s="37" t="s">
        <v>1308</v>
      </c>
      <c r="Q3386" t="s">
        <v>6426</v>
      </c>
      <c r="R3386" t="s">
        <v>5160</v>
      </c>
      <c r="S3386" s="38">
        <v>86000000</v>
      </c>
      <c r="T3386" s="37">
        <v>1</v>
      </c>
      <c r="U3386" s="37">
        <v>1</v>
      </c>
      <c r="V3386" t="str">
        <f t="shared" ref="V3386" si="3344">H3386</f>
        <v>COP</v>
      </c>
    </row>
    <row r="3387" spans="1:22" x14ac:dyDescent="0.2">
      <c r="A3387" t="str">
        <f t="shared" ref="A3387" si="3345">D3387&amp;F3387&amp;E3387</f>
        <v>Servicios fabricante- Microsoft Soporte PremierMicrosoft Soporte PremierSEMV</v>
      </c>
      <c r="B3387" t="str">
        <f t="shared" ref="B3387" si="3346">E3387&amp;F3387</f>
        <v>SEMVMicrosoft Soporte Premier</v>
      </c>
      <c r="D3387" t="s">
        <v>5156</v>
      </c>
      <c r="E3387" t="s">
        <v>6428</v>
      </c>
      <c r="F3387" s="37" t="s">
        <v>7648</v>
      </c>
      <c r="G3387" s="18" t="str">
        <f t="shared" ref="G3387" si="3347">D3387</f>
        <v>Servicios fabricante- Microsoft Soporte Premier</v>
      </c>
      <c r="H3387" s="18" t="s">
        <v>119</v>
      </c>
      <c r="I3387" s="37" t="s">
        <v>67</v>
      </c>
      <c r="J3387" t="s">
        <v>6429</v>
      </c>
      <c r="K3387" t="s">
        <v>65</v>
      </c>
      <c r="L3387" t="s">
        <v>3940</v>
      </c>
      <c r="M3387" t="s">
        <v>65</v>
      </c>
      <c r="N3387" s="37" t="s">
        <v>5159</v>
      </c>
      <c r="O3387" s="37" t="s">
        <v>5171</v>
      </c>
      <c r="P3387" s="37" t="s">
        <v>1308</v>
      </c>
      <c r="Q3387" t="s">
        <v>6428</v>
      </c>
      <c r="R3387" t="s">
        <v>5160</v>
      </c>
      <c r="S3387" s="38">
        <v>43200000</v>
      </c>
      <c r="T3387" s="37">
        <v>1</v>
      </c>
      <c r="U3387" s="37">
        <v>1</v>
      </c>
      <c r="V3387" t="str">
        <f t="shared" ref="V3387" si="3348">H3387</f>
        <v>COP</v>
      </c>
    </row>
    <row r="3388" spans="1:22" x14ac:dyDescent="0.2">
      <c r="A3388" t="str">
        <f t="shared" ref="A3388" si="3349">D3388&amp;F3388&amp;E3388</f>
        <v>Servicios fabricante- Microsoft Soporte PremierMicrosoft Soporte PremierSEGP5</v>
      </c>
      <c r="B3388" t="str">
        <f t="shared" ref="B3388" si="3350">E3388&amp;F3388</f>
        <v>SEGP5Microsoft Soporte Premier</v>
      </c>
      <c r="D3388" t="s">
        <v>5156</v>
      </c>
      <c r="E3388" t="s">
        <v>6430</v>
      </c>
      <c r="F3388" s="37" t="s">
        <v>7648</v>
      </c>
      <c r="G3388" s="18" t="str">
        <f t="shared" ref="G3388" si="3351">D3388</f>
        <v>Servicios fabricante- Microsoft Soporte Premier</v>
      </c>
      <c r="H3388" s="18" t="s">
        <v>119</v>
      </c>
      <c r="I3388" s="37" t="s">
        <v>67</v>
      </c>
      <c r="J3388" t="s">
        <v>6431</v>
      </c>
      <c r="K3388" t="s">
        <v>210</v>
      </c>
      <c r="L3388" t="s">
        <v>3940</v>
      </c>
      <c r="M3388" t="s">
        <v>65</v>
      </c>
      <c r="N3388" s="37" t="s">
        <v>5159</v>
      </c>
      <c r="O3388" s="37" t="s">
        <v>5171</v>
      </c>
      <c r="P3388" s="37" t="s">
        <v>1308</v>
      </c>
      <c r="Q3388" t="s">
        <v>6430</v>
      </c>
      <c r="R3388" t="s">
        <v>5160</v>
      </c>
      <c r="S3388" s="38">
        <v>0</v>
      </c>
      <c r="T3388" s="37">
        <v>1</v>
      </c>
      <c r="U3388" s="37">
        <v>1</v>
      </c>
      <c r="V3388" t="str">
        <f t="shared" ref="V3388" si="3352">H3388</f>
        <v>COP</v>
      </c>
    </row>
    <row r="3389" spans="1:22" x14ac:dyDescent="0.2">
      <c r="A3389" t="str">
        <f t="shared" ref="A3389" si="3353">D3389&amp;F3389&amp;E3389</f>
        <v>Servicios fabricante- Microsoft Soporte PremierMicrosoft Soporte PremierSEGP4</v>
      </c>
      <c r="B3389" t="str">
        <f t="shared" ref="B3389" si="3354">E3389&amp;F3389</f>
        <v>SEGP4Microsoft Soporte Premier</v>
      </c>
      <c r="D3389" t="s">
        <v>5156</v>
      </c>
      <c r="E3389" t="s">
        <v>6432</v>
      </c>
      <c r="F3389" s="37" t="s">
        <v>7648</v>
      </c>
      <c r="G3389" s="18" t="str">
        <f t="shared" ref="G3389" si="3355">D3389</f>
        <v>Servicios fabricante- Microsoft Soporte Premier</v>
      </c>
      <c r="H3389" s="18" t="s">
        <v>119</v>
      </c>
      <c r="I3389" s="37" t="s">
        <v>67</v>
      </c>
      <c r="J3389" t="s">
        <v>6433</v>
      </c>
      <c r="K3389" t="s">
        <v>5386</v>
      </c>
      <c r="L3389" t="s">
        <v>3940</v>
      </c>
      <c r="M3389" t="s">
        <v>65</v>
      </c>
      <c r="N3389" s="37" t="s">
        <v>5159</v>
      </c>
      <c r="O3389" s="37" t="s">
        <v>5171</v>
      </c>
      <c r="P3389" s="37" t="s">
        <v>1308</v>
      </c>
      <c r="Q3389" t="s">
        <v>6432</v>
      </c>
      <c r="R3389" t="s">
        <v>5160</v>
      </c>
      <c r="S3389" s="38">
        <v>1506070896</v>
      </c>
      <c r="T3389" s="37">
        <v>1</v>
      </c>
      <c r="U3389" s="37">
        <v>1</v>
      </c>
      <c r="V3389" t="str">
        <f t="shared" ref="V3389" si="3356">H3389</f>
        <v>COP</v>
      </c>
    </row>
    <row r="3390" spans="1:22" x14ac:dyDescent="0.2">
      <c r="A3390" t="str">
        <f t="shared" ref="A3390" si="3357">D3390&amp;F3390&amp;E3390</f>
        <v>Servicios fabricante- Microsoft Soporte PremierMicrosoft Soporte PremierSEGP3</v>
      </c>
      <c r="B3390" t="str">
        <f t="shared" ref="B3390" si="3358">E3390&amp;F3390</f>
        <v>SEGP3Microsoft Soporte Premier</v>
      </c>
      <c r="D3390" t="s">
        <v>5156</v>
      </c>
      <c r="E3390" t="s">
        <v>6434</v>
      </c>
      <c r="F3390" s="37" t="s">
        <v>7648</v>
      </c>
      <c r="G3390" s="18" t="str">
        <f t="shared" ref="G3390" si="3359">D3390</f>
        <v>Servicios fabricante- Microsoft Soporte Premier</v>
      </c>
      <c r="H3390" s="18" t="s">
        <v>119</v>
      </c>
      <c r="I3390" s="37" t="s">
        <v>67</v>
      </c>
      <c r="J3390" t="s">
        <v>6435</v>
      </c>
      <c r="K3390" t="s">
        <v>5386</v>
      </c>
      <c r="L3390" t="s">
        <v>3940</v>
      </c>
      <c r="M3390" t="s">
        <v>65</v>
      </c>
      <c r="N3390" s="37" t="s">
        <v>5159</v>
      </c>
      <c r="O3390" s="37" t="s">
        <v>5171</v>
      </c>
      <c r="P3390" s="37" t="s">
        <v>1308</v>
      </c>
      <c r="Q3390" t="s">
        <v>6434</v>
      </c>
      <c r="R3390" t="s">
        <v>5160</v>
      </c>
      <c r="S3390" s="38">
        <v>1137632284.8</v>
      </c>
      <c r="T3390" s="37">
        <v>1</v>
      </c>
      <c r="U3390" s="37">
        <v>1</v>
      </c>
      <c r="V3390" t="str">
        <f t="shared" ref="V3390" si="3360">H3390</f>
        <v>COP</v>
      </c>
    </row>
    <row r="3391" spans="1:22" x14ac:dyDescent="0.2">
      <c r="A3391" t="str">
        <f t="shared" ref="A3391" si="3361">D3391&amp;F3391&amp;E3391</f>
        <v>Servicios fabricante- Microsoft Soporte PremierMicrosoft Soporte PremierSEGP2</v>
      </c>
      <c r="B3391" t="str">
        <f t="shared" ref="B3391" si="3362">E3391&amp;F3391</f>
        <v>SEGP2Microsoft Soporte Premier</v>
      </c>
      <c r="D3391" t="s">
        <v>5156</v>
      </c>
      <c r="E3391" t="s">
        <v>6436</v>
      </c>
      <c r="F3391" s="37" t="s">
        <v>7648</v>
      </c>
      <c r="G3391" s="18" t="str">
        <f t="shared" ref="G3391" si="3363">D3391</f>
        <v>Servicios fabricante- Microsoft Soporte Premier</v>
      </c>
      <c r="H3391" s="18" t="s">
        <v>119</v>
      </c>
      <c r="I3391" s="37" t="s">
        <v>67</v>
      </c>
      <c r="J3391" t="s">
        <v>6437</v>
      </c>
      <c r="K3391" t="s">
        <v>5386</v>
      </c>
      <c r="L3391" t="s">
        <v>3940</v>
      </c>
      <c r="M3391" t="s">
        <v>65</v>
      </c>
      <c r="N3391" s="37" t="s">
        <v>5159</v>
      </c>
      <c r="O3391" s="37" t="s">
        <v>5171</v>
      </c>
      <c r="P3391" s="37" t="s">
        <v>1308</v>
      </c>
      <c r="Q3391" t="s">
        <v>6436</v>
      </c>
      <c r="R3391" t="s">
        <v>5160</v>
      </c>
      <c r="S3391" s="38">
        <v>762895478.39999998</v>
      </c>
      <c r="T3391" s="37">
        <v>1</v>
      </c>
      <c r="U3391" s="37">
        <v>1</v>
      </c>
      <c r="V3391" t="str">
        <f t="shared" ref="V3391" si="3364">H3391</f>
        <v>COP</v>
      </c>
    </row>
    <row r="3392" spans="1:22" x14ac:dyDescent="0.2">
      <c r="A3392" t="str">
        <f t="shared" ref="A3392" si="3365">D3392&amp;F3392&amp;E3392</f>
        <v>Servicios fabricante- Microsoft Soporte PremierMicrosoft Soporte PremierSEGP1</v>
      </c>
      <c r="B3392" t="str">
        <f t="shared" ref="B3392" si="3366">E3392&amp;F3392</f>
        <v>SEGP1Microsoft Soporte Premier</v>
      </c>
      <c r="D3392" t="s">
        <v>5156</v>
      </c>
      <c r="E3392" t="s">
        <v>6438</v>
      </c>
      <c r="F3392" s="37" t="s">
        <v>7648</v>
      </c>
      <c r="G3392" s="18" t="str">
        <f t="shared" ref="G3392" si="3367">D3392</f>
        <v>Servicios fabricante- Microsoft Soporte Premier</v>
      </c>
      <c r="H3392" s="18" t="s">
        <v>119</v>
      </c>
      <c r="I3392" s="37" t="s">
        <v>67</v>
      </c>
      <c r="J3392" t="s">
        <v>6439</v>
      </c>
      <c r="K3392" t="s">
        <v>5386</v>
      </c>
      <c r="L3392" t="s">
        <v>3940</v>
      </c>
      <c r="M3392" t="s">
        <v>65</v>
      </c>
      <c r="N3392" s="37" t="s">
        <v>5159</v>
      </c>
      <c r="O3392" s="37" t="s">
        <v>5171</v>
      </c>
      <c r="P3392" s="37" t="s">
        <v>1308</v>
      </c>
      <c r="Q3392" t="s">
        <v>6438</v>
      </c>
      <c r="R3392" t="s">
        <v>5160</v>
      </c>
      <c r="S3392" s="38">
        <v>381860476.80000001</v>
      </c>
      <c r="T3392" s="37">
        <v>1</v>
      </c>
      <c r="U3392" s="37">
        <v>1</v>
      </c>
      <c r="V3392" t="str">
        <f t="shared" ref="V3392" si="3368">H3392</f>
        <v>COP</v>
      </c>
    </row>
    <row r="3393" spans="1:22" x14ac:dyDescent="0.2">
      <c r="A3393" t="str">
        <f t="shared" ref="A3393" si="3369">D3393&amp;F3393&amp;E3393</f>
        <v>Servicios fabricante- Microsoft Soporte PremierMicrosoft Soporte PremierSEGO5</v>
      </c>
      <c r="B3393" t="str">
        <f t="shared" ref="B3393" si="3370">E3393&amp;F3393</f>
        <v>SEGO5Microsoft Soporte Premier</v>
      </c>
      <c r="D3393" t="s">
        <v>5156</v>
      </c>
      <c r="E3393" t="s">
        <v>6440</v>
      </c>
      <c r="F3393" s="37" t="s">
        <v>7648</v>
      </c>
      <c r="G3393" s="18" t="str">
        <f t="shared" ref="G3393" si="3371">D3393</f>
        <v>Servicios fabricante- Microsoft Soporte Premier</v>
      </c>
      <c r="H3393" s="18" t="s">
        <v>119</v>
      </c>
      <c r="I3393" s="37" t="s">
        <v>67</v>
      </c>
      <c r="J3393" t="s">
        <v>6441</v>
      </c>
      <c r="K3393" t="s">
        <v>210</v>
      </c>
      <c r="L3393" t="s">
        <v>3940</v>
      </c>
      <c r="M3393" t="s">
        <v>65</v>
      </c>
      <c r="N3393" s="37" t="s">
        <v>5159</v>
      </c>
      <c r="O3393" s="37" t="s">
        <v>5171</v>
      </c>
      <c r="P3393" s="37" t="s">
        <v>1308</v>
      </c>
      <c r="Q3393" t="s">
        <v>6440</v>
      </c>
      <c r="R3393" t="s">
        <v>5160</v>
      </c>
      <c r="S3393" s="38">
        <v>0</v>
      </c>
      <c r="T3393" s="37">
        <v>1</v>
      </c>
      <c r="U3393" s="37">
        <v>1</v>
      </c>
      <c r="V3393" t="str">
        <f t="shared" ref="V3393" si="3372">H3393</f>
        <v>COP</v>
      </c>
    </row>
    <row r="3394" spans="1:22" x14ac:dyDescent="0.2">
      <c r="A3394" t="str">
        <f t="shared" ref="A3394" si="3373">D3394&amp;F3394&amp;E3394</f>
        <v>Servicios fabricante- Microsoft Soporte PremierMicrosoft Soporte PremierSEGO4</v>
      </c>
      <c r="B3394" t="str">
        <f t="shared" ref="B3394" si="3374">E3394&amp;F3394</f>
        <v>SEGO4Microsoft Soporte Premier</v>
      </c>
      <c r="D3394" t="s">
        <v>5156</v>
      </c>
      <c r="E3394" t="s">
        <v>6442</v>
      </c>
      <c r="F3394" s="37" t="s">
        <v>7648</v>
      </c>
      <c r="G3394" s="18" t="str">
        <f t="shared" ref="G3394" si="3375">D3394</f>
        <v>Servicios fabricante- Microsoft Soporte Premier</v>
      </c>
      <c r="H3394" s="18" t="s">
        <v>119</v>
      </c>
      <c r="I3394" s="37" t="s">
        <v>67</v>
      </c>
      <c r="J3394" t="s">
        <v>6443</v>
      </c>
      <c r="K3394" t="s">
        <v>5386</v>
      </c>
      <c r="L3394" t="s">
        <v>3940</v>
      </c>
      <c r="M3394" t="s">
        <v>65</v>
      </c>
      <c r="N3394" s="37" t="s">
        <v>5159</v>
      </c>
      <c r="O3394" s="37" t="s">
        <v>5171</v>
      </c>
      <c r="P3394" s="37" t="s">
        <v>1308</v>
      </c>
      <c r="Q3394" t="s">
        <v>6442</v>
      </c>
      <c r="R3394" t="s">
        <v>5160</v>
      </c>
      <c r="S3394" s="38">
        <v>1506070896</v>
      </c>
      <c r="T3394" s="37">
        <v>1</v>
      </c>
      <c r="U3394" s="37">
        <v>1</v>
      </c>
      <c r="V3394" t="str">
        <f t="shared" ref="V3394" si="3376">H3394</f>
        <v>COP</v>
      </c>
    </row>
    <row r="3395" spans="1:22" x14ac:dyDescent="0.2">
      <c r="A3395" t="str">
        <f t="shared" ref="A3395" si="3377">D3395&amp;F3395&amp;E3395</f>
        <v>Servicios fabricante- Microsoft Soporte PremierMicrosoft Soporte PremierSEGO3</v>
      </c>
      <c r="B3395" t="str">
        <f t="shared" ref="B3395" si="3378">E3395&amp;F3395</f>
        <v>SEGO3Microsoft Soporte Premier</v>
      </c>
      <c r="D3395" t="s">
        <v>5156</v>
      </c>
      <c r="E3395" t="s">
        <v>6444</v>
      </c>
      <c r="F3395" s="37" t="s">
        <v>7648</v>
      </c>
      <c r="G3395" s="18" t="str">
        <f t="shared" ref="G3395" si="3379">D3395</f>
        <v>Servicios fabricante- Microsoft Soporte Premier</v>
      </c>
      <c r="H3395" s="18" t="s">
        <v>119</v>
      </c>
      <c r="I3395" s="37" t="s">
        <v>67</v>
      </c>
      <c r="J3395" t="s">
        <v>6445</v>
      </c>
      <c r="K3395" t="s">
        <v>5386</v>
      </c>
      <c r="L3395" t="s">
        <v>3940</v>
      </c>
      <c r="M3395" t="s">
        <v>65</v>
      </c>
      <c r="N3395" s="37" t="s">
        <v>5159</v>
      </c>
      <c r="O3395" s="37" t="s">
        <v>5171</v>
      </c>
      <c r="P3395" s="37" t="s">
        <v>1308</v>
      </c>
      <c r="Q3395" t="s">
        <v>6444</v>
      </c>
      <c r="R3395" t="s">
        <v>5160</v>
      </c>
      <c r="S3395" s="38">
        <v>1137632284.8</v>
      </c>
      <c r="T3395" s="37">
        <v>1</v>
      </c>
      <c r="U3395" s="37">
        <v>1</v>
      </c>
      <c r="V3395" t="str">
        <f t="shared" ref="V3395" si="3380">H3395</f>
        <v>COP</v>
      </c>
    </row>
    <row r="3396" spans="1:22" x14ac:dyDescent="0.2">
      <c r="A3396" t="str">
        <f t="shared" ref="A3396" si="3381">D3396&amp;F3396&amp;E3396</f>
        <v>Servicios fabricante- Microsoft Soporte PremierMicrosoft Soporte PremierSEGO2</v>
      </c>
      <c r="B3396" t="str">
        <f t="shared" ref="B3396" si="3382">E3396&amp;F3396</f>
        <v>SEGO2Microsoft Soporte Premier</v>
      </c>
      <c r="D3396" t="s">
        <v>5156</v>
      </c>
      <c r="E3396" t="s">
        <v>6446</v>
      </c>
      <c r="F3396" s="37" t="s">
        <v>7648</v>
      </c>
      <c r="G3396" s="18" t="str">
        <f t="shared" ref="G3396" si="3383">D3396</f>
        <v>Servicios fabricante- Microsoft Soporte Premier</v>
      </c>
      <c r="H3396" s="18" t="s">
        <v>119</v>
      </c>
      <c r="I3396" s="37" t="s">
        <v>67</v>
      </c>
      <c r="J3396" t="s">
        <v>6447</v>
      </c>
      <c r="K3396" t="s">
        <v>5386</v>
      </c>
      <c r="L3396" t="s">
        <v>3940</v>
      </c>
      <c r="M3396" t="s">
        <v>65</v>
      </c>
      <c r="N3396" s="37" t="s">
        <v>5159</v>
      </c>
      <c r="O3396" s="37" t="s">
        <v>5171</v>
      </c>
      <c r="P3396" s="37" t="s">
        <v>1308</v>
      </c>
      <c r="Q3396" t="s">
        <v>6446</v>
      </c>
      <c r="R3396" t="s">
        <v>5160</v>
      </c>
      <c r="S3396" s="38">
        <v>762895478.39999998</v>
      </c>
      <c r="T3396" s="37">
        <v>1</v>
      </c>
      <c r="U3396" s="37">
        <v>1</v>
      </c>
      <c r="V3396" t="str">
        <f t="shared" ref="V3396" si="3384">H3396</f>
        <v>COP</v>
      </c>
    </row>
    <row r="3397" spans="1:22" x14ac:dyDescent="0.2">
      <c r="A3397" t="str">
        <f t="shared" ref="A3397" si="3385">D3397&amp;F3397&amp;E3397</f>
        <v>Servicios fabricante- Microsoft Soporte PremierMicrosoft Soporte PremierSEGO1</v>
      </c>
      <c r="B3397" t="str">
        <f t="shared" ref="B3397" si="3386">E3397&amp;F3397</f>
        <v>SEGO1Microsoft Soporte Premier</v>
      </c>
      <c r="D3397" t="s">
        <v>5156</v>
      </c>
      <c r="E3397" t="s">
        <v>6448</v>
      </c>
      <c r="F3397" s="37" t="s">
        <v>7648</v>
      </c>
      <c r="G3397" s="18" t="str">
        <f t="shared" ref="G3397" si="3387">D3397</f>
        <v>Servicios fabricante- Microsoft Soporte Premier</v>
      </c>
      <c r="H3397" s="18" t="s">
        <v>119</v>
      </c>
      <c r="I3397" s="37" t="s">
        <v>67</v>
      </c>
      <c r="J3397" t="s">
        <v>6449</v>
      </c>
      <c r="K3397" t="s">
        <v>5386</v>
      </c>
      <c r="L3397" t="s">
        <v>3940</v>
      </c>
      <c r="M3397" t="s">
        <v>65</v>
      </c>
      <c r="N3397" s="37" t="s">
        <v>5159</v>
      </c>
      <c r="O3397" s="37" t="s">
        <v>5171</v>
      </c>
      <c r="P3397" s="37" t="s">
        <v>1308</v>
      </c>
      <c r="Q3397" t="s">
        <v>6448</v>
      </c>
      <c r="R3397" t="s">
        <v>5160</v>
      </c>
      <c r="S3397" s="38">
        <v>381860476.80000001</v>
      </c>
      <c r="T3397" s="37">
        <v>1</v>
      </c>
      <c r="U3397" s="37">
        <v>1</v>
      </c>
      <c r="V3397" t="str">
        <f t="shared" ref="V3397" si="3388">H3397</f>
        <v>COP</v>
      </c>
    </row>
    <row r="3398" spans="1:22" x14ac:dyDescent="0.2">
      <c r="A3398" t="str">
        <f t="shared" ref="A3398" si="3389">D3398&amp;F3398&amp;E3398</f>
        <v>Servicios fabricante- Microsoft Soporte PremierMicrosoft Soporte PremierSEET5</v>
      </c>
      <c r="B3398" t="str">
        <f t="shared" ref="B3398" si="3390">E3398&amp;F3398</f>
        <v>SEET5Microsoft Soporte Premier</v>
      </c>
      <c r="D3398" t="s">
        <v>5156</v>
      </c>
      <c r="E3398" t="s">
        <v>6450</v>
      </c>
      <c r="F3398" s="37" t="s">
        <v>7648</v>
      </c>
      <c r="G3398" s="18" t="str">
        <f t="shared" ref="G3398" si="3391">D3398</f>
        <v>Servicios fabricante- Microsoft Soporte Premier</v>
      </c>
      <c r="H3398" s="18" t="s">
        <v>119</v>
      </c>
      <c r="I3398" s="37" t="s">
        <v>67</v>
      </c>
      <c r="J3398" t="s">
        <v>6451</v>
      </c>
      <c r="K3398" t="s">
        <v>210</v>
      </c>
      <c r="L3398" t="s">
        <v>3940</v>
      </c>
      <c r="M3398" t="s">
        <v>65</v>
      </c>
      <c r="N3398" s="37" t="s">
        <v>5159</v>
      </c>
      <c r="O3398" s="37" t="s">
        <v>5171</v>
      </c>
      <c r="P3398" s="37" t="s">
        <v>1308</v>
      </c>
      <c r="Q3398" t="s">
        <v>6450</v>
      </c>
      <c r="R3398" t="s">
        <v>5160</v>
      </c>
      <c r="S3398" s="38">
        <v>0</v>
      </c>
      <c r="T3398" s="37">
        <v>1</v>
      </c>
      <c r="U3398" s="37">
        <v>1</v>
      </c>
      <c r="V3398" t="str">
        <f t="shared" ref="V3398" si="3392">H3398</f>
        <v>COP</v>
      </c>
    </row>
    <row r="3399" spans="1:22" x14ac:dyDescent="0.2">
      <c r="A3399" t="str">
        <f t="shared" ref="A3399" si="3393">D3399&amp;F3399&amp;E3399</f>
        <v>Servicios fabricante- Microsoft Soporte PremierMicrosoft Soporte PremierSEET4</v>
      </c>
      <c r="B3399" t="str">
        <f t="shared" ref="B3399" si="3394">E3399&amp;F3399</f>
        <v>SEET4Microsoft Soporte Premier</v>
      </c>
      <c r="D3399" t="s">
        <v>5156</v>
      </c>
      <c r="E3399" t="s">
        <v>6452</v>
      </c>
      <c r="F3399" s="37" t="s">
        <v>7648</v>
      </c>
      <c r="G3399" s="18" t="str">
        <f t="shared" ref="G3399" si="3395">D3399</f>
        <v>Servicios fabricante- Microsoft Soporte Premier</v>
      </c>
      <c r="H3399" s="18" t="s">
        <v>119</v>
      </c>
      <c r="I3399" s="37" t="s">
        <v>67</v>
      </c>
      <c r="J3399" t="s">
        <v>6453</v>
      </c>
      <c r="K3399" t="s">
        <v>5386</v>
      </c>
      <c r="L3399" t="s">
        <v>3940</v>
      </c>
      <c r="M3399" t="s">
        <v>65</v>
      </c>
      <c r="N3399" s="37" t="s">
        <v>5159</v>
      </c>
      <c r="O3399" s="37" t="s">
        <v>5171</v>
      </c>
      <c r="P3399" s="37" t="s">
        <v>1308</v>
      </c>
      <c r="Q3399" t="s">
        <v>6452</v>
      </c>
      <c r="R3399" t="s">
        <v>5160</v>
      </c>
      <c r="S3399" s="38">
        <v>1506070896</v>
      </c>
      <c r="T3399" s="37">
        <v>1</v>
      </c>
      <c r="U3399" s="37">
        <v>1</v>
      </c>
      <c r="V3399" t="str">
        <f t="shared" ref="V3399" si="3396">H3399</f>
        <v>COP</v>
      </c>
    </row>
    <row r="3400" spans="1:22" x14ac:dyDescent="0.2">
      <c r="A3400" t="str">
        <f t="shared" ref="A3400" si="3397">D3400&amp;F3400&amp;E3400</f>
        <v>Servicios fabricante- Microsoft Soporte PremierMicrosoft Soporte PremierSEET3</v>
      </c>
      <c r="B3400" t="str">
        <f t="shared" ref="B3400" si="3398">E3400&amp;F3400</f>
        <v>SEET3Microsoft Soporte Premier</v>
      </c>
      <c r="D3400" t="s">
        <v>5156</v>
      </c>
      <c r="E3400" t="s">
        <v>6454</v>
      </c>
      <c r="F3400" s="37" t="s">
        <v>7648</v>
      </c>
      <c r="G3400" s="18" t="str">
        <f t="shared" ref="G3400" si="3399">D3400</f>
        <v>Servicios fabricante- Microsoft Soporte Premier</v>
      </c>
      <c r="H3400" s="18" t="s">
        <v>119</v>
      </c>
      <c r="I3400" s="37" t="s">
        <v>67</v>
      </c>
      <c r="J3400" t="s">
        <v>6455</v>
      </c>
      <c r="K3400" t="s">
        <v>5386</v>
      </c>
      <c r="L3400" t="s">
        <v>3940</v>
      </c>
      <c r="M3400" t="s">
        <v>65</v>
      </c>
      <c r="N3400" s="37" t="s">
        <v>5159</v>
      </c>
      <c r="O3400" s="37" t="s">
        <v>5171</v>
      </c>
      <c r="P3400" s="37" t="s">
        <v>1308</v>
      </c>
      <c r="Q3400" t="s">
        <v>6454</v>
      </c>
      <c r="R3400" t="s">
        <v>5160</v>
      </c>
      <c r="S3400" s="38">
        <v>1137632284.8</v>
      </c>
      <c r="T3400" s="37">
        <v>1</v>
      </c>
      <c r="U3400" s="37">
        <v>1</v>
      </c>
      <c r="V3400" t="str">
        <f t="shared" ref="V3400" si="3400">H3400</f>
        <v>COP</v>
      </c>
    </row>
    <row r="3401" spans="1:22" x14ac:dyDescent="0.2">
      <c r="A3401" t="str">
        <f t="shared" ref="A3401" si="3401">D3401&amp;F3401&amp;E3401</f>
        <v>Servicios fabricante- Microsoft Soporte PremierMicrosoft Soporte PremierSEET2</v>
      </c>
      <c r="B3401" t="str">
        <f t="shared" ref="B3401" si="3402">E3401&amp;F3401</f>
        <v>SEET2Microsoft Soporte Premier</v>
      </c>
      <c r="D3401" t="s">
        <v>5156</v>
      </c>
      <c r="E3401" t="s">
        <v>6456</v>
      </c>
      <c r="F3401" s="37" t="s">
        <v>7648</v>
      </c>
      <c r="G3401" s="18" t="str">
        <f t="shared" ref="G3401" si="3403">D3401</f>
        <v>Servicios fabricante- Microsoft Soporte Premier</v>
      </c>
      <c r="H3401" s="18" t="s">
        <v>119</v>
      </c>
      <c r="I3401" s="37" t="s">
        <v>67</v>
      </c>
      <c r="J3401" t="s">
        <v>6457</v>
      </c>
      <c r="K3401" t="s">
        <v>5386</v>
      </c>
      <c r="L3401" t="s">
        <v>3940</v>
      </c>
      <c r="M3401" t="s">
        <v>65</v>
      </c>
      <c r="N3401" s="37" t="s">
        <v>5159</v>
      </c>
      <c r="O3401" s="37" t="s">
        <v>5171</v>
      </c>
      <c r="P3401" s="37" t="s">
        <v>1308</v>
      </c>
      <c r="Q3401" t="s">
        <v>6456</v>
      </c>
      <c r="R3401" t="s">
        <v>5160</v>
      </c>
      <c r="S3401" s="38">
        <v>762895478.39999998</v>
      </c>
      <c r="T3401" s="37">
        <v>1</v>
      </c>
      <c r="U3401" s="37">
        <v>1</v>
      </c>
      <c r="V3401" t="str">
        <f t="shared" ref="V3401" si="3404">H3401</f>
        <v>COP</v>
      </c>
    </row>
    <row r="3402" spans="1:22" x14ac:dyDescent="0.2">
      <c r="A3402" t="str">
        <f t="shared" ref="A3402" si="3405">D3402&amp;F3402&amp;E3402</f>
        <v>Servicios fabricante- Microsoft Soporte PremierMicrosoft Soporte PremierSEET1</v>
      </c>
      <c r="B3402" t="str">
        <f t="shared" ref="B3402" si="3406">E3402&amp;F3402</f>
        <v>SEET1Microsoft Soporte Premier</v>
      </c>
      <c r="D3402" t="s">
        <v>5156</v>
      </c>
      <c r="E3402" t="s">
        <v>6458</v>
      </c>
      <c r="F3402" s="37" t="s">
        <v>7648</v>
      </c>
      <c r="G3402" s="18" t="str">
        <f t="shared" ref="G3402" si="3407">D3402</f>
        <v>Servicios fabricante- Microsoft Soporte Premier</v>
      </c>
      <c r="H3402" s="18" t="s">
        <v>119</v>
      </c>
      <c r="I3402" s="37" t="s">
        <v>67</v>
      </c>
      <c r="J3402" t="s">
        <v>6459</v>
      </c>
      <c r="K3402" t="s">
        <v>5386</v>
      </c>
      <c r="L3402" t="s">
        <v>3940</v>
      </c>
      <c r="M3402" t="s">
        <v>65</v>
      </c>
      <c r="N3402" s="37" t="s">
        <v>5159</v>
      </c>
      <c r="O3402" s="37" t="s">
        <v>5171</v>
      </c>
      <c r="P3402" s="37" t="s">
        <v>1308</v>
      </c>
      <c r="Q3402" t="s">
        <v>6458</v>
      </c>
      <c r="R3402" t="s">
        <v>5160</v>
      </c>
      <c r="S3402" s="38">
        <v>381860476.80000001</v>
      </c>
      <c r="T3402" s="37">
        <v>1</v>
      </c>
      <c r="U3402" s="37">
        <v>1</v>
      </c>
      <c r="V3402" t="str">
        <f t="shared" ref="V3402" si="3408">H3402</f>
        <v>COP</v>
      </c>
    </row>
    <row r="3403" spans="1:22" x14ac:dyDescent="0.2">
      <c r="A3403" t="str">
        <f t="shared" ref="A3403" si="3409">D3403&amp;F3403&amp;E3403</f>
        <v>Servicios fabricante- Microsoft Soporte PremierMicrosoft Soporte PremierSEER5</v>
      </c>
      <c r="B3403" t="str">
        <f t="shared" ref="B3403" si="3410">E3403&amp;F3403</f>
        <v>SEER5Microsoft Soporte Premier</v>
      </c>
      <c r="D3403" t="s">
        <v>5156</v>
      </c>
      <c r="E3403" t="s">
        <v>6460</v>
      </c>
      <c r="F3403" s="37" t="s">
        <v>7648</v>
      </c>
      <c r="G3403" s="18" t="str">
        <f t="shared" ref="G3403" si="3411">D3403</f>
        <v>Servicios fabricante- Microsoft Soporte Premier</v>
      </c>
      <c r="H3403" s="18" t="s">
        <v>119</v>
      </c>
      <c r="I3403" s="37" t="s">
        <v>67</v>
      </c>
      <c r="J3403" t="s">
        <v>6461</v>
      </c>
      <c r="K3403" t="s">
        <v>210</v>
      </c>
      <c r="L3403" t="s">
        <v>3940</v>
      </c>
      <c r="M3403" t="s">
        <v>65</v>
      </c>
      <c r="N3403" s="37" t="s">
        <v>5159</v>
      </c>
      <c r="O3403" s="37" t="s">
        <v>5171</v>
      </c>
      <c r="P3403" s="37" t="s">
        <v>1308</v>
      </c>
      <c r="Q3403" t="s">
        <v>6460</v>
      </c>
      <c r="R3403" t="s">
        <v>5160</v>
      </c>
      <c r="S3403" s="38">
        <v>0</v>
      </c>
      <c r="T3403" s="37">
        <v>1</v>
      </c>
      <c r="U3403" s="37">
        <v>1</v>
      </c>
      <c r="V3403" t="str">
        <f t="shared" ref="V3403" si="3412">H3403</f>
        <v>COP</v>
      </c>
    </row>
    <row r="3404" spans="1:22" x14ac:dyDescent="0.2">
      <c r="A3404" t="str">
        <f t="shared" ref="A3404" si="3413">D3404&amp;F3404&amp;E3404</f>
        <v>Servicios fabricante- Microsoft Soporte PremierMicrosoft Soporte PremierSEER4</v>
      </c>
      <c r="B3404" t="str">
        <f t="shared" ref="B3404" si="3414">E3404&amp;F3404</f>
        <v>SEER4Microsoft Soporte Premier</v>
      </c>
      <c r="D3404" t="s">
        <v>5156</v>
      </c>
      <c r="E3404" t="s">
        <v>6462</v>
      </c>
      <c r="F3404" s="37" t="s">
        <v>7648</v>
      </c>
      <c r="G3404" s="18" t="str">
        <f t="shared" ref="G3404" si="3415">D3404</f>
        <v>Servicios fabricante- Microsoft Soporte Premier</v>
      </c>
      <c r="H3404" s="18" t="s">
        <v>119</v>
      </c>
      <c r="I3404" s="37" t="s">
        <v>67</v>
      </c>
      <c r="J3404" t="s">
        <v>6463</v>
      </c>
      <c r="K3404" t="s">
        <v>5386</v>
      </c>
      <c r="L3404" t="s">
        <v>3940</v>
      </c>
      <c r="M3404" t="s">
        <v>65</v>
      </c>
      <c r="N3404" s="37" t="s">
        <v>5159</v>
      </c>
      <c r="O3404" s="37" t="s">
        <v>5171</v>
      </c>
      <c r="P3404" s="37" t="s">
        <v>1308</v>
      </c>
      <c r="Q3404" t="s">
        <v>6462</v>
      </c>
      <c r="R3404" t="s">
        <v>5160</v>
      </c>
      <c r="S3404" s="38">
        <v>1506070896</v>
      </c>
      <c r="T3404" s="37">
        <v>1</v>
      </c>
      <c r="U3404" s="37">
        <v>1</v>
      </c>
      <c r="V3404" t="str">
        <f t="shared" ref="V3404" si="3416">H3404</f>
        <v>COP</v>
      </c>
    </row>
    <row r="3405" spans="1:22" x14ac:dyDescent="0.2">
      <c r="A3405" t="str">
        <f t="shared" ref="A3405" si="3417">D3405&amp;F3405&amp;E3405</f>
        <v>Servicios fabricante- Microsoft Soporte PremierMicrosoft Soporte PremierSEER3</v>
      </c>
      <c r="B3405" t="str">
        <f t="shared" ref="B3405" si="3418">E3405&amp;F3405</f>
        <v>SEER3Microsoft Soporte Premier</v>
      </c>
      <c r="D3405" t="s">
        <v>5156</v>
      </c>
      <c r="E3405" t="s">
        <v>6464</v>
      </c>
      <c r="F3405" s="37" t="s">
        <v>7648</v>
      </c>
      <c r="G3405" s="18" t="str">
        <f t="shared" ref="G3405" si="3419">D3405</f>
        <v>Servicios fabricante- Microsoft Soporte Premier</v>
      </c>
      <c r="H3405" s="18" t="s">
        <v>119</v>
      </c>
      <c r="I3405" s="37" t="s">
        <v>67</v>
      </c>
      <c r="J3405" t="s">
        <v>6465</v>
      </c>
      <c r="K3405" t="s">
        <v>5386</v>
      </c>
      <c r="L3405" t="s">
        <v>3940</v>
      </c>
      <c r="M3405" t="s">
        <v>65</v>
      </c>
      <c r="N3405" s="37" t="s">
        <v>5159</v>
      </c>
      <c r="O3405" s="37" t="s">
        <v>5171</v>
      </c>
      <c r="P3405" s="37" t="s">
        <v>1308</v>
      </c>
      <c r="Q3405" t="s">
        <v>6464</v>
      </c>
      <c r="R3405" t="s">
        <v>5160</v>
      </c>
      <c r="S3405" s="38">
        <v>1137632284.8</v>
      </c>
      <c r="T3405" s="37">
        <v>1</v>
      </c>
      <c r="U3405" s="37">
        <v>1</v>
      </c>
      <c r="V3405" t="str">
        <f t="shared" ref="V3405" si="3420">H3405</f>
        <v>COP</v>
      </c>
    </row>
    <row r="3406" spans="1:22" x14ac:dyDescent="0.2">
      <c r="A3406" t="str">
        <f t="shared" ref="A3406" si="3421">D3406&amp;F3406&amp;E3406</f>
        <v>Servicios fabricante- Microsoft Soporte PremierMicrosoft Soporte PremierSEER2</v>
      </c>
      <c r="B3406" t="str">
        <f t="shared" ref="B3406" si="3422">E3406&amp;F3406</f>
        <v>SEER2Microsoft Soporte Premier</v>
      </c>
      <c r="D3406" t="s">
        <v>5156</v>
      </c>
      <c r="E3406" t="s">
        <v>6466</v>
      </c>
      <c r="F3406" s="37" t="s">
        <v>7648</v>
      </c>
      <c r="G3406" s="18" t="str">
        <f t="shared" ref="G3406" si="3423">D3406</f>
        <v>Servicios fabricante- Microsoft Soporte Premier</v>
      </c>
      <c r="H3406" s="18" t="s">
        <v>119</v>
      </c>
      <c r="I3406" s="37" t="s">
        <v>67</v>
      </c>
      <c r="J3406" t="s">
        <v>6467</v>
      </c>
      <c r="K3406" t="s">
        <v>5386</v>
      </c>
      <c r="L3406" t="s">
        <v>3940</v>
      </c>
      <c r="M3406" t="s">
        <v>65</v>
      </c>
      <c r="N3406" s="37" t="s">
        <v>5159</v>
      </c>
      <c r="O3406" s="37" t="s">
        <v>5171</v>
      </c>
      <c r="P3406" s="37" t="s">
        <v>1308</v>
      </c>
      <c r="Q3406" t="s">
        <v>6466</v>
      </c>
      <c r="R3406" t="s">
        <v>5160</v>
      </c>
      <c r="S3406" s="38">
        <v>762895478.39999998</v>
      </c>
      <c r="T3406" s="37">
        <v>1</v>
      </c>
      <c r="U3406" s="37">
        <v>1</v>
      </c>
      <c r="V3406" t="str">
        <f t="shared" ref="V3406" si="3424">H3406</f>
        <v>COP</v>
      </c>
    </row>
    <row r="3407" spans="1:22" x14ac:dyDescent="0.2">
      <c r="A3407" t="str">
        <f t="shared" ref="A3407" si="3425">D3407&amp;F3407&amp;E3407</f>
        <v>Servicios fabricante- Microsoft Soporte PremierMicrosoft Soporte PremierSEER1</v>
      </c>
      <c r="B3407" t="str">
        <f t="shared" ref="B3407" si="3426">E3407&amp;F3407</f>
        <v>SEER1Microsoft Soporte Premier</v>
      </c>
      <c r="D3407" t="s">
        <v>5156</v>
      </c>
      <c r="E3407" t="s">
        <v>6468</v>
      </c>
      <c r="F3407" s="37" t="s">
        <v>7648</v>
      </c>
      <c r="G3407" s="18" t="str">
        <f t="shared" ref="G3407" si="3427">D3407</f>
        <v>Servicios fabricante- Microsoft Soporte Premier</v>
      </c>
      <c r="H3407" s="18" t="s">
        <v>119</v>
      </c>
      <c r="I3407" s="37" t="s">
        <v>67</v>
      </c>
      <c r="J3407" t="s">
        <v>6469</v>
      </c>
      <c r="K3407" t="s">
        <v>5386</v>
      </c>
      <c r="L3407" t="s">
        <v>3940</v>
      </c>
      <c r="M3407" t="s">
        <v>65</v>
      </c>
      <c r="N3407" s="37" t="s">
        <v>5159</v>
      </c>
      <c r="O3407" s="37" t="s">
        <v>5171</v>
      </c>
      <c r="P3407" s="37" t="s">
        <v>1308</v>
      </c>
      <c r="Q3407" t="s">
        <v>6468</v>
      </c>
      <c r="R3407" t="s">
        <v>5160</v>
      </c>
      <c r="S3407" s="38">
        <v>381860476.80000001</v>
      </c>
      <c r="T3407" s="37">
        <v>1</v>
      </c>
      <c r="U3407" s="37">
        <v>1</v>
      </c>
      <c r="V3407" t="str">
        <f t="shared" ref="V3407" si="3428">H3407</f>
        <v>COP</v>
      </c>
    </row>
    <row r="3408" spans="1:22" x14ac:dyDescent="0.2">
      <c r="A3408" t="str">
        <f t="shared" ref="A3408" si="3429">D3408&amp;F3408&amp;E3408</f>
        <v>Servicios fabricante- Microsoft Soporte PremierMicrosoft Soporte PremierSEDP5</v>
      </c>
      <c r="B3408" t="str">
        <f t="shared" ref="B3408" si="3430">E3408&amp;F3408</f>
        <v>SEDP5Microsoft Soporte Premier</v>
      </c>
      <c r="D3408" t="s">
        <v>5156</v>
      </c>
      <c r="E3408" t="s">
        <v>6470</v>
      </c>
      <c r="F3408" s="37" t="s">
        <v>7648</v>
      </c>
      <c r="G3408" s="18" t="str">
        <f t="shared" ref="G3408" si="3431">D3408</f>
        <v>Servicios fabricante- Microsoft Soporte Premier</v>
      </c>
      <c r="H3408" s="18" t="s">
        <v>119</v>
      </c>
      <c r="I3408" s="37" t="s">
        <v>67</v>
      </c>
      <c r="J3408" t="s">
        <v>6471</v>
      </c>
      <c r="K3408" t="s">
        <v>210</v>
      </c>
      <c r="L3408" t="s">
        <v>3940</v>
      </c>
      <c r="M3408" t="s">
        <v>65</v>
      </c>
      <c r="N3408" s="37" t="s">
        <v>5159</v>
      </c>
      <c r="O3408" s="37" t="s">
        <v>5171</v>
      </c>
      <c r="P3408" s="37" t="s">
        <v>1308</v>
      </c>
      <c r="Q3408" t="s">
        <v>6470</v>
      </c>
      <c r="R3408" t="s">
        <v>5160</v>
      </c>
      <c r="S3408" s="38">
        <v>0</v>
      </c>
      <c r="T3408" s="37">
        <v>1</v>
      </c>
      <c r="U3408" s="37">
        <v>1</v>
      </c>
      <c r="V3408" t="str">
        <f t="shared" ref="V3408" si="3432">H3408</f>
        <v>COP</v>
      </c>
    </row>
    <row r="3409" spans="1:22" x14ac:dyDescent="0.2">
      <c r="A3409" t="str">
        <f t="shared" ref="A3409" si="3433">D3409&amp;F3409&amp;E3409</f>
        <v>Servicios fabricante- Microsoft Soporte PremierMicrosoft Soporte PremierSEDP4</v>
      </c>
      <c r="B3409" t="str">
        <f t="shared" ref="B3409" si="3434">E3409&amp;F3409</f>
        <v>SEDP4Microsoft Soporte Premier</v>
      </c>
      <c r="D3409" t="s">
        <v>5156</v>
      </c>
      <c r="E3409" t="s">
        <v>6472</v>
      </c>
      <c r="F3409" s="37" t="s">
        <v>7648</v>
      </c>
      <c r="G3409" s="18" t="str">
        <f t="shared" ref="G3409" si="3435">D3409</f>
        <v>Servicios fabricante- Microsoft Soporte Premier</v>
      </c>
      <c r="H3409" s="18" t="s">
        <v>119</v>
      </c>
      <c r="I3409" s="37" t="s">
        <v>67</v>
      </c>
      <c r="J3409" t="s">
        <v>6473</v>
      </c>
      <c r="K3409" t="s">
        <v>5386</v>
      </c>
      <c r="L3409" t="s">
        <v>3940</v>
      </c>
      <c r="M3409" t="s">
        <v>65</v>
      </c>
      <c r="N3409" s="37" t="s">
        <v>5159</v>
      </c>
      <c r="O3409" s="37" t="s">
        <v>5171</v>
      </c>
      <c r="P3409" s="37" t="s">
        <v>1308</v>
      </c>
      <c r="Q3409" t="s">
        <v>6472</v>
      </c>
      <c r="R3409" t="s">
        <v>5160</v>
      </c>
      <c r="S3409" s="38">
        <v>1506070896</v>
      </c>
      <c r="T3409" s="37">
        <v>1</v>
      </c>
      <c r="U3409" s="37">
        <v>1</v>
      </c>
      <c r="V3409" t="str">
        <f t="shared" ref="V3409" si="3436">H3409</f>
        <v>COP</v>
      </c>
    </row>
    <row r="3410" spans="1:22" x14ac:dyDescent="0.2">
      <c r="A3410" t="str">
        <f t="shared" ref="A3410" si="3437">D3410&amp;F3410&amp;E3410</f>
        <v>Servicios fabricante- Microsoft Soporte PremierMicrosoft Soporte PremierSEDP3</v>
      </c>
      <c r="B3410" t="str">
        <f t="shared" ref="B3410" si="3438">E3410&amp;F3410</f>
        <v>SEDP3Microsoft Soporte Premier</v>
      </c>
      <c r="D3410" t="s">
        <v>5156</v>
      </c>
      <c r="E3410" t="s">
        <v>6474</v>
      </c>
      <c r="F3410" s="37" t="s">
        <v>7648</v>
      </c>
      <c r="G3410" s="18" t="str">
        <f t="shared" ref="G3410" si="3439">D3410</f>
        <v>Servicios fabricante- Microsoft Soporte Premier</v>
      </c>
      <c r="H3410" s="18" t="s">
        <v>119</v>
      </c>
      <c r="I3410" s="37" t="s">
        <v>67</v>
      </c>
      <c r="J3410" t="s">
        <v>6475</v>
      </c>
      <c r="K3410" t="s">
        <v>5386</v>
      </c>
      <c r="L3410" t="s">
        <v>3940</v>
      </c>
      <c r="M3410" t="s">
        <v>65</v>
      </c>
      <c r="N3410" s="37" t="s">
        <v>5159</v>
      </c>
      <c r="O3410" s="37" t="s">
        <v>5171</v>
      </c>
      <c r="P3410" s="37" t="s">
        <v>1308</v>
      </c>
      <c r="Q3410" t="s">
        <v>6474</v>
      </c>
      <c r="R3410" t="s">
        <v>5160</v>
      </c>
      <c r="S3410" s="38">
        <v>1137632284.8</v>
      </c>
      <c r="T3410" s="37">
        <v>1</v>
      </c>
      <c r="U3410" s="37">
        <v>1</v>
      </c>
      <c r="V3410" t="str">
        <f t="shared" ref="V3410" si="3440">H3410</f>
        <v>COP</v>
      </c>
    </row>
    <row r="3411" spans="1:22" x14ac:dyDescent="0.2">
      <c r="A3411" t="str">
        <f t="shared" ref="A3411" si="3441">D3411&amp;F3411&amp;E3411</f>
        <v>Servicios fabricante- Microsoft Soporte PremierMicrosoft Soporte PremierSEDP2</v>
      </c>
      <c r="B3411" t="str">
        <f t="shared" ref="B3411" si="3442">E3411&amp;F3411</f>
        <v>SEDP2Microsoft Soporte Premier</v>
      </c>
      <c r="D3411" t="s">
        <v>5156</v>
      </c>
      <c r="E3411" t="s">
        <v>6476</v>
      </c>
      <c r="F3411" s="37" t="s">
        <v>7648</v>
      </c>
      <c r="G3411" s="18" t="str">
        <f t="shared" ref="G3411" si="3443">D3411</f>
        <v>Servicios fabricante- Microsoft Soporte Premier</v>
      </c>
      <c r="H3411" s="18" t="s">
        <v>119</v>
      </c>
      <c r="I3411" s="37" t="s">
        <v>67</v>
      </c>
      <c r="J3411" t="s">
        <v>6477</v>
      </c>
      <c r="K3411" t="s">
        <v>5386</v>
      </c>
      <c r="L3411" t="s">
        <v>3940</v>
      </c>
      <c r="M3411" t="s">
        <v>65</v>
      </c>
      <c r="N3411" s="37" t="s">
        <v>5159</v>
      </c>
      <c r="O3411" s="37" t="s">
        <v>5171</v>
      </c>
      <c r="P3411" s="37" t="s">
        <v>1308</v>
      </c>
      <c r="Q3411" t="s">
        <v>6476</v>
      </c>
      <c r="R3411" t="s">
        <v>5160</v>
      </c>
      <c r="S3411" s="38">
        <v>762895478.39999998</v>
      </c>
      <c r="T3411" s="37">
        <v>1</v>
      </c>
      <c r="U3411" s="37">
        <v>1</v>
      </c>
      <c r="V3411" t="str">
        <f t="shared" ref="V3411" si="3444">H3411</f>
        <v>COP</v>
      </c>
    </row>
    <row r="3412" spans="1:22" x14ac:dyDescent="0.2">
      <c r="A3412" t="str">
        <f t="shared" ref="A3412" si="3445">D3412&amp;F3412&amp;E3412</f>
        <v>Servicios fabricante- Microsoft Soporte PremierMicrosoft Soporte PremierSEDP1</v>
      </c>
      <c r="B3412" t="str">
        <f t="shared" ref="B3412" si="3446">E3412&amp;F3412</f>
        <v>SEDP1Microsoft Soporte Premier</v>
      </c>
      <c r="D3412" t="s">
        <v>5156</v>
      </c>
      <c r="E3412" t="s">
        <v>6478</v>
      </c>
      <c r="F3412" s="37" t="s">
        <v>7648</v>
      </c>
      <c r="G3412" s="18" t="str">
        <f t="shared" ref="G3412" si="3447">D3412</f>
        <v>Servicios fabricante- Microsoft Soporte Premier</v>
      </c>
      <c r="H3412" s="18" t="s">
        <v>119</v>
      </c>
      <c r="I3412" s="37" t="s">
        <v>67</v>
      </c>
      <c r="J3412" t="s">
        <v>6479</v>
      </c>
      <c r="K3412" t="s">
        <v>5386</v>
      </c>
      <c r="L3412" t="s">
        <v>3940</v>
      </c>
      <c r="M3412" t="s">
        <v>65</v>
      </c>
      <c r="N3412" s="37" t="s">
        <v>5159</v>
      </c>
      <c r="O3412" s="37" t="s">
        <v>5171</v>
      </c>
      <c r="P3412" s="37" t="s">
        <v>1308</v>
      </c>
      <c r="Q3412" t="s">
        <v>6478</v>
      </c>
      <c r="R3412" t="s">
        <v>5160</v>
      </c>
      <c r="S3412" s="38">
        <v>381860476.80000001</v>
      </c>
      <c r="T3412" s="37">
        <v>1</v>
      </c>
      <c r="U3412" s="37">
        <v>1</v>
      </c>
      <c r="V3412" t="str">
        <f t="shared" ref="V3412" si="3448">H3412</f>
        <v>COP</v>
      </c>
    </row>
    <row r="3413" spans="1:22" x14ac:dyDescent="0.2">
      <c r="A3413" t="str">
        <f t="shared" ref="A3413" si="3449">D3413&amp;F3413&amp;E3413</f>
        <v>Servicios fabricante- Microsoft Soporte PremierMicrosoft Soporte PremierSEAW</v>
      </c>
      <c r="B3413" t="str">
        <f t="shared" ref="B3413" si="3450">E3413&amp;F3413</f>
        <v>SEAWMicrosoft Soporte Premier</v>
      </c>
      <c r="D3413" t="s">
        <v>5156</v>
      </c>
      <c r="E3413" t="s">
        <v>6480</v>
      </c>
      <c r="F3413" s="37" t="s">
        <v>7648</v>
      </c>
      <c r="G3413" s="18" t="str">
        <f t="shared" ref="G3413" si="3451">D3413</f>
        <v>Servicios fabricante- Microsoft Soporte Premier</v>
      </c>
      <c r="H3413" s="18" t="s">
        <v>119</v>
      </c>
      <c r="I3413" s="37" t="s">
        <v>67</v>
      </c>
      <c r="J3413" t="s">
        <v>6481</v>
      </c>
      <c r="K3413" t="s">
        <v>65</v>
      </c>
      <c r="L3413" t="s">
        <v>3940</v>
      </c>
      <c r="M3413" t="s">
        <v>65</v>
      </c>
      <c r="N3413" s="37" t="s">
        <v>5159</v>
      </c>
      <c r="O3413" s="37" t="s">
        <v>66</v>
      </c>
      <c r="P3413" s="37" t="s">
        <v>1308</v>
      </c>
      <c r="Q3413" t="s">
        <v>6480</v>
      </c>
      <c r="R3413" t="s">
        <v>5160</v>
      </c>
      <c r="S3413" s="38">
        <v>16400000</v>
      </c>
      <c r="T3413" s="37">
        <v>1</v>
      </c>
      <c r="U3413" s="37">
        <v>1</v>
      </c>
      <c r="V3413" t="str">
        <f t="shared" ref="V3413" si="3452">H3413</f>
        <v>COP</v>
      </c>
    </row>
    <row r="3414" spans="1:22" x14ac:dyDescent="0.2">
      <c r="A3414" t="str">
        <f t="shared" ref="A3414" si="3453">D3414&amp;F3414&amp;E3414</f>
        <v>Servicios fabricante- Microsoft Soporte PremierMicrosoft Soporte PremierSEAA</v>
      </c>
      <c r="B3414" t="str">
        <f t="shared" ref="B3414" si="3454">E3414&amp;F3414</f>
        <v>SEAAMicrosoft Soporte Premier</v>
      </c>
      <c r="D3414" t="s">
        <v>5156</v>
      </c>
      <c r="E3414" t="s">
        <v>6482</v>
      </c>
      <c r="F3414" s="37" t="s">
        <v>7648</v>
      </c>
      <c r="G3414" s="18" t="str">
        <f t="shared" ref="G3414" si="3455">D3414</f>
        <v>Servicios fabricante- Microsoft Soporte Premier</v>
      </c>
      <c r="H3414" s="18" t="s">
        <v>119</v>
      </c>
      <c r="I3414" s="37" t="s">
        <v>67</v>
      </c>
      <c r="J3414" t="s">
        <v>6483</v>
      </c>
      <c r="K3414" t="s">
        <v>65</v>
      </c>
      <c r="L3414" t="s">
        <v>3940</v>
      </c>
      <c r="M3414" t="s">
        <v>65</v>
      </c>
      <c r="N3414" s="37" t="s">
        <v>5159</v>
      </c>
      <c r="O3414" s="37" t="s">
        <v>66</v>
      </c>
      <c r="P3414" s="37" t="s">
        <v>1308</v>
      </c>
      <c r="Q3414" t="s">
        <v>6482</v>
      </c>
      <c r="R3414" t="s">
        <v>5160</v>
      </c>
      <c r="S3414" s="38">
        <v>48400000</v>
      </c>
      <c r="T3414" s="37">
        <v>1</v>
      </c>
      <c r="U3414" s="37">
        <v>1</v>
      </c>
      <c r="V3414" t="str">
        <f t="shared" ref="V3414" si="3456">H3414</f>
        <v>COP</v>
      </c>
    </row>
    <row r="3415" spans="1:22" x14ac:dyDescent="0.2">
      <c r="A3415" t="str">
        <f t="shared" ref="A3415" si="3457">D3415&amp;F3415&amp;E3415</f>
        <v>Servicios fabricante- Microsoft Soporte PremierMicrosoft Soporte PremierSDZG</v>
      </c>
      <c r="B3415" t="str">
        <f t="shared" ref="B3415" si="3458">E3415&amp;F3415</f>
        <v>SDZGMicrosoft Soporte Premier</v>
      </c>
      <c r="D3415" t="s">
        <v>5156</v>
      </c>
      <c r="E3415" t="s">
        <v>6484</v>
      </c>
      <c r="F3415" s="37" t="s">
        <v>7648</v>
      </c>
      <c r="G3415" s="18" t="str">
        <f t="shared" ref="G3415" si="3459">D3415</f>
        <v>Servicios fabricante- Microsoft Soporte Premier</v>
      </c>
      <c r="H3415" s="18" t="s">
        <v>119</v>
      </c>
      <c r="I3415" s="37" t="s">
        <v>67</v>
      </c>
      <c r="J3415" t="s">
        <v>6485</v>
      </c>
      <c r="K3415" t="s">
        <v>65</v>
      </c>
      <c r="L3415" t="s">
        <v>3940</v>
      </c>
      <c r="M3415" t="s">
        <v>65</v>
      </c>
      <c r="N3415" s="37" t="s">
        <v>5159</v>
      </c>
      <c r="O3415" s="37" t="s">
        <v>66</v>
      </c>
      <c r="P3415" s="37" t="s">
        <v>1308</v>
      </c>
      <c r="Q3415" t="s">
        <v>6484</v>
      </c>
      <c r="R3415" t="s">
        <v>5160</v>
      </c>
      <c r="S3415" s="38">
        <v>0</v>
      </c>
      <c r="T3415" s="37">
        <v>1</v>
      </c>
      <c r="U3415" s="37">
        <v>1</v>
      </c>
      <c r="V3415" t="str">
        <f t="shared" ref="V3415" si="3460">H3415</f>
        <v>COP</v>
      </c>
    </row>
    <row r="3416" spans="1:22" x14ac:dyDescent="0.2">
      <c r="A3416" t="str">
        <f t="shared" ref="A3416" si="3461">D3416&amp;F3416&amp;E3416</f>
        <v>Servicios fabricante- Microsoft Soporte PremierMicrosoft Soporte PremierSDWA</v>
      </c>
      <c r="B3416" t="str">
        <f t="shared" ref="B3416" si="3462">E3416&amp;F3416</f>
        <v>SDWAMicrosoft Soporte Premier</v>
      </c>
      <c r="D3416" t="s">
        <v>5156</v>
      </c>
      <c r="E3416" t="s">
        <v>6486</v>
      </c>
      <c r="F3416" s="37" t="s">
        <v>7648</v>
      </c>
      <c r="G3416" s="18" t="str">
        <f t="shared" ref="G3416" si="3463">D3416</f>
        <v>Servicios fabricante- Microsoft Soporte Premier</v>
      </c>
      <c r="H3416" s="18" t="s">
        <v>119</v>
      </c>
      <c r="I3416" s="37" t="s">
        <v>67</v>
      </c>
      <c r="J3416" t="s">
        <v>6487</v>
      </c>
      <c r="K3416" t="s">
        <v>65</v>
      </c>
      <c r="L3416" t="s">
        <v>3940</v>
      </c>
      <c r="M3416" t="s">
        <v>65</v>
      </c>
      <c r="N3416" s="37" t="s">
        <v>5159</v>
      </c>
      <c r="O3416" s="37" t="s">
        <v>5171</v>
      </c>
      <c r="P3416" s="37" t="s">
        <v>1308</v>
      </c>
      <c r="Q3416" t="s">
        <v>6486</v>
      </c>
      <c r="R3416" t="s">
        <v>5160</v>
      </c>
      <c r="S3416" s="38">
        <v>45200000</v>
      </c>
      <c r="T3416" s="37">
        <v>1</v>
      </c>
      <c r="U3416" s="37">
        <v>1</v>
      </c>
      <c r="V3416" t="str">
        <f t="shared" ref="V3416" si="3464">H3416</f>
        <v>COP</v>
      </c>
    </row>
    <row r="3417" spans="1:22" x14ac:dyDescent="0.2">
      <c r="A3417" t="str">
        <f t="shared" ref="A3417" si="3465">D3417&amp;F3417&amp;E3417</f>
        <v>Servicios fabricante- Microsoft Soporte PremierMicrosoft Soporte PremierSDOO</v>
      </c>
      <c r="B3417" t="str">
        <f t="shared" ref="B3417" si="3466">E3417&amp;F3417</f>
        <v>SDOOMicrosoft Soporte Premier</v>
      </c>
      <c r="D3417" t="s">
        <v>5156</v>
      </c>
      <c r="E3417" t="s">
        <v>6488</v>
      </c>
      <c r="F3417" s="37" t="s">
        <v>7648</v>
      </c>
      <c r="G3417" s="18" t="str">
        <f t="shared" ref="G3417" si="3467">D3417</f>
        <v>Servicios fabricante- Microsoft Soporte Premier</v>
      </c>
      <c r="H3417" s="18" t="s">
        <v>119</v>
      </c>
      <c r="I3417" s="37" t="s">
        <v>67</v>
      </c>
      <c r="J3417" t="s">
        <v>6489</v>
      </c>
      <c r="K3417" t="s">
        <v>65</v>
      </c>
      <c r="L3417" t="s">
        <v>3940</v>
      </c>
      <c r="M3417" t="s">
        <v>65</v>
      </c>
      <c r="N3417" s="37" t="s">
        <v>5159</v>
      </c>
      <c r="O3417" s="37" t="s">
        <v>5171</v>
      </c>
      <c r="P3417" s="37" t="s">
        <v>1308</v>
      </c>
      <c r="Q3417" t="s">
        <v>6488</v>
      </c>
      <c r="R3417" t="s">
        <v>5160</v>
      </c>
      <c r="S3417" s="38">
        <v>86000000</v>
      </c>
      <c r="T3417" s="37">
        <v>1</v>
      </c>
      <c r="U3417" s="37">
        <v>1</v>
      </c>
      <c r="V3417" t="str">
        <f t="shared" ref="V3417" si="3468">H3417</f>
        <v>COP</v>
      </c>
    </row>
    <row r="3418" spans="1:22" x14ac:dyDescent="0.2">
      <c r="A3418" t="str">
        <f t="shared" ref="A3418" si="3469">D3418&amp;F3418&amp;E3418</f>
        <v>Servicios fabricante- Microsoft Soporte PremierMicrosoft Soporte PremierSDOL</v>
      </c>
      <c r="B3418" t="str">
        <f t="shared" ref="B3418" si="3470">E3418&amp;F3418</f>
        <v>SDOLMicrosoft Soporte Premier</v>
      </c>
      <c r="D3418" t="s">
        <v>5156</v>
      </c>
      <c r="E3418" t="s">
        <v>6490</v>
      </c>
      <c r="F3418" s="37" t="s">
        <v>7648</v>
      </c>
      <c r="G3418" s="18" t="str">
        <f t="shared" ref="G3418" si="3471">D3418</f>
        <v>Servicios fabricante- Microsoft Soporte Premier</v>
      </c>
      <c r="H3418" s="18" t="s">
        <v>119</v>
      </c>
      <c r="I3418" s="37" t="s">
        <v>67</v>
      </c>
      <c r="J3418" t="s">
        <v>6491</v>
      </c>
      <c r="K3418" t="s">
        <v>65</v>
      </c>
      <c r="L3418" t="s">
        <v>3940</v>
      </c>
      <c r="M3418" t="s">
        <v>65</v>
      </c>
      <c r="N3418" s="37" t="s">
        <v>5159</v>
      </c>
      <c r="O3418" s="37" t="s">
        <v>5171</v>
      </c>
      <c r="P3418" s="37" t="s">
        <v>1308</v>
      </c>
      <c r="Q3418" t="s">
        <v>6490</v>
      </c>
      <c r="R3418" t="s">
        <v>5160</v>
      </c>
      <c r="S3418" s="38">
        <v>171600000</v>
      </c>
      <c r="T3418" s="37">
        <v>1</v>
      </c>
      <c r="U3418" s="37">
        <v>1</v>
      </c>
      <c r="V3418" t="str">
        <f t="shared" ref="V3418" si="3472">H3418</f>
        <v>COP</v>
      </c>
    </row>
    <row r="3419" spans="1:22" x14ac:dyDescent="0.2">
      <c r="A3419" t="str">
        <f t="shared" ref="A3419" si="3473">D3419&amp;F3419&amp;E3419</f>
        <v>Servicios fabricante- Microsoft Soporte PremierMicrosoft Soporte PremierSDOC</v>
      </c>
      <c r="B3419" t="str">
        <f t="shared" ref="B3419" si="3474">E3419&amp;F3419</f>
        <v>SDOCMicrosoft Soporte Premier</v>
      </c>
      <c r="D3419" t="s">
        <v>5156</v>
      </c>
      <c r="E3419" t="s">
        <v>6492</v>
      </c>
      <c r="F3419" s="37" t="s">
        <v>7648</v>
      </c>
      <c r="G3419" s="18" t="str">
        <f t="shared" ref="G3419" si="3475">D3419</f>
        <v>Servicios fabricante- Microsoft Soporte Premier</v>
      </c>
      <c r="H3419" s="18" t="s">
        <v>119</v>
      </c>
      <c r="I3419" s="37" t="s">
        <v>67</v>
      </c>
      <c r="J3419" t="s">
        <v>6493</v>
      </c>
      <c r="K3419" t="s">
        <v>65</v>
      </c>
      <c r="L3419" t="s">
        <v>3940</v>
      </c>
      <c r="M3419" t="s">
        <v>65</v>
      </c>
      <c r="N3419" s="37" t="s">
        <v>5159</v>
      </c>
      <c r="O3419" s="37" t="s">
        <v>5171</v>
      </c>
      <c r="P3419" s="37" t="s">
        <v>1308</v>
      </c>
      <c r="Q3419" t="s">
        <v>6492</v>
      </c>
      <c r="R3419" t="s">
        <v>5160</v>
      </c>
      <c r="S3419" s="38">
        <v>70800000</v>
      </c>
      <c r="T3419" s="37">
        <v>1</v>
      </c>
      <c r="U3419" s="37">
        <v>1</v>
      </c>
      <c r="V3419" t="str">
        <f t="shared" ref="V3419" si="3476">H3419</f>
        <v>COP</v>
      </c>
    </row>
    <row r="3420" spans="1:22" x14ac:dyDescent="0.2">
      <c r="A3420" t="str">
        <f t="shared" ref="A3420" si="3477">D3420&amp;F3420&amp;E3420</f>
        <v>Servicios fabricante- Microsoft Soporte PremierMicrosoft Soporte PremierSDEI</v>
      </c>
      <c r="B3420" t="str">
        <f t="shared" ref="B3420" si="3478">E3420&amp;F3420</f>
        <v>SDEIMicrosoft Soporte Premier</v>
      </c>
      <c r="D3420" t="s">
        <v>5156</v>
      </c>
      <c r="E3420" t="s">
        <v>6494</v>
      </c>
      <c r="F3420" s="37" t="s">
        <v>7648</v>
      </c>
      <c r="G3420" s="18" t="str">
        <f t="shared" ref="G3420" si="3479">D3420</f>
        <v>Servicios fabricante- Microsoft Soporte Premier</v>
      </c>
      <c r="H3420" s="18" t="s">
        <v>119</v>
      </c>
      <c r="I3420" s="37" t="s">
        <v>67</v>
      </c>
      <c r="J3420" t="s">
        <v>6495</v>
      </c>
      <c r="K3420" t="s">
        <v>65</v>
      </c>
      <c r="L3420" t="s">
        <v>3940</v>
      </c>
      <c r="M3420" t="s">
        <v>65</v>
      </c>
      <c r="N3420" s="37" t="s">
        <v>5159</v>
      </c>
      <c r="O3420" s="37" t="s">
        <v>5171</v>
      </c>
      <c r="P3420" s="37" t="s">
        <v>1308</v>
      </c>
      <c r="Q3420" t="s">
        <v>6494</v>
      </c>
      <c r="R3420" t="s">
        <v>5160</v>
      </c>
      <c r="S3420" s="38">
        <v>10400000</v>
      </c>
      <c r="T3420" s="37">
        <v>1</v>
      </c>
      <c r="U3420" s="37">
        <v>1</v>
      </c>
      <c r="V3420" t="str">
        <f t="shared" ref="V3420" si="3480">H3420</f>
        <v>COP</v>
      </c>
    </row>
    <row r="3421" spans="1:22" x14ac:dyDescent="0.2">
      <c r="A3421" t="str">
        <f t="shared" ref="A3421" si="3481">D3421&amp;F3421&amp;E3421</f>
        <v>Servicios fabricante- Microsoft Soporte PremierMicrosoft Soporte PremierSDED</v>
      </c>
      <c r="B3421" t="str">
        <f t="shared" ref="B3421" si="3482">E3421&amp;F3421</f>
        <v>SDEDMicrosoft Soporte Premier</v>
      </c>
      <c r="D3421" t="s">
        <v>5156</v>
      </c>
      <c r="E3421" t="s">
        <v>6496</v>
      </c>
      <c r="F3421" s="37" t="s">
        <v>7648</v>
      </c>
      <c r="G3421" s="18" t="str">
        <f t="shared" ref="G3421" si="3483">D3421</f>
        <v>Servicios fabricante- Microsoft Soporte Premier</v>
      </c>
      <c r="H3421" s="18" t="s">
        <v>119</v>
      </c>
      <c r="I3421" s="37" t="s">
        <v>67</v>
      </c>
      <c r="J3421" t="s">
        <v>6497</v>
      </c>
      <c r="K3421" t="s">
        <v>65</v>
      </c>
      <c r="L3421" t="s">
        <v>3940</v>
      </c>
      <c r="M3421" t="s">
        <v>65</v>
      </c>
      <c r="N3421" s="37" t="s">
        <v>5159</v>
      </c>
      <c r="O3421" s="37" t="s">
        <v>5171</v>
      </c>
      <c r="P3421" s="37" t="s">
        <v>1308</v>
      </c>
      <c r="Q3421" t="s">
        <v>6496</v>
      </c>
      <c r="R3421" t="s">
        <v>5160</v>
      </c>
      <c r="S3421" s="38">
        <v>38800000</v>
      </c>
      <c r="T3421" s="37">
        <v>1</v>
      </c>
      <c r="U3421" s="37">
        <v>1</v>
      </c>
      <c r="V3421" t="str">
        <f t="shared" ref="V3421" si="3484">H3421</f>
        <v>COP</v>
      </c>
    </row>
    <row r="3422" spans="1:22" x14ac:dyDescent="0.2">
      <c r="A3422" t="str">
        <f t="shared" ref="A3422" si="3485">D3422&amp;F3422&amp;E3422</f>
        <v>Servicios fabricante- Microsoft Soporte PremierMicrosoft Soporte PremierSDEA</v>
      </c>
      <c r="B3422" t="str">
        <f t="shared" ref="B3422" si="3486">E3422&amp;F3422</f>
        <v>SDEAMicrosoft Soporte Premier</v>
      </c>
      <c r="D3422" t="s">
        <v>5156</v>
      </c>
      <c r="E3422" t="s">
        <v>6498</v>
      </c>
      <c r="F3422" s="37" t="s">
        <v>7648</v>
      </c>
      <c r="G3422" s="18" t="str">
        <f t="shared" ref="G3422" si="3487">D3422</f>
        <v>Servicios fabricante- Microsoft Soporte Premier</v>
      </c>
      <c r="H3422" s="18" t="s">
        <v>119</v>
      </c>
      <c r="I3422" s="37" t="s">
        <v>67</v>
      </c>
      <c r="J3422" t="s">
        <v>6499</v>
      </c>
      <c r="K3422" t="s">
        <v>65</v>
      </c>
      <c r="L3422" t="s">
        <v>3940</v>
      </c>
      <c r="M3422" t="s">
        <v>65</v>
      </c>
      <c r="N3422" s="37" t="s">
        <v>5159</v>
      </c>
      <c r="O3422" s="37" t="s">
        <v>5171</v>
      </c>
      <c r="P3422" s="37" t="s">
        <v>1308</v>
      </c>
      <c r="Q3422" t="s">
        <v>6498</v>
      </c>
      <c r="R3422" t="s">
        <v>5160</v>
      </c>
      <c r="S3422" s="38">
        <v>59600000</v>
      </c>
      <c r="T3422" s="37">
        <v>1</v>
      </c>
      <c r="U3422" s="37">
        <v>1</v>
      </c>
      <c r="V3422" t="str">
        <f t="shared" ref="V3422" si="3488">H3422</f>
        <v>COP</v>
      </c>
    </row>
    <row r="3423" spans="1:22" x14ac:dyDescent="0.2">
      <c r="A3423" t="str">
        <f t="shared" ref="A3423" si="3489">D3423&amp;F3423&amp;E3423</f>
        <v>Servicios fabricante- Microsoft Soporte PremierMicrosoft Soporte PremierSDDI</v>
      </c>
      <c r="B3423" t="str">
        <f t="shared" ref="B3423" si="3490">E3423&amp;F3423</f>
        <v>SDDIMicrosoft Soporte Premier</v>
      </c>
      <c r="D3423" t="s">
        <v>5156</v>
      </c>
      <c r="E3423" t="s">
        <v>6500</v>
      </c>
      <c r="F3423" s="37" t="s">
        <v>7648</v>
      </c>
      <c r="G3423" s="18" t="str">
        <f t="shared" ref="G3423" si="3491">D3423</f>
        <v>Servicios fabricante- Microsoft Soporte Premier</v>
      </c>
      <c r="H3423" s="18" t="s">
        <v>119</v>
      </c>
      <c r="I3423" s="37" t="s">
        <v>67</v>
      </c>
      <c r="J3423" t="s">
        <v>6501</v>
      </c>
      <c r="K3423" t="s">
        <v>65</v>
      </c>
      <c r="L3423" t="s">
        <v>3940</v>
      </c>
      <c r="M3423" t="s">
        <v>65</v>
      </c>
      <c r="N3423" s="37" t="s">
        <v>5159</v>
      </c>
      <c r="O3423" s="37" t="s">
        <v>5171</v>
      </c>
      <c r="P3423" s="37" t="s">
        <v>1308</v>
      </c>
      <c r="Q3423" t="s">
        <v>6500</v>
      </c>
      <c r="R3423" t="s">
        <v>5160</v>
      </c>
      <c r="S3423" s="38">
        <v>18400000</v>
      </c>
      <c r="T3423" s="37">
        <v>1</v>
      </c>
      <c r="U3423" s="37">
        <v>1</v>
      </c>
      <c r="V3423" t="str">
        <f t="shared" ref="V3423" si="3492">H3423</f>
        <v>COP</v>
      </c>
    </row>
    <row r="3424" spans="1:22" x14ac:dyDescent="0.2">
      <c r="A3424" t="str">
        <f t="shared" ref="A3424" si="3493">D3424&amp;F3424&amp;E3424</f>
        <v>Servicios fabricante- Microsoft Soporte PremierMicrosoft Soporte PremierSDBT</v>
      </c>
      <c r="B3424" t="str">
        <f t="shared" ref="B3424" si="3494">E3424&amp;F3424</f>
        <v>SDBTMicrosoft Soporte Premier</v>
      </c>
      <c r="D3424" t="s">
        <v>5156</v>
      </c>
      <c r="E3424" t="s">
        <v>6502</v>
      </c>
      <c r="F3424" s="37" t="s">
        <v>7648</v>
      </c>
      <c r="G3424" s="18" t="str">
        <f t="shared" ref="G3424" si="3495">D3424</f>
        <v>Servicios fabricante- Microsoft Soporte Premier</v>
      </c>
      <c r="H3424" s="18" t="s">
        <v>119</v>
      </c>
      <c r="I3424" s="37" t="s">
        <v>67</v>
      </c>
      <c r="J3424" t="s">
        <v>6503</v>
      </c>
      <c r="K3424" t="s">
        <v>65</v>
      </c>
      <c r="L3424" t="s">
        <v>3940</v>
      </c>
      <c r="M3424" t="s">
        <v>65</v>
      </c>
      <c r="N3424" s="37" t="s">
        <v>5159</v>
      </c>
      <c r="O3424" s="37" t="s">
        <v>5171</v>
      </c>
      <c r="P3424" s="37" t="s">
        <v>1308</v>
      </c>
      <c r="Q3424" t="s">
        <v>6502</v>
      </c>
      <c r="R3424" t="s">
        <v>5160</v>
      </c>
      <c r="S3424" s="38">
        <v>15600000</v>
      </c>
      <c r="T3424" s="37">
        <v>1</v>
      </c>
      <c r="U3424" s="37">
        <v>1</v>
      </c>
      <c r="V3424" t="str">
        <f t="shared" ref="V3424" si="3496">H3424</f>
        <v>COP</v>
      </c>
    </row>
    <row r="3425" spans="1:22" x14ac:dyDescent="0.2">
      <c r="A3425" t="str">
        <f t="shared" ref="A3425" si="3497">D3425&amp;F3425&amp;E3425</f>
        <v>Servicios fabricante- Microsoft Soporte PremierMicrosoft Soporte PremierSDBR</v>
      </c>
      <c r="B3425" t="str">
        <f t="shared" ref="B3425" si="3498">E3425&amp;F3425</f>
        <v>SDBRMicrosoft Soporte Premier</v>
      </c>
      <c r="D3425" t="s">
        <v>5156</v>
      </c>
      <c r="E3425" t="s">
        <v>6504</v>
      </c>
      <c r="F3425" s="37" t="s">
        <v>7648</v>
      </c>
      <c r="G3425" s="18" t="str">
        <f t="shared" ref="G3425" si="3499">D3425</f>
        <v>Servicios fabricante- Microsoft Soporte Premier</v>
      </c>
      <c r="H3425" s="18" t="s">
        <v>119</v>
      </c>
      <c r="I3425" s="37" t="s">
        <v>67</v>
      </c>
      <c r="J3425" t="s">
        <v>6505</v>
      </c>
      <c r="K3425" t="s">
        <v>65</v>
      </c>
      <c r="L3425" t="s">
        <v>3940</v>
      </c>
      <c r="M3425" t="s">
        <v>65</v>
      </c>
      <c r="N3425" s="37" t="s">
        <v>5159</v>
      </c>
      <c r="O3425" s="37" t="s">
        <v>5171</v>
      </c>
      <c r="P3425" s="37" t="s">
        <v>1308</v>
      </c>
      <c r="Q3425" t="s">
        <v>6504</v>
      </c>
      <c r="R3425" t="s">
        <v>5160</v>
      </c>
      <c r="S3425" s="38">
        <v>15600000</v>
      </c>
      <c r="T3425" s="37">
        <v>1</v>
      </c>
      <c r="U3425" s="37">
        <v>1</v>
      </c>
      <c r="V3425" t="str">
        <f t="shared" ref="V3425" si="3500">H3425</f>
        <v>COP</v>
      </c>
    </row>
    <row r="3426" spans="1:22" x14ac:dyDescent="0.2">
      <c r="A3426" t="str">
        <f t="shared" ref="A3426" si="3501">D3426&amp;F3426&amp;E3426</f>
        <v>Servicios fabricante- Microsoft Soporte PremierMicrosoft Soporte PremierSDBL</v>
      </c>
      <c r="B3426" t="str">
        <f t="shared" ref="B3426" si="3502">E3426&amp;F3426</f>
        <v>SDBLMicrosoft Soporte Premier</v>
      </c>
      <c r="D3426" t="s">
        <v>5156</v>
      </c>
      <c r="E3426" t="s">
        <v>6506</v>
      </c>
      <c r="F3426" s="37" t="s">
        <v>7648</v>
      </c>
      <c r="G3426" s="18" t="str">
        <f t="shared" ref="G3426" si="3503">D3426</f>
        <v>Servicios fabricante- Microsoft Soporte Premier</v>
      </c>
      <c r="H3426" s="18" t="s">
        <v>119</v>
      </c>
      <c r="I3426" s="37" t="s">
        <v>67</v>
      </c>
      <c r="J3426" t="s">
        <v>6507</v>
      </c>
      <c r="K3426" t="s">
        <v>65</v>
      </c>
      <c r="L3426" t="s">
        <v>3940</v>
      </c>
      <c r="M3426" t="s">
        <v>65</v>
      </c>
      <c r="N3426" s="37" t="s">
        <v>5159</v>
      </c>
      <c r="O3426" s="37" t="s">
        <v>5171</v>
      </c>
      <c r="P3426" s="37" t="s">
        <v>1308</v>
      </c>
      <c r="Q3426" t="s">
        <v>6506</v>
      </c>
      <c r="R3426" t="s">
        <v>5160</v>
      </c>
      <c r="S3426" s="38">
        <v>86400000</v>
      </c>
      <c r="T3426" s="37">
        <v>1</v>
      </c>
      <c r="U3426" s="37">
        <v>1</v>
      </c>
      <c r="V3426" t="str">
        <f t="shared" ref="V3426" si="3504">H3426</f>
        <v>COP</v>
      </c>
    </row>
    <row r="3427" spans="1:22" x14ac:dyDescent="0.2">
      <c r="A3427" t="str">
        <f t="shared" ref="A3427" si="3505">D3427&amp;F3427&amp;E3427</f>
        <v>Servicios fabricante- Microsoft Soporte PremierMicrosoft Soporte PremierSDBE</v>
      </c>
      <c r="B3427" t="str">
        <f t="shared" ref="B3427" si="3506">E3427&amp;F3427</f>
        <v>SDBEMicrosoft Soporte Premier</v>
      </c>
      <c r="D3427" t="s">
        <v>5156</v>
      </c>
      <c r="E3427" t="s">
        <v>6508</v>
      </c>
      <c r="F3427" s="37" t="s">
        <v>7648</v>
      </c>
      <c r="G3427" s="18" t="str">
        <f t="shared" ref="G3427" si="3507">D3427</f>
        <v>Servicios fabricante- Microsoft Soporte Premier</v>
      </c>
      <c r="H3427" s="18" t="s">
        <v>119</v>
      </c>
      <c r="I3427" s="37" t="s">
        <v>67</v>
      </c>
      <c r="J3427" t="s">
        <v>6509</v>
      </c>
      <c r="K3427" t="s">
        <v>65</v>
      </c>
      <c r="L3427" t="s">
        <v>3940</v>
      </c>
      <c r="M3427" t="s">
        <v>65</v>
      </c>
      <c r="N3427" s="37" t="s">
        <v>5159</v>
      </c>
      <c r="O3427" s="37" t="s">
        <v>5171</v>
      </c>
      <c r="P3427" s="37" t="s">
        <v>1308</v>
      </c>
      <c r="Q3427" t="s">
        <v>6508</v>
      </c>
      <c r="R3427" t="s">
        <v>5160</v>
      </c>
      <c r="S3427" s="38">
        <v>31600000</v>
      </c>
      <c r="T3427" s="37">
        <v>1</v>
      </c>
      <c r="U3427" s="37">
        <v>1</v>
      </c>
      <c r="V3427" t="str">
        <f t="shared" ref="V3427" si="3508">H3427</f>
        <v>COP</v>
      </c>
    </row>
    <row r="3428" spans="1:22" x14ac:dyDescent="0.2">
      <c r="A3428" t="str">
        <f t="shared" ref="A3428" si="3509">D3428&amp;F3428&amp;E3428</f>
        <v>Servicios fabricante- Microsoft Soporte PremierMicrosoft Soporte PremierSDBC</v>
      </c>
      <c r="B3428" t="str">
        <f t="shared" ref="B3428" si="3510">E3428&amp;F3428</f>
        <v>SDBCMicrosoft Soporte Premier</v>
      </c>
      <c r="D3428" t="s">
        <v>5156</v>
      </c>
      <c r="E3428" t="s">
        <v>6510</v>
      </c>
      <c r="F3428" s="37" t="s">
        <v>7648</v>
      </c>
      <c r="G3428" s="18" t="str">
        <f t="shared" ref="G3428" si="3511">D3428</f>
        <v>Servicios fabricante- Microsoft Soporte Premier</v>
      </c>
      <c r="H3428" s="18" t="s">
        <v>119</v>
      </c>
      <c r="I3428" s="37" t="s">
        <v>67</v>
      </c>
      <c r="J3428" t="s">
        <v>6511</v>
      </c>
      <c r="K3428" t="s">
        <v>65</v>
      </c>
      <c r="L3428" t="s">
        <v>3940</v>
      </c>
      <c r="M3428" t="s">
        <v>65</v>
      </c>
      <c r="N3428" s="37" t="s">
        <v>5159</v>
      </c>
      <c r="O3428" s="37" t="s">
        <v>5171</v>
      </c>
      <c r="P3428" s="37" t="s">
        <v>1308</v>
      </c>
      <c r="Q3428" t="s">
        <v>6510</v>
      </c>
      <c r="R3428" t="s">
        <v>5160</v>
      </c>
      <c r="S3428" s="38">
        <v>15600000</v>
      </c>
      <c r="T3428" s="37">
        <v>1</v>
      </c>
      <c r="U3428" s="37">
        <v>1</v>
      </c>
      <c r="V3428" t="str">
        <f t="shared" ref="V3428" si="3512">H3428</f>
        <v>COP</v>
      </c>
    </row>
    <row r="3429" spans="1:22" x14ac:dyDescent="0.2">
      <c r="A3429" t="str">
        <f t="shared" ref="A3429" si="3513">D3429&amp;F3429&amp;E3429</f>
        <v>Servicios fabricante- Microsoft Soporte PremierMicrosoft Soporte PremierSCRA</v>
      </c>
      <c r="B3429" t="str">
        <f t="shared" ref="B3429" si="3514">E3429&amp;F3429</f>
        <v>SCRAMicrosoft Soporte Premier</v>
      </c>
      <c r="D3429" t="s">
        <v>5156</v>
      </c>
      <c r="E3429" t="s">
        <v>6512</v>
      </c>
      <c r="F3429" s="37" t="s">
        <v>7648</v>
      </c>
      <c r="G3429" s="18" t="str">
        <f t="shared" ref="G3429" si="3515">D3429</f>
        <v>Servicios fabricante- Microsoft Soporte Premier</v>
      </c>
      <c r="H3429" s="18" t="s">
        <v>119</v>
      </c>
      <c r="I3429" s="37" t="s">
        <v>67</v>
      </c>
      <c r="J3429" t="s">
        <v>6513</v>
      </c>
      <c r="K3429" t="s">
        <v>65</v>
      </c>
      <c r="L3429" t="s">
        <v>3940</v>
      </c>
      <c r="M3429" t="s">
        <v>65</v>
      </c>
      <c r="N3429" s="37" t="s">
        <v>5159</v>
      </c>
      <c r="O3429" s="37" t="s">
        <v>5171</v>
      </c>
      <c r="P3429" s="37" t="s">
        <v>1308</v>
      </c>
      <c r="Q3429" t="s">
        <v>6512</v>
      </c>
      <c r="R3429" t="s">
        <v>5160</v>
      </c>
      <c r="S3429" s="38">
        <v>80000000</v>
      </c>
      <c r="T3429" s="37">
        <v>1</v>
      </c>
      <c r="U3429" s="37">
        <v>1</v>
      </c>
      <c r="V3429" t="str">
        <f t="shared" ref="V3429" si="3516">H3429</f>
        <v>COP</v>
      </c>
    </row>
    <row r="3430" spans="1:22" x14ac:dyDescent="0.2">
      <c r="A3430" t="str">
        <f t="shared" ref="A3430" si="3517">D3430&amp;F3430&amp;E3430</f>
        <v>Servicios fabricante- Microsoft Soporte PremierMicrosoft Soporte PremierSCPS</v>
      </c>
      <c r="B3430" t="str">
        <f t="shared" ref="B3430" si="3518">E3430&amp;F3430</f>
        <v>SCPSMicrosoft Soporte Premier</v>
      </c>
      <c r="D3430" t="s">
        <v>5156</v>
      </c>
      <c r="E3430" t="s">
        <v>6514</v>
      </c>
      <c r="F3430" s="37" t="s">
        <v>7648</v>
      </c>
      <c r="G3430" s="18" t="str">
        <f t="shared" ref="G3430" si="3519">D3430</f>
        <v>Servicios fabricante- Microsoft Soporte Premier</v>
      </c>
      <c r="H3430" s="18" t="s">
        <v>119</v>
      </c>
      <c r="I3430" s="37" t="s">
        <v>67</v>
      </c>
      <c r="J3430" t="s">
        <v>6515</v>
      </c>
      <c r="K3430" t="s">
        <v>65</v>
      </c>
      <c r="L3430" t="s">
        <v>3940</v>
      </c>
      <c r="M3430" t="s">
        <v>65</v>
      </c>
      <c r="N3430" s="37" t="s">
        <v>5159</v>
      </c>
      <c r="O3430" s="37" t="s">
        <v>66</v>
      </c>
      <c r="P3430" s="37" t="s">
        <v>1308</v>
      </c>
      <c r="Q3430" t="s">
        <v>6514</v>
      </c>
      <c r="R3430" t="s">
        <v>5160</v>
      </c>
      <c r="S3430" s="38">
        <v>121200000</v>
      </c>
      <c r="T3430" s="37">
        <v>1</v>
      </c>
      <c r="U3430" s="37">
        <v>1</v>
      </c>
      <c r="V3430" t="str">
        <f t="shared" ref="V3430" si="3520">H3430</f>
        <v>COP</v>
      </c>
    </row>
    <row r="3431" spans="1:22" x14ac:dyDescent="0.2">
      <c r="A3431" t="str">
        <f t="shared" ref="A3431" si="3521">D3431&amp;F3431&amp;E3431</f>
        <v>Servicios fabricante- Microsoft Soporte PremierMicrosoft Soporte PremierSCKT</v>
      </c>
      <c r="B3431" t="str">
        <f t="shared" ref="B3431" si="3522">E3431&amp;F3431</f>
        <v>SCKTMicrosoft Soporte Premier</v>
      </c>
      <c r="D3431" t="s">
        <v>5156</v>
      </c>
      <c r="E3431" t="s">
        <v>6516</v>
      </c>
      <c r="F3431" s="37" t="s">
        <v>7648</v>
      </c>
      <c r="G3431" s="18" t="str">
        <f t="shared" ref="G3431" si="3523">D3431</f>
        <v>Servicios fabricante- Microsoft Soporte Premier</v>
      </c>
      <c r="H3431" s="18" t="s">
        <v>119</v>
      </c>
      <c r="I3431" s="37" t="s">
        <v>67</v>
      </c>
      <c r="J3431" t="s">
        <v>6517</v>
      </c>
      <c r="K3431" t="s">
        <v>65</v>
      </c>
      <c r="L3431" t="s">
        <v>3940</v>
      </c>
      <c r="M3431" t="s">
        <v>65</v>
      </c>
      <c r="N3431" s="37" t="s">
        <v>5159</v>
      </c>
      <c r="O3431" s="37" t="s">
        <v>5171</v>
      </c>
      <c r="P3431" s="37" t="s">
        <v>1308</v>
      </c>
      <c r="Q3431" t="s">
        <v>6516</v>
      </c>
      <c r="R3431" t="s">
        <v>5160</v>
      </c>
      <c r="S3431" s="38">
        <v>28800000</v>
      </c>
      <c r="T3431" s="37">
        <v>1</v>
      </c>
      <c r="U3431" s="37">
        <v>1</v>
      </c>
      <c r="V3431" t="str">
        <f t="shared" ref="V3431" si="3524">H3431</f>
        <v>COP</v>
      </c>
    </row>
    <row r="3432" spans="1:22" x14ac:dyDescent="0.2">
      <c r="A3432" t="str">
        <f t="shared" ref="A3432" si="3525">D3432&amp;F3432&amp;E3432</f>
        <v>Servicios fabricante- Microsoft Soporte PremierMicrosoft Soporte PremierSCAU</v>
      </c>
      <c r="B3432" t="str">
        <f t="shared" ref="B3432" si="3526">E3432&amp;F3432</f>
        <v>SCAUMicrosoft Soporte Premier</v>
      </c>
      <c r="D3432" t="s">
        <v>5156</v>
      </c>
      <c r="E3432" t="s">
        <v>6518</v>
      </c>
      <c r="F3432" s="37" t="s">
        <v>7648</v>
      </c>
      <c r="G3432" s="18" t="str">
        <f t="shared" ref="G3432" si="3527">D3432</f>
        <v>Servicios fabricante- Microsoft Soporte Premier</v>
      </c>
      <c r="H3432" s="18" t="s">
        <v>119</v>
      </c>
      <c r="I3432" s="37" t="s">
        <v>67</v>
      </c>
      <c r="J3432" t="s">
        <v>6519</v>
      </c>
      <c r="K3432" t="s">
        <v>65</v>
      </c>
      <c r="L3432" t="s">
        <v>3940</v>
      </c>
      <c r="M3432" t="s">
        <v>65</v>
      </c>
      <c r="N3432" s="37" t="s">
        <v>5159</v>
      </c>
      <c r="O3432" s="37" t="s">
        <v>66</v>
      </c>
      <c r="P3432" s="37" t="s">
        <v>1308</v>
      </c>
      <c r="Q3432" t="s">
        <v>6518</v>
      </c>
      <c r="R3432" t="s">
        <v>5160</v>
      </c>
      <c r="S3432" s="38">
        <v>34400000</v>
      </c>
      <c r="T3432" s="37">
        <v>1</v>
      </c>
      <c r="U3432" s="37">
        <v>1</v>
      </c>
      <c r="V3432" t="str">
        <f t="shared" ref="V3432" si="3528">H3432</f>
        <v>COP</v>
      </c>
    </row>
    <row r="3433" spans="1:22" x14ac:dyDescent="0.2">
      <c r="A3433" t="str">
        <f t="shared" ref="A3433" si="3529">D3433&amp;F3433&amp;E3433</f>
        <v>Servicios fabricante- Microsoft Soporte PremierMicrosoft Soporte PremierSCAR</v>
      </c>
      <c r="B3433" t="str">
        <f t="shared" ref="B3433" si="3530">E3433&amp;F3433</f>
        <v>SCARMicrosoft Soporte Premier</v>
      </c>
      <c r="D3433" t="s">
        <v>5156</v>
      </c>
      <c r="E3433" t="s">
        <v>6520</v>
      </c>
      <c r="F3433" s="37" t="s">
        <v>7648</v>
      </c>
      <c r="G3433" s="18" t="str">
        <f t="shared" ref="G3433" si="3531">D3433</f>
        <v>Servicios fabricante- Microsoft Soporte Premier</v>
      </c>
      <c r="H3433" s="18" t="s">
        <v>119</v>
      </c>
      <c r="I3433" s="37" t="s">
        <v>67</v>
      </c>
      <c r="J3433" t="s">
        <v>6521</v>
      </c>
      <c r="K3433" t="s">
        <v>65</v>
      </c>
      <c r="L3433" t="s">
        <v>3940</v>
      </c>
      <c r="M3433" t="s">
        <v>65</v>
      </c>
      <c r="N3433" s="37" t="s">
        <v>5159</v>
      </c>
      <c r="O3433" s="37" t="s">
        <v>66</v>
      </c>
      <c r="P3433" s="37" t="s">
        <v>1308</v>
      </c>
      <c r="Q3433" t="s">
        <v>6520</v>
      </c>
      <c r="R3433" t="s">
        <v>5160</v>
      </c>
      <c r="S3433" s="38">
        <v>15600000</v>
      </c>
      <c r="T3433" s="37">
        <v>1</v>
      </c>
      <c r="U3433" s="37">
        <v>1</v>
      </c>
      <c r="V3433" t="str">
        <f t="shared" ref="V3433" si="3532">H3433</f>
        <v>COP</v>
      </c>
    </row>
    <row r="3434" spans="1:22" x14ac:dyDescent="0.2">
      <c r="A3434" t="str">
        <f t="shared" ref="A3434" si="3533">D3434&amp;F3434&amp;E3434</f>
        <v>Servicios fabricante- Microsoft Soporte PremierMicrosoft Soporte PremierSBRL</v>
      </c>
      <c r="B3434" t="str">
        <f t="shared" ref="B3434" si="3534">E3434&amp;F3434</f>
        <v>SBRLMicrosoft Soporte Premier</v>
      </c>
      <c r="D3434" t="s">
        <v>5156</v>
      </c>
      <c r="E3434" t="s">
        <v>6522</v>
      </c>
      <c r="F3434" s="37" t="s">
        <v>7648</v>
      </c>
      <c r="G3434" s="18" t="str">
        <f t="shared" ref="G3434" si="3535">D3434</f>
        <v>Servicios fabricante- Microsoft Soporte Premier</v>
      </c>
      <c r="H3434" s="18" t="s">
        <v>119</v>
      </c>
      <c r="I3434" s="37" t="s">
        <v>67</v>
      </c>
      <c r="J3434" t="s">
        <v>6523</v>
      </c>
      <c r="K3434" t="s">
        <v>65</v>
      </c>
      <c r="L3434" t="s">
        <v>3940</v>
      </c>
      <c r="M3434" t="s">
        <v>65</v>
      </c>
      <c r="N3434" s="37" t="s">
        <v>5159</v>
      </c>
      <c r="O3434" s="37" t="s">
        <v>5171</v>
      </c>
      <c r="P3434" s="37" t="s">
        <v>1308</v>
      </c>
      <c r="Q3434" t="s">
        <v>6522</v>
      </c>
      <c r="R3434" t="s">
        <v>5160</v>
      </c>
      <c r="S3434" s="38">
        <v>86400000</v>
      </c>
      <c r="T3434" s="37">
        <v>1</v>
      </c>
      <c r="U3434" s="37">
        <v>1</v>
      </c>
      <c r="V3434" t="str">
        <f t="shared" ref="V3434" si="3536">H3434</f>
        <v>COP</v>
      </c>
    </row>
    <row r="3435" spans="1:22" x14ac:dyDescent="0.2">
      <c r="A3435" t="str">
        <f t="shared" ref="A3435" si="3537">D3435&amp;F3435&amp;E3435</f>
        <v>Servicios fabricante- Microsoft Soporte PremierMicrosoft Soporte PremierSBOR</v>
      </c>
      <c r="B3435" t="str">
        <f t="shared" ref="B3435" si="3538">E3435&amp;F3435</f>
        <v>SBORMicrosoft Soporte Premier</v>
      </c>
      <c r="D3435" t="s">
        <v>5156</v>
      </c>
      <c r="E3435" t="s">
        <v>6524</v>
      </c>
      <c r="F3435" s="37" t="s">
        <v>7648</v>
      </c>
      <c r="G3435" s="18" t="str">
        <f t="shared" ref="G3435" si="3539">D3435</f>
        <v>Servicios fabricante- Microsoft Soporte Premier</v>
      </c>
      <c r="H3435" s="18" t="s">
        <v>119</v>
      </c>
      <c r="I3435" s="37" t="s">
        <v>67</v>
      </c>
      <c r="J3435" t="s">
        <v>6525</v>
      </c>
      <c r="K3435" t="s">
        <v>65</v>
      </c>
      <c r="L3435" t="s">
        <v>3940</v>
      </c>
      <c r="M3435" t="s">
        <v>65</v>
      </c>
      <c r="N3435" s="37" t="s">
        <v>5159</v>
      </c>
      <c r="O3435" s="37" t="s">
        <v>5171</v>
      </c>
      <c r="P3435" s="37" t="s">
        <v>1308</v>
      </c>
      <c r="Q3435" t="s">
        <v>6524</v>
      </c>
      <c r="R3435" t="s">
        <v>5160</v>
      </c>
      <c r="S3435" s="38">
        <v>86000000</v>
      </c>
      <c r="T3435" s="37">
        <v>1</v>
      </c>
      <c r="U3435" s="37">
        <v>1</v>
      </c>
      <c r="V3435" t="str">
        <f t="shared" ref="V3435" si="3540">H3435</f>
        <v>COP</v>
      </c>
    </row>
    <row r="3436" spans="1:22" x14ac:dyDescent="0.2">
      <c r="A3436" t="str">
        <f t="shared" ref="A3436" si="3541">D3436&amp;F3436&amp;E3436</f>
        <v>Servicios fabricante- Microsoft Soporte PremierMicrosoft Soporte PremierSBOM</v>
      </c>
      <c r="B3436" t="str">
        <f t="shared" ref="B3436" si="3542">E3436&amp;F3436</f>
        <v>SBOMMicrosoft Soporte Premier</v>
      </c>
      <c r="D3436" t="s">
        <v>5156</v>
      </c>
      <c r="E3436" t="s">
        <v>6526</v>
      </c>
      <c r="F3436" s="37" t="s">
        <v>7648</v>
      </c>
      <c r="G3436" s="18" t="str">
        <f t="shared" ref="G3436" si="3543">D3436</f>
        <v>Servicios fabricante- Microsoft Soporte Premier</v>
      </c>
      <c r="H3436" s="18" t="s">
        <v>119</v>
      </c>
      <c r="I3436" s="37" t="s">
        <v>67</v>
      </c>
      <c r="J3436" t="s">
        <v>6527</v>
      </c>
      <c r="K3436" t="s">
        <v>65</v>
      </c>
      <c r="L3436" t="s">
        <v>3940</v>
      </c>
      <c r="M3436" t="s">
        <v>65</v>
      </c>
      <c r="N3436" s="37" t="s">
        <v>5159</v>
      </c>
      <c r="O3436" s="37" t="s">
        <v>66</v>
      </c>
      <c r="P3436" s="37" t="s">
        <v>1308</v>
      </c>
      <c r="Q3436" t="s">
        <v>6526</v>
      </c>
      <c r="R3436" t="s">
        <v>5160</v>
      </c>
      <c r="S3436" s="38">
        <v>15600000</v>
      </c>
      <c r="T3436" s="37">
        <v>1</v>
      </c>
      <c r="U3436" s="37">
        <v>1</v>
      </c>
      <c r="V3436" t="str">
        <f t="shared" ref="V3436" si="3544">H3436</f>
        <v>COP</v>
      </c>
    </row>
    <row r="3437" spans="1:22" x14ac:dyDescent="0.2">
      <c r="A3437" t="str">
        <f t="shared" ref="A3437" si="3545">D3437&amp;F3437&amp;E3437</f>
        <v>Servicios fabricante- Microsoft Soporte PremierMicrosoft Soporte PremierSBOL</v>
      </c>
      <c r="B3437" t="str">
        <f t="shared" ref="B3437" si="3546">E3437&amp;F3437</f>
        <v>SBOLMicrosoft Soporte Premier</v>
      </c>
      <c r="D3437" t="s">
        <v>5156</v>
      </c>
      <c r="E3437" t="s">
        <v>6528</v>
      </c>
      <c r="F3437" s="37" t="s">
        <v>7648</v>
      </c>
      <c r="G3437" s="18" t="str">
        <f t="shared" ref="G3437" si="3547">D3437</f>
        <v>Servicios fabricante- Microsoft Soporte Premier</v>
      </c>
      <c r="H3437" s="18" t="s">
        <v>119</v>
      </c>
      <c r="I3437" s="37" t="s">
        <v>67</v>
      </c>
      <c r="J3437" t="s">
        <v>6529</v>
      </c>
      <c r="K3437" t="s">
        <v>65</v>
      </c>
      <c r="L3437" t="s">
        <v>3940</v>
      </c>
      <c r="M3437" t="s">
        <v>65</v>
      </c>
      <c r="N3437" s="37" t="s">
        <v>5159</v>
      </c>
      <c r="O3437" s="37" t="s">
        <v>5171</v>
      </c>
      <c r="P3437" s="37" t="s">
        <v>1308</v>
      </c>
      <c r="Q3437" t="s">
        <v>6528</v>
      </c>
      <c r="R3437" t="s">
        <v>5160</v>
      </c>
      <c r="S3437" s="38">
        <v>257200000</v>
      </c>
      <c r="T3437" s="37">
        <v>1</v>
      </c>
      <c r="U3437" s="37">
        <v>1</v>
      </c>
      <c r="V3437" t="str">
        <f t="shared" ref="V3437" si="3548">H3437</f>
        <v>COP</v>
      </c>
    </row>
    <row r="3438" spans="1:22" x14ac:dyDescent="0.2">
      <c r="A3438" t="str">
        <f t="shared" ref="A3438" si="3549">D3438&amp;F3438&amp;E3438</f>
        <v>Servicios fabricante- Microsoft Soporte PremierMicrosoft Soporte PremierSBOE</v>
      </c>
      <c r="B3438" t="str">
        <f t="shared" ref="B3438" si="3550">E3438&amp;F3438</f>
        <v>SBOEMicrosoft Soporte Premier</v>
      </c>
      <c r="D3438" t="s">
        <v>5156</v>
      </c>
      <c r="E3438" t="s">
        <v>6530</v>
      </c>
      <c r="F3438" s="37" t="s">
        <v>7648</v>
      </c>
      <c r="G3438" s="18" t="str">
        <f t="shared" ref="G3438" si="3551">D3438</f>
        <v>Servicios fabricante- Microsoft Soporte Premier</v>
      </c>
      <c r="H3438" s="18" t="s">
        <v>119</v>
      </c>
      <c r="I3438" s="37" t="s">
        <v>67</v>
      </c>
      <c r="J3438" t="s">
        <v>6531</v>
      </c>
      <c r="K3438" t="s">
        <v>65</v>
      </c>
      <c r="L3438" t="s">
        <v>3940</v>
      </c>
      <c r="M3438" t="s">
        <v>65</v>
      </c>
      <c r="N3438" s="37" t="s">
        <v>5159</v>
      </c>
      <c r="O3438" s="37" t="s">
        <v>5171</v>
      </c>
      <c r="P3438" s="37" t="s">
        <v>1308</v>
      </c>
      <c r="Q3438" t="s">
        <v>6530</v>
      </c>
      <c r="R3438" t="s">
        <v>5160</v>
      </c>
      <c r="S3438" s="38">
        <v>86000000</v>
      </c>
      <c r="T3438" s="37">
        <v>1</v>
      </c>
      <c r="U3438" s="37">
        <v>1</v>
      </c>
      <c r="V3438" t="str">
        <f t="shared" ref="V3438" si="3552">H3438</f>
        <v>COP</v>
      </c>
    </row>
    <row r="3439" spans="1:22" x14ac:dyDescent="0.2">
      <c r="A3439" t="str">
        <f t="shared" ref="A3439" si="3553">D3439&amp;F3439&amp;E3439</f>
        <v>Servicios fabricante- Microsoft Soporte PremierMicrosoft Soporte PremierSBNA</v>
      </c>
      <c r="B3439" t="str">
        <f t="shared" ref="B3439" si="3554">E3439&amp;F3439</f>
        <v>SBNAMicrosoft Soporte Premier</v>
      </c>
      <c r="D3439" t="s">
        <v>5156</v>
      </c>
      <c r="E3439" t="s">
        <v>6532</v>
      </c>
      <c r="F3439" s="37" t="s">
        <v>7648</v>
      </c>
      <c r="G3439" s="18" t="str">
        <f t="shared" ref="G3439" si="3555">D3439</f>
        <v>Servicios fabricante- Microsoft Soporte Premier</v>
      </c>
      <c r="H3439" s="18" t="s">
        <v>119</v>
      </c>
      <c r="I3439" s="37" t="s">
        <v>67</v>
      </c>
      <c r="J3439" t="s">
        <v>6533</v>
      </c>
      <c r="K3439" t="s">
        <v>65</v>
      </c>
      <c r="L3439" t="s">
        <v>3940</v>
      </c>
      <c r="M3439" t="s">
        <v>65</v>
      </c>
      <c r="N3439" s="37" t="s">
        <v>5159</v>
      </c>
      <c r="O3439" s="37" t="s">
        <v>5171</v>
      </c>
      <c r="P3439" s="37" t="s">
        <v>1308</v>
      </c>
      <c r="Q3439" t="s">
        <v>6532</v>
      </c>
      <c r="R3439" t="s">
        <v>5160</v>
      </c>
      <c r="S3439" s="38">
        <v>257200000</v>
      </c>
      <c r="T3439" s="37">
        <v>1</v>
      </c>
      <c r="U3439" s="37">
        <v>1</v>
      </c>
      <c r="V3439" t="str">
        <f t="shared" ref="V3439" si="3556">H3439</f>
        <v>COP</v>
      </c>
    </row>
    <row r="3440" spans="1:22" x14ac:dyDescent="0.2">
      <c r="A3440" t="str">
        <f t="shared" ref="A3440" si="3557">D3440&amp;F3440&amp;E3440</f>
        <v>Servicios fabricante- Microsoft Soporte PremierMicrosoft Soporte PremierSBDY</v>
      </c>
      <c r="B3440" t="str">
        <f t="shared" ref="B3440" si="3558">E3440&amp;F3440</f>
        <v>SBDYMicrosoft Soporte Premier</v>
      </c>
      <c r="D3440" t="s">
        <v>5156</v>
      </c>
      <c r="E3440" t="s">
        <v>6534</v>
      </c>
      <c r="F3440" s="37" t="s">
        <v>7648</v>
      </c>
      <c r="G3440" s="18" t="str">
        <f t="shared" ref="G3440" si="3559">D3440</f>
        <v>Servicios fabricante- Microsoft Soporte Premier</v>
      </c>
      <c r="H3440" s="18" t="s">
        <v>119</v>
      </c>
      <c r="I3440" s="37" t="s">
        <v>67</v>
      </c>
      <c r="J3440" t="s">
        <v>6535</v>
      </c>
      <c r="K3440" t="s">
        <v>65</v>
      </c>
      <c r="L3440" t="s">
        <v>3940</v>
      </c>
      <c r="M3440" t="s">
        <v>65</v>
      </c>
      <c r="N3440" s="37" t="s">
        <v>5159</v>
      </c>
      <c r="O3440" s="37" t="s">
        <v>66</v>
      </c>
      <c r="P3440" s="37" t="s">
        <v>1308</v>
      </c>
      <c r="Q3440" t="s">
        <v>6534</v>
      </c>
      <c r="R3440" t="s">
        <v>5160</v>
      </c>
      <c r="S3440" s="38">
        <v>28800000</v>
      </c>
      <c r="T3440" s="37">
        <v>1</v>
      </c>
      <c r="U3440" s="37">
        <v>1</v>
      </c>
      <c r="V3440" t="str">
        <f t="shared" ref="V3440" si="3560">H3440</f>
        <v>COP</v>
      </c>
    </row>
    <row r="3441" spans="1:22" x14ac:dyDescent="0.2">
      <c r="A3441" t="str">
        <f t="shared" ref="A3441" si="3561">D3441&amp;F3441&amp;E3441</f>
        <v>Servicios fabricante- Microsoft Soporte PremierMicrosoft Soporte PremierSBDE</v>
      </c>
      <c r="B3441" t="str">
        <f t="shared" ref="B3441" si="3562">E3441&amp;F3441</f>
        <v>SBDEMicrosoft Soporte Premier</v>
      </c>
      <c r="D3441" t="s">
        <v>5156</v>
      </c>
      <c r="E3441" t="s">
        <v>6536</v>
      </c>
      <c r="F3441" s="37" t="s">
        <v>7648</v>
      </c>
      <c r="G3441" s="18" t="str">
        <f t="shared" ref="G3441" si="3563">D3441</f>
        <v>Servicios fabricante- Microsoft Soporte Premier</v>
      </c>
      <c r="H3441" s="18" t="s">
        <v>119</v>
      </c>
      <c r="I3441" s="37" t="s">
        <v>67</v>
      </c>
      <c r="J3441" t="s">
        <v>6537</v>
      </c>
      <c r="K3441" t="s">
        <v>65</v>
      </c>
      <c r="L3441" t="s">
        <v>3940</v>
      </c>
      <c r="M3441" t="s">
        <v>65</v>
      </c>
      <c r="N3441" s="37" t="s">
        <v>5159</v>
      </c>
      <c r="O3441" s="37" t="s">
        <v>5171</v>
      </c>
      <c r="P3441" s="37" t="s">
        <v>1308</v>
      </c>
      <c r="Q3441" t="s">
        <v>6536</v>
      </c>
      <c r="R3441" t="s">
        <v>5160</v>
      </c>
      <c r="S3441" s="38">
        <v>138000000</v>
      </c>
      <c r="T3441" s="37">
        <v>1</v>
      </c>
      <c r="U3441" s="37">
        <v>1</v>
      </c>
      <c r="V3441" t="str">
        <f t="shared" ref="V3441" si="3564">H3441</f>
        <v>COP</v>
      </c>
    </row>
    <row r="3442" spans="1:22" x14ac:dyDescent="0.2">
      <c r="A3442" t="str">
        <f t="shared" ref="A3442" si="3565">D3442&amp;F3442&amp;E3442</f>
        <v>Servicios fabricante- Microsoft Soporte PremierMicrosoft Soporte PremierSBDC</v>
      </c>
      <c r="B3442" t="str">
        <f t="shared" ref="B3442" si="3566">E3442&amp;F3442</f>
        <v>SBDCMicrosoft Soporte Premier</v>
      </c>
      <c r="D3442" t="s">
        <v>5156</v>
      </c>
      <c r="E3442" t="s">
        <v>6538</v>
      </c>
      <c r="F3442" s="37" t="s">
        <v>7648</v>
      </c>
      <c r="G3442" s="18" t="str">
        <f t="shared" ref="G3442" si="3567">D3442</f>
        <v>Servicios fabricante- Microsoft Soporte Premier</v>
      </c>
      <c r="H3442" s="18" t="s">
        <v>119</v>
      </c>
      <c r="I3442" s="37" t="s">
        <v>67</v>
      </c>
      <c r="J3442" t="s">
        <v>6539</v>
      </c>
      <c r="K3442" t="s">
        <v>65</v>
      </c>
      <c r="L3442" t="s">
        <v>3940</v>
      </c>
      <c r="M3442" t="s">
        <v>65</v>
      </c>
      <c r="N3442" s="37" t="s">
        <v>5159</v>
      </c>
      <c r="O3442" s="37" t="s">
        <v>5171</v>
      </c>
      <c r="P3442" s="37" t="s">
        <v>1308</v>
      </c>
      <c r="Q3442" t="s">
        <v>6538</v>
      </c>
      <c r="R3442" t="s">
        <v>5160</v>
      </c>
      <c r="S3442" s="38">
        <v>61600000</v>
      </c>
      <c r="T3442" s="37">
        <v>1</v>
      </c>
      <c r="U3442" s="37">
        <v>1</v>
      </c>
      <c r="V3442" t="str">
        <f t="shared" ref="V3442" si="3568">H3442</f>
        <v>COP</v>
      </c>
    </row>
    <row r="3443" spans="1:22" x14ac:dyDescent="0.2">
      <c r="A3443" t="str">
        <f t="shared" ref="A3443" si="3569">D3443&amp;F3443&amp;E3443</f>
        <v>Servicios fabricante- Microsoft Soporte PremierMicrosoft Soporte PremierSBDA</v>
      </c>
      <c r="B3443" t="str">
        <f t="shared" ref="B3443" si="3570">E3443&amp;F3443</f>
        <v>SBDAMicrosoft Soporte Premier</v>
      </c>
      <c r="D3443" t="s">
        <v>5156</v>
      </c>
      <c r="E3443" t="s">
        <v>6540</v>
      </c>
      <c r="F3443" s="37" t="s">
        <v>7648</v>
      </c>
      <c r="G3443" s="18" t="str">
        <f t="shared" ref="G3443" si="3571">D3443</f>
        <v>Servicios fabricante- Microsoft Soporte Premier</v>
      </c>
      <c r="H3443" s="18" t="s">
        <v>119</v>
      </c>
      <c r="I3443" s="37" t="s">
        <v>67</v>
      </c>
      <c r="J3443" t="s">
        <v>6541</v>
      </c>
      <c r="K3443" t="s">
        <v>65</v>
      </c>
      <c r="L3443" t="s">
        <v>3940</v>
      </c>
      <c r="M3443" t="s">
        <v>65</v>
      </c>
      <c r="N3443" s="37" t="s">
        <v>5159</v>
      </c>
      <c r="O3443" s="37" t="s">
        <v>5171</v>
      </c>
      <c r="P3443" s="37" t="s">
        <v>1308</v>
      </c>
      <c r="Q3443" t="s">
        <v>6540</v>
      </c>
      <c r="R3443" t="s">
        <v>5160</v>
      </c>
      <c r="S3443" s="38">
        <v>76800000</v>
      </c>
      <c r="T3443" s="37">
        <v>1</v>
      </c>
      <c r="U3443" s="37">
        <v>1</v>
      </c>
      <c r="V3443" t="str">
        <f t="shared" ref="V3443" si="3572">H3443</f>
        <v>COP</v>
      </c>
    </row>
    <row r="3444" spans="1:22" x14ac:dyDescent="0.2">
      <c r="A3444" t="str">
        <f t="shared" ref="A3444" si="3573">D3444&amp;F3444&amp;E3444</f>
        <v>Servicios fabricante- Microsoft Soporte PremierMicrosoft Soporte PremierSBBC</v>
      </c>
      <c r="B3444" t="str">
        <f t="shared" ref="B3444" si="3574">E3444&amp;F3444</f>
        <v>SBBCMicrosoft Soporte Premier</v>
      </c>
      <c r="D3444" t="s">
        <v>5156</v>
      </c>
      <c r="E3444" t="s">
        <v>6542</v>
      </c>
      <c r="F3444" s="37" t="s">
        <v>7648</v>
      </c>
      <c r="G3444" s="18" t="str">
        <f t="shared" ref="G3444" si="3575">D3444</f>
        <v>Servicios fabricante- Microsoft Soporte Premier</v>
      </c>
      <c r="H3444" s="18" t="s">
        <v>119</v>
      </c>
      <c r="I3444" s="37" t="s">
        <v>67</v>
      </c>
      <c r="J3444" t="s">
        <v>6543</v>
      </c>
      <c r="K3444" t="s">
        <v>65</v>
      </c>
      <c r="L3444" t="s">
        <v>3940</v>
      </c>
      <c r="M3444" t="s">
        <v>65</v>
      </c>
      <c r="N3444" s="37" t="s">
        <v>5159</v>
      </c>
      <c r="O3444" s="37" t="s">
        <v>5171</v>
      </c>
      <c r="P3444" s="37" t="s">
        <v>1308</v>
      </c>
      <c r="Q3444" t="s">
        <v>6542</v>
      </c>
      <c r="R3444" t="s">
        <v>5160</v>
      </c>
      <c r="S3444" s="38">
        <v>985200000</v>
      </c>
      <c r="T3444" s="37">
        <v>1</v>
      </c>
      <c r="U3444" s="37">
        <v>1</v>
      </c>
      <c r="V3444" t="str">
        <f t="shared" ref="V3444" si="3576">H3444</f>
        <v>COP</v>
      </c>
    </row>
    <row r="3445" spans="1:22" x14ac:dyDescent="0.2">
      <c r="A3445" t="str">
        <f t="shared" ref="A3445" si="3577">D3445&amp;F3445&amp;E3445</f>
        <v>Servicios fabricante- Microsoft Soporte PremierMicrosoft Soporte PremierSBAT</v>
      </c>
      <c r="B3445" t="str">
        <f t="shared" ref="B3445" si="3578">E3445&amp;F3445</f>
        <v>SBATMicrosoft Soporte Premier</v>
      </c>
      <c r="D3445" t="s">
        <v>5156</v>
      </c>
      <c r="E3445" t="s">
        <v>6544</v>
      </c>
      <c r="F3445" s="37" t="s">
        <v>7648</v>
      </c>
      <c r="G3445" s="18" t="str">
        <f t="shared" ref="G3445" si="3579">D3445</f>
        <v>Servicios fabricante- Microsoft Soporte Premier</v>
      </c>
      <c r="H3445" s="18" t="s">
        <v>119</v>
      </c>
      <c r="I3445" s="37" t="s">
        <v>67</v>
      </c>
      <c r="J3445" t="s">
        <v>6545</v>
      </c>
      <c r="K3445" t="s">
        <v>65</v>
      </c>
      <c r="L3445" t="s">
        <v>3940</v>
      </c>
      <c r="M3445" t="s">
        <v>65</v>
      </c>
      <c r="N3445" s="37" t="s">
        <v>5159</v>
      </c>
      <c r="O3445" s="37" t="s">
        <v>5171</v>
      </c>
      <c r="P3445" s="37" t="s">
        <v>1308</v>
      </c>
      <c r="Q3445" t="s">
        <v>6544</v>
      </c>
      <c r="R3445" t="s">
        <v>5160</v>
      </c>
      <c r="S3445" s="38">
        <v>31600000</v>
      </c>
      <c r="T3445" s="37">
        <v>1</v>
      </c>
      <c r="U3445" s="37">
        <v>1</v>
      </c>
      <c r="V3445" t="str">
        <f t="shared" ref="V3445" si="3580">H3445</f>
        <v>COP</v>
      </c>
    </row>
    <row r="3446" spans="1:22" x14ac:dyDescent="0.2">
      <c r="A3446" t="str">
        <f t="shared" ref="A3446" si="3581">D3446&amp;F3446&amp;E3446</f>
        <v>Servicios fabricante- Microsoft Soporte PremierMicrosoft Soporte PremierSBAR</v>
      </c>
      <c r="B3446" t="str">
        <f t="shared" ref="B3446" si="3582">E3446&amp;F3446</f>
        <v>SBARMicrosoft Soporte Premier</v>
      </c>
      <c r="D3446" t="s">
        <v>5156</v>
      </c>
      <c r="E3446" t="s">
        <v>6546</v>
      </c>
      <c r="F3446" s="37" t="s">
        <v>7648</v>
      </c>
      <c r="G3446" s="18" t="str">
        <f t="shared" ref="G3446" si="3583">D3446</f>
        <v>Servicios fabricante- Microsoft Soporte Premier</v>
      </c>
      <c r="H3446" s="18" t="s">
        <v>119</v>
      </c>
      <c r="I3446" s="37" t="s">
        <v>67</v>
      </c>
      <c r="J3446" t="s">
        <v>6547</v>
      </c>
      <c r="K3446" t="s">
        <v>65</v>
      </c>
      <c r="L3446" t="s">
        <v>3940</v>
      </c>
      <c r="M3446" t="s">
        <v>65</v>
      </c>
      <c r="N3446" s="37" t="s">
        <v>5159</v>
      </c>
      <c r="O3446" s="37" t="s">
        <v>5171</v>
      </c>
      <c r="P3446" s="37" t="s">
        <v>1308</v>
      </c>
      <c r="Q3446" t="s">
        <v>6546</v>
      </c>
      <c r="R3446" t="s">
        <v>5160</v>
      </c>
      <c r="S3446" s="38">
        <v>15600000</v>
      </c>
      <c r="T3446" s="37">
        <v>1</v>
      </c>
      <c r="U3446" s="37">
        <v>1</v>
      </c>
      <c r="V3446" t="str">
        <f t="shared" ref="V3446" si="3584">H3446</f>
        <v>COP</v>
      </c>
    </row>
    <row r="3447" spans="1:22" x14ac:dyDescent="0.2">
      <c r="A3447" t="str">
        <f t="shared" ref="A3447" si="3585">D3447&amp;F3447&amp;E3447</f>
        <v>Servicios fabricante- Microsoft Soporte PremierMicrosoft Soporte PremierSBAO</v>
      </c>
      <c r="B3447" t="str">
        <f t="shared" ref="B3447" si="3586">E3447&amp;F3447</f>
        <v>SBAOMicrosoft Soporte Premier</v>
      </c>
      <c r="D3447" t="s">
        <v>5156</v>
      </c>
      <c r="E3447" t="s">
        <v>6548</v>
      </c>
      <c r="F3447" s="37" t="s">
        <v>7648</v>
      </c>
      <c r="G3447" s="18" t="str">
        <f t="shared" ref="G3447" si="3587">D3447</f>
        <v>Servicios fabricante- Microsoft Soporte Premier</v>
      </c>
      <c r="H3447" s="18" t="s">
        <v>119</v>
      </c>
      <c r="I3447" s="37" t="s">
        <v>67</v>
      </c>
      <c r="J3447" t="s">
        <v>6549</v>
      </c>
      <c r="K3447" t="s">
        <v>65</v>
      </c>
      <c r="L3447" t="s">
        <v>3940</v>
      </c>
      <c r="M3447" t="s">
        <v>65</v>
      </c>
      <c r="N3447" s="37" t="s">
        <v>5159</v>
      </c>
      <c r="O3447" s="37" t="s">
        <v>5171</v>
      </c>
      <c r="P3447" s="37" t="s">
        <v>1308</v>
      </c>
      <c r="Q3447" t="s">
        <v>6548</v>
      </c>
      <c r="R3447" t="s">
        <v>5160</v>
      </c>
      <c r="S3447" s="38">
        <v>86400000</v>
      </c>
      <c r="T3447" s="37">
        <v>1</v>
      </c>
      <c r="U3447" s="37">
        <v>1</v>
      </c>
      <c r="V3447" t="str">
        <f t="shared" ref="V3447" si="3588">H3447</f>
        <v>COP</v>
      </c>
    </row>
    <row r="3448" spans="1:22" x14ac:dyDescent="0.2">
      <c r="A3448" t="str">
        <f t="shared" ref="A3448" si="3589">D3448&amp;F3448&amp;E3448</f>
        <v>Servicios fabricante- Microsoft Soporte PremierMicrosoft Soporte PremierSAZV</v>
      </c>
      <c r="B3448" t="str">
        <f t="shared" ref="B3448" si="3590">E3448&amp;F3448</f>
        <v>SAZVMicrosoft Soporte Premier</v>
      </c>
      <c r="D3448" t="s">
        <v>5156</v>
      </c>
      <c r="E3448" t="s">
        <v>6550</v>
      </c>
      <c r="F3448" s="37" t="s">
        <v>7648</v>
      </c>
      <c r="G3448" s="18" t="str">
        <f t="shared" ref="G3448" si="3591">D3448</f>
        <v>Servicios fabricante- Microsoft Soporte Premier</v>
      </c>
      <c r="H3448" s="18" t="s">
        <v>119</v>
      </c>
      <c r="I3448" s="37" t="s">
        <v>67</v>
      </c>
      <c r="J3448" t="s">
        <v>6551</v>
      </c>
      <c r="K3448" t="s">
        <v>65</v>
      </c>
      <c r="L3448" t="s">
        <v>3940</v>
      </c>
      <c r="M3448" t="s">
        <v>65</v>
      </c>
      <c r="N3448" s="37" t="s">
        <v>5159</v>
      </c>
      <c r="O3448" s="37" t="s">
        <v>5171</v>
      </c>
      <c r="P3448" s="37" t="s">
        <v>1308</v>
      </c>
      <c r="Q3448" t="s">
        <v>6550</v>
      </c>
      <c r="R3448" t="s">
        <v>5160</v>
      </c>
      <c r="S3448" s="38">
        <v>62544000</v>
      </c>
      <c r="T3448" s="37">
        <v>1</v>
      </c>
      <c r="U3448" s="37">
        <v>1</v>
      </c>
      <c r="V3448" t="str">
        <f t="shared" ref="V3448" si="3592">H3448</f>
        <v>COP</v>
      </c>
    </row>
    <row r="3449" spans="1:22" x14ac:dyDescent="0.2">
      <c r="A3449" t="str">
        <f t="shared" ref="A3449" si="3593">D3449&amp;F3449&amp;E3449</f>
        <v>Servicios fabricante- Microsoft Soporte PremierMicrosoft Soporte PremierSAY5</v>
      </c>
      <c r="B3449" t="str">
        <f t="shared" ref="B3449" si="3594">E3449&amp;F3449</f>
        <v>SAY5Microsoft Soporte Premier</v>
      </c>
      <c r="D3449" t="s">
        <v>5156</v>
      </c>
      <c r="E3449" t="s">
        <v>6552</v>
      </c>
      <c r="F3449" s="37" t="s">
        <v>7648</v>
      </c>
      <c r="G3449" s="18" t="str">
        <f t="shared" ref="G3449" si="3595">D3449</f>
        <v>Servicios fabricante- Microsoft Soporte Premier</v>
      </c>
      <c r="H3449" s="18" t="s">
        <v>119</v>
      </c>
      <c r="I3449" s="37" t="s">
        <v>67</v>
      </c>
      <c r="J3449" t="s">
        <v>6553</v>
      </c>
      <c r="K3449" t="s">
        <v>65</v>
      </c>
      <c r="L3449" t="s">
        <v>3940</v>
      </c>
      <c r="M3449" t="s">
        <v>65</v>
      </c>
      <c r="N3449" s="37" t="s">
        <v>5159</v>
      </c>
      <c r="O3449" s="37" t="s">
        <v>5171</v>
      </c>
      <c r="P3449" s="37" t="s">
        <v>1308</v>
      </c>
      <c r="Q3449" t="s">
        <v>6552</v>
      </c>
      <c r="R3449" t="s">
        <v>5160</v>
      </c>
      <c r="S3449" s="38">
        <v>7600000</v>
      </c>
      <c r="T3449" s="37">
        <v>1</v>
      </c>
      <c r="U3449" s="37">
        <v>1</v>
      </c>
      <c r="V3449" t="str">
        <f t="shared" ref="V3449" si="3596">H3449</f>
        <v>COP</v>
      </c>
    </row>
    <row r="3450" spans="1:22" x14ac:dyDescent="0.2">
      <c r="A3450" t="str">
        <f t="shared" ref="A3450" si="3597">D3450&amp;F3450&amp;E3450</f>
        <v>Servicios fabricante- Microsoft Soporte PremierMicrosoft Soporte PremierSAWV</v>
      </c>
      <c r="B3450" t="str">
        <f t="shared" ref="B3450" si="3598">E3450&amp;F3450</f>
        <v>SAWVMicrosoft Soporte Premier</v>
      </c>
      <c r="D3450" t="s">
        <v>5156</v>
      </c>
      <c r="E3450" t="s">
        <v>6554</v>
      </c>
      <c r="F3450" s="37" t="s">
        <v>7648</v>
      </c>
      <c r="G3450" s="18" t="str">
        <f t="shared" ref="G3450" si="3599">D3450</f>
        <v>Servicios fabricante- Microsoft Soporte Premier</v>
      </c>
      <c r="H3450" s="18" t="s">
        <v>119</v>
      </c>
      <c r="I3450" s="37" t="s">
        <v>67</v>
      </c>
      <c r="J3450" t="s">
        <v>6555</v>
      </c>
      <c r="K3450" t="s">
        <v>65</v>
      </c>
      <c r="L3450" t="s">
        <v>3940</v>
      </c>
      <c r="M3450" t="s">
        <v>65</v>
      </c>
      <c r="N3450" s="37" t="s">
        <v>5159</v>
      </c>
      <c r="O3450" s="37" t="s">
        <v>5171</v>
      </c>
      <c r="P3450" s="37" t="s">
        <v>1308</v>
      </c>
      <c r="Q3450" t="s">
        <v>6554</v>
      </c>
      <c r="R3450" t="s">
        <v>5160</v>
      </c>
      <c r="S3450" s="38">
        <v>15200000</v>
      </c>
      <c r="T3450" s="37">
        <v>1</v>
      </c>
      <c r="U3450" s="37">
        <v>1</v>
      </c>
      <c r="V3450" t="str">
        <f t="shared" ref="V3450" si="3600">H3450</f>
        <v>COP</v>
      </c>
    </row>
    <row r="3451" spans="1:22" x14ac:dyDescent="0.2">
      <c r="A3451" t="str">
        <f t="shared" ref="A3451" si="3601">D3451&amp;F3451&amp;E3451</f>
        <v>Servicios fabricante- Microsoft Soporte PremierMicrosoft Soporte PremierSAWU</v>
      </c>
      <c r="B3451" t="str">
        <f t="shared" ref="B3451" si="3602">E3451&amp;F3451</f>
        <v>SAWUMicrosoft Soporte Premier</v>
      </c>
      <c r="D3451" t="s">
        <v>5156</v>
      </c>
      <c r="E3451" t="s">
        <v>6556</v>
      </c>
      <c r="F3451" s="37" t="s">
        <v>7648</v>
      </c>
      <c r="G3451" s="18" t="str">
        <f t="shared" ref="G3451" si="3603">D3451</f>
        <v>Servicios fabricante- Microsoft Soporte Premier</v>
      </c>
      <c r="H3451" s="18" t="s">
        <v>119</v>
      </c>
      <c r="I3451" s="37" t="s">
        <v>67</v>
      </c>
      <c r="J3451" t="s">
        <v>6557</v>
      </c>
      <c r="K3451" t="s">
        <v>65</v>
      </c>
      <c r="L3451" t="s">
        <v>3940</v>
      </c>
      <c r="M3451" t="s">
        <v>65</v>
      </c>
      <c r="N3451" s="37" t="s">
        <v>5159</v>
      </c>
      <c r="O3451" s="37" t="s">
        <v>66</v>
      </c>
      <c r="P3451" s="37" t="s">
        <v>1308</v>
      </c>
      <c r="Q3451" t="s">
        <v>6556</v>
      </c>
      <c r="R3451" t="s">
        <v>5160</v>
      </c>
      <c r="S3451" s="38">
        <v>20800000</v>
      </c>
      <c r="T3451" s="37">
        <v>1</v>
      </c>
      <c r="U3451" s="37">
        <v>1</v>
      </c>
      <c r="V3451" t="str">
        <f t="shared" ref="V3451" si="3604">H3451</f>
        <v>COP</v>
      </c>
    </row>
    <row r="3452" spans="1:22" x14ac:dyDescent="0.2">
      <c r="A3452" t="str">
        <f t="shared" ref="A3452" si="3605">D3452&amp;F3452&amp;E3452</f>
        <v>Servicios fabricante- Microsoft Soporte PremierMicrosoft Soporte PremierSAWS</v>
      </c>
      <c r="B3452" t="str">
        <f t="shared" ref="B3452" si="3606">E3452&amp;F3452</f>
        <v>SAWSMicrosoft Soporte Premier</v>
      </c>
      <c r="D3452" t="s">
        <v>5156</v>
      </c>
      <c r="E3452" t="s">
        <v>6558</v>
      </c>
      <c r="F3452" s="37" t="s">
        <v>7648</v>
      </c>
      <c r="G3452" s="18" t="str">
        <f t="shared" ref="G3452" si="3607">D3452</f>
        <v>Servicios fabricante- Microsoft Soporte Premier</v>
      </c>
      <c r="H3452" s="18" t="s">
        <v>119</v>
      </c>
      <c r="I3452" s="37" t="s">
        <v>67</v>
      </c>
      <c r="J3452" t="s">
        <v>6559</v>
      </c>
      <c r="K3452" t="s">
        <v>65</v>
      </c>
      <c r="L3452" t="s">
        <v>3940</v>
      </c>
      <c r="M3452" t="s">
        <v>65</v>
      </c>
      <c r="N3452" s="37" t="s">
        <v>5159</v>
      </c>
      <c r="O3452" s="37" t="s">
        <v>66</v>
      </c>
      <c r="P3452" s="37" t="s">
        <v>1308</v>
      </c>
      <c r="Q3452" t="s">
        <v>6558</v>
      </c>
      <c r="R3452" t="s">
        <v>5160</v>
      </c>
      <c r="S3452" s="38">
        <v>92400000</v>
      </c>
      <c r="T3452" s="37">
        <v>1</v>
      </c>
      <c r="U3452" s="37">
        <v>1</v>
      </c>
      <c r="V3452" t="str">
        <f t="shared" ref="V3452" si="3608">H3452</f>
        <v>COP</v>
      </c>
    </row>
    <row r="3453" spans="1:22" x14ac:dyDescent="0.2">
      <c r="A3453" t="str">
        <f t="shared" ref="A3453" si="3609">D3453&amp;F3453&amp;E3453</f>
        <v>Servicios fabricante- Microsoft Soporte PremierMicrosoft Soporte PremierSAWQ</v>
      </c>
      <c r="B3453" t="str">
        <f t="shared" ref="B3453" si="3610">E3453&amp;F3453</f>
        <v>SAWQMicrosoft Soporte Premier</v>
      </c>
      <c r="D3453" t="s">
        <v>5156</v>
      </c>
      <c r="E3453" t="s">
        <v>6560</v>
      </c>
      <c r="F3453" s="37" t="s">
        <v>7648</v>
      </c>
      <c r="G3453" s="18" t="str">
        <f t="shared" ref="G3453" si="3611">D3453</f>
        <v>Servicios fabricante- Microsoft Soporte Premier</v>
      </c>
      <c r="H3453" s="18" t="s">
        <v>119</v>
      </c>
      <c r="I3453" s="37" t="s">
        <v>67</v>
      </c>
      <c r="J3453" t="s">
        <v>6561</v>
      </c>
      <c r="K3453" t="s">
        <v>65</v>
      </c>
      <c r="L3453" t="s">
        <v>3940</v>
      </c>
      <c r="M3453" t="s">
        <v>65</v>
      </c>
      <c r="N3453" s="37" t="s">
        <v>5159</v>
      </c>
      <c r="O3453" s="37" t="s">
        <v>66</v>
      </c>
      <c r="P3453" s="37" t="s">
        <v>1308</v>
      </c>
      <c r="Q3453" t="s">
        <v>6560</v>
      </c>
      <c r="R3453" t="s">
        <v>5160</v>
      </c>
      <c r="S3453" s="38">
        <v>92400000</v>
      </c>
      <c r="T3453" s="37">
        <v>1</v>
      </c>
      <c r="U3453" s="37">
        <v>1</v>
      </c>
      <c r="V3453" t="str">
        <f t="shared" ref="V3453" si="3612">H3453</f>
        <v>COP</v>
      </c>
    </row>
    <row r="3454" spans="1:22" x14ac:dyDescent="0.2">
      <c r="A3454" t="str">
        <f t="shared" ref="A3454" si="3613">D3454&amp;F3454&amp;E3454</f>
        <v>Servicios fabricante- Microsoft Soporte PremierMicrosoft Soporte PremierSAWJ</v>
      </c>
      <c r="B3454" t="str">
        <f t="shared" ref="B3454" si="3614">E3454&amp;F3454</f>
        <v>SAWJMicrosoft Soporte Premier</v>
      </c>
      <c r="D3454" t="s">
        <v>5156</v>
      </c>
      <c r="E3454" t="s">
        <v>6562</v>
      </c>
      <c r="F3454" s="37" t="s">
        <v>7648</v>
      </c>
      <c r="G3454" s="18" t="str">
        <f t="shared" ref="G3454" si="3615">D3454</f>
        <v>Servicios fabricante- Microsoft Soporte Premier</v>
      </c>
      <c r="H3454" s="18" t="s">
        <v>119</v>
      </c>
      <c r="I3454" s="37" t="s">
        <v>67</v>
      </c>
      <c r="J3454" t="s">
        <v>6563</v>
      </c>
      <c r="K3454" t="s">
        <v>65</v>
      </c>
      <c r="L3454" t="s">
        <v>3940</v>
      </c>
      <c r="M3454" t="s">
        <v>65</v>
      </c>
      <c r="N3454" s="37" t="s">
        <v>5159</v>
      </c>
      <c r="O3454" s="37" t="s">
        <v>66</v>
      </c>
      <c r="P3454" s="37" t="s">
        <v>1308</v>
      </c>
      <c r="Q3454" t="s">
        <v>6562</v>
      </c>
      <c r="R3454" t="s">
        <v>5160</v>
      </c>
      <c r="S3454" s="38">
        <v>92400000</v>
      </c>
      <c r="T3454" s="37">
        <v>1</v>
      </c>
      <c r="U3454" s="37">
        <v>1</v>
      </c>
      <c r="V3454" t="str">
        <f t="shared" ref="V3454" si="3616">H3454</f>
        <v>COP</v>
      </c>
    </row>
    <row r="3455" spans="1:22" x14ac:dyDescent="0.2">
      <c r="A3455" t="str">
        <f t="shared" ref="A3455" si="3617">D3455&amp;F3455&amp;E3455</f>
        <v>Servicios fabricante- Microsoft Soporte PremierMicrosoft Soporte PremierSAWG</v>
      </c>
      <c r="B3455" t="str">
        <f t="shared" ref="B3455" si="3618">E3455&amp;F3455</f>
        <v>SAWGMicrosoft Soporte Premier</v>
      </c>
      <c r="D3455" t="s">
        <v>5156</v>
      </c>
      <c r="E3455" t="s">
        <v>6564</v>
      </c>
      <c r="F3455" s="37" t="s">
        <v>7648</v>
      </c>
      <c r="G3455" s="18" t="str">
        <f t="shared" ref="G3455" si="3619">D3455</f>
        <v>Servicios fabricante- Microsoft Soporte Premier</v>
      </c>
      <c r="H3455" s="18" t="s">
        <v>119</v>
      </c>
      <c r="I3455" s="37" t="s">
        <v>67</v>
      </c>
      <c r="J3455" t="s">
        <v>6565</v>
      </c>
      <c r="K3455" t="s">
        <v>65</v>
      </c>
      <c r="L3455" t="s">
        <v>3940</v>
      </c>
      <c r="M3455" t="s">
        <v>65</v>
      </c>
      <c r="N3455" s="37" t="s">
        <v>5159</v>
      </c>
      <c r="O3455" s="37" t="s">
        <v>66</v>
      </c>
      <c r="P3455" s="37" t="s">
        <v>1308</v>
      </c>
      <c r="Q3455" t="s">
        <v>6564</v>
      </c>
      <c r="R3455" t="s">
        <v>5160</v>
      </c>
      <c r="S3455" s="38">
        <v>62400000</v>
      </c>
      <c r="T3455" s="37">
        <v>1</v>
      </c>
      <c r="U3455" s="37">
        <v>1</v>
      </c>
      <c r="V3455" t="str">
        <f t="shared" ref="V3455" si="3620">H3455</f>
        <v>COP</v>
      </c>
    </row>
    <row r="3456" spans="1:22" x14ac:dyDescent="0.2">
      <c r="A3456" t="str">
        <f t="shared" ref="A3456" si="3621">D3456&amp;F3456&amp;E3456</f>
        <v>Servicios fabricante- Microsoft Soporte PremierMicrosoft Soporte PremierSAWB</v>
      </c>
      <c r="B3456" t="str">
        <f t="shared" ref="B3456" si="3622">E3456&amp;F3456</f>
        <v>SAWBMicrosoft Soporte Premier</v>
      </c>
      <c r="D3456" t="s">
        <v>5156</v>
      </c>
      <c r="E3456" t="s">
        <v>6566</v>
      </c>
      <c r="F3456" s="37" t="s">
        <v>7648</v>
      </c>
      <c r="G3456" s="18" t="str">
        <f t="shared" ref="G3456" si="3623">D3456</f>
        <v>Servicios fabricante- Microsoft Soporte Premier</v>
      </c>
      <c r="H3456" s="18" t="s">
        <v>119</v>
      </c>
      <c r="I3456" s="37" t="s">
        <v>67</v>
      </c>
      <c r="J3456" t="s">
        <v>6567</v>
      </c>
      <c r="K3456" t="s">
        <v>65</v>
      </c>
      <c r="L3456" t="s">
        <v>3940</v>
      </c>
      <c r="M3456" t="s">
        <v>65</v>
      </c>
      <c r="N3456" s="37" t="s">
        <v>5159</v>
      </c>
      <c r="O3456" s="37" t="s">
        <v>5171</v>
      </c>
      <c r="P3456" s="37" t="s">
        <v>1308</v>
      </c>
      <c r="Q3456" t="s">
        <v>6566</v>
      </c>
      <c r="R3456" t="s">
        <v>5160</v>
      </c>
      <c r="S3456" s="38">
        <v>41600000</v>
      </c>
      <c r="T3456" s="37">
        <v>1</v>
      </c>
      <c r="U3456" s="37">
        <v>1</v>
      </c>
      <c r="V3456" t="str">
        <f t="shared" ref="V3456" si="3624">H3456</f>
        <v>COP</v>
      </c>
    </row>
    <row r="3457" spans="1:22" x14ac:dyDescent="0.2">
      <c r="A3457" t="str">
        <f t="shared" ref="A3457" si="3625">D3457&amp;F3457&amp;E3457</f>
        <v>Servicios fabricante- Microsoft Soporte PremierMicrosoft Soporte PremierSATU5</v>
      </c>
      <c r="B3457" t="str">
        <f t="shared" ref="B3457" si="3626">E3457&amp;F3457</f>
        <v>SATU5Microsoft Soporte Premier</v>
      </c>
      <c r="D3457" t="s">
        <v>5156</v>
      </c>
      <c r="E3457" t="s">
        <v>6568</v>
      </c>
      <c r="F3457" s="37" t="s">
        <v>7648</v>
      </c>
      <c r="G3457" s="18" t="str">
        <f t="shared" ref="G3457" si="3627">D3457</f>
        <v>Servicios fabricante- Microsoft Soporte Premier</v>
      </c>
      <c r="H3457" s="18" t="s">
        <v>119</v>
      </c>
      <c r="I3457" s="37" t="s">
        <v>67</v>
      </c>
      <c r="J3457" t="s">
        <v>6569</v>
      </c>
      <c r="K3457" t="s">
        <v>210</v>
      </c>
      <c r="L3457" t="s">
        <v>3940</v>
      </c>
      <c r="M3457" t="s">
        <v>65</v>
      </c>
      <c r="N3457" s="37" t="s">
        <v>5159</v>
      </c>
      <c r="O3457" s="37" t="s">
        <v>5171</v>
      </c>
      <c r="P3457" s="37" t="s">
        <v>1308</v>
      </c>
      <c r="Q3457" t="s">
        <v>6568</v>
      </c>
      <c r="R3457" t="s">
        <v>5160</v>
      </c>
      <c r="S3457" s="38">
        <v>0</v>
      </c>
      <c r="T3457" s="37">
        <v>1</v>
      </c>
      <c r="U3457" s="37">
        <v>1</v>
      </c>
      <c r="V3457" t="str">
        <f t="shared" ref="V3457" si="3628">H3457</f>
        <v>COP</v>
      </c>
    </row>
    <row r="3458" spans="1:22" x14ac:dyDescent="0.2">
      <c r="A3458" t="str">
        <f t="shared" ref="A3458" si="3629">D3458&amp;F3458&amp;E3458</f>
        <v>Servicios fabricante- Microsoft Soporte PremierMicrosoft Soporte PremierSATU4</v>
      </c>
      <c r="B3458" t="str">
        <f t="shared" ref="B3458" si="3630">E3458&amp;F3458</f>
        <v>SATU4Microsoft Soporte Premier</v>
      </c>
      <c r="D3458" t="s">
        <v>5156</v>
      </c>
      <c r="E3458" t="s">
        <v>6570</v>
      </c>
      <c r="F3458" s="37" t="s">
        <v>7648</v>
      </c>
      <c r="G3458" s="18" t="str">
        <f t="shared" ref="G3458" si="3631">D3458</f>
        <v>Servicios fabricante- Microsoft Soporte Premier</v>
      </c>
      <c r="H3458" s="18" t="s">
        <v>119</v>
      </c>
      <c r="I3458" s="37" t="s">
        <v>67</v>
      </c>
      <c r="J3458" t="s">
        <v>6571</v>
      </c>
      <c r="K3458" t="s">
        <v>5386</v>
      </c>
      <c r="L3458" t="s">
        <v>3940</v>
      </c>
      <c r="M3458" t="s">
        <v>65</v>
      </c>
      <c r="N3458" s="37" t="s">
        <v>5159</v>
      </c>
      <c r="O3458" s="37" t="s">
        <v>5171</v>
      </c>
      <c r="P3458" s="37" t="s">
        <v>1308</v>
      </c>
      <c r="Q3458" t="s">
        <v>6570</v>
      </c>
      <c r="R3458" t="s">
        <v>5160</v>
      </c>
      <c r="S3458" s="38">
        <v>1506070896</v>
      </c>
      <c r="T3458" s="37">
        <v>1</v>
      </c>
      <c r="U3458" s="37">
        <v>1</v>
      </c>
      <c r="V3458" t="str">
        <f t="shared" ref="V3458" si="3632">H3458</f>
        <v>COP</v>
      </c>
    </row>
    <row r="3459" spans="1:22" x14ac:dyDescent="0.2">
      <c r="A3459" t="str">
        <f t="shared" ref="A3459" si="3633">D3459&amp;F3459&amp;E3459</f>
        <v>Servicios fabricante- Microsoft Soporte PremierMicrosoft Soporte PremierSATU3</v>
      </c>
      <c r="B3459" t="str">
        <f t="shared" ref="B3459" si="3634">E3459&amp;F3459</f>
        <v>SATU3Microsoft Soporte Premier</v>
      </c>
      <c r="D3459" t="s">
        <v>5156</v>
      </c>
      <c r="E3459" t="s">
        <v>6572</v>
      </c>
      <c r="F3459" s="37" t="s">
        <v>7648</v>
      </c>
      <c r="G3459" s="18" t="str">
        <f t="shared" ref="G3459" si="3635">D3459</f>
        <v>Servicios fabricante- Microsoft Soporte Premier</v>
      </c>
      <c r="H3459" s="18" t="s">
        <v>119</v>
      </c>
      <c r="I3459" s="37" t="s">
        <v>67</v>
      </c>
      <c r="J3459" t="s">
        <v>6573</v>
      </c>
      <c r="K3459" t="s">
        <v>5386</v>
      </c>
      <c r="L3459" t="s">
        <v>3940</v>
      </c>
      <c r="M3459" t="s">
        <v>65</v>
      </c>
      <c r="N3459" s="37" t="s">
        <v>5159</v>
      </c>
      <c r="O3459" s="37" t="s">
        <v>5171</v>
      </c>
      <c r="P3459" s="37" t="s">
        <v>1308</v>
      </c>
      <c r="Q3459" t="s">
        <v>6572</v>
      </c>
      <c r="R3459" t="s">
        <v>5160</v>
      </c>
      <c r="S3459" s="38">
        <v>1137632284.8</v>
      </c>
      <c r="T3459" s="37">
        <v>1</v>
      </c>
      <c r="U3459" s="37">
        <v>1</v>
      </c>
      <c r="V3459" t="str">
        <f t="shared" ref="V3459" si="3636">H3459</f>
        <v>COP</v>
      </c>
    </row>
    <row r="3460" spans="1:22" x14ac:dyDescent="0.2">
      <c r="A3460" t="str">
        <f t="shared" ref="A3460" si="3637">D3460&amp;F3460&amp;E3460</f>
        <v>Servicios fabricante- Microsoft Soporte PremierMicrosoft Soporte PremierSATU2</v>
      </c>
      <c r="B3460" t="str">
        <f t="shared" ref="B3460" si="3638">E3460&amp;F3460</f>
        <v>SATU2Microsoft Soporte Premier</v>
      </c>
      <c r="D3460" t="s">
        <v>5156</v>
      </c>
      <c r="E3460" t="s">
        <v>6574</v>
      </c>
      <c r="F3460" s="37" t="s">
        <v>7648</v>
      </c>
      <c r="G3460" s="18" t="str">
        <f t="shared" ref="G3460" si="3639">D3460</f>
        <v>Servicios fabricante- Microsoft Soporte Premier</v>
      </c>
      <c r="H3460" s="18" t="s">
        <v>119</v>
      </c>
      <c r="I3460" s="37" t="s">
        <v>67</v>
      </c>
      <c r="J3460" t="s">
        <v>6575</v>
      </c>
      <c r="K3460" t="s">
        <v>5386</v>
      </c>
      <c r="L3460" t="s">
        <v>3940</v>
      </c>
      <c r="M3460" t="s">
        <v>65</v>
      </c>
      <c r="N3460" s="37" t="s">
        <v>5159</v>
      </c>
      <c r="O3460" s="37" t="s">
        <v>5171</v>
      </c>
      <c r="P3460" s="37" t="s">
        <v>1308</v>
      </c>
      <c r="Q3460" t="s">
        <v>6574</v>
      </c>
      <c r="R3460" t="s">
        <v>5160</v>
      </c>
      <c r="S3460" s="38">
        <v>762895478.39999998</v>
      </c>
      <c r="T3460" s="37">
        <v>1</v>
      </c>
      <c r="U3460" s="37">
        <v>1</v>
      </c>
      <c r="V3460" t="str">
        <f t="shared" ref="V3460" si="3640">H3460</f>
        <v>COP</v>
      </c>
    </row>
    <row r="3461" spans="1:22" x14ac:dyDescent="0.2">
      <c r="A3461" t="str">
        <f t="shared" ref="A3461" si="3641">D3461&amp;F3461&amp;E3461</f>
        <v>Servicios fabricante- Microsoft Soporte PremierMicrosoft Soporte PremierSATU1</v>
      </c>
      <c r="B3461" t="str">
        <f t="shared" ref="B3461" si="3642">E3461&amp;F3461</f>
        <v>SATU1Microsoft Soporte Premier</v>
      </c>
      <c r="D3461" t="s">
        <v>5156</v>
      </c>
      <c r="E3461" t="s">
        <v>6576</v>
      </c>
      <c r="F3461" s="37" t="s">
        <v>7648</v>
      </c>
      <c r="G3461" s="18" t="str">
        <f t="shared" ref="G3461" si="3643">D3461</f>
        <v>Servicios fabricante- Microsoft Soporte Premier</v>
      </c>
      <c r="H3461" s="18" t="s">
        <v>119</v>
      </c>
      <c r="I3461" s="37" t="s">
        <v>67</v>
      </c>
      <c r="J3461" t="s">
        <v>6577</v>
      </c>
      <c r="K3461" t="s">
        <v>5386</v>
      </c>
      <c r="L3461" t="s">
        <v>3940</v>
      </c>
      <c r="M3461" t="s">
        <v>65</v>
      </c>
      <c r="N3461" s="37" t="s">
        <v>5159</v>
      </c>
      <c r="O3461" s="37" t="s">
        <v>5171</v>
      </c>
      <c r="P3461" s="37" t="s">
        <v>1308</v>
      </c>
      <c r="Q3461" t="s">
        <v>6576</v>
      </c>
      <c r="R3461" t="s">
        <v>5160</v>
      </c>
      <c r="S3461" s="38">
        <v>381860476.80000001</v>
      </c>
      <c r="T3461" s="37">
        <v>1</v>
      </c>
      <c r="U3461" s="37">
        <v>1</v>
      </c>
      <c r="V3461" t="str">
        <f t="shared" ref="V3461" si="3644">H3461</f>
        <v>COP</v>
      </c>
    </row>
    <row r="3462" spans="1:22" x14ac:dyDescent="0.2">
      <c r="A3462" t="str">
        <f t="shared" ref="A3462" si="3645">D3462&amp;F3462&amp;E3462</f>
        <v>Servicios fabricante- Microsoft Soporte PremierMicrosoft Soporte PremierSATO</v>
      </c>
      <c r="B3462" t="str">
        <f t="shared" ref="B3462" si="3646">E3462&amp;F3462</f>
        <v>SATOMicrosoft Soporte Premier</v>
      </c>
      <c r="D3462" t="s">
        <v>5156</v>
      </c>
      <c r="E3462" t="s">
        <v>6578</v>
      </c>
      <c r="F3462" s="37" t="s">
        <v>7648</v>
      </c>
      <c r="G3462" s="18" t="str">
        <f t="shared" ref="G3462" si="3647">D3462</f>
        <v>Servicios fabricante- Microsoft Soporte Premier</v>
      </c>
      <c r="H3462" s="18" t="s">
        <v>119</v>
      </c>
      <c r="I3462" s="37" t="s">
        <v>67</v>
      </c>
      <c r="J3462" t="s">
        <v>6579</v>
      </c>
      <c r="K3462" t="s">
        <v>65</v>
      </c>
      <c r="L3462" t="s">
        <v>3940</v>
      </c>
      <c r="M3462" t="s">
        <v>65</v>
      </c>
      <c r="N3462" s="37" t="s">
        <v>5159</v>
      </c>
      <c r="O3462" s="37" t="s">
        <v>66</v>
      </c>
      <c r="P3462" s="37" t="s">
        <v>1308</v>
      </c>
      <c r="Q3462" t="s">
        <v>6578</v>
      </c>
      <c r="R3462" t="s">
        <v>5160</v>
      </c>
      <c r="S3462" s="38">
        <v>28000000</v>
      </c>
      <c r="T3462" s="37">
        <v>1</v>
      </c>
      <c r="U3462" s="37">
        <v>1</v>
      </c>
      <c r="V3462" t="str">
        <f t="shared" ref="V3462" si="3648">H3462</f>
        <v>COP</v>
      </c>
    </row>
    <row r="3463" spans="1:22" x14ac:dyDescent="0.2">
      <c r="A3463" t="str">
        <f t="shared" ref="A3463" si="3649">D3463&amp;F3463&amp;E3463</f>
        <v>Servicios fabricante- Microsoft Soporte PremierMicrosoft Soporte PremierSATD</v>
      </c>
      <c r="B3463" t="str">
        <f t="shared" ref="B3463" si="3650">E3463&amp;F3463</f>
        <v>SATDMicrosoft Soporte Premier</v>
      </c>
      <c r="D3463" t="s">
        <v>5156</v>
      </c>
      <c r="E3463" t="s">
        <v>6580</v>
      </c>
      <c r="F3463" s="37" t="s">
        <v>7648</v>
      </c>
      <c r="G3463" s="18" t="str">
        <f t="shared" ref="G3463" si="3651">D3463</f>
        <v>Servicios fabricante- Microsoft Soporte Premier</v>
      </c>
      <c r="H3463" s="18" t="s">
        <v>119</v>
      </c>
      <c r="I3463" s="37" t="s">
        <v>67</v>
      </c>
      <c r="J3463" t="s">
        <v>6581</v>
      </c>
      <c r="K3463" t="s">
        <v>65</v>
      </c>
      <c r="L3463" t="s">
        <v>3940</v>
      </c>
      <c r="M3463" t="s">
        <v>65</v>
      </c>
      <c r="N3463" s="37" t="s">
        <v>5159</v>
      </c>
      <c r="O3463" s="37" t="s">
        <v>5171</v>
      </c>
      <c r="P3463" s="37" t="s">
        <v>1308</v>
      </c>
      <c r="Q3463" t="s">
        <v>6580</v>
      </c>
      <c r="R3463" t="s">
        <v>5160</v>
      </c>
      <c r="S3463" s="38">
        <v>92800000</v>
      </c>
      <c r="T3463" s="37">
        <v>1</v>
      </c>
      <c r="U3463" s="37">
        <v>1</v>
      </c>
      <c r="V3463" t="str">
        <f t="shared" ref="V3463" si="3652">H3463</f>
        <v>COP</v>
      </c>
    </row>
    <row r="3464" spans="1:22" x14ac:dyDescent="0.2">
      <c r="A3464" t="str">
        <f t="shared" ref="A3464" si="3653">D3464&amp;F3464&amp;E3464</f>
        <v>Servicios fabricante- Microsoft Soporte PremierMicrosoft Soporte PremierSATC</v>
      </c>
      <c r="B3464" t="str">
        <f t="shared" ref="B3464" si="3654">E3464&amp;F3464</f>
        <v>SATCMicrosoft Soporte Premier</v>
      </c>
      <c r="D3464" t="s">
        <v>5156</v>
      </c>
      <c r="E3464" t="s">
        <v>6582</v>
      </c>
      <c r="F3464" s="37" t="s">
        <v>7648</v>
      </c>
      <c r="G3464" s="18" t="str">
        <f t="shared" ref="G3464" si="3655">D3464</f>
        <v>Servicios fabricante- Microsoft Soporte Premier</v>
      </c>
      <c r="H3464" s="18" t="s">
        <v>119</v>
      </c>
      <c r="I3464" s="37" t="s">
        <v>67</v>
      </c>
      <c r="J3464" t="s">
        <v>6583</v>
      </c>
      <c r="K3464" t="s">
        <v>65</v>
      </c>
      <c r="L3464" t="s">
        <v>3940</v>
      </c>
      <c r="M3464" t="s">
        <v>65</v>
      </c>
      <c r="N3464" s="37" t="s">
        <v>5159</v>
      </c>
      <c r="O3464" s="37" t="s">
        <v>5171</v>
      </c>
      <c r="P3464" s="37" t="s">
        <v>1308</v>
      </c>
      <c r="Q3464" t="s">
        <v>6582</v>
      </c>
      <c r="R3464" t="s">
        <v>5160</v>
      </c>
      <c r="S3464" s="38">
        <v>74800000</v>
      </c>
      <c r="T3464" s="37">
        <v>1</v>
      </c>
      <c r="U3464" s="37">
        <v>1</v>
      </c>
      <c r="V3464" t="str">
        <f t="shared" ref="V3464" si="3656">H3464</f>
        <v>COP</v>
      </c>
    </row>
    <row r="3465" spans="1:22" x14ac:dyDescent="0.2">
      <c r="A3465" t="str">
        <f t="shared" ref="A3465" si="3657">D3465&amp;F3465&amp;E3465</f>
        <v>Servicios fabricante- Microsoft Soporte PremierMicrosoft Soporte PremierSASV</v>
      </c>
      <c r="B3465" t="str">
        <f t="shared" ref="B3465" si="3658">E3465&amp;F3465</f>
        <v>SASVMicrosoft Soporte Premier</v>
      </c>
      <c r="D3465" t="s">
        <v>5156</v>
      </c>
      <c r="E3465" t="s">
        <v>6584</v>
      </c>
      <c r="F3465" s="37" t="s">
        <v>7648</v>
      </c>
      <c r="G3465" s="18" t="str">
        <f t="shared" ref="G3465" si="3659">D3465</f>
        <v>Servicios fabricante- Microsoft Soporte Premier</v>
      </c>
      <c r="H3465" s="18" t="s">
        <v>119</v>
      </c>
      <c r="I3465" s="37" t="s">
        <v>67</v>
      </c>
      <c r="J3465" t="s">
        <v>6585</v>
      </c>
      <c r="K3465" t="s">
        <v>65</v>
      </c>
      <c r="L3465" t="s">
        <v>3940</v>
      </c>
      <c r="M3465" t="s">
        <v>65</v>
      </c>
      <c r="N3465" s="37" t="s">
        <v>5159</v>
      </c>
      <c r="O3465" s="37" t="s">
        <v>5171</v>
      </c>
      <c r="P3465" s="37" t="s">
        <v>1308</v>
      </c>
      <c r="Q3465" t="s">
        <v>6584</v>
      </c>
      <c r="R3465" t="s">
        <v>5160</v>
      </c>
      <c r="S3465" s="38">
        <v>56800000</v>
      </c>
      <c r="T3465" s="37">
        <v>1</v>
      </c>
      <c r="U3465" s="37">
        <v>1</v>
      </c>
      <c r="V3465" t="str">
        <f t="shared" ref="V3465" si="3660">H3465</f>
        <v>COP</v>
      </c>
    </row>
    <row r="3466" spans="1:22" x14ac:dyDescent="0.2">
      <c r="A3466" t="str">
        <f t="shared" ref="A3466" si="3661">D3466&amp;F3466&amp;E3466</f>
        <v>Servicios fabricante- Microsoft Soporte PremierMicrosoft Soporte PremierSAPZ</v>
      </c>
      <c r="B3466" t="str">
        <f t="shared" ref="B3466" si="3662">E3466&amp;F3466</f>
        <v>SAPZMicrosoft Soporte Premier</v>
      </c>
      <c r="D3466" t="s">
        <v>5156</v>
      </c>
      <c r="E3466" t="s">
        <v>6586</v>
      </c>
      <c r="F3466" s="37" t="s">
        <v>7648</v>
      </c>
      <c r="G3466" s="18" t="str">
        <f t="shared" ref="G3466" si="3663">D3466</f>
        <v>Servicios fabricante- Microsoft Soporte Premier</v>
      </c>
      <c r="H3466" s="18" t="s">
        <v>119</v>
      </c>
      <c r="I3466" s="37" t="s">
        <v>67</v>
      </c>
      <c r="J3466" t="s">
        <v>6587</v>
      </c>
      <c r="K3466" t="s">
        <v>65</v>
      </c>
      <c r="L3466" t="s">
        <v>3940</v>
      </c>
      <c r="M3466" t="s">
        <v>65</v>
      </c>
      <c r="N3466" s="37" t="s">
        <v>5159</v>
      </c>
      <c r="O3466" s="37" t="s">
        <v>5171</v>
      </c>
      <c r="P3466" s="37" t="s">
        <v>1308</v>
      </c>
      <c r="Q3466" t="s">
        <v>6586</v>
      </c>
      <c r="R3466" t="s">
        <v>5160</v>
      </c>
      <c r="S3466" s="38">
        <v>82800000</v>
      </c>
      <c r="T3466" s="37">
        <v>1</v>
      </c>
      <c r="U3466" s="37">
        <v>1</v>
      </c>
      <c r="V3466" t="str">
        <f t="shared" ref="V3466" si="3664">H3466</f>
        <v>COP</v>
      </c>
    </row>
    <row r="3467" spans="1:22" x14ac:dyDescent="0.2">
      <c r="A3467" t="str">
        <f t="shared" ref="A3467" si="3665">D3467&amp;F3467&amp;E3467</f>
        <v>Servicios fabricante- Microsoft Soporte PremierMicrosoft Soporte PremierSAPY</v>
      </c>
      <c r="B3467" t="str">
        <f t="shared" ref="B3467" si="3666">E3467&amp;F3467</f>
        <v>SAPYMicrosoft Soporte Premier</v>
      </c>
      <c r="D3467" t="s">
        <v>5156</v>
      </c>
      <c r="E3467" t="s">
        <v>6588</v>
      </c>
      <c r="F3467" s="37" t="s">
        <v>7648</v>
      </c>
      <c r="G3467" s="18" t="str">
        <f t="shared" ref="G3467" si="3667">D3467</f>
        <v>Servicios fabricante- Microsoft Soporte Premier</v>
      </c>
      <c r="H3467" s="18" t="s">
        <v>119</v>
      </c>
      <c r="I3467" s="37" t="s">
        <v>67</v>
      </c>
      <c r="J3467" t="s">
        <v>6589</v>
      </c>
      <c r="K3467" t="s">
        <v>65</v>
      </c>
      <c r="L3467" t="s">
        <v>3940</v>
      </c>
      <c r="M3467" t="s">
        <v>65</v>
      </c>
      <c r="N3467" s="37" t="s">
        <v>5159</v>
      </c>
      <c r="O3467" s="37" t="s">
        <v>5171</v>
      </c>
      <c r="P3467" s="37" t="s">
        <v>1308</v>
      </c>
      <c r="Q3467" t="s">
        <v>6588</v>
      </c>
      <c r="R3467" t="s">
        <v>5160</v>
      </c>
      <c r="S3467" s="38">
        <v>82800000</v>
      </c>
      <c r="T3467" s="37">
        <v>1</v>
      </c>
      <c r="U3467" s="37">
        <v>1</v>
      </c>
      <c r="V3467" t="str">
        <f t="shared" ref="V3467" si="3668">H3467</f>
        <v>COP</v>
      </c>
    </row>
    <row r="3468" spans="1:22" x14ac:dyDescent="0.2">
      <c r="A3468" t="str">
        <f t="shared" ref="A3468" si="3669">D3468&amp;F3468&amp;E3468</f>
        <v>Servicios fabricante- Microsoft Soporte PremierMicrosoft Soporte PremierSAPV</v>
      </c>
      <c r="B3468" t="str">
        <f t="shared" ref="B3468" si="3670">E3468&amp;F3468</f>
        <v>SAPVMicrosoft Soporte Premier</v>
      </c>
      <c r="D3468" t="s">
        <v>5156</v>
      </c>
      <c r="E3468" t="s">
        <v>6590</v>
      </c>
      <c r="F3468" s="37" t="s">
        <v>7648</v>
      </c>
      <c r="G3468" s="18" t="str">
        <f t="shared" ref="G3468" si="3671">D3468</f>
        <v>Servicios fabricante- Microsoft Soporte Premier</v>
      </c>
      <c r="H3468" s="18" t="s">
        <v>119</v>
      </c>
      <c r="I3468" s="37" t="s">
        <v>67</v>
      </c>
      <c r="J3468" t="s">
        <v>6591</v>
      </c>
      <c r="K3468" t="s">
        <v>65</v>
      </c>
      <c r="L3468" t="s">
        <v>3940</v>
      </c>
      <c r="M3468" t="s">
        <v>65</v>
      </c>
      <c r="N3468" s="37" t="s">
        <v>5159</v>
      </c>
      <c r="O3468" s="37" t="s">
        <v>5171</v>
      </c>
      <c r="P3468" s="37" t="s">
        <v>1308</v>
      </c>
      <c r="Q3468" t="s">
        <v>6590</v>
      </c>
      <c r="R3468" t="s">
        <v>5160</v>
      </c>
      <c r="S3468" s="38">
        <v>62400000</v>
      </c>
      <c r="T3468" s="37">
        <v>1</v>
      </c>
      <c r="U3468" s="37">
        <v>1</v>
      </c>
      <c r="V3468" t="str">
        <f t="shared" ref="V3468" si="3672">H3468</f>
        <v>COP</v>
      </c>
    </row>
    <row r="3469" spans="1:22" x14ac:dyDescent="0.2">
      <c r="A3469" t="str">
        <f t="shared" ref="A3469" si="3673">D3469&amp;F3469&amp;E3469</f>
        <v>Servicios fabricante- Microsoft Soporte PremierMicrosoft Soporte PremierSAPT</v>
      </c>
      <c r="B3469" t="str">
        <f t="shared" ref="B3469" si="3674">E3469&amp;F3469</f>
        <v>SAPTMicrosoft Soporte Premier</v>
      </c>
      <c r="D3469" t="s">
        <v>5156</v>
      </c>
      <c r="E3469" t="s">
        <v>6592</v>
      </c>
      <c r="F3469" s="37" t="s">
        <v>7648</v>
      </c>
      <c r="G3469" s="18" t="str">
        <f t="shared" ref="G3469" si="3675">D3469</f>
        <v>Servicios fabricante- Microsoft Soporte Premier</v>
      </c>
      <c r="H3469" s="18" t="s">
        <v>119</v>
      </c>
      <c r="I3469" s="37" t="s">
        <v>67</v>
      </c>
      <c r="J3469" t="s">
        <v>6593</v>
      </c>
      <c r="K3469" t="s">
        <v>65</v>
      </c>
      <c r="L3469" t="s">
        <v>3940</v>
      </c>
      <c r="M3469" t="s">
        <v>65</v>
      </c>
      <c r="N3469" s="37" t="s">
        <v>5159</v>
      </c>
      <c r="O3469" s="37" t="s">
        <v>5171</v>
      </c>
      <c r="P3469" s="37" t="s">
        <v>1308</v>
      </c>
      <c r="Q3469" t="s">
        <v>6592</v>
      </c>
      <c r="R3469" t="s">
        <v>5160</v>
      </c>
      <c r="S3469" s="38">
        <v>62400000</v>
      </c>
      <c r="T3469" s="37">
        <v>1</v>
      </c>
      <c r="U3469" s="37">
        <v>1</v>
      </c>
      <c r="V3469" t="str">
        <f t="shared" ref="V3469" si="3676">H3469</f>
        <v>COP</v>
      </c>
    </row>
    <row r="3470" spans="1:22" x14ac:dyDescent="0.2">
      <c r="A3470" t="str">
        <f t="shared" ref="A3470" si="3677">D3470&amp;F3470&amp;E3470</f>
        <v>Servicios fabricante- Microsoft Soporte PremierMicrosoft Soporte PremierSAPR</v>
      </c>
      <c r="B3470" t="str">
        <f t="shared" ref="B3470" si="3678">E3470&amp;F3470</f>
        <v>SAPRMicrosoft Soporte Premier</v>
      </c>
      <c r="D3470" t="s">
        <v>5156</v>
      </c>
      <c r="E3470" t="s">
        <v>6594</v>
      </c>
      <c r="F3470" s="37" t="s">
        <v>7648</v>
      </c>
      <c r="G3470" s="18" t="str">
        <f t="shared" ref="G3470" si="3679">D3470</f>
        <v>Servicios fabricante- Microsoft Soporte Premier</v>
      </c>
      <c r="H3470" s="18" t="s">
        <v>119</v>
      </c>
      <c r="I3470" s="37" t="s">
        <v>67</v>
      </c>
      <c r="J3470" t="s">
        <v>6595</v>
      </c>
      <c r="K3470" t="s">
        <v>65</v>
      </c>
      <c r="L3470" t="s">
        <v>3940</v>
      </c>
      <c r="M3470" t="s">
        <v>65</v>
      </c>
      <c r="N3470" s="37" t="s">
        <v>5159</v>
      </c>
      <c r="O3470" s="37" t="s">
        <v>5171</v>
      </c>
      <c r="P3470" s="37" t="s">
        <v>1308</v>
      </c>
      <c r="Q3470" t="s">
        <v>6594</v>
      </c>
      <c r="R3470" t="s">
        <v>5160</v>
      </c>
      <c r="S3470" s="38">
        <v>82800000</v>
      </c>
      <c r="T3470" s="37">
        <v>1</v>
      </c>
      <c r="U3470" s="37">
        <v>1</v>
      </c>
      <c r="V3470" t="str">
        <f t="shared" ref="V3470" si="3680">H3470</f>
        <v>COP</v>
      </c>
    </row>
    <row r="3471" spans="1:22" x14ac:dyDescent="0.2">
      <c r="A3471" t="str">
        <f t="shared" ref="A3471" si="3681">D3471&amp;F3471&amp;E3471</f>
        <v>Servicios fabricante- Microsoft Soporte PremierMicrosoft Soporte PremierSAPP</v>
      </c>
      <c r="B3471" t="str">
        <f t="shared" ref="B3471" si="3682">E3471&amp;F3471</f>
        <v>SAPPMicrosoft Soporte Premier</v>
      </c>
      <c r="D3471" t="s">
        <v>5156</v>
      </c>
      <c r="E3471" t="s">
        <v>6596</v>
      </c>
      <c r="F3471" s="37" t="s">
        <v>7648</v>
      </c>
      <c r="G3471" s="18" t="str">
        <f t="shared" ref="G3471" si="3683">D3471</f>
        <v>Servicios fabricante- Microsoft Soporte Premier</v>
      </c>
      <c r="H3471" s="18" t="s">
        <v>119</v>
      </c>
      <c r="I3471" s="37" t="s">
        <v>67</v>
      </c>
      <c r="J3471" t="s">
        <v>6597</v>
      </c>
      <c r="K3471" t="s">
        <v>65</v>
      </c>
      <c r="L3471" t="s">
        <v>3940</v>
      </c>
      <c r="M3471" t="s">
        <v>65</v>
      </c>
      <c r="N3471" s="37" t="s">
        <v>5159</v>
      </c>
      <c r="O3471" s="37" t="s">
        <v>5171</v>
      </c>
      <c r="P3471" s="37" t="s">
        <v>1308</v>
      </c>
      <c r="Q3471" t="s">
        <v>6596</v>
      </c>
      <c r="R3471" t="s">
        <v>5160</v>
      </c>
      <c r="S3471" s="38">
        <v>62400000</v>
      </c>
      <c r="T3471" s="37">
        <v>1</v>
      </c>
      <c r="U3471" s="37">
        <v>1</v>
      </c>
      <c r="V3471" t="str">
        <f t="shared" ref="V3471" si="3684">H3471</f>
        <v>COP</v>
      </c>
    </row>
    <row r="3472" spans="1:22" x14ac:dyDescent="0.2">
      <c r="A3472" t="str">
        <f t="shared" ref="A3472" si="3685">D3472&amp;F3472&amp;E3472</f>
        <v>Servicios fabricante- Microsoft Soporte PremierMicrosoft Soporte PremierSAPN</v>
      </c>
      <c r="B3472" t="str">
        <f t="shared" ref="B3472" si="3686">E3472&amp;F3472</f>
        <v>SAPNMicrosoft Soporte Premier</v>
      </c>
      <c r="D3472" t="s">
        <v>5156</v>
      </c>
      <c r="E3472" t="s">
        <v>6598</v>
      </c>
      <c r="F3472" s="37" t="s">
        <v>7648</v>
      </c>
      <c r="G3472" s="18" t="str">
        <f t="shared" ref="G3472" si="3687">D3472</f>
        <v>Servicios fabricante- Microsoft Soporte Premier</v>
      </c>
      <c r="H3472" s="18" t="s">
        <v>119</v>
      </c>
      <c r="I3472" s="37" t="s">
        <v>67</v>
      </c>
      <c r="J3472" t="s">
        <v>6599</v>
      </c>
      <c r="K3472" t="s">
        <v>65</v>
      </c>
      <c r="L3472" t="s">
        <v>3940</v>
      </c>
      <c r="M3472" t="s">
        <v>65</v>
      </c>
      <c r="N3472" s="37" t="s">
        <v>5159</v>
      </c>
      <c r="O3472" s="37" t="s">
        <v>5171</v>
      </c>
      <c r="P3472" s="37" t="s">
        <v>1308</v>
      </c>
      <c r="Q3472" t="s">
        <v>6598</v>
      </c>
      <c r="R3472" t="s">
        <v>5160</v>
      </c>
      <c r="S3472" s="38">
        <v>103600000</v>
      </c>
      <c r="T3472" s="37">
        <v>1</v>
      </c>
      <c r="U3472" s="37">
        <v>1</v>
      </c>
      <c r="V3472" t="str">
        <f t="shared" ref="V3472" si="3688">H3472</f>
        <v>COP</v>
      </c>
    </row>
    <row r="3473" spans="1:22" x14ac:dyDescent="0.2">
      <c r="A3473" t="str">
        <f t="shared" ref="A3473" si="3689">D3473&amp;F3473&amp;E3473</f>
        <v>Servicios fabricante- Microsoft Soporte PremierMicrosoft Soporte PremierSAPM</v>
      </c>
      <c r="B3473" t="str">
        <f t="shared" ref="B3473" si="3690">E3473&amp;F3473</f>
        <v>SAPMMicrosoft Soporte Premier</v>
      </c>
      <c r="D3473" t="s">
        <v>5156</v>
      </c>
      <c r="E3473" t="s">
        <v>6600</v>
      </c>
      <c r="F3473" s="37" t="s">
        <v>7648</v>
      </c>
      <c r="G3473" s="18" t="str">
        <f t="shared" ref="G3473" si="3691">D3473</f>
        <v>Servicios fabricante- Microsoft Soporte Premier</v>
      </c>
      <c r="H3473" s="18" t="s">
        <v>119</v>
      </c>
      <c r="I3473" s="37" t="s">
        <v>67</v>
      </c>
      <c r="J3473" t="s">
        <v>6601</v>
      </c>
      <c r="K3473" t="s">
        <v>65</v>
      </c>
      <c r="L3473" t="s">
        <v>3940</v>
      </c>
      <c r="M3473" t="s">
        <v>65</v>
      </c>
      <c r="N3473" s="37" t="s">
        <v>5159</v>
      </c>
      <c r="O3473" s="37" t="s">
        <v>5171</v>
      </c>
      <c r="P3473" s="37" t="s">
        <v>1308</v>
      </c>
      <c r="Q3473" t="s">
        <v>6600</v>
      </c>
      <c r="R3473" t="s">
        <v>5160</v>
      </c>
      <c r="S3473" s="38">
        <v>82800000</v>
      </c>
      <c r="T3473" s="37">
        <v>1</v>
      </c>
      <c r="U3473" s="37">
        <v>1</v>
      </c>
      <c r="V3473" t="str">
        <f t="shared" ref="V3473" si="3692">H3473</f>
        <v>COP</v>
      </c>
    </row>
    <row r="3474" spans="1:22" x14ac:dyDescent="0.2">
      <c r="A3474" t="str">
        <f t="shared" ref="A3474" si="3693">D3474&amp;F3474&amp;E3474</f>
        <v>Servicios fabricante- Microsoft Soporte PremierMicrosoft Soporte PremierSAPL</v>
      </c>
      <c r="B3474" t="str">
        <f t="shared" ref="B3474" si="3694">E3474&amp;F3474</f>
        <v>SAPLMicrosoft Soporte Premier</v>
      </c>
      <c r="D3474" t="s">
        <v>5156</v>
      </c>
      <c r="E3474" t="s">
        <v>6602</v>
      </c>
      <c r="F3474" s="37" t="s">
        <v>7648</v>
      </c>
      <c r="G3474" s="18" t="str">
        <f t="shared" ref="G3474" si="3695">D3474</f>
        <v>Servicios fabricante- Microsoft Soporte Premier</v>
      </c>
      <c r="H3474" s="18" t="s">
        <v>119</v>
      </c>
      <c r="I3474" s="37" t="s">
        <v>67</v>
      </c>
      <c r="J3474" t="s">
        <v>6603</v>
      </c>
      <c r="K3474" t="s">
        <v>65</v>
      </c>
      <c r="L3474" t="s">
        <v>3940</v>
      </c>
      <c r="M3474" t="s">
        <v>65</v>
      </c>
      <c r="N3474" s="37" t="s">
        <v>5159</v>
      </c>
      <c r="O3474" s="37" t="s">
        <v>5171</v>
      </c>
      <c r="P3474" s="37" t="s">
        <v>1308</v>
      </c>
      <c r="Q3474" t="s">
        <v>6602</v>
      </c>
      <c r="R3474" t="s">
        <v>5160</v>
      </c>
      <c r="S3474" s="38">
        <v>62400000</v>
      </c>
      <c r="T3474" s="37">
        <v>1</v>
      </c>
      <c r="U3474" s="37">
        <v>1</v>
      </c>
      <c r="V3474" t="str">
        <f t="shared" ref="V3474" si="3696">H3474</f>
        <v>COP</v>
      </c>
    </row>
    <row r="3475" spans="1:22" x14ac:dyDescent="0.2">
      <c r="A3475" t="str">
        <f t="shared" ref="A3475" si="3697">D3475&amp;F3475&amp;E3475</f>
        <v>Servicios fabricante- Microsoft Soporte PremierMicrosoft Soporte PremierSAPE</v>
      </c>
      <c r="B3475" t="str">
        <f t="shared" ref="B3475" si="3698">E3475&amp;F3475</f>
        <v>SAPEMicrosoft Soporte Premier</v>
      </c>
      <c r="D3475" t="s">
        <v>5156</v>
      </c>
      <c r="E3475" t="s">
        <v>6604</v>
      </c>
      <c r="F3475" s="37" t="s">
        <v>7648</v>
      </c>
      <c r="G3475" s="18" t="str">
        <f t="shared" ref="G3475" si="3699">D3475</f>
        <v>Servicios fabricante- Microsoft Soporte Premier</v>
      </c>
      <c r="H3475" s="18" t="s">
        <v>119</v>
      </c>
      <c r="I3475" s="37" t="s">
        <v>67</v>
      </c>
      <c r="J3475" t="s">
        <v>6605</v>
      </c>
      <c r="K3475" t="s">
        <v>65</v>
      </c>
      <c r="L3475" t="s">
        <v>3940</v>
      </c>
      <c r="M3475" t="s">
        <v>65</v>
      </c>
      <c r="N3475" s="37" t="s">
        <v>5159</v>
      </c>
      <c r="O3475" s="37" t="s">
        <v>5171</v>
      </c>
      <c r="P3475" s="37" t="s">
        <v>1308</v>
      </c>
      <c r="Q3475" t="s">
        <v>6604</v>
      </c>
      <c r="R3475" t="s">
        <v>5160</v>
      </c>
      <c r="S3475" s="38">
        <v>62400000</v>
      </c>
      <c r="T3475" s="37">
        <v>1</v>
      </c>
      <c r="U3475" s="37">
        <v>1</v>
      </c>
      <c r="V3475" t="str">
        <f t="shared" ref="V3475" si="3700">H3475</f>
        <v>COP</v>
      </c>
    </row>
    <row r="3476" spans="1:22" x14ac:dyDescent="0.2">
      <c r="A3476" t="str">
        <f t="shared" ref="A3476" si="3701">D3476&amp;F3476&amp;E3476</f>
        <v>Servicios fabricante- Microsoft Soporte PremierMicrosoft Soporte PremierSAPC</v>
      </c>
      <c r="B3476" t="str">
        <f t="shared" ref="B3476" si="3702">E3476&amp;F3476</f>
        <v>SAPCMicrosoft Soporte Premier</v>
      </c>
      <c r="D3476" t="s">
        <v>5156</v>
      </c>
      <c r="E3476" t="s">
        <v>6606</v>
      </c>
      <c r="F3476" s="37" t="s">
        <v>7648</v>
      </c>
      <c r="G3476" s="18" t="str">
        <f t="shared" ref="G3476" si="3703">D3476</f>
        <v>Servicios fabricante- Microsoft Soporte Premier</v>
      </c>
      <c r="H3476" s="18" t="s">
        <v>119</v>
      </c>
      <c r="I3476" s="37" t="s">
        <v>67</v>
      </c>
      <c r="J3476" t="s">
        <v>6607</v>
      </c>
      <c r="K3476" t="s">
        <v>65</v>
      </c>
      <c r="L3476" t="s">
        <v>3940</v>
      </c>
      <c r="M3476" t="s">
        <v>65</v>
      </c>
      <c r="N3476" s="37" t="s">
        <v>5159</v>
      </c>
      <c r="O3476" s="37" t="s">
        <v>5171</v>
      </c>
      <c r="P3476" s="37" t="s">
        <v>1308</v>
      </c>
      <c r="Q3476" t="s">
        <v>6606</v>
      </c>
      <c r="R3476" t="s">
        <v>5160</v>
      </c>
      <c r="S3476" s="38">
        <v>41600000</v>
      </c>
      <c r="T3476" s="37">
        <v>1</v>
      </c>
      <c r="U3476" s="37">
        <v>1</v>
      </c>
      <c r="V3476" t="str">
        <f t="shared" ref="V3476" si="3704">H3476</f>
        <v>COP</v>
      </c>
    </row>
    <row r="3477" spans="1:22" x14ac:dyDescent="0.2">
      <c r="A3477" t="str">
        <f t="shared" ref="A3477" si="3705">D3477&amp;F3477&amp;E3477</f>
        <v>Servicios fabricante- Microsoft Soporte PremierMicrosoft Soporte PremierSAPB</v>
      </c>
      <c r="B3477" t="str">
        <f t="shared" ref="B3477" si="3706">E3477&amp;F3477</f>
        <v>SAPBMicrosoft Soporte Premier</v>
      </c>
      <c r="D3477" t="s">
        <v>5156</v>
      </c>
      <c r="E3477" t="s">
        <v>6608</v>
      </c>
      <c r="F3477" s="37" t="s">
        <v>7648</v>
      </c>
      <c r="G3477" s="18" t="str">
        <f t="shared" ref="G3477" si="3707">D3477</f>
        <v>Servicios fabricante- Microsoft Soporte Premier</v>
      </c>
      <c r="H3477" s="18" t="s">
        <v>119</v>
      </c>
      <c r="I3477" s="37" t="s">
        <v>67</v>
      </c>
      <c r="J3477" t="s">
        <v>6609</v>
      </c>
      <c r="K3477" t="s">
        <v>65</v>
      </c>
      <c r="L3477" t="s">
        <v>3940</v>
      </c>
      <c r="M3477" t="s">
        <v>65</v>
      </c>
      <c r="N3477" s="37" t="s">
        <v>5159</v>
      </c>
      <c r="O3477" s="37" t="s">
        <v>5171</v>
      </c>
      <c r="P3477" s="37" t="s">
        <v>1308</v>
      </c>
      <c r="Q3477" t="s">
        <v>6608</v>
      </c>
      <c r="R3477" t="s">
        <v>5160</v>
      </c>
      <c r="S3477" s="38">
        <v>62400000</v>
      </c>
      <c r="T3477" s="37">
        <v>1</v>
      </c>
      <c r="U3477" s="37">
        <v>1</v>
      </c>
      <c r="V3477" t="str">
        <f t="shared" ref="V3477" si="3708">H3477</f>
        <v>COP</v>
      </c>
    </row>
    <row r="3478" spans="1:22" x14ac:dyDescent="0.2">
      <c r="A3478" t="str">
        <f t="shared" ref="A3478" si="3709">D3478&amp;F3478&amp;E3478</f>
        <v>Servicios fabricante- Microsoft Soporte PremierMicrosoft Soporte PremierSAPA</v>
      </c>
      <c r="B3478" t="str">
        <f t="shared" ref="B3478" si="3710">E3478&amp;F3478</f>
        <v>SAPAMicrosoft Soporte Premier</v>
      </c>
      <c r="D3478" t="s">
        <v>5156</v>
      </c>
      <c r="E3478" t="s">
        <v>6610</v>
      </c>
      <c r="F3478" s="37" t="s">
        <v>7648</v>
      </c>
      <c r="G3478" s="18" t="str">
        <f t="shared" ref="G3478" si="3711">D3478</f>
        <v>Servicios fabricante- Microsoft Soporte Premier</v>
      </c>
      <c r="H3478" s="18" t="s">
        <v>119</v>
      </c>
      <c r="I3478" s="37" t="s">
        <v>67</v>
      </c>
      <c r="J3478" t="s">
        <v>6611</v>
      </c>
      <c r="K3478" t="s">
        <v>65</v>
      </c>
      <c r="L3478" t="s">
        <v>3940</v>
      </c>
      <c r="M3478" t="s">
        <v>65</v>
      </c>
      <c r="N3478" s="37" t="s">
        <v>5159</v>
      </c>
      <c r="O3478" s="37" t="s">
        <v>5171</v>
      </c>
      <c r="P3478" s="37" t="s">
        <v>1308</v>
      </c>
      <c r="Q3478" t="s">
        <v>6610</v>
      </c>
      <c r="R3478" t="s">
        <v>5160</v>
      </c>
      <c r="S3478" s="38">
        <v>80000000</v>
      </c>
      <c r="T3478" s="37">
        <v>1</v>
      </c>
      <c r="U3478" s="37">
        <v>1</v>
      </c>
      <c r="V3478" t="str">
        <f t="shared" ref="V3478" si="3712">H3478</f>
        <v>COP</v>
      </c>
    </row>
    <row r="3479" spans="1:22" x14ac:dyDescent="0.2">
      <c r="A3479" t="str">
        <f t="shared" ref="A3479" si="3713">D3479&amp;F3479&amp;E3479</f>
        <v>Servicios fabricante- Microsoft Soporte PremierMicrosoft Soporte PremierSAOG</v>
      </c>
      <c r="B3479" t="str">
        <f t="shared" ref="B3479" si="3714">E3479&amp;F3479</f>
        <v>SAOGMicrosoft Soporte Premier</v>
      </c>
      <c r="D3479" t="s">
        <v>5156</v>
      </c>
      <c r="E3479" t="s">
        <v>6612</v>
      </c>
      <c r="F3479" s="37" t="s">
        <v>7648</v>
      </c>
      <c r="G3479" s="18" t="str">
        <f t="shared" ref="G3479" si="3715">D3479</f>
        <v>Servicios fabricante- Microsoft Soporte Premier</v>
      </c>
      <c r="H3479" s="18" t="s">
        <v>119</v>
      </c>
      <c r="I3479" s="37" t="s">
        <v>67</v>
      </c>
      <c r="J3479" t="s">
        <v>6613</v>
      </c>
      <c r="K3479" t="s">
        <v>65</v>
      </c>
      <c r="L3479" t="s">
        <v>3940</v>
      </c>
      <c r="M3479" t="s">
        <v>65</v>
      </c>
      <c r="N3479" s="37" t="s">
        <v>5159</v>
      </c>
      <c r="O3479" s="37" t="s">
        <v>5171</v>
      </c>
      <c r="P3479" s="37" t="s">
        <v>1308</v>
      </c>
      <c r="Q3479" t="s">
        <v>6612</v>
      </c>
      <c r="R3479" t="s">
        <v>5160</v>
      </c>
      <c r="S3479" s="38">
        <v>74800000</v>
      </c>
      <c r="T3479" s="37">
        <v>1</v>
      </c>
      <c r="U3479" s="37">
        <v>1</v>
      </c>
      <c r="V3479" t="str">
        <f t="shared" ref="V3479" si="3716">H3479</f>
        <v>COP</v>
      </c>
    </row>
    <row r="3480" spans="1:22" x14ac:dyDescent="0.2">
      <c r="A3480" t="str">
        <f t="shared" ref="A3480" si="3717">D3480&amp;F3480&amp;E3480</f>
        <v>Servicios fabricante- Microsoft Soporte PremierMicrosoft Soporte PremierSAO3</v>
      </c>
      <c r="B3480" t="str">
        <f t="shared" ref="B3480" si="3718">E3480&amp;F3480</f>
        <v>SAO3Microsoft Soporte Premier</v>
      </c>
      <c r="D3480" t="s">
        <v>5156</v>
      </c>
      <c r="E3480" t="s">
        <v>6614</v>
      </c>
      <c r="F3480" s="37" t="s">
        <v>7648</v>
      </c>
      <c r="G3480" s="18" t="str">
        <f t="shared" ref="G3480" si="3719">D3480</f>
        <v>Servicios fabricante- Microsoft Soporte Premier</v>
      </c>
      <c r="H3480" s="18" t="s">
        <v>119</v>
      </c>
      <c r="I3480" s="37" t="s">
        <v>67</v>
      </c>
      <c r="J3480" t="s">
        <v>6615</v>
      </c>
      <c r="K3480" t="s">
        <v>65</v>
      </c>
      <c r="L3480" t="s">
        <v>3940</v>
      </c>
      <c r="M3480" t="s">
        <v>65</v>
      </c>
      <c r="N3480" s="37" t="s">
        <v>5159</v>
      </c>
      <c r="O3480" s="37" t="s">
        <v>5171</v>
      </c>
      <c r="P3480" s="37" t="s">
        <v>1308</v>
      </c>
      <c r="Q3480" t="s">
        <v>6614</v>
      </c>
      <c r="R3480" t="s">
        <v>5160</v>
      </c>
      <c r="S3480" s="38">
        <v>82800000</v>
      </c>
      <c r="T3480" s="37">
        <v>1</v>
      </c>
      <c r="U3480" s="37">
        <v>1</v>
      </c>
      <c r="V3480" t="str">
        <f t="shared" ref="V3480" si="3720">H3480</f>
        <v>COP</v>
      </c>
    </row>
    <row r="3481" spans="1:22" x14ac:dyDescent="0.2">
      <c r="A3481" t="str">
        <f t="shared" ref="A3481" si="3721">D3481&amp;F3481&amp;E3481</f>
        <v>Servicios fabricante- Microsoft Soporte PremierMicrosoft Soporte PremierSANW</v>
      </c>
      <c r="B3481" t="str">
        <f t="shared" ref="B3481" si="3722">E3481&amp;F3481</f>
        <v>SANWMicrosoft Soporte Premier</v>
      </c>
      <c r="D3481" t="s">
        <v>5156</v>
      </c>
      <c r="E3481" t="s">
        <v>6616</v>
      </c>
      <c r="F3481" s="37" t="s">
        <v>7648</v>
      </c>
      <c r="G3481" s="18" t="str">
        <f t="shared" ref="G3481" si="3723">D3481</f>
        <v>Servicios fabricante- Microsoft Soporte Premier</v>
      </c>
      <c r="H3481" s="18" t="s">
        <v>119</v>
      </c>
      <c r="I3481" s="37" t="s">
        <v>67</v>
      </c>
      <c r="J3481" t="s">
        <v>6617</v>
      </c>
      <c r="K3481" t="s">
        <v>65</v>
      </c>
      <c r="L3481" t="s">
        <v>3940</v>
      </c>
      <c r="M3481" t="s">
        <v>65</v>
      </c>
      <c r="N3481" s="37" t="s">
        <v>5159</v>
      </c>
      <c r="O3481" s="37" t="s">
        <v>66</v>
      </c>
      <c r="P3481" s="37" t="s">
        <v>1308</v>
      </c>
      <c r="Q3481" t="s">
        <v>6616</v>
      </c>
      <c r="R3481" t="s">
        <v>5160</v>
      </c>
      <c r="S3481" s="38">
        <v>69200000</v>
      </c>
      <c r="T3481" s="37">
        <v>1</v>
      </c>
      <c r="U3481" s="37">
        <v>1</v>
      </c>
      <c r="V3481" t="str">
        <f t="shared" ref="V3481" si="3724">H3481</f>
        <v>COP</v>
      </c>
    </row>
    <row r="3482" spans="1:22" x14ac:dyDescent="0.2">
      <c r="A3482" t="str">
        <f t="shared" ref="A3482" si="3725">D3482&amp;F3482&amp;E3482</f>
        <v>Servicios fabricante- Microsoft Soporte PremierMicrosoft Soporte PremierSANO</v>
      </c>
      <c r="B3482" t="str">
        <f t="shared" ref="B3482" si="3726">E3482&amp;F3482</f>
        <v>SANOMicrosoft Soporte Premier</v>
      </c>
      <c r="D3482" t="s">
        <v>5156</v>
      </c>
      <c r="E3482" t="s">
        <v>6618</v>
      </c>
      <c r="F3482" s="37" t="s">
        <v>7648</v>
      </c>
      <c r="G3482" s="18" t="str">
        <f t="shared" ref="G3482" si="3727">D3482</f>
        <v>Servicios fabricante- Microsoft Soporte Premier</v>
      </c>
      <c r="H3482" s="18" t="s">
        <v>119</v>
      </c>
      <c r="I3482" s="37" t="s">
        <v>67</v>
      </c>
      <c r="J3482" t="s">
        <v>6619</v>
      </c>
      <c r="K3482" t="s">
        <v>65</v>
      </c>
      <c r="L3482" t="s">
        <v>3940</v>
      </c>
      <c r="M3482" t="s">
        <v>65</v>
      </c>
      <c r="N3482" s="37" t="s">
        <v>5159</v>
      </c>
      <c r="O3482" s="37" t="s">
        <v>5171</v>
      </c>
      <c r="P3482" s="37" t="s">
        <v>1308</v>
      </c>
      <c r="Q3482" t="s">
        <v>6618</v>
      </c>
      <c r="R3482" t="s">
        <v>5160</v>
      </c>
      <c r="S3482" s="38">
        <v>38000000</v>
      </c>
      <c r="T3482" s="37">
        <v>1</v>
      </c>
      <c r="U3482" s="37">
        <v>1</v>
      </c>
      <c r="V3482" t="str">
        <f t="shared" ref="V3482" si="3728">H3482</f>
        <v>COP</v>
      </c>
    </row>
    <row r="3483" spans="1:22" x14ac:dyDescent="0.2">
      <c r="A3483" t="str">
        <f t="shared" ref="A3483" si="3729">D3483&amp;F3483&amp;E3483</f>
        <v>Servicios fabricante- Microsoft Soporte PremierMicrosoft Soporte PremierSANE</v>
      </c>
      <c r="B3483" t="str">
        <f t="shared" ref="B3483" si="3730">E3483&amp;F3483</f>
        <v>SANEMicrosoft Soporte Premier</v>
      </c>
      <c r="D3483" t="s">
        <v>5156</v>
      </c>
      <c r="E3483" t="s">
        <v>6620</v>
      </c>
      <c r="F3483" s="37" t="s">
        <v>7648</v>
      </c>
      <c r="G3483" s="18" t="str">
        <f t="shared" ref="G3483" si="3731">D3483</f>
        <v>Servicios fabricante- Microsoft Soporte Premier</v>
      </c>
      <c r="H3483" s="18" t="s">
        <v>119</v>
      </c>
      <c r="I3483" s="37" t="s">
        <v>67</v>
      </c>
      <c r="J3483" t="s">
        <v>6621</v>
      </c>
      <c r="K3483" t="s">
        <v>65</v>
      </c>
      <c r="L3483" t="s">
        <v>3940</v>
      </c>
      <c r="M3483" t="s">
        <v>65</v>
      </c>
      <c r="N3483" s="37" t="s">
        <v>5159</v>
      </c>
      <c r="O3483" s="37" t="s">
        <v>5171</v>
      </c>
      <c r="P3483" s="37" t="s">
        <v>1308</v>
      </c>
      <c r="Q3483" t="s">
        <v>6620</v>
      </c>
      <c r="R3483" t="s">
        <v>5160</v>
      </c>
      <c r="S3483" s="38">
        <v>167200000</v>
      </c>
      <c r="T3483" s="37">
        <v>1</v>
      </c>
      <c r="U3483" s="37">
        <v>1</v>
      </c>
      <c r="V3483" t="str">
        <f t="shared" ref="V3483" si="3732">H3483</f>
        <v>COP</v>
      </c>
    </row>
    <row r="3484" spans="1:22" x14ac:dyDescent="0.2">
      <c r="A3484" t="str">
        <f t="shared" ref="A3484" si="3733">D3484&amp;F3484&amp;E3484</f>
        <v>Servicios fabricante- Microsoft Soporte PremierMicrosoft Soporte PremierSANC</v>
      </c>
      <c r="B3484" t="str">
        <f t="shared" ref="B3484" si="3734">E3484&amp;F3484</f>
        <v>SANCMicrosoft Soporte Premier</v>
      </c>
      <c r="D3484" t="s">
        <v>5156</v>
      </c>
      <c r="E3484" t="s">
        <v>6622</v>
      </c>
      <c r="F3484" s="37" t="s">
        <v>7648</v>
      </c>
      <c r="G3484" s="18" t="str">
        <f t="shared" ref="G3484" si="3735">D3484</f>
        <v>Servicios fabricante- Microsoft Soporte Premier</v>
      </c>
      <c r="H3484" s="18" t="s">
        <v>119</v>
      </c>
      <c r="I3484" s="37" t="s">
        <v>67</v>
      </c>
      <c r="J3484" t="s">
        <v>6623</v>
      </c>
      <c r="K3484" t="s">
        <v>65</v>
      </c>
      <c r="L3484" t="s">
        <v>3940</v>
      </c>
      <c r="M3484" t="s">
        <v>65</v>
      </c>
      <c r="N3484" s="37" t="s">
        <v>5159</v>
      </c>
      <c r="O3484" s="37" t="s">
        <v>66</v>
      </c>
      <c r="P3484" s="37" t="s">
        <v>1308</v>
      </c>
      <c r="Q3484" t="s">
        <v>6622</v>
      </c>
      <c r="R3484" t="s">
        <v>5160</v>
      </c>
      <c r="S3484" s="38">
        <v>78400000</v>
      </c>
      <c r="T3484" s="37">
        <v>1</v>
      </c>
      <c r="U3484" s="37">
        <v>1</v>
      </c>
      <c r="V3484" t="str">
        <f t="shared" ref="V3484" si="3736">H3484</f>
        <v>COP</v>
      </c>
    </row>
    <row r="3485" spans="1:22" x14ac:dyDescent="0.2">
      <c r="A3485" t="str">
        <f t="shared" ref="A3485" si="3737">D3485&amp;F3485&amp;E3485</f>
        <v>Servicios fabricante- Microsoft Soporte PremierMicrosoft Soporte PremierSAN6</v>
      </c>
      <c r="B3485" t="str">
        <f t="shared" ref="B3485" si="3738">E3485&amp;F3485</f>
        <v>SAN6Microsoft Soporte Premier</v>
      </c>
      <c r="D3485" t="s">
        <v>5156</v>
      </c>
      <c r="E3485" t="s">
        <v>6624</v>
      </c>
      <c r="F3485" s="37" t="s">
        <v>7648</v>
      </c>
      <c r="G3485" s="18" t="str">
        <f t="shared" ref="G3485" si="3739">D3485</f>
        <v>Servicios fabricante- Microsoft Soporte Premier</v>
      </c>
      <c r="H3485" s="18" t="s">
        <v>119</v>
      </c>
      <c r="I3485" s="37" t="s">
        <v>67</v>
      </c>
      <c r="J3485" t="s">
        <v>6625</v>
      </c>
      <c r="K3485" t="s">
        <v>65</v>
      </c>
      <c r="L3485" t="s">
        <v>3940</v>
      </c>
      <c r="M3485" t="s">
        <v>65</v>
      </c>
      <c r="N3485" s="37" t="s">
        <v>5159</v>
      </c>
      <c r="O3485" s="37" t="s">
        <v>66</v>
      </c>
      <c r="P3485" s="37" t="s">
        <v>1308</v>
      </c>
      <c r="Q3485" t="s">
        <v>6624</v>
      </c>
      <c r="R3485" t="s">
        <v>5160</v>
      </c>
      <c r="S3485" s="38">
        <v>68800000</v>
      </c>
      <c r="T3485" s="37">
        <v>1</v>
      </c>
      <c r="U3485" s="37">
        <v>1</v>
      </c>
      <c r="V3485" t="str">
        <f t="shared" ref="V3485" si="3740">H3485</f>
        <v>COP</v>
      </c>
    </row>
    <row r="3486" spans="1:22" x14ac:dyDescent="0.2">
      <c r="A3486" t="str">
        <f t="shared" ref="A3486" si="3741">D3486&amp;F3486&amp;E3486</f>
        <v>Servicios fabricante- Microsoft Soporte PremierMicrosoft Soporte PremierSAN3</v>
      </c>
      <c r="B3486" t="str">
        <f t="shared" ref="B3486" si="3742">E3486&amp;F3486</f>
        <v>SAN3Microsoft Soporte Premier</v>
      </c>
      <c r="D3486" t="s">
        <v>5156</v>
      </c>
      <c r="E3486" t="s">
        <v>6626</v>
      </c>
      <c r="F3486" s="37" t="s">
        <v>7648</v>
      </c>
      <c r="G3486" s="18" t="str">
        <f t="shared" ref="G3486" si="3743">D3486</f>
        <v>Servicios fabricante- Microsoft Soporte Premier</v>
      </c>
      <c r="H3486" s="18" t="s">
        <v>119</v>
      </c>
      <c r="I3486" s="37" t="s">
        <v>67</v>
      </c>
      <c r="J3486" t="s">
        <v>6627</v>
      </c>
      <c r="K3486" t="s">
        <v>65</v>
      </c>
      <c r="L3486" t="s">
        <v>3940</v>
      </c>
      <c r="M3486" t="s">
        <v>65</v>
      </c>
      <c r="N3486" s="37" t="s">
        <v>5159</v>
      </c>
      <c r="O3486" s="37" t="s">
        <v>66</v>
      </c>
      <c r="P3486" s="37" t="s">
        <v>1308</v>
      </c>
      <c r="Q3486" t="s">
        <v>6626</v>
      </c>
      <c r="R3486" t="s">
        <v>5160</v>
      </c>
      <c r="S3486" s="38">
        <v>51600000</v>
      </c>
      <c r="T3486" s="37">
        <v>1</v>
      </c>
      <c r="U3486" s="37">
        <v>1</v>
      </c>
      <c r="V3486" t="str">
        <f t="shared" ref="V3486" si="3744">H3486</f>
        <v>COP</v>
      </c>
    </row>
    <row r="3487" spans="1:22" x14ac:dyDescent="0.2">
      <c r="A3487" t="str">
        <f t="shared" ref="A3487" si="3745">D3487&amp;F3487&amp;E3487</f>
        <v>Servicios fabricante- Microsoft Soporte PremierMicrosoft Soporte PremierSAMZ</v>
      </c>
      <c r="B3487" t="str">
        <f t="shared" ref="B3487" si="3746">E3487&amp;F3487</f>
        <v>SAMZMicrosoft Soporte Premier</v>
      </c>
      <c r="D3487" t="s">
        <v>5156</v>
      </c>
      <c r="E3487" t="s">
        <v>6628</v>
      </c>
      <c r="F3487" s="37" t="s">
        <v>7648</v>
      </c>
      <c r="G3487" s="18" t="str">
        <f t="shared" ref="G3487" si="3747">D3487</f>
        <v>Servicios fabricante- Microsoft Soporte Premier</v>
      </c>
      <c r="H3487" s="18" t="s">
        <v>119</v>
      </c>
      <c r="I3487" s="37" t="s">
        <v>67</v>
      </c>
      <c r="J3487" t="s">
        <v>6629</v>
      </c>
      <c r="K3487" t="s">
        <v>65</v>
      </c>
      <c r="L3487" t="s">
        <v>3940</v>
      </c>
      <c r="M3487" t="s">
        <v>65</v>
      </c>
      <c r="N3487" s="37" t="s">
        <v>5159</v>
      </c>
      <c r="O3487" s="37" t="s">
        <v>5171</v>
      </c>
      <c r="P3487" s="37" t="s">
        <v>1308</v>
      </c>
      <c r="Q3487" t="s">
        <v>6628</v>
      </c>
      <c r="R3487" t="s">
        <v>5160</v>
      </c>
      <c r="S3487" s="38">
        <v>20800000</v>
      </c>
      <c r="T3487" s="37">
        <v>1</v>
      </c>
      <c r="U3487" s="37">
        <v>1</v>
      </c>
      <c r="V3487" t="str">
        <f t="shared" ref="V3487" si="3748">H3487</f>
        <v>COP</v>
      </c>
    </row>
    <row r="3488" spans="1:22" x14ac:dyDescent="0.2">
      <c r="A3488" t="str">
        <f t="shared" ref="A3488" si="3749">D3488&amp;F3488&amp;E3488</f>
        <v>Servicios fabricante- Microsoft Soporte PremierMicrosoft Soporte PremierSAMY</v>
      </c>
      <c r="B3488" t="str">
        <f t="shared" ref="B3488" si="3750">E3488&amp;F3488</f>
        <v>SAMYMicrosoft Soporte Premier</v>
      </c>
      <c r="D3488" t="s">
        <v>5156</v>
      </c>
      <c r="E3488" t="s">
        <v>6630</v>
      </c>
      <c r="F3488" s="37" t="s">
        <v>7648</v>
      </c>
      <c r="G3488" s="18" t="str">
        <f t="shared" ref="G3488" si="3751">D3488</f>
        <v>Servicios fabricante- Microsoft Soporte Premier</v>
      </c>
      <c r="H3488" s="18" t="s">
        <v>119</v>
      </c>
      <c r="I3488" s="37" t="s">
        <v>67</v>
      </c>
      <c r="J3488" t="s">
        <v>6631</v>
      </c>
      <c r="K3488" t="s">
        <v>65</v>
      </c>
      <c r="L3488" t="s">
        <v>3940</v>
      </c>
      <c r="M3488" t="s">
        <v>65</v>
      </c>
      <c r="N3488" s="37" t="s">
        <v>5159</v>
      </c>
      <c r="O3488" s="37" t="s">
        <v>5171</v>
      </c>
      <c r="P3488" s="37" t="s">
        <v>1308</v>
      </c>
      <c r="Q3488" t="s">
        <v>6630</v>
      </c>
      <c r="R3488" t="s">
        <v>5160</v>
      </c>
      <c r="S3488" s="38">
        <v>103600000</v>
      </c>
      <c r="T3488" s="37">
        <v>1</v>
      </c>
      <c r="U3488" s="37">
        <v>1</v>
      </c>
      <c r="V3488" t="str">
        <f t="shared" ref="V3488" si="3752">H3488</f>
        <v>COP</v>
      </c>
    </row>
    <row r="3489" spans="1:22" x14ac:dyDescent="0.2">
      <c r="A3489" t="str">
        <f t="shared" ref="A3489" si="3753">D3489&amp;F3489&amp;E3489</f>
        <v>Servicios fabricante- Microsoft Soporte PremierMicrosoft Soporte PremierSAMX</v>
      </c>
      <c r="B3489" t="str">
        <f t="shared" ref="B3489" si="3754">E3489&amp;F3489</f>
        <v>SAMXMicrosoft Soporte Premier</v>
      </c>
      <c r="D3489" t="s">
        <v>5156</v>
      </c>
      <c r="E3489" t="s">
        <v>6632</v>
      </c>
      <c r="F3489" s="37" t="s">
        <v>7648</v>
      </c>
      <c r="G3489" s="18" t="str">
        <f t="shared" ref="G3489" si="3755">D3489</f>
        <v>Servicios fabricante- Microsoft Soporte Premier</v>
      </c>
      <c r="H3489" s="18" t="s">
        <v>119</v>
      </c>
      <c r="I3489" s="37" t="s">
        <v>67</v>
      </c>
      <c r="J3489" t="s">
        <v>6633</v>
      </c>
      <c r="K3489" t="s">
        <v>65</v>
      </c>
      <c r="L3489" t="s">
        <v>3940</v>
      </c>
      <c r="M3489" t="s">
        <v>65</v>
      </c>
      <c r="N3489" s="37" t="s">
        <v>5159</v>
      </c>
      <c r="O3489" s="37" t="s">
        <v>5171</v>
      </c>
      <c r="P3489" s="37" t="s">
        <v>1308</v>
      </c>
      <c r="Q3489" t="s">
        <v>6632</v>
      </c>
      <c r="R3489" t="s">
        <v>5160</v>
      </c>
      <c r="S3489" s="38">
        <v>8800000</v>
      </c>
      <c r="T3489" s="37">
        <v>1</v>
      </c>
      <c r="U3489" s="37">
        <v>1</v>
      </c>
      <c r="V3489" t="str">
        <f t="shared" ref="V3489" si="3756">H3489</f>
        <v>COP</v>
      </c>
    </row>
    <row r="3490" spans="1:22" x14ac:dyDescent="0.2">
      <c r="A3490" t="str">
        <f t="shared" ref="A3490" si="3757">D3490&amp;F3490&amp;E3490</f>
        <v>Servicios fabricante- Microsoft Soporte PremierMicrosoft Soporte PremierSAMV</v>
      </c>
      <c r="B3490" t="str">
        <f t="shared" ref="B3490" si="3758">E3490&amp;F3490</f>
        <v>SAMVMicrosoft Soporte Premier</v>
      </c>
      <c r="D3490" t="s">
        <v>5156</v>
      </c>
      <c r="E3490" t="s">
        <v>6634</v>
      </c>
      <c r="F3490" s="37" t="s">
        <v>7648</v>
      </c>
      <c r="G3490" s="18" t="str">
        <f t="shared" ref="G3490" si="3759">D3490</f>
        <v>Servicios fabricante- Microsoft Soporte Premier</v>
      </c>
      <c r="H3490" s="18" t="s">
        <v>119</v>
      </c>
      <c r="I3490" s="37" t="s">
        <v>67</v>
      </c>
      <c r="J3490" t="s">
        <v>6635</v>
      </c>
      <c r="K3490" t="s">
        <v>65</v>
      </c>
      <c r="L3490" t="s">
        <v>3940</v>
      </c>
      <c r="M3490" t="s">
        <v>65</v>
      </c>
      <c r="N3490" s="37" t="s">
        <v>5159</v>
      </c>
      <c r="O3490" s="37" t="s">
        <v>5171</v>
      </c>
      <c r="P3490" s="37" t="s">
        <v>1308</v>
      </c>
      <c r="Q3490" t="s">
        <v>6634</v>
      </c>
      <c r="R3490" t="s">
        <v>5160</v>
      </c>
      <c r="S3490" s="38">
        <v>82800000</v>
      </c>
      <c r="T3490" s="37">
        <v>1</v>
      </c>
      <c r="U3490" s="37">
        <v>1</v>
      </c>
      <c r="V3490" t="str">
        <f t="shared" ref="V3490" si="3760">H3490</f>
        <v>COP</v>
      </c>
    </row>
    <row r="3491" spans="1:22" x14ac:dyDescent="0.2">
      <c r="A3491" t="str">
        <f t="shared" ref="A3491" si="3761">D3491&amp;F3491&amp;E3491</f>
        <v>Servicios fabricante- Microsoft Soporte PremierMicrosoft Soporte PremierSAMU</v>
      </c>
      <c r="B3491" t="str">
        <f t="shared" ref="B3491" si="3762">E3491&amp;F3491</f>
        <v>SAMUMicrosoft Soporte Premier</v>
      </c>
      <c r="D3491" t="s">
        <v>5156</v>
      </c>
      <c r="E3491" t="s">
        <v>6636</v>
      </c>
      <c r="F3491" s="37" t="s">
        <v>7648</v>
      </c>
      <c r="G3491" s="18" t="str">
        <f t="shared" ref="G3491" si="3763">D3491</f>
        <v>Servicios fabricante- Microsoft Soporte Premier</v>
      </c>
      <c r="H3491" s="18" t="s">
        <v>119</v>
      </c>
      <c r="I3491" s="37" t="s">
        <v>67</v>
      </c>
      <c r="J3491" t="s">
        <v>6637</v>
      </c>
      <c r="K3491" t="s">
        <v>65</v>
      </c>
      <c r="L3491" t="s">
        <v>3940</v>
      </c>
      <c r="M3491" t="s">
        <v>65</v>
      </c>
      <c r="N3491" s="37" t="s">
        <v>5159</v>
      </c>
      <c r="O3491" s="37" t="s">
        <v>5171</v>
      </c>
      <c r="P3491" s="37" t="s">
        <v>1308</v>
      </c>
      <c r="Q3491" t="s">
        <v>6636</v>
      </c>
      <c r="R3491" t="s">
        <v>5160</v>
      </c>
      <c r="S3491" s="38">
        <v>62400000</v>
      </c>
      <c r="T3491" s="37">
        <v>1</v>
      </c>
      <c r="U3491" s="37">
        <v>1</v>
      </c>
      <c r="V3491" t="str">
        <f t="shared" ref="V3491" si="3764">H3491</f>
        <v>COP</v>
      </c>
    </row>
    <row r="3492" spans="1:22" x14ac:dyDescent="0.2">
      <c r="A3492" t="str">
        <f t="shared" ref="A3492" si="3765">D3492&amp;F3492&amp;E3492</f>
        <v>Servicios fabricante- Microsoft Soporte PremierMicrosoft Soporte PremierSAMT</v>
      </c>
      <c r="B3492" t="str">
        <f t="shared" ref="B3492" si="3766">E3492&amp;F3492</f>
        <v>SAMTMicrosoft Soporte Premier</v>
      </c>
      <c r="D3492" t="s">
        <v>5156</v>
      </c>
      <c r="E3492" t="s">
        <v>6638</v>
      </c>
      <c r="F3492" s="37" t="s">
        <v>7648</v>
      </c>
      <c r="G3492" s="18" t="str">
        <f t="shared" ref="G3492" si="3767">D3492</f>
        <v>Servicios fabricante- Microsoft Soporte Premier</v>
      </c>
      <c r="H3492" s="18" t="s">
        <v>119</v>
      </c>
      <c r="I3492" s="37" t="s">
        <v>67</v>
      </c>
      <c r="J3492" t="s">
        <v>6639</v>
      </c>
      <c r="K3492" t="s">
        <v>65</v>
      </c>
      <c r="L3492" t="s">
        <v>3940</v>
      </c>
      <c r="M3492" t="s">
        <v>65</v>
      </c>
      <c r="N3492" s="37" t="s">
        <v>5159</v>
      </c>
      <c r="O3492" s="37" t="s">
        <v>5171</v>
      </c>
      <c r="P3492" s="37" t="s">
        <v>1308</v>
      </c>
      <c r="Q3492" t="s">
        <v>6638</v>
      </c>
      <c r="R3492" t="s">
        <v>5160</v>
      </c>
      <c r="S3492" s="38">
        <v>20800000</v>
      </c>
      <c r="T3492" s="37">
        <v>1</v>
      </c>
      <c r="U3492" s="37">
        <v>1</v>
      </c>
      <c r="V3492" t="str">
        <f t="shared" ref="V3492" si="3768">H3492</f>
        <v>COP</v>
      </c>
    </row>
    <row r="3493" spans="1:22" x14ac:dyDescent="0.2">
      <c r="A3493" t="str">
        <f t="shared" ref="A3493" si="3769">D3493&amp;F3493&amp;E3493</f>
        <v>Servicios fabricante- Microsoft Soporte PremierMicrosoft Soporte PremierSAMS</v>
      </c>
      <c r="B3493" t="str">
        <f t="shared" ref="B3493" si="3770">E3493&amp;F3493</f>
        <v>SAMSMicrosoft Soporte Premier</v>
      </c>
      <c r="D3493" t="s">
        <v>5156</v>
      </c>
      <c r="E3493" t="s">
        <v>6640</v>
      </c>
      <c r="F3493" s="37" t="s">
        <v>7648</v>
      </c>
      <c r="G3493" s="18" t="str">
        <f t="shared" ref="G3493" si="3771">D3493</f>
        <v>Servicios fabricante- Microsoft Soporte Premier</v>
      </c>
      <c r="H3493" s="18" t="s">
        <v>119</v>
      </c>
      <c r="I3493" s="37" t="s">
        <v>67</v>
      </c>
      <c r="J3493" t="s">
        <v>6641</v>
      </c>
      <c r="K3493" t="s">
        <v>65</v>
      </c>
      <c r="L3493" t="s">
        <v>3940</v>
      </c>
      <c r="M3493" t="s">
        <v>65</v>
      </c>
      <c r="N3493" s="37" t="s">
        <v>5159</v>
      </c>
      <c r="O3493" s="37" t="s">
        <v>5171</v>
      </c>
      <c r="P3493" s="37" t="s">
        <v>1308</v>
      </c>
      <c r="Q3493" t="s">
        <v>6640</v>
      </c>
      <c r="R3493" t="s">
        <v>5160</v>
      </c>
      <c r="S3493" s="38">
        <v>62400000</v>
      </c>
      <c r="T3493" s="37">
        <v>1</v>
      </c>
      <c r="U3493" s="37">
        <v>1</v>
      </c>
      <c r="V3493" t="str">
        <f t="shared" ref="V3493" si="3772">H3493</f>
        <v>COP</v>
      </c>
    </row>
    <row r="3494" spans="1:22" x14ac:dyDescent="0.2">
      <c r="A3494" t="str">
        <f t="shared" ref="A3494" si="3773">D3494&amp;F3494&amp;E3494</f>
        <v>Servicios fabricante- Microsoft Soporte PremierMicrosoft Soporte PremierSAMR</v>
      </c>
      <c r="B3494" t="str">
        <f t="shared" ref="B3494" si="3774">E3494&amp;F3494</f>
        <v>SAMRMicrosoft Soporte Premier</v>
      </c>
      <c r="D3494" t="s">
        <v>5156</v>
      </c>
      <c r="E3494" t="s">
        <v>6642</v>
      </c>
      <c r="F3494" s="37" t="s">
        <v>7648</v>
      </c>
      <c r="G3494" s="18" t="str">
        <f t="shared" ref="G3494" si="3775">D3494</f>
        <v>Servicios fabricante- Microsoft Soporte Premier</v>
      </c>
      <c r="H3494" s="18" t="s">
        <v>119</v>
      </c>
      <c r="I3494" s="37" t="s">
        <v>67</v>
      </c>
      <c r="J3494" t="s">
        <v>6643</v>
      </c>
      <c r="K3494" t="s">
        <v>65</v>
      </c>
      <c r="L3494" t="s">
        <v>3940</v>
      </c>
      <c r="M3494" t="s">
        <v>65</v>
      </c>
      <c r="N3494" s="37" t="s">
        <v>5159</v>
      </c>
      <c r="O3494" s="37" t="s">
        <v>5171</v>
      </c>
      <c r="P3494" s="37" t="s">
        <v>1308</v>
      </c>
      <c r="Q3494" t="s">
        <v>6642</v>
      </c>
      <c r="R3494" t="s">
        <v>5160</v>
      </c>
      <c r="S3494" s="38">
        <v>82800000</v>
      </c>
      <c r="T3494" s="37">
        <v>1</v>
      </c>
      <c r="U3494" s="37">
        <v>1</v>
      </c>
      <c r="V3494" t="str">
        <f t="shared" ref="V3494" si="3776">H3494</f>
        <v>COP</v>
      </c>
    </row>
    <row r="3495" spans="1:22" x14ac:dyDescent="0.2">
      <c r="A3495" t="str">
        <f t="shared" ref="A3495" si="3777">D3495&amp;F3495&amp;E3495</f>
        <v>Servicios fabricante- Microsoft Soporte PremierMicrosoft Soporte PremierSAMP</v>
      </c>
      <c r="B3495" t="str">
        <f t="shared" ref="B3495" si="3778">E3495&amp;F3495</f>
        <v>SAMPMicrosoft Soporte Premier</v>
      </c>
      <c r="D3495" t="s">
        <v>5156</v>
      </c>
      <c r="E3495" t="s">
        <v>6644</v>
      </c>
      <c r="F3495" s="37" t="s">
        <v>7648</v>
      </c>
      <c r="G3495" s="18" t="str">
        <f t="shared" ref="G3495" si="3779">D3495</f>
        <v>Servicios fabricante- Microsoft Soporte Premier</v>
      </c>
      <c r="H3495" s="18" t="s">
        <v>119</v>
      </c>
      <c r="I3495" s="37" t="s">
        <v>67</v>
      </c>
      <c r="J3495" t="s">
        <v>6645</v>
      </c>
      <c r="K3495" t="s">
        <v>65</v>
      </c>
      <c r="L3495" t="s">
        <v>3940</v>
      </c>
      <c r="M3495" t="s">
        <v>65</v>
      </c>
      <c r="N3495" s="37" t="s">
        <v>5159</v>
      </c>
      <c r="O3495" s="37" t="s">
        <v>5171</v>
      </c>
      <c r="P3495" s="37" t="s">
        <v>1308</v>
      </c>
      <c r="Q3495" t="s">
        <v>6644</v>
      </c>
      <c r="R3495" t="s">
        <v>5160</v>
      </c>
      <c r="S3495" s="38">
        <v>103600000</v>
      </c>
      <c r="T3495" s="37">
        <v>1</v>
      </c>
      <c r="U3495" s="37">
        <v>1</v>
      </c>
      <c r="V3495" t="str">
        <f t="shared" ref="V3495" si="3780">H3495</f>
        <v>COP</v>
      </c>
    </row>
    <row r="3496" spans="1:22" x14ac:dyDescent="0.2">
      <c r="A3496" t="str">
        <f t="shared" ref="A3496" si="3781">D3496&amp;F3496&amp;E3496</f>
        <v>Servicios fabricante- Microsoft Soporte PremierMicrosoft Soporte PremierSAMO</v>
      </c>
      <c r="B3496" t="str">
        <f t="shared" ref="B3496" si="3782">E3496&amp;F3496</f>
        <v>SAMOMicrosoft Soporte Premier</v>
      </c>
      <c r="D3496" t="s">
        <v>5156</v>
      </c>
      <c r="E3496" t="s">
        <v>6646</v>
      </c>
      <c r="F3496" s="37" t="s">
        <v>7648</v>
      </c>
      <c r="G3496" s="18" t="str">
        <f t="shared" ref="G3496" si="3783">D3496</f>
        <v>Servicios fabricante- Microsoft Soporte Premier</v>
      </c>
      <c r="H3496" s="18" t="s">
        <v>119</v>
      </c>
      <c r="I3496" s="37" t="s">
        <v>67</v>
      </c>
      <c r="J3496" t="s">
        <v>6647</v>
      </c>
      <c r="K3496" t="s">
        <v>65</v>
      </c>
      <c r="L3496" t="s">
        <v>3940</v>
      </c>
      <c r="M3496" t="s">
        <v>65</v>
      </c>
      <c r="N3496" s="37" t="s">
        <v>5159</v>
      </c>
      <c r="O3496" s="37" t="s">
        <v>5171</v>
      </c>
      <c r="P3496" s="37" t="s">
        <v>1308</v>
      </c>
      <c r="Q3496" t="s">
        <v>6646</v>
      </c>
      <c r="R3496" t="s">
        <v>5160</v>
      </c>
      <c r="S3496" s="38">
        <v>82800000</v>
      </c>
      <c r="T3496" s="37">
        <v>1</v>
      </c>
      <c r="U3496" s="37">
        <v>1</v>
      </c>
      <c r="V3496" t="str">
        <f t="shared" ref="V3496" si="3784">H3496</f>
        <v>COP</v>
      </c>
    </row>
    <row r="3497" spans="1:22" x14ac:dyDescent="0.2">
      <c r="A3497" t="str">
        <f t="shared" ref="A3497" si="3785">D3497&amp;F3497&amp;E3497</f>
        <v>Servicios fabricante- Microsoft Soporte PremierMicrosoft Soporte PremierSAMN</v>
      </c>
      <c r="B3497" t="str">
        <f t="shared" ref="B3497" si="3786">E3497&amp;F3497</f>
        <v>SAMNMicrosoft Soporte Premier</v>
      </c>
      <c r="D3497" t="s">
        <v>5156</v>
      </c>
      <c r="E3497" t="s">
        <v>6648</v>
      </c>
      <c r="F3497" s="37" t="s">
        <v>7648</v>
      </c>
      <c r="G3497" s="18" t="str">
        <f t="shared" ref="G3497" si="3787">D3497</f>
        <v>Servicios fabricante- Microsoft Soporte Premier</v>
      </c>
      <c r="H3497" s="18" t="s">
        <v>119</v>
      </c>
      <c r="I3497" s="37" t="s">
        <v>67</v>
      </c>
      <c r="J3497" t="s">
        <v>6649</v>
      </c>
      <c r="K3497" t="s">
        <v>65</v>
      </c>
      <c r="L3497" t="s">
        <v>3940</v>
      </c>
      <c r="M3497" t="s">
        <v>65</v>
      </c>
      <c r="N3497" s="37" t="s">
        <v>5159</v>
      </c>
      <c r="O3497" s="37" t="s">
        <v>5171</v>
      </c>
      <c r="P3497" s="37" t="s">
        <v>1308</v>
      </c>
      <c r="Q3497" t="s">
        <v>6648</v>
      </c>
      <c r="R3497" t="s">
        <v>5160</v>
      </c>
      <c r="S3497" s="38">
        <v>20800000</v>
      </c>
      <c r="T3497" s="37">
        <v>1</v>
      </c>
      <c r="U3497" s="37">
        <v>1</v>
      </c>
      <c r="V3497" t="str">
        <f t="shared" ref="V3497" si="3788">H3497</f>
        <v>COP</v>
      </c>
    </row>
    <row r="3498" spans="1:22" x14ac:dyDescent="0.2">
      <c r="A3498" t="str">
        <f t="shared" ref="A3498" si="3789">D3498&amp;F3498&amp;E3498</f>
        <v>Servicios fabricante- Microsoft Soporte PremierMicrosoft Soporte PremierSAMM</v>
      </c>
      <c r="B3498" t="str">
        <f t="shared" ref="B3498" si="3790">E3498&amp;F3498</f>
        <v>SAMMMicrosoft Soporte Premier</v>
      </c>
      <c r="D3498" t="s">
        <v>5156</v>
      </c>
      <c r="E3498" t="s">
        <v>6650</v>
      </c>
      <c r="F3498" s="37" t="s">
        <v>7648</v>
      </c>
      <c r="G3498" s="18" t="str">
        <f t="shared" ref="G3498" si="3791">D3498</f>
        <v>Servicios fabricante- Microsoft Soporte Premier</v>
      </c>
      <c r="H3498" s="18" t="s">
        <v>119</v>
      </c>
      <c r="I3498" s="37" t="s">
        <v>67</v>
      </c>
      <c r="J3498" t="s">
        <v>6651</v>
      </c>
      <c r="K3498" t="s">
        <v>65</v>
      </c>
      <c r="L3498" t="s">
        <v>3940</v>
      </c>
      <c r="M3498" t="s">
        <v>65</v>
      </c>
      <c r="N3498" s="37" t="s">
        <v>5159</v>
      </c>
      <c r="O3498" s="37" t="s">
        <v>5171</v>
      </c>
      <c r="P3498" s="37" t="s">
        <v>1308</v>
      </c>
      <c r="Q3498" t="s">
        <v>6650</v>
      </c>
      <c r="R3498" t="s">
        <v>5160</v>
      </c>
      <c r="S3498" s="38">
        <v>20800000</v>
      </c>
      <c r="T3498" s="37">
        <v>1</v>
      </c>
      <c r="U3498" s="37">
        <v>1</v>
      </c>
      <c r="V3498" t="str">
        <f t="shared" ref="V3498" si="3792">H3498</f>
        <v>COP</v>
      </c>
    </row>
    <row r="3499" spans="1:22" x14ac:dyDescent="0.2">
      <c r="A3499" t="str">
        <f t="shared" ref="A3499" si="3793">D3499&amp;F3499&amp;E3499</f>
        <v>Servicios fabricante- Microsoft Soporte PremierMicrosoft Soporte PremierSAML</v>
      </c>
      <c r="B3499" t="str">
        <f t="shared" ref="B3499" si="3794">E3499&amp;F3499</f>
        <v>SAMLMicrosoft Soporte Premier</v>
      </c>
      <c r="D3499" t="s">
        <v>5156</v>
      </c>
      <c r="E3499" t="s">
        <v>6652</v>
      </c>
      <c r="F3499" s="37" t="s">
        <v>7648</v>
      </c>
      <c r="G3499" s="18" t="str">
        <f t="shared" ref="G3499" si="3795">D3499</f>
        <v>Servicios fabricante- Microsoft Soporte Premier</v>
      </c>
      <c r="H3499" s="18" t="s">
        <v>119</v>
      </c>
      <c r="I3499" s="37" t="s">
        <v>67</v>
      </c>
      <c r="J3499" t="s">
        <v>6653</v>
      </c>
      <c r="K3499" t="s">
        <v>65</v>
      </c>
      <c r="L3499" t="s">
        <v>3940</v>
      </c>
      <c r="M3499" t="s">
        <v>65</v>
      </c>
      <c r="N3499" s="37" t="s">
        <v>5159</v>
      </c>
      <c r="O3499" s="37" t="s">
        <v>5171</v>
      </c>
      <c r="P3499" s="37" t="s">
        <v>1308</v>
      </c>
      <c r="Q3499" t="s">
        <v>6652</v>
      </c>
      <c r="R3499" t="s">
        <v>5160</v>
      </c>
      <c r="S3499" s="38">
        <v>103600000</v>
      </c>
      <c r="T3499" s="37">
        <v>1</v>
      </c>
      <c r="U3499" s="37">
        <v>1</v>
      </c>
      <c r="V3499" t="str">
        <f t="shared" ref="V3499" si="3796">H3499</f>
        <v>COP</v>
      </c>
    </row>
    <row r="3500" spans="1:22" x14ac:dyDescent="0.2">
      <c r="A3500" t="str">
        <f t="shared" ref="A3500" si="3797">D3500&amp;F3500&amp;E3500</f>
        <v>Servicios fabricante- Microsoft Soporte PremierMicrosoft Soporte PremierSAMI</v>
      </c>
      <c r="B3500" t="str">
        <f t="shared" ref="B3500" si="3798">E3500&amp;F3500</f>
        <v>SAMIMicrosoft Soporte Premier</v>
      </c>
      <c r="D3500" t="s">
        <v>5156</v>
      </c>
      <c r="E3500" t="s">
        <v>6654</v>
      </c>
      <c r="F3500" s="37" t="s">
        <v>7648</v>
      </c>
      <c r="G3500" s="18" t="str">
        <f t="shared" ref="G3500" si="3799">D3500</f>
        <v>Servicios fabricante- Microsoft Soporte Premier</v>
      </c>
      <c r="H3500" s="18" t="s">
        <v>119</v>
      </c>
      <c r="I3500" s="37" t="s">
        <v>67</v>
      </c>
      <c r="J3500" t="s">
        <v>6655</v>
      </c>
      <c r="K3500" t="s">
        <v>65</v>
      </c>
      <c r="L3500" t="s">
        <v>3940</v>
      </c>
      <c r="M3500" t="s">
        <v>65</v>
      </c>
      <c r="N3500" s="37" t="s">
        <v>5159</v>
      </c>
      <c r="O3500" s="37" t="s">
        <v>5171</v>
      </c>
      <c r="P3500" s="37" t="s">
        <v>1308</v>
      </c>
      <c r="Q3500" t="s">
        <v>6654</v>
      </c>
      <c r="R3500" t="s">
        <v>5160</v>
      </c>
      <c r="S3500" s="38">
        <v>41600000</v>
      </c>
      <c r="T3500" s="37">
        <v>1</v>
      </c>
      <c r="U3500" s="37">
        <v>1</v>
      </c>
      <c r="V3500" t="str">
        <f t="shared" ref="V3500" si="3800">H3500</f>
        <v>COP</v>
      </c>
    </row>
    <row r="3501" spans="1:22" x14ac:dyDescent="0.2">
      <c r="A3501" t="str">
        <f t="shared" ref="A3501" si="3801">D3501&amp;F3501&amp;E3501</f>
        <v>Servicios fabricante- Microsoft Soporte PremierMicrosoft Soporte PremierSAME</v>
      </c>
      <c r="B3501" t="str">
        <f t="shared" ref="B3501" si="3802">E3501&amp;F3501</f>
        <v>SAMEMicrosoft Soporte Premier</v>
      </c>
      <c r="D3501" t="s">
        <v>5156</v>
      </c>
      <c r="E3501" t="s">
        <v>6656</v>
      </c>
      <c r="F3501" s="37" t="s">
        <v>7648</v>
      </c>
      <c r="G3501" s="18" t="str">
        <f t="shared" ref="G3501" si="3803">D3501</f>
        <v>Servicios fabricante- Microsoft Soporte Premier</v>
      </c>
      <c r="H3501" s="18" t="s">
        <v>119</v>
      </c>
      <c r="I3501" s="37" t="s">
        <v>67</v>
      </c>
      <c r="J3501" t="s">
        <v>6657</v>
      </c>
      <c r="K3501" t="s">
        <v>65</v>
      </c>
      <c r="L3501" t="s">
        <v>3940</v>
      </c>
      <c r="M3501" t="s">
        <v>65</v>
      </c>
      <c r="N3501" s="37" t="s">
        <v>5159</v>
      </c>
      <c r="O3501" s="37" t="s">
        <v>5171</v>
      </c>
      <c r="P3501" s="37" t="s">
        <v>1308</v>
      </c>
      <c r="Q3501" t="s">
        <v>6656</v>
      </c>
      <c r="R3501" t="s">
        <v>5160</v>
      </c>
      <c r="S3501" s="38">
        <v>41600000</v>
      </c>
      <c r="T3501" s="37">
        <v>1</v>
      </c>
      <c r="U3501" s="37">
        <v>1</v>
      </c>
      <c r="V3501" t="str">
        <f t="shared" ref="V3501" si="3804">H3501</f>
        <v>COP</v>
      </c>
    </row>
    <row r="3502" spans="1:22" x14ac:dyDescent="0.2">
      <c r="A3502" t="str">
        <f t="shared" ref="A3502" si="3805">D3502&amp;F3502&amp;E3502</f>
        <v>Servicios fabricante- Microsoft Soporte PremierMicrosoft Soporte PremierSAMD</v>
      </c>
      <c r="B3502" t="str">
        <f t="shared" ref="B3502" si="3806">E3502&amp;F3502</f>
        <v>SAMDMicrosoft Soporte Premier</v>
      </c>
      <c r="D3502" t="s">
        <v>5156</v>
      </c>
      <c r="E3502" t="s">
        <v>6658</v>
      </c>
      <c r="F3502" s="37" t="s">
        <v>7648</v>
      </c>
      <c r="G3502" s="18" t="str">
        <f t="shared" ref="G3502" si="3807">D3502</f>
        <v>Servicios fabricante- Microsoft Soporte Premier</v>
      </c>
      <c r="H3502" s="18" t="s">
        <v>119</v>
      </c>
      <c r="I3502" s="37" t="s">
        <v>67</v>
      </c>
      <c r="J3502" t="s">
        <v>6659</v>
      </c>
      <c r="K3502" t="s">
        <v>65</v>
      </c>
      <c r="L3502" t="s">
        <v>3940</v>
      </c>
      <c r="M3502" t="s">
        <v>65</v>
      </c>
      <c r="N3502" s="37" t="s">
        <v>5159</v>
      </c>
      <c r="O3502" s="37" t="s">
        <v>5171</v>
      </c>
      <c r="P3502" s="37" t="s">
        <v>1308</v>
      </c>
      <c r="Q3502" t="s">
        <v>6658</v>
      </c>
      <c r="R3502" t="s">
        <v>5160</v>
      </c>
      <c r="S3502" s="38">
        <v>41600000</v>
      </c>
      <c r="T3502" s="37">
        <v>1</v>
      </c>
      <c r="U3502" s="37">
        <v>1</v>
      </c>
      <c r="V3502" t="str">
        <f t="shared" ref="V3502" si="3808">H3502</f>
        <v>COP</v>
      </c>
    </row>
    <row r="3503" spans="1:22" x14ac:dyDescent="0.2">
      <c r="A3503" t="str">
        <f t="shared" ref="A3503" si="3809">D3503&amp;F3503&amp;E3503</f>
        <v>Servicios fabricante- Microsoft Soporte PremierMicrosoft Soporte PremierSAMC</v>
      </c>
      <c r="B3503" t="str">
        <f t="shared" ref="B3503" si="3810">E3503&amp;F3503</f>
        <v>SAMCMicrosoft Soporte Premier</v>
      </c>
      <c r="D3503" t="s">
        <v>5156</v>
      </c>
      <c r="E3503" t="s">
        <v>6660</v>
      </c>
      <c r="F3503" s="37" t="s">
        <v>7648</v>
      </c>
      <c r="G3503" s="18" t="str">
        <f t="shared" ref="G3503" si="3811">D3503</f>
        <v>Servicios fabricante- Microsoft Soporte Premier</v>
      </c>
      <c r="H3503" s="18" t="s">
        <v>119</v>
      </c>
      <c r="I3503" s="37" t="s">
        <v>67</v>
      </c>
      <c r="J3503" t="s">
        <v>6661</v>
      </c>
      <c r="K3503" t="s">
        <v>65</v>
      </c>
      <c r="L3503" t="s">
        <v>3940</v>
      </c>
      <c r="M3503" t="s">
        <v>65</v>
      </c>
      <c r="N3503" s="37" t="s">
        <v>5159</v>
      </c>
      <c r="O3503" s="37" t="s">
        <v>5171</v>
      </c>
      <c r="P3503" s="37" t="s">
        <v>1308</v>
      </c>
      <c r="Q3503" t="s">
        <v>6660</v>
      </c>
      <c r="R3503" t="s">
        <v>5160</v>
      </c>
      <c r="S3503" s="38">
        <v>62400000</v>
      </c>
      <c r="T3503" s="37">
        <v>1</v>
      </c>
      <c r="U3503" s="37">
        <v>1</v>
      </c>
      <c r="V3503" t="str">
        <f t="shared" ref="V3503" si="3812">H3503</f>
        <v>COP</v>
      </c>
    </row>
    <row r="3504" spans="1:22" x14ac:dyDescent="0.2">
      <c r="A3504" t="str">
        <f t="shared" ref="A3504" si="3813">D3504&amp;F3504&amp;E3504</f>
        <v>Servicios fabricante- Microsoft Soporte PremierMicrosoft Soporte PremierSAMB</v>
      </c>
      <c r="B3504" t="str">
        <f t="shared" ref="B3504" si="3814">E3504&amp;F3504</f>
        <v>SAMBMicrosoft Soporte Premier</v>
      </c>
      <c r="D3504" t="s">
        <v>5156</v>
      </c>
      <c r="E3504" t="s">
        <v>6662</v>
      </c>
      <c r="F3504" s="37" t="s">
        <v>7648</v>
      </c>
      <c r="G3504" s="18" t="str">
        <f t="shared" ref="G3504" si="3815">D3504</f>
        <v>Servicios fabricante- Microsoft Soporte Premier</v>
      </c>
      <c r="H3504" s="18" t="s">
        <v>119</v>
      </c>
      <c r="I3504" s="37" t="s">
        <v>67</v>
      </c>
      <c r="J3504" t="s">
        <v>6663</v>
      </c>
      <c r="K3504" t="s">
        <v>65</v>
      </c>
      <c r="L3504" t="s">
        <v>3940</v>
      </c>
      <c r="M3504" t="s">
        <v>65</v>
      </c>
      <c r="N3504" s="37" t="s">
        <v>5159</v>
      </c>
      <c r="O3504" s="37" t="s">
        <v>5171</v>
      </c>
      <c r="P3504" s="37" t="s">
        <v>1308</v>
      </c>
      <c r="Q3504" t="s">
        <v>6662</v>
      </c>
      <c r="R3504" t="s">
        <v>5160</v>
      </c>
      <c r="S3504" s="38">
        <v>82800000</v>
      </c>
      <c r="T3504" s="37">
        <v>1</v>
      </c>
      <c r="U3504" s="37">
        <v>1</v>
      </c>
      <c r="V3504" t="str">
        <f t="shared" ref="V3504" si="3816">H3504</f>
        <v>COP</v>
      </c>
    </row>
    <row r="3505" spans="1:22" x14ac:dyDescent="0.2">
      <c r="A3505" t="str">
        <f t="shared" ref="A3505" si="3817">D3505&amp;F3505&amp;E3505</f>
        <v>Servicios fabricante- Microsoft Soporte PremierMicrosoft Soporte PremierSAMA</v>
      </c>
      <c r="B3505" t="str">
        <f t="shared" ref="B3505" si="3818">E3505&amp;F3505</f>
        <v>SAMAMicrosoft Soporte Premier</v>
      </c>
      <c r="D3505" t="s">
        <v>5156</v>
      </c>
      <c r="E3505" t="s">
        <v>6664</v>
      </c>
      <c r="F3505" s="37" t="s">
        <v>7648</v>
      </c>
      <c r="G3505" s="18" t="str">
        <f t="shared" ref="G3505" si="3819">D3505</f>
        <v>Servicios fabricante- Microsoft Soporte Premier</v>
      </c>
      <c r="H3505" s="18" t="s">
        <v>119</v>
      </c>
      <c r="I3505" s="37" t="s">
        <v>67</v>
      </c>
      <c r="J3505" t="s">
        <v>6665</v>
      </c>
      <c r="K3505" t="s">
        <v>65</v>
      </c>
      <c r="L3505" t="s">
        <v>3940</v>
      </c>
      <c r="M3505" t="s">
        <v>65</v>
      </c>
      <c r="N3505" s="37" t="s">
        <v>5159</v>
      </c>
      <c r="O3505" s="37" t="s">
        <v>5171</v>
      </c>
      <c r="P3505" s="37" t="s">
        <v>1308</v>
      </c>
      <c r="Q3505" t="s">
        <v>6664</v>
      </c>
      <c r="R3505" t="s">
        <v>5160</v>
      </c>
      <c r="S3505" s="38">
        <v>20800000</v>
      </c>
      <c r="T3505" s="37">
        <v>1</v>
      </c>
      <c r="U3505" s="37">
        <v>1</v>
      </c>
      <c r="V3505" t="str">
        <f t="shared" ref="V3505" si="3820">H3505</f>
        <v>COP</v>
      </c>
    </row>
    <row r="3506" spans="1:22" x14ac:dyDescent="0.2">
      <c r="A3506" t="str">
        <f t="shared" ref="A3506" si="3821">D3506&amp;F3506&amp;E3506</f>
        <v>Servicios fabricante- Microsoft Soporte PremierMicrosoft Soporte PremierSAM6</v>
      </c>
      <c r="B3506" t="str">
        <f t="shared" ref="B3506" si="3822">E3506&amp;F3506</f>
        <v>SAM6Microsoft Soporte Premier</v>
      </c>
      <c r="D3506" t="s">
        <v>5156</v>
      </c>
      <c r="E3506" t="s">
        <v>6666</v>
      </c>
      <c r="F3506" s="37" t="s">
        <v>7648</v>
      </c>
      <c r="G3506" s="18" t="str">
        <f t="shared" ref="G3506" si="3823">D3506</f>
        <v>Servicios fabricante- Microsoft Soporte Premier</v>
      </c>
      <c r="H3506" s="18" t="s">
        <v>119</v>
      </c>
      <c r="I3506" s="37" t="s">
        <v>67</v>
      </c>
      <c r="J3506" t="s">
        <v>6667</v>
      </c>
      <c r="K3506" t="s">
        <v>65</v>
      </c>
      <c r="L3506" t="s">
        <v>3940</v>
      </c>
      <c r="M3506" t="s">
        <v>65</v>
      </c>
      <c r="N3506" s="37" t="s">
        <v>5159</v>
      </c>
      <c r="O3506" s="37" t="s">
        <v>5171</v>
      </c>
      <c r="P3506" s="37" t="s">
        <v>1308</v>
      </c>
      <c r="Q3506" t="s">
        <v>6666</v>
      </c>
      <c r="R3506" t="s">
        <v>5160</v>
      </c>
      <c r="S3506" s="38">
        <v>41600000</v>
      </c>
      <c r="T3506" s="37">
        <v>1</v>
      </c>
      <c r="U3506" s="37">
        <v>1</v>
      </c>
      <c r="V3506" t="str">
        <f t="shared" ref="V3506" si="3824">H3506</f>
        <v>COP</v>
      </c>
    </row>
    <row r="3507" spans="1:22" x14ac:dyDescent="0.2">
      <c r="A3507" t="str">
        <f t="shared" ref="A3507" si="3825">D3507&amp;F3507&amp;E3507</f>
        <v>Servicios fabricante- Microsoft Soporte PremierMicrosoft Soporte PremierSAM3</v>
      </c>
      <c r="B3507" t="str">
        <f t="shared" ref="B3507" si="3826">E3507&amp;F3507</f>
        <v>SAM3Microsoft Soporte Premier</v>
      </c>
      <c r="D3507" t="s">
        <v>5156</v>
      </c>
      <c r="E3507" t="s">
        <v>6668</v>
      </c>
      <c r="F3507" s="37" t="s">
        <v>7648</v>
      </c>
      <c r="G3507" s="18" t="str">
        <f t="shared" ref="G3507" si="3827">D3507</f>
        <v>Servicios fabricante- Microsoft Soporte Premier</v>
      </c>
      <c r="H3507" s="18" t="s">
        <v>119</v>
      </c>
      <c r="I3507" s="37" t="s">
        <v>67</v>
      </c>
      <c r="J3507" t="s">
        <v>6669</v>
      </c>
      <c r="K3507" t="s">
        <v>65</v>
      </c>
      <c r="L3507" t="s">
        <v>3940</v>
      </c>
      <c r="M3507" t="s">
        <v>65</v>
      </c>
      <c r="N3507" s="37" t="s">
        <v>5159</v>
      </c>
      <c r="O3507" s="37" t="s">
        <v>66</v>
      </c>
      <c r="P3507" s="37" t="s">
        <v>1308</v>
      </c>
      <c r="Q3507" t="s">
        <v>6668</v>
      </c>
      <c r="R3507" t="s">
        <v>5160</v>
      </c>
      <c r="S3507" s="38">
        <v>20800000</v>
      </c>
      <c r="T3507" s="37">
        <v>1</v>
      </c>
      <c r="U3507" s="37">
        <v>1</v>
      </c>
      <c r="V3507" t="str">
        <f t="shared" ref="V3507" si="3828">H3507</f>
        <v>COP</v>
      </c>
    </row>
    <row r="3508" spans="1:22" x14ac:dyDescent="0.2">
      <c r="A3508" t="str">
        <f t="shared" ref="A3508" si="3829">D3508&amp;F3508&amp;E3508</f>
        <v>Servicios fabricante- Microsoft Soporte PremierMicrosoft Soporte PremierSALO</v>
      </c>
      <c r="B3508" t="str">
        <f t="shared" ref="B3508" si="3830">E3508&amp;F3508</f>
        <v>SALOMicrosoft Soporte Premier</v>
      </c>
      <c r="D3508" t="s">
        <v>5156</v>
      </c>
      <c r="E3508" t="s">
        <v>6670</v>
      </c>
      <c r="F3508" s="37" t="s">
        <v>7648</v>
      </c>
      <c r="G3508" s="18" t="str">
        <f t="shared" ref="G3508" si="3831">D3508</f>
        <v>Servicios fabricante- Microsoft Soporte Premier</v>
      </c>
      <c r="H3508" s="18" t="s">
        <v>119</v>
      </c>
      <c r="I3508" s="37" t="s">
        <v>67</v>
      </c>
      <c r="J3508" t="s">
        <v>6671</v>
      </c>
      <c r="K3508" t="s">
        <v>65</v>
      </c>
      <c r="L3508" t="s">
        <v>3940</v>
      </c>
      <c r="M3508" t="s">
        <v>65</v>
      </c>
      <c r="N3508" s="37" t="s">
        <v>5159</v>
      </c>
      <c r="O3508" s="37" t="s">
        <v>5171</v>
      </c>
      <c r="P3508" s="37" t="s">
        <v>1308</v>
      </c>
      <c r="Q3508" t="s">
        <v>6670</v>
      </c>
      <c r="R3508" t="s">
        <v>5160</v>
      </c>
      <c r="S3508" s="38">
        <v>391600000</v>
      </c>
      <c r="T3508" s="37">
        <v>1</v>
      </c>
      <c r="U3508" s="37">
        <v>1</v>
      </c>
      <c r="V3508" t="str">
        <f t="shared" ref="V3508" si="3832">H3508</f>
        <v>COP</v>
      </c>
    </row>
    <row r="3509" spans="1:22" x14ac:dyDescent="0.2">
      <c r="A3509" t="str">
        <f t="shared" ref="A3509" si="3833">D3509&amp;F3509&amp;E3509</f>
        <v>Servicios fabricante- Microsoft Soporte PremierMicrosoft Soporte PremierSALD</v>
      </c>
      <c r="B3509" t="str">
        <f t="shared" ref="B3509" si="3834">E3509&amp;F3509</f>
        <v>SALDMicrosoft Soporte Premier</v>
      </c>
      <c r="D3509" t="s">
        <v>5156</v>
      </c>
      <c r="E3509" t="s">
        <v>6672</v>
      </c>
      <c r="F3509" s="37" t="s">
        <v>7648</v>
      </c>
      <c r="G3509" s="18" t="str">
        <f t="shared" ref="G3509" si="3835">D3509</f>
        <v>Servicios fabricante- Microsoft Soporte Premier</v>
      </c>
      <c r="H3509" s="18" t="s">
        <v>119</v>
      </c>
      <c r="I3509" s="37" t="s">
        <v>67</v>
      </c>
      <c r="J3509" t="s">
        <v>6673</v>
      </c>
      <c r="K3509" t="s">
        <v>65</v>
      </c>
      <c r="L3509" t="s">
        <v>3940</v>
      </c>
      <c r="M3509" t="s">
        <v>65</v>
      </c>
      <c r="N3509" s="37" t="s">
        <v>5159</v>
      </c>
      <c r="O3509" s="37" t="s">
        <v>5171</v>
      </c>
      <c r="P3509" s="37" t="s">
        <v>1308</v>
      </c>
      <c r="Q3509" t="s">
        <v>6672</v>
      </c>
      <c r="R3509" t="s">
        <v>5160</v>
      </c>
      <c r="S3509" s="38">
        <v>607200000</v>
      </c>
      <c r="T3509" s="37">
        <v>1</v>
      </c>
      <c r="U3509" s="37">
        <v>1</v>
      </c>
      <c r="V3509" t="str">
        <f t="shared" ref="V3509" si="3836">H3509</f>
        <v>COP</v>
      </c>
    </row>
    <row r="3510" spans="1:22" x14ac:dyDescent="0.2">
      <c r="A3510" t="str">
        <f t="shared" ref="A3510" si="3837">D3510&amp;F3510&amp;E3510</f>
        <v>Servicios fabricante- Microsoft Soporte PremierMicrosoft Soporte PremierSAIM</v>
      </c>
      <c r="B3510" t="str">
        <f t="shared" ref="B3510" si="3838">E3510&amp;F3510</f>
        <v>SAIMMicrosoft Soporte Premier</v>
      </c>
      <c r="D3510" t="s">
        <v>5156</v>
      </c>
      <c r="E3510" t="s">
        <v>6674</v>
      </c>
      <c r="F3510" s="37" t="s">
        <v>7648</v>
      </c>
      <c r="G3510" s="18" t="str">
        <f t="shared" ref="G3510" si="3839">D3510</f>
        <v>Servicios fabricante- Microsoft Soporte Premier</v>
      </c>
      <c r="H3510" s="18" t="s">
        <v>119</v>
      </c>
      <c r="I3510" s="37" t="s">
        <v>67</v>
      </c>
      <c r="J3510" t="s">
        <v>6675</v>
      </c>
      <c r="K3510" t="s">
        <v>65</v>
      </c>
      <c r="L3510" t="s">
        <v>3940</v>
      </c>
      <c r="M3510" t="s">
        <v>65</v>
      </c>
      <c r="N3510" s="37" t="s">
        <v>5159</v>
      </c>
      <c r="O3510" s="37" t="s">
        <v>5171</v>
      </c>
      <c r="P3510" s="37" t="s">
        <v>1308</v>
      </c>
      <c r="Q3510" t="s">
        <v>6674</v>
      </c>
      <c r="R3510" t="s">
        <v>5160</v>
      </c>
      <c r="S3510" s="38">
        <v>74000000</v>
      </c>
      <c r="T3510" s="37">
        <v>1</v>
      </c>
      <c r="U3510" s="37">
        <v>1</v>
      </c>
      <c r="V3510" t="str">
        <f t="shared" ref="V3510" si="3840">H3510</f>
        <v>COP</v>
      </c>
    </row>
    <row r="3511" spans="1:22" x14ac:dyDescent="0.2">
      <c r="A3511" t="str">
        <f t="shared" ref="A3511" si="3841">D3511&amp;F3511&amp;E3511</f>
        <v>Servicios fabricante- Microsoft Soporte PremierMicrosoft Soporte PremierSAII</v>
      </c>
      <c r="B3511" t="str">
        <f t="shared" ref="B3511" si="3842">E3511&amp;F3511</f>
        <v>SAIIMicrosoft Soporte Premier</v>
      </c>
      <c r="D3511" t="s">
        <v>5156</v>
      </c>
      <c r="E3511" t="s">
        <v>6676</v>
      </c>
      <c r="F3511" s="37" t="s">
        <v>7648</v>
      </c>
      <c r="G3511" s="18" t="str">
        <f t="shared" ref="G3511" si="3843">D3511</f>
        <v>Servicios fabricante- Microsoft Soporte Premier</v>
      </c>
      <c r="H3511" s="18" t="s">
        <v>119</v>
      </c>
      <c r="I3511" s="37" t="s">
        <v>67</v>
      </c>
      <c r="J3511" t="s">
        <v>6677</v>
      </c>
      <c r="K3511" t="s">
        <v>65</v>
      </c>
      <c r="L3511" t="s">
        <v>3940</v>
      </c>
      <c r="M3511" t="s">
        <v>65</v>
      </c>
      <c r="N3511" s="37" t="s">
        <v>5159</v>
      </c>
      <c r="O3511" s="37" t="s">
        <v>5171</v>
      </c>
      <c r="P3511" s="37" t="s">
        <v>1308</v>
      </c>
      <c r="Q3511" t="s">
        <v>6676</v>
      </c>
      <c r="R3511" t="s">
        <v>5160</v>
      </c>
      <c r="S3511" s="38">
        <v>0</v>
      </c>
      <c r="T3511" s="37">
        <v>1</v>
      </c>
      <c r="U3511" s="37">
        <v>1</v>
      </c>
      <c r="V3511" t="str">
        <f t="shared" ref="V3511" si="3844">H3511</f>
        <v>COP</v>
      </c>
    </row>
    <row r="3512" spans="1:22" x14ac:dyDescent="0.2">
      <c r="A3512" t="str">
        <f t="shared" ref="A3512" si="3845">D3512&amp;F3512&amp;E3512</f>
        <v>Servicios fabricante- Microsoft Soporte PremierMicrosoft Soporte PremierSAI3</v>
      </c>
      <c r="B3512" t="str">
        <f t="shared" ref="B3512" si="3846">E3512&amp;F3512</f>
        <v>SAI3Microsoft Soporte Premier</v>
      </c>
      <c r="D3512" t="s">
        <v>5156</v>
      </c>
      <c r="E3512" t="s">
        <v>6678</v>
      </c>
      <c r="F3512" s="37" t="s">
        <v>7648</v>
      </c>
      <c r="G3512" s="18" t="str">
        <f t="shared" ref="G3512" si="3847">D3512</f>
        <v>Servicios fabricante- Microsoft Soporte Premier</v>
      </c>
      <c r="H3512" s="18" t="s">
        <v>119</v>
      </c>
      <c r="I3512" s="37" t="s">
        <v>67</v>
      </c>
      <c r="J3512" t="s">
        <v>6679</v>
      </c>
      <c r="K3512" t="s">
        <v>65</v>
      </c>
      <c r="L3512" t="s">
        <v>3940</v>
      </c>
      <c r="M3512" t="s">
        <v>65</v>
      </c>
      <c r="N3512" s="37" t="s">
        <v>5159</v>
      </c>
      <c r="O3512" s="37" t="s">
        <v>5171</v>
      </c>
      <c r="P3512" s="37" t="s">
        <v>1308</v>
      </c>
      <c r="Q3512" t="s">
        <v>6678</v>
      </c>
      <c r="R3512" t="s">
        <v>5160</v>
      </c>
      <c r="S3512" s="38">
        <v>247200000</v>
      </c>
      <c r="T3512" s="37">
        <v>1</v>
      </c>
      <c r="U3512" s="37">
        <v>1</v>
      </c>
      <c r="V3512" t="str">
        <f t="shared" ref="V3512" si="3848">H3512</f>
        <v>COP</v>
      </c>
    </row>
    <row r="3513" spans="1:22" x14ac:dyDescent="0.2">
      <c r="A3513" t="str">
        <f t="shared" ref="A3513" si="3849">D3513&amp;F3513&amp;E3513</f>
        <v>Servicios fabricante- Microsoft Soporte PremierMicrosoft Soporte PremierSAHS</v>
      </c>
      <c r="B3513" t="str">
        <f t="shared" ref="B3513" si="3850">E3513&amp;F3513</f>
        <v>SAHSMicrosoft Soporte Premier</v>
      </c>
      <c r="D3513" t="s">
        <v>5156</v>
      </c>
      <c r="E3513" t="s">
        <v>6680</v>
      </c>
      <c r="F3513" s="37" t="s">
        <v>7648</v>
      </c>
      <c r="G3513" s="18" t="str">
        <f t="shared" ref="G3513" si="3851">D3513</f>
        <v>Servicios fabricante- Microsoft Soporte Premier</v>
      </c>
      <c r="H3513" s="18" t="s">
        <v>119</v>
      </c>
      <c r="I3513" s="37" t="s">
        <v>67</v>
      </c>
      <c r="J3513" t="s">
        <v>6681</v>
      </c>
      <c r="K3513" t="s">
        <v>65</v>
      </c>
      <c r="L3513" t="s">
        <v>3940</v>
      </c>
      <c r="M3513" t="s">
        <v>65</v>
      </c>
      <c r="N3513" s="37" t="s">
        <v>5159</v>
      </c>
      <c r="O3513" s="37" t="s">
        <v>5171</v>
      </c>
      <c r="P3513" s="37" t="s">
        <v>1308</v>
      </c>
      <c r="Q3513" t="s">
        <v>6680</v>
      </c>
      <c r="R3513" t="s">
        <v>5160</v>
      </c>
      <c r="S3513" s="38">
        <v>48000000</v>
      </c>
      <c r="T3513" s="37">
        <v>1</v>
      </c>
      <c r="U3513" s="37">
        <v>1</v>
      </c>
      <c r="V3513" t="str">
        <f t="shared" ref="V3513" si="3852">H3513</f>
        <v>COP</v>
      </c>
    </row>
    <row r="3514" spans="1:22" x14ac:dyDescent="0.2">
      <c r="A3514" t="str">
        <f t="shared" ref="A3514" si="3853">D3514&amp;F3514&amp;E3514</f>
        <v>Servicios fabricante- Microsoft Soporte PremierMicrosoft Soporte PremierSAHR</v>
      </c>
      <c r="B3514" t="str">
        <f t="shared" ref="B3514" si="3854">E3514&amp;F3514</f>
        <v>SAHRMicrosoft Soporte Premier</v>
      </c>
      <c r="D3514" t="s">
        <v>5156</v>
      </c>
      <c r="E3514" t="s">
        <v>6682</v>
      </c>
      <c r="F3514" s="37" t="s">
        <v>7648</v>
      </c>
      <c r="G3514" s="18" t="str">
        <f t="shared" ref="G3514" si="3855">D3514</f>
        <v>Servicios fabricante- Microsoft Soporte Premier</v>
      </c>
      <c r="H3514" s="18" t="s">
        <v>119</v>
      </c>
      <c r="I3514" s="37" t="s">
        <v>67</v>
      </c>
      <c r="J3514" t="s">
        <v>6683</v>
      </c>
      <c r="K3514" t="s">
        <v>65</v>
      </c>
      <c r="L3514" t="s">
        <v>3940</v>
      </c>
      <c r="M3514" t="s">
        <v>65</v>
      </c>
      <c r="N3514" s="37" t="s">
        <v>5159</v>
      </c>
      <c r="O3514" s="37" t="s">
        <v>5171</v>
      </c>
      <c r="P3514" s="37" t="s">
        <v>1308</v>
      </c>
      <c r="Q3514" t="s">
        <v>6682</v>
      </c>
      <c r="R3514" t="s">
        <v>5160</v>
      </c>
      <c r="S3514" s="38">
        <v>83200000</v>
      </c>
      <c r="T3514" s="37">
        <v>1</v>
      </c>
      <c r="U3514" s="37">
        <v>1</v>
      </c>
      <c r="V3514" t="str">
        <f t="shared" ref="V3514" si="3856">H3514</f>
        <v>COP</v>
      </c>
    </row>
    <row r="3515" spans="1:22" x14ac:dyDescent="0.2">
      <c r="A3515" t="str">
        <f t="shared" ref="A3515" si="3857">D3515&amp;F3515&amp;E3515</f>
        <v>Servicios fabricante- Microsoft Soporte PremierMicrosoft Soporte PremierSAFT</v>
      </c>
      <c r="B3515" t="str">
        <f t="shared" ref="B3515" si="3858">E3515&amp;F3515</f>
        <v>SAFTMicrosoft Soporte Premier</v>
      </c>
      <c r="D3515" t="s">
        <v>5156</v>
      </c>
      <c r="E3515" t="s">
        <v>6684</v>
      </c>
      <c r="F3515" s="37" t="s">
        <v>7648</v>
      </c>
      <c r="G3515" s="18" t="str">
        <f t="shared" ref="G3515" si="3859">D3515</f>
        <v>Servicios fabricante- Microsoft Soporte Premier</v>
      </c>
      <c r="H3515" s="18" t="s">
        <v>119</v>
      </c>
      <c r="I3515" s="37" t="s">
        <v>67</v>
      </c>
      <c r="J3515" t="s">
        <v>6685</v>
      </c>
      <c r="K3515" t="s">
        <v>65</v>
      </c>
      <c r="L3515" t="s">
        <v>3940</v>
      </c>
      <c r="M3515" t="s">
        <v>65</v>
      </c>
      <c r="N3515" s="37" t="s">
        <v>5159</v>
      </c>
      <c r="O3515" s="37" t="s">
        <v>66</v>
      </c>
      <c r="P3515" s="37" t="s">
        <v>1308</v>
      </c>
      <c r="Q3515" t="s">
        <v>6684</v>
      </c>
      <c r="R3515" t="s">
        <v>5160</v>
      </c>
      <c r="S3515" s="38">
        <v>41600000</v>
      </c>
      <c r="T3515" s="37">
        <v>1</v>
      </c>
      <c r="U3515" s="37">
        <v>1</v>
      </c>
      <c r="V3515" t="str">
        <f t="shared" ref="V3515" si="3860">H3515</f>
        <v>COP</v>
      </c>
    </row>
    <row r="3516" spans="1:22" x14ac:dyDescent="0.2">
      <c r="A3516" t="str">
        <f t="shared" ref="A3516" si="3861">D3516&amp;F3516&amp;E3516</f>
        <v>Servicios fabricante- Microsoft Soporte PremierMicrosoft Soporte PremierSAFE</v>
      </c>
      <c r="B3516" t="str">
        <f t="shared" ref="B3516" si="3862">E3516&amp;F3516</f>
        <v>SAFEMicrosoft Soporte Premier</v>
      </c>
      <c r="D3516" t="s">
        <v>5156</v>
      </c>
      <c r="E3516" t="s">
        <v>6686</v>
      </c>
      <c r="F3516" s="37" t="s">
        <v>7648</v>
      </c>
      <c r="G3516" s="18" t="str">
        <f t="shared" ref="G3516" si="3863">D3516</f>
        <v>Servicios fabricante- Microsoft Soporte Premier</v>
      </c>
      <c r="H3516" s="18" t="s">
        <v>119</v>
      </c>
      <c r="I3516" s="37" t="s">
        <v>67</v>
      </c>
      <c r="J3516" t="s">
        <v>6687</v>
      </c>
      <c r="K3516" t="s">
        <v>65</v>
      </c>
      <c r="L3516" t="s">
        <v>3940</v>
      </c>
      <c r="M3516" t="s">
        <v>65</v>
      </c>
      <c r="N3516" s="37" t="s">
        <v>5159</v>
      </c>
      <c r="O3516" s="37" t="s">
        <v>66</v>
      </c>
      <c r="P3516" s="37" t="s">
        <v>1308</v>
      </c>
      <c r="Q3516" t="s">
        <v>6686</v>
      </c>
      <c r="R3516" t="s">
        <v>5160</v>
      </c>
      <c r="S3516" s="38">
        <v>38000000</v>
      </c>
      <c r="T3516" s="37">
        <v>1</v>
      </c>
      <c r="U3516" s="37">
        <v>1</v>
      </c>
      <c r="V3516" t="str">
        <f t="shared" ref="V3516" si="3864">H3516</f>
        <v>COP</v>
      </c>
    </row>
    <row r="3517" spans="1:22" x14ac:dyDescent="0.2">
      <c r="A3517" t="str">
        <f t="shared" ref="A3517" si="3865">D3517&amp;F3517&amp;E3517</f>
        <v>Servicios fabricante- Microsoft Soporte PremierMicrosoft Soporte PremierSAF6</v>
      </c>
      <c r="B3517" t="str">
        <f t="shared" ref="B3517" si="3866">E3517&amp;F3517</f>
        <v>SAF6Microsoft Soporte Premier</v>
      </c>
      <c r="D3517" t="s">
        <v>5156</v>
      </c>
      <c r="E3517" t="s">
        <v>6688</v>
      </c>
      <c r="F3517" s="37" t="s">
        <v>7648</v>
      </c>
      <c r="G3517" s="18" t="str">
        <f t="shared" ref="G3517" si="3867">D3517</f>
        <v>Servicios fabricante- Microsoft Soporte Premier</v>
      </c>
      <c r="H3517" s="18" t="s">
        <v>119</v>
      </c>
      <c r="I3517" s="37" t="s">
        <v>67</v>
      </c>
      <c r="J3517" t="s">
        <v>6689</v>
      </c>
      <c r="K3517" t="s">
        <v>65</v>
      </c>
      <c r="L3517" t="s">
        <v>3940</v>
      </c>
      <c r="M3517" t="s">
        <v>65</v>
      </c>
      <c r="N3517" s="37" t="s">
        <v>5159</v>
      </c>
      <c r="O3517" s="37" t="s">
        <v>5171</v>
      </c>
      <c r="P3517" s="37" t="s">
        <v>1308</v>
      </c>
      <c r="Q3517" t="s">
        <v>6688</v>
      </c>
      <c r="R3517" t="s">
        <v>5160</v>
      </c>
      <c r="S3517" s="38">
        <v>82800000</v>
      </c>
      <c r="T3517" s="37">
        <v>1</v>
      </c>
      <c r="U3517" s="37">
        <v>1</v>
      </c>
      <c r="V3517" t="str">
        <f t="shared" ref="V3517" si="3868">H3517</f>
        <v>COP</v>
      </c>
    </row>
    <row r="3518" spans="1:22" x14ac:dyDescent="0.2">
      <c r="A3518" t="str">
        <f t="shared" ref="A3518" si="3869">D3518&amp;F3518&amp;E3518</f>
        <v>Servicios fabricante- Microsoft Soporte PremierMicrosoft Soporte PremierSAF5</v>
      </c>
      <c r="B3518" t="str">
        <f t="shared" ref="B3518" si="3870">E3518&amp;F3518</f>
        <v>SAF5Microsoft Soporte Premier</v>
      </c>
      <c r="D3518" t="s">
        <v>5156</v>
      </c>
      <c r="E3518" t="s">
        <v>6690</v>
      </c>
      <c r="F3518" s="37" t="s">
        <v>7648</v>
      </c>
      <c r="G3518" s="18" t="str">
        <f t="shared" ref="G3518" si="3871">D3518</f>
        <v>Servicios fabricante- Microsoft Soporte Premier</v>
      </c>
      <c r="H3518" s="18" t="s">
        <v>119</v>
      </c>
      <c r="I3518" s="37" t="s">
        <v>67</v>
      </c>
      <c r="J3518" t="s">
        <v>6691</v>
      </c>
      <c r="K3518" t="s">
        <v>65</v>
      </c>
      <c r="L3518" t="s">
        <v>3940</v>
      </c>
      <c r="M3518" t="s">
        <v>65</v>
      </c>
      <c r="N3518" s="37" t="s">
        <v>5159</v>
      </c>
      <c r="O3518" s="37" t="s">
        <v>5171</v>
      </c>
      <c r="P3518" s="37" t="s">
        <v>1308</v>
      </c>
      <c r="Q3518" t="s">
        <v>6690</v>
      </c>
      <c r="R3518" t="s">
        <v>5160</v>
      </c>
      <c r="S3518" s="38">
        <v>62400000</v>
      </c>
      <c r="T3518" s="37">
        <v>1</v>
      </c>
      <c r="U3518" s="37">
        <v>1</v>
      </c>
      <c r="V3518" t="str">
        <f t="shared" ref="V3518" si="3872">H3518</f>
        <v>COP</v>
      </c>
    </row>
    <row r="3519" spans="1:22" x14ac:dyDescent="0.2">
      <c r="A3519" t="str">
        <f t="shared" ref="A3519" si="3873">D3519&amp;F3519&amp;E3519</f>
        <v>Servicios fabricante- Microsoft Soporte PremierMicrosoft Soporte PremierSAEO</v>
      </c>
      <c r="B3519" t="str">
        <f t="shared" ref="B3519" si="3874">E3519&amp;F3519</f>
        <v>SAEOMicrosoft Soporte Premier</v>
      </c>
      <c r="D3519" t="s">
        <v>5156</v>
      </c>
      <c r="E3519" t="s">
        <v>6692</v>
      </c>
      <c r="F3519" s="37" t="s">
        <v>7648</v>
      </c>
      <c r="G3519" s="18" t="str">
        <f t="shared" ref="G3519" si="3875">D3519</f>
        <v>Servicios fabricante- Microsoft Soporte Premier</v>
      </c>
      <c r="H3519" s="18" t="s">
        <v>119</v>
      </c>
      <c r="I3519" s="37" t="s">
        <v>67</v>
      </c>
      <c r="J3519" t="s">
        <v>6693</v>
      </c>
      <c r="K3519" t="s">
        <v>65</v>
      </c>
      <c r="L3519" t="s">
        <v>3940</v>
      </c>
      <c r="M3519" t="s">
        <v>65</v>
      </c>
      <c r="N3519" s="37" t="s">
        <v>5159</v>
      </c>
      <c r="O3519" s="37" t="s">
        <v>66</v>
      </c>
      <c r="P3519" s="37" t="s">
        <v>1308</v>
      </c>
      <c r="Q3519" t="s">
        <v>6692</v>
      </c>
      <c r="R3519" t="s">
        <v>5160</v>
      </c>
      <c r="S3519" s="38">
        <v>54800000</v>
      </c>
      <c r="T3519" s="37">
        <v>1</v>
      </c>
      <c r="U3519" s="37">
        <v>1</v>
      </c>
      <c r="V3519" t="str">
        <f t="shared" ref="V3519" si="3876">H3519</f>
        <v>COP</v>
      </c>
    </row>
    <row r="3520" spans="1:22" x14ac:dyDescent="0.2">
      <c r="A3520" t="str">
        <f t="shared" ref="A3520" si="3877">D3520&amp;F3520&amp;E3520</f>
        <v>Servicios fabricante- Microsoft Soporte PremierMicrosoft Soporte PremierSAED</v>
      </c>
      <c r="B3520" t="str">
        <f t="shared" ref="B3520" si="3878">E3520&amp;F3520</f>
        <v>SAEDMicrosoft Soporte Premier</v>
      </c>
      <c r="D3520" t="s">
        <v>5156</v>
      </c>
      <c r="E3520" t="s">
        <v>6694</v>
      </c>
      <c r="F3520" s="37" t="s">
        <v>7648</v>
      </c>
      <c r="G3520" s="18" t="str">
        <f t="shared" ref="G3520" si="3879">D3520</f>
        <v>Servicios fabricante- Microsoft Soporte Premier</v>
      </c>
      <c r="H3520" s="18" t="s">
        <v>119</v>
      </c>
      <c r="I3520" s="37" t="s">
        <v>67</v>
      </c>
      <c r="J3520" t="s">
        <v>6695</v>
      </c>
      <c r="K3520" t="s">
        <v>65</v>
      </c>
      <c r="L3520" t="s">
        <v>3940</v>
      </c>
      <c r="M3520" t="s">
        <v>65</v>
      </c>
      <c r="N3520" s="37" t="s">
        <v>5159</v>
      </c>
      <c r="O3520" s="37" t="s">
        <v>66</v>
      </c>
      <c r="P3520" s="37" t="s">
        <v>1308</v>
      </c>
      <c r="Q3520" t="s">
        <v>6694</v>
      </c>
      <c r="R3520" t="s">
        <v>5160</v>
      </c>
      <c r="S3520" s="38">
        <v>15600000</v>
      </c>
      <c r="T3520" s="37">
        <v>1</v>
      </c>
      <c r="U3520" s="37">
        <v>1</v>
      </c>
      <c r="V3520" t="str">
        <f t="shared" ref="V3520" si="3880">H3520</f>
        <v>COP</v>
      </c>
    </row>
    <row r="3521" spans="1:22" x14ac:dyDescent="0.2">
      <c r="A3521" t="str">
        <f t="shared" ref="A3521" si="3881">D3521&amp;F3521&amp;E3521</f>
        <v>Servicios fabricante- Microsoft Soporte PremierMicrosoft Soporte PremierSADY</v>
      </c>
      <c r="B3521" t="str">
        <f t="shared" ref="B3521" si="3882">E3521&amp;F3521</f>
        <v>SADYMicrosoft Soporte Premier</v>
      </c>
      <c r="D3521" t="s">
        <v>5156</v>
      </c>
      <c r="E3521" t="s">
        <v>6696</v>
      </c>
      <c r="F3521" s="37" t="s">
        <v>7648</v>
      </c>
      <c r="G3521" s="18" t="str">
        <f t="shared" ref="G3521" si="3883">D3521</f>
        <v>Servicios fabricante- Microsoft Soporte Premier</v>
      </c>
      <c r="H3521" s="18" t="s">
        <v>119</v>
      </c>
      <c r="I3521" s="37" t="s">
        <v>67</v>
      </c>
      <c r="J3521" t="s">
        <v>6697</v>
      </c>
      <c r="K3521" t="s">
        <v>65</v>
      </c>
      <c r="L3521" t="s">
        <v>3940</v>
      </c>
      <c r="M3521" t="s">
        <v>65</v>
      </c>
      <c r="N3521" s="37" t="s">
        <v>5159</v>
      </c>
      <c r="O3521" s="37" t="s">
        <v>5171</v>
      </c>
      <c r="P3521" s="37" t="s">
        <v>1308</v>
      </c>
      <c r="Q3521" t="s">
        <v>6696</v>
      </c>
      <c r="R3521" t="s">
        <v>5160</v>
      </c>
      <c r="S3521" s="38">
        <v>39600000</v>
      </c>
      <c r="T3521" s="37">
        <v>1</v>
      </c>
      <c r="U3521" s="37">
        <v>1</v>
      </c>
      <c r="V3521" t="str">
        <f t="shared" ref="V3521" si="3884">H3521</f>
        <v>COP</v>
      </c>
    </row>
    <row r="3522" spans="1:22" x14ac:dyDescent="0.2">
      <c r="A3522" t="str">
        <f t="shared" ref="A3522" si="3885">D3522&amp;F3522&amp;E3522</f>
        <v>Servicios fabricante- Microsoft Soporte PremierMicrosoft Soporte PremierSADP5</v>
      </c>
      <c r="B3522" t="str">
        <f t="shared" ref="B3522" si="3886">E3522&amp;F3522</f>
        <v>SADP5Microsoft Soporte Premier</v>
      </c>
      <c r="D3522" t="s">
        <v>5156</v>
      </c>
      <c r="E3522" t="s">
        <v>6698</v>
      </c>
      <c r="F3522" s="37" t="s">
        <v>7648</v>
      </c>
      <c r="G3522" s="18" t="str">
        <f t="shared" ref="G3522" si="3887">D3522</f>
        <v>Servicios fabricante- Microsoft Soporte Premier</v>
      </c>
      <c r="H3522" s="18" t="s">
        <v>119</v>
      </c>
      <c r="I3522" s="37" t="s">
        <v>67</v>
      </c>
      <c r="J3522" t="s">
        <v>6699</v>
      </c>
      <c r="K3522" t="s">
        <v>210</v>
      </c>
      <c r="L3522" t="s">
        <v>3940</v>
      </c>
      <c r="M3522" t="s">
        <v>65</v>
      </c>
      <c r="N3522" s="37" t="s">
        <v>5159</v>
      </c>
      <c r="O3522" s="37" t="s">
        <v>5171</v>
      </c>
      <c r="P3522" s="37" t="s">
        <v>1308</v>
      </c>
      <c r="Q3522" t="s">
        <v>6698</v>
      </c>
      <c r="R3522" t="s">
        <v>5160</v>
      </c>
      <c r="S3522" s="38">
        <v>0</v>
      </c>
      <c r="T3522" s="37">
        <v>1</v>
      </c>
      <c r="U3522" s="37">
        <v>1</v>
      </c>
      <c r="V3522" t="str">
        <f t="shared" ref="V3522" si="3888">H3522</f>
        <v>COP</v>
      </c>
    </row>
    <row r="3523" spans="1:22" x14ac:dyDescent="0.2">
      <c r="A3523" t="str">
        <f t="shared" ref="A3523" si="3889">D3523&amp;F3523&amp;E3523</f>
        <v>Servicios fabricante- Microsoft Soporte PremierMicrosoft Soporte PremierSADP4</v>
      </c>
      <c r="B3523" t="str">
        <f t="shared" ref="B3523" si="3890">E3523&amp;F3523</f>
        <v>SADP4Microsoft Soporte Premier</v>
      </c>
      <c r="D3523" t="s">
        <v>5156</v>
      </c>
      <c r="E3523" t="s">
        <v>6700</v>
      </c>
      <c r="F3523" s="37" t="s">
        <v>7648</v>
      </c>
      <c r="G3523" s="18" t="str">
        <f t="shared" ref="G3523" si="3891">D3523</f>
        <v>Servicios fabricante- Microsoft Soporte Premier</v>
      </c>
      <c r="H3523" s="18" t="s">
        <v>119</v>
      </c>
      <c r="I3523" s="37" t="s">
        <v>67</v>
      </c>
      <c r="J3523" t="s">
        <v>6701</v>
      </c>
      <c r="K3523" t="s">
        <v>5386</v>
      </c>
      <c r="L3523" t="s">
        <v>3940</v>
      </c>
      <c r="M3523" t="s">
        <v>65</v>
      </c>
      <c r="N3523" s="37" t="s">
        <v>5159</v>
      </c>
      <c r="O3523" s="37" t="s">
        <v>5171</v>
      </c>
      <c r="P3523" s="37" t="s">
        <v>1308</v>
      </c>
      <c r="Q3523" t="s">
        <v>6700</v>
      </c>
      <c r="R3523" t="s">
        <v>5160</v>
      </c>
      <c r="S3523" s="38">
        <v>1506070896</v>
      </c>
      <c r="T3523" s="37">
        <v>1</v>
      </c>
      <c r="U3523" s="37">
        <v>1</v>
      </c>
      <c r="V3523" t="str">
        <f t="shared" ref="V3523" si="3892">H3523</f>
        <v>COP</v>
      </c>
    </row>
    <row r="3524" spans="1:22" x14ac:dyDescent="0.2">
      <c r="A3524" t="str">
        <f t="shared" ref="A3524" si="3893">D3524&amp;F3524&amp;E3524</f>
        <v>Servicios fabricante- Microsoft Soporte PremierMicrosoft Soporte PremierSADP3</v>
      </c>
      <c r="B3524" t="str">
        <f t="shared" ref="B3524" si="3894">E3524&amp;F3524</f>
        <v>SADP3Microsoft Soporte Premier</v>
      </c>
      <c r="D3524" t="s">
        <v>5156</v>
      </c>
      <c r="E3524" t="s">
        <v>6702</v>
      </c>
      <c r="F3524" s="37" t="s">
        <v>7648</v>
      </c>
      <c r="G3524" s="18" t="str">
        <f t="shared" ref="G3524" si="3895">D3524</f>
        <v>Servicios fabricante- Microsoft Soporte Premier</v>
      </c>
      <c r="H3524" s="18" t="s">
        <v>119</v>
      </c>
      <c r="I3524" s="37" t="s">
        <v>67</v>
      </c>
      <c r="J3524" t="s">
        <v>6703</v>
      </c>
      <c r="K3524" t="s">
        <v>5386</v>
      </c>
      <c r="L3524" t="s">
        <v>3940</v>
      </c>
      <c r="M3524" t="s">
        <v>65</v>
      </c>
      <c r="N3524" s="37" t="s">
        <v>5159</v>
      </c>
      <c r="O3524" s="37" t="s">
        <v>5171</v>
      </c>
      <c r="P3524" s="37" t="s">
        <v>1308</v>
      </c>
      <c r="Q3524" t="s">
        <v>6702</v>
      </c>
      <c r="R3524" t="s">
        <v>5160</v>
      </c>
      <c r="S3524" s="38">
        <v>1137632284.8</v>
      </c>
      <c r="T3524" s="37">
        <v>1</v>
      </c>
      <c r="U3524" s="37">
        <v>1</v>
      </c>
      <c r="V3524" t="str">
        <f t="shared" ref="V3524" si="3896">H3524</f>
        <v>COP</v>
      </c>
    </row>
    <row r="3525" spans="1:22" x14ac:dyDescent="0.2">
      <c r="A3525" t="str">
        <f t="shared" ref="A3525" si="3897">D3525&amp;F3525&amp;E3525</f>
        <v>Servicios fabricante- Microsoft Soporte PremierMicrosoft Soporte PremierSADP2</v>
      </c>
      <c r="B3525" t="str">
        <f t="shared" ref="B3525" si="3898">E3525&amp;F3525</f>
        <v>SADP2Microsoft Soporte Premier</v>
      </c>
      <c r="D3525" t="s">
        <v>5156</v>
      </c>
      <c r="E3525" t="s">
        <v>6704</v>
      </c>
      <c r="F3525" s="37" t="s">
        <v>7648</v>
      </c>
      <c r="G3525" s="18" t="str">
        <f t="shared" ref="G3525" si="3899">D3525</f>
        <v>Servicios fabricante- Microsoft Soporte Premier</v>
      </c>
      <c r="H3525" s="18" t="s">
        <v>119</v>
      </c>
      <c r="I3525" s="37" t="s">
        <v>67</v>
      </c>
      <c r="J3525" t="s">
        <v>6705</v>
      </c>
      <c r="K3525" t="s">
        <v>5386</v>
      </c>
      <c r="L3525" t="s">
        <v>3940</v>
      </c>
      <c r="M3525" t="s">
        <v>65</v>
      </c>
      <c r="N3525" s="37" t="s">
        <v>5159</v>
      </c>
      <c r="O3525" s="37" t="s">
        <v>5171</v>
      </c>
      <c r="P3525" s="37" t="s">
        <v>1308</v>
      </c>
      <c r="Q3525" t="s">
        <v>6704</v>
      </c>
      <c r="R3525" t="s">
        <v>5160</v>
      </c>
      <c r="S3525" s="38">
        <v>762895478.39999998</v>
      </c>
      <c r="T3525" s="37">
        <v>1</v>
      </c>
      <c r="U3525" s="37">
        <v>1</v>
      </c>
      <c r="V3525" t="str">
        <f t="shared" ref="V3525" si="3900">H3525</f>
        <v>COP</v>
      </c>
    </row>
    <row r="3526" spans="1:22" x14ac:dyDescent="0.2">
      <c r="A3526" t="str">
        <f t="shared" ref="A3526" si="3901">D3526&amp;F3526&amp;E3526</f>
        <v>Servicios fabricante- Microsoft Soporte PremierMicrosoft Soporte PremierSADP1</v>
      </c>
      <c r="B3526" t="str">
        <f t="shared" ref="B3526" si="3902">E3526&amp;F3526</f>
        <v>SADP1Microsoft Soporte Premier</v>
      </c>
      <c r="D3526" t="s">
        <v>5156</v>
      </c>
      <c r="E3526" t="s">
        <v>6706</v>
      </c>
      <c r="F3526" s="37" t="s">
        <v>7648</v>
      </c>
      <c r="G3526" s="18" t="str">
        <f t="shared" ref="G3526" si="3903">D3526</f>
        <v>Servicios fabricante- Microsoft Soporte Premier</v>
      </c>
      <c r="H3526" s="18" t="s">
        <v>119</v>
      </c>
      <c r="I3526" s="37" t="s">
        <v>67</v>
      </c>
      <c r="J3526" t="s">
        <v>6707</v>
      </c>
      <c r="K3526" t="s">
        <v>5386</v>
      </c>
      <c r="L3526" t="s">
        <v>3940</v>
      </c>
      <c r="M3526" t="s">
        <v>65</v>
      </c>
      <c r="N3526" s="37" t="s">
        <v>5159</v>
      </c>
      <c r="O3526" s="37" t="s">
        <v>5171</v>
      </c>
      <c r="P3526" s="37" t="s">
        <v>1308</v>
      </c>
      <c r="Q3526" t="s">
        <v>6706</v>
      </c>
      <c r="R3526" t="s">
        <v>5160</v>
      </c>
      <c r="S3526" s="38">
        <v>381860476.80000001</v>
      </c>
      <c r="T3526" s="37">
        <v>1</v>
      </c>
      <c r="U3526" s="37">
        <v>1</v>
      </c>
      <c r="V3526" t="str">
        <f t="shared" ref="V3526" si="3904">H3526</f>
        <v>COP</v>
      </c>
    </row>
    <row r="3527" spans="1:22" x14ac:dyDescent="0.2">
      <c r="A3527" t="str">
        <f t="shared" ref="A3527" si="3905">D3527&amp;F3527&amp;E3527</f>
        <v>Servicios fabricante- Microsoft Soporte PremierMicrosoft Soporte PremierSADL</v>
      </c>
      <c r="B3527" t="str">
        <f t="shared" ref="B3527" si="3906">E3527&amp;F3527</f>
        <v>SADLMicrosoft Soporte Premier</v>
      </c>
      <c r="D3527" t="s">
        <v>5156</v>
      </c>
      <c r="E3527" t="s">
        <v>6708</v>
      </c>
      <c r="F3527" s="37" t="s">
        <v>7648</v>
      </c>
      <c r="G3527" s="18" t="str">
        <f t="shared" ref="G3527" si="3907">D3527</f>
        <v>Servicios fabricante- Microsoft Soporte Premier</v>
      </c>
      <c r="H3527" s="18" t="s">
        <v>119</v>
      </c>
      <c r="I3527" s="37" t="s">
        <v>67</v>
      </c>
      <c r="J3527" t="s">
        <v>6709</v>
      </c>
      <c r="K3527" t="s">
        <v>65</v>
      </c>
      <c r="L3527" t="s">
        <v>3940</v>
      </c>
      <c r="M3527" t="s">
        <v>65</v>
      </c>
      <c r="N3527" s="37" t="s">
        <v>5159</v>
      </c>
      <c r="O3527" s="37" t="s">
        <v>5171</v>
      </c>
      <c r="P3527" s="37" t="s">
        <v>1308</v>
      </c>
      <c r="Q3527" t="s">
        <v>6708</v>
      </c>
      <c r="R3527" t="s">
        <v>5160</v>
      </c>
      <c r="S3527" s="38">
        <v>20800000</v>
      </c>
      <c r="T3527" s="37">
        <v>1</v>
      </c>
      <c r="U3527" s="37">
        <v>1</v>
      </c>
      <c r="V3527" t="str">
        <f t="shared" ref="V3527" si="3908">H3527</f>
        <v>COP</v>
      </c>
    </row>
    <row r="3528" spans="1:22" x14ac:dyDescent="0.2">
      <c r="A3528" t="str">
        <f t="shared" ref="A3528" si="3909">D3528&amp;F3528&amp;E3528</f>
        <v>Servicios fabricante- Microsoft Soporte PremierMicrosoft Soporte PremierSADI</v>
      </c>
      <c r="B3528" t="str">
        <f t="shared" ref="B3528" si="3910">E3528&amp;F3528</f>
        <v>SADIMicrosoft Soporte Premier</v>
      </c>
      <c r="D3528" t="s">
        <v>5156</v>
      </c>
      <c r="E3528" t="s">
        <v>6710</v>
      </c>
      <c r="F3528" s="37" t="s">
        <v>7648</v>
      </c>
      <c r="G3528" s="18" t="str">
        <f t="shared" ref="G3528" si="3911">D3528</f>
        <v>Servicios fabricante- Microsoft Soporte Premier</v>
      </c>
      <c r="H3528" s="18" t="s">
        <v>119</v>
      </c>
      <c r="I3528" s="37" t="s">
        <v>67</v>
      </c>
      <c r="J3528" t="s">
        <v>6711</v>
      </c>
      <c r="K3528" t="s">
        <v>65</v>
      </c>
      <c r="L3528" t="s">
        <v>3940</v>
      </c>
      <c r="M3528" t="s">
        <v>65</v>
      </c>
      <c r="N3528" s="37" t="s">
        <v>5159</v>
      </c>
      <c r="O3528" s="37" t="s">
        <v>5171</v>
      </c>
      <c r="P3528" s="37" t="s">
        <v>1308</v>
      </c>
      <c r="Q3528" t="s">
        <v>6710</v>
      </c>
      <c r="R3528" t="s">
        <v>5160</v>
      </c>
      <c r="S3528" s="38">
        <v>241600000</v>
      </c>
      <c r="T3528" s="37">
        <v>1</v>
      </c>
      <c r="U3528" s="37">
        <v>1</v>
      </c>
      <c r="V3528" t="str">
        <f t="shared" ref="V3528" si="3912">H3528</f>
        <v>COP</v>
      </c>
    </row>
    <row r="3529" spans="1:22" x14ac:dyDescent="0.2">
      <c r="A3529" t="str">
        <f t="shared" ref="A3529" si="3913">D3529&amp;F3529&amp;E3529</f>
        <v>Servicios fabricante- Microsoft Soporte PremierMicrosoft Soporte PremierSAD5</v>
      </c>
      <c r="B3529" t="str">
        <f t="shared" ref="B3529" si="3914">E3529&amp;F3529</f>
        <v>SAD5Microsoft Soporte Premier</v>
      </c>
      <c r="D3529" t="s">
        <v>5156</v>
      </c>
      <c r="E3529" t="s">
        <v>6712</v>
      </c>
      <c r="F3529" s="37" t="s">
        <v>7648</v>
      </c>
      <c r="G3529" s="18" t="str">
        <f t="shared" ref="G3529" si="3915">D3529</f>
        <v>Servicios fabricante- Microsoft Soporte Premier</v>
      </c>
      <c r="H3529" s="18" t="s">
        <v>119</v>
      </c>
      <c r="I3529" s="37" t="s">
        <v>67</v>
      </c>
      <c r="J3529" t="s">
        <v>6713</v>
      </c>
      <c r="K3529" t="s">
        <v>65</v>
      </c>
      <c r="L3529" t="s">
        <v>3940</v>
      </c>
      <c r="M3529" t="s">
        <v>65</v>
      </c>
      <c r="N3529" s="37" t="s">
        <v>5159</v>
      </c>
      <c r="O3529" s="37" t="s">
        <v>5171</v>
      </c>
      <c r="P3529" s="37" t="s">
        <v>1308</v>
      </c>
      <c r="Q3529" t="s">
        <v>6712</v>
      </c>
      <c r="R3529" t="s">
        <v>5160</v>
      </c>
      <c r="S3529" s="38">
        <v>51600000</v>
      </c>
      <c r="T3529" s="37">
        <v>1</v>
      </c>
      <c r="U3529" s="37">
        <v>1</v>
      </c>
      <c r="V3529" t="str">
        <f t="shared" ref="V3529" si="3916">H3529</f>
        <v>COP</v>
      </c>
    </row>
    <row r="3530" spans="1:22" x14ac:dyDescent="0.2">
      <c r="A3530" t="str">
        <f t="shared" ref="A3530" si="3917">D3530&amp;F3530&amp;E3530</f>
        <v>Servicios fabricante- Microsoft Soporte PremierMicrosoft Soporte PremierSACU</v>
      </c>
      <c r="B3530" t="str">
        <f t="shared" ref="B3530" si="3918">E3530&amp;F3530</f>
        <v>SACUMicrosoft Soporte Premier</v>
      </c>
      <c r="D3530" t="s">
        <v>5156</v>
      </c>
      <c r="E3530" t="s">
        <v>6714</v>
      </c>
      <c r="F3530" s="37" t="s">
        <v>7648</v>
      </c>
      <c r="G3530" s="18" t="str">
        <f t="shared" ref="G3530" si="3919">D3530</f>
        <v>Servicios fabricante- Microsoft Soporte Premier</v>
      </c>
      <c r="H3530" s="18" t="s">
        <v>119</v>
      </c>
      <c r="I3530" s="37" t="s">
        <v>67</v>
      </c>
      <c r="J3530" t="s">
        <v>6715</v>
      </c>
      <c r="K3530" t="s">
        <v>65</v>
      </c>
      <c r="L3530" t="s">
        <v>3940</v>
      </c>
      <c r="M3530" t="s">
        <v>65</v>
      </c>
      <c r="N3530" s="37" t="s">
        <v>5159</v>
      </c>
      <c r="O3530" s="37" t="s">
        <v>5171</v>
      </c>
      <c r="P3530" s="37" t="s">
        <v>1308</v>
      </c>
      <c r="Q3530" t="s">
        <v>6714</v>
      </c>
      <c r="R3530" t="s">
        <v>5160</v>
      </c>
      <c r="S3530" s="38">
        <v>20800000</v>
      </c>
      <c r="T3530" s="37">
        <v>1</v>
      </c>
      <c r="U3530" s="37">
        <v>1</v>
      </c>
      <c r="V3530" t="str">
        <f t="shared" ref="V3530" si="3920">H3530</f>
        <v>COP</v>
      </c>
    </row>
    <row r="3531" spans="1:22" x14ac:dyDescent="0.2">
      <c r="A3531" t="str">
        <f t="shared" ref="A3531" si="3921">D3531&amp;F3531&amp;E3531</f>
        <v>Servicios fabricante- Microsoft Soporte PremierMicrosoft Soporte PremierSACT</v>
      </c>
      <c r="B3531" t="str">
        <f t="shared" ref="B3531" si="3922">E3531&amp;F3531</f>
        <v>SACTMicrosoft Soporte Premier</v>
      </c>
      <c r="D3531" t="s">
        <v>5156</v>
      </c>
      <c r="E3531" t="s">
        <v>6716</v>
      </c>
      <c r="F3531" s="37" t="s">
        <v>7648</v>
      </c>
      <c r="G3531" s="18" t="str">
        <f t="shared" ref="G3531" si="3923">D3531</f>
        <v>Servicios fabricante- Microsoft Soporte Premier</v>
      </c>
      <c r="H3531" s="18" t="s">
        <v>119</v>
      </c>
      <c r="I3531" s="37" t="s">
        <v>67</v>
      </c>
      <c r="J3531" t="s">
        <v>6717</v>
      </c>
      <c r="K3531" t="s">
        <v>65</v>
      </c>
      <c r="L3531" t="s">
        <v>3940</v>
      </c>
      <c r="M3531" t="s">
        <v>65</v>
      </c>
      <c r="N3531" s="37" t="s">
        <v>5159</v>
      </c>
      <c r="O3531" s="37" t="s">
        <v>5171</v>
      </c>
      <c r="P3531" s="37" t="s">
        <v>1308</v>
      </c>
      <c r="Q3531" t="s">
        <v>6716</v>
      </c>
      <c r="R3531" t="s">
        <v>5160</v>
      </c>
      <c r="S3531" s="38">
        <v>20800000</v>
      </c>
      <c r="T3531" s="37">
        <v>1</v>
      </c>
      <c r="U3531" s="37">
        <v>1</v>
      </c>
      <c r="V3531" t="str">
        <f t="shared" ref="V3531" si="3924">H3531</f>
        <v>COP</v>
      </c>
    </row>
    <row r="3532" spans="1:22" x14ac:dyDescent="0.2">
      <c r="A3532" t="str">
        <f t="shared" ref="A3532" si="3925">D3532&amp;F3532&amp;E3532</f>
        <v>Servicios fabricante- Microsoft Soporte PremierMicrosoft Soporte PremierSACS</v>
      </c>
      <c r="B3532" t="str">
        <f t="shared" ref="B3532" si="3926">E3532&amp;F3532</f>
        <v>SACSMicrosoft Soporte Premier</v>
      </c>
      <c r="D3532" t="s">
        <v>5156</v>
      </c>
      <c r="E3532" t="s">
        <v>6718</v>
      </c>
      <c r="F3532" s="37" t="s">
        <v>7648</v>
      </c>
      <c r="G3532" s="18" t="str">
        <f t="shared" ref="G3532" si="3927">D3532</f>
        <v>Servicios fabricante- Microsoft Soporte Premier</v>
      </c>
      <c r="H3532" s="18" t="s">
        <v>119</v>
      </c>
      <c r="I3532" s="37" t="s">
        <v>67</v>
      </c>
      <c r="J3532" t="s">
        <v>6719</v>
      </c>
      <c r="K3532" t="s">
        <v>65</v>
      </c>
      <c r="L3532" t="s">
        <v>3940</v>
      </c>
      <c r="M3532" t="s">
        <v>65</v>
      </c>
      <c r="N3532" s="37" t="s">
        <v>5159</v>
      </c>
      <c r="O3532" s="37" t="s">
        <v>5171</v>
      </c>
      <c r="P3532" s="37" t="s">
        <v>1308</v>
      </c>
      <c r="Q3532" t="s">
        <v>6718</v>
      </c>
      <c r="R3532" t="s">
        <v>5160</v>
      </c>
      <c r="S3532" s="38">
        <v>20800000</v>
      </c>
      <c r="T3532" s="37">
        <v>1</v>
      </c>
      <c r="U3532" s="37">
        <v>1</v>
      </c>
      <c r="V3532" t="str">
        <f t="shared" ref="V3532" si="3928">H3532</f>
        <v>COP</v>
      </c>
    </row>
    <row r="3533" spans="1:22" x14ac:dyDescent="0.2">
      <c r="A3533" t="str">
        <f t="shared" ref="A3533" si="3929">D3533&amp;F3533&amp;E3533</f>
        <v>Servicios fabricante- Microsoft Soporte PremierMicrosoft Soporte PremierSACR</v>
      </c>
      <c r="B3533" t="str">
        <f t="shared" ref="B3533" si="3930">E3533&amp;F3533</f>
        <v>SACRMicrosoft Soporte Premier</v>
      </c>
      <c r="D3533" t="s">
        <v>5156</v>
      </c>
      <c r="E3533" t="s">
        <v>6720</v>
      </c>
      <c r="F3533" s="37" t="s">
        <v>7648</v>
      </c>
      <c r="G3533" s="18" t="str">
        <f t="shared" ref="G3533" si="3931">D3533</f>
        <v>Servicios fabricante- Microsoft Soporte Premier</v>
      </c>
      <c r="H3533" s="18" t="s">
        <v>119</v>
      </c>
      <c r="I3533" s="37" t="s">
        <v>67</v>
      </c>
      <c r="J3533" t="s">
        <v>6721</v>
      </c>
      <c r="K3533" t="s">
        <v>65</v>
      </c>
      <c r="L3533" t="s">
        <v>3940</v>
      </c>
      <c r="M3533" t="s">
        <v>65</v>
      </c>
      <c r="N3533" s="37" t="s">
        <v>5159</v>
      </c>
      <c r="O3533" s="37" t="s">
        <v>5171</v>
      </c>
      <c r="P3533" s="37" t="s">
        <v>1308</v>
      </c>
      <c r="Q3533" t="s">
        <v>6720</v>
      </c>
      <c r="R3533" t="s">
        <v>5160</v>
      </c>
      <c r="S3533" s="38">
        <v>20800000</v>
      </c>
      <c r="T3533" s="37">
        <v>1</v>
      </c>
      <c r="U3533" s="37">
        <v>1</v>
      </c>
      <c r="V3533" t="str">
        <f t="shared" ref="V3533" si="3932">H3533</f>
        <v>COP</v>
      </c>
    </row>
    <row r="3534" spans="1:22" x14ac:dyDescent="0.2">
      <c r="A3534" t="str">
        <f t="shared" ref="A3534" si="3933">D3534&amp;F3534&amp;E3534</f>
        <v>Servicios fabricante- Microsoft Soporte PremierMicrosoft Soporte PremierSACQ</v>
      </c>
      <c r="B3534" t="str">
        <f t="shared" ref="B3534" si="3934">E3534&amp;F3534</f>
        <v>SACQMicrosoft Soporte Premier</v>
      </c>
      <c r="D3534" t="s">
        <v>5156</v>
      </c>
      <c r="E3534" t="s">
        <v>6722</v>
      </c>
      <c r="F3534" s="37" t="s">
        <v>7648</v>
      </c>
      <c r="G3534" s="18" t="str">
        <f t="shared" ref="G3534" si="3935">D3534</f>
        <v>Servicios fabricante- Microsoft Soporte Premier</v>
      </c>
      <c r="H3534" s="18" t="s">
        <v>119</v>
      </c>
      <c r="I3534" s="37" t="s">
        <v>67</v>
      </c>
      <c r="J3534" t="s">
        <v>6723</v>
      </c>
      <c r="K3534" t="s">
        <v>65</v>
      </c>
      <c r="L3534" t="s">
        <v>3940</v>
      </c>
      <c r="M3534" t="s">
        <v>65</v>
      </c>
      <c r="N3534" s="37" t="s">
        <v>5159</v>
      </c>
      <c r="O3534" s="37" t="s">
        <v>66</v>
      </c>
      <c r="P3534" s="37" t="s">
        <v>1308</v>
      </c>
      <c r="Q3534" t="s">
        <v>6722</v>
      </c>
      <c r="R3534" t="s">
        <v>5160</v>
      </c>
      <c r="S3534" s="38">
        <v>92400000</v>
      </c>
      <c r="T3534" s="37">
        <v>1</v>
      </c>
      <c r="U3534" s="37">
        <v>1</v>
      </c>
      <c r="V3534" t="str">
        <f t="shared" ref="V3534" si="3936">H3534</f>
        <v>COP</v>
      </c>
    </row>
    <row r="3535" spans="1:22" x14ac:dyDescent="0.2">
      <c r="A3535" t="str">
        <f t="shared" ref="A3535" si="3937">D3535&amp;F3535&amp;E3535</f>
        <v>Servicios fabricante- Microsoft Soporte PremierMicrosoft Soporte PremierSACP</v>
      </c>
      <c r="B3535" t="str">
        <f t="shared" ref="B3535" si="3938">E3535&amp;F3535</f>
        <v>SACPMicrosoft Soporte Premier</v>
      </c>
      <c r="D3535" t="s">
        <v>5156</v>
      </c>
      <c r="E3535" t="s">
        <v>6724</v>
      </c>
      <c r="F3535" s="37" t="s">
        <v>7648</v>
      </c>
      <c r="G3535" s="18" t="str">
        <f t="shared" ref="G3535" si="3939">D3535</f>
        <v>Servicios fabricante- Microsoft Soporte Premier</v>
      </c>
      <c r="H3535" s="18" t="s">
        <v>119</v>
      </c>
      <c r="I3535" s="37" t="s">
        <v>67</v>
      </c>
      <c r="J3535" t="s">
        <v>6725</v>
      </c>
      <c r="K3535" t="s">
        <v>65</v>
      </c>
      <c r="L3535" t="s">
        <v>3940</v>
      </c>
      <c r="M3535" t="s">
        <v>65</v>
      </c>
      <c r="N3535" s="37" t="s">
        <v>5159</v>
      </c>
      <c r="O3535" s="37" t="s">
        <v>5171</v>
      </c>
      <c r="P3535" s="37" t="s">
        <v>1308</v>
      </c>
      <c r="Q3535" t="s">
        <v>6724</v>
      </c>
      <c r="R3535" t="s">
        <v>5160</v>
      </c>
      <c r="S3535" s="38">
        <v>41600000</v>
      </c>
      <c r="T3535" s="37">
        <v>1</v>
      </c>
      <c r="U3535" s="37">
        <v>1</v>
      </c>
      <c r="V3535" t="str">
        <f t="shared" ref="V3535" si="3940">H3535</f>
        <v>COP</v>
      </c>
    </row>
    <row r="3536" spans="1:22" x14ac:dyDescent="0.2">
      <c r="A3536" t="str">
        <f t="shared" ref="A3536" si="3941">D3536&amp;F3536&amp;E3536</f>
        <v>Servicios fabricante- Microsoft Soporte PremierMicrosoft Soporte PremierSACO</v>
      </c>
      <c r="B3536" t="str">
        <f t="shared" ref="B3536" si="3942">E3536&amp;F3536</f>
        <v>SACOMicrosoft Soporte Premier</v>
      </c>
      <c r="D3536" t="s">
        <v>5156</v>
      </c>
      <c r="E3536" t="s">
        <v>6726</v>
      </c>
      <c r="F3536" s="37" t="s">
        <v>7648</v>
      </c>
      <c r="G3536" s="18" t="str">
        <f t="shared" ref="G3536" si="3943">D3536</f>
        <v>Servicios fabricante- Microsoft Soporte Premier</v>
      </c>
      <c r="H3536" s="18" t="s">
        <v>119</v>
      </c>
      <c r="I3536" s="37" t="s">
        <v>67</v>
      </c>
      <c r="J3536" t="s">
        <v>6727</v>
      </c>
      <c r="K3536" t="s">
        <v>65</v>
      </c>
      <c r="L3536" t="s">
        <v>3940</v>
      </c>
      <c r="M3536" t="s">
        <v>65</v>
      </c>
      <c r="N3536" s="37" t="s">
        <v>5159</v>
      </c>
      <c r="O3536" s="37" t="s">
        <v>5171</v>
      </c>
      <c r="P3536" s="37" t="s">
        <v>1308</v>
      </c>
      <c r="Q3536" t="s">
        <v>6726</v>
      </c>
      <c r="R3536" t="s">
        <v>5160</v>
      </c>
      <c r="S3536" s="38">
        <v>20800000</v>
      </c>
      <c r="T3536" s="37">
        <v>1</v>
      </c>
      <c r="U3536" s="37">
        <v>1</v>
      </c>
      <c r="V3536" t="str">
        <f t="shared" ref="V3536" si="3944">H3536</f>
        <v>COP</v>
      </c>
    </row>
    <row r="3537" spans="1:22" x14ac:dyDescent="0.2">
      <c r="A3537" t="str">
        <f t="shared" ref="A3537" si="3945">D3537&amp;F3537&amp;E3537</f>
        <v>Servicios fabricante- Microsoft Soporte PremierMicrosoft Soporte PremierSACB</v>
      </c>
      <c r="B3537" t="str">
        <f t="shared" ref="B3537" si="3946">E3537&amp;F3537</f>
        <v>SACBMicrosoft Soporte Premier</v>
      </c>
      <c r="D3537" t="s">
        <v>5156</v>
      </c>
      <c r="E3537" t="s">
        <v>6728</v>
      </c>
      <c r="F3537" s="37" t="s">
        <v>7648</v>
      </c>
      <c r="G3537" s="18" t="str">
        <f t="shared" ref="G3537" si="3947">D3537</f>
        <v>Servicios fabricante- Microsoft Soporte Premier</v>
      </c>
      <c r="H3537" s="18" t="s">
        <v>119</v>
      </c>
      <c r="I3537" s="37" t="s">
        <v>67</v>
      </c>
      <c r="J3537" t="s">
        <v>6729</v>
      </c>
      <c r="K3537" t="s">
        <v>65</v>
      </c>
      <c r="L3537" t="s">
        <v>3940</v>
      </c>
      <c r="M3537" t="s">
        <v>65</v>
      </c>
      <c r="N3537" s="37" t="s">
        <v>5159</v>
      </c>
      <c r="O3537" s="37" t="s">
        <v>5171</v>
      </c>
      <c r="P3537" s="37" t="s">
        <v>1308</v>
      </c>
      <c r="Q3537" t="s">
        <v>6728</v>
      </c>
      <c r="R3537" t="s">
        <v>5160</v>
      </c>
      <c r="S3537" s="38">
        <v>20800000</v>
      </c>
      <c r="T3537" s="37">
        <v>1</v>
      </c>
      <c r="U3537" s="37">
        <v>1</v>
      </c>
      <c r="V3537" t="str">
        <f t="shared" ref="V3537" si="3948">H3537</f>
        <v>COP</v>
      </c>
    </row>
    <row r="3538" spans="1:22" x14ac:dyDescent="0.2">
      <c r="A3538" t="str">
        <f t="shared" ref="A3538" si="3949">D3538&amp;F3538&amp;E3538</f>
        <v>Servicios fabricante- Microsoft Soporte PremierMicrosoft Soporte PremierSACA</v>
      </c>
      <c r="B3538" t="str">
        <f t="shared" ref="B3538" si="3950">E3538&amp;F3538</f>
        <v>SACAMicrosoft Soporte Premier</v>
      </c>
      <c r="D3538" t="s">
        <v>5156</v>
      </c>
      <c r="E3538" t="s">
        <v>6730</v>
      </c>
      <c r="F3538" s="37" t="s">
        <v>7648</v>
      </c>
      <c r="G3538" s="18" t="str">
        <f t="shared" ref="G3538" si="3951">D3538</f>
        <v>Servicios fabricante- Microsoft Soporte Premier</v>
      </c>
      <c r="H3538" s="18" t="s">
        <v>119</v>
      </c>
      <c r="I3538" s="37" t="s">
        <v>67</v>
      </c>
      <c r="J3538" t="s">
        <v>6731</v>
      </c>
      <c r="K3538" t="s">
        <v>65</v>
      </c>
      <c r="L3538" t="s">
        <v>3940</v>
      </c>
      <c r="M3538" t="s">
        <v>65</v>
      </c>
      <c r="N3538" s="37" t="s">
        <v>5159</v>
      </c>
      <c r="O3538" s="37" t="s">
        <v>5171</v>
      </c>
      <c r="P3538" s="37" t="s">
        <v>1308</v>
      </c>
      <c r="Q3538" t="s">
        <v>6730</v>
      </c>
      <c r="R3538" t="s">
        <v>5160</v>
      </c>
      <c r="S3538" s="38">
        <v>20800000</v>
      </c>
      <c r="T3538" s="37">
        <v>1</v>
      </c>
      <c r="U3538" s="37">
        <v>1</v>
      </c>
      <c r="V3538" t="str">
        <f t="shared" ref="V3538" si="3952">H3538</f>
        <v>COP</v>
      </c>
    </row>
    <row r="3539" spans="1:22" x14ac:dyDescent="0.2">
      <c r="A3539" t="str">
        <f t="shared" ref="A3539" si="3953">D3539&amp;F3539&amp;E3539</f>
        <v>Servicios fabricante- Microsoft Soporte PremierMicrosoft Soporte PremierSAAV</v>
      </c>
      <c r="B3539" t="str">
        <f t="shared" ref="B3539" si="3954">E3539&amp;F3539</f>
        <v>SAAVMicrosoft Soporte Premier</v>
      </c>
      <c r="D3539" t="s">
        <v>5156</v>
      </c>
      <c r="E3539" t="s">
        <v>6732</v>
      </c>
      <c r="F3539" s="37" t="s">
        <v>7648</v>
      </c>
      <c r="G3539" s="18" t="str">
        <f t="shared" ref="G3539" si="3955">D3539</f>
        <v>Servicios fabricante- Microsoft Soporte Premier</v>
      </c>
      <c r="H3539" s="18" t="s">
        <v>119</v>
      </c>
      <c r="I3539" s="37" t="s">
        <v>67</v>
      </c>
      <c r="J3539" t="s">
        <v>6733</v>
      </c>
      <c r="K3539" t="s">
        <v>210</v>
      </c>
      <c r="L3539" t="s">
        <v>3940</v>
      </c>
      <c r="M3539" t="s">
        <v>65</v>
      </c>
      <c r="N3539" s="37" t="s">
        <v>5159</v>
      </c>
      <c r="O3539" s="37" t="s">
        <v>66</v>
      </c>
      <c r="P3539" s="37" t="s">
        <v>1308</v>
      </c>
      <c r="Q3539" t="s">
        <v>6732</v>
      </c>
      <c r="R3539" t="s">
        <v>5160</v>
      </c>
      <c r="S3539" s="38">
        <v>1282540.8</v>
      </c>
      <c r="T3539" s="37">
        <v>1</v>
      </c>
      <c r="U3539" s="37">
        <v>1</v>
      </c>
      <c r="V3539" t="str">
        <f t="shared" ref="V3539" si="3956">H3539</f>
        <v>COP</v>
      </c>
    </row>
    <row r="3540" spans="1:22" x14ac:dyDescent="0.2">
      <c r="A3540" t="str">
        <f t="shared" ref="A3540" si="3957">D3540&amp;F3540&amp;E3540</f>
        <v>Servicios fabricante- Microsoft Soporte PremierMicrosoft Soporte PremierSAAS</v>
      </c>
      <c r="B3540" t="str">
        <f t="shared" ref="B3540" si="3958">E3540&amp;F3540</f>
        <v>SAASMicrosoft Soporte Premier</v>
      </c>
      <c r="D3540" t="s">
        <v>5156</v>
      </c>
      <c r="E3540" t="s">
        <v>6734</v>
      </c>
      <c r="F3540" s="37" t="s">
        <v>7648</v>
      </c>
      <c r="G3540" s="18" t="str">
        <f t="shared" ref="G3540" si="3959">D3540</f>
        <v>Servicios fabricante- Microsoft Soporte Premier</v>
      </c>
      <c r="H3540" s="18" t="s">
        <v>119</v>
      </c>
      <c r="I3540" s="37" t="s">
        <v>67</v>
      </c>
      <c r="J3540" t="s">
        <v>6735</v>
      </c>
      <c r="K3540" t="s">
        <v>65</v>
      </c>
      <c r="L3540" t="s">
        <v>3940</v>
      </c>
      <c r="M3540" t="s">
        <v>65</v>
      </c>
      <c r="N3540" s="37" t="s">
        <v>5159</v>
      </c>
      <c r="O3540" s="37" t="s">
        <v>5171</v>
      </c>
      <c r="P3540" s="37" t="s">
        <v>1308</v>
      </c>
      <c r="Q3540" t="s">
        <v>6734</v>
      </c>
      <c r="R3540" t="s">
        <v>5160</v>
      </c>
      <c r="S3540" s="38">
        <v>80000000</v>
      </c>
      <c r="T3540" s="37">
        <v>1</v>
      </c>
      <c r="U3540" s="37">
        <v>1</v>
      </c>
      <c r="V3540" t="str">
        <f t="shared" ref="V3540" si="3960">H3540</f>
        <v>COP</v>
      </c>
    </row>
    <row r="3541" spans="1:22" x14ac:dyDescent="0.2">
      <c r="A3541" t="str">
        <f t="shared" ref="A3541" si="3961">D3541&amp;F3541&amp;E3541</f>
        <v>Servicios fabricante- Microsoft Soporte PremierMicrosoft Soporte PremierSAAD</v>
      </c>
      <c r="B3541" t="str">
        <f t="shared" ref="B3541" si="3962">E3541&amp;F3541</f>
        <v>SAADMicrosoft Soporte Premier</v>
      </c>
      <c r="D3541" t="s">
        <v>5156</v>
      </c>
      <c r="E3541" t="s">
        <v>6736</v>
      </c>
      <c r="F3541" s="37" t="s">
        <v>7648</v>
      </c>
      <c r="G3541" s="18" t="str">
        <f t="shared" ref="G3541" si="3963">D3541</f>
        <v>Servicios fabricante- Microsoft Soporte Premier</v>
      </c>
      <c r="H3541" s="18" t="s">
        <v>119</v>
      </c>
      <c r="I3541" s="37" t="s">
        <v>67</v>
      </c>
      <c r="J3541" t="s">
        <v>6737</v>
      </c>
      <c r="K3541" t="s">
        <v>65</v>
      </c>
      <c r="L3541" t="s">
        <v>3940</v>
      </c>
      <c r="M3541" t="s">
        <v>65</v>
      </c>
      <c r="N3541" s="37" t="s">
        <v>5159</v>
      </c>
      <c r="O3541" s="37" t="s">
        <v>5171</v>
      </c>
      <c r="P3541" s="37" t="s">
        <v>1308</v>
      </c>
      <c r="Q3541" t="s">
        <v>6736</v>
      </c>
      <c r="R3541" t="s">
        <v>5160</v>
      </c>
      <c r="S3541" s="38">
        <v>62400000</v>
      </c>
      <c r="T3541" s="37">
        <v>1</v>
      </c>
      <c r="U3541" s="37">
        <v>1</v>
      </c>
      <c r="V3541" t="str">
        <f t="shared" ref="V3541" si="3964">H3541</f>
        <v>COP</v>
      </c>
    </row>
    <row r="3542" spans="1:22" x14ac:dyDescent="0.2">
      <c r="A3542" t="str">
        <f t="shared" ref="A3542" si="3965">D3542&amp;F3542&amp;E3542</f>
        <v>Servicios fabricante- Microsoft Soporte PremierMicrosoft Soporte PremierSAAC</v>
      </c>
      <c r="B3542" t="str">
        <f t="shared" ref="B3542" si="3966">E3542&amp;F3542</f>
        <v>SAACMicrosoft Soporte Premier</v>
      </c>
      <c r="D3542" t="s">
        <v>5156</v>
      </c>
      <c r="E3542" t="s">
        <v>6738</v>
      </c>
      <c r="F3542" s="37" t="s">
        <v>7648</v>
      </c>
      <c r="G3542" s="18" t="str">
        <f t="shared" ref="G3542" si="3967">D3542</f>
        <v>Servicios fabricante- Microsoft Soporte Premier</v>
      </c>
      <c r="H3542" s="18" t="s">
        <v>119</v>
      </c>
      <c r="I3542" s="37" t="s">
        <v>67</v>
      </c>
      <c r="J3542" t="s">
        <v>6739</v>
      </c>
      <c r="K3542" t="s">
        <v>5386</v>
      </c>
      <c r="L3542" t="s">
        <v>3940</v>
      </c>
      <c r="M3542" t="s">
        <v>65</v>
      </c>
      <c r="N3542" s="37" t="s">
        <v>5159</v>
      </c>
      <c r="O3542" s="37" t="s">
        <v>66</v>
      </c>
      <c r="P3542" s="37" t="s">
        <v>1308</v>
      </c>
      <c r="Q3542" t="s">
        <v>6738</v>
      </c>
      <c r="R3542" t="s">
        <v>5160</v>
      </c>
      <c r="S3542" s="38">
        <v>12825408</v>
      </c>
      <c r="T3542" s="37">
        <v>1</v>
      </c>
      <c r="U3542" s="37">
        <v>1</v>
      </c>
      <c r="V3542" t="str">
        <f t="shared" ref="V3542" si="3968">H3542</f>
        <v>COP</v>
      </c>
    </row>
    <row r="3543" spans="1:22" x14ac:dyDescent="0.2">
      <c r="A3543" t="str">
        <f t="shared" ref="A3543" si="3969">D3543&amp;F3543&amp;E3543</f>
        <v>Servicios fabricante- Microsoft Soporte PremierMicrosoft Soporte PremierSAAB</v>
      </c>
      <c r="B3543" t="str">
        <f t="shared" ref="B3543" si="3970">E3543&amp;F3543</f>
        <v>SAABMicrosoft Soporte Premier</v>
      </c>
      <c r="D3543" t="s">
        <v>5156</v>
      </c>
      <c r="E3543" t="s">
        <v>6740</v>
      </c>
      <c r="F3543" s="37" t="s">
        <v>7648</v>
      </c>
      <c r="G3543" s="18" t="str">
        <f t="shared" ref="G3543" si="3971">D3543</f>
        <v>Servicios fabricante- Microsoft Soporte Premier</v>
      </c>
      <c r="H3543" s="18" t="s">
        <v>119</v>
      </c>
      <c r="I3543" s="37" t="s">
        <v>67</v>
      </c>
      <c r="J3543" t="s">
        <v>6741</v>
      </c>
      <c r="K3543" t="s">
        <v>65</v>
      </c>
      <c r="L3543" t="s">
        <v>3940</v>
      </c>
      <c r="M3543" t="s">
        <v>65</v>
      </c>
      <c r="N3543" s="37" t="s">
        <v>5159</v>
      </c>
      <c r="O3543" s="37" t="s">
        <v>5171</v>
      </c>
      <c r="P3543" s="37" t="s">
        <v>1308</v>
      </c>
      <c r="Q3543" t="s">
        <v>6740</v>
      </c>
      <c r="R3543" t="s">
        <v>5160</v>
      </c>
      <c r="S3543" s="38">
        <v>48000000</v>
      </c>
      <c r="T3543" s="37">
        <v>1</v>
      </c>
      <c r="U3543" s="37">
        <v>1</v>
      </c>
      <c r="V3543" t="str">
        <f t="shared" ref="V3543" si="3972">H3543</f>
        <v>COP</v>
      </c>
    </row>
    <row r="3544" spans="1:22" x14ac:dyDescent="0.2">
      <c r="A3544" t="str">
        <f t="shared" ref="A3544" si="3973">D3544&amp;F3544&amp;E3544</f>
        <v>Servicios fabricante- Microsoft Soporte PremierMicrosoft Soporte PremierSAAA</v>
      </c>
      <c r="B3544" t="str">
        <f t="shared" ref="B3544" si="3974">E3544&amp;F3544</f>
        <v>SAAAMicrosoft Soporte Premier</v>
      </c>
      <c r="D3544" t="s">
        <v>5156</v>
      </c>
      <c r="E3544" t="s">
        <v>6742</v>
      </c>
      <c r="F3544" s="37" t="s">
        <v>7648</v>
      </c>
      <c r="G3544" s="18" t="str">
        <f t="shared" ref="G3544" si="3975">D3544</f>
        <v>Servicios fabricante- Microsoft Soporte Premier</v>
      </c>
      <c r="H3544" s="18" t="s">
        <v>119</v>
      </c>
      <c r="I3544" s="37" t="s">
        <v>67</v>
      </c>
      <c r="J3544" t="s">
        <v>6743</v>
      </c>
      <c r="K3544" t="s">
        <v>65</v>
      </c>
      <c r="L3544" t="s">
        <v>3940</v>
      </c>
      <c r="M3544" t="s">
        <v>65</v>
      </c>
      <c r="N3544" s="37" t="s">
        <v>5159</v>
      </c>
      <c r="O3544" s="37" t="s">
        <v>5171</v>
      </c>
      <c r="P3544" s="37" t="s">
        <v>1308</v>
      </c>
      <c r="Q3544" t="s">
        <v>6742</v>
      </c>
      <c r="R3544" t="s">
        <v>5160</v>
      </c>
      <c r="S3544" s="38">
        <v>80000000</v>
      </c>
      <c r="T3544" s="37">
        <v>1</v>
      </c>
      <c r="U3544" s="37">
        <v>1</v>
      </c>
      <c r="V3544" t="str">
        <f t="shared" ref="V3544" si="3976">H3544</f>
        <v>COP</v>
      </c>
    </row>
    <row r="3545" spans="1:22" x14ac:dyDescent="0.2">
      <c r="A3545" t="str">
        <f t="shared" ref="A3545" si="3977">D3545&amp;F3545&amp;E3545</f>
        <v>Servicios fabricante- Microsoft Soporte PremierMicrosoft Soporte PremierPS12</v>
      </c>
      <c r="B3545" t="str">
        <f t="shared" ref="B3545" si="3978">E3545&amp;F3545</f>
        <v>PS12Microsoft Soporte Premier</v>
      </c>
      <c r="D3545" t="s">
        <v>5156</v>
      </c>
      <c r="E3545" t="s">
        <v>6744</v>
      </c>
      <c r="F3545" s="37" t="s">
        <v>7648</v>
      </c>
      <c r="G3545" s="18" t="str">
        <f t="shared" ref="G3545" si="3979">D3545</f>
        <v>Servicios fabricante- Microsoft Soporte Premier</v>
      </c>
      <c r="H3545" s="18" t="s">
        <v>119</v>
      </c>
      <c r="I3545" s="37" t="s">
        <v>67</v>
      </c>
      <c r="J3545" t="s">
        <v>6745</v>
      </c>
      <c r="K3545" t="s">
        <v>65</v>
      </c>
      <c r="L3545" t="s">
        <v>3940</v>
      </c>
      <c r="M3545" t="s">
        <v>65</v>
      </c>
      <c r="N3545" s="37" t="s">
        <v>5159</v>
      </c>
      <c r="O3545" s="37" t="s">
        <v>66</v>
      </c>
      <c r="P3545" s="37" t="s">
        <v>1308</v>
      </c>
      <c r="Q3545" t="s">
        <v>6744</v>
      </c>
      <c r="R3545" t="s">
        <v>5160</v>
      </c>
      <c r="S3545" s="38">
        <v>52000000</v>
      </c>
      <c r="T3545" s="37">
        <v>1</v>
      </c>
      <c r="U3545" s="37">
        <v>1</v>
      </c>
      <c r="V3545" t="str">
        <f t="shared" ref="V3545" si="3980">H3545</f>
        <v>COP</v>
      </c>
    </row>
    <row r="3546" spans="1:22" x14ac:dyDescent="0.2">
      <c r="A3546" t="str">
        <f t="shared" ref="A3546" si="3981">D3546&amp;F3546&amp;E3546</f>
        <v>Servicios fabricante- Microsoft Soporte PremierMicrosoft Soporte PremierPPRP2</v>
      </c>
      <c r="B3546" t="str">
        <f t="shared" ref="B3546" si="3982">E3546&amp;F3546</f>
        <v>PPRP2Microsoft Soporte Premier</v>
      </c>
      <c r="D3546" t="s">
        <v>5156</v>
      </c>
      <c r="E3546" t="s">
        <v>6746</v>
      </c>
      <c r="F3546" s="37" t="s">
        <v>7648</v>
      </c>
      <c r="G3546" s="18" t="str">
        <f t="shared" ref="G3546" si="3983">D3546</f>
        <v>Servicios fabricante- Microsoft Soporte Premier</v>
      </c>
      <c r="H3546" s="18" t="s">
        <v>119</v>
      </c>
      <c r="I3546" s="37" t="s">
        <v>67</v>
      </c>
      <c r="J3546" t="s">
        <v>6747</v>
      </c>
      <c r="K3546" t="s">
        <v>65</v>
      </c>
      <c r="L3546" t="s">
        <v>3940</v>
      </c>
      <c r="M3546" t="s">
        <v>65</v>
      </c>
      <c r="N3546" s="37" t="s">
        <v>5159</v>
      </c>
      <c r="O3546" s="37" t="s">
        <v>66</v>
      </c>
      <c r="P3546" s="37" t="s">
        <v>1308</v>
      </c>
      <c r="Q3546" t="s">
        <v>6746</v>
      </c>
      <c r="R3546" t="s">
        <v>5160</v>
      </c>
      <c r="S3546" s="38">
        <v>32400000</v>
      </c>
      <c r="T3546" s="37">
        <v>1</v>
      </c>
      <c r="U3546" s="37">
        <v>1</v>
      </c>
      <c r="V3546" t="str">
        <f t="shared" ref="V3546" si="3984">H3546</f>
        <v>COP</v>
      </c>
    </row>
    <row r="3547" spans="1:22" x14ac:dyDescent="0.2">
      <c r="A3547" t="str">
        <f t="shared" ref="A3547" si="3985">D3547&amp;F3547&amp;E3547</f>
        <v>Servicios fabricante- Microsoft Soporte PremierMicrosoft Soporte PremierPPGT</v>
      </c>
      <c r="B3547" t="str">
        <f t="shared" ref="B3547" si="3986">E3547&amp;F3547</f>
        <v>PPGTMicrosoft Soporte Premier</v>
      </c>
      <c r="D3547" t="s">
        <v>5156</v>
      </c>
      <c r="E3547" t="s">
        <v>6748</v>
      </c>
      <c r="F3547" s="37" t="s">
        <v>7648</v>
      </c>
      <c r="G3547" s="18" t="str">
        <f t="shared" ref="G3547" si="3987">D3547</f>
        <v>Servicios fabricante- Microsoft Soporte Premier</v>
      </c>
      <c r="H3547" s="18" t="s">
        <v>119</v>
      </c>
      <c r="I3547" s="37" t="s">
        <v>67</v>
      </c>
      <c r="J3547" t="s">
        <v>6749</v>
      </c>
      <c r="K3547" t="s">
        <v>65</v>
      </c>
      <c r="L3547" t="s">
        <v>3940</v>
      </c>
      <c r="M3547" t="s">
        <v>65</v>
      </c>
      <c r="N3547" s="37" t="s">
        <v>5159</v>
      </c>
      <c r="O3547" s="37" t="s">
        <v>66</v>
      </c>
      <c r="P3547" s="37" t="s">
        <v>1308</v>
      </c>
      <c r="Q3547" t="s">
        <v>6748</v>
      </c>
      <c r="R3547" t="s">
        <v>5160</v>
      </c>
      <c r="S3547" s="38">
        <v>48000000</v>
      </c>
      <c r="T3547" s="37">
        <v>1</v>
      </c>
      <c r="U3547" s="37">
        <v>1</v>
      </c>
      <c r="V3547" t="str">
        <f t="shared" ref="V3547" si="3988">H3547</f>
        <v>COP</v>
      </c>
    </row>
    <row r="3548" spans="1:22" x14ac:dyDescent="0.2">
      <c r="A3548" t="str">
        <f t="shared" ref="A3548" si="3989">D3548&amp;F3548&amp;E3548</f>
        <v>Servicios fabricante- Microsoft Soporte PremierMicrosoft Soporte PremierPOCSGOV</v>
      </c>
      <c r="B3548" t="str">
        <f t="shared" ref="B3548" si="3990">E3548&amp;F3548</f>
        <v>POCSGOVMicrosoft Soporte Premier</v>
      </c>
      <c r="D3548" t="s">
        <v>5156</v>
      </c>
      <c r="E3548" t="s">
        <v>6750</v>
      </c>
      <c r="F3548" s="37" t="s">
        <v>7648</v>
      </c>
      <c r="G3548" s="18" t="str">
        <f t="shared" ref="G3548" si="3991">D3548</f>
        <v>Servicios fabricante- Microsoft Soporte Premier</v>
      </c>
      <c r="H3548" s="18" t="s">
        <v>119</v>
      </c>
      <c r="I3548" s="37" t="s">
        <v>67</v>
      </c>
      <c r="J3548" t="s">
        <v>6751</v>
      </c>
      <c r="K3548" t="s">
        <v>65</v>
      </c>
      <c r="L3548" t="s">
        <v>3940</v>
      </c>
      <c r="M3548" t="s">
        <v>65</v>
      </c>
      <c r="N3548" s="37" t="s">
        <v>5159</v>
      </c>
      <c r="O3548" s="37" t="s">
        <v>5171</v>
      </c>
      <c r="P3548" s="37" t="s">
        <v>1308</v>
      </c>
      <c r="Q3548" t="s">
        <v>6750</v>
      </c>
      <c r="R3548" t="s">
        <v>5160</v>
      </c>
      <c r="S3548" s="38">
        <v>34400000</v>
      </c>
      <c r="T3548" s="37">
        <v>1</v>
      </c>
      <c r="U3548" s="37">
        <v>1</v>
      </c>
      <c r="V3548" t="str">
        <f t="shared" ref="V3548" si="3992">H3548</f>
        <v>COP</v>
      </c>
    </row>
    <row r="3549" spans="1:22" x14ac:dyDescent="0.2">
      <c r="A3549" t="str">
        <f t="shared" ref="A3549" si="3993">D3549&amp;F3549&amp;E3549</f>
        <v>Servicios fabricante- Microsoft Soporte PremierMicrosoft Soporte PremierPFCR</v>
      </c>
      <c r="B3549" t="str">
        <f t="shared" ref="B3549" si="3994">E3549&amp;F3549</f>
        <v>PFCRMicrosoft Soporte Premier</v>
      </c>
      <c r="D3549" t="s">
        <v>5156</v>
      </c>
      <c r="E3549" t="s">
        <v>6752</v>
      </c>
      <c r="F3549" s="37" t="s">
        <v>7648</v>
      </c>
      <c r="G3549" s="18" t="str">
        <f t="shared" ref="G3549" si="3995">D3549</f>
        <v>Servicios fabricante- Microsoft Soporte Premier</v>
      </c>
      <c r="H3549" s="18" t="s">
        <v>119</v>
      </c>
      <c r="I3549" s="37" t="s">
        <v>67</v>
      </c>
      <c r="J3549" t="s">
        <v>6753</v>
      </c>
      <c r="K3549" t="s">
        <v>65</v>
      </c>
      <c r="L3549" t="s">
        <v>3940</v>
      </c>
      <c r="M3549" t="s">
        <v>65</v>
      </c>
      <c r="N3549" s="37" t="s">
        <v>5159</v>
      </c>
      <c r="O3549" s="37" t="s">
        <v>5171</v>
      </c>
      <c r="P3549" s="37" t="s">
        <v>1308</v>
      </c>
      <c r="Q3549" t="s">
        <v>6752</v>
      </c>
      <c r="R3549" t="s">
        <v>5160</v>
      </c>
      <c r="S3549" s="38">
        <v>72800000</v>
      </c>
      <c r="T3549" s="37">
        <v>1</v>
      </c>
      <c r="U3549" s="37">
        <v>1</v>
      </c>
      <c r="V3549" t="str">
        <f t="shared" ref="V3549" si="3996">H3549</f>
        <v>COP</v>
      </c>
    </row>
    <row r="3550" spans="1:22" x14ac:dyDescent="0.2">
      <c r="A3550" t="str">
        <f t="shared" ref="A3550" si="3997">D3550&amp;F3550&amp;E3550</f>
        <v>Servicios fabricante- Microsoft Soporte PremierMicrosoft Soporte PremierPFCLC</v>
      </c>
      <c r="B3550" t="str">
        <f t="shared" ref="B3550" si="3998">E3550&amp;F3550</f>
        <v>PFCLCMicrosoft Soporte Premier</v>
      </c>
      <c r="D3550" t="s">
        <v>5156</v>
      </c>
      <c r="E3550" t="s">
        <v>6754</v>
      </c>
      <c r="F3550" s="37" t="s">
        <v>7648</v>
      </c>
      <c r="G3550" s="18" t="str">
        <f t="shared" ref="G3550" si="3999">D3550</f>
        <v>Servicios fabricante- Microsoft Soporte Premier</v>
      </c>
      <c r="H3550" s="18" t="s">
        <v>119</v>
      </c>
      <c r="I3550" s="37" t="s">
        <v>67</v>
      </c>
      <c r="J3550" t="s">
        <v>6755</v>
      </c>
      <c r="K3550" t="s">
        <v>65</v>
      </c>
      <c r="L3550" t="s">
        <v>3940</v>
      </c>
      <c r="M3550" t="s">
        <v>65</v>
      </c>
      <c r="N3550" s="37" t="s">
        <v>5159</v>
      </c>
      <c r="O3550" s="37" t="s">
        <v>5171</v>
      </c>
      <c r="P3550" s="37" t="s">
        <v>1308</v>
      </c>
      <c r="Q3550" t="s">
        <v>6754</v>
      </c>
      <c r="R3550" t="s">
        <v>5160</v>
      </c>
      <c r="S3550" s="38">
        <v>72800000</v>
      </c>
      <c r="T3550" s="37">
        <v>1</v>
      </c>
      <c r="U3550" s="37">
        <v>1</v>
      </c>
      <c r="V3550" t="str">
        <f t="shared" ref="V3550" si="4000">H3550</f>
        <v>COP</v>
      </c>
    </row>
    <row r="3551" spans="1:22" x14ac:dyDescent="0.2">
      <c r="A3551" t="str">
        <f t="shared" ref="A3551" si="4001">D3551&amp;F3551&amp;E3551</f>
        <v>Servicios fabricante- Microsoft Soporte PremierMicrosoft Soporte PremierPFCE</v>
      </c>
      <c r="B3551" t="str">
        <f t="shared" ref="B3551" si="4002">E3551&amp;F3551</f>
        <v>PFCEMicrosoft Soporte Premier</v>
      </c>
      <c r="D3551" t="s">
        <v>5156</v>
      </c>
      <c r="E3551" t="s">
        <v>6756</v>
      </c>
      <c r="F3551" s="37" t="s">
        <v>7648</v>
      </c>
      <c r="G3551" s="18" t="str">
        <f t="shared" ref="G3551" si="4003">D3551</f>
        <v>Servicios fabricante- Microsoft Soporte Premier</v>
      </c>
      <c r="H3551" s="18" t="s">
        <v>119</v>
      </c>
      <c r="I3551" s="37" t="s">
        <v>67</v>
      </c>
      <c r="J3551" t="s">
        <v>6757</v>
      </c>
      <c r="K3551" t="s">
        <v>65</v>
      </c>
      <c r="L3551" t="s">
        <v>3940</v>
      </c>
      <c r="M3551" t="s">
        <v>65</v>
      </c>
      <c r="N3551" s="37" t="s">
        <v>5159</v>
      </c>
      <c r="O3551" s="37" t="s">
        <v>5171</v>
      </c>
      <c r="P3551" s="37" t="s">
        <v>1308</v>
      </c>
      <c r="Q3551" t="s">
        <v>6756</v>
      </c>
      <c r="R3551" t="s">
        <v>5160</v>
      </c>
      <c r="S3551" s="38">
        <v>72800000</v>
      </c>
      <c r="T3551" s="37">
        <v>1</v>
      </c>
      <c r="U3551" s="37">
        <v>1</v>
      </c>
      <c r="V3551" t="str">
        <f t="shared" ref="V3551" si="4004">H3551</f>
        <v>COP</v>
      </c>
    </row>
    <row r="3552" spans="1:22" x14ac:dyDescent="0.2">
      <c r="A3552" t="str">
        <f t="shared" ref="A3552" si="4005">D3552&amp;F3552&amp;E3552</f>
        <v>Servicios fabricante- Microsoft Soporte PremierMicrosoft Soporte PremierPFCD</v>
      </c>
      <c r="B3552" t="str">
        <f t="shared" ref="B3552" si="4006">E3552&amp;F3552</f>
        <v>PFCDMicrosoft Soporte Premier</v>
      </c>
      <c r="D3552" t="s">
        <v>5156</v>
      </c>
      <c r="E3552" t="s">
        <v>6758</v>
      </c>
      <c r="F3552" s="37" t="s">
        <v>7648</v>
      </c>
      <c r="G3552" s="18" t="str">
        <f t="shared" ref="G3552" si="4007">D3552</f>
        <v>Servicios fabricante- Microsoft Soporte Premier</v>
      </c>
      <c r="H3552" s="18" t="s">
        <v>119</v>
      </c>
      <c r="I3552" s="37" t="s">
        <v>67</v>
      </c>
      <c r="J3552" t="s">
        <v>6759</v>
      </c>
      <c r="K3552" t="s">
        <v>65</v>
      </c>
      <c r="L3552" t="s">
        <v>3940</v>
      </c>
      <c r="M3552" t="s">
        <v>65</v>
      </c>
      <c r="N3552" s="37" t="s">
        <v>5159</v>
      </c>
      <c r="O3552" s="37" t="s">
        <v>5171</v>
      </c>
      <c r="P3552" s="37" t="s">
        <v>1308</v>
      </c>
      <c r="Q3552" t="s">
        <v>6758</v>
      </c>
      <c r="R3552" t="s">
        <v>5160</v>
      </c>
      <c r="S3552" s="38">
        <v>72800000</v>
      </c>
      <c r="T3552" s="37">
        <v>1</v>
      </c>
      <c r="U3552" s="37">
        <v>1</v>
      </c>
      <c r="V3552" t="str">
        <f t="shared" ref="V3552" si="4008">H3552</f>
        <v>COP</v>
      </c>
    </row>
    <row r="3553" spans="1:22" x14ac:dyDescent="0.2">
      <c r="A3553" t="str">
        <f t="shared" ref="A3553" si="4009">D3553&amp;F3553&amp;E3553</f>
        <v>Servicios fabricante- Microsoft Soporte PremierMicrosoft Soporte PremierPFCA</v>
      </c>
      <c r="B3553" t="str">
        <f t="shared" ref="B3553" si="4010">E3553&amp;F3553</f>
        <v>PFCAMicrosoft Soporte Premier</v>
      </c>
      <c r="D3553" t="s">
        <v>5156</v>
      </c>
      <c r="E3553" t="s">
        <v>6760</v>
      </c>
      <c r="F3553" s="37" t="s">
        <v>7648</v>
      </c>
      <c r="G3553" s="18" t="str">
        <f t="shared" ref="G3553" si="4011">D3553</f>
        <v>Servicios fabricante- Microsoft Soporte Premier</v>
      </c>
      <c r="H3553" s="18" t="s">
        <v>119</v>
      </c>
      <c r="I3553" s="37" t="s">
        <v>67</v>
      </c>
      <c r="J3553" t="s">
        <v>6761</v>
      </c>
      <c r="K3553" t="s">
        <v>65</v>
      </c>
      <c r="L3553" t="s">
        <v>3940</v>
      </c>
      <c r="M3553" t="s">
        <v>65</v>
      </c>
      <c r="N3553" s="37" t="s">
        <v>5159</v>
      </c>
      <c r="O3553" s="37" t="s">
        <v>5171</v>
      </c>
      <c r="P3553" s="37" t="s">
        <v>1308</v>
      </c>
      <c r="Q3553" t="s">
        <v>6760</v>
      </c>
      <c r="R3553" t="s">
        <v>5160</v>
      </c>
      <c r="S3553" s="38">
        <v>72800000</v>
      </c>
      <c r="T3553" s="37">
        <v>1</v>
      </c>
      <c r="U3553" s="37">
        <v>1</v>
      </c>
      <c r="V3553" t="str">
        <f t="shared" ref="V3553" si="4012">H3553</f>
        <v>COP</v>
      </c>
    </row>
    <row r="3554" spans="1:22" x14ac:dyDescent="0.2">
      <c r="A3554" t="str">
        <f t="shared" ref="A3554" si="4013">D3554&amp;F3554&amp;E3554</f>
        <v>Servicios fabricante- Microsoft Soporte PremierMicrosoft Soporte PremierPDSEE</v>
      </c>
      <c r="B3554" t="str">
        <f t="shared" ref="B3554" si="4014">E3554&amp;F3554</f>
        <v>PDSEEMicrosoft Soporte Premier</v>
      </c>
      <c r="D3554" t="s">
        <v>5156</v>
      </c>
      <c r="E3554" t="s">
        <v>6762</v>
      </c>
      <c r="F3554" s="37" t="s">
        <v>7648</v>
      </c>
      <c r="G3554" s="18" t="str">
        <f t="shared" ref="G3554" si="4015">D3554</f>
        <v>Servicios fabricante- Microsoft Soporte Premier</v>
      </c>
      <c r="H3554" s="18" t="s">
        <v>119</v>
      </c>
      <c r="I3554" s="37" t="s">
        <v>67</v>
      </c>
      <c r="J3554" t="s">
        <v>6763</v>
      </c>
      <c r="K3554" t="s">
        <v>65</v>
      </c>
      <c r="L3554" t="s">
        <v>3940</v>
      </c>
      <c r="M3554" t="s">
        <v>65</v>
      </c>
      <c r="N3554" s="37" t="s">
        <v>5159</v>
      </c>
      <c r="O3554" s="37" t="s">
        <v>5171</v>
      </c>
      <c r="P3554" s="37" t="s">
        <v>1308</v>
      </c>
      <c r="Q3554" t="s">
        <v>6762</v>
      </c>
      <c r="R3554" t="s">
        <v>5160</v>
      </c>
      <c r="S3554" s="38">
        <v>52000000</v>
      </c>
      <c r="T3554" s="37">
        <v>1</v>
      </c>
      <c r="U3554" s="37">
        <v>1</v>
      </c>
      <c r="V3554" t="str">
        <f t="shared" ref="V3554" si="4016">H3554</f>
        <v>COP</v>
      </c>
    </row>
    <row r="3555" spans="1:22" x14ac:dyDescent="0.2">
      <c r="A3555" t="str">
        <f t="shared" ref="A3555" si="4017">D3555&amp;F3555&amp;E3555</f>
        <v>Servicios fabricante- Microsoft Soporte PremierMicrosoft Soporte PremierPDRBA</v>
      </c>
      <c r="B3555" t="str">
        <f t="shared" ref="B3555" si="4018">E3555&amp;F3555</f>
        <v>PDRBAMicrosoft Soporte Premier</v>
      </c>
      <c r="D3555" t="s">
        <v>5156</v>
      </c>
      <c r="E3555" t="s">
        <v>6764</v>
      </c>
      <c r="F3555" s="37" t="s">
        <v>7648</v>
      </c>
      <c r="G3555" s="18" t="str">
        <f t="shared" ref="G3555" si="4019">D3555</f>
        <v>Servicios fabricante- Microsoft Soporte Premier</v>
      </c>
      <c r="H3555" s="18" t="s">
        <v>119</v>
      </c>
      <c r="I3555" s="37" t="s">
        <v>67</v>
      </c>
      <c r="J3555" t="s">
        <v>6765</v>
      </c>
      <c r="K3555" t="s">
        <v>65</v>
      </c>
      <c r="L3555" t="s">
        <v>3940</v>
      </c>
      <c r="M3555" t="s">
        <v>65</v>
      </c>
      <c r="N3555" s="37" t="s">
        <v>5159</v>
      </c>
      <c r="O3555" s="37" t="s">
        <v>5171</v>
      </c>
      <c r="P3555" s="37" t="s">
        <v>1308</v>
      </c>
      <c r="Q3555" t="s">
        <v>6764</v>
      </c>
      <c r="R3555" t="s">
        <v>5160</v>
      </c>
      <c r="S3555" s="38">
        <v>52000000</v>
      </c>
      <c r="T3555" s="37">
        <v>1</v>
      </c>
      <c r="U3555" s="37">
        <v>1</v>
      </c>
      <c r="V3555" t="str">
        <f t="shared" ref="V3555" si="4020">H3555</f>
        <v>COP</v>
      </c>
    </row>
    <row r="3556" spans="1:22" x14ac:dyDescent="0.2">
      <c r="A3556" t="str">
        <f t="shared" ref="A3556" si="4021">D3556&amp;F3556&amp;E3556</f>
        <v>Servicios fabricante- Microsoft Soporte PremierMicrosoft Soporte PremierPDPPC</v>
      </c>
      <c r="B3556" t="str">
        <f t="shared" ref="B3556" si="4022">E3556&amp;F3556</f>
        <v>PDPPCMicrosoft Soporte Premier</v>
      </c>
      <c r="D3556" t="s">
        <v>5156</v>
      </c>
      <c r="E3556" t="s">
        <v>6766</v>
      </c>
      <c r="F3556" s="37" t="s">
        <v>7648</v>
      </c>
      <c r="G3556" s="18" t="str">
        <f t="shared" ref="G3556" si="4023">D3556</f>
        <v>Servicios fabricante- Microsoft Soporte Premier</v>
      </c>
      <c r="H3556" s="18" t="s">
        <v>119</v>
      </c>
      <c r="I3556" s="37" t="s">
        <v>67</v>
      </c>
      <c r="J3556" t="s">
        <v>6767</v>
      </c>
      <c r="K3556" t="s">
        <v>65</v>
      </c>
      <c r="L3556" t="s">
        <v>3940</v>
      </c>
      <c r="M3556" t="s">
        <v>65</v>
      </c>
      <c r="N3556" s="37" t="s">
        <v>5159</v>
      </c>
      <c r="O3556" s="37" t="s">
        <v>5171</v>
      </c>
      <c r="P3556" s="37" t="s">
        <v>1308</v>
      </c>
      <c r="Q3556" t="s">
        <v>6766</v>
      </c>
      <c r="R3556" t="s">
        <v>5160</v>
      </c>
      <c r="S3556" s="38">
        <v>52000000</v>
      </c>
      <c r="T3556" s="37">
        <v>1</v>
      </c>
      <c r="U3556" s="37">
        <v>1</v>
      </c>
      <c r="V3556" t="str">
        <f t="shared" ref="V3556" si="4024">H3556</f>
        <v>COP</v>
      </c>
    </row>
    <row r="3557" spans="1:22" x14ac:dyDescent="0.2">
      <c r="A3557" t="str">
        <f t="shared" ref="A3557" si="4025">D3557&amp;F3557&amp;E3557</f>
        <v>Servicios fabricante- Microsoft Soporte PremierMicrosoft Soporte PremierPDPME</v>
      </c>
      <c r="B3557" t="str">
        <f t="shared" ref="B3557" si="4026">E3557&amp;F3557</f>
        <v>PDPMEMicrosoft Soporte Premier</v>
      </c>
      <c r="D3557" t="s">
        <v>5156</v>
      </c>
      <c r="E3557" t="s">
        <v>6768</v>
      </c>
      <c r="F3557" s="37" t="s">
        <v>7648</v>
      </c>
      <c r="G3557" s="18" t="str">
        <f t="shared" ref="G3557" si="4027">D3557</f>
        <v>Servicios fabricante- Microsoft Soporte Premier</v>
      </c>
      <c r="H3557" s="18" t="s">
        <v>119</v>
      </c>
      <c r="I3557" s="37" t="s">
        <v>67</v>
      </c>
      <c r="J3557" t="s">
        <v>6769</v>
      </c>
      <c r="K3557" t="s">
        <v>65</v>
      </c>
      <c r="L3557" t="s">
        <v>3940</v>
      </c>
      <c r="M3557" t="s">
        <v>65</v>
      </c>
      <c r="N3557" s="37" t="s">
        <v>5159</v>
      </c>
      <c r="O3557" s="37" t="s">
        <v>5171</v>
      </c>
      <c r="P3557" s="37" t="s">
        <v>1308</v>
      </c>
      <c r="Q3557" t="s">
        <v>6768</v>
      </c>
      <c r="R3557" t="s">
        <v>5160</v>
      </c>
      <c r="S3557" s="38">
        <v>52000000</v>
      </c>
      <c r="T3557" s="37">
        <v>1</v>
      </c>
      <c r="U3557" s="37">
        <v>1</v>
      </c>
      <c r="V3557" t="str">
        <f t="shared" ref="V3557" si="4028">H3557</f>
        <v>COP</v>
      </c>
    </row>
    <row r="3558" spans="1:22" x14ac:dyDescent="0.2">
      <c r="A3558" t="str">
        <f t="shared" ref="A3558" si="4029">D3558&amp;F3558&amp;E3558</f>
        <v>Servicios fabricante- Microsoft Soporte PremierMicrosoft Soporte PremierPDOSW</v>
      </c>
      <c r="B3558" t="str">
        <f t="shared" ref="B3558" si="4030">E3558&amp;F3558</f>
        <v>PDOSWMicrosoft Soporte Premier</v>
      </c>
      <c r="D3558" t="s">
        <v>5156</v>
      </c>
      <c r="E3558" t="s">
        <v>6770</v>
      </c>
      <c r="F3558" s="37" t="s">
        <v>7648</v>
      </c>
      <c r="G3558" s="18" t="str">
        <f t="shared" ref="G3558" si="4031">D3558</f>
        <v>Servicios fabricante- Microsoft Soporte Premier</v>
      </c>
      <c r="H3558" s="18" t="s">
        <v>119</v>
      </c>
      <c r="I3558" s="37" t="s">
        <v>67</v>
      </c>
      <c r="J3558" t="s">
        <v>6771</v>
      </c>
      <c r="K3558" t="s">
        <v>65</v>
      </c>
      <c r="L3558" t="s">
        <v>3940</v>
      </c>
      <c r="M3558" t="s">
        <v>65</v>
      </c>
      <c r="N3558" s="37" t="s">
        <v>5159</v>
      </c>
      <c r="O3558" s="37" t="s">
        <v>5171</v>
      </c>
      <c r="P3558" s="37" t="s">
        <v>1308</v>
      </c>
      <c r="Q3558" t="s">
        <v>6770</v>
      </c>
      <c r="R3558" t="s">
        <v>5160</v>
      </c>
      <c r="S3558" s="38">
        <v>52000000</v>
      </c>
      <c r="T3558" s="37">
        <v>1</v>
      </c>
      <c r="U3558" s="37">
        <v>1</v>
      </c>
      <c r="V3558" t="str">
        <f t="shared" ref="V3558" si="4032">H3558</f>
        <v>COP</v>
      </c>
    </row>
    <row r="3559" spans="1:22" x14ac:dyDescent="0.2">
      <c r="A3559" t="str">
        <f t="shared" ref="A3559" si="4033">D3559&amp;F3559&amp;E3559</f>
        <v>Servicios fabricante- Microsoft Soporte PremierMicrosoft Soporte PremierPDOSA</v>
      </c>
      <c r="B3559" t="str">
        <f t="shared" ref="B3559" si="4034">E3559&amp;F3559</f>
        <v>PDOSAMicrosoft Soporte Premier</v>
      </c>
      <c r="D3559" t="s">
        <v>5156</v>
      </c>
      <c r="E3559" t="s">
        <v>6772</v>
      </c>
      <c r="F3559" s="37" t="s">
        <v>7648</v>
      </c>
      <c r="G3559" s="18" t="str">
        <f t="shared" ref="G3559" si="4035">D3559</f>
        <v>Servicios fabricante- Microsoft Soporte Premier</v>
      </c>
      <c r="H3559" s="18" t="s">
        <v>119</v>
      </c>
      <c r="I3559" s="37" t="s">
        <v>67</v>
      </c>
      <c r="J3559" t="s">
        <v>6773</v>
      </c>
      <c r="K3559" t="s">
        <v>65</v>
      </c>
      <c r="L3559" t="s">
        <v>3940</v>
      </c>
      <c r="M3559" t="s">
        <v>65</v>
      </c>
      <c r="N3559" s="37" t="s">
        <v>5159</v>
      </c>
      <c r="O3559" s="37" t="s">
        <v>5171</v>
      </c>
      <c r="P3559" s="37" t="s">
        <v>1308</v>
      </c>
      <c r="Q3559" t="s">
        <v>6772</v>
      </c>
      <c r="R3559" t="s">
        <v>5160</v>
      </c>
      <c r="S3559" s="38">
        <v>52000000</v>
      </c>
      <c r="T3559" s="37">
        <v>1</v>
      </c>
      <c r="U3559" s="37">
        <v>1</v>
      </c>
      <c r="V3559" t="str">
        <f t="shared" ref="V3559" si="4036">H3559</f>
        <v>COP</v>
      </c>
    </row>
    <row r="3560" spans="1:22" x14ac:dyDescent="0.2">
      <c r="A3560" t="str">
        <f t="shared" ref="A3560" si="4037">D3560&amp;F3560&amp;E3560</f>
        <v>Servicios fabricante- Microsoft Soporte PremierMicrosoft Soporte PremierPDOMW</v>
      </c>
      <c r="B3560" t="str">
        <f t="shared" ref="B3560" si="4038">E3560&amp;F3560</f>
        <v>PDOMWMicrosoft Soporte Premier</v>
      </c>
      <c r="D3560" t="s">
        <v>5156</v>
      </c>
      <c r="E3560" t="s">
        <v>6774</v>
      </c>
      <c r="F3560" s="37" t="s">
        <v>7648</v>
      </c>
      <c r="G3560" s="18" t="str">
        <f t="shared" ref="G3560" si="4039">D3560</f>
        <v>Servicios fabricante- Microsoft Soporte Premier</v>
      </c>
      <c r="H3560" s="18" t="s">
        <v>119</v>
      </c>
      <c r="I3560" s="37" t="s">
        <v>67</v>
      </c>
      <c r="J3560" t="s">
        <v>6775</v>
      </c>
      <c r="K3560" t="s">
        <v>65</v>
      </c>
      <c r="L3560" t="s">
        <v>3940</v>
      </c>
      <c r="M3560" t="s">
        <v>65</v>
      </c>
      <c r="N3560" s="37" t="s">
        <v>5159</v>
      </c>
      <c r="O3560" s="37" t="s">
        <v>5171</v>
      </c>
      <c r="P3560" s="37" t="s">
        <v>1308</v>
      </c>
      <c r="Q3560" t="s">
        <v>6774</v>
      </c>
      <c r="R3560" t="s">
        <v>5160</v>
      </c>
      <c r="S3560" s="38">
        <v>52000000</v>
      </c>
      <c r="T3560" s="37">
        <v>1</v>
      </c>
      <c r="U3560" s="37">
        <v>1</v>
      </c>
      <c r="V3560" t="str">
        <f t="shared" ref="V3560" si="4040">H3560</f>
        <v>COP</v>
      </c>
    </row>
    <row r="3561" spans="1:22" x14ac:dyDescent="0.2">
      <c r="A3561" t="str">
        <f t="shared" ref="A3561" si="4041">D3561&amp;F3561&amp;E3561</f>
        <v>Servicios fabricante- Microsoft Soporte PremierMicrosoft Soporte PremierPDOM</v>
      </c>
      <c r="B3561" t="str">
        <f t="shared" ref="B3561" si="4042">E3561&amp;F3561</f>
        <v>PDOMMicrosoft Soporte Premier</v>
      </c>
      <c r="D3561" t="s">
        <v>5156</v>
      </c>
      <c r="E3561" t="s">
        <v>6776</v>
      </c>
      <c r="F3561" s="37" t="s">
        <v>7648</v>
      </c>
      <c r="G3561" s="18" t="str">
        <f t="shared" ref="G3561" si="4043">D3561</f>
        <v>Servicios fabricante- Microsoft Soporte Premier</v>
      </c>
      <c r="H3561" s="18" t="s">
        <v>119</v>
      </c>
      <c r="I3561" s="37" t="s">
        <v>67</v>
      </c>
      <c r="J3561" t="s">
        <v>6777</v>
      </c>
      <c r="K3561" t="s">
        <v>65</v>
      </c>
      <c r="L3561" t="s">
        <v>3940</v>
      </c>
      <c r="M3561" t="s">
        <v>65</v>
      </c>
      <c r="N3561" s="37" t="s">
        <v>5159</v>
      </c>
      <c r="O3561" s="37" t="s">
        <v>5171</v>
      </c>
      <c r="P3561" s="37" t="s">
        <v>1308</v>
      </c>
      <c r="Q3561" t="s">
        <v>6776</v>
      </c>
      <c r="R3561" t="s">
        <v>5160</v>
      </c>
      <c r="S3561" s="38">
        <v>52000000</v>
      </c>
      <c r="T3561" s="37">
        <v>1</v>
      </c>
      <c r="U3561" s="37">
        <v>1</v>
      </c>
      <c r="V3561" t="str">
        <f t="shared" ref="V3561" si="4044">H3561</f>
        <v>COP</v>
      </c>
    </row>
    <row r="3562" spans="1:22" x14ac:dyDescent="0.2">
      <c r="A3562" t="str">
        <f t="shared" ref="A3562" si="4045">D3562&amp;F3562&amp;E3562</f>
        <v>Servicios fabricante- Microsoft Soporte PremierMicrosoft Soporte PremierPDOFM</v>
      </c>
      <c r="B3562" t="str">
        <f t="shared" ref="B3562" si="4046">E3562&amp;F3562</f>
        <v>PDOFMMicrosoft Soporte Premier</v>
      </c>
      <c r="D3562" t="s">
        <v>5156</v>
      </c>
      <c r="E3562" t="s">
        <v>6778</v>
      </c>
      <c r="F3562" s="37" t="s">
        <v>7648</v>
      </c>
      <c r="G3562" s="18" t="str">
        <f t="shared" ref="G3562" si="4047">D3562</f>
        <v>Servicios fabricante- Microsoft Soporte Premier</v>
      </c>
      <c r="H3562" s="18" t="s">
        <v>119</v>
      </c>
      <c r="I3562" s="37" t="s">
        <v>67</v>
      </c>
      <c r="J3562" t="s">
        <v>6779</v>
      </c>
      <c r="K3562" t="s">
        <v>65</v>
      </c>
      <c r="L3562" t="s">
        <v>3940</v>
      </c>
      <c r="M3562" t="s">
        <v>65</v>
      </c>
      <c r="N3562" s="37" t="s">
        <v>5159</v>
      </c>
      <c r="O3562" s="37" t="s">
        <v>5171</v>
      </c>
      <c r="P3562" s="37" t="s">
        <v>1308</v>
      </c>
      <c r="Q3562" t="s">
        <v>6778</v>
      </c>
      <c r="R3562" t="s">
        <v>5160</v>
      </c>
      <c r="S3562" s="38">
        <v>86000000</v>
      </c>
      <c r="T3562" s="37">
        <v>1</v>
      </c>
      <c r="U3562" s="37">
        <v>1</v>
      </c>
      <c r="V3562" t="str">
        <f t="shared" ref="V3562" si="4048">H3562</f>
        <v>COP</v>
      </c>
    </row>
    <row r="3563" spans="1:22" x14ac:dyDescent="0.2">
      <c r="A3563" t="str">
        <f t="shared" ref="A3563" si="4049">D3563&amp;F3563&amp;E3563</f>
        <v>Servicios fabricante- Microsoft Soporte PremierMicrosoft Soporte PremierPDOF9</v>
      </c>
      <c r="B3563" t="str">
        <f t="shared" ref="B3563" si="4050">E3563&amp;F3563</f>
        <v>PDOF9Microsoft Soporte Premier</v>
      </c>
      <c r="D3563" t="s">
        <v>5156</v>
      </c>
      <c r="E3563" t="s">
        <v>6780</v>
      </c>
      <c r="F3563" s="37" t="s">
        <v>7648</v>
      </c>
      <c r="G3563" s="18" t="str">
        <f t="shared" ref="G3563" si="4051">D3563</f>
        <v>Servicios fabricante- Microsoft Soporte Premier</v>
      </c>
      <c r="H3563" s="18" t="s">
        <v>119</v>
      </c>
      <c r="I3563" s="37" t="s">
        <v>67</v>
      </c>
      <c r="J3563" t="s">
        <v>6781</v>
      </c>
      <c r="K3563" t="s">
        <v>65</v>
      </c>
      <c r="L3563" t="s">
        <v>3940</v>
      </c>
      <c r="M3563" t="s">
        <v>65</v>
      </c>
      <c r="N3563" s="37" t="s">
        <v>5159</v>
      </c>
      <c r="O3563" s="37" t="s">
        <v>66</v>
      </c>
      <c r="P3563" s="37" t="s">
        <v>1308</v>
      </c>
      <c r="Q3563" t="s">
        <v>6780</v>
      </c>
      <c r="R3563" t="s">
        <v>5160</v>
      </c>
      <c r="S3563" s="38">
        <v>86400000</v>
      </c>
      <c r="T3563" s="37">
        <v>1</v>
      </c>
      <c r="U3563" s="37">
        <v>1</v>
      </c>
      <c r="V3563" t="str">
        <f t="shared" ref="V3563" si="4052">H3563</f>
        <v>COP</v>
      </c>
    </row>
    <row r="3564" spans="1:22" x14ac:dyDescent="0.2">
      <c r="A3564" t="str">
        <f t="shared" ref="A3564" si="4053">D3564&amp;F3564&amp;E3564</f>
        <v>Servicios fabricante- Microsoft Soporte PremierMicrosoft Soporte PremierPDOF8</v>
      </c>
      <c r="B3564" t="str">
        <f t="shared" ref="B3564" si="4054">E3564&amp;F3564</f>
        <v>PDOF8Microsoft Soporte Premier</v>
      </c>
      <c r="D3564" t="s">
        <v>5156</v>
      </c>
      <c r="E3564" t="s">
        <v>6782</v>
      </c>
      <c r="F3564" s="37" t="s">
        <v>7648</v>
      </c>
      <c r="G3564" s="18" t="str">
        <f t="shared" ref="G3564" si="4055">D3564</f>
        <v>Servicios fabricante- Microsoft Soporte Premier</v>
      </c>
      <c r="H3564" s="18" t="s">
        <v>119</v>
      </c>
      <c r="I3564" s="37" t="s">
        <v>67</v>
      </c>
      <c r="J3564" t="s">
        <v>6783</v>
      </c>
      <c r="K3564" t="s">
        <v>65</v>
      </c>
      <c r="L3564" t="s">
        <v>3940</v>
      </c>
      <c r="M3564" t="s">
        <v>65</v>
      </c>
      <c r="N3564" s="37" t="s">
        <v>5159</v>
      </c>
      <c r="O3564" s="37" t="s">
        <v>66</v>
      </c>
      <c r="P3564" s="37" t="s">
        <v>1308</v>
      </c>
      <c r="Q3564" t="s">
        <v>6782</v>
      </c>
      <c r="R3564" t="s">
        <v>5160</v>
      </c>
      <c r="S3564" s="38">
        <v>52000000</v>
      </c>
      <c r="T3564" s="37">
        <v>1</v>
      </c>
      <c r="U3564" s="37">
        <v>1</v>
      </c>
      <c r="V3564" t="str">
        <f t="shared" ref="V3564" si="4056">H3564</f>
        <v>COP</v>
      </c>
    </row>
    <row r="3565" spans="1:22" x14ac:dyDescent="0.2">
      <c r="A3565" t="str">
        <f t="shared" ref="A3565" si="4057">D3565&amp;F3565&amp;E3565</f>
        <v>Servicios fabricante- Microsoft Soporte PremierMicrosoft Soporte PremierPDOF7</v>
      </c>
      <c r="B3565" t="str">
        <f t="shared" ref="B3565" si="4058">E3565&amp;F3565</f>
        <v>PDOF7Microsoft Soporte Premier</v>
      </c>
      <c r="D3565" t="s">
        <v>5156</v>
      </c>
      <c r="E3565" t="s">
        <v>6784</v>
      </c>
      <c r="F3565" s="37" t="s">
        <v>7648</v>
      </c>
      <c r="G3565" s="18" t="str">
        <f t="shared" ref="G3565" si="4059">D3565</f>
        <v>Servicios fabricante- Microsoft Soporte Premier</v>
      </c>
      <c r="H3565" s="18" t="s">
        <v>119</v>
      </c>
      <c r="I3565" s="37" t="s">
        <v>67</v>
      </c>
      <c r="J3565" t="s">
        <v>6785</v>
      </c>
      <c r="K3565" t="s">
        <v>65</v>
      </c>
      <c r="L3565" t="s">
        <v>3940</v>
      </c>
      <c r="M3565" t="s">
        <v>65</v>
      </c>
      <c r="N3565" s="37" t="s">
        <v>5159</v>
      </c>
      <c r="O3565" s="37" t="s">
        <v>66</v>
      </c>
      <c r="P3565" s="37" t="s">
        <v>1308</v>
      </c>
      <c r="Q3565" t="s">
        <v>6784</v>
      </c>
      <c r="R3565" t="s">
        <v>5160</v>
      </c>
      <c r="S3565" s="38">
        <v>52000000</v>
      </c>
      <c r="T3565" s="37">
        <v>1</v>
      </c>
      <c r="U3565" s="37">
        <v>1</v>
      </c>
      <c r="V3565" t="str">
        <f t="shared" ref="V3565" si="4060">H3565</f>
        <v>COP</v>
      </c>
    </row>
    <row r="3566" spans="1:22" x14ac:dyDescent="0.2">
      <c r="A3566" t="str">
        <f t="shared" ref="A3566" si="4061">D3566&amp;F3566&amp;E3566</f>
        <v>Servicios fabricante- Microsoft Soporte PremierMicrosoft Soporte PremierPDOF6</v>
      </c>
      <c r="B3566" t="str">
        <f t="shared" ref="B3566" si="4062">E3566&amp;F3566</f>
        <v>PDOF6Microsoft Soporte Premier</v>
      </c>
      <c r="D3566" t="s">
        <v>5156</v>
      </c>
      <c r="E3566" t="s">
        <v>6786</v>
      </c>
      <c r="F3566" s="37" t="s">
        <v>7648</v>
      </c>
      <c r="G3566" s="18" t="str">
        <f t="shared" ref="G3566" si="4063">D3566</f>
        <v>Servicios fabricante- Microsoft Soporte Premier</v>
      </c>
      <c r="H3566" s="18" t="s">
        <v>119</v>
      </c>
      <c r="I3566" s="37" t="s">
        <v>67</v>
      </c>
      <c r="J3566" t="s">
        <v>6787</v>
      </c>
      <c r="K3566" t="s">
        <v>65</v>
      </c>
      <c r="L3566" t="s">
        <v>3940</v>
      </c>
      <c r="M3566" t="s">
        <v>65</v>
      </c>
      <c r="N3566" s="37" t="s">
        <v>5159</v>
      </c>
      <c r="O3566" s="37" t="s">
        <v>66</v>
      </c>
      <c r="P3566" s="37" t="s">
        <v>1308</v>
      </c>
      <c r="Q3566" t="s">
        <v>6786</v>
      </c>
      <c r="R3566" t="s">
        <v>5160</v>
      </c>
      <c r="S3566" s="38">
        <v>86400000</v>
      </c>
      <c r="T3566" s="37">
        <v>1</v>
      </c>
      <c r="U3566" s="37">
        <v>1</v>
      </c>
      <c r="V3566" t="str">
        <f t="shared" ref="V3566" si="4064">H3566</f>
        <v>COP</v>
      </c>
    </row>
    <row r="3567" spans="1:22" x14ac:dyDescent="0.2">
      <c r="A3567" t="str">
        <f t="shared" ref="A3567" si="4065">D3567&amp;F3567&amp;E3567</f>
        <v>Servicios fabricante- Microsoft Soporte PremierMicrosoft Soporte PremierPDOF5</v>
      </c>
      <c r="B3567" t="str">
        <f t="shared" ref="B3567" si="4066">E3567&amp;F3567</f>
        <v>PDOF5Microsoft Soporte Premier</v>
      </c>
      <c r="D3567" t="s">
        <v>5156</v>
      </c>
      <c r="E3567" t="s">
        <v>6788</v>
      </c>
      <c r="F3567" s="37" t="s">
        <v>7648</v>
      </c>
      <c r="G3567" s="18" t="str">
        <f t="shared" ref="G3567" si="4067">D3567</f>
        <v>Servicios fabricante- Microsoft Soporte Premier</v>
      </c>
      <c r="H3567" s="18" t="s">
        <v>119</v>
      </c>
      <c r="I3567" s="37" t="s">
        <v>67</v>
      </c>
      <c r="J3567" t="s">
        <v>6789</v>
      </c>
      <c r="K3567" t="s">
        <v>65</v>
      </c>
      <c r="L3567" t="s">
        <v>3940</v>
      </c>
      <c r="M3567" t="s">
        <v>65</v>
      </c>
      <c r="N3567" s="37" t="s">
        <v>5159</v>
      </c>
      <c r="O3567" s="37" t="s">
        <v>66</v>
      </c>
      <c r="P3567" s="37" t="s">
        <v>1308</v>
      </c>
      <c r="Q3567" t="s">
        <v>6788</v>
      </c>
      <c r="R3567" t="s">
        <v>5160</v>
      </c>
      <c r="S3567" s="38">
        <v>52000000</v>
      </c>
      <c r="T3567" s="37">
        <v>1</v>
      </c>
      <c r="U3567" s="37">
        <v>1</v>
      </c>
      <c r="V3567" t="str">
        <f t="shared" ref="V3567" si="4068">H3567</f>
        <v>COP</v>
      </c>
    </row>
    <row r="3568" spans="1:22" x14ac:dyDescent="0.2">
      <c r="A3568" t="str">
        <f t="shared" ref="A3568" si="4069">D3568&amp;F3568&amp;E3568</f>
        <v>Servicios fabricante- Microsoft Soporte PremierMicrosoft Soporte PremierPDOF4</v>
      </c>
      <c r="B3568" t="str">
        <f t="shared" ref="B3568" si="4070">E3568&amp;F3568</f>
        <v>PDOF4Microsoft Soporte Premier</v>
      </c>
      <c r="D3568" t="s">
        <v>5156</v>
      </c>
      <c r="E3568" t="s">
        <v>6790</v>
      </c>
      <c r="F3568" s="37" t="s">
        <v>7648</v>
      </c>
      <c r="G3568" s="18" t="str">
        <f t="shared" ref="G3568" si="4071">D3568</f>
        <v>Servicios fabricante- Microsoft Soporte Premier</v>
      </c>
      <c r="H3568" s="18" t="s">
        <v>119</v>
      </c>
      <c r="I3568" s="37" t="s">
        <v>67</v>
      </c>
      <c r="J3568" t="s">
        <v>6791</v>
      </c>
      <c r="K3568" t="s">
        <v>65</v>
      </c>
      <c r="L3568" t="s">
        <v>3940</v>
      </c>
      <c r="M3568" t="s">
        <v>65</v>
      </c>
      <c r="N3568" s="37" t="s">
        <v>5159</v>
      </c>
      <c r="O3568" s="37" t="s">
        <v>66</v>
      </c>
      <c r="P3568" s="37" t="s">
        <v>1308</v>
      </c>
      <c r="Q3568" t="s">
        <v>6790</v>
      </c>
      <c r="R3568" t="s">
        <v>5160</v>
      </c>
      <c r="S3568" s="38">
        <v>52000000</v>
      </c>
      <c r="T3568" s="37">
        <v>1</v>
      </c>
      <c r="U3568" s="37">
        <v>1</v>
      </c>
      <c r="V3568" t="str">
        <f t="shared" ref="V3568" si="4072">H3568</f>
        <v>COP</v>
      </c>
    </row>
    <row r="3569" spans="1:22" x14ac:dyDescent="0.2">
      <c r="A3569" t="str">
        <f t="shared" ref="A3569" si="4073">D3569&amp;F3569&amp;E3569</f>
        <v>Servicios fabricante- Microsoft Soporte PremierMicrosoft Soporte PremierPDOF3</v>
      </c>
      <c r="B3569" t="str">
        <f t="shared" ref="B3569" si="4074">E3569&amp;F3569</f>
        <v>PDOF3Microsoft Soporte Premier</v>
      </c>
      <c r="D3569" t="s">
        <v>5156</v>
      </c>
      <c r="E3569" t="s">
        <v>6792</v>
      </c>
      <c r="F3569" s="37" t="s">
        <v>7648</v>
      </c>
      <c r="G3569" s="18" t="str">
        <f t="shared" ref="G3569" si="4075">D3569</f>
        <v>Servicios fabricante- Microsoft Soporte Premier</v>
      </c>
      <c r="H3569" s="18" t="s">
        <v>119</v>
      </c>
      <c r="I3569" s="37" t="s">
        <v>67</v>
      </c>
      <c r="J3569" t="s">
        <v>6793</v>
      </c>
      <c r="K3569" t="s">
        <v>65</v>
      </c>
      <c r="L3569" t="s">
        <v>3940</v>
      </c>
      <c r="M3569" t="s">
        <v>65</v>
      </c>
      <c r="N3569" s="37" t="s">
        <v>5159</v>
      </c>
      <c r="O3569" s="37" t="s">
        <v>66</v>
      </c>
      <c r="P3569" s="37" t="s">
        <v>1308</v>
      </c>
      <c r="Q3569" t="s">
        <v>6792</v>
      </c>
      <c r="R3569" t="s">
        <v>5160</v>
      </c>
      <c r="S3569" s="38">
        <v>52000000</v>
      </c>
      <c r="T3569" s="37">
        <v>1</v>
      </c>
      <c r="U3569" s="37">
        <v>1</v>
      </c>
      <c r="V3569" t="str">
        <f t="shared" ref="V3569" si="4076">H3569</f>
        <v>COP</v>
      </c>
    </row>
    <row r="3570" spans="1:22" x14ac:dyDescent="0.2">
      <c r="A3570" t="str">
        <f t="shared" ref="A3570" si="4077">D3570&amp;F3570&amp;E3570</f>
        <v>Servicios fabricante- Microsoft Soporte PremierMicrosoft Soporte PremierPDOF2</v>
      </c>
      <c r="B3570" t="str">
        <f t="shared" ref="B3570" si="4078">E3570&amp;F3570</f>
        <v>PDOF2Microsoft Soporte Premier</v>
      </c>
      <c r="D3570" t="s">
        <v>5156</v>
      </c>
      <c r="E3570" t="s">
        <v>6794</v>
      </c>
      <c r="F3570" s="37" t="s">
        <v>7648</v>
      </c>
      <c r="G3570" s="18" t="str">
        <f t="shared" ref="G3570" si="4079">D3570</f>
        <v>Servicios fabricante- Microsoft Soporte Premier</v>
      </c>
      <c r="H3570" s="18" t="s">
        <v>119</v>
      </c>
      <c r="I3570" s="37" t="s">
        <v>67</v>
      </c>
      <c r="J3570" t="s">
        <v>6795</v>
      </c>
      <c r="K3570" t="s">
        <v>65</v>
      </c>
      <c r="L3570" t="s">
        <v>3940</v>
      </c>
      <c r="M3570" t="s">
        <v>65</v>
      </c>
      <c r="N3570" s="37" t="s">
        <v>5159</v>
      </c>
      <c r="O3570" s="37" t="s">
        <v>66</v>
      </c>
      <c r="P3570" s="37" t="s">
        <v>1308</v>
      </c>
      <c r="Q3570" t="s">
        <v>6794</v>
      </c>
      <c r="R3570" t="s">
        <v>5160</v>
      </c>
      <c r="S3570" s="38">
        <v>86400000</v>
      </c>
      <c r="T3570" s="37">
        <v>1</v>
      </c>
      <c r="U3570" s="37">
        <v>1</v>
      </c>
      <c r="V3570" t="str">
        <f t="shared" ref="V3570" si="4080">H3570</f>
        <v>COP</v>
      </c>
    </row>
    <row r="3571" spans="1:22" x14ac:dyDescent="0.2">
      <c r="A3571" t="str">
        <f t="shared" ref="A3571" si="4081">D3571&amp;F3571&amp;E3571</f>
        <v>Servicios fabricante- Microsoft Soporte PremierMicrosoft Soporte PremierPDOF18</v>
      </c>
      <c r="B3571" t="str">
        <f t="shared" ref="B3571" si="4082">E3571&amp;F3571</f>
        <v>PDOF18Microsoft Soporte Premier</v>
      </c>
      <c r="D3571" t="s">
        <v>5156</v>
      </c>
      <c r="E3571" t="s">
        <v>6796</v>
      </c>
      <c r="F3571" s="37" t="s">
        <v>7648</v>
      </c>
      <c r="G3571" s="18" t="str">
        <f t="shared" ref="G3571" si="4083">D3571</f>
        <v>Servicios fabricante- Microsoft Soporte Premier</v>
      </c>
      <c r="H3571" s="18" t="s">
        <v>119</v>
      </c>
      <c r="I3571" s="37" t="s">
        <v>67</v>
      </c>
      <c r="J3571" t="s">
        <v>6797</v>
      </c>
      <c r="K3571" t="s">
        <v>65</v>
      </c>
      <c r="L3571" t="s">
        <v>3940</v>
      </c>
      <c r="M3571" t="s">
        <v>65</v>
      </c>
      <c r="N3571" s="37" t="s">
        <v>5159</v>
      </c>
      <c r="O3571" s="37" t="s">
        <v>66</v>
      </c>
      <c r="P3571" s="37" t="s">
        <v>1308</v>
      </c>
      <c r="Q3571" t="s">
        <v>6796</v>
      </c>
      <c r="R3571" t="s">
        <v>5160</v>
      </c>
      <c r="S3571" s="38">
        <v>86400000</v>
      </c>
      <c r="T3571" s="37">
        <v>1</v>
      </c>
      <c r="U3571" s="37">
        <v>1</v>
      </c>
      <c r="V3571" t="str">
        <f t="shared" ref="V3571" si="4084">H3571</f>
        <v>COP</v>
      </c>
    </row>
    <row r="3572" spans="1:22" x14ac:dyDescent="0.2">
      <c r="A3572" t="str">
        <f t="shared" ref="A3572" si="4085">D3572&amp;F3572&amp;E3572</f>
        <v>Servicios fabricante- Microsoft Soporte PremierMicrosoft Soporte PremierPDOF17</v>
      </c>
      <c r="B3572" t="str">
        <f t="shared" ref="B3572" si="4086">E3572&amp;F3572</f>
        <v>PDOF17Microsoft Soporte Premier</v>
      </c>
      <c r="D3572" t="s">
        <v>5156</v>
      </c>
      <c r="E3572" t="s">
        <v>6798</v>
      </c>
      <c r="F3572" s="37" t="s">
        <v>7648</v>
      </c>
      <c r="G3572" s="18" t="str">
        <f t="shared" ref="G3572" si="4087">D3572</f>
        <v>Servicios fabricante- Microsoft Soporte Premier</v>
      </c>
      <c r="H3572" s="18" t="s">
        <v>119</v>
      </c>
      <c r="I3572" s="37" t="s">
        <v>67</v>
      </c>
      <c r="J3572" t="s">
        <v>6799</v>
      </c>
      <c r="K3572" t="s">
        <v>65</v>
      </c>
      <c r="L3572" t="s">
        <v>3940</v>
      </c>
      <c r="M3572" t="s">
        <v>65</v>
      </c>
      <c r="N3572" s="37" t="s">
        <v>5159</v>
      </c>
      <c r="O3572" s="37" t="s">
        <v>66</v>
      </c>
      <c r="P3572" s="37" t="s">
        <v>1308</v>
      </c>
      <c r="Q3572" t="s">
        <v>6798</v>
      </c>
      <c r="R3572" t="s">
        <v>5160</v>
      </c>
      <c r="S3572" s="38">
        <v>86400000</v>
      </c>
      <c r="T3572" s="37">
        <v>1</v>
      </c>
      <c r="U3572" s="37">
        <v>1</v>
      </c>
      <c r="V3572" t="str">
        <f t="shared" ref="V3572" si="4088">H3572</f>
        <v>COP</v>
      </c>
    </row>
    <row r="3573" spans="1:22" x14ac:dyDescent="0.2">
      <c r="A3573" t="str">
        <f t="shared" ref="A3573" si="4089">D3573&amp;F3573&amp;E3573</f>
        <v>Servicios fabricante- Microsoft Soporte PremierMicrosoft Soporte PremierPDOF16</v>
      </c>
      <c r="B3573" t="str">
        <f t="shared" ref="B3573" si="4090">E3573&amp;F3573</f>
        <v>PDOF16Microsoft Soporte Premier</v>
      </c>
      <c r="D3573" t="s">
        <v>5156</v>
      </c>
      <c r="E3573" t="s">
        <v>6800</v>
      </c>
      <c r="F3573" s="37" t="s">
        <v>7648</v>
      </c>
      <c r="G3573" s="18" t="str">
        <f t="shared" ref="G3573" si="4091">D3573</f>
        <v>Servicios fabricante- Microsoft Soporte Premier</v>
      </c>
      <c r="H3573" s="18" t="s">
        <v>119</v>
      </c>
      <c r="I3573" s="37" t="s">
        <v>67</v>
      </c>
      <c r="J3573" t="s">
        <v>6801</v>
      </c>
      <c r="K3573" t="s">
        <v>65</v>
      </c>
      <c r="L3573" t="s">
        <v>3940</v>
      </c>
      <c r="M3573" t="s">
        <v>65</v>
      </c>
      <c r="N3573" s="37" t="s">
        <v>5159</v>
      </c>
      <c r="O3573" s="37" t="s">
        <v>66</v>
      </c>
      <c r="P3573" s="37" t="s">
        <v>1308</v>
      </c>
      <c r="Q3573" t="s">
        <v>6800</v>
      </c>
      <c r="R3573" t="s">
        <v>5160</v>
      </c>
      <c r="S3573" s="38">
        <v>86400000</v>
      </c>
      <c r="T3573" s="37">
        <v>1</v>
      </c>
      <c r="U3573" s="37">
        <v>1</v>
      </c>
      <c r="V3573" t="str">
        <f t="shared" ref="V3573" si="4092">H3573</f>
        <v>COP</v>
      </c>
    </row>
    <row r="3574" spans="1:22" x14ac:dyDescent="0.2">
      <c r="A3574" t="str">
        <f t="shared" ref="A3574" si="4093">D3574&amp;F3574&amp;E3574</f>
        <v>Servicios fabricante- Microsoft Soporte PremierMicrosoft Soporte PremierPDOF15</v>
      </c>
      <c r="B3574" t="str">
        <f t="shared" ref="B3574" si="4094">E3574&amp;F3574</f>
        <v>PDOF15Microsoft Soporte Premier</v>
      </c>
      <c r="D3574" t="s">
        <v>5156</v>
      </c>
      <c r="E3574" t="s">
        <v>6802</v>
      </c>
      <c r="F3574" s="37" t="s">
        <v>7648</v>
      </c>
      <c r="G3574" s="18" t="str">
        <f t="shared" ref="G3574" si="4095">D3574</f>
        <v>Servicios fabricante- Microsoft Soporte Premier</v>
      </c>
      <c r="H3574" s="18" t="s">
        <v>119</v>
      </c>
      <c r="I3574" s="37" t="s">
        <v>67</v>
      </c>
      <c r="J3574" t="s">
        <v>6803</v>
      </c>
      <c r="K3574" t="s">
        <v>65</v>
      </c>
      <c r="L3574" t="s">
        <v>3940</v>
      </c>
      <c r="M3574" t="s">
        <v>65</v>
      </c>
      <c r="N3574" s="37" t="s">
        <v>5159</v>
      </c>
      <c r="O3574" s="37" t="s">
        <v>66</v>
      </c>
      <c r="P3574" s="37" t="s">
        <v>1308</v>
      </c>
      <c r="Q3574" t="s">
        <v>6802</v>
      </c>
      <c r="R3574" t="s">
        <v>5160</v>
      </c>
      <c r="S3574" s="38">
        <v>86400000</v>
      </c>
      <c r="T3574" s="37">
        <v>1</v>
      </c>
      <c r="U3574" s="37">
        <v>1</v>
      </c>
      <c r="V3574" t="str">
        <f t="shared" ref="V3574" si="4096">H3574</f>
        <v>COP</v>
      </c>
    </row>
    <row r="3575" spans="1:22" x14ac:dyDescent="0.2">
      <c r="A3575" t="str">
        <f t="shared" ref="A3575" si="4097">D3575&amp;F3575&amp;E3575</f>
        <v>Servicios fabricante- Microsoft Soporte PremierMicrosoft Soporte PremierPDOF14</v>
      </c>
      <c r="B3575" t="str">
        <f t="shared" ref="B3575" si="4098">E3575&amp;F3575</f>
        <v>PDOF14Microsoft Soporte Premier</v>
      </c>
      <c r="D3575" t="s">
        <v>5156</v>
      </c>
      <c r="E3575" t="s">
        <v>6804</v>
      </c>
      <c r="F3575" s="37" t="s">
        <v>7648</v>
      </c>
      <c r="G3575" s="18" t="str">
        <f t="shared" ref="G3575" si="4099">D3575</f>
        <v>Servicios fabricante- Microsoft Soporte Premier</v>
      </c>
      <c r="H3575" s="18" t="s">
        <v>119</v>
      </c>
      <c r="I3575" s="37" t="s">
        <v>67</v>
      </c>
      <c r="J3575" t="s">
        <v>6805</v>
      </c>
      <c r="K3575" t="s">
        <v>65</v>
      </c>
      <c r="L3575" t="s">
        <v>3940</v>
      </c>
      <c r="M3575" t="s">
        <v>65</v>
      </c>
      <c r="N3575" s="37" t="s">
        <v>5159</v>
      </c>
      <c r="O3575" s="37" t="s">
        <v>66</v>
      </c>
      <c r="P3575" s="37" t="s">
        <v>1308</v>
      </c>
      <c r="Q3575" t="s">
        <v>6804</v>
      </c>
      <c r="R3575" t="s">
        <v>5160</v>
      </c>
      <c r="S3575" s="38">
        <v>86400000</v>
      </c>
      <c r="T3575" s="37">
        <v>1</v>
      </c>
      <c r="U3575" s="37">
        <v>1</v>
      </c>
      <c r="V3575" t="str">
        <f t="shared" ref="V3575" si="4100">H3575</f>
        <v>COP</v>
      </c>
    </row>
    <row r="3576" spans="1:22" x14ac:dyDescent="0.2">
      <c r="A3576" t="str">
        <f t="shared" ref="A3576" si="4101">D3576&amp;F3576&amp;E3576</f>
        <v>Servicios fabricante- Microsoft Soporte PremierMicrosoft Soporte PremierPDOF13</v>
      </c>
      <c r="B3576" t="str">
        <f t="shared" ref="B3576" si="4102">E3576&amp;F3576</f>
        <v>PDOF13Microsoft Soporte Premier</v>
      </c>
      <c r="D3576" t="s">
        <v>5156</v>
      </c>
      <c r="E3576" t="s">
        <v>6806</v>
      </c>
      <c r="F3576" s="37" t="s">
        <v>7648</v>
      </c>
      <c r="G3576" s="18" t="str">
        <f t="shared" ref="G3576" si="4103">D3576</f>
        <v>Servicios fabricante- Microsoft Soporte Premier</v>
      </c>
      <c r="H3576" s="18" t="s">
        <v>119</v>
      </c>
      <c r="I3576" s="37" t="s">
        <v>67</v>
      </c>
      <c r="J3576" t="s">
        <v>6807</v>
      </c>
      <c r="K3576" t="s">
        <v>65</v>
      </c>
      <c r="L3576" t="s">
        <v>3940</v>
      </c>
      <c r="M3576" t="s">
        <v>65</v>
      </c>
      <c r="N3576" s="37" t="s">
        <v>5159</v>
      </c>
      <c r="O3576" s="37" t="s">
        <v>66</v>
      </c>
      <c r="P3576" s="37" t="s">
        <v>1308</v>
      </c>
      <c r="Q3576" t="s">
        <v>6806</v>
      </c>
      <c r="R3576" t="s">
        <v>5160</v>
      </c>
      <c r="S3576" s="38">
        <v>86400000</v>
      </c>
      <c r="T3576" s="37">
        <v>1</v>
      </c>
      <c r="U3576" s="37">
        <v>1</v>
      </c>
      <c r="V3576" t="str">
        <f t="shared" ref="V3576" si="4104">H3576</f>
        <v>COP</v>
      </c>
    </row>
    <row r="3577" spans="1:22" x14ac:dyDescent="0.2">
      <c r="A3577" t="str">
        <f t="shared" ref="A3577" si="4105">D3577&amp;F3577&amp;E3577</f>
        <v>Servicios fabricante- Microsoft Soporte PremierMicrosoft Soporte PremierPDOF12</v>
      </c>
      <c r="B3577" t="str">
        <f t="shared" ref="B3577" si="4106">E3577&amp;F3577</f>
        <v>PDOF12Microsoft Soporte Premier</v>
      </c>
      <c r="D3577" t="s">
        <v>5156</v>
      </c>
      <c r="E3577" t="s">
        <v>6808</v>
      </c>
      <c r="F3577" s="37" t="s">
        <v>7648</v>
      </c>
      <c r="G3577" s="18" t="str">
        <f t="shared" ref="G3577" si="4107">D3577</f>
        <v>Servicios fabricante- Microsoft Soporte Premier</v>
      </c>
      <c r="H3577" s="18" t="s">
        <v>119</v>
      </c>
      <c r="I3577" s="37" t="s">
        <v>67</v>
      </c>
      <c r="J3577" t="s">
        <v>6809</v>
      </c>
      <c r="K3577" t="s">
        <v>65</v>
      </c>
      <c r="L3577" t="s">
        <v>3940</v>
      </c>
      <c r="M3577" t="s">
        <v>65</v>
      </c>
      <c r="N3577" s="37" t="s">
        <v>5159</v>
      </c>
      <c r="O3577" s="37" t="s">
        <v>66</v>
      </c>
      <c r="P3577" s="37" t="s">
        <v>1308</v>
      </c>
      <c r="Q3577" t="s">
        <v>6808</v>
      </c>
      <c r="R3577" t="s">
        <v>5160</v>
      </c>
      <c r="S3577" s="38">
        <v>52000000</v>
      </c>
      <c r="T3577" s="37">
        <v>1</v>
      </c>
      <c r="U3577" s="37">
        <v>1</v>
      </c>
      <c r="V3577" t="str">
        <f t="shared" ref="V3577" si="4108">H3577</f>
        <v>COP</v>
      </c>
    </row>
    <row r="3578" spans="1:22" x14ac:dyDescent="0.2">
      <c r="A3578" t="str">
        <f t="shared" ref="A3578" si="4109">D3578&amp;F3578&amp;E3578</f>
        <v>Servicios fabricante- Microsoft Soporte PremierMicrosoft Soporte PremierPDOF11</v>
      </c>
      <c r="B3578" t="str">
        <f t="shared" ref="B3578" si="4110">E3578&amp;F3578</f>
        <v>PDOF11Microsoft Soporte Premier</v>
      </c>
      <c r="D3578" t="s">
        <v>5156</v>
      </c>
      <c r="E3578" t="s">
        <v>6810</v>
      </c>
      <c r="F3578" s="37" t="s">
        <v>7648</v>
      </c>
      <c r="G3578" s="18" t="str">
        <f t="shared" ref="G3578" si="4111">D3578</f>
        <v>Servicios fabricante- Microsoft Soporte Premier</v>
      </c>
      <c r="H3578" s="18" t="s">
        <v>119</v>
      </c>
      <c r="I3578" s="37" t="s">
        <v>67</v>
      </c>
      <c r="J3578" t="s">
        <v>6811</v>
      </c>
      <c r="K3578" t="s">
        <v>65</v>
      </c>
      <c r="L3578" t="s">
        <v>3940</v>
      </c>
      <c r="M3578" t="s">
        <v>65</v>
      </c>
      <c r="N3578" s="37" t="s">
        <v>5159</v>
      </c>
      <c r="O3578" s="37" t="s">
        <v>66</v>
      </c>
      <c r="P3578" s="37" t="s">
        <v>1308</v>
      </c>
      <c r="Q3578" t="s">
        <v>6810</v>
      </c>
      <c r="R3578" t="s">
        <v>5160</v>
      </c>
      <c r="S3578" s="38">
        <v>52000000</v>
      </c>
      <c r="T3578" s="37">
        <v>1</v>
      </c>
      <c r="U3578" s="37">
        <v>1</v>
      </c>
      <c r="V3578" t="str">
        <f t="shared" ref="V3578" si="4112">H3578</f>
        <v>COP</v>
      </c>
    </row>
    <row r="3579" spans="1:22" x14ac:dyDescent="0.2">
      <c r="A3579" t="str">
        <f t="shared" ref="A3579" si="4113">D3579&amp;F3579&amp;E3579</f>
        <v>Servicios fabricante- Microsoft Soporte PremierMicrosoft Soporte PremierPDOF10</v>
      </c>
      <c r="B3579" t="str">
        <f t="shared" ref="B3579" si="4114">E3579&amp;F3579</f>
        <v>PDOF10Microsoft Soporte Premier</v>
      </c>
      <c r="D3579" t="s">
        <v>5156</v>
      </c>
      <c r="E3579" t="s">
        <v>6812</v>
      </c>
      <c r="F3579" s="37" t="s">
        <v>7648</v>
      </c>
      <c r="G3579" s="18" t="str">
        <f t="shared" ref="G3579" si="4115">D3579</f>
        <v>Servicios fabricante- Microsoft Soporte Premier</v>
      </c>
      <c r="H3579" s="18" t="s">
        <v>119</v>
      </c>
      <c r="I3579" s="37" t="s">
        <v>67</v>
      </c>
      <c r="J3579" t="s">
        <v>6813</v>
      </c>
      <c r="K3579" t="s">
        <v>65</v>
      </c>
      <c r="L3579" t="s">
        <v>3940</v>
      </c>
      <c r="M3579" t="s">
        <v>65</v>
      </c>
      <c r="N3579" s="37" t="s">
        <v>5159</v>
      </c>
      <c r="O3579" s="37" t="s">
        <v>66</v>
      </c>
      <c r="P3579" s="37" t="s">
        <v>1308</v>
      </c>
      <c r="Q3579" t="s">
        <v>6812</v>
      </c>
      <c r="R3579" t="s">
        <v>5160</v>
      </c>
      <c r="S3579" s="38">
        <v>86400000</v>
      </c>
      <c r="T3579" s="37">
        <v>1</v>
      </c>
      <c r="U3579" s="37">
        <v>1</v>
      </c>
      <c r="V3579" t="str">
        <f t="shared" ref="V3579" si="4116">H3579</f>
        <v>COP</v>
      </c>
    </row>
    <row r="3580" spans="1:22" x14ac:dyDescent="0.2">
      <c r="A3580" t="str">
        <f t="shared" ref="A3580" si="4117">D3580&amp;F3580&amp;E3580</f>
        <v>Servicios fabricante- Microsoft Soporte PremierMicrosoft Soporte PremierPDOF1</v>
      </c>
      <c r="B3580" t="str">
        <f t="shared" ref="B3580" si="4118">E3580&amp;F3580</f>
        <v>PDOF1Microsoft Soporte Premier</v>
      </c>
      <c r="D3580" t="s">
        <v>5156</v>
      </c>
      <c r="E3580" t="s">
        <v>6814</v>
      </c>
      <c r="F3580" s="37" t="s">
        <v>7648</v>
      </c>
      <c r="G3580" s="18" t="str">
        <f t="shared" ref="G3580" si="4119">D3580</f>
        <v>Servicios fabricante- Microsoft Soporte Premier</v>
      </c>
      <c r="H3580" s="18" t="s">
        <v>119</v>
      </c>
      <c r="I3580" s="37" t="s">
        <v>67</v>
      </c>
      <c r="J3580" t="s">
        <v>6815</v>
      </c>
      <c r="K3580" t="s">
        <v>65</v>
      </c>
      <c r="L3580" t="s">
        <v>3940</v>
      </c>
      <c r="M3580" t="s">
        <v>65</v>
      </c>
      <c r="N3580" s="37" t="s">
        <v>5159</v>
      </c>
      <c r="O3580" s="37" t="s">
        <v>66</v>
      </c>
      <c r="P3580" s="37" t="s">
        <v>1308</v>
      </c>
      <c r="Q3580" t="s">
        <v>6814</v>
      </c>
      <c r="R3580" t="s">
        <v>5160</v>
      </c>
      <c r="S3580" s="38">
        <v>31600000</v>
      </c>
      <c r="T3580" s="37">
        <v>1</v>
      </c>
      <c r="U3580" s="37">
        <v>1</v>
      </c>
      <c r="V3580" t="str">
        <f t="shared" ref="V3580" si="4120">H3580</f>
        <v>COP</v>
      </c>
    </row>
    <row r="3581" spans="1:22" x14ac:dyDescent="0.2">
      <c r="A3581" t="str">
        <f t="shared" ref="A3581" si="4121">D3581&amp;F3581&amp;E3581</f>
        <v>Servicios fabricante- Microsoft Soporte PremierMicrosoft Soporte PremierPDOBC</v>
      </c>
      <c r="B3581" t="str">
        <f t="shared" ref="B3581" si="4122">E3581&amp;F3581</f>
        <v>PDOBCMicrosoft Soporte Premier</v>
      </c>
      <c r="D3581" t="s">
        <v>5156</v>
      </c>
      <c r="E3581" t="s">
        <v>6816</v>
      </c>
      <c r="F3581" s="37" t="s">
        <v>7648</v>
      </c>
      <c r="G3581" s="18" t="str">
        <f t="shared" ref="G3581" si="4123">D3581</f>
        <v>Servicios fabricante- Microsoft Soporte Premier</v>
      </c>
      <c r="H3581" s="18" t="s">
        <v>119</v>
      </c>
      <c r="I3581" s="37" t="s">
        <v>67</v>
      </c>
      <c r="J3581" t="s">
        <v>6817</v>
      </c>
      <c r="K3581" t="s">
        <v>65</v>
      </c>
      <c r="L3581" t="s">
        <v>3940</v>
      </c>
      <c r="M3581" t="s">
        <v>65</v>
      </c>
      <c r="N3581" s="37" t="s">
        <v>5159</v>
      </c>
      <c r="O3581" s="37" t="s">
        <v>5171</v>
      </c>
      <c r="P3581" s="37" t="s">
        <v>1308</v>
      </c>
      <c r="Q3581" t="s">
        <v>6816</v>
      </c>
      <c r="R3581" t="s">
        <v>5160</v>
      </c>
      <c r="S3581" s="38">
        <v>17600000</v>
      </c>
      <c r="T3581" s="37">
        <v>1</v>
      </c>
      <c r="U3581" s="37">
        <v>1</v>
      </c>
      <c r="V3581" t="str">
        <f t="shared" ref="V3581" si="4124">H3581</f>
        <v>COP</v>
      </c>
    </row>
    <row r="3582" spans="1:22" x14ac:dyDescent="0.2">
      <c r="A3582" t="str">
        <f t="shared" ref="A3582" si="4125">D3582&amp;F3582&amp;E3582</f>
        <v>Servicios fabricante- Microsoft Soporte PremierMicrosoft Soporte PremierPDOAS</v>
      </c>
      <c r="B3582" t="str">
        <f t="shared" ref="B3582" si="4126">E3582&amp;F3582</f>
        <v>PDOASMicrosoft Soporte Premier</v>
      </c>
      <c r="D3582" t="s">
        <v>5156</v>
      </c>
      <c r="E3582" t="s">
        <v>6818</v>
      </c>
      <c r="F3582" s="37" t="s">
        <v>7648</v>
      </c>
      <c r="G3582" s="18" t="str">
        <f t="shared" ref="G3582" si="4127">D3582</f>
        <v>Servicios fabricante- Microsoft Soporte Premier</v>
      </c>
      <c r="H3582" s="18" t="s">
        <v>119</v>
      </c>
      <c r="I3582" s="37" t="s">
        <v>67</v>
      </c>
      <c r="J3582" t="s">
        <v>6819</v>
      </c>
      <c r="K3582" t="s">
        <v>65</v>
      </c>
      <c r="L3582" t="s">
        <v>3940</v>
      </c>
      <c r="M3582" t="s">
        <v>65</v>
      </c>
      <c r="N3582" s="37" t="s">
        <v>5159</v>
      </c>
      <c r="O3582" s="37" t="s">
        <v>5171</v>
      </c>
      <c r="P3582" s="37" t="s">
        <v>1308</v>
      </c>
      <c r="Q3582" t="s">
        <v>6818</v>
      </c>
      <c r="R3582" t="s">
        <v>5160</v>
      </c>
      <c r="S3582" s="38">
        <v>17600000</v>
      </c>
      <c r="T3582" s="37">
        <v>1</v>
      </c>
      <c r="U3582" s="37">
        <v>1</v>
      </c>
      <c r="V3582" t="str">
        <f t="shared" ref="V3582" si="4128">H3582</f>
        <v>COP</v>
      </c>
    </row>
    <row r="3583" spans="1:22" x14ac:dyDescent="0.2">
      <c r="A3583" t="str">
        <f t="shared" ref="A3583" si="4129">D3583&amp;F3583&amp;E3583</f>
        <v>Servicios fabricante- Microsoft Soporte PremierMicrosoft Soporte PremierPCPC</v>
      </c>
      <c r="B3583" t="str">
        <f t="shared" ref="B3583" si="4130">E3583&amp;F3583</f>
        <v>PCPCMicrosoft Soporte Premier</v>
      </c>
      <c r="D3583" t="s">
        <v>5156</v>
      </c>
      <c r="E3583" t="s">
        <v>6820</v>
      </c>
      <c r="F3583" s="37" t="s">
        <v>7648</v>
      </c>
      <c r="G3583" s="18" t="str">
        <f t="shared" ref="G3583" si="4131">D3583</f>
        <v>Servicios fabricante- Microsoft Soporte Premier</v>
      </c>
      <c r="H3583" s="18" t="s">
        <v>119</v>
      </c>
      <c r="I3583" s="37" t="s">
        <v>67</v>
      </c>
      <c r="J3583" t="s">
        <v>6821</v>
      </c>
      <c r="K3583" t="s">
        <v>65</v>
      </c>
      <c r="L3583" t="s">
        <v>3940</v>
      </c>
      <c r="M3583" t="s">
        <v>65</v>
      </c>
      <c r="N3583" s="37" t="s">
        <v>5159</v>
      </c>
      <c r="O3583" s="37" t="s">
        <v>5171</v>
      </c>
      <c r="P3583" s="37" t="s">
        <v>1308</v>
      </c>
      <c r="Q3583" t="s">
        <v>6820</v>
      </c>
      <c r="R3583" t="s">
        <v>5160</v>
      </c>
      <c r="S3583" s="38">
        <v>400000</v>
      </c>
      <c r="T3583" s="37">
        <v>1</v>
      </c>
      <c r="U3583" s="37">
        <v>1</v>
      </c>
      <c r="V3583" t="str">
        <f t="shared" ref="V3583" si="4132">H3583</f>
        <v>COP</v>
      </c>
    </row>
    <row r="3584" spans="1:22" x14ac:dyDescent="0.2">
      <c r="A3584" t="str">
        <f t="shared" ref="A3584" si="4133">D3584&amp;F3584&amp;E3584</f>
        <v>Servicios fabricante- Microsoft Soporte PremierMicrosoft Soporte PremierPCFF9</v>
      </c>
      <c r="B3584" t="str">
        <f t="shared" ref="B3584" si="4134">E3584&amp;F3584</f>
        <v>PCFF9Microsoft Soporte Premier</v>
      </c>
      <c r="D3584" t="s">
        <v>5156</v>
      </c>
      <c r="E3584" t="s">
        <v>6822</v>
      </c>
      <c r="F3584" s="37" t="s">
        <v>7648</v>
      </c>
      <c r="G3584" s="18" t="str">
        <f t="shared" ref="G3584" si="4135">D3584</f>
        <v>Servicios fabricante- Microsoft Soporte Premier</v>
      </c>
      <c r="H3584" s="18" t="s">
        <v>119</v>
      </c>
      <c r="I3584" s="37" t="s">
        <v>67</v>
      </c>
      <c r="J3584" t="s">
        <v>6823</v>
      </c>
      <c r="K3584" t="s">
        <v>65</v>
      </c>
      <c r="L3584" t="s">
        <v>3940</v>
      </c>
      <c r="M3584" t="s">
        <v>65</v>
      </c>
      <c r="N3584" s="37" t="s">
        <v>5159</v>
      </c>
      <c r="O3584" s="37" t="s">
        <v>66</v>
      </c>
      <c r="P3584" s="37" t="s">
        <v>1308</v>
      </c>
      <c r="Q3584" t="s">
        <v>6822</v>
      </c>
      <c r="R3584" t="s">
        <v>5160</v>
      </c>
      <c r="S3584" s="38">
        <v>32400000</v>
      </c>
      <c r="T3584" s="37">
        <v>1</v>
      </c>
      <c r="U3584" s="37">
        <v>1</v>
      </c>
      <c r="V3584" t="str">
        <f t="shared" ref="V3584" si="4136">H3584</f>
        <v>COP</v>
      </c>
    </row>
    <row r="3585" spans="1:22" x14ac:dyDescent="0.2">
      <c r="A3585" t="str">
        <f t="shared" ref="A3585" si="4137">D3585&amp;F3585&amp;E3585</f>
        <v>Servicios fabricante- Microsoft Soporte PremierMicrosoft Soporte PremierPCFF8</v>
      </c>
      <c r="B3585" t="str">
        <f t="shared" ref="B3585" si="4138">E3585&amp;F3585</f>
        <v>PCFF8Microsoft Soporte Premier</v>
      </c>
      <c r="D3585" t="s">
        <v>5156</v>
      </c>
      <c r="E3585" t="s">
        <v>6824</v>
      </c>
      <c r="F3585" s="37" t="s">
        <v>7648</v>
      </c>
      <c r="G3585" s="18" t="str">
        <f t="shared" ref="G3585" si="4139">D3585</f>
        <v>Servicios fabricante- Microsoft Soporte Premier</v>
      </c>
      <c r="H3585" s="18" t="s">
        <v>119</v>
      </c>
      <c r="I3585" s="37" t="s">
        <v>67</v>
      </c>
      <c r="J3585" t="s">
        <v>6825</v>
      </c>
      <c r="K3585" t="s">
        <v>65</v>
      </c>
      <c r="L3585" t="s">
        <v>3940</v>
      </c>
      <c r="M3585" t="s">
        <v>65</v>
      </c>
      <c r="N3585" s="37" t="s">
        <v>5159</v>
      </c>
      <c r="O3585" s="37" t="s">
        <v>66</v>
      </c>
      <c r="P3585" s="37" t="s">
        <v>1308</v>
      </c>
      <c r="Q3585" t="s">
        <v>6824</v>
      </c>
      <c r="R3585" t="s">
        <v>5160</v>
      </c>
      <c r="S3585" s="38">
        <v>32400000</v>
      </c>
      <c r="T3585" s="37">
        <v>1</v>
      </c>
      <c r="U3585" s="37">
        <v>1</v>
      </c>
      <c r="V3585" t="str">
        <f t="shared" ref="V3585" si="4140">H3585</f>
        <v>COP</v>
      </c>
    </row>
    <row r="3586" spans="1:22" x14ac:dyDescent="0.2">
      <c r="A3586" t="str">
        <f t="shared" ref="A3586" si="4141">D3586&amp;F3586&amp;E3586</f>
        <v>Servicios fabricante- Microsoft Soporte PremierMicrosoft Soporte PremierPCFF7</v>
      </c>
      <c r="B3586" t="str">
        <f t="shared" ref="B3586" si="4142">E3586&amp;F3586</f>
        <v>PCFF7Microsoft Soporte Premier</v>
      </c>
      <c r="D3586" t="s">
        <v>5156</v>
      </c>
      <c r="E3586" t="s">
        <v>6826</v>
      </c>
      <c r="F3586" s="37" t="s">
        <v>7648</v>
      </c>
      <c r="G3586" s="18" t="str">
        <f t="shared" ref="G3586" si="4143">D3586</f>
        <v>Servicios fabricante- Microsoft Soporte Premier</v>
      </c>
      <c r="H3586" s="18" t="s">
        <v>119</v>
      </c>
      <c r="I3586" s="37" t="s">
        <v>67</v>
      </c>
      <c r="J3586" t="s">
        <v>6827</v>
      </c>
      <c r="K3586" t="s">
        <v>65</v>
      </c>
      <c r="L3586" t="s">
        <v>3940</v>
      </c>
      <c r="M3586" t="s">
        <v>65</v>
      </c>
      <c r="N3586" s="37" t="s">
        <v>5159</v>
      </c>
      <c r="O3586" s="37" t="s">
        <v>66</v>
      </c>
      <c r="P3586" s="37" t="s">
        <v>1308</v>
      </c>
      <c r="Q3586" t="s">
        <v>6826</v>
      </c>
      <c r="R3586" t="s">
        <v>5160</v>
      </c>
      <c r="S3586" s="38">
        <v>34400000</v>
      </c>
      <c r="T3586" s="37">
        <v>1</v>
      </c>
      <c r="U3586" s="37">
        <v>1</v>
      </c>
      <c r="V3586" t="str">
        <f t="shared" ref="V3586" si="4144">H3586</f>
        <v>COP</v>
      </c>
    </row>
    <row r="3587" spans="1:22" x14ac:dyDescent="0.2">
      <c r="A3587" t="str">
        <f t="shared" ref="A3587" si="4145">D3587&amp;F3587&amp;E3587</f>
        <v>Servicios fabricante- Microsoft Soporte PremierMicrosoft Soporte PremierPCFF6</v>
      </c>
      <c r="B3587" t="str">
        <f t="shared" ref="B3587" si="4146">E3587&amp;F3587</f>
        <v>PCFF6Microsoft Soporte Premier</v>
      </c>
      <c r="D3587" t="s">
        <v>5156</v>
      </c>
      <c r="E3587" t="s">
        <v>6828</v>
      </c>
      <c r="F3587" s="37" t="s">
        <v>7648</v>
      </c>
      <c r="G3587" s="18" t="str">
        <f t="shared" ref="G3587" si="4147">D3587</f>
        <v>Servicios fabricante- Microsoft Soporte Premier</v>
      </c>
      <c r="H3587" s="18" t="s">
        <v>119</v>
      </c>
      <c r="I3587" s="37" t="s">
        <v>67</v>
      </c>
      <c r="J3587" t="s">
        <v>6829</v>
      </c>
      <c r="K3587" t="s">
        <v>65</v>
      </c>
      <c r="L3587" t="s">
        <v>3940</v>
      </c>
      <c r="M3587" t="s">
        <v>65</v>
      </c>
      <c r="N3587" s="37" t="s">
        <v>5159</v>
      </c>
      <c r="O3587" s="37" t="s">
        <v>66</v>
      </c>
      <c r="P3587" s="37" t="s">
        <v>1308</v>
      </c>
      <c r="Q3587" t="s">
        <v>6828</v>
      </c>
      <c r="R3587" t="s">
        <v>5160</v>
      </c>
      <c r="S3587" s="38">
        <v>34400000</v>
      </c>
      <c r="T3587" s="37">
        <v>1</v>
      </c>
      <c r="U3587" s="37">
        <v>1</v>
      </c>
      <c r="V3587" t="str">
        <f t="shared" ref="V3587" si="4148">H3587</f>
        <v>COP</v>
      </c>
    </row>
    <row r="3588" spans="1:22" x14ac:dyDescent="0.2">
      <c r="A3588" t="str">
        <f t="shared" ref="A3588" si="4149">D3588&amp;F3588&amp;E3588</f>
        <v>Servicios fabricante- Microsoft Soporte PremierMicrosoft Soporte PremierPCFF5</v>
      </c>
      <c r="B3588" t="str">
        <f t="shared" ref="B3588" si="4150">E3588&amp;F3588</f>
        <v>PCFF5Microsoft Soporte Premier</v>
      </c>
      <c r="D3588" t="s">
        <v>5156</v>
      </c>
      <c r="E3588" t="s">
        <v>6830</v>
      </c>
      <c r="F3588" s="37" t="s">
        <v>7648</v>
      </c>
      <c r="G3588" s="18" t="str">
        <f t="shared" ref="G3588" si="4151">D3588</f>
        <v>Servicios fabricante- Microsoft Soporte Premier</v>
      </c>
      <c r="H3588" s="18" t="s">
        <v>119</v>
      </c>
      <c r="I3588" s="37" t="s">
        <v>67</v>
      </c>
      <c r="J3588" t="s">
        <v>6831</v>
      </c>
      <c r="K3588" t="s">
        <v>65</v>
      </c>
      <c r="L3588" t="s">
        <v>3940</v>
      </c>
      <c r="M3588" t="s">
        <v>65</v>
      </c>
      <c r="N3588" s="37" t="s">
        <v>5159</v>
      </c>
      <c r="O3588" s="37" t="s">
        <v>66</v>
      </c>
      <c r="P3588" s="37" t="s">
        <v>1308</v>
      </c>
      <c r="Q3588" t="s">
        <v>6830</v>
      </c>
      <c r="R3588" t="s">
        <v>5160</v>
      </c>
      <c r="S3588" s="38">
        <v>34400000</v>
      </c>
      <c r="T3588" s="37">
        <v>1</v>
      </c>
      <c r="U3588" s="37">
        <v>1</v>
      </c>
      <c r="V3588" t="str">
        <f t="shared" ref="V3588" si="4152">H3588</f>
        <v>COP</v>
      </c>
    </row>
    <row r="3589" spans="1:22" x14ac:dyDescent="0.2">
      <c r="A3589" t="str">
        <f t="shared" ref="A3589" si="4153">D3589&amp;F3589&amp;E3589</f>
        <v>Servicios fabricante- Microsoft Soporte PremierMicrosoft Soporte PremierPCFF4</v>
      </c>
      <c r="B3589" t="str">
        <f t="shared" ref="B3589" si="4154">E3589&amp;F3589</f>
        <v>PCFF4Microsoft Soporte Premier</v>
      </c>
      <c r="D3589" t="s">
        <v>5156</v>
      </c>
      <c r="E3589" t="s">
        <v>6832</v>
      </c>
      <c r="F3589" s="37" t="s">
        <v>7648</v>
      </c>
      <c r="G3589" s="18" t="str">
        <f t="shared" ref="G3589" si="4155">D3589</f>
        <v>Servicios fabricante- Microsoft Soporte Premier</v>
      </c>
      <c r="H3589" s="18" t="s">
        <v>119</v>
      </c>
      <c r="I3589" s="37" t="s">
        <v>67</v>
      </c>
      <c r="J3589" t="s">
        <v>6833</v>
      </c>
      <c r="K3589" t="s">
        <v>65</v>
      </c>
      <c r="L3589" t="s">
        <v>3940</v>
      </c>
      <c r="M3589" t="s">
        <v>65</v>
      </c>
      <c r="N3589" s="37" t="s">
        <v>5159</v>
      </c>
      <c r="O3589" s="37" t="s">
        <v>66</v>
      </c>
      <c r="P3589" s="37" t="s">
        <v>1308</v>
      </c>
      <c r="Q3589" t="s">
        <v>6832</v>
      </c>
      <c r="R3589" t="s">
        <v>5160</v>
      </c>
      <c r="S3589" s="38">
        <v>34400000</v>
      </c>
      <c r="T3589" s="37">
        <v>1</v>
      </c>
      <c r="U3589" s="37">
        <v>1</v>
      </c>
      <c r="V3589" t="str">
        <f t="shared" ref="V3589" si="4156">H3589</f>
        <v>COP</v>
      </c>
    </row>
    <row r="3590" spans="1:22" x14ac:dyDescent="0.2">
      <c r="A3590" t="str">
        <f t="shared" ref="A3590" si="4157">D3590&amp;F3590&amp;E3590</f>
        <v>Servicios fabricante- Microsoft Soporte PremierMicrosoft Soporte PremierPCFF32</v>
      </c>
      <c r="B3590" t="str">
        <f t="shared" ref="B3590" si="4158">E3590&amp;F3590</f>
        <v>PCFF32Microsoft Soporte Premier</v>
      </c>
      <c r="D3590" t="s">
        <v>5156</v>
      </c>
      <c r="E3590" t="s">
        <v>6834</v>
      </c>
      <c r="F3590" s="37" t="s">
        <v>7648</v>
      </c>
      <c r="G3590" s="18" t="str">
        <f t="shared" ref="G3590" si="4159">D3590</f>
        <v>Servicios fabricante- Microsoft Soporte Premier</v>
      </c>
      <c r="H3590" s="18" t="s">
        <v>119</v>
      </c>
      <c r="I3590" s="37" t="s">
        <v>67</v>
      </c>
      <c r="J3590" t="s">
        <v>6835</v>
      </c>
      <c r="K3590" t="s">
        <v>65</v>
      </c>
      <c r="L3590" t="s">
        <v>3940</v>
      </c>
      <c r="M3590" t="s">
        <v>65</v>
      </c>
      <c r="N3590" s="37" t="s">
        <v>5159</v>
      </c>
      <c r="O3590" s="37" t="s">
        <v>5171</v>
      </c>
      <c r="P3590" s="37" t="s">
        <v>1308</v>
      </c>
      <c r="Q3590" t="s">
        <v>6834</v>
      </c>
      <c r="R3590" t="s">
        <v>5160</v>
      </c>
      <c r="S3590" s="38">
        <v>34400000</v>
      </c>
      <c r="T3590" s="37">
        <v>1</v>
      </c>
      <c r="U3590" s="37">
        <v>1</v>
      </c>
      <c r="V3590" t="str">
        <f t="shared" ref="V3590" si="4160">H3590</f>
        <v>COP</v>
      </c>
    </row>
    <row r="3591" spans="1:22" x14ac:dyDescent="0.2">
      <c r="A3591" t="str">
        <f t="shared" ref="A3591" si="4161">D3591&amp;F3591&amp;E3591</f>
        <v>Servicios fabricante- Microsoft Soporte PremierMicrosoft Soporte PremierPCFF31</v>
      </c>
      <c r="B3591" t="str">
        <f t="shared" ref="B3591" si="4162">E3591&amp;F3591</f>
        <v>PCFF31Microsoft Soporte Premier</v>
      </c>
      <c r="D3591" t="s">
        <v>5156</v>
      </c>
      <c r="E3591" t="s">
        <v>6836</v>
      </c>
      <c r="F3591" s="37" t="s">
        <v>7648</v>
      </c>
      <c r="G3591" s="18" t="str">
        <f t="shared" ref="G3591" si="4163">D3591</f>
        <v>Servicios fabricante- Microsoft Soporte Premier</v>
      </c>
      <c r="H3591" s="18" t="s">
        <v>119</v>
      </c>
      <c r="I3591" s="37" t="s">
        <v>67</v>
      </c>
      <c r="J3591" t="s">
        <v>6837</v>
      </c>
      <c r="K3591" t="s">
        <v>65</v>
      </c>
      <c r="L3591" t="s">
        <v>3940</v>
      </c>
      <c r="M3591" t="s">
        <v>65</v>
      </c>
      <c r="N3591" s="37" t="s">
        <v>5159</v>
      </c>
      <c r="O3591" s="37" t="s">
        <v>5171</v>
      </c>
      <c r="P3591" s="37" t="s">
        <v>1308</v>
      </c>
      <c r="Q3591" t="s">
        <v>6836</v>
      </c>
      <c r="R3591" t="s">
        <v>5160</v>
      </c>
      <c r="S3591" s="38">
        <v>34400000</v>
      </c>
      <c r="T3591" s="37">
        <v>1</v>
      </c>
      <c r="U3591" s="37">
        <v>1</v>
      </c>
      <c r="V3591" t="str">
        <f t="shared" ref="V3591" si="4164">H3591</f>
        <v>COP</v>
      </c>
    </row>
    <row r="3592" spans="1:22" x14ac:dyDescent="0.2">
      <c r="A3592" t="str">
        <f t="shared" ref="A3592" si="4165">D3592&amp;F3592&amp;E3592</f>
        <v>Servicios fabricante- Microsoft Soporte PremierMicrosoft Soporte PremierPCFF30</v>
      </c>
      <c r="B3592" t="str">
        <f t="shared" ref="B3592" si="4166">E3592&amp;F3592</f>
        <v>PCFF30Microsoft Soporte Premier</v>
      </c>
      <c r="D3592" t="s">
        <v>5156</v>
      </c>
      <c r="E3592" t="s">
        <v>6838</v>
      </c>
      <c r="F3592" s="37" t="s">
        <v>7648</v>
      </c>
      <c r="G3592" s="18" t="str">
        <f t="shared" ref="G3592" si="4167">D3592</f>
        <v>Servicios fabricante- Microsoft Soporte Premier</v>
      </c>
      <c r="H3592" s="18" t="s">
        <v>119</v>
      </c>
      <c r="I3592" s="37" t="s">
        <v>67</v>
      </c>
      <c r="J3592" t="s">
        <v>6839</v>
      </c>
      <c r="K3592" t="s">
        <v>65</v>
      </c>
      <c r="L3592" t="s">
        <v>3940</v>
      </c>
      <c r="M3592" t="s">
        <v>65</v>
      </c>
      <c r="N3592" s="37" t="s">
        <v>5159</v>
      </c>
      <c r="O3592" s="37" t="s">
        <v>5171</v>
      </c>
      <c r="P3592" s="37" t="s">
        <v>1308</v>
      </c>
      <c r="Q3592" t="s">
        <v>6838</v>
      </c>
      <c r="R3592" t="s">
        <v>5160</v>
      </c>
      <c r="S3592" s="38">
        <v>34400000</v>
      </c>
      <c r="T3592" s="37">
        <v>1</v>
      </c>
      <c r="U3592" s="37">
        <v>1</v>
      </c>
      <c r="V3592" t="str">
        <f t="shared" ref="V3592" si="4168">H3592</f>
        <v>COP</v>
      </c>
    </row>
    <row r="3593" spans="1:22" x14ac:dyDescent="0.2">
      <c r="A3593" t="str">
        <f t="shared" ref="A3593" si="4169">D3593&amp;F3593&amp;E3593</f>
        <v>Servicios fabricante- Microsoft Soporte PremierMicrosoft Soporte PremierPCFF3</v>
      </c>
      <c r="B3593" t="str">
        <f t="shared" ref="B3593" si="4170">E3593&amp;F3593</f>
        <v>PCFF3Microsoft Soporte Premier</v>
      </c>
      <c r="D3593" t="s">
        <v>5156</v>
      </c>
      <c r="E3593" t="s">
        <v>6840</v>
      </c>
      <c r="F3593" s="37" t="s">
        <v>7648</v>
      </c>
      <c r="G3593" s="18" t="str">
        <f t="shared" ref="G3593" si="4171">D3593</f>
        <v>Servicios fabricante- Microsoft Soporte Premier</v>
      </c>
      <c r="H3593" s="18" t="s">
        <v>119</v>
      </c>
      <c r="I3593" s="37" t="s">
        <v>67</v>
      </c>
      <c r="J3593" t="s">
        <v>6841</v>
      </c>
      <c r="K3593" t="s">
        <v>65</v>
      </c>
      <c r="L3593" t="s">
        <v>3940</v>
      </c>
      <c r="M3593" t="s">
        <v>65</v>
      </c>
      <c r="N3593" s="37" t="s">
        <v>5159</v>
      </c>
      <c r="O3593" s="37" t="s">
        <v>66</v>
      </c>
      <c r="P3593" s="37" t="s">
        <v>1308</v>
      </c>
      <c r="Q3593" t="s">
        <v>6840</v>
      </c>
      <c r="R3593" t="s">
        <v>5160</v>
      </c>
      <c r="S3593" s="38">
        <v>34400000</v>
      </c>
      <c r="T3593" s="37">
        <v>1</v>
      </c>
      <c r="U3593" s="37">
        <v>1</v>
      </c>
      <c r="V3593" t="str">
        <f t="shared" ref="V3593" si="4172">H3593</f>
        <v>COP</v>
      </c>
    </row>
    <row r="3594" spans="1:22" x14ac:dyDescent="0.2">
      <c r="A3594" t="str">
        <f t="shared" ref="A3594" si="4173">D3594&amp;F3594&amp;E3594</f>
        <v>Servicios fabricante- Microsoft Soporte PremierMicrosoft Soporte PremierPCFF29</v>
      </c>
      <c r="B3594" t="str">
        <f t="shared" ref="B3594" si="4174">E3594&amp;F3594</f>
        <v>PCFF29Microsoft Soporte Premier</v>
      </c>
      <c r="D3594" t="s">
        <v>5156</v>
      </c>
      <c r="E3594" t="s">
        <v>6842</v>
      </c>
      <c r="F3594" s="37" t="s">
        <v>7648</v>
      </c>
      <c r="G3594" s="18" t="str">
        <f t="shared" ref="G3594" si="4175">D3594</f>
        <v>Servicios fabricante- Microsoft Soporte Premier</v>
      </c>
      <c r="H3594" s="18" t="s">
        <v>119</v>
      </c>
      <c r="I3594" s="37" t="s">
        <v>67</v>
      </c>
      <c r="J3594" t="s">
        <v>6843</v>
      </c>
      <c r="K3594" t="s">
        <v>65</v>
      </c>
      <c r="L3594" t="s">
        <v>3940</v>
      </c>
      <c r="M3594" t="s">
        <v>65</v>
      </c>
      <c r="N3594" s="37" t="s">
        <v>5159</v>
      </c>
      <c r="O3594" s="37" t="s">
        <v>5171</v>
      </c>
      <c r="P3594" s="37" t="s">
        <v>1308</v>
      </c>
      <c r="Q3594" t="s">
        <v>6842</v>
      </c>
      <c r="R3594" t="s">
        <v>5160</v>
      </c>
      <c r="S3594" s="38">
        <v>34400000</v>
      </c>
      <c r="T3594" s="37">
        <v>1</v>
      </c>
      <c r="U3594" s="37">
        <v>1</v>
      </c>
      <c r="V3594" t="str">
        <f t="shared" ref="V3594" si="4176">H3594</f>
        <v>COP</v>
      </c>
    </row>
    <row r="3595" spans="1:22" x14ac:dyDescent="0.2">
      <c r="A3595" t="str">
        <f t="shared" ref="A3595" si="4177">D3595&amp;F3595&amp;E3595</f>
        <v>Servicios fabricante- Microsoft Soporte PremierMicrosoft Soporte PremierPCFF28</v>
      </c>
      <c r="B3595" t="str">
        <f t="shared" ref="B3595" si="4178">E3595&amp;F3595</f>
        <v>PCFF28Microsoft Soporte Premier</v>
      </c>
      <c r="D3595" t="s">
        <v>5156</v>
      </c>
      <c r="E3595" t="s">
        <v>6844</v>
      </c>
      <c r="F3595" s="37" t="s">
        <v>7648</v>
      </c>
      <c r="G3595" s="18" t="str">
        <f t="shared" ref="G3595" si="4179">D3595</f>
        <v>Servicios fabricante- Microsoft Soporte Premier</v>
      </c>
      <c r="H3595" s="18" t="s">
        <v>119</v>
      </c>
      <c r="I3595" s="37" t="s">
        <v>67</v>
      </c>
      <c r="J3595" t="s">
        <v>6845</v>
      </c>
      <c r="K3595" t="s">
        <v>65</v>
      </c>
      <c r="L3595" t="s">
        <v>3940</v>
      </c>
      <c r="M3595" t="s">
        <v>65</v>
      </c>
      <c r="N3595" s="37" t="s">
        <v>5159</v>
      </c>
      <c r="O3595" s="37" t="s">
        <v>5171</v>
      </c>
      <c r="P3595" s="37" t="s">
        <v>1308</v>
      </c>
      <c r="Q3595" t="s">
        <v>6844</v>
      </c>
      <c r="R3595" t="s">
        <v>5160</v>
      </c>
      <c r="S3595" s="38">
        <v>34400000</v>
      </c>
      <c r="T3595" s="37">
        <v>1</v>
      </c>
      <c r="U3595" s="37">
        <v>1</v>
      </c>
      <c r="V3595" t="str">
        <f t="shared" ref="V3595" si="4180">H3595</f>
        <v>COP</v>
      </c>
    </row>
    <row r="3596" spans="1:22" x14ac:dyDescent="0.2">
      <c r="A3596" t="str">
        <f t="shared" ref="A3596" si="4181">D3596&amp;F3596&amp;E3596</f>
        <v>Servicios fabricante- Microsoft Soporte PremierMicrosoft Soporte PremierPCFF27</v>
      </c>
      <c r="B3596" t="str">
        <f t="shared" ref="B3596" si="4182">E3596&amp;F3596</f>
        <v>PCFF27Microsoft Soporte Premier</v>
      </c>
      <c r="D3596" t="s">
        <v>5156</v>
      </c>
      <c r="E3596" t="s">
        <v>6846</v>
      </c>
      <c r="F3596" s="37" t="s">
        <v>7648</v>
      </c>
      <c r="G3596" s="18" t="str">
        <f t="shared" ref="G3596" si="4183">D3596</f>
        <v>Servicios fabricante- Microsoft Soporte Premier</v>
      </c>
      <c r="H3596" s="18" t="s">
        <v>119</v>
      </c>
      <c r="I3596" s="37" t="s">
        <v>67</v>
      </c>
      <c r="J3596" t="s">
        <v>6847</v>
      </c>
      <c r="K3596" t="s">
        <v>65</v>
      </c>
      <c r="L3596" t="s">
        <v>3940</v>
      </c>
      <c r="M3596" t="s">
        <v>65</v>
      </c>
      <c r="N3596" s="37" t="s">
        <v>5159</v>
      </c>
      <c r="O3596" s="37" t="s">
        <v>5171</v>
      </c>
      <c r="P3596" s="37" t="s">
        <v>1308</v>
      </c>
      <c r="Q3596" t="s">
        <v>6846</v>
      </c>
      <c r="R3596" t="s">
        <v>5160</v>
      </c>
      <c r="S3596" s="38">
        <v>34400000</v>
      </c>
      <c r="T3596" s="37">
        <v>1</v>
      </c>
      <c r="U3596" s="37">
        <v>1</v>
      </c>
      <c r="V3596" t="str">
        <f t="shared" ref="V3596" si="4184">H3596</f>
        <v>COP</v>
      </c>
    </row>
    <row r="3597" spans="1:22" x14ac:dyDescent="0.2">
      <c r="A3597" t="str">
        <f t="shared" ref="A3597" si="4185">D3597&amp;F3597&amp;E3597</f>
        <v>Servicios fabricante- Microsoft Soporte PremierMicrosoft Soporte PremierPCFF26</v>
      </c>
      <c r="B3597" t="str">
        <f t="shared" ref="B3597" si="4186">E3597&amp;F3597</f>
        <v>PCFF26Microsoft Soporte Premier</v>
      </c>
      <c r="D3597" t="s">
        <v>5156</v>
      </c>
      <c r="E3597" t="s">
        <v>6848</v>
      </c>
      <c r="F3597" s="37" t="s">
        <v>7648</v>
      </c>
      <c r="G3597" s="18" t="str">
        <f t="shared" ref="G3597" si="4187">D3597</f>
        <v>Servicios fabricante- Microsoft Soporte Premier</v>
      </c>
      <c r="H3597" s="18" t="s">
        <v>119</v>
      </c>
      <c r="I3597" s="37" t="s">
        <v>67</v>
      </c>
      <c r="J3597" t="s">
        <v>6849</v>
      </c>
      <c r="K3597" t="s">
        <v>65</v>
      </c>
      <c r="L3597" t="s">
        <v>3940</v>
      </c>
      <c r="M3597" t="s">
        <v>65</v>
      </c>
      <c r="N3597" s="37" t="s">
        <v>5159</v>
      </c>
      <c r="O3597" s="37" t="s">
        <v>5171</v>
      </c>
      <c r="P3597" s="37" t="s">
        <v>1308</v>
      </c>
      <c r="Q3597" t="s">
        <v>6848</v>
      </c>
      <c r="R3597" t="s">
        <v>5160</v>
      </c>
      <c r="S3597" s="38">
        <v>34400000</v>
      </c>
      <c r="T3597" s="37">
        <v>1</v>
      </c>
      <c r="U3597" s="37">
        <v>1</v>
      </c>
      <c r="V3597" t="str">
        <f t="shared" ref="V3597" si="4188">H3597</f>
        <v>COP</v>
      </c>
    </row>
    <row r="3598" spans="1:22" x14ac:dyDescent="0.2">
      <c r="A3598" t="str">
        <f t="shared" ref="A3598" si="4189">D3598&amp;F3598&amp;E3598</f>
        <v>Servicios fabricante- Microsoft Soporte PremierMicrosoft Soporte PremierPCFF25</v>
      </c>
      <c r="B3598" t="str">
        <f t="shared" ref="B3598" si="4190">E3598&amp;F3598</f>
        <v>PCFF25Microsoft Soporte Premier</v>
      </c>
      <c r="D3598" t="s">
        <v>5156</v>
      </c>
      <c r="E3598" t="s">
        <v>6850</v>
      </c>
      <c r="F3598" s="37" t="s">
        <v>7648</v>
      </c>
      <c r="G3598" s="18" t="str">
        <f t="shared" ref="G3598" si="4191">D3598</f>
        <v>Servicios fabricante- Microsoft Soporte Premier</v>
      </c>
      <c r="H3598" s="18" t="s">
        <v>119</v>
      </c>
      <c r="I3598" s="37" t="s">
        <v>67</v>
      </c>
      <c r="J3598" t="s">
        <v>6851</v>
      </c>
      <c r="K3598" t="s">
        <v>65</v>
      </c>
      <c r="L3598" t="s">
        <v>3940</v>
      </c>
      <c r="M3598" t="s">
        <v>65</v>
      </c>
      <c r="N3598" s="37" t="s">
        <v>5159</v>
      </c>
      <c r="O3598" s="37" t="s">
        <v>5171</v>
      </c>
      <c r="P3598" s="37" t="s">
        <v>1308</v>
      </c>
      <c r="Q3598" t="s">
        <v>6850</v>
      </c>
      <c r="R3598" t="s">
        <v>5160</v>
      </c>
      <c r="S3598" s="38">
        <v>34400000</v>
      </c>
      <c r="T3598" s="37">
        <v>1</v>
      </c>
      <c r="U3598" s="37">
        <v>1</v>
      </c>
      <c r="V3598" t="str">
        <f t="shared" ref="V3598" si="4192">H3598</f>
        <v>COP</v>
      </c>
    </row>
    <row r="3599" spans="1:22" x14ac:dyDescent="0.2">
      <c r="A3599" t="str">
        <f t="shared" ref="A3599" si="4193">D3599&amp;F3599&amp;E3599</f>
        <v>Servicios fabricante- Microsoft Soporte PremierMicrosoft Soporte PremierPCFF24</v>
      </c>
      <c r="B3599" t="str">
        <f t="shared" ref="B3599" si="4194">E3599&amp;F3599</f>
        <v>PCFF24Microsoft Soporte Premier</v>
      </c>
      <c r="D3599" t="s">
        <v>5156</v>
      </c>
      <c r="E3599" t="s">
        <v>6852</v>
      </c>
      <c r="F3599" s="37" t="s">
        <v>7648</v>
      </c>
      <c r="G3599" s="18" t="str">
        <f t="shared" ref="G3599" si="4195">D3599</f>
        <v>Servicios fabricante- Microsoft Soporte Premier</v>
      </c>
      <c r="H3599" s="18" t="s">
        <v>119</v>
      </c>
      <c r="I3599" s="37" t="s">
        <v>67</v>
      </c>
      <c r="J3599" t="s">
        <v>6853</v>
      </c>
      <c r="K3599" t="s">
        <v>65</v>
      </c>
      <c r="L3599" t="s">
        <v>3940</v>
      </c>
      <c r="M3599" t="s">
        <v>65</v>
      </c>
      <c r="N3599" s="37" t="s">
        <v>5159</v>
      </c>
      <c r="O3599" s="37" t="s">
        <v>5171</v>
      </c>
      <c r="P3599" s="37" t="s">
        <v>1308</v>
      </c>
      <c r="Q3599" t="s">
        <v>6852</v>
      </c>
      <c r="R3599" t="s">
        <v>5160</v>
      </c>
      <c r="S3599" s="38">
        <v>34400000</v>
      </c>
      <c r="T3599" s="37">
        <v>1</v>
      </c>
      <c r="U3599" s="37">
        <v>1</v>
      </c>
      <c r="V3599" t="str">
        <f t="shared" ref="V3599" si="4196">H3599</f>
        <v>COP</v>
      </c>
    </row>
    <row r="3600" spans="1:22" x14ac:dyDescent="0.2">
      <c r="A3600" t="str">
        <f t="shared" ref="A3600" si="4197">D3600&amp;F3600&amp;E3600</f>
        <v>Servicios fabricante- Microsoft Soporte PremierMicrosoft Soporte PremierPCFF23</v>
      </c>
      <c r="B3600" t="str">
        <f t="shared" ref="B3600" si="4198">E3600&amp;F3600</f>
        <v>PCFF23Microsoft Soporte Premier</v>
      </c>
      <c r="D3600" t="s">
        <v>5156</v>
      </c>
      <c r="E3600" t="s">
        <v>6854</v>
      </c>
      <c r="F3600" s="37" t="s">
        <v>7648</v>
      </c>
      <c r="G3600" s="18" t="str">
        <f t="shared" ref="G3600" si="4199">D3600</f>
        <v>Servicios fabricante- Microsoft Soporte Premier</v>
      </c>
      <c r="H3600" s="18" t="s">
        <v>119</v>
      </c>
      <c r="I3600" s="37" t="s">
        <v>67</v>
      </c>
      <c r="J3600" t="s">
        <v>6855</v>
      </c>
      <c r="K3600" t="s">
        <v>65</v>
      </c>
      <c r="L3600" t="s">
        <v>3940</v>
      </c>
      <c r="M3600" t="s">
        <v>65</v>
      </c>
      <c r="N3600" s="37" t="s">
        <v>5159</v>
      </c>
      <c r="O3600" s="37" t="s">
        <v>5171</v>
      </c>
      <c r="P3600" s="37" t="s">
        <v>1308</v>
      </c>
      <c r="Q3600" t="s">
        <v>6854</v>
      </c>
      <c r="R3600" t="s">
        <v>5160</v>
      </c>
      <c r="S3600" s="38">
        <v>34400000</v>
      </c>
      <c r="T3600" s="37">
        <v>1</v>
      </c>
      <c r="U3600" s="37">
        <v>1</v>
      </c>
      <c r="V3600" t="str">
        <f t="shared" ref="V3600" si="4200">H3600</f>
        <v>COP</v>
      </c>
    </row>
    <row r="3601" spans="1:22" x14ac:dyDescent="0.2">
      <c r="A3601" t="str">
        <f t="shared" ref="A3601" si="4201">D3601&amp;F3601&amp;E3601</f>
        <v>Servicios fabricante- Microsoft Soporte PremierMicrosoft Soporte PremierPCFF22</v>
      </c>
      <c r="B3601" t="str">
        <f t="shared" ref="B3601" si="4202">E3601&amp;F3601</f>
        <v>PCFF22Microsoft Soporte Premier</v>
      </c>
      <c r="D3601" t="s">
        <v>5156</v>
      </c>
      <c r="E3601" t="s">
        <v>6856</v>
      </c>
      <c r="F3601" s="37" t="s">
        <v>7648</v>
      </c>
      <c r="G3601" s="18" t="str">
        <f t="shared" ref="G3601" si="4203">D3601</f>
        <v>Servicios fabricante- Microsoft Soporte Premier</v>
      </c>
      <c r="H3601" s="18" t="s">
        <v>119</v>
      </c>
      <c r="I3601" s="37" t="s">
        <v>67</v>
      </c>
      <c r="J3601" t="s">
        <v>6857</v>
      </c>
      <c r="K3601" t="s">
        <v>65</v>
      </c>
      <c r="L3601" t="s">
        <v>3940</v>
      </c>
      <c r="M3601" t="s">
        <v>65</v>
      </c>
      <c r="N3601" s="37" t="s">
        <v>5159</v>
      </c>
      <c r="O3601" s="37" t="s">
        <v>5171</v>
      </c>
      <c r="P3601" s="37" t="s">
        <v>1308</v>
      </c>
      <c r="Q3601" t="s">
        <v>6856</v>
      </c>
      <c r="R3601" t="s">
        <v>5160</v>
      </c>
      <c r="S3601" s="38">
        <v>34400000</v>
      </c>
      <c r="T3601" s="37">
        <v>1</v>
      </c>
      <c r="U3601" s="37">
        <v>1</v>
      </c>
      <c r="V3601" t="str">
        <f t="shared" ref="V3601" si="4204">H3601</f>
        <v>COP</v>
      </c>
    </row>
    <row r="3602" spans="1:22" x14ac:dyDescent="0.2">
      <c r="A3602" t="str">
        <f t="shared" ref="A3602" si="4205">D3602&amp;F3602&amp;E3602</f>
        <v>Servicios fabricante- Microsoft Soporte PremierMicrosoft Soporte PremierPCFF21</v>
      </c>
      <c r="B3602" t="str">
        <f t="shared" ref="B3602" si="4206">E3602&amp;F3602</f>
        <v>PCFF21Microsoft Soporte Premier</v>
      </c>
      <c r="D3602" t="s">
        <v>5156</v>
      </c>
      <c r="E3602" t="s">
        <v>6858</v>
      </c>
      <c r="F3602" s="37" t="s">
        <v>7648</v>
      </c>
      <c r="G3602" s="18" t="str">
        <f t="shared" ref="G3602" si="4207">D3602</f>
        <v>Servicios fabricante- Microsoft Soporte Premier</v>
      </c>
      <c r="H3602" s="18" t="s">
        <v>119</v>
      </c>
      <c r="I3602" s="37" t="s">
        <v>67</v>
      </c>
      <c r="J3602" t="s">
        <v>6859</v>
      </c>
      <c r="K3602" t="s">
        <v>65</v>
      </c>
      <c r="L3602" t="s">
        <v>3940</v>
      </c>
      <c r="M3602" t="s">
        <v>65</v>
      </c>
      <c r="N3602" s="37" t="s">
        <v>5159</v>
      </c>
      <c r="O3602" s="37" t="s">
        <v>66</v>
      </c>
      <c r="P3602" s="37" t="s">
        <v>1308</v>
      </c>
      <c r="Q3602" t="s">
        <v>6858</v>
      </c>
      <c r="R3602" t="s">
        <v>5160</v>
      </c>
      <c r="S3602" s="38">
        <v>15600000</v>
      </c>
      <c r="T3602" s="37">
        <v>1</v>
      </c>
      <c r="U3602" s="37">
        <v>1</v>
      </c>
      <c r="V3602" t="str">
        <f t="shared" ref="V3602" si="4208">H3602</f>
        <v>COP</v>
      </c>
    </row>
    <row r="3603" spans="1:22" x14ac:dyDescent="0.2">
      <c r="A3603" t="str">
        <f t="shared" ref="A3603" si="4209">D3603&amp;F3603&amp;E3603</f>
        <v>Servicios fabricante- Microsoft Soporte PremierMicrosoft Soporte PremierPCFF20</v>
      </c>
      <c r="B3603" t="str">
        <f t="shared" ref="B3603" si="4210">E3603&amp;F3603</f>
        <v>PCFF20Microsoft Soporte Premier</v>
      </c>
      <c r="D3603" t="s">
        <v>5156</v>
      </c>
      <c r="E3603" t="s">
        <v>6860</v>
      </c>
      <c r="F3603" s="37" t="s">
        <v>7648</v>
      </c>
      <c r="G3603" s="18" t="str">
        <f t="shared" ref="G3603" si="4211">D3603</f>
        <v>Servicios fabricante- Microsoft Soporte Premier</v>
      </c>
      <c r="H3603" s="18" t="s">
        <v>119</v>
      </c>
      <c r="I3603" s="37" t="s">
        <v>67</v>
      </c>
      <c r="J3603" t="s">
        <v>6861</v>
      </c>
      <c r="K3603" t="s">
        <v>65</v>
      </c>
      <c r="L3603" t="s">
        <v>3940</v>
      </c>
      <c r="M3603" t="s">
        <v>65</v>
      </c>
      <c r="N3603" s="37" t="s">
        <v>5159</v>
      </c>
      <c r="O3603" s="37" t="s">
        <v>66</v>
      </c>
      <c r="P3603" s="37" t="s">
        <v>1308</v>
      </c>
      <c r="Q3603" t="s">
        <v>6860</v>
      </c>
      <c r="R3603" t="s">
        <v>5160</v>
      </c>
      <c r="S3603" s="38">
        <v>34400000</v>
      </c>
      <c r="T3603" s="37">
        <v>1</v>
      </c>
      <c r="U3603" s="37">
        <v>1</v>
      </c>
      <c r="V3603" t="str">
        <f t="shared" ref="V3603" si="4212">H3603</f>
        <v>COP</v>
      </c>
    </row>
    <row r="3604" spans="1:22" x14ac:dyDescent="0.2">
      <c r="A3604" t="str">
        <f t="shared" ref="A3604" si="4213">D3604&amp;F3604&amp;E3604</f>
        <v>Servicios fabricante- Microsoft Soporte PremierMicrosoft Soporte PremierPCFF2</v>
      </c>
      <c r="B3604" t="str">
        <f t="shared" ref="B3604" si="4214">E3604&amp;F3604</f>
        <v>PCFF2Microsoft Soporte Premier</v>
      </c>
      <c r="D3604" t="s">
        <v>5156</v>
      </c>
      <c r="E3604" t="s">
        <v>6862</v>
      </c>
      <c r="F3604" s="37" t="s">
        <v>7648</v>
      </c>
      <c r="G3604" s="18" t="str">
        <f t="shared" ref="G3604" si="4215">D3604</f>
        <v>Servicios fabricante- Microsoft Soporte Premier</v>
      </c>
      <c r="H3604" s="18" t="s">
        <v>119</v>
      </c>
      <c r="I3604" s="37" t="s">
        <v>67</v>
      </c>
      <c r="J3604" t="s">
        <v>6863</v>
      </c>
      <c r="K3604" t="s">
        <v>65</v>
      </c>
      <c r="L3604" t="s">
        <v>3940</v>
      </c>
      <c r="M3604" t="s">
        <v>65</v>
      </c>
      <c r="N3604" s="37" t="s">
        <v>5159</v>
      </c>
      <c r="O3604" s="37" t="s">
        <v>66</v>
      </c>
      <c r="P3604" s="37" t="s">
        <v>1308</v>
      </c>
      <c r="Q3604" t="s">
        <v>6862</v>
      </c>
      <c r="R3604" t="s">
        <v>5160</v>
      </c>
      <c r="S3604" s="38">
        <v>72800000</v>
      </c>
      <c r="T3604" s="37">
        <v>1</v>
      </c>
      <c r="U3604" s="37">
        <v>1</v>
      </c>
      <c r="V3604" t="str">
        <f t="shared" ref="V3604" si="4216">H3604</f>
        <v>COP</v>
      </c>
    </row>
    <row r="3605" spans="1:22" x14ac:dyDescent="0.2">
      <c r="A3605" t="str">
        <f t="shared" ref="A3605" si="4217">D3605&amp;F3605&amp;E3605</f>
        <v>Servicios fabricante- Microsoft Soporte PremierMicrosoft Soporte PremierPCFF19</v>
      </c>
      <c r="B3605" t="str">
        <f t="shared" ref="B3605" si="4218">E3605&amp;F3605</f>
        <v>PCFF19Microsoft Soporte Premier</v>
      </c>
      <c r="D3605" t="s">
        <v>5156</v>
      </c>
      <c r="E3605" t="s">
        <v>6864</v>
      </c>
      <c r="F3605" s="37" t="s">
        <v>7648</v>
      </c>
      <c r="G3605" s="18" t="str">
        <f t="shared" ref="G3605" si="4219">D3605</f>
        <v>Servicios fabricante- Microsoft Soporte Premier</v>
      </c>
      <c r="H3605" s="18" t="s">
        <v>119</v>
      </c>
      <c r="I3605" s="37" t="s">
        <v>67</v>
      </c>
      <c r="J3605" t="s">
        <v>6865</v>
      </c>
      <c r="K3605" t="s">
        <v>65</v>
      </c>
      <c r="L3605" t="s">
        <v>3940</v>
      </c>
      <c r="M3605" t="s">
        <v>65</v>
      </c>
      <c r="N3605" s="37" t="s">
        <v>5159</v>
      </c>
      <c r="O3605" s="37" t="s">
        <v>66</v>
      </c>
      <c r="P3605" s="37" t="s">
        <v>1308</v>
      </c>
      <c r="Q3605" t="s">
        <v>6864</v>
      </c>
      <c r="R3605" t="s">
        <v>5160</v>
      </c>
      <c r="S3605" s="38">
        <v>34400000</v>
      </c>
      <c r="T3605" s="37">
        <v>1</v>
      </c>
      <c r="U3605" s="37">
        <v>1</v>
      </c>
      <c r="V3605" t="str">
        <f t="shared" ref="V3605" si="4220">H3605</f>
        <v>COP</v>
      </c>
    </row>
    <row r="3606" spans="1:22" x14ac:dyDescent="0.2">
      <c r="A3606" t="str">
        <f t="shared" ref="A3606" si="4221">D3606&amp;F3606&amp;E3606</f>
        <v>Servicios fabricante- Microsoft Soporte PremierMicrosoft Soporte PremierPCFF18</v>
      </c>
      <c r="B3606" t="str">
        <f t="shared" ref="B3606" si="4222">E3606&amp;F3606</f>
        <v>PCFF18Microsoft Soporte Premier</v>
      </c>
      <c r="D3606" t="s">
        <v>5156</v>
      </c>
      <c r="E3606" t="s">
        <v>6866</v>
      </c>
      <c r="F3606" s="37" t="s">
        <v>7648</v>
      </c>
      <c r="G3606" s="18" t="str">
        <f t="shared" ref="G3606" si="4223">D3606</f>
        <v>Servicios fabricante- Microsoft Soporte Premier</v>
      </c>
      <c r="H3606" s="18" t="s">
        <v>119</v>
      </c>
      <c r="I3606" s="37" t="s">
        <v>67</v>
      </c>
      <c r="J3606" t="s">
        <v>6867</v>
      </c>
      <c r="K3606" t="s">
        <v>65</v>
      </c>
      <c r="L3606" t="s">
        <v>3940</v>
      </c>
      <c r="M3606" t="s">
        <v>65</v>
      </c>
      <c r="N3606" s="37" t="s">
        <v>5159</v>
      </c>
      <c r="O3606" s="37" t="s">
        <v>66</v>
      </c>
      <c r="P3606" s="37" t="s">
        <v>1308</v>
      </c>
      <c r="Q3606" t="s">
        <v>6866</v>
      </c>
      <c r="R3606" t="s">
        <v>5160</v>
      </c>
      <c r="S3606" s="38">
        <v>48000000</v>
      </c>
      <c r="T3606" s="37">
        <v>1</v>
      </c>
      <c r="U3606" s="37">
        <v>1</v>
      </c>
      <c r="V3606" t="str">
        <f t="shared" ref="V3606" si="4224">H3606</f>
        <v>COP</v>
      </c>
    </row>
    <row r="3607" spans="1:22" x14ac:dyDescent="0.2">
      <c r="A3607" t="str">
        <f t="shared" ref="A3607" si="4225">D3607&amp;F3607&amp;E3607</f>
        <v>Servicios fabricante- Microsoft Soporte PremierMicrosoft Soporte PremierPCFF17</v>
      </c>
      <c r="B3607" t="str">
        <f t="shared" ref="B3607" si="4226">E3607&amp;F3607</f>
        <v>PCFF17Microsoft Soporte Premier</v>
      </c>
      <c r="D3607" t="s">
        <v>5156</v>
      </c>
      <c r="E3607" t="s">
        <v>6868</v>
      </c>
      <c r="F3607" s="37" t="s">
        <v>7648</v>
      </c>
      <c r="G3607" s="18" t="str">
        <f t="shared" ref="G3607" si="4227">D3607</f>
        <v>Servicios fabricante- Microsoft Soporte Premier</v>
      </c>
      <c r="H3607" s="18" t="s">
        <v>119</v>
      </c>
      <c r="I3607" s="37" t="s">
        <v>67</v>
      </c>
      <c r="J3607" t="s">
        <v>6869</v>
      </c>
      <c r="K3607" t="s">
        <v>65</v>
      </c>
      <c r="L3607" t="s">
        <v>3940</v>
      </c>
      <c r="M3607" t="s">
        <v>65</v>
      </c>
      <c r="N3607" s="37" t="s">
        <v>5159</v>
      </c>
      <c r="O3607" s="37" t="s">
        <v>66</v>
      </c>
      <c r="P3607" s="37" t="s">
        <v>1308</v>
      </c>
      <c r="Q3607" t="s">
        <v>6868</v>
      </c>
      <c r="R3607" t="s">
        <v>5160</v>
      </c>
      <c r="S3607" s="38">
        <v>39600000</v>
      </c>
      <c r="T3607" s="37">
        <v>1</v>
      </c>
      <c r="U3607" s="37">
        <v>1</v>
      </c>
      <c r="V3607" t="str">
        <f t="shared" ref="V3607" si="4228">H3607</f>
        <v>COP</v>
      </c>
    </row>
    <row r="3608" spans="1:22" x14ac:dyDescent="0.2">
      <c r="A3608" t="str">
        <f t="shared" ref="A3608" si="4229">D3608&amp;F3608&amp;E3608</f>
        <v>Servicios fabricante- Microsoft Soporte PremierMicrosoft Soporte PremierPCFF16</v>
      </c>
      <c r="B3608" t="str">
        <f t="shared" ref="B3608" si="4230">E3608&amp;F3608</f>
        <v>PCFF16Microsoft Soporte Premier</v>
      </c>
      <c r="D3608" t="s">
        <v>5156</v>
      </c>
      <c r="E3608" t="s">
        <v>6870</v>
      </c>
      <c r="F3608" s="37" t="s">
        <v>7648</v>
      </c>
      <c r="G3608" s="18" t="str">
        <f t="shared" ref="G3608" si="4231">D3608</f>
        <v>Servicios fabricante- Microsoft Soporte Premier</v>
      </c>
      <c r="H3608" s="18" t="s">
        <v>119</v>
      </c>
      <c r="I3608" s="37" t="s">
        <v>67</v>
      </c>
      <c r="J3608" t="s">
        <v>6871</v>
      </c>
      <c r="K3608" t="s">
        <v>65</v>
      </c>
      <c r="L3608" t="s">
        <v>3940</v>
      </c>
      <c r="M3608" t="s">
        <v>65</v>
      </c>
      <c r="N3608" s="37" t="s">
        <v>5159</v>
      </c>
      <c r="O3608" s="37" t="s">
        <v>66</v>
      </c>
      <c r="P3608" s="37" t="s">
        <v>1308</v>
      </c>
      <c r="Q3608" t="s">
        <v>6870</v>
      </c>
      <c r="R3608" t="s">
        <v>5160</v>
      </c>
      <c r="S3608" s="38">
        <v>34400000</v>
      </c>
      <c r="T3608" s="37">
        <v>1</v>
      </c>
      <c r="U3608" s="37">
        <v>1</v>
      </c>
      <c r="V3608" t="str">
        <f t="shared" ref="V3608" si="4232">H3608</f>
        <v>COP</v>
      </c>
    </row>
    <row r="3609" spans="1:22" x14ac:dyDescent="0.2">
      <c r="A3609" t="str">
        <f t="shared" ref="A3609" si="4233">D3609&amp;F3609&amp;E3609</f>
        <v>Servicios fabricante- Microsoft Soporte PremierMicrosoft Soporte PremierPCFF15</v>
      </c>
      <c r="B3609" t="str">
        <f t="shared" ref="B3609" si="4234">E3609&amp;F3609</f>
        <v>PCFF15Microsoft Soporte Premier</v>
      </c>
      <c r="D3609" t="s">
        <v>5156</v>
      </c>
      <c r="E3609" t="s">
        <v>6872</v>
      </c>
      <c r="F3609" s="37" t="s">
        <v>7648</v>
      </c>
      <c r="G3609" s="18" t="str">
        <f t="shared" ref="G3609" si="4235">D3609</f>
        <v>Servicios fabricante- Microsoft Soporte Premier</v>
      </c>
      <c r="H3609" s="18" t="s">
        <v>119</v>
      </c>
      <c r="I3609" s="37" t="s">
        <v>67</v>
      </c>
      <c r="J3609" t="s">
        <v>6873</v>
      </c>
      <c r="K3609" t="s">
        <v>65</v>
      </c>
      <c r="L3609" t="s">
        <v>3940</v>
      </c>
      <c r="M3609" t="s">
        <v>65</v>
      </c>
      <c r="N3609" s="37" t="s">
        <v>5159</v>
      </c>
      <c r="O3609" s="37" t="s">
        <v>66</v>
      </c>
      <c r="P3609" s="37" t="s">
        <v>1308</v>
      </c>
      <c r="Q3609" t="s">
        <v>6872</v>
      </c>
      <c r="R3609" t="s">
        <v>5160</v>
      </c>
      <c r="S3609" s="38">
        <v>48000000</v>
      </c>
      <c r="T3609" s="37">
        <v>1</v>
      </c>
      <c r="U3609" s="37">
        <v>1</v>
      </c>
      <c r="V3609" t="str">
        <f t="shared" ref="V3609" si="4236">H3609</f>
        <v>COP</v>
      </c>
    </row>
    <row r="3610" spans="1:22" x14ac:dyDescent="0.2">
      <c r="A3610" t="str">
        <f t="shared" ref="A3610" si="4237">D3610&amp;F3610&amp;E3610</f>
        <v>Servicios fabricante- Microsoft Soporte PremierMicrosoft Soporte PremierPCFF14</v>
      </c>
      <c r="B3610" t="str">
        <f t="shared" ref="B3610" si="4238">E3610&amp;F3610</f>
        <v>PCFF14Microsoft Soporte Premier</v>
      </c>
      <c r="D3610" t="s">
        <v>5156</v>
      </c>
      <c r="E3610" t="s">
        <v>6874</v>
      </c>
      <c r="F3610" s="37" t="s">
        <v>7648</v>
      </c>
      <c r="G3610" s="18" t="str">
        <f t="shared" ref="G3610" si="4239">D3610</f>
        <v>Servicios fabricante- Microsoft Soporte Premier</v>
      </c>
      <c r="H3610" s="18" t="s">
        <v>119</v>
      </c>
      <c r="I3610" s="37" t="s">
        <v>67</v>
      </c>
      <c r="J3610" t="s">
        <v>6875</v>
      </c>
      <c r="K3610" t="s">
        <v>65</v>
      </c>
      <c r="L3610" t="s">
        <v>3940</v>
      </c>
      <c r="M3610" t="s">
        <v>65</v>
      </c>
      <c r="N3610" s="37" t="s">
        <v>5159</v>
      </c>
      <c r="O3610" s="37" t="s">
        <v>66</v>
      </c>
      <c r="P3610" s="37" t="s">
        <v>1308</v>
      </c>
      <c r="Q3610" t="s">
        <v>6874</v>
      </c>
      <c r="R3610" t="s">
        <v>5160</v>
      </c>
      <c r="S3610" s="38">
        <v>34400000</v>
      </c>
      <c r="T3610" s="37">
        <v>1</v>
      </c>
      <c r="U3610" s="37">
        <v>1</v>
      </c>
      <c r="V3610" t="str">
        <f t="shared" ref="V3610" si="4240">H3610</f>
        <v>COP</v>
      </c>
    </row>
    <row r="3611" spans="1:22" x14ac:dyDescent="0.2">
      <c r="A3611" t="str">
        <f t="shared" ref="A3611" si="4241">D3611&amp;F3611&amp;E3611</f>
        <v>Servicios fabricante- Microsoft Soporte PremierMicrosoft Soporte PremierPCFF13</v>
      </c>
      <c r="B3611" t="str">
        <f t="shared" ref="B3611" si="4242">E3611&amp;F3611</f>
        <v>PCFF13Microsoft Soporte Premier</v>
      </c>
      <c r="D3611" t="s">
        <v>5156</v>
      </c>
      <c r="E3611" t="s">
        <v>6876</v>
      </c>
      <c r="F3611" s="37" t="s">
        <v>7648</v>
      </c>
      <c r="G3611" s="18" t="str">
        <f t="shared" ref="G3611" si="4243">D3611</f>
        <v>Servicios fabricante- Microsoft Soporte Premier</v>
      </c>
      <c r="H3611" s="18" t="s">
        <v>119</v>
      </c>
      <c r="I3611" s="37" t="s">
        <v>67</v>
      </c>
      <c r="J3611" t="s">
        <v>6877</v>
      </c>
      <c r="K3611" t="s">
        <v>65</v>
      </c>
      <c r="L3611" t="s">
        <v>3940</v>
      </c>
      <c r="M3611" t="s">
        <v>65</v>
      </c>
      <c r="N3611" s="37" t="s">
        <v>5159</v>
      </c>
      <c r="O3611" s="37" t="s">
        <v>66</v>
      </c>
      <c r="P3611" s="37" t="s">
        <v>1308</v>
      </c>
      <c r="Q3611" t="s">
        <v>6876</v>
      </c>
      <c r="R3611" t="s">
        <v>5160</v>
      </c>
      <c r="S3611" s="38">
        <v>34400000</v>
      </c>
      <c r="T3611" s="37">
        <v>1</v>
      </c>
      <c r="U3611" s="37">
        <v>1</v>
      </c>
      <c r="V3611" t="str">
        <f t="shared" ref="V3611" si="4244">H3611</f>
        <v>COP</v>
      </c>
    </row>
    <row r="3612" spans="1:22" x14ac:dyDescent="0.2">
      <c r="A3612" t="str">
        <f t="shared" ref="A3612" si="4245">D3612&amp;F3612&amp;E3612</f>
        <v>Servicios fabricante- Microsoft Soporte PremierMicrosoft Soporte PremierPCFF12</v>
      </c>
      <c r="B3612" t="str">
        <f t="shared" ref="B3612" si="4246">E3612&amp;F3612</f>
        <v>PCFF12Microsoft Soporte Premier</v>
      </c>
      <c r="D3612" t="s">
        <v>5156</v>
      </c>
      <c r="E3612" t="s">
        <v>6878</v>
      </c>
      <c r="F3612" s="37" t="s">
        <v>7648</v>
      </c>
      <c r="G3612" s="18" t="str">
        <f t="shared" ref="G3612" si="4247">D3612</f>
        <v>Servicios fabricante- Microsoft Soporte Premier</v>
      </c>
      <c r="H3612" s="18" t="s">
        <v>119</v>
      </c>
      <c r="I3612" s="37" t="s">
        <v>67</v>
      </c>
      <c r="J3612" t="s">
        <v>6879</v>
      </c>
      <c r="K3612" t="s">
        <v>65</v>
      </c>
      <c r="L3612" t="s">
        <v>3940</v>
      </c>
      <c r="M3612" t="s">
        <v>65</v>
      </c>
      <c r="N3612" s="37" t="s">
        <v>5159</v>
      </c>
      <c r="O3612" s="37" t="s">
        <v>66</v>
      </c>
      <c r="P3612" s="37" t="s">
        <v>1308</v>
      </c>
      <c r="Q3612" t="s">
        <v>6878</v>
      </c>
      <c r="R3612" t="s">
        <v>5160</v>
      </c>
      <c r="S3612" s="38">
        <v>34400000</v>
      </c>
      <c r="T3612" s="37">
        <v>1</v>
      </c>
      <c r="U3612" s="37">
        <v>1</v>
      </c>
      <c r="V3612" t="str">
        <f t="shared" ref="V3612" si="4248">H3612</f>
        <v>COP</v>
      </c>
    </row>
    <row r="3613" spans="1:22" x14ac:dyDescent="0.2">
      <c r="A3613" t="str">
        <f t="shared" ref="A3613" si="4249">D3613&amp;F3613&amp;E3613</f>
        <v>Servicios fabricante- Microsoft Soporte PremierMicrosoft Soporte PremierPCFF11</v>
      </c>
      <c r="B3613" t="str">
        <f t="shared" ref="B3613" si="4250">E3613&amp;F3613</f>
        <v>PCFF11Microsoft Soporte Premier</v>
      </c>
      <c r="D3613" t="s">
        <v>5156</v>
      </c>
      <c r="E3613" t="s">
        <v>6880</v>
      </c>
      <c r="F3613" s="37" t="s">
        <v>7648</v>
      </c>
      <c r="G3613" s="18" t="str">
        <f t="shared" ref="G3613" si="4251">D3613</f>
        <v>Servicios fabricante- Microsoft Soporte Premier</v>
      </c>
      <c r="H3613" s="18" t="s">
        <v>119</v>
      </c>
      <c r="I3613" s="37" t="s">
        <v>67</v>
      </c>
      <c r="J3613" t="s">
        <v>6881</v>
      </c>
      <c r="K3613" t="s">
        <v>65</v>
      </c>
      <c r="L3613" t="s">
        <v>3940</v>
      </c>
      <c r="M3613" t="s">
        <v>65</v>
      </c>
      <c r="N3613" s="37" t="s">
        <v>5159</v>
      </c>
      <c r="O3613" s="37" t="s">
        <v>66</v>
      </c>
      <c r="P3613" s="37" t="s">
        <v>1308</v>
      </c>
      <c r="Q3613" t="s">
        <v>6880</v>
      </c>
      <c r="R3613" t="s">
        <v>5160</v>
      </c>
      <c r="S3613" s="38">
        <v>34400000</v>
      </c>
      <c r="T3613" s="37">
        <v>1</v>
      </c>
      <c r="U3613" s="37">
        <v>1</v>
      </c>
      <c r="V3613" t="str">
        <f t="shared" ref="V3613" si="4252">H3613</f>
        <v>COP</v>
      </c>
    </row>
    <row r="3614" spans="1:22" x14ac:dyDescent="0.2">
      <c r="A3614" t="str">
        <f t="shared" ref="A3614" si="4253">D3614&amp;F3614&amp;E3614</f>
        <v>Servicios fabricante- Microsoft Soporte PremierMicrosoft Soporte PremierPCFF10</v>
      </c>
      <c r="B3614" t="str">
        <f t="shared" ref="B3614" si="4254">E3614&amp;F3614</f>
        <v>PCFF10Microsoft Soporte Premier</v>
      </c>
      <c r="D3614" t="s">
        <v>5156</v>
      </c>
      <c r="E3614" t="s">
        <v>6882</v>
      </c>
      <c r="F3614" s="37" t="s">
        <v>7648</v>
      </c>
      <c r="G3614" s="18" t="str">
        <f t="shared" ref="G3614" si="4255">D3614</f>
        <v>Servicios fabricante- Microsoft Soporte Premier</v>
      </c>
      <c r="H3614" s="18" t="s">
        <v>119</v>
      </c>
      <c r="I3614" s="37" t="s">
        <v>67</v>
      </c>
      <c r="J3614" t="s">
        <v>6883</v>
      </c>
      <c r="K3614" t="s">
        <v>65</v>
      </c>
      <c r="L3614" t="s">
        <v>3940</v>
      </c>
      <c r="M3614" t="s">
        <v>65</v>
      </c>
      <c r="N3614" s="37" t="s">
        <v>5159</v>
      </c>
      <c r="O3614" s="37" t="s">
        <v>66</v>
      </c>
      <c r="P3614" s="37" t="s">
        <v>1308</v>
      </c>
      <c r="Q3614" t="s">
        <v>6882</v>
      </c>
      <c r="R3614" t="s">
        <v>5160</v>
      </c>
      <c r="S3614" s="38">
        <v>34400000</v>
      </c>
      <c r="T3614" s="37">
        <v>1</v>
      </c>
      <c r="U3614" s="37">
        <v>1</v>
      </c>
      <c r="V3614" t="str">
        <f t="shared" ref="V3614" si="4256">H3614</f>
        <v>COP</v>
      </c>
    </row>
    <row r="3615" spans="1:22" x14ac:dyDescent="0.2">
      <c r="A3615" t="str">
        <f t="shared" ref="A3615" si="4257">D3615&amp;F3615&amp;E3615</f>
        <v>Servicios fabricante- Microsoft Soporte PremierMicrosoft Soporte PremierPCFF1</v>
      </c>
      <c r="B3615" t="str">
        <f t="shared" ref="B3615" si="4258">E3615&amp;F3615</f>
        <v>PCFF1Microsoft Soporte Premier</v>
      </c>
      <c r="D3615" t="s">
        <v>5156</v>
      </c>
      <c r="E3615" t="s">
        <v>6884</v>
      </c>
      <c r="F3615" s="37" t="s">
        <v>7648</v>
      </c>
      <c r="G3615" s="18" t="str">
        <f t="shared" ref="G3615" si="4259">D3615</f>
        <v>Servicios fabricante- Microsoft Soporte Premier</v>
      </c>
      <c r="H3615" s="18" t="s">
        <v>119</v>
      </c>
      <c r="I3615" s="37" t="s">
        <v>67</v>
      </c>
      <c r="J3615" t="s">
        <v>6885</v>
      </c>
      <c r="K3615" t="s">
        <v>65</v>
      </c>
      <c r="L3615" t="s">
        <v>3940</v>
      </c>
      <c r="M3615" t="s">
        <v>65</v>
      </c>
      <c r="N3615" s="37" t="s">
        <v>5159</v>
      </c>
      <c r="O3615" s="37" t="s">
        <v>66</v>
      </c>
      <c r="P3615" s="37" t="s">
        <v>1308</v>
      </c>
      <c r="Q3615" t="s">
        <v>6884</v>
      </c>
      <c r="R3615" t="s">
        <v>5160</v>
      </c>
      <c r="S3615" s="38">
        <v>32400000</v>
      </c>
      <c r="T3615" s="37">
        <v>1</v>
      </c>
      <c r="U3615" s="37">
        <v>1</v>
      </c>
      <c r="V3615" t="str">
        <f t="shared" ref="V3615" si="4260">H3615</f>
        <v>COP</v>
      </c>
    </row>
    <row r="3616" spans="1:22" x14ac:dyDescent="0.2">
      <c r="A3616" t="str">
        <f t="shared" ref="A3616" si="4261">D3616&amp;F3616&amp;E3616</f>
        <v>Servicios fabricante- Microsoft Soporte PremierMicrosoft Soporte PremierPCFBCN</v>
      </c>
      <c r="B3616" t="str">
        <f t="shared" ref="B3616" si="4262">E3616&amp;F3616</f>
        <v>PCFBCNMicrosoft Soporte Premier</v>
      </c>
      <c r="D3616" t="s">
        <v>5156</v>
      </c>
      <c r="E3616" t="s">
        <v>6886</v>
      </c>
      <c r="F3616" s="37" t="s">
        <v>7648</v>
      </c>
      <c r="G3616" s="18" t="str">
        <f t="shared" ref="G3616" si="4263">D3616</f>
        <v>Servicios fabricante- Microsoft Soporte Premier</v>
      </c>
      <c r="H3616" s="18" t="s">
        <v>119</v>
      </c>
      <c r="I3616" s="37" t="s">
        <v>67</v>
      </c>
      <c r="J3616" t="s">
        <v>6887</v>
      </c>
      <c r="K3616" t="s">
        <v>65</v>
      </c>
      <c r="L3616" t="s">
        <v>3940</v>
      </c>
      <c r="M3616" t="s">
        <v>65</v>
      </c>
      <c r="N3616" s="37" t="s">
        <v>5159</v>
      </c>
      <c r="O3616" s="37" t="s">
        <v>5171</v>
      </c>
      <c r="P3616" s="37" t="s">
        <v>1308</v>
      </c>
      <c r="Q3616" t="s">
        <v>6886</v>
      </c>
      <c r="R3616" t="s">
        <v>5160</v>
      </c>
      <c r="S3616" s="38">
        <v>15600000</v>
      </c>
      <c r="T3616" s="37">
        <v>1</v>
      </c>
      <c r="U3616" s="37">
        <v>1</v>
      </c>
      <c r="V3616" t="str">
        <f t="shared" ref="V3616" si="4264">H3616</f>
        <v>COP</v>
      </c>
    </row>
    <row r="3617" spans="1:22" x14ac:dyDescent="0.2">
      <c r="A3617" t="str">
        <f t="shared" ref="A3617" si="4265">D3617&amp;F3617&amp;E3617</f>
        <v>Servicios fabricante- Microsoft Soporte PremierMicrosoft Soporte PremierPCFADS</v>
      </c>
      <c r="B3617" t="str">
        <f t="shared" ref="B3617" si="4266">E3617&amp;F3617</f>
        <v>PCFADSMicrosoft Soporte Premier</v>
      </c>
      <c r="D3617" t="s">
        <v>5156</v>
      </c>
      <c r="E3617" t="s">
        <v>6888</v>
      </c>
      <c r="F3617" s="37" t="s">
        <v>7648</v>
      </c>
      <c r="G3617" s="18" t="str">
        <f t="shared" ref="G3617" si="4267">D3617</f>
        <v>Servicios fabricante- Microsoft Soporte Premier</v>
      </c>
      <c r="H3617" s="18" t="s">
        <v>119</v>
      </c>
      <c r="I3617" s="37" t="s">
        <v>67</v>
      </c>
      <c r="J3617" t="s">
        <v>6889</v>
      </c>
      <c r="K3617" t="s">
        <v>65</v>
      </c>
      <c r="L3617" t="s">
        <v>3940</v>
      </c>
      <c r="M3617" t="s">
        <v>65</v>
      </c>
      <c r="N3617" s="37" t="s">
        <v>5159</v>
      </c>
      <c r="O3617" s="37" t="s">
        <v>5171</v>
      </c>
      <c r="P3617" s="37" t="s">
        <v>1308</v>
      </c>
      <c r="Q3617" t="s">
        <v>6888</v>
      </c>
      <c r="R3617" t="s">
        <v>5160</v>
      </c>
      <c r="S3617" s="38">
        <v>15600000</v>
      </c>
      <c r="T3617" s="37">
        <v>1</v>
      </c>
      <c r="U3617" s="37">
        <v>1</v>
      </c>
      <c r="V3617" t="str">
        <f t="shared" ref="V3617" si="4268">H3617</f>
        <v>COP</v>
      </c>
    </row>
    <row r="3618" spans="1:22" x14ac:dyDescent="0.2">
      <c r="A3618" t="str">
        <f t="shared" ref="A3618" si="4269">D3618&amp;F3618&amp;E3618</f>
        <v>Servicios fabricante- Microsoft Soporte PremierMicrosoft Soporte PremierPAN4</v>
      </c>
      <c r="B3618" t="str">
        <f t="shared" ref="B3618" si="4270">E3618&amp;F3618</f>
        <v>PAN4Microsoft Soporte Premier</v>
      </c>
      <c r="D3618" t="s">
        <v>5156</v>
      </c>
      <c r="E3618" t="s">
        <v>6890</v>
      </c>
      <c r="F3618" s="37" t="s">
        <v>7648</v>
      </c>
      <c r="G3618" s="18" t="str">
        <f t="shared" ref="G3618" si="4271">D3618</f>
        <v>Servicios fabricante- Microsoft Soporte Premier</v>
      </c>
      <c r="H3618" s="18" t="s">
        <v>119</v>
      </c>
      <c r="I3618" s="37" t="s">
        <v>67</v>
      </c>
      <c r="J3618" t="s">
        <v>6891</v>
      </c>
      <c r="K3618" t="s">
        <v>65</v>
      </c>
      <c r="L3618" t="s">
        <v>3940</v>
      </c>
      <c r="M3618" t="s">
        <v>65</v>
      </c>
      <c r="N3618" s="37" t="s">
        <v>5159</v>
      </c>
      <c r="O3618" s="37" t="s">
        <v>66</v>
      </c>
      <c r="P3618" s="37" t="s">
        <v>1308</v>
      </c>
      <c r="Q3618" t="s">
        <v>6890</v>
      </c>
      <c r="R3618" t="s">
        <v>5160</v>
      </c>
      <c r="S3618" s="38">
        <v>59880240</v>
      </c>
      <c r="T3618" s="37">
        <v>1</v>
      </c>
      <c r="U3618" s="37">
        <v>1</v>
      </c>
      <c r="V3618" t="str">
        <f t="shared" ref="V3618" si="4272">H3618</f>
        <v>COP</v>
      </c>
    </row>
    <row r="3619" spans="1:22" x14ac:dyDescent="0.2">
      <c r="A3619" t="str">
        <f t="shared" ref="A3619" si="4273">D3619&amp;F3619&amp;E3619</f>
        <v>Servicios fabricante- Microsoft Soporte PremierMicrosoft Soporte PremierPAN3</v>
      </c>
      <c r="B3619" t="str">
        <f t="shared" ref="B3619" si="4274">E3619&amp;F3619</f>
        <v>PAN3Microsoft Soporte Premier</v>
      </c>
      <c r="D3619" t="s">
        <v>5156</v>
      </c>
      <c r="E3619" t="s">
        <v>6892</v>
      </c>
      <c r="F3619" s="37" t="s">
        <v>7648</v>
      </c>
      <c r="G3619" s="18" t="str">
        <f t="shared" ref="G3619" si="4275">D3619</f>
        <v>Servicios fabricante- Microsoft Soporte Premier</v>
      </c>
      <c r="H3619" s="18" t="s">
        <v>119</v>
      </c>
      <c r="I3619" s="37" t="s">
        <v>67</v>
      </c>
      <c r="J3619" t="s">
        <v>6893</v>
      </c>
      <c r="K3619" t="s">
        <v>65</v>
      </c>
      <c r="L3619" t="s">
        <v>3940</v>
      </c>
      <c r="M3619" t="s">
        <v>65</v>
      </c>
      <c r="N3619" s="37" t="s">
        <v>5159</v>
      </c>
      <c r="O3619" s="37" t="s">
        <v>66</v>
      </c>
      <c r="P3619" s="37" t="s">
        <v>1308</v>
      </c>
      <c r="Q3619" t="s">
        <v>6892</v>
      </c>
      <c r="R3619" t="s">
        <v>5160</v>
      </c>
      <c r="S3619" s="38">
        <v>59880240</v>
      </c>
      <c r="T3619" s="37">
        <v>1</v>
      </c>
      <c r="U3619" s="37">
        <v>1</v>
      </c>
      <c r="V3619" t="str">
        <f t="shared" ref="V3619" si="4276">H3619</f>
        <v>COP</v>
      </c>
    </row>
    <row r="3620" spans="1:22" x14ac:dyDescent="0.2">
      <c r="A3620" t="str">
        <f t="shared" ref="A3620" si="4277">D3620&amp;F3620&amp;E3620</f>
        <v>Servicios fabricante- Microsoft Soporte PremierMicrosoft Soporte PremierPAN2</v>
      </c>
      <c r="B3620" t="str">
        <f t="shared" ref="B3620" si="4278">E3620&amp;F3620</f>
        <v>PAN2Microsoft Soporte Premier</v>
      </c>
      <c r="D3620" t="s">
        <v>5156</v>
      </c>
      <c r="E3620" t="s">
        <v>6894</v>
      </c>
      <c r="F3620" s="37" t="s">
        <v>7648</v>
      </c>
      <c r="G3620" s="18" t="str">
        <f t="shared" ref="G3620" si="4279">D3620</f>
        <v>Servicios fabricante- Microsoft Soporte Premier</v>
      </c>
      <c r="H3620" s="18" t="s">
        <v>119</v>
      </c>
      <c r="I3620" s="37" t="s">
        <v>67</v>
      </c>
      <c r="J3620" t="s">
        <v>6895</v>
      </c>
      <c r="K3620" t="s">
        <v>65</v>
      </c>
      <c r="L3620" t="s">
        <v>3940</v>
      </c>
      <c r="M3620" t="s">
        <v>65</v>
      </c>
      <c r="N3620" s="37" t="s">
        <v>5159</v>
      </c>
      <c r="O3620" s="37" t="s">
        <v>66</v>
      </c>
      <c r="P3620" s="37" t="s">
        <v>1308</v>
      </c>
      <c r="Q3620" t="s">
        <v>6894</v>
      </c>
      <c r="R3620" t="s">
        <v>5160</v>
      </c>
      <c r="S3620" s="38">
        <v>59880240</v>
      </c>
      <c r="T3620" s="37">
        <v>1</v>
      </c>
      <c r="U3620" s="37">
        <v>1</v>
      </c>
      <c r="V3620" t="str">
        <f t="shared" ref="V3620" si="4280">H3620</f>
        <v>COP</v>
      </c>
    </row>
    <row r="3621" spans="1:22" x14ac:dyDescent="0.2">
      <c r="A3621" t="str">
        <f t="shared" ref="A3621" si="4281">D3621&amp;F3621&amp;E3621</f>
        <v>Servicios fabricante- Microsoft Soporte PremierMicrosoft Soporte PremierPAN1</v>
      </c>
      <c r="B3621" t="str">
        <f t="shared" ref="B3621" si="4282">E3621&amp;F3621</f>
        <v>PAN1Microsoft Soporte Premier</v>
      </c>
      <c r="D3621" t="s">
        <v>5156</v>
      </c>
      <c r="E3621" t="s">
        <v>6896</v>
      </c>
      <c r="F3621" s="37" t="s">
        <v>7648</v>
      </c>
      <c r="G3621" s="18" t="str">
        <f t="shared" ref="G3621" si="4283">D3621</f>
        <v>Servicios fabricante- Microsoft Soporte Premier</v>
      </c>
      <c r="H3621" s="18" t="s">
        <v>119</v>
      </c>
      <c r="I3621" s="37" t="s">
        <v>67</v>
      </c>
      <c r="J3621" t="s">
        <v>6897</v>
      </c>
      <c r="K3621" t="s">
        <v>65</v>
      </c>
      <c r="L3621" t="s">
        <v>3940</v>
      </c>
      <c r="M3621" t="s">
        <v>65</v>
      </c>
      <c r="N3621" s="37" t="s">
        <v>5159</v>
      </c>
      <c r="O3621" s="37" t="s">
        <v>66</v>
      </c>
      <c r="P3621" s="37" t="s">
        <v>1308</v>
      </c>
      <c r="Q3621" t="s">
        <v>6896</v>
      </c>
      <c r="R3621" t="s">
        <v>5160</v>
      </c>
      <c r="S3621" s="38">
        <v>59880240</v>
      </c>
      <c r="T3621" s="37">
        <v>1</v>
      </c>
      <c r="U3621" s="37">
        <v>1</v>
      </c>
      <c r="V3621" t="str">
        <f t="shared" ref="V3621" si="4284">H3621</f>
        <v>COP</v>
      </c>
    </row>
    <row r="3622" spans="1:22" x14ac:dyDescent="0.2">
      <c r="A3622" t="str">
        <f t="shared" ref="A3622" si="4285">D3622&amp;F3622&amp;E3622</f>
        <v>Servicios fabricante- Microsoft Soporte PremierMicrosoft Soporte PremierPAML</v>
      </c>
      <c r="B3622" t="str">
        <f t="shared" ref="B3622" si="4286">E3622&amp;F3622</f>
        <v>PAMLMicrosoft Soporte Premier</v>
      </c>
      <c r="D3622" t="s">
        <v>5156</v>
      </c>
      <c r="E3622" t="s">
        <v>6898</v>
      </c>
      <c r="F3622" s="37" t="s">
        <v>7648</v>
      </c>
      <c r="G3622" s="18" t="str">
        <f t="shared" ref="G3622" si="4287">D3622</f>
        <v>Servicios fabricante- Microsoft Soporte Premier</v>
      </c>
      <c r="H3622" s="18" t="s">
        <v>119</v>
      </c>
      <c r="I3622" s="37" t="s">
        <v>67</v>
      </c>
      <c r="J3622" t="s">
        <v>6899</v>
      </c>
      <c r="K3622" t="s">
        <v>65</v>
      </c>
      <c r="L3622" t="s">
        <v>3940</v>
      </c>
      <c r="M3622" t="s">
        <v>65</v>
      </c>
      <c r="N3622" s="37" t="s">
        <v>5159</v>
      </c>
      <c r="O3622" s="37" t="s">
        <v>66</v>
      </c>
      <c r="P3622" s="37" t="s">
        <v>1308</v>
      </c>
      <c r="Q3622" t="s">
        <v>6898</v>
      </c>
      <c r="R3622" t="s">
        <v>5160</v>
      </c>
      <c r="S3622" s="38">
        <v>28800000</v>
      </c>
      <c r="T3622" s="37">
        <v>1</v>
      </c>
      <c r="U3622" s="37">
        <v>1</v>
      </c>
      <c r="V3622" t="str">
        <f t="shared" ref="V3622" si="4288">H3622</f>
        <v>COP</v>
      </c>
    </row>
    <row r="3623" spans="1:22" x14ac:dyDescent="0.2">
      <c r="A3623" t="str">
        <f t="shared" ref="A3623" si="4289">D3623&amp;F3623&amp;E3623</f>
        <v>Servicios fabricante- Microsoft Soporte PremierMicrosoft Soporte PremierPAD1</v>
      </c>
      <c r="B3623" t="str">
        <f t="shared" ref="B3623" si="4290">E3623&amp;F3623</f>
        <v>PAD1Microsoft Soporte Premier</v>
      </c>
      <c r="D3623" t="s">
        <v>5156</v>
      </c>
      <c r="E3623" t="s">
        <v>6900</v>
      </c>
      <c r="F3623" s="37" t="s">
        <v>7648</v>
      </c>
      <c r="G3623" s="18" t="str">
        <f t="shared" ref="G3623" si="4291">D3623</f>
        <v>Servicios fabricante- Microsoft Soporte Premier</v>
      </c>
      <c r="H3623" s="18" t="s">
        <v>119</v>
      </c>
      <c r="I3623" s="37" t="s">
        <v>67</v>
      </c>
      <c r="J3623" t="s">
        <v>6901</v>
      </c>
      <c r="K3623" t="s">
        <v>65</v>
      </c>
      <c r="L3623" t="s">
        <v>3940</v>
      </c>
      <c r="M3623" t="s">
        <v>65</v>
      </c>
      <c r="N3623" s="37" t="s">
        <v>5159</v>
      </c>
      <c r="O3623" s="37" t="s">
        <v>66</v>
      </c>
      <c r="P3623" s="37" t="s">
        <v>1308</v>
      </c>
      <c r="Q3623" t="s">
        <v>6900</v>
      </c>
      <c r="R3623" t="s">
        <v>5160</v>
      </c>
      <c r="S3623" s="38">
        <v>1976048</v>
      </c>
      <c r="T3623" s="37">
        <v>1</v>
      </c>
      <c r="U3623" s="37">
        <v>1</v>
      </c>
      <c r="V3623" t="str">
        <f t="shared" ref="V3623" si="4292">H3623</f>
        <v>COP</v>
      </c>
    </row>
    <row r="3624" spans="1:22" x14ac:dyDescent="0.2">
      <c r="A3624" t="str">
        <f t="shared" ref="A3624" si="4293">D3624&amp;F3624&amp;E3624</f>
        <v>Servicios fabricante- Microsoft Soporte PremierMicrosoft Soporte PremierOPDSM</v>
      </c>
      <c r="B3624" t="str">
        <f t="shared" ref="B3624" si="4294">E3624&amp;F3624</f>
        <v>OPDSMMicrosoft Soporte Premier</v>
      </c>
      <c r="D3624" t="s">
        <v>5156</v>
      </c>
      <c r="E3624" t="s">
        <v>6902</v>
      </c>
      <c r="F3624" s="37" t="s">
        <v>7648</v>
      </c>
      <c r="G3624" s="18" t="str">
        <f t="shared" ref="G3624" si="4295">D3624</f>
        <v>Servicios fabricante- Microsoft Soporte Premier</v>
      </c>
      <c r="H3624" s="18" t="s">
        <v>119</v>
      </c>
      <c r="I3624" s="37" t="s">
        <v>67</v>
      </c>
      <c r="J3624" t="s">
        <v>6903</v>
      </c>
      <c r="K3624" t="s">
        <v>65</v>
      </c>
      <c r="L3624" t="s">
        <v>3940</v>
      </c>
      <c r="M3624" t="s">
        <v>65</v>
      </c>
      <c r="N3624" s="37" t="s">
        <v>5159</v>
      </c>
      <c r="O3624" s="37" t="s">
        <v>5171</v>
      </c>
      <c r="P3624" s="37" t="s">
        <v>1308</v>
      </c>
      <c r="Q3624" t="s">
        <v>6902</v>
      </c>
      <c r="R3624" t="s">
        <v>5160</v>
      </c>
      <c r="S3624" s="38">
        <v>52000000</v>
      </c>
      <c r="T3624" s="37">
        <v>1</v>
      </c>
      <c r="U3624" s="37">
        <v>1</v>
      </c>
      <c r="V3624" t="str">
        <f t="shared" ref="V3624" si="4296">H3624</f>
        <v>COP</v>
      </c>
    </row>
    <row r="3625" spans="1:22" x14ac:dyDescent="0.2">
      <c r="A3625" t="str">
        <f t="shared" ref="A3625" si="4297">D3625&amp;F3625&amp;E3625</f>
        <v>Servicios fabricante- Microsoft Soporte PremierMicrosoft Soporte PremierOPDOFS</v>
      </c>
      <c r="B3625" t="str">
        <f t="shared" ref="B3625" si="4298">E3625&amp;F3625</f>
        <v>OPDOFSMicrosoft Soporte Premier</v>
      </c>
      <c r="D3625" t="s">
        <v>5156</v>
      </c>
      <c r="E3625" t="s">
        <v>6904</v>
      </c>
      <c r="F3625" s="37" t="s">
        <v>7648</v>
      </c>
      <c r="G3625" s="18" t="str">
        <f t="shared" ref="G3625" si="4299">D3625</f>
        <v>Servicios fabricante- Microsoft Soporte Premier</v>
      </c>
      <c r="H3625" s="18" t="s">
        <v>119</v>
      </c>
      <c r="I3625" s="37" t="s">
        <v>67</v>
      </c>
      <c r="J3625" t="s">
        <v>6905</v>
      </c>
      <c r="K3625" t="s">
        <v>65</v>
      </c>
      <c r="L3625" t="s">
        <v>3940</v>
      </c>
      <c r="M3625" t="s">
        <v>65</v>
      </c>
      <c r="N3625" s="37" t="s">
        <v>5159</v>
      </c>
      <c r="O3625" s="37" t="s">
        <v>5171</v>
      </c>
      <c r="P3625" s="37" t="s">
        <v>1308</v>
      </c>
      <c r="Q3625" t="s">
        <v>6904</v>
      </c>
      <c r="R3625" t="s">
        <v>5160</v>
      </c>
      <c r="S3625" s="38">
        <v>52000000</v>
      </c>
      <c r="T3625" s="37">
        <v>1</v>
      </c>
      <c r="U3625" s="37">
        <v>1</v>
      </c>
      <c r="V3625" t="str">
        <f t="shared" ref="V3625" si="4300">H3625</f>
        <v>COP</v>
      </c>
    </row>
    <row r="3626" spans="1:22" x14ac:dyDescent="0.2">
      <c r="A3626" t="str">
        <f t="shared" ref="A3626" si="4301">D3626&amp;F3626&amp;E3626</f>
        <v>Servicios fabricante- Microsoft Soporte PremierMicrosoft Soporte PremierONCO</v>
      </c>
      <c r="B3626" t="str">
        <f t="shared" ref="B3626" si="4302">E3626&amp;F3626</f>
        <v>ONCOMicrosoft Soporte Premier</v>
      </c>
      <c r="D3626" t="s">
        <v>5156</v>
      </c>
      <c r="E3626" t="s">
        <v>6906</v>
      </c>
      <c r="F3626" s="37" t="s">
        <v>7648</v>
      </c>
      <c r="G3626" s="18" t="str">
        <f t="shared" ref="G3626" si="4303">D3626</f>
        <v>Servicios fabricante- Microsoft Soporte Premier</v>
      </c>
      <c r="H3626" s="18" t="s">
        <v>119</v>
      </c>
      <c r="I3626" s="37" t="s">
        <v>67</v>
      </c>
      <c r="J3626" t="s">
        <v>6907</v>
      </c>
      <c r="K3626" t="s">
        <v>65</v>
      </c>
      <c r="L3626" t="s">
        <v>3940</v>
      </c>
      <c r="M3626" t="s">
        <v>65</v>
      </c>
      <c r="N3626" s="37" t="s">
        <v>5159</v>
      </c>
      <c r="O3626" s="37" t="s">
        <v>5171</v>
      </c>
      <c r="P3626" s="37" t="s">
        <v>1308</v>
      </c>
      <c r="Q3626" t="s">
        <v>6906</v>
      </c>
      <c r="R3626" t="s">
        <v>5160</v>
      </c>
      <c r="S3626" s="38">
        <v>103600000</v>
      </c>
      <c r="T3626" s="37">
        <v>1</v>
      </c>
      <c r="U3626" s="37">
        <v>1</v>
      </c>
      <c r="V3626" t="str">
        <f t="shared" ref="V3626" si="4304">H3626</f>
        <v>COP</v>
      </c>
    </row>
    <row r="3627" spans="1:22" x14ac:dyDescent="0.2">
      <c r="A3627" t="str">
        <f t="shared" ref="A3627" si="4305">D3627&amp;F3627&amp;E3627</f>
        <v>Servicios fabricante- Microsoft Soporte PremierMicrosoft Soporte PremierOMSAA</v>
      </c>
      <c r="B3627" t="str">
        <f t="shared" ref="B3627" si="4306">E3627&amp;F3627</f>
        <v>OMSAAMicrosoft Soporte Premier</v>
      </c>
      <c r="D3627" t="s">
        <v>5156</v>
      </c>
      <c r="E3627" t="s">
        <v>6908</v>
      </c>
      <c r="F3627" s="37" t="s">
        <v>7648</v>
      </c>
      <c r="G3627" s="18" t="str">
        <f t="shared" ref="G3627" si="4307">D3627</f>
        <v>Servicios fabricante- Microsoft Soporte Premier</v>
      </c>
      <c r="H3627" s="18" t="s">
        <v>119</v>
      </c>
      <c r="I3627" s="37" t="s">
        <v>67</v>
      </c>
      <c r="J3627" t="s">
        <v>6909</v>
      </c>
      <c r="K3627" t="s">
        <v>65</v>
      </c>
      <c r="L3627" t="s">
        <v>3940</v>
      </c>
      <c r="M3627" t="s">
        <v>65</v>
      </c>
      <c r="N3627" s="37" t="s">
        <v>5159</v>
      </c>
      <c r="O3627" s="37" t="s">
        <v>5171</v>
      </c>
      <c r="P3627" s="37" t="s">
        <v>1308</v>
      </c>
      <c r="Q3627" t="s">
        <v>6908</v>
      </c>
      <c r="R3627" t="s">
        <v>5160</v>
      </c>
      <c r="S3627" s="38">
        <v>69200000</v>
      </c>
      <c r="T3627" s="37">
        <v>1</v>
      </c>
      <c r="U3627" s="37">
        <v>1</v>
      </c>
      <c r="V3627" t="str">
        <f t="shared" ref="V3627" si="4308">H3627</f>
        <v>COP</v>
      </c>
    </row>
    <row r="3628" spans="1:22" x14ac:dyDescent="0.2">
      <c r="A3628" t="str">
        <f t="shared" ref="A3628" si="4309">D3628&amp;F3628&amp;E3628</f>
        <v>Servicios fabricante- Microsoft Soporte PremierMicrosoft Soporte PremierODSCOMO</v>
      </c>
      <c r="B3628" t="str">
        <f t="shared" ref="B3628" si="4310">E3628&amp;F3628</f>
        <v>ODSCOMOMicrosoft Soporte Premier</v>
      </c>
      <c r="D3628" t="s">
        <v>5156</v>
      </c>
      <c r="E3628" t="s">
        <v>6910</v>
      </c>
      <c r="F3628" s="37" t="s">
        <v>7648</v>
      </c>
      <c r="G3628" s="18" t="str">
        <f t="shared" ref="G3628" si="4311">D3628</f>
        <v>Servicios fabricante- Microsoft Soporte Premier</v>
      </c>
      <c r="H3628" s="18" t="s">
        <v>119</v>
      </c>
      <c r="I3628" s="37" t="s">
        <v>67</v>
      </c>
      <c r="J3628" t="s">
        <v>6911</v>
      </c>
      <c r="K3628" t="s">
        <v>65</v>
      </c>
      <c r="L3628" t="s">
        <v>3940</v>
      </c>
      <c r="M3628" t="s">
        <v>65</v>
      </c>
      <c r="N3628" s="37" t="s">
        <v>5159</v>
      </c>
      <c r="O3628" s="37" t="s">
        <v>226</v>
      </c>
      <c r="P3628" s="37" t="s">
        <v>1308</v>
      </c>
      <c r="Q3628" t="s">
        <v>6910</v>
      </c>
      <c r="R3628" t="s">
        <v>5160</v>
      </c>
      <c r="S3628" s="38">
        <v>43600000</v>
      </c>
      <c r="T3628" s="37">
        <v>1</v>
      </c>
      <c r="U3628" s="37">
        <v>1</v>
      </c>
      <c r="V3628" t="str">
        <f t="shared" ref="V3628" si="4312">H3628</f>
        <v>COP</v>
      </c>
    </row>
    <row r="3629" spans="1:22" x14ac:dyDescent="0.2">
      <c r="A3629" t="str">
        <f t="shared" ref="A3629" si="4313">D3629&amp;F3629&amp;E3629</f>
        <v>Servicios fabricante- Microsoft Soporte PremierMicrosoft Soporte PremierODFOB</v>
      </c>
      <c r="B3629" t="str">
        <f t="shared" ref="B3629" si="4314">E3629&amp;F3629</f>
        <v>ODFOBMicrosoft Soporte Premier</v>
      </c>
      <c r="D3629" t="s">
        <v>5156</v>
      </c>
      <c r="E3629" t="s">
        <v>6912</v>
      </c>
      <c r="F3629" s="37" t="s">
        <v>7648</v>
      </c>
      <c r="G3629" s="18" t="str">
        <f t="shared" ref="G3629" si="4315">D3629</f>
        <v>Servicios fabricante- Microsoft Soporte Premier</v>
      </c>
      <c r="H3629" s="18" t="s">
        <v>119</v>
      </c>
      <c r="I3629" s="37" t="s">
        <v>67</v>
      </c>
      <c r="J3629" t="s">
        <v>6913</v>
      </c>
      <c r="K3629" t="s">
        <v>65</v>
      </c>
      <c r="L3629" t="s">
        <v>3940</v>
      </c>
      <c r="M3629" t="s">
        <v>65</v>
      </c>
      <c r="N3629" s="37" t="s">
        <v>5159</v>
      </c>
      <c r="O3629" s="37" t="s">
        <v>66</v>
      </c>
      <c r="P3629" s="37" t="s">
        <v>1308</v>
      </c>
      <c r="Q3629" t="s">
        <v>6912</v>
      </c>
      <c r="R3629" t="s">
        <v>5160</v>
      </c>
      <c r="S3629" s="38">
        <v>31600000</v>
      </c>
      <c r="T3629" s="37">
        <v>1</v>
      </c>
      <c r="U3629" s="37">
        <v>1</v>
      </c>
      <c r="V3629" t="str">
        <f t="shared" ref="V3629" si="4316">H3629</f>
        <v>COP</v>
      </c>
    </row>
    <row r="3630" spans="1:22" x14ac:dyDescent="0.2">
      <c r="A3630" t="str">
        <f t="shared" ref="A3630" si="4317">D3630&amp;F3630&amp;E3630</f>
        <v>Servicios fabricante- Microsoft Soporte PremierMicrosoft Soporte PremierODFDOT</v>
      </c>
      <c r="B3630" t="str">
        <f t="shared" ref="B3630" si="4318">E3630&amp;F3630</f>
        <v>ODFDOTMicrosoft Soporte Premier</v>
      </c>
      <c r="D3630" t="s">
        <v>5156</v>
      </c>
      <c r="E3630" t="s">
        <v>6914</v>
      </c>
      <c r="F3630" s="37" t="s">
        <v>7648</v>
      </c>
      <c r="G3630" s="18" t="str">
        <f t="shared" ref="G3630" si="4319">D3630</f>
        <v>Servicios fabricante- Microsoft Soporte Premier</v>
      </c>
      <c r="H3630" s="18" t="s">
        <v>119</v>
      </c>
      <c r="I3630" s="37" t="s">
        <v>67</v>
      </c>
      <c r="J3630" t="s">
        <v>6915</v>
      </c>
      <c r="K3630" t="s">
        <v>65</v>
      </c>
      <c r="L3630" t="s">
        <v>3940</v>
      </c>
      <c r="M3630" t="s">
        <v>65</v>
      </c>
      <c r="N3630" s="37" t="s">
        <v>5159</v>
      </c>
      <c r="O3630" s="37" t="s">
        <v>66</v>
      </c>
      <c r="P3630" s="37" t="s">
        <v>1308</v>
      </c>
      <c r="Q3630" t="s">
        <v>6914</v>
      </c>
      <c r="R3630" t="s">
        <v>5160</v>
      </c>
      <c r="S3630" s="38">
        <v>31600000</v>
      </c>
      <c r="T3630" s="37">
        <v>1</v>
      </c>
      <c r="U3630" s="37">
        <v>1</v>
      </c>
      <c r="V3630" t="str">
        <f t="shared" ref="V3630" si="4320">H3630</f>
        <v>COP</v>
      </c>
    </row>
    <row r="3631" spans="1:22" x14ac:dyDescent="0.2">
      <c r="A3631" t="str">
        <f t="shared" ref="A3631" si="4321">D3631&amp;F3631&amp;E3631</f>
        <v>Servicios fabricante- Microsoft Soporte PremierMicrosoft Soporte PremierODAKS</v>
      </c>
      <c r="B3631" t="str">
        <f t="shared" ref="B3631" si="4322">E3631&amp;F3631</f>
        <v>ODAKSMicrosoft Soporte Premier</v>
      </c>
      <c r="D3631" t="s">
        <v>5156</v>
      </c>
      <c r="E3631" t="s">
        <v>6916</v>
      </c>
      <c r="F3631" s="37" t="s">
        <v>7648</v>
      </c>
      <c r="G3631" s="18" t="str">
        <f t="shared" ref="G3631" si="4323">D3631</f>
        <v>Servicios fabricante- Microsoft Soporte Premier</v>
      </c>
      <c r="H3631" s="18" t="s">
        <v>119</v>
      </c>
      <c r="I3631" s="37" t="s">
        <v>67</v>
      </c>
      <c r="J3631" t="s">
        <v>6917</v>
      </c>
      <c r="K3631" t="s">
        <v>65</v>
      </c>
      <c r="L3631" t="s">
        <v>3940</v>
      </c>
      <c r="M3631" t="s">
        <v>65</v>
      </c>
      <c r="N3631" s="37" t="s">
        <v>5159</v>
      </c>
      <c r="O3631" s="37" t="s">
        <v>5171</v>
      </c>
      <c r="P3631" s="37" t="s">
        <v>1308</v>
      </c>
      <c r="Q3631" t="s">
        <v>6916</v>
      </c>
      <c r="R3631" t="s">
        <v>5160</v>
      </c>
      <c r="S3631" s="38">
        <v>46400000</v>
      </c>
      <c r="T3631" s="37">
        <v>1</v>
      </c>
      <c r="U3631" s="37">
        <v>1</v>
      </c>
      <c r="V3631" t="str">
        <f t="shared" ref="V3631" si="4324">H3631</f>
        <v>COP</v>
      </c>
    </row>
    <row r="3632" spans="1:22" x14ac:dyDescent="0.2">
      <c r="A3632" t="str">
        <f t="shared" ref="A3632" si="4325">D3632&amp;F3632&amp;E3632</f>
        <v>Servicios fabricante- Microsoft Soporte PremierMicrosoft Soporte PremierODADSOE</v>
      </c>
      <c r="B3632" t="str">
        <f t="shared" ref="B3632" si="4326">E3632&amp;F3632</f>
        <v>ODADSOEMicrosoft Soporte Premier</v>
      </c>
      <c r="D3632" t="s">
        <v>5156</v>
      </c>
      <c r="E3632" t="s">
        <v>6918</v>
      </c>
      <c r="F3632" s="37" t="s">
        <v>7648</v>
      </c>
      <c r="G3632" s="18" t="str">
        <f t="shared" ref="G3632" si="4327">D3632</f>
        <v>Servicios fabricante- Microsoft Soporte Premier</v>
      </c>
      <c r="H3632" s="18" t="s">
        <v>119</v>
      </c>
      <c r="I3632" s="37" t="s">
        <v>67</v>
      </c>
      <c r="J3632" t="s">
        <v>6919</v>
      </c>
      <c r="K3632" t="s">
        <v>65</v>
      </c>
      <c r="L3632" t="s">
        <v>3940</v>
      </c>
      <c r="M3632" t="s">
        <v>65</v>
      </c>
      <c r="N3632" s="37" t="s">
        <v>5159</v>
      </c>
      <c r="O3632" s="37" t="s">
        <v>226</v>
      </c>
      <c r="P3632" s="37" t="s">
        <v>1308</v>
      </c>
      <c r="Q3632" t="s">
        <v>6918</v>
      </c>
      <c r="R3632" t="s">
        <v>5160</v>
      </c>
      <c r="S3632" s="38">
        <v>43600000</v>
      </c>
      <c r="T3632" s="37">
        <v>1</v>
      </c>
      <c r="U3632" s="37">
        <v>1</v>
      </c>
      <c r="V3632" t="str">
        <f t="shared" ref="V3632" si="4328">H3632</f>
        <v>COP</v>
      </c>
    </row>
    <row r="3633" spans="1:22" x14ac:dyDescent="0.2">
      <c r="A3633" t="str">
        <f t="shared" ref="A3633" si="4329">D3633&amp;F3633&amp;E3633</f>
        <v>Servicios fabricante- Microsoft Soporte PremierMicrosoft Soporte PremierOCZTS</v>
      </c>
      <c r="B3633" t="str">
        <f t="shared" ref="B3633" si="4330">E3633&amp;F3633</f>
        <v>OCZTSMicrosoft Soporte Premier</v>
      </c>
      <c r="D3633" t="s">
        <v>5156</v>
      </c>
      <c r="E3633" t="s">
        <v>6920</v>
      </c>
      <c r="F3633" s="37" t="s">
        <v>7648</v>
      </c>
      <c r="G3633" s="18" t="str">
        <f t="shared" ref="G3633" si="4331">D3633</f>
        <v>Servicios fabricante- Microsoft Soporte Premier</v>
      </c>
      <c r="H3633" s="18" t="s">
        <v>119</v>
      </c>
      <c r="I3633" s="37" t="s">
        <v>67</v>
      </c>
      <c r="J3633" t="s">
        <v>6921</v>
      </c>
      <c r="K3633" t="s">
        <v>65</v>
      </c>
      <c r="L3633" t="s">
        <v>3940</v>
      </c>
      <c r="M3633" t="s">
        <v>65</v>
      </c>
      <c r="N3633" s="37" t="s">
        <v>5159</v>
      </c>
      <c r="O3633" s="37" t="s">
        <v>5171</v>
      </c>
      <c r="P3633" s="37" t="s">
        <v>1308</v>
      </c>
      <c r="Q3633" t="s">
        <v>6920</v>
      </c>
      <c r="R3633" t="s">
        <v>5160</v>
      </c>
      <c r="S3633" s="38">
        <v>77200000</v>
      </c>
      <c r="T3633" s="37">
        <v>1</v>
      </c>
      <c r="U3633" s="37">
        <v>1</v>
      </c>
      <c r="V3633" t="str">
        <f t="shared" ref="V3633" si="4332">H3633</f>
        <v>COP</v>
      </c>
    </row>
    <row r="3634" spans="1:22" x14ac:dyDescent="0.2">
      <c r="A3634" t="str">
        <f t="shared" ref="A3634" si="4333">D3634&amp;F3634&amp;E3634</f>
        <v>Servicios fabricante- Microsoft Soporte PremierMicrosoft Soporte PremierOADMAEX</v>
      </c>
      <c r="B3634" t="str">
        <f t="shared" ref="B3634" si="4334">E3634&amp;F3634</f>
        <v>OADMAEXMicrosoft Soporte Premier</v>
      </c>
      <c r="D3634" t="s">
        <v>5156</v>
      </c>
      <c r="E3634" t="s">
        <v>6922</v>
      </c>
      <c r="F3634" s="37" t="s">
        <v>7648</v>
      </c>
      <c r="G3634" s="18" t="str">
        <f t="shared" ref="G3634" si="4335">D3634</f>
        <v>Servicios fabricante- Microsoft Soporte Premier</v>
      </c>
      <c r="H3634" s="18" t="s">
        <v>119</v>
      </c>
      <c r="I3634" s="37" t="s">
        <v>67</v>
      </c>
      <c r="J3634" t="s">
        <v>6923</v>
      </c>
      <c r="K3634" t="s">
        <v>65</v>
      </c>
      <c r="L3634" t="s">
        <v>3940</v>
      </c>
      <c r="M3634" t="s">
        <v>65</v>
      </c>
      <c r="N3634" s="37" t="s">
        <v>5159</v>
      </c>
      <c r="O3634" s="37" t="s">
        <v>5171</v>
      </c>
      <c r="P3634" s="37" t="s">
        <v>1308</v>
      </c>
      <c r="Q3634" t="s">
        <v>6922</v>
      </c>
      <c r="R3634" t="s">
        <v>5160</v>
      </c>
      <c r="S3634" s="38">
        <v>514800000</v>
      </c>
      <c r="T3634" s="37">
        <v>1</v>
      </c>
      <c r="U3634" s="37">
        <v>1</v>
      </c>
      <c r="V3634" t="str">
        <f t="shared" ref="V3634" si="4336">H3634</f>
        <v>COP</v>
      </c>
    </row>
    <row r="3635" spans="1:22" x14ac:dyDescent="0.2">
      <c r="A3635" t="str">
        <f t="shared" ref="A3635" si="4337">D3635&amp;F3635&amp;E3635</f>
        <v>Servicios fabricante- Microsoft Soporte PremierMicrosoft Soporte PremierOADCF</v>
      </c>
      <c r="B3635" t="str">
        <f t="shared" ref="B3635" si="4338">E3635&amp;F3635</f>
        <v>OADCFMicrosoft Soporte Premier</v>
      </c>
      <c r="D3635" t="s">
        <v>5156</v>
      </c>
      <c r="E3635" t="s">
        <v>6924</v>
      </c>
      <c r="F3635" s="37" t="s">
        <v>7648</v>
      </c>
      <c r="G3635" s="18" t="str">
        <f t="shared" ref="G3635" si="4339">D3635</f>
        <v>Servicios fabricante- Microsoft Soporte Premier</v>
      </c>
      <c r="H3635" s="18" t="s">
        <v>119</v>
      </c>
      <c r="I3635" s="37" t="s">
        <v>67</v>
      </c>
      <c r="J3635" t="s">
        <v>6925</v>
      </c>
      <c r="K3635" t="s">
        <v>65</v>
      </c>
      <c r="L3635" t="s">
        <v>3940</v>
      </c>
      <c r="M3635" t="s">
        <v>65</v>
      </c>
      <c r="N3635" s="37" t="s">
        <v>5159</v>
      </c>
      <c r="O3635" s="37" t="s">
        <v>5171</v>
      </c>
      <c r="P3635" s="37" t="s">
        <v>1308</v>
      </c>
      <c r="Q3635" t="s">
        <v>6924</v>
      </c>
      <c r="R3635" t="s">
        <v>5160</v>
      </c>
      <c r="S3635" s="38">
        <v>15600000</v>
      </c>
      <c r="T3635" s="37">
        <v>1</v>
      </c>
      <c r="U3635" s="37">
        <v>1</v>
      </c>
      <c r="V3635" t="str">
        <f t="shared" ref="V3635" si="4340">H3635</f>
        <v>COP</v>
      </c>
    </row>
    <row r="3636" spans="1:22" x14ac:dyDescent="0.2">
      <c r="A3636" t="str">
        <f t="shared" ref="A3636" si="4341">D3636&amp;F3636&amp;E3636</f>
        <v>Servicios fabricante- Microsoft Soporte PremierMicrosoft Soporte PremierOADAKST</v>
      </c>
      <c r="B3636" t="str">
        <f t="shared" ref="B3636" si="4342">E3636&amp;F3636</f>
        <v>OADAKSTMicrosoft Soporte Premier</v>
      </c>
      <c r="D3636" t="s">
        <v>5156</v>
      </c>
      <c r="E3636" t="s">
        <v>6926</v>
      </c>
      <c r="F3636" s="37" t="s">
        <v>7648</v>
      </c>
      <c r="G3636" s="18" t="str">
        <f t="shared" ref="G3636" si="4343">D3636</f>
        <v>Servicios fabricante- Microsoft Soporte Premier</v>
      </c>
      <c r="H3636" s="18" t="s">
        <v>119</v>
      </c>
      <c r="I3636" s="37" t="s">
        <v>67</v>
      </c>
      <c r="J3636" t="s">
        <v>6927</v>
      </c>
      <c r="K3636" t="s">
        <v>65</v>
      </c>
      <c r="L3636" t="s">
        <v>3940</v>
      </c>
      <c r="M3636" t="s">
        <v>65</v>
      </c>
      <c r="N3636" s="37" t="s">
        <v>5159</v>
      </c>
      <c r="O3636" s="37" t="s">
        <v>66</v>
      </c>
      <c r="P3636" s="37" t="s">
        <v>1308</v>
      </c>
      <c r="Q3636" t="s">
        <v>6926</v>
      </c>
      <c r="R3636" t="s">
        <v>5160</v>
      </c>
      <c r="S3636" s="38">
        <v>52000000</v>
      </c>
      <c r="T3636" s="37">
        <v>1</v>
      </c>
      <c r="U3636" s="37">
        <v>1</v>
      </c>
      <c r="V3636" t="str">
        <f t="shared" ref="V3636" si="4344">H3636</f>
        <v>COP</v>
      </c>
    </row>
    <row r="3637" spans="1:22" x14ac:dyDescent="0.2">
      <c r="A3637" t="str">
        <f t="shared" ref="A3637" si="4345">D3637&amp;F3637&amp;E3637</f>
        <v>Servicios fabricante- Microsoft Soporte PremierMicrosoft Soporte PremierOADAKSO</v>
      </c>
      <c r="B3637" t="str">
        <f t="shared" ref="B3637" si="4346">E3637&amp;F3637</f>
        <v>OADAKSOMicrosoft Soporte Premier</v>
      </c>
      <c r="D3637" t="s">
        <v>5156</v>
      </c>
      <c r="E3637" t="s">
        <v>6928</v>
      </c>
      <c r="F3637" s="37" t="s">
        <v>7648</v>
      </c>
      <c r="G3637" s="18" t="str">
        <f t="shared" ref="G3637" si="4347">D3637</f>
        <v>Servicios fabricante- Microsoft Soporte Premier</v>
      </c>
      <c r="H3637" s="18" t="s">
        <v>119</v>
      </c>
      <c r="I3637" s="37" t="s">
        <v>67</v>
      </c>
      <c r="J3637" t="s">
        <v>6929</v>
      </c>
      <c r="K3637" t="s">
        <v>65</v>
      </c>
      <c r="L3637" t="s">
        <v>3940</v>
      </c>
      <c r="M3637" t="s">
        <v>65</v>
      </c>
      <c r="N3637" s="37" t="s">
        <v>5159</v>
      </c>
      <c r="O3637" s="37" t="s">
        <v>5171</v>
      </c>
      <c r="P3637" s="37" t="s">
        <v>1308</v>
      </c>
      <c r="Q3637" t="s">
        <v>6928</v>
      </c>
      <c r="R3637" t="s">
        <v>5160</v>
      </c>
      <c r="S3637" s="38">
        <v>17600000</v>
      </c>
      <c r="T3637" s="37">
        <v>1</v>
      </c>
      <c r="U3637" s="37">
        <v>1</v>
      </c>
      <c r="V3637" t="str">
        <f t="shared" ref="V3637" si="4348">H3637</f>
        <v>COP</v>
      </c>
    </row>
    <row r="3638" spans="1:22" x14ac:dyDescent="0.2">
      <c r="A3638" t="str">
        <f t="shared" ref="A3638" si="4349">D3638&amp;F3638&amp;E3638</f>
        <v>Servicios fabricante- Microsoft Soporte PremierMicrosoft Soporte PremierOAD2</v>
      </c>
      <c r="B3638" t="str">
        <f t="shared" ref="B3638" si="4350">E3638&amp;F3638</f>
        <v>OAD2Microsoft Soporte Premier</v>
      </c>
      <c r="D3638" t="s">
        <v>5156</v>
      </c>
      <c r="E3638" t="s">
        <v>6930</v>
      </c>
      <c r="F3638" s="37" t="s">
        <v>7648</v>
      </c>
      <c r="G3638" s="18" t="str">
        <f t="shared" ref="G3638" si="4351">D3638</f>
        <v>Servicios fabricante- Microsoft Soporte Premier</v>
      </c>
      <c r="H3638" s="18" t="s">
        <v>119</v>
      </c>
      <c r="I3638" s="37" t="s">
        <v>67</v>
      </c>
      <c r="J3638" t="s">
        <v>6931</v>
      </c>
      <c r="K3638" t="s">
        <v>65</v>
      </c>
      <c r="L3638" t="s">
        <v>3940</v>
      </c>
      <c r="M3638" t="s">
        <v>65</v>
      </c>
      <c r="N3638" s="37" t="s">
        <v>5159</v>
      </c>
      <c r="O3638" s="37" t="s">
        <v>66</v>
      </c>
      <c r="P3638" s="37" t="s">
        <v>1308</v>
      </c>
      <c r="Q3638" t="s">
        <v>6930</v>
      </c>
      <c r="R3638" t="s">
        <v>5160</v>
      </c>
      <c r="S3638" s="38">
        <v>31600000</v>
      </c>
      <c r="T3638" s="37">
        <v>1</v>
      </c>
      <c r="U3638" s="37">
        <v>1</v>
      </c>
      <c r="V3638" t="str">
        <f t="shared" ref="V3638" si="4352">H3638</f>
        <v>COP</v>
      </c>
    </row>
    <row r="3639" spans="1:22" x14ac:dyDescent="0.2">
      <c r="A3639" t="str">
        <f t="shared" ref="A3639" si="4353">D3639&amp;F3639&amp;E3639</f>
        <v>Servicios fabricante- Microsoft Soporte PremierMicrosoft Soporte PremierOAD1</v>
      </c>
      <c r="B3639" t="str">
        <f t="shared" ref="B3639" si="4354">E3639&amp;F3639</f>
        <v>OAD1Microsoft Soporte Premier</v>
      </c>
      <c r="D3639" t="s">
        <v>5156</v>
      </c>
      <c r="E3639" t="s">
        <v>6932</v>
      </c>
      <c r="F3639" s="37" t="s">
        <v>7648</v>
      </c>
      <c r="G3639" s="18" t="str">
        <f t="shared" ref="G3639" si="4355">D3639</f>
        <v>Servicios fabricante- Microsoft Soporte Premier</v>
      </c>
      <c r="H3639" s="18" t="s">
        <v>119</v>
      </c>
      <c r="I3639" s="37" t="s">
        <v>67</v>
      </c>
      <c r="J3639" t="s">
        <v>6933</v>
      </c>
      <c r="K3639" t="s">
        <v>65</v>
      </c>
      <c r="L3639" t="s">
        <v>3940</v>
      </c>
      <c r="M3639" t="s">
        <v>65</v>
      </c>
      <c r="N3639" s="37" t="s">
        <v>5159</v>
      </c>
      <c r="O3639" s="37" t="s">
        <v>66</v>
      </c>
      <c r="P3639" s="37" t="s">
        <v>1308</v>
      </c>
      <c r="Q3639" t="s">
        <v>6932</v>
      </c>
      <c r="R3639" t="s">
        <v>5160</v>
      </c>
      <c r="S3639" s="38">
        <v>15600000</v>
      </c>
      <c r="T3639" s="37">
        <v>1</v>
      </c>
      <c r="U3639" s="37">
        <v>1</v>
      </c>
      <c r="V3639" t="str">
        <f t="shared" ref="V3639" si="4356">H3639</f>
        <v>COP</v>
      </c>
    </row>
    <row r="3640" spans="1:22" x14ac:dyDescent="0.2">
      <c r="A3640" t="str">
        <f t="shared" ref="A3640" si="4357">D3640&amp;F3640&amp;E3640</f>
        <v>Servicios fabricante- Microsoft Soporte PremierMicrosoft Soporte PremierOAAVDP</v>
      </c>
      <c r="B3640" t="str">
        <f t="shared" ref="B3640" si="4358">E3640&amp;F3640</f>
        <v>OAAVDPMicrosoft Soporte Premier</v>
      </c>
      <c r="D3640" t="s">
        <v>5156</v>
      </c>
      <c r="E3640" t="s">
        <v>6934</v>
      </c>
      <c r="F3640" s="37" t="s">
        <v>7648</v>
      </c>
      <c r="G3640" s="18" t="str">
        <f t="shared" ref="G3640" si="4359">D3640</f>
        <v>Servicios fabricante- Microsoft Soporte Premier</v>
      </c>
      <c r="H3640" s="18" t="s">
        <v>119</v>
      </c>
      <c r="I3640" s="37" t="s">
        <v>67</v>
      </c>
      <c r="J3640" t="s">
        <v>6935</v>
      </c>
      <c r="K3640" t="s">
        <v>65</v>
      </c>
      <c r="L3640" t="s">
        <v>3940</v>
      </c>
      <c r="M3640" t="s">
        <v>65</v>
      </c>
      <c r="N3640" s="37" t="s">
        <v>5159</v>
      </c>
      <c r="O3640" s="37" t="s">
        <v>5171</v>
      </c>
      <c r="P3640" s="37" t="s">
        <v>1308</v>
      </c>
      <c r="Q3640" t="s">
        <v>6934</v>
      </c>
      <c r="R3640" t="s">
        <v>5160</v>
      </c>
      <c r="S3640" s="38">
        <v>76800000</v>
      </c>
      <c r="T3640" s="37">
        <v>1</v>
      </c>
      <c r="U3640" s="37">
        <v>1</v>
      </c>
      <c r="V3640" t="str">
        <f t="shared" ref="V3640" si="4360">H3640</f>
        <v>COP</v>
      </c>
    </row>
    <row r="3641" spans="1:22" x14ac:dyDescent="0.2">
      <c r="A3641" t="str">
        <f t="shared" ref="A3641" si="4361">D3641&amp;F3641&amp;E3641</f>
        <v>Servicios fabricante- Microsoft Soporte PremierMicrosoft Soporte PremierOAAVD4</v>
      </c>
      <c r="B3641" t="str">
        <f t="shared" ref="B3641" si="4362">E3641&amp;F3641</f>
        <v>OAAVD4Microsoft Soporte Premier</v>
      </c>
      <c r="D3641" t="s">
        <v>5156</v>
      </c>
      <c r="E3641" t="s">
        <v>6936</v>
      </c>
      <c r="F3641" s="37" t="s">
        <v>7648</v>
      </c>
      <c r="G3641" s="18" t="str">
        <f t="shared" ref="G3641" si="4363">D3641</f>
        <v>Servicios fabricante- Microsoft Soporte Premier</v>
      </c>
      <c r="H3641" s="18" t="s">
        <v>119</v>
      </c>
      <c r="I3641" s="37" t="s">
        <v>67</v>
      </c>
      <c r="J3641" t="s">
        <v>6937</v>
      </c>
      <c r="K3641" t="s">
        <v>65</v>
      </c>
      <c r="L3641" t="s">
        <v>3940</v>
      </c>
      <c r="M3641" t="s">
        <v>65</v>
      </c>
      <c r="N3641" s="37" t="s">
        <v>5159</v>
      </c>
      <c r="O3641" s="37" t="s">
        <v>66</v>
      </c>
      <c r="P3641" s="37" t="s">
        <v>1308</v>
      </c>
      <c r="Q3641" t="s">
        <v>6936</v>
      </c>
      <c r="R3641" t="s">
        <v>5160</v>
      </c>
      <c r="S3641" s="38">
        <v>86000000</v>
      </c>
      <c r="T3641" s="37">
        <v>1</v>
      </c>
      <c r="U3641" s="37">
        <v>1</v>
      </c>
      <c r="V3641" t="str">
        <f t="shared" ref="V3641" si="4364">H3641</f>
        <v>COP</v>
      </c>
    </row>
    <row r="3642" spans="1:22" x14ac:dyDescent="0.2">
      <c r="A3642" t="str">
        <f t="shared" ref="A3642" si="4365">D3642&amp;F3642&amp;E3642</f>
        <v>Servicios fabricante- Microsoft Soporte PremierMicrosoft Soporte PremierOAAVD3</v>
      </c>
      <c r="B3642" t="str">
        <f t="shared" ref="B3642" si="4366">E3642&amp;F3642</f>
        <v>OAAVD3Microsoft Soporte Premier</v>
      </c>
      <c r="D3642" t="s">
        <v>5156</v>
      </c>
      <c r="E3642" t="s">
        <v>6938</v>
      </c>
      <c r="F3642" s="37" t="s">
        <v>7648</v>
      </c>
      <c r="G3642" s="18" t="str">
        <f t="shared" ref="G3642" si="4367">D3642</f>
        <v>Servicios fabricante- Microsoft Soporte Premier</v>
      </c>
      <c r="H3642" s="18" t="s">
        <v>119</v>
      </c>
      <c r="I3642" s="37" t="s">
        <v>67</v>
      </c>
      <c r="J3642" t="s">
        <v>6939</v>
      </c>
      <c r="K3642" t="s">
        <v>65</v>
      </c>
      <c r="L3642" t="s">
        <v>3940</v>
      </c>
      <c r="M3642" t="s">
        <v>65</v>
      </c>
      <c r="N3642" s="37" t="s">
        <v>5159</v>
      </c>
      <c r="O3642" s="37" t="s">
        <v>66</v>
      </c>
      <c r="P3642" s="37" t="s">
        <v>1308</v>
      </c>
      <c r="Q3642" t="s">
        <v>6938</v>
      </c>
      <c r="R3642" t="s">
        <v>5160</v>
      </c>
      <c r="S3642" s="38">
        <v>69200000</v>
      </c>
      <c r="T3642" s="37">
        <v>1</v>
      </c>
      <c r="U3642" s="37">
        <v>1</v>
      </c>
      <c r="V3642" t="str">
        <f t="shared" ref="V3642" si="4368">H3642</f>
        <v>COP</v>
      </c>
    </row>
    <row r="3643" spans="1:22" x14ac:dyDescent="0.2">
      <c r="A3643" t="str">
        <f t="shared" ref="A3643" si="4369">D3643&amp;F3643&amp;E3643</f>
        <v>Servicios fabricante- Microsoft Soporte PremierMicrosoft Soporte PremierOAAVD2</v>
      </c>
      <c r="B3643" t="str">
        <f t="shared" ref="B3643" si="4370">E3643&amp;F3643</f>
        <v>OAAVD2Microsoft Soporte Premier</v>
      </c>
      <c r="D3643" t="s">
        <v>5156</v>
      </c>
      <c r="E3643" t="s">
        <v>6940</v>
      </c>
      <c r="F3643" s="37" t="s">
        <v>7648</v>
      </c>
      <c r="G3643" s="18" t="str">
        <f t="shared" ref="G3643" si="4371">D3643</f>
        <v>Servicios fabricante- Microsoft Soporte Premier</v>
      </c>
      <c r="H3643" s="18" t="s">
        <v>119</v>
      </c>
      <c r="I3643" s="37" t="s">
        <v>67</v>
      </c>
      <c r="J3643" t="s">
        <v>6941</v>
      </c>
      <c r="K3643" t="s">
        <v>65</v>
      </c>
      <c r="L3643" t="s">
        <v>3940</v>
      </c>
      <c r="M3643" t="s">
        <v>65</v>
      </c>
      <c r="N3643" s="37" t="s">
        <v>5159</v>
      </c>
      <c r="O3643" s="37" t="s">
        <v>66</v>
      </c>
      <c r="P3643" s="37" t="s">
        <v>1308</v>
      </c>
      <c r="Q3643" t="s">
        <v>6940</v>
      </c>
      <c r="R3643" t="s">
        <v>5160</v>
      </c>
      <c r="S3643" s="38">
        <v>31600000</v>
      </c>
      <c r="T3643" s="37">
        <v>1</v>
      </c>
      <c r="U3643" s="37">
        <v>1</v>
      </c>
      <c r="V3643" t="str">
        <f t="shared" ref="V3643" si="4372">H3643</f>
        <v>COP</v>
      </c>
    </row>
    <row r="3644" spans="1:22" x14ac:dyDescent="0.2">
      <c r="A3644" t="str">
        <f t="shared" ref="A3644" si="4373">D3644&amp;F3644&amp;E3644</f>
        <v>Servicios fabricante- Microsoft Soporte PremierMicrosoft Soporte PremierOAAVD1</v>
      </c>
      <c r="B3644" t="str">
        <f t="shared" ref="B3644" si="4374">E3644&amp;F3644</f>
        <v>OAAVD1Microsoft Soporte Premier</v>
      </c>
      <c r="D3644" t="s">
        <v>5156</v>
      </c>
      <c r="E3644" t="s">
        <v>6942</v>
      </c>
      <c r="F3644" s="37" t="s">
        <v>7648</v>
      </c>
      <c r="G3644" s="18" t="str">
        <f t="shared" ref="G3644" si="4375">D3644</f>
        <v>Servicios fabricante- Microsoft Soporte Premier</v>
      </c>
      <c r="H3644" s="18" t="s">
        <v>119</v>
      </c>
      <c r="I3644" s="37" t="s">
        <v>67</v>
      </c>
      <c r="J3644" t="s">
        <v>6943</v>
      </c>
      <c r="K3644" t="s">
        <v>65</v>
      </c>
      <c r="L3644" t="s">
        <v>3940</v>
      </c>
      <c r="M3644" t="s">
        <v>65</v>
      </c>
      <c r="N3644" s="37" t="s">
        <v>5159</v>
      </c>
      <c r="O3644" s="37" t="s">
        <v>66</v>
      </c>
      <c r="P3644" s="37" t="s">
        <v>1308</v>
      </c>
      <c r="Q3644" t="s">
        <v>6942</v>
      </c>
      <c r="R3644" t="s">
        <v>5160</v>
      </c>
      <c r="S3644" s="38">
        <v>17600000</v>
      </c>
      <c r="T3644" s="37">
        <v>1</v>
      </c>
      <c r="U3644" s="37">
        <v>1</v>
      </c>
      <c r="V3644" t="str">
        <f t="shared" ref="V3644" si="4376">H3644</f>
        <v>COP</v>
      </c>
    </row>
    <row r="3645" spans="1:22" x14ac:dyDescent="0.2">
      <c r="A3645" t="str">
        <f t="shared" ref="A3645" si="4377">D3645&amp;F3645&amp;E3645</f>
        <v>Servicios fabricante- Microsoft Soporte PremierMicrosoft Soporte PremierOAAVD</v>
      </c>
      <c r="B3645" t="str">
        <f t="shared" ref="B3645" si="4378">E3645&amp;F3645</f>
        <v>OAAVDMicrosoft Soporte Premier</v>
      </c>
      <c r="D3645" t="s">
        <v>5156</v>
      </c>
      <c r="E3645" t="s">
        <v>6944</v>
      </c>
      <c r="F3645" s="37" t="s">
        <v>7648</v>
      </c>
      <c r="G3645" s="18" t="str">
        <f t="shared" ref="G3645" si="4379">D3645</f>
        <v>Servicios fabricante- Microsoft Soporte Premier</v>
      </c>
      <c r="H3645" s="18" t="s">
        <v>119</v>
      </c>
      <c r="I3645" s="37" t="s">
        <v>67</v>
      </c>
      <c r="J3645" t="s">
        <v>6945</v>
      </c>
      <c r="K3645" t="s">
        <v>65</v>
      </c>
      <c r="L3645" t="s">
        <v>3940</v>
      </c>
      <c r="M3645" t="s">
        <v>65</v>
      </c>
      <c r="N3645" s="37" t="s">
        <v>5159</v>
      </c>
      <c r="O3645" s="37" t="s">
        <v>5171</v>
      </c>
      <c r="P3645" s="37" t="s">
        <v>1308</v>
      </c>
      <c r="Q3645" t="s">
        <v>6944</v>
      </c>
      <c r="R3645" t="s">
        <v>5160</v>
      </c>
      <c r="S3645" s="38">
        <v>61600000</v>
      </c>
      <c r="T3645" s="37">
        <v>1</v>
      </c>
      <c r="U3645" s="37">
        <v>1</v>
      </c>
      <c r="V3645" t="str">
        <f t="shared" ref="V3645" si="4380">H3645</f>
        <v>COP</v>
      </c>
    </row>
    <row r="3646" spans="1:22" x14ac:dyDescent="0.2">
      <c r="A3646" t="str">
        <f t="shared" ref="A3646" si="4381">D3646&amp;F3646&amp;E3646</f>
        <v>Servicios fabricante- Microsoft Soporte PremierMicrosoft Soporte PremierOAADC</v>
      </c>
      <c r="B3646" t="str">
        <f t="shared" ref="B3646" si="4382">E3646&amp;F3646</f>
        <v>OAADCMicrosoft Soporte Premier</v>
      </c>
      <c r="D3646" t="s">
        <v>5156</v>
      </c>
      <c r="E3646" t="s">
        <v>6946</v>
      </c>
      <c r="F3646" s="37" t="s">
        <v>7648</v>
      </c>
      <c r="G3646" s="18" t="str">
        <f t="shared" ref="G3646" si="4383">D3646</f>
        <v>Servicios fabricante- Microsoft Soporte Premier</v>
      </c>
      <c r="H3646" s="18" t="s">
        <v>119</v>
      </c>
      <c r="I3646" s="37" t="s">
        <v>67</v>
      </c>
      <c r="J3646" t="s">
        <v>6947</v>
      </c>
      <c r="K3646" t="s">
        <v>65</v>
      </c>
      <c r="L3646" t="s">
        <v>3940</v>
      </c>
      <c r="M3646" t="s">
        <v>65</v>
      </c>
      <c r="N3646" s="37" t="s">
        <v>5159</v>
      </c>
      <c r="O3646" s="37" t="s">
        <v>5171</v>
      </c>
      <c r="P3646" s="37" t="s">
        <v>1308</v>
      </c>
      <c r="Q3646" t="s">
        <v>6946</v>
      </c>
      <c r="R3646" t="s">
        <v>5160</v>
      </c>
      <c r="S3646" s="38">
        <v>28000000</v>
      </c>
      <c r="T3646" s="37">
        <v>1</v>
      </c>
      <c r="U3646" s="37">
        <v>1</v>
      </c>
      <c r="V3646" t="str">
        <f t="shared" ref="V3646" si="4384">H3646</f>
        <v>COP</v>
      </c>
    </row>
    <row r="3647" spans="1:22" x14ac:dyDescent="0.2">
      <c r="A3647" t="str">
        <f t="shared" ref="A3647" si="4385">D3647&amp;F3647&amp;E3647</f>
        <v>Servicios fabricante- Microsoft Soporte PremierMicrosoft Soporte PremierO5NZ</v>
      </c>
      <c r="B3647" t="str">
        <f t="shared" ref="B3647" si="4386">E3647&amp;F3647</f>
        <v>O5NZMicrosoft Soporte Premier</v>
      </c>
      <c r="D3647" t="s">
        <v>5156</v>
      </c>
      <c r="E3647" t="s">
        <v>6948</v>
      </c>
      <c r="F3647" s="37" t="s">
        <v>7648</v>
      </c>
      <c r="G3647" s="18" t="str">
        <f t="shared" ref="G3647" si="4387">D3647</f>
        <v>Servicios fabricante- Microsoft Soporte Premier</v>
      </c>
      <c r="H3647" s="18" t="s">
        <v>119</v>
      </c>
      <c r="I3647" s="37" t="s">
        <v>67</v>
      </c>
      <c r="J3647" t="s">
        <v>6949</v>
      </c>
      <c r="K3647" t="s">
        <v>65</v>
      </c>
      <c r="L3647" t="s">
        <v>3940</v>
      </c>
      <c r="M3647" t="s">
        <v>65</v>
      </c>
      <c r="N3647" s="37" t="s">
        <v>5159</v>
      </c>
      <c r="O3647" s="37" t="s">
        <v>66</v>
      </c>
      <c r="P3647" s="37" t="s">
        <v>1308</v>
      </c>
      <c r="Q3647" t="s">
        <v>6948</v>
      </c>
      <c r="R3647" t="s">
        <v>5160</v>
      </c>
      <c r="S3647" s="38">
        <v>14400000</v>
      </c>
      <c r="T3647" s="37">
        <v>1</v>
      </c>
      <c r="U3647" s="37">
        <v>1</v>
      </c>
      <c r="V3647" t="str">
        <f t="shared" ref="V3647" si="4388">H3647</f>
        <v>COP</v>
      </c>
    </row>
    <row r="3648" spans="1:22" x14ac:dyDescent="0.2">
      <c r="A3648" t="str">
        <f t="shared" ref="A3648" si="4389">D3648&amp;F3648&amp;E3648</f>
        <v>Servicios fabricante- Microsoft Soporte PremierMicrosoft Soporte PremierO365VM</v>
      </c>
      <c r="B3648" t="str">
        <f t="shared" ref="B3648" si="4390">E3648&amp;F3648</f>
        <v>O365VMMicrosoft Soporte Premier</v>
      </c>
      <c r="D3648" t="s">
        <v>5156</v>
      </c>
      <c r="E3648" t="s">
        <v>6950</v>
      </c>
      <c r="F3648" s="37" t="s">
        <v>7648</v>
      </c>
      <c r="G3648" s="18" t="str">
        <f t="shared" ref="G3648" si="4391">D3648</f>
        <v>Servicios fabricante- Microsoft Soporte Premier</v>
      </c>
      <c r="H3648" s="18" t="s">
        <v>119</v>
      </c>
      <c r="I3648" s="37" t="s">
        <v>67</v>
      </c>
      <c r="J3648" t="s">
        <v>6951</v>
      </c>
      <c r="K3648" t="s">
        <v>65</v>
      </c>
      <c r="L3648" t="s">
        <v>3940</v>
      </c>
      <c r="M3648" t="s">
        <v>65</v>
      </c>
      <c r="N3648" s="37" t="s">
        <v>5159</v>
      </c>
      <c r="O3648" s="37" t="s">
        <v>66</v>
      </c>
      <c r="P3648" s="37" t="s">
        <v>1308</v>
      </c>
      <c r="Q3648" t="s">
        <v>6950</v>
      </c>
      <c r="R3648" t="s">
        <v>5160</v>
      </c>
      <c r="S3648" s="38">
        <v>138000000</v>
      </c>
      <c r="T3648" s="37">
        <v>1</v>
      </c>
      <c r="U3648" s="37">
        <v>1</v>
      </c>
      <c r="V3648" t="str">
        <f t="shared" ref="V3648" si="4392">H3648</f>
        <v>COP</v>
      </c>
    </row>
    <row r="3649" spans="1:22" x14ac:dyDescent="0.2">
      <c r="A3649" t="str">
        <f t="shared" ref="A3649" si="4393">D3649&amp;F3649&amp;E3649</f>
        <v>Servicios fabricante- Microsoft Soporte PremierMicrosoft Soporte PremierNMA</v>
      </c>
      <c r="B3649" t="str">
        <f t="shared" ref="B3649" si="4394">E3649&amp;F3649</f>
        <v>NMAMicrosoft Soporte Premier</v>
      </c>
      <c r="D3649" t="s">
        <v>5156</v>
      </c>
      <c r="E3649" t="s">
        <v>6952</v>
      </c>
      <c r="F3649" s="37" t="s">
        <v>7648</v>
      </c>
      <c r="G3649" s="18" t="str">
        <f t="shared" ref="G3649" si="4395">D3649</f>
        <v>Servicios fabricante- Microsoft Soporte Premier</v>
      </c>
      <c r="H3649" s="18" t="s">
        <v>119</v>
      </c>
      <c r="I3649" s="37" t="s">
        <v>67</v>
      </c>
      <c r="J3649" t="s">
        <v>6953</v>
      </c>
      <c r="K3649" t="s">
        <v>65</v>
      </c>
      <c r="L3649" t="s">
        <v>3940</v>
      </c>
      <c r="M3649" t="s">
        <v>65</v>
      </c>
      <c r="N3649" s="37" t="s">
        <v>5159</v>
      </c>
      <c r="O3649" s="37" t="s">
        <v>5171</v>
      </c>
      <c r="P3649" s="37" t="s">
        <v>1308</v>
      </c>
      <c r="Q3649" t="s">
        <v>6952</v>
      </c>
      <c r="R3649" t="s">
        <v>5160</v>
      </c>
      <c r="S3649" s="38">
        <v>62400000</v>
      </c>
      <c r="T3649" s="37">
        <v>1</v>
      </c>
      <c r="U3649" s="37">
        <v>1</v>
      </c>
      <c r="V3649" t="str">
        <f t="shared" ref="V3649" si="4396">H3649</f>
        <v>COP</v>
      </c>
    </row>
    <row r="3650" spans="1:22" x14ac:dyDescent="0.2">
      <c r="A3650" t="str">
        <f t="shared" ref="A3650" si="4397">D3650&amp;F3650&amp;E3650</f>
        <v>Servicios fabricante- Microsoft Soporte PremierMicrosoft Soporte PremierNAVY</v>
      </c>
      <c r="B3650" t="str">
        <f t="shared" ref="B3650" si="4398">E3650&amp;F3650</f>
        <v>NAVYMicrosoft Soporte Premier</v>
      </c>
      <c r="D3650" t="s">
        <v>5156</v>
      </c>
      <c r="E3650" t="s">
        <v>6954</v>
      </c>
      <c r="F3650" s="37" t="s">
        <v>7648</v>
      </c>
      <c r="G3650" s="18" t="str">
        <f t="shared" ref="G3650" si="4399">D3650</f>
        <v>Servicios fabricante- Microsoft Soporte Premier</v>
      </c>
      <c r="H3650" s="18" t="s">
        <v>119</v>
      </c>
      <c r="I3650" s="37" t="s">
        <v>67</v>
      </c>
      <c r="J3650" t="s">
        <v>6955</v>
      </c>
      <c r="K3650" t="s">
        <v>65</v>
      </c>
      <c r="L3650" t="s">
        <v>3940</v>
      </c>
      <c r="M3650" t="s">
        <v>65</v>
      </c>
      <c r="N3650" s="37" t="s">
        <v>5159</v>
      </c>
      <c r="O3650" s="37" t="s">
        <v>5171</v>
      </c>
      <c r="P3650" s="37" t="s">
        <v>1308</v>
      </c>
      <c r="Q3650" t="s">
        <v>6954</v>
      </c>
      <c r="R3650" t="s">
        <v>5160</v>
      </c>
      <c r="S3650" s="38">
        <v>17200000</v>
      </c>
      <c r="T3650" s="37">
        <v>1</v>
      </c>
      <c r="U3650" s="37">
        <v>1</v>
      </c>
      <c r="V3650" t="str">
        <f t="shared" ref="V3650" si="4400">H3650</f>
        <v>COP</v>
      </c>
    </row>
    <row r="3651" spans="1:22" x14ac:dyDescent="0.2">
      <c r="A3651" t="str">
        <f t="shared" ref="A3651" si="4401">D3651&amp;F3651&amp;E3651</f>
        <v>Servicios fabricante- Microsoft Soporte PremierMicrosoft Soporte PremierMVT1</v>
      </c>
      <c r="B3651" t="str">
        <f t="shared" ref="B3651" si="4402">E3651&amp;F3651</f>
        <v>MVT1Microsoft Soporte Premier</v>
      </c>
      <c r="D3651" t="s">
        <v>5156</v>
      </c>
      <c r="E3651" t="s">
        <v>6956</v>
      </c>
      <c r="F3651" s="37" t="s">
        <v>7648</v>
      </c>
      <c r="G3651" s="18" t="str">
        <f t="shared" ref="G3651" si="4403">D3651</f>
        <v>Servicios fabricante- Microsoft Soporte Premier</v>
      </c>
      <c r="H3651" s="18" t="s">
        <v>119</v>
      </c>
      <c r="I3651" s="37" t="s">
        <v>67</v>
      </c>
      <c r="J3651" t="s">
        <v>6957</v>
      </c>
      <c r="K3651" t="s">
        <v>65</v>
      </c>
      <c r="L3651" t="s">
        <v>3940</v>
      </c>
      <c r="M3651" t="s">
        <v>65</v>
      </c>
      <c r="N3651" s="37" t="s">
        <v>5159</v>
      </c>
      <c r="O3651" s="37" t="s">
        <v>66</v>
      </c>
      <c r="P3651" s="37" t="s">
        <v>1308</v>
      </c>
      <c r="Q3651" t="s">
        <v>6956</v>
      </c>
      <c r="R3651" t="s">
        <v>5160</v>
      </c>
      <c r="S3651" s="38">
        <v>32400000</v>
      </c>
      <c r="T3651" s="37">
        <v>1</v>
      </c>
      <c r="U3651" s="37">
        <v>1</v>
      </c>
      <c r="V3651" t="str">
        <f t="shared" ref="V3651" si="4404">H3651</f>
        <v>COP</v>
      </c>
    </row>
    <row r="3652" spans="1:22" x14ac:dyDescent="0.2">
      <c r="A3652" t="str">
        <f t="shared" ref="A3652" si="4405">D3652&amp;F3652&amp;E3652</f>
        <v>Servicios fabricante- Microsoft Soporte PremierMicrosoft Soporte PremierMTPS</v>
      </c>
      <c r="B3652" t="str">
        <f t="shared" ref="B3652" si="4406">E3652&amp;F3652</f>
        <v>MTPSMicrosoft Soporte Premier</v>
      </c>
      <c r="D3652" t="s">
        <v>5156</v>
      </c>
      <c r="E3652" t="s">
        <v>6958</v>
      </c>
      <c r="F3652" s="37" t="s">
        <v>7648</v>
      </c>
      <c r="G3652" s="18" t="str">
        <f t="shared" ref="G3652" si="4407">D3652</f>
        <v>Servicios fabricante- Microsoft Soporte Premier</v>
      </c>
      <c r="H3652" s="18" t="s">
        <v>119</v>
      </c>
      <c r="I3652" s="37" t="s">
        <v>67</v>
      </c>
      <c r="J3652" t="s">
        <v>6959</v>
      </c>
      <c r="K3652" t="s">
        <v>65</v>
      </c>
      <c r="L3652" t="s">
        <v>3940</v>
      </c>
      <c r="M3652" t="s">
        <v>65</v>
      </c>
      <c r="N3652" s="37" t="s">
        <v>5159</v>
      </c>
      <c r="O3652" s="37" t="s">
        <v>5171</v>
      </c>
      <c r="P3652" s="37" t="s">
        <v>1308</v>
      </c>
      <c r="Q3652" t="s">
        <v>6958</v>
      </c>
      <c r="R3652" t="s">
        <v>5160</v>
      </c>
      <c r="S3652" s="38">
        <v>23200000</v>
      </c>
      <c r="T3652" s="37">
        <v>1</v>
      </c>
      <c r="U3652" s="37">
        <v>1</v>
      </c>
      <c r="V3652" t="str">
        <f t="shared" ref="V3652" si="4408">H3652</f>
        <v>COP</v>
      </c>
    </row>
    <row r="3653" spans="1:22" x14ac:dyDescent="0.2">
      <c r="A3653" t="str">
        <f t="shared" ref="A3653" si="4409">D3653&amp;F3653&amp;E3653</f>
        <v>Servicios fabricante- Microsoft Soporte PremierMicrosoft Soporte PremierMTMQ</v>
      </c>
      <c r="B3653" t="str">
        <f t="shared" ref="B3653" si="4410">E3653&amp;F3653</f>
        <v>MTMQMicrosoft Soporte Premier</v>
      </c>
      <c r="D3653" t="s">
        <v>5156</v>
      </c>
      <c r="E3653" t="s">
        <v>6960</v>
      </c>
      <c r="F3653" s="37" t="s">
        <v>7648</v>
      </c>
      <c r="G3653" s="18" t="str">
        <f t="shared" ref="G3653" si="4411">D3653</f>
        <v>Servicios fabricante- Microsoft Soporte Premier</v>
      </c>
      <c r="H3653" s="18" t="s">
        <v>119</v>
      </c>
      <c r="I3653" s="37" t="s">
        <v>67</v>
      </c>
      <c r="J3653" t="s">
        <v>6961</v>
      </c>
      <c r="K3653" t="s">
        <v>65</v>
      </c>
      <c r="L3653" t="s">
        <v>3940</v>
      </c>
      <c r="M3653" t="s">
        <v>65</v>
      </c>
      <c r="N3653" s="37" t="s">
        <v>5159</v>
      </c>
      <c r="O3653" s="37" t="s">
        <v>66</v>
      </c>
      <c r="P3653" s="37" t="s">
        <v>1308</v>
      </c>
      <c r="Q3653" t="s">
        <v>6960</v>
      </c>
      <c r="R3653" t="s">
        <v>5160</v>
      </c>
      <c r="S3653" s="38">
        <v>38000000</v>
      </c>
      <c r="T3653" s="37">
        <v>1</v>
      </c>
      <c r="U3653" s="37">
        <v>1</v>
      </c>
      <c r="V3653" t="str">
        <f t="shared" ref="V3653" si="4412">H3653</f>
        <v>COP</v>
      </c>
    </row>
    <row r="3654" spans="1:22" x14ac:dyDescent="0.2">
      <c r="A3654" t="str">
        <f t="shared" ref="A3654" si="4413">D3654&amp;F3654&amp;E3654</f>
        <v>Servicios fabricante- Microsoft Soporte PremierMicrosoft Soporte PremierMSFS</v>
      </c>
      <c r="B3654" t="str">
        <f t="shared" ref="B3654" si="4414">E3654&amp;F3654</f>
        <v>MSFSMicrosoft Soporte Premier</v>
      </c>
      <c r="D3654" t="s">
        <v>5156</v>
      </c>
      <c r="E3654" t="s">
        <v>6962</v>
      </c>
      <c r="F3654" s="37" t="s">
        <v>7648</v>
      </c>
      <c r="G3654" s="18" t="str">
        <f t="shared" ref="G3654" si="4415">D3654</f>
        <v>Servicios fabricante- Microsoft Soporte Premier</v>
      </c>
      <c r="H3654" s="18" t="s">
        <v>119</v>
      </c>
      <c r="I3654" s="37" t="s">
        <v>67</v>
      </c>
      <c r="J3654" t="s">
        <v>6963</v>
      </c>
      <c r="K3654" t="s">
        <v>65</v>
      </c>
      <c r="L3654" t="s">
        <v>3940</v>
      </c>
      <c r="M3654" t="s">
        <v>65</v>
      </c>
      <c r="N3654" s="37" t="s">
        <v>5159</v>
      </c>
      <c r="O3654" s="37" t="s">
        <v>5171</v>
      </c>
      <c r="P3654" s="37" t="s">
        <v>1308</v>
      </c>
      <c r="Q3654" t="s">
        <v>6962</v>
      </c>
      <c r="R3654" t="s">
        <v>5160</v>
      </c>
      <c r="S3654" s="38">
        <v>74800000</v>
      </c>
      <c r="T3654" s="37">
        <v>1</v>
      </c>
      <c r="U3654" s="37">
        <v>1</v>
      </c>
      <c r="V3654" t="str">
        <f t="shared" ref="V3654" si="4416">H3654</f>
        <v>COP</v>
      </c>
    </row>
    <row r="3655" spans="1:22" x14ac:dyDescent="0.2">
      <c r="A3655" t="str">
        <f t="shared" ref="A3655" si="4417">D3655&amp;F3655&amp;E3655</f>
        <v>Servicios fabricante- Microsoft Soporte PremierMicrosoft Soporte PremierMSCTT</v>
      </c>
      <c r="B3655" t="str">
        <f t="shared" ref="B3655" si="4418">E3655&amp;F3655</f>
        <v>MSCTTMicrosoft Soporte Premier</v>
      </c>
      <c r="D3655" t="s">
        <v>5156</v>
      </c>
      <c r="E3655" t="s">
        <v>6964</v>
      </c>
      <c r="F3655" s="37" t="s">
        <v>7648</v>
      </c>
      <c r="G3655" s="18" t="str">
        <f t="shared" ref="G3655" si="4419">D3655</f>
        <v>Servicios fabricante- Microsoft Soporte Premier</v>
      </c>
      <c r="H3655" s="18" t="s">
        <v>119</v>
      </c>
      <c r="I3655" s="37" t="s">
        <v>67</v>
      </c>
      <c r="J3655" t="s">
        <v>6965</v>
      </c>
      <c r="K3655" t="s">
        <v>65</v>
      </c>
      <c r="L3655" t="s">
        <v>3940</v>
      </c>
      <c r="M3655" t="s">
        <v>65</v>
      </c>
      <c r="N3655" s="37" t="s">
        <v>5159</v>
      </c>
      <c r="O3655" s="37" t="s">
        <v>66</v>
      </c>
      <c r="P3655" s="37" t="s">
        <v>1308</v>
      </c>
      <c r="Q3655" t="s">
        <v>6964</v>
      </c>
      <c r="R3655" t="s">
        <v>5160</v>
      </c>
      <c r="S3655" s="38">
        <v>33200000</v>
      </c>
      <c r="T3655" s="37">
        <v>1</v>
      </c>
      <c r="U3655" s="37">
        <v>1</v>
      </c>
      <c r="V3655" t="str">
        <f t="shared" ref="V3655" si="4420">H3655</f>
        <v>COP</v>
      </c>
    </row>
    <row r="3656" spans="1:22" x14ac:dyDescent="0.2">
      <c r="A3656" t="str">
        <f t="shared" ref="A3656" si="4421">D3656&amp;F3656&amp;E3656</f>
        <v>Servicios fabricante- Microsoft Soporte PremierMicrosoft Soporte PremierMPSDLC</v>
      </c>
      <c r="B3656" t="str">
        <f t="shared" ref="B3656" si="4422">E3656&amp;F3656</f>
        <v>MPSDLCMicrosoft Soporte Premier</v>
      </c>
      <c r="D3656" t="s">
        <v>5156</v>
      </c>
      <c r="E3656" t="s">
        <v>6966</v>
      </c>
      <c r="F3656" s="37" t="s">
        <v>7648</v>
      </c>
      <c r="G3656" s="18" t="str">
        <f t="shared" ref="G3656" si="4423">D3656</f>
        <v>Servicios fabricante- Microsoft Soporte Premier</v>
      </c>
      <c r="H3656" s="18" t="s">
        <v>119</v>
      </c>
      <c r="I3656" s="37" t="s">
        <v>67</v>
      </c>
      <c r="J3656" t="s">
        <v>6967</v>
      </c>
      <c r="K3656" t="s">
        <v>65</v>
      </c>
      <c r="L3656" t="s">
        <v>3940</v>
      </c>
      <c r="M3656" t="s">
        <v>65</v>
      </c>
      <c r="N3656" s="37" t="s">
        <v>5159</v>
      </c>
      <c r="O3656" s="37" t="s">
        <v>5171</v>
      </c>
      <c r="P3656" s="37" t="s">
        <v>1308</v>
      </c>
      <c r="Q3656" t="s">
        <v>6966</v>
      </c>
      <c r="R3656" t="s">
        <v>5160</v>
      </c>
      <c r="S3656" s="38">
        <v>20800000</v>
      </c>
      <c r="T3656" s="37">
        <v>1</v>
      </c>
      <c r="U3656" s="37">
        <v>1</v>
      </c>
      <c r="V3656" t="str">
        <f t="shared" ref="V3656" si="4424">H3656</f>
        <v>COP</v>
      </c>
    </row>
    <row r="3657" spans="1:22" x14ac:dyDescent="0.2">
      <c r="A3657" t="str">
        <f t="shared" ref="A3657" si="4425">D3657&amp;F3657&amp;E3657</f>
        <v>Servicios fabricante- Microsoft Soporte PremierMicrosoft Soporte PremierMPSDFS</v>
      </c>
      <c r="B3657" t="str">
        <f t="shared" ref="B3657" si="4426">E3657&amp;F3657</f>
        <v>MPSDFSMicrosoft Soporte Premier</v>
      </c>
      <c r="D3657" t="s">
        <v>5156</v>
      </c>
      <c r="E3657" t="s">
        <v>6968</v>
      </c>
      <c r="F3657" s="37" t="s">
        <v>7648</v>
      </c>
      <c r="G3657" s="18" t="str">
        <f t="shared" ref="G3657" si="4427">D3657</f>
        <v>Servicios fabricante- Microsoft Soporte Premier</v>
      </c>
      <c r="H3657" s="18" t="s">
        <v>119</v>
      </c>
      <c r="I3657" s="37" t="s">
        <v>67</v>
      </c>
      <c r="J3657" t="s">
        <v>6969</v>
      </c>
      <c r="K3657" t="s">
        <v>65</v>
      </c>
      <c r="L3657" t="s">
        <v>3940</v>
      </c>
      <c r="M3657" t="s">
        <v>65</v>
      </c>
      <c r="N3657" s="37" t="s">
        <v>5159</v>
      </c>
      <c r="O3657" s="37" t="s">
        <v>5171</v>
      </c>
      <c r="P3657" s="37" t="s">
        <v>1308</v>
      </c>
      <c r="Q3657" t="s">
        <v>6968</v>
      </c>
      <c r="R3657" t="s">
        <v>5160</v>
      </c>
      <c r="S3657" s="38">
        <v>20800000</v>
      </c>
      <c r="T3657" s="37">
        <v>1</v>
      </c>
      <c r="U3657" s="37">
        <v>1</v>
      </c>
      <c r="V3657" t="str">
        <f t="shared" ref="V3657" si="4428">H3657</f>
        <v>COP</v>
      </c>
    </row>
    <row r="3658" spans="1:22" x14ac:dyDescent="0.2">
      <c r="A3658" t="str">
        <f t="shared" ref="A3658" si="4429">D3658&amp;F3658&amp;E3658</f>
        <v>Servicios fabricante- Microsoft Soporte PremierMicrosoft Soporte PremierMPSD</v>
      </c>
      <c r="B3658" t="str">
        <f t="shared" ref="B3658" si="4430">E3658&amp;F3658</f>
        <v>MPSDMicrosoft Soporte Premier</v>
      </c>
      <c r="D3658" t="s">
        <v>5156</v>
      </c>
      <c r="E3658" t="s">
        <v>6970</v>
      </c>
      <c r="F3658" s="37" t="s">
        <v>7648</v>
      </c>
      <c r="G3658" s="18" t="str">
        <f t="shared" ref="G3658" si="4431">D3658</f>
        <v>Servicios fabricante- Microsoft Soporte Premier</v>
      </c>
      <c r="H3658" s="18" t="s">
        <v>119</v>
      </c>
      <c r="I3658" s="37" t="s">
        <v>67</v>
      </c>
      <c r="J3658" t="s">
        <v>6971</v>
      </c>
      <c r="K3658" t="s">
        <v>65</v>
      </c>
      <c r="L3658" t="s">
        <v>3940</v>
      </c>
      <c r="M3658" t="s">
        <v>65</v>
      </c>
      <c r="N3658" s="37" t="s">
        <v>5159</v>
      </c>
      <c r="O3658" s="37" t="s">
        <v>66</v>
      </c>
      <c r="P3658" s="37" t="s">
        <v>1308</v>
      </c>
      <c r="Q3658" t="s">
        <v>6970</v>
      </c>
      <c r="R3658" t="s">
        <v>5160</v>
      </c>
      <c r="S3658" s="38">
        <v>20800000</v>
      </c>
      <c r="T3658" s="37">
        <v>1</v>
      </c>
      <c r="U3658" s="37">
        <v>1</v>
      </c>
      <c r="V3658" t="str">
        <f t="shared" ref="V3658" si="4432">H3658</f>
        <v>COP</v>
      </c>
    </row>
    <row r="3659" spans="1:22" x14ac:dyDescent="0.2">
      <c r="A3659" t="str">
        <f t="shared" ref="A3659" si="4433">D3659&amp;F3659&amp;E3659</f>
        <v>Servicios fabricante- Microsoft Soporte PremierMicrosoft Soporte PremierMPCOA</v>
      </c>
      <c r="B3659" t="str">
        <f t="shared" ref="B3659" si="4434">E3659&amp;F3659</f>
        <v>MPCOAMicrosoft Soporte Premier</v>
      </c>
      <c r="D3659" t="s">
        <v>5156</v>
      </c>
      <c r="E3659" t="s">
        <v>6972</v>
      </c>
      <c r="F3659" s="37" t="s">
        <v>7648</v>
      </c>
      <c r="G3659" s="18" t="str">
        <f t="shared" ref="G3659" si="4435">D3659</f>
        <v>Servicios fabricante- Microsoft Soporte Premier</v>
      </c>
      <c r="H3659" s="18" t="s">
        <v>119</v>
      </c>
      <c r="I3659" s="37" t="s">
        <v>67</v>
      </c>
      <c r="J3659" t="s">
        <v>6973</v>
      </c>
      <c r="K3659" t="s">
        <v>65</v>
      </c>
      <c r="L3659" t="s">
        <v>3940</v>
      </c>
      <c r="M3659" t="s">
        <v>65</v>
      </c>
      <c r="N3659" s="37" t="s">
        <v>5159</v>
      </c>
      <c r="O3659" s="37" t="s">
        <v>66</v>
      </c>
      <c r="P3659" s="37" t="s">
        <v>1308</v>
      </c>
      <c r="Q3659" t="s">
        <v>6972</v>
      </c>
      <c r="R3659" t="s">
        <v>5160</v>
      </c>
      <c r="S3659" s="38">
        <v>62400000</v>
      </c>
      <c r="T3659" s="37">
        <v>1</v>
      </c>
      <c r="U3659" s="37">
        <v>1</v>
      </c>
      <c r="V3659" t="str">
        <f t="shared" ref="V3659" si="4436">H3659</f>
        <v>COP</v>
      </c>
    </row>
    <row r="3660" spans="1:22" x14ac:dyDescent="0.2">
      <c r="A3660" t="str">
        <f t="shared" ref="A3660" si="4437">D3660&amp;F3660&amp;E3660</f>
        <v>Servicios fabricante- Microsoft Soporte PremierMicrosoft Soporte PremierMLEQ</v>
      </c>
      <c r="B3660" t="str">
        <f t="shared" ref="B3660" si="4438">E3660&amp;F3660</f>
        <v>MLEQMicrosoft Soporte Premier</v>
      </c>
      <c r="D3660" t="s">
        <v>5156</v>
      </c>
      <c r="E3660" t="s">
        <v>6974</v>
      </c>
      <c r="F3660" s="37" t="s">
        <v>7648</v>
      </c>
      <c r="G3660" s="18" t="str">
        <f t="shared" ref="G3660" si="4439">D3660</f>
        <v>Servicios fabricante- Microsoft Soporte Premier</v>
      </c>
      <c r="H3660" s="18" t="s">
        <v>119</v>
      </c>
      <c r="I3660" s="37" t="s">
        <v>67</v>
      </c>
      <c r="J3660" t="s">
        <v>6975</v>
      </c>
      <c r="K3660" t="s">
        <v>65</v>
      </c>
      <c r="L3660" t="s">
        <v>3940</v>
      </c>
      <c r="M3660" t="s">
        <v>65</v>
      </c>
      <c r="N3660" s="37" t="s">
        <v>5159</v>
      </c>
      <c r="O3660" s="37" t="s">
        <v>5171</v>
      </c>
      <c r="P3660" s="37" t="s">
        <v>1308</v>
      </c>
      <c r="Q3660" t="s">
        <v>6974</v>
      </c>
      <c r="R3660" t="s">
        <v>5160</v>
      </c>
      <c r="S3660" s="38">
        <v>38000000</v>
      </c>
      <c r="T3660" s="37">
        <v>1</v>
      </c>
      <c r="U3660" s="37">
        <v>1</v>
      </c>
      <c r="V3660" t="str">
        <f t="shared" ref="V3660" si="4440">H3660</f>
        <v>COP</v>
      </c>
    </row>
    <row r="3661" spans="1:22" x14ac:dyDescent="0.2">
      <c r="A3661" t="str">
        <f t="shared" ref="A3661" si="4441">D3661&amp;F3661&amp;E3661</f>
        <v>Servicios fabricante- Microsoft Soporte PremierMicrosoft Soporte PremierMLEAR</v>
      </c>
      <c r="B3661" t="str">
        <f t="shared" ref="B3661" si="4442">E3661&amp;F3661</f>
        <v>MLEARMicrosoft Soporte Premier</v>
      </c>
      <c r="D3661" t="s">
        <v>5156</v>
      </c>
      <c r="E3661" t="s">
        <v>6976</v>
      </c>
      <c r="F3661" s="37" t="s">
        <v>7648</v>
      </c>
      <c r="G3661" s="18" t="str">
        <f t="shared" ref="G3661" si="4443">D3661</f>
        <v>Servicios fabricante- Microsoft Soporte Premier</v>
      </c>
      <c r="H3661" s="18" t="s">
        <v>119</v>
      </c>
      <c r="I3661" s="37" t="s">
        <v>67</v>
      </c>
      <c r="J3661" t="s">
        <v>6977</v>
      </c>
      <c r="K3661" t="s">
        <v>65</v>
      </c>
      <c r="L3661" t="s">
        <v>3940</v>
      </c>
      <c r="M3661" t="s">
        <v>65</v>
      </c>
      <c r="N3661" s="37" t="s">
        <v>5159</v>
      </c>
      <c r="O3661" s="37" t="s">
        <v>5171</v>
      </c>
      <c r="P3661" s="37" t="s">
        <v>1308</v>
      </c>
      <c r="Q3661" t="s">
        <v>6976</v>
      </c>
      <c r="R3661" t="s">
        <v>5160</v>
      </c>
      <c r="S3661" s="38">
        <v>4800000</v>
      </c>
      <c r="T3661" s="37">
        <v>1</v>
      </c>
      <c r="U3661" s="37">
        <v>1</v>
      </c>
      <c r="V3661" t="str">
        <f t="shared" ref="V3661" si="4444">H3661</f>
        <v>COP</v>
      </c>
    </row>
    <row r="3662" spans="1:22" x14ac:dyDescent="0.2">
      <c r="A3662" t="str">
        <f t="shared" ref="A3662" si="4445">D3662&amp;F3662&amp;E3662</f>
        <v>Servicios fabricante- Microsoft Soporte PremierMicrosoft Soporte PremierMF11</v>
      </c>
      <c r="B3662" t="str">
        <f t="shared" ref="B3662" si="4446">E3662&amp;F3662</f>
        <v>MF11Microsoft Soporte Premier</v>
      </c>
      <c r="D3662" t="s">
        <v>5156</v>
      </c>
      <c r="E3662" t="s">
        <v>6978</v>
      </c>
      <c r="F3662" s="37" t="s">
        <v>7648</v>
      </c>
      <c r="G3662" s="18" t="str">
        <f t="shared" ref="G3662" si="4447">D3662</f>
        <v>Servicios fabricante- Microsoft Soporte Premier</v>
      </c>
      <c r="H3662" s="18" t="s">
        <v>119</v>
      </c>
      <c r="I3662" s="37" t="s">
        <v>67</v>
      </c>
      <c r="J3662" t="s">
        <v>6979</v>
      </c>
      <c r="K3662" t="s">
        <v>65</v>
      </c>
      <c r="L3662" t="s">
        <v>3940</v>
      </c>
      <c r="M3662" t="s">
        <v>65</v>
      </c>
      <c r="N3662" s="37" t="s">
        <v>5159</v>
      </c>
      <c r="O3662" s="37" t="s">
        <v>5171</v>
      </c>
      <c r="P3662" s="37" t="s">
        <v>1308</v>
      </c>
      <c r="Q3662" t="s">
        <v>6978</v>
      </c>
      <c r="R3662" t="s">
        <v>5160</v>
      </c>
      <c r="S3662" s="38">
        <v>99600000</v>
      </c>
      <c r="T3662" s="37">
        <v>1</v>
      </c>
      <c r="U3662" s="37">
        <v>1</v>
      </c>
      <c r="V3662" t="str">
        <f t="shared" ref="V3662" si="4448">H3662</f>
        <v>COP</v>
      </c>
    </row>
    <row r="3663" spans="1:22" x14ac:dyDescent="0.2">
      <c r="A3663" t="str">
        <f t="shared" ref="A3663" si="4449">D3663&amp;F3663&amp;E3663</f>
        <v>Servicios fabricante- Microsoft Soporte PremierMicrosoft Soporte PremierMDFCF</v>
      </c>
      <c r="B3663" t="str">
        <f t="shared" ref="B3663" si="4450">E3663&amp;F3663</f>
        <v>MDFCFMicrosoft Soporte Premier</v>
      </c>
      <c r="D3663" t="s">
        <v>5156</v>
      </c>
      <c r="E3663" t="s">
        <v>6980</v>
      </c>
      <c r="F3663" s="37" t="s">
        <v>7648</v>
      </c>
      <c r="G3663" s="18" t="str">
        <f t="shared" ref="G3663" si="4451">D3663</f>
        <v>Servicios fabricante- Microsoft Soporte Premier</v>
      </c>
      <c r="H3663" s="18" t="s">
        <v>119</v>
      </c>
      <c r="I3663" s="37" t="s">
        <v>67</v>
      </c>
      <c r="J3663" t="s">
        <v>6981</v>
      </c>
      <c r="K3663" t="s">
        <v>65</v>
      </c>
      <c r="L3663" t="s">
        <v>3940</v>
      </c>
      <c r="M3663" t="s">
        <v>65</v>
      </c>
      <c r="N3663" s="37" t="s">
        <v>5159</v>
      </c>
      <c r="O3663" s="37" t="s">
        <v>5171</v>
      </c>
      <c r="P3663" s="37" t="s">
        <v>1308</v>
      </c>
      <c r="Q3663" t="s">
        <v>6980</v>
      </c>
      <c r="R3663" t="s">
        <v>5160</v>
      </c>
      <c r="S3663" s="38">
        <v>74800000</v>
      </c>
      <c r="T3663" s="37">
        <v>1</v>
      </c>
      <c r="U3663" s="37">
        <v>1</v>
      </c>
      <c r="V3663" t="str">
        <f t="shared" ref="V3663" si="4452">H3663</f>
        <v>COP</v>
      </c>
    </row>
    <row r="3664" spans="1:22" x14ac:dyDescent="0.2">
      <c r="A3664" t="str">
        <f t="shared" ref="A3664" si="4453">D3664&amp;F3664&amp;E3664</f>
        <v>Servicios fabricante- Microsoft Soporte PremierMicrosoft Soporte PremierMDFCA</v>
      </c>
      <c r="B3664" t="str">
        <f t="shared" ref="B3664" si="4454">E3664&amp;F3664</f>
        <v>MDFCAMicrosoft Soporte Premier</v>
      </c>
      <c r="D3664" t="s">
        <v>5156</v>
      </c>
      <c r="E3664" t="s">
        <v>6982</v>
      </c>
      <c r="F3664" s="37" t="s">
        <v>7648</v>
      </c>
      <c r="G3664" s="18" t="str">
        <f t="shared" ref="G3664" si="4455">D3664</f>
        <v>Servicios fabricante- Microsoft Soporte Premier</v>
      </c>
      <c r="H3664" s="18" t="s">
        <v>119</v>
      </c>
      <c r="I3664" s="37" t="s">
        <v>67</v>
      </c>
      <c r="J3664" t="s">
        <v>6983</v>
      </c>
      <c r="K3664" t="s">
        <v>65</v>
      </c>
      <c r="L3664" t="s">
        <v>3940</v>
      </c>
      <c r="M3664" t="s">
        <v>65</v>
      </c>
      <c r="N3664" s="37" t="s">
        <v>5159</v>
      </c>
      <c r="O3664" s="37" t="s">
        <v>5171</v>
      </c>
      <c r="P3664" s="37" t="s">
        <v>1308</v>
      </c>
      <c r="Q3664" t="s">
        <v>6982</v>
      </c>
      <c r="R3664" t="s">
        <v>5160</v>
      </c>
      <c r="S3664" s="38">
        <v>56800000</v>
      </c>
      <c r="T3664" s="37">
        <v>1</v>
      </c>
      <c r="U3664" s="37">
        <v>1</v>
      </c>
      <c r="V3664" t="str">
        <f t="shared" ref="V3664" si="4456">H3664</f>
        <v>COP</v>
      </c>
    </row>
    <row r="3665" spans="1:22" x14ac:dyDescent="0.2">
      <c r="A3665" t="str">
        <f t="shared" ref="A3665" si="4457">D3665&amp;F3665&amp;E3665</f>
        <v>Servicios fabricante- Microsoft Soporte PremierMicrosoft Soporte PremierMDDLC</v>
      </c>
      <c r="B3665" t="str">
        <f t="shared" ref="B3665" si="4458">E3665&amp;F3665</f>
        <v>MDDLCMicrosoft Soporte Premier</v>
      </c>
      <c r="D3665" t="s">
        <v>5156</v>
      </c>
      <c r="E3665" t="s">
        <v>6984</v>
      </c>
      <c r="F3665" s="37" t="s">
        <v>7648</v>
      </c>
      <c r="G3665" s="18" t="str">
        <f t="shared" ref="G3665" si="4459">D3665</f>
        <v>Servicios fabricante- Microsoft Soporte Premier</v>
      </c>
      <c r="H3665" s="18" t="s">
        <v>119</v>
      </c>
      <c r="I3665" s="37" t="s">
        <v>67</v>
      </c>
      <c r="J3665" t="s">
        <v>6985</v>
      </c>
      <c r="K3665" t="s">
        <v>65</v>
      </c>
      <c r="L3665" t="s">
        <v>3940</v>
      </c>
      <c r="M3665" t="s">
        <v>65</v>
      </c>
      <c r="N3665" s="37" t="s">
        <v>5159</v>
      </c>
      <c r="O3665" s="37" t="s">
        <v>66</v>
      </c>
      <c r="P3665" s="37" t="s">
        <v>1308</v>
      </c>
      <c r="Q3665" t="s">
        <v>6984</v>
      </c>
      <c r="R3665" t="s">
        <v>5160</v>
      </c>
      <c r="S3665" s="38">
        <v>25600000</v>
      </c>
      <c r="T3665" s="37">
        <v>1</v>
      </c>
      <c r="U3665" s="37">
        <v>1</v>
      </c>
      <c r="V3665" t="str">
        <f t="shared" ref="V3665" si="4460">H3665</f>
        <v>COP</v>
      </c>
    </row>
    <row r="3666" spans="1:22" x14ac:dyDescent="0.2">
      <c r="A3666" t="str">
        <f t="shared" ref="A3666" si="4461">D3666&amp;F3666&amp;E3666</f>
        <v>Servicios fabricante- Microsoft Soporte PremierMicrosoft Soporte PremierMCOF</v>
      </c>
      <c r="B3666" t="str">
        <f t="shared" ref="B3666" si="4462">E3666&amp;F3666</f>
        <v>MCOFMicrosoft Soporte Premier</v>
      </c>
      <c r="D3666" t="s">
        <v>5156</v>
      </c>
      <c r="E3666" t="s">
        <v>6986</v>
      </c>
      <c r="F3666" s="37" t="s">
        <v>7648</v>
      </c>
      <c r="G3666" s="18" t="str">
        <f t="shared" ref="G3666" si="4463">D3666</f>
        <v>Servicios fabricante- Microsoft Soporte Premier</v>
      </c>
      <c r="H3666" s="18" t="s">
        <v>119</v>
      </c>
      <c r="I3666" s="37" t="s">
        <v>67</v>
      </c>
      <c r="J3666" t="s">
        <v>6987</v>
      </c>
      <c r="K3666" t="s">
        <v>65</v>
      </c>
      <c r="L3666" t="s">
        <v>3940</v>
      </c>
      <c r="M3666" t="s">
        <v>65</v>
      </c>
      <c r="N3666" s="37" t="s">
        <v>5159</v>
      </c>
      <c r="O3666" s="37" t="s">
        <v>5171</v>
      </c>
      <c r="P3666" s="37" t="s">
        <v>1308</v>
      </c>
      <c r="Q3666" t="s">
        <v>6986</v>
      </c>
      <c r="R3666" t="s">
        <v>5160</v>
      </c>
      <c r="S3666" s="38">
        <v>86000000</v>
      </c>
      <c r="T3666" s="37">
        <v>1</v>
      </c>
      <c r="U3666" s="37">
        <v>1</v>
      </c>
      <c r="V3666" t="str">
        <f t="shared" ref="V3666" si="4464">H3666</f>
        <v>COP</v>
      </c>
    </row>
    <row r="3667" spans="1:22" x14ac:dyDescent="0.2">
      <c r="A3667" t="str">
        <f t="shared" ref="A3667" si="4465">D3667&amp;F3667&amp;E3667</f>
        <v>Servicios fabricante- Microsoft Soporte PremierMicrosoft Soporte PremierMCGD</v>
      </c>
      <c r="B3667" t="str">
        <f t="shared" ref="B3667" si="4466">E3667&amp;F3667</f>
        <v>MCGDMicrosoft Soporte Premier</v>
      </c>
      <c r="D3667" t="s">
        <v>5156</v>
      </c>
      <c r="E3667" t="s">
        <v>6988</v>
      </c>
      <c r="F3667" s="37" t="s">
        <v>7648</v>
      </c>
      <c r="G3667" s="18" t="str">
        <f t="shared" ref="G3667" si="4467">D3667</f>
        <v>Servicios fabricante- Microsoft Soporte Premier</v>
      </c>
      <c r="H3667" s="18" t="s">
        <v>119</v>
      </c>
      <c r="I3667" s="37" t="s">
        <v>67</v>
      </c>
      <c r="J3667" t="s">
        <v>6989</v>
      </c>
      <c r="K3667" t="s">
        <v>65</v>
      </c>
      <c r="L3667" t="s">
        <v>3940</v>
      </c>
      <c r="M3667" t="s">
        <v>65</v>
      </c>
      <c r="N3667" s="37" t="s">
        <v>5159</v>
      </c>
      <c r="O3667" s="37" t="s">
        <v>5171</v>
      </c>
      <c r="P3667" s="37" t="s">
        <v>1308</v>
      </c>
      <c r="Q3667" t="s">
        <v>6988</v>
      </c>
      <c r="R3667" t="s">
        <v>5160</v>
      </c>
      <c r="S3667" s="38">
        <v>86000000</v>
      </c>
      <c r="T3667" s="37">
        <v>1</v>
      </c>
      <c r="U3667" s="37">
        <v>1</v>
      </c>
      <c r="V3667" t="str">
        <f t="shared" ref="V3667" si="4468">H3667</f>
        <v>COP</v>
      </c>
    </row>
    <row r="3668" spans="1:22" x14ac:dyDescent="0.2">
      <c r="A3668" t="str">
        <f t="shared" ref="A3668" si="4469">D3668&amp;F3668&amp;E3668</f>
        <v>Servicios fabricante- Microsoft Soporte PremierMicrosoft Soporte PremierMCAS</v>
      </c>
      <c r="B3668" t="str">
        <f t="shared" ref="B3668" si="4470">E3668&amp;F3668</f>
        <v>MCASMicrosoft Soporte Premier</v>
      </c>
      <c r="D3668" t="s">
        <v>5156</v>
      </c>
      <c r="E3668" t="s">
        <v>6990</v>
      </c>
      <c r="F3668" s="37" t="s">
        <v>7648</v>
      </c>
      <c r="G3668" s="18" t="str">
        <f t="shared" ref="G3668" si="4471">D3668</f>
        <v>Servicios fabricante- Microsoft Soporte Premier</v>
      </c>
      <c r="H3668" s="18" t="s">
        <v>119</v>
      </c>
      <c r="I3668" s="37" t="s">
        <v>67</v>
      </c>
      <c r="J3668" t="s">
        <v>6991</v>
      </c>
      <c r="K3668" t="s">
        <v>65</v>
      </c>
      <c r="L3668" t="s">
        <v>3940</v>
      </c>
      <c r="M3668" t="s">
        <v>65</v>
      </c>
      <c r="N3668" s="37" t="s">
        <v>5159</v>
      </c>
      <c r="O3668" s="37" t="s">
        <v>5171</v>
      </c>
      <c r="P3668" s="37" t="s">
        <v>1308</v>
      </c>
      <c r="Q3668" t="s">
        <v>6990</v>
      </c>
      <c r="R3668" t="s">
        <v>5160</v>
      </c>
      <c r="S3668" s="38">
        <v>83200000</v>
      </c>
      <c r="T3668" s="37">
        <v>1</v>
      </c>
      <c r="U3668" s="37">
        <v>1</v>
      </c>
      <c r="V3668" t="str">
        <f t="shared" ref="V3668" si="4472">H3668</f>
        <v>COP</v>
      </c>
    </row>
    <row r="3669" spans="1:22" x14ac:dyDescent="0.2">
      <c r="A3669" t="str">
        <f t="shared" ref="A3669" si="4473">D3669&amp;F3669&amp;E3669</f>
        <v>Servicios fabricante- Microsoft Soporte PremierMicrosoft Soporte PremierMAHR</v>
      </c>
      <c r="B3669" t="str">
        <f t="shared" ref="B3669" si="4474">E3669&amp;F3669</f>
        <v>MAHRMicrosoft Soporte Premier</v>
      </c>
      <c r="D3669" t="s">
        <v>5156</v>
      </c>
      <c r="E3669" t="s">
        <v>6992</v>
      </c>
      <c r="F3669" s="37" t="s">
        <v>7648</v>
      </c>
      <c r="G3669" s="18" t="str">
        <f t="shared" ref="G3669" si="4475">D3669</f>
        <v>Servicios fabricante- Microsoft Soporte Premier</v>
      </c>
      <c r="H3669" s="18" t="s">
        <v>119</v>
      </c>
      <c r="I3669" s="37" t="s">
        <v>67</v>
      </c>
      <c r="J3669" t="s">
        <v>6993</v>
      </c>
      <c r="K3669" t="s">
        <v>65</v>
      </c>
      <c r="L3669" t="s">
        <v>3940</v>
      </c>
      <c r="M3669" t="s">
        <v>65</v>
      </c>
      <c r="N3669" s="37" t="s">
        <v>5159</v>
      </c>
      <c r="O3669" s="37" t="s">
        <v>5171</v>
      </c>
      <c r="P3669" s="37" t="s">
        <v>1308</v>
      </c>
      <c r="Q3669" t="s">
        <v>6992</v>
      </c>
      <c r="R3669" t="s">
        <v>5160</v>
      </c>
      <c r="S3669" s="38">
        <v>23200000</v>
      </c>
      <c r="T3669" s="37">
        <v>1</v>
      </c>
      <c r="U3669" s="37">
        <v>1</v>
      </c>
      <c r="V3669" t="str">
        <f t="shared" ref="V3669" si="4476">H3669</f>
        <v>COP</v>
      </c>
    </row>
    <row r="3670" spans="1:22" x14ac:dyDescent="0.2">
      <c r="A3670" t="str">
        <f t="shared" ref="A3670" si="4477">D3670&amp;F3670&amp;E3670</f>
        <v>Servicios fabricante- Microsoft Soporte PremierMicrosoft Soporte PremierISWP</v>
      </c>
      <c r="B3670" t="str">
        <f t="shared" ref="B3670" si="4478">E3670&amp;F3670</f>
        <v>ISWPMicrosoft Soporte Premier</v>
      </c>
      <c r="D3670" t="s">
        <v>5156</v>
      </c>
      <c r="E3670" t="s">
        <v>6994</v>
      </c>
      <c r="F3670" s="37" t="s">
        <v>7648</v>
      </c>
      <c r="G3670" s="18" t="str">
        <f t="shared" ref="G3670" si="4479">D3670</f>
        <v>Servicios fabricante- Microsoft Soporte Premier</v>
      </c>
      <c r="H3670" s="18" t="s">
        <v>119</v>
      </c>
      <c r="I3670" s="37" t="s">
        <v>67</v>
      </c>
      <c r="J3670" t="s">
        <v>6995</v>
      </c>
      <c r="K3670" t="s">
        <v>65</v>
      </c>
      <c r="L3670" t="s">
        <v>3940</v>
      </c>
      <c r="M3670" t="s">
        <v>65</v>
      </c>
      <c r="N3670" s="37" t="s">
        <v>5159</v>
      </c>
      <c r="O3670" s="37" t="s">
        <v>66</v>
      </c>
      <c r="P3670" s="37" t="s">
        <v>1308</v>
      </c>
      <c r="Q3670" t="s">
        <v>6994</v>
      </c>
      <c r="R3670" t="s">
        <v>5160</v>
      </c>
      <c r="S3670" s="38">
        <v>111600000</v>
      </c>
      <c r="T3670" s="37">
        <v>1</v>
      </c>
      <c r="U3670" s="37">
        <v>1</v>
      </c>
      <c r="V3670" t="str">
        <f t="shared" ref="V3670" si="4480">H3670</f>
        <v>COP</v>
      </c>
    </row>
    <row r="3671" spans="1:22" x14ac:dyDescent="0.2">
      <c r="A3671" t="str">
        <f t="shared" ref="A3671" si="4481">D3671&amp;F3671&amp;E3671</f>
        <v>Servicios fabricante- Microsoft Soporte PremierMicrosoft Soporte PremierHUAF</v>
      </c>
      <c r="B3671" t="str">
        <f t="shared" ref="B3671" si="4482">E3671&amp;F3671</f>
        <v>HUAFMicrosoft Soporte Premier</v>
      </c>
      <c r="D3671" t="s">
        <v>5156</v>
      </c>
      <c r="E3671" t="s">
        <v>6996</v>
      </c>
      <c r="F3671" s="37" t="s">
        <v>7648</v>
      </c>
      <c r="G3671" s="18" t="str">
        <f t="shared" ref="G3671" si="4483">D3671</f>
        <v>Servicios fabricante- Microsoft Soporte Premier</v>
      </c>
      <c r="H3671" s="18" t="s">
        <v>119</v>
      </c>
      <c r="I3671" s="37" t="s">
        <v>67</v>
      </c>
      <c r="J3671" t="s">
        <v>6997</v>
      </c>
      <c r="K3671" t="s">
        <v>65</v>
      </c>
      <c r="L3671" t="s">
        <v>3940</v>
      </c>
      <c r="M3671" t="s">
        <v>65</v>
      </c>
      <c r="N3671" s="37" t="s">
        <v>5159</v>
      </c>
      <c r="O3671" s="37" t="s">
        <v>5171</v>
      </c>
      <c r="P3671" s="37" t="s">
        <v>1308</v>
      </c>
      <c r="Q3671" t="s">
        <v>6996</v>
      </c>
      <c r="R3671" t="s">
        <v>5160</v>
      </c>
      <c r="S3671" s="38">
        <v>15200000</v>
      </c>
      <c r="T3671" s="37">
        <v>1</v>
      </c>
      <c r="U3671" s="37">
        <v>1</v>
      </c>
      <c r="V3671" t="str">
        <f t="shared" ref="V3671" si="4484">H3671</f>
        <v>COP</v>
      </c>
    </row>
    <row r="3672" spans="1:22" x14ac:dyDescent="0.2">
      <c r="A3672" t="str">
        <f t="shared" ref="A3672" si="4485">D3672&amp;F3672&amp;E3672</f>
        <v>Servicios fabricante- Microsoft Soporte PremierMicrosoft Soporte PremierHESS</v>
      </c>
      <c r="B3672" t="str">
        <f t="shared" ref="B3672" si="4486">E3672&amp;F3672</f>
        <v>HESSMicrosoft Soporte Premier</v>
      </c>
      <c r="D3672" t="s">
        <v>5156</v>
      </c>
      <c r="E3672" t="s">
        <v>6998</v>
      </c>
      <c r="F3672" s="37" t="s">
        <v>7648</v>
      </c>
      <c r="G3672" s="18" t="str">
        <f t="shared" ref="G3672" si="4487">D3672</f>
        <v>Servicios fabricante- Microsoft Soporte Premier</v>
      </c>
      <c r="H3672" s="18" t="s">
        <v>119</v>
      </c>
      <c r="I3672" s="37" t="s">
        <v>67</v>
      </c>
      <c r="J3672" t="s">
        <v>6999</v>
      </c>
      <c r="K3672" t="s">
        <v>65</v>
      </c>
      <c r="L3672" t="s">
        <v>3940</v>
      </c>
      <c r="M3672" t="s">
        <v>65</v>
      </c>
      <c r="N3672" s="37" t="s">
        <v>5159</v>
      </c>
      <c r="O3672" s="37" t="s">
        <v>66</v>
      </c>
      <c r="P3672" s="37" t="s">
        <v>1308</v>
      </c>
      <c r="Q3672" t="s">
        <v>6998</v>
      </c>
      <c r="R3672" t="s">
        <v>5160</v>
      </c>
      <c r="S3672" s="38">
        <v>85600000</v>
      </c>
      <c r="T3672" s="37">
        <v>1</v>
      </c>
      <c r="U3672" s="37">
        <v>1</v>
      </c>
      <c r="V3672" t="str">
        <f t="shared" ref="V3672" si="4488">H3672</f>
        <v>COP</v>
      </c>
    </row>
    <row r="3673" spans="1:22" x14ac:dyDescent="0.2">
      <c r="A3673" t="str">
        <f t="shared" ref="A3673" si="4489">D3673&amp;F3673&amp;E3673</f>
        <v>Servicios fabricante- Microsoft Soporte PremierMicrosoft Soporte PremierHESMT</v>
      </c>
      <c r="B3673" t="str">
        <f t="shared" ref="B3673" si="4490">E3673&amp;F3673</f>
        <v>HESMTMicrosoft Soporte Premier</v>
      </c>
      <c r="D3673" t="s">
        <v>5156</v>
      </c>
      <c r="E3673" t="s">
        <v>7000</v>
      </c>
      <c r="F3673" s="37" t="s">
        <v>7648</v>
      </c>
      <c r="G3673" s="18" t="str">
        <f t="shared" ref="G3673" si="4491">D3673</f>
        <v>Servicios fabricante- Microsoft Soporte Premier</v>
      </c>
      <c r="H3673" s="18" t="s">
        <v>119</v>
      </c>
      <c r="I3673" s="37" t="s">
        <v>67</v>
      </c>
      <c r="J3673" t="s">
        <v>7001</v>
      </c>
      <c r="K3673" t="s">
        <v>65</v>
      </c>
      <c r="L3673" t="s">
        <v>3940</v>
      </c>
      <c r="M3673" t="s">
        <v>65</v>
      </c>
      <c r="N3673" s="37" t="s">
        <v>5159</v>
      </c>
      <c r="O3673" s="37" t="s">
        <v>66</v>
      </c>
      <c r="P3673" s="37" t="s">
        <v>1308</v>
      </c>
      <c r="Q3673" t="s">
        <v>7000</v>
      </c>
      <c r="R3673" t="s">
        <v>5160</v>
      </c>
      <c r="S3673" s="38">
        <v>76400000</v>
      </c>
      <c r="T3673" s="37">
        <v>1</v>
      </c>
      <c r="U3673" s="37">
        <v>1</v>
      </c>
      <c r="V3673" t="str">
        <f t="shared" ref="V3673" si="4492">H3673</f>
        <v>COP</v>
      </c>
    </row>
    <row r="3674" spans="1:22" x14ac:dyDescent="0.2">
      <c r="A3674" t="str">
        <f t="shared" ref="A3674" si="4493">D3674&amp;F3674&amp;E3674</f>
        <v>Servicios fabricante- Microsoft Soporte PremierMicrosoft Soporte PremierHAUV</v>
      </c>
      <c r="B3674" t="str">
        <f t="shared" ref="B3674" si="4494">E3674&amp;F3674</f>
        <v>HAUVMicrosoft Soporte Premier</v>
      </c>
      <c r="D3674" t="s">
        <v>5156</v>
      </c>
      <c r="E3674" t="s">
        <v>7002</v>
      </c>
      <c r="F3674" s="37" t="s">
        <v>7648</v>
      </c>
      <c r="G3674" s="18" t="str">
        <f t="shared" ref="G3674" si="4495">D3674</f>
        <v>Servicios fabricante- Microsoft Soporte Premier</v>
      </c>
      <c r="H3674" s="18" t="s">
        <v>119</v>
      </c>
      <c r="I3674" s="37" t="s">
        <v>67</v>
      </c>
      <c r="J3674" t="s">
        <v>7003</v>
      </c>
      <c r="K3674" t="s">
        <v>65</v>
      </c>
      <c r="L3674" t="s">
        <v>3940</v>
      </c>
      <c r="M3674" t="s">
        <v>65</v>
      </c>
      <c r="N3674" s="37" t="s">
        <v>5159</v>
      </c>
      <c r="O3674" s="37" t="s">
        <v>5171</v>
      </c>
      <c r="P3674" s="37" t="s">
        <v>1308</v>
      </c>
      <c r="Q3674" t="s">
        <v>7002</v>
      </c>
      <c r="R3674" t="s">
        <v>5160</v>
      </c>
      <c r="S3674" s="38">
        <v>13600000</v>
      </c>
      <c r="T3674" s="37">
        <v>1</v>
      </c>
      <c r="U3674" s="37">
        <v>1</v>
      </c>
      <c r="V3674" t="str">
        <f t="shared" ref="V3674" si="4496">H3674</f>
        <v>COP</v>
      </c>
    </row>
    <row r="3675" spans="1:22" x14ac:dyDescent="0.2">
      <c r="A3675" t="str">
        <f t="shared" ref="A3675" si="4497">D3675&amp;F3675&amp;E3675</f>
        <v>Servicios fabricante- Microsoft Soporte PremierMicrosoft Soporte PremierHAMA</v>
      </c>
      <c r="B3675" t="str">
        <f t="shared" ref="B3675" si="4498">E3675&amp;F3675</f>
        <v>HAMAMicrosoft Soporte Premier</v>
      </c>
      <c r="D3675" t="s">
        <v>5156</v>
      </c>
      <c r="E3675" t="s">
        <v>7004</v>
      </c>
      <c r="F3675" s="37" t="s">
        <v>7648</v>
      </c>
      <c r="G3675" s="18" t="str">
        <f t="shared" ref="G3675" si="4499">D3675</f>
        <v>Servicios fabricante- Microsoft Soporte Premier</v>
      </c>
      <c r="H3675" s="18" t="s">
        <v>119</v>
      </c>
      <c r="I3675" s="37" t="s">
        <v>67</v>
      </c>
      <c r="J3675" t="s">
        <v>7005</v>
      </c>
      <c r="K3675" t="s">
        <v>65</v>
      </c>
      <c r="L3675" t="s">
        <v>3940</v>
      </c>
      <c r="M3675" t="s">
        <v>65</v>
      </c>
      <c r="N3675" s="37" t="s">
        <v>5159</v>
      </c>
      <c r="O3675" s="37" t="s">
        <v>5171</v>
      </c>
      <c r="P3675" s="37" t="s">
        <v>1308</v>
      </c>
      <c r="Q3675" t="s">
        <v>7004</v>
      </c>
      <c r="R3675" t="s">
        <v>5160</v>
      </c>
      <c r="S3675" s="38">
        <v>62400000</v>
      </c>
      <c r="T3675" s="37">
        <v>1</v>
      </c>
      <c r="U3675" s="37">
        <v>1</v>
      </c>
      <c r="V3675" t="str">
        <f t="shared" ref="V3675" si="4500">H3675</f>
        <v>COP</v>
      </c>
    </row>
    <row r="3676" spans="1:22" x14ac:dyDescent="0.2">
      <c r="A3676" t="str">
        <f t="shared" ref="A3676" si="4501">D3676&amp;F3676&amp;E3676</f>
        <v>Servicios fabricante- Microsoft Soporte PremierMicrosoft Soporte PremierGLAFW</v>
      </c>
      <c r="B3676" t="str">
        <f t="shared" ref="B3676" si="4502">E3676&amp;F3676</f>
        <v>GLAFWMicrosoft Soporte Premier</v>
      </c>
      <c r="D3676" t="s">
        <v>5156</v>
      </c>
      <c r="E3676" t="s">
        <v>7006</v>
      </c>
      <c r="F3676" s="37" t="s">
        <v>7648</v>
      </c>
      <c r="G3676" s="18" t="str">
        <f t="shared" ref="G3676" si="4503">D3676</f>
        <v>Servicios fabricante- Microsoft Soporte Premier</v>
      </c>
      <c r="H3676" s="18" t="s">
        <v>119</v>
      </c>
      <c r="I3676" s="37" t="s">
        <v>67</v>
      </c>
      <c r="J3676" t="s">
        <v>7007</v>
      </c>
      <c r="K3676" t="s">
        <v>65</v>
      </c>
      <c r="L3676" t="s">
        <v>3940</v>
      </c>
      <c r="M3676" t="s">
        <v>65</v>
      </c>
      <c r="N3676" s="37" t="s">
        <v>5159</v>
      </c>
      <c r="O3676" s="37" t="s">
        <v>5171</v>
      </c>
      <c r="P3676" s="37" t="s">
        <v>1308</v>
      </c>
      <c r="Q3676" t="s">
        <v>7006</v>
      </c>
      <c r="R3676" t="s">
        <v>5160</v>
      </c>
      <c r="S3676" s="38">
        <v>62400000</v>
      </c>
      <c r="T3676" s="37">
        <v>1</v>
      </c>
      <c r="U3676" s="37">
        <v>1</v>
      </c>
      <c r="V3676" t="str">
        <f t="shared" ref="V3676" si="4504">H3676</f>
        <v>COP</v>
      </c>
    </row>
    <row r="3677" spans="1:22" x14ac:dyDescent="0.2">
      <c r="A3677" t="str">
        <f t="shared" ref="A3677" si="4505">D3677&amp;F3677&amp;E3677</f>
        <v>Servicios fabricante- Microsoft Soporte PremierMicrosoft Soporte PremierGLAFS</v>
      </c>
      <c r="B3677" t="str">
        <f t="shared" ref="B3677" si="4506">E3677&amp;F3677</f>
        <v>GLAFSMicrosoft Soporte Premier</v>
      </c>
      <c r="D3677" t="s">
        <v>5156</v>
      </c>
      <c r="E3677" t="s">
        <v>7008</v>
      </c>
      <c r="F3677" s="37" t="s">
        <v>7648</v>
      </c>
      <c r="G3677" s="18" t="str">
        <f t="shared" ref="G3677" si="4507">D3677</f>
        <v>Servicios fabricante- Microsoft Soporte Premier</v>
      </c>
      <c r="H3677" s="18" t="s">
        <v>119</v>
      </c>
      <c r="I3677" s="37" t="s">
        <v>67</v>
      </c>
      <c r="J3677" t="s">
        <v>7009</v>
      </c>
      <c r="K3677" t="s">
        <v>65</v>
      </c>
      <c r="L3677" t="s">
        <v>3940</v>
      </c>
      <c r="M3677" t="s">
        <v>65</v>
      </c>
      <c r="N3677" s="37" t="s">
        <v>5159</v>
      </c>
      <c r="O3677" s="37" t="s">
        <v>5171</v>
      </c>
      <c r="P3677" s="37" t="s">
        <v>1308</v>
      </c>
      <c r="Q3677" t="s">
        <v>7008</v>
      </c>
      <c r="R3677" t="s">
        <v>5160</v>
      </c>
      <c r="S3677" s="38">
        <v>62400000</v>
      </c>
      <c r="T3677" s="37">
        <v>1</v>
      </c>
      <c r="U3677" s="37">
        <v>1</v>
      </c>
      <c r="V3677" t="str">
        <f t="shared" ref="V3677" si="4508">H3677</f>
        <v>COP</v>
      </c>
    </row>
    <row r="3678" spans="1:22" x14ac:dyDescent="0.2">
      <c r="A3678" t="str">
        <f t="shared" ref="A3678" si="4509">D3678&amp;F3678&amp;E3678</f>
        <v>Servicios fabricante- Microsoft Soporte PremierMicrosoft Soporte PremierGLAFO</v>
      </c>
      <c r="B3678" t="str">
        <f t="shared" ref="B3678" si="4510">E3678&amp;F3678</f>
        <v>GLAFOMicrosoft Soporte Premier</v>
      </c>
      <c r="D3678" t="s">
        <v>5156</v>
      </c>
      <c r="E3678" t="s">
        <v>7010</v>
      </c>
      <c r="F3678" s="37" t="s">
        <v>7648</v>
      </c>
      <c r="G3678" s="18" t="str">
        <f t="shared" ref="G3678" si="4511">D3678</f>
        <v>Servicios fabricante- Microsoft Soporte Premier</v>
      </c>
      <c r="H3678" s="18" t="s">
        <v>119</v>
      </c>
      <c r="I3678" s="37" t="s">
        <v>67</v>
      </c>
      <c r="J3678" t="s">
        <v>7011</v>
      </c>
      <c r="K3678" t="s">
        <v>65</v>
      </c>
      <c r="L3678" t="s">
        <v>3940</v>
      </c>
      <c r="M3678" t="s">
        <v>65</v>
      </c>
      <c r="N3678" s="37" t="s">
        <v>5159</v>
      </c>
      <c r="O3678" s="37" t="s">
        <v>5171</v>
      </c>
      <c r="P3678" s="37" t="s">
        <v>1308</v>
      </c>
      <c r="Q3678" t="s">
        <v>7010</v>
      </c>
      <c r="R3678" t="s">
        <v>5160</v>
      </c>
      <c r="S3678" s="38">
        <v>62400000</v>
      </c>
      <c r="T3678" s="37">
        <v>1</v>
      </c>
      <c r="U3678" s="37">
        <v>1</v>
      </c>
      <c r="V3678" t="str">
        <f t="shared" ref="V3678" si="4512">H3678</f>
        <v>COP</v>
      </c>
    </row>
    <row r="3679" spans="1:22" x14ac:dyDescent="0.2">
      <c r="A3679" t="str">
        <f t="shared" ref="A3679" si="4513">D3679&amp;F3679&amp;E3679</f>
        <v>Servicios fabricante- Microsoft Soporte PremierMicrosoft Soporte PremierGLAFMW</v>
      </c>
      <c r="B3679" t="str">
        <f t="shared" ref="B3679" si="4514">E3679&amp;F3679</f>
        <v>GLAFMWMicrosoft Soporte Premier</v>
      </c>
      <c r="D3679" t="s">
        <v>5156</v>
      </c>
      <c r="E3679" t="s">
        <v>7012</v>
      </c>
      <c r="F3679" s="37" t="s">
        <v>7648</v>
      </c>
      <c r="G3679" s="18" t="str">
        <f t="shared" ref="G3679" si="4515">D3679</f>
        <v>Servicios fabricante- Microsoft Soporte Premier</v>
      </c>
      <c r="H3679" s="18" t="s">
        <v>119</v>
      </c>
      <c r="I3679" s="37" t="s">
        <v>67</v>
      </c>
      <c r="J3679" t="s">
        <v>7013</v>
      </c>
      <c r="K3679" t="s">
        <v>65</v>
      </c>
      <c r="L3679" t="s">
        <v>3940</v>
      </c>
      <c r="M3679" t="s">
        <v>65</v>
      </c>
      <c r="N3679" s="37" t="s">
        <v>5159</v>
      </c>
      <c r="O3679" s="37" t="s">
        <v>5171</v>
      </c>
      <c r="P3679" s="37" t="s">
        <v>1308</v>
      </c>
      <c r="Q3679" t="s">
        <v>7012</v>
      </c>
      <c r="R3679" t="s">
        <v>5160</v>
      </c>
      <c r="S3679" s="38">
        <v>62400000</v>
      </c>
      <c r="T3679" s="37">
        <v>1</v>
      </c>
      <c r="U3679" s="37">
        <v>1</v>
      </c>
      <c r="V3679" t="str">
        <f t="shared" ref="V3679" si="4516">H3679</f>
        <v>COP</v>
      </c>
    </row>
    <row r="3680" spans="1:22" x14ac:dyDescent="0.2">
      <c r="A3680" t="str">
        <f t="shared" ref="A3680" si="4517">D3680&amp;F3680&amp;E3680</f>
        <v>Servicios fabricante- Microsoft Soporte PremierMicrosoft Soporte PremierGLAFME</v>
      </c>
      <c r="B3680" t="str">
        <f t="shared" ref="B3680" si="4518">E3680&amp;F3680</f>
        <v>GLAFMEMicrosoft Soporte Premier</v>
      </c>
      <c r="D3680" t="s">
        <v>5156</v>
      </c>
      <c r="E3680" t="s">
        <v>7014</v>
      </c>
      <c r="F3680" s="37" t="s">
        <v>7648</v>
      </c>
      <c r="G3680" s="18" t="str">
        <f t="shared" ref="G3680" si="4519">D3680</f>
        <v>Servicios fabricante- Microsoft Soporte Premier</v>
      </c>
      <c r="H3680" s="18" t="s">
        <v>119</v>
      </c>
      <c r="I3680" s="37" t="s">
        <v>67</v>
      </c>
      <c r="J3680" t="s">
        <v>7015</v>
      </c>
      <c r="K3680" t="s">
        <v>65</v>
      </c>
      <c r="L3680" t="s">
        <v>3940</v>
      </c>
      <c r="M3680" t="s">
        <v>65</v>
      </c>
      <c r="N3680" s="37" t="s">
        <v>5159</v>
      </c>
      <c r="O3680" s="37" t="s">
        <v>5171</v>
      </c>
      <c r="P3680" s="37" t="s">
        <v>1308</v>
      </c>
      <c r="Q3680" t="s">
        <v>7014</v>
      </c>
      <c r="R3680" t="s">
        <v>5160</v>
      </c>
      <c r="S3680" s="38">
        <v>62400000</v>
      </c>
      <c r="T3680" s="37">
        <v>1</v>
      </c>
      <c r="U3680" s="37">
        <v>1</v>
      </c>
      <c r="V3680" t="str">
        <f t="shared" ref="V3680" si="4520">H3680</f>
        <v>COP</v>
      </c>
    </row>
    <row r="3681" spans="1:22" x14ac:dyDescent="0.2">
      <c r="A3681" t="str">
        <f t="shared" ref="A3681" si="4521">D3681&amp;F3681&amp;E3681</f>
        <v>Servicios fabricante- Microsoft Soporte PremierMicrosoft Soporte PremierGLAFDS</v>
      </c>
      <c r="B3681" t="str">
        <f t="shared" ref="B3681" si="4522">E3681&amp;F3681</f>
        <v>GLAFDSMicrosoft Soporte Premier</v>
      </c>
      <c r="D3681" t="s">
        <v>5156</v>
      </c>
      <c r="E3681" t="s">
        <v>7016</v>
      </c>
      <c r="F3681" s="37" t="s">
        <v>7648</v>
      </c>
      <c r="G3681" s="18" t="str">
        <f t="shared" ref="G3681" si="4523">D3681</f>
        <v>Servicios fabricante- Microsoft Soporte Premier</v>
      </c>
      <c r="H3681" s="18" t="s">
        <v>119</v>
      </c>
      <c r="I3681" s="37" t="s">
        <v>67</v>
      </c>
      <c r="J3681" t="s">
        <v>7017</v>
      </c>
      <c r="K3681" t="s">
        <v>65</v>
      </c>
      <c r="L3681" t="s">
        <v>3940</v>
      </c>
      <c r="M3681" t="s">
        <v>65</v>
      </c>
      <c r="N3681" s="37" t="s">
        <v>5159</v>
      </c>
      <c r="O3681" s="37" t="s">
        <v>5171</v>
      </c>
      <c r="P3681" s="37" t="s">
        <v>1308</v>
      </c>
      <c r="Q3681" t="s">
        <v>7016</v>
      </c>
      <c r="R3681" t="s">
        <v>5160</v>
      </c>
      <c r="S3681" s="38">
        <v>126800000</v>
      </c>
      <c r="T3681" s="37">
        <v>1</v>
      </c>
      <c r="U3681" s="37">
        <v>1</v>
      </c>
      <c r="V3681" t="str">
        <f t="shared" ref="V3681" si="4524">H3681</f>
        <v>COP</v>
      </c>
    </row>
    <row r="3682" spans="1:22" x14ac:dyDescent="0.2">
      <c r="A3682" t="str">
        <f t="shared" ref="A3682" si="4525">D3682&amp;F3682&amp;E3682</f>
        <v>Servicios fabricante- Microsoft Soporte PremierMicrosoft Soporte PremierGLAFDL</v>
      </c>
      <c r="B3682" t="str">
        <f t="shared" ref="B3682" si="4526">E3682&amp;F3682</f>
        <v>GLAFDLMicrosoft Soporte Premier</v>
      </c>
      <c r="D3682" t="s">
        <v>5156</v>
      </c>
      <c r="E3682" t="s">
        <v>7018</v>
      </c>
      <c r="F3682" s="37" t="s">
        <v>7648</v>
      </c>
      <c r="G3682" s="18" t="str">
        <f t="shared" ref="G3682" si="4527">D3682</f>
        <v>Servicios fabricante- Microsoft Soporte Premier</v>
      </c>
      <c r="H3682" s="18" t="s">
        <v>119</v>
      </c>
      <c r="I3682" s="37" t="s">
        <v>67</v>
      </c>
      <c r="J3682" t="s">
        <v>7019</v>
      </c>
      <c r="K3682" t="s">
        <v>65</v>
      </c>
      <c r="L3682" t="s">
        <v>3940</v>
      </c>
      <c r="M3682" t="s">
        <v>65</v>
      </c>
      <c r="N3682" s="37" t="s">
        <v>5159</v>
      </c>
      <c r="O3682" s="37" t="s">
        <v>5171</v>
      </c>
      <c r="P3682" s="37" t="s">
        <v>1308</v>
      </c>
      <c r="Q3682" t="s">
        <v>7018</v>
      </c>
      <c r="R3682" t="s">
        <v>5160</v>
      </c>
      <c r="S3682" s="38">
        <v>164800000</v>
      </c>
      <c r="T3682" s="37">
        <v>1</v>
      </c>
      <c r="U3682" s="37">
        <v>1</v>
      </c>
      <c r="V3682" t="str">
        <f t="shared" ref="V3682" si="4528">H3682</f>
        <v>COP</v>
      </c>
    </row>
    <row r="3683" spans="1:22" x14ac:dyDescent="0.2">
      <c r="A3683" t="str">
        <f t="shared" ref="A3683" si="4529">D3683&amp;F3683&amp;E3683</f>
        <v>Servicios fabricante- Microsoft Soporte PremierMicrosoft Soporte PremierGLAFDF</v>
      </c>
      <c r="B3683" t="str">
        <f t="shared" ref="B3683" si="4530">E3683&amp;F3683</f>
        <v>GLAFDFMicrosoft Soporte Premier</v>
      </c>
      <c r="D3683" t="s">
        <v>5156</v>
      </c>
      <c r="E3683" t="s">
        <v>7020</v>
      </c>
      <c r="F3683" s="37" t="s">
        <v>7648</v>
      </c>
      <c r="G3683" s="18" t="str">
        <f t="shared" ref="G3683" si="4531">D3683</f>
        <v>Servicios fabricante- Microsoft Soporte Premier</v>
      </c>
      <c r="H3683" s="18" t="s">
        <v>119</v>
      </c>
      <c r="I3683" s="37" t="s">
        <v>67</v>
      </c>
      <c r="J3683" t="s">
        <v>7021</v>
      </c>
      <c r="K3683" t="s">
        <v>65</v>
      </c>
      <c r="L3683" t="s">
        <v>3940</v>
      </c>
      <c r="M3683" t="s">
        <v>65</v>
      </c>
      <c r="N3683" s="37" t="s">
        <v>5159</v>
      </c>
      <c r="O3683" s="37" t="s">
        <v>5171</v>
      </c>
      <c r="P3683" s="37" t="s">
        <v>1308</v>
      </c>
      <c r="Q3683" t="s">
        <v>7020</v>
      </c>
      <c r="R3683" t="s">
        <v>5160</v>
      </c>
      <c r="S3683" s="38">
        <v>164800000</v>
      </c>
      <c r="T3683" s="37">
        <v>1</v>
      </c>
      <c r="U3683" s="37">
        <v>1</v>
      </c>
      <c r="V3683" t="str">
        <f t="shared" ref="V3683" si="4532">H3683</f>
        <v>COP</v>
      </c>
    </row>
    <row r="3684" spans="1:22" x14ac:dyDescent="0.2">
      <c r="A3684" t="str">
        <f t="shared" ref="A3684" si="4533">D3684&amp;F3684&amp;E3684</f>
        <v>Servicios fabricante- Microsoft Soporte PremierMicrosoft Soporte PremierGLAF9</v>
      </c>
      <c r="B3684" t="str">
        <f t="shared" ref="B3684" si="4534">E3684&amp;F3684</f>
        <v>GLAF9Microsoft Soporte Premier</v>
      </c>
      <c r="D3684" t="s">
        <v>5156</v>
      </c>
      <c r="E3684" t="s">
        <v>7022</v>
      </c>
      <c r="F3684" s="37" t="s">
        <v>7648</v>
      </c>
      <c r="G3684" s="18" t="str">
        <f t="shared" ref="G3684" si="4535">D3684</f>
        <v>Servicios fabricante- Microsoft Soporte Premier</v>
      </c>
      <c r="H3684" s="18" t="s">
        <v>119</v>
      </c>
      <c r="I3684" s="37" t="s">
        <v>67</v>
      </c>
      <c r="J3684" t="s">
        <v>7023</v>
      </c>
      <c r="K3684" t="s">
        <v>65</v>
      </c>
      <c r="L3684" t="s">
        <v>3940</v>
      </c>
      <c r="M3684" t="s">
        <v>65</v>
      </c>
      <c r="N3684" s="37" t="s">
        <v>5159</v>
      </c>
      <c r="O3684" s="37" t="s">
        <v>66</v>
      </c>
      <c r="P3684" s="37" t="s">
        <v>1308</v>
      </c>
      <c r="Q3684" t="s">
        <v>7022</v>
      </c>
      <c r="R3684" t="s">
        <v>5160</v>
      </c>
      <c r="S3684" s="38">
        <v>62400000</v>
      </c>
      <c r="T3684" s="37">
        <v>1</v>
      </c>
      <c r="U3684" s="37">
        <v>1</v>
      </c>
      <c r="V3684" t="str">
        <f t="shared" ref="V3684" si="4536">H3684</f>
        <v>COP</v>
      </c>
    </row>
    <row r="3685" spans="1:22" x14ac:dyDescent="0.2">
      <c r="A3685" t="str">
        <f t="shared" ref="A3685" si="4537">D3685&amp;F3685&amp;E3685</f>
        <v>Servicios fabricante- Microsoft Soporte PremierMicrosoft Soporte PremierGLAF8</v>
      </c>
      <c r="B3685" t="str">
        <f t="shared" ref="B3685" si="4538">E3685&amp;F3685</f>
        <v>GLAF8Microsoft Soporte Premier</v>
      </c>
      <c r="D3685" t="s">
        <v>5156</v>
      </c>
      <c r="E3685" t="s">
        <v>7024</v>
      </c>
      <c r="F3685" s="37" t="s">
        <v>7648</v>
      </c>
      <c r="G3685" s="18" t="str">
        <f t="shared" ref="G3685" si="4539">D3685</f>
        <v>Servicios fabricante- Microsoft Soporte Premier</v>
      </c>
      <c r="H3685" s="18" t="s">
        <v>119</v>
      </c>
      <c r="I3685" s="37" t="s">
        <v>67</v>
      </c>
      <c r="J3685" t="s">
        <v>7025</v>
      </c>
      <c r="K3685" t="s">
        <v>65</v>
      </c>
      <c r="L3685" t="s">
        <v>3940</v>
      </c>
      <c r="M3685" t="s">
        <v>65</v>
      </c>
      <c r="N3685" s="37" t="s">
        <v>5159</v>
      </c>
      <c r="O3685" s="37" t="s">
        <v>66</v>
      </c>
      <c r="P3685" s="37" t="s">
        <v>1308</v>
      </c>
      <c r="Q3685" t="s">
        <v>7024</v>
      </c>
      <c r="R3685" t="s">
        <v>5160</v>
      </c>
      <c r="S3685" s="38">
        <v>62400000</v>
      </c>
      <c r="T3685" s="37">
        <v>1</v>
      </c>
      <c r="U3685" s="37">
        <v>1</v>
      </c>
      <c r="V3685" t="str">
        <f t="shared" ref="V3685" si="4540">H3685</f>
        <v>COP</v>
      </c>
    </row>
    <row r="3686" spans="1:22" x14ac:dyDescent="0.2">
      <c r="A3686" t="str">
        <f t="shared" ref="A3686" si="4541">D3686&amp;F3686&amp;E3686</f>
        <v>Servicios fabricante- Microsoft Soporte PremierMicrosoft Soporte PremierGLAF7</v>
      </c>
      <c r="B3686" t="str">
        <f t="shared" ref="B3686" si="4542">E3686&amp;F3686</f>
        <v>GLAF7Microsoft Soporte Premier</v>
      </c>
      <c r="D3686" t="s">
        <v>5156</v>
      </c>
      <c r="E3686" t="s">
        <v>7026</v>
      </c>
      <c r="F3686" s="37" t="s">
        <v>7648</v>
      </c>
      <c r="G3686" s="18" t="str">
        <f t="shared" ref="G3686" si="4543">D3686</f>
        <v>Servicios fabricante- Microsoft Soporte Premier</v>
      </c>
      <c r="H3686" s="18" t="s">
        <v>119</v>
      </c>
      <c r="I3686" s="37" t="s">
        <v>67</v>
      </c>
      <c r="J3686" t="s">
        <v>7027</v>
      </c>
      <c r="K3686" t="s">
        <v>65</v>
      </c>
      <c r="L3686" t="s">
        <v>3940</v>
      </c>
      <c r="M3686" t="s">
        <v>65</v>
      </c>
      <c r="N3686" s="37" t="s">
        <v>5159</v>
      </c>
      <c r="O3686" s="37" t="s">
        <v>66</v>
      </c>
      <c r="P3686" s="37" t="s">
        <v>1308</v>
      </c>
      <c r="Q3686" t="s">
        <v>7026</v>
      </c>
      <c r="R3686" t="s">
        <v>5160</v>
      </c>
      <c r="S3686" s="38">
        <v>62400000</v>
      </c>
      <c r="T3686" s="37">
        <v>1</v>
      </c>
      <c r="U3686" s="37">
        <v>1</v>
      </c>
      <c r="V3686" t="str">
        <f t="shared" ref="V3686" si="4544">H3686</f>
        <v>COP</v>
      </c>
    </row>
    <row r="3687" spans="1:22" x14ac:dyDescent="0.2">
      <c r="A3687" t="str">
        <f t="shared" ref="A3687" si="4545">D3687&amp;F3687&amp;E3687</f>
        <v>Servicios fabricante- Microsoft Soporte PremierMicrosoft Soporte PremierGLAF6</v>
      </c>
      <c r="B3687" t="str">
        <f t="shared" ref="B3687" si="4546">E3687&amp;F3687</f>
        <v>GLAF6Microsoft Soporte Premier</v>
      </c>
      <c r="D3687" t="s">
        <v>5156</v>
      </c>
      <c r="E3687" t="s">
        <v>7028</v>
      </c>
      <c r="F3687" s="37" t="s">
        <v>7648</v>
      </c>
      <c r="G3687" s="18" t="str">
        <f t="shared" ref="G3687" si="4547">D3687</f>
        <v>Servicios fabricante- Microsoft Soporte Premier</v>
      </c>
      <c r="H3687" s="18" t="s">
        <v>119</v>
      </c>
      <c r="I3687" s="37" t="s">
        <v>67</v>
      </c>
      <c r="J3687" t="s">
        <v>7029</v>
      </c>
      <c r="K3687" t="s">
        <v>65</v>
      </c>
      <c r="L3687" t="s">
        <v>3940</v>
      </c>
      <c r="M3687" t="s">
        <v>65</v>
      </c>
      <c r="N3687" s="37" t="s">
        <v>5159</v>
      </c>
      <c r="O3687" s="37" t="s">
        <v>66</v>
      </c>
      <c r="P3687" s="37" t="s">
        <v>1308</v>
      </c>
      <c r="Q3687" t="s">
        <v>7028</v>
      </c>
      <c r="R3687" t="s">
        <v>5160</v>
      </c>
      <c r="S3687" s="38">
        <v>62400000</v>
      </c>
      <c r="T3687" s="37">
        <v>1</v>
      </c>
      <c r="U3687" s="37">
        <v>1</v>
      </c>
      <c r="V3687" t="str">
        <f t="shared" ref="V3687" si="4548">H3687</f>
        <v>COP</v>
      </c>
    </row>
    <row r="3688" spans="1:22" x14ac:dyDescent="0.2">
      <c r="A3688" t="str">
        <f t="shared" ref="A3688" si="4549">D3688&amp;F3688&amp;E3688</f>
        <v>Servicios fabricante- Microsoft Soporte PremierMicrosoft Soporte PremierGLAF5</v>
      </c>
      <c r="B3688" t="str">
        <f t="shared" ref="B3688" si="4550">E3688&amp;F3688</f>
        <v>GLAF5Microsoft Soporte Premier</v>
      </c>
      <c r="D3688" t="s">
        <v>5156</v>
      </c>
      <c r="E3688" t="s">
        <v>7030</v>
      </c>
      <c r="F3688" s="37" t="s">
        <v>7648</v>
      </c>
      <c r="G3688" s="18" t="str">
        <f t="shared" ref="G3688" si="4551">D3688</f>
        <v>Servicios fabricante- Microsoft Soporte Premier</v>
      </c>
      <c r="H3688" s="18" t="s">
        <v>119</v>
      </c>
      <c r="I3688" s="37" t="s">
        <v>67</v>
      </c>
      <c r="J3688" t="s">
        <v>7031</v>
      </c>
      <c r="K3688" t="s">
        <v>65</v>
      </c>
      <c r="L3688" t="s">
        <v>3940</v>
      </c>
      <c r="M3688" t="s">
        <v>65</v>
      </c>
      <c r="N3688" s="37" t="s">
        <v>5159</v>
      </c>
      <c r="O3688" s="37" t="s">
        <v>66</v>
      </c>
      <c r="P3688" s="37" t="s">
        <v>1308</v>
      </c>
      <c r="Q3688" t="s">
        <v>7030</v>
      </c>
      <c r="R3688" t="s">
        <v>5160</v>
      </c>
      <c r="S3688" s="38">
        <v>62400000</v>
      </c>
      <c r="T3688" s="37">
        <v>1</v>
      </c>
      <c r="U3688" s="37">
        <v>1</v>
      </c>
      <c r="V3688" t="str">
        <f t="shared" ref="V3688" si="4552">H3688</f>
        <v>COP</v>
      </c>
    </row>
    <row r="3689" spans="1:22" x14ac:dyDescent="0.2">
      <c r="A3689" t="str">
        <f t="shared" ref="A3689" si="4553">D3689&amp;F3689&amp;E3689</f>
        <v>Servicios fabricante- Microsoft Soporte PremierMicrosoft Soporte PremierGLAF4</v>
      </c>
      <c r="B3689" t="str">
        <f t="shared" ref="B3689" si="4554">E3689&amp;F3689</f>
        <v>GLAF4Microsoft Soporte Premier</v>
      </c>
      <c r="D3689" t="s">
        <v>5156</v>
      </c>
      <c r="E3689" t="s">
        <v>7032</v>
      </c>
      <c r="F3689" s="37" t="s">
        <v>7648</v>
      </c>
      <c r="G3689" s="18" t="str">
        <f t="shared" ref="G3689" si="4555">D3689</f>
        <v>Servicios fabricante- Microsoft Soporte Premier</v>
      </c>
      <c r="H3689" s="18" t="s">
        <v>119</v>
      </c>
      <c r="I3689" s="37" t="s">
        <v>67</v>
      </c>
      <c r="J3689" t="s">
        <v>7033</v>
      </c>
      <c r="K3689" t="s">
        <v>65</v>
      </c>
      <c r="L3689" t="s">
        <v>3940</v>
      </c>
      <c r="M3689" t="s">
        <v>65</v>
      </c>
      <c r="N3689" s="37" t="s">
        <v>5159</v>
      </c>
      <c r="O3689" s="37" t="s">
        <v>66</v>
      </c>
      <c r="P3689" s="37" t="s">
        <v>1308</v>
      </c>
      <c r="Q3689" t="s">
        <v>7032</v>
      </c>
      <c r="R3689" t="s">
        <v>5160</v>
      </c>
      <c r="S3689" s="38">
        <v>62400000</v>
      </c>
      <c r="T3689" s="37">
        <v>1</v>
      </c>
      <c r="U3689" s="37">
        <v>1</v>
      </c>
      <c r="V3689" t="str">
        <f t="shared" ref="V3689" si="4556">H3689</f>
        <v>COP</v>
      </c>
    </row>
    <row r="3690" spans="1:22" x14ac:dyDescent="0.2">
      <c r="A3690" t="str">
        <f t="shared" ref="A3690" si="4557">D3690&amp;F3690&amp;E3690</f>
        <v>Servicios fabricante- Microsoft Soporte PremierMicrosoft Soporte PremierGLAF3</v>
      </c>
      <c r="B3690" t="str">
        <f t="shared" ref="B3690" si="4558">E3690&amp;F3690</f>
        <v>GLAF3Microsoft Soporte Premier</v>
      </c>
      <c r="D3690" t="s">
        <v>5156</v>
      </c>
      <c r="E3690" t="s">
        <v>7034</v>
      </c>
      <c r="F3690" s="37" t="s">
        <v>7648</v>
      </c>
      <c r="G3690" s="18" t="str">
        <f t="shared" ref="G3690" si="4559">D3690</f>
        <v>Servicios fabricante- Microsoft Soporte Premier</v>
      </c>
      <c r="H3690" s="18" t="s">
        <v>119</v>
      </c>
      <c r="I3690" s="37" t="s">
        <v>67</v>
      </c>
      <c r="J3690" t="s">
        <v>7035</v>
      </c>
      <c r="K3690" t="s">
        <v>65</v>
      </c>
      <c r="L3690" t="s">
        <v>3940</v>
      </c>
      <c r="M3690" t="s">
        <v>65</v>
      </c>
      <c r="N3690" s="37" t="s">
        <v>5159</v>
      </c>
      <c r="O3690" s="37" t="s">
        <v>66</v>
      </c>
      <c r="P3690" s="37" t="s">
        <v>1308</v>
      </c>
      <c r="Q3690" t="s">
        <v>7034</v>
      </c>
      <c r="R3690" t="s">
        <v>5160</v>
      </c>
      <c r="S3690" s="38">
        <v>62400000</v>
      </c>
      <c r="T3690" s="37">
        <v>1</v>
      </c>
      <c r="U3690" s="37">
        <v>1</v>
      </c>
      <c r="V3690" t="str">
        <f t="shared" ref="V3690" si="4560">H3690</f>
        <v>COP</v>
      </c>
    </row>
    <row r="3691" spans="1:22" x14ac:dyDescent="0.2">
      <c r="A3691" t="str">
        <f t="shared" ref="A3691" si="4561">D3691&amp;F3691&amp;E3691</f>
        <v>Servicios fabricante- Microsoft Soporte PremierMicrosoft Soporte PremierGLAF2</v>
      </c>
      <c r="B3691" t="str">
        <f t="shared" ref="B3691" si="4562">E3691&amp;F3691</f>
        <v>GLAF2Microsoft Soporte Premier</v>
      </c>
      <c r="D3691" t="s">
        <v>5156</v>
      </c>
      <c r="E3691" t="s">
        <v>7036</v>
      </c>
      <c r="F3691" s="37" t="s">
        <v>7648</v>
      </c>
      <c r="G3691" s="18" t="str">
        <f t="shared" ref="G3691" si="4563">D3691</f>
        <v>Servicios fabricante- Microsoft Soporte Premier</v>
      </c>
      <c r="H3691" s="18" t="s">
        <v>119</v>
      </c>
      <c r="I3691" s="37" t="s">
        <v>67</v>
      </c>
      <c r="J3691" t="s">
        <v>7037</v>
      </c>
      <c r="K3691" t="s">
        <v>65</v>
      </c>
      <c r="L3691" t="s">
        <v>3940</v>
      </c>
      <c r="M3691" t="s">
        <v>65</v>
      </c>
      <c r="N3691" s="37" t="s">
        <v>5159</v>
      </c>
      <c r="O3691" s="37" t="s">
        <v>66</v>
      </c>
      <c r="P3691" s="37" t="s">
        <v>1308</v>
      </c>
      <c r="Q3691" t="s">
        <v>7036</v>
      </c>
      <c r="R3691" t="s">
        <v>5160</v>
      </c>
      <c r="S3691" s="38">
        <v>62400000</v>
      </c>
      <c r="T3691" s="37">
        <v>1</v>
      </c>
      <c r="U3691" s="37">
        <v>1</v>
      </c>
      <c r="V3691" t="str">
        <f t="shared" ref="V3691" si="4564">H3691</f>
        <v>COP</v>
      </c>
    </row>
    <row r="3692" spans="1:22" x14ac:dyDescent="0.2">
      <c r="A3692" t="str">
        <f t="shared" ref="A3692" si="4565">D3692&amp;F3692&amp;E3692</f>
        <v>Servicios fabricante- Microsoft Soporte PremierMicrosoft Soporte PremierGLAF16</v>
      </c>
      <c r="B3692" t="str">
        <f t="shared" ref="B3692" si="4566">E3692&amp;F3692</f>
        <v>GLAF16Microsoft Soporte Premier</v>
      </c>
      <c r="D3692" t="s">
        <v>5156</v>
      </c>
      <c r="E3692" t="s">
        <v>7038</v>
      </c>
      <c r="F3692" s="37" t="s">
        <v>7648</v>
      </c>
      <c r="G3692" s="18" t="str">
        <f t="shared" ref="G3692" si="4567">D3692</f>
        <v>Servicios fabricante- Microsoft Soporte Premier</v>
      </c>
      <c r="H3692" s="18" t="s">
        <v>119</v>
      </c>
      <c r="I3692" s="37" t="s">
        <v>67</v>
      </c>
      <c r="J3692" t="s">
        <v>7039</v>
      </c>
      <c r="K3692" t="s">
        <v>65</v>
      </c>
      <c r="L3692" t="s">
        <v>3940</v>
      </c>
      <c r="M3692" t="s">
        <v>65</v>
      </c>
      <c r="N3692" s="37" t="s">
        <v>5159</v>
      </c>
      <c r="O3692" s="37" t="s">
        <v>66</v>
      </c>
      <c r="P3692" s="37" t="s">
        <v>1308</v>
      </c>
      <c r="Q3692" t="s">
        <v>7038</v>
      </c>
      <c r="R3692" t="s">
        <v>5160</v>
      </c>
      <c r="S3692" s="38">
        <v>62400000</v>
      </c>
      <c r="T3692" s="37">
        <v>1</v>
      </c>
      <c r="U3692" s="37">
        <v>1</v>
      </c>
      <c r="V3692" t="str">
        <f t="shared" ref="V3692" si="4568">H3692</f>
        <v>COP</v>
      </c>
    </row>
    <row r="3693" spans="1:22" x14ac:dyDescent="0.2">
      <c r="A3693" t="str">
        <f t="shared" ref="A3693" si="4569">D3693&amp;F3693&amp;E3693</f>
        <v>Servicios fabricante- Microsoft Soporte PremierMicrosoft Soporte PremierGLAF15</v>
      </c>
      <c r="B3693" t="str">
        <f t="shared" ref="B3693" si="4570">E3693&amp;F3693</f>
        <v>GLAF15Microsoft Soporte Premier</v>
      </c>
      <c r="D3693" t="s">
        <v>5156</v>
      </c>
      <c r="E3693" t="s">
        <v>7040</v>
      </c>
      <c r="F3693" s="37" t="s">
        <v>7648</v>
      </c>
      <c r="G3693" s="18" t="str">
        <f t="shared" ref="G3693" si="4571">D3693</f>
        <v>Servicios fabricante- Microsoft Soporte Premier</v>
      </c>
      <c r="H3693" s="18" t="s">
        <v>119</v>
      </c>
      <c r="I3693" s="37" t="s">
        <v>67</v>
      </c>
      <c r="J3693" t="s">
        <v>7041</v>
      </c>
      <c r="K3693" t="s">
        <v>65</v>
      </c>
      <c r="L3693" t="s">
        <v>3940</v>
      </c>
      <c r="M3693" t="s">
        <v>65</v>
      </c>
      <c r="N3693" s="37" t="s">
        <v>5159</v>
      </c>
      <c r="O3693" s="37" t="s">
        <v>66</v>
      </c>
      <c r="P3693" s="37" t="s">
        <v>1308</v>
      </c>
      <c r="Q3693" t="s">
        <v>7040</v>
      </c>
      <c r="R3693" t="s">
        <v>5160</v>
      </c>
      <c r="S3693" s="38">
        <v>62400000</v>
      </c>
      <c r="T3693" s="37">
        <v>1</v>
      </c>
      <c r="U3693" s="37">
        <v>1</v>
      </c>
      <c r="V3693" t="str">
        <f t="shared" ref="V3693" si="4572">H3693</f>
        <v>COP</v>
      </c>
    </row>
    <row r="3694" spans="1:22" x14ac:dyDescent="0.2">
      <c r="A3694" t="str">
        <f t="shared" ref="A3694" si="4573">D3694&amp;F3694&amp;E3694</f>
        <v>Servicios fabricante- Microsoft Soporte PremierMicrosoft Soporte PremierGLAF14</v>
      </c>
      <c r="B3694" t="str">
        <f t="shared" ref="B3694" si="4574">E3694&amp;F3694</f>
        <v>GLAF14Microsoft Soporte Premier</v>
      </c>
      <c r="D3694" t="s">
        <v>5156</v>
      </c>
      <c r="E3694" t="s">
        <v>7042</v>
      </c>
      <c r="F3694" s="37" t="s">
        <v>7648</v>
      </c>
      <c r="G3694" s="18" t="str">
        <f t="shared" ref="G3694" si="4575">D3694</f>
        <v>Servicios fabricante- Microsoft Soporte Premier</v>
      </c>
      <c r="H3694" s="18" t="s">
        <v>119</v>
      </c>
      <c r="I3694" s="37" t="s">
        <v>67</v>
      </c>
      <c r="J3694" t="s">
        <v>7043</v>
      </c>
      <c r="K3694" t="s">
        <v>65</v>
      </c>
      <c r="L3694" t="s">
        <v>3940</v>
      </c>
      <c r="M3694" t="s">
        <v>65</v>
      </c>
      <c r="N3694" s="37" t="s">
        <v>5159</v>
      </c>
      <c r="O3694" s="37" t="s">
        <v>66</v>
      </c>
      <c r="P3694" s="37" t="s">
        <v>1308</v>
      </c>
      <c r="Q3694" t="s">
        <v>7042</v>
      </c>
      <c r="R3694" t="s">
        <v>5160</v>
      </c>
      <c r="S3694" s="38">
        <v>62400000</v>
      </c>
      <c r="T3694" s="37">
        <v>1</v>
      </c>
      <c r="U3694" s="37">
        <v>1</v>
      </c>
      <c r="V3694" t="str">
        <f t="shared" ref="V3694" si="4576">H3694</f>
        <v>COP</v>
      </c>
    </row>
    <row r="3695" spans="1:22" x14ac:dyDescent="0.2">
      <c r="A3695" t="str">
        <f t="shared" ref="A3695" si="4577">D3695&amp;F3695&amp;E3695</f>
        <v>Servicios fabricante- Microsoft Soporte PremierMicrosoft Soporte PremierGLAF13</v>
      </c>
      <c r="B3695" t="str">
        <f t="shared" ref="B3695" si="4578">E3695&amp;F3695</f>
        <v>GLAF13Microsoft Soporte Premier</v>
      </c>
      <c r="D3695" t="s">
        <v>5156</v>
      </c>
      <c r="E3695" t="s">
        <v>7044</v>
      </c>
      <c r="F3695" s="37" t="s">
        <v>7648</v>
      </c>
      <c r="G3695" s="18" t="str">
        <f t="shared" ref="G3695" si="4579">D3695</f>
        <v>Servicios fabricante- Microsoft Soporte Premier</v>
      </c>
      <c r="H3695" s="18" t="s">
        <v>119</v>
      </c>
      <c r="I3695" s="37" t="s">
        <v>67</v>
      </c>
      <c r="J3695" t="s">
        <v>7045</v>
      </c>
      <c r="K3695" t="s">
        <v>65</v>
      </c>
      <c r="L3695" t="s">
        <v>3940</v>
      </c>
      <c r="M3695" t="s">
        <v>65</v>
      </c>
      <c r="N3695" s="37" t="s">
        <v>5159</v>
      </c>
      <c r="O3695" s="37" t="s">
        <v>66</v>
      </c>
      <c r="P3695" s="37" t="s">
        <v>1308</v>
      </c>
      <c r="Q3695" t="s">
        <v>7044</v>
      </c>
      <c r="R3695" t="s">
        <v>5160</v>
      </c>
      <c r="S3695" s="38">
        <v>62400000</v>
      </c>
      <c r="T3695" s="37">
        <v>1</v>
      </c>
      <c r="U3695" s="37">
        <v>1</v>
      </c>
      <c r="V3695" t="str">
        <f t="shared" ref="V3695" si="4580">H3695</f>
        <v>COP</v>
      </c>
    </row>
    <row r="3696" spans="1:22" x14ac:dyDescent="0.2">
      <c r="A3696" t="str">
        <f t="shared" ref="A3696" si="4581">D3696&amp;F3696&amp;E3696</f>
        <v>Servicios fabricante- Microsoft Soporte PremierMicrosoft Soporte PremierGLAF12</v>
      </c>
      <c r="B3696" t="str">
        <f t="shared" ref="B3696" si="4582">E3696&amp;F3696</f>
        <v>GLAF12Microsoft Soporte Premier</v>
      </c>
      <c r="D3696" t="s">
        <v>5156</v>
      </c>
      <c r="E3696" t="s">
        <v>7046</v>
      </c>
      <c r="F3696" s="37" t="s">
        <v>7648</v>
      </c>
      <c r="G3696" s="18" t="str">
        <f t="shared" ref="G3696" si="4583">D3696</f>
        <v>Servicios fabricante- Microsoft Soporte Premier</v>
      </c>
      <c r="H3696" s="18" t="s">
        <v>119</v>
      </c>
      <c r="I3696" s="37" t="s">
        <v>67</v>
      </c>
      <c r="J3696" t="s">
        <v>7047</v>
      </c>
      <c r="K3696" t="s">
        <v>65</v>
      </c>
      <c r="L3696" t="s">
        <v>3940</v>
      </c>
      <c r="M3696" t="s">
        <v>65</v>
      </c>
      <c r="N3696" s="37" t="s">
        <v>5159</v>
      </c>
      <c r="O3696" s="37" t="s">
        <v>66</v>
      </c>
      <c r="P3696" s="37" t="s">
        <v>1308</v>
      </c>
      <c r="Q3696" t="s">
        <v>7046</v>
      </c>
      <c r="R3696" t="s">
        <v>5160</v>
      </c>
      <c r="S3696" s="38">
        <v>62400000</v>
      </c>
      <c r="T3696" s="37">
        <v>1</v>
      </c>
      <c r="U3696" s="37">
        <v>1</v>
      </c>
      <c r="V3696" t="str">
        <f t="shared" ref="V3696" si="4584">H3696</f>
        <v>COP</v>
      </c>
    </row>
    <row r="3697" spans="1:22" x14ac:dyDescent="0.2">
      <c r="A3697" t="str">
        <f t="shared" ref="A3697" si="4585">D3697&amp;F3697&amp;E3697</f>
        <v>Servicios fabricante- Microsoft Soporte PremierMicrosoft Soporte PremierGLAF11</v>
      </c>
      <c r="B3697" t="str">
        <f t="shared" ref="B3697" si="4586">E3697&amp;F3697</f>
        <v>GLAF11Microsoft Soporte Premier</v>
      </c>
      <c r="D3697" t="s">
        <v>5156</v>
      </c>
      <c r="E3697" t="s">
        <v>7048</v>
      </c>
      <c r="F3697" s="37" t="s">
        <v>7648</v>
      </c>
      <c r="G3697" s="18" t="str">
        <f t="shared" ref="G3697" si="4587">D3697</f>
        <v>Servicios fabricante- Microsoft Soporte Premier</v>
      </c>
      <c r="H3697" s="18" t="s">
        <v>119</v>
      </c>
      <c r="I3697" s="37" t="s">
        <v>67</v>
      </c>
      <c r="J3697" t="s">
        <v>7049</v>
      </c>
      <c r="K3697" t="s">
        <v>65</v>
      </c>
      <c r="L3697" t="s">
        <v>3940</v>
      </c>
      <c r="M3697" t="s">
        <v>65</v>
      </c>
      <c r="N3697" s="37" t="s">
        <v>5159</v>
      </c>
      <c r="O3697" s="37" t="s">
        <v>66</v>
      </c>
      <c r="P3697" s="37" t="s">
        <v>1308</v>
      </c>
      <c r="Q3697" t="s">
        <v>7048</v>
      </c>
      <c r="R3697" t="s">
        <v>5160</v>
      </c>
      <c r="S3697" s="38">
        <v>62400000</v>
      </c>
      <c r="T3697" s="37">
        <v>1</v>
      </c>
      <c r="U3697" s="37">
        <v>1</v>
      </c>
      <c r="V3697" t="str">
        <f t="shared" ref="V3697" si="4588">H3697</f>
        <v>COP</v>
      </c>
    </row>
    <row r="3698" spans="1:22" x14ac:dyDescent="0.2">
      <c r="A3698" t="str">
        <f t="shared" ref="A3698" si="4589">D3698&amp;F3698&amp;E3698</f>
        <v>Servicios fabricante- Microsoft Soporte PremierMicrosoft Soporte PremierGLAF10</v>
      </c>
      <c r="B3698" t="str">
        <f t="shared" ref="B3698" si="4590">E3698&amp;F3698</f>
        <v>GLAF10Microsoft Soporte Premier</v>
      </c>
      <c r="D3698" t="s">
        <v>5156</v>
      </c>
      <c r="E3698" t="s">
        <v>7050</v>
      </c>
      <c r="F3698" s="37" t="s">
        <v>7648</v>
      </c>
      <c r="G3698" s="18" t="str">
        <f t="shared" ref="G3698" si="4591">D3698</f>
        <v>Servicios fabricante- Microsoft Soporte Premier</v>
      </c>
      <c r="H3698" s="18" t="s">
        <v>119</v>
      </c>
      <c r="I3698" s="37" t="s">
        <v>67</v>
      </c>
      <c r="J3698" t="s">
        <v>7051</v>
      </c>
      <c r="K3698" t="s">
        <v>65</v>
      </c>
      <c r="L3698" t="s">
        <v>3940</v>
      </c>
      <c r="M3698" t="s">
        <v>65</v>
      </c>
      <c r="N3698" s="37" t="s">
        <v>5159</v>
      </c>
      <c r="O3698" s="37" t="s">
        <v>66</v>
      </c>
      <c r="P3698" s="37" t="s">
        <v>1308</v>
      </c>
      <c r="Q3698" t="s">
        <v>7050</v>
      </c>
      <c r="R3698" t="s">
        <v>5160</v>
      </c>
      <c r="S3698" s="38">
        <v>62400000</v>
      </c>
      <c r="T3698" s="37">
        <v>1</v>
      </c>
      <c r="U3698" s="37">
        <v>1</v>
      </c>
      <c r="V3698" t="str">
        <f t="shared" ref="V3698" si="4592">H3698</f>
        <v>COP</v>
      </c>
    </row>
    <row r="3699" spans="1:22" x14ac:dyDescent="0.2">
      <c r="A3699" t="str">
        <f t="shared" ref="A3699" si="4593">D3699&amp;F3699&amp;E3699</f>
        <v>Servicios fabricante- Microsoft Soporte PremierMicrosoft Soporte PremierGLAF1</v>
      </c>
      <c r="B3699" t="str">
        <f t="shared" ref="B3699" si="4594">E3699&amp;F3699</f>
        <v>GLAF1Microsoft Soporte Premier</v>
      </c>
      <c r="D3699" t="s">
        <v>5156</v>
      </c>
      <c r="E3699" t="s">
        <v>7052</v>
      </c>
      <c r="F3699" s="37" t="s">
        <v>7648</v>
      </c>
      <c r="G3699" s="18" t="str">
        <f t="shared" ref="G3699" si="4595">D3699</f>
        <v>Servicios fabricante- Microsoft Soporte Premier</v>
      </c>
      <c r="H3699" s="18" t="s">
        <v>119</v>
      </c>
      <c r="I3699" s="37" t="s">
        <v>67</v>
      </c>
      <c r="J3699" t="s">
        <v>7053</v>
      </c>
      <c r="K3699" t="s">
        <v>65</v>
      </c>
      <c r="L3699" t="s">
        <v>3940</v>
      </c>
      <c r="M3699" t="s">
        <v>65</v>
      </c>
      <c r="N3699" s="37" t="s">
        <v>5159</v>
      </c>
      <c r="O3699" s="37" t="s">
        <v>66</v>
      </c>
      <c r="P3699" s="37" t="s">
        <v>1308</v>
      </c>
      <c r="Q3699" t="s">
        <v>7052</v>
      </c>
      <c r="R3699" t="s">
        <v>5160</v>
      </c>
      <c r="S3699" s="38">
        <v>62400000</v>
      </c>
      <c r="T3699" s="37">
        <v>1</v>
      </c>
      <c r="U3699" s="37">
        <v>1</v>
      </c>
      <c r="V3699" t="str">
        <f t="shared" ref="V3699" si="4596">H3699</f>
        <v>COP</v>
      </c>
    </row>
    <row r="3700" spans="1:22" x14ac:dyDescent="0.2">
      <c r="A3700" t="str">
        <f t="shared" ref="A3700" si="4597">D3700&amp;F3700&amp;E3700</f>
        <v>Servicios fabricante- Microsoft Soporte PremierMicrosoft Soporte PremierFDHN5</v>
      </c>
      <c r="B3700" t="str">
        <f t="shared" ref="B3700" si="4598">E3700&amp;F3700</f>
        <v>FDHN5Microsoft Soporte Premier</v>
      </c>
      <c r="D3700" t="s">
        <v>5156</v>
      </c>
      <c r="E3700" t="s">
        <v>7054</v>
      </c>
      <c r="F3700" s="37" t="s">
        <v>7648</v>
      </c>
      <c r="G3700" s="18" t="str">
        <f t="shared" ref="G3700" si="4599">D3700</f>
        <v>Servicios fabricante- Microsoft Soporte Premier</v>
      </c>
      <c r="H3700" s="18" t="s">
        <v>119</v>
      </c>
      <c r="I3700" s="37" t="s">
        <v>67</v>
      </c>
      <c r="J3700" t="s">
        <v>7055</v>
      </c>
      <c r="K3700" t="s">
        <v>5386</v>
      </c>
      <c r="L3700" t="s">
        <v>3940</v>
      </c>
      <c r="M3700" t="s">
        <v>65</v>
      </c>
      <c r="N3700" s="37" t="s">
        <v>5159</v>
      </c>
      <c r="O3700" s="37" t="s">
        <v>5171</v>
      </c>
      <c r="P3700" s="37" t="s">
        <v>1308</v>
      </c>
      <c r="Q3700" t="s">
        <v>7054</v>
      </c>
      <c r="R3700" t="s">
        <v>5160</v>
      </c>
      <c r="S3700" s="38">
        <v>1506070896</v>
      </c>
      <c r="T3700" s="37">
        <v>1</v>
      </c>
      <c r="U3700" s="37">
        <v>1</v>
      </c>
      <c r="V3700" t="str">
        <f t="shared" ref="V3700" si="4600">H3700</f>
        <v>COP</v>
      </c>
    </row>
    <row r="3701" spans="1:22" x14ac:dyDescent="0.2">
      <c r="A3701" t="str">
        <f t="shared" ref="A3701" si="4601">D3701&amp;F3701&amp;E3701</f>
        <v>Servicios fabricante- Microsoft Soporte PremierMicrosoft Soporte PremierFDHN4</v>
      </c>
      <c r="B3701" t="str">
        <f t="shared" ref="B3701" si="4602">E3701&amp;F3701</f>
        <v>FDHN4Microsoft Soporte Premier</v>
      </c>
      <c r="D3701" t="s">
        <v>5156</v>
      </c>
      <c r="E3701" t="s">
        <v>7056</v>
      </c>
      <c r="F3701" s="37" t="s">
        <v>7648</v>
      </c>
      <c r="G3701" s="18" t="str">
        <f t="shared" ref="G3701" si="4603">D3701</f>
        <v>Servicios fabricante- Microsoft Soporte Premier</v>
      </c>
      <c r="H3701" s="18" t="s">
        <v>119</v>
      </c>
      <c r="I3701" s="37" t="s">
        <v>67</v>
      </c>
      <c r="J3701" t="s">
        <v>7057</v>
      </c>
      <c r="K3701" t="s">
        <v>5386</v>
      </c>
      <c r="L3701" t="s">
        <v>3940</v>
      </c>
      <c r="M3701" t="s">
        <v>65</v>
      </c>
      <c r="N3701" s="37" t="s">
        <v>5159</v>
      </c>
      <c r="O3701" s="37" t="s">
        <v>5171</v>
      </c>
      <c r="P3701" s="37" t="s">
        <v>1308</v>
      </c>
      <c r="Q3701" t="s">
        <v>7056</v>
      </c>
      <c r="R3701" t="s">
        <v>5160</v>
      </c>
      <c r="S3701" s="38">
        <v>1137632284.8</v>
      </c>
      <c r="T3701" s="37">
        <v>1</v>
      </c>
      <c r="U3701" s="37">
        <v>1</v>
      </c>
      <c r="V3701" t="str">
        <f t="shared" ref="V3701" si="4604">H3701</f>
        <v>COP</v>
      </c>
    </row>
    <row r="3702" spans="1:22" x14ac:dyDescent="0.2">
      <c r="A3702" t="str">
        <f t="shared" ref="A3702" si="4605">D3702&amp;F3702&amp;E3702</f>
        <v>Servicios fabricante- Microsoft Soporte PremierMicrosoft Soporte PremierFDHN3</v>
      </c>
      <c r="B3702" t="str">
        <f t="shared" ref="B3702" si="4606">E3702&amp;F3702</f>
        <v>FDHN3Microsoft Soporte Premier</v>
      </c>
      <c r="D3702" t="s">
        <v>5156</v>
      </c>
      <c r="E3702" t="s">
        <v>7058</v>
      </c>
      <c r="F3702" s="37" t="s">
        <v>7648</v>
      </c>
      <c r="G3702" s="18" t="str">
        <f t="shared" ref="G3702" si="4607">D3702</f>
        <v>Servicios fabricante- Microsoft Soporte Premier</v>
      </c>
      <c r="H3702" s="18" t="s">
        <v>119</v>
      </c>
      <c r="I3702" s="37" t="s">
        <v>67</v>
      </c>
      <c r="J3702" t="s">
        <v>7059</v>
      </c>
      <c r="K3702" t="s">
        <v>5386</v>
      </c>
      <c r="L3702" t="s">
        <v>3940</v>
      </c>
      <c r="M3702" t="s">
        <v>65</v>
      </c>
      <c r="N3702" s="37" t="s">
        <v>5159</v>
      </c>
      <c r="O3702" s="37" t="s">
        <v>5171</v>
      </c>
      <c r="P3702" s="37" t="s">
        <v>1308</v>
      </c>
      <c r="Q3702" t="s">
        <v>7058</v>
      </c>
      <c r="R3702" t="s">
        <v>5160</v>
      </c>
      <c r="S3702" s="38">
        <v>762895478.39999998</v>
      </c>
      <c r="T3702" s="37">
        <v>1</v>
      </c>
      <c r="U3702" s="37">
        <v>1</v>
      </c>
      <c r="V3702" t="str">
        <f t="shared" ref="V3702" si="4608">H3702</f>
        <v>COP</v>
      </c>
    </row>
    <row r="3703" spans="1:22" x14ac:dyDescent="0.2">
      <c r="A3703" t="str">
        <f t="shared" ref="A3703" si="4609">D3703&amp;F3703&amp;E3703</f>
        <v>Servicios fabricante- Microsoft Soporte PremierMicrosoft Soporte PremierFDHN2</v>
      </c>
      <c r="B3703" t="str">
        <f t="shared" ref="B3703" si="4610">E3703&amp;F3703</f>
        <v>FDHN2Microsoft Soporte Premier</v>
      </c>
      <c r="D3703" t="s">
        <v>5156</v>
      </c>
      <c r="E3703" t="s">
        <v>7060</v>
      </c>
      <c r="F3703" s="37" t="s">
        <v>7648</v>
      </c>
      <c r="G3703" s="18" t="str">
        <f t="shared" ref="G3703" si="4611">D3703</f>
        <v>Servicios fabricante- Microsoft Soporte Premier</v>
      </c>
      <c r="H3703" s="18" t="s">
        <v>119</v>
      </c>
      <c r="I3703" s="37" t="s">
        <v>67</v>
      </c>
      <c r="J3703" t="s">
        <v>7061</v>
      </c>
      <c r="K3703" t="s">
        <v>5386</v>
      </c>
      <c r="L3703" t="s">
        <v>3940</v>
      </c>
      <c r="M3703" t="s">
        <v>65</v>
      </c>
      <c r="N3703" s="37" t="s">
        <v>5159</v>
      </c>
      <c r="O3703" s="37" t="s">
        <v>5171</v>
      </c>
      <c r="P3703" s="37" t="s">
        <v>1308</v>
      </c>
      <c r="Q3703" t="s">
        <v>7060</v>
      </c>
      <c r="R3703" t="s">
        <v>5160</v>
      </c>
      <c r="S3703" s="38">
        <v>381860476.80000001</v>
      </c>
      <c r="T3703" s="37">
        <v>1</v>
      </c>
      <c r="U3703" s="37">
        <v>1</v>
      </c>
      <c r="V3703" t="str">
        <f t="shared" ref="V3703" si="4612">H3703</f>
        <v>COP</v>
      </c>
    </row>
    <row r="3704" spans="1:22" x14ac:dyDescent="0.2">
      <c r="A3704" t="str">
        <f t="shared" ref="A3704" si="4613">D3704&amp;F3704&amp;E3704</f>
        <v>Servicios fabricante- Microsoft Soporte PremierMicrosoft Soporte PremierFDHN1</v>
      </c>
      <c r="B3704" t="str">
        <f t="shared" ref="B3704" si="4614">E3704&amp;F3704</f>
        <v>FDHN1Microsoft Soporte Premier</v>
      </c>
      <c r="D3704" t="s">
        <v>5156</v>
      </c>
      <c r="E3704" t="s">
        <v>7062</v>
      </c>
      <c r="F3704" s="37" t="s">
        <v>7648</v>
      </c>
      <c r="G3704" s="18" t="str">
        <f t="shared" ref="G3704" si="4615">D3704</f>
        <v>Servicios fabricante- Microsoft Soporte Premier</v>
      </c>
      <c r="H3704" s="18" t="s">
        <v>119</v>
      </c>
      <c r="I3704" s="37" t="s">
        <v>67</v>
      </c>
      <c r="J3704" t="s">
        <v>7063</v>
      </c>
      <c r="K3704" t="s">
        <v>5386</v>
      </c>
      <c r="L3704" t="s">
        <v>3940</v>
      </c>
      <c r="M3704" t="s">
        <v>65</v>
      </c>
      <c r="N3704" s="37" t="s">
        <v>5159</v>
      </c>
      <c r="O3704" s="37" t="s">
        <v>5171</v>
      </c>
      <c r="P3704" s="37" t="s">
        <v>1308</v>
      </c>
      <c r="Q3704" t="s">
        <v>7062</v>
      </c>
      <c r="R3704" t="s">
        <v>5160</v>
      </c>
      <c r="S3704" s="38">
        <v>0</v>
      </c>
      <c r="T3704" s="37">
        <v>1</v>
      </c>
      <c r="U3704" s="37">
        <v>1</v>
      </c>
      <c r="V3704" t="str">
        <f t="shared" ref="V3704" si="4616">H3704</f>
        <v>COP</v>
      </c>
    </row>
    <row r="3705" spans="1:22" x14ac:dyDescent="0.2">
      <c r="A3705" t="str">
        <f t="shared" ref="A3705" si="4617">D3705&amp;F3705&amp;E3705</f>
        <v>Servicios fabricante- Microsoft Soporte PremierMicrosoft Soporte PremierFDHJ</v>
      </c>
      <c r="B3705" t="str">
        <f t="shared" ref="B3705" si="4618">E3705&amp;F3705</f>
        <v>FDHJMicrosoft Soporte Premier</v>
      </c>
      <c r="D3705" t="s">
        <v>5156</v>
      </c>
      <c r="E3705" t="s">
        <v>7064</v>
      </c>
      <c r="F3705" s="37" t="s">
        <v>7648</v>
      </c>
      <c r="G3705" s="18" t="str">
        <f t="shared" ref="G3705" si="4619">D3705</f>
        <v>Servicios fabricante- Microsoft Soporte Premier</v>
      </c>
      <c r="H3705" s="18" t="s">
        <v>119</v>
      </c>
      <c r="I3705" s="37" t="s">
        <v>67</v>
      </c>
      <c r="J3705" t="s">
        <v>7065</v>
      </c>
      <c r="K3705" t="s">
        <v>5386</v>
      </c>
      <c r="L3705" t="s">
        <v>3940</v>
      </c>
      <c r="M3705" t="s">
        <v>65</v>
      </c>
      <c r="N3705" s="37" t="s">
        <v>5159</v>
      </c>
      <c r="O3705" s="37" t="s">
        <v>5171</v>
      </c>
      <c r="P3705" s="37" t="s">
        <v>1308</v>
      </c>
      <c r="Q3705" t="s">
        <v>7064</v>
      </c>
      <c r="R3705" t="s">
        <v>5160</v>
      </c>
      <c r="S3705" s="38">
        <v>0</v>
      </c>
      <c r="T3705" s="37">
        <v>1</v>
      </c>
      <c r="U3705" s="37">
        <v>1</v>
      </c>
      <c r="V3705" t="str">
        <f t="shared" ref="V3705" si="4620">H3705</f>
        <v>COP</v>
      </c>
    </row>
    <row r="3706" spans="1:22" x14ac:dyDescent="0.2">
      <c r="A3706" t="str">
        <f t="shared" ref="A3706" si="4621">D3706&amp;F3706&amp;E3706</f>
        <v>Servicios fabricante- Microsoft Soporte PremierMicrosoft Soporte PremierEWEES</v>
      </c>
      <c r="B3706" t="str">
        <f t="shared" ref="B3706" si="4622">E3706&amp;F3706</f>
        <v>EWEESMicrosoft Soporte Premier</v>
      </c>
      <c r="D3706" t="s">
        <v>5156</v>
      </c>
      <c r="E3706" t="s">
        <v>7066</v>
      </c>
      <c r="F3706" s="37" t="s">
        <v>7648</v>
      </c>
      <c r="G3706" s="18" t="str">
        <f t="shared" ref="G3706" si="4623">D3706</f>
        <v>Servicios fabricante- Microsoft Soporte Premier</v>
      </c>
      <c r="H3706" s="18" t="s">
        <v>119</v>
      </c>
      <c r="I3706" s="37" t="s">
        <v>67</v>
      </c>
      <c r="J3706" t="s">
        <v>7067</v>
      </c>
      <c r="K3706" t="s">
        <v>65</v>
      </c>
      <c r="L3706" t="s">
        <v>3940</v>
      </c>
      <c r="M3706" t="s">
        <v>65</v>
      </c>
      <c r="N3706" s="37" t="s">
        <v>5159</v>
      </c>
      <c r="O3706" s="37" t="s">
        <v>66</v>
      </c>
      <c r="P3706" s="37" t="s">
        <v>1308</v>
      </c>
      <c r="Q3706" t="s">
        <v>7066</v>
      </c>
      <c r="R3706" t="s">
        <v>5160</v>
      </c>
      <c r="S3706" s="38">
        <v>17200000</v>
      </c>
      <c r="T3706" s="37">
        <v>1</v>
      </c>
      <c r="U3706" s="37">
        <v>1</v>
      </c>
      <c r="V3706" t="str">
        <f t="shared" ref="V3706" si="4624">H3706</f>
        <v>COP</v>
      </c>
    </row>
    <row r="3707" spans="1:22" x14ac:dyDescent="0.2">
      <c r="A3707" t="str">
        <f t="shared" ref="A3707" si="4625">D3707&amp;F3707&amp;E3707</f>
        <v>Servicios fabricante- Microsoft Soporte PremierMicrosoft Soporte PremierEWAF9</v>
      </c>
      <c r="B3707" t="str">
        <f t="shared" ref="B3707" si="4626">E3707&amp;F3707</f>
        <v>EWAF9Microsoft Soporte Premier</v>
      </c>
      <c r="D3707" t="s">
        <v>5156</v>
      </c>
      <c r="E3707" t="s">
        <v>7068</v>
      </c>
      <c r="F3707" s="37" t="s">
        <v>7648</v>
      </c>
      <c r="G3707" s="18" t="str">
        <f t="shared" ref="G3707" si="4627">D3707</f>
        <v>Servicios fabricante- Microsoft Soporte Premier</v>
      </c>
      <c r="H3707" s="18" t="s">
        <v>119</v>
      </c>
      <c r="I3707" s="37" t="s">
        <v>67</v>
      </c>
      <c r="J3707" t="s">
        <v>7069</v>
      </c>
      <c r="K3707" t="s">
        <v>65</v>
      </c>
      <c r="L3707" t="s">
        <v>3940</v>
      </c>
      <c r="M3707" t="s">
        <v>65</v>
      </c>
      <c r="N3707" s="37" t="s">
        <v>5159</v>
      </c>
      <c r="O3707" s="37" t="s">
        <v>66</v>
      </c>
      <c r="P3707" s="37" t="s">
        <v>1308</v>
      </c>
      <c r="Q3707" t="s">
        <v>7068</v>
      </c>
      <c r="R3707" t="s">
        <v>5160</v>
      </c>
      <c r="S3707" s="38">
        <v>103600000</v>
      </c>
      <c r="T3707" s="37">
        <v>1</v>
      </c>
      <c r="U3707" s="37">
        <v>1</v>
      </c>
      <c r="V3707" t="str">
        <f t="shared" ref="V3707" si="4628">H3707</f>
        <v>COP</v>
      </c>
    </row>
    <row r="3708" spans="1:22" x14ac:dyDescent="0.2">
      <c r="A3708" t="str">
        <f t="shared" ref="A3708" si="4629">D3708&amp;F3708&amp;E3708</f>
        <v>Servicios fabricante- Microsoft Soporte PremierMicrosoft Soporte PremierEWAF8</v>
      </c>
      <c r="B3708" t="str">
        <f t="shared" ref="B3708" si="4630">E3708&amp;F3708</f>
        <v>EWAF8Microsoft Soporte Premier</v>
      </c>
      <c r="D3708" t="s">
        <v>5156</v>
      </c>
      <c r="E3708" t="s">
        <v>7070</v>
      </c>
      <c r="F3708" s="37" t="s">
        <v>7648</v>
      </c>
      <c r="G3708" s="18" t="str">
        <f t="shared" ref="G3708" si="4631">D3708</f>
        <v>Servicios fabricante- Microsoft Soporte Premier</v>
      </c>
      <c r="H3708" s="18" t="s">
        <v>119</v>
      </c>
      <c r="I3708" s="37" t="s">
        <v>67</v>
      </c>
      <c r="J3708" t="s">
        <v>7071</v>
      </c>
      <c r="K3708" t="s">
        <v>65</v>
      </c>
      <c r="L3708" t="s">
        <v>3940</v>
      </c>
      <c r="M3708" t="s">
        <v>65</v>
      </c>
      <c r="N3708" s="37" t="s">
        <v>5159</v>
      </c>
      <c r="O3708" s="37" t="s">
        <v>66</v>
      </c>
      <c r="P3708" s="37" t="s">
        <v>1308</v>
      </c>
      <c r="Q3708" t="s">
        <v>7070</v>
      </c>
      <c r="R3708" t="s">
        <v>5160</v>
      </c>
      <c r="S3708" s="38">
        <v>103600000</v>
      </c>
      <c r="T3708" s="37">
        <v>1</v>
      </c>
      <c r="U3708" s="37">
        <v>1</v>
      </c>
      <c r="V3708" t="str">
        <f t="shared" ref="V3708" si="4632">H3708</f>
        <v>COP</v>
      </c>
    </row>
    <row r="3709" spans="1:22" x14ac:dyDescent="0.2">
      <c r="A3709" t="str">
        <f t="shared" ref="A3709" si="4633">D3709&amp;F3709&amp;E3709</f>
        <v>Servicios fabricante- Microsoft Soporte PremierMicrosoft Soporte PremierEWAF7</v>
      </c>
      <c r="B3709" t="str">
        <f t="shared" ref="B3709" si="4634">E3709&amp;F3709</f>
        <v>EWAF7Microsoft Soporte Premier</v>
      </c>
      <c r="D3709" t="s">
        <v>5156</v>
      </c>
      <c r="E3709" t="s">
        <v>7072</v>
      </c>
      <c r="F3709" s="37" t="s">
        <v>7648</v>
      </c>
      <c r="G3709" s="18" t="str">
        <f t="shared" ref="G3709" si="4635">D3709</f>
        <v>Servicios fabricante- Microsoft Soporte Premier</v>
      </c>
      <c r="H3709" s="18" t="s">
        <v>119</v>
      </c>
      <c r="I3709" s="37" t="s">
        <v>67</v>
      </c>
      <c r="J3709" t="s">
        <v>7073</v>
      </c>
      <c r="K3709" t="s">
        <v>65</v>
      </c>
      <c r="L3709" t="s">
        <v>3940</v>
      </c>
      <c r="M3709" t="s">
        <v>65</v>
      </c>
      <c r="N3709" s="37" t="s">
        <v>5159</v>
      </c>
      <c r="O3709" s="37" t="s">
        <v>66</v>
      </c>
      <c r="P3709" s="37" t="s">
        <v>1308</v>
      </c>
      <c r="Q3709" t="s">
        <v>7072</v>
      </c>
      <c r="R3709" t="s">
        <v>5160</v>
      </c>
      <c r="S3709" s="38">
        <v>103600000</v>
      </c>
      <c r="T3709" s="37">
        <v>1</v>
      </c>
      <c r="U3709" s="37">
        <v>1</v>
      </c>
      <c r="V3709" t="str">
        <f t="shared" ref="V3709" si="4636">H3709</f>
        <v>COP</v>
      </c>
    </row>
    <row r="3710" spans="1:22" x14ac:dyDescent="0.2">
      <c r="A3710" t="str">
        <f t="shared" ref="A3710" si="4637">D3710&amp;F3710&amp;E3710</f>
        <v>Servicios fabricante- Microsoft Soporte PremierMicrosoft Soporte PremierEWAF6</v>
      </c>
      <c r="B3710" t="str">
        <f t="shared" ref="B3710" si="4638">E3710&amp;F3710</f>
        <v>EWAF6Microsoft Soporte Premier</v>
      </c>
      <c r="D3710" t="s">
        <v>5156</v>
      </c>
      <c r="E3710" t="s">
        <v>7074</v>
      </c>
      <c r="F3710" s="37" t="s">
        <v>7648</v>
      </c>
      <c r="G3710" s="18" t="str">
        <f t="shared" ref="G3710" si="4639">D3710</f>
        <v>Servicios fabricante- Microsoft Soporte Premier</v>
      </c>
      <c r="H3710" s="18" t="s">
        <v>119</v>
      </c>
      <c r="I3710" s="37" t="s">
        <v>67</v>
      </c>
      <c r="J3710" t="s">
        <v>7075</v>
      </c>
      <c r="K3710" t="s">
        <v>65</v>
      </c>
      <c r="L3710" t="s">
        <v>3940</v>
      </c>
      <c r="M3710" t="s">
        <v>65</v>
      </c>
      <c r="N3710" s="37" t="s">
        <v>5159</v>
      </c>
      <c r="O3710" s="37" t="s">
        <v>66</v>
      </c>
      <c r="P3710" s="37" t="s">
        <v>1308</v>
      </c>
      <c r="Q3710" t="s">
        <v>7074</v>
      </c>
      <c r="R3710" t="s">
        <v>5160</v>
      </c>
      <c r="S3710" s="38">
        <v>103600000</v>
      </c>
      <c r="T3710" s="37">
        <v>1</v>
      </c>
      <c r="U3710" s="37">
        <v>1</v>
      </c>
      <c r="V3710" t="str">
        <f t="shared" ref="V3710" si="4640">H3710</f>
        <v>COP</v>
      </c>
    </row>
    <row r="3711" spans="1:22" x14ac:dyDescent="0.2">
      <c r="A3711" t="str">
        <f t="shared" ref="A3711" si="4641">D3711&amp;F3711&amp;E3711</f>
        <v>Servicios fabricante- Microsoft Soporte PremierMicrosoft Soporte PremierEWAF5</v>
      </c>
      <c r="B3711" t="str">
        <f t="shared" ref="B3711" si="4642">E3711&amp;F3711</f>
        <v>EWAF5Microsoft Soporte Premier</v>
      </c>
      <c r="D3711" t="s">
        <v>5156</v>
      </c>
      <c r="E3711" t="s">
        <v>7076</v>
      </c>
      <c r="F3711" s="37" t="s">
        <v>7648</v>
      </c>
      <c r="G3711" s="18" t="str">
        <f t="shared" ref="G3711" si="4643">D3711</f>
        <v>Servicios fabricante- Microsoft Soporte Premier</v>
      </c>
      <c r="H3711" s="18" t="s">
        <v>119</v>
      </c>
      <c r="I3711" s="37" t="s">
        <v>67</v>
      </c>
      <c r="J3711" t="s">
        <v>7077</v>
      </c>
      <c r="K3711" t="s">
        <v>65</v>
      </c>
      <c r="L3711" t="s">
        <v>3940</v>
      </c>
      <c r="M3711" t="s">
        <v>65</v>
      </c>
      <c r="N3711" s="37" t="s">
        <v>5159</v>
      </c>
      <c r="O3711" s="37" t="s">
        <v>66</v>
      </c>
      <c r="P3711" s="37" t="s">
        <v>1308</v>
      </c>
      <c r="Q3711" t="s">
        <v>7076</v>
      </c>
      <c r="R3711" t="s">
        <v>5160</v>
      </c>
      <c r="S3711" s="38">
        <v>103600000</v>
      </c>
      <c r="T3711" s="37">
        <v>1</v>
      </c>
      <c r="U3711" s="37">
        <v>1</v>
      </c>
      <c r="V3711" t="str">
        <f t="shared" ref="V3711" si="4644">H3711</f>
        <v>COP</v>
      </c>
    </row>
    <row r="3712" spans="1:22" x14ac:dyDescent="0.2">
      <c r="A3712" t="str">
        <f t="shared" ref="A3712" si="4645">D3712&amp;F3712&amp;E3712</f>
        <v>Servicios fabricante- Microsoft Soporte PremierMicrosoft Soporte PremierEWAF4</v>
      </c>
      <c r="B3712" t="str">
        <f t="shared" ref="B3712" si="4646">E3712&amp;F3712</f>
        <v>EWAF4Microsoft Soporte Premier</v>
      </c>
      <c r="D3712" t="s">
        <v>5156</v>
      </c>
      <c r="E3712" t="s">
        <v>7078</v>
      </c>
      <c r="F3712" s="37" t="s">
        <v>7648</v>
      </c>
      <c r="G3712" s="18" t="str">
        <f t="shared" ref="G3712" si="4647">D3712</f>
        <v>Servicios fabricante- Microsoft Soporte Premier</v>
      </c>
      <c r="H3712" s="18" t="s">
        <v>119</v>
      </c>
      <c r="I3712" s="37" t="s">
        <v>67</v>
      </c>
      <c r="J3712" t="s">
        <v>7079</v>
      </c>
      <c r="K3712" t="s">
        <v>65</v>
      </c>
      <c r="L3712" t="s">
        <v>3940</v>
      </c>
      <c r="M3712" t="s">
        <v>65</v>
      </c>
      <c r="N3712" s="37" t="s">
        <v>5159</v>
      </c>
      <c r="O3712" s="37" t="s">
        <v>66</v>
      </c>
      <c r="P3712" s="37" t="s">
        <v>1308</v>
      </c>
      <c r="Q3712" t="s">
        <v>7078</v>
      </c>
      <c r="R3712" t="s">
        <v>5160</v>
      </c>
      <c r="S3712" s="38">
        <v>103600000</v>
      </c>
      <c r="T3712" s="37">
        <v>1</v>
      </c>
      <c r="U3712" s="37">
        <v>1</v>
      </c>
      <c r="V3712" t="str">
        <f t="shared" ref="V3712" si="4648">H3712</f>
        <v>COP</v>
      </c>
    </row>
    <row r="3713" spans="1:22" x14ac:dyDescent="0.2">
      <c r="A3713" t="str">
        <f t="shared" ref="A3713" si="4649">D3713&amp;F3713&amp;E3713</f>
        <v>Servicios fabricante- Microsoft Soporte PremierMicrosoft Soporte PremierEWAF3</v>
      </c>
      <c r="B3713" t="str">
        <f t="shared" ref="B3713" si="4650">E3713&amp;F3713</f>
        <v>EWAF3Microsoft Soporte Premier</v>
      </c>
      <c r="D3713" t="s">
        <v>5156</v>
      </c>
      <c r="E3713" t="s">
        <v>7080</v>
      </c>
      <c r="F3713" s="37" t="s">
        <v>7648</v>
      </c>
      <c r="G3713" s="18" t="str">
        <f t="shared" ref="G3713" si="4651">D3713</f>
        <v>Servicios fabricante- Microsoft Soporte Premier</v>
      </c>
      <c r="H3713" s="18" t="s">
        <v>119</v>
      </c>
      <c r="I3713" s="37" t="s">
        <v>67</v>
      </c>
      <c r="J3713" t="s">
        <v>7081</v>
      </c>
      <c r="K3713" t="s">
        <v>65</v>
      </c>
      <c r="L3713" t="s">
        <v>3940</v>
      </c>
      <c r="M3713" t="s">
        <v>65</v>
      </c>
      <c r="N3713" s="37" t="s">
        <v>5159</v>
      </c>
      <c r="O3713" s="37" t="s">
        <v>66</v>
      </c>
      <c r="P3713" s="37" t="s">
        <v>1308</v>
      </c>
      <c r="Q3713" t="s">
        <v>7080</v>
      </c>
      <c r="R3713" t="s">
        <v>5160</v>
      </c>
      <c r="S3713" s="38">
        <v>103600000</v>
      </c>
      <c r="T3713" s="37">
        <v>1</v>
      </c>
      <c r="U3713" s="37">
        <v>1</v>
      </c>
      <c r="V3713" t="str">
        <f t="shared" ref="V3713" si="4652">H3713</f>
        <v>COP</v>
      </c>
    </row>
    <row r="3714" spans="1:22" x14ac:dyDescent="0.2">
      <c r="A3714" t="str">
        <f t="shared" ref="A3714" si="4653">D3714&amp;F3714&amp;E3714</f>
        <v>Servicios fabricante- Microsoft Soporte PremierMicrosoft Soporte PremierEWAF2</v>
      </c>
      <c r="B3714" t="str">
        <f t="shared" ref="B3714" si="4654">E3714&amp;F3714</f>
        <v>EWAF2Microsoft Soporte Premier</v>
      </c>
      <c r="D3714" t="s">
        <v>5156</v>
      </c>
      <c r="E3714" t="s">
        <v>7082</v>
      </c>
      <c r="F3714" s="37" t="s">
        <v>7648</v>
      </c>
      <c r="G3714" s="18" t="str">
        <f t="shared" ref="G3714" si="4655">D3714</f>
        <v>Servicios fabricante- Microsoft Soporte Premier</v>
      </c>
      <c r="H3714" s="18" t="s">
        <v>119</v>
      </c>
      <c r="I3714" s="37" t="s">
        <v>67</v>
      </c>
      <c r="J3714" t="s">
        <v>7083</v>
      </c>
      <c r="K3714" t="s">
        <v>65</v>
      </c>
      <c r="L3714" t="s">
        <v>3940</v>
      </c>
      <c r="M3714" t="s">
        <v>65</v>
      </c>
      <c r="N3714" s="37" t="s">
        <v>5159</v>
      </c>
      <c r="O3714" s="37" t="s">
        <v>66</v>
      </c>
      <c r="P3714" s="37" t="s">
        <v>1308</v>
      </c>
      <c r="Q3714" t="s">
        <v>7082</v>
      </c>
      <c r="R3714" t="s">
        <v>5160</v>
      </c>
      <c r="S3714" s="38">
        <v>103600000</v>
      </c>
      <c r="T3714" s="37">
        <v>1</v>
      </c>
      <c r="U3714" s="37">
        <v>1</v>
      </c>
      <c r="V3714" t="str">
        <f t="shared" ref="V3714" si="4656">H3714</f>
        <v>COP</v>
      </c>
    </row>
    <row r="3715" spans="1:22" x14ac:dyDescent="0.2">
      <c r="A3715" t="str">
        <f t="shared" ref="A3715" si="4657">D3715&amp;F3715&amp;E3715</f>
        <v>Servicios fabricante- Microsoft Soporte PremierMicrosoft Soporte PremierEWAF10</v>
      </c>
      <c r="B3715" t="str">
        <f t="shared" ref="B3715" si="4658">E3715&amp;F3715</f>
        <v>EWAF10Microsoft Soporte Premier</v>
      </c>
      <c r="D3715" t="s">
        <v>5156</v>
      </c>
      <c r="E3715" t="s">
        <v>7084</v>
      </c>
      <c r="F3715" s="37" t="s">
        <v>7648</v>
      </c>
      <c r="G3715" s="18" t="str">
        <f t="shared" ref="G3715" si="4659">D3715</f>
        <v>Servicios fabricante- Microsoft Soporte Premier</v>
      </c>
      <c r="H3715" s="18" t="s">
        <v>119</v>
      </c>
      <c r="I3715" s="37" t="s">
        <v>67</v>
      </c>
      <c r="J3715" t="s">
        <v>7085</v>
      </c>
      <c r="K3715" t="s">
        <v>65</v>
      </c>
      <c r="L3715" t="s">
        <v>3940</v>
      </c>
      <c r="M3715" t="s">
        <v>65</v>
      </c>
      <c r="N3715" s="37" t="s">
        <v>5159</v>
      </c>
      <c r="O3715" s="37" t="s">
        <v>66</v>
      </c>
      <c r="P3715" s="37" t="s">
        <v>1308</v>
      </c>
      <c r="Q3715" t="s">
        <v>7084</v>
      </c>
      <c r="R3715" t="s">
        <v>5160</v>
      </c>
      <c r="S3715" s="38">
        <v>103600000</v>
      </c>
      <c r="T3715" s="37">
        <v>1</v>
      </c>
      <c r="U3715" s="37">
        <v>1</v>
      </c>
      <c r="V3715" t="str">
        <f t="shared" ref="V3715" si="4660">H3715</f>
        <v>COP</v>
      </c>
    </row>
    <row r="3716" spans="1:22" x14ac:dyDescent="0.2">
      <c r="A3716" t="str">
        <f t="shared" ref="A3716" si="4661">D3716&amp;F3716&amp;E3716</f>
        <v>Servicios fabricante- Microsoft Soporte PremierMicrosoft Soporte PremierEWAF1</v>
      </c>
      <c r="B3716" t="str">
        <f t="shared" ref="B3716" si="4662">E3716&amp;F3716</f>
        <v>EWAF1Microsoft Soporte Premier</v>
      </c>
      <c r="D3716" t="s">
        <v>5156</v>
      </c>
      <c r="E3716" t="s">
        <v>7086</v>
      </c>
      <c r="F3716" s="37" t="s">
        <v>7648</v>
      </c>
      <c r="G3716" s="18" t="str">
        <f t="shared" ref="G3716" si="4663">D3716</f>
        <v>Servicios fabricante- Microsoft Soporte Premier</v>
      </c>
      <c r="H3716" s="18" t="s">
        <v>119</v>
      </c>
      <c r="I3716" s="37" t="s">
        <v>67</v>
      </c>
      <c r="J3716" t="s">
        <v>7087</v>
      </c>
      <c r="K3716" t="s">
        <v>65</v>
      </c>
      <c r="L3716" t="s">
        <v>3940</v>
      </c>
      <c r="M3716" t="s">
        <v>65</v>
      </c>
      <c r="N3716" s="37" t="s">
        <v>5159</v>
      </c>
      <c r="O3716" s="37" t="s">
        <v>66</v>
      </c>
      <c r="P3716" s="37" t="s">
        <v>1308</v>
      </c>
      <c r="Q3716" t="s">
        <v>7086</v>
      </c>
      <c r="R3716" t="s">
        <v>5160</v>
      </c>
      <c r="S3716" s="38">
        <v>103600000</v>
      </c>
      <c r="T3716" s="37">
        <v>1</v>
      </c>
      <c r="U3716" s="37">
        <v>1</v>
      </c>
      <c r="V3716" t="str">
        <f t="shared" ref="V3716" si="4664">H3716</f>
        <v>COP</v>
      </c>
    </row>
    <row r="3717" spans="1:22" x14ac:dyDescent="0.2">
      <c r="A3717" t="str">
        <f t="shared" ref="A3717" si="4665">D3717&amp;F3717&amp;E3717</f>
        <v>Servicios fabricante- Microsoft Soporte PremierMicrosoft Soporte PremierEU1</v>
      </c>
      <c r="B3717" t="str">
        <f t="shared" ref="B3717" si="4666">E3717&amp;F3717</f>
        <v>EU1Microsoft Soporte Premier</v>
      </c>
      <c r="D3717" t="s">
        <v>5156</v>
      </c>
      <c r="E3717" t="s">
        <v>7088</v>
      </c>
      <c r="F3717" s="37" t="s">
        <v>7648</v>
      </c>
      <c r="G3717" s="18" t="str">
        <f t="shared" ref="G3717" si="4667">D3717</f>
        <v>Servicios fabricante- Microsoft Soporte Premier</v>
      </c>
      <c r="H3717" s="18" t="s">
        <v>119</v>
      </c>
      <c r="I3717" s="37" t="s">
        <v>67</v>
      </c>
      <c r="J3717" t="s">
        <v>7089</v>
      </c>
      <c r="K3717" t="s">
        <v>65</v>
      </c>
      <c r="L3717" t="s">
        <v>3940</v>
      </c>
      <c r="M3717" t="s">
        <v>65</v>
      </c>
      <c r="N3717" s="37" t="s">
        <v>5159</v>
      </c>
      <c r="O3717" s="37" t="s">
        <v>66</v>
      </c>
      <c r="P3717" s="37" t="s">
        <v>1308</v>
      </c>
      <c r="Q3717" t="s">
        <v>7088</v>
      </c>
      <c r="R3717" t="s">
        <v>5160</v>
      </c>
      <c r="S3717" s="38">
        <v>25600000</v>
      </c>
      <c r="T3717" s="37">
        <v>1</v>
      </c>
      <c r="U3717" s="37">
        <v>1</v>
      </c>
      <c r="V3717" t="str">
        <f t="shared" ref="V3717" si="4668">H3717</f>
        <v>COP</v>
      </c>
    </row>
    <row r="3718" spans="1:22" x14ac:dyDescent="0.2">
      <c r="A3718" t="str">
        <f t="shared" ref="A3718" si="4669">D3718&amp;F3718&amp;E3718</f>
        <v>Servicios fabricante- Microsoft Soporte PremierMicrosoft Soporte PremierEPPM</v>
      </c>
      <c r="B3718" t="str">
        <f t="shared" ref="B3718" si="4670">E3718&amp;F3718</f>
        <v>EPPMMicrosoft Soporte Premier</v>
      </c>
      <c r="D3718" t="s">
        <v>5156</v>
      </c>
      <c r="E3718" t="s">
        <v>7090</v>
      </c>
      <c r="F3718" s="37" t="s">
        <v>7648</v>
      </c>
      <c r="G3718" s="18" t="str">
        <f t="shared" ref="G3718" si="4671">D3718</f>
        <v>Servicios fabricante- Microsoft Soporte Premier</v>
      </c>
      <c r="H3718" s="18" t="s">
        <v>119</v>
      </c>
      <c r="I3718" s="37" t="s">
        <v>67</v>
      </c>
      <c r="J3718" t="s">
        <v>7091</v>
      </c>
      <c r="K3718" t="s">
        <v>65</v>
      </c>
      <c r="L3718" t="s">
        <v>3940</v>
      </c>
      <c r="M3718" t="s">
        <v>65</v>
      </c>
      <c r="N3718" s="37" t="s">
        <v>5159</v>
      </c>
      <c r="O3718" s="37" t="s">
        <v>66</v>
      </c>
      <c r="P3718" s="37" t="s">
        <v>1308</v>
      </c>
      <c r="Q3718" t="s">
        <v>7090</v>
      </c>
      <c r="R3718" t="s">
        <v>5160</v>
      </c>
      <c r="S3718" s="38">
        <v>38000000</v>
      </c>
      <c r="T3718" s="37">
        <v>1</v>
      </c>
      <c r="U3718" s="37">
        <v>1</v>
      </c>
      <c r="V3718" t="str">
        <f t="shared" ref="V3718" si="4672">H3718</f>
        <v>COP</v>
      </c>
    </row>
    <row r="3719" spans="1:22" x14ac:dyDescent="0.2">
      <c r="A3719" t="str">
        <f t="shared" ref="A3719" si="4673">D3719&amp;F3719&amp;E3719</f>
        <v>Servicios fabricante- Microsoft Soporte PremierMicrosoft Soporte PremierE</v>
      </c>
      <c r="B3719" t="str">
        <f t="shared" ref="B3719" si="4674">E3719&amp;F3719</f>
        <v>EMicrosoft Soporte Premier</v>
      </c>
      <c r="D3719" t="s">
        <v>5156</v>
      </c>
      <c r="E3719" t="s">
        <v>7092</v>
      </c>
      <c r="F3719" s="37" t="s">
        <v>7648</v>
      </c>
      <c r="G3719" s="18" t="str">
        <f t="shared" ref="G3719" si="4675">D3719</f>
        <v>Servicios fabricante- Microsoft Soporte Premier</v>
      </c>
      <c r="H3719" s="18" t="s">
        <v>119</v>
      </c>
      <c r="I3719" s="37" t="s">
        <v>67</v>
      </c>
      <c r="J3719" t="s">
        <v>7093</v>
      </c>
      <c r="K3719" t="s">
        <v>7094</v>
      </c>
      <c r="L3719" t="s">
        <v>3940</v>
      </c>
      <c r="M3719" t="s">
        <v>65</v>
      </c>
      <c r="N3719" s="37" t="s">
        <v>5159</v>
      </c>
      <c r="O3719" s="37" t="s">
        <v>5171</v>
      </c>
      <c r="P3719" s="37" t="s">
        <v>1308</v>
      </c>
      <c r="Q3719" t="s">
        <v>7092</v>
      </c>
      <c r="R3719" t="s">
        <v>5160</v>
      </c>
      <c r="S3719" s="38">
        <v>0</v>
      </c>
      <c r="T3719" s="37">
        <v>1</v>
      </c>
      <c r="U3719" s="37">
        <v>1</v>
      </c>
      <c r="V3719" t="str">
        <f t="shared" ref="V3719" si="4676">H3719</f>
        <v>COP</v>
      </c>
    </row>
    <row r="3720" spans="1:22" x14ac:dyDescent="0.2">
      <c r="A3720" t="str">
        <f t="shared" ref="A3720" si="4677">D3720&amp;F3720&amp;E3720</f>
        <v>Servicios fabricante- Microsoft Soporte PremierMicrosoft Soporte PremierDVASS1</v>
      </c>
      <c r="B3720" t="str">
        <f t="shared" ref="B3720" si="4678">E3720&amp;F3720</f>
        <v>DVASS1Microsoft Soporte Premier</v>
      </c>
      <c r="D3720" t="s">
        <v>5156</v>
      </c>
      <c r="E3720" t="s">
        <v>7095</v>
      </c>
      <c r="F3720" s="37" t="s">
        <v>7648</v>
      </c>
      <c r="G3720" s="18" t="str">
        <f t="shared" ref="G3720" si="4679">D3720</f>
        <v>Servicios fabricante- Microsoft Soporte Premier</v>
      </c>
      <c r="H3720" s="18" t="s">
        <v>119</v>
      </c>
      <c r="I3720" s="37" t="s">
        <v>67</v>
      </c>
      <c r="J3720" t="s">
        <v>7096</v>
      </c>
      <c r="K3720" t="s">
        <v>65</v>
      </c>
      <c r="L3720" t="s">
        <v>3940</v>
      </c>
      <c r="M3720" t="s">
        <v>65</v>
      </c>
      <c r="N3720" s="37" t="s">
        <v>5159</v>
      </c>
      <c r="O3720" s="37" t="s">
        <v>5171</v>
      </c>
      <c r="P3720" s="37" t="s">
        <v>1308</v>
      </c>
      <c r="Q3720" t="s">
        <v>7095</v>
      </c>
      <c r="R3720" t="s">
        <v>5160</v>
      </c>
      <c r="S3720" s="38">
        <v>20800000</v>
      </c>
      <c r="T3720" s="37">
        <v>1</v>
      </c>
      <c r="U3720" s="37">
        <v>1</v>
      </c>
      <c r="V3720" t="str">
        <f t="shared" ref="V3720" si="4680">H3720</f>
        <v>COP</v>
      </c>
    </row>
    <row r="3721" spans="1:22" x14ac:dyDescent="0.2">
      <c r="A3721" t="str">
        <f t="shared" ref="A3721" si="4681">D3721&amp;F3721&amp;E3721</f>
        <v>Servicios fabricante- Microsoft Soporte PremierMicrosoft Soporte PremierDVAA</v>
      </c>
      <c r="B3721" t="str">
        <f t="shared" ref="B3721" si="4682">E3721&amp;F3721</f>
        <v>DVAAMicrosoft Soporte Premier</v>
      </c>
      <c r="D3721" t="s">
        <v>5156</v>
      </c>
      <c r="E3721" t="s">
        <v>7097</v>
      </c>
      <c r="F3721" s="37" t="s">
        <v>7648</v>
      </c>
      <c r="G3721" s="18" t="str">
        <f t="shared" ref="G3721" si="4683">D3721</f>
        <v>Servicios fabricante- Microsoft Soporte Premier</v>
      </c>
      <c r="H3721" s="18" t="s">
        <v>119</v>
      </c>
      <c r="I3721" s="37" t="s">
        <v>67</v>
      </c>
      <c r="J3721" t="s">
        <v>7098</v>
      </c>
      <c r="K3721" t="s">
        <v>65</v>
      </c>
      <c r="L3721" t="s">
        <v>3940</v>
      </c>
      <c r="M3721" t="s">
        <v>65</v>
      </c>
      <c r="N3721" s="37" t="s">
        <v>5159</v>
      </c>
      <c r="O3721" s="37" t="s">
        <v>5171</v>
      </c>
      <c r="P3721" s="37" t="s">
        <v>1308</v>
      </c>
      <c r="Q3721" t="s">
        <v>7097</v>
      </c>
      <c r="R3721" t="s">
        <v>5160</v>
      </c>
      <c r="S3721" s="38">
        <v>41600000</v>
      </c>
      <c r="T3721" s="37">
        <v>1</v>
      </c>
      <c r="U3721" s="37">
        <v>1</v>
      </c>
      <c r="V3721" t="str">
        <f t="shared" ref="V3721" si="4684">H3721</f>
        <v>COP</v>
      </c>
    </row>
    <row r="3722" spans="1:22" x14ac:dyDescent="0.2">
      <c r="A3722" t="str">
        <f t="shared" ref="A3722" si="4685">D3722&amp;F3722&amp;E3722</f>
        <v>Servicios fabricante- Microsoft Soporte PremierMicrosoft Soporte PremierDVA2</v>
      </c>
      <c r="B3722" t="str">
        <f t="shared" ref="B3722" si="4686">E3722&amp;F3722</f>
        <v>DVA2Microsoft Soporte Premier</v>
      </c>
      <c r="D3722" t="s">
        <v>5156</v>
      </c>
      <c r="E3722" t="s">
        <v>7099</v>
      </c>
      <c r="F3722" s="37" t="s">
        <v>7648</v>
      </c>
      <c r="G3722" s="18" t="str">
        <f t="shared" ref="G3722" si="4687">D3722</f>
        <v>Servicios fabricante- Microsoft Soporte Premier</v>
      </c>
      <c r="H3722" s="18" t="s">
        <v>119</v>
      </c>
      <c r="I3722" s="37" t="s">
        <v>67</v>
      </c>
      <c r="J3722" t="s">
        <v>7098</v>
      </c>
      <c r="K3722" t="s">
        <v>65</v>
      </c>
      <c r="L3722" t="s">
        <v>3940</v>
      </c>
      <c r="M3722" t="s">
        <v>65</v>
      </c>
      <c r="N3722" s="37" t="s">
        <v>5159</v>
      </c>
      <c r="O3722" s="37" t="s">
        <v>5171</v>
      </c>
      <c r="P3722" s="37" t="s">
        <v>1308</v>
      </c>
      <c r="Q3722" t="s">
        <v>7099</v>
      </c>
      <c r="R3722" t="s">
        <v>5160</v>
      </c>
      <c r="S3722" s="38">
        <v>41600000</v>
      </c>
      <c r="T3722" s="37">
        <v>1</v>
      </c>
      <c r="U3722" s="37">
        <v>1</v>
      </c>
      <c r="V3722" t="str">
        <f t="shared" ref="V3722" si="4688">H3722</f>
        <v>COP</v>
      </c>
    </row>
    <row r="3723" spans="1:22" x14ac:dyDescent="0.2">
      <c r="A3723" t="str">
        <f t="shared" ref="A3723" si="4689">D3723&amp;F3723&amp;E3723</f>
        <v>Servicios fabricante- Microsoft Soporte PremierMicrosoft Soporte PremierDOAFD</v>
      </c>
      <c r="B3723" t="str">
        <f t="shared" ref="B3723" si="4690">E3723&amp;F3723</f>
        <v>DOAFDMicrosoft Soporte Premier</v>
      </c>
      <c r="D3723" t="s">
        <v>5156</v>
      </c>
      <c r="E3723" t="s">
        <v>7100</v>
      </c>
      <c r="F3723" s="37" t="s">
        <v>7648</v>
      </c>
      <c r="G3723" s="18" t="str">
        <f t="shared" ref="G3723" si="4691">D3723</f>
        <v>Servicios fabricante- Microsoft Soporte Premier</v>
      </c>
      <c r="H3723" s="18" t="s">
        <v>119</v>
      </c>
      <c r="I3723" s="37" t="s">
        <v>67</v>
      </c>
      <c r="J3723" t="s">
        <v>7101</v>
      </c>
      <c r="K3723" t="s">
        <v>65</v>
      </c>
      <c r="L3723" t="s">
        <v>3940</v>
      </c>
      <c r="M3723" t="s">
        <v>65</v>
      </c>
      <c r="N3723" s="37" t="s">
        <v>5159</v>
      </c>
      <c r="O3723" s="37" t="s">
        <v>5171</v>
      </c>
      <c r="P3723" s="37" t="s">
        <v>1308</v>
      </c>
      <c r="Q3723" t="s">
        <v>7100</v>
      </c>
      <c r="R3723" t="s">
        <v>5160</v>
      </c>
      <c r="S3723" s="38">
        <v>74800000</v>
      </c>
      <c r="T3723" s="37">
        <v>1</v>
      </c>
      <c r="U3723" s="37">
        <v>1</v>
      </c>
      <c r="V3723" t="str">
        <f t="shared" ref="V3723" si="4692">H3723</f>
        <v>COP</v>
      </c>
    </row>
    <row r="3724" spans="1:22" x14ac:dyDescent="0.2">
      <c r="A3724" t="str">
        <f t="shared" ref="A3724" si="4693">D3724&amp;F3724&amp;E3724</f>
        <v>Servicios fabricante- Microsoft Soporte PremierMicrosoft Soporte PremierDLEDC</v>
      </c>
      <c r="B3724" t="str">
        <f t="shared" ref="B3724" si="4694">E3724&amp;F3724</f>
        <v>DLEDCMicrosoft Soporte Premier</v>
      </c>
      <c r="D3724" t="s">
        <v>5156</v>
      </c>
      <c r="E3724" t="s">
        <v>7102</v>
      </c>
      <c r="F3724" s="37" t="s">
        <v>7648</v>
      </c>
      <c r="G3724" s="18" t="str">
        <f t="shared" ref="G3724" si="4695">D3724</f>
        <v>Servicios fabricante- Microsoft Soporte Premier</v>
      </c>
      <c r="H3724" s="18" t="s">
        <v>119</v>
      </c>
      <c r="I3724" s="37" t="s">
        <v>67</v>
      </c>
      <c r="J3724" t="s">
        <v>7103</v>
      </c>
      <c r="K3724" t="s">
        <v>65</v>
      </c>
      <c r="L3724" t="s">
        <v>3940</v>
      </c>
      <c r="M3724" t="s">
        <v>65</v>
      </c>
      <c r="N3724" s="37" t="s">
        <v>5159</v>
      </c>
      <c r="O3724" s="37" t="s">
        <v>66</v>
      </c>
      <c r="P3724" s="37" t="s">
        <v>1308</v>
      </c>
      <c r="Q3724" t="s">
        <v>7102</v>
      </c>
      <c r="R3724" t="s">
        <v>5160</v>
      </c>
      <c r="S3724" s="38">
        <v>111600000</v>
      </c>
      <c r="T3724" s="37">
        <v>1</v>
      </c>
      <c r="U3724" s="37">
        <v>1</v>
      </c>
      <c r="V3724" t="str">
        <f t="shared" ref="V3724" si="4696">H3724</f>
        <v>COP</v>
      </c>
    </row>
    <row r="3725" spans="1:22" x14ac:dyDescent="0.2">
      <c r="A3725" t="str">
        <f t="shared" ref="A3725" si="4697">D3725&amp;F3725&amp;E3725</f>
        <v>Servicios fabricante- Microsoft Soporte PremierMicrosoft Soporte PremierDFODO</v>
      </c>
      <c r="B3725" t="str">
        <f t="shared" ref="B3725" si="4698">E3725&amp;F3725</f>
        <v>DFODOMicrosoft Soporte Premier</v>
      </c>
      <c r="D3725" t="s">
        <v>5156</v>
      </c>
      <c r="E3725" t="s">
        <v>7104</v>
      </c>
      <c r="F3725" s="37" t="s">
        <v>7648</v>
      </c>
      <c r="G3725" s="18" t="str">
        <f t="shared" ref="G3725" si="4699">D3725</f>
        <v>Servicios fabricante- Microsoft Soporte Premier</v>
      </c>
      <c r="H3725" s="18" t="s">
        <v>119</v>
      </c>
      <c r="I3725" s="37" t="s">
        <v>67</v>
      </c>
      <c r="J3725" t="s">
        <v>7105</v>
      </c>
      <c r="K3725" t="s">
        <v>65</v>
      </c>
      <c r="L3725" t="s">
        <v>3940</v>
      </c>
      <c r="M3725" t="s">
        <v>65</v>
      </c>
      <c r="N3725" s="37" t="s">
        <v>5159</v>
      </c>
      <c r="O3725" s="37" t="s">
        <v>66</v>
      </c>
      <c r="P3725" s="37" t="s">
        <v>1308</v>
      </c>
      <c r="Q3725" t="s">
        <v>7104</v>
      </c>
      <c r="R3725" t="s">
        <v>5160</v>
      </c>
      <c r="S3725" s="38">
        <v>39600000</v>
      </c>
      <c r="T3725" s="37">
        <v>1</v>
      </c>
      <c r="U3725" s="37">
        <v>1</v>
      </c>
      <c r="V3725" t="str">
        <f t="shared" ref="V3725" si="4700">H3725</f>
        <v>COP</v>
      </c>
    </row>
    <row r="3726" spans="1:22" x14ac:dyDescent="0.2">
      <c r="A3726" t="str">
        <f t="shared" ref="A3726" si="4701">D3726&amp;F3726&amp;E3726</f>
        <v>Servicios fabricante- Microsoft Soporte PremierMicrosoft Soporte PremierDFOA</v>
      </c>
      <c r="B3726" t="str">
        <f t="shared" ref="B3726" si="4702">E3726&amp;F3726</f>
        <v>DFOAMicrosoft Soporte Premier</v>
      </c>
      <c r="D3726" t="s">
        <v>5156</v>
      </c>
      <c r="E3726" t="s">
        <v>7106</v>
      </c>
      <c r="F3726" s="37" t="s">
        <v>7648</v>
      </c>
      <c r="G3726" s="18" t="str">
        <f t="shared" ref="G3726" si="4703">D3726</f>
        <v>Servicios fabricante- Microsoft Soporte Premier</v>
      </c>
      <c r="H3726" s="18" t="s">
        <v>119</v>
      </c>
      <c r="I3726" s="37" t="s">
        <v>67</v>
      </c>
      <c r="J3726" t="s">
        <v>7107</v>
      </c>
      <c r="K3726" t="s">
        <v>65</v>
      </c>
      <c r="L3726" t="s">
        <v>3940</v>
      </c>
      <c r="M3726" t="s">
        <v>65</v>
      </c>
      <c r="N3726" s="37" t="s">
        <v>5159</v>
      </c>
      <c r="O3726" s="37" t="s">
        <v>5171</v>
      </c>
      <c r="P3726" s="37" t="s">
        <v>1308</v>
      </c>
      <c r="Q3726" t="s">
        <v>7106</v>
      </c>
      <c r="R3726" t="s">
        <v>5160</v>
      </c>
      <c r="S3726" s="38">
        <v>39600000</v>
      </c>
      <c r="T3726" s="37">
        <v>1</v>
      </c>
      <c r="U3726" s="37">
        <v>1</v>
      </c>
      <c r="V3726" t="str">
        <f t="shared" ref="V3726" si="4704">H3726</f>
        <v>COP</v>
      </c>
    </row>
    <row r="3727" spans="1:22" x14ac:dyDescent="0.2">
      <c r="A3727" t="str">
        <f t="shared" ref="A3727" si="4705">D3727&amp;F3727&amp;E3727</f>
        <v>Servicios fabricante- Microsoft Soporte PremierMicrosoft Soporte PremierDETWC</v>
      </c>
      <c r="B3727" t="str">
        <f t="shared" ref="B3727" si="4706">E3727&amp;F3727</f>
        <v>DETWCMicrosoft Soporte Premier</v>
      </c>
      <c r="D3727" t="s">
        <v>5156</v>
      </c>
      <c r="E3727" t="s">
        <v>7108</v>
      </c>
      <c r="F3727" s="37" t="s">
        <v>7648</v>
      </c>
      <c r="G3727" s="18" t="str">
        <f t="shared" ref="G3727" si="4707">D3727</f>
        <v>Servicios fabricante- Microsoft Soporte Premier</v>
      </c>
      <c r="H3727" s="18" t="s">
        <v>119</v>
      </c>
      <c r="I3727" s="37" t="s">
        <v>67</v>
      </c>
      <c r="J3727" t="s">
        <v>7109</v>
      </c>
      <c r="K3727" t="s">
        <v>210</v>
      </c>
      <c r="L3727" t="s">
        <v>3940</v>
      </c>
      <c r="M3727" t="s">
        <v>65</v>
      </c>
      <c r="N3727" s="37" t="s">
        <v>5159</v>
      </c>
      <c r="O3727" s="37" t="s">
        <v>5171</v>
      </c>
      <c r="P3727" s="37" t="s">
        <v>1308</v>
      </c>
      <c r="Q3727" t="s">
        <v>7108</v>
      </c>
      <c r="R3727" t="s">
        <v>5160</v>
      </c>
      <c r="S3727" s="38">
        <v>0</v>
      </c>
      <c r="T3727" s="37">
        <v>1</v>
      </c>
      <c r="U3727" s="37">
        <v>1</v>
      </c>
      <c r="V3727" t="str">
        <f t="shared" ref="V3727" si="4708">H3727</f>
        <v>COP</v>
      </c>
    </row>
    <row r="3728" spans="1:22" x14ac:dyDescent="0.2">
      <c r="A3728" t="str">
        <f t="shared" ref="A3728" si="4709">D3728&amp;F3728&amp;E3728</f>
        <v>Servicios fabricante- Microsoft Soporte PremierMicrosoft Soporte PremierDETTP</v>
      </c>
      <c r="B3728" t="str">
        <f t="shared" ref="B3728" si="4710">E3728&amp;F3728</f>
        <v>DETTPMicrosoft Soporte Premier</v>
      </c>
      <c r="D3728" t="s">
        <v>5156</v>
      </c>
      <c r="E3728" t="s">
        <v>7110</v>
      </c>
      <c r="F3728" s="37" t="s">
        <v>7648</v>
      </c>
      <c r="G3728" s="18" t="str">
        <f t="shared" ref="G3728" si="4711">D3728</f>
        <v>Servicios fabricante- Microsoft Soporte Premier</v>
      </c>
      <c r="H3728" s="18" t="s">
        <v>119</v>
      </c>
      <c r="I3728" s="37" t="s">
        <v>67</v>
      </c>
      <c r="J3728" t="s">
        <v>7111</v>
      </c>
      <c r="K3728" t="s">
        <v>210</v>
      </c>
      <c r="L3728" t="s">
        <v>3940</v>
      </c>
      <c r="M3728" t="s">
        <v>65</v>
      </c>
      <c r="N3728" s="37" t="s">
        <v>5159</v>
      </c>
      <c r="O3728" s="37" t="s">
        <v>5171</v>
      </c>
      <c r="P3728" s="37" t="s">
        <v>1308</v>
      </c>
      <c r="Q3728" t="s">
        <v>7110</v>
      </c>
      <c r="R3728" t="s">
        <v>5160</v>
      </c>
      <c r="S3728" s="38">
        <v>0</v>
      </c>
      <c r="T3728" s="37">
        <v>1</v>
      </c>
      <c r="U3728" s="37">
        <v>1</v>
      </c>
      <c r="V3728" t="str">
        <f t="shared" ref="V3728" si="4712">H3728</f>
        <v>COP</v>
      </c>
    </row>
    <row r="3729" spans="1:22" x14ac:dyDescent="0.2">
      <c r="A3729" t="str">
        <f t="shared" ref="A3729" si="4713">D3729&amp;F3729&amp;E3729</f>
        <v>Servicios fabricante- Microsoft Soporte PremierMicrosoft Soporte PremierDETSQ</v>
      </c>
      <c r="B3729" t="str">
        <f t="shared" ref="B3729" si="4714">E3729&amp;F3729</f>
        <v>DETSQMicrosoft Soporte Premier</v>
      </c>
      <c r="D3729" t="s">
        <v>5156</v>
      </c>
      <c r="E3729" t="s">
        <v>7112</v>
      </c>
      <c r="F3729" s="37" t="s">
        <v>7648</v>
      </c>
      <c r="G3729" s="18" t="str">
        <f t="shared" ref="G3729" si="4715">D3729</f>
        <v>Servicios fabricante- Microsoft Soporte Premier</v>
      </c>
      <c r="H3729" s="18" t="s">
        <v>119</v>
      </c>
      <c r="I3729" s="37" t="s">
        <v>67</v>
      </c>
      <c r="J3729" t="s">
        <v>7113</v>
      </c>
      <c r="K3729" t="s">
        <v>210</v>
      </c>
      <c r="L3729" t="s">
        <v>3940</v>
      </c>
      <c r="M3729" t="s">
        <v>65</v>
      </c>
      <c r="N3729" s="37" t="s">
        <v>5159</v>
      </c>
      <c r="O3729" s="37" t="s">
        <v>5171</v>
      </c>
      <c r="P3729" s="37" t="s">
        <v>1308</v>
      </c>
      <c r="Q3729" t="s">
        <v>7112</v>
      </c>
      <c r="R3729" t="s">
        <v>5160</v>
      </c>
      <c r="S3729" s="38">
        <v>0</v>
      </c>
      <c r="T3729" s="37">
        <v>1</v>
      </c>
      <c r="U3729" s="37">
        <v>1</v>
      </c>
      <c r="V3729" t="str">
        <f t="shared" ref="V3729" si="4716">H3729</f>
        <v>COP</v>
      </c>
    </row>
    <row r="3730" spans="1:22" x14ac:dyDescent="0.2">
      <c r="A3730" t="str">
        <f t="shared" ref="A3730" si="4717">D3730&amp;F3730&amp;E3730</f>
        <v>Servicios fabricante- Microsoft Soporte PremierMicrosoft Soporte PremierDETSO</v>
      </c>
      <c r="B3730" t="str">
        <f t="shared" ref="B3730" si="4718">E3730&amp;F3730</f>
        <v>DETSOMicrosoft Soporte Premier</v>
      </c>
      <c r="D3730" t="s">
        <v>5156</v>
      </c>
      <c r="E3730" t="s">
        <v>7114</v>
      </c>
      <c r="F3730" s="37" t="s">
        <v>7648</v>
      </c>
      <c r="G3730" s="18" t="str">
        <f t="shared" ref="G3730" si="4719">D3730</f>
        <v>Servicios fabricante- Microsoft Soporte Premier</v>
      </c>
      <c r="H3730" s="18" t="s">
        <v>119</v>
      </c>
      <c r="I3730" s="37" t="s">
        <v>67</v>
      </c>
      <c r="J3730" t="s">
        <v>7115</v>
      </c>
      <c r="K3730" t="s">
        <v>210</v>
      </c>
      <c r="L3730" t="s">
        <v>3940</v>
      </c>
      <c r="M3730" t="s">
        <v>65</v>
      </c>
      <c r="N3730" s="37" t="s">
        <v>5159</v>
      </c>
      <c r="O3730" s="37" t="s">
        <v>5171</v>
      </c>
      <c r="P3730" s="37" t="s">
        <v>1308</v>
      </c>
      <c r="Q3730" t="s">
        <v>7114</v>
      </c>
      <c r="R3730" t="s">
        <v>5160</v>
      </c>
      <c r="S3730" s="38">
        <v>0</v>
      </c>
      <c r="T3730" s="37">
        <v>1</v>
      </c>
      <c r="U3730" s="37">
        <v>1</v>
      </c>
      <c r="V3730" t="str">
        <f t="shared" ref="V3730" si="4720">H3730</f>
        <v>COP</v>
      </c>
    </row>
    <row r="3731" spans="1:22" x14ac:dyDescent="0.2">
      <c r="A3731" t="str">
        <f t="shared" ref="A3731" si="4721">D3731&amp;F3731&amp;E3731</f>
        <v>Servicios fabricante- Microsoft Soporte PremierMicrosoft Soporte PremierDETSC</v>
      </c>
      <c r="B3731" t="str">
        <f t="shared" ref="B3731" si="4722">E3731&amp;F3731</f>
        <v>DETSCMicrosoft Soporte Premier</v>
      </c>
      <c r="D3731" t="s">
        <v>5156</v>
      </c>
      <c r="E3731" t="s">
        <v>7116</v>
      </c>
      <c r="F3731" s="37" t="s">
        <v>7648</v>
      </c>
      <c r="G3731" s="18" t="str">
        <f t="shared" ref="G3731" si="4723">D3731</f>
        <v>Servicios fabricante- Microsoft Soporte Premier</v>
      </c>
      <c r="H3731" s="18" t="s">
        <v>119</v>
      </c>
      <c r="I3731" s="37" t="s">
        <v>67</v>
      </c>
      <c r="J3731" t="s">
        <v>7117</v>
      </c>
      <c r="K3731" t="s">
        <v>210</v>
      </c>
      <c r="L3731" t="s">
        <v>3940</v>
      </c>
      <c r="M3731" t="s">
        <v>65</v>
      </c>
      <c r="N3731" s="37" t="s">
        <v>5159</v>
      </c>
      <c r="O3731" s="37" t="s">
        <v>5171</v>
      </c>
      <c r="P3731" s="37" t="s">
        <v>1308</v>
      </c>
      <c r="Q3731" t="s">
        <v>7116</v>
      </c>
      <c r="R3731" t="s">
        <v>5160</v>
      </c>
      <c r="S3731" s="38">
        <v>0</v>
      </c>
      <c r="T3731" s="37">
        <v>1</v>
      </c>
      <c r="U3731" s="37">
        <v>1</v>
      </c>
      <c r="V3731" t="str">
        <f t="shared" ref="V3731" si="4724">H3731</f>
        <v>COP</v>
      </c>
    </row>
    <row r="3732" spans="1:22" x14ac:dyDescent="0.2">
      <c r="A3732" t="str">
        <f t="shared" ref="A3732" si="4725">D3732&amp;F3732&amp;E3732</f>
        <v>Servicios fabricante- Microsoft Soporte PremierMicrosoft Soporte PremierDETPP</v>
      </c>
      <c r="B3732" t="str">
        <f t="shared" ref="B3732" si="4726">E3732&amp;F3732</f>
        <v>DETPPMicrosoft Soporte Premier</v>
      </c>
      <c r="D3732" t="s">
        <v>5156</v>
      </c>
      <c r="E3732" t="s">
        <v>7118</v>
      </c>
      <c r="F3732" s="37" t="s">
        <v>7648</v>
      </c>
      <c r="G3732" s="18" t="str">
        <f t="shared" ref="G3732" si="4727">D3732</f>
        <v>Servicios fabricante- Microsoft Soporte Premier</v>
      </c>
      <c r="H3732" s="18" t="s">
        <v>119</v>
      </c>
      <c r="I3732" s="37" t="s">
        <v>67</v>
      </c>
      <c r="J3732" t="s">
        <v>7119</v>
      </c>
      <c r="K3732" t="s">
        <v>210</v>
      </c>
      <c r="L3732" t="s">
        <v>3940</v>
      </c>
      <c r="M3732" t="s">
        <v>65</v>
      </c>
      <c r="N3732" s="37" t="s">
        <v>5159</v>
      </c>
      <c r="O3732" s="37" t="s">
        <v>5171</v>
      </c>
      <c r="P3732" s="37" t="s">
        <v>1308</v>
      </c>
      <c r="Q3732" t="s">
        <v>7118</v>
      </c>
      <c r="R3732" t="s">
        <v>5160</v>
      </c>
      <c r="S3732" s="38">
        <v>0</v>
      </c>
      <c r="T3732" s="37">
        <v>1</v>
      </c>
      <c r="U3732" s="37">
        <v>1</v>
      </c>
      <c r="V3732" t="str">
        <f t="shared" ref="V3732" si="4728">H3732</f>
        <v>COP</v>
      </c>
    </row>
    <row r="3733" spans="1:22" x14ac:dyDescent="0.2">
      <c r="A3733" t="str">
        <f t="shared" ref="A3733" si="4729">D3733&amp;F3733&amp;E3733</f>
        <v>Servicios fabricante- Microsoft Soporte PremierMicrosoft Soporte PremierDETPGS</v>
      </c>
      <c r="B3733" t="str">
        <f t="shared" ref="B3733" si="4730">E3733&amp;F3733</f>
        <v>DETPGSMicrosoft Soporte Premier</v>
      </c>
      <c r="D3733" t="s">
        <v>5156</v>
      </c>
      <c r="E3733" t="s">
        <v>7120</v>
      </c>
      <c r="F3733" s="37" t="s">
        <v>7648</v>
      </c>
      <c r="G3733" s="18" t="str">
        <f t="shared" ref="G3733" si="4731">D3733</f>
        <v>Servicios fabricante- Microsoft Soporte Premier</v>
      </c>
      <c r="H3733" s="18" t="s">
        <v>119</v>
      </c>
      <c r="I3733" s="37" t="s">
        <v>67</v>
      </c>
      <c r="J3733" t="s">
        <v>7121</v>
      </c>
      <c r="K3733" t="s">
        <v>210</v>
      </c>
      <c r="L3733" t="s">
        <v>3940</v>
      </c>
      <c r="M3733" t="s">
        <v>65</v>
      </c>
      <c r="N3733" s="37" t="s">
        <v>5159</v>
      </c>
      <c r="O3733" s="37" t="s">
        <v>5171</v>
      </c>
      <c r="P3733" s="37" t="s">
        <v>1308</v>
      </c>
      <c r="Q3733" t="s">
        <v>7120</v>
      </c>
      <c r="R3733" t="s">
        <v>5160</v>
      </c>
      <c r="S3733" s="38">
        <v>0</v>
      </c>
      <c r="T3733" s="37">
        <v>1</v>
      </c>
      <c r="U3733" s="37">
        <v>1</v>
      </c>
      <c r="V3733" t="str">
        <f t="shared" ref="V3733" si="4732">H3733</f>
        <v>COP</v>
      </c>
    </row>
    <row r="3734" spans="1:22" x14ac:dyDescent="0.2">
      <c r="A3734" t="str">
        <f t="shared" ref="A3734" si="4733">D3734&amp;F3734&amp;E3734</f>
        <v>Servicios fabricante- Microsoft Soporte PremierMicrosoft Soporte PremierDETMT</v>
      </c>
      <c r="B3734" t="str">
        <f t="shared" ref="B3734" si="4734">E3734&amp;F3734</f>
        <v>DETMTMicrosoft Soporte Premier</v>
      </c>
      <c r="D3734" t="s">
        <v>5156</v>
      </c>
      <c r="E3734" t="s">
        <v>7122</v>
      </c>
      <c r="F3734" s="37" t="s">
        <v>7648</v>
      </c>
      <c r="G3734" s="18" t="str">
        <f t="shared" ref="G3734" si="4735">D3734</f>
        <v>Servicios fabricante- Microsoft Soporte Premier</v>
      </c>
      <c r="H3734" s="18" t="s">
        <v>119</v>
      </c>
      <c r="I3734" s="37" t="s">
        <v>67</v>
      </c>
      <c r="J3734" t="s">
        <v>7123</v>
      </c>
      <c r="K3734" t="s">
        <v>210</v>
      </c>
      <c r="L3734" t="s">
        <v>3940</v>
      </c>
      <c r="M3734" t="s">
        <v>65</v>
      </c>
      <c r="N3734" s="37" t="s">
        <v>5159</v>
      </c>
      <c r="O3734" s="37" t="s">
        <v>5171</v>
      </c>
      <c r="P3734" s="37" t="s">
        <v>1308</v>
      </c>
      <c r="Q3734" t="s">
        <v>7122</v>
      </c>
      <c r="R3734" t="s">
        <v>5160</v>
      </c>
      <c r="S3734" s="38">
        <v>0</v>
      </c>
      <c r="T3734" s="37">
        <v>1</v>
      </c>
      <c r="U3734" s="37">
        <v>1</v>
      </c>
      <c r="V3734" t="str">
        <f t="shared" ref="V3734" si="4736">H3734</f>
        <v>COP</v>
      </c>
    </row>
    <row r="3735" spans="1:22" x14ac:dyDescent="0.2">
      <c r="A3735" t="str">
        <f t="shared" ref="A3735" si="4737">D3735&amp;F3735&amp;E3735</f>
        <v>Servicios fabricante- Microsoft Soporte PremierMicrosoft Soporte PremierDETMM</v>
      </c>
      <c r="B3735" t="str">
        <f t="shared" ref="B3735" si="4738">E3735&amp;F3735</f>
        <v>DETMMMicrosoft Soporte Premier</v>
      </c>
      <c r="D3735" t="s">
        <v>5156</v>
      </c>
      <c r="E3735" t="s">
        <v>7124</v>
      </c>
      <c r="F3735" s="37" t="s">
        <v>7648</v>
      </c>
      <c r="G3735" s="18" t="str">
        <f t="shared" ref="G3735" si="4739">D3735</f>
        <v>Servicios fabricante- Microsoft Soporte Premier</v>
      </c>
      <c r="H3735" s="18" t="s">
        <v>119</v>
      </c>
      <c r="I3735" s="37" t="s">
        <v>67</v>
      </c>
      <c r="J3735" t="s">
        <v>7125</v>
      </c>
      <c r="K3735" t="s">
        <v>210</v>
      </c>
      <c r="L3735" t="s">
        <v>3940</v>
      </c>
      <c r="M3735" t="s">
        <v>65</v>
      </c>
      <c r="N3735" s="37" t="s">
        <v>5159</v>
      </c>
      <c r="O3735" s="37" t="s">
        <v>5171</v>
      </c>
      <c r="P3735" s="37" t="s">
        <v>1308</v>
      </c>
      <c r="Q3735" t="s">
        <v>7124</v>
      </c>
      <c r="R3735" t="s">
        <v>5160</v>
      </c>
      <c r="S3735" s="38">
        <v>0</v>
      </c>
      <c r="T3735" s="37">
        <v>1</v>
      </c>
      <c r="U3735" s="37">
        <v>1</v>
      </c>
      <c r="V3735" t="str">
        <f t="shared" ref="V3735" si="4740">H3735</f>
        <v>COP</v>
      </c>
    </row>
    <row r="3736" spans="1:22" x14ac:dyDescent="0.2">
      <c r="A3736" t="str">
        <f t="shared" ref="A3736" si="4741">D3736&amp;F3736&amp;E3736</f>
        <v>Servicios fabricante- Microsoft Soporte PremierMicrosoft Soporte PremierDETEAD</v>
      </c>
      <c r="B3736" t="str">
        <f t="shared" ref="B3736" si="4742">E3736&amp;F3736</f>
        <v>DETEADMicrosoft Soporte Premier</v>
      </c>
      <c r="D3736" t="s">
        <v>5156</v>
      </c>
      <c r="E3736" t="s">
        <v>7126</v>
      </c>
      <c r="F3736" s="37" t="s">
        <v>7648</v>
      </c>
      <c r="G3736" s="18" t="str">
        <f t="shared" ref="G3736" si="4743">D3736</f>
        <v>Servicios fabricante- Microsoft Soporte Premier</v>
      </c>
      <c r="H3736" s="18" t="s">
        <v>119</v>
      </c>
      <c r="I3736" s="37" t="s">
        <v>67</v>
      </c>
      <c r="J3736" t="s">
        <v>7127</v>
      </c>
      <c r="K3736" t="s">
        <v>210</v>
      </c>
      <c r="L3736" t="s">
        <v>3940</v>
      </c>
      <c r="M3736" t="s">
        <v>65</v>
      </c>
      <c r="N3736" s="37" t="s">
        <v>5159</v>
      </c>
      <c r="O3736" s="37" t="s">
        <v>5171</v>
      </c>
      <c r="P3736" s="37" t="s">
        <v>1308</v>
      </c>
      <c r="Q3736" t="s">
        <v>7126</v>
      </c>
      <c r="R3736" t="s">
        <v>5160</v>
      </c>
      <c r="S3736" s="38">
        <v>0</v>
      </c>
      <c r="T3736" s="37">
        <v>1</v>
      </c>
      <c r="U3736" s="37">
        <v>1</v>
      </c>
      <c r="V3736" t="str">
        <f t="shared" ref="V3736" si="4744">H3736</f>
        <v>COP</v>
      </c>
    </row>
    <row r="3737" spans="1:22" x14ac:dyDescent="0.2">
      <c r="A3737" t="str">
        <f t="shared" ref="A3737" si="4745">D3737&amp;F3737&amp;E3737</f>
        <v>Servicios fabricante- Microsoft Soporte PremierMicrosoft Soporte PremierDETDFO</v>
      </c>
      <c r="B3737" t="str">
        <f t="shared" ref="B3737" si="4746">E3737&amp;F3737</f>
        <v>DETDFOMicrosoft Soporte Premier</v>
      </c>
      <c r="D3737" t="s">
        <v>5156</v>
      </c>
      <c r="E3737" t="s">
        <v>7128</v>
      </c>
      <c r="F3737" s="37" t="s">
        <v>7648</v>
      </c>
      <c r="G3737" s="18" t="str">
        <f t="shared" ref="G3737" si="4747">D3737</f>
        <v>Servicios fabricante- Microsoft Soporte Premier</v>
      </c>
      <c r="H3737" s="18" t="s">
        <v>119</v>
      </c>
      <c r="I3737" s="37" t="s">
        <v>67</v>
      </c>
      <c r="J3737" t="s">
        <v>7129</v>
      </c>
      <c r="K3737" t="s">
        <v>210</v>
      </c>
      <c r="L3737" t="s">
        <v>3940</v>
      </c>
      <c r="M3737" t="s">
        <v>65</v>
      </c>
      <c r="N3737" s="37" t="s">
        <v>5159</v>
      </c>
      <c r="O3737" s="37" t="s">
        <v>5171</v>
      </c>
      <c r="P3737" s="37" t="s">
        <v>1308</v>
      </c>
      <c r="Q3737" t="s">
        <v>7128</v>
      </c>
      <c r="R3737" t="s">
        <v>5160</v>
      </c>
      <c r="S3737" s="38">
        <v>0</v>
      </c>
      <c r="T3737" s="37">
        <v>1</v>
      </c>
      <c r="U3737" s="37">
        <v>1</v>
      </c>
      <c r="V3737" t="str">
        <f t="shared" ref="V3737" si="4748">H3737</f>
        <v>COP</v>
      </c>
    </row>
    <row r="3738" spans="1:22" x14ac:dyDescent="0.2">
      <c r="A3738" t="str">
        <f t="shared" ref="A3738" si="4749">D3738&amp;F3738&amp;E3738</f>
        <v>Servicios fabricante- Microsoft Soporte PremierMicrosoft Soporte PremierDET7</v>
      </c>
      <c r="B3738" t="str">
        <f t="shared" ref="B3738" si="4750">E3738&amp;F3738</f>
        <v>DET7Microsoft Soporte Premier</v>
      </c>
      <c r="D3738" t="s">
        <v>5156</v>
      </c>
      <c r="E3738" t="s">
        <v>7130</v>
      </c>
      <c r="F3738" s="37" t="s">
        <v>7648</v>
      </c>
      <c r="G3738" s="18" t="str">
        <f t="shared" ref="G3738" si="4751">D3738</f>
        <v>Servicios fabricante- Microsoft Soporte Premier</v>
      </c>
      <c r="H3738" s="18" t="s">
        <v>119</v>
      </c>
      <c r="I3738" s="37" t="s">
        <v>67</v>
      </c>
      <c r="J3738" t="s">
        <v>7131</v>
      </c>
      <c r="K3738" t="s">
        <v>210</v>
      </c>
      <c r="L3738" t="s">
        <v>3940</v>
      </c>
      <c r="M3738" t="s">
        <v>65</v>
      </c>
      <c r="N3738" s="37" t="s">
        <v>5159</v>
      </c>
      <c r="O3738" s="37" t="s">
        <v>5171</v>
      </c>
      <c r="P3738" s="37" t="s">
        <v>1308</v>
      </c>
      <c r="Q3738" t="s">
        <v>7130</v>
      </c>
      <c r="R3738" t="s">
        <v>5160</v>
      </c>
      <c r="S3738" s="38">
        <v>0</v>
      </c>
      <c r="T3738" s="37">
        <v>1</v>
      </c>
      <c r="U3738" s="37">
        <v>1</v>
      </c>
      <c r="V3738" t="str">
        <f t="shared" ref="V3738" si="4752">H3738</f>
        <v>COP</v>
      </c>
    </row>
    <row r="3739" spans="1:22" x14ac:dyDescent="0.2">
      <c r="A3739" t="str">
        <f t="shared" ref="A3739" si="4753">D3739&amp;F3739&amp;E3739</f>
        <v>Servicios fabricante- Microsoft Soporte PremierMicrosoft Soporte PremierDET6</v>
      </c>
      <c r="B3739" t="str">
        <f t="shared" ref="B3739" si="4754">E3739&amp;F3739</f>
        <v>DET6Microsoft Soporte Premier</v>
      </c>
      <c r="D3739" t="s">
        <v>5156</v>
      </c>
      <c r="E3739" t="s">
        <v>7132</v>
      </c>
      <c r="F3739" s="37" t="s">
        <v>7648</v>
      </c>
      <c r="G3739" s="18" t="str">
        <f t="shared" ref="G3739" si="4755">D3739</f>
        <v>Servicios fabricante- Microsoft Soporte Premier</v>
      </c>
      <c r="H3739" s="18" t="s">
        <v>119</v>
      </c>
      <c r="I3739" s="37" t="s">
        <v>67</v>
      </c>
      <c r="J3739" t="s">
        <v>7133</v>
      </c>
      <c r="K3739" t="s">
        <v>210</v>
      </c>
      <c r="L3739" t="s">
        <v>3940</v>
      </c>
      <c r="M3739" t="s">
        <v>65</v>
      </c>
      <c r="N3739" s="37" t="s">
        <v>5159</v>
      </c>
      <c r="O3739" s="37" t="s">
        <v>5171</v>
      </c>
      <c r="P3739" s="37" t="s">
        <v>1308</v>
      </c>
      <c r="Q3739" t="s">
        <v>7132</v>
      </c>
      <c r="R3739" t="s">
        <v>5160</v>
      </c>
      <c r="S3739" s="38">
        <v>0</v>
      </c>
      <c r="T3739" s="37">
        <v>1</v>
      </c>
      <c r="U3739" s="37">
        <v>1</v>
      </c>
      <c r="V3739" t="str">
        <f t="shared" ref="V3739" si="4756">H3739</f>
        <v>COP</v>
      </c>
    </row>
    <row r="3740" spans="1:22" x14ac:dyDescent="0.2">
      <c r="A3740" t="str">
        <f t="shared" ref="A3740" si="4757">D3740&amp;F3740&amp;E3740</f>
        <v>Servicios fabricante- Microsoft Soporte PremierMicrosoft Soporte PremierDET5</v>
      </c>
      <c r="B3740" t="str">
        <f t="shared" ref="B3740" si="4758">E3740&amp;F3740</f>
        <v>DET5Microsoft Soporte Premier</v>
      </c>
      <c r="D3740" t="s">
        <v>5156</v>
      </c>
      <c r="E3740" t="s">
        <v>7134</v>
      </c>
      <c r="F3740" s="37" t="s">
        <v>7648</v>
      </c>
      <c r="G3740" s="18" t="str">
        <f t="shared" ref="G3740" si="4759">D3740</f>
        <v>Servicios fabricante- Microsoft Soporte Premier</v>
      </c>
      <c r="H3740" s="18" t="s">
        <v>119</v>
      </c>
      <c r="I3740" s="37" t="s">
        <v>67</v>
      </c>
      <c r="J3740" t="s">
        <v>7135</v>
      </c>
      <c r="K3740" t="s">
        <v>210</v>
      </c>
      <c r="L3740" t="s">
        <v>3940</v>
      </c>
      <c r="M3740" t="s">
        <v>65</v>
      </c>
      <c r="N3740" s="37" t="s">
        <v>5159</v>
      </c>
      <c r="O3740" s="37" t="s">
        <v>5171</v>
      </c>
      <c r="P3740" s="37" t="s">
        <v>1308</v>
      </c>
      <c r="Q3740" t="s">
        <v>7134</v>
      </c>
      <c r="R3740" t="s">
        <v>5160</v>
      </c>
      <c r="S3740" s="38">
        <v>0</v>
      </c>
      <c r="T3740" s="37">
        <v>1</v>
      </c>
      <c r="U3740" s="37">
        <v>1</v>
      </c>
      <c r="V3740" t="str">
        <f t="shared" ref="V3740" si="4760">H3740</f>
        <v>COP</v>
      </c>
    </row>
    <row r="3741" spans="1:22" x14ac:dyDescent="0.2">
      <c r="A3741" t="str">
        <f t="shared" ref="A3741" si="4761">D3741&amp;F3741&amp;E3741</f>
        <v>Servicios fabricante- Microsoft Soporte PremierMicrosoft Soporte PremierDET4</v>
      </c>
      <c r="B3741" t="str">
        <f t="shared" ref="B3741" si="4762">E3741&amp;F3741</f>
        <v>DET4Microsoft Soporte Premier</v>
      </c>
      <c r="D3741" t="s">
        <v>5156</v>
      </c>
      <c r="E3741" t="s">
        <v>7136</v>
      </c>
      <c r="F3741" s="37" t="s">
        <v>7648</v>
      </c>
      <c r="G3741" s="18" t="str">
        <f t="shared" ref="G3741" si="4763">D3741</f>
        <v>Servicios fabricante- Microsoft Soporte Premier</v>
      </c>
      <c r="H3741" s="18" t="s">
        <v>119</v>
      </c>
      <c r="I3741" s="37" t="s">
        <v>67</v>
      </c>
      <c r="J3741" t="s">
        <v>7137</v>
      </c>
      <c r="K3741" t="s">
        <v>210</v>
      </c>
      <c r="L3741" t="s">
        <v>3940</v>
      </c>
      <c r="M3741" t="s">
        <v>65</v>
      </c>
      <c r="N3741" s="37" t="s">
        <v>5159</v>
      </c>
      <c r="O3741" s="37" t="s">
        <v>5171</v>
      </c>
      <c r="P3741" s="37" t="s">
        <v>1308</v>
      </c>
      <c r="Q3741" t="s">
        <v>7136</v>
      </c>
      <c r="R3741" t="s">
        <v>5160</v>
      </c>
      <c r="S3741" s="38">
        <v>0</v>
      </c>
      <c r="T3741" s="37">
        <v>1</v>
      </c>
      <c r="U3741" s="37">
        <v>1</v>
      </c>
      <c r="V3741" t="str">
        <f t="shared" ref="V3741" si="4764">H3741</f>
        <v>COP</v>
      </c>
    </row>
    <row r="3742" spans="1:22" x14ac:dyDescent="0.2">
      <c r="A3742" t="str">
        <f t="shared" ref="A3742" si="4765">D3742&amp;F3742&amp;E3742</f>
        <v>Servicios fabricante- Microsoft Soporte PremierMicrosoft Soporte PremierDET3</v>
      </c>
      <c r="B3742" t="str">
        <f t="shared" ref="B3742" si="4766">E3742&amp;F3742</f>
        <v>DET3Microsoft Soporte Premier</v>
      </c>
      <c r="D3742" t="s">
        <v>5156</v>
      </c>
      <c r="E3742" t="s">
        <v>7138</v>
      </c>
      <c r="F3742" s="37" t="s">
        <v>7648</v>
      </c>
      <c r="G3742" s="18" t="str">
        <f t="shared" ref="G3742" si="4767">D3742</f>
        <v>Servicios fabricante- Microsoft Soporte Premier</v>
      </c>
      <c r="H3742" s="18" t="s">
        <v>119</v>
      </c>
      <c r="I3742" s="37" t="s">
        <v>67</v>
      </c>
      <c r="J3742" t="s">
        <v>7139</v>
      </c>
      <c r="K3742" t="s">
        <v>210</v>
      </c>
      <c r="L3742" t="s">
        <v>3940</v>
      </c>
      <c r="M3742" t="s">
        <v>65</v>
      </c>
      <c r="N3742" s="37" t="s">
        <v>5159</v>
      </c>
      <c r="O3742" s="37" t="s">
        <v>5171</v>
      </c>
      <c r="P3742" s="37" t="s">
        <v>1308</v>
      </c>
      <c r="Q3742" t="s">
        <v>7138</v>
      </c>
      <c r="R3742" t="s">
        <v>5160</v>
      </c>
      <c r="S3742" s="38">
        <v>0</v>
      </c>
      <c r="T3742" s="37">
        <v>1</v>
      </c>
      <c r="U3742" s="37">
        <v>1</v>
      </c>
      <c r="V3742" t="str">
        <f t="shared" ref="V3742" si="4768">H3742</f>
        <v>COP</v>
      </c>
    </row>
    <row r="3743" spans="1:22" x14ac:dyDescent="0.2">
      <c r="A3743" t="str">
        <f t="shared" ref="A3743" si="4769">D3743&amp;F3743&amp;E3743</f>
        <v>Servicios fabricante- Microsoft Soporte PremierMicrosoft Soporte PremierDET2</v>
      </c>
      <c r="B3743" t="str">
        <f t="shared" ref="B3743" si="4770">E3743&amp;F3743</f>
        <v>DET2Microsoft Soporte Premier</v>
      </c>
      <c r="D3743" t="s">
        <v>5156</v>
      </c>
      <c r="E3743" t="s">
        <v>7140</v>
      </c>
      <c r="F3743" s="37" t="s">
        <v>7648</v>
      </c>
      <c r="G3743" s="18" t="str">
        <f t="shared" ref="G3743" si="4771">D3743</f>
        <v>Servicios fabricante- Microsoft Soporte Premier</v>
      </c>
      <c r="H3743" s="18" t="s">
        <v>119</v>
      </c>
      <c r="I3743" s="37" t="s">
        <v>67</v>
      </c>
      <c r="J3743" t="s">
        <v>7141</v>
      </c>
      <c r="K3743" t="s">
        <v>210</v>
      </c>
      <c r="L3743" t="s">
        <v>3940</v>
      </c>
      <c r="M3743" t="s">
        <v>65</v>
      </c>
      <c r="N3743" s="37" t="s">
        <v>5159</v>
      </c>
      <c r="O3743" s="37" t="s">
        <v>5171</v>
      </c>
      <c r="P3743" s="37" t="s">
        <v>1308</v>
      </c>
      <c r="Q3743" t="s">
        <v>7140</v>
      </c>
      <c r="R3743" t="s">
        <v>5160</v>
      </c>
      <c r="S3743" s="38">
        <v>0</v>
      </c>
      <c r="T3743" s="37">
        <v>1</v>
      </c>
      <c r="U3743" s="37">
        <v>1</v>
      </c>
      <c r="V3743" t="str">
        <f t="shared" ref="V3743" si="4772">H3743</f>
        <v>COP</v>
      </c>
    </row>
    <row r="3744" spans="1:22" x14ac:dyDescent="0.2">
      <c r="A3744" t="str">
        <f t="shared" ref="A3744" si="4773">D3744&amp;F3744&amp;E3744</f>
        <v>Servicios fabricante- Microsoft Soporte PremierMicrosoft Soporte PremierDET1</v>
      </c>
      <c r="B3744" t="str">
        <f t="shared" ref="B3744" si="4774">E3744&amp;F3744</f>
        <v>DET1Microsoft Soporte Premier</v>
      </c>
      <c r="D3744" t="s">
        <v>5156</v>
      </c>
      <c r="E3744" t="s">
        <v>7142</v>
      </c>
      <c r="F3744" s="37" t="s">
        <v>7648</v>
      </c>
      <c r="G3744" s="18" t="str">
        <f t="shared" ref="G3744" si="4775">D3744</f>
        <v>Servicios fabricante- Microsoft Soporte Premier</v>
      </c>
      <c r="H3744" s="18" t="s">
        <v>119</v>
      </c>
      <c r="I3744" s="37" t="s">
        <v>67</v>
      </c>
      <c r="J3744" t="s">
        <v>7143</v>
      </c>
      <c r="K3744" t="s">
        <v>210</v>
      </c>
      <c r="L3744" t="s">
        <v>3940</v>
      </c>
      <c r="M3744" t="s">
        <v>65</v>
      </c>
      <c r="N3744" s="37" t="s">
        <v>5159</v>
      </c>
      <c r="O3744" s="37" t="s">
        <v>5171</v>
      </c>
      <c r="P3744" s="37" t="s">
        <v>1308</v>
      </c>
      <c r="Q3744" t="s">
        <v>7142</v>
      </c>
      <c r="R3744" t="s">
        <v>5160</v>
      </c>
      <c r="S3744" s="38">
        <v>0</v>
      </c>
      <c r="T3744" s="37">
        <v>1</v>
      </c>
      <c r="U3744" s="37">
        <v>1</v>
      </c>
      <c r="V3744" t="str">
        <f t="shared" ref="V3744" si="4776">H3744</f>
        <v>COP</v>
      </c>
    </row>
    <row r="3745" spans="1:22" x14ac:dyDescent="0.2">
      <c r="A3745" t="str">
        <f t="shared" ref="A3745" si="4777">D3745&amp;F3745&amp;E3745</f>
        <v>Servicios fabricante- Microsoft Soporte PremierMicrosoft Soporte PremierDEP9</v>
      </c>
      <c r="B3745" t="str">
        <f t="shared" ref="B3745" si="4778">E3745&amp;F3745</f>
        <v>DEP9Microsoft Soporte Premier</v>
      </c>
      <c r="D3745" t="s">
        <v>5156</v>
      </c>
      <c r="E3745" t="s">
        <v>7144</v>
      </c>
      <c r="F3745" s="37" t="s">
        <v>7648</v>
      </c>
      <c r="G3745" s="18" t="str">
        <f t="shared" ref="G3745" si="4779">D3745</f>
        <v>Servicios fabricante- Microsoft Soporte Premier</v>
      </c>
      <c r="H3745" s="18" t="s">
        <v>119</v>
      </c>
      <c r="I3745" s="37" t="s">
        <v>67</v>
      </c>
      <c r="J3745" t="s">
        <v>7145</v>
      </c>
      <c r="K3745" t="s">
        <v>65</v>
      </c>
      <c r="L3745" t="s">
        <v>3940</v>
      </c>
      <c r="M3745" t="s">
        <v>65</v>
      </c>
      <c r="N3745" s="37" t="s">
        <v>5159</v>
      </c>
      <c r="O3745" s="37" t="s">
        <v>5171</v>
      </c>
      <c r="P3745" s="37" t="s">
        <v>1308</v>
      </c>
      <c r="Q3745" t="s">
        <v>7144</v>
      </c>
      <c r="R3745" t="s">
        <v>5160</v>
      </c>
      <c r="S3745" s="38">
        <v>41041305.600000001</v>
      </c>
      <c r="T3745" s="37">
        <v>1</v>
      </c>
      <c r="U3745" s="37">
        <v>1</v>
      </c>
      <c r="V3745" t="str">
        <f t="shared" ref="V3745" si="4780">H3745</f>
        <v>COP</v>
      </c>
    </row>
    <row r="3746" spans="1:22" x14ac:dyDescent="0.2">
      <c r="A3746" t="str">
        <f t="shared" ref="A3746" si="4781">D3746&amp;F3746&amp;E3746</f>
        <v>Servicios fabricante- Microsoft Soporte PremierMicrosoft Soporte PremierDEP8</v>
      </c>
      <c r="B3746" t="str">
        <f t="shared" ref="B3746" si="4782">E3746&amp;F3746</f>
        <v>DEP8Microsoft Soporte Premier</v>
      </c>
      <c r="D3746" t="s">
        <v>5156</v>
      </c>
      <c r="E3746" t="s">
        <v>7146</v>
      </c>
      <c r="F3746" s="37" t="s">
        <v>7648</v>
      </c>
      <c r="G3746" s="18" t="str">
        <f t="shared" ref="G3746" si="4783">D3746</f>
        <v>Servicios fabricante- Microsoft Soporte Premier</v>
      </c>
      <c r="H3746" s="18" t="s">
        <v>119</v>
      </c>
      <c r="I3746" s="37" t="s">
        <v>67</v>
      </c>
      <c r="J3746" t="s">
        <v>7147</v>
      </c>
      <c r="K3746" t="s">
        <v>65</v>
      </c>
      <c r="L3746" t="s">
        <v>3940</v>
      </c>
      <c r="M3746" t="s">
        <v>65</v>
      </c>
      <c r="N3746" s="37" t="s">
        <v>5159</v>
      </c>
      <c r="O3746" s="37" t="s">
        <v>5171</v>
      </c>
      <c r="P3746" s="37" t="s">
        <v>1308</v>
      </c>
      <c r="Q3746" t="s">
        <v>7146</v>
      </c>
      <c r="R3746" t="s">
        <v>5160</v>
      </c>
      <c r="S3746" s="38">
        <v>41041305.600000001</v>
      </c>
      <c r="T3746" s="37">
        <v>1</v>
      </c>
      <c r="U3746" s="37">
        <v>1</v>
      </c>
      <c r="V3746" t="str">
        <f t="shared" ref="V3746" si="4784">H3746</f>
        <v>COP</v>
      </c>
    </row>
    <row r="3747" spans="1:22" x14ac:dyDescent="0.2">
      <c r="A3747" t="str">
        <f t="shared" ref="A3747" si="4785">D3747&amp;F3747&amp;E3747</f>
        <v>Servicios fabricante- Microsoft Soporte PremierMicrosoft Soporte PremierDEP7</v>
      </c>
      <c r="B3747" t="str">
        <f t="shared" ref="B3747" si="4786">E3747&amp;F3747</f>
        <v>DEP7Microsoft Soporte Premier</v>
      </c>
      <c r="D3747" t="s">
        <v>5156</v>
      </c>
      <c r="E3747" t="s">
        <v>7148</v>
      </c>
      <c r="F3747" s="37" t="s">
        <v>7648</v>
      </c>
      <c r="G3747" s="18" t="str">
        <f t="shared" ref="G3747" si="4787">D3747</f>
        <v>Servicios fabricante- Microsoft Soporte Premier</v>
      </c>
      <c r="H3747" s="18" t="s">
        <v>119</v>
      </c>
      <c r="I3747" s="37" t="s">
        <v>67</v>
      </c>
      <c r="J3747" t="s">
        <v>7149</v>
      </c>
      <c r="K3747" t="s">
        <v>65</v>
      </c>
      <c r="L3747" t="s">
        <v>3940</v>
      </c>
      <c r="M3747" t="s">
        <v>65</v>
      </c>
      <c r="N3747" s="37" t="s">
        <v>5159</v>
      </c>
      <c r="O3747" s="37" t="s">
        <v>5171</v>
      </c>
      <c r="P3747" s="37" t="s">
        <v>1308</v>
      </c>
      <c r="Q3747" t="s">
        <v>7148</v>
      </c>
      <c r="R3747" t="s">
        <v>5160</v>
      </c>
      <c r="S3747" s="38">
        <v>41041305.600000001</v>
      </c>
      <c r="T3747" s="37">
        <v>1</v>
      </c>
      <c r="U3747" s="37">
        <v>1</v>
      </c>
      <c r="V3747" t="str">
        <f t="shared" ref="V3747" si="4788">H3747</f>
        <v>COP</v>
      </c>
    </row>
    <row r="3748" spans="1:22" x14ac:dyDescent="0.2">
      <c r="A3748" t="str">
        <f t="shared" ref="A3748" si="4789">D3748&amp;F3748&amp;E3748</f>
        <v>Servicios fabricante- Microsoft Soporte PremierMicrosoft Soporte PremierDEP6</v>
      </c>
      <c r="B3748" t="str">
        <f t="shared" ref="B3748" si="4790">E3748&amp;F3748</f>
        <v>DEP6Microsoft Soporte Premier</v>
      </c>
      <c r="D3748" t="s">
        <v>5156</v>
      </c>
      <c r="E3748" t="s">
        <v>7150</v>
      </c>
      <c r="F3748" s="37" t="s">
        <v>7648</v>
      </c>
      <c r="G3748" s="18" t="str">
        <f t="shared" ref="G3748" si="4791">D3748</f>
        <v>Servicios fabricante- Microsoft Soporte Premier</v>
      </c>
      <c r="H3748" s="18" t="s">
        <v>119</v>
      </c>
      <c r="I3748" s="37" t="s">
        <v>67</v>
      </c>
      <c r="J3748" t="s">
        <v>7151</v>
      </c>
      <c r="K3748" t="s">
        <v>65</v>
      </c>
      <c r="L3748" t="s">
        <v>3940</v>
      </c>
      <c r="M3748" t="s">
        <v>65</v>
      </c>
      <c r="N3748" s="37" t="s">
        <v>5159</v>
      </c>
      <c r="O3748" s="37" t="s">
        <v>5171</v>
      </c>
      <c r="P3748" s="37" t="s">
        <v>1308</v>
      </c>
      <c r="Q3748" t="s">
        <v>7150</v>
      </c>
      <c r="R3748" t="s">
        <v>5160</v>
      </c>
      <c r="S3748" s="38">
        <v>41041305.600000001</v>
      </c>
      <c r="T3748" s="37">
        <v>1</v>
      </c>
      <c r="U3748" s="37">
        <v>1</v>
      </c>
      <c r="V3748" t="str">
        <f t="shared" ref="V3748" si="4792">H3748</f>
        <v>COP</v>
      </c>
    </row>
    <row r="3749" spans="1:22" x14ac:dyDescent="0.2">
      <c r="A3749" t="str">
        <f t="shared" ref="A3749" si="4793">D3749&amp;F3749&amp;E3749</f>
        <v>Servicios fabricante- Microsoft Soporte PremierMicrosoft Soporte PremierDEP5</v>
      </c>
      <c r="B3749" t="str">
        <f t="shared" ref="B3749" si="4794">E3749&amp;F3749</f>
        <v>DEP5Microsoft Soporte Premier</v>
      </c>
      <c r="D3749" t="s">
        <v>5156</v>
      </c>
      <c r="E3749" t="s">
        <v>7152</v>
      </c>
      <c r="F3749" s="37" t="s">
        <v>7648</v>
      </c>
      <c r="G3749" s="18" t="str">
        <f t="shared" ref="G3749" si="4795">D3749</f>
        <v>Servicios fabricante- Microsoft Soporte Premier</v>
      </c>
      <c r="H3749" s="18" t="s">
        <v>119</v>
      </c>
      <c r="I3749" s="37" t="s">
        <v>67</v>
      </c>
      <c r="J3749" t="s">
        <v>7153</v>
      </c>
      <c r="K3749" t="s">
        <v>65</v>
      </c>
      <c r="L3749" t="s">
        <v>3940</v>
      </c>
      <c r="M3749" t="s">
        <v>65</v>
      </c>
      <c r="N3749" s="37" t="s">
        <v>5159</v>
      </c>
      <c r="O3749" s="37" t="s">
        <v>5171</v>
      </c>
      <c r="P3749" s="37" t="s">
        <v>1308</v>
      </c>
      <c r="Q3749" t="s">
        <v>7152</v>
      </c>
      <c r="R3749" t="s">
        <v>5160</v>
      </c>
      <c r="S3749" s="38">
        <v>41041305.600000001</v>
      </c>
      <c r="T3749" s="37">
        <v>1</v>
      </c>
      <c r="U3749" s="37">
        <v>1</v>
      </c>
      <c r="V3749" t="str">
        <f t="shared" ref="V3749" si="4796">H3749</f>
        <v>COP</v>
      </c>
    </row>
    <row r="3750" spans="1:22" x14ac:dyDescent="0.2">
      <c r="A3750" t="str">
        <f t="shared" ref="A3750" si="4797">D3750&amp;F3750&amp;E3750</f>
        <v>Servicios fabricante- Microsoft Soporte PremierMicrosoft Soporte PremierDEP42</v>
      </c>
      <c r="B3750" t="str">
        <f t="shared" ref="B3750" si="4798">E3750&amp;F3750</f>
        <v>DEP42Microsoft Soporte Premier</v>
      </c>
      <c r="D3750" t="s">
        <v>5156</v>
      </c>
      <c r="E3750" t="s">
        <v>7154</v>
      </c>
      <c r="F3750" s="37" t="s">
        <v>7648</v>
      </c>
      <c r="G3750" s="18" t="str">
        <f t="shared" ref="G3750" si="4799">D3750</f>
        <v>Servicios fabricante- Microsoft Soporte Premier</v>
      </c>
      <c r="H3750" s="18" t="s">
        <v>119</v>
      </c>
      <c r="I3750" s="37" t="s">
        <v>67</v>
      </c>
      <c r="J3750" t="s">
        <v>7155</v>
      </c>
      <c r="K3750" t="s">
        <v>65</v>
      </c>
      <c r="L3750" t="s">
        <v>3940</v>
      </c>
      <c r="M3750" t="s">
        <v>65</v>
      </c>
      <c r="N3750" s="37" t="s">
        <v>5159</v>
      </c>
      <c r="O3750" s="37" t="s">
        <v>5171</v>
      </c>
      <c r="P3750" s="37" t="s">
        <v>1308</v>
      </c>
      <c r="Q3750" t="s">
        <v>7154</v>
      </c>
      <c r="R3750" t="s">
        <v>5160</v>
      </c>
      <c r="S3750" s="38">
        <v>41041305.600000001</v>
      </c>
      <c r="T3750" s="37">
        <v>1</v>
      </c>
      <c r="U3750" s="37">
        <v>1</v>
      </c>
      <c r="V3750" t="str">
        <f t="shared" ref="V3750" si="4800">H3750</f>
        <v>COP</v>
      </c>
    </row>
    <row r="3751" spans="1:22" x14ac:dyDescent="0.2">
      <c r="A3751" t="str">
        <f t="shared" ref="A3751" si="4801">D3751&amp;F3751&amp;E3751</f>
        <v>Servicios fabricante- Microsoft Soporte PremierMicrosoft Soporte PremierDEP41</v>
      </c>
      <c r="B3751" t="str">
        <f t="shared" ref="B3751" si="4802">E3751&amp;F3751</f>
        <v>DEP41Microsoft Soporte Premier</v>
      </c>
      <c r="D3751" t="s">
        <v>5156</v>
      </c>
      <c r="E3751" t="s">
        <v>7156</v>
      </c>
      <c r="F3751" s="37" t="s">
        <v>7648</v>
      </c>
      <c r="G3751" s="18" t="str">
        <f t="shared" ref="G3751" si="4803">D3751</f>
        <v>Servicios fabricante- Microsoft Soporte Premier</v>
      </c>
      <c r="H3751" s="18" t="s">
        <v>119</v>
      </c>
      <c r="I3751" s="37" t="s">
        <v>67</v>
      </c>
      <c r="J3751" t="s">
        <v>7157</v>
      </c>
      <c r="K3751" t="s">
        <v>65</v>
      </c>
      <c r="L3751" t="s">
        <v>3940</v>
      </c>
      <c r="M3751" t="s">
        <v>65</v>
      </c>
      <c r="N3751" s="37" t="s">
        <v>5159</v>
      </c>
      <c r="O3751" s="37" t="s">
        <v>5171</v>
      </c>
      <c r="P3751" s="37" t="s">
        <v>1308</v>
      </c>
      <c r="Q3751" t="s">
        <v>7156</v>
      </c>
      <c r="R3751" t="s">
        <v>5160</v>
      </c>
      <c r="S3751" s="38">
        <v>41041305.600000001</v>
      </c>
      <c r="T3751" s="37">
        <v>1</v>
      </c>
      <c r="U3751" s="37">
        <v>1</v>
      </c>
      <c r="V3751" t="str">
        <f t="shared" ref="V3751" si="4804">H3751</f>
        <v>COP</v>
      </c>
    </row>
    <row r="3752" spans="1:22" x14ac:dyDescent="0.2">
      <c r="A3752" t="str">
        <f t="shared" ref="A3752" si="4805">D3752&amp;F3752&amp;E3752</f>
        <v>Servicios fabricante- Microsoft Soporte PremierMicrosoft Soporte PremierDEP40</v>
      </c>
      <c r="B3752" t="str">
        <f t="shared" ref="B3752" si="4806">E3752&amp;F3752</f>
        <v>DEP40Microsoft Soporte Premier</v>
      </c>
      <c r="D3752" t="s">
        <v>5156</v>
      </c>
      <c r="E3752" t="s">
        <v>7158</v>
      </c>
      <c r="F3752" s="37" t="s">
        <v>7648</v>
      </c>
      <c r="G3752" s="18" t="str">
        <f t="shared" ref="G3752" si="4807">D3752</f>
        <v>Servicios fabricante- Microsoft Soporte Premier</v>
      </c>
      <c r="H3752" s="18" t="s">
        <v>119</v>
      </c>
      <c r="I3752" s="37" t="s">
        <v>67</v>
      </c>
      <c r="J3752" t="s">
        <v>7159</v>
      </c>
      <c r="K3752" t="s">
        <v>65</v>
      </c>
      <c r="L3752" t="s">
        <v>3940</v>
      </c>
      <c r="M3752" t="s">
        <v>65</v>
      </c>
      <c r="N3752" s="37" t="s">
        <v>5159</v>
      </c>
      <c r="O3752" s="37" t="s">
        <v>5171</v>
      </c>
      <c r="P3752" s="37" t="s">
        <v>1308</v>
      </c>
      <c r="Q3752" t="s">
        <v>7158</v>
      </c>
      <c r="R3752" t="s">
        <v>5160</v>
      </c>
      <c r="S3752" s="38">
        <v>41041305.600000001</v>
      </c>
      <c r="T3752" s="37">
        <v>1</v>
      </c>
      <c r="U3752" s="37">
        <v>1</v>
      </c>
      <c r="V3752" t="str">
        <f t="shared" ref="V3752" si="4808">H3752</f>
        <v>COP</v>
      </c>
    </row>
    <row r="3753" spans="1:22" x14ac:dyDescent="0.2">
      <c r="A3753" t="str">
        <f t="shared" ref="A3753" si="4809">D3753&amp;F3753&amp;E3753</f>
        <v>Servicios fabricante- Microsoft Soporte PremierMicrosoft Soporte PremierDEP4</v>
      </c>
      <c r="B3753" t="str">
        <f t="shared" ref="B3753" si="4810">E3753&amp;F3753</f>
        <v>DEP4Microsoft Soporte Premier</v>
      </c>
      <c r="D3753" t="s">
        <v>5156</v>
      </c>
      <c r="E3753" t="s">
        <v>7160</v>
      </c>
      <c r="F3753" s="37" t="s">
        <v>7648</v>
      </c>
      <c r="G3753" s="18" t="str">
        <f t="shared" ref="G3753" si="4811">D3753</f>
        <v>Servicios fabricante- Microsoft Soporte Premier</v>
      </c>
      <c r="H3753" s="18" t="s">
        <v>119</v>
      </c>
      <c r="I3753" s="37" t="s">
        <v>67</v>
      </c>
      <c r="J3753" t="s">
        <v>7161</v>
      </c>
      <c r="K3753" t="s">
        <v>65</v>
      </c>
      <c r="L3753" t="s">
        <v>3940</v>
      </c>
      <c r="M3753" t="s">
        <v>65</v>
      </c>
      <c r="N3753" s="37" t="s">
        <v>5159</v>
      </c>
      <c r="O3753" s="37" t="s">
        <v>5171</v>
      </c>
      <c r="P3753" s="37" t="s">
        <v>1308</v>
      </c>
      <c r="Q3753" t="s">
        <v>7160</v>
      </c>
      <c r="R3753" t="s">
        <v>5160</v>
      </c>
      <c r="S3753" s="38">
        <v>41041305.600000001</v>
      </c>
      <c r="T3753" s="37">
        <v>1</v>
      </c>
      <c r="U3753" s="37">
        <v>1</v>
      </c>
      <c r="V3753" t="str">
        <f t="shared" ref="V3753" si="4812">H3753</f>
        <v>COP</v>
      </c>
    </row>
    <row r="3754" spans="1:22" x14ac:dyDescent="0.2">
      <c r="A3754" t="str">
        <f t="shared" ref="A3754" si="4813">D3754&amp;F3754&amp;E3754</f>
        <v>Servicios fabricante- Microsoft Soporte PremierMicrosoft Soporte PremierDEP39</v>
      </c>
      <c r="B3754" t="str">
        <f t="shared" ref="B3754" si="4814">E3754&amp;F3754</f>
        <v>DEP39Microsoft Soporte Premier</v>
      </c>
      <c r="D3754" t="s">
        <v>5156</v>
      </c>
      <c r="E3754" t="s">
        <v>7162</v>
      </c>
      <c r="F3754" s="37" t="s">
        <v>7648</v>
      </c>
      <c r="G3754" s="18" t="str">
        <f t="shared" ref="G3754" si="4815">D3754</f>
        <v>Servicios fabricante- Microsoft Soporte Premier</v>
      </c>
      <c r="H3754" s="18" t="s">
        <v>119</v>
      </c>
      <c r="I3754" s="37" t="s">
        <v>67</v>
      </c>
      <c r="J3754" t="s">
        <v>7163</v>
      </c>
      <c r="K3754" t="s">
        <v>65</v>
      </c>
      <c r="L3754" t="s">
        <v>3940</v>
      </c>
      <c r="M3754" t="s">
        <v>65</v>
      </c>
      <c r="N3754" s="37" t="s">
        <v>5159</v>
      </c>
      <c r="O3754" s="37" t="s">
        <v>5171</v>
      </c>
      <c r="P3754" s="37" t="s">
        <v>1308</v>
      </c>
      <c r="Q3754" t="s">
        <v>7162</v>
      </c>
      <c r="R3754" t="s">
        <v>5160</v>
      </c>
      <c r="S3754" s="38">
        <v>41041305.600000001</v>
      </c>
      <c r="T3754" s="37">
        <v>1</v>
      </c>
      <c r="U3754" s="37">
        <v>1</v>
      </c>
      <c r="V3754" t="str">
        <f t="shared" ref="V3754" si="4816">H3754</f>
        <v>COP</v>
      </c>
    </row>
    <row r="3755" spans="1:22" x14ac:dyDescent="0.2">
      <c r="A3755" t="str">
        <f t="shared" ref="A3755" si="4817">D3755&amp;F3755&amp;E3755</f>
        <v>Servicios fabricante- Microsoft Soporte PremierMicrosoft Soporte PremierDEP38</v>
      </c>
      <c r="B3755" t="str">
        <f t="shared" ref="B3755" si="4818">E3755&amp;F3755</f>
        <v>DEP38Microsoft Soporte Premier</v>
      </c>
      <c r="D3755" t="s">
        <v>5156</v>
      </c>
      <c r="E3755" t="s">
        <v>7164</v>
      </c>
      <c r="F3755" s="37" t="s">
        <v>7648</v>
      </c>
      <c r="G3755" s="18" t="str">
        <f t="shared" ref="G3755" si="4819">D3755</f>
        <v>Servicios fabricante- Microsoft Soporte Premier</v>
      </c>
      <c r="H3755" s="18" t="s">
        <v>119</v>
      </c>
      <c r="I3755" s="37" t="s">
        <v>67</v>
      </c>
      <c r="J3755" t="s">
        <v>7165</v>
      </c>
      <c r="K3755" t="s">
        <v>65</v>
      </c>
      <c r="L3755" t="s">
        <v>3940</v>
      </c>
      <c r="M3755" t="s">
        <v>65</v>
      </c>
      <c r="N3755" s="37" t="s">
        <v>5159</v>
      </c>
      <c r="O3755" s="37" t="s">
        <v>5171</v>
      </c>
      <c r="P3755" s="37" t="s">
        <v>1308</v>
      </c>
      <c r="Q3755" t="s">
        <v>7164</v>
      </c>
      <c r="R3755" t="s">
        <v>5160</v>
      </c>
      <c r="S3755" s="38">
        <v>41041305.600000001</v>
      </c>
      <c r="T3755" s="37">
        <v>1</v>
      </c>
      <c r="U3755" s="37">
        <v>1</v>
      </c>
      <c r="V3755" t="str">
        <f t="shared" ref="V3755" si="4820">H3755</f>
        <v>COP</v>
      </c>
    </row>
    <row r="3756" spans="1:22" x14ac:dyDescent="0.2">
      <c r="A3756" t="str">
        <f t="shared" ref="A3756" si="4821">D3756&amp;F3756&amp;E3756</f>
        <v>Servicios fabricante- Microsoft Soporte PremierMicrosoft Soporte PremierDEP37</v>
      </c>
      <c r="B3756" t="str">
        <f t="shared" ref="B3756" si="4822">E3756&amp;F3756</f>
        <v>DEP37Microsoft Soporte Premier</v>
      </c>
      <c r="D3756" t="s">
        <v>5156</v>
      </c>
      <c r="E3756" t="s">
        <v>7166</v>
      </c>
      <c r="F3756" s="37" t="s">
        <v>7648</v>
      </c>
      <c r="G3756" s="18" t="str">
        <f t="shared" ref="G3756" si="4823">D3756</f>
        <v>Servicios fabricante- Microsoft Soporte Premier</v>
      </c>
      <c r="H3756" s="18" t="s">
        <v>119</v>
      </c>
      <c r="I3756" s="37" t="s">
        <v>67</v>
      </c>
      <c r="J3756" t="s">
        <v>7167</v>
      </c>
      <c r="K3756" t="s">
        <v>65</v>
      </c>
      <c r="L3756" t="s">
        <v>3940</v>
      </c>
      <c r="M3756" t="s">
        <v>65</v>
      </c>
      <c r="N3756" s="37" t="s">
        <v>5159</v>
      </c>
      <c r="O3756" s="37" t="s">
        <v>5171</v>
      </c>
      <c r="P3756" s="37" t="s">
        <v>1308</v>
      </c>
      <c r="Q3756" t="s">
        <v>7166</v>
      </c>
      <c r="R3756" t="s">
        <v>5160</v>
      </c>
      <c r="S3756" s="38">
        <v>41041305.600000001</v>
      </c>
      <c r="T3756" s="37">
        <v>1</v>
      </c>
      <c r="U3756" s="37">
        <v>1</v>
      </c>
      <c r="V3756" t="str">
        <f t="shared" ref="V3756" si="4824">H3756</f>
        <v>COP</v>
      </c>
    </row>
    <row r="3757" spans="1:22" x14ac:dyDescent="0.2">
      <c r="A3757" t="str">
        <f t="shared" ref="A3757" si="4825">D3757&amp;F3757&amp;E3757</f>
        <v>Servicios fabricante- Microsoft Soporte PremierMicrosoft Soporte PremierDEP36</v>
      </c>
      <c r="B3757" t="str">
        <f t="shared" ref="B3757" si="4826">E3757&amp;F3757</f>
        <v>DEP36Microsoft Soporte Premier</v>
      </c>
      <c r="D3757" t="s">
        <v>5156</v>
      </c>
      <c r="E3757" t="s">
        <v>7168</v>
      </c>
      <c r="F3757" s="37" t="s">
        <v>7648</v>
      </c>
      <c r="G3757" s="18" t="str">
        <f t="shared" ref="G3757" si="4827">D3757</f>
        <v>Servicios fabricante- Microsoft Soporte Premier</v>
      </c>
      <c r="H3757" s="18" t="s">
        <v>119</v>
      </c>
      <c r="I3757" s="37" t="s">
        <v>67</v>
      </c>
      <c r="J3757" t="s">
        <v>7169</v>
      </c>
      <c r="K3757" t="s">
        <v>65</v>
      </c>
      <c r="L3757" t="s">
        <v>3940</v>
      </c>
      <c r="M3757" t="s">
        <v>65</v>
      </c>
      <c r="N3757" s="37" t="s">
        <v>5159</v>
      </c>
      <c r="O3757" s="37" t="s">
        <v>5171</v>
      </c>
      <c r="P3757" s="37" t="s">
        <v>1308</v>
      </c>
      <c r="Q3757" t="s">
        <v>7168</v>
      </c>
      <c r="R3757" t="s">
        <v>5160</v>
      </c>
      <c r="S3757" s="38">
        <v>41041305.600000001</v>
      </c>
      <c r="T3757" s="37">
        <v>1</v>
      </c>
      <c r="U3757" s="37">
        <v>1</v>
      </c>
      <c r="V3757" t="str">
        <f t="shared" ref="V3757" si="4828">H3757</f>
        <v>COP</v>
      </c>
    </row>
    <row r="3758" spans="1:22" x14ac:dyDescent="0.2">
      <c r="A3758" t="str">
        <f t="shared" ref="A3758" si="4829">D3758&amp;F3758&amp;E3758</f>
        <v>Servicios fabricante- Microsoft Soporte PremierMicrosoft Soporte PremierDEP35</v>
      </c>
      <c r="B3758" t="str">
        <f t="shared" ref="B3758" si="4830">E3758&amp;F3758</f>
        <v>DEP35Microsoft Soporte Premier</v>
      </c>
      <c r="D3758" t="s">
        <v>5156</v>
      </c>
      <c r="E3758" t="s">
        <v>7170</v>
      </c>
      <c r="F3758" s="37" t="s">
        <v>7648</v>
      </c>
      <c r="G3758" s="18" t="str">
        <f t="shared" ref="G3758" si="4831">D3758</f>
        <v>Servicios fabricante- Microsoft Soporte Premier</v>
      </c>
      <c r="H3758" s="18" t="s">
        <v>119</v>
      </c>
      <c r="I3758" s="37" t="s">
        <v>67</v>
      </c>
      <c r="J3758" t="s">
        <v>7171</v>
      </c>
      <c r="K3758" t="s">
        <v>65</v>
      </c>
      <c r="L3758" t="s">
        <v>3940</v>
      </c>
      <c r="M3758" t="s">
        <v>65</v>
      </c>
      <c r="N3758" s="37" t="s">
        <v>5159</v>
      </c>
      <c r="O3758" s="37" t="s">
        <v>5171</v>
      </c>
      <c r="P3758" s="37" t="s">
        <v>1308</v>
      </c>
      <c r="Q3758" t="s">
        <v>7170</v>
      </c>
      <c r="R3758" t="s">
        <v>5160</v>
      </c>
      <c r="S3758" s="38">
        <v>41041305.600000001</v>
      </c>
      <c r="T3758" s="37">
        <v>1</v>
      </c>
      <c r="U3758" s="37">
        <v>1</v>
      </c>
      <c r="V3758" t="str">
        <f t="shared" ref="V3758" si="4832">H3758</f>
        <v>COP</v>
      </c>
    </row>
    <row r="3759" spans="1:22" x14ac:dyDescent="0.2">
      <c r="A3759" t="str">
        <f t="shared" ref="A3759" si="4833">D3759&amp;F3759&amp;E3759</f>
        <v>Servicios fabricante- Microsoft Soporte PremierMicrosoft Soporte PremierDEP34</v>
      </c>
      <c r="B3759" t="str">
        <f t="shared" ref="B3759" si="4834">E3759&amp;F3759</f>
        <v>DEP34Microsoft Soporte Premier</v>
      </c>
      <c r="D3759" t="s">
        <v>5156</v>
      </c>
      <c r="E3759" t="s">
        <v>7172</v>
      </c>
      <c r="F3759" s="37" t="s">
        <v>7648</v>
      </c>
      <c r="G3759" s="18" t="str">
        <f t="shared" ref="G3759" si="4835">D3759</f>
        <v>Servicios fabricante- Microsoft Soporte Premier</v>
      </c>
      <c r="H3759" s="18" t="s">
        <v>119</v>
      </c>
      <c r="I3759" s="37" t="s">
        <v>67</v>
      </c>
      <c r="J3759" t="s">
        <v>7173</v>
      </c>
      <c r="K3759" t="s">
        <v>65</v>
      </c>
      <c r="L3759" t="s">
        <v>3940</v>
      </c>
      <c r="M3759" t="s">
        <v>65</v>
      </c>
      <c r="N3759" s="37" t="s">
        <v>5159</v>
      </c>
      <c r="O3759" s="37" t="s">
        <v>5171</v>
      </c>
      <c r="P3759" s="37" t="s">
        <v>1308</v>
      </c>
      <c r="Q3759" t="s">
        <v>7172</v>
      </c>
      <c r="R3759" t="s">
        <v>5160</v>
      </c>
      <c r="S3759" s="38">
        <v>41041305.600000001</v>
      </c>
      <c r="T3759" s="37">
        <v>1</v>
      </c>
      <c r="U3759" s="37">
        <v>1</v>
      </c>
      <c r="V3759" t="str">
        <f t="shared" ref="V3759" si="4836">H3759</f>
        <v>COP</v>
      </c>
    </row>
    <row r="3760" spans="1:22" x14ac:dyDescent="0.2">
      <c r="A3760" t="str">
        <f t="shared" ref="A3760" si="4837">D3760&amp;F3760&amp;E3760</f>
        <v>Servicios fabricante- Microsoft Soporte PremierMicrosoft Soporte PremierDEP33</v>
      </c>
      <c r="B3760" t="str">
        <f t="shared" ref="B3760" si="4838">E3760&amp;F3760</f>
        <v>DEP33Microsoft Soporte Premier</v>
      </c>
      <c r="D3760" t="s">
        <v>5156</v>
      </c>
      <c r="E3760" t="s">
        <v>7174</v>
      </c>
      <c r="F3760" s="37" t="s">
        <v>7648</v>
      </c>
      <c r="G3760" s="18" t="str">
        <f t="shared" ref="G3760" si="4839">D3760</f>
        <v>Servicios fabricante- Microsoft Soporte Premier</v>
      </c>
      <c r="H3760" s="18" t="s">
        <v>119</v>
      </c>
      <c r="I3760" s="37" t="s">
        <v>67</v>
      </c>
      <c r="J3760" t="s">
        <v>7175</v>
      </c>
      <c r="K3760" t="s">
        <v>65</v>
      </c>
      <c r="L3760" t="s">
        <v>3940</v>
      </c>
      <c r="M3760" t="s">
        <v>65</v>
      </c>
      <c r="N3760" s="37" t="s">
        <v>5159</v>
      </c>
      <c r="O3760" s="37" t="s">
        <v>5171</v>
      </c>
      <c r="P3760" s="37" t="s">
        <v>1308</v>
      </c>
      <c r="Q3760" t="s">
        <v>7174</v>
      </c>
      <c r="R3760" t="s">
        <v>5160</v>
      </c>
      <c r="S3760" s="38">
        <v>41041305.600000001</v>
      </c>
      <c r="T3760" s="37">
        <v>1</v>
      </c>
      <c r="U3760" s="37">
        <v>1</v>
      </c>
      <c r="V3760" t="str">
        <f t="shared" ref="V3760" si="4840">H3760</f>
        <v>COP</v>
      </c>
    </row>
    <row r="3761" spans="1:22" x14ac:dyDescent="0.2">
      <c r="A3761" t="str">
        <f t="shared" ref="A3761" si="4841">D3761&amp;F3761&amp;E3761</f>
        <v>Servicios fabricante- Microsoft Soporte PremierMicrosoft Soporte PremierDEP32</v>
      </c>
      <c r="B3761" t="str">
        <f t="shared" ref="B3761" si="4842">E3761&amp;F3761</f>
        <v>DEP32Microsoft Soporte Premier</v>
      </c>
      <c r="D3761" t="s">
        <v>5156</v>
      </c>
      <c r="E3761" t="s">
        <v>7176</v>
      </c>
      <c r="F3761" s="37" t="s">
        <v>7648</v>
      </c>
      <c r="G3761" s="18" t="str">
        <f t="shared" ref="G3761" si="4843">D3761</f>
        <v>Servicios fabricante- Microsoft Soporte Premier</v>
      </c>
      <c r="H3761" s="18" t="s">
        <v>119</v>
      </c>
      <c r="I3761" s="37" t="s">
        <v>67</v>
      </c>
      <c r="J3761" t="s">
        <v>7177</v>
      </c>
      <c r="K3761" t="s">
        <v>65</v>
      </c>
      <c r="L3761" t="s">
        <v>3940</v>
      </c>
      <c r="M3761" t="s">
        <v>65</v>
      </c>
      <c r="N3761" s="37" t="s">
        <v>5159</v>
      </c>
      <c r="O3761" s="37" t="s">
        <v>5171</v>
      </c>
      <c r="P3761" s="37" t="s">
        <v>1308</v>
      </c>
      <c r="Q3761" t="s">
        <v>7176</v>
      </c>
      <c r="R3761" t="s">
        <v>5160</v>
      </c>
      <c r="S3761" s="38">
        <v>41041305.600000001</v>
      </c>
      <c r="T3761" s="37">
        <v>1</v>
      </c>
      <c r="U3761" s="37">
        <v>1</v>
      </c>
      <c r="V3761" t="str">
        <f t="shared" ref="V3761" si="4844">H3761</f>
        <v>COP</v>
      </c>
    </row>
    <row r="3762" spans="1:22" x14ac:dyDescent="0.2">
      <c r="A3762" t="str">
        <f t="shared" ref="A3762" si="4845">D3762&amp;F3762&amp;E3762</f>
        <v>Servicios fabricante- Microsoft Soporte PremierMicrosoft Soporte PremierDEP31</v>
      </c>
      <c r="B3762" t="str">
        <f t="shared" ref="B3762" si="4846">E3762&amp;F3762</f>
        <v>DEP31Microsoft Soporte Premier</v>
      </c>
      <c r="D3762" t="s">
        <v>5156</v>
      </c>
      <c r="E3762" t="s">
        <v>7178</v>
      </c>
      <c r="F3762" s="37" t="s">
        <v>7648</v>
      </c>
      <c r="G3762" s="18" t="str">
        <f t="shared" ref="G3762" si="4847">D3762</f>
        <v>Servicios fabricante- Microsoft Soporte Premier</v>
      </c>
      <c r="H3762" s="18" t="s">
        <v>119</v>
      </c>
      <c r="I3762" s="37" t="s">
        <v>67</v>
      </c>
      <c r="J3762" t="s">
        <v>7179</v>
      </c>
      <c r="K3762" t="s">
        <v>65</v>
      </c>
      <c r="L3762" t="s">
        <v>3940</v>
      </c>
      <c r="M3762" t="s">
        <v>65</v>
      </c>
      <c r="N3762" s="37" t="s">
        <v>5159</v>
      </c>
      <c r="O3762" s="37" t="s">
        <v>5171</v>
      </c>
      <c r="P3762" s="37" t="s">
        <v>1308</v>
      </c>
      <c r="Q3762" t="s">
        <v>7178</v>
      </c>
      <c r="R3762" t="s">
        <v>5160</v>
      </c>
      <c r="S3762" s="38">
        <v>41041305.600000001</v>
      </c>
      <c r="T3762" s="37">
        <v>1</v>
      </c>
      <c r="U3762" s="37">
        <v>1</v>
      </c>
      <c r="V3762" t="str">
        <f t="shared" ref="V3762" si="4848">H3762</f>
        <v>COP</v>
      </c>
    </row>
    <row r="3763" spans="1:22" x14ac:dyDescent="0.2">
      <c r="A3763" t="str">
        <f t="shared" ref="A3763" si="4849">D3763&amp;F3763&amp;E3763</f>
        <v>Servicios fabricante- Microsoft Soporte PremierMicrosoft Soporte PremierDEP30</v>
      </c>
      <c r="B3763" t="str">
        <f t="shared" ref="B3763" si="4850">E3763&amp;F3763</f>
        <v>DEP30Microsoft Soporte Premier</v>
      </c>
      <c r="D3763" t="s">
        <v>5156</v>
      </c>
      <c r="E3763" t="s">
        <v>7180</v>
      </c>
      <c r="F3763" s="37" t="s">
        <v>7648</v>
      </c>
      <c r="G3763" s="18" t="str">
        <f t="shared" ref="G3763" si="4851">D3763</f>
        <v>Servicios fabricante- Microsoft Soporte Premier</v>
      </c>
      <c r="H3763" s="18" t="s">
        <v>119</v>
      </c>
      <c r="I3763" s="37" t="s">
        <v>67</v>
      </c>
      <c r="J3763" t="s">
        <v>7181</v>
      </c>
      <c r="K3763" t="s">
        <v>65</v>
      </c>
      <c r="L3763" t="s">
        <v>3940</v>
      </c>
      <c r="M3763" t="s">
        <v>65</v>
      </c>
      <c r="N3763" s="37" t="s">
        <v>5159</v>
      </c>
      <c r="O3763" s="37" t="s">
        <v>5171</v>
      </c>
      <c r="P3763" s="37" t="s">
        <v>1308</v>
      </c>
      <c r="Q3763" t="s">
        <v>7180</v>
      </c>
      <c r="R3763" t="s">
        <v>5160</v>
      </c>
      <c r="S3763" s="38">
        <v>41041305.600000001</v>
      </c>
      <c r="T3763" s="37">
        <v>1</v>
      </c>
      <c r="U3763" s="37">
        <v>1</v>
      </c>
      <c r="V3763" t="str">
        <f t="shared" ref="V3763" si="4852">H3763</f>
        <v>COP</v>
      </c>
    </row>
    <row r="3764" spans="1:22" x14ac:dyDescent="0.2">
      <c r="A3764" t="str">
        <f t="shared" ref="A3764" si="4853">D3764&amp;F3764&amp;E3764</f>
        <v>Servicios fabricante- Microsoft Soporte PremierMicrosoft Soporte PremierDEP3</v>
      </c>
      <c r="B3764" t="str">
        <f t="shared" ref="B3764" si="4854">E3764&amp;F3764</f>
        <v>DEP3Microsoft Soporte Premier</v>
      </c>
      <c r="D3764" t="s">
        <v>5156</v>
      </c>
      <c r="E3764" t="s">
        <v>7182</v>
      </c>
      <c r="F3764" s="37" t="s">
        <v>7648</v>
      </c>
      <c r="G3764" s="18" t="str">
        <f t="shared" ref="G3764" si="4855">D3764</f>
        <v>Servicios fabricante- Microsoft Soporte Premier</v>
      </c>
      <c r="H3764" s="18" t="s">
        <v>119</v>
      </c>
      <c r="I3764" s="37" t="s">
        <v>67</v>
      </c>
      <c r="J3764" t="s">
        <v>7183</v>
      </c>
      <c r="K3764" t="s">
        <v>65</v>
      </c>
      <c r="L3764" t="s">
        <v>3940</v>
      </c>
      <c r="M3764" t="s">
        <v>65</v>
      </c>
      <c r="N3764" s="37" t="s">
        <v>5159</v>
      </c>
      <c r="O3764" s="37" t="s">
        <v>5171</v>
      </c>
      <c r="P3764" s="37" t="s">
        <v>1308</v>
      </c>
      <c r="Q3764" t="s">
        <v>7182</v>
      </c>
      <c r="R3764" t="s">
        <v>5160</v>
      </c>
      <c r="S3764" s="38">
        <v>41041305.600000001</v>
      </c>
      <c r="T3764" s="37">
        <v>1</v>
      </c>
      <c r="U3764" s="37">
        <v>1</v>
      </c>
      <c r="V3764" t="str">
        <f t="shared" ref="V3764" si="4856">H3764</f>
        <v>COP</v>
      </c>
    </row>
    <row r="3765" spans="1:22" x14ac:dyDescent="0.2">
      <c r="A3765" t="str">
        <f t="shared" ref="A3765" si="4857">D3765&amp;F3765&amp;E3765</f>
        <v>Servicios fabricante- Microsoft Soporte PremierMicrosoft Soporte PremierDEP29</v>
      </c>
      <c r="B3765" t="str">
        <f t="shared" ref="B3765" si="4858">E3765&amp;F3765</f>
        <v>DEP29Microsoft Soporte Premier</v>
      </c>
      <c r="D3765" t="s">
        <v>5156</v>
      </c>
      <c r="E3765" t="s">
        <v>7184</v>
      </c>
      <c r="F3765" s="37" t="s">
        <v>7648</v>
      </c>
      <c r="G3765" s="18" t="str">
        <f t="shared" ref="G3765" si="4859">D3765</f>
        <v>Servicios fabricante- Microsoft Soporte Premier</v>
      </c>
      <c r="H3765" s="18" t="s">
        <v>119</v>
      </c>
      <c r="I3765" s="37" t="s">
        <v>67</v>
      </c>
      <c r="J3765" t="s">
        <v>7185</v>
      </c>
      <c r="K3765" t="s">
        <v>65</v>
      </c>
      <c r="L3765" t="s">
        <v>3940</v>
      </c>
      <c r="M3765" t="s">
        <v>65</v>
      </c>
      <c r="N3765" s="37" t="s">
        <v>5159</v>
      </c>
      <c r="O3765" s="37" t="s">
        <v>5171</v>
      </c>
      <c r="P3765" s="37" t="s">
        <v>1308</v>
      </c>
      <c r="Q3765" t="s">
        <v>7184</v>
      </c>
      <c r="R3765" t="s">
        <v>5160</v>
      </c>
      <c r="S3765" s="38">
        <v>41041305.600000001</v>
      </c>
      <c r="T3765" s="37">
        <v>1</v>
      </c>
      <c r="U3765" s="37">
        <v>1</v>
      </c>
      <c r="V3765" t="str">
        <f t="shared" ref="V3765" si="4860">H3765</f>
        <v>COP</v>
      </c>
    </row>
    <row r="3766" spans="1:22" x14ac:dyDescent="0.2">
      <c r="A3766" t="str">
        <f t="shared" ref="A3766" si="4861">D3766&amp;F3766&amp;E3766</f>
        <v>Servicios fabricante- Microsoft Soporte PremierMicrosoft Soporte PremierDEP28</v>
      </c>
      <c r="B3766" t="str">
        <f t="shared" ref="B3766" si="4862">E3766&amp;F3766</f>
        <v>DEP28Microsoft Soporte Premier</v>
      </c>
      <c r="D3766" t="s">
        <v>5156</v>
      </c>
      <c r="E3766" t="s">
        <v>7186</v>
      </c>
      <c r="F3766" s="37" t="s">
        <v>7648</v>
      </c>
      <c r="G3766" s="18" t="str">
        <f t="shared" ref="G3766" si="4863">D3766</f>
        <v>Servicios fabricante- Microsoft Soporte Premier</v>
      </c>
      <c r="H3766" s="18" t="s">
        <v>119</v>
      </c>
      <c r="I3766" s="37" t="s">
        <v>67</v>
      </c>
      <c r="J3766" t="s">
        <v>7187</v>
      </c>
      <c r="K3766" t="s">
        <v>65</v>
      </c>
      <c r="L3766" t="s">
        <v>3940</v>
      </c>
      <c r="M3766" t="s">
        <v>65</v>
      </c>
      <c r="N3766" s="37" t="s">
        <v>5159</v>
      </c>
      <c r="O3766" s="37" t="s">
        <v>5171</v>
      </c>
      <c r="P3766" s="37" t="s">
        <v>1308</v>
      </c>
      <c r="Q3766" t="s">
        <v>7186</v>
      </c>
      <c r="R3766" t="s">
        <v>5160</v>
      </c>
      <c r="S3766" s="38">
        <v>41041305.600000001</v>
      </c>
      <c r="T3766" s="37">
        <v>1</v>
      </c>
      <c r="U3766" s="37">
        <v>1</v>
      </c>
      <c r="V3766" t="str">
        <f t="shared" ref="V3766" si="4864">H3766</f>
        <v>COP</v>
      </c>
    </row>
    <row r="3767" spans="1:22" x14ac:dyDescent="0.2">
      <c r="A3767" t="str">
        <f t="shared" ref="A3767" si="4865">D3767&amp;F3767&amp;E3767</f>
        <v>Servicios fabricante- Microsoft Soporte PremierMicrosoft Soporte PremierDEP27</v>
      </c>
      <c r="B3767" t="str">
        <f t="shared" ref="B3767" si="4866">E3767&amp;F3767</f>
        <v>DEP27Microsoft Soporte Premier</v>
      </c>
      <c r="D3767" t="s">
        <v>5156</v>
      </c>
      <c r="E3767" t="s">
        <v>7188</v>
      </c>
      <c r="F3767" s="37" t="s">
        <v>7648</v>
      </c>
      <c r="G3767" s="18" t="str">
        <f t="shared" ref="G3767" si="4867">D3767</f>
        <v>Servicios fabricante- Microsoft Soporte Premier</v>
      </c>
      <c r="H3767" s="18" t="s">
        <v>119</v>
      </c>
      <c r="I3767" s="37" t="s">
        <v>67</v>
      </c>
      <c r="J3767" t="s">
        <v>7189</v>
      </c>
      <c r="K3767" t="s">
        <v>65</v>
      </c>
      <c r="L3767" t="s">
        <v>3940</v>
      </c>
      <c r="M3767" t="s">
        <v>65</v>
      </c>
      <c r="N3767" s="37" t="s">
        <v>5159</v>
      </c>
      <c r="O3767" s="37" t="s">
        <v>5171</v>
      </c>
      <c r="P3767" s="37" t="s">
        <v>1308</v>
      </c>
      <c r="Q3767" t="s">
        <v>7188</v>
      </c>
      <c r="R3767" t="s">
        <v>5160</v>
      </c>
      <c r="S3767" s="38">
        <v>41041305.600000001</v>
      </c>
      <c r="T3767" s="37">
        <v>1</v>
      </c>
      <c r="U3767" s="37">
        <v>1</v>
      </c>
      <c r="V3767" t="str">
        <f t="shared" ref="V3767" si="4868">H3767</f>
        <v>COP</v>
      </c>
    </row>
    <row r="3768" spans="1:22" x14ac:dyDescent="0.2">
      <c r="A3768" t="str">
        <f t="shared" ref="A3768" si="4869">D3768&amp;F3768&amp;E3768</f>
        <v>Servicios fabricante- Microsoft Soporte PremierMicrosoft Soporte PremierDEP26</v>
      </c>
      <c r="B3768" t="str">
        <f t="shared" ref="B3768" si="4870">E3768&amp;F3768</f>
        <v>DEP26Microsoft Soporte Premier</v>
      </c>
      <c r="D3768" t="s">
        <v>5156</v>
      </c>
      <c r="E3768" t="s">
        <v>7190</v>
      </c>
      <c r="F3768" s="37" t="s">
        <v>7648</v>
      </c>
      <c r="G3768" s="18" t="str">
        <f t="shared" ref="G3768" si="4871">D3768</f>
        <v>Servicios fabricante- Microsoft Soporte Premier</v>
      </c>
      <c r="H3768" s="18" t="s">
        <v>119</v>
      </c>
      <c r="I3768" s="37" t="s">
        <v>67</v>
      </c>
      <c r="J3768" t="s">
        <v>7191</v>
      </c>
      <c r="K3768" t="s">
        <v>65</v>
      </c>
      <c r="L3768" t="s">
        <v>3940</v>
      </c>
      <c r="M3768" t="s">
        <v>65</v>
      </c>
      <c r="N3768" s="37" t="s">
        <v>5159</v>
      </c>
      <c r="O3768" s="37" t="s">
        <v>5171</v>
      </c>
      <c r="P3768" s="37" t="s">
        <v>1308</v>
      </c>
      <c r="Q3768" t="s">
        <v>7190</v>
      </c>
      <c r="R3768" t="s">
        <v>5160</v>
      </c>
      <c r="S3768" s="38">
        <v>41041305.600000001</v>
      </c>
      <c r="T3768" s="37">
        <v>1</v>
      </c>
      <c r="U3768" s="37">
        <v>1</v>
      </c>
      <c r="V3768" t="str">
        <f t="shared" ref="V3768" si="4872">H3768</f>
        <v>COP</v>
      </c>
    </row>
    <row r="3769" spans="1:22" x14ac:dyDescent="0.2">
      <c r="A3769" t="str">
        <f t="shared" ref="A3769" si="4873">D3769&amp;F3769&amp;E3769</f>
        <v>Servicios fabricante- Microsoft Soporte PremierMicrosoft Soporte PremierDEP25</v>
      </c>
      <c r="B3769" t="str">
        <f t="shared" ref="B3769" si="4874">E3769&amp;F3769</f>
        <v>DEP25Microsoft Soporte Premier</v>
      </c>
      <c r="D3769" t="s">
        <v>5156</v>
      </c>
      <c r="E3769" t="s">
        <v>7192</v>
      </c>
      <c r="F3769" s="37" t="s">
        <v>7648</v>
      </c>
      <c r="G3769" s="18" t="str">
        <f t="shared" ref="G3769" si="4875">D3769</f>
        <v>Servicios fabricante- Microsoft Soporte Premier</v>
      </c>
      <c r="H3769" s="18" t="s">
        <v>119</v>
      </c>
      <c r="I3769" s="37" t="s">
        <v>67</v>
      </c>
      <c r="J3769" t="s">
        <v>7193</v>
      </c>
      <c r="K3769" t="s">
        <v>65</v>
      </c>
      <c r="L3769" t="s">
        <v>3940</v>
      </c>
      <c r="M3769" t="s">
        <v>65</v>
      </c>
      <c r="N3769" s="37" t="s">
        <v>5159</v>
      </c>
      <c r="O3769" s="37" t="s">
        <v>5171</v>
      </c>
      <c r="P3769" s="37" t="s">
        <v>1308</v>
      </c>
      <c r="Q3769" t="s">
        <v>7192</v>
      </c>
      <c r="R3769" t="s">
        <v>5160</v>
      </c>
      <c r="S3769" s="38">
        <v>41041305.600000001</v>
      </c>
      <c r="T3769" s="37">
        <v>1</v>
      </c>
      <c r="U3769" s="37">
        <v>1</v>
      </c>
      <c r="V3769" t="str">
        <f t="shared" ref="V3769" si="4876">H3769</f>
        <v>COP</v>
      </c>
    </row>
    <row r="3770" spans="1:22" x14ac:dyDescent="0.2">
      <c r="A3770" t="str">
        <f t="shared" ref="A3770" si="4877">D3770&amp;F3770&amp;E3770</f>
        <v>Servicios fabricante- Microsoft Soporte PremierMicrosoft Soporte PremierDEP24</v>
      </c>
      <c r="B3770" t="str">
        <f t="shared" ref="B3770" si="4878">E3770&amp;F3770</f>
        <v>DEP24Microsoft Soporte Premier</v>
      </c>
      <c r="D3770" t="s">
        <v>5156</v>
      </c>
      <c r="E3770" t="s">
        <v>7194</v>
      </c>
      <c r="F3770" s="37" t="s">
        <v>7648</v>
      </c>
      <c r="G3770" s="18" t="str">
        <f t="shared" ref="G3770" si="4879">D3770</f>
        <v>Servicios fabricante- Microsoft Soporte Premier</v>
      </c>
      <c r="H3770" s="18" t="s">
        <v>119</v>
      </c>
      <c r="I3770" s="37" t="s">
        <v>67</v>
      </c>
      <c r="J3770" t="s">
        <v>7195</v>
      </c>
      <c r="K3770" t="s">
        <v>65</v>
      </c>
      <c r="L3770" t="s">
        <v>3940</v>
      </c>
      <c r="M3770" t="s">
        <v>65</v>
      </c>
      <c r="N3770" s="37" t="s">
        <v>5159</v>
      </c>
      <c r="O3770" s="37" t="s">
        <v>5171</v>
      </c>
      <c r="P3770" s="37" t="s">
        <v>1308</v>
      </c>
      <c r="Q3770" t="s">
        <v>7194</v>
      </c>
      <c r="R3770" t="s">
        <v>5160</v>
      </c>
      <c r="S3770" s="38">
        <v>41041305.600000001</v>
      </c>
      <c r="T3770" s="37">
        <v>1</v>
      </c>
      <c r="U3770" s="37">
        <v>1</v>
      </c>
      <c r="V3770" t="str">
        <f t="shared" ref="V3770" si="4880">H3770</f>
        <v>COP</v>
      </c>
    </row>
    <row r="3771" spans="1:22" x14ac:dyDescent="0.2">
      <c r="A3771" t="str">
        <f t="shared" ref="A3771" si="4881">D3771&amp;F3771&amp;E3771</f>
        <v>Servicios fabricante- Microsoft Soporte PremierMicrosoft Soporte PremierDEP23</v>
      </c>
      <c r="B3771" t="str">
        <f t="shared" ref="B3771" si="4882">E3771&amp;F3771</f>
        <v>DEP23Microsoft Soporte Premier</v>
      </c>
      <c r="D3771" t="s">
        <v>5156</v>
      </c>
      <c r="E3771" t="s">
        <v>7196</v>
      </c>
      <c r="F3771" s="37" t="s">
        <v>7648</v>
      </c>
      <c r="G3771" s="18" t="str">
        <f t="shared" ref="G3771" si="4883">D3771</f>
        <v>Servicios fabricante- Microsoft Soporte Premier</v>
      </c>
      <c r="H3771" s="18" t="s">
        <v>119</v>
      </c>
      <c r="I3771" s="37" t="s">
        <v>67</v>
      </c>
      <c r="J3771" t="s">
        <v>7197</v>
      </c>
      <c r="K3771" t="s">
        <v>65</v>
      </c>
      <c r="L3771" t="s">
        <v>3940</v>
      </c>
      <c r="M3771" t="s">
        <v>65</v>
      </c>
      <c r="N3771" s="37" t="s">
        <v>5159</v>
      </c>
      <c r="O3771" s="37" t="s">
        <v>5171</v>
      </c>
      <c r="P3771" s="37" t="s">
        <v>1308</v>
      </c>
      <c r="Q3771" t="s">
        <v>7196</v>
      </c>
      <c r="R3771" t="s">
        <v>5160</v>
      </c>
      <c r="S3771" s="38">
        <v>41041305.600000001</v>
      </c>
      <c r="T3771" s="37">
        <v>1</v>
      </c>
      <c r="U3771" s="37">
        <v>1</v>
      </c>
      <c r="V3771" t="str">
        <f t="shared" ref="V3771" si="4884">H3771</f>
        <v>COP</v>
      </c>
    </row>
    <row r="3772" spans="1:22" x14ac:dyDescent="0.2">
      <c r="A3772" t="str">
        <f t="shared" ref="A3772" si="4885">D3772&amp;F3772&amp;E3772</f>
        <v>Servicios fabricante- Microsoft Soporte PremierMicrosoft Soporte PremierDEP22</v>
      </c>
      <c r="B3772" t="str">
        <f t="shared" ref="B3772" si="4886">E3772&amp;F3772</f>
        <v>DEP22Microsoft Soporte Premier</v>
      </c>
      <c r="D3772" t="s">
        <v>5156</v>
      </c>
      <c r="E3772" t="s">
        <v>7198</v>
      </c>
      <c r="F3772" s="37" t="s">
        <v>7648</v>
      </c>
      <c r="G3772" s="18" t="str">
        <f t="shared" ref="G3772" si="4887">D3772</f>
        <v>Servicios fabricante- Microsoft Soporte Premier</v>
      </c>
      <c r="H3772" s="18" t="s">
        <v>119</v>
      </c>
      <c r="I3772" s="37" t="s">
        <v>67</v>
      </c>
      <c r="J3772" t="s">
        <v>7199</v>
      </c>
      <c r="K3772" t="s">
        <v>65</v>
      </c>
      <c r="L3772" t="s">
        <v>3940</v>
      </c>
      <c r="M3772" t="s">
        <v>65</v>
      </c>
      <c r="N3772" s="37" t="s">
        <v>5159</v>
      </c>
      <c r="O3772" s="37" t="s">
        <v>5171</v>
      </c>
      <c r="P3772" s="37" t="s">
        <v>1308</v>
      </c>
      <c r="Q3772" t="s">
        <v>7198</v>
      </c>
      <c r="R3772" t="s">
        <v>5160</v>
      </c>
      <c r="S3772" s="38">
        <v>41041305.600000001</v>
      </c>
      <c r="T3772" s="37">
        <v>1</v>
      </c>
      <c r="U3772" s="37">
        <v>1</v>
      </c>
      <c r="V3772" t="str">
        <f t="shared" ref="V3772" si="4888">H3772</f>
        <v>COP</v>
      </c>
    </row>
    <row r="3773" spans="1:22" x14ac:dyDescent="0.2">
      <c r="A3773" t="str">
        <f t="shared" ref="A3773" si="4889">D3773&amp;F3773&amp;E3773</f>
        <v>Servicios fabricante- Microsoft Soporte PremierMicrosoft Soporte PremierDEP21</v>
      </c>
      <c r="B3773" t="str">
        <f t="shared" ref="B3773" si="4890">E3773&amp;F3773</f>
        <v>DEP21Microsoft Soporte Premier</v>
      </c>
      <c r="D3773" t="s">
        <v>5156</v>
      </c>
      <c r="E3773" t="s">
        <v>7200</v>
      </c>
      <c r="F3773" s="37" t="s">
        <v>7648</v>
      </c>
      <c r="G3773" s="18" t="str">
        <f t="shared" ref="G3773" si="4891">D3773</f>
        <v>Servicios fabricante- Microsoft Soporte Premier</v>
      </c>
      <c r="H3773" s="18" t="s">
        <v>119</v>
      </c>
      <c r="I3773" s="37" t="s">
        <v>67</v>
      </c>
      <c r="J3773" t="s">
        <v>7201</v>
      </c>
      <c r="K3773" t="s">
        <v>65</v>
      </c>
      <c r="L3773" t="s">
        <v>3940</v>
      </c>
      <c r="M3773" t="s">
        <v>65</v>
      </c>
      <c r="N3773" s="37" t="s">
        <v>5159</v>
      </c>
      <c r="O3773" s="37" t="s">
        <v>5171</v>
      </c>
      <c r="P3773" s="37" t="s">
        <v>1308</v>
      </c>
      <c r="Q3773" t="s">
        <v>7200</v>
      </c>
      <c r="R3773" t="s">
        <v>5160</v>
      </c>
      <c r="S3773" s="38">
        <v>41041305.600000001</v>
      </c>
      <c r="T3773" s="37">
        <v>1</v>
      </c>
      <c r="U3773" s="37">
        <v>1</v>
      </c>
      <c r="V3773" t="str">
        <f t="shared" ref="V3773" si="4892">H3773</f>
        <v>COP</v>
      </c>
    </row>
    <row r="3774" spans="1:22" x14ac:dyDescent="0.2">
      <c r="A3774" t="str">
        <f t="shared" ref="A3774" si="4893">D3774&amp;F3774&amp;E3774</f>
        <v>Servicios fabricante- Microsoft Soporte PremierMicrosoft Soporte PremierDEP20</v>
      </c>
      <c r="B3774" t="str">
        <f t="shared" ref="B3774" si="4894">E3774&amp;F3774</f>
        <v>DEP20Microsoft Soporte Premier</v>
      </c>
      <c r="D3774" t="s">
        <v>5156</v>
      </c>
      <c r="E3774" t="s">
        <v>7202</v>
      </c>
      <c r="F3774" s="37" t="s">
        <v>7648</v>
      </c>
      <c r="G3774" s="18" t="str">
        <f t="shared" ref="G3774" si="4895">D3774</f>
        <v>Servicios fabricante- Microsoft Soporte Premier</v>
      </c>
      <c r="H3774" s="18" t="s">
        <v>119</v>
      </c>
      <c r="I3774" s="37" t="s">
        <v>67</v>
      </c>
      <c r="J3774" t="s">
        <v>7203</v>
      </c>
      <c r="K3774" t="s">
        <v>65</v>
      </c>
      <c r="L3774" t="s">
        <v>3940</v>
      </c>
      <c r="M3774" t="s">
        <v>65</v>
      </c>
      <c r="N3774" s="37" t="s">
        <v>5159</v>
      </c>
      <c r="O3774" s="37" t="s">
        <v>5171</v>
      </c>
      <c r="P3774" s="37" t="s">
        <v>1308</v>
      </c>
      <c r="Q3774" t="s">
        <v>7202</v>
      </c>
      <c r="R3774" t="s">
        <v>5160</v>
      </c>
      <c r="S3774" s="38">
        <v>41041305.600000001</v>
      </c>
      <c r="T3774" s="37">
        <v>1</v>
      </c>
      <c r="U3774" s="37">
        <v>1</v>
      </c>
      <c r="V3774" t="str">
        <f t="shared" ref="V3774" si="4896">H3774</f>
        <v>COP</v>
      </c>
    </row>
    <row r="3775" spans="1:22" x14ac:dyDescent="0.2">
      <c r="A3775" t="str">
        <f t="shared" ref="A3775" si="4897">D3775&amp;F3775&amp;E3775</f>
        <v>Servicios fabricante- Microsoft Soporte PremierMicrosoft Soporte PremierDEP2</v>
      </c>
      <c r="B3775" t="str">
        <f t="shared" ref="B3775" si="4898">E3775&amp;F3775</f>
        <v>DEP2Microsoft Soporte Premier</v>
      </c>
      <c r="D3775" t="s">
        <v>5156</v>
      </c>
      <c r="E3775" t="s">
        <v>7204</v>
      </c>
      <c r="F3775" s="37" t="s">
        <v>7648</v>
      </c>
      <c r="G3775" s="18" t="str">
        <f t="shared" ref="G3775" si="4899">D3775</f>
        <v>Servicios fabricante- Microsoft Soporte Premier</v>
      </c>
      <c r="H3775" s="18" t="s">
        <v>119</v>
      </c>
      <c r="I3775" s="37" t="s">
        <v>67</v>
      </c>
      <c r="J3775" t="s">
        <v>7205</v>
      </c>
      <c r="K3775" t="s">
        <v>65</v>
      </c>
      <c r="L3775" t="s">
        <v>3940</v>
      </c>
      <c r="M3775" t="s">
        <v>65</v>
      </c>
      <c r="N3775" s="37" t="s">
        <v>5159</v>
      </c>
      <c r="O3775" s="37" t="s">
        <v>5171</v>
      </c>
      <c r="P3775" s="37" t="s">
        <v>1308</v>
      </c>
      <c r="Q3775" t="s">
        <v>7204</v>
      </c>
      <c r="R3775" t="s">
        <v>5160</v>
      </c>
      <c r="S3775" s="38">
        <v>41041305.600000001</v>
      </c>
      <c r="T3775" s="37">
        <v>1</v>
      </c>
      <c r="U3775" s="37">
        <v>1</v>
      </c>
      <c r="V3775" t="str">
        <f t="shared" ref="V3775" si="4900">H3775</f>
        <v>COP</v>
      </c>
    </row>
    <row r="3776" spans="1:22" x14ac:dyDescent="0.2">
      <c r="A3776" t="str">
        <f t="shared" ref="A3776" si="4901">D3776&amp;F3776&amp;E3776</f>
        <v>Servicios fabricante- Microsoft Soporte PremierMicrosoft Soporte PremierDEP19</v>
      </c>
      <c r="B3776" t="str">
        <f t="shared" ref="B3776" si="4902">E3776&amp;F3776</f>
        <v>DEP19Microsoft Soporte Premier</v>
      </c>
      <c r="D3776" t="s">
        <v>5156</v>
      </c>
      <c r="E3776" t="s">
        <v>7206</v>
      </c>
      <c r="F3776" s="37" t="s">
        <v>7648</v>
      </c>
      <c r="G3776" s="18" t="str">
        <f t="shared" ref="G3776" si="4903">D3776</f>
        <v>Servicios fabricante- Microsoft Soporte Premier</v>
      </c>
      <c r="H3776" s="18" t="s">
        <v>119</v>
      </c>
      <c r="I3776" s="37" t="s">
        <v>67</v>
      </c>
      <c r="J3776" t="s">
        <v>7207</v>
      </c>
      <c r="K3776" t="s">
        <v>65</v>
      </c>
      <c r="L3776" t="s">
        <v>3940</v>
      </c>
      <c r="M3776" t="s">
        <v>65</v>
      </c>
      <c r="N3776" s="37" t="s">
        <v>5159</v>
      </c>
      <c r="O3776" s="37" t="s">
        <v>5171</v>
      </c>
      <c r="P3776" s="37" t="s">
        <v>1308</v>
      </c>
      <c r="Q3776" t="s">
        <v>7206</v>
      </c>
      <c r="R3776" t="s">
        <v>5160</v>
      </c>
      <c r="S3776" s="38">
        <v>41041305.600000001</v>
      </c>
      <c r="T3776" s="37">
        <v>1</v>
      </c>
      <c r="U3776" s="37">
        <v>1</v>
      </c>
      <c r="V3776" t="str">
        <f t="shared" ref="V3776" si="4904">H3776</f>
        <v>COP</v>
      </c>
    </row>
    <row r="3777" spans="1:22" x14ac:dyDescent="0.2">
      <c r="A3777" t="str">
        <f t="shared" ref="A3777" si="4905">D3777&amp;F3777&amp;E3777</f>
        <v>Servicios fabricante- Microsoft Soporte PremierMicrosoft Soporte PremierDEP18</v>
      </c>
      <c r="B3777" t="str">
        <f t="shared" ref="B3777" si="4906">E3777&amp;F3777</f>
        <v>DEP18Microsoft Soporte Premier</v>
      </c>
      <c r="D3777" t="s">
        <v>5156</v>
      </c>
      <c r="E3777" t="s">
        <v>7208</v>
      </c>
      <c r="F3777" s="37" t="s">
        <v>7648</v>
      </c>
      <c r="G3777" s="18" t="str">
        <f t="shared" ref="G3777" si="4907">D3777</f>
        <v>Servicios fabricante- Microsoft Soporte Premier</v>
      </c>
      <c r="H3777" s="18" t="s">
        <v>119</v>
      </c>
      <c r="I3777" s="37" t="s">
        <v>67</v>
      </c>
      <c r="J3777" t="s">
        <v>7209</v>
      </c>
      <c r="K3777" t="s">
        <v>65</v>
      </c>
      <c r="L3777" t="s">
        <v>3940</v>
      </c>
      <c r="M3777" t="s">
        <v>65</v>
      </c>
      <c r="N3777" s="37" t="s">
        <v>5159</v>
      </c>
      <c r="O3777" s="37" t="s">
        <v>5171</v>
      </c>
      <c r="P3777" s="37" t="s">
        <v>1308</v>
      </c>
      <c r="Q3777" t="s">
        <v>7208</v>
      </c>
      <c r="R3777" t="s">
        <v>5160</v>
      </c>
      <c r="S3777" s="38">
        <v>41041305.600000001</v>
      </c>
      <c r="T3777" s="37">
        <v>1</v>
      </c>
      <c r="U3777" s="37">
        <v>1</v>
      </c>
      <c r="V3777" t="str">
        <f t="shared" ref="V3777" si="4908">H3777</f>
        <v>COP</v>
      </c>
    </row>
    <row r="3778" spans="1:22" x14ac:dyDescent="0.2">
      <c r="A3778" t="str">
        <f t="shared" ref="A3778" si="4909">D3778&amp;F3778&amp;E3778</f>
        <v>Servicios fabricante- Microsoft Soporte PremierMicrosoft Soporte PremierDEP17</v>
      </c>
      <c r="B3778" t="str">
        <f t="shared" ref="B3778" si="4910">E3778&amp;F3778</f>
        <v>DEP17Microsoft Soporte Premier</v>
      </c>
      <c r="D3778" t="s">
        <v>5156</v>
      </c>
      <c r="E3778" t="s">
        <v>7210</v>
      </c>
      <c r="F3778" s="37" t="s">
        <v>7648</v>
      </c>
      <c r="G3778" s="18" t="str">
        <f t="shared" ref="G3778" si="4911">D3778</f>
        <v>Servicios fabricante- Microsoft Soporte Premier</v>
      </c>
      <c r="H3778" s="18" t="s">
        <v>119</v>
      </c>
      <c r="I3778" s="37" t="s">
        <v>67</v>
      </c>
      <c r="J3778" t="s">
        <v>7211</v>
      </c>
      <c r="K3778" t="s">
        <v>65</v>
      </c>
      <c r="L3778" t="s">
        <v>3940</v>
      </c>
      <c r="M3778" t="s">
        <v>65</v>
      </c>
      <c r="N3778" s="37" t="s">
        <v>5159</v>
      </c>
      <c r="O3778" s="37" t="s">
        <v>5171</v>
      </c>
      <c r="P3778" s="37" t="s">
        <v>1308</v>
      </c>
      <c r="Q3778" t="s">
        <v>7210</v>
      </c>
      <c r="R3778" t="s">
        <v>5160</v>
      </c>
      <c r="S3778" s="38">
        <v>41041305.600000001</v>
      </c>
      <c r="T3778" s="37">
        <v>1</v>
      </c>
      <c r="U3778" s="37">
        <v>1</v>
      </c>
      <c r="V3778" t="str">
        <f t="shared" ref="V3778" si="4912">H3778</f>
        <v>COP</v>
      </c>
    </row>
    <row r="3779" spans="1:22" x14ac:dyDescent="0.2">
      <c r="A3779" t="str">
        <f t="shared" ref="A3779" si="4913">D3779&amp;F3779&amp;E3779</f>
        <v>Servicios fabricante- Microsoft Soporte PremierMicrosoft Soporte PremierDEP16</v>
      </c>
      <c r="B3779" t="str">
        <f t="shared" ref="B3779" si="4914">E3779&amp;F3779</f>
        <v>DEP16Microsoft Soporte Premier</v>
      </c>
      <c r="D3779" t="s">
        <v>5156</v>
      </c>
      <c r="E3779" t="s">
        <v>7212</v>
      </c>
      <c r="F3779" s="37" t="s">
        <v>7648</v>
      </c>
      <c r="G3779" s="18" t="str">
        <f t="shared" ref="G3779" si="4915">D3779</f>
        <v>Servicios fabricante- Microsoft Soporte Premier</v>
      </c>
      <c r="H3779" s="18" t="s">
        <v>119</v>
      </c>
      <c r="I3779" s="37" t="s">
        <v>67</v>
      </c>
      <c r="J3779" t="s">
        <v>7213</v>
      </c>
      <c r="K3779" t="s">
        <v>65</v>
      </c>
      <c r="L3779" t="s">
        <v>3940</v>
      </c>
      <c r="M3779" t="s">
        <v>65</v>
      </c>
      <c r="N3779" s="37" t="s">
        <v>5159</v>
      </c>
      <c r="O3779" s="37" t="s">
        <v>5171</v>
      </c>
      <c r="P3779" s="37" t="s">
        <v>1308</v>
      </c>
      <c r="Q3779" t="s">
        <v>7212</v>
      </c>
      <c r="R3779" t="s">
        <v>5160</v>
      </c>
      <c r="S3779" s="38">
        <v>41041305.600000001</v>
      </c>
      <c r="T3779" s="37">
        <v>1</v>
      </c>
      <c r="U3779" s="37">
        <v>1</v>
      </c>
      <c r="V3779" t="str">
        <f t="shared" ref="V3779" si="4916">H3779</f>
        <v>COP</v>
      </c>
    </row>
    <row r="3780" spans="1:22" x14ac:dyDescent="0.2">
      <c r="A3780" t="str">
        <f t="shared" ref="A3780" si="4917">D3780&amp;F3780&amp;E3780</f>
        <v>Servicios fabricante- Microsoft Soporte PremierMicrosoft Soporte PremierDEP15</v>
      </c>
      <c r="B3780" t="str">
        <f t="shared" ref="B3780" si="4918">E3780&amp;F3780</f>
        <v>DEP15Microsoft Soporte Premier</v>
      </c>
      <c r="D3780" t="s">
        <v>5156</v>
      </c>
      <c r="E3780" t="s">
        <v>7214</v>
      </c>
      <c r="F3780" s="37" t="s">
        <v>7648</v>
      </c>
      <c r="G3780" s="18" t="str">
        <f t="shared" ref="G3780" si="4919">D3780</f>
        <v>Servicios fabricante- Microsoft Soporte Premier</v>
      </c>
      <c r="H3780" s="18" t="s">
        <v>119</v>
      </c>
      <c r="I3780" s="37" t="s">
        <v>67</v>
      </c>
      <c r="J3780" t="s">
        <v>7215</v>
      </c>
      <c r="K3780" t="s">
        <v>65</v>
      </c>
      <c r="L3780" t="s">
        <v>3940</v>
      </c>
      <c r="M3780" t="s">
        <v>65</v>
      </c>
      <c r="N3780" s="37" t="s">
        <v>5159</v>
      </c>
      <c r="O3780" s="37" t="s">
        <v>5171</v>
      </c>
      <c r="P3780" s="37" t="s">
        <v>1308</v>
      </c>
      <c r="Q3780" t="s">
        <v>7214</v>
      </c>
      <c r="R3780" t="s">
        <v>5160</v>
      </c>
      <c r="S3780" s="38">
        <v>41041305.600000001</v>
      </c>
      <c r="T3780" s="37">
        <v>1</v>
      </c>
      <c r="U3780" s="37">
        <v>1</v>
      </c>
      <c r="V3780" t="str">
        <f t="shared" ref="V3780" si="4920">H3780</f>
        <v>COP</v>
      </c>
    </row>
    <row r="3781" spans="1:22" x14ac:dyDescent="0.2">
      <c r="A3781" t="str">
        <f t="shared" ref="A3781" si="4921">D3781&amp;F3781&amp;E3781</f>
        <v>Servicios fabricante- Microsoft Soporte PremierMicrosoft Soporte PremierDEP14</v>
      </c>
      <c r="B3781" t="str">
        <f t="shared" ref="B3781" si="4922">E3781&amp;F3781</f>
        <v>DEP14Microsoft Soporte Premier</v>
      </c>
      <c r="D3781" t="s">
        <v>5156</v>
      </c>
      <c r="E3781" t="s">
        <v>7216</v>
      </c>
      <c r="F3781" s="37" t="s">
        <v>7648</v>
      </c>
      <c r="G3781" s="18" t="str">
        <f t="shared" ref="G3781" si="4923">D3781</f>
        <v>Servicios fabricante- Microsoft Soporte Premier</v>
      </c>
      <c r="H3781" s="18" t="s">
        <v>119</v>
      </c>
      <c r="I3781" s="37" t="s">
        <v>67</v>
      </c>
      <c r="J3781" t="s">
        <v>7217</v>
      </c>
      <c r="K3781" t="s">
        <v>65</v>
      </c>
      <c r="L3781" t="s">
        <v>3940</v>
      </c>
      <c r="M3781" t="s">
        <v>65</v>
      </c>
      <c r="N3781" s="37" t="s">
        <v>5159</v>
      </c>
      <c r="O3781" s="37" t="s">
        <v>5171</v>
      </c>
      <c r="P3781" s="37" t="s">
        <v>1308</v>
      </c>
      <c r="Q3781" t="s">
        <v>7216</v>
      </c>
      <c r="R3781" t="s">
        <v>5160</v>
      </c>
      <c r="S3781" s="38">
        <v>41041305.600000001</v>
      </c>
      <c r="T3781" s="37">
        <v>1</v>
      </c>
      <c r="U3781" s="37">
        <v>1</v>
      </c>
      <c r="V3781" t="str">
        <f t="shared" ref="V3781" si="4924">H3781</f>
        <v>COP</v>
      </c>
    </row>
    <row r="3782" spans="1:22" x14ac:dyDescent="0.2">
      <c r="A3782" t="str">
        <f t="shared" ref="A3782" si="4925">D3782&amp;F3782&amp;E3782</f>
        <v>Servicios fabricante- Microsoft Soporte PremierMicrosoft Soporte PremierDEP13</v>
      </c>
      <c r="B3782" t="str">
        <f t="shared" ref="B3782" si="4926">E3782&amp;F3782</f>
        <v>DEP13Microsoft Soporte Premier</v>
      </c>
      <c r="D3782" t="s">
        <v>5156</v>
      </c>
      <c r="E3782" t="s">
        <v>7218</v>
      </c>
      <c r="F3782" s="37" t="s">
        <v>7648</v>
      </c>
      <c r="G3782" s="18" t="str">
        <f t="shared" ref="G3782" si="4927">D3782</f>
        <v>Servicios fabricante- Microsoft Soporte Premier</v>
      </c>
      <c r="H3782" s="18" t="s">
        <v>119</v>
      </c>
      <c r="I3782" s="37" t="s">
        <v>67</v>
      </c>
      <c r="J3782" t="s">
        <v>7219</v>
      </c>
      <c r="K3782" t="s">
        <v>65</v>
      </c>
      <c r="L3782" t="s">
        <v>3940</v>
      </c>
      <c r="M3782" t="s">
        <v>65</v>
      </c>
      <c r="N3782" s="37" t="s">
        <v>5159</v>
      </c>
      <c r="O3782" s="37" t="s">
        <v>5171</v>
      </c>
      <c r="P3782" s="37" t="s">
        <v>1308</v>
      </c>
      <c r="Q3782" t="s">
        <v>7218</v>
      </c>
      <c r="R3782" t="s">
        <v>5160</v>
      </c>
      <c r="S3782" s="38">
        <v>41041305.600000001</v>
      </c>
      <c r="T3782" s="37">
        <v>1</v>
      </c>
      <c r="U3782" s="37">
        <v>1</v>
      </c>
      <c r="V3782" t="str">
        <f t="shared" ref="V3782" si="4928">H3782</f>
        <v>COP</v>
      </c>
    </row>
    <row r="3783" spans="1:22" x14ac:dyDescent="0.2">
      <c r="A3783" t="str">
        <f t="shared" ref="A3783" si="4929">D3783&amp;F3783&amp;E3783</f>
        <v>Servicios fabricante- Microsoft Soporte PremierMicrosoft Soporte PremierDEP12</v>
      </c>
      <c r="B3783" t="str">
        <f t="shared" ref="B3783" si="4930">E3783&amp;F3783</f>
        <v>DEP12Microsoft Soporte Premier</v>
      </c>
      <c r="D3783" t="s">
        <v>5156</v>
      </c>
      <c r="E3783" t="s">
        <v>7220</v>
      </c>
      <c r="F3783" s="37" t="s">
        <v>7648</v>
      </c>
      <c r="G3783" s="18" t="str">
        <f t="shared" ref="G3783" si="4931">D3783</f>
        <v>Servicios fabricante- Microsoft Soporte Premier</v>
      </c>
      <c r="H3783" s="18" t="s">
        <v>119</v>
      </c>
      <c r="I3783" s="37" t="s">
        <v>67</v>
      </c>
      <c r="J3783" t="s">
        <v>7221</v>
      </c>
      <c r="K3783" t="s">
        <v>65</v>
      </c>
      <c r="L3783" t="s">
        <v>3940</v>
      </c>
      <c r="M3783" t="s">
        <v>65</v>
      </c>
      <c r="N3783" s="37" t="s">
        <v>5159</v>
      </c>
      <c r="O3783" s="37" t="s">
        <v>5171</v>
      </c>
      <c r="P3783" s="37" t="s">
        <v>1308</v>
      </c>
      <c r="Q3783" t="s">
        <v>7220</v>
      </c>
      <c r="R3783" t="s">
        <v>5160</v>
      </c>
      <c r="S3783" s="38">
        <v>41041305.600000001</v>
      </c>
      <c r="T3783" s="37">
        <v>1</v>
      </c>
      <c r="U3783" s="37">
        <v>1</v>
      </c>
      <c r="V3783" t="str">
        <f t="shared" ref="V3783" si="4932">H3783</f>
        <v>COP</v>
      </c>
    </row>
    <row r="3784" spans="1:22" x14ac:dyDescent="0.2">
      <c r="A3784" t="str">
        <f t="shared" ref="A3784" si="4933">D3784&amp;F3784&amp;E3784</f>
        <v>Servicios fabricante- Microsoft Soporte PremierMicrosoft Soporte PremierDEP11</v>
      </c>
      <c r="B3784" t="str">
        <f t="shared" ref="B3784" si="4934">E3784&amp;F3784</f>
        <v>DEP11Microsoft Soporte Premier</v>
      </c>
      <c r="D3784" t="s">
        <v>5156</v>
      </c>
      <c r="E3784" t="s">
        <v>7222</v>
      </c>
      <c r="F3784" s="37" t="s">
        <v>7648</v>
      </c>
      <c r="G3784" s="18" t="str">
        <f t="shared" ref="G3784" si="4935">D3784</f>
        <v>Servicios fabricante- Microsoft Soporte Premier</v>
      </c>
      <c r="H3784" s="18" t="s">
        <v>119</v>
      </c>
      <c r="I3784" s="37" t="s">
        <v>67</v>
      </c>
      <c r="J3784" t="s">
        <v>7223</v>
      </c>
      <c r="K3784" t="s">
        <v>65</v>
      </c>
      <c r="L3784" t="s">
        <v>3940</v>
      </c>
      <c r="M3784" t="s">
        <v>65</v>
      </c>
      <c r="N3784" s="37" t="s">
        <v>5159</v>
      </c>
      <c r="O3784" s="37" t="s">
        <v>5171</v>
      </c>
      <c r="P3784" s="37" t="s">
        <v>1308</v>
      </c>
      <c r="Q3784" t="s">
        <v>7222</v>
      </c>
      <c r="R3784" t="s">
        <v>5160</v>
      </c>
      <c r="S3784" s="38">
        <v>41041305.600000001</v>
      </c>
      <c r="T3784" s="37">
        <v>1</v>
      </c>
      <c r="U3784" s="37">
        <v>1</v>
      </c>
      <c r="V3784" t="str">
        <f t="shared" ref="V3784" si="4936">H3784</f>
        <v>COP</v>
      </c>
    </row>
    <row r="3785" spans="1:22" x14ac:dyDescent="0.2">
      <c r="A3785" t="str">
        <f t="shared" ref="A3785" si="4937">D3785&amp;F3785&amp;E3785</f>
        <v>Servicios fabricante- Microsoft Soporte PremierMicrosoft Soporte PremierDEP10</v>
      </c>
      <c r="B3785" t="str">
        <f t="shared" ref="B3785" si="4938">E3785&amp;F3785</f>
        <v>DEP10Microsoft Soporte Premier</v>
      </c>
      <c r="D3785" t="s">
        <v>5156</v>
      </c>
      <c r="E3785" t="s">
        <v>7224</v>
      </c>
      <c r="F3785" s="37" t="s">
        <v>7648</v>
      </c>
      <c r="G3785" s="18" t="str">
        <f t="shared" ref="G3785" si="4939">D3785</f>
        <v>Servicios fabricante- Microsoft Soporte Premier</v>
      </c>
      <c r="H3785" s="18" t="s">
        <v>119</v>
      </c>
      <c r="I3785" s="37" t="s">
        <v>67</v>
      </c>
      <c r="J3785" t="s">
        <v>7225</v>
      </c>
      <c r="K3785" t="s">
        <v>65</v>
      </c>
      <c r="L3785" t="s">
        <v>3940</v>
      </c>
      <c r="M3785" t="s">
        <v>65</v>
      </c>
      <c r="N3785" s="37" t="s">
        <v>5159</v>
      </c>
      <c r="O3785" s="37" t="s">
        <v>5171</v>
      </c>
      <c r="P3785" s="37" t="s">
        <v>1308</v>
      </c>
      <c r="Q3785" t="s">
        <v>7224</v>
      </c>
      <c r="R3785" t="s">
        <v>5160</v>
      </c>
      <c r="S3785" s="38">
        <v>41041305.600000001</v>
      </c>
      <c r="T3785" s="37">
        <v>1</v>
      </c>
      <c r="U3785" s="37">
        <v>1</v>
      </c>
      <c r="V3785" t="str">
        <f t="shared" ref="V3785" si="4940">H3785</f>
        <v>COP</v>
      </c>
    </row>
    <row r="3786" spans="1:22" x14ac:dyDescent="0.2">
      <c r="A3786" t="str">
        <f t="shared" ref="A3786" si="4941">D3786&amp;F3786&amp;E3786</f>
        <v>Servicios fabricante- Microsoft Soporte PremierMicrosoft Soporte PremierDEP1</v>
      </c>
      <c r="B3786" t="str">
        <f t="shared" ref="B3786" si="4942">E3786&amp;F3786</f>
        <v>DEP1Microsoft Soporte Premier</v>
      </c>
      <c r="D3786" t="s">
        <v>5156</v>
      </c>
      <c r="E3786" t="s">
        <v>7226</v>
      </c>
      <c r="F3786" s="37" t="s">
        <v>7648</v>
      </c>
      <c r="G3786" s="18" t="str">
        <f t="shared" ref="G3786" si="4943">D3786</f>
        <v>Servicios fabricante- Microsoft Soporte Premier</v>
      </c>
      <c r="H3786" s="18" t="s">
        <v>119</v>
      </c>
      <c r="I3786" s="37" t="s">
        <v>67</v>
      </c>
      <c r="J3786" t="s">
        <v>7227</v>
      </c>
      <c r="K3786" t="s">
        <v>65</v>
      </c>
      <c r="L3786" t="s">
        <v>3940</v>
      </c>
      <c r="M3786" t="s">
        <v>65</v>
      </c>
      <c r="N3786" s="37" t="s">
        <v>5159</v>
      </c>
      <c r="O3786" s="37" t="s">
        <v>5171</v>
      </c>
      <c r="P3786" s="37" t="s">
        <v>1308</v>
      </c>
      <c r="Q3786" t="s">
        <v>7226</v>
      </c>
      <c r="R3786" t="s">
        <v>5160</v>
      </c>
      <c r="S3786" s="38">
        <v>41041305.600000001</v>
      </c>
      <c r="T3786" s="37">
        <v>1</v>
      </c>
      <c r="U3786" s="37">
        <v>1</v>
      </c>
      <c r="V3786" t="str">
        <f t="shared" ref="V3786" si="4944">H3786</f>
        <v>COP</v>
      </c>
    </row>
    <row r="3787" spans="1:22" x14ac:dyDescent="0.2">
      <c r="A3787" t="str">
        <f t="shared" ref="A3787" si="4945">D3787&amp;F3787&amp;E3787</f>
        <v>Servicios fabricante- Microsoft Soporte PremierMicrosoft Soporte PremierDDCW</v>
      </c>
      <c r="B3787" t="str">
        <f t="shared" ref="B3787" si="4946">E3787&amp;F3787</f>
        <v>DDCWMicrosoft Soporte Premier</v>
      </c>
      <c r="D3787" t="s">
        <v>5156</v>
      </c>
      <c r="E3787" t="s">
        <v>7228</v>
      </c>
      <c r="F3787" s="37" t="s">
        <v>7648</v>
      </c>
      <c r="G3787" s="18" t="str">
        <f t="shared" ref="G3787" si="4947">D3787</f>
        <v>Servicios fabricante- Microsoft Soporte Premier</v>
      </c>
      <c r="H3787" s="18" t="s">
        <v>119</v>
      </c>
      <c r="I3787" s="37" t="s">
        <v>67</v>
      </c>
      <c r="J3787" t="s">
        <v>7229</v>
      </c>
      <c r="K3787" t="s">
        <v>65</v>
      </c>
      <c r="L3787" t="s">
        <v>3940</v>
      </c>
      <c r="M3787" t="s">
        <v>65</v>
      </c>
      <c r="N3787" s="37" t="s">
        <v>5159</v>
      </c>
      <c r="O3787" s="37" t="s">
        <v>66</v>
      </c>
      <c r="P3787" s="37" t="s">
        <v>1308</v>
      </c>
      <c r="Q3787" t="s">
        <v>7228</v>
      </c>
      <c r="R3787" t="s">
        <v>5160</v>
      </c>
      <c r="S3787" s="38">
        <v>25600000</v>
      </c>
      <c r="T3787" s="37">
        <v>1</v>
      </c>
      <c r="U3787" s="37">
        <v>1</v>
      </c>
      <c r="V3787" t="str">
        <f t="shared" ref="V3787" si="4948">H3787</f>
        <v>COP</v>
      </c>
    </row>
    <row r="3788" spans="1:22" x14ac:dyDescent="0.2">
      <c r="A3788" t="str">
        <f t="shared" ref="A3788" si="4949">D3788&amp;F3788&amp;E3788</f>
        <v>Servicios fabricante- Microsoft Soporte PremierMicrosoft Soporte PremierDCASS</v>
      </c>
      <c r="B3788" t="str">
        <f t="shared" ref="B3788" si="4950">E3788&amp;F3788</f>
        <v>DCASSMicrosoft Soporte Premier</v>
      </c>
      <c r="D3788" t="s">
        <v>5156</v>
      </c>
      <c r="E3788" t="s">
        <v>7230</v>
      </c>
      <c r="F3788" s="37" t="s">
        <v>7648</v>
      </c>
      <c r="G3788" s="18" t="str">
        <f t="shared" ref="G3788" si="4951">D3788</f>
        <v>Servicios fabricante- Microsoft Soporte Premier</v>
      </c>
      <c r="H3788" s="18" t="s">
        <v>119</v>
      </c>
      <c r="I3788" s="37" t="s">
        <v>67</v>
      </c>
      <c r="J3788" t="s">
        <v>7231</v>
      </c>
      <c r="K3788" t="s">
        <v>65</v>
      </c>
      <c r="L3788" t="s">
        <v>3940</v>
      </c>
      <c r="M3788" t="s">
        <v>65</v>
      </c>
      <c r="N3788" s="37" t="s">
        <v>5159</v>
      </c>
      <c r="O3788" s="37" t="s">
        <v>5171</v>
      </c>
      <c r="P3788" s="37" t="s">
        <v>1308</v>
      </c>
      <c r="Q3788" t="s">
        <v>7230</v>
      </c>
      <c r="R3788" t="s">
        <v>5160</v>
      </c>
      <c r="S3788" s="38">
        <v>17600000</v>
      </c>
      <c r="T3788" s="37">
        <v>1</v>
      </c>
      <c r="U3788" s="37">
        <v>1</v>
      </c>
      <c r="V3788" t="str">
        <f t="shared" ref="V3788" si="4952">H3788</f>
        <v>COP</v>
      </c>
    </row>
    <row r="3789" spans="1:22" x14ac:dyDescent="0.2">
      <c r="A3789" t="str">
        <f t="shared" ref="A3789" si="4953">D3789&amp;F3789&amp;E3789</f>
        <v>Servicios fabricante- Microsoft Soporte PremierMicrosoft Soporte PremierD365C</v>
      </c>
      <c r="B3789" t="str">
        <f t="shared" ref="B3789" si="4954">E3789&amp;F3789</f>
        <v>D365CMicrosoft Soporte Premier</v>
      </c>
      <c r="D3789" t="s">
        <v>5156</v>
      </c>
      <c r="E3789" t="s">
        <v>7232</v>
      </c>
      <c r="F3789" s="37" t="s">
        <v>7648</v>
      </c>
      <c r="G3789" s="18" t="str">
        <f t="shared" ref="G3789" si="4955">D3789</f>
        <v>Servicios fabricante- Microsoft Soporte Premier</v>
      </c>
      <c r="H3789" s="18" t="s">
        <v>119</v>
      </c>
      <c r="I3789" s="37" t="s">
        <v>67</v>
      </c>
      <c r="J3789" t="s">
        <v>7233</v>
      </c>
      <c r="K3789" t="s">
        <v>65</v>
      </c>
      <c r="L3789" t="s">
        <v>3940</v>
      </c>
      <c r="M3789" t="s">
        <v>65</v>
      </c>
      <c r="N3789" s="37" t="s">
        <v>5159</v>
      </c>
      <c r="O3789" s="37" t="s">
        <v>66</v>
      </c>
      <c r="P3789" s="37" t="s">
        <v>1308</v>
      </c>
      <c r="Q3789" t="s">
        <v>7232</v>
      </c>
      <c r="R3789" t="s">
        <v>5160</v>
      </c>
      <c r="S3789" s="38">
        <v>39600000</v>
      </c>
      <c r="T3789" s="37">
        <v>1</v>
      </c>
      <c r="U3789" s="37">
        <v>1</v>
      </c>
      <c r="V3789" t="str">
        <f t="shared" ref="V3789" si="4956">H3789</f>
        <v>COP</v>
      </c>
    </row>
    <row r="3790" spans="1:22" ht="57" x14ac:dyDescent="0.2">
      <c r="A3790" t="str">
        <f t="shared" ref="A3790" si="4957">D3790&amp;F3790&amp;E3790</f>
        <v>Servicios fabricante- Microsoft Soporte PremierMicrosoft Soporte PremierD</v>
      </c>
      <c r="B3790" t="str">
        <f t="shared" ref="B3790" si="4958">E3790&amp;F3790</f>
        <v>DMicrosoft Soporte Premier</v>
      </c>
      <c r="D3790" t="s">
        <v>5156</v>
      </c>
      <c r="E3790" t="s">
        <v>7234</v>
      </c>
      <c r="F3790" s="37" t="s">
        <v>7648</v>
      </c>
      <c r="G3790" s="18" t="str">
        <f t="shared" ref="G3790" si="4959">D3790</f>
        <v>Servicios fabricante- Microsoft Soporte Premier</v>
      </c>
      <c r="H3790" s="18" t="s">
        <v>119</v>
      </c>
      <c r="I3790" s="37" t="s">
        <v>67</v>
      </c>
      <c r="J3790" s="86" t="s">
        <v>7235</v>
      </c>
      <c r="K3790" t="s">
        <v>7094</v>
      </c>
      <c r="L3790" t="s">
        <v>3940</v>
      </c>
      <c r="M3790" t="s">
        <v>65</v>
      </c>
      <c r="N3790" s="37" t="s">
        <v>5159</v>
      </c>
      <c r="O3790" s="37" t="s">
        <v>5171</v>
      </c>
      <c r="P3790" s="37" t="s">
        <v>1308</v>
      </c>
      <c r="Q3790" t="s">
        <v>7234</v>
      </c>
      <c r="R3790" t="s">
        <v>5160</v>
      </c>
      <c r="S3790" s="38">
        <v>96940037.450000003</v>
      </c>
      <c r="T3790" s="37">
        <v>1</v>
      </c>
      <c r="U3790" s="37">
        <v>1</v>
      </c>
      <c r="V3790" t="str">
        <f t="shared" ref="V3790" si="4960">H3790</f>
        <v>COP</v>
      </c>
    </row>
    <row r="3791" spans="1:22" x14ac:dyDescent="0.2">
      <c r="A3791" t="str">
        <f t="shared" ref="A3791" si="4961">D3791&amp;F3791&amp;E3791</f>
        <v>Servicios fabricante- Microsoft Soporte PremierMicrosoft Soporte PremierCWSA</v>
      </c>
      <c r="B3791" t="str">
        <f t="shared" ref="B3791" si="4962">E3791&amp;F3791</f>
        <v>CWSAMicrosoft Soporte Premier</v>
      </c>
      <c r="D3791" t="s">
        <v>5156</v>
      </c>
      <c r="E3791" t="s">
        <v>7236</v>
      </c>
      <c r="F3791" s="37" t="s">
        <v>7648</v>
      </c>
      <c r="G3791" s="18" t="str">
        <f t="shared" ref="G3791" si="4963">D3791</f>
        <v>Servicios fabricante- Microsoft Soporte Premier</v>
      </c>
      <c r="H3791" s="18" t="s">
        <v>119</v>
      </c>
      <c r="I3791" s="37" t="s">
        <v>67</v>
      </c>
      <c r="J3791" t="s">
        <v>7237</v>
      </c>
      <c r="K3791" t="s">
        <v>65</v>
      </c>
      <c r="L3791" t="s">
        <v>3940</v>
      </c>
      <c r="M3791" t="s">
        <v>65</v>
      </c>
      <c r="N3791" s="37" t="s">
        <v>5159</v>
      </c>
      <c r="O3791" s="37" t="s">
        <v>5171</v>
      </c>
      <c r="P3791" s="37" t="s">
        <v>1308</v>
      </c>
      <c r="Q3791" t="s">
        <v>7236</v>
      </c>
      <c r="R3791" t="s">
        <v>5160</v>
      </c>
      <c r="S3791" s="38">
        <v>111600000</v>
      </c>
      <c r="T3791" s="37">
        <v>1</v>
      </c>
      <c r="U3791" s="37">
        <v>1</v>
      </c>
      <c r="V3791" t="str">
        <f t="shared" ref="V3791" si="4964">H3791</f>
        <v>COP</v>
      </c>
    </row>
    <row r="3792" spans="1:22" x14ac:dyDescent="0.2">
      <c r="A3792" t="str">
        <f t="shared" ref="A3792" si="4965">D3792&amp;F3792&amp;E3792</f>
        <v>Servicios fabricante- Microsoft Soporte PremierMicrosoft Soporte PremierCWPD</v>
      </c>
      <c r="B3792" t="str">
        <f t="shared" ref="B3792" si="4966">E3792&amp;F3792</f>
        <v>CWPDMicrosoft Soporte Premier</v>
      </c>
      <c r="D3792" t="s">
        <v>5156</v>
      </c>
      <c r="E3792" t="s">
        <v>7238</v>
      </c>
      <c r="F3792" s="37" t="s">
        <v>7648</v>
      </c>
      <c r="G3792" s="18" t="str">
        <f t="shared" ref="G3792" si="4967">D3792</f>
        <v>Servicios fabricante- Microsoft Soporte Premier</v>
      </c>
      <c r="H3792" s="18" t="s">
        <v>119</v>
      </c>
      <c r="I3792" s="37" t="s">
        <v>67</v>
      </c>
      <c r="J3792" t="s">
        <v>7239</v>
      </c>
      <c r="K3792" t="s">
        <v>65</v>
      </c>
      <c r="L3792" t="s">
        <v>3940</v>
      </c>
      <c r="M3792" t="s">
        <v>65</v>
      </c>
      <c r="N3792" s="37" t="s">
        <v>5159</v>
      </c>
      <c r="O3792" s="37" t="s">
        <v>5171</v>
      </c>
      <c r="P3792" s="37" t="s">
        <v>1308</v>
      </c>
      <c r="Q3792" t="s">
        <v>7238</v>
      </c>
      <c r="R3792" t="s">
        <v>5160</v>
      </c>
      <c r="S3792" s="38">
        <v>127600000</v>
      </c>
      <c r="T3792" s="37">
        <v>1</v>
      </c>
      <c r="U3792" s="37">
        <v>1</v>
      </c>
      <c r="V3792" t="str">
        <f t="shared" ref="V3792" si="4968">H3792</f>
        <v>COP</v>
      </c>
    </row>
    <row r="3793" spans="1:22" x14ac:dyDescent="0.2">
      <c r="A3793" t="str">
        <f t="shared" ref="A3793" si="4969">D3793&amp;F3793&amp;E3793</f>
        <v>Servicios fabricante- Microsoft Soporte PremierMicrosoft Soporte PremierCWOA</v>
      </c>
      <c r="B3793" t="str">
        <f t="shared" ref="B3793" si="4970">E3793&amp;F3793</f>
        <v>CWOAMicrosoft Soporte Premier</v>
      </c>
      <c r="D3793" t="s">
        <v>5156</v>
      </c>
      <c r="E3793" t="s">
        <v>7240</v>
      </c>
      <c r="F3793" s="37" t="s">
        <v>7648</v>
      </c>
      <c r="G3793" s="18" t="str">
        <f t="shared" ref="G3793" si="4971">D3793</f>
        <v>Servicios fabricante- Microsoft Soporte Premier</v>
      </c>
      <c r="H3793" s="18" t="s">
        <v>119</v>
      </c>
      <c r="I3793" s="37" t="s">
        <v>67</v>
      </c>
      <c r="J3793" t="s">
        <v>7241</v>
      </c>
      <c r="K3793" t="s">
        <v>65</v>
      </c>
      <c r="L3793" t="s">
        <v>3940</v>
      </c>
      <c r="M3793" t="s">
        <v>65</v>
      </c>
      <c r="N3793" s="37" t="s">
        <v>5159</v>
      </c>
      <c r="O3793" s="37" t="s">
        <v>5171</v>
      </c>
      <c r="P3793" s="37" t="s">
        <v>1308</v>
      </c>
      <c r="Q3793" t="s">
        <v>7240</v>
      </c>
      <c r="R3793" t="s">
        <v>5160</v>
      </c>
      <c r="S3793" s="38">
        <v>111600000</v>
      </c>
      <c r="T3793" s="37">
        <v>1</v>
      </c>
      <c r="U3793" s="37">
        <v>1</v>
      </c>
      <c r="V3793" t="str">
        <f t="shared" ref="V3793" si="4972">H3793</f>
        <v>COP</v>
      </c>
    </row>
    <row r="3794" spans="1:22" x14ac:dyDescent="0.2">
      <c r="A3794" t="str">
        <f t="shared" ref="A3794" si="4973">D3794&amp;F3794&amp;E3794</f>
        <v>Servicios fabricante- Microsoft Soporte PremierMicrosoft Soporte PremierCWF7</v>
      </c>
      <c r="B3794" t="str">
        <f t="shared" ref="B3794" si="4974">E3794&amp;F3794</f>
        <v>CWF7Microsoft Soporte Premier</v>
      </c>
      <c r="D3794" t="s">
        <v>5156</v>
      </c>
      <c r="E3794" t="s">
        <v>7242</v>
      </c>
      <c r="F3794" s="37" t="s">
        <v>7648</v>
      </c>
      <c r="G3794" s="18" t="str">
        <f t="shared" ref="G3794" si="4975">D3794</f>
        <v>Servicios fabricante- Microsoft Soporte Premier</v>
      </c>
      <c r="H3794" s="18" t="s">
        <v>119</v>
      </c>
      <c r="I3794" s="37" t="s">
        <v>67</v>
      </c>
      <c r="J3794" t="s">
        <v>7243</v>
      </c>
      <c r="K3794" t="s">
        <v>65</v>
      </c>
      <c r="L3794" t="s">
        <v>3940</v>
      </c>
      <c r="M3794" t="s">
        <v>65</v>
      </c>
      <c r="N3794" s="37" t="s">
        <v>5159</v>
      </c>
      <c r="O3794" s="37" t="s">
        <v>66</v>
      </c>
      <c r="P3794" s="37" t="s">
        <v>1308</v>
      </c>
      <c r="Q3794" t="s">
        <v>7242</v>
      </c>
      <c r="R3794" t="s">
        <v>5160</v>
      </c>
      <c r="S3794" s="38">
        <v>111600000</v>
      </c>
      <c r="T3794" s="37">
        <v>1</v>
      </c>
      <c r="U3794" s="37">
        <v>1</v>
      </c>
      <c r="V3794" t="str">
        <f t="shared" ref="V3794" si="4976">H3794</f>
        <v>COP</v>
      </c>
    </row>
    <row r="3795" spans="1:22" x14ac:dyDescent="0.2">
      <c r="A3795" t="str">
        <f t="shared" ref="A3795" si="4977">D3795&amp;F3795&amp;E3795</f>
        <v>Servicios fabricante- Microsoft Soporte PremierMicrosoft Soporte PremierCWF6</v>
      </c>
      <c r="B3795" t="str">
        <f t="shared" ref="B3795" si="4978">E3795&amp;F3795</f>
        <v>CWF6Microsoft Soporte Premier</v>
      </c>
      <c r="D3795" t="s">
        <v>5156</v>
      </c>
      <c r="E3795" t="s">
        <v>7244</v>
      </c>
      <c r="F3795" s="37" t="s">
        <v>7648</v>
      </c>
      <c r="G3795" s="18" t="str">
        <f t="shared" ref="G3795" si="4979">D3795</f>
        <v>Servicios fabricante- Microsoft Soporte Premier</v>
      </c>
      <c r="H3795" s="18" t="s">
        <v>119</v>
      </c>
      <c r="I3795" s="37" t="s">
        <v>67</v>
      </c>
      <c r="J3795" t="s">
        <v>7245</v>
      </c>
      <c r="K3795" t="s">
        <v>65</v>
      </c>
      <c r="L3795" t="s">
        <v>3940</v>
      </c>
      <c r="M3795" t="s">
        <v>65</v>
      </c>
      <c r="N3795" s="37" t="s">
        <v>5159</v>
      </c>
      <c r="O3795" s="37" t="s">
        <v>66</v>
      </c>
      <c r="P3795" s="37" t="s">
        <v>1308</v>
      </c>
      <c r="Q3795" t="s">
        <v>7244</v>
      </c>
      <c r="R3795" t="s">
        <v>5160</v>
      </c>
      <c r="S3795" s="38">
        <v>111600000</v>
      </c>
      <c r="T3795" s="37">
        <v>1</v>
      </c>
      <c r="U3795" s="37">
        <v>1</v>
      </c>
      <c r="V3795" t="str">
        <f t="shared" ref="V3795" si="4980">H3795</f>
        <v>COP</v>
      </c>
    </row>
    <row r="3796" spans="1:22" x14ac:dyDescent="0.2">
      <c r="A3796" t="str">
        <f t="shared" ref="A3796" si="4981">D3796&amp;F3796&amp;E3796</f>
        <v>Servicios fabricante- Microsoft Soporte PremierMicrosoft Soporte PremierCWF5</v>
      </c>
      <c r="B3796" t="str">
        <f t="shared" ref="B3796" si="4982">E3796&amp;F3796</f>
        <v>CWF5Microsoft Soporte Premier</v>
      </c>
      <c r="D3796" t="s">
        <v>5156</v>
      </c>
      <c r="E3796" t="s">
        <v>7246</v>
      </c>
      <c r="F3796" s="37" t="s">
        <v>7648</v>
      </c>
      <c r="G3796" s="18" t="str">
        <f t="shared" ref="G3796" si="4983">D3796</f>
        <v>Servicios fabricante- Microsoft Soporte Premier</v>
      </c>
      <c r="H3796" s="18" t="s">
        <v>119</v>
      </c>
      <c r="I3796" s="37" t="s">
        <v>67</v>
      </c>
      <c r="J3796" t="s">
        <v>7247</v>
      </c>
      <c r="K3796" t="s">
        <v>65</v>
      </c>
      <c r="L3796" t="s">
        <v>3940</v>
      </c>
      <c r="M3796" t="s">
        <v>65</v>
      </c>
      <c r="N3796" s="37" t="s">
        <v>5159</v>
      </c>
      <c r="O3796" s="37" t="s">
        <v>66</v>
      </c>
      <c r="P3796" s="37" t="s">
        <v>1308</v>
      </c>
      <c r="Q3796" t="s">
        <v>7246</v>
      </c>
      <c r="R3796" t="s">
        <v>5160</v>
      </c>
      <c r="S3796" s="38">
        <v>111600000</v>
      </c>
      <c r="T3796" s="37">
        <v>1</v>
      </c>
      <c r="U3796" s="37">
        <v>1</v>
      </c>
      <c r="V3796" t="str">
        <f t="shared" ref="V3796" si="4984">H3796</f>
        <v>COP</v>
      </c>
    </row>
    <row r="3797" spans="1:22" x14ac:dyDescent="0.2">
      <c r="A3797" t="str">
        <f t="shared" ref="A3797" si="4985">D3797&amp;F3797&amp;E3797</f>
        <v>Servicios fabricante- Microsoft Soporte PremierMicrosoft Soporte PremierCWF16</v>
      </c>
      <c r="B3797" t="str">
        <f t="shared" ref="B3797" si="4986">E3797&amp;F3797</f>
        <v>CWF16Microsoft Soporte Premier</v>
      </c>
      <c r="D3797" t="s">
        <v>5156</v>
      </c>
      <c r="E3797" t="s">
        <v>7248</v>
      </c>
      <c r="F3797" s="37" t="s">
        <v>7648</v>
      </c>
      <c r="G3797" s="18" t="str">
        <f t="shared" ref="G3797" si="4987">D3797</f>
        <v>Servicios fabricante- Microsoft Soporte Premier</v>
      </c>
      <c r="H3797" s="18" t="s">
        <v>119</v>
      </c>
      <c r="I3797" s="37" t="s">
        <v>67</v>
      </c>
      <c r="J3797" t="s">
        <v>7249</v>
      </c>
      <c r="K3797" t="s">
        <v>65</v>
      </c>
      <c r="L3797" t="s">
        <v>3940</v>
      </c>
      <c r="M3797" t="s">
        <v>65</v>
      </c>
      <c r="N3797" s="37" t="s">
        <v>5159</v>
      </c>
      <c r="O3797" s="37" t="s">
        <v>66</v>
      </c>
      <c r="P3797" s="37" t="s">
        <v>1308</v>
      </c>
      <c r="Q3797" t="s">
        <v>7248</v>
      </c>
      <c r="R3797" t="s">
        <v>5160</v>
      </c>
      <c r="S3797" s="38">
        <v>111600000</v>
      </c>
      <c r="T3797" s="37">
        <v>1</v>
      </c>
      <c r="U3797" s="37">
        <v>1</v>
      </c>
      <c r="V3797" t="str">
        <f t="shared" ref="V3797" si="4988">H3797</f>
        <v>COP</v>
      </c>
    </row>
    <row r="3798" spans="1:22" x14ac:dyDescent="0.2">
      <c r="A3798" t="str">
        <f t="shared" ref="A3798" si="4989">D3798&amp;F3798&amp;E3798</f>
        <v>Servicios fabricante- Microsoft Soporte PremierMicrosoft Soporte PremierCWF15</v>
      </c>
      <c r="B3798" t="str">
        <f t="shared" ref="B3798" si="4990">E3798&amp;F3798</f>
        <v>CWF15Microsoft Soporte Premier</v>
      </c>
      <c r="D3798" t="s">
        <v>5156</v>
      </c>
      <c r="E3798" t="s">
        <v>7250</v>
      </c>
      <c r="F3798" s="37" t="s">
        <v>7648</v>
      </c>
      <c r="G3798" s="18" t="str">
        <f t="shared" ref="G3798" si="4991">D3798</f>
        <v>Servicios fabricante- Microsoft Soporte Premier</v>
      </c>
      <c r="H3798" s="18" t="s">
        <v>119</v>
      </c>
      <c r="I3798" s="37" t="s">
        <v>67</v>
      </c>
      <c r="J3798" t="s">
        <v>7251</v>
      </c>
      <c r="K3798" t="s">
        <v>65</v>
      </c>
      <c r="L3798" t="s">
        <v>3940</v>
      </c>
      <c r="M3798" t="s">
        <v>65</v>
      </c>
      <c r="N3798" s="37" t="s">
        <v>5159</v>
      </c>
      <c r="O3798" s="37" t="s">
        <v>66</v>
      </c>
      <c r="P3798" s="37" t="s">
        <v>1308</v>
      </c>
      <c r="Q3798" t="s">
        <v>7250</v>
      </c>
      <c r="R3798" t="s">
        <v>5160</v>
      </c>
      <c r="S3798" s="38">
        <v>111600000</v>
      </c>
      <c r="T3798" s="37">
        <v>1</v>
      </c>
      <c r="U3798" s="37">
        <v>1</v>
      </c>
      <c r="V3798" t="str">
        <f t="shared" ref="V3798" si="4992">H3798</f>
        <v>COP</v>
      </c>
    </row>
    <row r="3799" spans="1:22" x14ac:dyDescent="0.2">
      <c r="A3799" t="str">
        <f t="shared" ref="A3799" si="4993">D3799&amp;F3799&amp;E3799</f>
        <v>Servicios fabricante- Microsoft Soporte PremierMicrosoft Soporte PremierCWF14</v>
      </c>
      <c r="B3799" t="str">
        <f t="shared" ref="B3799" si="4994">E3799&amp;F3799</f>
        <v>CWF14Microsoft Soporte Premier</v>
      </c>
      <c r="D3799" t="s">
        <v>5156</v>
      </c>
      <c r="E3799" t="s">
        <v>7252</v>
      </c>
      <c r="F3799" s="37" t="s">
        <v>7648</v>
      </c>
      <c r="G3799" s="18" t="str">
        <f t="shared" ref="G3799" si="4995">D3799</f>
        <v>Servicios fabricante- Microsoft Soporte Premier</v>
      </c>
      <c r="H3799" s="18" t="s">
        <v>119</v>
      </c>
      <c r="I3799" s="37" t="s">
        <v>67</v>
      </c>
      <c r="J3799" t="s">
        <v>7253</v>
      </c>
      <c r="K3799" t="s">
        <v>65</v>
      </c>
      <c r="L3799" t="s">
        <v>3940</v>
      </c>
      <c r="M3799" t="s">
        <v>65</v>
      </c>
      <c r="N3799" s="37" t="s">
        <v>5159</v>
      </c>
      <c r="O3799" s="37" t="s">
        <v>66</v>
      </c>
      <c r="P3799" s="37" t="s">
        <v>1308</v>
      </c>
      <c r="Q3799" t="s">
        <v>7252</v>
      </c>
      <c r="R3799" t="s">
        <v>5160</v>
      </c>
      <c r="S3799" s="38">
        <v>111600000</v>
      </c>
      <c r="T3799" s="37">
        <v>1</v>
      </c>
      <c r="U3799" s="37">
        <v>1</v>
      </c>
      <c r="V3799" t="str">
        <f t="shared" ref="V3799" si="4996">H3799</f>
        <v>COP</v>
      </c>
    </row>
    <row r="3800" spans="1:22" x14ac:dyDescent="0.2">
      <c r="A3800" t="str">
        <f t="shared" ref="A3800" si="4997">D3800&amp;F3800&amp;E3800</f>
        <v>Servicios fabricante- Microsoft Soporte PremierMicrosoft Soporte PremierCWF13</v>
      </c>
      <c r="B3800" t="str">
        <f t="shared" ref="B3800" si="4998">E3800&amp;F3800</f>
        <v>CWF13Microsoft Soporte Premier</v>
      </c>
      <c r="D3800" t="s">
        <v>5156</v>
      </c>
      <c r="E3800" t="s">
        <v>7254</v>
      </c>
      <c r="F3800" s="37" t="s">
        <v>7648</v>
      </c>
      <c r="G3800" s="18" t="str">
        <f t="shared" ref="G3800" si="4999">D3800</f>
        <v>Servicios fabricante- Microsoft Soporte Premier</v>
      </c>
      <c r="H3800" s="18" t="s">
        <v>119</v>
      </c>
      <c r="I3800" s="37" t="s">
        <v>67</v>
      </c>
      <c r="J3800" t="s">
        <v>7255</v>
      </c>
      <c r="K3800" t="s">
        <v>65</v>
      </c>
      <c r="L3800" t="s">
        <v>3940</v>
      </c>
      <c r="M3800" t="s">
        <v>65</v>
      </c>
      <c r="N3800" s="37" t="s">
        <v>5159</v>
      </c>
      <c r="O3800" s="37" t="s">
        <v>66</v>
      </c>
      <c r="P3800" s="37" t="s">
        <v>1308</v>
      </c>
      <c r="Q3800" t="s">
        <v>7254</v>
      </c>
      <c r="R3800" t="s">
        <v>5160</v>
      </c>
      <c r="S3800" s="38">
        <v>111600000</v>
      </c>
      <c r="T3800" s="37">
        <v>1</v>
      </c>
      <c r="U3800" s="37">
        <v>1</v>
      </c>
      <c r="V3800" t="str">
        <f t="shared" ref="V3800" si="5000">H3800</f>
        <v>COP</v>
      </c>
    </row>
    <row r="3801" spans="1:22" x14ac:dyDescent="0.2">
      <c r="A3801" t="str">
        <f t="shared" ref="A3801" si="5001">D3801&amp;F3801&amp;E3801</f>
        <v>Servicios fabricante- Microsoft Soporte PremierMicrosoft Soporte PremierCWF12</v>
      </c>
      <c r="B3801" t="str">
        <f t="shared" ref="B3801" si="5002">E3801&amp;F3801</f>
        <v>CWF12Microsoft Soporte Premier</v>
      </c>
      <c r="D3801" t="s">
        <v>5156</v>
      </c>
      <c r="E3801" t="s">
        <v>7256</v>
      </c>
      <c r="F3801" s="37" t="s">
        <v>7648</v>
      </c>
      <c r="G3801" s="18" t="str">
        <f t="shared" ref="G3801" si="5003">D3801</f>
        <v>Servicios fabricante- Microsoft Soporte Premier</v>
      </c>
      <c r="H3801" s="18" t="s">
        <v>119</v>
      </c>
      <c r="I3801" s="37" t="s">
        <v>67</v>
      </c>
      <c r="J3801" t="s">
        <v>7257</v>
      </c>
      <c r="K3801" t="s">
        <v>65</v>
      </c>
      <c r="L3801" t="s">
        <v>3940</v>
      </c>
      <c r="M3801" t="s">
        <v>65</v>
      </c>
      <c r="N3801" s="37" t="s">
        <v>5159</v>
      </c>
      <c r="O3801" s="37" t="s">
        <v>66</v>
      </c>
      <c r="P3801" s="37" t="s">
        <v>1308</v>
      </c>
      <c r="Q3801" t="s">
        <v>7256</v>
      </c>
      <c r="R3801" t="s">
        <v>5160</v>
      </c>
      <c r="S3801" s="38">
        <v>111600000</v>
      </c>
      <c r="T3801" s="37">
        <v>1</v>
      </c>
      <c r="U3801" s="37">
        <v>1</v>
      </c>
      <c r="V3801" t="str">
        <f t="shared" ref="V3801" si="5004">H3801</f>
        <v>COP</v>
      </c>
    </row>
    <row r="3802" spans="1:22" x14ac:dyDescent="0.2">
      <c r="A3802" t="str">
        <f t="shared" ref="A3802" si="5005">D3802&amp;F3802&amp;E3802</f>
        <v>Servicios fabricante- Microsoft Soporte PremierMicrosoft Soporte PremierCWF11</v>
      </c>
      <c r="B3802" t="str">
        <f t="shared" ref="B3802" si="5006">E3802&amp;F3802</f>
        <v>CWF11Microsoft Soporte Premier</v>
      </c>
      <c r="D3802" t="s">
        <v>5156</v>
      </c>
      <c r="E3802" t="s">
        <v>7258</v>
      </c>
      <c r="F3802" s="37" t="s">
        <v>7648</v>
      </c>
      <c r="G3802" s="18" t="str">
        <f t="shared" ref="G3802" si="5007">D3802</f>
        <v>Servicios fabricante- Microsoft Soporte Premier</v>
      </c>
      <c r="H3802" s="18" t="s">
        <v>119</v>
      </c>
      <c r="I3802" s="37" t="s">
        <v>67</v>
      </c>
      <c r="J3802" t="s">
        <v>7259</v>
      </c>
      <c r="K3802" t="s">
        <v>65</v>
      </c>
      <c r="L3802" t="s">
        <v>3940</v>
      </c>
      <c r="M3802" t="s">
        <v>65</v>
      </c>
      <c r="N3802" s="37" t="s">
        <v>5159</v>
      </c>
      <c r="O3802" s="37" t="s">
        <v>66</v>
      </c>
      <c r="P3802" s="37" t="s">
        <v>1308</v>
      </c>
      <c r="Q3802" t="s">
        <v>7258</v>
      </c>
      <c r="R3802" t="s">
        <v>5160</v>
      </c>
      <c r="S3802" s="38">
        <v>111600000</v>
      </c>
      <c r="T3802" s="37">
        <v>1</v>
      </c>
      <c r="U3802" s="37">
        <v>1</v>
      </c>
      <c r="V3802" t="str">
        <f t="shared" ref="V3802" si="5008">H3802</f>
        <v>COP</v>
      </c>
    </row>
    <row r="3803" spans="1:22" x14ac:dyDescent="0.2">
      <c r="A3803" t="str">
        <f t="shared" ref="A3803" si="5009">D3803&amp;F3803&amp;E3803</f>
        <v>Servicios fabricante- Microsoft Soporte PremierMicrosoft Soporte PremierCWF1</v>
      </c>
      <c r="B3803" t="str">
        <f t="shared" ref="B3803" si="5010">E3803&amp;F3803</f>
        <v>CWF1Microsoft Soporte Premier</v>
      </c>
      <c r="D3803" t="s">
        <v>5156</v>
      </c>
      <c r="E3803" t="s">
        <v>7260</v>
      </c>
      <c r="F3803" s="37" t="s">
        <v>7648</v>
      </c>
      <c r="G3803" s="18" t="str">
        <f t="shared" ref="G3803" si="5011">D3803</f>
        <v>Servicios fabricante- Microsoft Soporte Premier</v>
      </c>
      <c r="H3803" s="18" t="s">
        <v>119</v>
      </c>
      <c r="I3803" s="37" t="s">
        <v>67</v>
      </c>
      <c r="J3803" t="s">
        <v>7261</v>
      </c>
      <c r="K3803" t="s">
        <v>65</v>
      </c>
      <c r="L3803" t="s">
        <v>3940</v>
      </c>
      <c r="M3803" t="s">
        <v>65</v>
      </c>
      <c r="N3803" s="37" t="s">
        <v>5159</v>
      </c>
      <c r="O3803" s="37" t="s">
        <v>66</v>
      </c>
      <c r="P3803" s="37" t="s">
        <v>1308</v>
      </c>
      <c r="Q3803" t="s">
        <v>7260</v>
      </c>
      <c r="R3803" t="s">
        <v>5160</v>
      </c>
      <c r="S3803" s="38">
        <v>111600000</v>
      </c>
      <c r="T3803" s="37">
        <v>1</v>
      </c>
      <c r="U3803" s="37">
        <v>1</v>
      </c>
      <c r="V3803" t="str">
        <f t="shared" ref="V3803" si="5012">H3803</f>
        <v>COP</v>
      </c>
    </row>
    <row r="3804" spans="1:22" x14ac:dyDescent="0.2">
      <c r="A3804" t="str">
        <f t="shared" ref="A3804" si="5013">D3804&amp;F3804&amp;E3804</f>
        <v>Servicios fabricante- Microsoft Soporte PremierMicrosoft Soporte PremierCUWT</v>
      </c>
      <c r="B3804" t="str">
        <f t="shared" ref="B3804" si="5014">E3804&amp;F3804</f>
        <v>CUWTMicrosoft Soporte Premier</v>
      </c>
      <c r="D3804" t="s">
        <v>5156</v>
      </c>
      <c r="E3804" t="s">
        <v>7262</v>
      </c>
      <c r="F3804" s="37" t="s">
        <v>7648</v>
      </c>
      <c r="G3804" s="18" t="str">
        <f t="shared" ref="G3804" si="5015">D3804</f>
        <v>Servicios fabricante- Microsoft Soporte Premier</v>
      </c>
      <c r="H3804" s="18" t="s">
        <v>119</v>
      </c>
      <c r="I3804" s="37" t="s">
        <v>67</v>
      </c>
      <c r="J3804" t="s">
        <v>7263</v>
      </c>
      <c r="K3804" t="s">
        <v>65</v>
      </c>
      <c r="L3804" t="s">
        <v>3940</v>
      </c>
      <c r="M3804" t="s">
        <v>65</v>
      </c>
      <c r="N3804" s="37" t="s">
        <v>5159</v>
      </c>
      <c r="O3804" s="37" t="s">
        <v>5171</v>
      </c>
      <c r="P3804" s="37" t="s">
        <v>1308</v>
      </c>
      <c r="Q3804" t="s">
        <v>7262</v>
      </c>
      <c r="R3804" t="s">
        <v>5160</v>
      </c>
      <c r="S3804" s="38">
        <v>111600000</v>
      </c>
      <c r="T3804" s="37">
        <v>1</v>
      </c>
      <c r="U3804" s="37">
        <v>1</v>
      </c>
      <c r="V3804" t="str">
        <f t="shared" ref="V3804" si="5016">H3804</f>
        <v>COP</v>
      </c>
    </row>
    <row r="3805" spans="1:22" x14ac:dyDescent="0.2">
      <c r="A3805" t="str">
        <f t="shared" ref="A3805" si="5017">D3805&amp;F3805&amp;E3805</f>
        <v>Servicios fabricante- Microsoft Soporte PremierMicrosoft Soporte PremierCUPT</v>
      </c>
      <c r="B3805" t="str">
        <f t="shared" ref="B3805" si="5018">E3805&amp;F3805</f>
        <v>CUPTMicrosoft Soporte Premier</v>
      </c>
      <c r="D3805" t="s">
        <v>5156</v>
      </c>
      <c r="E3805" t="s">
        <v>7264</v>
      </c>
      <c r="F3805" s="37" t="s">
        <v>7648</v>
      </c>
      <c r="G3805" s="18" t="str">
        <f t="shared" ref="G3805" si="5019">D3805</f>
        <v>Servicios fabricante- Microsoft Soporte Premier</v>
      </c>
      <c r="H3805" s="18" t="s">
        <v>119</v>
      </c>
      <c r="I3805" s="37" t="s">
        <v>67</v>
      </c>
      <c r="J3805" t="s">
        <v>7265</v>
      </c>
      <c r="K3805" t="s">
        <v>65</v>
      </c>
      <c r="L3805" t="s">
        <v>3940</v>
      </c>
      <c r="M3805" t="s">
        <v>65</v>
      </c>
      <c r="N3805" s="37" t="s">
        <v>5159</v>
      </c>
      <c r="O3805" s="37" t="s">
        <v>5171</v>
      </c>
      <c r="P3805" s="37" t="s">
        <v>1308</v>
      </c>
      <c r="Q3805" t="s">
        <v>7264</v>
      </c>
      <c r="R3805" t="s">
        <v>5160</v>
      </c>
      <c r="S3805" s="38">
        <v>116400000</v>
      </c>
      <c r="T3805" s="37">
        <v>1</v>
      </c>
      <c r="U3805" s="37">
        <v>1</v>
      </c>
      <c r="V3805" t="str">
        <f t="shared" ref="V3805" si="5020">H3805</f>
        <v>COP</v>
      </c>
    </row>
    <row r="3806" spans="1:22" x14ac:dyDescent="0.2">
      <c r="A3806" t="str">
        <f t="shared" ref="A3806" si="5021">D3806&amp;F3806&amp;E3806</f>
        <v>Servicios fabricante- Microsoft Soporte PremierMicrosoft Soporte PremierCUPDEV</v>
      </c>
      <c r="B3806" t="str">
        <f t="shared" ref="B3806" si="5022">E3806&amp;F3806</f>
        <v>CUPDEVMicrosoft Soporte Premier</v>
      </c>
      <c r="D3806" t="s">
        <v>5156</v>
      </c>
      <c r="E3806" t="s">
        <v>7266</v>
      </c>
      <c r="F3806" s="37" t="s">
        <v>7648</v>
      </c>
      <c r="G3806" s="18" t="str">
        <f t="shared" ref="G3806" si="5023">D3806</f>
        <v>Servicios fabricante- Microsoft Soporte Premier</v>
      </c>
      <c r="H3806" s="18" t="s">
        <v>119</v>
      </c>
      <c r="I3806" s="37" t="s">
        <v>67</v>
      </c>
      <c r="J3806" t="s">
        <v>7267</v>
      </c>
      <c r="K3806" t="s">
        <v>65</v>
      </c>
      <c r="L3806" t="s">
        <v>3940</v>
      </c>
      <c r="M3806" t="s">
        <v>65</v>
      </c>
      <c r="N3806" s="37" t="s">
        <v>5159</v>
      </c>
      <c r="O3806" s="37" t="s">
        <v>5171</v>
      </c>
      <c r="P3806" s="37" t="s">
        <v>1308</v>
      </c>
      <c r="Q3806" t="s">
        <v>7266</v>
      </c>
      <c r="R3806" t="s">
        <v>5160</v>
      </c>
      <c r="S3806" s="38">
        <v>17200000</v>
      </c>
      <c r="T3806" s="37">
        <v>1</v>
      </c>
      <c r="U3806" s="37">
        <v>1</v>
      </c>
      <c r="V3806" t="str">
        <f t="shared" ref="V3806" si="5024">H3806</f>
        <v>COP</v>
      </c>
    </row>
    <row r="3807" spans="1:22" x14ac:dyDescent="0.2">
      <c r="A3807" t="str">
        <f t="shared" ref="A3807" si="5025">D3807&amp;F3807&amp;E3807</f>
        <v>Servicios fabricante- Microsoft Soporte PremierMicrosoft Soporte PremierCUPAPM</v>
      </c>
      <c r="B3807" t="str">
        <f t="shared" ref="B3807" si="5026">E3807&amp;F3807</f>
        <v>CUPAPMMicrosoft Soporte Premier</v>
      </c>
      <c r="D3807" t="s">
        <v>5156</v>
      </c>
      <c r="E3807" t="s">
        <v>7268</v>
      </c>
      <c r="F3807" s="37" t="s">
        <v>7648</v>
      </c>
      <c r="G3807" s="18" t="str">
        <f t="shared" ref="G3807" si="5027">D3807</f>
        <v>Servicios fabricante- Microsoft Soporte Premier</v>
      </c>
      <c r="H3807" s="18" t="s">
        <v>119</v>
      </c>
      <c r="I3807" s="37" t="s">
        <v>67</v>
      </c>
      <c r="J3807" t="s">
        <v>7269</v>
      </c>
      <c r="K3807" t="s">
        <v>65</v>
      </c>
      <c r="L3807" t="s">
        <v>3940</v>
      </c>
      <c r="M3807" t="s">
        <v>65</v>
      </c>
      <c r="N3807" s="37" t="s">
        <v>5159</v>
      </c>
      <c r="O3807" s="37" t="s">
        <v>5171</v>
      </c>
      <c r="P3807" s="37" t="s">
        <v>1308</v>
      </c>
      <c r="Q3807" t="s">
        <v>7268</v>
      </c>
      <c r="R3807" t="s">
        <v>5160</v>
      </c>
      <c r="S3807" s="38">
        <v>111600000</v>
      </c>
      <c r="T3807" s="37">
        <v>1</v>
      </c>
      <c r="U3807" s="37">
        <v>1</v>
      </c>
      <c r="V3807" t="str">
        <f t="shared" ref="V3807" si="5028">H3807</f>
        <v>COP</v>
      </c>
    </row>
    <row r="3808" spans="1:22" x14ac:dyDescent="0.2">
      <c r="A3808" t="str">
        <f t="shared" ref="A3808" si="5029">D3808&amp;F3808&amp;E3808</f>
        <v>Servicios fabricante- Microsoft Soporte PremierMicrosoft Soporte PremierCUPAPJ</v>
      </c>
      <c r="B3808" t="str">
        <f t="shared" ref="B3808" si="5030">E3808&amp;F3808</f>
        <v>CUPAPJMicrosoft Soporte Premier</v>
      </c>
      <c r="D3808" t="s">
        <v>5156</v>
      </c>
      <c r="E3808" t="s">
        <v>7270</v>
      </c>
      <c r="F3808" s="37" t="s">
        <v>7648</v>
      </c>
      <c r="G3808" s="18" t="str">
        <f t="shared" ref="G3808" si="5031">D3808</f>
        <v>Servicios fabricante- Microsoft Soporte Premier</v>
      </c>
      <c r="H3808" s="18" t="s">
        <v>119</v>
      </c>
      <c r="I3808" s="37" t="s">
        <v>67</v>
      </c>
      <c r="J3808" t="s">
        <v>7271</v>
      </c>
      <c r="K3808" t="s">
        <v>65</v>
      </c>
      <c r="L3808" t="s">
        <v>3940</v>
      </c>
      <c r="M3808" t="s">
        <v>65</v>
      </c>
      <c r="N3808" s="37" t="s">
        <v>5159</v>
      </c>
      <c r="O3808" s="37" t="s">
        <v>5171</v>
      </c>
      <c r="P3808" s="37" t="s">
        <v>1308</v>
      </c>
      <c r="Q3808" t="s">
        <v>7270</v>
      </c>
      <c r="R3808" t="s">
        <v>5160</v>
      </c>
      <c r="S3808" s="38">
        <v>111600000</v>
      </c>
      <c r="T3808" s="37">
        <v>1</v>
      </c>
      <c r="U3808" s="37">
        <v>1</v>
      </c>
      <c r="V3808" t="str">
        <f t="shared" ref="V3808" si="5032">H3808</f>
        <v>COP</v>
      </c>
    </row>
    <row r="3809" spans="1:22" x14ac:dyDescent="0.2">
      <c r="A3809" t="str">
        <f t="shared" ref="A3809" si="5033">D3809&amp;F3809&amp;E3809</f>
        <v>Servicios fabricante- Microsoft Soporte PremierMicrosoft Soporte PremierCUPAKS</v>
      </c>
      <c r="B3809" t="str">
        <f t="shared" ref="B3809" si="5034">E3809&amp;F3809</f>
        <v>CUPAKSMicrosoft Soporte Premier</v>
      </c>
      <c r="D3809" t="s">
        <v>5156</v>
      </c>
      <c r="E3809" t="s">
        <v>7272</v>
      </c>
      <c r="F3809" s="37" t="s">
        <v>7648</v>
      </c>
      <c r="G3809" s="18" t="str">
        <f t="shared" ref="G3809" si="5035">D3809</f>
        <v>Servicios fabricante- Microsoft Soporte Premier</v>
      </c>
      <c r="H3809" s="18" t="s">
        <v>119</v>
      </c>
      <c r="I3809" s="37" t="s">
        <v>67</v>
      </c>
      <c r="J3809" t="s">
        <v>7273</v>
      </c>
      <c r="K3809" t="s">
        <v>65</v>
      </c>
      <c r="L3809" t="s">
        <v>3940</v>
      </c>
      <c r="M3809" t="s">
        <v>65</v>
      </c>
      <c r="N3809" s="37" t="s">
        <v>5159</v>
      </c>
      <c r="O3809" s="37" t="s">
        <v>5171</v>
      </c>
      <c r="P3809" s="37" t="s">
        <v>1308</v>
      </c>
      <c r="Q3809" t="s">
        <v>7272</v>
      </c>
      <c r="R3809" t="s">
        <v>5160</v>
      </c>
      <c r="S3809" s="38">
        <v>17200000</v>
      </c>
      <c r="T3809" s="37">
        <v>1</v>
      </c>
      <c r="U3809" s="37">
        <v>1</v>
      </c>
      <c r="V3809" t="str">
        <f t="shared" ref="V3809" si="5036">H3809</f>
        <v>COP</v>
      </c>
    </row>
    <row r="3810" spans="1:22" x14ac:dyDescent="0.2">
      <c r="A3810" t="str">
        <f t="shared" ref="A3810" si="5037">D3810&amp;F3810&amp;E3810</f>
        <v>Servicios fabricante- Microsoft Soporte PremierMicrosoft Soporte PremierCUOT</v>
      </c>
      <c r="B3810" t="str">
        <f t="shared" ref="B3810" si="5038">E3810&amp;F3810</f>
        <v>CUOTMicrosoft Soporte Premier</v>
      </c>
      <c r="D3810" t="s">
        <v>5156</v>
      </c>
      <c r="E3810" t="s">
        <v>7274</v>
      </c>
      <c r="F3810" s="37" t="s">
        <v>7648</v>
      </c>
      <c r="G3810" s="18" t="str">
        <f t="shared" ref="G3810" si="5039">D3810</f>
        <v>Servicios fabricante- Microsoft Soporte Premier</v>
      </c>
      <c r="H3810" s="18" t="s">
        <v>119</v>
      </c>
      <c r="I3810" s="37" t="s">
        <v>67</v>
      </c>
      <c r="J3810" t="s">
        <v>7275</v>
      </c>
      <c r="K3810" t="s">
        <v>65</v>
      </c>
      <c r="L3810" t="s">
        <v>3940</v>
      </c>
      <c r="M3810" t="s">
        <v>65</v>
      </c>
      <c r="N3810" s="37" t="s">
        <v>5159</v>
      </c>
      <c r="O3810" s="37" t="s">
        <v>5171</v>
      </c>
      <c r="P3810" s="37" t="s">
        <v>1308</v>
      </c>
      <c r="Q3810" t="s">
        <v>7274</v>
      </c>
      <c r="R3810" t="s">
        <v>5160</v>
      </c>
      <c r="S3810" s="38">
        <v>111600000</v>
      </c>
      <c r="T3810" s="37">
        <v>1</v>
      </c>
      <c r="U3810" s="37">
        <v>1</v>
      </c>
      <c r="V3810" t="str">
        <f t="shared" ref="V3810" si="5040">H3810</f>
        <v>COP</v>
      </c>
    </row>
    <row r="3811" spans="1:22" x14ac:dyDescent="0.2">
      <c r="A3811" t="str">
        <f t="shared" ref="A3811" si="5041">D3811&amp;F3811&amp;E3811</f>
        <v>Servicios fabricante- Microsoft Soporte PremierMicrosoft Soporte PremierCUEPB</v>
      </c>
      <c r="B3811" t="str">
        <f t="shared" ref="B3811" si="5042">E3811&amp;F3811</f>
        <v>CUEPBMicrosoft Soporte Premier</v>
      </c>
      <c r="D3811" t="s">
        <v>5156</v>
      </c>
      <c r="E3811" t="s">
        <v>7276</v>
      </c>
      <c r="F3811" s="37" t="s">
        <v>7648</v>
      </c>
      <c r="G3811" s="18" t="str">
        <f t="shared" ref="G3811" si="5043">D3811</f>
        <v>Servicios fabricante- Microsoft Soporte Premier</v>
      </c>
      <c r="H3811" s="18" t="s">
        <v>119</v>
      </c>
      <c r="I3811" s="37" t="s">
        <v>67</v>
      </c>
      <c r="J3811" t="s">
        <v>7277</v>
      </c>
      <c r="K3811" t="s">
        <v>65</v>
      </c>
      <c r="L3811" t="s">
        <v>3940</v>
      </c>
      <c r="M3811" t="s">
        <v>65</v>
      </c>
      <c r="N3811" s="37" t="s">
        <v>5159</v>
      </c>
      <c r="O3811" s="37" t="s">
        <v>66</v>
      </c>
      <c r="P3811" s="37" t="s">
        <v>1308</v>
      </c>
      <c r="Q3811" t="s">
        <v>7276</v>
      </c>
      <c r="R3811" t="s">
        <v>5160</v>
      </c>
      <c r="S3811" s="38">
        <v>181200000</v>
      </c>
      <c r="T3811" s="37">
        <v>1</v>
      </c>
      <c r="U3811" s="37">
        <v>1</v>
      </c>
      <c r="V3811" t="str">
        <f t="shared" ref="V3811" si="5044">H3811</f>
        <v>COP</v>
      </c>
    </row>
    <row r="3812" spans="1:22" x14ac:dyDescent="0.2">
      <c r="A3812" t="str">
        <f t="shared" ref="A3812" si="5045">D3812&amp;F3812&amp;E3812</f>
        <v>Servicios fabricante- Microsoft Soporte PremierMicrosoft Soporte PremierCUEPA</v>
      </c>
      <c r="B3812" t="str">
        <f t="shared" ref="B3812" si="5046">E3812&amp;F3812</f>
        <v>CUEPAMicrosoft Soporte Premier</v>
      </c>
      <c r="D3812" t="s">
        <v>5156</v>
      </c>
      <c r="E3812" t="s">
        <v>7278</v>
      </c>
      <c r="F3812" s="37" t="s">
        <v>7648</v>
      </c>
      <c r="G3812" s="18" t="str">
        <f t="shared" ref="G3812" si="5047">D3812</f>
        <v>Servicios fabricante- Microsoft Soporte Premier</v>
      </c>
      <c r="H3812" s="18" t="s">
        <v>119</v>
      </c>
      <c r="I3812" s="37" t="s">
        <v>67</v>
      </c>
      <c r="J3812" t="s">
        <v>7279</v>
      </c>
      <c r="K3812" t="s">
        <v>65</v>
      </c>
      <c r="L3812" t="s">
        <v>3940</v>
      </c>
      <c r="M3812" t="s">
        <v>65</v>
      </c>
      <c r="N3812" s="37" t="s">
        <v>5159</v>
      </c>
      <c r="O3812" s="37" t="s">
        <v>66</v>
      </c>
      <c r="P3812" s="37" t="s">
        <v>1308</v>
      </c>
      <c r="Q3812" t="s">
        <v>7278</v>
      </c>
      <c r="R3812" t="s">
        <v>5160</v>
      </c>
      <c r="S3812" s="38">
        <v>111600000</v>
      </c>
      <c r="T3812" s="37">
        <v>1</v>
      </c>
      <c r="U3812" s="37">
        <v>1</v>
      </c>
      <c r="V3812" t="str">
        <f t="shared" ref="V3812" si="5048">H3812</f>
        <v>COP</v>
      </c>
    </row>
    <row r="3813" spans="1:22" x14ac:dyDescent="0.2">
      <c r="A3813" t="str">
        <f t="shared" ref="A3813" si="5049">D3813&amp;F3813&amp;E3813</f>
        <v>Servicios fabricante- Microsoft Soporte PremierMicrosoft Soporte PremierCUAEP</v>
      </c>
      <c r="B3813" t="str">
        <f t="shared" ref="B3813" si="5050">E3813&amp;F3813</f>
        <v>CUAEPMicrosoft Soporte Premier</v>
      </c>
      <c r="D3813" t="s">
        <v>5156</v>
      </c>
      <c r="E3813" t="s">
        <v>7280</v>
      </c>
      <c r="F3813" s="37" t="s">
        <v>7648</v>
      </c>
      <c r="G3813" s="18" t="str">
        <f t="shared" ref="G3813" si="5051">D3813</f>
        <v>Servicios fabricante- Microsoft Soporte Premier</v>
      </c>
      <c r="H3813" s="18" t="s">
        <v>119</v>
      </c>
      <c r="I3813" s="37" t="s">
        <v>67</v>
      </c>
      <c r="J3813" t="s">
        <v>7281</v>
      </c>
      <c r="K3813" t="s">
        <v>65</v>
      </c>
      <c r="L3813" t="s">
        <v>3940</v>
      </c>
      <c r="M3813" t="s">
        <v>65</v>
      </c>
      <c r="N3813" s="37" t="s">
        <v>5159</v>
      </c>
      <c r="O3813" s="37" t="s">
        <v>5171</v>
      </c>
      <c r="P3813" s="37" t="s">
        <v>1308</v>
      </c>
      <c r="Q3813" t="s">
        <v>7280</v>
      </c>
      <c r="R3813" t="s">
        <v>5160</v>
      </c>
      <c r="S3813" s="38">
        <v>111600000</v>
      </c>
      <c r="T3813" s="37">
        <v>1</v>
      </c>
      <c r="U3813" s="37">
        <v>1</v>
      </c>
      <c r="V3813" t="str">
        <f t="shared" ref="V3813" si="5052">H3813</f>
        <v>COP</v>
      </c>
    </row>
    <row r="3814" spans="1:22" x14ac:dyDescent="0.2">
      <c r="A3814" t="str">
        <f t="shared" ref="A3814" si="5053">D3814&amp;F3814&amp;E3814</f>
        <v>Servicios fabricante- Microsoft Soporte PremierMicrosoft Soporte PremierCSUT</v>
      </c>
      <c r="B3814" t="str">
        <f t="shared" ref="B3814" si="5054">E3814&amp;F3814</f>
        <v>CSUTMicrosoft Soporte Premier</v>
      </c>
      <c r="D3814" t="s">
        <v>5156</v>
      </c>
      <c r="E3814" t="s">
        <v>7282</v>
      </c>
      <c r="F3814" s="37" t="s">
        <v>7648</v>
      </c>
      <c r="G3814" s="18" t="str">
        <f t="shared" ref="G3814" si="5055">D3814</f>
        <v>Servicios fabricante- Microsoft Soporte Premier</v>
      </c>
      <c r="H3814" s="18" t="s">
        <v>119</v>
      </c>
      <c r="I3814" s="37" t="s">
        <v>67</v>
      </c>
      <c r="J3814" t="s">
        <v>7283</v>
      </c>
      <c r="K3814" t="s">
        <v>65</v>
      </c>
      <c r="L3814" t="s">
        <v>3940</v>
      </c>
      <c r="M3814" t="s">
        <v>65</v>
      </c>
      <c r="N3814" s="37" t="s">
        <v>5159</v>
      </c>
      <c r="O3814" s="37" t="s">
        <v>66</v>
      </c>
      <c r="P3814" s="37" t="s">
        <v>1308</v>
      </c>
      <c r="Q3814" t="s">
        <v>7282</v>
      </c>
      <c r="R3814" t="s">
        <v>5160</v>
      </c>
      <c r="S3814" s="38">
        <v>25600000</v>
      </c>
      <c r="T3814" s="37">
        <v>1</v>
      </c>
      <c r="U3814" s="37">
        <v>1</v>
      </c>
      <c r="V3814" t="str">
        <f t="shared" ref="V3814" si="5056">H3814</f>
        <v>COP</v>
      </c>
    </row>
    <row r="3815" spans="1:22" x14ac:dyDescent="0.2">
      <c r="A3815" t="str">
        <f t="shared" ref="A3815" si="5057">D3815&amp;F3815&amp;E3815</f>
        <v>Servicios fabricante- Microsoft Soporte PremierMicrosoft Soporte PremierCSSM</v>
      </c>
      <c r="B3815" t="str">
        <f t="shared" ref="B3815" si="5058">E3815&amp;F3815</f>
        <v>CSSMMicrosoft Soporte Premier</v>
      </c>
      <c r="D3815" t="s">
        <v>5156</v>
      </c>
      <c r="E3815" t="s">
        <v>7284</v>
      </c>
      <c r="F3815" s="37" t="s">
        <v>7648</v>
      </c>
      <c r="G3815" s="18" t="str">
        <f t="shared" ref="G3815" si="5059">D3815</f>
        <v>Servicios fabricante- Microsoft Soporte Premier</v>
      </c>
      <c r="H3815" s="18" t="s">
        <v>119</v>
      </c>
      <c r="I3815" s="37" t="s">
        <v>67</v>
      </c>
      <c r="J3815" t="s">
        <v>7285</v>
      </c>
      <c r="K3815" t="s">
        <v>65</v>
      </c>
      <c r="L3815" t="s">
        <v>3940</v>
      </c>
      <c r="M3815" t="s">
        <v>65</v>
      </c>
      <c r="N3815" s="37" t="s">
        <v>5159</v>
      </c>
      <c r="O3815" s="37" t="s">
        <v>66</v>
      </c>
      <c r="P3815" s="37" t="s">
        <v>1308</v>
      </c>
      <c r="Q3815" t="s">
        <v>7284</v>
      </c>
      <c r="R3815" t="s">
        <v>5160</v>
      </c>
      <c r="S3815" s="38">
        <v>101600000</v>
      </c>
      <c r="T3815" s="37">
        <v>1</v>
      </c>
      <c r="U3815" s="37">
        <v>1</v>
      </c>
      <c r="V3815" t="str">
        <f t="shared" ref="V3815" si="5060">H3815</f>
        <v>COP</v>
      </c>
    </row>
    <row r="3816" spans="1:22" x14ac:dyDescent="0.2">
      <c r="A3816" t="str">
        <f t="shared" ref="A3816" si="5061">D3816&amp;F3816&amp;E3816</f>
        <v>Servicios fabricante- Microsoft Soporte PremierMicrosoft Soporte PremierCSPT</v>
      </c>
      <c r="B3816" t="str">
        <f t="shared" ref="B3816" si="5062">E3816&amp;F3816</f>
        <v>CSPTMicrosoft Soporte Premier</v>
      </c>
      <c r="D3816" t="s">
        <v>5156</v>
      </c>
      <c r="E3816" t="s">
        <v>7286</v>
      </c>
      <c r="F3816" s="37" t="s">
        <v>7648</v>
      </c>
      <c r="G3816" s="18" t="str">
        <f t="shared" ref="G3816" si="5063">D3816</f>
        <v>Servicios fabricante- Microsoft Soporte Premier</v>
      </c>
      <c r="H3816" s="18" t="s">
        <v>119</v>
      </c>
      <c r="I3816" s="37" t="s">
        <v>67</v>
      </c>
      <c r="J3816" t="s">
        <v>7287</v>
      </c>
      <c r="K3816" t="s">
        <v>65</v>
      </c>
      <c r="L3816" t="s">
        <v>3940</v>
      </c>
      <c r="M3816" t="s">
        <v>65</v>
      </c>
      <c r="N3816" s="37" t="s">
        <v>5159</v>
      </c>
      <c r="O3816" s="37" t="s">
        <v>66</v>
      </c>
      <c r="P3816" s="37" t="s">
        <v>1308</v>
      </c>
      <c r="Q3816" t="s">
        <v>7286</v>
      </c>
      <c r="R3816" t="s">
        <v>5160</v>
      </c>
      <c r="S3816" s="38">
        <v>101600000</v>
      </c>
      <c r="T3816" s="37">
        <v>1</v>
      </c>
      <c r="U3816" s="37">
        <v>1</v>
      </c>
      <c r="V3816" t="str">
        <f t="shared" ref="V3816" si="5064">H3816</f>
        <v>COP</v>
      </c>
    </row>
    <row r="3817" spans="1:22" x14ac:dyDescent="0.2">
      <c r="A3817" t="str">
        <f t="shared" ref="A3817" si="5065">D3817&amp;F3817&amp;E3817</f>
        <v>Servicios fabricante- Microsoft Soporte PremierMicrosoft Soporte PremierCSPM</v>
      </c>
      <c r="B3817" t="str">
        <f t="shared" ref="B3817" si="5066">E3817&amp;F3817</f>
        <v>CSPMMicrosoft Soporte Premier</v>
      </c>
      <c r="D3817" t="s">
        <v>5156</v>
      </c>
      <c r="E3817" t="s">
        <v>7288</v>
      </c>
      <c r="F3817" s="37" t="s">
        <v>7648</v>
      </c>
      <c r="G3817" s="18" t="str">
        <f t="shared" ref="G3817" si="5067">D3817</f>
        <v>Servicios fabricante- Microsoft Soporte Premier</v>
      </c>
      <c r="H3817" s="18" t="s">
        <v>119</v>
      </c>
      <c r="I3817" s="37" t="s">
        <v>67</v>
      </c>
      <c r="J3817" t="s">
        <v>7289</v>
      </c>
      <c r="K3817" t="s">
        <v>65</v>
      </c>
      <c r="L3817" t="s">
        <v>3940</v>
      </c>
      <c r="M3817" t="s">
        <v>65</v>
      </c>
      <c r="N3817" s="37" t="s">
        <v>5159</v>
      </c>
      <c r="O3817" s="37" t="s">
        <v>66</v>
      </c>
      <c r="P3817" s="37" t="s">
        <v>1308</v>
      </c>
      <c r="Q3817" t="s">
        <v>7288</v>
      </c>
      <c r="R3817" t="s">
        <v>5160</v>
      </c>
      <c r="S3817" s="38">
        <v>101600000</v>
      </c>
      <c r="T3817" s="37">
        <v>1</v>
      </c>
      <c r="U3817" s="37">
        <v>1</v>
      </c>
      <c r="V3817" t="str">
        <f t="shared" ref="V3817" si="5068">H3817</f>
        <v>COP</v>
      </c>
    </row>
    <row r="3818" spans="1:22" x14ac:dyDescent="0.2">
      <c r="A3818" t="str">
        <f t="shared" ref="A3818" si="5069">D3818&amp;F3818&amp;E3818</f>
        <v>Servicios fabricante- Microsoft Soporte PremierMicrosoft Soporte PremierCSLO</v>
      </c>
      <c r="B3818" t="str">
        <f t="shared" ref="B3818" si="5070">E3818&amp;F3818</f>
        <v>CSLOMicrosoft Soporte Premier</v>
      </c>
      <c r="D3818" t="s">
        <v>5156</v>
      </c>
      <c r="E3818" t="s">
        <v>7290</v>
      </c>
      <c r="F3818" s="37" t="s">
        <v>7648</v>
      </c>
      <c r="G3818" s="18" t="str">
        <f t="shared" ref="G3818" si="5071">D3818</f>
        <v>Servicios fabricante- Microsoft Soporte Premier</v>
      </c>
      <c r="H3818" s="18" t="s">
        <v>119</v>
      </c>
      <c r="I3818" s="37" t="s">
        <v>67</v>
      </c>
      <c r="J3818" t="s">
        <v>7291</v>
      </c>
      <c r="K3818" t="s">
        <v>65</v>
      </c>
      <c r="L3818" t="s">
        <v>3940</v>
      </c>
      <c r="M3818" t="s">
        <v>65</v>
      </c>
      <c r="N3818" s="37" t="s">
        <v>5159</v>
      </c>
      <c r="O3818" s="37" t="s">
        <v>5171</v>
      </c>
      <c r="P3818" s="37" t="s">
        <v>1308</v>
      </c>
      <c r="Q3818" t="s">
        <v>7290</v>
      </c>
      <c r="R3818" t="s">
        <v>5160</v>
      </c>
      <c r="S3818" s="38">
        <v>17200000</v>
      </c>
      <c r="T3818" s="37">
        <v>1</v>
      </c>
      <c r="U3818" s="37">
        <v>1</v>
      </c>
      <c r="V3818" t="str">
        <f t="shared" ref="V3818" si="5072">H3818</f>
        <v>COP</v>
      </c>
    </row>
    <row r="3819" spans="1:22" x14ac:dyDescent="0.2">
      <c r="A3819" t="str">
        <f t="shared" ref="A3819" si="5073">D3819&amp;F3819&amp;E3819</f>
        <v>Servicios fabricante- Microsoft Soporte PremierMicrosoft Soporte PremierCSKM</v>
      </c>
      <c r="B3819" t="str">
        <f t="shared" ref="B3819" si="5074">E3819&amp;F3819</f>
        <v>CSKMMicrosoft Soporte Premier</v>
      </c>
      <c r="D3819" t="s">
        <v>5156</v>
      </c>
      <c r="E3819" t="s">
        <v>7292</v>
      </c>
      <c r="F3819" s="37" t="s">
        <v>7648</v>
      </c>
      <c r="G3819" s="18" t="str">
        <f t="shared" ref="G3819" si="5075">D3819</f>
        <v>Servicios fabricante- Microsoft Soporte Premier</v>
      </c>
      <c r="H3819" s="18" t="s">
        <v>119</v>
      </c>
      <c r="I3819" s="37" t="s">
        <v>67</v>
      </c>
      <c r="J3819" t="s">
        <v>7293</v>
      </c>
      <c r="K3819" t="s">
        <v>65</v>
      </c>
      <c r="L3819" t="s">
        <v>3940</v>
      </c>
      <c r="M3819" t="s">
        <v>65</v>
      </c>
      <c r="N3819" s="37" t="s">
        <v>5159</v>
      </c>
      <c r="O3819" s="37" t="s">
        <v>66</v>
      </c>
      <c r="P3819" s="37" t="s">
        <v>1308</v>
      </c>
      <c r="Q3819" t="s">
        <v>7292</v>
      </c>
      <c r="R3819" t="s">
        <v>5160</v>
      </c>
      <c r="S3819" s="38">
        <v>99600000</v>
      </c>
      <c r="T3819" s="37">
        <v>1</v>
      </c>
      <c r="U3819" s="37">
        <v>1</v>
      </c>
      <c r="V3819" t="str">
        <f t="shared" ref="V3819" si="5076">H3819</f>
        <v>COP</v>
      </c>
    </row>
    <row r="3820" spans="1:22" x14ac:dyDescent="0.2">
      <c r="A3820" t="str">
        <f t="shared" ref="A3820" si="5077">D3820&amp;F3820&amp;E3820</f>
        <v>Servicios fabricante- Microsoft Soporte PremierMicrosoft Soporte PremierCSKE</v>
      </c>
      <c r="B3820" t="str">
        <f t="shared" ref="B3820" si="5078">E3820&amp;F3820</f>
        <v>CSKEMicrosoft Soporte Premier</v>
      </c>
      <c r="D3820" t="s">
        <v>5156</v>
      </c>
      <c r="E3820" t="s">
        <v>7294</v>
      </c>
      <c r="F3820" s="37" t="s">
        <v>7648</v>
      </c>
      <c r="G3820" s="18" t="str">
        <f t="shared" ref="G3820" si="5079">D3820</f>
        <v>Servicios fabricante- Microsoft Soporte Premier</v>
      </c>
      <c r="H3820" s="18" t="s">
        <v>119</v>
      </c>
      <c r="I3820" s="37" t="s">
        <v>67</v>
      </c>
      <c r="J3820" t="s">
        <v>7295</v>
      </c>
      <c r="K3820" t="s">
        <v>65</v>
      </c>
      <c r="L3820" t="s">
        <v>3940</v>
      </c>
      <c r="M3820" t="s">
        <v>65</v>
      </c>
      <c r="N3820" s="37" t="s">
        <v>5159</v>
      </c>
      <c r="O3820" s="37" t="s">
        <v>66</v>
      </c>
      <c r="P3820" s="37" t="s">
        <v>1308</v>
      </c>
      <c r="Q3820" t="s">
        <v>7294</v>
      </c>
      <c r="R3820" t="s">
        <v>5160</v>
      </c>
      <c r="S3820" s="38">
        <v>101600000</v>
      </c>
      <c r="T3820" s="37">
        <v>1</v>
      </c>
      <c r="U3820" s="37">
        <v>1</v>
      </c>
      <c r="V3820" t="str">
        <f t="shared" ref="V3820" si="5080">H3820</f>
        <v>COP</v>
      </c>
    </row>
    <row r="3821" spans="1:22" x14ac:dyDescent="0.2">
      <c r="A3821" t="str">
        <f t="shared" ref="A3821" si="5081">D3821&amp;F3821&amp;E3821</f>
        <v>Servicios fabricante- Microsoft Soporte PremierMicrosoft Soporte PremierCSHM</v>
      </c>
      <c r="B3821" t="str">
        <f t="shared" ref="B3821" si="5082">E3821&amp;F3821</f>
        <v>CSHMMicrosoft Soporte Premier</v>
      </c>
      <c r="D3821" t="s">
        <v>5156</v>
      </c>
      <c r="E3821" t="s">
        <v>7296</v>
      </c>
      <c r="F3821" s="37" t="s">
        <v>7648</v>
      </c>
      <c r="G3821" s="18" t="str">
        <f t="shared" ref="G3821" si="5083">D3821</f>
        <v>Servicios fabricante- Microsoft Soporte Premier</v>
      </c>
      <c r="H3821" s="18" t="s">
        <v>119</v>
      </c>
      <c r="I3821" s="37" t="s">
        <v>67</v>
      </c>
      <c r="J3821" t="s">
        <v>7297</v>
      </c>
      <c r="K3821" t="s">
        <v>65</v>
      </c>
      <c r="L3821" t="s">
        <v>3940</v>
      </c>
      <c r="M3821" t="s">
        <v>65</v>
      </c>
      <c r="N3821" s="37" t="s">
        <v>5159</v>
      </c>
      <c r="O3821" s="37" t="s">
        <v>66</v>
      </c>
      <c r="P3821" s="37" t="s">
        <v>1308</v>
      </c>
      <c r="Q3821" t="s">
        <v>7296</v>
      </c>
      <c r="R3821" t="s">
        <v>5160</v>
      </c>
      <c r="S3821" s="38">
        <v>101600000</v>
      </c>
      <c r="T3821" s="37">
        <v>1</v>
      </c>
      <c r="U3821" s="37">
        <v>1</v>
      </c>
      <c r="V3821" t="str">
        <f t="shared" ref="V3821" si="5084">H3821</f>
        <v>COP</v>
      </c>
    </row>
    <row r="3822" spans="1:22" x14ac:dyDescent="0.2">
      <c r="A3822" t="str">
        <f t="shared" ref="A3822" si="5085">D3822&amp;F3822&amp;E3822</f>
        <v>Servicios fabricante- Microsoft Soporte PremierMicrosoft Soporte PremierCSHF</v>
      </c>
      <c r="B3822" t="str">
        <f t="shared" ref="B3822" si="5086">E3822&amp;F3822</f>
        <v>CSHFMicrosoft Soporte Premier</v>
      </c>
      <c r="D3822" t="s">
        <v>5156</v>
      </c>
      <c r="E3822" t="s">
        <v>7298</v>
      </c>
      <c r="F3822" s="37" t="s">
        <v>7648</v>
      </c>
      <c r="G3822" s="18" t="str">
        <f t="shared" ref="G3822" si="5087">D3822</f>
        <v>Servicios fabricante- Microsoft Soporte Premier</v>
      </c>
      <c r="H3822" s="18" t="s">
        <v>119</v>
      </c>
      <c r="I3822" s="37" t="s">
        <v>67</v>
      </c>
      <c r="J3822" t="s">
        <v>7299</v>
      </c>
      <c r="K3822" t="s">
        <v>65</v>
      </c>
      <c r="L3822" t="s">
        <v>3940</v>
      </c>
      <c r="M3822" t="s">
        <v>65</v>
      </c>
      <c r="N3822" s="37" t="s">
        <v>5159</v>
      </c>
      <c r="O3822" s="37" t="s">
        <v>5171</v>
      </c>
      <c r="P3822" s="37" t="s">
        <v>1308</v>
      </c>
      <c r="Q3822" t="s">
        <v>7298</v>
      </c>
      <c r="R3822" t="s">
        <v>5160</v>
      </c>
      <c r="S3822" s="38">
        <v>127600000</v>
      </c>
      <c r="T3822" s="37">
        <v>1</v>
      </c>
      <c r="U3822" s="37">
        <v>1</v>
      </c>
      <c r="V3822" t="str">
        <f t="shared" ref="V3822" si="5088">H3822</f>
        <v>COP</v>
      </c>
    </row>
    <row r="3823" spans="1:22" x14ac:dyDescent="0.2">
      <c r="A3823" t="str">
        <f t="shared" ref="A3823" si="5089">D3823&amp;F3823&amp;E3823</f>
        <v>Servicios fabricante- Microsoft Soporte PremierMicrosoft Soporte PremierCSHE</v>
      </c>
      <c r="B3823" t="str">
        <f t="shared" ref="B3823" si="5090">E3823&amp;F3823</f>
        <v>CSHEMicrosoft Soporte Premier</v>
      </c>
      <c r="D3823" t="s">
        <v>5156</v>
      </c>
      <c r="E3823" t="s">
        <v>7300</v>
      </c>
      <c r="F3823" s="37" t="s">
        <v>7648</v>
      </c>
      <c r="G3823" s="18" t="str">
        <f t="shared" ref="G3823" si="5091">D3823</f>
        <v>Servicios fabricante- Microsoft Soporte Premier</v>
      </c>
      <c r="H3823" s="18" t="s">
        <v>119</v>
      </c>
      <c r="I3823" s="37" t="s">
        <v>67</v>
      </c>
      <c r="J3823" t="s">
        <v>7301</v>
      </c>
      <c r="K3823" t="s">
        <v>65</v>
      </c>
      <c r="L3823" t="s">
        <v>3940</v>
      </c>
      <c r="M3823" t="s">
        <v>65</v>
      </c>
      <c r="N3823" s="37" t="s">
        <v>5159</v>
      </c>
      <c r="O3823" s="37" t="s">
        <v>66</v>
      </c>
      <c r="P3823" s="37" t="s">
        <v>1308</v>
      </c>
      <c r="Q3823" t="s">
        <v>7300</v>
      </c>
      <c r="R3823" t="s">
        <v>5160</v>
      </c>
      <c r="S3823" s="38">
        <v>111600000</v>
      </c>
      <c r="T3823" s="37">
        <v>1</v>
      </c>
      <c r="U3823" s="37">
        <v>1</v>
      </c>
      <c r="V3823" t="str">
        <f t="shared" ref="V3823" si="5092">H3823</f>
        <v>COP</v>
      </c>
    </row>
    <row r="3824" spans="1:22" x14ac:dyDescent="0.2">
      <c r="A3824" t="str">
        <f t="shared" ref="A3824" si="5093">D3824&amp;F3824&amp;E3824</f>
        <v>Servicios fabricante- Microsoft Soporte PremierMicrosoft Soporte PremierCSC2</v>
      </c>
      <c r="B3824" t="str">
        <f t="shared" ref="B3824" si="5094">E3824&amp;F3824</f>
        <v>CSC2Microsoft Soporte Premier</v>
      </c>
      <c r="D3824" t="s">
        <v>5156</v>
      </c>
      <c r="E3824" t="s">
        <v>7302</v>
      </c>
      <c r="F3824" s="37" t="s">
        <v>7648</v>
      </c>
      <c r="G3824" s="18" t="str">
        <f t="shared" ref="G3824" si="5095">D3824</f>
        <v>Servicios fabricante- Microsoft Soporte Premier</v>
      </c>
      <c r="H3824" s="18" t="s">
        <v>119</v>
      </c>
      <c r="I3824" s="37" t="s">
        <v>67</v>
      </c>
      <c r="J3824" t="s">
        <v>7303</v>
      </c>
      <c r="K3824" t="s">
        <v>65</v>
      </c>
      <c r="L3824" t="s">
        <v>3940</v>
      </c>
      <c r="M3824" t="s">
        <v>65</v>
      </c>
      <c r="N3824" s="37" t="s">
        <v>5159</v>
      </c>
      <c r="O3824" s="37" t="s">
        <v>66</v>
      </c>
      <c r="P3824" s="37" t="s">
        <v>1308</v>
      </c>
      <c r="Q3824" t="s">
        <v>7302</v>
      </c>
      <c r="R3824" t="s">
        <v>5160</v>
      </c>
      <c r="S3824" s="38">
        <v>103600000</v>
      </c>
      <c r="T3824" s="37">
        <v>1</v>
      </c>
      <c r="U3824" s="37">
        <v>1</v>
      </c>
      <c r="V3824" t="str">
        <f t="shared" ref="V3824" si="5096">H3824</f>
        <v>COP</v>
      </c>
    </row>
    <row r="3825" spans="1:22" x14ac:dyDescent="0.2">
      <c r="A3825" t="str">
        <f t="shared" ref="A3825" si="5097">D3825&amp;F3825&amp;E3825</f>
        <v>Servicios fabricante- Microsoft Soporte PremierMicrosoft Soporte PremierCSC1</v>
      </c>
      <c r="B3825" t="str">
        <f t="shared" ref="B3825" si="5098">E3825&amp;F3825</f>
        <v>CSC1Microsoft Soporte Premier</v>
      </c>
      <c r="D3825" t="s">
        <v>5156</v>
      </c>
      <c r="E3825" t="s">
        <v>7304</v>
      </c>
      <c r="F3825" s="37" t="s">
        <v>7648</v>
      </c>
      <c r="G3825" s="18" t="str">
        <f t="shared" ref="G3825" si="5099">D3825</f>
        <v>Servicios fabricante- Microsoft Soporte Premier</v>
      </c>
      <c r="H3825" s="18" t="s">
        <v>119</v>
      </c>
      <c r="I3825" s="37" t="s">
        <v>67</v>
      </c>
      <c r="J3825" t="s">
        <v>7305</v>
      </c>
      <c r="K3825" t="s">
        <v>65</v>
      </c>
      <c r="L3825" t="s">
        <v>3940</v>
      </c>
      <c r="M3825" t="s">
        <v>65</v>
      </c>
      <c r="N3825" s="37" t="s">
        <v>5159</v>
      </c>
      <c r="O3825" s="37" t="s">
        <v>66</v>
      </c>
      <c r="P3825" s="37" t="s">
        <v>1308</v>
      </c>
      <c r="Q3825" t="s">
        <v>7304</v>
      </c>
      <c r="R3825" t="s">
        <v>5160</v>
      </c>
      <c r="S3825" s="38">
        <v>62400000</v>
      </c>
      <c r="T3825" s="37">
        <v>1</v>
      </c>
      <c r="U3825" s="37">
        <v>1</v>
      </c>
      <c r="V3825" t="str">
        <f t="shared" ref="V3825" si="5100">H3825</f>
        <v>COP</v>
      </c>
    </row>
    <row r="3826" spans="1:22" x14ac:dyDescent="0.2">
      <c r="A3826" t="str">
        <f t="shared" ref="A3826" si="5101">D3826&amp;F3826&amp;E3826</f>
        <v>Servicios fabricante- Microsoft Soporte PremierMicrosoft Soporte PremierCPUS</v>
      </c>
      <c r="B3826" t="str">
        <f t="shared" ref="B3826" si="5102">E3826&amp;F3826</f>
        <v>CPUSMicrosoft Soporte Premier</v>
      </c>
      <c r="D3826" t="s">
        <v>5156</v>
      </c>
      <c r="E3826" t="s">
        <v>7306</v>
      </c>
      <c r="F3826" s="37" t="s">
        <v>7648</v>
      </c>
      <c r="G3826" s="18" t="str">
        <f t="shared" ref="G3826" si="5103">D3826</f>
        <v>Servicios fabricante- Microsoft Soporte Premier</v>
      </c>
      <c r="H3826" s="18" t="s">
        <v>119</v>
      </c>
      <c r="I3826" s="37" t="s">
        <v>67</v>
      </c>
      <c r="J3826" t="s">
        <v>7307</v>
      </c>
      <c r="K3826" t="s">
        <v>65</v>
      </c>
      <c r="L3826" t="s">
        <v>3940</v>
      </c>
      <c r="M3826" t="s">
        <v>65</v>
      </c>
      <c r="N3826" s="37" t="s">
        <v>5159</v>
      </c>
      <c r="O3826" s="37" t="s">
        <v>5171</v>
      </c>
      <c r="P3826" s="37" t="s">
        <v>1308</v>
      </c>
      <c r="Q3826" t="s">
        <v>7306</v>
      </c>
      <c r="R3826" t="s">
        <v>5160</v>
      </c>
      <c r="S3826" s="38">
        <v>87600000</v>
      </c>
      <c r="T3826" s="37">
        <v>1</v>
      </c>
      <c r="U3826" s="37">
        <v>1</v>
      </c>
      <c r="V3826" t="str">
        <f t="shared" ref="V3826" si="5104">H3826</f>
        <v>COP</v>
      </c>
    </row>
    <row r="3827" spans="1:22" x14ac:dyDescent="0.2">
      <c r="A3827" t="str">
        <f t="shared" ref="A3827" si="5105">D3827&amp;F3827&amp;E3827</f>
        <v>Servicios fabricante- Microsoft Soporte PremierMicrosoft Soporte PremierCPSO</v>
      </c>
      <c r="B3827" t="str">
        <f t="shared" ref="B3827" si="5106">E3827&amp;F3827</f>
        <v>CPSOMicrosoft Soporte Premier</v>
      </c>
      <c r="D3827" t="s">
        <v>5156</v>
      </c>
      <c r="E3827" t="s">
        <v>7308</v>
      </c>
      <c r="F3827" s="37" t="s">
        <v>7648</v>
      </c>
      <c r="G3827" s="18" t="str">
        <f t="shared" ref="G3827" si="5107">D3827</f>
        <v>Servicios fabricante- Microsoft Soporte Premier</v>
      </c>
      <c r="H3827" s="18" t="s">
        <v>119</v>
      </c>
      <c r="I3827" s="37" t="s">
        <v>67</v>
      </c>
      <c r="J3827" t="s">
        <v>7309</v>
      </c>
      <c r="K3827" t="s">
        <v>65</v>
      </c>
      <c r="L3827" t="s">
        <v>3940</v>
      </c>
      <c r="M3827" t="s">
        <v>65</v>
      </c>
      <c r="N3827" s="37" t="s">
        <v>5159</v>
      </c>
      <c r="O3827" s="37" t="s">
        <v>5171</v>
      </c>
      <c r="P3827" s="37" t="s">
        <v>1308</v>
      </c>
      <c r="Q3827" t="s">
        <v>7308</v>
      </c>
      <c r="R3827" t="s">
        <v>5160</v>
      </c>
      <c r="S3827" s="38">
        <v>17200000</v>
      </c>
      <c r="T3827" s="37">
        <v>1</v>
      </c>
      <c r="U3827" s="37">
        <v>1</v>
      </c>
      <c r="V3827" t="str">
        <f t="shared" ref="V3827" si="5108">H3827</f>
        <v>COP</v>
      </c>
    </row>
    <row r="3828" spans="1:22" x14ac:dyDescent="0.2">
      <c r="A3828" t="str">
        <f t="shared" ref="A3828" si="5109">D3828&amp;F3828&amp;E3828</f>
        <v>Servicios fabricante- Microsoft Soporte PremierMicrosoft Soporte PremierCPSN</v>
      </c>
      <c r="B3828" t="str">
        <f t="shared" ref="B3828" si="5110">E3828&amp;F3828</f>
        <v>CPSNMicrosoft Soporte Premier</v>
      </c>
      <c r="D3828" t="s">
        <v>5156</v>
      </c>
      <c r="E3828" t="s">
        <v>7310</v>
      </c>
      <c r="F3828" s="37" t="s">
        <v>7648</v>
      </c>
      <c r="G3828" s="18" t="str">
        <f t="shared" ref="G3828" si="5111">D3828</f>
        <v>Servicios fabricante- Microsoft Soporte Premier</v>
      </c>
      <c r="H3828" s="18" t="s">
        <v>119</v>
      </c>
      <c r="I3828" s="37" t="s">
        <v>67</v>
      </c>
      <c r="J3828" t="s">
        <v>7311</v>
      </c>
      <c r="K3828" t="s">
        <v>65</v>
      </c>
      <c r="L3828" t="s">
        <v>3940</v>
      </c>
      <c r="M3828" t="s">
        <v>65</v>
      </c>
      <c r="N3828" s="37" t="s">
        <v>5159</v>
      </c>
      <c r="O3828" s="37" t="s">
        <v>5171</v>
      </c>
      <c r="P3828" s="37" t="s">
        <v>1308</v>
      </c>
      <c r="Q3828" t="s">
        <v>7310</v>
      </c>
      <c r="R3828" t="s">
        <v>5160</v>
      </c>
      <c r="S3828" s="38">
        <v>25600000</v>
      </c>
      <c r="T3828" s="37">
        <v>1</v>
      </c>
      <c r="U3828" s="37">
        <v>1</v>
      </c>
      <c r="V3828" t="str">
        <f t="shared" ref="V3828" si="5112">H3828</f>
        <v>COP</v>
      </c>
    </row>
    <row r="3829" spans="1:22" x14ac:dyDescent="0.2">
      <c r="A3829" t="str">
        <f t="shared" ref="A3829" si="5113">D3829&amp;F3829&amp;E3829</f>
        <v>Servicios fabricante- Microsoft Soporte PremierMicrosoft Soporte PremierCPSI</v>
      </c>
      <c r="B3829" t="str">
        <f t="shared" ref="B3829" si="5114">E3829&amp;F3829</f>
        <v>CPSIMicrosoft Soporte Premier</v>
      </c>
      <c r="D3829" t="s">
        <v>5156</v>
      </c>
      <c r="E3829" t="s">
        <v>7312</v>
      </c>
      <c r="F3829" s="37" t="s">
        <v>7648</v>
      </c>
      <c r="G3829" s="18" t="str">
        <f t="shared" ref="G3829" si="5115">D3829</f>
        <v>Servicios fabricante- Microsoft Soporte Premier</v>
      </c>
      <c r="H3829" s="18" t="s">
        <v>119</v>
      </c>
      <c r="I3829" s="37" t="s">
        <v>67</v>
      </c>
      <c r="J3829" t="s">
        <v>7313</v>
      </c>
      <c r="K3829" t="s">
        <v>65</v>
      </c>
      <c r="L3829" t="s">
        <v>3940</v>
      </c>
      <c r="M3829" t="s">
        <v>65</v>
      </c>
      <c r="N3829" s="37" t="s">
        <v>5159</v>
      </c>
      <c r="O3829" s="37" t="s">
        <v>5171</v>
      </c>
      <c r="P3829" s="37" t="s">
        <v>1308</v>
      </c>
      <c r="Q3829" t="s">
        <v>7312</v>
      </c>
      <c r="R3829" t="s">
        <v>5160</v>
      </c>
      <c r="S3829" s="38">
        <v>17200000</v>
      </c>
      <c r="T3829" s="37">
        <v>1</v>
      </c>
      <c r="U3829" s="37">
        <v>1</v>
      </c>
      <c r="V3829" t="str">
        <f t="shared" ref="V3829" si="5116">H3829</f>
        <v>COP</v>
      </c>
    </row>
    <row r="3830" spans="1:22" x14ac:dyDescent="0.2">
      <c r="A3830" t="str">
        <f t="shared" ref="A3830" si="5117">D3830&amp;F3830&amp;E3830</f>
        <v>Servicios fabricante- Microsoft Soporte PremierMicrosoft Soporte PremierCPPT</v>
      </c>
      <c r="B3830" t="str">
        <f t="shared" ref="B3830" si="5118">E3830&amp;F3830</f>
        <v>CPPTMicrosoft Soporte Premier</v>
      </c>
      <c r="D3830" t="s">
        <v>5156</v>
      </c>
      <c r="E3830" t="s">
        <v>7314</v>
      </c>
      <c r="F3830" s="37" t="s">
        <v>7648</v>
      </c>
      <c r="G3830" s="18" t="str">
        <f t="shared" ref="G3830" si="5119">D3830</f>
        <v>Servicios fabricante- Microsoft Soporte Premier</v>
      </c>
      <c r="H3830" s="18" t="s">
        <v>119</v>
      </c>
      <c r="I3830" s="37" t="s">
        <v>67</v>
      </c>
      <c r="J3830" t="s">
        <v>7315</v>
      </c>
      <c r="K3830" t="s">
        <v>65</v>
      </c>
      <c r="L3830" t="s">
        <v>3940</v>
      </c>
      <c r="M3830" t="s">
        <v>65</v>
      </c>
      <c r="N3830" s="37" t="s">
        <v>5159</v>
      </c>
      <c r="O3830" s="37" t="s">
        <v>5171</v>
      </c>
      <c r="P3830" s="37" t="s">
        <v>1308</v>
      </c>
      <c r="Q3830" t="s">
        <v>7314</v>
      </c>
      <c r="R3830" t="s">
        <v>5160</v>
      </c>
      <c r="S3830" s="38">
        <v>127600000</v>
      </c>
      <c r="T3830" s="37">
        <v>1</v>
      </c>
      <c r="U3830" s="37">
        <v>1</v>
      </c>
      <c r="V3830" t="str">
        <f t="shared" ref="V3830" si="5120">H3830</f>
        <v>COP</v>
      </c>
    </row>
    <row r="3831" spans="1:22" x14ac:dyDescent="0.2">
      <c r="A3831" t="str">
        <f t="shared" ref="A3831" si="5121">D3831&amp;F3831&amp;E3831</f>
        <v>Servicios fabricante- Microsoft Soporte PremierMicrosoft Soporte PremierCPPO</v>
      </c>
      <c r="B3831" t="str">
        <f t="shared" ref="B3831" si="5122">E3831&amp;F3831</f>
        <v>CPPOMicrosoft Soporte Premier</v>
      </c>
      <c r="D3831" t="s">
        <v>5156</v>
      </c>
      <c r="E3831" t="s">
        <v>7316</v>
      </c>
      <c r="F3831" s="37" t="s">
        <v>7648</v>
      </c>
      <c r="G3831" s="18" t="str">
        <f t="shared" ref="G3831" si="5123">D3831</f>
        <v>Servicios fabricante- Microsoft Soporte Premier</v>
      </c>
      <c r="H3831" s="18" t="s">
        <v>119</v>
      </c>
      <c r="I3831" s="37" t="s">
        <v>67</v>
      </c>
      <c r="J3831" t="s">
        <v>7317</v>
      </c>
      <c r="K3831" t="s">
        <v>65</v>
      </c>
      <c r="L3831" t="s">
        <v>3940</v>
      </c>
      <c r="M3831" t="s">
        <v>65</v>
      </c>
      <c r="N3831" s="37" t="s">
        <v>5159</v>
      </c>
      <c r="O3831" s="37" t="s">
        <v>5171</v>
      </c>
      <c r="P3831" s="37" t="s">
        <v>1308</v>
      </c>
      <c r="Q3831" t="s">
        <v>7316</v>
      </c>
      <c r="R3831" t="s">
        <v>5160</v>
      </c>
      <c r="S3831" s="38">
        <v>141600000</v>
      </c>
      <c r="T3831" s="37">
        <v>1</v>
      </c>
      <c r="U3831" s="37">
        <v>1</v>
      </c>
      <c r="V3831" t="str">
        <f t="shared" ref="V3831" si="5124">H3831</f>
        <v>COP</v>
      </c>
    </row>
    <row r="3832" spans="1:22" x14ac:dyDescent="0.2">
      <c r="A3832" t="str">
        <f t="shared" ref="A3832" si="5125">D3832&amp;F3832&amp;E3832</f>
        <v>Servicios fabricante- Microsoft Soporte PremierMicrosoft Soporte PremierCPPA</v>
      </c>
      <c r="B3832" t="str">
        <f t="shared" ref="B3832" si="5126">E3832&amp;F3832</f>
        <v>CPPAMicrosoft Soporte Premier</v>
      </c>
      <c r="D3832" t="s">
        <v>5156</v>
      </c>
      <c r="E3832" t="s">
        <v>7318</v>
      </c>
      <c r="F3832" s="37" t="s">
        <v>7648</v>
      </c>
      <c r="G3832" s="18" t="str">
        <f t="shared" ref="G3832" si="5127">D3832</f>
        <v>Servicios fabricante- Microsoft Soporte Premier</v>
      </c>
      <c r="H3832" s="18" t="s">
        <v>119</v>
      </c>
      <c r="I3832" s="37" t="s">
        <v>67</v>
      </c>
      <c r="J3832" t="s">
        <v>7319</v>
      </c>
      <c r="K3832" t="s">
        <v>65</v>
      </c>
      <c r="L3832" t="s">
        <v>3940</v>
      </c>
      <c r="M3832" t="s">
        <v>65</v>
      </c>
      <c r="N3832" s="37" t="s">
        <v>5159</v>
      </c>
      <c r="O3832" s="37" t="s">
        <v>5171</v>
      </c>
      <c r="P3832" s="37" t="s">
        <v>1308</v>
      </c>
      <c r="Q3832" t="s">
        <v>7318</v>
      </c>
      <c r="R3832" t="s">
        <v>5160</v>
      </c>
      <c r="S3832" s="38">
        <v>116400000</v>
      </c>
      <c r="T3832" s="37">
        <v>1</v>
      </c>
      <c r="U3832" s="37">
        <v>1</v>
      </c>
      <c r="V3832" t="str">
        <f t="shared" ref="V3832" si="5128">H3832</f>
        <v>COP</v>
      </c>
    </row>
    <row r="3833" spans="1:22" x14ac:dyDescent="0.2">
      <c r="A3833" t="str">
        <f t="shared" ref="A3833" si="5129">D3833&amp;F3833&amp;E3833</f>
        <v>Servicios fabricante- Microsoft Soporte PremierMicrosoft Soporte PremierCPLC</v>
      </c>
      <c r="B3833" t="str">
        <f t="shared" ref="B3833" si="5130">E3833&amp;F3833</f>
        <v>CPLCMicrosoft Soporte Premier</v>
      </c>
      <c r="D3833" t="s">
        <v>5156</v>
      </c>
      <c r="E3833" t="s">
        <v>7320</v>
      </c>
      <c r="F3833" s="37" t="s">
        <v>7648</v>
      </c>
      <c r="G3833" s="18" t="str">
        <f t="shared" ref="G3833" si="5131">D3833</f>
        <v>Servicios fabricante- Microsoft Soporte Premier</v>
      </c>
      <c r="H3833" s="18" t="s">
        <v>119</v>
      </c>
      <c r="I3833" s="37" t="s">
        <v>67</v>
      </c>
      <c r="J3833" t="s">
        <v>7321</v>
      </c>
      <c r="K3833" t="s">
        <v>65</v>
      </c>
      <c r="L3833" t="s">
        <v>3940</v>
      </c>
      <c r="M3833" t="s">
        <v>65</v>
      </c>
      <c r="N3833" s="37" t="s">
        <v>5159</v>
      </c>
      <c r="O3833" s="37" t="s">
        <v>5171</v>
      </c>
      <c r="P3833" s="37" t="s">
        <v>1308</v>
      </c>
      <c r="Q3833" t="s">
        <v>7320</v>
      </c>
      <c r="R3833" t="s">
        <v>5160</v>
      </c>
      <c r="S3833" s="38">
        <v>111600000</v>
      </c>
      <c r="T3833" s="37">
        <v>1</v>
      </c>
      <c r="U3833" s="37">
        <v>1</v>
      </c>
      <c r="V3833" t="str">
        <f t="shared" ref="V3833" si="5132">H3833</f>
        <v>COP</v>
      </c>
    </row>
    <row r="3834" spans="1:22" x14ac:dyDescent="0.2">
      <c r="A3834" t="str">
        <f t="shared" ref="A3834" si="5133">D3834&amp;F3834&amp;E3834</f>
        <v>Servicios fabricante- Microsoft Soporte PremierMicrosoft Soporte PremierCPHY</v>
      </c>
      <c r="B3834" t="str">
        <f t="shared" ref="B3834" si="5134">E3834&amp;F3834</f>
        <v>CPHYMicrosoft Soporte Premier</v>
      </c>
      <c r="D3834" t="s">
        <v>5156</v>
      </c>
      <c r="E3834" t="s">
        <v>7322</v>
      </c>
      <c r="F3834" s="37" t="s">
        <v>7648</v>
      </c>
      <c r="G3834" s="18" t="str">
        <f t="shared" ref="G3834" si="5135">D3834</f>
        <v>Servicios fabricante- Microsoft Soporte Premier</v>
      </c>
      <c r="H3834" s="18" t="s">
        <v>119</v>
      </c>
      <c r="I3834" s="37" t="s">
        <v>67</v>
      </c>
      <c r="J3834" t="s">
        <v>7323</v>
      </c>
      <c r="K3834" t="s">
        <v>65</v>
      </c>
      <c r="L3834" t="s">
        <v>3940</v>
      </c>
      <c r="M3834" t="s">
        <v>65</v>
      </c>
      <c r="N3834" s="37" t="s">
        <v>5159</v>
      </c>
      <c r="O3834" s="37" t="s">
        <v>5171</v>
      </c>
      <c r="P3834" s="37" t="s">
        <v>1308</v>
      </c>
      <c r="Q3834" t="s">
        <v>7322</v>
      </c>
      <c r="R3834" t="s">
        <v>5160</v>
      </c>
      <c r="S3834" s="38">
        <v>25600000</v>
      </c>
      <c r="T3834" s="37">
        <v>1</v>
      </c>
      <c r="U3834" s="37">
        <v>1</v>
      </c>
      <c r="V3834" t="str">
        <f t="shared" ref="V3834" si="5136">H3834</f>
        <v>COP</v>
      </c>
    </row>
    <row r="3835" spans="1:22" x14ac:dyDescent="0.2">
      <c r="A3835" t="str">
        <f t="shared" ref="A3835" si="5137">D3835&amp;F3835&amp;E3835</f>
        <v>Servicios fabricante- Microsoft Soporte PremierMicrosoft Soporte PremierCOWO</v>
      </c>
      <c r="B3835" t="str">
        <f t="shared" ref="B3835" si="5138">E3835&amp;F3835</f>
        <v>COWOMicrosoft Soporte Premier</v>
      </c>
      <c r="D3835" t="s">
        <v>5156</v>
      </c>
      <c r="E3835" t="s">
        <v>7324</v>
      </c>
      <c r="F3835" s="37" t="s">
        <v>7648</v>
      </c>
      <c r="G3835" s="18" t="str">
        <f t="shared" ref="G3835" si="5139">D3835</f>
        <v>Servicios fabricante- Microsoft Soporte Premier</v>
      </c>
      <c r="H3835" s="18" t="s">
        <v>119</v>
      </c>
      <c r="I3835" s="37" t="s">
        <v>67</v>
      </c>
      <c r="J3835" t="s">
        <v>7325</v>
      </c>
      <c r="K3835" t="s">
        <v>65</v>
      </c>
      <c r="L3835" t="s">
        <v>3940</v>
      </c>
      <c r="M3835" t="s">
        <v>65</v>
      </c>
      <c r="N3835" s="37" t="s">
        <v>5159</v>
      </c>
      <c r="O3835" s="37" t="s">
        <v>5171</v>
      </c>
      <c r="P3835" s="37" t="s">
        <v>1308</v>
      </c>
      <c r="Q3835" t="s">
        <v>7324</v>
      </c>
      <c r="R3835" t="s">
        <v>5160</v>
      </c>
      <c r="S3835" s="38">
        <v>28800000</v>
      </c>
      <c r="T3835" s="37">
        <v>1</v>
      </c>
      <c r="U3835" s="37">
        <v>1</v>
      </c>
      <c r="V3835" t="str">
        <f t="shared" ref="V3835" si="5140">H3835</f>
        <v>COP</v>
      </c>
    </row>
    <row r="3836" spans="1:22" x14ac:dyDescent="0.2">
      <c r="A3836" t="str">
        <f t="shared" ref="A3836" si="5141">D3836&amp;F3836&amp;E3836</f>
        <v>Servicios fabricante- Microsoft Soporte PremierMicrosoft Soporte PremierCOWN</v>
      </c>
      <c r="B3836" t="str">
        <f t="shared" ref="B3836" si="5142">E3836&amp;F3836</f>
        <v>COWNMicrosoft Soporte Premier</v>
      </c>
      <c r="D3836" t="s">
        <v>5156</v>
      </c>
      <c r="E3836" t="s">
        <v>7326</v>
      </c>
      <c r="F3836" s="37" t="s">
        <v>7648</v>
      </c>
      <c r="G3836" s="18" t="str">
        <f t="shared" ref="G3836" si="5143">D3836</f>
        <v>Servicios fabricante- Microsoft Soporte Premier</v>
      </c>
      <c r="H3836" s="18" t="s">
        <v>119</v>
      </c>
      <c r="I3836" s="37" t="s">
        <v>67</v>
      </c>
      <c r="J3836" t="s">
        <v>7327</v>
      </c>
      <c r="K3836" t="s">
        <v>65</v>
      </c>
      <c r="L3836" t="s">
        <v>3940</v>
      </c>
      <c r="M3836" t="s">
        <v>65</v>
      </c>
      <c r="N3836" s="37" t="s">
        <v>5159</v>
      </c>
      <c r="O3836" s="37" t="s">
        <v>5171</v>
      </c>
      <c r="P3836" s="37" t="s">
        <v>1308</v>
      </c>
      <c r="Q3836" t="s">
        <v>7326</v>
      </c>
      <c r="R3836" t="s">
        <v>5160</v>
      </c>
      <c r="S3836" s="38">
        <v>111600000</v>
      </c>
      <c r="T3836" s="37">
        <v>1</v>
      </c>
      <c r="U3836" s="37">
        <v>1</v>
      </c>
      <c r="V3836" t="str">
        <f t="shared" ref="V3836" si="5144">H3836</f>
        <v>COP</v>
      </c>
    </row>
    <row r="3837" spans="1:22" x14ac:dyDescent="0.2">
      <c r="A3837" t="str">
        <f t="shared" ref="A3837" si="5145">D3837&amp;F3837&amp;E3837</f>
        <v>Servicios fabricante- Microsoft Soporte PremierMicrosoft Soporte PremierCOWC</v>
      </c>
      <c r="B3837" t="str">
        <f t="shared" ref="B3837" si="5146">E3837&amp;F3837</f>
        <v>COWCMicrosoft Soporte Premier</v>
      </c>
      <c r="D3837" t="s">
        <v>5156</v>
      </c>
      <c r="E3837" t="s">
        <v>7328</v>
      </c>
      <c r="F3837" s="37" t="s">
        <v>7648</v>
      </c>
      <c r="G3837" s="18" t="str">
        <f t="shared" ref="G3837" si="5147">D3837</f>
        <v>Servicios fabricante- Microsoft Soporte Premier</v>
      </c>
      <c r="H3837" s="18" t="s">
        <v>119</v>
      </c>
      <c r="I3837" s="37" t="s">
        <v>67</v>
      </c>
      <c r="J3837" t="s">
        <v>7329</v>
      </c>
      <c r="K3837" t="s">
        <v>65</v>
      </c>
      <c r="L3837" t="s">
        <v>3940</v>
      </c>
      <c r="M3837" t="s">
        <v>65</v>
      </c>
      <c r="N3837" s="37" t="s">
        <v>5159</v>
      </c>
      <c r="O3837" s="37" t="s">
        <v>5171</v>
      </c>
      <c r="P3837" s="37" t="s">
        <v>1308</v>
      </c>
      <c r="Q3837" t="s">
        <v>7328</v>
      </c>
      <c r="R3837" t="s">
        <v>5160</v>
      </c>
      <c r="S3837" s="38">
        <v>127600000</v>
      </c>
      <c r="T3837" s="37">
        <v>1</v>
      </c>
      <c r="U3837" s="37">
        <v>1</v>
      </c>
      <c r="V3837" t="str">
        <f t="shared" ref="V3837" si="5148">H3837</f>
        <v>COP</v>
      </c>
    </row>
    <row r="3838" spans="1:22" x14ac:dyDescent="0.2">
      <c r="A3838" t="str">
        <f t="shared" ref="A3838" si="5149">D3838&amp;F3838&amp;E3838</f>
        <v>Servicios fabricante- Microsoft Soporte PremierMicrosoft Soporte PremierCOSA</v>
      </c>
      <c r="B3838" t="str">
        <f t="shared" ref="B3838" si="5150">E3838&amp;F3838</f>
        <v>COSAMicrosoft Soporte Premier</v>
      </c>
      <c r="D3838" t="s">
        <v>5156</v>
      </c>
      <c r="E3838" t="s">
        <v>7330</v>
      </c>
      <c r="F3838" s="37" t="s">
        <v>7648</v>
      </c>
      <c r="G3838" s="18" t="str">
        <f t="shared" ref="G3838" si="5151">D3838</f>
        <v>Servicios fabricante- Microsoft Soporte Premier</v>
      </c>
      <c r="H3838" s="18" t="s">
        <v>119</v>
      </c>
      <c r="I3838" s="37" t="s">
        <v>67</v>
      </c>
      <c r="J3838" t="s">
        <v>7331</v>
      </c>
      <c r="K3838" t="s">
        <v>65</v>
      </c>
      <c r="L3838" t="s">
        <v>3940</v>
      </c>
      <c r="M3838" t="s">
        <v>65</v>
      </c>
      <c r="N3838" s="37" t="s">
        <v>5159</v>
      </c>
      <c r="O3838" s="37" t="s">
        <v>5171</v>
      </c>
      <c r="P3838" s="37" t="s">
        <v>1308</v>
      </c>
      <c r="Q3838" t="s">
        <v>7330</v>
      </c>
      <c r="R3838" t="s">
        <v>5160</v>
      </c>
      <c r="S3838" s="38">
        <v>111600000</v>
      </c>
      <c r="T3838" s="37">
        <v>1</v>
      </c>
      <c r="U3838" s="37">
        <v>1</v>
      </c>
      <c r="V3838" t="str">
        <f t="shared" ref="V3838" si="5152">H3838</f>
        <v>COP</v>
      </c>
    </row>
    <row r="3839" spans="1:22" x14ac:dyDescent="0.2">
      <c r="A3839" t="str">
        <f t="shared" ref="A3839" si="5153">D3839&amp;F3839&amp;E3839</f>
        <v>Servicios fabricante- Microsoft Soporte PremierMicrosoft Soporte PremierCORY</v>
      </c>
      <c r="B3839" t="str">
        <f t="shared" ref="B3839" si="5154">E3839&amp;F3839</f>
        <v>CORYMicrosoft Soporte Premier</v>
      </c>
      <c r="D3839" t="s">
        <v>5156</v>
      </c>
      <c r="E3839" t="s">
        <v>7332</v>
      </c>
      <c r="F3839" s="37" t="s">
        <v>7648</v>
      </c>
      <c r="G3839" s="18" t="str">
        <f t="shared" ref="G3839" si="5155">D3839</f>
        <v>Servicios fabricante- Microsoft Soporte Premier</v>
      </c>
      <c r="H3839" s="18" t="s">
        <v>119</v>
      </c>
      <c r="I3839" s="37" t="s">
        <v>67</v>
      </c>
      <c r="J3839" t="s">
        <v>7333</v>
      </c>
      <c r="K3839" t="s">
        <v>65</v>
      </c>
      <c r="L3839" t="s">
        <v>3940</v>
      </c>
      <c r="M3839" t="s">
        <v>65</v>
      </c>
      <c r="N3839" s="37" t="s">
        <v>5159</v>
      </c>
      <c r="O3839" s="37" t="s">
        <v>5171</v>
      </c>
      <c r="P3839" s="37" t="s">
        <v>1308</v>
      </c>
      <c r="Q3839" t="s">
        <v>7332</v>
      </c>
      <c r="R3839" t="s">
        <v>5160</v>
      </c>
      <c r="S3839" s="38">
        <v>12800000</v>
      </c>
      <c r="T3839" s="37">
        <v>1</v>
      </c>
      <c r="U3839" s="37">
        <v>1</v>
      </c>
      <c r="V3839" t="str">
        <f t="shared" ref="V3839" si="5156">H3839</f>
        <v>COP</v>
      </c>
    </row>
    <row r="3840" spans="1:22" x14ac:dyDescent="0.2">
      <c r="A3840" t="str">
        <f t="shared" ref="A3840" si="5157">D3840&amp;F3840&amp;E3840</f>
        <v>Servicios fabricante- Microsoft Soporte PremierMicrosoft Soporte PremierCORR</v>
      </c>
      <c r="B3840" t="str">
        <f t="shared" ref="B3840" si="5158">E3840&amp;F3840</f>
        <v>CORRMicrosoft Soporte Premier</v>
      </c>
      <c r="D3840" t="s">
        <v>5156</v>
      </c>
      <c r="E3840" t="s">
        <v>7334</v>
      </c>
      <c r="F3840" s="37" t="s">
        <v>7648</v>
      </c>
      <c r="G3840" s="18" t="str">
        <f t="shared" ref="G3840" si="5159">D3840</f>
        <v>Servicios fabricante- Microsoft Soporte Premier</v>
      </c>
      <c r="H3840" s="18" t="s">
        <v>119</v>
      </c>
      <c r="I3840" s="37" t="s">
        <v>67</v>
      </c>
      <c r="J3840" t="s">
        <v>7335</v>
      </c>
      <c r="K3840" t="s">
        <v>65</v>
      </c>
      <c r="L3840" t="s">
        <v>3940</v>
      </c>
      <c r="M3840" t="s">
        <v>65</v>
      </c>
      <c r="N3840" s="37" t="s">
        <v>5159</v>
      </c>
      <c r="O3840" s="37" t="s">
        <v>5171</v>
      </c>
      <c r="P3840" s="37" t="s">
        <v>1308</v>
      </c>
      <c r="Q3840" t="s">
        <v>7334</v>
      </c>
      <c r="R3840" t="s">
        <v>5160</v>
      </c>
      <c r="S3840" s="38">
        <v>28800000</v>
      </c>
      <c r="T3840" s="37">
        <v>1</v>
      </c>
      <c r="U3840" s="37">
        <v>1</v>
      </c>
      <c r="V3840" t="str">
        <f t="shared" ref="V3840" si="5160">H3840</f>
        <v>COP</v>
      </c>
    </row>
    <row r="3841" spans="1:22" x14ac:dyDescent="0.2">
      <c r="A3841" t="str">
        <f t="shared" ref="A3841" si="5161">D3841&amp;F3841&amp;E3841</f>
        <v>Servicios fabricante- Microsoft Soporte PremierMicrosoft Soporte PremierCOOO</v>
      </c>
      <c r="B3841" t="str">
        <f t="shared" ref="B3841" si="5162">E3841&amp;F3841</f>
        <v>COOOMicrosoft Soporte Premier</v>
      </c>
      <c r="D3841" t="s">
        <v>5156</v>
      </c>
      <c r="E3841" t="s">
        <v>7336</v>
      </c>
      <c r="F3841" s="37" t="s">
        <v>7648</v>
      </c>
      <c r="G3841" s="18" t="str">
        <f t="shared" ref="G3841" si="5163">D3841</f>
        <v>Servicios fabricante- Microsoft Soporte Premier</v>
      </c>
      <c r="H3841" s="18" t="s">
        <v>119</v>
      </c>
      <c r="I3841" s="37" t="s">
        <v>67</v>
      </c>
      <c r="J3841" t="s">
        <v>7337</v>
      </c>
      <c r="K3841" t="s">
        <v>65</v>
      </c>
      <c r="L3841" t="s">
        <v>3940</v>
      </c>
      <c r="M3841" t="s">
        <v>65</v>
      </c>
      <c r="N3841" s="37" t="s">
        <v>5159</v>
      </c>
      <c r="O3841" s="37" t="s">
        <v>5171</v>
      </c>
      <c r="P3841" s="37" t="s">
        <v>1308</v>
      </c>
      <c r="Q3841" t="s">
        <v>7336</v>
      </c>
      <c r="R3841" t="s">
        <v>5160</v>
      </c>
      <c r="S3841" s="38">
        <v>126400000</v>
      </c>
      <c r="T3841" s="37">
        <v>1</v>
      </c>
      <c r="U3841" s="37">
        <v>1</v>
      </c>
      <c r="V3841" t="str">
        <f t="shared" ref="V3841" si="5164">H3841</f>
        <v>COP</v>
      </c>
    </row>
    <row r="3842" spans="1:22" x14ac:dyDescent="0.2">
      <c r="A3842" t="str">
        <f t="shared" ref="A3842" si="5165">D3842&amp;F3842&amp;E3842</f>
        <v>Servicios fabricante- Microsoft Soporte PremierMicrosoft Soporte PremierCOKS</v>
      </c>
      <c r="B3842" t="str">
        <f t="shared" ref="B3842" si="5166">E3842&amp;F3842</f>
        <v>COKSMicrosoft Soporte Premier</v>
      </c>
      <c r="D3842" t="s">
        <v>5156</v>
      </c>
      <c r="E3842" t="s">
        <v>7338</v>
      </c>
      <c r="F3842" s="37" t="s">
        <v>7648</v>
      </c>
      <c r="G3842" s="18" t="str">
        <f t="shared" ref="G3842" si="5167">D3842</f>
        <v>Servicios fabricante- Microsoft Soporte Premier</v>
      </c>
      <c r="H3842" s="18" t="s">
        <v>119</v>
      </c>
      <c r="I3842" s="37" t="s">
        <v>67</v>
      </c>
      <c r="J3842" t="s">
        <v>7339</v>
      </c>
      <c r="K3842" t="s">
        <v>65</v>
      </c>
      <c r="L3842" t="s">
        <v>3940</v>
      </c>
      <c r="M3842" t="s">
        <v>65</v>
      </c>
      <c r="N3842" s="37" t="s">
        <v>5159</v>
      </c>
      <c r="O3842" s="37" t="s">
        <v>5171</v>
      </c>
      <c r="P3842" s="37" t="s">
        <v>1308</v>
      </c>
      <c r="Q3842" t="s">
        <v>7338</v>
      </c>
      <c r="R3842" t="s">
        <v>5160</v>
      </c>
      <c r="S3842" s="38">
        <v>17200000</v>
      </c>
      <c r="T3842" s="37">
        <v>1</v>
      </c>
      <c r="U3842" s="37">
        <v>1</v>
      </c>
      <c r="V3842" t="str">
        <f t="shared" ref="V3842" si="5168">H3842</f>
        <v>COP</v>
      </c>
    </row>
    <row r="3843" spans="1:22" x14ac:dyDescent="0.2">
      <c r="A3843" t="str">
        <f t="shared" ref="A3843" si="5169">D3843&amp;F3843&amp;E3843</f>
        <v>Servicios fabricante- Microsoft Soporte PremierMicrosoft Soporte PremierCOKR</v>
      </c>
      <c r="B3843" t="str">
        <f t="shared" ref="B3843" si="5170">E3843&amp;F3843</f>
        <v>COKRMicrosoft Soporte Premier</v>
      </c>
      <c r="D3843" t="s">
        <v>5156</v>
      </c>
      <c r="E3843" t="s">
        <v>7340</v>
      </c>
      <c r="F3843" s="37" t="s">
        <v>7648</v>
      </c>
      <c r="G3843" s="18" t="str">
        <f t="shared" ref="G3843" si="5171">D3843</f>
        <v>Servicios fabricante- Microsoft Soporte Premier</v>
      </c>
      <c r="H3843" s="18" t="s">
        <v>119</v>
      </c>
      <c r="I3843" s="37" t="s">
        <v>67</v>
      </c>
      <c r="J3843" t="s">
        <v>7341</v>
      </c>
      <c r="K3843" t="s">
        <v>65</v>
      </c>
      <c r="L3843" t="s">
        <v>3940</v>
      </c>
      <c r="M3843" t="s">
        <v>65</v>
      </c>
      <c r="N3843" s="37" t="s">
        <v>5159</v>
      </c>
      <c r="O3843" s="37" t="s">
        <v>5171</v>
      </c>
      <c r="P3843" s="37" t="s">
        <v>1308</v>
      </c>
      <c r="Q3843" t="s">
        <v>7340</v>
      </c>
      <c r="R3843" t="s">
        <v>5160</v>
      </c>
      <c r="S3843" s="38">
        <v>111600000</v>
      </c>
      <c r="T3843" s="37">
        <v>1</v>
      </c>
      <c r="U3843" s="37">
        <v>1</v>
      </c>
      <c r="V3843" t="str">
        <f t="shared" ref="V3843" si="5172">H3843</f>
        <v>COP</v>
      </c>
    </row>
    <row r="3844" spans="1:22" x14ac:dyDescent="0.2">
      <c r="A3844" t="str">
        <f t="shared" ref="A3844" si="5173">D3844&amp;F3844&amp;E3844</f>
        <v>Servicios fabricante- Microsoft Soporte PremierMicrosoft Soporte PremierCOKM</v>
      </c>
      <c r="B3844" t="str">
        <f t="shared" ref="B3844" si="5174">E3844&amp;F3844</f>
        <v>COKMMicrosoft Soporte Premier</v>
      </c>
      <c r="D3844" t="s">
        <v>5156</v>
      </c>
      <c r="E3844" t="s">
        <v>7342</v>
      </c>
      <c r="F3844" s="37" t="s">
        <v>7648</v>
      </c>
      <c r="G3844" s="18" t="str">
        <f t="shared" ref="G3844" si="5175">D3844</f>
        <v>Servicios fabricante- Microsoft Soporte Premier</v>
      </c>
      <c r="H3844" s="18" t="s">
        <v>119</v>
      </c>
      <c r="I3844" s="37" t="s">
        <v>67</v>
      </c>
      <c r="J3844" t="s">
        <v>7343</v>
      </c>
      <c r="K3844" t="s">
        <v>65</v>
      </c>
      <c r="L3844" t="s">
        <v>3940</v>
      </c>
      <c r="M3844" t="s">
        <v>65</v>
      </c>
      <c r="N3844" s="37" t="s">
        <v>5159</v>
      </c>
      <c r="O3844" s="37" t="s">
        <v>5171</v>
      </c>
      <c r="P3844" s="37" t="s">
        <v>1308</v>
      </c>
      <c r="Q3844" t="s">
        <v>7342</v>
      </c>
      <c r="R3844" t="s">
        <v>5160</v>
      </c>
      <c r="S3844" s="38">
        <v>141600000</v>
      </c>
      <c r="T3844" s="37">
        <v>1</v>
      </c>
      <c r="U3844" s="37">
        <v>1</v>
      </c>
      <c r="V3844" t="str">
        <f t="shared" ref="V3844" si="5176">H3844</f>
        <v>COP</v>
      </c>
    </row>
    <row r="3845" spans="1:22" x14ac:dyDescent="0.2">
      <c r="A3845" t="str">
        <f t="shared" ref="A3845" si="5177">D3845&amp;F3845&amp;E3845</f>
        <v>Servicios fabricante- Microsoft Soporte PremierMicrosoft Soporte PremierCOKA</v>
      </c>
      <c r="B3845" t="str">
        <f t="shared" ref="B3845" si="5178">E3845&amp;F3845</f>
        <v>COKAMicrosoft Soporte Premier</v>
      </c>
      <c r="D3845" t="s">
        <v>5156</v>
      </c>
      <c r="E3845" t="s">
        <v>7344</v>
      </c>
      <c r="F3845" s="37" t="s">
        <v>7648</v>
      </c>
      <c r="G3845" s="18" t="str">
        <f t="shared" ref="G3845" si="5179">D3845</f>
        <v>Servicios fabricante- Microsoft Soporte Premier</v>
      </c>
      <c r="H3845" s="18" t="s">
        <v>119</v>
      </c>
      <c r="I3845" s="37" t="s">
        <v>67</v>
      </c>
      <c r="J3845" t="s">
        <v>7345</v>
      </c>
      <c r="K3845" t="s">
        <v>65</v>
      </c>
      <c r="L3845" t="s">
        <v>3940</v>
      </c>
      <c r="M3845" t="s">
        <v>65</v>
      </c>
      <c r="N3845" s="37" t="s">
        <v>5159</v>
      </c>
      <c r="O3845" s="37" t="s">
        <v>5171</v>
      </c>
      <c r="P3845" s="37" t="s">
        <v>1308</v>
      </c>
      <c r="Q3845" t="s">
        <v>7344</v>
      </c>
      <c r="R3845" t="s">
        <v>5160</v>
      </c>
      <c r="S3845" s="38">
        <v>111600000</v>
      </c>
      <c r="T3845" s="37">
        <v>1</v>
      </c>
      <c r="U3845" s="37">
        <v>1</v>
      </c>
      <c r="V3845" t="str">
        <f t="shared" ref="V3845" si="5180">H3845</f>
        <v>COP</v>
      </c>
    </row>
    <row r="3846" spans="1:22" x14ac:dyDescent="0.2">
      <c r="A3846" t="str">
        <f t="shared" ref="A3846" si="5181">D3846&amp;F3846&amp;E3846</f>
        <v>Servicios fabricante- Microsoft Soporte PremierMicrosoft Soporte PremierCOEG</v>
      </c>
      <c r="B3846" t="str">
        <f t="shared" ref="B3846" si="5182">E3846&amp;F3846</f>
        <v>COEGMicrosoft Soporte Premier</v>
      </c>
      <c r="D3846" t="s">
        <v>5156</v>
      </c>
      <c r="E3846" t="s">
        <v>7346</v>
      </c>
      <c r="F3846" s="37" t="s">
        <v>7648</v>
      </c>
      <c r="G3846" s="18" t="str">
        <f t="shared" ref="G3846" si="5183">D3846</f>
        <v>Servicios fabricante- Microsoft Soporte Premier</v>
      </c>
      <c r="H3846" s="18" t="s">
        <v>119</v>
      </c>
      <c r="I3846" s="37" t="s">
        <v>67</v>
      </c>
      <c r="J3846" t="s">
        <v>7347</v>
      </c>
      <c r="K3846" t="s">
        <v>65</v>
      </c>
      <c r="L3846" t="s">
        <v>3940</v>
      </c>
      <c r="M3846" t="s">
        <v>65</v>
      </c>
      <c r="N3846" s="37" t="s">
        <v>5159</v>
      </c>
      <c r="O3846" s="37" t="s">
        <v>5171</v>
      </c>
      <c r="P3846" s="37" t="s">
        <v>1308</v>
      </c>
      <c r="Q3846" t="s">
        <v>7346</v>
      </c>
      <c r="R3846" t="s">
        <v>5160</v>
      </c>
      <c r="S3846" s="38">
        <v>158400000</v>
      </c>
      <c r="T3846" s="37">
        <v>1</v>
      </c>
      <c r="U3846" s="37">
        <v>1</v>
      </c>
      <c r="V3846" t="str">
        <f t="shared" ref="V3846" si="5184">H3846</f>
        <v>COP</v>
      </c>
    </row>
    <row r="3847" spans="1:22" x14ac:dyDescent="0.2">
      <c r="A3847" t="str">
        <f t="shared" ref="A3847" si="5185">D3847&amp;F3847&amp;E3847</f>
        <v>Servicios fabricante- Microsoft Soporte PremierMicrosoft Soporte PremierCLWT</v>
      </c>
      <c r="B3847" t="str">
        <f t="shared" ref="B3847" si="5186">E3847&amp;F3847</f>
        <v>CLWTMicrosoft Soporte Premier</v>
      </c>
      <c r="D3847" t="s">
        <v>5156</v>
      </c>
      <c r="E3847" t="s">
        <v>7348</v>
      </c>
      <c r="F3847" s="37" t="s">
        <v>7648</v>
      </c>
      <c r="G3847" s="18" t="str">
        <f t="shared" ref="G3847" si="5187">D3847</f>
        <v>Servicios fabricante- Microsoft Soporte Premier</v>
      </c>
      <c r="H3847" s="18" t="s">
        <v>119</v>
      </c>
      <c r="I3847" s="37" t="s">
        <v>67</v>
      </c>
      <c r="J3847" t="s">
        <v>7349</v>
      </c>
      <c r="K3847" t="s">
        <v>65</v>
      </c>
      <c r="L3847" t="s">
        <v>3940</v>
      </c>
      <c r="M3847" t="s">
        <v>65</v>
      </c>
      <c r="N3847" s="37" t="s">
        <v>5159</v>
      </c>
      <c r="O3847" s="37" t="s">
        <v>5171</v>
      </c>
      <c r="P3847" s="37" t="s">
        <v>1308</v>
      </c>
      <c r="Q3847" t="s">
        <v>7348</v>
      </c>
      <c r="R3847" t="s">
        <v>5160</v>
      </c>
      <c r="S3847" s="38">
        <v>87600000</v>
      </c>
      <c r="T3847" s="37">
        <v>1</v>
      </c>
      <c r="U3847" s="37">
        <v>1</v>
      </c>
      <c r="V3847" t="str">
        <f t="shared" ref="V3847" si="5188">H3847</f>
        <v>COP</v>
      </c>
    </row>
    <row r="3848" spans="1:22" x14ac:dyDescent="0.2">
      <c r="A3848" t="str">
        <f t="shared" ref="A3848" si="5189">D3848&amp;F3848&amp;E3848</f>
        <v>Servicios fabricante- Microsoft Soporte PremierMicrosoft Soporte PremierCLWP</v>
      </c>
      <c r="B3848" t="str">
        <f t="shared" ref="B3848" si="5190">E3848&amp;F3848</f>
        <v>CLWPMicrosoft Soporte Premier</v>
      </c>
      <c r="D3848" t="s">
        <v>5156</v>
      </c>
      <c r="E3848" t="s">
        <v>7350</v>
      </c>
      <c r="F3848" s="37" t="s">
        <v>7648</v>
      </c>
      <c r="G3848" s="18" t="str">
        <f t="shared" ref="G3848" si="5191">D3848</f>
        <v>Servicios fabricante- Microsoft Soporte Premier</v>
      </c>
      <c r="H3848" s="18" t="s">
        <v>119</v>
      </c>
      <c r="I3848" s="37" t="s">
        <v>67</v>
      </c>
      <c r="J3848" t="s">
        <v>7351</v>
      </c>
      <c r="K3848" t="s">
        <v>65</v>
      </c>
      <c r="L3848" t="s">
        <v>3940</v>
      </c>
      <c r="M3848" t="s">
        <v>65</v>
      </c>
      <c r="N3848" s="37" t="s">
        <v>5159</v>
      </c>
      <c r="O3848" s="37" t="s">
        <v>5171</v>
      </c>
      <c r="P3848" s="37" t="s">
        <v>1308</v>
      </c>
      <c r="Q3848" t="s">
        <v>7350</v>
      </c>
      <c r="R3848" t="s">
        <v>5160</v>
      </c>
      <c r="S3848" s="38">
        <v>13600000</v>
      </c>
      <c r="T3848" s="37">
        <v>1</v>
      </c>
      <c r="U3848" s="37">
        <v>1</v>
      </c>
      <c r="V3848" t="str">
        <f t="shared" ref="V3848" si="5192">H3848</f>
        <v>COP</v>
      </c>
    </row>
    <row r="3849" spans="1:22" x14ac:dyDescent="0.2">
      <c r="A3849" t="str">
        <f t="shared" ref="A3849" si="5193">D3849&amp;F3849&amp;E3849</f>
        <v>Servicios fabricante- Microsoft Soporte PremierMicrosoft Soporte PremierCLOI</v>
      </c>
      <c r="B3849" t="str">
        <f t="shared" ref="B3849" si="5194">E3849&amp;F3849</f>
        <v>CLOIMicrosoft Soporte Premier</v>
      </c>
      <c r="D3849" t="s">
        <v>5156</v>
      </c>
      <c r="E3849" t="s">
        <v>7352</v>
      </c>
      <c r="F3849" s="37" t="s">
        <v>7648</v>
      </c>
      <c r="G3849" s="18" t="str">
        <f t="shared" ref="G3849" si="5195">D3849</f>
        <v>Servicios fabricante- Microsoft Soporte Premier</v>
      </c>
      <c r="H3849" s="18" t="s">
        <v>119</v>
      </c>
      <c r="I3849" s="37" t="s">
        <v>67</v>
      </c>
      <c r="J3849" t="s">
        <v>7353</v>
      </c>
      <c r="K3849" t="s">
        <v>65</v>
      </c>
      <c r="L3849" t="s">
        <v>3940</v>
      </c>
      <c r="M3849" t="s">
        <v>65</v>
      </c>
      <c r="N3849" s="37" t="s">
        <v>5159</v>
      </c>
      <c r="O3849" s="37" t="s">
        <v>5171</v>
      </c>
      <c r="P3849" s="37" t="s">
        <v>1308</v>
      </c>
      <c r="Q3849" t="s">
        <v>7352</v>
      </c>
      <c r="R3849" t="s">
        <v>5160</v>
      </c>
      <c r="S3849" s="38">
        <v>111600000</v>
      </c>
      <c r="T3849" s="37">
        <v>1</v>
      </c>
      <c r="U3849" s="37">
        <v>1</v>
      </c>
      <c r="V3849" t="str">
        <f t="shared" ref="V3849" si="5196">H3849</f>
        <v>COP</v>
      </c>
    </row>
    <row r="3850" spans="1:22" x14ac:dyDescent="0.2">
      <c r="A3850" t="str">
        <f t="shared" ref="A3850" si="5197">D3850&amp;F3850&amp;E3850</f>
        <v>Servicios fabricante- Microsoft Soporte PremierMicrosoft Soporte PremierCIROS2</v>
      </c>
      <c r="B3850" t="str">
        <f t="shared" ref="B3850" si="5198">E3850&amp;F3850</f>
        <v>CIROS2Microsoft Soporte Premier</v>
      </c>
      <c r="D3850" t="s">
        <v>5156</v>
      </c>
      <c r="E3850" t="s">
        <v>7354</v>
      </c>
      <c r="F3850" s="37" t="s">
        <v>7648</v>
      </c>
      <c r="G3850" s="18" t="str">
        <f t="shared" ref="G3850" si="5199">D3850</f>
        <v>Servicios fabricante- Microsoft Soporte Premier</v>
      </c>
      <c r="H3850" s="18" t="s">
        <v>119</v>
      </c>
      <c r="I3850" s="37" t="s">
        <v>67</v>
      </c>
      <c r="J3850" t="s">
        <v>7355</v>
      </c>
      <c r="K3850" t="s">
        <v>65</v>
      </c>
      <c r="L3850" t="s">
        <v>3940</v>
      </c>
      <c r="M3850" t="s">
        <v>65</v>
      </c>
      <c r="N3850" s="37" t="s">
        <v>5159</v>
      </c>
      <c r="O3850" s="37" t="s">
        <v>66</v>
      </c>
      <c r="P3850" s="37" t="s">
        <v>1308</v>
      </c>
      <c r="Q3850" t="s">
        <v>7354</v>
      </c>
      <c r="R3850" t="s">
        <v>5160</v>
      </c>
      <c r="S3850" s="38">
        <v>978800000</v>
      </c>
      <c r="T3850" s="37">
        <v>1</v>
      </c>
      <c r="U3850" s="37">
        <v>1</v>
      </c>
      <c r="V3850" t="str">
        <f t="shared" ref="V3850" si="5200">H3850</f>
        <v>COP</v>
      </c>
    </row>
    <row r="3851" spans="1:22" x14ac:dyDescent="0.2">
      <c r="A3851" t="str">
        <f t="shared" ref="A3851" si="5201">D3851&amp;F3851&amp;E3851</f>
        <v>Servicios fabricante- Microsoft Soporte PremierMicrosoft Soporte PremierCIROS</v>
      </c>
      <c r="B3851" t="str">
        <f t="shared" ref="B3851" si="5202">E3851&amp;F3851</f>
        <v>CIROSMicrosoft Soporte Premier</v>
      </c>
      <c r="D3851" t="s">
        <v>5156</v>
      </c>
      <c r="E3851" t="s">
        <v>7356</v>
      </c>
      <c r="F3851" s="37" t="s">
        <v>7648</v>
      </c>
      <c r="G3851" s="18" t="str">
        <f t="shared" ref="G3851" si="5203">D3851</f>
        <v>Servicios fabricante- Microsoft Soporte Premier</v>
      </c>
      <c r="H3851" s="18" t="s">
        <v>119</v>
      </c>
      <c r="I3851" s="37" t="s">
        <v>67</v>
      </c>
      <c r="J3851" t="s">
        <v>7357</v>
      </c>
      <c r="K3851" t="s">
        <v>65</v>
      </c>
      <c r="L3851" t="s">
        <v>3940</v>
      </c>
      <c r="M3851" t="s">
        <v>65</v>
      </c>
      <c r="N3851" s="37" t="s">
        <v>5159</v>
      </c>
      <c r="O3851" s="37" t="s">
        <v>66</v>
      </c>
      <c r="P3851" s="37" t="s">
        <v>1308</v>
      </c>
      <c r="Q3851" t="s">
        <v>7356</v>
      </c>
      <c r="R3851" t="s">
        <v>5160</v>
      </c>
      <c r="S3851" s="38">
        <v>1103600000</v>
      </c>
      <c r="T3851" s="37">
        <v>1</v>
      </c>
      <c r="U3851" s="37">
        <v>1</v>
      </c>
      <c r="V3851" t="str">
        <f t="shared" ref="V3851" si="5204">H3851</f>
        <v>COP</v>
      </c>
    </row>
    <row r="3852" spans="1:22" x14ac:dyDescent="0.2">
      <c r="A3852" t="str">
        <f t="shared" ref="A3852" si="5205">D3852&amp;F3852&amp;E3852</f>
        <v>Servicios fabricante- Microsoft Soporte PremierMicrosoft Soporte PremierCIA1</v>
      </c>
      <c r="B3852" t="str">
        <f t="shared" ref="B3852" si="5206">E3852&amp;F3852</f>
        <v>CIA1Microsoft Soporte Premier</v>
      </c>
      <c r="D3852" t="s">
        <v>5156</v>
      </c>
      <c r="E3852" t="s">
        <v>7358</v>
      </c>
      <c r="F3852" s="37" t="s">
        <v>7648</v>
      </c>
      <c r="G3852" s="18" t="str">
        <f t="shared" ref="G3852" si="5207">D3852</f>
        <v>Servicios fabricante- Microsoft Soporte Premier</v>
      </c>
      <c r="H3852" s="18" t="s">
        <v>119</v>
      </c>
      <c r="I3852" s="37" t="s">
        <v>67</v>
      </c>
      <c r="J3852" t="s">
        <v>7359</v>
      </c>
      <c r="K3852" t="s">
        <v>65</v>
      </c>
      <c r="L3852" t="s">
        <v>3940</v>
      </c>
      <c r="M3852" t="s">
        <v>65</v>
      </c>
      <c r="N3852" s="37" t="s">
        <v>5159</v>
      </c>
      <c r="O3852" s="37" t="s">
        <v>66</v>
      </c>
      <c r="P3852" s="37" t="s">
        <v>1308</v>
      </c>
      <c r="Q3852" t="s">
        <v>7358</v>
      </c>
      <c r="R3852" t="s">
        <v>5160</v>
      </c>
      <c r="S3852" s="38">
        <v>20800000</v>
      </c>
      <c r="T3852" s="37">
        <v>1</v>
      </c>
      <c r="U3852" s="37">
        <v>1</v>
      </c>
      <c r="V3852" t="str">
        <f t="shared" ref="V3852" si="5208">H3852</f>
        <v>COP</v>
      </c>
    </row>
    <row r="3853" spans="1:22" x14ac:dyDescent="0.2">
      <c r="A3853" t="str">
        <f t="shared" ref="A3853" si="5209">D3853&amp;F3853&amp;E3853</f>
        <v>Servicios fabricante- Microsoft Soporte PremierMicrosoft Soporte PremierCHWO</v>
      </c>
      <c r="B3853" t="str">
        <f t="shared" ref="B3853" si="5210">E3853&amp;F3853</f>
        <v>CHWOMicrosoft Soporte Premier</v>
      </c>
      <c r="D3853" t="s">
        <v>5156</v>
      </c>
      <c r="E3853" t="s">
        <v>7360</v>
      </c>
      <c r="F3853" s="37" t="s">
        <v>7648</v>
      </c>
      <c r="G3853" s="18" t="str">
        <f t="shared" ref="G3853" si="5211">D3853</f>
        <v>Servicios fabricante- Microsoft Soporte Premier</v>
      </c>
      <c r="H3853" s="18" t="s">
        <v>119</v>
      </c>
      <c r="I3853" s="37" t="s">
        <v>67</v>
      </c>
      <c r="J3853" t="s">
        <v>7361</v>
      </c>
      <c r="K3853" t="s">
        <v>65</v>
      </c>
      <c r="L3853" t="s">
        <v>3940</v>
      </c>
      <c r="M3853" t="s">
        <v>65</v>
      </c>
      <c r="N3853" s="37" t="s">
        <v>5159</v>
      </c>
      <c r="O3853" s="37" t="s">
        <v>66</v>
      </c>
      <c r="P3853" s="37" t="s">
        <v>1308</v>
      </c>
      <c r="Q3853" t="s">
        <v>7360</v>
      </c>
      <c r="R3853" t="s">
        <v>5160</v>
      </c>
      <c r="S3853" s="38">
        <v>14400000</v>
      </c>
      <c r="T3853" s="37">
        <v>1</v>
      </c>
      <c r="U3853" s="37">
        <v>1</v>
      </c>
      <c r="V3853" t="str">
        <f t="shared" ref="V3853" si="5212">H3853</f>
        <v>COP</v>
      </c>
    </row>
    <row r="3854" spans="1:22" x14ac:dyDescent="0.2">
      <c r="A3854" t="str">
        <f t="shared" ref="A3854" si="5213">D3854&amp;F3854&amp;E3854</f>
        <v>Servicios fabricante- Microsoft Soporte PremierMicrosoft Soporte PremierCHWE</v>
      </c>
      <c r="B3854" t="str">
        <f t="shared" ref="B3854" si="5214">E3854&amp;F3854</f>
        <v>CHWEMicrosoft Soporte Premier</v>
      </c>
      <c r="D3854" t="s">
        <v>5156</v>
      </c>
      <c r="E3854" t="s">
        <v>7362</v>
      </c>
      <c r="F3854" s="37" t="s">
        <v>7648</v>
      </c>
      <c r="G3854" s="18" t="str">
        <f t="shared" ref="G3854" si="5215">D3854</f>
        <v>Servicios fabricante- Microsoft Soporte Premier</v>
      </c>
      <c r="H3854" s="18" t="s">
        <v>119</v>
      </c>
      <c r="I3854" s="37" t="s">
        <v>67</v>
      </c>
      <c r="J3854" t="s">
        <v>7363</v>
      </c>
      <c r="K3854" t="s">
        <v>65</v>
      </c>
      <c r="L3854" t="s">
        <v>3940</v>
      </c>
      <c r="M3854" t="s">
        <v>65</v>
      </c>
      <c r="N3854" s="37" t="s">
        <v>5159</v>
      </c>
      <c r="O3854" s="37" t="s">
        <v>66</v>
      </c>
      <c r="P3854" s="37" t="s">
        <v>1308</v>
      </c>
      <c r="Q3854" t="s">
        <v>7362</v>
      </c>
      <c r="R3854" t="s">
        <v>5160</v>
      </c>
      <c r="S3854" s="38">
        <v>25600000</v>
      </c>
      <c r="T3854" s="37">
        <v>1</v>
      </c>
      <c r="U3854" s="37">
        <v>1</v>
      </c>
      <c r="V3854" t="str">
        <f t="shared" ref="V3854" si="5216">H3854</f>
        <v>COP</v>
      </c>
    </row>
    <row r="3855" spans="1:22" x14ac:dyDescent="0.2">
      <c r="A3855" t="str">
        <f t="shared" ref="A3855" si="5217">D3855&amp;F3855&amp;E3855</f>
        <v>Servicios fabricante- Microsoft Soporte PremierMicrosoft Soporte PremierCHRU</v>
      </c>
      <c r="B3855" t="str">
        <f t="shared" ref="B3855" si="5218">E3855&amp;F3855</f>
        <v>CHRUMicrosoft Soporte Premier</v>
      </c>
      <c r="D3855" t="s">
        <v>5156</v>
      </c>
      <c r="E3855" t="s">
        <v>7364</v>
      </c>
      <c r="F3855" s="37" t="s">
        <v>7648</v>
      </c>
      <c r="G3855" s="18" t="str">
        <f t="shared" ref="G3855" si="5219">D3855</f>
        <v>Servicios fabricante- Microsoft Soporte Premier</v>
      </c>
      <c r="H3855" s="18" t="s">
        <v>119</v>
      </c>
      <c r="I3855" s="37" t="s">
        <v>67</v>
      </c>
      <c r="J3855" t="s">
        <v>7365</v>
      </c>
      <c r="K3855" t="s">
        <v>65</v>
      </c>
      <c r="L3855" t="s">
        <v>3940</v>
      </c>
      <c r="M3855" t="s">
        <v>65</v>
      </c>
      <c r="N3855" s="37" t="s">
        <v>5159</v>
      </c>
      <c r="O3855" s="37" t="s">
        <v>5171</v>
      </c>
      <c r="P3855" s="37" t="s">
        <v>1308</v>
      </c>
      <c r="Q3855" t="s">
        <v>7364</v>
      </c>
      <c r="R3855" t="s">
        <v>5160</v>
      </c>
      <c r="S3855" s="38">
        <v>111600000</v>
      </c>
      <c r="T3855" s="37">
        <v>1</v>
      </c>
      <c r="U3855" s="37">
        <v>1</v>
      </c>
      <c r="V3855" t="str">
        <f t="shared" ref="V3855" si="5220">H3855</f>
        <v>COP</v>
      </c>
    </row>
    <row r="3856" spans="1:22" x14ac:dyDescent="0.2">
      <c r="A3856" t="str">
        <f t="shared" ref="A3856" si="5221">D3856&amp;F3856&amp;E3856</f>
        <v>Servicios fabricante- Microsoft Soporte PremierMicrosoft Soporte PremierCHRO</v>
      </c>
      <c r="B3856" t="str">
        <f t="shared" ref="B3856" si="5222">E3856&amp;F3856</f>
        <v>CHROMicrosoft Soporte Premier</v>
      </c>
      <c r="D3856" t="s">
        <v>5156</v>
      </c>
      <c r="E3856" t="s">
        <v>7366</v>
      </c>
      <c r="F3856" s="37" t="s">
        <v>7648</v>
      </c>
      <c r="G3856" s="18" t="str">
        <f t="shared" ref="G3856" si="5223">D3856</f>
        <v>Servicios fabricante- Microsoft Soporte Premier</v>
      </c>
      <c r="H3856" s="18" t="s">
        <v>119</v>
      </c>
      <c r="I3856" s="37" t="s">
        <v>67</v>
      </c>
      <c r="J3856" t="s">
        <v>7367</v>
      </c>
      <c r="K3856" t="s">
        <v>65</v>
      </c>
      <c r="L3856" t="s">
        <v>3940</v>
      </c>
      <c r="M3856" t="s">
        <v>65</v>
      </c>
      <c r="N3856" s="37" t="s">
        <v>5159</v>
      </c>
      <c r="O3856" s="37" t="s">
        <v>66</v>
      </c>
      <c r="P3856" s="37" t="s">
        <v>1308</v>
      </c>
      <c r="Q3856" t="s">
        <v>7366</v>
      </c>
      <c r="R3856" t="s">
        <v>5160</v>
      </c>
      <c r="S3856" s="38">
        <v>14400000</v>
      </c>
      <c r="T3856" s="37">
        <v>1</v>
      </c>
      <c r="U3856" s="37">
        <v>1</v>
      </c>
      <c r="V3856" t="str">
        <f t="shared" ref="V3856" si="5224">H3856</f>
        <v>COP</v>
      </c>
    </row>
    <row r="3857" spans="1:22" x14ac:dyDescent="0.2">
      <c r="A3857" t="str">
        <f t="shared" ref="A3857" si="5225">D3857&amp;F3857&amp;E3857</f>
        <v>Servicios fabricante- Microsoft Soporte PremierMicrosoft Soporte PremierCHRE</v>
      </c>
      <c r="B3857" t="str">
        <f t="shared" ref="B3857" si="5226">E3857&amp;F3857</f>
        <v>CHREMicrosoft Soporte Premier</v>
      </c>
      <c r="D3857" t="s">
        <v>5156</v>
      </c>
      <c r="E3857" t="s">
        <v>7368</v>
      </c>
      <c r="F3857" s="37" t="s">
        <v>7648</v>
      </c>
      <c r="G3857" s="18" t="str">
        <f t="shared" ref="G3857" si="5227">D3857</f>
        <v>Servicios fabricante- Microsoft Soporte Premier</v>
      </c>
      <c r="H3857" s="18" t="s">
        <v>119</v>
      </c>
      <c r="I3857" s="37" t="s">
        <v>67</v>
      </c>
      <c r="J3857" t="s">
        <v>7369</v>
      </c>
      <c r="K3857" t="s">
        <v>65</v>
      </c>
      <c r="L3857" t="s">
        <v>3940</v>
      </c>
      <c r="M3857" t="s">
        <v>65</v>
      </c>
      <c r="N3857" s="37" t="s">
        <v>5159</v>
      </c>
      <c r="O3857" s="37" t="s">
        <v>66</v>
      </c>
      <c r="P3857" s="37" t="s">
        <v>1308</v>
      </c>
      <c r="Q3857" t="s">
        <v>7368</v>
      </c>
      <c r="R3857" t="s">
        <v>5160</v>
      </c>
      <c r="S3857" s="38">
        <v>25600000</v>
      </c>
      <c r="T3857" s="37">
        <v>1</v>
      </c>
      <c r="U3857" s="37">
        <v>1</v>
      </c>
      <c r="V3857" t="str">
        <f t="shared" ref="V3857" si="5228">H3857</f>
        <v>COP</v>
      </c>
    </row>
    <row r="3858" spans="1:22" x14ac:dyDescent="0.2">
      <c r="A3858" t="str">
        <f t="shared" ref="A3858" si="5229">D3858&amp;F3858&amp;E3858</f>
        <v>Servicios fabricante- Microsoft Soporte PremierMicrosoft Soporte PremierCHOT</v>
      </c>
      <c r="B3858" t="str">
        <f t="shared" ref="B3858" si="5230">E3858&amp;F3858</f>
        <v>CHOTMicrosoft Soporte Premier</v>
      </c>
      <c r="D3858" t="s">
        <v>5156</v>
      </c>
      <c r="E3858" t="s">
        <v>7370</v>
      </c>
      <c r="F3858" s="37" t="s">
        <v>7648</v>
      </c>
      <c r="G3858" s="18" t="str">
        <f t="shared" ref="G3858" si="5231">D3858</f>
        <v>Servicios fabricante- Microsoft Soporte Premier</v>
      </c>
      <c r="H3858" s="18" t="s">
        <v>119</v>
      </c>
      <c r="I3858" s="37" t="s">
        <v>67</v>
      </c>
      <c r="J3858" t="s">
        <v>7371</v>
      </c>
      <c r="K3858" t="s">
        <v>65</v>
      </c>
      <c r="L3858" t="s">
        <v>3940</v>
      </c>
      <c r="M3858" t="s">
        <v>65</v>
      </c>
      <c r="N3858" s="37" t="s">
        <v>5159</v>
      </c>
      <c r="O3858" s="37" t="s">
        <v>66</v>
      </c>
      <c r="P3858" s="37" t="s">
        <v>1308</v>
      </c>
      <c r="Q3858" t="s">
        <v>7370</v>
      </c>
      <c r="R3858" t="s">
        <v>5160</v>
      </c>
      <c r="S3858" s="38">
        <v>25600000</v>
      </c>
      <c r="T3858" s="37">
        <v>1</v>
      </c>
      <c r="U3858" s="37">
        <v>1</v>
      </c>
      <c r="V3858" t="str">
        <f t="shared" ref="V3858" si="5232">H3858</f>
        <v>COP</v>
      </c>
    </row>
    <row r="3859" spans="1:22" x14ac:dyDescent="0.2">
      <c r="A3859" t="str">
        <f t="shared" ref="A3859" si="5233">D3859&amp;F3859&amp;E3859</f>
        <v>Servicios fabricante- Microsoft Soporte PremierMicrosoft Soporte PremierCHOR</v>
      </c>
      <c r="B3859" t="str">
        <f t="shared" ref="B3859" si="5234">E3859&amp;F3859</f>
        <v>CHORMicrosoft Soporte Premier</v>
      </c>
      <c r="D3859" t="s">
        <v>5156</v>
      </c>
      <c r="E3859" t="s">
        <v>7372</v>
      </c>
      <c r="F3859" s="37" t="s">
        <v>7648</v>
      </c>
      <c r="G3859" s="18" t="str">
        <f t="shared" ref="G3859" si="5235">D3859</f>
        <v>Servicios fabricante- Microsoft Soporte Premier</v>
      </c>
      <c r="H3859" s="18" t="s">
        <v>119</v>
      </c>
      <c r="I3859" s="37" t="s">
        <v>67</v>
      </c>
      <c r="J3859" t="s">
        <v>7373</v>
      </c>
      <c r="K3859" t="s">
        <v>65</v>
      </c>
      <c r="L3859" t="s">
        <v>3940</v>
      </c>
      <c r="M3859" t="s">
        <v>65</v>
      </c>
      <c r="N3859" s="37" t="s">
        <v>5159</v>
      </c>
      <c r="O3859" s="37" t="s">
        <v>66</v>
      </c>
      <c r="P3859" s="37" t="s">
        <v>1308</v>
      </c>
      <c r="Q3859" t="s">
        <v>7372</v>
      </c>
      <c r="R3859" t="s">
        <v>5160</v>
      </c>
      <c r="S3859" s="38">
        <v>25600000</v>
      </c>
      <c r="T3859" s="37">
        <v>1</v>
      </c>
      <c r="U3859" s="37">
        <v>1</v>
      </c>
      <c r="V3859" t="str">
        <f t="shared" ref="V3859" si="5236">H3859</f>
        <v>COP</v>
      </c>
    </row>
    <row r="3860" spans="1:22" x14ac:dyDescent="0.2">
      <c r="A3860" t="str">
        <f t="shared" ref="A3860" si="5237">D3860&amp;F3860&amp;E3860</f>
        <v>Servicios fabricante- Microsoft Soporte PremierMicrosoft Soporte PremierCHOM</v>
      </c>
      <c r="B3860" t="str">
        <f t="shared" ref="B3860" si="5238">E3860&amp;F3860</f>
        <v>CHOMMicrosoft Soporte Premier</v>
      </c>
      <c r="D3860" t="s">
        <v>5156</v>
      </c>
      <c r="E3860" t="s">
        <v>7374</v>
      </c>
      <c r="F3860" s="37" t="s">
        <v>7648</v>
      </c>
      <c r="G3860" s="18" t="str">
        <f t="shared" ref="G3860" si="5239">D3860</f>
        <v>Servicios fabricante- Microsoft Soporte Premier</v>
      </c>
      <c r="H3860" s="18" t="s">
        <v>119</v>
      </c>
      <c r="I3860" s="37" t="s">
        <v>67</v>
      </c>
      <c r="J3860" t="s">
        <v>7375</v>
      </c>
      <c r="K3860" t="s">
        <v>65</v>
      </c>
      <c r="L3860" t="s">
        <v>3940</v>
      </c>
      <c r="M3860" t="s">
        <v>65</v>
      </c>
      <c r="N3860" s="37" t="s">
        <v>5159</v>
      </c>
      <c r="O3860" s="37" t="s">
        <v>66</v>
      </c>
      <c r="P3860" s="37" t="s">
        <v>1308</v>
      </c>
      <c r="Q3860" t="s">
        <v>7374</v>
      </c>
      <c r="R3860" t="s">
        <v>5160</v>
      </c>
      <c r="S3860" s="38">
        <v>25600000</v>
      </c>
      <c r="T3860" s="37">
        <v>1</v>
      </c>
      <c r="U3860" s="37">
        <v>1</v>
      </c>
      <c r="V3860" t="str">
        <f t="shared" ref="V3860" si="5240">H3860</f>
        <v>COP</v>
      </c>
    </row>
    <row r="3861" spans="1:22" x14ac:dyDescent="0.2">
      <c r="A3861" t="str">
        <f t="shared" ref="A3861" si="5241">D3861&amp;F3861&amp;E3861</f>
        <v>Servicios fabricante- Microsoft Soporte PremierMicrosoft Soporte PremierCHKR</v>
      </c>
      <c r="B3861" t="str">
        <f t="shared" ref="B3861" si="5242">E3861&amp;F3861</f>
        <v>CHKRMicrosoft Soporte Premier</v>
      </c>
      <c r="D3861" t="s">
        <v>5156</v>
      </c>
      <c r="E3861" t="s">
        <v>7376</v>
      </c>
      <c r="F3861" s="37" t="s">
        <v>7648</v>
      </c>
      <c r="G3861" s="18" t="str">
        <f t="shared" ref="G3861" si="5243">D3861</f>
        <v>Servicios fabricante- Microsoft Soporte Premier</v>
      </c>
      <c r="H3861" s="18" t="s">
        <v>119</v>
      </c>
      <c r="I3861" s="37" t="s">
        <v>67</v>
      </c>
      <c r="J3861" t="s">
        <v>7377</v>
      </c>
      <c r="K3861" t="s">
        <v>65</v>
      </c>
      <c r="L3861" t="s">
        <v>3940</v>
      </c>
      <c r="M3861" t="s">
        <v>65</v>
      </c>
      <c r="N3861" s="37" t="s">
        <v>5159</v>
      </c>
      <c r="O3861" s="37" t="s">
        <v>66</v>
      </c>
      <c r="P3861" s="37" t="s">
        <v>1308</v>
      </c>
      <c r="Q3861" t="s">
        <v>7376</v>
      </c>
      <c r="R3861" t="s">
        <v>5160</v>
      </c>
      <c r="S3861" s="38">
        <v>25600000</v>
      </c>
      <c r="T3861" s="37">
        <v>1</v>
      </c>
      <c r="U3861" s="37">
        <v>1</v>
      </c>
      <c r="V3861" t="str">
        <f t="shared" ref="V3861" si="5244">H3861</f>
        <v>COP</v>
      </c>
    </row>
    <row r="3862" spans="1:22" x14ac:dyDescent="0.2">
      <c r="A3862" t="str">
        <f t="shared" ref="A3862" si="5245">D3862&amp;F3862&amp;E3862</f>
        <v>Servicios fabricante- Microsoft Soporte PremierMicrosoft Soporte PremierCHKM</v>
      </c>
      <c r="B3862" t="str">
        <f t="shared" ref="B3862" si="5246">E3862&amp;F3862</f>
        <v>CHKMMicrosoft Soporte Premier</v>
      </c>
      <c r="D3862" t="s">
        <v>5156</v>
      </c>
      <c r="E3862" t="s">
        <v>7378</v>
      </c>
      <c r="F3862" s="37" t="s">
        <v>7648</v>
      </c>
      <c r="G3862" s="18" t="str">
        <f t="shared" ref="G3862" si="5247">D3862</f>
        <v>Servicios fabricante- Microsoft Soporte Premier</v>
      </c>
      <c r="H3862" s="18" t="s">
        <v>119</v>
      </c>
      <c r="I3862" s="37" t="s">
        <v>67</v>
      </c>
      <c r="J3862" t="s">
        <v>7379</v>
      </c>
      <c r="K3862" t="s">
        <v>65</v>
      </c>
      <c r="L3862" t="s">
        <v>3940</v>
      </c>
      <c r="M3862" t="s">
        <v>65</v>
      </c>
      <c r="N3862" s="37" t="s">
        <v>5159</v>
      </c>
      <c r="O3862" s="37" t="s">
        <v>66</v>
      </c>
      <c r="P3862" s="37" t="s">
        <v>1308</v>
      </c>
      <c r="Q3862" t="s">
        <v>7378</v>
      </c>
      <c r="R3862" t="s">
        <v>5160</v>
      </c>
      <c r="S3862" s="38">
        <v>14400000</v>
      </c>
      <c r="T3862" s="37">
        <v>1</v>
      </c>
      <c r="U3862" s="37">
        <v>1</v>
      </c>
      <c r="V3862" t="str">
        <f t="shared" ref="V3862" si="5248">H3862</f>
        <v>COP</v>
      </c>
    </row>
    <row r="3863" spans="1:22" x14ac:dyDescent="0.2">
      <c r="A3863" t="str">
        <f t="shared" ref="A3863" si="5249">D3863&amp;F3863&amp;E3863</f>
        <v>Servicios fabricante- Microsoft Soporte PremierMicrosoft Soporte PremierCFMI</v>
      </c>
      <c r="B3863" t="str">
        <f t="shared" ref="B3863" si="5250">E3863&amp;F3863</f>
        <v>CFMIMicrosoft Soporte Premier</v>
      </c>
      <c r="D3863" t="s">
        <v>5156</v>
      </c>
      <c r="E3863" t="s">
        <v>7380</v>
      </c>
      <c r="F3863" s="37" t="s">
        <v>7648</v>
      </c>
      <c r="G3863" s="18" t="str">
        <f t="shared" ref="G3863" si="5251">D3863</f>
        <v>Servicios fabricante- Microsoft Soporte Premier</v>
      </c>
      <c r="H3863" s="18" t="s">
        <v>119</v>
      </c>
      <c r="I3863" s="37" t="s">
        <v>67</v>
      </c>
      <c r="J3863" t="s">
        <v>7381</v>
      </c>
      <c r="K3863" t="s">
        <v>65</v>
      </c>
      <c r="L3863" t="s">
        <v>3940</v>
      </c>
      <c r="M3863" t="s">
        <v>65</v>
      </c>
      <c r="N3863" s="37" t="s">
        <v>5159</v>
      </c>
      <c r="O3863" s="37" t="s">
        <v>5171</v>
      </c>
      <c r="P3863" s="37" t="s">
        <v>1308</v>
      </c>
      <c r="Q3863" t="s">
        <v>7380</v>
      </c>
      <c r="R3863" t="s">
        <v>5160</v>
      </c>
      <c r="S3863" s="38">
        <v>51600000</v>
      </c>
      <c r="T3863" s="37">
        <v>1</v>
      </c>
      <c r="U3863" s="37">
        <v>1</v>
      </c>
      <c r="V3863" t="str">
        <f t="shared" ref="V3863" si="5252">H3863</f>
        <v>COP</v>
      </c>
    </row>
    <row r="3864" spans="1:22" x14ac:dyDescent="0.2">
      <c r="A3864" t="str">
        <f t="shared" ref="A3864" si="5253">D3864&amp;F3864&amp;E3864</f>
        <v>Servicios fabricante- Microsoft Soporte PremierMicrosoft Soporte PremierCCHT</v>
      </c>
      <c r="B3864" t="str">
        <f t="shared" ref="B3864" si="5254">E3864&amp;F3864</f>
        <v>CCHTMicrosoft Soporte Premier</v>
      </c>
      <c r="D3864" t="s">
        <v>5156</v>
      </c>
      <c r="E3864" t="s">
        <v>7382</v>
      </c>
      <c r="F3864" s="37" t="s">
        <v>7648</v>
      </c>
      <c r="G3864" s="18" t="str">
        <f t="shared" ref="G3864" si="5255">D3864</f>
        <v>Servicios fabricante- Microsoft Soporte Premier</v>
      </c>
      <c r="H3864" s="18" t="s">
        <v>119</v>
      </c>
      <c r="I3864" s="37" t="s">
        <v>67</v>
      </c>
      <c r="J3864" t="s">
        <v>7383</v>
      </c>
      <c r="K3864" t="s">
        <v>65</v>
      </c>
      <c r="L3864" t="s">
        <v>3940</v>
      </c>
      <c r="M3864" t="s">
        <v>65</v>
      </c>
      <c r="N3864" s="37" t="s">
        <v>5159</v>
      </c>
      <c r="O3864" s="37" t="s">
        <v>5171</v>
      </c>
      <c r="P3864" s="37" t="s">
        <v>1308</v>
      </c>
      <c r="Q3864" t="s">
        <v>7382</v>
      </c>
      <c r="R3864" t="s">
        <v>5160</v>
      </c>
      <c r="S3864" s="38">
        <v>28800000</v>
      </c>
      <c r="T3864" s="37">
        <v>1</v>
      </c>
      <c r="U3864" s="37">
        <v>1</v>
      </c>
      <c r="V3864" t="str">
        <f t="shared" ref="V3864" si="5256">H3864</f>
        <v>COP</v>
      </c>
    </row>
    <row r="3865" spans="1:22" x14ac:dyDescent="0.2">
      <c r="A3865" t="str">
        <f t="shared" ref="A3865" si="5257">D3865&amp;F3865&amp;E3865</f>
        <v>Servicios fabricante- Microsoft Soporte PremierMicrosoft Soporte PremierCARS</v>
      </c>
      <c r="B3865" t="str">
        <f t="shared" ref="B3865" si="5258">E3865&amp;F3865</f>
        <v>CARSMicrosoft Soporte Premier</v>
      </c>
      <c r="D3865" t="s">
        <v>5156</v>
      </c>
      <c r="E3865" t="s">
        <v>7384</v>
      </c>
      <c r="F3865" s="37" t="s">
        <v>7648</v>
      </c>
      <c r="G3865" s="18" t="str">
        <f t="shared" ref="G3865" si="5259">D3865</f>
        <v>Servicios fabricante- Microsoft Soporte Premier</v>
      </c>
      <c r="H3865" s="18" t="s">
        <v>119</v>
      </c>
      <c r="I3865" s="37" t="s">
        <v>67</v>
      </c>
      <c r="J3865" t="s">
        <v>7385</v>
      </c>
      <c r="K3865" t="s">
        <v>65</v>
      </c>
      <c r="L3865" t="s">
        <v>3940</v>
      </c>
      <c r="M3865" t="s">
        <v>65</v>
      </c>
      <c r="N3865" s="37" t="s">
        <v>5159</v>
      </c>
      <c r="O3865" s="37" t="s">
        <v>66</v>
      </c>
      <c r="P3865" s="37" t="s">
        <v>1308</v>
      </c>
      <c r="Q3865" t="s">
        <v>7384</v>
      </c>
      <c r="R3865" t="s">
        <v>5160</v>
      </c>
      <c r="S3865" s="38">
        <v>48400000</v>
      </c>
      <c r="T3865" s="37">
        <v>1</v>
      </c>
      <c r="U3865" s="37">
        <v>1</v>
      </c>
      <c r="V3865" t="str">
        <f t="shared" ref="V3865" si="5260">H3865</f>
        <v>COP</v>
      </c>
    </row>
    <row r="3866" spans="1:22" x14ac:dyDescent="0.2">
      <c r="A3866" t="str">
        <f t="shared" ref="A3866" si="5261">D3866&amp;F3866&amp;E3866</f>
        <v>Servicios fabricante- Microsoft Soporte PremierMicrosoft Soporte PremierCARA</v>
      </c>
      <c r="B3866" t="str">
        <f t="shared" ref="B3866" si="5262">E3866&amp;F3866</f>
        <v>CARAMicrosoft Soporte Premier</v>
      </c>
      <c r="D3866" t="s">
        <v>5156</v>
      </c>
      <c r="E3866" t="s">
        <v>7386</v>
      </c>
      <c r="F3866" s="37" t="s">
        <v>7648</v>
      </c>
      <c r="G3866" s="18" t="str">
        <f t="shared" ref="G3866" si="5263">D3866</f>
        <v>Servicios fabricante- Microsoft Soporte Premier</v>
      </c>
      <c r="H3866" s="18" t="s">
        <v>119</v>
      </c>
      <c r="I3866" s="37" t="s">
        <v>67</v>
      </c>
      <c r="J3866" t="s">
        <v>7387</v>
      </c>
      <c r="K3866" t="s">
        <v>65</v>
      </c>
      <c r="L3866" t="s">
        <v>3940</v>
      </c>
      <c r="M3866" t="s">
        <v>65</v>
      </c>
      <c r="N3866" s="37" t="s">
        <v>5159</v>
      </c>
      <c r="O3866" s="37" t="s">
        <v>66</v>
      </c>
      <c r="P3866" s="37" t="s">
        <v>1308</v>
      </c>
      <c r="Q3866" t="s">
        <v>7386</v>
      </c>
      <c r="R3866" t="s">
        <v>5160</v>
      </c>
      <c r="S3866" s="38">
        <v>48400000</v>
      </c>
      <c r="T3866" s="37">
        <v>1</v>
      </c>
      <c r="U3866" s="37">
        <v>1</v>
      </c>
      <c r="V3866" t="str">
        <f t="shared" ref="V3866" si="5264">H3866</f>
        <v>COP</v>
      </c>
    </row>
    <row r="3867" spans="1:22" x14ac:dyDescent="0.2">
      <c r="A3867" t="str">
        <f t="shared" ref="A3867" si="5265">D3867&amp;F3867&amp;E3867</f>
        <v>Servicios fabricante- Microsoft Soporte PremierMicrosoft Soporte PremierCAPA</v>
      </c>
      <c r="B3867" t="str">
        <f t="shared" ref="B3867" si="5266">E3867&amp;F3867</f>
        <v>CAPAMicrosoft Soporte Premier</v>
      </c>
      <c r="D3867" t="s">
        <v>5156</v>
      </c>
      <c r="E3867" t="s">
        <v>7388</v>
      </c>
      <c r="F3867" s="37" t="s">
        <v>7648</v>
      </c>
      <c r="G3867" s="18" t="str">
        <f t="shared" ref="G3867" si="5267">D3867</f>
        <v>Servicios fabricante- Microsoft Soporte Premier</v>
      </c>
      <c r="H3867" s="18" t="s">
        <v>119</v>
      </c>
      <c r="I3867" s="37" t="s">
        <v>67</v>
      </c>
      <c r="J3867" t="s">
        <v>7389</v>
      </c>
      <c r="K3867" t="s">
        <v>65</v>
      </c>
      <c r="L3867" t="s">
        <v>3940</v>
      </c>
      <c r="M3867" t="s">
        <v>65</v>
      </c>
      <c r="N3867" s="37" t="s">
        <v>5159</v>
      </c>
      <c r="O3867" s="37" t="s">
        <v>66</v>
      </c>
      <c r="P3867" s="37" t="s">
        <v>1308</v>
      </c>
      <c r="Q3867" t="s">
        <v>7388</v>
      </c>
      <c r="R3867" t="s">
        <v>5160</v>
      </c>
      <c r="S3867" s="38">
        <v>48400000</v>
      </c>
      <c r="T3867" s="37">
        <v>1</v>
      </c>
      <c r="U3867" s="37">
        <v>1</v>
      </c>
      <c r="V3867" t="str">
        <f t="shared" ref="V3867" si="5268">H3867</f>
        <v>COP</v>
      </c>
    </row>
    <row r="3868" spans="1:22" x14ac:dyDescent="0.2">
      <c r="A3868" t="str">
        <f t="shared" ref="A3868" si="5269">D3868&amp;F3868&amp;E3868</f>
        <v>Servicios fabricante- Microsoft Soporte PremierMicrosoft Soporte PremierCAF3</v>
      </c>
      <c r="B3868" t="str">
        <f t="shared" ref="B3868" si="5270">E3868&amp;F3868</f>
        <v>CAF3Microsoft Soporte Premier</v>
      </c>
      <c r="D3868" t="s">
        <v>5156</v>
      </c>
      <c r="E3868" t="s">
        <v>7390</v>
      </c>
      <c r="F3868" s="37" t="s">
        <v>7648</v>
      </c>
      <c r="G3868" s="18" t="str">
        <f t="shared" ref="G3868" si="5271">D3868</f>
        <v>Servicios fabricante- Microsoft Soporte Premier</v>
      </c>
      <c r="H3868" s="18" t="s">
        <v>119</v>
      </c>
      <c r="I3868" s="37" t="s">
        <v>67</v>
      </c>
      <c r="J3868" t="s">
        <v>7391</v>
      </c>
      <c r="K3868" t="s">
        <v>65</v>
      </c>
      <c r="L3868" t="s">
        <v>3940</v>
      </c>
      <c r="M3868" t="s">
        <v>65</v>
      </c>
      <c r="N3868" s="37" t="s">
        <v>5159</v>
      </c>
      <c r="O3868" s="37" t="s">
        <v>66</v>
      </c>
      <c r="P3868" s="37" t="s">
        <v>1308</v>
      </c>
      <c r="Q3868" t="s">
        <v>7390</v>
      </c>
      <c r="R3868" t="s">
        <v>5160</v>
      </c>
      <c r="S3868" s="38">
        <v>69200000</v>
      </c>
      <c r="T3868" s="37">
        <v>1</v>
      </c>
      <c r="U3868" s="37">
        <v>1</v>
      </c>
      <c r="V3868" t="str">
        <f t="shared" ref="V3868" si="5272">H3868</f>
        <v>COP</v>
      </c>
    </row>
    <row r="3869" spans="1:22" x14ac:dyDescent="0.2">
      <c r="A3869" t="str">
        <f t="shared" ref="A3869" si="5273">D3869&amp;F3869&amp;E3869</f>
        <v>Servicios fabricante- Microsoft Soporte PremierMicrosoft Soporte PremierCAF2</v>
      </c>
      <c r="B3869" t="str">
        <f t="shared" ref="B3869" si="5274">E3869&amp;F3869</f>
        <v>CAF2Microsoft Soporte Premier</v>
      </c>
      <c r="D3869" t="s">
        <v>5156</v>
      </c>
      <c r="E3869" t="s">
        <v>7392</v>
      </c>
      <c r="F3869" s="37" t="s">
        <v>7648</v>
      </c>
      <c r="G3869" s="18" t="str">
        <f t="shared" ref="G3869" si="5275">D3869</f>
        <v>Servicios fabricante- Microsoft Soporte Premier</v>
      </c>
      <c r="H3869" s="18" t="s">
        <v>119</v>
      </c>
      <c r="I3869" s="37" t="s">
        <v>67</v>
      </c>
      <c r="J3869" t="s">
        <v>7393</v>
      </c>
      <c r="K3869" t="s">
        <v>65</v>
      </c>
      <c r="L3869" t="s">
        <v>3940</v>
      </c>
      <c r="M3869" t="s">
        <v>65</v>
      </c>
      <c r="N3869" s="37" t="s">
        <v>5159</v>
      </c>
      <c r="O3869" s="37" t="s">
        <v>66</v>
      </c>
      <c r="P3869" s="37" t="s">
        <v>1308</v>
      </c>
      <c r="Q3869" t="s">
        <v>7392</v>
      </c>
      <c r="R3869" t="s">
        <v>5160</v>
      </c>
      <c r="S3869" s="38">
        <v>69200000</v>
      </c>
      <c r="T3869" s="37">
        <v>1</v>
      </c>
      <c r="U3869" s="37">
        <v>1</v>
      </c>
      <c r="V3869" t="str">
        <f t="shared" ref="V3869" si="5276">H3869</f>
        <v>COP</v>
      </c>
    </row>
    <row r="3870" spans="1:22" x14ac:dyDescent="0.2">
      <c r="A3870" t="str">
        <f t="shared" ref="A3870" si="5277">D3870&amp;F3870&amp;E3870</f>
        <v>Servicios fabricante- Microsoft Soporte PremierMicrosoft Soporte PremierCAF1</v>
      </c>
      <c r="B3870" t="str">
        <f t="shared" ref="B3870" si="5278">E3870&amp;F3870</f>
        <v>CAF1Microsoft Soporte Premier</v>
      </c>
      <c r="D3870" t="s">
        <v>5156</v>
      </c>
      <c r="E3870" t="s">
        <v>7394</v>
      </c>
      <c r="F3870" s="37" t="s">
        <v>7648</v>
      </c>
      <c r="G3870" s="18" t="str">
        <f t="shared" ref="G3870" si="5279">D3870</f>
        <v>Servicios fabricante- Microsoft Soporte Premier</v>
      </c>
      <c r="H3870" s="18" t="s">
        <v>119</v>
      </c>
      <c r="I3870" s="37" t="s">
        <v>67</v>
      </c>
      <c r="J3870" t="s">
        <v>7395</v>
      </c>
      <c r="K3870" t="s">
        <v>65</v>
      </c>
      <c r="L3870" t="s">
        <v>3940</v>
      </c>
      <c r="M3870" t="s">
        <v>65</v>
      </c>
      <c r="N3870" s="37" t="s">
        <v>5159</v>
      </c>
      <c r="O3870" s="37" t="s">
        <v>66</v>
      </c>
      <c r="P3870" s="37" t="s">
        <v>1308</v>
      </c>
      <c r="Q3870" t="s">
        <v>7394</v>
      </c>
      <c r="R3870" t="s">
        <v>5160</v>
      </c>
      <c r="S3870" s="38">
        <v>52000000</v>
      </c>
      <c r="T3870" s="37">
        <v>1</v>
      </c>
      <c r="U3870" s="37">
        <v>1</v>
      </c>
      <c r="V3870" t="str">
        <f t="shared" ref="V3870" si="5280">H3870</f>
        <v>COP</v>
      </c>
    </row>
    <row r="3871" spans="1:22" x14ac:dyDescent="0.2">
      <c r="A3871" t="str">
        <f t="shared" ref="A3871" si="5281">D3871&amp;F3871&amp;E3871</f>
        <v>Servicios fabricante- Microsoft Soporte PremierMicrosoft Soporte PremierCAAS</v>
      </c>
      <c r="B3871" t="str">
        <f t="shared" ref="B3871" si="5282">E3871&amp;F3871</f>
        <v>CAASMicrosoft Soporte Premier</v>
      </c>
      <c r="D3871" t="s">
        <v>5156</v>
      </c>
      <c r="E3871" t="s">
        <v>7396</v>
      </c>
      <c r="F3871" s="37" t="s">
        <v>7648</v>
      </c>
      <c r="G3871" s="18" t="str">
        <f t="shared" ref="G3871" si="5283">D3871</f>
        <v>Servicios fabricante- Microsoft Soporte Premier</v>
      </c>
      <c r="H3871" s="18" t="s">
        <v>119</v>
      </c>
      <c r="I3871" s="37" t="s">
        <v>67</v>
      </c>
      <c r="J3871" t="s">
        <v>7397</v>
      </c>
      <c r="K3871" t="s">
        <v>65</v>
      </c>
      <c r="L3871" t="s">
        <v>3940</v>
      </c>
      <c r="M3871" t="s">
        <v>65</v>
      </c>
      <c r="N3871" s="37" t="s">
        <v>5159</v>
      </c>
      <c r="O3871" s="37" t="s">
        <v>66</v>
      </c>
      <c r="P3871" s="37" t="s">
        <v>1308</v>
      </c>
      <c r="Q3871" t="s">
        <v>7396</v>
      </c>
      <c r="R3871" t="s">
        <v>5160</v>
      </c>
      <c r="S3871" s="38">
        <v>48400000</v>
      </c>
      <c r="T3871" s="37">
        <v>1</v>
      </c>
      <c r="U3871" s="37">
        <v>1</v>
      </c>
      <c r="V3871" t="str">
        <f t="shared" ref="V3871" si="5284">H3871</f>
        <v>COP</v>
      </c>
    </row>
    <row r="3872" spans="1:22" ht="57" x14ac:dyDescent="0.2">
      <c r="A3872" t="str">
        <f t="shared" ref="A3872" si="5285">D3872&amp;F3872&amp;E3872</f>
        <v>Servicios fabricante- Microsoft Soporte PremierMicrosoft Soporte PremierC</v>
      </c>
      <c r="B3872" t="str">
        <f t="shared" ref="B3872" si="5286">E3872&amp;F3872</f>
        <v>CMicrosoft Soporte Premier</v>
      </c>
      <c r="D3872" t="s">
        <v>5156</v>
      </c>
      <c r="E3872" t="s">
        <v>7398</v>
      </c>
      <c r="F3872" s="37" t="s">
        <v>7648</v>
      </c>
      <c r="G3872" s="18" t="str">
        <f t="shared" ref="G3872" si="5287">D3872</f>
        <v>Servicios fabricante- Microsoft Soporte Premier</v>
      </c>
      <c r="H3872" s="18" t="s">
        <v>119</v>
      </c>
      <c r="I3872" s="37" t="s">
        <v>67</v>
      </c>
      <c r="J3872" s="86" t="s">
        <v>7399</v>
      </c>
      <c r="K3872" t="s">
        <v>7094</v>
      </c>
      <c r="L3872" t="s">
        <v>3940</v>
      </c>
      <c r="M3872" t="s">
        <v>65</v>
      </c>
      <c r="N3872" s="37" t="s">
        <v>5159</v>
      </c>
      <c r="O3872" s="37" t="s">
        <v>5171</v>
      </c>
      <c r="P3872" s="37" t="s">
        <v>1308</v>
      </c>
      <c r="Q3872" t="s">
        <v>7398</v>
      </c>
      <c r="R3872" t="s">
        <v>5160</v>
      </c>
      <c r="S3872" s="38">
        <v>538348626.79999995</v>
      </c>
      <c r="T3872" s="37">
        <v>1</v>
      </c>
      <c r="U3872" s="37">
        <v>1</v>
      </c>
      <c r="V3872" t="str">
        <f t="shared" ref="V3872" si="5288">H3872</f>
        <v>COP</v>
      </c>
    </row>
    <row r="3873" spans="1:22" x14ac:dyDescent="0.2">
      <c r="A3873" t="str">
        <f t="shared" ref="A3873" si="5289">D3873&amp;F3873&amp;E3873</f>
        <v>Servicios fabricante- Microsoft Soporte PremierMicrosoft Soporte PremierBDMV2</v>
      </c>
      <c r="B3873" t="str">
        <f t="shared" ref="B3873" si="5290">E3873&amp;F3873</f>
        <v>BDMV2Microsoft Soporte Premier</v>
      </c>
      <c r="D3873" t="s">
        <v>5156</v>
      </c>
      <c r="E3873" t="s">
        <v>7400</v>
      </c>
      <c r="F3873" s="37" t="s">
        <v>7648</v>
      </c>
      <c r="G3873" s="18" t="str">
        <f t="shared" ref="G3873" si="5291">D3873</f>
        <v>Servicios fabricante- Microsoft Soporte Premier</v>
      </c>
      <c r="H3873" s="18" t="s">
        <v>119</v>
      </c>
      <c r="I3873" s="37" t="s">
        <v>67</v>
      </c>
      <c r="J3873" t="s">
        <v>7401</v>
      </c>
      <c r="K3873" t="s">
        <v>65</v>
      </c>
      <c r="L3873" t="s">
        <v>3940</v>
      </c>
      <c r="M3873" t="s">
        <v>65</v>
      </c>
      <c r="N3873" s="37" t="s">
        <v>5159</v>
      </c>
      <c r="O3873" s="37" t="s">
        <v>66</v>
      </c>
      <c r="P3873" s="37" t="s">
        <v>1308</v>
      </c>
      <c r="Q3873" t="s">
        <v>7400</v>
      </c>
      <c r="R3873" t="s">
        <v>5160</v>
      </c>
      <c r="S3873" s="38">
        <v>32400000</v>
      </c>
      <c r="T3873" s="37">
        <v>1</v>
      </c>
      <c r="U3873" s="37">
        <v>1</v>
      </c>
      <c r="V3873" t="str">
        <f t="shared" ref="V3873" si="5292">H3873</f>
        <v>COP</v>
      </c>
    </row>
    <row r="3874" spans="1:22" x14ac:dyDescent="0.2">
      <c r="A3874" t="str">
        <f t="shared" ref="A3874" si="5293">D3874&amp;F3874&amp;E3874</f>
        <v>Servicios fabricante- Microsoft Soporte PremierMicrosoft Soporte PremierBAVY</v>
      </c>
      <c r="B3874" t="str">
        <f t="shared" ref="B3874" si="5294">E3874&amp;F3874</f>
        <v>BAVYMicrosoft Soporte Premier</v>
      </c>
      <c r="D3874" t="s">
        <v>5156</v>
      </c>
      <c r="E3874" t="s">
        <v>7402</v>
      </c>
      <c r="F3874" s="37" t="s">
        <v>7648</v>
      </c>
      <c r="G3874" s="18" t="str">
        <f t="shared" ref="G3874" si="5295">D3874</f>
        <v>Servicios fabricante- Microsoft Soporte Premier</v>
      </c>
      <c r="H3874" s="18" t="s">
        <v>119</v>
      </c>
      <c r="I3874" s="37" t="s">
        <v>67</v>
      </c>
      <c r="J3874" t="s">
        <v>7403</v>
      </c>
      <c r="K3874" t="s">
        <v>65</v>
      </c>
      <c r="L3874" t="s">
        <v>3940</v>
      </c>
      <c r="M3874" t="s">
        <v>65</v>
      </c>
      <c r="N3874" s="37" t="s">
        <v>5159</v>
      </c>
      <c r="O3874" s="37" t="s">
        <v>66</v>
      </c>
      <c r="P3874" s="37" t="s">
        <v>1308</v>
      </c>
      <c r="Q3874" t="s">
        <v>7402</v>
      </c>
      <c r="R3874" t="s">
        <v>5160</v>
      </c>
      <c r="S3874" s="38">
        <v>50000000</v>
      </c>
      <c r="T3874" s="37">
        <v>1</v>
      </c>
      <c r="U3874" s="37">
        <v>1</v>
      </c>
      <c r="V3874" t="str">
        <f t="shared" ref="V3874" si="5296">H3874</f>
        <v>COP</v>
      </c>
    </row>
    <row r="3875" spans="1:22" ht="57" x14ac:dyDescent="0.2">
      <c r="A3875" t="str">
        <f t="shared" ref="A3875" si="5297">D3875&amp;F3875&amp;E3875</f>
        <v>Servicios fabricante- Microsoft Soporte PremierMicrosoft Soporte PremierB</v>
      </c>
      <c r="B3875" t="str">
        <f t="shared" ref="B3875" si="5298">E3875&amp;F3875</f>
        <v>BMicrosoft Soporte Premier</v>
      </c>
      <c r="D3875" t="s">
        <v>5156</v>
      </c>
      <c r="E3875" t="s">
        <v>7404</v>
      </c>
      <c r="F3875" s="37" t="s">
        <v>7648</v>
      </c>
      <c r="G3875" s="18" t="str">
        <f t="shared" ref="G3875" si="5299">D3875</f>
        <v>Servicios fabricante- Microsoft Soporte Premier</v>
      </c>
      <c r="H3875" s="18" t="s">
        <v>119</v>
      </c>
      <c r="I3875" s="37" t="s">
        <v>67</v>
      </c>
      <c r="J3875" s="86" t="s">
        <v>7405</v>
      </c>
      <c r="K3875" t="s">
        <v>7094</v>
      </c>
      <c r="L3875" t="s">
        <v>3940</v>
      </c>
      <c r="M3875" t="s">
        <v>65</v>
      </c>
      <c r="N3875" s="37" t="s">
        <v>5159</v>
      </c>
      <c r="O3875" s="37" t="s">
        <v>5171</v>
      </c>
      <c r="P3875" s="37" t="s">
        <v>1308</v>
      </c>
      <c r="Q3875" t="s">
        <v>7404</v>
      </c>
      <c r="R3875" t="s">
        <v>5160</v>
      </c>
      <c r="S3875" s="38">
        <v>334443020.86000001</v>
      </c>
      <c r="T3875" s="37">
        <v>1</v>
      </c>
      <c r="U3875" s="37">
        <v>1</v>
      </c>
      <c r="V3875" t="str">
        <f t="shared" ref="V3875" si="5300">H3875</f>
        <v>COP</v>
      </c>
    </row>
    <row r="3876" spans="1:22" x14ac:dyDescent="0.2">
      <c r="A3876" t="str">
        <f t="shared" ref="A3876" si="5301">D3876&amp;F3876&amp;E3876</f>
        <v>Servicios fabricante- Microsoft Soporte PremierMicrosoft Soporte PremierAZSAA</v>
      </c>
      <c r="B3876" t="str">
        <f t="shared" ref="B3876" si="5302">E3876&amp;F3876</f>
        <v>AZSAAMicrosoft Soporte Premier</v>
      </c>
      <c r="D3876" t="s">
        <v>5156</v>
      </c>
      <c r="E3876" t="s">
        <v>7406</v>
      </c>
      <c r="F3876" s="37" t="s">
        <v>7648</v>
      </c>
      <c r="G3876" s="18" t="str">
        <f t="shared" ref="G3876" si="5303">D3876</f>
        <v>Servicios fabricante- Microsoft Soporte Premier</v>
      </c>
      <c r="H3876" s="18" t="s">
        <v>119</v>
      </c>
      <c r="I3876" s="37" t="s">
        <v>67</v>
      </c>
      <c r="J3876" t="s">
        <v>7407</v>
      </c>
      <c r="K3876" t="s">
        <v>65</v>
      </c>
      <c r="L3876" t="s">
        <v>3940</v>
      </c>
      <c r="M3876" t="s">
        <v>65</v>
      </c>
      <c r="N3876" s="37" t="s">
        <v>5159</v>
      </c>
      <c r="O3876" s="37" t="s">
        <v>66</v>
      </c>
      <c r="P3876" s="37" t="s">
        <v>1308</v>
      </c>
      <c r="Q3876" t="s">
        <v>7406</v>
      </c>
      <c r="R3876" t="s">
        <v>5160</v>
      </c>
      <c r="S3876" s="38">
        <v>23200000</v>
      </c>
      <c r="T3876" s="37">
        <v>1</v>
      </c>
      <c r="U3876" s="37">
        <v>1</v>
      </c>
      <c r="V3876" t="str">
        <f t="shared" ref="V3876" si="5304">H3876</f>
        <v>COP</v>
      </c>
    </row>
    <row r="3877" spans="1:22" x14ac:dyDescent="0.2">
      <c r="A3877" t="str">
        <f t="shared" ref="A3877" si="5305">D3877&amp;F3877&amp;E3877</f>
        <v>Servicios fabricante- Microsoft Soporte PremierMicrosoft Soporte PremierAVSD</v>
      </c>
      <c r="B3877" t="str">
        <f t="shared" ref="B3877" si="5306">E3877&amp;F3877</f>
        <v>AVSDMicrosoft Soporte Premier</v>
      </c>
      <c r="D3877" t="s">
        <v>5156</v>
      </c>
      <c r="E3877" t="s">
        <v>7408</v>
      </c>
      <c r="F3877" s="37" t="s">
        <v>7648</v>
      </c>
      <c r="G3877" s="18" t="str">
        <f t="shared" ref="G3877" si="5307">D3877</f>
        <v>Servicios fabricante- Microsoft Soporte Premier</v>
      </c>
      <c r="H3877" s="18" t="s">
        <v>119</v>
      </c>
      <c r="I3877" s="37" t="s">
        <v>67</v>
      </c>
      <c r="J3877" t="s">
        <v>7409</v>
      </c>
      <c r="K3877" t="s">
        <v>65</v>
      </c>
      <c r="L3877" t="s">
        <v>3940</v>
      </c>
      <c r="M3877" t="s">
        <v>65</v>
      </c>
      <c r="N3877" s="37" t="s">
        <v>5159</v>
      </c>
      <c r="O3877" s="37" t="s">
        <v>5171</v>
      </c>
      <c r="P3877" s="37" t="s">
        <v>1308</v>
      </c>
      <c r="Q3877" t="s">
        <v>7408</v>
      </c>
      <c r="R3877" t="s">
        <v>5160</v>
      </c>
      <c r="S3877" s="38">
        <v>15600000</v>
      </c>
      <c r="T3877" s="37">
        <v>1</v>
      </c>
      <c r="U3877" s="37">
        <v>1</v>
      </c>
      <c r="V3877" t="str">
        <f t="shared" ref="V3877" si="5308">H3877</f>
        <v>COP</v>
      </c>
    </row>
    <row r="3878" spans="1:22" x14ac:dyDescent="0.2">
      <c r="A3878" t="str">
        <f t="shared" ref="A3878" si="5309">D3878&amp;F3878&amp;E3878</f>
        <v>Servicios fabricante- Microsoft Soporte PremierMicrosoft Soporte PremierASDASD</v>
      </c>
      <c r="B3878" t="str">
        <f t="shared" ref="B3878" si="5310">E3878&amp;F3878</f>
        <v>ASDASDMicrosoft Soporte Premier</v>
      </c>
      <c r="D3878" t="s">
        <v>5156</v>
      </c>
      <c r="E3878" t="s">
        <v>7410</v>
      </c>
      <c r="F3878" s="37" t="s">
        <v>7648</v>
      </c>
      <c r="G3878" s="18" t="str">
        <f t="shared" ref="G3878" si="5311">D3878</f>
        <v>Servicios fabricante- Microsoft Soporte Premier</v>
      </c>
      <c r="H3878" s="18" t="s">
        <v>119</v>
      </c>
      <c r="I3878" s="37" t="s">
        <v>67</v>
      </c>
      <c r="J3878" t="s">
        <v>7411</v>
      </c>
      <c r="K3878" t="s">
        <v>65</v>
      </c>
      <c r="L3878" t="s">
        <v>3940</v>
      </c>
      <c r="M3878" t="s">
        <v>65</v>
      </c>
      <c r="N3878" s="37" t="s">
        <v>5159</v>
      </c>
      <c r="O3878" s="37" t="s">
        <v>66</v>
      </c>
      <c r="P3878" s="37" t="s">
        <v>1308</v>
      </c>
      <c r="Q3878" t="s">
        <v>7410</v>
      </c>
      <c r="R3878" t="s">
        <v>5160</v>
      </c>
      <c r="S3878" s="38">
        <v>16400000</v>
      </c>
      <c r="T3878" s="37">
        <v>1</v>
      </c>
      <c r="U3878" s="37">
        <v>1</v>
      </c>
      <c r="V3878" t="str">
        <f t="shared" ref="V3878" si="5312">H3878</f>
        <v>COP</v>
      </c>
    </row>
    <row r="3879" spans="1:22" x14ac:dyDescent="0.2">
      <c r="A3879" t="str">
        <f t="shared" ref="A3879" si="5313">D3879&amp;F3879&amp;E3879</f>
        <v>Servicios fabricante- Microsoft Soporte PremierMicrosoft Soporte PremierARSZT</v>
      </c>
      <c r="B3879" t="str">
        <f t="shared" ref="B3879" si="5314">E3879&amp;F3879</f>
        <v>ARSZTMicrosoft Soporte Premier</v>
      </c>
      <c r="D3879" t="s">
        <v>5156</v>
      </c>
      <c r="E3879" t="s">
        <v>7412</v>
      </c>
      <c r="F3879" s="37" t="s">
        <v>7648</v>
      </c>
      <c r="G3879" s="18" t="str">
        <f t="shared" ref="G3879" si="5315">D3879</f>
        <v>Servicios fabricante- Microsoft Soporte Premier</v>
      </c>
      <c r="H3879" s="18" t="s">
        <v>119</v>
      </c>
      <c r="I3879" s="37" t="s">
        <v>67</v>
      </c>
      <c r="J3879" t="s">
        <v>7413</v>
      </c>
      <c r="K3879" t="s">
        <v>65</v>
      </c>
      <c r="L3879" t="s">
        <v>3940</v>
      </c>
      <c r="M3879" t="s">
        <v>65</v>
      </c>
      <c r="N3879" s="37" t="s">
        <v>5159</v>
      </c>
      <c r="O3879" s="37" t="s">
        <v>66</v>
      </c>
      <c r="P3879" s="37" t="s">
        <v>1308</v>
      </c>
      <c r="Q3879" t="s">
        <v>7412</v>
      </c>
      <c r="R3879" t="s">
        <v>5160</v>
      </c>
      <c r="S3879" s="38">
        <v>16400000</v>
      </c>
      <c r="T3879" s="37">
        <v>1</v>
      </c>
      <c r="U3879" s="37">
        <v>1</v>
      </c>
      <c r="V3879" t="str">
        <f t="shared" ref="V3879" si="5316">H3879</f>
        <v>COP</v>
      </c>
    </row>
    <row r="3880" spans="1:22" x14ac:dyDescent="0.2">
      <c r="A3880" t="str">
        <f t="shared" ref="A3880" si="5317">D3880&amp;F3880&amp;E3880</f>
        <v>Servicios fabricante- Microsoft Soporte PremierMicrosoft Soporte PremierARSSWO</v>
      </c>
      <c r="B3880" t="str">
        <f t="shared" ref="B3880" si="5318">E3880&amp;F3880</f>
        <v>ARSSWOMicrosoft Soporte Premier</v>
      </c>
      <c r="D3880" t="s">
        <v>5156</v>
      </c>
      <c r="E3880" t="s">
        <v>7414</v>
      </c>
      <c r="F3880" s="37" t="s">
        <v>7648</v>
      </c>
      <c r="G3880" s="18" t="str">
        <f t="shared" ref="G3880" si="5319">D3880</f>
        <v>Servicios fabricante- Microsoft Soporte Premier</v>
      </c>
      <c r="H3880" s="18" t="s">
        <v>119</v>
      </c>
      <c r="I3880" s="37" t="s">
        <v>67</v>
      </c>
      <c r="J3880" t="s">
        <v>7415</v>
      </c>
      <c r="K3880" t="s">
        <v>65</v>
      </c>
      <c r="L3880" t="s">
        <v>3940</v>
      </c>
      <c r="M3880" t="s">
        <v>65</v>
      </c>
      <c r="N3880" s="37" t="s">
        <v>5159</v>
      </c>
      <c r="O3880" s="37" t="s">
        <v>66</v>
      </c>
      <c r="P3880" s="37" t="s">
        <v>1308</v>
      </c>
      <c r="Q3880" t="s">
        <v>7414</v>
      </c>
      <c r="R3880" t="s">
        <v>5160</v>
      </c>
      <c r="S3880" s="38">
        <v>16400000</v>
      </c>
      <c r="T3880" s="37">
        <v>1</v>
      </c>
      <c r="U3880" s="37">
        <v>1</v>
      </c>
      <c r="V3880" t="str">
        <f t="shared" ref="V3880" si="5320">H3880</f>
        <v>COP</v>
      </c>
    </row>
    <row r="3881" spans="1:22" x14ac:dyDescent="0.2">
      <c r="A3881" t="str">
        <f t="shared" ref="A3881" si="5321">D3881&amp;F3881&amp;E3881</f>
        <v>Servicios fabricante- Microsoft Soporte PremierMicrosoft Soporte PremierARSSG</v>
      </c>
      <c r="B3881" t="str">
        <f t="shared" ref="B3881" si="5322">E3881&amp;F3881</f>
        <v>ARSSGMicrosoft Soporte Premier</v>
      </c>
      <c r="D3881" t="s">
        <v>5156</v>
      </c>
      <c r="E3881" t="s">
        <v>7416</v>
      </c>
      <c r="F3881" s="37" t="s">
        <v>7648</v>
      </c>
      <c r="G3881" s="18" t="str">
        <f t="shared" ref="G3881" si="5323">D3881</f>
        <v>Servicios fabricante- Microsoft Soporte Premier</v>
      </c>
      <c r="H3881" s="18" t="s">
        <v>119</v>
      </c>
      <c r="I3881" s="37" t="s">
        <v>67</v>
      </c>
      <c r="J3881" t="s">
        <v>7417</v>
      </c>
      <c r="K3881" t="s">
        <v>65</v>
      </c>
      <c r="L3881" t="s">
        <v>3940</v>
      </c>
      <c r="M3881" t="s">
        <v>65</v>
      </c>
      <c r="N3881" s="37" t="s">
        <v>5159</v>
      </c>
      <c r="O3881" s="37" t="s">
        <v>66</v>
      </c>
      <c r="P3881" s="37" t="s">
        <v>1308</v>
      </c>
      <c r="Q3881" t="s">
        <v>7416</v>
      </c>
      <c r="R3881" t="s">
        <v>5160</v>
      </c>
      <c r="S3881" s="38">
        <v>16400000</v>
      </c>
      <c r="T3881" s="37">
        <v>1</v>
      </c>
      <c r="U3881" s="37">
        <v>1</v>
      </c>
      <c r="V3881" t="str">
        <f t="shared" ref="V3881" si="5324">H3881</f>
        <v>COP</v>
      </c>
    </row>
    <row r="3882" spans="1:22" x14ac:dyDescent="0.2">
      <c r="A3882" t="str">
        <f t="shared" ref="A3882" si="5325">D3882&amp;F3882&amp;E3882</f>
        <v>Servicios fabricante- Microsoft Soporte PremierMicrosoft Soporte PremierARSOC</v>
      </c>
      <c r="B3882" t="str">
        <f t="shared" ref="B3882" si="5326">E3882&amp;F3882</f>
        <v>ARSOCMicrosoft Soporte Premier</v>
      </c>
      <c r="D3882" t="s">
        <v>5156</v>
      </c>
      <c r="E3882" t="s">
        <v>7418</v>
      </c>
      <c r="F3882" s="37" t="s">
        <v>7648</v>
      </c>
      <c r="G3882" s="18" t="str">
        <f t="shared" ref="G3882" si="5327">D3882</f>
        <v>Servicios fabricante- Microsoft Soporte Premier</v>
      </c>
      <c r="H3882" s="18" t="s">
        <v>119</v>
      </c>
      <c r="I3882" s="37" t="s">
        <v>67</v>
      </c>
      <c r="J3882" t="s">
        <v>7419</v>
      </c>
      <c r="K3882" t="s">
        <v>65</v>
      </c>
      <c r="L3882" t="s">
        <v>3940</v>
      </c>
      <c r="M3882" t="s">
        <v>65</v>
      </c>
      <c r="N3882" s="37" t="s">
        <v>5159</v>
      </c>
      <c r="O3882" s="37" t="s">
        <v>66</v>
      </c>
      <c r="P3882" s="37" t="s">
        <v>1308</v>
      </c>
      <c r="Q3882" t="s">
        <v>7418</v>
      </c>
      <c r="R3882" t="s">
        <v>5160</v>
      </c>
      <c r="S3882" s="38">
        <v>16400000</v>
      </c>
      <c r="T3882" s="37">
        <v>1</v>
      </c>
      <c r="U3882" s="37">
        <v>1</v>
      </c>
      <c r="V3882" t="str">
        <f t="shared" ref="V3882" si="5328">H3882</f>
        <v>COP</v>
      </c>
    </row>
    <row r="3883" spans="1:22" x14ac:dyDescent="0.2">
      <c r="A3883" t="str">
        <f t="shared" ref="A3883" si="5329">D3883&amp;F3883&amp;E3883</f>
        <v>Servicios fabricante- Microsoft Soporte PremierMicrosoft Soporte PremierARSMW</v>
      </c>
      <c r="B3883" t="str">
        <f t="shared" ref="B3883" si="5330">E3883&amp;F3883</f>
        <v>ARSMWMicrosoft Soporte Premier</v>
      </c>
      <c r="D3883" t="s">
        <v>5156</v>
      </c>
      <c r="E3883" t="s">
        <v>7420</v>
      </c>
      <c r="F3883" s="37" t="s">
        <v>7648</v>
      </c>
      <c r="G3883" s="18" t="str">
        <f t="shared" ref="G3883" si="5331">D3883</f>
        <v>Servicios fabricante- Microsoft Soporte Premier</v>
      </c>
      <c r="H3883" s="18" t="s">
        <v>119</v>
      </c>
      <c r="I3883" s="37" t="s">
        <v>67</v>
      </c>
      <c r="J3883" t="s">
        <v>7421</v>
      </c>
      <c r="K3883" t="s">
        <v>65</v>
      </c>
      <c r="L3883" t="s">
        <v>3940</v>
      </c>
      <c r="M3883" t="s">
        <v>65</v>
      </c>
      <c r="N3883" s="37" t="s">
        <v>5159</v>
      </c>
      <c r="O3883" s="37" t="s">
        <v>66</v>
      </c>
      <c r="P3883" s="37" t="s">
        <v>1308</v>
      </c>
      <c r="Q3883" t="s">
        <v>7420</v>
      </c>
      <c r="R3883" t="s">
        <v>5160</v>
      </c>
      <c r="S3883" s="38">
        <v>16400000</v>
      </c>
      <c r="T3883" s="37">
        <v>1</v>
      </c>
      <c r="U3883" s="37">
        <v>1</v>
      </c>
      <c r="V3883" t="str">
        <f t="shared" ref="V3883" si="5332">H3883</f>
        <v>COP</v>
      </c>
    </row>
    <row r="3884" spans="1:22" x14ac:dyDescent="0.2">
      <c r="A3884" t="str">
        <f t="shared" ref="A3884" si="5333">D3884&amp;F3884&amp;E3884</f>
        <v>Servicios fabricante- Microsoft Soporte PremierMicrosoft Soporte PremierARSMDE</v>
      </c>
      <c r="B3884" t="str">
        <f t="shared" ref="B3884" si="5334">E3884&amp;F3884</f>
        <v>ARSMDEMicrosoft Soporte Premier</v>
      </c>
      <c r="D3884" t="s">
        <v>5156</v>
      </c>
      <c r="E3884" t="s">
        <v>7422</v>
      </c>
      <c r="F3884" s="37" t="s">
        <v>7648</v>
      </c>
      <c r="G3884" s="18" t="str">
        <f t="shared" ref="G3884" si="5335">D3884</f>
        <v>Servicios fabricante- Microsoft Soporte Premier</v>
      </c>
      <c r="H3884" s="18" t="s">
        <v>119</v>
      </c>
      <c r="I3884" s="37" t="s">
        <v>67</v>
      </c>
      <c r="J3884" t="s">
        <v>7423</v>
      </c>
      <c r="K3884" t="s">
        <v>65</v>
      </c>
      <c r="L3884" t="s">
        <v>3940</v>
      </c>
      <c r="M3884" t="s">
        <v>65</v>
      </c>
      <c r="N3884" s="37" t="s">
        <v>5159</v>
      </c>
      <c r="O3884" s="37" t="s">
        <v>66</v>
      </c>
      <c r="P3884" s="37" t="s">
        <v>1308</v>
      </c>
      <c r="Q3884" t="s">
        <v>7422</v>
      </c>
      <c r="R3884" t="s">
        <v>5160</v>
      </c>
      <c r="S3884" s="38">
        <v>16400000</v>
      </c>
      <c r="T3884" s="37">
        <v>1</v>
      </c>
      <c r="U3884" s="37">
        <v>1</v>
      </c>
      <c r="V3884" t="str">
        <f t="shared" ref="V3884" si="5336">H3884</f>
        <v>COP</v>
      </c>
    </row>
    <row r="3885" spans="1:22" x14ac:dyDescent="0.2">
      <c r="A3885" t="str">
        <f t="shared" ref="A3885" si="5337">D3885&amp;F3885&amp;E3885</f>
        <v>Servicios fabricante- Microsoft Soporte PremierMicrosoft Soporte PremierARSM</v>
      </c>
      <c r="B3885" t="str">
        <f t="shared" ref="B3885" si="5338">E3885&amp;F3885</f>
        <v>ARSMMicrosoft Soporte Premier</v>
      </c>
      <c r="D3885" t="s">
        <v>5156</v>
      </c>
      <c r="E3885" t="s">
        <v>7424</v>
      </c>
      <c r="F3885" s="37" t="s">
        <v>7648</v>
      </c>
      <c r="G3885" s="18" t="str">
        <f t="shared" ref="G3885" si="5339">D3885</f>
        <v>Servicios fabricante- Microsoft Soporte Premier</v>
      </c>
      <c r="H3885" s="18" t="s">
        <v>119</v>
      </c>
      <c r="I3885" s="37" t="s">
        <v>67</v>
      </c>
      <c r="J3885" t="s">
        <v>7425</v>
      </c>
      <c r="K3885" t="s">
        <v>65</v>
      </c>
      <c r="L3885" t="s">
        <v>3940</v>
      </c>
      <c r="M3885" t="s">
        <v>65</v>
      </c>
      <c r="N3885" s="37" t="s">
        <v>5159</v>
      </c>
      <c r="O3885" s="37" t="s">
        <v>5171</v>
      </c>
      <c r="P3885" s="37" t="s">
        <v>1308</v>
      </c>
      <c r="Q3885" t="s">
        <v>7424</v>
      </c>
      <c r="R3885" t="s">
        <v>5160</v>
      </c>
      <c r="S3885" s="38">
        <v>32000000</v>
      </c>
      <c r="T3885" s="37">
        <v>1</v>
      </c>
      <c r="U3885" s="37">
        <v>1</v>
      </c>
      <c r="V3885" t="str">
        <f t="shared" ref="V3885" si="5340">H3885</f>
        <v>COP</v>
      </c>
    </row>
    <row r="3886" spans="1:22" x14ac:dyDescent="0.2">
      <c r="A3886" t="str">
        <f t="shared" ref="A3886" si="5341">D3886&amp;F3886&amp;E3886</f>
        <v>Servicios fabricante- Microsoft Soporte PremierMicrosoft Soporte PremierARSJ</v>
      </c>
      <c r="B3886" t="str">
        <f t="shared" ref="B3886" si="5342">E3886&amp;F3886</f>
        <v>ARSJMicrosoft Soporte Premier</v>
      </c>
      <c r="D3886" t="s">
        <v>5156</v>
      </c>
      <c r="E3886" t="s">
        <v>7426</v>
      </c>
      <c r="F3886" s="37" t="s">
        <v>7648</v>
      </c>
      <c r="G3886" s="18" t="str">
        <f t="shared" ref="G3886" si="5343">D3886</f>
        <v>Servicios fabricante- Microsoft Soporte Premier</v>
      </c>
      <c r="H3886" s="18" t="s">
        <v>119</v>
      </c>
      <c r="I3886" s="37" t="s">
        <v>67</v>
      </c>
      <c r="J3886" t="s">
        <v>7427</v>
      </c>
      <c r="K3886" t="s">
        <v>65</v>
      </c>
      <c r="L3886" t="s">
        <v>3940</v>
      </c>
      <c r="M3886" t="s">
        <v>65</v>
      </c>
      <c r="N3886" s="37" t="s">
        <v>5159</v>
      </c>
      <c r="O3886" s="37" t="s">
        <v>5171</v>
      </c>
      <c r="P3886" s="37" t="s">
        <v>1308</v>
      </c>
      <c r="Q3886" t="s">
        <v>7426</v>
      </c>
      <c r="R3886" t="s">
        <v>5160</v>
      </c>
      <c r="S3886" s="38">
        <v>32000000</v>
      </c>
      <c r="T3886" s="37">
        <v>1</v>
      </c>
      <c r="U3886" s="37">
        <v>1</v>
      </c>
      <c r="V3886" t="str">
        <f t="shared" ref="V3886" si="5344">H3886</f>
        <v>COP</v>
      </c>
    </row>
    <row r="3887" spans="1:22" x14ac:dyDescent="0.2">
      <c r="A3887" t="str">
        <f t="shared" ref="A3887" si="5345">D3887&amp;F3887&amp;E3887</f>
        <v>Servicios fabricante- Microsoft Soporte PremierMicrosoft Soporte PremierARSE</v>
      </c>
      <c r="B3887" t="str">
        <f t="shared" ref="B3887" si="5346">E3887&amp;F3887</f>
        <v>ARSEMicrosoft Soporte Premier</v>
      </c>
      <c r="D3887" t="s">
        <v>5156</v>
      </c>
      <c r="E3887" t="s">
        <v>7428</v>
      </c>
      <c r="F3887" s="37" t="s">
        <v>7648</v>
      </c>
      <c r="G3887" s="18" t="str">
        <f t="shared" ref="G3887" si="5347">D3887</f>
        <v>Servicios fabricante- Microsoft Soporte Premier</v>
      </c>
      <c r="H3887" s="18" t="s">
        <v>119</v>
      </c>
      <c r="I3887" s="37" t="s">
        <v>67</v>
      </c>
      <c r="J3887" t="s">
        <v>7429</v>
      </c>
      <c r="K3887" t="s">
        <v>65</v>
      </c>
      <c r="L3887" t="s">
        <v>3940</v>
      </c>
      <c r="M3887" t="s">
        <v>65</v>
      </c>
      <c r="N3887" s="37" t="s">
        <v>5159</v>
      </c>
      <c r="O3887" s="37" t="s">
        <v>5171</v>
      </c>
      <c r="P3887" s="37" t="s">
        <v>1308</v>
      </c>
      <c r="Q3887" t="s">
        <v>7428</v>
      </c>
      <c r="R3887" t="s">
        <v>5160</v>
      </c>
      <c r="S3887" s="38">
        <v>32000000</v>
      </c>
      <c r="T3887" s="37">
        <v>1</v>
      </c>
      <c r="U3887" s="37">
        <v>1</v>
      </c>
      <c r="V3887" t="str">
        <f t="shared" ref="V3887" si="5348">H3887</f>
        <v>COP</v>
      </c>
    </row>
    <row r="3888" spans="1:22" x14ac:dyDescent="0.2">
      <c r="A3888" t="str">
        <f t="shared" ref="A3888" si="5349">D3888&amp;F3888&amp;E3888</f>
        <v>Servicios fabricante- Microsoft Soporte PremierMicrosoft Soporte PremierARSASD</v>
      </c>
      <c r="B3888" t="str">
        <f t="shared" ref="B3888" si="5350">E3888&amp;F3888</f>
        <v>ARSASDMicrosoft Soporte Premier</v>
      </c>
      <c r="D3888" t="s">
        <v>5156</v>
      </c>
      <c r="E3888" t="s">
        <v>7430</v>
      </c>
      <c r="F3888" s="37" t="s">
        <v>7648</v>
      </c>
      <c r="G3888" s="18" t="str">
        <f t="shared" ref="G3888" si="5351">D3888</f>
        <v>Servicios fabricante- Microsoft Soporte Premier</v>
      </c>
      <c r="H3888" s="18" t="s">
        <v>119</v>
      </c>
      <c r="I3888" s="37" t="s">
        <v>67</v>
      </c>
      <c r="J3888" t="s">
        <v>7431</v>
      </c>
      <c r="K3888" t="s">
        <v>65</v>
      </c>
      <c r="L3888" t="s">
        <v>3940</v>
      </c>
      <c r="M3888" t="s">
        <v>65</v>
      </c>
      <c r="N3888" s="37" t="s">
        <v>5159</v>
      </c>
      <c r="O3888" s="37" t="s">
        <v>66</v>
      </c>
      <c r="P3888" s="37" t="s">
        <v>1308</v>
      </c>
      <c r="Q3888" t="s">
        <v>7430</v>
      </c>
      <c r="R3888" t="s">
        <v>5160</v>
      </c>
      <c r="S3888" s="38">
        <v>16400000</v>
      </c>
      <c r="T3888" s="37">
        <v>1</v>
      </c>
      <c r="U3888" s="37">
        <v>1</v>
      </c>
      <c r="V3888" t="str">
        <f t="shared" ref="V3888" si="5352">H3888</f>
        <v>COP</v>
      </c>
    </row>
    <row r="3889" spans="1:22" x14ac:dyDescent="0.2">
      <c r="A3889" t="str">
        <f t="shared" ref="A3889" si="5353">D3889&amp;F3889&amp;E3889</f>
        <v>Servicios fabricante- Microsoft Soporte PremierMicrosoft Soporte PremierARS9</v>
      </c>
      <c r="B3889" t="str">
        <f t="shared" ref="B3889" si="5354">E3889&amp;F3889</f>
        <v>ARS9Microsoft Soporte Premier</v>
      </c>
      <c r="D3889" t="s">
        <v>5156</v>
      </c>
      <c r="E3889" t="s">
        <v>7432</v>
      </c>
      <c r="F3889" s="37" t="s">
        <v>7648</v>
      </c>
      <c r="G3889" s="18" t="str">
        <f t="shared" ref="G3889" si="5355">D3889</f>
        <v>Servicios fabricante- Microsoft Soporte Premier</v>
      </c>
      <c r="H3889" s="18" t="s">
        <v>119</v>
      </c>
      <c r="I3889" s="37" t="s">
        <v>67</v>
      </c>
      <c r="J3889" t="s">
        <v>7433</v>
      </c>
      <c r="K3889" t="s">
        <v>65</v>
      </c>
      <c r="L3889" t="s">
        <v>3940</v>
      </c>
      <c r="M3889" t="s">
        <v>65</v>
      </c>
      <c r="N3889" s="37" t="s">
        <v>5159</v>
      </c>
      <c r="O3889" s="37" t="s">
        <v>66</v>
      </c>
      <c r="P3889" s="37" t="s">
        <v>1308</v>
      </c>
      <c r="Q3889" t="s">
        <v>7432</v>
      </c>
      <c r="R3889" t="s">
        <v>5160</v>
      </c>
      <c r="S3889" s="38">
        <v>16400000</v>
      </c>
      <c r="T3889" s="37">
        <v>1</v>
      </c>
      <c r="U3889" s="37">
        <v>1</v>
      </c>
      <c r="V3889" t="str">
        <f t="shared" ref="V3889" si="5356">H3889</f>
        <v>COP</v>
      </c>
    </row>
    <row r="3890" spans="1:22" x14ac:dyDescent="0.2">
      <c r="A3890" t="str">
        <f t="shared" ref="A3890" si="5357">D3890&amp;F3890&amp;E3890</f>
        <v>Servicios fabricante- Microsoft Soporte PremierMicrosoft Soporte PremierARS8</v>
      </c>
      <c r="B3890" t="str">
        <f t="shared" ref="B3890" si="5358">E3890&amp;F3890</f>
        <v>ARS8Microsoft Soporte Premier</v>
      </c>
      <c r="D3890" t="s">
        <v>5156</v>
      </c>
      <c r="E3890" t="s">
        <v>7434</v>
      </c>
      <c r="F3890" s="37" t="s">
        <v>7648</v>
      </c>
      <c r="G3890" s="18" t="str">
        <f t="shared" ref="G3890" si="5359">D3890</f>
        <v>Servicios fabricante- Microsoft Soporte Premier</v>
      </c>
      <c r="H3890" s="18" t="s">
        <v>119</v>
      </c>
      <c r="I3890" s="37" t="s">
        <v>67</v>
      </c>
      <c r="J3890" t="s">
        <v>7435</v>
      </c>
      <c r="K3890" t="s">
        <v>65</v>
      </c>
      <c r="L3890" t="s">
        <v>3940</v>
      </c>
      <c r="M3890" t="s">
        <v>65</v>
      </c>
      <c r="N3890" s="37" t="s">
        <v>5159</v>
      </c>
      <c r="O3890" s="37" t="s">
        <v>66</v>
      </c>
      <c r="P3890" s="37" t="s">
        <v>1308</v>
      </c>
      <c r="Q3890" t="s">
        <v>7434</v>
      </c>
      <c r="R3890" t="s">
        <v>5160</v>
      </c>
      <c r="S3890" s="38">
        <v>16400000</v>
      </c>
      <c r="T3890" s="37">
        <v>1</v>
      </c>
      <c r="U3890" s="37">
        <v>1</v>
      </c>
      <c r="V3890" t="str">
        <f t="shared" ref="V3890" si="5360">H3890</f>
        <v>COP</v>
      </c>
    </row>
    <row r="3891" spans="1:22" x14ac:dyDescent="0.2">
      <c r="A3891" t="str">
        <f t="shared" ref="A3891" si="5361">D3891&amp;F3891&amp;E3891</f>
        <v>Servicios fabricante- Microsoft Soporte PremierMicrosoft Soporte PremierARS7</v>
      </c>
      <c r="B3891" t="str">
        <f t="shared" ref="B3891" si="5362">E3891&amp;F3891</f>
        <v>ARS7Microsoft Soporte Premier</v>
      </c>
      <c r="D3891" t="s">
        <v>5156</v>
      </c>
      <c r="E3891" t="s">
        <v>7436</v>
      </c>
      <c r="F3891" s="37" t="s">
        <v>7648</v>
      </c>
      <c r="G3891" s="18" t="str">
        <f t="shared" ref="G3891" si="5363">D3891</f>
        <v>Servicios fabricante- Microsoft Soporte Premier</v>
      </c>
      <c r="H3891" s="18" t="s">
        <v>119</v>
      </c>
      <c r="I3891" s="37" t="s">
        <v>67</v>
      </c>
      <c r="J3891" t="s">
        <v>7437</v>
      </c>
      <c r="K3891" t="s">
        <v>65</v>
      </c>
      <c r="L3891" t="s">
        <v>3940</v>
      </c>
      <c r="M3891" t="s">
        <v>65</v>
      </c>
      <c r="N3891" s="37" t="s">
        <v>5159</v>
      </c>
      <c r="O3891" s="37" t="s">
        <v>66</v>
      </c>
      <c r="P3891" s="37" t="s">
        <v>1308</v>
      </c>
      <c r="Q3891" t="s">
        <v>7436</v>
      </c>
      <c r="R3891" t="s">
        <v>5160</v>
      </c>
      <c r="S3891" s="38">
        <v>32000000</v>
      </c>
      <c r="T3891" s="37">
        <v>1</v>
      </c>
      <c r="U3891" s="37">
        <v>1</v>
      </c>
      <c r="V3891" t="str">
        <f t="shared" ref="V3891" si="5364">H3891</f>
        <v>COP</v>
      </c>
    </row>
    <row r="3892" spans="1:22" x14ac:dyDescent="0.2">
      <c r="A3892" t="str">
        <f t="shared" ref="A3892" si="5365">D3892&amp;F3892&amp;E3892</f>
        <v>Servicios fabricante- Microsoft Soporte PremierMicrosoft Soporte PremierARS6</v>
      </c>
      <c r="B3892" t="str">
        <f t="shared" ref="B3892" si="5366">E3892&amp;F3892</f>
        <v>ARS6Microsoft Soporte Premier</v>
      </c>
      <c r="D3892" t="s">
        <v>5156</v>
      </c>
      <c r="E3892" t="s">
        <v>7438</v>
      </c>
      <c r="F3892" s="37" t="s">
        <v>7648</v>
      </c>
      <c r="G3892" s="18" t="str">
        <f t="shared" ref="G3892" si="5367">D3892</f>
        <v>Servicios fabricante- Microsoft Soporte Premier</v>
      </c>
      <c r="H3892" s="18" t="s">
        <v>119</v>
      </c>
      <c r="I3892" s="37" t="s">
        <v>67</v>
      </c>
      <c r="J3892" t="s">
        <v>7439</v>
      </c>
      <c r="K3892" t="s">
        <v>65</v>
      </c>
      <c r="L3892" t="s">
        <v>3940</v>
      </c>
      <c r="M3892" t="s">
        <v>65</v>
      </c>
      <c r="N3892" s="37" t="s">
        <v>5159</v>
      </c>
      <c r="O3892" s="37" t="s">
        <v>66</v>
      </c>
      <c r="P3892" s="37" t="s">
        <v>1308</v>
      </c>
      <c r="Q3892" t="s">
        <v>7438</v>
      </c>
      <c r="R3892" t="s">
        <v>5160</v>
      </c>
      <c r="S3892" s="38">
        <v>32000000</v>
      </c>
      <c r="T3892" s="37">
        <v>1</v>
      </c>
      <c r="U3892" s="37">
        <v>1</v>
      </c>
      <c r="V3892" t="str">
        <f t="shared" ref="V3892" si="5368">H3892</f>
        <v>COP</v>
      </c>
    </row>
    <row r="3893" spans="1:22" x14ac:dyDescent="0.2">
      <c r="A3893" t="str">
        <f t="shared" ref="A3893" si="5369">D3893&amp;F3893&amp;E3893</f>
        <v>Servicios fabricante- Microsoft Soporte PremierMicrosoft Soporte PremierARS5</v>
      </c>
      <c r="B3893" t="str">
        <f t="shared" ref="B3893" si="5370">E3893&amp;F3893</f>
        <v>ARS5Microsoft Soporte Premier</v>
      </c>
      <c r="D3893" t="s">
        <v>5156</v>
      </c>
      <c r="E3893" t="s">
        <v>7440</v>
      </c>
      <c r="F3893" s="37" t="s">
        <v>7648</v>
      </c>
      <c r="G3893" s="18" t="str">
        <f t="shared" ref="G3893" si="5371">D3893</f>
        <v>Servicios fabricante- Microsoft Soporte Premier</v>
      </c>
      <c r="H3893" s="18" t="s">
        <v>119</v>
      </c>
      <c r="I3893" s="37" t="s">
        <v>67</v>
      </c>
      <c r="J3893" t="s">
        <v>7441</v>
      </c>
      <c r="K3893" t="s">
        <v>65</v>
      </c>
      <c r="L3893" t="s">
        <v>3940</v>
      </c>
      <c r="M3893" t="s">
        <v>65</v>
      </c>
      <c r="N3893" s="37" t="s">
        <v>5159</v>
      </c>
      <c r="O3893" s="37" t="s">
        <v>66</v>
      </c>
      <c r="P3893" s="37" t="s">
        <v>1308</v>
      </c>
      <c r="Q3893" t="s">
        <v>7440</v>
      </c>
      <c r="R3893" t="s">
        <v>5160</v>
      </c>
      <c r="S3893" s="38">
        <v>32000000</v>
      </c>
      <c r="T3893" s="37">
        <v>1</v>
      </c>
      <c r="U3893" s="37">
        <v>1</v>
      </c>
      <c r="V3893" t="str">
        <f t="shared" ref="V3893" si="5372">H3893</f>
        <v>COP</v>
      </c>
    </row>
    <row r="3894" spans="1:22" x14ac:dyDescent="0.2">
      <c r="A3894" t="str">
        <f t="shared" ref="A3894" si="5373">D3894&amp;F3894&amp;E3894</f>
        <v>Servicios fabricante- Microsoft Soporte PremierMicrosoft Soporte PremierARS4</v>
      </c>
      <c r="B3894" t="str">
        <f t="shared" ref="B3894" si="5374">E3894&amp;F3894</f>
        <v>ARS4Microsoft Soporte Premier</v>
      </c>
      <c r="D3894" t="s">
        <v>5156</v>
      </c>
      <c r="E3894" t="s">
        <v>7442</v>
      </c>
      <c r="F3894" s="37" t="s">
        <v>7648</v>
      </c>
      <c r="G3894" s="18" t="str">
        <f t="shared" ref="G3894" si="5375">D3894</f>
        <v>Servicios fabricante- Microsoft Soporte Premier</v>
      </c>
      <c r="H3894" s="18" t="s">
        <v>119</v>
      </c>
      <c r="I3894" s="37" t="s">
        <v>67</v>
      </c>
      <c r="J3894" t="s">
        <v>7443</v>
      </c>
      <c r="K3894" t="s">
        <v>65</v>
      </c>
      <c r="L3894" t="s">
        <v>3940</v>
      </c>
      <c r="M3894" t="s">
        <v>65</v>
      </c>
      <c r="N3894" s="37" t="s">
        <v>5159</v>
      </c>
      <c r="O3894" s="37" t="s">
        <v>66</v>
      </c>
      <c r="P3894" s="37" t="s">
        <v>1308</v>
      </c>
      <c r="Q3894" t="s">
        <v>7442</v>
      </c>
      <c r="R3894" t="s">
        <v>5160</v>
      </c>
      <c r="S3894" s="38">
        <v>16400000</v>
      </c>
      <c r="T3894" s="37">
        <v>1</v>
      </c>
      <c r="U3894" s="37">
        <v>1</v>
      </c>
      <c r="V3894" t="str">
        <f t="shared" ref="V3894" si="5376">H3894</f>
        <v>COP</v>
      </c>
    </row>
    <row r="3895" spans="1:22" x14ac:dyDescent="0.2">
      <c r="A3895" t="str">
        <f t="shared" ref="A3895" si="5377">D3895&amp;F3895&amp;E3895</f>
        <v>Servicios fabricante- Microsoft Soporte PremierMicrosoft Soporte PremierARS3</v>
      </c>
      <c r="B3895" t="str">
        <f t="shared" ref="B3895" si="5378">E3895&amp;F3895</f>
        <v>ARS3Microsoft Soporte Premier</v>
      </c>
      <c r="D3895" t="s">
        <v>5156</v>
      </c>
      <c r="E3895" t="s">
        <v>7444</v>
      </c>
      <c r="F3895" s="37" t="s">
        <v>7648</v>
      </c>
      <c r="G3895" s="18" t="str">
        <f t="shared" ref="G3895" si="5379">D3895</f>
        <v>Servicios fabricante- Microsoft Soporte Premier</v>
      </c>
      <c r="H3895" s="18" t="s">
        <v>119</v>
      </c>
      <c r="I3895" s="37" t="s">
        <v>67</v>
      </c>
      <c r="J3895" t="s">
        <v>7445</v>
      </c>
      <c r="K3895" t="s">
        <v>65</v>
      </c>
      <c r="L3895" t="s">
        <v>3940</v>
      </c>
      <c r="M3895" t="s">
        <v>65</v>
      </c>
      <c r="N3895" s="37" t="s">
        <v>5159</v>
      </c>
      <c r="O3895" s="37" t="s">
        <v>66</v>
      </c>
      <c r="P3895" s="37" t="s">
        <v>1308</v>
      </c>
      <c r="Q3895" t="s">
        <v>7444</v>
      </c>
      <c r="R3895" t="s">
        <v>5160</v>
      </c>
      <c r="S3895" s="38">
        <v>16400000</v>
      </c>
      <c r="T3895" s="37">
        <v>1</v>
      </c>
      <c r="U3895" s="37">
        <v>1</v>
      </c>
      <c r="V3895" t="str">
        <f t="shared" ref="V3895" si="5380">H3895</f>
        <v>COP</v>
      </c>
    </row>
    <row r="3896" spans="1:22" x14ac:dyDescent="0.2">
      <c r="A3896" t="str">
        <f t="shared" ref="A3896" si="5381">D3896&amp;F3896&amp;E3896</f>
        <v>Servicios fabricante- Microsoft Soporte PremierMicrosoft Soporte PremierARS20</v>
      </c>
      <c r="B3896" t="str">
        <f t="shared" ref="B3896" si="5382">E3896&amp;F3896</f>
        <v>ARS20Microsoft Soporte Premier</v>
      </c>
      <c r="D3896" t="s">
        <v>5156</v>
      </c>
      <c r="E3896" t="s">
        <v>7446</v>
      </c>
      <c r="F3896" s="37" t="s">
        <v>7648</v>
      </c>
      <c r="G3896" s="18" t="str">
        <f t="shared" ref="G3896" si="5383">D3896</f>
        <v>Servicios fabricante- Microsoft Soporte Premier</v>
      </c>
      <c r="H3896" s="18" t="s">
        <v>119</v>
      </c>
      <c r="I3896" s="37" t="s">
        <v>67</v>
      </c>
      <c r="J3896" t="s">
        <v>7447</v>
      </c>
      <c r="K3896" t="s">
        <v>65</v>
      </c>
      <c r="L3896" t="s">
        <v>3940</v>
      </c>
      <c r="M3896" t="s">
        <v>65</v>
      </c>
      <c r="N3896" s="37" t="s">
        <v>5159</v>
      </c>
      <c r="O3896" s="37" t="s">
        <v>66</v>
      </c>
      <c r="P3896" s="37" t="s">
        <v>1308</v>
      </c>
      <c r="Q3896" t="s">
        <v>7446</v>
      </c>
      <c r="R3896" t="s">
        <v>5160</v>
      </c>
      <c r="S3896" s="38">
        <v>32000000</v>
      </c>
      <c r="T3896" s="37">
        <v>1</v>
      </c>
      <c r="U3896" s="37">
        <v>1</v>
      </c>
      <c r="V3896" t="str">
        <f t="shared" ref="V3896" si="5384">H3896</f>
        <v>COP</v>
      </c>
    </row>
    <row r="3897" spans="1:22" x14ac:dyDescent="0.2">
      <c r="A3897" t="str">
        <f t="shared" ref="A3897" si="5385">D3897&amp;F3897&amp;E3897</f>
        <v>Servicios fabricante- Microsoft Soporte PremierMicrosoft Soporte PremierARS2</v>
      </c>
      <c r="B3897" t="str">
        <f t="shared" ref="B3897" si="5386">E3897&amp;F3897</f>
        <v>ARS2Microsoft Soporte Premier</v>
      </c>
      <c r="D3897" t="s">
        <v>5156</v>
      </c>
      <c r="E3897" t="s">
        <v>7448</v>
      </c>
      <c r="F3897" s="37" t="s">
        <v>7648</v>
      </c>
      <c r="G3897" s="18" t="str">
        <f t="shared" ref="G3897" si="5387">D3897</f>
        <v>Servicios fabricante- Microsoft Soporte Premier</v>
      </c>
      <c r="H3897" s="18" t="s">
        <v>119</v>
      </c>
      <c r="I3897" s="37" t="s">
        <v>67</v>
      </c>
      <c r="J3897" t="s">
        <v>7449</v>
      </c>
      <c r="K3897" t="s">
        <v>65</v>
      </c>
      <c r="L3897" t="s">
        <v>3940</v>
      </c>
      <c r="M3897" t="s">
        <v>65</v>
      </c>
      <c r="N3897" s="37" t="s">
        <v>5159</v>
      </c>
      <c r="O3897" s="37" t="s">
        <v>66</v>
      </c>
      <c r="P3897" s="37" t="s">
        <v>1308</v>
      </c>
      <c r="Q3897" t="s">
        <v>7448</v>
      </c>
      <c r="R3897" t="s">
        <v>5160</v>
      </c>
      <c r="S3897" s="38">
        <v>16400000</v>
      </c>
      <c r="T3897" s="37">
        <v>1</v>
      </c>
      <c r="U3897" s="37">
        <v>1</v>
      </c>
      <c r="V3897" t="str">
        <f t="shared" ref="V3897" si="5388">H3897</f>
        <v>COP</v>
      </c>
    </row>
    <row r="3898" spans="1:22" x14ac:dyDescent="0.2">
      <c r="A3898" t="str">
        <f t="shared" ref="A3898" si="5389">D3898&amp;F3898&amp;E3898</f>
        <v>Servicios fabricante- Microsoft Soporte PremierMicrosoft Soporte PremierARS19</v>
      </c>
      <c r="B3898" t="str">
        <f t="shared" ref="B3898" si="5390">E3898&amp;F3898</f>
        <v>ARS19Microsoft Soporte Premier</v>
      </c>
      <c r="D3898" t="s">
        <v>5156</v>
      </c>
      <c r="E3898" t="s">
        <v>7450</v>
      </c>
      <c r="F3898" s="37" t="s">
        <v>7648</v>
      </c>
      <c r="G3898" s="18" t="str">
        <f t="shared" ref="G3898" si="5391">D3898</f>
        <v>Servicios fabricante- Microsoft Soporte Premier</v>
      </c>
      <c r="H3898" s="18" t="s">
        <v>119</v>
      </c>
      <c r="I3898" s="37" t="s">
        <v>67</v>
      </c>
      <c r="J3898" t="s">
        <v>7451</v>
      </c>
      <c r="K3898" t="s">
        <v>65</v>
      </c>
      <c r="L3898" t="s">
        <v>3940</v>
      </c>
      <c r="M3898" t="s">
        <v>65</v>
      </c>
      <c r="N3898" s="37" t="s">
        <v>5159</v>
      </c>
      <c r="O3898" s="37" t="s">
        <v>66</v>
      </c>
      <c r="P3898" s="37" t="s">
        <v>1308</v>
      </c>
      <c r="Q3898" t="s">
        <v>7450</v>
      </c>
      <c r="R3898" t="s">
        <v>5160</v>
      </c>
      <c r="S3898" s="38">
        <v>13600000</v>
      </c>
      <c r="T3898" s="37">
        <v>1</v>
      </c>
      <c r="U3898" s="37">
        <v>1</v>
      </c>
      <c r="V3898" t="str">
        <f t="shared" ref="V3898" si="5392">H3898</f>
        <v>COP</v>
      </c>
    </row>
    <row r="3899" spans="1:22" x14ac:dyDescent="0.2">
      <c r="A3899" t="str">
        <f t="shared" ref="A3899" si="5393">D3899&amp;F3899&amp;E3899</f>
        <v>Servicios fabricante- Microsoft Soporte PremierMicrosoft Soporte PremierARS18</v>
      </c>
      <c r="B3899" t="str">
        <f t="shared" ref="B3899" si="5394">E3899&amp;F3899</f>
        <v>ARS18Microsoft Soporte Premier</v>
      </c>
      <c r="D3899" t="s">
        <v>5156</v>
      </c>
      <c r="E3899" t="s">
        <v>7452</v>
      </c>
      <c r="F3899" s="37" t="s">
        <v>7648</v>
      </c>
      <c r="G3899" s="18" t="str">
        <f t="shared" ref="G3899" si="5395">D3899</f>
        <v>Servicios fabricante- Microsoft Soporte Premier</v>
      </c>
      <c r="H3899" s="18" t="s">
        <v>119</v>
      </c>
      <c r="I3899" s="37" t="s">
        <v>67</v>
      </c>
      <c r="J3899" t="s">
        <v>7453</v>
      </c>
      <c r="K3899" t="s">
        <v>65</v>
      </c>
      <c r="L3899" t="s">
        <v>3940</v>
      </c>
      <c r="M3899" t="s">
        <v>65</v>
      </c>
      <c r="N3899" s="37" t="s">
        <v>5159</v>
      </c>
      <c r="O3899" s="37" t="s">
        <v>66</v>
      </c>
      <c r="P3899" s="37" t="s">
        <v>1308</v>
      </c>
      <c r="Q3899" t="s">
        <v>7452</v>
      </c>
      <c r="R3899" t="s">
        <v>5160</v>
      </c>
      <c r="S3899" s="38">
        <v>48000000</v>
      </c>
      <c r="T3899" s="37">
        <v>1</v>
      </c>
      <c r="U3899" s="37">
        <v>1</v>
      </c>
      <c r="V3899" t="str">
        <f t="shared" ref="V3899" si="5396">H3899</f>
        <v>COP</v>
      </c>
    </row>
    <row r="3900" spans="1:22" x14ac:dyDescent="0.2">
      <c r="A3900" t="str">
        <f t="shared" ref="A3900" si="5397">D3900&amp;F3900&amp;E3900</f>
        <v>Servicios fabricante- Microsoft Soporte PremierMicrosoft Soporte PremierARS17</v>
      </c>
      <c r="B3900" t="str">
        <f t="shared" ref="B3900" si="5398">E3900&amp;F3900</f>
        <v>ARS17Microsoft Soporte Premier</v>
      </c>
      <c r="D3900" t="s">
        <v>5156</v>
      </c>
      <c r="E3900" t="s">
        <v>7454</v>
      </c>
      <c r="F3900" s="37" t="s">
        <v>7648</v>
      </c>
      <c r="G3900" s="18" t="str">
        <f t="shared" ref="G3900" si="5399">D3900</f>
        <v>Servicios fabricante- Microsoft Soporte Premier</v>
      </c>
      <c r="H3900" s="18" t="s">
        <v>119</v>
      </c>
      <c r="I3900" s="37" t="s">
        <v>67</v>
      </c>
      <c r="J3900" t="s">
        <v>7455</v>
      </c>
      <c r="K3900" t="s">
        <v>65</v>
      </c>
      <c r="L3900" t="s">
        <v>3940</v>
      </c>
      <c r="M3900" t="s">
        <v>65</v>
      </c>
      <c r="N3900" s="37" t="s">
        <v>5159</v>
      </c>
      <c r="O3900" s="37" t="s">
        <v>66</v>
      </c>
      <c r="P3900" s="37" t="s">
        <v>1308</v>
      </c>
      <c r="Q3900" t="s">
        <v>7454</v>
      </c>
      <c r="R3900" t="s">
        <v>5160</v>
      </c>
      <c r="S3900" s="38">
        <v>32000000</v>
      </c>
      <c r="T3900" s="37">
        <v>1</v>
      </c>
      <c r="U3900" s="37">
        <v>1</v>
      </c>
      <c r="V3900" t="str">
        <f t="shared" ref="V3900" si="5400">H3900</f>
        <v>COP</v>
      </c>
    </row>
    <row r="3901" spans="1:22" x14ac:dyDescent="0.2">
      <c r="A3901" t="str">
        <f t="shared" ref="A3901" si="5401">D3901&amp;F3901&amp;E3901</f>
        <v>Servicios fabricante- Microsoft Soporte PremierMicrosoft Soporte PremierARS16</v>
      </c>
      <c r="B3901" t="str">
        <f t="shared" ref="B3901" si="5402">E3901&amp;F3901</f>
        <v>ARS16Microsoft Soporte Premier</v>
      </c>
      <c r="D3901" t="s">
        <v>5156</v>
      </c>
      <c r="E3901" t="s">
        <v>7456</v>
      </c>
      <c r="F3901" s="37" t="s">
        <v>7648</v>
      </c>
      <c r="G3901" s="18" t="str">
        <f t="shared" ref="G3901" si="5403">D3901</f>
        <v>Servicios fabricante- Microsoft Soporte Premier</v>
      </c>
      <c r="H3901" s="18" t="s">
        <v>119</v>
      </c>
      <c r="I3901" s="37" t="s">
        <v>67</v>
      </c>
      <c r="J3901" t="s">
        <v>7457</v>
      </c>
      <c r="K3901" t="s">
        <v>65</v>
      </c>
      <c r="L3901" t="s">
        <v>3940</v>
      </c>
      <c r="M3901" t="s">
        <v>65</v>
      </c>
      <c r="N3901" s="37" t="s">
        <v>5159</v>
      </c>
      <c r="O3901" s="37" t="s">
        <v>66</v>
      </c>
      <c r="P3901" s="37" t="s">
        <v>1308</v>
      </c>
      <c r="Q3901" t="s">
        <v>7456</v>
      </c>
      <c r="R3901" t="s">
        <v>5160</v>
      </c>
      <c r="S3901" s="38">
        <v>32000000</v>
      </c>
      <c r="T3901" s="37">
        <v>1</v>
      </c>
      <c r="U3901" s="37">
        <v>1</v>
      </c>
      <c r="V3901" t="str">
        <f t="shared" ref="V3901" si="5404">H3901</f>
        <v>COP</v>
      </c>
    </row>
    <row r="3902" spans="1:22" x14ac:dyDescent="0.2">
      <c r="A3902" t="str">
        <f t="shared" ref="A3902" si="5405">D3902&amp;F3902&amp;E3902</f>
        <v>Servicios fabricante- Microsoft Soporte PremierMicrosoft Soporte PremierARS15</v>
      </c>
      <c r="B3902" t="str">
        <f t="shared" ref="B3902" si="5406">E3902&amp;F3902</f>
        <v>ARS15Microsoft Soporte Premier</v>
      </c>
      <c r="D3902" t="s">
        <v>5156</v>
      </c>
      <c r="E3902" t="s">
        <v>7458</v>
      </c>
      <c r="F3902" s="37" t="s">
        <v>7648</v>
      </c>
      <c r="G3902" s="18" t="str">
        <f t="shared" ref="G3902" si="5407">D3902</f>
        <v>Servicios fabricante- Microsoft Soporte Premier</v>
      </c>
      <c r="H3902" s="18" t="s">
        <v>119</v>
      </c>
      <c r="I3902" s="37" t="s">
        <v>67</v>
      </c>
      <c r="J3902" t="s">
        <v>7459</v>
      </c>
      <c r="K3902" t="s">
        <v>65</v>
      </c>
      <c r="L3902" t="s">
        <v>3940</v>
      </c>
      <c r="M3902" t="s">
        <v>65</v>
      </c>
      <c r="N3902" s="37" t="s">
        <v>5159</v>
      </c>
      <c r="O3902" s="37" t="s">
        <v>66</v>
      </c>
      <c r="P3902" s="37" t="s">
        <v>1308</v>
      </c>
      <c r="Q3902" t="s">
        <v>7458</v>
      </c>
      <c r="R3902" t="s">
        <v>5160</v>
      </c>
      <c r="S3902" s="38">
        <v>13600000</v>
      </c>
      <c r="T3902" s="37">
        <v>1</v>
      </c>
      <c r="U3902" s="37">
        <v>1</v>
      </c>
      <c r="V3902" t="str">
        <f t="shared" ref="V3902" si="5408">H3902</f>
        <v>COP</v>
      </c>
    </row>
    <row r="3903" spans="1:22" x14ac:dyDescent="0.2">
      <c r="A3903" t="str">
        <f t="shared" ref="A3903" si="5409">D3903&amp;F3903&amp;E3903</f>
        <v>Servicios fabricante- Microsoft Soporte PremierMicrosoft Soporte PremierARS14</v>
      </c>
      <c r="B3903" t="str">
        <f t="shared" ref="B3903" si="5410">E3903&amp;F3903</f>
        <v>ARS14Microsoft Soporte Premier</v>
      </c>
      <c r="D3903" t="s">
        <v>5156</v>
      </c>
      <c r="E3903" t="s">
        <v>7460</v>
      </c>
      <c r="F3903" s="37" t="s">
        <v>7648</v>
      </c>
      <c r="G3903" s="18" t="str">
        <f t="shared" ref="G3903" si="5411">D3903</f>
        <v>Servicios fabricante- Microsoft Soporte Premier</v>
      </c>
      <c r="H3903" s="18" t="s">
        <v>119</v>
      </c>
      <c r="I3903" s="37" t="s">
        <v>67</v>
      </c>
      <c r="J3903" t="s">
        <v>7461</v>
      </c>
      <c r="K3903" t="s">
        <v>65</v>
      </c>
      <c r="L3903" t="s">
        <v>3940</v>
      </c>
      <c r="M3903" t="s">
        <v>65</v>
      </c>
      <c r="N3903" s="37" t="s">
        <v>5159</v>
      </c>
      <c r="O3903" s="37" t="s">
        <v>66</v>
      </c>
      <c r="P3903" s="37" t="s">
        <v>1308</v>
      </c>
      <c r="Q3903" t="s">
        <v>7460</v>
      </c>
      <c r="R3903" t="s">
        <v>5160</v>
      </c>
      <c r="S3903" s="38">
        <v>32000000</v>
      </c>
      <c r="T3903" s="37">
        <v>1</v>
      </c>
      <c r="U3903" s="37">
        <v>1</v>
      </c>
      <c r="V3903" t="str">
        <f t="shared" ref="V3903" si="5412">H3903</f>
        <v>COP</v>
      </c>
    </row>
    <row r="3904" spans="1:22" x14ac:dyDescent="0.2">
      <c r="A3904" t="str">
        <f t="shared" ref="A3904" si="5413">D3904&amp;F3904&amp;E3904</f>
        <v>Servicios fabricante- Microsoft Soporte PremierMicrosoft Soporte PremierARS13</v>
      </c>
      <c r="B3904" t="str">
        <f t="shared" ref="B3904" si="5414">E3904&amp;F3904</f>
        <v>ARS13Microsoft Soporte Premier</v>
      </c>
      <c r="D3904" t="s">
        <v>5156</v>
      </c>
      <c r="E3904" t="s">
        <v>7462</v>
      </c>
      <c r="F3904" s="37" t="s">
        <v>7648</v>
      </c>
      <c r="G3904" s="18" t="str">
        <f t="shared" ref="G3904" si="5415">D3904</f>
        <v>Servicios fabricante- Microsoft Soporte Premier</v>
      </c>
      <c r="H3904" s="18" t="s">
        <v>119</v>
      </c>
      <c r="I3904" s="37" t="s">
        <v>67</v>
      </c>
      <c r="J3904" t="s">
        <v>7463</v>
      </c>
      <c r="K3904" t="s">
        <v>65</v>
      </c>
      <c r="L3904" t="s">
        <v>3940</v>
      </c>
      <c r="M3904" t="s">
        <v>65</v>
      </c>
      <c r="N3904" s="37" t="s">
        <v>5159</v>
      </c>
      <c r="O3904" s="37" t="s">
        <v>66</v>
      </c>
      <c r="P3904" s="37" t="s">
        <v>1308</v>
      </c>
      <c r="Q3904" t="s">
        <v>7462</v>
      </c>
      <c r="R3904" t="s">
        <v>5160</v>
      </c>
      <c r="S3904" s="38">
        <v>48000000</v>
      </c>
      <c r="T3904" s="37">
        <v>1</v>
      </c>
      <c r="U3904" s="37">
        <v>1</v>
      </c>
      <c r="V3904" t="str">
        <f t="shared" ref="V3904" si="5416">H3904</f>
        <v>COP</v>
      </c>
    </row>
    <row r="3905" spans="1:22" x14ac:dyDescent="0.2">
      <c r="A3905" t="str">
        <f t="shared" ref="A3905" si="5417">D3905&amp;F3905&amp;E3905</f>
        <v>Servicios fabricante- Microsoft Soporte PremierMicrosoft Soporte PremierARS12</v>
      </c>
      <c r="B3905" t="str">
        <f t="shared" ref="B3905" si="5418">E3905&amp;F3905</f>
        <v>ARS12Microsoft Soporte Premier</v>
      </c>
      <c r="D3905" t="s">
        <v>5156</v>
      </c>
      <c r="E3905" t="s">
        <v>7464</v>
      </c>
      <c r="F3905" s="37" t="s">
        <v>7648</v>
      </c>
      <c r="G3905" s="18" t="str">
        <f t="shared" ref="G3905" si="5419">D3905</f>
        <v>Servicios fabricante- Microsoft Soporte Premier</v>
      </c>
      <c r="H3905" s="18" t="s">
        <v>119</v>
      </c>
      <c r="I3905" s="37" t="s">
        <v>67</v>
      </c>
      <c r="J3905" t="s">
        <v>7465</v>
      </c>
      <c r="K3905" t="s">
        <v>65</v>
      </c>
      <c r="L3905" t="s">
        <v>3940</v>
      </c>
      <c r="M3905" t="s">
        <v>65</v>
      </c>
      <c r="N3905" s="37" t="s">
        <v>5159</v>
      </c>
      <c r="O3905" s="37" t="s">
        <v>66</v>
      </c>
      <c r="P3905" s="37" t="s">
        <v>1308</v>
      </c>
      <c r="Q3905" t="s">
        <v>7464</v>
      </c>
      <c r="R3905" t="s">
        <v>5160</v>
      </c>
      <c r="S3905" s="38">
        <v>32000000</v>
      </c>
      <c r="T3905" s="37">
        <v>1</v>
      </c>
      <c r="U3905" s="37">
        <v>1</v>
      </c>
      <c r="V3905" t="str">
        <f t="shared" ref="V3905" si="5420">H3905</f>
        <v>COP</v>
      </c>
    </row>
    <row r="3906" spans="1:22" x14ac:dyDescent="0.2">
      <c r="A3906" t="str">
        <f t="shared" ref="A3906" si="5421">D3906&amp;F3906&amp;E3906</f>
        <v>Servicios fabricante- Microsoft Soporte PremierMicrosoft Soporte PremierARS11</v>
      </c>
      <c r="B3906" t="str">
        <f t="shared" ref="B3906" si="5422">E3906&amp;F3906</f>
        <v>ARS11Microsoft Soporte Premier</v>
      </c>
      <c r="D3906" t="s">
        <v>5156</v>
      </c>
      <c r="E3906" t="s">
        <v>7466</v>
      </c>
      <c r="F3906" s="37" t="s">
        <v>7648</v>
      </c>
      <c r="G3906" s="18" t="str">
        <f t="shared" ref="G3906" si="5423">D3906</f>
        <v>Servicios fabricante- Microsoft Soporte Premier</v>
      </c>
      <c r="H3906" s="18" t="s">
        <v>119</v>
      </c>
      <c r="I3906" s="37" t="s">
        <v>67</v>
      </c>
      <c r="J3906" t="s">
        <v>7467</v>
      </c>
      <c r="K3906" t="s">
        <v>65</v>
      </c>
      <c r="L3906" t="s">
        <v>3940</v>
      </c>
      <c r="M3906" t="s">
        <v>65</v>
      </c>
      <c r="N3906" s="37" t="s">
        <v>5159</v>
      </c>
      <c r="O3906" s="37" t="s">
        <v>66</v>
      </c>
      <c r="P3906" s="37" t="s">
        <v>1308</v>
      </c>
      <c r="Q3906" t="s">
        <v>7466</v>
      </c>
      <c r="R3906" t="s">
        <v>5160</v>
      </c>
      <c r="S3906" s="38">
        <v>32000000</v>
      </c>
      <c r="T3906" s="37">
        <v>1</v>
      </c>
      <c r="U3906" s="37">
        <v>1</v>
      </c>
      <c r="V3906" t="str">
        <f t="shared" ref="V3906" si="5424">H3906</f>
        <v>COP</v>
      </c>
    </row>
    <row r="3907" spans="1:22" x14ac:dyDescent="0.2">
      <c r="A3907" t="str">
        <f t="shared" ref="A3907" si="5425">D3907&amp;F3907&amp;E3907</f>
        <v>Servicios fabricante- Microsoft Soporte PremierMicrosoft Soporte PremierARS10</v>
      </c>
      <c r="B3907" t="str">
        <f t="shared" ref="B3907" si="5426">E3907&amp;F3907</f>
        <v>ARS10Microsoft Soporte Premier</v>
      </c>
      <c r="D3907" t="s">
        <v>5156</v>
      </c>
      <c r="E3907" t="s">
        <v>7468</v>
      </c>
      <c r="F3907" s="37" t="s">
        <v>7648</v>
      </c>
      <c r="G3907" s="18" t="str">
        <f t="shared" ref="G3907" si="5427">D3907</f>
        <v>Servicios fabricante- Microsoft Soporte Premier</v>
      </c>
      <c r="H3907" s="18" t="s">
        <v>119</v>
      </c>
      <c r="I3907" s="37" t="s">
        <v>67</v>
      </c>
      <c r="J3907" t="s">
        <v>7469</v>
      </c>
      <c r="K3907" t="s">
        <v>65</v>
      </c>
      <c r="L3907" t="s">
        <v>3940</v>
      </c>
      <c r="M3907" t="s">
        <v>65</v>
      </c>
      <c r="N3907" s="37" t="s">
        <v>5159</v>
      </c>
      <c r="O3907" s="37" t="s">
        <v>66</v>
      </c>
      <c r="P3907" s="37" t="s">
        <v>1308</v>
      </c>
      <c r="Q3907" t="s">
        <v>7468</v>
      </c>
      <c r="R3907" t="s">
        <v>5160</v>
      </c>
      <c r="S3907" s="38">
        <v>16400000</v>
      </c>
      <c r="T3907" s="37">
        <v>1</v>
      </c>
      <c r="U3907" s="37">
        <v>1</v>
      </c>
      <c r="V3907" t="str">
        <f t="shared" ref="V3907" si="5428">H3907</f>
        <v>COP</v>
      </c>
    </row>
    <row r="3908" spans="1:22" x14ac:dyDescent="0.2">
      <c r="A3908" t="str">
        <f t="shared" ref="A3908" si="5429">D3908&amp;F3908&amp;E3908</f>
        <v>Servicios fabricante- Microsoft Soporte PremierMicrosoft Soporte PremierARS1</v>
      </c>
      <c r="B3908" t="str">
        <f t="shared" ref="B3908" si="5430">E3908&amp;F3908</f>
        <v>ARS1Microsoft Soporte Premier</v>
      </c>
      <c r="D3908" t="s">
        <v>5156</v>
      </c>
      <c r="E3908" t="s">
        <v>7470</v>
      </c>
      <c r="F3908" s="37" t="s">
        <v>7648</v>
      </c>
      <c r="G3908" s="18" t="str">
        <f t="shared" ref="G3908" si="5431">D3908</f>
        <v>Servicios fabricante- Microsoft Soporte Premier</v>
      </c>
      <c r="H3908" s="18" t="s">
        <v>119</v>
      </c>
      <c r="I3908" s="37" t="s">
        <v>67</v>
      </c>
      <c r="J3908" t="s">
        <v>7471</v>
      </c>
      <c r="K3908" t="s">
        <v>65</v>
      </c>
      <c r="L3908" t="s">
        <v>3940</v>
      </c>
      <c r="M3908" t="s">
        <v>65</v>
      </c>
      <c r="N3908" s="37" t="s">
        <v>5159</v>
      </c>
      <c r="O3908" s="37" t="s">
        <v>66</v>
      </c>
      <c r="P3908" s="37" t="s">
        <v>1308</v>
      </c>
      <c r="Q3908" t="s">
        <v>7470</v>
      </c>
      <c r="R3908" t="s">
        <v>5160</v>
      </c>
      <c r="S3908" s="38">
        <v>32000000</v>
      </c>
      <c r="T3908" s="37">
        <v>1</v>
      </c>
      <c r="U3908" s="37">
        <v>1</v>
      </c>
      <c r="V3908" t="str">
        <f t="shared" ref="V3908" si="5432">H3908</f>
        <v>COP</v>
      </c>
    </row>
    <row r="3909" spans="1:22" x14ac:dyDescent="0.2">
      <c r="A3909" t="str">
        <f t="shared" ref="A3909" si="5433">D3909&amp;F3909&amp;E3909</f>
        <v>Servicios fabricante- Microsoft Soporte PremierMicrosoft Soporte PremierARAWV</v>
      </c>
      <c r="B3909" t="str">
        <f t="shared" ref="B3909" si="5434">E3909&amp;F3909</f>
        <v>ARAWVMicrosoft Soporte Premier</v>
      </c>
      <c r="D3909" t="s">
        <v>5156</v>
      </c>
      <c r="E3909" t="s">
        <v>7472</v>
      </c>
      <c r="F3909" s="37" t="s">
        <v>7648</v>
      </c>
      <c r="G3909" s="18" t="str">
        <f t="shared" ref="G3909" si="5435">D3909</f>
        <v>Servicios fabricante- Microsoft Soporte Premier</v>
      </c>
      <c r="H3909" s="18" t="s">
        <v>119</v>
      </c>
      <c r="I3909" s="37" t="s">
        <v>67</v>
      </c>
      <c r="J3909" t="s">
        <v>7473</v>
      </c>
      <c r="K3909" t="s">
        <v>65</v>
      </c>
      <c r="L3909" t="s">
        <v>3940</v>
      </c>
      <c r="M3909" t="s">
        <v>65</v>
      </c>
      <c r="N3909" s="37" t="s">
        <v>5159</v>
      </c>
      <c r="O3909" s="37" t="s">
        <v>66</v>
      </c>
      <c r="P3909" s="37" t="s">
        <v>1308</v>
      </c>
      <c r="Q3909" t="s">
        <v>7472</v>
      </c>
      <c r="R3909" t="s">
        <v>5160</v>
      </c>
      <c r="S3909" s="38">
        <v>16400000</v>
      </c>
      <c r="T3909" s="37">
        <v>1</v>
      </c>
      <c r="U3909" s="37">
        <v>1</v>
      </c>
      <c r="V3909" t="str">
        <f t="shared" ref="V3909" si="5436">H3909</f>
        <v>COP</v>
      </c>
    </row>
    <row r="3910" spans="1:22" x14ac:dyDescent="0.2">
      <c r="A3910" t="str">
        <f t="shared" ref="A3910" si="5437">D3910&amp;F3910&amp;E3910</f>
        <v>Servicios fabricante- Microsoft Soporte PremierMicrosoft Soporte PremierAPPD</v>
      </c>
      <c r="B3910" t="str">
        <f t="shared" ref="B3910" si="5438">E3910&amp;F3910</f>
        <v>APPDMicrosoft Soporte Premier</v>
      </c>
      <c r="D3910" t="s">
        <v>5156</v>
      </c>
      <c r="E3910" t="s">
        <v>7474</v>
      </c>
      <c r="F3910" s="37" t="s">
        <v>7648</v>
      </c>
      <c r="G3910" s="18" t="str">
        <f t="shared" ref="G3910" si="5439">D3910</f>
        <v>Servicios fabricante- Microsoft Soporte Premier</v>
      </c>
      <c r="H3910" s="18" t="s">
        <v>119</v>
      </c>
      <c r="I3910" s="37" t="s">
        <v>67</v>
      </c>
      <c r="J3910" t="s">
        <v>7475</v>
      </c>
      <c r="K3910" t="s">
        <v>65</v>
      </c>
      <c r="L3910" t="s">
        <v>3940</v>
      </c>
      <c r="M3910" t="s">
        <v>65</v>
      </c>
      <c r="N3910" s="37" t="s">
        <v>5159</v>
      </c>
      <c r="O3910" s="37" t="s">
        <v>5171</v>
      </c>
      <c r="P3910" s="37" t="s">
        <v>1308</v>
      </c>
      <c r="Q3910" t="s">
        <v>7474</v>
      </c>
      <c r="R3910" t="s">
        <v>5160</v>
      </c>
      <c r="S3910" s="38">
        <v>26400000</v>
      </c>
      <c r="T3910" s="37">
        <v>1</v>
      </c>
      <c r="U3910" s="37">
        <v>1</v>
      </c>
      <c r="V3910" t="str">
        <f t="shared" ref="V3910" si="5440">H3910</f>
        <v>COP</v>
      </c>
    </row>
    <row r="3911" spans="1:22" x14ac:dyDescent="0.2">
      <c r="A3911" t="str">
        <f t="shared" ref="A3911" si="5441">D3911&amp;F3911&amp;E3911</f>
        <v>Servicios fabricante- Microsoft Soporte PremierMicrosoft Soporte PremierAPPBU</v>
      </c>
      <c r="B3911" t="str">
        <f t="shared" ref="B3911" si="5442">E3911&amp;F3911</f>
        <v>APPBUMicrosoft Soporte Premier</v>
      </c>
      <c r="D3911" t="s">
        <v>5156</v>
      </c>
      <c r="E3911" t="s">
        <v>7476</v>
      </c>
      <c r="F3911" s="37" t="s">
        <v>7648</v>
      </c>
      <c r="G3911" s="18" t="str">
        <f t="shared" ref="G3911" si="5443">D3911</f>
        <v>Servicios fabricante- Microsoft Soporte Premier</v>
      </c>
      <c r="H3911" s="18" t="s">
        <v>119</v>
      </c>
      <c r="I3911" s="37" t="s">
        <v>67</v>
      </c>
      <c r="J3911" t="s">
        <v>7477</v>
      </c>
      <c r="K3911" t="s">
        <v>65</v>
      </c>
      <c r="L3911" t="s">
        <v>3940</v>
      </c>
      <c r="M3911" t="s">
        <v>65</v>
      </c>
      <c r="N3911" s="37" t="s">
        <v>5159</v>
      </c>
      <c r="O3911" s="37" t="s">
        <v>5171</v>
      </c>
      <c r="P3911" s="37" t="s">
        <v>1308</v>
      </c>
      <c r="Q3911" t="s">
        <v>7476</v>
      </c>
      <c r="R3911" t="s">
        <v>5160</v>
      </c>
      <c r="S3911" s="38">
        <v>32400000</v>
      </c>
      <c r="T3911" s="37">
        <v>1</v>
      </c>
      <c r="U3911" s="37">
        <v>1</v>
      </c>
      <c r="V3911" t="str">
        <f t="shared" ref="V3911" si="5444">H3911</f>
        <v>COP</v>
      </c>
    </row>
    <row r="3912" spans="1:22" x14ac:dyDescent="0.2">
      <c r="A3912" t="str">
        <f t="shared" ref="A3912" si="5445">D3912&amp;F3912&amp;E3912</f>
        <v>Servicios fabricante- Microsoft Soporte PremierMicrosoft Soporte PremierAMVL</v>
      </c>
      <c r="B3912" t="str">
        <f t="shared" ref="B3912" si="5446">E3912&amp;F3912</f>
        <v>AMVLMicrosoft Soporte Premier</v>
      </c>
      <c r="D3912" t="s">
        <v>5156</v>
      </c>
      <c r="E3912" t="s">
        <v>7478</v>
      </c>
      <c r="F3912" s="37" t="s">
        <v>7648</v>
      </c>
      <c r="G3912" s="18" t="str">
        <f t="shared" ref="G3912" si="5447">D3912</f>
        <v>Servicios fabricante- Microsoft Soporte Premier</v>
      </c>
      <c r="H3912" s="18" t="s">
        <v>119</v>
      </c>
      <c r="I3912" s="37" t="s">
        <v>67</v>
      </c>
      <c r="J3912" t="s">
        <v>7479</v>
      </c>
      <c r="K3912" t="s">
        <v>65</v>
      </c>
      <c r="L3912" t="s">
        <v>3940</v>
      </c>
      <c r="M3912" t="s">
        <v>65</v>
      </c>
      <c r="N3912" s="37" t="s">
        <v>5159</v>
      </c>
      <c r="O3912" s="37" t="s">
        <v>5171</v>
      </c>
      <c r="P3912" s="37" t="s">
        <v>1308</v>
      </c>
      <c r="Q3912" t="s">
        <v>7478</v>
      </c>
      <c r="R3912" t="s">
        <v>5160</v>
      </c>
      <c r="S3912" s="38">
        <v>32400000</v>
      </c>
      <c r="T3912" s="37">
        <v>1</v>
      </c>
      <c r="U3912" s="37">
        <v>1</v>
      </c>
      <c r="V3912" t="str">
        <f t="shared" ref="V3912" si="5448">H3912</f>
        <v>COP</v>
      </c>
    </row>
    <row r="3913" spans="1:22" x14ac:dyDescent="0.2">
      <c r="A3913" t="str">
        <f t="shared" ref="A3913" si="5449">D3913&amp;F3913&amp;E3913</f>
        <v>Servicios fabricante- Microsoft Soporte PremierMicrosoft Soporte PremierAMTC</v>
      </c>
      <c r="B3913" t="str">
        <f t="shared" ref="B3913" si="5450">E3913&amp;F3913</f>
        <v>AMTCMicrosoft Soporte Premier</v>
      </c>
      <c r="D3913" t="s">
        <v>5156</v>
      </c>
      <c r="E3913" t="s">
        <v>7480</v>
      </c>
      <c r="F3913" s="37" t="s">
        <v>7648</v>
      </c>
      <c r="G3913" s="18" t="str">
        <f t="shared" ref="G3913" si="5451">D3913</f>
        <v>Servicios fabricante- Microsoft Soporte Premier</v>
      </c>
      <c r="H3913" s="18" t="s">
        <v>119</v>
      </c>
      <c r="I3913" s="37" t="s">
        <v>67</v>
      </c>
      <c r="J3913" t="s">
        <v>7481</v>
      </c>
      <c r="K3913" t="s">
        <v>65</v>
      </c>
      <c r="L3913" t="s">
        <v>3940</v>
      </c>
      <c r="M3913" t="s">
        <v>65</v>
      </c>
      <c r="N3913" s="37" t="s">
        <v>5159</v>
      </c>
      <c r="O3913" s="37" t="s">
        <v>5171</v>
      </c>
      <c r="P3913" s="37" t="s">
        <v>1308</v>
      </c>
      <c r="Q3913" t="s">
        <v>7480</v>
      </c>
      <c r="R3913" t="s">
        <v>5160</v>
      </c>
      <c r="S3913" s="38">
        <v>38000000</v>
      </c>
      <c r="T3913" s="37">
        <v>1</v>
      </c>
      <c r="U3913" s="37">
        <v>1</v>
      </c>
      <c r="V3913" t="str">
        <f t="shared" ref="V3913" si="5452">H3913</f>
        <v>COP</v>
      </c>
    </row>
    <row r="3914" spans="1:22" x14ac:dyDescent="0.2">
      <c r="A3914" t="str">
        <f t="shared" ref="A3914" si="5453">D3914&amp;F3914&amp;E3914</f>
        <v>Servicios fabricante- Microsoft Soporte PremierMicrosoft Soporte PremierAMSS</v>
      </c>
      <c r="B3914" t="str">
        <f t="shared" ref="B3914" si="5454">E3914&amp;F3914</f>
        <v>AMSSMicrosoft Soporte Premier</v>
      </c>
      <c r="D3914" t="s">
        <v>5156</v>
      </c>
      <c r="E3914" t="s">
        <v>7482</v>
      </c>
      <c r="F3914" s="37" t="s">
        <v>7648</v>
      </c>
      <c r="G3914" s="18" t="str">
        <f t="shared" ref="G3914" si="5455">D3914</f>
        <v>Servicios fabricante- Microsoft Soporte Premier</v>
      </c>
      <c r="H3914" s="18" t="s">
        <v>119</v>
      </c>
      <c r="I3914" s="37" t="s">
        <v>67</v>
      </c>
      <c r="J3914" t="s">
        <v>7483</v>
      </c>
      <c r="K3914" t="s">
        <v>65</v>
      </c>
      <c r="L3914" t="s">
        <v>3940</v>
      </c>
      <c r="M3914" t="s">
        <v>65</v>
      </c>
      <c r="N3914" s="37" t="s">
        <v>5159</v>
      </c>
      <c r="O3914" s="37" t="s">
        <v>5171</v>
      </c>
      <c r="P3914" s="37" t="s">
        <v>1308</v>
      </c>
      <c r="Q3914" t="s">
        <v>7482</v>
      </c>
      <c r="R3914" t="s">
        <v>5160</v>
      </c>
      <c r="S3914" s="38">
        <v>34400000</v>
      </c>
      <c r="T3914" s="37">
        <v>1</v>
      </c>
      <c r="U3914" s="37">
        <v>1</v>
      </c>
      <c r="V3914" t="str">
        <f t="shared" ref="V3914" si="5456">H3914</f>
        <v>COP</v>
      </c>
    </row>
    <row r="3915" spans="1:22" x14ac:dyDescent="0.2">
      <c r="A3915" t="str">
        <f t="shared" ref="A3915" si="5457">D3915&amp;F3915&amp;E3915</f>
        <v>Servicios fabricante- Microsoft Soporte PremierMicrosoft Soporte PremierAMSCMP</v>
      </c>
      <c r="B3915" t="str">
        <f t="shared" ref="B3915" si="5458">E3915&amp;F3915</f>
        <v>AMSCMPMicrosoft Soporte Premier</v>
      </c>
      <c r="D3915" t="s">
        <v>5156</v>
      </c>
      <c r="E3915" t="s">
        <v>7484</v>
      </c>
      <c r="F3915" s="37" t="s">
        <v>7648</v>
      </c>
      <c r="G3915" s="18" t="str">
        <f t="shared" ref="G3915" si="5459">D3915</f>
        <v>Servicios fabricante- Microsoft Soporte Premier</v>
      </c>
      <c r="H3915" s="18" t="s">
        <v>119</v>
      </c>
      <c r="I3915" s="37" t="s">
        <v>67</v>
      </c>
      <c r="J3915" t="s">
        <v>7485</v>
      </c>
      <c r="K3915" t="s">
        <v>65</v>
      </c>
      <c r="L3915" t="s">
        <v>3940</v>
      </c>
      <c r="M3915" t="s">
        <v>65</v>
      </c>
      <c r="N3915" s="37" t="s">
        <v>5159</v>
      </c>
      <c r="O3915" s="37" t="s">
        <v>5171</v>
      </c>
      <c r="P3915" s="37" t="s">
        <v>1308</v>
      </c>
      <c r="Q3915" t="s">
        <v>7484</v>
      </c>
      <c r="R3915" t="s">
        <v>5160</v>
      </c>
      <c r="S3915" s="38">
        <v>32400000</v>
      </c>
      <c r="T3915" s="37">
        <v>1</v>
      </c>
      <c r="U3915" s="37">
        <v>1</v>
      </c>
      <c r="V3915" t="str">
        <f t="shared" ref="V3915" si="5460">H3915</f>
        <v>COP</v>
      </c>
    </row>
    <row r="3916" spans="1:22" x14ac:dyDescent="0.2">
      <c r="A3916" t="str">
        <f t="shared" ref="A3916" si="5461">D3916&amp;F3916&amp;E3916</f>
        <v>Servicios fabricante- Microsoft Soporte PremierMicrosoft Soporte PremierAMSCM</v>
      </c>
      <c r="B3916" t="str">
        <f t="shared" ref="B3916" si="5462">E3916&amp;F3916</f>
        <v>AMSCMMicrosoft Soporte Premier</v>
      </c>
      <c r="D3916" t="s">
        <v>5156</v>
      </c>
      <c r="E3916" t="s">
        <v>7486</v>
      </c>
      <c r="F3916" s="37" t="s">
        <v>7648</v>
      </c>
      <c r="G3916" s="18" t="str">
        <f t="shared" ref="G3916" si="5463">D3916</f>
        <v>Servicios fabricante- Microsoft Soporte Premier</v>
      </c>
      <c r="H3916" s="18" t="s">
        <v>119</v>
      </c>
      <c r="I3916" s="37" t="s">
        <v>67</v>
      </c>
      <c r="J3916" t="s">
        <v>7487</v>
      </c>
      <c r="K3916" t="s">
        <v>65</v>
      </c>
      <c r="L3916" t="s">
        <v>3940</v>
      </c>
      <c r="M3916" t="s">
        <v>65</v>
      </c>
      <c r="N3916" s="37" t="s">
        <v>5159</v>
      </c>
      <c r="O3916" s="37" t="s">
        <v>5171</v>
      </c>
      <c r="P3916" s="37" t="s">
        <v>1308</v>
      </c>
      <c r="Q3916" t="s">
        <v>7486</v>
      </c>
      <c r="R3916" t="s">
        <v>5160</v>
      </c>
      <c r="S3916" s="38">
        <v>28800000</v>
      </c>
      <c r="T3916" s="37">
        <v>1</v>
      </c>
      <c r="U3916" s="37">
        <v>1</v>
      </c>
      <c r="V3916" t="str">
        <f t="shared" ref="V3916" si="5464">H3916</f>
        <v>COP</v>
      </c>
    </row>
    <row r="3917" spans="1:22" x14ac:dyDescent="0.2">
      <c r="A3917" t="str">
        <f t="shared" ref="A3917" si="5465">D3917&amp;F3917&amp;E3917</f>
        <v>Servicios fabricante- Microsoft Soporte PremierMicrosoft Soporte PremierAMSC</v>
      </c>
      <c r="B3917" t="str">
        <f t="shared" ref="B3917" si="5466">E3917&amp;F3917</f>
        <v>AMSCMicrosoft Soporte Premier</v>
      </c>
      <c r="D3917" t="s">
        <v>5156</v>
      </c>
      <c r="E3917" t="s">
        <v>7488</v>
      </c>
      <c r="F3917" s="37" t="s">
        <v>7648</v>
      </c>
      <c r="G3917" s="18" t="str">
        <f t="shared" ref="G3917" si="5467">D3917</f>
        <v>Servicios fabricante- Microsoft Soporte Premier</v>
      </c>
      <c r="H3917" s="18" t="s">
        <v>119</v>
      </c>
      <c r="I3917" s="37" t="s">
        <v>67</v>
      </c>
      <c r="J3917" t="s">
        <v>7489</v>
      </c>
      <c r="K3917" t="s">
        <v>65</v>
      </c>
      <c r="L3917" t="s">
        <v>3940</v>
      </c>
      <c r="M3917" t="s">
        <v>65</v>
      </c>
      <c r="N3917" s="37" t="s">
        <v>5159</v>
      </c>
      <c r="O3917" s="37" t="s">
        <v>5171</v>
      </c>
      <c r="P3917" s="37" t="s">
        <v>1308</v>
      </c>
      <c r="Q3917" t="s">
        <v>7488</v>
      </c>
      <c r="R3917" t="s">
        <v>5160</v>
      </c>
      <c r="S3917" s="38">
        <v>28800000</v>
      </c>
      <c r="T3917" s="37">
        <v>1</v>
      </c>
      <c r="U3917" s="37">
        <v>1</v>
      </c>
      <c r="V3917" t="str">
        <f t="shared" ref="V3917" si="5468">H3917</f>
        <v>COP</v>
      </c>
    </row>
    <row r="3918" spans="1:22" x14ac:dyDescent="0.2">
      <c r="A3918" t="str">
        <f t="shared" ref="A3918" si="5469">D3918&amp;F3918&amp;E3918</f>
        <v>Servicios fabricante- Microsoft Soporte PremierMicrosoft Soporte PremierAM36IR</v>
      </c>
      <c r="B3918" t="str">
        <f t="shared" ref="B3918" si="5470">E3918&amp;F3918</f>
        <v>AM36IRMicrosoft Soporte Premier</v>
      </c>
      <c r="D3918" t="s">
        <v>5156</v>
      </c>
      <c r="E3918" t="s">
        <v>7490</v>
      </c>
      <c r="F3918" s="37" t="s">
        <v>7648</v>
      </c>
      <c r="G3918" s="18" t="str">
        <f t="shared" ref="G3918" si="5471">D3918</f>
        <v>Servicios fabricante- Microsoft Soporte Premier</v>
      </c>
      <c r="H3918" s="18" t="s">
        <v>119</v>
      </c>
      <c r="I3918" s="37" t="s">
        <v>67</v>
      </c>
      <c r="J3918" t="s">
        <v>7491</v>
      </c>
      <c r="K3918" t="s">
        <v>65</v>
      </c>
      <c r="L3918" t="s">
        <v>3940</v>
      </c>
      <c r="M3918" t="s">
        <v>65</v>
      </c>
      <c r="N3918" s="37" t="s">
        <v>5159</v>
      </c>
      <c r="O3918" s="37" t="s">
        <v>66</v>
      </c>
      <c r="P3918" s="37" t="s">
        <v>1308</v>
      </c>
      <c r="Q3918" t="s">
        <v>7490</v>
      </c>
      <c r="R3918" t="s">
        <v>5160</v>
      </c>
      <c r="S3918" s="38">
        <v>32400000</v>
      </c>
      <c r="T3918" s="37">
        <v>1</v>
      </c>
      <c r="U3918" s="37">
        <v>1</v>
      </c>
      <c r="V3918" t="str">
        <f t="shared" ref="V3918" si="5472">H3918</f>
        <v>COP</v>
      </c>
    </row>
    <row r="3919" spans="1:22" x14ac:dyDescent="0.2">
      <c r="A3919" t="str">
        <f t="shared" ref="A3919" si="5473">D3919&amp;F3919&amp;E3919</f>
        <v>Servicios fabricante- Microsoft Soporte PremierMicrosoft Soporte PremierAM365RM</v>
      </c>
      <c r="B3919" t="str">
        <f t="shared" ref="B3919" si="5474">E3919&amp;F3919</f>
        <v>AM365RMMicrosoft Soporte Premier</v>
      </c>
      <c r="D3919" t="s">
        <v>5156</v>
      </c>
      <c r="E3919" t="s">
        <v>7492</v>
      </c>
      <c r="F3919" s="37" t="s">
        <v>7648</v>
      </c>
      <c r="G3919" s="18" t="str">
        <f t="shared" ref="G3919" si="5475">D3919</f>
        <v>Servicios fabricante- Microsoft Soporte Premier</v>
      </c>
      <c r="H3919" s="18" t="s">
        <v>119</v>
      </c>
      <c r="I3919" s="37" t="s">
        <v>67</v>
      </c>
      <c r="J3919" t="s">
        <v>7493</v>
      </c>
      <c r="K3919" t="s">
        <v>65</v>
      </c>
      <c r="L3919" t="s">
        <v>3940</v>
      </c>
      <c r="M3919" t="s">
        <v>65</v>
      </c>
      <c r="N3919" s="37" t="s">
        <v>5159</v>
      </c>
      <c r="O3919" s="37" t="s">
        <v>66</v>
      </c>
      <c r="P3919" s="37" t="s">
        <v>1308</v>
      </c>
      <c r="Q3919" t="s">
        <v>7492</v>
      </c>
      <c r="R3919" t="s">
        <v>5160</v>
      </c>
      <c r="S3919" s="38">
        <v>32400000</v>
      </c>
      <c r="T3919" s="37">
        <v>1</v>
      </c>
      <c r="U3919" s="37">
        <v>1</v>
      </c>
      <c r="V3919" t="str">
        <f t="shared" ref="V3919" si="5476">H3919</f>
        <v>COP</v>
      </c>
    </row>
    <row r="3920" spans="1:22" x14ac:dyDescent="0.2">
      <c r="A3920" t="str">
        <f t="shared" ref="A3920" si="5477">D3920&amp;F3920&amp;E3920</f>
        <v>Servicios fabricante- Microsoft Soporte PremierMicrosoft Soporte PremierAM365P</v>
      </c>
      <c r="B3920" t="str">
        <f t="shared" ref="B3920" si="5478">E3920&amp;F3920</f>
        <v>AM365PMicrosoft Soporte Premier</v>
      </c>
      <c r="D3920" t="s">
        <v>5156</v>
      </c>
      <c r="E3920" t="s">
        <v>7494</v>
      </c>
      <c r="F3920" s="37" t="s">
        <v>7648</v>
      </c>
      <c r="G3920" s="18" t="str">
        <f t="shared" ref="G3920" si="5479">D3920</f>
        <v>Servicios fabricante- Microsoft Soporte Premier</v>
      </c>
      <c r="H3920" s="18" t="s">
        <v>119</v>
      </c>
      <c r="I3920" s="37" t="s">
        <v>67</v>
      </c>
      <c r="J3920" t="s">
        <v>7495</v>
      </c>
      <c r="K3920" t="s">
        <v>65</v>
      </c>
      <c r="L3920" t="s">
        <v>3940</v>
      </c>
      <c r="M3920" t="s">
        <v>65</v>
      </c>
      <c r="N3920" s="37" t="s">
        <v>5159</v>
      </c>
      <c r="O3920" s="37" t="s">
        <v>66</v>
      </c>
      <c r="P3920" s="37" t="s">
        <v>1308</v>
      </c>
      <c r="Q3920" t="s">
        <v>7494</v>
      </c>
      <c r="R3920" t="s">
        <v>5160</v>
      </c>
      <c r="S3920" s="38">
        <v>32400000</v>
      </c>
      <c r="T3920" s="37">
        <v>1</v>
      </c>
      <c r="U3920" s="37">
        <v>1</v>
      </c>
      <c r="V3920" t="str">
        <f t="shared" ref="V3920" si="5480">H3920</f>
        <v>COP</v>
      </c>
    </row>
    <row r="3921" spans="1:22" x14ac:dyDescent="0.2">
      <c r="A3921" t="str">
        <f t="shared" ref="A3921" si="5481">D3921&amp;F3921&amp;E3921</f>
        <v>Servicios fabricante- Microsoft Soporte PremierMicrosoft Soporte PremierAM365LP</v>
      </c>
      <c r="B3921" t="str">
        <f t="shared" ref="B3921" si="5482">E3921&amp;F3921</f>
        <v>AM365LPMicrosoft Soporte Premier</v>
      </c>
      <c r="D3921" t="s">
        <v>5156</v>
      </c>
      <c r="E3921" t="s">
        <v>7496</v>
      </c>
      <c r="F3921" s="37" t="s">
        <v>7648</v>
      </c>
      <c r="G3921" s="18" t="str">
        <f t="shared" ref="G3921" si="5483">D3921</f>
        <v>Servicios fabricante- Microsoft Soporte Premier</v>
      </c>
      <c r="H3921" s="18" t="s">
        <v>119</v>
      </c>
      <c r="I3921" s="37" t="s">
        <v>67</v>
      </c>
      <c r="J3921" t="s">
        <v>7497</v>
      </c>
      <c r="K3921" t="s">
        <v>65</v>
      </c>
      <c r="L3921" t="s">
        <v>3940</v>
      </c>
      <c r="M3921" t="s">
        <v>65</v>
      </c>
      <c r="N3921" s="37" t="s">
        <v>5159</v>
      </c>
      <c r="O3921" s="37" t="s">
        <v>66</v>
      </c>
      <c r="P3921" s="37" t="s">
        <v>1308</v>
      </c>
      <c r="Q3921" t="s">
        <v>7496</v>
      </c>
      <c r="R3921" t="s">
        <v>5160</v>
      </c>
      <c r="S3921" s="38">
        <v>32400000</v>
      </c>
      <c r="T3921" s="37">
        <v>1</v>
      </c>
      <c r="U3921" s="37">
        <v>1</v>
      </c>
      <c r="V3921" t="str">
        <f t="shared" ref="V3921" si="5484">H3921</f>
        <v>COP</v>
      </c>
    </row>
    <row r="3922" spans="1:22" x14ac:dyDescent="0.2">
      <c r="A3922" t="str">
        <f t="shared" ref="A3922" si="5485">D3922&amp;F3922&amp;E3922</f>
        <v>Servicios fabricante- Microsoft Soporte PremierMicrosoft Soporte PremierALZ9</v>
      </c>
      <c r="B3922" t="str">
        <f t="shared" ref="B3922" si="5486">E3922&amp;F3922</f>
        <v>ALZ9Microsoft Soporte Premier</v>
      </c>
      <c r="D3922" t="s">
        <v>5156</v>
      </c>
      <c r="E3922" t="s">
        <v>7498</v>
      </c>
      <c r="F3922" s="37" t="s">
        <v>7648</v>
      </c>
      <c r="G3922" s="18" t="str">
        <f t="shared" ref="G3922" si="5487">D3922</f>
        <v>Servicios fabricante- Microsoft Soporte Premier</v>
      </c>
      <c r="H3922" s="18" t="s">
        <v>119</v>
      </c>
      <c r="I3922" s="37" t="s">
        <v>67</v>
      </c>
      <c r="J3922" t="s">
        <v>7499</v>
      </c>
      <c r="K3922" t="s">
        <v>65</v>
      </c>
      <c r="L3922" t="s">
        <v>3940</v>
      </c>
      <c r="M3922" t="s">
        <v>65</v>
      </c>
      <c r="N3922" s="37" t="s">
        <v>5159</v>
      </c>
      <c r="O3922" s="37" t="s">
        <v>66</v>
      </c>
      <c r="P3922" s="37" t="s">
        <v>1308</v>
      </c>
      <c r="Q3922" t="s">
        <v>7498</v>
      </c>
      <c r="R3922" t="s">
        <v>5160</v>
      </c>
      <c r="S3922" s="38">
        <v>103200000</v>
      </c>
      <c r="T3922" s="37">
        <v>1</v>
      </c>
      <c r="U3922" s="37">
        <v>1</v>
      </c>
      <c r="V3922" t="str">
        <f t="shared" ref="V3922" si="5488">H3922</f>
        <v>COP</v>
      </c>
    </row>
    <row r="3923" spans="1:22" x14ac:dyDescent="0.2">
      <c r="A3923" t="str">
        <f t="shared" ref="A3923" si="5489">D3923&amp;F3923&amp;E3923</f>
        <v>Servicios fabricante- Microsoft Soporte PremierMicrosoft Soporte PremierALZ8</v>
      </c>
      <c r="B3923" t="str">
        <f t="shared" ref="B3923" si="5490">E3923&amp;F3923</f>
        <v>ALZ8Microsoft Soporte Premier</v>
      </c>
      <c r="D3923" t="s">
        <v>5156</v>
      </c>
      <c r="E3923" t="s">
        <v>7500</v>
      </c>
      <c r="F3923" s="37" t="s">
        <v>7648</v>
      </c>
      <c r="G3923" s="18" t="str">
        <f t="shared" ref="G3923" si="5491">D3923</f>
        <v>Servicios fabricante- Microsoft Soporte Premier</v>
      </c>
      <c r="H3923" s="18" t="s">
        <v>119</v>
      </c>
      <c r="I3923" s="37" t="s">
        <v>67</v>
      </c>
      <c r="J3923" t="s">
        <v>7501</v>
      </c>
      <c r="K3923" t="s">
        <v>65</v>
      </c>
      <c r="L3923" t="s">
        <v>3940</v>
      </c>
      <c r="M3923" t="s">
        <v>65</v>
      </c>
      <c r="N3923" s="37" t="s">
        <v>5159</v>
      </c>
      <c r="O3923" s="37" t="s">
        <v>66</v>
      </c>
      <c r="P3923" s="37" t="s">
        <v>1308</v>
      </c>
      <c r="Q3923" t="s">
        <v>7500</v>
      </c>
      <c r="R3923" t="s">
        <v>5160</v>
      </c>
      <c r="S3923" s="38">
        <v>103200000</v>
      </c>
      <c r="T3923" s="37">
        <v>1</v>
      </c>
      <c r="U3923" s="37">
        <v>1</v>
      </c>
      <c r="V3923" t="str">
        <f t="shared" ref="V3923" si="5492">H3923</f>
        <v>COP</v>
      </c>
    </row>
    <row r="3924" spans="1:22" x14ac:dyDescent="0.2">
      <c r="A3924" t="str">
        <f t="shared" ref="A3924" si="5493">D3924&amp;F3924&amp;E3924</f>
        <v>Servicios fabricante- Microsoft Soporte PremierMicrosoft Soporte PremierALZ7</v>
      </c>
      <c r="B3924" t="str">
        <f t="shared" ref="B3924" si="5494">E3924&amp;F3924</f>
        <v>ALZ7Microsoft Soporte Premier</v>
      </c>
      <c r="D3924" t="s">
        <v>5156</v>
      </c>
      <c r="E3924" t="s">
        <v>7502</v>
      </c>
      <c r="F3924" s="37" t="s">
        <v>7648</v>
      </c>
      <c r="G3924" s="18" t="str">
        <f t="shared" ref="G3924" si="5495">D3924</f>
        <v>Servicios fabricante- Microsoft Soporte Premier</v>
      </c>
      <c r="H3924" s="18" t="s">
        <v>119</v>
      </c>
      <c r="I3924" s="37" t="s">
        <v>67</v>
      </c>
      <c r="J3924" t="s">
        <v>7503</v>
      </c>
      <c r="K3924" t="s">
        <v>65</v>
      </c>
      <c r="L3924" t="s">
        <v>3940</v>
      </c>
      <c r="M3924" t="s">
        <v>65</v>
      </c>
      <c r="N3924" s="37" t="s">
        <v>5159</v>
      </c>
      <c r="O3924" s="37" t="s">
        <v>66</v>
      </c>
      <c r="P3924" s="37" t="s">
        <v>1308</v>
      </c>
      <c r="Q3924" t="s">
        <v>7502</v>
      </c>
      <c r="R3924" t="s">
        <v>5160</v>
      </c>
      <c r="S3924" s="38">
        <v>103200000</v>
      </c>
      <c r="T3924" s="37">
        <v>1</v>
      </c>
      <c r="U3924" s="37">
        <v>1</v>
      </c>
      <c r="V3924" t="str">
        <f t="shared" ref="V3924" si="5496">H3924</f>
        <v>COP</v>
      </c>
    </row>
    <row r="3925" spans="1:22" x14ac:dyDescent="0.2">
      <c r="A3925" t="str">
        <f t="shared" ref="A3925" si="5497">D3925&amp;F3925&amp;E3925</f>
        <v>Servicios fabricante- Microsoft Soporte PremierMicrosoft Soporte PremierALZ6</v>
      </c>
      <c r="B3925" t="str">
        <f t="shared" ref="B3925" si="5498">E3925&amp;F3925</f>
        <v>ALZ6Microsoft Soporte Premier</v>
      </c>
      <c r="D3925" t="s">
        <v>5156</v>
      </c>
      <c r="E3925" t="s">
        <v>7504</v>
      </c>
      <c r="F3925" s="37" t="s">
        <v>7648</v>
      </c>
      <c r="G3925" s="18" t="str">
        <f t="shared" ref="G3925" si="5499">D3925</f>
        <v>Servicios fabricante- Microsoft Soporte Premier</v>
      </c>
      <c r="H3925" s="18" t="s">
        <v>119</v>
      </c>
      <c r="I3925" s="37" t="s">
        <v>67</v>
      </c>
      <c r="J3925" t="s">
        <v>7505</v>
      </c>
      <c r="K3925" t="s">
        <v>65</v>
      </c>
      <c r="L3925" t="s">
        <v>3940</v>
      </c>
      <c r="M3925" t="s">
        <v>65</v>
      </c>
      <c r="N3925" s="37" t="s">
        <v>5159</v>
      </c>
      <c r="O3925" s="37" t="s">
        <v>66</v>
      </c>
      <c r="P3925" s="37" t="s">
        <v>1308</v>
      </c>
      <c r="Q3925" t="s">
        <v>7504</v>
      </c>
      <c r="R3925" t="s">
        <v>5160</v>
      </c>
      <c r="S3925" s="38">
        <v>103200000</v>
      </c>
      <c r="T3925" s="37">
        <v>1</v>
      </c>
      <c r="U3925" s="37">
        <v>1</v>
      </c>
      <c r="V3925" t="str">
        <f t="shared" ref="V3925" si="5500">H3925</f>
        <v>COP</v>
      </c>
    </row>
    <row r="3926" spans="1:22" x14ac:dyDescent="0.2">
      <c r="A3926" t="str">
        <f t="shared" ref="A3926" si="5501">D3926&amp;F3926&amp;E3926</f>
        <v>Servicios fabricante- Microsoft Soporte PremierMicrosoft Soporte PremierALZ5</v>
      </c>
      <c r="B3926" t="str">
        <f t="shared" ref="B3926" si="5502">E3926&amp;F3926</f>
        <v>ALZ5Microsoft Soporte Premier</v>
      </c>
      <c r="D3926" t="s">
        <v>5156</v>
      </c>
      <c r="E3926" t="s">
        <v>7506</v>
      </c>
      <c r="F3926" s="37" t="s">
        <v>7648</v>
      </c>
      <c r="G3926" s="18" t="str">
        <f t="shared" ref="G3926" si="5503">D3926</f>
        <v>Servicios fabricante- Microsoft Soporte Premier</v>
      </c>
      <c r="H3926" s="18" t="s">
        <v>119</v>
      </c>
      <c r="I3926" s="37" t="s">
        <v>67</v>
      </c>
      <c r="J3926" t="s">
        <v>7507</v>
      </c>
      <c r="K3926" t="s">
        <v>65</v>
      </c>
      <c r="L3926" t="s">
        <v>3940</v>
      </c>
      <c r="M3926" t="s">
        <v>65</v>
      </c>
      <c r="N3926" s="37" t="s">
        <v>5159</v>
      </c>
      <c r="O3926" s="37" t="s">
        <v>66</v>
      </c>
      <c r="P3926" s="37" t="s">
        <v>1308</v>
      </c>
      <c r="Q3926" t="s">
        <v>7506</v>
      </c>
      <c r="R3926" t="s">
        <v>5160</v>
      </c>
      <c r="S3926" s="38">
        <v>103200000</v>
      </c>
      <c r="T3926" s="37">
        <v>1</v>
      </c>
      <c r="U3926" s="37">
        <v>1</v>
      </c>
      <c r="V3926" t="str">
        <f t="shared" ref="V3926" si="5504">H3926</f>
        <v>COP</v>
      </c>
    </row>
    <row r="3927" spans="1:22" x14ac:dyDescent="0.2">
      <c r="A3927" t="str">
        <f t="shared" ref="A3927" si="5505">D3927&amp;F3927&amp;E3927</f>
        <v>Servicios fabricante- Microsoft Soporte PremierMicrosoft Soporte PremierALZ4</v>
      </c>
      <c r="B3927" t="str">
        <f t="shared" ref="B3927" si="5506">E3927&amp;F3927</f>
        <v>ALZ4Microsoft Soporte Premier</v>
      </c>
      <c r="D3927" t="s">
        <v>5156</v>
      </c>
      <c r="E3927" t="s">
        <v>7508</v>
      </c>
      <c r="F3927" s="37" t="s">
        <v>7648</v>
      </c>
      <c r="G3927" s="18" t="str">
        <f t="shared" ref="G3927" si="5507">D3927</f>
        <v>Servicios fabricante- Microsoft Soporte Premier</v>
      </c>
      <c r="H3927" s="18" t="s">
        <v>119</v>
      </c>
      <c r="I3927" s="37" t="s">
        <v>67</v>
      </c>
      <c r="J3927" t="s">
        <v>7509</v>
      </c>
      <c r="K3927" t="s">
        <v>65</v>
      </c>
      <c r="L3927" t="s">
        <v>3940</v>
      </c>
      <c r="M3927" t="s">
        <v>65</v>
      </c>
      <c r="N3927" s="37" t="s">
        <v>5159</v>
      </c>
      <c r="O3927" s="37" t="s">
        <v>66</v>
      </c>
      <c r="P3927" s="37" t="s">
        <v>1308</v>
      </c>
      <c r="Q3927" t="s">
        <v>7508</v>
      </c>
      <c r="R3927" t="s">
        <v>5160</v>
      </c>
      <c r="S3927" s="38">
        <v>103200000</v>
      </c>
      <c r="T3927" s="37">
        <v>1</v>
      </c>
      <c r="U3927" s="37">
        <v>1</v>
      </c>
      <c r="V3927" t="str">
        <f t="shared" ref="V3927" si="5508">H3927</f>
        <v>COP</v>
      </c>
    </row>
    <row r="3928" spans="1:22" x14ac:dyDescent="0.2">
      <c r="A3928" t="str">
        <f t="shared" ref="A3928" si="5509">D3928&amp;F3928&amp;E3928</f>
        <v>Servicios fabricante- Microsoft Soporte PremierMicrosoft Soporte PremierALZ3</v>
      </c>
      <c r="B3928" t="str">
        <f t="shared" ref="B3928" si="5510">E3928&amp;F3928</f>
        <v>ALZ3Microsoft Soporte Premier</v>
      </c>
      <c r="D3928" t="s">
        <v>5156</v>
      </c>
      <c r="E3928" t="s">
        <v>7510</v>
      </c>
      <c r="F3928" s="37" t="s">
        <v>7648</v>
      </c>
      <c r="G3928" s="18" t="str">
        <f t="shared" ref="G3928" si="5511">D3928</f>
        <v>Servicios fabricante- Microsoft Soporte Premier</v>
      </c>
      <c r="H3928" s="18" t="s">
        <v>119</v>
      </c>
      <c r="I3928" s="37" t="s">
        <v>67</v>
      </c>
      <c r="J3928" t="s">
        <v>7511</v>
      </c>
      <c r="K3928" t="s">
        <v>65</v>
      </c>
      <c r="L3928" t="s">
        <v>3940</v>
      </c>
      <c r="M3928" t="s">
        <v>65</v>
      </c>
      <c r="N3928" s="37" t="s">
        <v>5159</v>
      </c>
      <c r="O3928" s="37" t="s">
        <v>66</v>
      </c>
      <c r="P3928" s="37" t="s">
        <v>1308</v>
      </c>
      <c r="Q3928" t="s">
        <v>7510</v>
      </c>
      <c r="R3928" t="s">
        <v>5160</v>
      </c>
      <c r="S3928" s="38">
        <v>103200000</v>
      </c>
      <c r="T3928" s="37">
        <v>1</v>
      </c>
      <c r="U3928" s="37">
        <v>1</v>
      </c>
      <c r="V3928" t="str">
        <f t="shared" ref="V3928" si="5512">H3928</f>
        <v>COP</v>
      </c>
    </row>
    <row r="3929" spans="1:22" x14ac:dyDescent="0.2">
      <c r="A3929" t="str">
        <f t="shared" ref="A3929" si="5513">D3929&amp;F3929&amp;E3929</f>
        <v>Servicios fabricante- Microsoft Soporte PremierMicrosoft Soporte PremierALZ2</v>
      </c>
      <c r="B3929" t="str">
        <f t="shared" ref="B3929" si="5514">E3929&amp;F3929</f>
        <v>ALZ2Microsoft Soporte Premier</v>
      </c>
      <c r="D3929" t="s">
        <v>5156</v>
      </c>
      <c r="E3929" t="s">
        <v>7512</v>
      </c>
      <c r="F3929" s="37" t="s">
        <v>7648</v>
      </c>
      <c r="G3929" s="18" t="str">
        <f t="shared" ref="G3929" si="5515">D3929</f>
        <v>Servicios fabricante- Microsoft Soporte Premier</v>
      </c>
      <c r="H3929" s="18" t="s">
        <v>119</v>
      </c>
      <c r="I3929" s="37" t="s">
        <v>67</v>
      </c>
      <c r="J3929" t="s">
        <v>7513</v>
      </c>
      <c r="K3929" t="s">
        <v>65</v>
      </c>
      <c r="L3929" t="s">
        <v>3940</v>
      </c>
      <c r="M3929" t="s">
        <v>65</v>
      </c>
      <c r="N3929" s="37" t="s">
        <v>5159</v>
      </c>
      <c r="O3929" s="37" t="s">
        <v>66</v>
      </c>
      <c r="P3929" s="37" t="s">
        <v>1308</v>
      </c>
      <c r="Q3929" t="s">
        <v>7512</v>
      </c>
      <c r="R3929" t="s">
        <v>5160</v>
      </c>
      <c r="S3929" s="38">
        <v>137200000</v>
      </c>
      <c r="T3929" s="37">
        <v>1</v>
      </c>
      <c r="U3929" s="37">
        <v>1</v>
      </c>
      <c r="V3929" t="str">
        <f t="shared" ref="V3929" si="5516">H3929</f>
        <v>COP</v>
      </c>
    </row>
    <row r="3930" spans="1:22" x14ac:dyDescent="0.2">
      <c r="A3930" t="str">
        <f t="shared" ref="A3930" si="5517">D3930&amp;F3930&amp;E3930</f>
        <v>Servicios fabricante- Microsoft Soporte PremierMicrosoft Soporte PremierALZ11</v>
      </c>
      <c r="B3930" t="str">
        <f t="shared" ref="B3930" si="5518">E3930&amp;F3930</f>
        <v>ALZ11Microsoft Soporte Premier</v>
      </c>
      <c r="D3930" t="s">
        <v>5156</v>
      </c>
      <c r="E3930" t="s">
        <v>7514</v>
      </c>
      <c r="F3930" s="37" t="s">
        <v>7648</v>
      </c>
      <c r="G3930" s="18" t="str">
        <f t="shared" ref="G3930" si="5519">D3930</f>
        <v>Servicios fabricante- Microsoft Soporte Premier</v>
      </c>
      <c r="H3930" s="18" t="s">
        <v>119</v>
      </c>
      <c r="I3930" s="37" t="s">
        <v>67</v>
      </c>
      <c r="J3930" t="s">
        <v>7515</v>
      </c>
      <c r="K3930" t="s">
        <v>65</v>
      </c>
      <c r="L3930" t="s">
        <v>3940</v>
      </c>
      <c r="M3930" t="s">
        <v>65</v>
      </c>
      <c r="N3930" s="37" t="s">
        <v>5159</v>
      </c>
      <c r="O3930" s="37" t="s">
        <v>66</v>
      </c>
      <c r="P3930" s="37" t="s">
        <v>1308</v>
      </c>
      <c r="Q3930" t="s">
        <v>7514</v>
      </c>
      <c r="R3930" t="s">
        <v>5160</v>
      </c>
      <c r="S3930" s="38">
        <v>103200000</v>
      </c>
      <c r="T3930" s="37">
        <v>1</v>
      </c>
      <c r="U3930" s="37">
        <v>1</v>
      </c>
      <c r="V3930" t="str">
        <f t="shared" ref="V3930" si="5520">H3930</f>
        <v>COP</v>
      </c>
    </row>
    <row r="3931" spans="1:22" x14ac:dyDescent="0.2">
      <c r="A3931" t="str">
        <f t="shared" ref="A3931" si="5521">D3931&amp;F3931&amp;E3931</f>
        <v>Servicios fabricante- Microsoft Soporte PremierMicrosoft Soporte PremierALZ10</v>
      </c>
      <c r="B3931" t="str">
        <f t="shared" ref="B3931" si="5522">E3931&amp;F3931</f>
        <v>ALZ10Microsoft Soporte Premier</v>
      </c>
      <c r="D3931" t="s">
        <v>5156</v>
      </c>
      <c r="E3931" t="s">
        <v>7516</v>
      </c>
      <c r="F3931" s="37" t="s">
        <v>7648</v>
      </c>
      <c r="G3931" s="18" t="str">
        <f t="shared" ref="G3931" si="5523">D3931</f>
        <v>Servicios fabricante- Microsoft Soporte Premier</v>
      </c>
      <c r="H3931" s="18" t="s">
        <v>119</v>
      </c>
      <c r="I3931" s="37" t="s">
        <v>67</v>
      </c>
      <c r="J3931" t="s">
        <v>7517</v>
      </c>
      <c r="K3931" t="s">
        <v>65</v>
      </c>
      <c r="L3931" t="s">
        <v>3940</v>
      </c>
      <c r="M3931" t="s">
        <v>65</v>
      </c>
      <c r="N3931" s="37" t="s">
        <v>5159</v>
      </c>
      <c r="O3931" s="37" t="s">
        <v>66</v>
      </c>
      <c r="P3931" s="37" t="s">
        <v>1308</v>
      </c>
      <c r="Q3931" t="s">
        <v>7516</v>
      </c>
      <c r="R3931" t="s">
        <v>5160</v>
      </c>
      <c r="S3931" s="38">
        <v>103200000</v>
      </c>
      <c r="T3931" s="37">
        <v>1</v>
      </c>
      <c r="U3931" s="37">
        <v>1</v>
      </c>
      <c r="V3931" t="str">
        <f t="shared" ref="V3931" si="5524">H3931</f>
        <v>COP</v>
      </c>
    </row>
    <row r="3932" spans="1:22" x14ac:dyDescent="0.2">
      <c r="A3932" t="str">
        <f t="shared" ref="A3932" si="5525">D3932&amp;F3932&amp;E3932</f>
        <v>Servicios fabricante- Microsoft Soporte PremierMicrosoft Soporte PremierALZ1</v>
      </c>
      <c r="B3932" t="str">
        <f t="shared" ref="B3932" si="5526">E3932&amp;F3932</f>
        <v>ALZ1Microsoft Soporte Premier</v>
      </c>
      <c r="D3932" t="s">
        <v>5156</v>
      </c>
      <c r="E3932" t="s">
        <v>7518</v>
      </c>
      <c r="F3932" s="37" t="s">
        <v>7648</v>
      </c>
      <c r="G3932" s="18" t="str">
        <f t="shared" ref="G3932" si="5527">D3932</f>
        <v>Servicios fabricante- Microsoft Soporte Premier</v>
      </c>
      <c r="H3932" s="18" t="s">
        <v>119</v>
      </c>
      <c r="I3932" s="37" t="s">
        <v>67</v>
      </c>
      <c r="J3932" t="s">
        <v>7519</v>
      </c>
      <c r="K3932" t="s">
        <v>65</v>
      </c>
      <c r="L3932" t="s">
        <v>3940</v>
      </c>
      <c r="M3932" t="s">
        <v>65</v>
      </c>
      <c r="N3932" s="37" t="s">
        <v>5159</v>
      </c>
      <c r="O3932" s="37" t="s">
        <v>66</v>
      </c>
      <c r="P3932" s="37" t="s">
        <v>1308</v>
      </c>
      <c r="Q3932" t="s">
        <v>7518</v>
      </c>
      <c r="R3932" t="s">
        <v>5160</v>
      </c>
      <c r="S3932" s="38">
        <v>103200000</v>
      </c>
      <c r="T3932" s="37">
        <v>1</v>
      </c>
      <c r="U3932" s="37">
        <v>1</v>
      </c>
      <c r="V3932" t="str">
        <f t="shared" ref="V3932" si="5528">H3932</f>
        <v>COP</v>
      </c>
    </row>
    <row r="3933" spans="1:22" x14ac:dyDescent="0.2">
      <c r="A3933" t="str">
        <f t="shared" ref="A3933" si="5529">D3933&amp;F3933&amp;E3933</f>
        <v>Servicios fabricante- Microsoft Soporte PremierMicrosoft Soporte PremierALMPP</v>
      </c>
      <c r="B3933" t="str">
        <f t="shared" ref="B3933" si="5530">E3933&amp;F3933</f>
        <v>ALMPPMicrosoft Soporte Premier</v>
      </c>
      <c r="D3933" t="s">
        <v>5156</v>
      </c>
      <c r="E3933" t="s">
        <v>7520</v>
      </c>
      <c r="F3933" s="37" t="s">
        <v>7648</v>
      </c>
      <c r="G3933" s="18" t="str">
        <f t="shared" ref="G3933" si="5531">D3933</f>
        <v>Servicios fabricante- Microsoft Soporte Premier</v>
      </c>
      <c r="H3933" s="18" t="s">
        <v>119</v>
      </c>
      <c r="I3933" s="37" t="s">
        <v>67</v>
      </c>
      <c r="J3933" t="s">
        <v>7521</v>
      </c>
      <c r="K3933" t="s">
        <v>65</v>
      </c>
      <c r="L3933" t="s">
        <v>3940</v>
      </c>
      <c r="M3933" t="s">
        <v>65</v>
      </c>
      <c r="N3933" s="37" t="s">
        <v>5159</v>
      </c>
      <c r="O3933" s="37" t="s">
        <v>66</v>
      </c>
      <c r="P3933" s="37" t="s">
        <v>1308</v>
      </c>
      <c r="Q3933" t="s">
        <v>7520</v>
      </c>
      <c r="R3933" t="s">
        <v>5160</v>
      </c>
      <c r="S3933" s="38">
        <v>48000000</v>
      </c>
      <c r="T3933" s="37">
        <v>1</v>
      </c>
      <c r="U3933" s="37">
        <v>1</v>
      </c>
      <c r="V3933" t="str">
        <f t="shared" ref="V3933" si="5532">H3933</f>
        <v>COP</v>
      </c>
    </row>
    <row r="3934" spans="1:22" x14ac:dyDescent="0.2">
      <c r="A3934" t="str">
        <f t="shared" ref="A3934" si="5533">D3934&amp;F3934&amp;E3934</f>
        <v>Servicios fabricante- Microsoft Soporte PremierMicrosoft Soporte PremierALM1</v>
      </c>
      <c r="B3934" t="str">
        <f t="shared" ref="B3934" si="5534">E3934&amp;F3934</f>
        <v>ALM1Microsoft Soporte Premier</v>
      </c>
      <c r="D3934" t="s">
        <v>5156</v>
      </c>
      <c r="E3934" t="s">
        <v>7522</v>
      </c>
      <c r="F3934" s="37" t="s">
        <v>7648</v>
      </c>
      <c r="G3934" s="18" t="str">
        <f t="shared" ref="G3934" si="5535">D3934</f>
        <v>Servicios fabricante- Microsoft Soporte Premier</v>
      </c>
      <c r="H3934" s="18" t="s">
        <v>119</v>
      </c>
      <c r="I3934" s="37" t="s">
        <v>67</v>
      </c>
      <c r="J3934" t="s">
        <v>7523</v>
      </c>
      <c r="K3934" t="s">
        <v>65</v>
      </c>
      <c r="L3934" t="s">
        <v>3940</v>
      </c>
      <c r="M3934" t="s">
        <v>65</v>
      </c>
      <c r="N3934" s="37" t="s">
        <v>5159</v>
      </c>
      <c r="O3934" s="37" t="s">
        <v>66</v>
      </c>
      <c r="P3934" s="37" t="s">
        <v>1308</v>
      </c>
      <c r="Q3934" t="s">
        <v>7522</v>
      </c>
      <c r="R3934" t="s">
        <v>5160</v>
      </c>
      <c r="S3934" s="38">
        <v>28800000</v>
      </c>
      <c r="T3934" s="37">
        <v>1</v>
      </c>
      <c r="U3934" s="37">
        <v>1</v>
      </c>
      <c r="V3934" t="str">
        <f t="shared" ref="V3934" si="5536">H3934</f>
        <v>COP</v>
      </c>
    </row>
    <row r="3935" spans="1:22" x14ac:dyDescent="0.2">
      <c r="A3935" t="str">
        <f t="shared" ref="A3935" si="5537">D3935&amp;F3935&amp;E3935</f>
        <v>Servicios fabricante- Microsoft Soporte PremierMicrosoft Soporte PremierAHTPPB</v>
      </c>
      <c r="B3935" t="str">
        <f t="shared" ref="B3935" si="5538">E3935&amp;F3935</f>
        <v>AHTPPBMicrosoft Soporte Premier</v>
      </c>
      <c r="D3935" t="s">
        <v>5156</v>
      </c>
      <c r="E3935" t="s">
        <v>7524</v>
      </c>
      <c r="F3935" s="37" t="s">
        <v>7648</v>
      </c>
      <c r="G3935" s="18" t="str">
        <f t="shared" ref="G3935" si="5539">D3935</f>
        <v>Servicios fabricante- Microsoft Soporte Premier</v>
      </c>
      <c r="H3935" s="18" t="s">
        <v>119</v>
      </c>
      <c r="I3935" s="37" t="s">
        <v>67</v>
      </c>
      <c r="J3935" t="s">
        <v>7525</v>
      </c>
      <c r="K3935" t="s">
        <v>65</v>
      </c>
      <c r="L3935" t="s">
        <v>3940</v>
      </c>
      <c r="M3935" t="s">
        <v>65</v>
      </c>
      <c r="N3935" s="37" t="s">
        <v>5159</v>
      </c>
      <c r="O3935" s="37" t="s">
        <v>226</v>
      </c>
      <c r="P3935" s="37" t="s">
        <v>1308</v>
      </c>
      <c r="Q3935" t="s">
        <v>7524</v>
      </c>
      <c r="R3935" t="s">
        <v>5160</v>
      </c>
      <c r="S3935" s="38">
        <v>48000000</v>
      </c>
      <c r="T3935" s="37">
        <v>1</v>
      </c>
      <c r="U3935" s="37">
        <v>1</v>
      </c>
      <c r="V3935" t="str">
        <f t="shared" ref="V3935" si="5540">H3935</f>
        <v>COP</v>
      </c>
    </row>
    <row r="3936" spans="1:22" x14ac:dyDescent="0.2">
      <c r="A3936" t="str">
        <f t="shared" ref="A3936" si="5541">D3936&amp;F3936&amp;E3936</f>
        <v>Servicios fabricante- Microsoft Soporte PremierMicrosoft Soporte PremierAHTPP</v>
      </c>
      <c r="B3936" t="str">
        <f t="shared" ref="B3936" si="5542">E3936&amp;F3936</f>
        <v>AHTPPMicrosoft Soporte Premier</v>
      </c>
      <c r="D3936" t="s">
        <v>5156</v>
      </c>
      <c r="E3936" t="s">
        <v>7526</v>
      </c>
      <c r="F3936" s="37" t="s">
        <v>7648</v>
      </c>
      <c r="G3936" s="18" t="str">
        <f t="shared" ref="G3936" si="5543">D3936</f>
        <v>Servicios fabricante- Microsoft Soporte Premier</v>
      </c>
      <c r="H3936" s="18" t="s">
        <v>119</v>
      </c>
      <c r="I3936" s="37" t="s">
        <v>67</v>
      </c>
      <c r="J3936" t="s">
        <v>7527</v>
      </c>
      <c r="K3936" t="s">
        <v>65</v>
      </c>
      <c r="L3936" t="s">
        <v>3940</v>
      </c>
      <c r="M3936" t="s">
        <v>65</v>
      </c>
      <c r="N3936" s="37" t="s">
        <v>5159</v>
      </c>
      <c r="O3936" s="37" t="s">
        <v>5171</v>
      </c>
      <c r="P3936" s="37" t="s">
        <v>1308</v>
      </c>
      <c r="Q3936" t="s">
        <v>7526</v>
      </c>
      <c r="R3936" t="s">
        <v>5160</v>
      </c>
      <c r="S3936" s="38">
        <v>63600000</v>
      </c>
      <c r="T3936" s="37">
        <v>1</v>
      </c>
      <c r="U3936" s="37">
        <v>1</v>
      </c>
      <c r="V3936" t="str">
        <f t="shared" ref="V3936" si="5544">H3936</f>
        <v>COP</v>
      </c>
    </row>
    <row r="3937" spans="1:22" x14ac:dyDescent="0.2">
      <c r="A3937" t="str">
        <f t="shared" ref="A3937" si="5545">D3937&amp;F3937&amp;E3937</f>
        <v>Servicios fabricante- Microsoft Soporte PremierMicrosoft Soporte PremierAHCA</v>
      </c>
      <c r="B3937" t="str">
        <f t="shared" ref="B3937" si="5546">E3937&amp;F3937</f>
        <v>AHCAMicrosoft Soporte Premier</v>
      </c>
      <c r="D3937" t="s">
        <v>5156</v>
      </c>
      <c r="E3937" t="s">
        <v>7528</v>
      </c>
      <c r="F3937" s="37" t="s">
        <v>7648</v>
      </c>
      <c r="G3937" s="18" t="str">
        <f t="shared" ref="G3937" si="5547">D3937</f>
        <v>Servicios fabricante- Microsoft Soporte Premier</v>
      </c>
      <c r="H3937" s="18" t="s">
        <v>119</v>
      </c>
      <c r="I3937" s="37" t="s">
        <v>67</v>
      </c>
      <c r="J3937" t="s">
        <v>7529</v>
      </c>
      <c r="K3937" t="s">
        <v>65</v>
      </c>
      <c r="L3937" t="s">
        <v>3940</v>
      </c>
      <c r="M3937" t="s">
        <v>65</v>
      </c>
      <c r="N3937" s="37" t="s">
        <v>5159</v>
      </c>
      <c r="O3937" s="37" t="s">
        <v>5171</v>
      </c>
      <c r="P3937" s="37" t="s">
        <v>1308</v>
      </c>
      <c r="Q3937" t="s">
        <v>7528</v>
      </c>
      <c r="R3937" t="s">
        <v>5160</v>
      </c>
      <c r="S3937" s="38">
        <v>34400000</v>
      </c>
      <c r="T3937" s="37">
        <v>1</v>
      </c>
      <c r="U3937" s="37">
        <v>1</v>
      </c>
      <c r="V3937" t="str">
        <f t="shared" ref="V3937" si="5548">H3937</f>
        <v>COP</v>
      </c>
    </row>
    <row r="3938" spans="1:22" x14ac:dyDescent="0.2">
      <c r="A3938" t="str">
        <f t="shared" ref="A3938" si="5549">D3938&amp;F3938&amp;E3938</f>
        <v>Servicios fabricante- Microsoft Soporte PremierMicrosoft Soporte PremierAGPP</v>
      </c>
      <c r="B3938" t="str">
        <f t="shared" ref="B3938" si="5550">E3938&amp;F3938</f>
        <v>AGPPMicrosoft Soporte Premier</v>
      </c>
      <c r="D3938" t="s">
        <v>5156</v>
      </c>
      <c r="E3938" t="s">
        <v>7530</v>
      </c>
      <c r="F3938" s="37" t="s">
        <v>7648</v>
      </c>
      <c r="G3938" s="18" t="str">
        <f t="shared" ref="G3938" si="5551">D3938</f>
        <v>Servicios fabricante- Microsoft Soporte Premier</v>
      </c>
      <c r="H3938" s="18" t="s">
        <v>119</v>
      </c>
      <c r="I3938" s="37" t="s">
        <v>67</v>
      </c>
      <c r="J3938" t="s">
        <v>7531</v>
      </c>
      <c r="K3938" t="s">
        <v>65</v>
      </c>
      <c r="L3938" t="s">
        <v>3940</v>
      </c>
      <c r="M3938" t="s">
        <v>65</v>
      </c>
      <c r="N3938" s="37" t="s">
        <v>5159</v>
      </c>
      <c r="O3938" s="37" t="s">
        <v>5171</v>
      </c>
      <c r="P3938" s="37" t="s">
        <v>1308</v>
      </c>
      <c r="Q3938" t="s">
        <v>7530</v>
      </c>
      <c r="R3938" t="s">
        <v>5160</v>
      </c>
      <c r="S3938" s="38">
        <v>86000000</v>
      </c>
      <c r="T3938" s="37">
        <v>1</v>
      </c>
      <c r="U3938" s="37">
        <v>1</v>
      </c>
      <c r="V3938" t="str">
        <f t="shared" ref="V3938" si="5552">H3938</f>
        <v>COP</v>
      </c>
    </row>
    <row r="3939" spans="1:22" x14ac:dyDescent="0.2">
      <c r="A3939" t="str">
        <f t="shared" ref="A3939" si="5553">D3939&amp;F3939&amp;E3939</f>
        <v>Servicios fabricante- Microsoft Soporte PremierMicrosoft Soporte PremierAGMO</v>
      </c>
      <c r="B3939" t="str">
        <f t="shared" ref="B3939" si="5554">E3939&amp;F3939</f>
        <v>AGMOMicrosoft Soporte Premier</v>
      </c>
      <c r="D3939" t="s">
        <v>5156</v>
      </c>
      <c r="E3939" t="s">
        <v>7532</v>
      </c>
      <c r="F3939" s="37" t="s">
        <v>7648</v>
      </c>
      <c r="G3939" s="18" t="str">
        <f t="shared" ref="G3939" si="5555">D3939</f>
        <v>Servicios fabricante- Microsoft Soporte Premier</v>
      </c>
      <c r="H3939" s="18" t="s">
        <v>119</v>
      </c>
      <c r="I3939" s="37" t="s">
        <v>67</v>
      </c>
      <c r="J3939" t="s">
        <v>7533</v>
      </c>
      <c r="K3939" t="s">
        <v>65</v>
      </c>
      <c r="L3939" t="s">
        <v>3940</v>
      </c>
      <c r="M3939" t="s">
        <v>65</v>
      </c>
      <c r="N3939" s="37" t="s">
        <v>5159</v>
      </c>
      <c r="O3939" s="37" t="s">
        <v>5171</v>
      </c>
      <c r="P3939" s="37" t="s">
        <v>1308</v>
      </c>
      <c r="Q3939" t="s">
        <v>7532</v>
      </c>
      <c r="R3939" t="s">
        <v>5160</v>
      </c>
      <c r="S3939" s="38">
        <v>86000000</v>
      </c>
      <c r="T3939" s="37">
        <v>1</v>
      </c>
      <c r="U3939" s="37">
        <v>1</v>
      </c>
      <c r="V3939" t="str">
        <f t="shared" ref="V3939" si="5556">H3939</f>
        <v>COP</v>
      </c>
    </row>
    <row r="3940" spans="1:22" x14ac:dyDescent="0.2">
      <c r="A3940" t="str">
        <f t="shared" ref="A3940" si="5557">D3940&amp;F3940&amp;E3940</f>
        <v>Servicios fabricante- Microsoft Soporte PremierMicrosoft Soporte PremierAFNT</v>
      </c>
      <c r="B3940" t="str">
        <f t="shared" ref="B3940" si="5558">E3940&amp;F3940</f>
        <v>AFNTMicrosoft Soporte Premier</v>
      </c>
      <c r="D3940" t="s">
        <v>5156</v>
      </c>
      <c r="E3940" t="s">
        <v>7534</v>
      </c>
      <c r="F3940" s="37" t="s">
        <v>7648</v>
      </c>
      <c r="G3940" s="18" t="str">
        <f t="shared" ref="G3940" si="5559">D3940</f>
        <v>Servicios fabricante- Microsoft Soporte Premier</v>
      </c>
      <c r="H3940" s="18" t="s">
        <v>119</v>
      </c>
      <c r="I3940" s="37" t="s">
        <v>67</v>
      </c>
      <c r="J3940" t="s">
        <v>7535</v>
      </c>
      <c r="K3940" t="s">
        <v>65</v>
      </c>
      <c r="L3940" t="s">
        <v>3940</v>
      </c>
      <c r="M3940" t="s">
        <v>65</v>
      </c>
      <c r="N3940" s="37" t="s">
        <v>5159</v>
      </c>
      <c r="O3940" s="37" t="s">
        <v>5171</v>
      </c>
      <c r="P3940" s="37" t="s">
        <v>1308</v>
      </c>
      <c r="Q3940" t="s">
        <v>7534</v>
      </c>
      <c r="R3940" t="s">
        <v>5160</v>
      </c>
      <c r="S3940" s="38">
        <v>50000000</v>
      </c>
      <c r="T3940" s="37">
        <v>1</v>
      </c>
      <c r="U3940" s="37">
        <v>1</v>
      </c>
      <c r="V3940" t="str">
        <f t="shared" ref="V3940" si="5560">H3940</f>
        <v>COP</v>
      </c>
    </row>
    <row r="3941" spans="1:22" x14ac:dyDescent="0.2">
      <c r="A3941" t="str">
        <f t="shared" ref="A3941" si="5561">D3941&amp;F3941&amp;E3941</f>
        <v>Servicios fabricante- Microsoft Soporte PremierMicrosoft Soporte PremierADSSP</v>
      </c>
      <c r="B3941" t="str">
        <f t="shared" ref="B3941" si="5562">E3941&amp;F3941</f>
        <v>ADSSPMicrosoft Soporte Premier</v>
      </c>
      <c r="D3941" t="s">
        <v>5156</v>
      </c>
      <c r="E3941" t="s">
        <v>7536</v>
      </c>
      <c r="F3941" s="37" t="s">
        <v>7648</v>
      </c>
      <c r="G3941" s="18" t="str">
        <f t="shared" ref="G3941" si="5563">D3941</f>
        <v>Servicios fabricante- Microsoft Soporte Premier</v>
      </c>
      <c r="H3941" s="18" t="s">
        <v>119</v>
      </c>
      <c r="I3941" s="37" t="s">
        <v>67</v>
      </c>
      <c r="J3941" t="s">
        <v>7537</v>
      </c>
      <c r="K3941" t="s">
        <v>65</v>
      </c>
      <c r="L3941" t="s">
        <v>3940</v>
      </c>
      <c r="M3941" t="s">
        <v>65</v>
      </c>
      <c r="N3941" s="37" t="s">
        <v>5159</v>
      </c>
      <c r="O3941" s="37" t="s">
        <v>5171</v>
      </c>
      <c r="P3941" s="37" t="s">
        <v>1308</v>
      </c>
      <c r="Q3941" t="s">
        <v>7536</v>
      </c>
      <c r="R3941" t="s">
        <v>5160</v>
      </c>
      <c r="S3941" s="38">
        <v>32000000</v>
      </c>
      <c r="T3941" s="37">
        <v>1</v>
      </c>
      <c r="U3941" s="37">
        <v>1</v>
      </c>
      <c r="V3941" t="str">
        <f t="shared" ref="V3941" si="5564">H3941</f>
        <v>COP</v>
      </c>
    </row>
    <row r="3942" spans="1:22" x14ac:dyDescent="0.2">
      <c r="A3942" t="str">
        <f t="shared" ref="A3942" si="5565">D3942&amp;F3942&amp;E3942</f>
        <v>Servicios fabricante- Microsoft Soporte PremierMicrosoft Soporte PremierADSSC</v>
      </c>
      <c r="B3942" t="str">
        <f t="shared" ref="B3942" si="5566">E3942&amp;F3942</f>
        <v>ADSSCMicrosoft Soporte Premier</v>
      </c>
      <c r="D3942" t="s">
        <v>5156</v>
      </c>
      <c r="E3942" t="s">
        <v>7538</v>
      </c>
      <c r="F3942" s="37" t="s">
        <v>7648</v>
      </c>
      <c r="G3942" s="18" t="str">
        <f t="shared" ref="G3942" si="5567">D3942</f>
        <v>Servicios fabricante- Microsoft Soporte Premier</v>
      </c>
      <c r="H3942" s="18" t="s">
        <v>119</v>
      </c>
      <c r="I3942" s="37" t="s">
        <v>67</v>
      </c>
      <c r="J3942" t="s">
        <v>7539</v>
      </c>
      <c r="K3942" t="s">
        <v>65</v>
      </c>
      <c r="L3942" t="s">
        <v>3940</v>
      </c>
      <c r="M3942" t="s">
        <v>65</v>
      </c>
      <c r="N3942" s="37" t="s">
        <v>5159</v>
      </c>
      <c r="O3942" s="37" t="s">
        <v>66</v>
      </c>
      <c r="P3942" s="37" t="s">
        <v>1308</v>
      </c>
      <c r="Q3942" t="s">
        <v>7538</v>
      </c>
      <c r="R3942" t="s">
        <v>5160</v>
      </c>
      <c r="S3942" s="38">
        <v>16400000</v>
      </c>
      <c r="T3942" s="37">
        <v>1</v>
      </c>
      <c r="U3942" s="37">
        <v>1</v>
      </c>
      <c r="V3942" t="str">
        <f t="shared" ref="V3942" si="5568">H3942</f>
        <v>COP</v>
      </c>
    </row>
    <row r="3943" spans="1:22" x14ac:dyDescent="0.2">
      <c r="A3943" t="str">
        <f t="shared" ref="A3943" si="5569">D3943&amp;F3943&amp;E3943</f>
        <v>Servicios fabricante- Microsoft Soporte PremierMicrosoft Soporte PremierADSMDE</v>
      </c>
      <c r="B3943" t="str">
        <f t="shared" ref="B3943" si="5570">E3943&amp;F3943</f>
        <v>ADSMDEMicrosoft Soporte Premier</v>
      </c>
      <c r="D3943" t="s">
        <v>5156</v>
      </c>
      <c r="E3943" t="s">
        <v>7540</v>
      </c>
      <c r="F3943" s="37" t="s">
        <v>7648</v>
      </c>
      <c r="G3943" s="18" t="str">
        <f t="shared" ref="G3943" si="5571">D3943</f>
        <v>Servicios fabricante- Microsoft Soporte Premier</v>
      </c>
      <c r="H3943" s="18" t="s">
        <v>119</v>
      </c>
      <c r="I3943" s="37" t="s">
        <v>67</v>
      </c>
      <c r="J3943" t="s">
        <v>7541</v>
      </c>
      <c r="K3943" t="s">
        <v>65</v>
      </c>
      <c r="L3943" t="s">
        <v>3940</v>
      </c>
      <c r="M3943" t="s">
        <v>65</v>
      </c>
      <c r="N3943" s="37" t="s">
        <v>5159</v>
      </c>
      <c r="O3943" s="37" t="s">
        <v>66</v>
      </c>
      <c r="P3943" s="37" t="s">
        <v>1308</v>
      </c>
      <c r="Q3943" t="s">
        <v>7540</v>
      </c>
      <c r="R3943" t="s">
        <v>5160</v>
      </c>
      <c r="S3943" s="38">
        <v>16400000</v>
      </c>
      <c r="T3943" s="37">
        <v>1</v>
      </c>
      <c r="U3943" s="37">
        <v>1</v>
      </c>
      <c r="V3943" t="str">
        <f t="shared" ref="V3943" si="5572">H3943</f>
        <v>COP</v>
      </c>
    </row>
    <row r="3944" spans="1:22" x14ac:dyDescent="0.2">
      <c r="A3944" t="str">
        <f t="shared" ref="A3944" si="5573">D3944&amp;F3944&amp;E3944</f>
        <v>Servicios fabricante- Microsoft Soporte PremierMicrosoft Soporte PremierADSF9</v>
      </c>
      <c r="B3944" t="str">
        <f t="shared" ref="B3944" si="5574">E3944&amp;F3944</f>
        <v>ADSF9Microsoft Soporte Premier</v>
      </c>
      <c r="D3944" t="s">
        <v>5156</v>
      </c>
      <c r="E3944" t="s">
        <v>7542</v>
      </c>
      <c r="F3944" s="37" t="s">
        <v>7648</v>
      </c>
      <c r="G3944" s="18" t="str">
        <f t="shared" ref="G3944" si="5575">D3944</f>
        <v>Servicios fabricante- Microsoft Soporte Premier</v>
      </c>
      <c r="H3944" s="18" t="s">
        <v>119</v>
      </c>
      <c r="I3944" s="37" t="s">
        <v>67</v>
      </c>
      <c r="J3944" t="s">
        <v>7543</v>
      </c>
      <c r="K3944" t="s">
        <v>65</v>
      </c>
      <c r="L3944" t="s">
        <v>3940</v>
      </c>
      <c r="M3944" t="s">
        <v>65</v>
      </c>
      <c r="N3944" s="37" t="s">
        <v>5159</v>
      </c>
      <c r="O3944" s="37" t="s">
        <v>5171</v>
      </c>
      <c r="P3944" s="37" t="s">
        <v>1308</v>
      </c>
      <c r="Q3944" t="s">
        <v>7542</v>
      </c>
      <c r="R3944" t="s">
        <v>5160</v>
      </c>
      <c r="S3944" s="38">
        <v>48000000</v>
      </c>
      <c r="T3944" s="37">
        <v>1</v>
      </c>
      <c r="U3944" s="37">
        <v>1</v>
      </c>
      <c r="V3944" t="str">
        <f t="shared" ref="V3944" si="5576">H3944</f>
        <v>COP</v>
      </c>
    </row>
    <row r="3945" spans="1:22" x14ac:dyDescent="0.2">
      <c r="A3945" t="str">
        <f t="shared" ref="A3945" si="5577">D3945&amp;F3945&amp;E3945</f>
        <v>Servicios fabricante- Microsoft Soporte PremierMicrosoft Soporte PremierADSF8</v>
      </c>
      <c r="B3945" t="str">
        <f t="shared" ref="B3945" si="5578">E3945&amp;F3945</f>
        <v>ADSF8Microsoft Soporte Premier</v>
      </c>
      <c r="D3945" t="s">
        <v>5156</v>
      </c>
      <c r="E3945" t="s">
        <v>7544</v>
      </c>
      <c r="F3945" s="37" t="s">
        <v>7648</v>
      </c>
      <c r="G3945" s="18" t="str">
        <f t="shared" ref="G3945" si="5579">D3945</f>
        <v>Servicios fabricante- Microsoft Soporte Premier</v>
      </c>
      <c r="H3945" s="18" t="s">
        <v>119</v>
      </c>
      <c r="I3945" s="37" t="s">
        <v>67</v>
      </c>
      <c r="J3945" t="s">
        <v>7545</v>
      </c>
      <c r="K3945" t="s">
        <v>65</v>
      </c>
      <c r="L3945" t="s">
        <v>3940</v>
      </c>
      <c r="M3945" t="s">
        <v>65</v>
      </c>
      <c r="N3945" s="37" t="s">
        <v>5159</v>
      </c>
      <c r="O3945" s="37" t="s">
        <v>5171</v>
      </c>
      <c r="P3945" s="37" t="s">
        <v>1308</v>
      </c>
      <c r="Q3945" t="s">
        <v>7544</v>
      </c>
      <c r="R3945" t="s">
        <v>5160</v>
      </c>
      <c r="S3945" s="38">
        <v>48000000</v>
      </c>
      <c r="T3945" s="37">
        <v>1</v>
      </c>
      <c r="U3945" s="37">
        <v>1</v>
      </c>
      <c r="V3945" t="str">
        <f t="shared" ref="V3945" si="5580">H3945</f>
        <v>COP</v>
      </c>
    </row>
    <row r="3946" spans="1:22" x14ac:dyDescent="0.2">
      <c r="A3946" t="str">
        <f t="shared" ref="A3946" si="5581">D3946&amp;F3946&amp;E3946</f>
        <v>Servicios fabricante- Microsoft Soporte PremierMicrosoft Soporte PremierADSF7</v>
      </c>
      <c r="B3946" t="str">
        <f t="shared" ref="B3946" si="5582">E3946&amp;F3946</f>
        <v>ADSF7Microsoft Soporte Premier</v>
      </c>
      <c r="D3946" t="s">
        <v>5156</v>
      </c>
      <c r="E3946" t="s">
        <v>7546</v>
      </c>
      <c r="F3946" s="37" t="s">
        <v>7648</v>
      </c>
      <c r="G3946" s="18" t="str">
        <f t="shared" ref="G3946" si="5583">D3946</f>
        <v>Servicios fabricante- Microsoft Soporte Premier</v>
      </c>
      <c r="H3946" s="18" t="s">
        <v>119</v>
      </c>
      <c r="I3946" s="37" t="s">
        <v>67</v>
      </c>
      <c r="J3946" t="s">
        <v>7547</v>
      </c>
      <c r="K3946" t="s">
        <v>65</v>
      </c>
      <c r="L3946" t="s">
        <v>3940</v>
      </c>
      <c r="M3946" t="s">
        <v>65</v>
      </c>
      <c r="N3946" s="37" t="s">
        <v>5159</v>
      </c>
      <c r="O3946" s="37" t="s">
        <v>5171</v>
      </c>
      <c r="P3946" s="37" t="s">
        <v>1308</v>
      </c>
      <c r="Q3946" t="s">
        <v>7546</v>
      </c>
      <c r="R3946" t="s">
        <v>5160</v>
      </c>
      <c r="S3946" s="38">
        <v>48000000</v>
      </c>
      <c r="T3946" s="37">
        <v>1</v>
      </c>
      <c r="U3946" s="37">
        <v>1</v>
      </c>
      <c r="V3946" t="str">
        <f t="shared" ref="V3946" si="5584">H3946</f>
        <v>COP</v>
      </c>
    </row>
    <row r="3947" spans="1:22" x14ac:dyDescent="0.2">
      <c r="A3947" t="str">
        <f t="shared" ref="A3947" si="5585">D3947&amp;F3947&amp;E3947</f>
        <v>Servicios fabricante- Microsoft Soporte PremierMicrosoft Soporte PremierADSF6</v>
      </c>
      <c r="B3947" t="str">
        <f t="shared" ref="B3947" si="5586">E3947&amp;F3947</f>
        <v>ADSF6Microsoft Soporte Premier</v>
      </c>
      <c r="D3947" t="s">
        <v>5156</v>
      </c>
      <c r="E3947" t="s">
        <v>7548</v>
      </c>
      <c r="F3947" s="37" t="s">
        <v>7648</v>
      </c>
      <c r="G3947" s="18" t="str">
        <f t="shared" ref="G3947" si="5587">D3947</f>
        <v>Servicios fabricante- Microsoft Soporte Premier</v>
      </c>
      <c r="H3947" s="18" t="s">
        <v>119</v>
      </c>
      <c r="I3947" s="37" t="s">
        <v>67</v>
      </c>
      <c r="J3947" t="s">
        <v>7549</v>
      </c>
      <c r="K3947" t="s">
        <v>65</v>
      </c>
      <c r="L3947" t="s">
        <v>3940</v>
      </c>
      <c r="M3947" t="s">
        <v>65</v>
      </c>
      <c r="N3947" s="37" t="s">
        <v>5159</v>
      </c>
      <c r="O3947" s="37" t="s">
        <v>5171</v>
      </c>
      <c r="P3947" s="37" t="s">
        <v>1308</v>
      </c>
      <c r="Q3947" t="s">
        <v>7548</v>
      </c>
      <c r="R3947" t="s">
        <v>5160</v>
      </c>
      <c r="S3947" s="38">
        <v>48000000</v>
      </c>
      <c r="T3947" s="37">
        <v>1</v>
      </c>
      <c r="U3947" s="37">
        <v>1</v>
      </c>
      <c r="V3947" t="str">
        <f t="shared" ref="V3947" si="5588">H3947</f>
        <v>COP</v>
      </c>
    </row>
    <row r="3948" spans="1:22" x14ac:dyDescent="0.2">
      <c r="A3948" t="str">
        <f t="shared" ref="A3948" si="5589">D3948&amp;F3948&amp;E3948</f>
        <v>Servicios fabricante- Microsoft Soporte PremierMicrosoft Soporte PremierADSF5</v>
      </c>
      <c r="B3948" t="str">
        <f t="shared" ref="B3948" si="5590">E3948&amp;F3948</f>
        <v>ADSF5Microsoft Soporte Premier</v>
      </c>
      <c r="D3948" t="s">
        <v>5156</v>
      </c>
      <c r="E3948" t="s">
        <v>7550</v>
      </c>
      <c r="F3948" s="37" t="s">
        <v>7648</v>
      </c>
      <c r="G3948" s="18" t="str">
        <f t="shared" ref="G3948" si="5591">D3948</f>
        <v>Servicios fabricante- Microsoft Soporte Premier</v>
      </c>
      <c r="H3948" s="18" t="s">
        <v>119</v>
      </c>
      <c r="I3948" s="37" t="s">
        <v>67</v>
      </c>
      <c r="J3948" t="s">
        <v>7551</v>
      </c>
      <c r="K3948" t="s">
        <v>65</v>
      </c>
      <c r="L3948" t="s">
        <v>3940</v>
      </c>
      <c r="M3948" t="s">
        <v>65</v>
      </c>
      <c r="N3948" s="37" t="s">
        <v>5159</v>
      </c>
      <c r="O3948" s="37" t="s">
        <v>5171</v>
      </c>
      <c r="P3948" s="37" t="s">
        <v>1308</v>
      </c>
      <c r="Q3948" t="s">
        <v>7550</v>
      </c>
      <c r="R3948" t="s">
        <v>5160</v>
      </c>
      <c r="S3948" s="38">
        <v>48000000</v>
      </c>
      <c r="T3948" s="37">
        <v>1</v>
      </c>
      <c r="U3948" s="37">
        <v>1</v>
      </c>
      <c r="V3948" t="str">
        <f t="shared" ref="V3948" si="5592">H3948</f>
        <v>COP</v>
      </c>
    </row>
    <row r="3949" spans="1:22" x14ac:dyDescent="0.2">
      <c r="A3949" t="str">
        <f t="shared" ref="A3949" si="5593">D3949&amp;F3949&amp;E3949</f>
        <v>Servicios fabricante- Microsoft Soporte PremierMicrosoft Soporte PremierADSF4</v>
      </c>
      <c r="B3949" t="str">
        <f t="shared" ref="B3949" si="5594">E3949&amp;F3949</f>
        <v>ADSF4Microsoft Soporte Premier</v>
      </c>
      <c r="D3949" t="s">
        <v>5156</v>
      </c>
      <c r="E3949" t="s">
        <v>7552</v>
      </c>
      <c r="F3949" s="37" t="s">
        <v>7648</v>
      </c>
      <c r="G3949" s="18" t="str">
        <f t="shared" ref="G3949" si="5595">D3949</f>
        <v>Servicios fabricante- Microsoft Soporte Premier</v>
      </c>
      <c r="H3949" s="18" t="s">
        <v>119</v>
      </c>
      <c r="I3949" s="37" t="s">
        <v>67</v>
      </c>
      <c r="J3949" t="s">
        <v>7553</v>
      </c>
      <c r="K3949" t="s">
        <v>65</v>
      </c>
      <c r="L3949" t="s">
        <v>3940</v>
      </c>
      <c r="M3949" t="s">
        <v>65</v>
      </c>
      <c r="N3949" s="37" t="s">
        <v>5159</v>
      </c>
      <c r="O3949" s="37" t="s">
        <v>5171</v>
      </c>
      <c r="P3949" s="37" t="s">
        <v>1308</v>
      </c>
      <c r="Q3949" t="s">
        <v>7552</v>
      </c>
      <c r="R3949" t="s">
        <v>5160</v>
      </c>
      <c r="S3949" s="38">
        <v>48000000</v>
      </c>
      <c r="T3949" s="37">
        <v>1</v>
      </c>
      <c r="U3949" s="37">
        <v>1</v>
      </c>
      <c r="V3949" t="str">
        <f t="shared" ref="V3949" si="5596">H3949</f>
        <v>COP</v>
      </c>
    </row>
    <row r="3950" spans="1:22" x14ac:dyDescent="0.2">
      <c r="A3950" t="str">
        <f t="shared" ref="A3950" si="5597">D3950&amp;F3950&amp;E3950</f>
        <v>Servicios fabricante- Microsoft Soporte PremierMicrosoft Soporte PremierADSF3</v>
      </c>
      <c r="B3950" t="str">
        <f t="shared" ref="B3950" si="5598">E3950&amp;F3950</f>
        <v>ADSF3Microsoft Soporte Premier</v>
      </c>
      <c r="D3950" t="s">
        <v>5156</v>
      </c>
      <c r="E3950" t="s">
        <v>7554</v>
      </c>
      <c r="F3950" s="37" t="s">
        <v>7648</v>
      </c>
      <c r="G3950" s="18" t="str">
        <f t="shared" ref="G3950" si="5599">D3950</f>
        <v>Servicios fabricante- Microsoft Soporte Premier</v>
      </c>
      <c r="H3950" s="18" t="s">
        <v>119</v>
      </c>
      <c r="I3950" s="37" t="s">
        <v>67</v>
      </c>
      <c r="J3950" t="s">
        <v>7555</v>
      </c>
      <c r="K3950" t="s">
        <v>65</v>
      </c>
      <c r="L3950" t="s">
        <v>3940</v>
      </c>
      <c r="M3950" t="s">
        <v>65</v>
      </c>
      <c r="N3950" s="37" t="s">
        <v>5159</v>
      </c>
      <c r="O3950" s="37" t="s">
        <v>5171</v>
      </c>
      <c r="P3950" s="37" t="s">
        <v>1308</v>
      </c>
      <c r="Q3950" t="s">
        <v>7554</v>
      </c>
      <c r="R3950" t="s">
        <v>5160</v>
      </c>
      <c r="S3950" s="38">
        <v>48000000</v>
      </c>
      <c r="T3950" s="37">
        <v>1</v>
      </c>
      <c r="U3950" s="37">
        <v>1</v>
      </c>
      <c r="V3950" t="str">
        <f t="shared" ref="V3950" si="5600">H3950</f>
        <v>COP</v>
      </c>
    </row>
    <row r="3951" spans="1:22" x14ac:dyDescent="0.2">
      <c r="A3951" t="str">
        <f t="shared" ref="A3951" si="5601">D3951&amp;F3951&amp;E3951</f>
        <v>Servicios fabricante- Microsoft Soporte PremierMicrosoft Soporte PremierADSF2</v>
      </c>
      <c r="B3951" t="str">
        <f t="shared" ref="B3951" si="5602">E3951&amp;F3951</f>
        <v>ADSF2Microsoft Soporte Premier</v>
      </c>
      <c r="D3951" t="s">
        <v>5156</v>
      </c>
      <c r="E3951" t="s">
        <v>7556</v>
      </c>
      <c r="F3951" s="37" t="s">
        <v>7648</v>
      </c>
      <c r="G3951" s="18" t="str">
        <f t="shared" ref="G3951" si="5603">D3951</f>
        <v>Servicios fabricante- Microsoft Soporte Premier</v>
      </c>
      <c r="H3951" s="18" t="s">
        <v>119</v>
      </c>
      <c r="I3951" s="37" t="s">
        <v>67</v>
      </c>
      <c r="J3951" t="s">
        <v>7557</v>
      </c>
      <c r="K3951" t="s">
        <v>65</v>
      </c>
      <c r="L3951" t="s">
        <v>3940</v>
      </c>
      <c r="M3951" t="s">
        <v>65</v>
      </c>
      <c r="N3951" s="37" t="s">
        <v>5159</v>
      </c>
      <c r="O3951" s="37" t="s">
        <v>5171</v>
      </c>
      <c r="P3951" s="37" t="s">
        <v>1308</v>
      </c>
      <c r="Q3951" t="s">
        <v>7556</v>
      </c>
      <c r="R3951" t="s">
        <v>5160</v>
      </c>
      <c r="S3951" s="38">
        <v>48000000</v>
      </c>
      <c r="T3951" s="37">
        <v>1</v>
      </c>
      <c r="U3951" s="37">
        <v>1</v>
      </c>
      <c r="V3951" t="str">
        <f t="shared" ref="V3951" si="5604">H3951</f>
        <v>COP</v>
      </c>
    </row>
    <row r="3952" spans="1:22" x14ac:dyDescent="0.2">
      <c r="A3952" t="str">
        <f t="shared" ref="A3952" si="5605">D3952&amp;F3952&amp;E3952</f>
        <v>Servicios fabricante- Microsoft Soporte PremierMicrosoft Soporte PremierADSF14</v>
      </c>
      <c r="B3952" t="str">
        <f t="shared" ref="B3952" si="5606">E3952&amp;F3952</f>
        <v>ADSF14Microsoft Soporte Premier</v>
      </c>
      <c r="D3952" t="s">
        <v>5156</v>
      </c>
      <c r="E3952" t="s">
        <v>7558</v>
      </c>
      <c r="F3952" s="37" t="s">
        <v>7648</v>
      </c>
      <c r="G3952" s="18" t="str">
        <f t="shared" ref="G3952" si="5607">D3952</f>
        <v>Servicios fabricante- Microsoft Soporte Premier</v>
      </c>
      <c r="H3952" s="18" t="s">
        <v>119</v>
      </c>
      <c r="I3952" s="37" t="s">
        <v>67</v>
      </c>
      <c r="J3952" t="s">
        <v>7559</v>
      </c>
      <c r="K3952" t="s">
        <v>65</v>
      </c>
      <c r="L3952" t="s">
        <v>3940</v>
      </c>
      <c r="M3952" t="s">
        <v>65</v>
      </c>
      <c r="N3952" s="37" t="s">
        <v>5159</v>
      </c>
      <c r="O3952" s="37" t="s">
        <v>5171</v>
      </c>
      <c r="P3952" s="37" t="s">
        <v>1308</v>
      </c>
      <c r="Q3952" t="s">
        <v>7558</v>
      </c>
      <c r="R3952" t="s">
        <v>5160</v>
      </c>
      <c r="S3952" s="38">
        <v>48000000</v>
      </c>
      <c r="T3952" s="37">
        <v>1</v>
      </c>
      <c r="U3952" s="37">
        <v>1</v>
      </c>
      <c r="V3952" t="str">
        <f t="shared" ref="V3952" si="5608">H3952</f>
        <v>COP</v>
      </c>
    </row>
    <row r="3953" spans="1:22" x14ac:dyDescent="0.2">
      <c r="A3953" t="str">
        <f t="shared" ref="A3953" si="5609">D3953&amp;F3953&amp;E3953</f>
        <v>Servicios fabricante- Microsoft Soporte PremierMicrosoft Soporte PremierADSF13</v>
      </c>
      <c r="B3953" t="str">
        <f t="shared" ref="B3953" si="5610">E3953&amp;F3953</f>
        <v>ADSF13Microsoft Soporte Premier</v>
      </c>
      <c r="D3953" t="s">
        <v>5156</v>
      </c>
      <c r="E3953" t="s">
        <v>7560</v>
      </c>
      <c r="F3953" s="37" t="s">
        <v>7648</v>
      </c>
      <c r="G3953" s="18" t="str">
        <f t="shared" ref="G3953" si="5611">D3953</f>
        <v>Servicios fabricante- Microsoft Soporte Premier</v>
      </c>
      <c r="H3953" s="18" t="s">
        <v>119</v>
      </c>
      <c r="I3953" s="37" t="s">
        <v>67</v>
      </c>
      <c r="J3953" t="s">
        <v>7561</v>
      </c>
      <c r="K3953" t="s">
        <v>65</v>
      </c>
      <c r="L3953" t="s">
        <v>3940</v>
      </c>
      <c r="M3953" t="s">
        <v>65</v>
      </c>
      <c r="N3953" s="37" t="s">
        <v>5159</v>
      </c>
      <c r="O3953" s="37" t="s">
        <v>5171</v>
      </c>
      <c r="P3953" s="37" t="s">
        <v>1308</v>
      </c>
      <c r="Q3953" t="s">
        <v>7560</v>
      </c>
      <c r="R3953" t="s">
        <v>5160</v>
      </c>
      <c r="S3953" s="38">
        <v>48000000</v>
      </c>
      <c r="T3953" s="37">
        <v>1</v>
      </c>
      <c r="U3953" s="37">
        <v>1</v>
      </c>
      <c r="V3953" t="str">
        <f t="shared" ref="V3953" si="5612">H3953</f>
        <v>COP</v>
      </c>
    </row>
    <row r="3954" spans="1:22" x14ac:dyDescent="0.2">
      <c r="A3954" t="str">
        <f t="shared" ref="A3954" si="5613">D3954&amp;F3954&amp;E3954</f>
        <v>Servicios fabricante- Microsoft Soporte PremierMicrosoft Soporte PremierADSF12</v>
      </c>
      <c r="B3954" t="str">
        <f t="shared" ref="B3954" si="5614">E3954&amp;F3954</f>
        <v>ADSF12Microsoft Soporte Premier</v>
      </c>
      <c r="D3954" t="s">
        <v>5156</v>
      </c>
      <c r="E3954" t="s">
        <v>7562</v>
      </c>
      <c r="F3954" s="37" t="s">
        <v>7648</v>
      </c>
      <c r="G3954" s="18" t="str">
        <f t="shared" ref="G3954" si="5615">D3954</f>
        <v>Servicios fabricante- Microsoft Soporte Premier</v>
      </c>
      <c r="H3954" s="18" t="s">
        <v>119</v>
      </c>
      <c r="I3954" s="37" t="s">
        <v>67</v>
      </c>
      <c r="J3954" t="s">
        <v>7563</v>
      </c>
      <c r="K3954" t="s">
        <v>65</v>
      </c>
      <c r="L3954" t="s">
        <v>3940</v>
      </c>
      <c r="M3954" t="s">
        <v>65</v>
      </c>
      <c r="N3954" s="37" t="s">
        <v>5159</v>
      </c>
      <c r="O3954" s="37" t="s">
        <v>5171</v>
      </c>
      <c r="P3954" s="37" t="s">
        <v>1308</v>
      </c>
      <c r="Q3954" t="s">
        <v>7562</v>
      </c>
      <c r="R3954" t="s">
        <v>5160</v>
      </c>
      <c r="S3954" s="38">
        <v>48000000</v>
      </c>
      <c r="T3954" s="37">
        <v>1</v>
      </c>
      <c r="U3954" s="37">
        <v>1</v>
      </c>
      <c r="V3954" t="str">
        <f t="shared" ref="V3954" si="5616">H3954</f>
        <v>COP</v>
      </c>
    </row>
    <row r="3955" spans="1:22" x14ac:dyDescent="0.2">
      <c r="A3955" t="str">
        <f t="shared" ref="A3955" si="5617">D3955&amp;F3955&amp;E3955</f>
        <v>Servicios fabricante- Microsoft Soporte PremierMicrosoft Soporte PremierADSF11</v>
      </c>
      <c r="B3955" t="str">
        <f t="shared" ref="B3955" si="5618">E3955&amp;F3955</f>
        <v>ADSF11Microsoft Soporte Premier</v>
      </c>
      <c r="D3955" t="s">
        <v>5156</v>
      </c>
      <c r="E3955" t="s">
        <v>7564</v>
      </c>
      <c r="F3955" s="37" t="s">
        <v>7648</v>
      </c>
      <c r="G3955" s="18" t="str">
        <f t="shared" ref="G3955" si="5619">D3955</f>
        <v>Servicios fabricante- Microsoft Soporte Premier</v>
      </c>
      <c r="H3955" s="18" t="s">
        <v>119</v>
      </c>
      <c r="I3955" s="37" t="s">
        <v>67</v>
      </c>
      <c r="J3955" t="s">
        <v>7565</v>
      </c>
      <c r="K3955" t="s">
        <v>65</v>
      </c>
      <c r="L3955" t="s">
        <v>3940</v>
      </c>
      <c r="M3955" t="s">
        <v>65</v>
      </c>
      <c r="N3955" s="37" t="s">
        <v>5159</v>
      </c>
      <c r="O3955" s="37" t="s">
        <v>5171</v>
      </c>
      <c r="P3955" s="37" t="s">
        <v>1308</v>
      </c>
      <c r="Q3955" t="s">
        <v>7564</v>
      </c>
      <c r="R3955" t="s">
        <v>5160</v>
      </c>
      <c r="S3955" s="38">
        <v>48000000</v>
      </c>
      <c r="T3955" s="37">
        <v>1</v>
      </c>
      <c r="U3955" s="37">
        <v>1</v>
      </c>
      <c r="V3955" t="str">
        <f t="shared" ref="V3955" si="5620">H3955</f>
        <v>COP</v>
      </c>
    </row>
    <row r="3956" spans="1:22" x14ac:dyDescent="0.2">
      <c r="A3956" t="str">
        <f t="shared" ref="A3956" si="5621">D3956&amp;F3956&amp;E3956</f>
        <v>Servicios fabricante- Microsoft Soporte PremierMicrosoft Soporte PremierADSF10</v>
      </c>
      <c r="B3956" t="str">
        <f t="shared" ref="B3956" si="5622">E3956&amp;F3956</f>
        <v>ADSF10Microsoft Soporte Premier</v>
      </c>
      <c r="D3956" t="s">
        <v>5156</v>
      </c>
      <c r="E3956" t="s">
        <v>7566</v>
      </c>
      <c r="F3956" s="37" t="s">
        <v>7648</v>
      </c>
      <c r="G3956" s="18" t="str">
        <f t="shared" ref="G3956" si="5623">D3956</f>
        <v>Servicios fabricante- Microsoft Soporte Premier</v>
      </c>
      <c r="H3956" s="18" t="s">
        <v>119</v>
      </c>
      <c r="I3956" s="37" t="s">
        <v>67</v>
      </c>
      <c r="J3956" t="s">
        <v>7567</v>
      </c>
      <c r="K3956" t="s">
        <v>65</v>
      </c>
      <c r="L3956" t="s">
        <v>3940</v>
      </c>
      <c r="M3956" t="s">
        <v>65</v>
      </c>
      <c r="N3956" s="37" t="s">
        <v>5159</v>
      </c>
      <c r="O3956" s="37" t="s">
        <v>5171</v>
      </c>
      <c r="P3956" s="37" t="s">
        <v>1308</v>
      </c>
      <c r="Q3956" t="s">
        <v>7566</v>
      </c>
      <c r="R3956" t="s">
        <v>5160</v>
      </c>
      <c r="S3956" s="38">
        <v>48000000</v>
      </c>
      <c r="T3956" s="37">
        <v>1</v>
      </c>
      <c r="U3956" s="37">
        <v>1</v>
      </c>
      <c r="V3956" t="str">
        <f t="shared" ref="V3956" si="5624">H3956</f>
        <v>COP</v>
      </c>
    </row>
    <row r="3957" spans="1:22" x14ac:dyDescent="0.2">
      <c r="A3957" t="str">
        <f t="shared" ref="A3957" si="5625">D3957&amp;F3957&amp;E3957</f>
        <v>Servicios fabricante- Microsoft Soporte PremierMicrosoft Soporte PremierADSF1</v>
      </c>
      <c r="B3957" t="str">
        <f t="shared" ref="B3957" si="5626">E3957&amp;F3957</f>
        <v>ADSF1Microsoft Soporte Premier</v>
      </c>
      <c r="D3957" t="s">
        <v>5156</v>
      </c>
      <c r="E3957" t="s">
        <v>7568</v>
      </c>
      <c r="F3957" s="37" t="s">
        <v>7648</v>
      </c>
      <c r="G3957" s="18" t="str">
        <f t="shared" ref="G3957" si="5627">D3957</f>
        <v>Servicios fabricante- Microsoft Soporte Premier</v>
      </c>
      <c r="H3957" s="18" t="s">
        <v>119</v>
      </c>
      <c r="I3957" s="37" t="s">
        <v>67</v>
      </c>
      <c r="J3957" t="s">
        <v>7569</v>
      </c>
      <c r="K3957" t="s">
        <v>65</v>
      </c>
      <c r="L3957" t="s">
        <v>3940</v>
      </c>
      <c r="M3957" t="s">
        <v>65</v>
      </c>
      <c r="N3957" s="37" t="s">
        <v>5159</v>
      </c>
      <c r="O3957" s="37" t="s">
        <v>5171</v>
      </c>
      <c r="P3957" s="37" t="s">
        <v>1308</v>
      </c>
      <c r="Q3957" t="s">
        <v>7568</v>
      </c>
      <c r="R3957" t="s">
        <v>5160</v>
      </c>
      <c r="S3957" s="38">
        <v>48000000</v>
      </c>
      <c r="T3957" s="37">
        <v>1</v>
      </c>
      <c r="U3957" s="37">
        <v>1</v>
      </c>
      <c r="V3957" t="str">
        <f t="shared" ref="V3957" si="5628">H3957</f>
        <v>COP</v>
      </c>
    </row>
    <row r="3958" spans="1:22" x14ac:dyDescent="0.2">
      <c r="A3958" t="str">
        <f t="shared" ref="A3958" si="5629">D3958&amp;F3958&amp;E3958</f>
        <v>Servicios fabricante- Microsoft Soporte PremierMicrosoft Soporte PremierADSBCN</v>
      </c>
      <c r="B3958" t="str">
        <f t="shared" ref="B3958" si="5630">E3958&amp;F3958</f>
        <v>ADSBCNMicrosoft Soporte Premier</v>
      </c>
      <c r="D3958" t="s">
        <v>5156</v>
      </c>
      <c r="E3958" t="s">
        <v>7570</v>
      </c>
      <c r="F3958" s="37" t="s">
        <v>7648</v>
      </c>
      <c r="G3958" s="18" t="str">
        <f t="shared" ref="G3958" si="5631">D3958</f>
        <v>Servicios fabricante- Microsoft Soporte Premier</v>
      </c>
      <c r="H3958" s="18" t="s">
        <v>119</v>
      </c>
      <c r="I3958" s="37" t="s">
        <v>67</v>
      </c>
      <c r="J3958" t="s">
        <v>7571</v>
      </c>
      <c r="K3958" t="s">
        <v>65</v>
      </c>
      <c r="L3958" t="s">
        <v>3940</v>
      </c>
      <c r="M3958" t="s">
        <v>65</v>
      </c>
      <c r="N3958" s="37" t="s">
        <v>5159</v>
      </c>
      <c r="O3958" s="37" t="s">
        <v>66</v>
      </c>
      <c r="P3958" s="37" t="s">
        <v>1308</v>
      </c>
      <c r="Q3958" t="s">
        <v>7570</v>
      </c>
      <c r="R3958" t="s">
        <v>5160</v>
      </c>
      <c r="S3958" s="38">
        <v>16400000</v>
      </c>
      <c r="T3958" s="37">
        <v>1</v>
      </c>
      <c r="U3958" s="37">
        <v>1</v>
      </c>
      <c r="V3958" t="str">
        <f t="shared" ref="V3958" si="5632">H3958</f>
        <v>COP</v>
      </c>
    </row>
    <row r="3959" spans="1:22" x14ac:dyDescent="0.2">
      <c r="A3959" t="str">
        <f t="shared" ref="A3959" si="5633">D3959&amp;F3959&amp;E3959</f>
        <v>Servicios fabricante- Microsoft Soporte PremierMicrosoft Soporte PremierADS9</v>
      </c>
      <c r="B3959" t="str">
        <f t="shared" ref="B3959" si="5634">E3959&amp;F3959</f>
        <v>ADS9Microsoft Soporte Premier</v>
      </c>
      <c r="D3959" t="s">
        <v>5156</v>
      </c>
      <c r="E3959" t="s">
        <v>7572</v>
      </c>
      <c r="F3959" s="37" t="s">
        <v>7648</v>
      </c>
      <c r="G3959" s="18" t="str">
        <f t="shared" ref="G3959" si="5635">D3959</f>
        <v>Servicios fabricante- Microsoft Soporte Premier</v>
      </c>
      <c r="H3959" s="18" t="s">
        <v>119</v>
      </c>
      <c r="I3959" s="37" t="s">
        <v>67</v>
      </c>
      <c r="J3959" t="s">
        <v>7573</v>
      </c>
      <c r="K3959" t="s">
        <v>65</v>
      </c>
      <c r="L3959" t="s">
        <v>3940</v>
      </c>
      <c r="M3959" t="s">
        <v>65</v>
      </c>
      <c r="N3959" s="37" t="s">
        <v>5159</v>
      </c>
      <c r="O3959" s="37" t="s">
        <v>66</v>
      </c>
      <c r="P3959" s="37" t="s">
        <v>1308</v>
      </c>
      <c r="Q3959" t="s">
        <v>7572</v>
      </c>
      <c r="R3959" t="s">
        <v>5160</v>
      </c>
      <c r="S3959" s="38">
        <v>39600000</v>
      </c>
      <c r="T3959" s="37">
        <v>1</v>
      </c>
      <c r="U3959" s="37">
        <v>1</v>
      </c>
      <c r="V3959" t="str">
        <f t="shared" ref="V3959" si="5636">H3959</f>
        <v>COP</v>
      </c>
    </row>
    <row r="3960" spans="1:22" x14ac:dyDescent="0.2">
      <c r="A3960" t="str">
        <f t="shared" ref="A3960" si="5637">D3960&amp;F3960&amp;E3960</f>
        <v>Servicios fabricante- Microsoft Soporte PremierMicrosoft Soporte PremierADS8</v>
      </c>
      <c r="B3960" t="str">
        <f t="shared" ref="B3960" si="5638">E3960&amp;F3960</f>
        <v>ADS8Microsoft Soporte Premier</v>
      </c>
      <c r="D3960" t="s">
        <v>5156</v>
      </c>
      <c r="E3960" t="s">
        <v>7574</v>
      </c>
      <c r="F3960" s="37" t="s">
        <v>7648</v>
      </c>
      <c r="G3960" s="18" t="str">
        <f t="shared" ref="G3960" si="5639">D3960</f>
        <v>Servicios fabricante- Microsoft Soporte Premier</v>
      </c>
      <c r="H3960" s="18" t="s">
        <v>119</v>
      </c>
      <c r="I3960" s="37" t="s">
        <v>67</v>
      </c>
      <c r="J3960" t="s">
        <v>7575</v>
      </c>
      <c r="K3960" t="s">
        <v>65</v>
      </c>
      <c r="L3960" t="s">
        <v>3940</v>
      </c>
      <c r="M3960" t="s">
        <v>65</v>
      </c>
      <c r="N3960" s="37" t="s">
        <v>5159</v>
      </c>
      <c r="O3960" s="37" t="s">
        <v>66</v>
      </c>
      <c r="P3960" s="37" t="s">
        <v>1308</v>
      </c>
      <c r="Q3960" t="s">
        <v>7574</v>
      </c>
      <c r="R3960" t="s">
        <v>5160</v>
      </c>
      <c r="S3960" s="38">
        <v>48000000</v>
      </c>
      <c r="T3960" s="37">
        <v>1</v>
      </c>
      <c r="U3960" s="37">
        <v>1</v>
      </c>
      <c r="V3960" t="str">
        <f t="shared" ref="V3960" si="5640">H3960</f>
        <v>COP</v>
      </c>
    </row>
    <row r="3961" spans="1:22" x14ac:dyDescent="0.2">
      <c r="A3961" t="str">
        <f t="shared" ref="A3961" si="5641">D3961&amp;F3961&amp;E3961</f>
        <v>Servicios fabricante- Microsoft Soporte PremierMicrosoft Soporte PremierADS7</v>
      </c>
      <c r="B3961" t="str">
        <f t="shared" ref="B3961" si="5642">E3961&amp;F3961</f>
        <v>ADS7Microsoft Soporte Premier</v>
      </c>
      <c r="D3961" t="s">
        <v>5156</v>
      </c>
      <c r="E3961" t="s">
        <v>7576</v>
      </c>
      <c r="F3961" s="37" t="s">
        <v>7648</v>
      </c>
      <c r="G3961" s="18" t="str">
        <f t="shared" ref="G3961" si="5643">D3961</f>
        <v>Servicios fabricante- Microsoft Soporte Premier</v>
      </c>
      <c r="H3961" s="18" t="s">
        <v>119</v>
      </c>
      <c r="I3961" s="37" t="s">
        <v>67</v>
      </c>
      <c r="J3961" t="s">
        <v>7577</v>
      </c>
      <c r="K3961" t="s">
        <v>65</v>
      </c>
      <c r="L3961" t="s">
        <v>3940</v>
      </c>
      <c r="M3961" t="s">
        <v>65</v>
      </c>
      <c r="N3961" s="37" t="s">
        <v>5159</v>
      </c>
      <c r="O3961" s="37" t="s">
        <v>66</v>
      </c>
      <c r="P3961" s="37" t="s">
        <v>1308</v>
      </c>
      <c r="Q3961" t="s">
        <v>7576</v>
      </c>
      <c r="R3961" t="s">
        <v>5160</v>
      </c>
      <c r="S3961" s="38">
        <v>48000000</v>
      </c>
      <c r="T3961" s="37">
        <v>1</v>
      </c>
      <c r="U3961" s="37">
        <v>1</v>
      </c>
      <c r="V3961" t="str">
        <f t="shared" ref="V3961" si="5644">H3961</f>
        <v>COP</v>
      </c>
    </row>
    <row r="3962" spans="1:22" x14ac:dyDescent="0.2">
      <c r="A3962" t="str">
        <f t="shared" ref="A3962" si="5645">D3962&amp;F3962&amp;E3962</f>
        <v>Servicios fabricante- Microsoft Soporte PremierMicrosoft Soporte PremierADS6</v>
      </c>
      <c r="B3962" t="str">
        <f t="shared" ref="B3962" si="5646">E3962&amp;F3962</f>
        <v>ADS6Microsoft Soporte Premier</v>
      </c>
      <c r="D3962" t="s">
        <v>5156</v>
      </c>
      <c r="E3962" t="s">
        <v>7578</v>
      </c>
      <c r="F3962" s="37" t="s">
        <v>7648</v>
      </c>
      <c r="G3962" s="18" t="str">
        <f t="shared" ref="G3962" si="5647">D3962</f>
        <v>Servicios fabricante- Microsoft Soporte Premier</v>
      </c>
      <c r="H3962" s="18" t="s">
        <v>119</v>
      </c>
      <c r="I3962" s="37" t="s">
        <v>67</v>
      </c>
      <c r="J3962" t="s">
        <v>7579</v>
      </c>
      <c r="K3962" t="s">
        <v>65</v>
      </c>
      <c r="L3962" t="s">
        <v>3940</v>
      </c>
      <c r="M3962" t="s">
        <v>65</v>
      </c>
      <c r="N3962" s="37" t="s">
        <v>5159</v>
      </c>
      <c r="O3962" s="37" t="s">
        <v>66</v>
      </c>
      <c r="P3962" s="37" t="s">
        <v>1308</v>
      </c>
      <c r="Q3962" t="s">
        <v>7578</v>
      </c>
      <c r="R3962" t="s">
        <v>5160</v>
      </c>
      <c r="S3962" s="38">
        <v>48000000</v>
      </c>
      <c r="T3962" s="37">
        <v>1</v>
      </c>
      <c r="U3962" s="37">
        <v>1</v>
      </c>
      <c r="V3962" t="str">
        <f t="shared" ref="V3962" si="5648">H3962</f>
        <v>COP</v>
      </c>
    </row>
    <row r="3963" spans="1:22" x14ac:dyDescent="0.2">
      <c r="A3963" t="str">
        <f t="shared" ref="A3963" si="5649">D3963&amp;F3963&amp;E3963</f>
        <v>Servicios fabricante- Microsoft Soporte PremierMicrosoft Soporte PremierADS5</v>
      </c>
      <c r="B3963" t="str">
        <f t="shared" ref="B3963" si="5650">E3963&amp;F3963</f>
        <v>ADS5Microsoft Soporte Premier</v>
      </c>
      <c r="D3963" t="s">
        <v>5156</v>
      </c>
      <c r="E3963" t="s">
        <v>7580</v>
      </c>
      <c r="F3963" s="37" t="s">
        <v>7648</v>
      </c>
      <c r="G3963" s="18" t="str">
        <f t="shared" ref="G3963" si="5651">D3963</f>
        <v>Servicios fabricante- Microsoft Soporte Premier</v>
      </c>
      <c r="H3963" s="18" t="s">
        <v>119</v>
      </c>
      <c r="I3963" s="37" t="s">
        <v>67</v>
      </c>
      <c r="J3963" t="s">
        <v>7581</v>
      </c>
      <c r="K3963" t="s">
        <v>65</v>
      </c>
      <c r="L3963" t="s">
        <v>3940</v>
      </c>
      <c r="M3963" t="s">
        <v>65</v>
      </c>
      <c r="N3963" s="37" t="s">
        <v>5159</v>
      </c>
      <c r="O3963" s="37" t="s">
        <v>66</v>
      </c>
      <c r="P3963" s="37" t="s">
        <v>1308</v>
      </c>
      <c r="Q3963" t="s">
        <v>7580</v>
      </c>
      <c r="R3963" t="s">
        <v>5160</v>
      </c>
      <c r="S3963" s="38">
        <v>48000000</v>
      </c>
      <c r="T3963" s="37">
        <v>1</v>
      </c>
      <c r="U3963" s="37">
        <v>1</v>
      </c>
      <c r="V3963" t="str">
        <f t="shared" ref="V3963" si="5652">H3963</f>
        <v>COP</v>
      </c>
    </row>
    <row r="3964" spans="1:22" x14ac:dyDescent="0.2">
      <c r="A3964" t="str">
        <f t="shared" ref="A3964" si="5653">D3964&amp;F3964&amp;E3964</f>
        <v>Servicios fabricante- Microsoft Soporte PremierMicrosoft Soporte PremierADS4</v>
      </c>
      <c r="B3964" t="str">
        <f t="shared" ref="B3964" si="5654">E3964&amp;F3964</f>
        <v>ADS4Microsoft Soporte Premier</v>
      </c>
      <c r="D3964" t="s">
        <v>5156</v>
      </c>
      <c r="E3964" t="s">
        <v>7582</v>
      </c>
      <c r="F3964" s="37" t="s">
        <v>7648</v>
      </c>
      <c r="G3964" s="18" t="str">
        <f t="shared" ref="G3964" si="5655">D3964</f>
        <v>Servicios fabricante- Microsoft Soporte Premier</v>
      </c>
      <c r="H3964" s="18" t="s">
        <v>119</v>
      </c>
      <c r="I3964" s="37" t="s">
        <v>67</v>
      </c>
      <c r="J3964" t="s">
        <v>7583</v>
      </c>
      <c r="K3964" t="s">
        <v>65</v>
      </c>
      <c r="L3964" t="s">
        <v>3940</v>
      </c>
      <c r="M3964" t="s">
        <v>65</v>
      </c>
      <c r="N3964" s="37" t="s">
        <v>5159</v>
      </c>
      <c r="O3964" s="37" t="s">
        <v>66</v>
      </c>
      <c r="P3964" s="37" t="s">
        <v>1308</v>
      </c>
      <c r="Q3964" t="s">
        <v>7582</v>
      </c>
      <c r="R3964" t="s">
        <v>5160</v>
      </c>
      <c r="S3964" s="38">
        <v>48000000</v>
      </c>
      <c r="T3964" s="37">
        <v>1</v>
      </c>
      <c r="U3964" s="37">
        <v>1</v>
      </c>
      <c r="V3964" t="str">
        <f t="shared" ref="V3964" si="5656">H3964</f>
        <v>COP</v>
      </c>
    </row>
    <row r="3965" spans="1:22" x14ac:dyDescent="0.2">
      <c r="A3965" t="str">
        <f t="shared" ref="A3965" si="5657">D3965&amp;F3965&amp;E3965</f>
        <v>Servicios fabricante- Microsoft Soporte PremierMicrosoft Soporte PremierADS3</v>
      </c>
      <c r="B3965" t="str">
        <f t="shared" ref="B3965" si="5658">E3965&amp;F3965</f>
        <v>ADS3Microsoft Soporte Premier</v>
      </c>
      <c r="D3965" t="s">
        <v>5156</v>
      </c>
      <c r="E3965" t="s">
        <v>7584</v>
      </c>
      <c r="F3965" s="37" t="s">
        <v>7648</v>
      </c>
      <c r="G3965" s="18" t="str">
        <f t="shared" ref="G3965" si="5659">D3965</f>
        <v>Servicios fabricante- Microsoft Soporte Premier</v>
      </c>
      <c r="H3965" s="18" t="s">
        <v>119</v>
      </c>
      <c r="I3965" s="37" t="s">
        <v>67</v>
      </c>
      <c r="J3965" t="s">
        <v>7585</v>
      </c>
      <c r="K3965" t="s">
        <v>65</v>
      </c>
      <c r="L3965" t="s">
        <v>3940</v>
      </c>
      <c r="M3965" t="s">
        <v>65</v>
      </c>
      <c r="N3965" s="37" t="s">
        <v>5159</v>
      </c>
      <c r="O3965" s="37" t="s">
        <v>66</v>
      </c>
      <c r="P3965" s="37" t="s">
        <v>1308</v>
      </c>
      <c r="Q3965" t="s">
        <v>7584</v>
      </c>
      <c r="R3965" t="s">
        <v>5160</v>
      </c>
      <c r="S3965" s="38">
        <v>48000000</v>
      </c>
      <c r="T3965" s="37">
        <v>1</v>
      </c>
      <c r="U3965" s="37">
        <v>1</v>
      </c>
      <c r="V3965" t="str">
        <f t="shared" ref="V3965" si="5660">H3965</f>
        <v>COP</v>
      </c>
    </row>
    <row r="3966" spans="1:22" x14ac:dyDescent="0.2">
      <c r="A3966" t="str">
        <f t="shared" ref="A3966" si="5661">D3966&amp;F3966&amp;E3966</f>
        <v>Servicios fabricante- Microsoft Soporte PremierMicrosoft Soporte PremierADS23</v>
      </c>
      <c r="B3966" t="str">
        <f t="shared" ref="B3966" si="5662">E3966&amp;F3966</f>
        <v>ADS23Microsoft Soporte Premier</v>
      </c>
      <c r="D3966" t="s">
        <v>5156</v>
      </c>
      <c r="E3966" t="s">
        <v>7586</v>
      </c>
      <c r="F3966" s="37" t="s">
        <v>7648</v>
      </c>
      <c r="G3966" s="18" t="str">
        <f t="shared" ref="G3966" si="5663">D3966</f>
        <v>Servicios fabricante- Microsoft Soporte Premier</v>
      </c>
      <c r="H3966" s="18" t="s">
        <v>119</v>
      </c>
      <c r="I3966" s="37" t="s">
        <v>67</v>
      </c>
      <c r="J3966" t="s">
        <v>7587</v>
      </c>
      <c r="K3966" t="s">
        <v>65</v>
      </c>
      <c r="L3966" t="s">
        <v>3940</v>
      </c>
      <c r="M3966" t="s">
        <v>65</v>
      </c>
      <c r="N3966" s="37" t="s">
        <v>5159</v>
      </c>
      <c r="O3966" s="37" t="s">
        <v>66</v>
      </c>
      <c r="P3966" s="37" t="s">
        <v>1308</v>
      </c>
      <c r="Q3966" t="s">
        <v>7586</v>
      </c>
      <c r="R3966" t="s">
        <v>5160</v>
      </c>
      <c r="S3966" s="38">
        <v>48000000</v>
      </c>
      <c r="T3966" s="37">
        <v>1</v>
      </c>
      <c r="U3966" s="37">
        <v>1</v>
      </c>
      <c r="V3966" t="str">
        <f t="shared" ref="V3966" si="5664">H3966</f>
        <v>COP</v>
      </c>
    </row>
    <row r="3967" spans="1:22" x14ac:dyDescent="0.2">
      <c r="A3967" t="str">
        <f t="shared" ref="A3967" si="5665">D3967&amp;F3967&amp;E3967</f>
        <v>Servicios fabricante- Microsoft Soporte PremierMicrosoft Soporte PremierADS22</v>
      </c>
      <c r="B3967" t="str">
        <f t="shared" ref="B3967" si="5666">E3967&amp;F3967</f>
        <v>ADS22Microsoft Soporte Premier</v>
      </c>
      <c r="D3967" t="s">
        <v>5156</v>
      </c>
      <c r="E3967" t="s">
        <v>7588</v>
      </c>
      <c r="F3967" s="37" t="s">
        <v>7648</v>
      </c>
      <c r="G3967" s="18" t="str">
        <f t="shared" ref="G3967" si="5667">D3967</f>
        <v>Servicios fabricante- Microsoft Soporte Premier</v>
      </c>
      <c r="H3967" s="18" t="s">
        <v>119</v>
      </c>
      <c r="I3967" s="37" t="s">
        <v>67</v>
      </c>
      <c r="J3967" t="s">
        <v>7589</v>
      </c>
      <c r="K3967" t="s">
        <v>65</v>
      </c>
      <c r="L3967" t="s">
        <v>3940</v>
      </c>
      <c r="M3967" t="s">
        <v>65</v>
      </c>
      <c r="N3967" s="37" t="s">
        <v>5159</v>
      </c>
      <c r="O3967" s="37" t="s">
        <v>66</v>
      </c>
      <c r="P3967" s="37" t="s">
        <v>1308</v>
      </c>
      <c r="Q3967" t="s">
        <v>7588</v>
      </c>
      <c r="R3967" t="s">
        <v>5160</v>
      </c>
      <c r="S3967" s="38">
        <v>48000000</v>
      </c>
      <c r="T3967" s="37">
        <v>1</v>
      </c>
      <c r="U3967" s="37">
        <v>1</v>
      </c>
      <c r="V3967" t="str">
        <f t="shared" ref="V3967" si="5668">H3967</f>
        <v>COP</v>
      </c>
    </row>
    <row r="3968" spans="1:22" x14ac:dyDescent="0.2">
      <c r="A3968" t="str">
        <f t="shared" ref="A3968" si="5669">D3968&amp;F3968&amp;E3968</f>
        <v>Servicios fabricante- Microsoft Soporte PremierMicrosoft Soporte PremierADS21</v>
      </c>
      <c r="B3968" t="str">
        <f t="shared" ref="B3968" si="5670">E3968&amp;F3968</f>
        <v>ADS21Microsoft Soporte Premier</v>
      </c>
      <c r="D3968" t="s">
        <v>5156</v>
      </c>
      <c r="E3968" t="s">
        <v>7590</v>
      </c>
      <c r="F3968" s="37" t="s">
        <v>7648</v>
      </c>
      <c r="G3968" s="18" t="str">
        <f t="shared" ref="G3968" si="5671">D3968</f>
        <v>Servicios fabricante- Microsoft Soporte Premier</v>
      </c>
      <c r="H3968" s="18" t="s">
        <v>119</v>
      </c>
      <c r="I3968" s="37" t="s">
        <v>67</v>
      </c>
      <c r="J3968" t="s">
        <v>7591</v>
      </c>
      <c r="K3968" t="s">
        <v>65</v>
      </c>
      <c r="L3968" t="s">
        <v>3940</v>
      </c>
      <c r="M3968" t="s">
        <v>65</v>
      </c>
      <c r="N3968" s="37" t="s">
        <v>5159</v>
      </c>
      <c r="O3968" s="37" t="s">
        <v>66</v>
      </c>
      <c r="P3968" s="37" t="s">
        <v>1308</v>
      </c>
      <c r="Q3968" t="s">
        <v>7590</v>
      </c>
      <c r="R3968" t="s">
        <v>5160</v>
      </c>
      <c r="S3968" s="38">
        <v>48000000</v>
      </c>
      <c r="T3968" s="37">
        <v>1</v>
      </c>
      <c r="U3968" s="37">
        <v>1</v>
      </c>
      <c r="V3968" t="str">
        <f t="shared" ref="V3968" si="5672">H3968</f>
        <v>COP</v>
      </c>
    </row>
    <row r="3969" spans="1:22" x14ac:dyDescent="0.2">
      <c r="A3969" t="str">
        <f t="shared" ref="A3969" si="5673">D3969&amp;F3969&amp;E3969</f>
        <v>Servicios fabricante- Microsoft Soporte PremierMicrosoft Soporte PremierADS20</v>
      </c>
      <c r="B3969" t="str">
        <f t="shared" ref="B3969" si="5674">E3969&amp;F3969</f>
        <v>ADS20Microsoft Soporte Premier</v>
      </c>
      <c r="D3969" t="s">
        <v>5156</v>
      </c>
      <c r="E3969" t="s">
        <v>7592</v>
      </c>
      <c r="F3969" s="37" t="s">
        <v>7648</v>
      </c>
      <c r="G3969" s="18" t="str">
        <f t="shared" ref="G3969" si="5675">D3969</f>
        <v>Servicios fabricante- Microsoft Soporte Premier</v>
      </c>
      <c r="H3969" s="18" t="s">
        <v>119</v>
      </c>
      <c r="I3969" s="37" t="s">
        <v>67</v>
      </c>
      <c r="J3969" t="s">
        <v>7593</v>
      </c>
      <c r="K3969" t="s">
        <v>65</v>
      </c>
      <c r="L3969" t="s">
        <v>3940</v>
      </c>
      <c r="M3969" t="s">
        <v>65</v>
      </c>
      <c r="N3969" s="37" t="s">
        <v>5159</v>
      </c>
      <c r="O3969" s="37" t="s">
        <v>66</v>
      </c>
      <c r="P3969" s="37" t="s">
        <v>1308</v>
      </c>
      <c r="Q3969" t="s">
        <v>7592</v>
      </c>
      <c r="R3969" t="s">
        <v>5160</v>
      </c>
      <c r="S3969" s="38">
        <v>13600000</v>
      </c>
      <c r="T3969" s="37">
        <v>1</v>
      </c>
      <c r="U3969" s="37">
        <v>1</v>
      </c>
      <c r="V3969" t="str">
        <f t="shared" ref="V3969" si="5676">H3969</f>
        <v>COP</v>
      </c>
    </row>
    <row r="3970" spans="1:22" x14ac:dyDescent="0.2">
      <c r="A3970" t="str">
        <f t="shared" ref="A3970" si="5677">D3970&amp;F3970&amp;E3970</f>
        <v>Servicios fabricante- Microsoft Soporte PremierMicrosoft Soporte PremierADS2</v>
      </c>
      <c r="B3970" t="str">
        <f t="shared" ref="B3970" si="5678">E3970&amp;F3970</f>
        <v>ADS2Microsoft Soporte Premier</v>
      </c>
      <c r="D3970" t="s">
        <v>5156</v>
      </c>
      <c r="E3970" t="s">
        <v>7594</v>
      </c>
      <c r="F3970" s="37" t="s">
        <v>7648</v>
      </c>
      <c r="G3970" s="18" t="str">
        <f t="shared" ref="G3970" si="5679">D3970</f>
        <v>Servicios fabricante- Microsoft Soporte Premier</v>
      </c>
      <c r="H3970" s="18" t="s">
        <v>119</v>
      </c>
      <c r="I3970" s="37" t="s">
        <v>67</v>
      </c>
      <c r="J3970" t="s">
        <v>7595</v>
      </c>
      <c r="K3970" t="s">
        <v>65</v>
      </c>
      <c r="L3970" t="s">
        <v>3940</v>
      </c>
      <c r="M3970" t="s">
        <v>65</v>
      </c>
      <c r="N3970" s="37" t="s">
        <v>5159</v>
      </c>
      <c r="O3970" s="37" t="s">
        <v>66</v>
      </c>
      <c r="P3970" s="37" t="s">
        <v>1308</v>
      </c>
      <c r="Q3970" t="s">
        <v>7594</v>
      </c>
      <c r="R3970" t="s">
        <v>5160</v>
      </c>
      <c r="S3970" s="38">
        <v>48000000</v>
      </c>
      <c r="T3970" s="37">
        <v>1</v>
      </c>
      <c r="U3970" s="37">
        <v>1</v>
      </c>
      <c r="V3970" t="str">
        <f t="shared" ref="V3970" si="5680">H3970</f>
        <v>COP</v>
      </c>
    </row>
    <row r="3971" spans="1:22" x14ac:dyDescent="0.2">
      <c r="A3971" t="str">
        <f t="shared" ref="A3971" si="5681">D3971&amp;F3971&amp;E3971</f>
        <v>Servicios fabricante- Microsoft Soporte PremierMicrosoft Soporte PremierADS19</v>
      </c>
      <c r="B3971" t="str">
        <f t="shared" ref="B3971" si="5682">E3971&amp;F3971</f>
        <v>ADS19Microsoft Soporte Premier</v>
      </c>
      <c r="D3971" t="s">
        <v>5156</v>
      </c>
      <c r="E3971" t="s">
        <v>7596</v>
      </c>
      <c r="F3971" s="37" t="s">
        <v>7648</v>
      </c>
      <c r="G3971" s="18" t="str">
        <f t="shared" ref="G3971" si="5683">D3971</f>
        <v>Servicios fabricante- Microsoft Soporte Premier</v>
      </c>
      <c r="H3971" s="18" t="s">
        <v>119</v>
      </c>
      <c r="I3971" s="37" t="s">
        <v>67</v>
      </c>
      <c r="J3971" t="s">
        <v>7597</v>
      </c>
      <c r="K3971" t="s">
        <v>65</v>
      </c>
      <c r="L3971" t="s">
        <v>3940</v>
      </c>
      <c r="M3971" t="s">
        <v>65</v>
      </c>
      <c r="N3971" s="37" t="s">
        <v>5159</v>
      </c>
      <c r="O3971" s="37" t="s">
        <v>66</v>
      </c>
      <c r="P3971" s="37" t="s">
        <v>1308</v>
      </c>
      <c r="Q3971" t="s">
        <v>7596</v>
      </c>
      <c r="R3971" t="s">
        <v>5160</v>
      </c>
      <c r="S3971" s="38">
        <v>48000000</v>
      </c>
      <c r="T3971" s="37">
        <v>1</v>
      </c>
      <c r="U3971" s="37">
        <v>1</v>
      </c>
      <c r="V3971" t="str">
        <f t="shared" ref="V3971" si="5684">H3971</f>
        <v>COP</v>
      </c>
    </row>
    <row r="3972" spans="1:22" x14ac:dyDescent="0.2">
      <c r="A3972" t="str">
        <f t="shared" ref="A3972" si="5685">D3972&amp;F3972&amp;E3972</f>
        <v>Servicios fabricante- Microsoft Soporte PremierMicrosoft Soporte PremierADS18</v>
      </c>
      <c r="B3972" t="str">
        <f t="shared" ref="B3972" si="5686">E3972&amp;F3972</f>
        <v>ADS18Microsoft Soporte Premier</v>
      </c>
      <c r="D3972" t="s">
        <v>5156</v>
      </c>
      <c r="E3972" t="s">
        <v>7598</v>
      </c>
      <c r="F3972" s="37" t="s">
        <v>7648</v>
      </c>
      <c r="G3972" s="18" t="str">
        <f t="shared" ref="G3972" si="5687">D3972</f>
        <v>Servicios fabricante- Microsoft Soporte Premier</v>
      </c>
      <c r="H3972" s="18" t="s">
        <v>119</v>
      </c>
      <c r="I3972" s="37" t="s">
        <v>67</v>
      </c>
      <c r="J3972" t="s">
        <v>7599</v>
      </c>
      <c r="K3972" t="s">
        <v>65</v>
      </c>
      <c r="L3972" t="s">
        <v>3940</v>
      </c>
      <c r="M3972" t="s">
        <v>65</v>
      </c>
      <c r="N3972" s="37" t="s">
        <v>5159</v>
      </c>
      <c r="O3972" s="37" t="s">
        <v>66</v>
      </c>
      <c r="P3972" s="37" t="s">
        <v>1308</v>
      </c>
      <c r="Q3972" t="s">
        <v>7598</v>
      </c>
      <c r="R3972" t="s">
        <v>5160</v>
      </c>
      <c r="S3972" s="38">
        <v>39600000</v>
      </c>
      <c r="T3972" s="37">
        <v>1</v>
      </c>
      <c r="U3972" s="37">
        <v>1</v>
      </c>
      <c r="V3972" t="str">
        <f t="shared" ref="V3972" si="5688">H3972</f>
        <v>COP</v>
      </c>
    </row>
    <row r="3973" spans="1:22" x14ac:dyDescent="0.2">
      <c r="A3973" t="str">
        <f t="shared" ref="A3973" si="5689">D3973&amp;F3973&amp;E3973</f>
        <v>Servicios fabricante- Microsoft Soporte PremierMicrosoft Soporte PremierADS17</v>
      </c>
      <c r="B3973" t="str">
        <f t="shared" ref="B3973" si="5690">E3973&amp;F3973</f>
        <v>ADS17Microsoft Soporte Premier</v>
      </c>
      <c r="D3973" t="s">
        <v>5156</v>
      </c>
      <c r="E3973" t="s">
        <v>7600</v>
      </c>
      <c r="F3973" s="37" t="s">
        <v>7648</v>
      </c>
      <c r="G3973" s="18" t="str">
        <f t="shared" ref="G3973" si="5691">D3973</f>
        <v>Servicios fabricante- Microsoft Soporte Premier</v>
      </c>
      <c r="H3973" s="18" t="s">
        <v>119</v>
      </c>
      <c r="I3973" s="37" t="s">
        <v>67</v>
      </c>
      <c r="J3973" t="s">
        <v>7601</v>
      </c>
      <c r="K3973" t="s">
        <v>65</v>
      </c>
      <c r="L3973" t="s">
        <v>3940</v>
      </c>
      <c r="M3973" t="s">
        <v>65</v>
      </c>
      <c r="N3973" s="37" t="s">
        <v>5159</v>
      </c>
      <c r="O3973" s="37" t="s">
        <v>66</v>
      </c>
      <c r="P3973" s="37" t="s">
        <v>1308</v>
      </c>
      <c r="Q3973" t="s">
        <v>7600</v>
      </c>
      <c r="R3973" t="s">
        <v>5160</v>
      </c>
      <c r="S3973" s="38">
        <v>48000000</v>
      </c>
      <c r="T3973" s="37">
        <v>1</v>
      </c>
      <c r="U3973" s="37">
        <v>1</v>
      </c>
      <c r="V3973" t="str">
        <f t="shared" ref="V3973" si="5692">H3973</f>
        <v>COP</v>
      </c>
    </row>
    <row r="3974" spans="1:22" x14ac:dyDescent="0.2">
      <c r="A3974" t="str">
        <f t="shared" ref="A3974" si="5693">D3974&amp;F3974&amp;E3974</f>
        <v>Servicios fabricante- Microsoft Soporte PremierMicrosoft Soporte PremierADS16</v>
      </c>
      <c r="B3974" t="str">
        <f t="shared" ref="B3974" si="5694">E3974&amp;F3974</f>
        <v>ADS16Microsoft Soporte Premier</v>
      </c>
      <c r="D3974" t="s">
        <v>5156</v>
      </c>
      <c r="E3974" t="s">
        <v>7602</v>
      </c>
      <c r="F3974" s="37" t="s">
        <v>7648</v>
      </c>
      <c r="G3974" s="18" t="str">
        <f t="shared" ref="G3974" si="5695">D3974</f>
        <v>Servicios fabricante- Microsoft Soporte Premier</v>
      </c>
      <c r="H3974" s="18" t="s">
        <v>119</v>
      </c>
      <c r="I3974" s="37" t="s">
        <v>67</v>
      </c>
      <c r="J3974" t="s">
        <v>7603</v>
      </c>
      <c r="K3974" t="s">
        <v>65</v>
      </c>
      <c r="L3974" t="s">
        <v>3940</v>
      </c>
      <c r="M3974" t="s">
        <v>65</v>
      </c>
      <c r="N3974" s="37" t="s">
        <v>5159</v>
      </c>
      <c r="O3974" s="37" t="s">
        <v>66</v>
      </c>
      <c r="P3974" s="37" t="s">
        <v>1308</v>
      </c>
      <c r="Q3974" t="s">
        <v>7602</v>
      </c>
      <c r="R3974" t="s">
        <v>5160</v>
      </c>
      <c r="S3974" s="38">
        <v>48000000</v>
      </c>
      <c r="T3974" s="37">
        <v>1</v>
      </c>
      <c r="U3974" s="37">
        <v>1</v>
      </c>
      <c r="V3974" t="str">
        <f t="shared" ref="V3974" si="5696">H3974</f>
        <v>COP</v>
      </c>
    </row>
    <row r="3975" spans="1:22" x14ac:dyDescent="0.2">
      <c r="A3975" t="str">
        <f t="shared" ref="A3975" si="5697">D3975&amp;F3975&amp;E3975</f>
        <v>Servicios fabricante- Microsoft Soporte PremierMicrosoft Soporte PremierADS15</v>
      </c>
      <c r="B3975" t="str">
        <f t="shared" ref="B3975" si="5698">E3975&amp;F3975</f>
        <v>ADS15Microsoft Soporte Premier</v>
      </c>
      <c r="D3975" t="s">
        <v>5156</v>
      </c>
      <c r="E3975" t="s">
        <v>7604</v>
      </c>
      <c r="F3975" s="37" t="s">
        <v>7648</v>
      </c>
      <c r="G3975" s="18" t="str">
        <f t="shared" ref="G3975" si="5699">D3975</f>
        <v>Servicios fabricante- Microsoft Soporte Premier</v>
      </c>
      <c r="H3975" s="18" t="s">
        <v>119</v>
      </c>
      <c r="I3975" s="37" t="s">
        <v>67</v>
      </c>
      <c r="J3975" t="s">
        <v>7605</v>
      </c>
      <c r="K3975" t="s">
        <v>65</v>
      </c>
      <c r="L3975" t="s">
        <v>3940</v>
      </c>
      <c r="M3975" t="s">
        <v>65</v>
      </c>
      <c r="N3975" s="37" t="s">
        <v>5159</v>
      </c>
      <c r="O3975" s="37" t="s">
        <v>66</v>
      </c>
      <c r="P3975" s="37" t="s">
        <v>1308</v>
      </c>
      <c r="Q3975" t="s">
        <v>7604</v>
      </c>
      <c r="R3975" t="s">
        <v>5160</v>
      </c>
      <c r="S3975" s="38">
        <v>48000000</v>
      </c>
      <c r="T3975" s="37">
        <v>1</v>
      </c>
      <c r="U3975" s="37">
        <v>1</v>
      </c>
      <c r="V3975" t="str">
        <f t="shared" ref="V3975" si="5700">H3975</f>
        <v>COP</v>
      </c>
    </row>
    <row r="3976" spans="1:22" x14ac:dyDescent="0.2">
      <c r="A3976" t="str">
        <f t="shared" ref="A3976" si="5701">D3976&amp;F3976&amp;E3976</f>
        <v>Servicios fabricante- Microsoft Soporte PremierMicrosoft Soporte PremierADS14</v>
      </c>
      <c r="B3976" t="str">
        <f t="shared" ref="B3976" si="5702">E3976&amp;F3976</f>
        <v>ADS14Microsoft Soporte Premier</v>
      </c>
      <c r="D3976" t="s">
        <v>5156</v>
      </c>
      <c r="E3976" t="s">
        <v>7606</v>
      </c>
      <c r="F3976" s="37" t="s">
        <v>7648</v>
      </c>
      <c r="G3976" s="18" t="str">
        <f t="shared" ref="G3976" si="5703">D3976</f>
        <v>Servicios fabricante- Microsoft Soporte Premier</v>
      </c>
      <c r="H3976" s="18" t="s">
        <v>119</v>
      </c>
      <c r="I3976" s="37" t="s">
        <v>67</v>
      </c>
      <c r="J3976" t="s">
        <v>7607</v>
      </c>
      <c r="K3976" t="s">
        <v>65</v>
      </c>
      <c r="L3976" t="s">
        <v>3940</v>
      </c>
      <c r="M3976" t="s">
        <v>65</v>
      </c>
      <c r="N3976" s="37" t="s">
        <v>5159</v>
      </c>
      <c r="O3976" s="37" t="s">
        <v>66</v>
      </c>
      <c r="P3976" s="37" t="s">
        <v>1308</v>
      </c>
      <c r="Q3976" t="s">
        <v>7606</v>
      </c>
      <c r="R3976" t="s">
        <v>5160</v>
      </c>
      <c r="S3976" s="38">
        <v>48000000</v>
      </c>
      <c r="T3976" s="37">
        <v>1</v>
      </c>
      <c r="U3976" s="37">
        <v>1</v>
      </c>
      <c r="V3976" t="str">
        <f t="shared" ref="V3976" si="5704">H3976</f>
        <v>COP</v>
      </c>
    </row>
    <row r="3977" spans="1:22" x14ac:dyDescent="0.2">
      <c r="A3977" t="str">
        <f t="shared" ref="A3977" si="5705">D3977&amp;F3977&amp;E3977</f>
        <v>Servicios fabricante- Microsoft Soporte PremierMicrosoft Soporte PremierADS13</v>
      </c>
      <c r="B3977" t="str">
        <f t="shared" ref="B3977" si="5706">E3977&amp;F3977</f>
        <v>ADS13Microsoft Soporte Premier</v>
      </c>
      <c r="D3977" t="s">
        <v>5156</v>
      </c>
      <c r="E3977" t="s">
        <v>7608</v>
      </c>
      <c r="F3977" s="37" t="s">
        <v>7648</v>
      </c>
      <c r="G3977" s="18" t="str">
        <f t="shared" ref="G3977" si="5707">D3977</f>
        <v>Servicios fabricante- Microsoft Soporte Premier</v>
      </c>
      <c r="H3977" s="18" t="s">
        <v>119</v>
      </c>
      <c r="I3977" s="37" t="s">
        <v>67</v>
      </c>
      <c r="J3977" t="s">
        <v>7609</v>
      </c>
      <c r="K3977" t="s">
        <v>65</v>
      </c>
      <c r="L3977" t="s">
        <v>3940</v>
      </c>
      <c r="M3977" t="s">
        <v>65</v>
      </c>
      <c r="N3977" s="37" t="s">
        <v>5159</v>
      </c>
      <c r="O3977" s="37" t="s">
        <v>66</v>
      </c>
      <c r="P3977" s="37" t="s">
        <v>1308</v>
      </c>
      <c r="Q3977" t="s">
        <v>7608</v>
      </c>
      <c r="R3977" t="s">
        <v>5160</v>
      </c>
      <c r="S3977" s="38">
        <v>16400000</v>
      </c>
      <c r="T3977" s="37">
        <v>1</v>
      </c>
      <c r="U3977" s="37">
        <v>1</v>
      </c>
      <c r="V3977" t="str">
        <f t="shared" ref="V3977" si="5708">H3977</f>
        <v>COP</v>
      </c>
    </row>
    <row r="3978" spans="1:22" x14ac:dyDescent="0.2">
      <c r="A3978" t="str">
        <f t="shared" ref="A3978" si="5709">D3978&amp;F3978&amp;E3978</f>
        <v>Servicios fabricante- Microsoft Soporte PremierMicrosoft Soporte PremierADS12</v>
      </c>
      <c r="B3978" t="str">
        <f t="shared" ref="B3978" si="5710">E3978&amp;F3978</f>
        <v>ADS12Microsoft Soporte Premier</v>
      </c>
      <c r="D3978" t="s">
        <v>5156</v>
      </c>
      <c r="E3978" t="s">
        <v>7610</v>
      </c>
      <c r="F3978" s="37" t="s">
        <v>7648</v>
      </c>
      <c r="G3978" s="18" t="str">
        <f t="shared" ref="G3978" si="5711">D3978</f>
        <v>Servicios fabricante- Microsoft Soporte Premier</v>
      </c>
      <c r="H3978" s="18" t="s">
        <v>119</v>
      </c>
      <c r="I3978" s="37" t="s">
        <v>67</v>
      </c>
      <c r="J3978" t="s">
        <v>7611</v>
      </c>
      <c r="K3978" t="s">
        <v>65</v>
      </c>
      <c r="L3978" t="s">
        <v>3940</v>
      </c>
      <c r="M3978" t="s">
        <v>65</v>
      </c>
      <c r="N3978" s="37" t="s">
        <v>5159</v>
      </c>
      <c r="O3978" s="37" t="s">
        <v>66</v>
      </c>
      <c r="P3978" s="37" t="s">
        <v>1308</v>
      </c>
      <c r="Q3978" t="s">
        <v>7610</v>
      </c>
      <c r="R3978" t="s">
        <v>5160</v>
      </c>
      <c r="S3978" s="38">
        <v>48000000</v>
      </c>
      <c r="T3978" s="37">
        <v>1</v>
      </c>
      <c r="U3978" s="37">
        <v>1</v>
      </c>
      <c r="V3978" t="str">
        <f t="shared" ref="V3978" si="5712">H3978</f>
        <v>COP</v>
      </c>
    </row>
    <row r="3979" spans="1:22" x14ac:dyDescent="0.2">
      <c r="A3979" t="str">
        <f t="shared" ref="A3979" si="5713">D3979&amp;F3979&amp;E3979</f>
        <v>Servicios fabricante- Microsoft Soporte PremierMicrosoft Soporte PremierADS10</v>
      </c>
      <c r="B3979" t="str">
        <f t="shared" ref="B3979" si="5714">E3979&amp;F3979</f>
        <v>ADS10Microsoft Soporte Premier</v>
      </c>
      <c r="D3979" t="s">
        <v>5156</v>
      </c>
      <c r="E3979" t="s">
        <v>7612</v>
      </c>
      <c r="F3979" s="37" t="s">
        <v>7648</v>
      </c>
      <c r="G3979" s="18" t="str">
        <f t="shared" ref="G3979" si="5715">D3979</f>
        <v>Servicios fabricante- Microsoft Soporte Premier</v>
      </c>
      <c r="H3979" s="18" t="s">
        <v>119</v>
      </c>
      <c r="I3979" s="37" t="s">
        <v>67</v>
      </c>
      <c r="J3979" t="s">
        <v>7613</v>
      </c>
      <c r="K3979" t="s">
        <v>65</v>
      </c>
      <c r="L3979" t="s">
        <v>3940</v>
      </c>
      <c r="M3979" t="s">
        <v>65</v>
      </c>
      <c r="N3979" s="37" t="s">
        <v>5159</v>
      </c>
      <c r="O3979" s="37" t="s">
        <v>66</v>
      </c>
      <c r="P3979" s="37" t="s">
        <v>1308</v>
      </c>
      <c r="Q3979" t="s">
        <v>7612</v>
      </c>
      <c r="R3979" t="s">
        <v>5160</v>
      </c>
      <c r="S3979" s="38">
        <v>48000000</v>
      </c>
      <c r="T3979" s="37">
        <v>1</v>
      </c>
      <c r="U3979" s="37">
        <v>1</v>
      </c>
      <c r="V3979" t="str">
        <f t="shared" ref="V3979" si="5716">H3979</f>
        <v>COP</v>
      </c>
    </row>
    <row r="3980" spans="1:22" x14ac:dyDescent="0.2">
      <c r="A3980" t="str">
        <f t="shared" ref="A3980" si="5717">D3980&amp;F3980&amp;E3980</f>
        <v>Servicios fabricante- Microsoft Soporte PremierMicrosoft Soporte PremierADS1</v>
      </c>
      <c r="B3980" t="str">
        <f t="shared" ref="B3980" si="5718">E3980&amp;F3980</f>
        <v>ADS1Microsoft Soporte Premier</v>
      </c>
      <c r="D3980" t="s">
        <v>5156</v>
      </c>
      <c r="E3980" t="s">
        <v>7614</v>
      </c>
      <c r="F3980" s="37" t="s">
        <v>7648</v>
      </c>
      <c r="G3980" s="18" t="str">
        <f t="shared" ref="G3980" si="5719">D3980</f>
        <v>Servicios fabricante- Microsoft Soporte Premier</v>
      </c>
      <c r="H3980" s="18" t="s">
        <v>119</v>
      </c>
      <c r="I3980" s="37" t="s">
        <v>67</v>
      </c>
      <c r="J3980" t="s">
        <v>7615</v>
      </c>
      <c r="K3980" t="s">
        <v>65</v>
      </c>
      <c r="L3980" t="s">
        <v>3940</v>
      </c>
      <c r="M3980" t="s">
        <v>65</v>
      </c>
      <c r="N3980" s="37" t="s">
        <v>5159</v>
      </c>
      <c r="O3980" s="37" t="s">
        <v>66</v>
      </c>
      <c r="P3980" s="37" t="s">
        <v>1308</v>
      </c>
      <c r="Q3980" t="s">
        <v>7614</v>
      </c>
      <c r="R3980" t="s">
        <v>5160</v>
      </c>
      <c r="S3980" s="38">
        <v>48000000</v>
      </c>
      <c r="T3980" s="37">
        <v>1</v>
      </c>
      <c r="U3980" s="37">
        <v>1</v>
      </c>
      <c r="V3980" t="str">
        <f t="shared" ref="V3980" si="5720">H3980</f>
        <v>COP</v>
      </c>
    </row>
    <row r="3981" spans="1:22" x14ac:dyDescent="0.2">
      <c r="A3981" t="str">
        <f t="shared" ref="A3981" si="5721">D3981&amp;F3981&amp;E3981</f>
        <v>Servicios fabricante- Microsoft Soporte PremierMicrosoft Soporte PremierADRES2</v>
      </c>
      <c r="B3981" t="str">
        <f t="shared" ref="B3981" si="5722">E3981&amp;F3981</f>
        <v>ADRES2Microsoft Soporte Premier</v>
      </c>
      <c r="D3981" t="s">
        <v>5156</v>
      </c>
      <c r="E3981" t="s">
        <v>7616</v>
      </c>
      <c r="F3981" s="37" t="s">
        <v>7648</v>
      </c>
      <c r="G3981" s="18" t="str">
        <f t="shared" ref="G3981" si="5723">D3981</f>
        <v>Servicios fabricante- Microsoft Soporte Premier</v>
      </c>
      <c r="H3981" s="18" t="s">
        <v>119</v>
      </c>
      <c r="I3981" s="37" t="s">
        <v>67</v>
      </c>
      <c r="J3981" t="s">
        <v>7617</v>
      </c>
      <c r="K3981" t="s">
        <v>65</v>
      </c>
      <c r="L3981" t="s">
        <v>3940</v>
      </c>
      <c r="M3981" t="s">
        <v>65</v>
      </c>
      <c r="N3981" s="37" t="s">
        <v>5159</v>
      </c>
      <c r="O3981" s="37" t="s">
        <v>66</v>
      </c>
      <c r="P3981" s="37" t="s">
        <v>1308</v>
      </c>
      <c r="Q3981" t="s">
        <v>7616</v>
      </c>
      <c r="R3981" t="s">
        <v>5160</v>
      </c>
      <c r="S3981" s="38">
        <v>63600000</v>
      </c>
      <c r="T3981" s="37">
        <v>1</v>
      </c>
      <c r="U3981" s="37">
        <v>1</v>
      </c>
      <c r="V3981" t="str">
        <f t="shared" ref="V3981" si="5724">H3981</f>
        <v>COP</v>
      </c>
    </row>
    <row r="3982" spans="1:22" x14ac:dyDescent="0.2">
      <c r="A3982" t="str">
        <f t="shared" ref="A3982" si="5725">D3982&amp;F3982&amp;E3982</f>
        <v>Servicios fabricante- Microsoft Soporte PremierMicrosoft Soporte PremierACWC</v>
      </c>
      <c r="B3982" t="str">
        <f t="shared" ref="B3982" si="5726">E3982&amp;F3982</f>
        <v>ACWCMicrosoft Soporte Premier</v>
      </c>
      <c r="D3982" t="s">
        <v>5156</v>
      </c>
      <c r="E3982" t="s">
        <v>7618</v>
      </c>
      <c r="F3982" s="37" t="s">
        <v>7648</v>
      </c>
      <c r="G3982" s="18" t="str">
        <f t="shared" ref="G3982" si="5727">D3982</f>
        <v>Servicios fabricante- Microsoft Soporte Premier</v>
      </c>
      <c r="H3982" s="18" t="s">
        <v>119</v>
      </c>
      <c r="I3982" s="37" t="s">
        <v>67</v>
      </c>
      <c r="J3982" t="s">
        <v>7619</v>
      </c>
      <c r="K3982" t="s">
        <v>65</v>
      </c>
      <c r="L3982" t="s">
        <v>3940</v>
      </c>
      <c r="M3982" t="s">
        <v>65</v>
      </c>
      <c r="N3982" s="37" t="s">
        <v>5159</v>
      </c>
      <c r="O3982" s="37" t="s">
        <v>5171</v>
      </c>
      <c r="P3982" s="37" t="s">
        <v>1308</v>
      </c>
      <c r="Q3982" t="s">
        <v>7618</v>
      </c>
      <c r="R3982" t="s">
        <v>5160</v>
      </c>
      <c r="S3982" s="38">
        <v>52000000</v>
      </c>
      <c r="T3982" s="37">
        <v>1</v>
      </c>
      <c r="U3982" s="37">
        <v>1</v>
      </c>
      <c r="V3982" t="str">
        <f t="shared" ref="V3982" si="5728">H3982</f>
        <v>COP</v>
      </c>
    </row>
    <row r="3983" spans="1:22" x14ac:dyDescent="0.2">
      <c r="A3983" t="str">
        <f t="shared" ref="A3983" si="5729">D3983&amp;F3983&amp;E3983</f>
        <v>Servicios fabricante- Microsoft Soporte PremierMicrosoft Soporte PremierACMTP</v>
      </c>
      <c r="B3983" t="str">
        <f t="shared" ref="B3983" si="5730">E3983&amp;F3983</f>
        <v>ACMTPMicrosoft Soporte Premier</v>
      </c>
      <c r="D3983" t="s">
        <v>5156</v>
      </c>
      <c r="E3983" t="s">
        <v>7620</v>
      </c>
      <c r="F3983" s="37" t="s">
        <v>7648</v>
      </c>
      <c r="G3983" s="18" t="str">
        <f t="shared" ref="G3983" si="5731">D3983</f>
        <v>Servicios fabricante- Microsoft Soporte Premier</v>
      </c>
      <c r="H3983" s="18" t="s">
        <v>119</v>
      </c>
      <c r="I3983" s="37" t="s">
        <v>67</v>
      </c>
      <c r="J3983" t="s">
        <v>7621</v>
      </c>
      <c r="K3983" t="s">
        <v>65</v>
      </c>
      <c r="L3983" t="s">
        <v>3940</v>
      </c>
      <c r="M3983" t="s">
        <v>65</v>
      </c>
      <c r="N3983" s="37" t="s">
        <v>5159</v>
      </c>
      <c r="O3983" s="37" t="s">
        <v>66</v>
      </c>
      <c r="P3983" s="37" t="s">
        <v>1308</v>
      </c>
      <c r="Q3983" t="s">
        <v>7620</v>
      </c>
      <c r="R3983" t="s">
        <v>5160</v>
      </c>
      <c r="S3983" s="38">
        <v>16800000</v>
      </c>
      <c r="T3983" s="37">
        <v>1</v>
      </c>
      <c r="U3983" s="37">
        <v>1</v>
      </c>
      <c r="V3983" t="str">
        <f t="shared" ref="V3983" si="5732">H3983</f>
        <v>COP</v>
      </c>
    </row>
    <row r="3984" spans="1:22" x14ac:dyDescent="0.2">
      <c r="A3984" t="str">
        <f t="shared" ref="A3984" si="5733">D3984&amp;F3984&amp;E3984</f>
        <v>Servicios fabricante- Microsoft Soporte PremierMicrosoft Soporte PremierACMP</v>
      </c>
      <c r="B3984" t="str">
        <f t="shared" ref="B3984" si="5734">E3984&amp;F3984</f>
        <v>ACMPMicrosoft Soporte Premier</v>
      </c>
      <c r="D3984" t="s">
        <v>5156</v>
      </c>
      <c r="E3984" t="s">
        <v>7622</v>
      </c>
      <c r="F3984" s="37" t="s">
        <v>7648</v>
      </c>
      <c r="G3984" s="18" t="str">
        <f t="shared" ref="G3984" si="5735">D3984</f>
        <v>Servicios fabricante- Microsoft Soporte Premier</v>
      </c>
      <c r="H3984" s="18" t="s">
        <v>119</v>
      </c>
      <c r="I3984" s="37" t="s">
        <v>67</v>
      </c>
      <c r="J3984" t="s">
        <v>7623</v>
      </c>
      <c r="K3984" t="s">
        <v>65</v>
      </c>
      <c r="L3984" t="s">
        <v>3940</v>
      </c>
      <c r="M3984" t="s">
        <v>65</v>
      </c>
      <c r="N3984" s="37" t="s">
        <v>5159</v>
      </c>
      <c r="O3984" s="37" t="s">
        <v>5171</v>
      </c>
      <c r="P3984" s="37" t="s">
        <v>1308</v>
      </c>
      <c r="Q3984" t="s">
        <v>7622</v>
      </c>
      <c r="R3984" t="s">
        <v>5160</v>
      </c>
      <c r="S3984" s="38">
        <v>86000000</v>
      </c>
      <c r="T3984" s="37">
        <v>1</v>
      </c>
      <c r="U3984" s="37">
        <v>1</v>
      </c>
      <c r="V3984" t="str">
        <f t="shared" ref="V3984" si="5736">H3984</f>
        <v>COP</v>
      </c>
    </row>
    <row r="3985" spans="1:22" x14ac:dyDescent="0.2">
      <c r="A3985" t="str">
        <f t="shared" ref="A3985" si="5737">D3985&amp;F3985&amp;E3985</f>
        <v>Servicios fabricante- Microsoft Soporte PremierMicrosoft Soporte PremierABSMCB</v>
      </c>
      <c r="B3985" t="str">
        <f t="shared" ref="B3985" si="5738">E3985&amp;F3985</f>
        <v>ABSMCBMicrosoft Soporte Premier</v>
      </c>
      <c r="D3985" t="s">
        <v>5156</v>
      </c>
      <c r="E3985" t="s">
        <v>7624</v>
      </c>
      <c r="F3985" s="37" t="s">
        <v>7648</v>
      </c>
      <c r="G3985" s="18" t="str">
        <f t="shared" ref="G3985" si="5739">D3985</f>
        <v>Servicios fabricante- Microsoft Soporte Premier</v>
      </c>
      <c r="H3985" s="18" t="s">
        <v>119</v>
      </c>
      <c r="I3985" s="37" t="s">
        <v>67</v>
      </c>
      <c r="J3985" t="s">
        <v>7625</v>
      </c>
      <c r="K3985" t="s">
        <v>65</v>
      </c>
      <c r="L3985" t="s">
        <v>3940</v>
      </c>
      <c r="M3985" t="s">
        <v>65</v>
      </c>
      <c r="N3985" s="37" t="s">
        <v>5159</v>
      </c>
      <c r="O3985" s="37" t="s">
        <v>5171</v>
      </c>
      <c r="P3985" s="37" t="s">
        <v>1308</v>
      </c>
      <c r="Q3985" t="s">
        <v>7624</v>
      </c>
      <c r="R3985" t="s">
        <v>5160</v>
      </c>
      <c r="S3985" s="38">
        <v>41600000</v>
      </c>
      <c r="T3985" s="37">
        <v>1</v>
      </c>
      <c r="U3985" s="37">
        <v>1</v>
      </c>
      <c r="V3985" t="str">
        <f t="shared" ref="V3985" si="5740">H3985</f>
        <v>COP</v>
      </c>
    </row>
    <row r="3986" spans="1:22" x14ac:dyDescent="0.2">
      <c r="A3986" t="str">
        <f t="shared" ref="A3986" si="5741">D3986&amp;F3986&amp;E3986</f>
        <v>Servicios fabricante- Microsoft Soporte PremierMicrosoft Soporte PremierAAWD</v>
      </c>
      <c r="B3986" t="str">
        <f t="shared" ref="B3986" si="5742">E3986&amp;F3986</f>
        <v>AAWDMicrosoft Soporte Premier</v>
      </c>
      <c r="D3986" t="s">
        <v>5156</v>
      </c>
      <c r="E3986" t="s">
        <v>7626</v>
      </c>
      <c r="F3986" s="37" t="s">
        <v>7648</v>
      </c>
      <c r="G3986" s="18" t="str">
        <f t="shared" ref="G3986" si="5743">D3986</f>
        <v>Servicios fabricante- Microsoft Soporte Premier</v>
      </c>
      <c r="H3986" s="18" t="s">
        <v>119</v>
      </c>
      <c r="I3986" s="37" t="s">
        <v>67</v>
      </c>
      <c r="J3986" t="s">
        <v>7627</v>
      </c>
      <c r="K3986" t="s">
        <v>65</v>
      </c>
      <c r="L3986" t="s">
        <v>3940</v>
      </c>
      <c r="M3986" t="s">
        <v>65</v>
      </c>
      <c r="N3986" s="37" t="s">
        <v>5159</v>
      </c>
      <c r="O3986" s="37" t="s">
        <v>5171</v>
      </c>
      <c r="P3986" s="37" t="s">
        <v>1308</v>
      </c>
      <c r="Q3986" t="s">
        <v>7626</v>
      </c>
      <c r="R3986" t="s">
        <v>5160</v>
      </c>
      <c r="S3986" s="38">
        <v>15600000</v>
      </c>
      <c r="T3986" s="37">
        <v>1</v>
      </c>
      <c r="U3986" s="37">
        <v>1</v>
      </c>
      <c r="V3986" t="str">
        <f t="shared" ref="V3986" si="5744">H3986</f>
        <v>COP</v>
      </c>
    </row>
    <row r="3987" spans="1:22" x14ac:dyDescent="0.2">
      <c r="A3987" t="str">
        <f t="shared" ref="A3987" si="5745">D3987&amp;F3987&amp;E3987</f>
        <v>Servicios fabricante- Microsoft Soporte PremierMicrosoft Soporte PremierAAOP</v>
      </c>
      <c r="B3987" t="str">
        <f t="shared" ref="B3987" si="5746">E3987&amp;F3987</f>
        <v>AAOPMicrosoft Soporte Premier</v>
      </c>
      <c r="D3987" t="s">
        <v>5156</v>
      </c>
      <c r="E3987" t="s">
        <v>7628</v>
      </c>
      <c r="F3987" s="37" t="s">
        <v>7648</v>
      </c>
      <c r="G3987" s="18" t="str">
        <f t="shared" ref="G3987" si="5747">D3987</f>
        <v>Servicios fabricante- Microsoft Soporte Premier</v>
      </c>
      <c r="H3987" s="18" t="s">
        <v>119</v>
      </c>
      <c r="I3987" s="37" t="s">
        <v>67</v>
      </c>
      <c r="J3987" t="s">
        <v>7629</v>
      </c>
      <c r="K3987" t="s">
        <v>65</v>
      </c>
      <c r="L3987" t="s">
        <v>3940</v>
      </c>
      <c r="M3987" t="s">
        <v>65</v>
      </c>
      <c r="N3987" s="37" t="s">
        <v>5159</v>
      </c>
      <c r="O3987" s="37" t="s">
        <v>5171</v>
      </c>
      <c r="P3987" s="37" t="s">
        <v>1308</v>
      </c>
      <c r="Q3987" t="s">
        <v>7628</v>
      </c>
      <c r="R3987" t="s">
        <v>5160</v>
      </c>
      <c r="S3987" s="38">
        <v>32400000</v>
      </c>
      <c r="T3987" s="37">
        <v>1</v>
      </c>
      <c r="U3987" s="37">
        <v>1</v>
      </c>
      <c r="V3987" t="str">
        <f t="shared" ref="V3987" si="5748">H3987</f>
        <v>COP</v>
      </c>
    </row>
    <row r="3988" spans="1:22" x14ac:dyDescent="0.2">
      <c r="A3988" t="str">
        <f t="shared" ref="A3988" si="5749">D3988&amp;F3988&amp;E3988</f>
        <v>Servicios fabricante- Microsoft Soporte PremierMicrosoft Soporte PremierAAOE</v>
      </c>
      <c r="B3988" t="str">
        <f t="shared" ref="B3988" si="5750">E3988&amp;F3988</f>
        <v>AAOEMicrosoft Soporte Premier</v>
      </c>
      <c r="D3988" t="s">
        <v>5156</v>
      </c>
      <c r="E3988" t="s">
        <v>7630</v>
      </c>
      <c r="F3988" s="37" t="s">
        <v>7648</v>
      </c>
      <c r="G3988" s="18" t="str">
        <f t="shared" ref="G3988" si="5751">D3988</f>
        <v>Servicios fabricante- Microsoft Soporte Premier</v>
      </c>
      <c r="H3988" s="18" t="s">
        <v>119</v>
      </c>
      <c r="I3988" s="37" t="s">
        <v>67</v>
      </c>
      <c r="J3988" t="s">
        <v>7631</v>
      </c>
      <c r="K3988" t="s">
        <v>65</v>
      </c>
      <c r="L3988" t="s">
        <v>3940</v>
      </c>
      <c r="M3988" t="s">
        <v>65</v>
      </c>
      <c r="N3988" s="37" t="s">
        <v>5159</v>
      </c>
      <c r="O3988" s="37" t="s">
        <v>5171</v>
      </c>
      <c r="P3988" s="37" t="s">
        <v>1308</v>
      </c>
      <c r="Q3988" t="s">
        <v>7630</v>
      </c>
      <c r="R3988" t="s">
        <v>5160</v>
      </c>
      <c r="S3988" s="38">
        <v>32400000</v>
      </c>
      <c r="T3988" s="37">
        <v>1</v>
      </c>
      <c r="U3988" s="37">
        <v>1</v>
      </c>
      <c r="V3988" t="str">
        <f t="shared" ref="V3988" si="5752">H3988</f>
        <v>COP</v>
      </c>
    </row>
    <row r="3989" spans="1:22" x14ac:dyDescent="0.2">
      <c r="A3989" t="str">
        <f t="shared" ref="A3989" si="5753">D3989&amp;F3989&amp;E3989</f>
        <v>Servicios fabricante- Microsoft Soporte PremierMicrosoft Soporte PremierAAAM</v>
      </c>
      <c r="B3989" t="str">
        <f t="shared" ref="B3989" si="5754">E3989&amp;F3989</f>
        <v>AAAMMicrosoft Soporte Premier</v>
      </c>
      <c r="D3989" t="s">
        <v>5156</v>
      </c>
      <c r="E3989" t="s">
        <v>7632</v>
      </c>
      <c r="F3989" s="37" t="s">
        <v>7648</v>
      </c>
      <c r="G3989" s="18" t="str">
        <f t="shared" ref="G3989" si="5755">D3989</f>
        <v>Servicios fabricante- Microsoft Soporte Premier</v>
      </c>
      <c r="H3989" s="18" t="s">
        <v>119</v>
      </c>
      <c r="I3989" s="37" t="s">
        <v>67</v>
      </c>
      <c r="J3989" t="s">
        <v>7633</v>
      </c>
      <c r="K3989" t="s">
        <v>65</v>
      </c>
      <c r="L3989" t="s">
        <v>3940</v>
      </c>
      <c r="M3989" t="s">
        <v>65</v>
      </c>
      <c r="N3989" s="37" t="s">
        <v>5159</v>
      </c>
      <c r="O3989" s="37" t="s">
        <v>5171</v>
      </c>
      <c r="P3989" s="37" t="s">
        <v>1308</v>
      </c>
      <c r="Q3989" t="s">
        <v>7632</v>
      </c>
      <c r="R3989" t="s">
        <v>5160</v>
      </c>
      <c r="S3989" s="38">
        <v>34400000</v>
      </c>
      <c r="T3989" s="37">
        <v>1</v>
      </c>
      <c r="U3989" s="37">
        <v>1</v>
      </c>
      <c r="V3989" t="str">
        <f t="shared" ref="V3989" si="5756">H3989</f>
        <v>COP</v>
      </c>
    </row>
    <row r="3990" spans="1:22" x14ac:dyDescent="0.2">
      <c r="A3990" t="str">
        <f t="shared" ref="A3990" si="5757">D3990&amp;F3990&amp;E3990</f>
        <v>Servicios fabricante- Microsoft Soporte PremierMicrosoft Soporte PremierAAAE</v>
      </c>
      <c r="B3990" t="str">
        <f t="shared" ref="B3990" si="5758">E3990&amp;F3990</f>
        <v>AAAEMicrosoft Soporte Premier</v>
      </c>
      <c r="D3990" t="s">
        <v>5156</v>
      </c>
      <c r="E3990" t="s">
        <v>7634</v>
      </c>
      <c r="F3990" s="37" t="s">
        <v>7648</v>
      </c>
      <c r="G3990" s="18" t="str">
        <f t="shared" ref="G3990" si="5759">D3990</f>
        <v>Servicios fabricante- Microsoft Soporte Premier</v>
      </c>
      <c r="H3990" s="18" t="s">
        <v>119</v>
      </c>
      <c r="I3990" s="37" t="s">
        <v>67</v>
      </c>
      <c r="J3990" t="s">
        <v>7635</v>
      </c>
      <c r="K3990" t="s">
        <v>65</v>
      </c>
      <c r="L3990" t="s">
        <v>3940</v>
      </c>
      <c r="M3990" t="s">
        <v>65</v>
      </c>
      <c r="N3990" s="37" t="s">
        <v>5159</v>
      </c>
      <c r="O3990" s="37" t="s">
        <v>66</v>
      </c>
      <c r="P3990" s="37" t="s">
        <v>1308</v>
      </c>
      <c r="Q3990" t="s">
        <v>7634</v>
      </c>
      <c r="R3990" t="s">
        <v>5160</v>
      </c>
      <c r="S3990" s="38">
        <v>34400000</v>
      </c>
      <c r="T3990" s="37">
        <v>1</v>
      </c>
      <c r="U3990" s="37">
        <v>1</v>
      </c>
      <c r="V3990" t="str">
        <f t="shared" ref="V3990" si="5760">H3990</f>
        <v>COP</v>
      </c>
    </row>
    <row r="3991" spans="1:22" x14ac:dyDescent="0.2">
      <c r="A3991" t="str">
        <f t="shared" ref="A3991" si="5761">D3991&amp;F3991&amp;E3991</f>
        <v>Servicios fabricante- Microsoft Soporte PremierMicrosoft Soporte PremierA356TO</v>
      </c>
      <c r="B3991" t="str">
        <f t="shared" ref="B3991" si="5762">E3991&amp;F3991</f>
        <v>A356TOMicrosoft Soporte Premier</v>
      </c>
      <c r="D3991" t="s">
        <v>5156</v>
      </c>
      <c r="E3991" t="s">
        <v>7636</v>
      </c>
      <c r="F3991" s="37" t="s">
        <v>7648</v>
      </c>
      <c r="G3991" s="18" t="str">
        <f t="shared" ref="G3991" si="5763">D3991</f>
        <v>Servicios fabricante- Microsoft Soporte Premier</v>
      </c>
      <c r="H3991" s="18" t="s">
        <v>119</v>
      </c>
      <c r="I3991" s="37" t="s">
        <v>67</v>
      </c>
      <c r="J3991" t="s">
        <v>7637</v>
      </c>
      <c r="K3991" t="s">
        <v>65</v>
      </c>
      <c r="L3991" t="s">
        <v>3940</v>
      </c>
      <c r="M3991" t="s">
        <v>65</v>
      </c>
      <c r="N3991" s="37" t="s">
        <v>5159</v>
      </c>
      <c r="O3991" s="37" t="s">
        <v>66</v>
      </c>
      <c r="P3991" s="37" t="s">
        <v>1308</v>
      </c>
      <c r="Q3991" t="s">
        <v>7636</v>
      </c>
      <c r="R3991" t="s">
        <v>5160</v>
      </c>
      <c r="S3991" s="38">
        <v>32400000</v>
      </c>
      <c r="T3991" s="37">
        <v>1</v>
      </c>
      <c r="U3991" s="37">
        <v>1</v>
      </c>
      <c r="V3991" t="str">
        <f t="shared" ref="V3991" si="5764">H3991</f>
        <v>COP</v>
      </c>
    </row>
    <row r="3992" spans="1:22" x14ac:dyDescent="0.2">
      <c r="A3992" t="str">
        <f t="shared" ref="A3992" si="5765">D3992&amp;F3992&amp;E3992</f>
        <v>Servicios fabricante- Microsoft Soporte PremierMicrosoft Soporte PremierA356SI</v>
      </c>
      <c r="B3992" t="str">
        <f t="shared" ref="B3992" si="5766">E3992&amp;F3992</f>
        <v>A356SIMicrosoft Soporte Premier</v>
      </c>
      <c r="D3992" t="s">
        <v>5156</v>
      </c>
      <c r="E3992" t="s">
        <v>7638</v>
      </c>
      <c r="F3992" s="37" t="s">
        <v>7648</v>
      </c>
      <c r="G3992" s="18" t="str">
        <f t="shared" ref="G3992" si="5767">D3992</f>
        <v>Servicios fabricante- Microsoft Soporte Premier</v>
      </c>
      <c r="H3992" s="18" t="s">
        <v>119</v>
      </c>
      <c r="I3992" s="37" t="s">
        <v>67</v>
      </c>
      <c r="J3992" t="s">
        <v>7639</v>
      </c>
      <c r="K3992" t="s">
        <v>65</v>
      </c>
      <c r="L3992" t="s">
        <v>3940</v>
      </c>
      <c r="M3992" t="s">
        <v>65</v>
      </c>
      <c r="N3992" s="37" t="s">
        <v>5159</v>
      </c>
      <c r="O3992" s="37" t="s">
        <v>66</v>
      </c>
      <c r="P3992" s="37" t="s">
        <v>1308</v>
      </c>
      <c r="Q3992" t="s">
        <v>7638</v>
      </c>
      <c r="R3992" t="s">
        <v>5160</v>
      </c>
      <c r="S3992" s="38">
        <v>26400000</v>
      </c>
      <c r="T3992" s="37">
        <v>1</v>
      </c>
      <c r="U3992" s="37">
        <v>1</v>
      </c>
      <c r="V3992" t="str">
        <f t="shared" ref="V3992" si="5768">H3992</f>
        <v>COP</v>
      </c>
    </row>
    <row r="3993" spans="1:22" x14ac:dyDescent="0.2">
      <c r="A3993" t="str">
        <f t="shared" ref="A3993" si="5769">D3993&amp;F3993&amp;E3993</f>
        <v>Servicios fabricante- Microsoft Soporte PremierMicrosoft Soporte PremierA356OM</v>
      </c>
      <c r="B3993" t="str">
        <f t="shared" ref="B3993" si="5770">E3993&amp;F3993</f>
        <v>A356OMMicrosoft Soporte Premier</v>
      </c>
      <c r="D3993" t="s">
        <v>5156</v>
      </c>
      <c r="E3993" t="s">
        <v>7640</v>
      </c>
      <c r="F3993" s="37" t="s">
        <v>7648</v>
      </c>
      <c r="G3993" s="18" t="str">
        <f t="shared" ref="G3993" si="5771">D3993</f>
        <v>Servicios fabricante- Microsoft Soporte Premier</v>
      </c>
      <c r="H3993" s="18" t="s">
        <v>119</v>
      </c>
      <c r="I3993" s="37" t="s">
        <v>67</v>
      </c>
      <c r="J3993" t="s">
        <v>7641</v>
      </c>
      <c r="K3993" t="s">
        <v>65</v>
      </c>
      <c r="L3993" t="s">
        <v>3940</v>
      </c>
      <c r="M3993" t="s">
        <v>65</v>
      </c>
      <c r="N3993" s="37" t="s">
        <v>5159</v>
      </c>
      <c r="O3993" s="37" t="s">
        <v>66</v>
      </c>
      <c r="P3993" s="37" t="s">
        <v>1308</v>
      </c>
      <c r="Q3993" t="s">
        <v>7640</v>
      </c>
      <c r="R3993" t="s">
        <v>5160</v>
      </c>
      <c r="S3993" s="38">
        <v>34400000</v>
      </c>
      <c r="T3993" s="37">
        <v>1</v>
      </c>
      <c r="U3993" s="37">
        <v>1</v>
      </c>
      <c r="V3993" t="str">
        <f t="shared" ref="V3993" si="5772">H3993</f>
        <v>COP</v>
      </c>
    </row>
    <row r="3994" spans="1:22" x14ac:dyDescent="0.2">
      <c r="A3994" t="str">
        <f t="shared" ref="A3994" si="5773">D3994&amp;F3994&amp;E3994</f>
        <v>Servicios fabricante- Microsoft Soporte PremierMicrosoft Soporte PremierA356DM</v>
      </c>
      <c r="B3994" t="str">
        <f t="shared" ref="B3994" si="5774">E3994&amp;F3994</f>
        <v>A356DMMicrosoft Soporte Premier</v>
      </c>
      <c r="D3994" t="s">
        <v>5156</v>
      </c>
      <c r="E3994" t="s">
        <v>7642</v>
      </c>
      <c r="F3994" s="37" t="s">
        <v>7648</v>
      </c>
      <c r="G3994" s="18" t="str">
        <f t="shared" ref="G3994" si="5775">D3994</f>
        <v>Servicios fabricante- Microsoft Soporte Premier</v>
      </c>
      <c r="H3994" s="18" t="s">
        <v>119</v>
      </c>
      <c r="I3994" s="37" t="s">
        <v>67</v>
      </c>
      <c r="J3994" t="s">
        <v>7643</v>
      </c>
      <c r="K3994" t="s">
        <v>65</v>
      </c>
      <c r="L3994" t="s">
        <v>3940</v>
      </c>
      <c r="M3994" t="s">
        <v>65</v>
      </c>
      <c r="N3994" s="37" t="s">
        <v>5159</v>
      </c>
      <c r="O3994" s="37" t="s">
        <v>66</v>
      </c>
      <c r="P3994" s="37" t="s">
        <v>1308</v>
      </c>
      <c r="Q3994" t="s">
        <v>7642</v>
      </c>
      <c r="R3994" t="s">
        <v>5160</v>
      </c>
      <c r="S3994" s="38">
        <v>13600000</v>
      </c>
      <c r="T3994" s="37">
        <v>1</v>
      </c>
      <c r="U3994" s="37">
        <v>1</v>
      </c>
      <c r="V3994" t="str">
        <f t="shared" ref="V3994" si="5776">H3994</f>
        <v>COP</v>
      </c>
    </row>
    <row r="3995" spans="1:22" ht="57" x14ac:dyDescent="0.2">
      <c r="A3995" t="str">
        <f t="shared" ref="A3995" si="5777">D3995&amp;F3995&amp;E3995</f>
        <v>Servicios fabricante- Microsoft Soporte PremierMicrosoft Soporte PremierA</v>
      </c>
      <c r="B3995" t="str">
        <f t="shared" ref="B3995" si="5778">E3995&amp;F3995</f>
        <v>AMicrosoft Soporte Premier</v>
      </c>
      <c r="D3995" t="s">
        <v>5156</v>
      </c>
      <c r="E3995" t="s">
        <v>7644</v>
      </c>
      <c r="F3995" s="37" t="s">
        <v>7648</v>
      </c>
      <c r="G3995" s="18" t="str">
        <f t="shared" ref="G3995" si="5779">D3995</f>
        <v>Servicios fabricante- Microsoft Soporte Premier</v>
      </c>
      <c r="H3995" s="18" t="s">
        <v>119</v>
      </c>
      <c r="I3995" s="37" t="s">
        <v>67</v>
      </c>
      <c r="J3995" s="86" t="s">
        <v>7645</v>
      </c>
      <c r="K3995" t="s">
        <v>7094</v>
      </c>
      <c r="L3995" t="s">
        <v>3940</v>
      </c>
      <c r="M3995" t="s">
        <v>65</v>
      </c>
      <c r="N3995" s="37" t="s">
        <v>5159</v>
      </c>
      <c r="O3995" s="37" t="s">
        <v>5171</v>
      </c>
      <c r="P3995" s="37" t="s">
        <v>1308</v>
      </c>
      <c r="Q3995" t="s">
        <v>7644</v>
      </c>
      <c r="R3995" t="s">
        <v>5160</v>
      </c>
      <c r="S3995" s="38">
        <v>144132712.38</v>
      </c>
      <c r="T3995" s="37">
        <v>1</v>
      </c>
      <c r="U3995" s="37">
        <v>1</v>
      </c>
      <c r="V3995" t="str">
        <f t="shared" ref="V3995" si="5780">H3995</f>
        <v>COP</v>
      </c>
    </row>
    <row r="3996" spans="1:22" x14ac:dyDescent="0.2">
      <c r="A3996" t="str">
        <f t="shared" ref="A3996" si="5781">D3996&amp;F3996&amp;E3996</f>
        <v>Servicios fabricante- Microsoft Soporte PremierMicrosoft Soporte Premier793O</v>
      </c>
      <c r="B3996" t="str">
        <f t="shared" ref="B3996" si="5782">E3996&amp;F3996</f>
        <v>793OMicrosoft Soporte Premier</v>
      </c>
      <c r="D3996" t="s">
        <v>5156</v>
      </c>
      <c r="E3996" t="s">
        <v>7646</v>
      </c>
      <c r="F3996" s="37" t="s">
        <v>7648</v>
      </c>
      <c r="G3996" s="18" t="str">
        <f t="shared" ref="G3996" si="5783">D3996</f>
        <v>Servicios fabricante- Microsoft Soporte Premier</v>
      </c>
      <c r="H3996" s="18" t="s">
        <v>119</v>
      </c>
      <c r="I3996" s="37" t="s">
        <v>67</v>
      </c>
      <c r="J3996" t="s">
        <v>7647</v>
      </c>
      <c r="K3996" t="s">
        <v>65</v>
      </c>
      <c r="L3996" t="s">
        <v>3940</v>
      </c>
      <c r="M3996" t="s">
        <v>65</v>
      </c>
      <c r="N3996" s="37" t="s">
        <v>5159</v>
      </c>
      <c r="O3996" s="37" t="s">
        <v>66</v>
      </c>
      <c r="P3996" s="37" t="s">
        <v>1308</v>
      </c>
      <c r="Q3996" t="s">
        <v>7646</v>
      </c>
      <c r="R3996" t="s">
        <v>5160</v>
      </c>
      <c r="S3996" s="38">
        <v>101600000</v>
      </c>
      <c r="T3996" s="37">
        <v>1</v>
      </c>
      <c r="U3996" s="37">
        <v>1</v>
      </c>
      <c r="V3996" t="str">
        <f t="shared" ref="V3996" si="5784">H3996</f>
        <v>COP</v>
      </c>
    </row>
    <row r="3997" spans="1:22" x14ac:dyDescent="0.2">
      <c r="A3997" t="str">
        <f t="shared" ref="A3997" si="5785">D3997&amp;F3997&amp;E3997</f>
        <v>AlfapeopleCANALIT-SW-01-01</v>
      </c>
      <c r="B3997" t="str">
        <f t="shared" ref="B3997" si="5786">E3997&amp;F3997</f>
        <v>IT-SW-01-01CANAL</v>
      </c>
      <c r="D3997" t="s">
        <v>7649</v>
      </c>
      <c r="E3997" t="s">
        <v>123</v>
      </c>
      <c r="F3997" s="37" t="s">
        <v>3938</v>
      </c>
      <c r="G3997" s="18" t="str">
        <f t="shared" ref="G3997" si="5787">D3997</f>
        <v>Alfapeople</v>
      </c>
      <c r="H3997" s="18" t="s">
        <v>119</v>
      </c>
      <c r="I3997" s="37" t="s">
        <v>67</v>
      </c>
      <c r="J3997" t="s">
        <v>213</v>
      </c>
      <c r="K3997" t="s">
        <v>209</v>
      </c>
      <c r="L3997" t="s">
        <v>3940</v>
      </c>
      <c r="M3997" t="s">
        <v>65</v>
      </c>
      <c r="N3997" s="37" t="s">
        <v>224</v>
      </c>
      <c r="O3997" s="37" t="s">
        <v>66</v>
      </c>
      <c r="P3997" s="37" t="s">
        <v>1304</v>
      </c>
      <c r="Q3997" t="s">
        <v>123</v>
      </c>
      <c r="R3997" t="s">
        <v>7650</v>
      </c>
      <c r="S3997" s="38">
        <v>1270000</v>
      </c>
      <c r="T3997" s="37">
        <v>1</v>
      </c>
      <c r="U3997" s="37">
        <v>1</v>
      </c>
      <c r="V3997" t="str">
        <f t="shared" ref="V3997" si="5788">H3997</f>
        <v>COP</v>
      </c>
    </row>
    <row r="3998" spans="1:22" x14ac:dyDescent="0.2">
      <c r="A3998" t="str">
        <f t="shared" ref="A3998" si="5789">D3998&amp;F3998&amp;E3998</f>
        <v>AlfapeopleCANALIT-SW-01-02</v>
      </c>
      <c r="B3998" t="str">
        <f t="shared" ref="B3998" si="5790">E3998&amp;F3998</f>
        <v>IT-SW-01-02CANAL</v>
      </c>
      <c r="D3998" t="s">
        <v>7649</v>
      </c>
      <c r="E3998" t="s">
        <v>124</v>
      </c>
      <c r="F3998" s="37" t="s">
        <v>3938</v>
      </c>
      <c r="G3998" s="18" t="str">
        <f t="shared" ref="G3998" si="5791">D3998</f>
        <v>Alfapeople</v>
      </c>
      <c r="H3998" s="18" t="s">
        <v>119</v>
      </c>
      <c r="I3998" s="37" t="s">
        <v>67</v>
      </c>
      <c r="J3998" t="s">
        <v>213</v>
      </c>
      <c r="K3998" t="s">
        <v>209</v>
      </c>
      <c r="L3998" t="s">
        <v>3940</v>
      </c>
      <c r="M3998" t="s">
        <v>65</v>
      </c>
      <c r="N3998" s="37" t="s">
        <v>224</v>
      </c>
      <c r="O3998" s="37" t="s">
        <v>226</v>
      </c>
      <c r="P3998" s="37" t="s">
        <v>1304</v>
      </c>
      <c r="Q3998" t="s">
        <v>124</v>
      </c>
      <c r="R3998" t="s">
        <v>7650</v>
      </c>
      <c r="S3998" s="38">
        <v>2070000</v>
      </c>
      <c r="T3998" s="37">
        <v>1</v>
      </c>
      <c r="U3998" s="37">
        <v>1</v>
      </c>
      <c r="V3998" t="str">
        <f t="shared" ref="V3998" si="5792">H3998</f>
        <v>COP</v>
      </c>
    </row>
    <row r="3999" spans="1:22" x14ac:dyDescent="0.2">
      <c r="A3999" t="str">
        <f t="shared" ref="A3999" si="5793">D3999&amp;F3999&amp;E3999</f>
        <v>AlfapeopleCANALIT-SW-01-03</v>
      </c>
      <c r="B3999" t="str">
        <f t="shared" ref="B3999" si="5794">E3999&amp;F3999</f>
        <v>IT-SW-01-03CANAL</v>
      </c>
      <c r="D3999" t="s">
        <v>7649</v>
      </c>
      <c r="E3999" t="s">
        <v>125</v>
      </c>
      <c r="F3999" s="37" t="s">
        <v>3938</v>
      </c>
      <c r="G3999" s="18" t="str">
        <f t="shared" ref="G3999" si="5795">D3999</f>
        <v>Alfapeople</v>
      </c>
      <c r="H3999" s="18" t="s">
        <v>119</v>
      </c>
      <c r="I3999" s="37" t="s">
        <v>67</v>
      </c>
      <c r="J3999" t="s">
        <v>213</v>
      </c>
      <c r="K3999" t="s">
        <v>209</v>
      </c>
      <c r="L3999" t="s">
        <v>3940</v>
      </c>
      <c r="M3999" t="s">
        <v>65</v>
      </c>
      <c r="N3999" s="37" t="s">
        <v>225</v>
      </c>
      <c r="O3999" s="37" t="s">
        <v>66</v>
      </c>
      <c r="P3999" s="37" t="s">
        <v>1304</v>
      </c>
      <c r="Q3999" t="s">
        <v>125</v>
      </c>
      <c r="R3999" t="s">
        <v>7650</v>
      </c>
      <c r="S3999" s="38">
        <v>1270000</v>
      </c>
      <c r="T3999" s="37">
        <v>1</v>
      </c>
      <c r="U3999" s="37">
        <v>1</v>
      </c>
      <c r="V3999" t="str">
        <f t="shared" ref="V3999" si="5796">H3999</f>
        <v>COP</v>
      </c>
    </row>
    <row r="4000" spans="1:22" x14ac:dyDescent="0.2">
      <c r="A4000" t="str">
        <f t="shared" ref="A4000" si="5797">D4000&amp;F4000&amp;E4000</f>
        <v>AlfapeopleCANALIT-SW-01-04</v>
      </c>
      <c r="B4000" t="str">
        <f t="shared" ref="B4000" si="5798">E4000&amp;F4000</f>
        <v>IT-SW-01-04CANAL</v>
      </c>
      <c r="D4000" t="s">
        <v>7649</v>
      </c>
      <c r="E4000" t="s">
        <v>126</v>
      </c>
      <c r="F4000" s="37" t="s">
        <v>3938</v>
      </c>
      <c r="G4000" s="18" t="str">
        <f t="shared" ref="G4000" si="5799">D4000</f>
        <v>Alfapeople</v>
      </c>
      <c r="H4000" s="18" t="s">
        <v>119</v>
      </c>
      <c r="I4000" s="37" t="s">
        <v>67</v>
      </c>
      <c r="J4000" t="s">
        <v>213</v>
      </c>
      <c r="K4000" t="s">
        <v>209</v>
      </c>
      <c r="L4000" t="s">
        <v>3940</v>
      </c>
      <c r="M4000" t="s">
        <v>65</v>
      </c>
      <c r="N4000" s="37" t="s">
        <v>225</v>
      </c>
      <c r="O4000" s="37" t="s">
        <v>226</v>
      </c>
      <c r="P4000" s="37" t="s">
        <v>1304</v>
      </c>
      <c r="Q4000" t="s">
        <v>126</v>
      </c>
      <c r="R4000" t="s">
        <v>7650</v>
      </c>
      <c r="S4000" s="38">
        <v>2300000</v>
      </c>
      <c r="T4000" s="37">
        <v>1</v>
      </c>
      <c r="U4000" s="37">
        <v>1</v>
      </c>
      <c r="V4000" t="str">
        <f t="shared" ref="V4000" si="5800">H4000</f>
        <v>COP</v>
      </c>
    </row>
    <row r="4001" spans="1:22" x14ac:dyDescent="0.2">
      <c r="A4001" t="str">
        <f t="shared" ref="A4001" si="5801">D4001&amp;F4001&amp;E4001</f>
        <v>AlfapeopleCANALIT-SW-01-05</v>
      </c>
      <c r="B4001" t="str">
        <f t="shared" ref="B4001" si="5802">E4001&amp;F4001</f>
        <v>IT-SW-01-05CANAL</v>
      </c>
      <c r="D4001" t="s">
        <v>7649</v>
      </c>
      <c r="E4001" t="s">
        <v>127</v>
      </c>
      <c r="F4001" s="37" t="s">
        <v>3938</v>
      </c>
      <c r="G4001" s="18" t="str">
        <f t="shared" ref="G4001" si="5803">D4001</f>
        <v>Alfapeople</v>
      </c>
      <c r="H4001" s="18" t="s">
        <v>119</v>
      </c>
      <c r="I4001" s="37" t="s">
        <v>67</v>
      </c>
      <c r="J4001" t="s">
        <v>213</v>
      </c>
      <c r="K4001" t="s">
        <v>209</v>
      </c>
      <c r="L4001" t="s">
        <v>3940</v>
      </c>
      <c r="M4001" t="s">
        <v>65</v>
      </c>
      <c r="N4001" s="37" t="s">
        <v>172</v>
      </c>
      <c r="O4001" s="37" t="s">
        <v>66</v>
      </c>
      <c r="P4001" s="37" t="s">
        <v>1304</v>
      </c>
      <c r="Q4001" t="s">
        <v>127</v>
      </c>
      <c r="R4001" t="s">
        <v>7650</v>
      </c>
      <c r="S4001" s="38">
        <v>1270000</v>
      </c>
      <c r="T4001" s="37">
        <v>1</v>
      </c>
      <c r="U4001" s="37">
        <v>1</v>
      </c>
      <c r="V4001" t="str">
        <f t="shared" ref="V4001" si="5804">H4001</f>
        <v>COP</v>
      </c>
    </row>
    <row r="4002" spans="1:22" x14ac:dyDescent="0.2">
      <c r="A4002" t="str">
        <f t="shared" ref="A4002" si="5805">D4002&amp;F4002&amp;E4002</f>
        <v>AlfapeopleCANALIT-SW-01-06</v>
      </c>
      <c r="B4002" t="str">
        <f t="shared" ref="B4002" si="5806">E4002&amp;F4002</f>
        <v>IT-SW-01-06CANAL</v>
      </c>
      <c r="D4002" t="s">
        <v>7649</v>
      </c>
      <c r="E4002" t="s">
        <v>128</v>
      </c>
      <c r="F4002" s="37" t="s">
        <v>3938</v>
      </c>
      <c r="G4002" s="18" t="str">
        <f t="shared" ref="G4002" si="5807">D4002</f>
        <v>Alfapeople</v>
      </c>
      <c r="H4002" s="18" t="s">
        <v>119</v>
      </c>
      <c r="I4002" s="37" t="s">
        <v>67</v>
      </c>
      <c r="J4002" t="s">
        <v>213</v>
      </c>
      <c r="K4002" t="s">
        <v>209</v>
      </c>
      <c r="L4002" t="s">
        <v>3940</v>
      </c>
      <c r="M4002" t="s">
        <v>65</v>
      </c>
      <c r="N4002" s="37" t="s">
        <v>172</v>
      </c>
      <c r="O4002" s="37" t="s">
        <v>226</v>
      </c>
      <c r="P4002" s="37" t="s">
        <v>1304</v>
      </c>
      <c r="Q4002" t="s">
        <v>128</v>
      </c>
      <c r="R4002" t="s">
        <v>7650</v>
      </c>
      <c r="S4002" s="38">
        <v>2540000</v>
      </c>
      <c r="T4002" s="37">
        <v>1</v>
      </c>
      <c r="U4002" s="37">
        <v>1</v>
      </c>
      <c r="V4002" t="str">
        <f t="shared" ref="V4002" si="5808">H4002</f>
        <v>COP</v>
      </c>
    </row>
    <row r="4003" spans="1:22" x14ac:dyDescent="0.2">
      <c r="A4003" t="str">
        <f t="shared" ref="A4003" si="5809">D4003&amp;F4003&amp;E4003</f>
        <v>AlfapeopleCANALIT-SW-02-01</v>
      </c>
      <c r="B4003" t="str">
        <f t="shared" ref="B4003" si="5810">E4003&amp;F4003</f>
        <v>IT-SW-02-01CANAL</v>
      </c>
      <c r="D4003" t="s">
        <v>7649</v>
      </c>
      <c r="E4003" t="s">
        <v>129</v>
      </c>
      <c r="F4003" s="37" t="s">
        <v>3938</v>
      </c>
      <c r="G4003" s="18" t="str">
        <f t="shared" ref="G4003" si="5811">D4003</f>
        <v>Alfapeople</v>
      </c>
      <c r="H4003" s="18" t="s">
        <v>119</v>
      </c>
      <c r="I4003" s="37" t="s">
        <v>67</v>
      </c>
      <c r="J4003" t="s">
        <v>214</v>
      </c>
      <c r="K4003" t="s">
        <v>171</v>
      </c>
      <c r="L4003" t="s">
        <v>3940</v>
      </c>
      <c r="M4003" t="s">
        <v>65</v>
      </c>
      <c r="N4003" s="37" t="s">
        <v>224</v>
      </c>
      <c r="O4003" s="37" t="s">
        <v>66</v>
      </c>
      <c r="P4003" s="37" t="s">
        <v>1304</v>
      </c>
      <c r="Q4003" t="s">
        <v>129</v>
      </c>
      <c r="R4003" t="s">
        <v>7650</v>
      </c>
      <c r="S4003" s="38">
        <v>1510000</v>
      </c>
      <c r="T4003" s="37">
        <v>1</v>
      </c>
      <c r="U4003" s="37">
        <v>1</v>
      </c>
      <c r="V4003" t="str">
        <f t="shared" ref="V4003" si="5812">H4003</f>
        <v>COP</v>
      </c>
    </row>
    <row r="4004" spans="1:22" x14ac:dyDescent="0.2">
      <c r="A4004" t="str">
        <f t="shared" ref="A4004" si="5813">D4004&amp;F4004&amp;E4004</f>
        <v>AlfapeopleCANALIT-SW-02-02</v>
      </c>
      <c r="B4004" t="str">
        <f t="shared" ref="B4004" si="5814">E4004&amp;F4004</f>
        <v>IT-SW-02-02CANAL</v>
      </c>
      <c r="D4004" t="s">
        <v>7649</v>
      </c>
      <c r="E4004" t="s">
        <v>130</v>
      </c>
      <c r="F4004" s="37" t="s">
        <v>3938</v>
      </c>
      <c r="G4004" s="18" t="str">
        <f t="shared" ref="G4004" si="5815">D4004</f>
        <v>Alfapeople</v>
      </c>
      <c r="H4004" s="18" t="s">
        <v>119</v>
      </c>
      <c r="I4004" s="37" t="s">
        <v>67</v>
      </c>
      <c r="J4004" t="s">
        <v>214</v>
      </c>
      <c r="K4004" t="s">
        <v>171</v>
      </c>
      <c r="L4004" t="s">
        <v>3940</v>
      </c>
      <c r="M4004" t="s">
        <v>65</v>
      </c>
      <c r="N4004" s="37" t="s">
        <v>224</v>
      </c>
      <c r="O4004" s="37" t="s">
        <v>226</v>
      </c>
      <c r="P4004" s="37" t="s">
        <v>1304</v>
      </c>
      <c r="Q4004" t="s">
        <v>130</v>
      </c>
      <c r="R4004" t="s">
        <v>7650</v>
      </c>
      <c r="S4004" s="38">
        <v>2300000</v>
      </c>
      <c r="T4004" s="37">
        <v>1</v>
      </c>
      <c r="U4004" s="37">
        <v>1</v>
      </c>
      <c r="V4004" t="str">
        <f t="shared" ref="V4004" si="5816">H4004</f>
        <v>COP</v>
      </c>
    </row>
    <row r="4005" spans="1:22" x14ac:dyDescent="0.2">
      <c r="A4005" t="str">
        <f t="shared" ref="A4005" si="5817">D4005&amp;F4005&amp;E4005</f>
        <v>AlfapeopleCANALIT-SW-02-03</v>
      </c>
      <c r="B4005" t="str">
        <f t="shared" ref="B4005" si="5818">E4005&amp;F4005</f>
        <v>IT-SW-02-03CANAL</v>
      </c>
      <c r="D4005" t="s">
        <v>7649</v>
      </c>
      <c r="E4005" t="s">
        <v>131</v>
      </c>
      <c r="F4005" s="37" t="s">
        <v>3938</v>
      </c>
      <c r="G4005" s="18" t="str">
        <f t="shared" ref="G4005" si="5819">D4005</f>
        <v>Alfapeople</v>
      </c>
      <c r="H4005" s="18" t="s">
        <v>119</v>
      </c>
      <c r="I4005" s="37" t="s">
        <v>67</v>
      </c>
      <c r="J4005" t="s">
        <v>214</v>
      </c>
      <c r="K4005" t="s">
        <v>171</v>
      </c>
      <c r="L4005" t="s">
        <v>3940</v>
      </c>
      <c r="M4005" t="s">
        <v>65</v>
      </c>
      <c r="N4005" s="37" t="s">
        <v>225</v>
      </c>
      <c r="O4005" s="37" t="s">
        <v>66</v>
      </c>
      <c r="P4005" s="37" t="s">
        <v>1304</v>
      </c>
      <c r="Q4005" t="s">
        <v>131</v>
      </c>
      <c r="R4005" t="s">
        <v>7650</v>
      </c>
      <c r="S4005" s="38">
        <v>1510000</v>
      </c>
      <c r="T4005" s="37">
        <v>1</v>
      </c>
      <c r="U4005" s="37">
        <v>1</v>
      </c>
      <c r="V4005" t="str">
        <f t="shared" ref="V4005" si="5820">H4005</f>
        <v>COP</v>
      </c>
    </row>
    <row r="4006" spans="1:22" x14ac:dyDescent="0.2">
      <c r="A4006" t="str">
        <f t="shared" ref="A4006" si="5821">D4006&amp;F4006&amp;E4006</f>
        <v>AlfapeopleCANALIT-SW-02-04</v>
      </c>
      <c r="B4006" t="str">
        <f t="shared" ref="B4006" si="5822">E4006&amp;F4006</f>
        <v>IT-SW-02-04CANAL</v>
      </c>
      <c r="D4006" t="s">
        <v>7649</v>
      </c>
      <c r="E4006" t="s">
        <v>132</v>
      </c>
      <c r="F4006" s="37" t="s">
        <v>3938</v>
      </c>
      <c r="G4006" s="18" t="str">
        <f t="shared" ref="G4006" si="5823">D4006</f>
        <v>Alfapeople</v>
      </c>
      <c r="H4006" s="18" t="s">
        <v>119</v>
      </c>
      <c r="I4006" s="37" t="s">
        <v>67</v>
      </c>
      <c r="J4006" t="s">
        <v>214</v>
      </c>
      <c r="K4006" t="s">
        <v>171</v>
      </c>
      <c r="L4006" t="s">
        <v>3940</v>
      </c>
      <c r="M4006" t="s">
        <v>65</v>
      </c>
      <c r="N4006" s="37" t="s">
        <v>225</v>
      </c>
      <c r="O4006" s="37" t="s">
        <v>226</v>
      </c>
      <c r="P4006" s="37" t="s">
        <v>1304</v>
      </c>
      <c r="Q4006" t="s">
        <v>132</v>
      </c>
      <c r="R4006" t="s">
        <v>7650</v>
      </c>
      <c r="S4006" s="38">
        <v>2630000</v>
      </c>
      <c r="T4006" s="37">
        <v>1</v>
      </c>
      <c r="U4006" s="37">
        <v>1</v>
      </c>
      <c r="V4006" t="str">
        <f t="shared" ref="V4006" si="5824">H4006</f>
        <v>COP</v>
      </c>
    </row>
    <row r="4007" spans="1:22" x14ac:dyDescent="0.2">
      <c r="A4007" t="str">
        <f t="shared" ref="A4007" si="5825">D4007&amp;F4007&amp;E4007</f>
        <v>AlfapeopleCANALIT-SW-02-05</v>
      </c>
      <c r="B4007" t="str">
        <f t="shared" ref="B4007" si="5826">E4007&amp;F4007</f>
        <v>IT-SW-02-05CANAL</v>
      </c>
      <c r="D4007" t="s">
        <v>7649</v>
      </c>
      <c r="E4007" t="s">
        <v>133</v>
      </c>
      <c r="F4007" s="37" t="s">
        <v>3938</v>
      </c>
      <c r="G4007" s="18" t="str">
        <f t="shared" ref="G4007" si="5827">D4007</f>
        <v>Alfapeople</v>
      </c>
      <c r="H4007" s="18" t="s">
        <v>119</v>
      </c>
      <c r="I4007" s="37" t="s">
        <v>67</v>
      </c>
      <c r="J4007" t="s">
        <v>214</v>
      </c>
      <c r="K4007" t="s">
        <v>171</v>
      </c>
      <c r="L4007" t="s">
        <v>3940</v>
      </c>
      <c r="M4007" t="s">
        <v>65</v>
      </c>
      <c r="N4007" s="37" t="s">
        <v>172</v>
      </c>
      <c r="O4007" s="37" t="s">
        <v>66</v>
      </c>
      <c r="P4007" s="37" t="s">
        <v>1304</v>
      </c>
      <c r="Q4007" t="s">
        <v>133</v>
      </c>
      <c r="R4007" t="s">
        <v>7650</v>
      </c>
      <c r="S4007" s="38">
        <v>1510000</v>
      </c>
      <c r="T4007" s="37">
        <v>1</v>
      </c>
      <c r="U4007" s="37">
        <v>1</v>
      </c>
      <c r="V4007" t="str">
        <f t="shared" ref="V4007" si="5828">H4007</f>
        <v>COP</v>
      </c>
    </row>
    <row r="4008" spans="1:22" x14ac:dyDescent="0.2">
      <c r="A4008" t="str">
        <f t="shared" ref="A4008" si="5829">D4008&amp;F4008&amp;E4008</f>
        <v>AlfapeopleCANALIT-SW-02-06</v>
      </c>
      <c r="B4008" t="str">
        <f t="shared" ref="B4008" si="5830">E4008&amp;F4008</f>
        <v>IT-SW-02-06CANAL</v>
      </c>
      <c r="D4008" t="s">
        <v>7649</v>
      </c>
      <c r="E4008" t="s">
        <v>134</v>
      </c>
      <c r="F4008" s="37" t="s">
        <v>3938</v>
      </c>
      <c r="G4008" s="18" t="str">
        <f t="shared" ref="G4008" si="5831">D4008</f>
        <v>Alfapeople</v>
      </c>
      <c r="H4008" s="18" t="s">
        <v>119</v>
      </c>
      <c r="I4008" s="37" t="s">
        <v>67</v>
      </c>
      <c r="J4008" t="s">
        <v>214</v>
      </c>
      <c r="K4008" t="s">
        <v>171</v>
      </c>
      <c r="L4008" t="s">
        <v>3940</v>
      </c>
      <c r="M4008" t="s">
        <v>65</v>
      </c>
      <c r="N4008" s="37" t="s">
        <v>172</v>
      </c>
      <c r="O4008" s="37" t="s">
        <v>226</v>
      </c>
      <c r="P4008" s="37" t="s">
        <v>1304</v>
      </c>
      <c r="Q4008" t="s">
        <v>134</v>
      </c>
      <c r="R4008" t="s">
        <v>7650</v>
      </c>
      <c r="S4008" s="38">
        <v>2870000</v>
      </c>
      <c r="T4008" s="37">
        <v>1</v>
      </c>
      <c r="U4008" s="37">
        <v>1</v>
      </c>
      <c r="V4008" t="str">
        <f t="shared" ref="V4008" si="5832">H4008</f>
        <v>COP</v>
      </c>
    </row>
    <row r="4009" spans="1:22" x14ac:dyDescent="0.2">
      <c r="A4009" t="str">
        <f t="shared" ref="A4009" si="5833">D4009&amp;F4009&amp;E4009</f>
        <v>AlfapeopleCANALIT-SW-03-01</v>
      </c>
      <c r="B4009" t="str">
        <f t="shared" ref="B4009" si="5834">E4009&amp;F4009</f>
        <v>IT-SW-03-01CANAL</v>
      </c>
      <c r="D4009" t="s">
        <v>7649</v>
      </c>
      <c r="E4009" t="s">
        <v>135</v>
      </c>
      <c r="F4009" s="37" t="s">
        <v>3938</v>
      </c>
      <c r="G4009" s="18" t="str">
        <f t="shared" ref="G4009" si="5835">D4009</f>
        <v>Alfapeople</v>
      </c>
      <c r="H4009" s="18" t="s">
        <v>119</v>
      </c>
      <c r="I4009" s="37" t="s">
        <v>67</v>
      </c>
      <c r="J4009" t="s">
        <v>215</v>
      </c>
      <c r="K4009" t="s">
        <v>209</v>
      </c>
      <c r="L4009" t="s">
        <v>3940</v>
      </c>
      <c r="M4009" t="s">
        <v>65</v>
      </c>
      <c r="N4009" s="37" t="s">
        <v>224</v>
      </c>
      <c r="O4009" s="37" t="s">
        <v>66</v>
      </c>
      <c r="P4009" s="37" t="s">
        <v>1304</v>
      </c>
      <c r="Q4009" t="s">
        <v>135</v>
      </c>
      <c r="R4009" t="s">
        <v>7650</v>
      </c>
      <c r="S4009" s="38">
        <v>1270000</v>
      </c>
      <c r="T4009" s="37">
        <v>1</v>
      </c>
      <c r="U4009" s="37">
        <v>1</v>
      </c>
      <c r="V4009" t="str">
        <f t="shared" ref="V4009" si="5836">H4009</f>
        <v>COP</v>
      </c>
    </row>
    <row r="4010" spans="1:22" x14ac:dyDescent="0.2">
      <c r="A4010" t="str">
        <f t="shared" ref="A4010" si="5837">D4010&amp;F4010&amp;E4010</f>
        <v>AlfapeopleCANALIT-SW-03-02</v>
      </c>
      <c r="B4010" t="str">
        <f t="shared" ref="B4010" si="5838">E4010&amp;F4010</f>
        <v>IT-SW-03-02CANAL</v>
      </c>
      <c r="D4010" t="s">
        <v>7649</v>
      </c>
      <c r="E4010" t="s">
        <v>136</v>
      </c>
      <c r="F4010" s="37" t="s">
        <v>3938</v>
      </c>
      <c r="G4010" s="18" t="str">
        <f t="shared" ref="G4010" si="5839">D4010</f>
        <v>Alfapeople</v>
      </c>
      <c r="H4010" s="18" t="s">
        <v>119</v>
      </c>
      <c r="I4010" s="37" t="s">
        <v>67</v>
      </c>
      <c r="J4010" t="s">
        <v>215</v>
      </c>
      <c r="K4010" t="s">
        <v>209</v>
      </c>
      <c r="L4010" t="s">
        <v>3940</v>
      </c>
      <c r="M4010" t="s">
        <v>65</v>
      </c>
      <c r="N4010" s="37" t="s">
        <v>224</v>
      </c>
      <c r="O4010" s="37" t="s">
        <v>226</v>
      </c>
      <c r="P4010" s="37" t="s">
        <v>1304</v>
      </c>
      <c r="Q4010" t="s">
        <v>136</v>
      </c>
      <c r="R4010" t="s">
        <v>7650</v>
      </c>
      <c r="S4010" s="38">
        <v>2070000</v>
      </c>
      <c r="T4010" s="37">
        <v>1</v>
      </c>
      <c r="U4010" s="37">
        <v>1</v>
      </c>
      <c r="V4010" t="str">
        <f t="shared" ref="V4010" si="5840">H4010</f>
        <v>COP</v>
      </c>
    </row>
    <row r="4011" spans="1:22" x14ac:dyDescent="0.2">
      <c r="A4011" t="str">
        <f t="shared" ref="A4011" si="5841">D4011&amp;F4011&amp;E4011</f>
        <v>AlfapeopleCANALIT-SW-03-03</v>
      </c>
      <c r="B4011" t="str">
        <f t="shared" ref="B4011" si="5842">E4011&amp;F4011</f>
        <v>IT-SW-03-03CANAL</v>
      </c>
      <c r="D4011" t="s">
        <v>7649</v>
      </c>
      <c r="E4011" t="s">
        <v>137</v>
      </c>
      <c r="F4011" s="37" t="s">
        <v>3938</v>
      </c>
      <c r="G4011" s="18" t="str">
        <f t="shared" ref="G4011" si="5843">D4011</f>
        <v>Alfapeople</v>
      </c>
      <c r="H4011" s="18" t="s">
        <v>119</v>
      </c>
      <c r="I4011" s="37" t="s">
        <v>67</v>
      </c>
      <c r="J4011" t="s">
        <v>215</v>
      </c>
      <c r="K4011" t="s">
        <v>209</v>
      </c>
      <c r="L4011" t="s">
        <v>3940</v>
      </c>
      <c r="M4011" t="s">
        <v>65</v>
      </c>
      <c r="N4011" s="37" t="s">
        <v>225</v>
      </c>
      <c r="O4011" s="37" t="s">
        <v>66</v>
      </c>
      <c r="P4011" s="37" t="s">
        <v>1304</v>
      </c>
      <c r="Q4011" t="s">
        <v>137</v>
      </c>
      <c r="R4011" t="s">
        <v>7650</v>
      </c>
      <c r="S4011" s="38">
        <v>1270000</v>
      </c>
      <c r="T4011" s="37">
        <v>1</v>
      </c>
      <c r="U4011" s="37">
        <v>1</v>
      </c>
      <c r="V4011" t="str">
        <f t="shared" ref="V4011" si="5844">H4011</f>
        <v>COP</v>
      </c>
    </row>
    <row r="4012" spans="1:22" x14ac:dyDescent="0.2">
      <c r="A4012" t="str">
        <f t="shared" ref="A4012" si="5845">D4012&amp;F4012&amp;E4012</f>
        <v>AlfapeopleCANALIT-SW-03-04</v>
      </c>
      <c r="B4012" t="str">
        <f t="shared" ref="B4012" si="5846">E4012&amp;F4012</f>
        <v>IT-SW-03-04CANAL</v>
      </c>
      <c r="D4012" t="s">
        <v>7649</v>
      </c>
      <c r="E4012" t="s">
        <v>138</v>
      </c>
      <c r="F4012" s="37" t="s">
        <v>3938</v>
      </c>
      <c r="G4012" s="18" t="str">
        <f t="shared" ref="G4012" si="5847">D4012</f>
        <v>Alfapeople</v>
      </c>
      <c r="H4012" s="18" t="s">
        <v>119</v>
      </c>
      <c r="I4012" s="37" t="s">
        <v>67</v>
      </c>
      <c r="J4012" t="s">
        <v>215</v>
      </c>
      <c r="K4012" t="s">
        <v>209</v>
      </c>
      <c r="L4012" t="s">
        <v>3940</v>
      </c>
      <c r="M4012" t="s">
        <v>65</v>
      </c>
      <c r="N4012" s="37" t="s">
        <v>225</v>
      </c>
      <c r="O4012" s="37" t="s">
        <v>226</v>
      </c>
      <c r="P4012" s="37" t="s">
        <v>1304</v>
      </c>
      <c r="Q4012" t="s">
        <v>138</v>
      </c>
      <c r="R4012" t="s">
        <v>7650</v>
      </c>
      <c r="S4012" s="38">
        <v>2300000</v>
      </c>
      <c r="T4012" s="37">
        <v>1</v>
      </c>
      <c r="U4012" s="37">
        <v>1</v>
      </c>
      <c r="V4012" t="str">
        <f t="shared" ref="V4012" si="5848">H4012</f>
        <v>COP</v>
      </c>
    </row>
    <row r="4013" spans="1:22" x14ac:dyDescent="0.2">
      <c r="A4013" t="str">
        <f t="shared" ref="A4013" si="5849">D4013&amp;F4013&amp;E4013</f>
        <v>AlfapeopleCANALIT-SW-03-05</v>
      </c>
      <c r="B4013" t="str">
        <f t="shared" ref="B4013" si="5850">E4013&amp;F4013</f>
        <v>IT-SW-03-05CANAL</v>
      </c>
      <c r="D4013" t="s">
        <v>7649</v>
      </c>
      <c r="E4013" t="s">
        <v>139</v>
      </c>
      <c r="F4013" s="37" t="s">
        <v>3938</v>
      </c>
      <c r="G4013" s="18" t="str">
        <f t="shared" ref="G4013" si="5851">D4013</f>
        <v>Alfapeople</v>
      </c>
      <c r="H4013" s="18" t="s">
        <v>119</v>
      </c>
      <c r="I4013" s="37" t="s">
        <v>67</v>
      </c>
      <c r="J4013" t="s">
        <v>215</v>
      </c>
      <c r="K4013" t="s">
        <v>209</v>
      </c>
      <c r="L4013" t="s">
        <v>3940</v>
      </c>
      <c r="M4013" t="s">
        <v>65</v>
      </c>
      <c r="N4013" s="37" t="s">
        <v>172</v>
      </c>
      <c r="O4013" s="37" t="s">
        <v>66</v>
      </c>
      <c r="P4013" s="37" t="s">
        <v>1304</v>
      </c>
      <c r="Q4013" t="s">
        <v>139</v>
      </c>
      <c r="R4013" t="s">
        <v>7650</v>
      </c>
      <c r="S4013" s="38">
        <v>1280000</v>
      </c>
      <c r="T4013" s="37">
        <v>1</v>
      </c>
      <c r="U4013" s="37">
        <v>1</v>
      </c>
      <c r="V4013" t="str">
        <f t="shared" ref="V4013" si="5852">H4013</f>
        <v>COP</v>
      </c>
    </row>
    <row r="4014" spans="1:22" x14ac:dyDescent="0.2">
      <c r="A4014" t="str">
        <f t="shared" ref="A4014" si="5853">D4014&amp;F4014&amp;E4014</f>
        <v>AlfapeopleCANALIT-SW-03-06</v>
      </c>
      <c r="B4014" t="str">
        <f t="shared" ref="B4014" si="5854">E4014&amp;F4014</f>
        <v>IT-SW-03-06CANAL</v>
      </c>
      <c r="D4014" t="s">
        <v>7649</v>
      </c>
      <c r="E4014" t="s">
        <v>140</v>
      </c>
      <c r="F4014" s="37" t="s">
        <v>3938</v>
      </c>
      <c r="G4014" s="18" t="str">
        <f t="shared" ref="G4014" si="5855">D4014</f>
        <v>Alfapeople</v>
      </c>
      <c r="H4014" s="18" t="s">
        <v>119</v>
      </c>
      <c r="I4014" s="37" t="s">
        <v>67</v>
      </c>
      <c r="J4014" t="s">
        <v>215</v>
      </c>
      <c r="K4014" t="s">
        <v>209</v>
      </c>
      <c r="L4014" t="s">
        <v>3940</v>
      </c>
      <c r="M4014" t="s">
        <v>65</v>
      </c>
      <c r="N4014" s="37" t="s">
        <v>172</v>
      </c>
      <c r="O4014" s="37" t="s">
        <v>226</v>
      </c>
      <c r="P4014" s="37" t="s">
        <v>1304</v>
      </c>
      <c r="Q4014" t="s">
        <v>140</v>
      </c>
      <c r="R4014" t="s">
        <v>7650</v>
      </c>
      <c r="S4014" s="38">
        <v>2540000</v>
      </c>
      <c r="T4014" s="37">
        <v>1</v>
      </c>
      <c r="U4014" s="37">
        <v>1</v>
      </c>
      <c r="V4014" t="str">
        <f t="shared" ref="V4014" si="5856">H4014</f>
        <v>COP</v>
      </c>
    </row>
    <row r="4015" spans="1:22" x14ac:dyDescent="0.2">
      <c r="A4015" t="str">
        <f t="shared" ref="A4015" si="5857">D4015&amp;F4015&amp;E4015</f>
        <v>AlfapeopleCANALIT-SW-04-01</v>
      </c>
      <c r="B4015" t="str">
        <f t="shared" ref="B4015" si="5858">E4015&amp;F4015</f>
        <v>IT-SW-04-01CANAL</v>
      </c>
      <c r="D4015" t="s">
        <v>7649</v>
      </c>
      <c r="E4015" t="s">
        <v>141</v>
      </c>
      <c r="F4015" s="37" t="s">
        <v>3938</v>
      </c>
      <c r="G4015" s="18" t="str">
        <f t="shared" ref="G4015" si="5859">D4015</f>
        <v>Alfapeople</v>
      </c>
      <c r="H4015" s="18" t="s">
        <v>119</v>
      </c>
      <c r="I4015" s="37" t="s">
        <v>67</v>
      </c>
      <c r="J4015" t="s">
        <v>216</v>
      </c>
      <c r="K4015" t="s">
        <v>171</v>
      </c>
      <c r="L4015" t="s">
        <v>3940</v>
      </c>
      <c r="M4015" t="s">
        <v>65</v>
      </c>
      <c r="N4015" s="37" t="s">
        <v>224</v>
      </c>
      <c r="O4015" s="37" t="s">
        <v>66</v>
      </c>
      <c r="P4015" s="37" t="s">
        <v>1304</v>
      </c>
      <c r="Q4015" t="s">
        <v>141</v>
      </c>
      <c r="R4015" t="s">
        <v>7650</v>
      </c>
      <c r="S4015" s="38">
        <v>1510000</v>
      </c>
      <c r="T4015" s="37">
        <v>1</v>
      </c>
      <c r="U4015" s="37">
        <v>1</v>
      </c>
      <c r="V4015" t="str">
        <f t="shared" ref="V4015" si="5860">H4015</f>
        <v>COP</v>
      </c>
    </row>
    <row r="4016" spans="1:22" x14ac:dyDescent="0.2">
      <c r="A4016" t="str">
        <f t="shared" ref="A4016" si="5861">D4016&amp;F4016&amp;E4016</f>
        <v>AlfapeopleCANALIT-SW-04-02</v>
      </c>
      <c r="B4016" t="str">
        <f t="shared" ref="B4016" si="5862">E4016&amp;F4016</f>
        <v>IT-SW-04-02CANAL</v>
      </c>
      <c r="D4016" t="s">
        <v>7649</v>
      </c>
      <c r="E4016" t="s">
        <v>142</v>
      </c>
      <c r="F4016" s="37" t="s">
        <v>3938</v>
      </c>
      <c r="G4016" s="18" t="str">
        <f t="shared" ref="G4016" si="5863">D4016</f>
        <v>Alfapeople</v>
      </c>
      <c r="H4016" s="18" t="s">
        <v>119</v>
      </c>
      <c r="I4016" s="37" t="s">
        <v>67</v>
      </c>
      <c r="J4016" t="s">
        <v>216</v>
      </c>
      <c r="K4016" t="s">
        <v>171</v>
      </c>
      <c r="L4016" t="s">
        <v>3940</v>
      </c>
      <c r="M4016" t="s">
        <v>65</v>
      </c>
      <c r="N4016" s="37" t="s">
        <v>224</v>
      </c>
      <c r="O4016" s="37" t="s">
        <v>226</v>
      </c>
      <c r="P4016" s="37" t="s">
        <v>1304</v>
      </c>
      <c r="Q4016" t="s">
        <v>142</v>
      </c>
      <c r="R4016" t="s">
        <v>7650</v>
      </c>
      <c r="S4016" s="38">
        <v>2400000</v>
      </c>
      <c r="T4016" s="37">
        <v>1</v>
      </c>
      <c r="U4016" s="37">
        <v>1</v>
      </c>
      <c r="V4016" t="str">
        <f t="shared" ref="V4016" si="5864">H4016</f>
        <v>COP</v>
      </c>
    </row>
    <row r="4017" spans="1:22" x14ac:dyDescent="0.2">
      <c r="A4017" t="str">
        <f t="shared" ref="A4017" si="5865">D4017&amp;F4017&amp;E4017</f>
        <v>AlfapeopleCANALIT-SW-04-03</v>
      </c>
      <c r="B4017" t="str">
        <f t="shared" ref="B4017" si="5866">E4017&amp;F4017</f>
        <v>IT-SW-04-03CANAL</v>
      </c>
      <c r="D4017" t="s">
        <v>7649</v>
      </c>
      <c r="E4017" t="s">
        <v>143</v>
      </c>
      <c r="F4017" s="37" t="s">
        <v>3938</v>
      </c>
      <c r="G4017" s="18" t="str">
        <f t="shared" ref="G4017" si="5867">D4017</f>
        <v>Alfapeople</v>
      </c>
      <c r="H4017" s="18" t="s">
        <v>119</v>
      </c>
      <c r="I4017" s="37" t="s">
        <v>67</v>
      </c>
      <c r="J4017" t="s">
        <v>216</v>
      </c>
      <c r="K4017" t="s">
        <v>171</v>
      </c>
      <c r="L4017" t="s">
        <v>3940</v>
      </c>
      <c r="M4017" t="s">
        <v>65</v>
      </c>
      <c r="N4017" s="37" t="s">
        <v>225</v>
      </c>
      <c r="O4017" s="37" t="s">
        <v>66</v>
      </c>
      <c r="P4017" s="37" t="s">
        <v>1304</v>
      </c>
      <c r="Q4017" t="s">
        <v>143</v>
      </c>
      <c r="R4017" t="s">
        <v>7650</v>
      </c>
      <c r="S4017" s="38">
        <v>1510000</v>
      </c>
      <c r="T4017" s="37">
        <v>1</v>
      </c>
      <c r="U4017" s="37">
        <v>1</v>
      </c>
      <c r="V4017" t="str">
        <f t="shared" ref="V4017" si="5868">H4017</f>
        <v>COP</v>
      </c>
    </row>
    <row r="4018" spans="1:22" x14ac:dyDescent="0.2">
      <c r="A4018" t="str">
        <f t="shared" ref="A4018" si="5869">D4018&amp;F4018&amp;E4018</f>
        <v>AlfapeopleCANALIT-SW-04-04</v>
      </c>
      <c r="B4018" t="str">
        <f t="shared" ref="B4018" si="5870">E4018&amp;F4018</f>
        <v>IT-SW-04-04CANAL</v>
      </c>
      <c r="D4018" t="s">
        <v>7649</v>
      </c>
      <c r="E4018" t="s">
        <v>144</v>
      </c>
      <c r="F4018" s="37" t="s">
        <v>3938</v>
      </c>
      <c r="G4018" s="18" t="str">
        <f t="shared" ref="G4018" si="5871">D4018</f>
        <v>Alfapeople</v>
      </c>
      <c r="H4018" s="18" t="s">
        <v>119</v>
      </c>
      <c r="I4018" s="37" t="s">
        <v>67</v>
      </c>
      <c r="J4018" t="s">
        <v>216</v>
      </c>
      <c r="K4018" t="s">
        <v>171</v>
      </c>
      <c r="L4018" t="s">
        <v>3940</v>
      </c>
      <c r="M4018" t="s">
        <v>65</v>
      </c>
      <c r="N4018" s="37" t="s">
        <v>225</v>
      </c>
      <c r="O4018" s="37" t="s">
        <v>226</v>
      </c>
      <c r="P4018" s="37" t="s">
        <v>1304</v>
      </c>
      <c r="Q4018" t="s">
        <v>144</v>
      </c>
      <c r="R4018" t="s">
        <v>7650</v>
      </c>
      <c r="S4018" s="38">
        <v>2630000</v>
      </c>
      <c r="T4018" s="37">
        <v>1</v>
      </c>
      <c r="U4018" s="37">
        <v>1</v>
      </c>
      <c r="V4018" t="str">
        <f t="shared" ref="V4018" si="5872">H4018</f>
        <v>COP</v>
      </c>
    </row>
    <row r="4019" spans="1:22" x14ac:dyDescent="0.2">
      <c r="A4019" t="str">
        <f t="shared" ref="A4019" si="5873">D4019&amp;F4019&amp;E4019</f>
        <v>AlfapeopleCANALIT-SW-04-05</v>
      </c>
      <c r="B4019" t="str">
        <f t="shared" ref="B4019" si="5874">E4019&amp;F4019</f>
        <v>IT-SW-04-05CANAL</v>
      </c>
      <c r="D4019" t="s">
        <v>7649</v>
      </c>
      <c r="E4019" t="s">
        <v>145</v>
      </c>
      <c r="F4019" s="37" t="s">
        <v>3938</v>
      </c>
      <c r="G4019" s="18" t="str">
        <f t="shared" ref="G4019" si="5875">D4019</f>
        <v>Alfapeople</v>
      </c>
      <c r="H4019" s="18" t="s">
        <v>119</v>
      </c>
      <c r="I4019" s="37" t="s">
        <v>67</v>
      </c>
      <c r="J4019" t="s">
        <v>216</v>
      </c>
      <c r="K4019" t="s">
        <v>171</v>
      </c>
      <c r="L4019" t="s">
        <v>3940</v>
      </c>
      <c r="M4019" t="s">
        <v>65</v>
      </c>
      <c r="N4019" s="37" t="s">
        <v>172</v>
      </c>
      <c r="O4019" s="37" t="s">
        <v>66</v>
      </c>
      <c r="P4019" s="37" t="s">
        <v>1304</v>
      </c>
      <c r="Q4019" t="s">
        <v>145</v>
      </c>
      <c r="R4019" t="s">
        <v>7650</v>
      </c>
      <c r="S4019" s="38">
        <v>1510000</v>
      </c>
      <c r="T4019" s="37">
        <v>1</v>
      </c>
      <c r="U4019" s="37">
        <v>1</v>
      </c>
      <c r="V4019" t="str">
        <f t="shared" ref="V4019" si="5876">H4019</f>
        <v>COP</v>
      </c>
    </row>
    <row r="4020" spans="1:22" x14ac:dyDescent="0.2">
      <c r="A4020" t="str">
        <f t="shared" ref="A4020" si="5877">D4020&amp;F4020&amp;E4020</f>
        <v>AlfapeopleCANALIT-SW-04-06</v>
      </c>
      <c r="B4020" t="str">
        <f t="shared" ref="B4020" si="5878">E4020&amp;F4020</f>
        <v>IT-SW-04-06CANAL</v>
      </c>
      <c r="D4020" t="s">
        <v>7649</v>
      </c>
      <c r="E4020" t="s">
        <v>146</v>
      </c>
      <c r="F4020" s="37" t="s">
        <v>3938</v>
      </c>
      <c r="G4020" s="18" t="str">
        <f t="shared" ref="G4020" si="5879">D4020</f>
        <v>Alfapeople</v>
      </c>
      <c r="H4020" s="18" t="s">
        <v>119</v>
      </c>
      <c r="I4020" s="37" t="s">
        <v>67</v>
      </c>
      <c r="J4020" t="s">
        <v>216</v>
      </c>
      <c r="K4020" t="s">
        <v>171</v>
      </c>
      <c r="L4020" t="s">
        <v>3940</v>
      </c>
      <c r="M4020" t="s">
        <v>65</v>
      </c>
      <c r="N4020" s="37" t="s">
        <v>172</v>
      </c>
      <c r="O4020" s="37" t="s">
        <v>226</v>
      </c>
      <c r="P4020" s="37" t="s">
        <v>1304</v>
      </c>
      <c r="Q4020" t="s">
        <v>146</v>
      </c>
      <c r="R4020" t="s">
        <v>7650</v>
      </c>
      <c r="S4020" s="38">
        <v>2870000</v>
      </c>
      <c r="T4020" s="37">
        <v>1</v>
      </c>
      <c r="U4020" s="37">
        <v>1</v>
      </c>
      <c r="V4020" t="str">
        <f t="shared" ref="V4020" si="5880">H4020</f>
        <v>COP</v>
      </c>
    </row>
    <row r="4021" spans="1:22" x14ac:dyDescent="0.2">
      <c r="A4021" t="str">
        <f t="shared" ref="A4021" si="5881">D4021&amp;F4021&amp;E4021</f>
        <v>AlfapeopleCANALIT-SW-05-01</v>
      </c>
      <c r="B4021" t="str">
        <f t="shared" ref="B4021" si="5882">E4021&amp;F4021</f>
        <v>IT-SW-05-01CANAL</v>
      </c>
      <c r="D4021" t="s">
        <v>7649</v>
      </c>
      <c r="E4021" t="s">
        <v>147</v>
      </c>
      <c r="F4021" s="37" t="s">
        <v>3938</v>
      </c>
      <c r="G4021" s="18" t="str">
        <f t="shared" ref="G4021" si="5883">D4021</f>
        <v>Alfapeople</v>
      </c>
      <c r="H4021" s="18" t="s">
        <v>119</v>
      </c>
      <c r="I4021" s="37" t="s">
        <v>67</v>
      </c>
      <c r="J4021" t="s">
        <v>217</v>
      </c>
      <c r="K4021" t="s">
        <v>210</v>
      </c>
      <c r="L4021" t="s">
        <v>3940</v>
      </c>
      <c r="M4021" t="s">
        <v>65</v>
      </c>
      <c r="N4021" s="37" t="s">
        <v>224</v>
      </c>
      <c r="O4021" s="37" t="s">
        <v>66</v>
      </c>
      <c r="P4021" s="37" t="s">
        <v>1308</v>
      </c>
      <c r="Q4021" t="s">
        <v>147</v>
      </c>
      <c r="R4021" t="s">
        <v>7650</v>
      </c>
      <c r="S4021" s="38">
        <v>265000</v>
      </c>
      <c r="T4021" s="37">
        <v>1</v>
      </c>
      <c r="U4021" s="37">
        <v>1</v>
      </c>
      <c r="V4021" t="str">
        <f t="shared" ref="V4021" si="5884">H4021</f>
        <v>COP</v>
      </c>
    </row>
    <row r="4022" spans="1:22" x14ac:dyDescent="0.2">
      <c r="A4022" t="str">
        <f t="shared" ref="A4022" si="5885">D4022&amp;F4022&amp;E4022</f>
        <v>AlfapeopleCANALIT-SW-05-02</v>
      </c>
      <c r="B4022" t="str">
        <f t="shared" ref="B4022" si="5886">E4022&amp;F4022</f>
        <v>IT-SW-05-02CANAL</v>
      </c>
      <c r="D4022" t="s">
        <v>7649</v>
      </c>
      <c r="E4022" t="s">
        <v>148</v>
      </c>
      <c r="F4022" s="37" t="s">
        <v>3938</v>
      </c>
      <c r="G4022" s="18" t="str">
        <f t="shared" ref="G4022" si="5887">D4022</f>
        <v>Alfapeople</v>
      </c>
      <c r="H4022" s="18" t="s">
        <v>119</v>
      </c>
      <c r="I4022" s="37" t="s">
        <v>67</v>
      </c>
      <c r="J4022" t="s">
        <v>217</v>
      </c>
      <c r="K4022" t="s">
        <v>210</v>
      </c>
      <c r="L4022" t="s">
        <v>3940</v>
      </c>
      <c r="M4022" t="s">
        <v>65</v>
      </c>
      <c r="N4022" s="37" t="s">
        <v>224</v>
      </c>
      <c r="O4022" s="37" t="s">
        <v>226</v>
      </c>
      <c r="P4022" s="37" t="s">
        <v>1308</v>
      </c>
      <c r="Q4022" t="s">
        <v>148</v>
      </c>
      <c r="R4022" t="s">
        <v>7650</v>
      </c>
      <c r="S4022" s="38">
        <v>310000</v>
      </c>
      <c r="T4022" s="37">
        <v>1</v>
      </c>
      <c r="U4022" s="37">
        <v>1</v>
      </c>
      <c r="V4022" t="str">
        <f t="shared" ref="V4022" si="5888">H4022</f>
        <v>COP</v>
      </c>
    </row>
    <row r="4023" spans="1:22" x14ac:dyDescent="0.2">
      <c r="A4023" t="str">
        <f t="shared" ref="A4023" si="5889">D4023&amp;F4023&amp;E4023</f>
        <v>AlfapeopleCANALIT-SW-05-03</v>
      </c>
      <c r="B4023" t="str">
        <f t="shared" ref="B4023" si="5890">E4023&amp;F4023</f>
        <v>IT-SW-05-03CANAL</v>
      </c>
      <c r="D4023" t="s">
        <v>7649</v>
      </c>
      <c r="E4023" t="s">
        <v>149</v>
      </c>
      <c r="F4023" s="37" t="s">
        <v>3938</v>
      </c>
      <c r="G4023" s="18" t="str">
        <f t="shared" ref="G4023" si="5891">D4023</f>
        <v>Alfapeople</v>
      </c>
      <c r="H4023" s="18" t="s">
        <v>119</v>
      </c>
      <c r="I4023" s="37" t="s">
        <v>67</v>
      </c>
      <c r="J4023" t="s">
        <v>217</v>
      </c>
      <c r="K4023" t="s">
        <v>210</v>
      </c>
      <c r="L4023" t="s">
        <v>3940</v>
      </c>
      <c r="M4023" t="s">
        <v>65</v>
      </c>
      <c r="N4023" s="37" t="s">
        <v>225</v>
      </c>
      <c r="O4023" s="37" t="s">
        <v>66</v>
      </c>
      <c r="P4023" s="37" t="s">
        <v>1308</v>
      </c>
      <c r="Q4023" t="s">
        <v>149</v>
      </c>
      <c r="R4023" t="s">
        <v>7650</v>
      </c>
      <c r="S4023" s="38">
        <v>265000</v>
      </c>
      <c r="T4023" s="37">
        <v>1</v>
      </c>
      <c r="U4023" s="37">
        <v>1</v>
      </c>
      <c r="V4023" t="str">
        <f t="shared" ref="V4023" si="5892">H4023</f>
        <v>COP</v>
      </c>
    </row>
    <row r="4024" spans="1:22" x14ac:dyDescent="0.2">
      <c r="A4024" t="str">
        <f t="shared" ref="A4024" si="5893">D4024&amp;F4024&amp;E4024</f>
        <v>AlfapeopleCANALIT-SW-05-04</v>
      </c>
      <c r="B4024" t="str">
        <f t="shared" ref="B4024" si="5894">E4024&amp;F4024</f>
        <v>IT-SW-05-04CANAL</v>
      </c>
      <c r="D4024" t="s">
        <v>7649</v>
      </c>
      <c r="E4024" t="s">
        <v>177</v>
      </c>
      <c r="F4024" s="37" t="s">
        <v>3938</v>
      </c>
      <c r="G4024" s="18" t="str">
        <f t="shared" ref="G4024" si="5895">D4024</f>
        <v>Alfapeople</v>
      </c>
      <c r="H4024" s="18" t="s">
        <v>119</v>
      </c>
      <c r="I4024" s="37" t="s">
        <v>67</v>
      </c>
      <c r="J4024" t="s">
        <v>217</v>
      </c>
      <c r="K4024" t="s">
        <v>210</v>
      </c>
      <c r="L4024" t="s">
        <v>3940</v>
      </c>
      <c r="M4024" t="s">
        <v>65</v>
      </c>
      <c r="N4024" s="37" t="s">
        <v>225</v>
      </c>
      <c r="O4024" s="37" t="s">
        <v>226</v>
      </c>
      <c r="P4024" s="37" t="s">
        <v>1308</v>
      </c>
      <c r="Q4024" t="s">
        <v>177</v>
      </c>
      <c r="R4024" t="s">
        <v>7650</v>
      </c>
      <c r="S4024" s="38">
        <v>310000</v>
      </c>
      <c r="T4024" s="37">
        <v>1</v>
      </c>
      <c r="U4024" s="37">
        <v>1</v>
      </c>
      <c r="V4024" t="str">
        <f t="shared" ref="V4024" si="5896">H4024</f>
        <v>COP</v>
      </c>
    </row>
    <row r="4025" spans="1:22" x14ac:dyDescent="0.2">
      <c r="A4025" t="str">
        <f t="shared" ref="A4025" si="5897">D4025&amp;F4025&amp;E4025</f>
        <v>AlfapeopleCANALIT-SW-05-05</v>
      </c>
      <c r="B4025" t="str">
        <f t="shared" ref="B4025" si="5898">E4025&amp;F4025</f>
        <v>IT-SW-05-05CANAL</v>
      </c>
      <c r="D4025" t="s">
        <v>7649</v>
      </c>
      <c r="E4025" t="s">
        <v>178</v>
      </c>
      <c r="F4025" s="37" t="s">
        <v>3938</v>
      </c>
      <c r="G4025" s="18" t="str">
        <f t="shared" ref="G4025" si="5899">D4025</f>
        <v>Alfapeople</v>
      </c>
      <c r="H4025" s="18" t="s">
        <v>119</v>
      </c>
      <c r="I4025" s="37" t="s">
        <v>67</v>
      </c>
      <c r="J4025" t="s">
        <v>217</v>
      </c>
      <c r="K4025" t="s">
        <v>210</v>
      </c>
      <c r="L4025" t="s">
        <v>3940</v>
      </c>
      <c r="M4025" t="s">
        <v>65</v>
      </c>
      <c r="N4025" s="37" t="s">
        <v>172</v>
      </c>
      <c r="O4025" s="37" t="s">
        <v>66</v>
      </c>
      <c r="P4025" s="37" t="s">
        <v>1308</v>
      </c>
      <c r="Q4025" t="s">
        <v>178</v>
      </c>
      <c r="R4025" t="s">
        <v>7650</v>
      </c>
      <c r="S4025" s="38">
        <v>265000</v>
      </c>
      <c r="T4025" s="37">
        <v>1</v>
      </c>
      <c r="U4025" s="37">
        <v>1</v>
      </c>
      <c r="V4025" t="str">
        <f t="shared" ref="V4025" si="5900">H4025</f>
        <v>COP</v>
      </c>
    </row>
    <row r="4026" spans="1:22" x14ac:dyDescent="0.2">
      <c r="A4026" t="str">
        <f t="shared" ref="A4026" si="5901">D4026&amp;F4026&amp;E4026</f>
        <v>AlfapeopleCANALIT-SW-05-06</v>
      </c>
      <c r="B4026" t="str">
        <f t="shared" ref="B4026" si="5902">E4026&amp;F4026</f>
        <v>IT-SW-05-06CANAL</v>
      </c>
      <c r="D4026" t="s">
        <v>7649</v>
      </c>
      <c r="E4026" t="s">
        <v>179</v>
      </c>
      <c r="F4026" s="37" t="s">
        <v>3938</v>
      </c>
      <c r="G4026" s="18" t="str">
        <f t="shared" ref="G4026" si="5903">D4026</f>
        <v>Alfapeople</v>
      </c>
      <c r="H4026" s="18" t="s">
        <v>119</v>
      </c>
      <c r="I4026" s="37" t="s">
        <v>67</v>
      </c>
      <c r="J4026" t="s">
        <v>217</v>
      </c>
      <c r="K4026" t="s">
        <v>210</v>
      </c>
      <c r="L4026" t="s">
        <v>3940</v>
      </c>
      <c r="M4026" t="s">
        <v>65</v>
      </c>
      <c r="N4026" s="37" t="s">
        <v>172</v>
      </c>
      <c r="O4026" s="37" t="s">
        <v>226</v>
      </c>
      <c r="P4026" s="37" t="s">
        <v>1308</v>
      </c>
      <c r="Q4026" t="s">
        <v>179</v>
      </c>
      <c r="R4026" t="s">
        <v>7650</v>
      </c>
      <c r="S4026" s="38">
        <v>320000</v>
      </c>
      <c r="T4026" s="37">
        <v>1</v>
      </c>
      <c r="U4026" s="37">
        <v>1</v>
      </c>
      <c r="V4026" t="str">
        <f t="shared" ref="V4026" si="5904">H4026</f>
        <v>COP</v>
      </c>
    </row>
    <row r="4027" spans="1:22" x14ac:dyDescent="0.2">
      <c r="A4027" t="str">
        <f t="shared" ref="A4027" si="5905">D4027&amp;F4027&amp;E4027</f>
        <v>AlfapeopleCANALIT-SW-06-01</v>
      </c>
      <c r="B4027" t="str">
        <f t="shared" ref="B4027" si="5906">E4027&amp;F4027</f>
        <v>IT-SW-06-01CANAL</v>
      </c>
      <c r="D4027" t="s">
        <v>7649</v>
      </c>
      <c r="E4027" t="s">
        <v>150</v>
      </c>
      <c r="F4027" s="37" t="s">
        <v>3938</v>
      </c>
      <c r="G4027" s="18" t="str">
        <f t="shared" ref="G4027" si="5907">D4027</f>
        <v>Alfapeople</v>
      </c>
      <c r="H4027" s="18" t="s">
        <v>119</v>
      </c>
      <c r="I4027" s="37" t="s">
        <v>67</v>
      </c>
      <c r="J4027" t="s">
        <v>218</v>
      </c>
      <c r="K4027" t="s">
        <v>211</v>
      </c>
      <c r="L4027" t="s">
        <v>3940</v>
      </c>
      <c r="M4027" t="s">
        <v>65</v>
      </c>
      <c r="N4027" s="37" t="s">
        <v>224</v>
      </c>
      <c r="O4027" s="37" t="s">
        <v>226</v>
      </c>
      <c r="P4027" s="37" t="s">
        <v>1308</v>
      </c>
      <c r="Q4027" t="s">
        <v>150</v>
      </c>
      <c r="R4027" t="s">
        <v>7650</v>
      </c>
      <c r="S4027" s="38">
        <v>45900000</v>
      </c>
      <c r="T4027" s="37">
        <v>1</v>
      </c>
      <c r="U4027" s="37">
        <v>1</v>
      </c>
      <c r="V4027" t="str">
        <f t="shared" ref="V4027" si="5908">H4027</f>
        <v>COP</v>
      </c>
    </row>
    <row r="4028" spans="1:22" x14ac:dyDescent="0.2">
      <c r="A4028" t="str">
        <f t="shared" ref="A4028" si="5909">D4028&amp;F4028&amp;E4028</f>
        <v>AlfapeopleCANALIT-SW-06-02</v>
      </c>
      <c r="B4028" t="str">
        <f t="shared" ref="B4028" si="5910">E4028&amp;F4028</f>
        <v>IT-SW-06-02CANAL</v>
      </c>
      <c r="D4028" t="s">
        <v>7649</v>
      </c>
      <c r="E4028" t="s">
        <v>151</v>
      </c>
      <c r="F4028" s="37" t="s">
        <v>3938</v>
      </c>
      <c r="G4028" s="18" t="str">
        <f t="shared" ref="G4028" si="5911">D4028</f>
        <v>Alfapeople</v>
      </c>
      <c r="H4028" s="18" t="s">
        <v>119</v>
      </c>
      <c r="I4028" s="37" t="s">
        <v>67</v>
      </c>
      <c r="J4028" t="s">
        <v>218</v>
      </c>
      <c r="K4028" t="s">
        <v>211</v>
      </c>
      <c r="L4028" t="s">
        <v>3940</v>
      </c>
      <c r="M4028" t="s">
        <v>65</v>
      </c>
      <c r="N4028" s="37" t="s">
        <v>225</v>
      </c>
      <c r="O4028" s="37" t="s">
        <v>226</v>
      </c>
      <c r="P4028" s="37" t="s">
        <v>1308</v>
      </c>
      <c r="Q4028" t="s">
        <v>151</v>
      </c>
      <c r="R4028" t="s">
        <v>7650</v>
      </c>
      <c r="S4028" s="38">
        <v>46500000</v>
      </c>
      <c r="T4028" s="37">
        <v>1</v>
      </c>
      <c r="U4028" s="37">
        <v>1</v>
      </c>
      <c r="V4028" t="str">
        <f t="shared" ref="V4028" si="5912">H4028</f>
        <v>COP</v>
      </c>
    </row>
    <row r="4029" spans="1:22" x14ac:dyDescent="0.2">
      <c r="A4029" t="str">
        <f t="shared" ref="A4029" si="5913">D4029&amp;F4029&amp;E4029</f>
        <v>AlfapeopleCANALIT-SW-06-03</v>
      </c>
      <c r="B4029" t="str">
        <f t="shared" ref="B4029" si="5914">E4029&amp;F4029</f>
        <v>IT-SW-06-03CANAL</v>
      </c>
      <c r="D4029" t="s">
        <v>7649</v>
      </c>
      <c r="E4029" t="s">
        <v>152</v>
      </c>
      <c r="F4029" s="37" t="s">
        <v>3938</v>
      </c>
      <c r="G4029" s="18" t="str">
        <f t="shared" ref="G4029" si="5915">D4029</f>
        <v>Alfapeople</v>
      </c>
      <c r="H4029" s="18" t="s">
        <v>119</v>
      </c>
      <c r="I4029" s="37" t="s">
        <v>67</v>
      </c>
      <c r="J4029" t="s">
        <v>218</v>
      </c>
      <c r="K4029" t="s">
        <v>211</v>
      </c>
      <c r="L4029" t="s">
        <v>3940</v>
      </c>
      <c r="M4029" t="s">
        <v>65</v>
      </c>
      <c r="N4029" s="37" t="s">
        <v>172</v>
      </c>
      <c r="O4029" s="37" t="s">
        <v>226</v>
      </c>
      <c r="P4029" s="37" t="s">
        <v>1308</v>
      </c>
      <c r="Q4029" t="s">
        <v>152</v>
      </c>
      <c r="R4029" t="s">
        <v>7650</v>
      </c>
      <c r="S4029" s="38">
        <v>47000000</v>
      </c>
      <c r="T4029" s="37">
        <v>1</v>
      </c>
      <c r="U4029" s="37">
        <v>1</v>
      </c>
      <c r="V4029" t="str">
        <f t="shared" ref="V4029" si="5916">H4029</f>
        <v>COP</v>
      </c>
    </row>
    <row r="4030" spans="1:22" x14ac:dyDescent="0.2">
      <c r="A4030" t="str">
        <f t="shared" ref="A4030" si="5917">D4030&amp;F4030&amp;E4030</f>
        <v>AlfapeopleCANALIT-SW-07-01</v>
      </c>
      <c r="B4030" t="str">
        <f t="shared" ref="B4030" si="5918">E4030&amp;F4030</f>
        <v>IT-SW-07-01CANAL</v>
      </c>
      <c r="D4030" t="s">
        <v>7649</v>
      </c>
      <c r="E4030" t="s">
        <v>153</v>
      </c>
      <c r="F4030" s="37" t="s">
        <v>3938</v>
      </c>
      <c r="G4030" s="18" t="str">
        <f t="shared" ref="G4030" si="5919">D4030</f>
        <v>Alfapeople</v>
      </c>
      <c r="H4030" s="18" t="s">
        <v>119</v>
      </c>
      <c r="I4030" s="37" t="s">
        <v>67</v>
      </c>
      <c r="J4030" t="s">
        <v>219</v>
      </c>
      <c r="K4030" t="s">
        <v>40</v>
      </c>
      <c r="L4030" t="s">
        <v>21</v>
      </c>
      <c r="M4030" t="s">
        <v>65</v>
      </c>
      <c r="N4030" s="37" t="s">
        <v>224</v>
      </c>
      <c r="O4030" s="37" t="s">
        <v>66</v>
      </c>
      <c r="P4030" s="37" t="s">
        <v>1305</v>
      </c>
      <c r="Q4030" t="s">
        <v>153</v>
      </c>
      <c r="R4030" t="s">
        <v>7650</v>
      </c>
      <c r="S4030" s="38">
        <v>3200000</v>
      </c>
      <c r="T4030" s="37">
        <v>1</v>
      </c>
      <c r="U4030" s="37">
        <v>1</v>
      </c>
      <c r="V4030" t="str">
        <f t="shared" ref="V4030" si="5920">H4030</f>
        <v>COP</v>
      </c>
    </row>
    <row r="4031" spans="1:22" x14ac:dyDescent="0.2">
      <c r="A4031" t="str">
        <f t="shared" ref="A4031" si="5921">D4031&amp;F4031&amp;E4031</f>
        <v>AlfapeopleCANALIT-SW-07-02</v>
      </c>
      <c r="B4031" t="str">
        <f t="shared" ref="B4031" si="5922">E4031&amp;F4031</f>
        <v>IT-SW-07-02CANAL</v>
      </c>
      <c r="D4031" t="s">
        <v>7649</v>
      </c>
      <c r="E4031" t="s">
        <v>154</v>
      </c>
      <c r="F4031" s="37" t="s">
        <v>3938</v>
      </c>
      <c r="G4031" s="18" t="str">
        <f t="shared" ref="G4031" si="5923">D4031</f>
        <v>Alfapeople</v>
      </c>
      <c r="H4031" s="18" t="s">
        <v>119</v>
      </c>
      <c r="I4031" s="37" t="s">
        <v>67</v>
      </c>
      <c r="J4031" t="s">
        <v>219</v>
      </c>
      <c r="K4031" t="s">
        <v>40</v>
      </c>
      <c r="L4031" t="s">
        <v>21</v>
      </c>
      <c r="M4031" t="s">
        <v>65</v>
      </c>
      <c r="N4031" s="37" t="s">
        <v>224</v>
      </c>
      <c r="O4031" s="37" t="s">
        <v>226</v>
      </c>
      <c r="P4031" s="37" t="s">
        <v>1305</v>
      </c>
      <c r="Q4031" t="s">
        <v>154</v>
      </c>
      <c r="R4031" t="s">
        <v>7650</v>
      </c>
      <c r="S4031" s="38">
        <v>2700000</v>
      </c>
      <c r="T4031" s="37">
        <v>1</v>
      </c>
      <c r="U4031" s="37">
        <v>1</v>
      </c>
      <c r="V4031" t="str">
        <f t="shared" ref="V4031" si="5924">H4031</f>
        <v>COP</v>
      </c>
    </row>
    <row r="4032" spans="1:22" x14ac:dyDescent="0.2">
      <c r="A4032" t="str">
        <f t="shared" ref="A4032" si="5925">D4032&amp;F4032&amp;E4032</f>
        <v>AlfapeopleCANALIT-SW-07-03</v>
      </c>
      <c r="B4032" t="str">
        <f t="shared" ref="B4032" si="5926">E4032&amp;F4032</f>
        <v>IT-SW-07-03CANAL</v>
      </c>
      <c r="D4032" t="s">
        <v>7649</v>
      </c>
      <c r="E4032" t="s">
        <v>155</v>
      </c>
      <c r="F4032" s="37" t="s">
        <v>3938</v>
      </c>
      <c r="G4032" s="18" t="str">
        <f t="shared" ref="G4032" si="5927">D4032</f>
        <v>Alfapeople</v>
      </c>
      <c r="H4032" s="18" t="s">
        <v>119</v>
      </c>
      <c r="I4032" s="37" t="s">
        <v>67</v>
      </c>
      <c r="J4032" t="s">
        <v>219</v>
      </c>
      <c r="K4032" t="s">
        <v>40</v>
      </c>
      <c r="L4032" t="s">
        <v>21</v>
      </c>
      <c r="M4032" t="s">
        <v>65</v>
      </c>
      <c r="N4032" s="37" t="s">
        <v>225</v>
      </c>
      <c r="O4032" s="37" t="s">
        <v>66</v>
      </c>
      <c r="P4032" s="37" t="s">
        <v>1305</v>
      </c>
      <c r="Q4032" t="s">
        <v>155</v>
      </c>
      <c r="R4032" t="s">
        <v>7650</v>
      </c>
      <c r="S4032" s="38">
        <v>3200000</v>
      </c>
      <c r="T4032" s="37">
        <v>1</v>
      </c>
      <c r="U4032" s="37">
        <v>1</v>
      </c>
      <c r="V4032" t="str">
        <f t="shared" ref="V4032" si="5928">H4032</f>
        <v>COP</v>
      </c>
    </row>
    <row r="4033" spans="1:22" x14ac:dyDescent="0.2">
      <c r="A4033" t="str">
        <f t="shared" ref="A4033" si="5929">D4033&amp;F4033&amp;E4033</f>
        <v>AlfapeopleCANALIT-SW-07-04</v>
      </c>
      <c r="B4033" t="str">
        <f t="shared" ref="B4033" si="5930">E4033&amp;F4033</f>
        <v>IT-SW-07-04CANAL</v>
      </c>
      <c r="D4033" t="s">
        <v>7649</v>
      </c>
      <c r="E4033" t="s">
        <v>156</v>
      </c>
      <c r="F4033" s="37" t="s">
        <v>3938</v>
      </c>
      <c r="G4033" s="18" t="str">
        <f t="shared" ref="G4033" si="5931">D4033</f>
        <v>Alfapeople</v>
      </c>
      <c r="H4033" s="18" t="s">
        <v>119</v>
      </c>
      <c r="I4033" s="37" t="s">
        <v>67</v>
      </c>
      <c r="J4033" t="s">
        <v>219</v>
      </c>
      <c r="K4033" t="s">
        <v>40</v>
      </c>
      <c r="L4033" t="s">
        <v>21</v>
      </c>
      <c r="M4033" t="s">
        <v>65</v>
      </c>
      <c r="N4033" s="37" t="s">
        <v>225</v>
      </c>
      <c r="O4033" s="37" t="s">
        <v>226</v>
      </c>
      <c r="P4033" s="37" t="s">
        <v>1305</v>
      </c>
      <c r="Q4033" t="s">
        <v>156</v>
      </c>
      <c r="R4033" t="s">
        <v>7650</v>
      </c>
      <c r="S4033" s="38">
        <v>3900000</v>
      </c>
      <c r="T4033" s="37">
        <v>1</v>
      </c>
      <c r="U4033" s="37">
        <v>1</v>
      </c>
      <c r="V4033" t="str">
        <f t="shared" ref="V4033" si="5932">H4033</f>
        <v>COP</v>
      </c>
    </row>
    <row r="4034" spans="1:22" x14ac:dyDescent="0.2">
      <c r="A4034" t="str">
        <f t="shared" ref="A4034" si="5933">D4034&amp;F4034&amp;E4034</f>
        <v>AlfapeopleCANALIT-SW-07-05</v>
      </c>
      <c r="B4034" t="str">
        <f t="shared" ref="B4034" si="5934">E4034&amp;F4034</f>
        <v>IT-SW-07-05CANAL</v>
      </c>
      <c r="D4034" t="s">
        <v>7649</v>
      </c>
      <c r="E4034" t="s">
        <v>157</v>
      </c>
      <c r="F4034" s="37" t="s">
        <v>3938</v>
      </c>
      <c r="G4034" s="18" t="str">
        <f t="shared" ref="G4034" si="5935">D4034</f>
        <v>Alfapeople</v>
      </c>
      <c r="H4034" s="18" t="s">
        <v>119</v>
      </c>
      <c r="I4034" s="37" t="s">
        <v>67</v>
      </c>
      <c r="J4034" t="s">
        <v>219</v>
      </c>
      <c r="K4034" t="s">
        <v>40</v>
      </c>
      <c r="L4034" t="s">
        <v>21</v>
      </c>
      <c r="M4034" t="s">
        <v>65</v>
      </c>
      <c r="N4034" s="37" t="s">
        <v>172</v>
      </c>
      <c r="O4034" s="37" t="s">
        <v>66</v>
      </c>
      <c r="P4034" s="37" t="s">
        <v>1305</v>
      </c>
      <c r="Q4034" t="s">
        <v>157</v>
      </c>
      <c r="R4034" t="s">
        <v>7650</v>
      </c>
      <c r="S4034" s="38">
        <v>3200000</v>
      </c>
      <c r="T4034" s="37">
        <v>1</v>
      </c>
      <c r="U4034" s="37">
        <v>1</v>
      </c>
      <c r="V4034" t="str">
        <f t="shared" ref="V4034" si="5936">H4034</f>
        <v>COP</v>
      </c>
    </row>
    <row r="4035" spans="1:22" x14ac:dyDescent="0.2">
      <c r="A4035" t="str">
        <f t="shared" ref="A4035" si="5937">D4035&amp;F4035&amp;E4035</f>
        <v>AlfapeopleCANALIT-SW-07-06</v>
      </c>
      <c r="B4035" t="str">
        <f t="shared" ref="B4035" si="5938">E4035&amp;F4035</f>
        <v>IT-SW-07-06CANAL</v>
      </c>
      <c r="D4035" t="s">
        <v>7649</v>
      </c>
      <c r="E4035" t="s">
        <v>158</v>
      </c>
      <c r="F4035" s="37" t="s">
        <v>3938</v>
      </c>
      <c r="G4035" s="18" t="str">
        <f t="shared" ref="G4035" si="5939">D4035</f>
        <v>Alfapeople</v>
      </c>
      <c r="H4035" s="18" t="s">
        <v>119</v>
      </c>
      <c r="I4035" s="37" t="s">
        <v>67</v>
      </c>
      <c r="J4035" t="s">
        <v>219</v>
      </c>
      <c r="K4035" t="s">
        <v>40</v>
      </c>
      <c r="L4035" t="s">
        <v>21</v>
      </c>
      <c r="M4035" t="s">
        <v>65</v>
      </c>
      <c r="N4035" s="37" t="s">
        <v>172</v>
      </c>
      <c r="O4035" s="37" t="s">
        <v>226</v>
      </c>
      <c r="P4035" s="37" t="s">
        <v>1305</v>
      </c>
      <c r="Q4035" t="s">
        <v>158</v>
      </c>
      <c r="R4035" t="s">
        <v>7650</v>
      </c>
      <c r="S4035" s="38">
        <v>4100000</v>
      </c>
      <c r="T4035" s="37">
        <v>1</v>
      </c>
      <c r="U4035" s="37">
        <v>1</v>
      </c>
      <c r="V4035" t="str">
        <f t="shared" ref="V4035" si="5940">H4035</f>
        <v>COP</v>
      </c>
    </row>
    <row r="4036" spans="1:22" x14ac:dyDescent="0.2">
      <c r="A4036" t="str">
        <f t="shared" ref="A4036" si="5941">D4036&amp;F4036&amp;E4036</f>
        <v>AlfapeopleCANALIT-SW-08-01</v>
      </c>
      <c r="B4036" t="str">
        <f t="shared" ref="B4036" si="5942">E4036&amp;F4036</f>
        <v>IT-SW-08-01CANAL</v>
      </c>
      <c r="D4036" t="s">
        <v>7649</v>
      </c>
      <c r="E4036" t="s">
        <v>159</v>
      </c>
      <c r="F4036" s="37" t="s">
        <v>3938</v>
      </c>
      <c r="G4036" s="18" t="str">
        <f t="shared" ref="G4036" si="5943">D4036</f>
        <v>Alfapeople</v>
      </c>
      <c r="H4036" s="18" t="s">
        <v>119</v>
      </c>
      <c r="I4036" s="37" t="s">
        <v>67</v>
      </c>
      <c r="J4036" t="s">
        <v>220</v>
      </c>
      <c r="K4036" t="s">
        <v>212</v>
      </c>
      <c r="L4036" t="s">
        <v>3940</v>
      </c>
      <c r="M4036" t="s">
        <v>65</v>
      </c>
      <c r="N4036" s="37" t="s">
        <v>224</v>
      </c>
      <c r="O4036" s="37" t="s">
        <v>66</v>
      </c>
      <c r="P4036" s="37" t="s">
        <v>1308</v>
      </c>
      <c r="Q4036" t="s">
        <v>159</v>
      </c>
      <c r="R4036" t="s">
        <v>7650</v>
      </c>
      <c r="S4036" s="38">
        <v>265000</v>
      </c>
      <c r="T4036" s="37">
        <v>1</v>
      </c>
      <c r="U4036" s="37">
        <v>1</v>
      </c>
      <c r="V4036" t="str">
        <f t="shared" ref="V4036" si="5944">H4036</f>
        <v>COP</v>
      </c>
    </row>
    <row r="4037" spans="1:22" x14ac:dyDescent="0.2">
      <c r="A4037" t="str">
        <f t="shared" ref="A4037" si="5945">D4037&amp;F4037&amp;E4037</f>
        <v>AlfapeopleCANALIT-SW-08-02</v>
      </c>
      <c r="B4037" t="str">
        <f t="shared" ref="B4037" si="5946">E4037&amp;F4037</f>
        <v>IT-SW-08-02CANAL</v>
      </c>
      <c r="D4037" t="s">
        <v>7649</v>
      </c>
      <c r="E4037" t="s">
        <v>160</v>
      </c>
      <c r="F4037" s="37" t="s">
        <v>3938</v>
      </c>
      <c r="G4037" s="18" t="str">
        <f t="shared" ref="G4037" si="5947">D4037</f>
        <v>Alfapeople</v>
      </c>
      <c r="H4037" s="18" t="s">
        <v>119</v>
      </c>
      <c r="I4037" s="37" t="s">
        <v>67</v>
      </c>
      <c r="J4037" t="s">
        <v>220</v>
      </c>
      <c r="K4037" t="s">
        <v>212</v>
      </c>
      <c r="L4037" t="s">
        <v>3940</v>
      </c>
      <c r="M4037" t="s">
        <v>65</v>
      </c>
      <c r="N4037" s="37" t="s">
        <v>224</v>
      </c>
      <c r="O4037" s="37" t="s">
        <v>226</v>
      </c>
      <c r="P4037" s="37" t="s">
        <v>1308</v>
      </c>
      <c r="Q4037" t="s">
        <v>160</v>
      </c>
      <c r="R4037" t="s">
        <v>7650</v>
      </c>
      <c r="S4037" s="38">
        <v>290000</v>
      </c>
      <c r="T4037" s="37">
        <v>1</v>
      </c>
      <c r="U4037" s="37">
        <v>1</v>
      </c>
      <c r="V4037" t="str">
        <f t="shared" ref="V4037" si="5948">H4037</f>
        <v>COP</v>
      </c>
    </row>
    <row r="4038" spans="1:22" x14ac:dyDescent="0.2">
      <c r="A4038" t="str">
        <f t="shared" ref="A4038" si="5949">D4038&amp;F4038&amp;E4038</f>
        <v>AlfapeopleCANALIT-SW-08-03</v>
      </c>
      <c r="B4038" t="str">
        <f t="shared" ref="B4038" si="5950">E4038&amp;F4038</f>
        <v>IT-SW-08-03CANAL</v>
      </c>
      <c r="D4038" t="s">
        <v>7649</v>
      </c>
      <c r="E4038" t="s">
        <v>161</v>
      </c>
      <c r="F4038" s="37" t="s">
        <v>3938</v>
      </c>
      <c r="G4038" s="18" t="str">
        <f t="shared" ref="G4038" si="5951">D4038</f>
        <v>Alfapeople</v>
      </c>
      <c r="H4038" s="18" t="s">
        <v>119</v>
      </c>
      <c r="I4038" s="37" t="s">
        <v>67</v>
      </c>
      <c r="J4038" t="s">
        <v>220</v>
      </c>
      <c r="K4038" t="s">
        <v>212</v>
      </c>
      <c r="L4038" t="s">
        <v>3940</v>
      </c>
      <c r="M4038" t="s">
        <v>65</v>
      </c>
      <c r="N4038" s="37" t="s">
        <v>225</v>
      </c>
      <c r="O4038" s="37" t="s">
        <v>66</v>
      </c>
      <c r="P4038" s="37" t="s">
        <v>1308</v>
      </c>
      <c r="Q4038" t="s">
        <v>161</v>
      </c>
      <c r="R4038" t="s">
        <v>7650</v>
      </c>
      <c r="S4038" s="38">
        <v>265000</v>
      </c>
      <c r="T4038" s="37">
        <v>1</v>
      </c>
      <c r="U4038" s="37">
        <v>1</v>
      </c>
      <c r="V4038" t="str">
        <f t="shared" ref="V4038" si="5952">H4038</f>
        <v>COP</v>
      </c>
    </row>
    <row r="4039" spans="1:22" x14ac:dyDescent="0.2">
      <c r="A4039" t="str">
        <f t="shared" ref="A4039" si="5953">D4039&amp;F4039&amp;E4039</f>
        <v>AlfapeopleCANALIT-SW-08-04</v>
      </c>
      <c r="B4039" t="str">
        <f t="shared" ref="B4039" si="5954">E4039&amp;F4039</f>
        <v>IT-SW-08-04CANAL</v>
      </c>
      <c r="D4039" t="s">
        <v>7649</v>
      </c>
      <c r="E4039" t="s">
        <v>180</v>
      </c>
      <c r="F4039" s="37" t="s">
        <v>3938</v>
      </c>
      <c r="G4039" s="18" t="str">
        <f t="shared" ref="G4039" si="5955">D4039</f>
        <v>Alfapeople</v>
      </c>
      <c r="H4039" s="18" t="s">
        <v>119</v>
      </c>
      <c r="I4039" s="37" t="s">
        <v>67</v>
      </c>
      <c r="J4039" t="s">
        <v>220</v>
      </c>
      <c r="K4039" t="s">
        <v>212</v>
      </c>
      <c r="L4039" t="s">
        <v>3940</v>
      </c>
      <c r="M4039" t="s">
        <v>65</v>
      </c>
      <c r="N4039" s="37" t="s">
        <v>225</v>
      </c>
      <c r="O4039" s="37" t="s">
        <v>226</v>
      </c>
      <c r="P4039" s="37" t="s">
        <v>1308</v>
      </c>
      <c r="Q4039" t="s">
        <v>180</v>
      </c>
      <c r="R4039" t="s">
        <v>7650</v>
      </c>
      <c r="S4039" s="38">
        <v>340000</v>
      </c>
      <c r="T4039" s="37">
        <v>1</v>
      </c>
      <c r="U4039" s="37">
        <v>1</v>
      </c>
      <c r="V4039" t="str">
        <f t="shared" ref="V4039" si="5956">H4039</f>
        <v>COP</v>
      </c>
    </row>
    <row r="4040" spans="1:22" x14ac:dyDescent="0.2">
      <c r="A4040" t="str">
        <f t="shared" ref="A4040" si="5957">D4040&amp;F4040&amp;E4040</f>
        <v>AlfapeopleCANALIT-SW-08-05</v>
      </c>
      <c r="B4040" t="str">
        <f t="shared" ref="B4040" si="5958">E4040&amp;F4040</f>
        <v>IT-SW-08-05CANAL</v>
      </c>
      <c r="D4040" t="s">
        <v>7649</v>
      </c>
      <c r="E4040" t="s">
        <v>181</v>
      </c>
      <c r="F4040" s="37" t="s">
        <v>3938</v>
      </c>
      <c r="G4040" s="18" t="str">
        <f t="shared" ref="G4040" si="5959">D4040</f>
        <v>Alfapeople</v>
      </c>
      <c r="H4040" s="18" t="s">
        <v>119</v>
      </c>
      <c r="I4040" s="37" t="s">
        <v>67</v>
      </c>
      <c r="J4040" t="s">
        <v>220</v>
      </c>
      <c r="K4040" t="s">
        <v>212</v>
      </c>
      <c r="L4040" t="s">
        <v>3940</v>
      </c>
      <c r="M4040" t="s">
        <v>65</v>
      </c>
      <c r="N4040" s="37" t="s">
        <v>172</v>
      </c>
      <c r="O4040" s="37" t="s">
        <v>66</v>
      </c>
      <c r="P4040" s="37" t="s">
        <v>1308</v>
      </c>
      <c r="Q4040" t="s">
        <v>181</v>
      </c>
      <c r="R4040" t="s">
        <v>7650</v>
      </c>
      <c r="S4040" s="38">
        <v>265000</v>
      </c>
      <c r="T4040" s="37">
        <v>1</v>
      </c>
      <c r="U4040" s="37">
        <v>1</v>
      </c>
      <c r="V4040" t="str">
        <f t="shared" ref="V4040" si="5960">H4040</f>
        <v>COP</v>
      </c>
    </row>
    <row r="4041" spans="1:22" x14ac:dyDescent="0.2">
      <c r="A4041" t="str">
        <f t="shared" ref="A4041" si="5961">D4041&amp;F4041&amp;E4041</f>
        <v>AlfapeopleCANALIT-SW-08-06</v>
      </c>
      <c r="B4041" t="str">
        <f t="shared" ref="B4041" si="5962">E4041&amp;F4041</f>
        <v>IT-SW-08-06CANAL</v>
      </c>
      <c r="D4041" t="s">
        <v>7649</v>
      </c>
      <c r="E4041" t="s">
        <v>182</v>
      </c>
      <c r="F4041" s="37" t="s">
        <v>3938</v>
      </c>
      <c r="G4041" s="18" t="str">
        <f t="shared" ref="G4041" si="5963">D4041</f>
        <v>Alfapeople</v>
      </c>
      <c r="H4041" s="18" t="s">
        <v>119</v>
      </c>
      <c r="I4041" s="37" t="s">
        <v>67</v>
      </c>
      <c r="J4041" t="s">
        <v>220</v>
      </c>
      <c r="K4041" t="s">
        <v>212</v>
      </c>
      <c r="L4041" t="s">
        <v>3940</v>
      </c>
      <c r="M4041" t="s">
        <v>65</v>
      </c>
      <c r="N4041" s="37" t="s">
        <v>172</v>
      </c>
      <c r="O4041" s="37" t="s">
        <v>226</v>
      </c>
      <c r="P4041" s="37" t="s">
        <v>1308</v>
      </c>
      <c r="Q4041" t="s">
        <v>182</v>
      </c>
      <c r="R4041" t="s">
        <v>7650</v>
      </c>
      <c r="S4041" s="38">
        <v>385000</v>
      </c>
      <c r="T4041" s="37">
        <v>1</v>
      </c>
      <c r="U4041" s="37">
        <v>1</v>
      </c>
      <c r="V4041" t="str">
        <f t="shared" ref="V4041" si="5964">H4041</f>
        <v>COP</v>
      </c>
    </row>
    <row r="4042" spans="1:22" x14ac:dyDescent="0.2">
      <c r="A4042" t="str">
        <f t="shared" ref="A4042" si="5965">D4042&amp;F4042&amp;E4042</f>
        <v>AlfapeopleCANALIT-SW-09-01</v>
      </c>
      <c r="B4042" t="str">
        <f t="shared" ref="B4042" si="5966">E4042&amp;F4042</f>
        <v>IT-SW-09-01CANAL</v>
      </c>
      <c r="D4042" t="s">
        <v>7649</v>
      </c>
      <c r="E4042" t="s">
        <v>162</v>
      </c>
      <c r="F4042" s="37" t="s">
        <v>3938</v>
      </c>
      <c r="G4042" s="18" t="str">
        <f t="shared" ref="G4042" si="5967">D4042</f>
        <v>Alfapeople</v>
      </c>
      <c r="H4042" s="18" t="s">
        <v>119</v>
      </c>
      <c r="I4042" s="37" t="s">
        <v>67</v>
      </c>
      <c r="J4042" t="s">
        <v>221</v>
      </c>
      <c r="K4042" t="s">
        <v>211</v>
      </c>
      <c r="L4042" t="s">
        <v>3940</v>
      </c>
      <c r="M4042" t="s">
        <v>65</v>
      </c>
      <c r="N4042" s="37" t="s">
        <v>224</v>
      </c>
      <c r="O4042" s="37" t="s">
        <v>226</v>
      </c>
      <c r="P4042" s="37" t="s">
        <v>1305</v>
      </c>
      <c r="Q4042" t="s">
        <v>162</v>
      </c>
      <c r="R4042" t="s">
        <v>7650</v>
      </c>
      <c r="S4042" s="38">
        <v>52000000</v>
      </c>
      <c r="T4042" s="37">
        <v>1</v>
      </c>
      <c r="U4042" s="37">
        <v>1</v>
      </c>
      <c r="V4042" t="str">
        <f t="shared" ref="V4042" si="5968">H4042</f>
        <v>COP</v>
      </c>
    </row>
    <row r="4043" spans="1:22" x14ac:dyDescent="0.2">
      <c r="A4043" t="str">
        <f t="shared" ref="A4043" si="5969">D4043&amp;F4043&amp;E4043</f>
        <v>AlfapeopleCANALIT-SW-09-02</v>
      </c>
      <c r="B4043" t="str">
        <f t="shared" ref="B4043" si="5970">E4043&amp;F4043</f>
        <v>IT-SW-09-02CANAL</v>
      </c>
      <c r="D4043" t="s">
        <v>7649</v>
      </c>
      <c r="E4043" t="s">
        <v>163</v>
      </c>
      <c r="F4043" s="37" t="s">
        <v>3938</v>
      </c>
      <c r="G4043" s="18" t="str">
        <f t="shared" ref="G4043" si="5971">D4043</f>
        <v>Alfapeople</v>
      </c>
      <c r="H4043" s="18" t="s">
        <v>119</v>
      </c>
      <c r="I4043" s="37" t="s">
        <v>67</v>
      </c>
      <c r="J4043" t="s">
        <v>221</v>
      </c>
      <c r="K4043" t="s">
        <v>211</v>
      </c>
      <c r="L4043" t="s">
        <v>3940</v>
      </c>
      <c r="M4043" t="s">
        <v>65</v>
      </c>
      <c r="N4043" s="37" t="s">
        <v>225</v>
      </c>
      <c r="O4043" s="37" t="s">
        <v>226</v>
      </c>
      <c r="P4043" s="37" t="s">
        <v>1305</v>
      </c>
      <c r="Q4043" t="s">
        <v>163</v>
      </c>
      <c r="R4043" t="s">
        <v>7650</v>
      </c>
      <c r="S4043" s="38">
        <v>52000000</v>
      </c>
      <c r="T4043" s="37">
        <v>1</v>
      </c>
      <c r="U4043" s="37">
        <v>1</v>
      </c>
      <c r="V4043" t="str">
        <f t="shared" ref="V4043" si="5972">H4043</f>
        <v>COP</v>
      </c>
    </row>
    <row r="4044" spans="1:22" x14ac:dyDescent="0.2">
      <c r="A4044" t="str">
        <f t="shared" ref="A4044" si="5973">D4044&amp;F4044&amp;E4044</f>
        <v>AlfapeopleCANALIT-SW-09-03</v>
      </c>
      <c r="B4044" t="str">
        <f t="shared" ref="B4044" si="5974">E4044&amp;F4044</f>
        <v>IT-SW-09-03CANAL</v>
      </c>
      <c r="D4044" t="s">
        <v>7649</v>
      </c>
      <c r="E4044" t="s">
        <v>164</v>
      </c>
      <c r="F4044" s="37" t="s">
        <v>3938</v>
      </c>
      <c r="G4044" s="18" t="str">
        <f t="shared" ref="G4044" si="5975">D4044</f>
        <v>Alfapeople</v>
      </c>
      <c r="H4044" s="18" t="s">
        <v>119</v>
      </c>
      <c r="I4044" s="37" t="s">
        <v>67</v>
      </c>
      <c r="J4044" t="s">
        <v>221</v>
      </c>
      <c r="K4044" t="s">
        <v>211</v>
      </c>
      <c r="L4044" t="s">
        <v>3940</v>
      </c>
      <c r="M4044" t="s">
        <v>65</v>
      </c>
      <c r="N4044" s="37" t="s">
        <v>172</v>
      </c>
      <c r="O4044" s="37" t="s">
        <v>226</v>
      </c>
      <c r="P4044" s="37" t="s">
        <v>1305</v>
      </c>
      <c r="Q4044" t="s">
        <v>164</v>
      </c>
      <c r="R4044" t="s">
        <v>7650</v>
      </c>
      <c r="S4044" s="38">
        <v>52000000</v>
      </c>
      <c r="T4044" s="37">
        <v>1</v>
      </c>
      <c r="U4044" s="37">
        <v>1</v>
      </c>
      <c r="V4044" t="str">
        <f t="shared" ref="V4044" si="5976">H4044</f>
        <v>COP</v>
      </c>
    </row>
    <row r="4045" spans="1:22" x14ac:dyDescent="0.2">
      <c r="A4045" t="str">
        <f t="shared" ref="A4045" si="5977">D4045&amp;F4045&amp;E4045</f>
        <v>AlfapeopleCANALIT-SW-10-01</v>
      </c>
      <c r="B4045" t="str">
        <f t="shared" ref="B4045" si="5978">E4045&amp;F4045</f>
        <v>IT-SW-10-01CANAL</v>
      </c>
      <c r="D4045" t="s">
        <v>7649</v>
      </c>
      <c r="E4045" t="s">
        <v>165</v>
      </c>
      <c r="F4045" s="37" t="s">
        <v>3938</v>
      </c>
      <c r="G4045" s="18" t="str">
        <f t="shared" ref="G4045" si="5979">D4045</f>
        <v>Alfapeople</v>
      </c>
      <c r="H4045" s="18" t="s">
        <v>119</v>
      </c>
      <c r="I4045" s="37" t="s">
        <v>67</v>
      </c>
      <c r="J4045" t="s">
        <v>222</v>
      </c>
      <c r="K4045" t="s">
        <v>210</v>
      </c>
      <c r="L4045" t="s">
        <v>3940</v>
      </c>
      <c r="M4045" t="s">
        <v>65</v>
      </c>
      <c r="N4045" s="37" t="s">
        <v>225</v>
      </c>
      <c r="O4045" s="37" t="s">
        <v>66</v>
      </c>
      <c r="P4045" s="37" t="s">
        <v>1305</v>
      </c>
      <c r="Q4045" t="s">
        <v>165</v>
      </c>
      <c r="R4045" t="s">
        <v>7650</v>
      </c>
      <c r="S4045" s="38">
        <v>265000</v>
      </c>
      <c r="T4045" s="37">
        <v>1</v>
      </c>
      <c r="U4045" s="37">
        <v>1</v>
      </c>
      <c r="V4045" t="str">
        <f t="shared" ref="V4045" si="5980">H4045</f>
        <v>COP</v>
      </c>
    </row>
    <row r="4046" spans="1:22" x14ac:dyDescent="0.2">
      <c r="A4046" t="str">
        <f t="shared" ref="A4046" si="5981">D4046&amp;F4046&amp;E4046</f>
        <v>AlfapeopleCANALIT-SW-10-02</v>
      </c>
      <c r="B4046" t="str">
        <f t="shared" ref="B4046" si="5982">E4046&amp;F4046</f>
        <v>IT-SW-10-02CANAL</v>
      </c>
      <c r="D4046" t="s">
        <v>7649</v>
      </c>
      <c r="E4046" t="s">
        <v>166</v>
      </c>
      <c r="F4046" s="37" t="s">
        <v>3938</v>
      </c>
      <c r="G4046" s="18" t="str">
        <f t="shared" ref="G4046" si="5983">D4046</f>
        <v>Alfapeople</v>
      </c>
      <c r="H4046" s="18" t="s">
        <v>119</v>
      </c>
      <c r="I4046" s="37" t="s">
        <v>67</v>
      </c>
      <c r="J4046" t="s">
        <v>222</v>
      </c>
      <c r="K4046" t="s">
        <v>210</v>
      </c>
      <c r="L4046" t="s">
        <v>3940</v>
      </c>
      <c r="M4046" t="s">
        <v>65</v>
      </c>
      <c r="N4046" s="37" t="s">
        <v>225</v>
      </c>
      <c r="O4046" s="37" t="s">
        <v>226</v>
      </c>
      <c r="P4046" s="37" t="s">
        <v>1305</v>
      </c>
      <c r="Q4046" t="s">
        <v>166</v>
      </c>
      <c r="R4046" t="s">
        <v>7650</v>
      </c>
      <c r="S4046" s="38">
        <v>310000</v>
      </c>
      <c r="T4046" s="37">
        <v>1</v>
      </c>
      <c r="U4046" s="37">
        <v>1</v>
      </c>
      <c r="V4046" t="str">
        <f t="shared" ref="V4046" si="5984">H4046</f>
        <v>COP</v>
      </c>
    </row>
    <row r="4047" spans="1:22" x14ac:dyDescent="0.2">
      <c r="A4047" t="str">
        <f t="shared" ref="A4047" si="5985">D4047&amp;F4047&amp;E4047</f>
        <v>AlfapeopleCANALIT-SW-10-03</v>
      </c>
      <c r="B4047" t="str">
        <f t="shared" ref="B4047" si="5986">E4047&amp;F4047</f>
        <v>IT-SW-10-03CANAL</v>
      </c>
      <c r="D4047" t="s">
        <v>7649</v>
      </c>
      <c r="E4047" t="s">
        <v>167</v>
      </c>
      <c r="F4047" s="37" t="s">
        <v>3938</v>
      </c>
      <c r="G4047" s="18" t="str">
        <f t="shared" ref="G4047" si="5987">D4047</f>
        <v>Alfapeople</v>
      </c>
      <c r="H4047" s="18" t="s">
        <v>119</v>
      </c>
      <c r="I4047" s="37" t="s">
        <v>67</v>
      </c>
      <c r="J4047" t="s">
        <v>222</v>
      </c>
      <c r="K4047" t="s">
        <v>210</v>
      </c>
      <c r="L4047" t="s">
        <v>3940</v>
      </c>
      <c r="M4047" t="s">
        <v>65</v>
      </c>
      <c r="N4047" s="37" t="s">
        <v>224</v>
      </c>
      <c r="O4047" s="37" t="s">
        <v>66</v>
      </c>
      <c r="P4047" s="37" t="s">
        <v>1305</v>
      </c>
      <c r="Q4047" t="s">
        <v>167</v>
      </c>
      <c r="R4047" t="s">
        <v>7650</v>
      </c>
      <c r="S4047" s="38">
        <v>265000</v>
      </c>
      <c r="T4047" s="37">
        <v>1</v>
      </c>
      <c r="U4047" s="37">
        <v>1</v>
      </c>
      <c r="V4047" t="str">
        <f t="shared" ref="V4047" si="5988">H4047</f>
        <v>COP</v>
      </c>
    </row>
    <row r="4048" spans="1:22" x14ac:dyDescent="0.2">
      <c r="A4048" t="str">
        <f t="shared" ref="A4048" si="5989">D4048&amp;F4048&amp;E4048</f>
        <v>AlfapeopleCANALIT-SW-10-04</v>
      </c>
      <c r="B4048" t="str">
        <f t="shared" ref="B4048" si="5990">E4048&amp;F4048</f>
        <v>IT-SW-10-04CANAL</v>
      </c>
      <c r="D4048" t="s">
        <v>7649</v>
      </c>
      <c r="E4048" t="s">
        <v>168</v>
      </c>
      <c r="F4048" s="37" t="s">
        <v>3938</v>
      </c>
      <c r="G4048" s="18" t="str">
        <f t="shared" ref="G4048" si="5991">D4048</f>
        <v>Alfapeople</v>
      </c>
      <c r="H4048" s="18" t="s">
        <v>119</v>
      </c>
      <c r="I4048" s="37" t="s">
        <v>67</v>
      </c>
      <c r="J4048" t="s">
        <v>222</v>
      </c>
      <c r="K4048" t="s">
        <v>210</v>
      </c>
      <c r="L4048" t="s">
        <v>3940</v>
      </c>
      <c r="M4048" t="s">
        <v>65</v>
      </c>
      <c r="N4048" s="37" t="s">
        <v>172</v>
      </c>
      <c r="O4048" s="37" t="s">
        <v>66</v>
      </c>
      <c r="P4048" s="37" t="s">
        <v>1305</v>
      </c>
      <c r="Q4048" t="s">
        <v>168</v>
      </c>
      <c r="R4048" t="s">
        <v>7650</v>
      </c>
      <c r="S4048" s="38">
        <v>265000</v>
      </c>
      <c r="T4048" s="37">
        <v>1</v>
      </c>
      <c r="U4048" s="37">
        <v>1</v>
      </c>
      <c r="V4048" t="str">
        <f t="shared" ref="V4048" si="5992">H4048</f>
        <v>COP</v>
      </c>
    </row>
    <row r="4049" spans="1:22" x14ac:dyDescent="0.2">
      <c r="A4049" t="str">
        <f t="shared" ref="A4049" si="5993">D4049&amp;F4049&amp;E4049</f>
        <v>AlfapeopleCANALIT-SW-10-05</v>
      </c>
      <c r="B4049" t="str">
        <f t="shared" ref="B4049" si="5994">E4049&amp;F4049</f>
        <v>IT-SW-10-05CANAL</v>
      </c>
      <c r="D4049" t="s">
        <v>7649</v>
      </c>
      <c r="E4049" t="s">
        <v>169</v>
      </c>
      <c r="F4049" s="37" t="s">
        <v>3938</v>
      </c>
      <c r="G4049" s="18" t="str">
        <f t="shared" ref="G4049" si="5995">D4049</f>
        <v>Alfapeople</v>
      </c>
      <c r="H4049" s="18" t="s">
        <v>119</v>
      </c>
      <c r="I4049" s="37" t="s">
        <v>67</v>
      </c>
      <c r="J4049" t="s">
        <v>222</v>
      </c>
      <c r="K4049" t="s">
        <v>210</v>
      </c>
      <c r="L4049" t="s">
        <v>3940</v>
      </c>
      <c r="M4049" t="s">
        <v>65</v>
      </c>
      <c r="N4049" s="37" t="s">
        <v>172</v>
      </c>
      <c r="O4049" s="37" t="s">
        <v>226</v>
      </c>
      <c r="P4049" s="37" t="s">
        <v>1305</v>
      </c>
      <c r="Q4049" t="s">
        <v>169</v>
      </c>
      <c r="R4049" t="s">
        <v>7650</v>
      </c>
      <c r="S4049" s="38">
        <v>335000</v>
      </c>
      <c r="T4049" s="37">
        <v>1</v>
      </c>
      <c r="U4049" s="37">
        <v>1</v>
      </c>
      <c r="V4049" t="str">
        <f t="shared" ref="V4049" si="5996">H4049</f>
        <v>COP</v>
      </c>
    </row>
    <row r="4050" spans="1:22" x14ac:dyDescent="0.2">
      <c r="A4050" t="str">
        <f t="shared" ref="A4050" si="5997">D4050&amp;F4050&amp;E4050</f>
        <v>AlfapeopleCANALIT-SW-10-06</v>
      </c>
      <c r="B4050" t="str">
        <f t="shared" ref="B4050" si="5998">E4050&amp;F4050</f>
        <v>IT-SW-10-06CANAL</v>
      </c>
      <c r="D4050" t="s">
        <v>7649</v>
      </c>
      <c r="E4050" t="s">
        <v>170</v>
      </c>
      <c r="F4050" s="37" t="s">
        <v>3938</v>
      </c>
      <c r="G4050" s="18" t="str">
        <f t="shared" ref="G4050" si="5999">D4050</f>
        <v>Alfapeople</v>
      </c>
      <c r="H4050" s="18" t="s">
        <v>119</v>
      </c>
      <c r="I4050" s="37" t="s">
        <v>67</v>
      </c>
      <c r="J4050" t="s">
        <v>222</v>
      </c>
      <c r="K4050" t="s">
        <v>210</v>
      </c>
      <c r="L4050" t="s">
        <v>3940</v>
      </c>
      <c r="M4050" t="s">
        <v>65</v>
      </c>
      <c r="N4050" s="37" t="s">
        <v>224</v>
      </c>
      <c r="O4050" s="37" t="s">
        <v>226</v>
      </c>
      <c r="P4050" s="37" t="s">
        <v>1305</v>
      </c>
      <c r="Q4050" t="s">
        <v>170</v>
      </c>
      <c r="R4050" t="s">
        <v>7650</v>
      </c>
      <c r="S4050" s="38">
        <v>285000</v>
      </c>
      <c r="T4050" s="37">
        <v>1</v>
      </c>
      <c r="U4050" s="37">
        <v>1</v>
      </c>
      <c r="V4050" t="str">
        <f t="shared" ref="V4050" si="6000">H4050</f>
        <v>COP</v>
      </c>
    </row>
    <row r="4051" spans="1:22" x14ac:dyDescent="0.2">
      <c r="A4051" t="str">
        <f t="shared" ref="A4051" si="6001">D4051&amp;F4051&amp;E4051</f>
        <v>AlfapeopleCANALIT-SW-11-01</v>
      </c>
      <c r="B4051" t="str">
        <f t="shared" ref="B4051" si="6002">E4051&amp;F4051</f>
        <v>IT-SW-11-01CANAL</v>
      </c>
      <c r="D4051" t="s">
        <v>7649</v>
      </c>
      <c r="E4051" t="s">
        <v>183</v>
      </c>
      <c r="F4051" s="37" t="s">
        <v>3938</v>
      </c>
      <c r="G4051" s="18" t="str">
        <f t="shared" ref="G4051" si="6003">D4051</f>
        <v>Alfapeople</v>
      </c>
      <c r="H4051" s="18" t="s">
        <v>119</v>
      </c>
      <c r="I4051" s="37" t="s">
        <v>67</v>
      </c>
      <c r="J4051" t="s">
        <v>223</v>
      </c>
      <c r="K4051" t="s">
        <v>210</v>
      </c>
      <c r="L4051" t="s">
        <v>3940</v>
      </c>
      <c r="M4051" t="s">
        <v>65</v>
      </c>
      <c r="N4051" s="37" t="s">
        <v>224</v>
      </c>
      <c r="O4051" s="37" t="s">
        <v>226</v>
      </c>
      <c r="P4051" s="37" t="s">
        <v>1305</v>
      </c>
      <c r="Q4051" t="s">
        <v>183</v>
      </c>
      <c r="R4051" t="s">
        <v>7650</v>
      </c>
      <c r="S4051" s="38">
        <v>285000</v>
      </c>
      <c r="T4051" s="37">
        <v>1</v>
      </c>
      <c r="U4051" s="37">
        <v>1</v>
      </c>
      <c r="V4051" t="str">
        <f t="shared" ref="V4051" si="6004">H4051</f>
        <v>COP</v>
      </c>
    </row>
    <row r="4052" spans="1:22" x14ac:dyDescent="0.2">
      <c r="A4052" t="str">
        <f t="shared" ref="A4052" si="6005">D4052&amp;F4052&amp;E4052</f>
        <v>AlfapeopleCANALIT-SW-11-02</v>
      </c>
      <c r="B4052" t="str">
        <f t="shared" ref="B4052" si="6006">E4052&amp;F4052</f>
        <v>IT-SW-11-02CANAL</v>
      </c>
      <c r="D4052" t="s">
        <v>7649</v>
      </c>
      <c r="E4052" t="s">
        <v>184</v>
      </c>
      <c r="F4052" s="37" t="s">
        <v>3938</v>
      </c>
      <c r="G4052" s="18" t="str">
        <f t="shared" ref="G4052" si="6007">D4052</f>
        <v>Alfapeople</v>
      </c>
      <c r="H4052" s="18" t="s">
        <v>119</v>
      </c>
      <c r="I4052" s="37" t="s">
        <v>67</v>
      </c>
      <c r="J4052" t="s">
        <v>223</v>
      </c>
      <c r="K4052" t="s">
        <v>210</v>
      </c>
      <c r="L4052" t="s">
        <v>3940</v>
      </c>
      <c r="M4052" t="s">
        <v>65</v>
      </c>
      <c r="N4052" s="37" t="s">
        <v>225</v>
      </c>
      <c r="O4052" s="37" t="s">
        <v>66</v>
      </c>
      <c r="P4052" s="37" t="s">
        <v>1305</v>
      </c>
      <c r="Q4052" t="s">
        <v>184</v>
      </c>
      <c r="R4052" t="s">
        <v>7650</v>
      </c>
      <c r="S4052" s="38">
        <v>270000</v>
      </c>
      <c r="T4052" s="37">
        <v>1</v>
      </c>
      <c r="U4052" s="37">
        <v>1</v>
      </c>
      <c r="V4052" t="str">
        <f t="shared" ref="V4052" si="6008">H4052</f>
        <v>COP</v>
      </c>
    </row>
    <row r="4053" spans="1:22" x14ac:dyDescent="0.2">
      <c r="A4053" t="str">
        <f t="shared" ref="A4053" si="6009">D4053&amp;F4053&amp;E4053</f>
        <v>AlfapeopleCANALIT-SW-11-03</v>
      </c>
      <c r="B4053" t="str">
        <f t="shared" ref="B4053" si="6010">E4053&amp;F4053</f>
        <v>IT-SW-11-03CANAL</v>
      </c>
      <c r="D4053" t="s">
        <v>7649</v>
      </c>
      <c r="E4053" t="s">
        <v>185</v>
      </c>
      <c r="F4053" s="37" t="s">
        <v>3938</v>
      </c>
      <c r="G4053" s="18" t="str">
        <f t="shared" ref="G4053" si="6011">D4053</f>
        <v>Alfapeople</v>
      </c>
      <c r="H4053" s="18" t="s">
        <v>119</v>
      </c>
      <c r="I4053" s="37" t="s">
        <v>67</v>
      </c>
      <c r="J4053" t="s">
        <v>223</v>
      </c>
      <c r="K4053" t="s">
        <v>210</v>
      </c>
      <c r="L4053" t="s">
        <v>3940</v>
      </c>
      <c r="M4053" t="s">
        <v>65</v>
      </c>
      <c r="N4053" s="37" t="s">
        <v>225</v>
      </c>
      <c r="O4053" s="37" t="s">
        <v>226</v>
      </c>
      <c r="P4053" s="37" t="s">
        <v>1305</v>
      </c>
      <c r="Q4053" t="s">
        <v>185</v>
      </c>
      <c r="R4053" t="s">
        <v>7650</v>
      </c>
      <c r="S4053" s="38">
        <v>335000</v>
      </c>
      <c r="T4053" s="37">
        <v>1</v>
      </c>
      <c r="U4053" s="37">
        <v>1</v>
      </c>
      <c r="V4053" t="str">
        <f t="shared" ref="V4053" si="6012">H4053</f>
        <v>COP</v>
      </c>
    </row>
    <row r="4054" spans="1:22" x14ac:dyDescent="0.2">
      <c r="A4054" t="str">
        <f t="shared" ref="A4054" si="6013">D4054&amp;F4054&amp;E4054</f>
        <v>AlfapeopleCANALIT-SW-11-04</v>
      </c>
      <c r="B4054" t="str">
        <f t="shared" ref="B4054" si="6014">E4054&amp;F4054</f>
        <v>IT-SW-11-04CANAL</v>
      </c>
      <c r="D4054" t="s">
        <v>7649</v>
      </c>
      <c r="E4054" t="s">
        <v>186</v>
      </c>
      <c r="F4054" s="37" t="s">
        <v>3938</v>
      </c>
      <c r="G4054" s="18" t="str">
        <f t="shared" ref="G4054" si="6015">D4054</f>
        <v>Alfapeople</v>
      </c>
      <c r="H4054" s="18" t="s">
        <v>119</v>
      </c>
      <c r="I4054" s="37" t="s">
        <v>67</v>
      </c>
      <c r="J4054" t="s">
        <v>223</v>
      </c>
      <c r="K4054" t="s">
        <v>210</v>
      </c>
      <c r="L4054" t="s">
        <v>3940</v>
      </c>
      <c r="M4054" t="s">
        <v>65</v>
      </c>
      <c r="N4054" s="37" t="s">
        <v>172</v>
      </c>
      <c r="O4054" s="37" t="s">
        <v>66</v>
      </c>
      <c r="P4054" s="37" t="s">
        <v>1305</v>
      </c>
      <c r="Q4054" t="s">
        <v>186</v>
      </c>
      <c r="R4054" t="s">
        <v>7650</v>
      </c>
      <c r="S4054" s="38">
        <v>265000</v>
      </c>
      <c r="T4054" s="37">
        <v>1</v>
      </c>
      <c r="U4054" s="37">
        <v>1</v>
      </c>
      <c r="V4054" t="str">
        <f t="shared" ref="V4054" si="6016">H4054</f>
        <v>COP</v>
      </c>
    </row>
    <row r="4055" spans="1:22" x14ac:dyDescent="0.2">
      <c r="A4055" t="str">
        <f t="shared" ref="A4055" si="6017">D4055&amp;F4055&amp;E4055</f>
        <v>AlfapeopleCANALIT-SW-11-05</v>
      </c>
      <c r="B4055" t="str">
        <f t="shared" ref="B4055" si="6018">E4055&amp;F4055</f>
        <v>IT-SW-11-05CANAL</v>
      </c>
      <c r="D4055" t="s">
        <v>7649</v>
      </c>
      <c r="E4055" t="s">
        <v>187</v>
      </c>
      <c r="F4055" s="37" t="s">
        <v>3938</v>
      </c>
      <c r="G4055" s="18" t="str">
        <f t="shared" ref="G4055" si="6019">D4055</f>
        <v>Alfapeople</v>
      </c>
      <c r="H4055" s="18" t="s">
        <v>119</v>
      </c>
      <c r="I4055" s="37" t="s">
        <v>67</v>
      </c>
      <c r="J4055" t="s">
        <v>223</v>
      </c>
      <c r="K4055" t="s">
        <v>210</v>
      </c>
      <c r="L4055" t="s">
        <v>3940</v>
      </c>
      <c r="M4055" t="s">
        <v>65</v>
      </c>
      <c r="N4055" s="37" t="s">
        <v>172</v>
      </c>
      <c r="O4055" s="37" t="s">
        <v>226</v>
      </c>
      <c r="P4055" s="37" t="s">
        <v>1305</v>
      </c>
      <c r="Q4055" t="s">
        <v>187</v>
      </c>
      <c r="R4055" t="s">
        <v>7650</v>
      </c>
      <c r="S4055" s="38">
        <v>310000</v>
      </c>
      <c r="T4055" s="37">
        <v>1</v>
      </c>
      <c r="U4055" s="37">
        <v>1</v>
      </c>
      <c r="V4055" t="str">
        <f t="shared" ref="V4055" si="6020">H4055</f>
        <v>COP</v>
      </c>
    </row>
    <row r="4056" spans="1:22" x14ac:dyDescent="0.2">
      <c r="A4056" t="str">
        <f t="shared" ref="A4056" si="6021">D4056&amp;F4056&amp;E4056</f>
        <v>AlfapeopleCANALIT-SW-11-06</v>
      </c>
      <c r="B4056" t="str">
        <f t="shared" ref="B4056" si="6022">E4056&amp;F4056</f>
        <v>IT-SW-11-06CANAL</v>
      </c>
      <c r="D4056" t="s">
        <v>7649</v>
      </c>
      <c r="E4056" t="s">
        <v>188</v>
      </c>
      <c r="F4056" s="37" t="s">
        <v>3938</v>
      </c>
      <c r="G4056" s="18" t="str">
        <f t="shared" ref="G4056" si="6023">D4056</f>
        <v>Alfapeople</v>
      </c>
      <c r="H4056" s="18" t="s">
        <v>119</v>
      </c>
      <c r="I4056" s="37" t="s">
        <v>67</v>
      </c>
      <c r="J4056" t="s">
        <v>223</v>
      </c>
      <c r="K4056" t="s">
        <v>210</v>
      </c>
      <c r="L4056" t="s">
        <v>3940</v>
      </c>
      <c r="M4056" t="s">
        <v>65</v>
      </c>
      <c r="N4056" s="37" t="s">
        <v>224</v>
      </c>
      <c r="O4056" s="37" t="s">
        <v>66</v>
      </c>
      <c r="P4056" s="37" t="s">
        <v>1305</v>
      </c>
      <c r="Q4056" t="s">
        <v>188</v>
      </c>
      <c r="R4056" t="s">
        <v>7650</v>
      </c>
      <c r="S4056" s="38">
        <v>265000</v>
      </c>
      <c r="T4056" s="37">
        <v>1</v>
      </c>
      <c r="U4056" s="37">
        <v>1</v>
      </c>
      <c r="V4056" t="str">
        <f t="shared" ref="V4056" si="6024">H4056</f>
        <v>COP</v>
      </c>
    </row>
    <row r="4057" spans="1:22" x14ac:dyDescent="0.2">
      <c r="A4057" t="str">
        <f t="shared" ref="A4057" si="6025">D4057&amp;F4057&amp;E4057</f>
        <v>NimbutechCANALIT-SW-01-01</v>
      </c>
      <c r="B4057" t="str">
        <f t="shared" ref="B4057" si="6026">E4057&amp;F4057</f>
        <v>IT-SW-01-01CANAL</v>
      </c>
      <c r="D4057" t="s">
        <v>7651</v>
      </c>
      <c r="E4057" t="s">
        <v>123</v>
      </c>
      <c r="F4057" s="37" t="s">
        <v>3938</v>
      </c>
      <c r="G4057" s="18" t="str">
        <f t="shared" ref="G4057" si="6027">D4057</f>
        <v>Nimbutech</v>
      </c>
      <c r="H4057" s="18" t="s">
        <v>119</v>
      </c>
      <c r="I4057" s="37" t="s">
        <v>67</v>
      </c>
      <c r="J4057" t="s">
        <v>213</v>
      </c>
      <c r="K4057" t="s">
        <v>209</v>
      </c>
      <c r="L4057" t="s">
        <v>3940</v>
      </c>
      <c r="M4057" t="s">
        <v>65</v>
      </c>
      <c r="N4057" s="37" t="s">
        <v>224</v>
      </c>
      <c r="O4057" s="37" t="s">
        <v>66</v>
      </c>
      <c r="P4057" s="37" t="s">
        <v>1304</v>
      </c>
      <c r="Q4057" t="s">
        <v>123</v>
      </c>
      <c r="R4057" t="s">
        <v>227</v>
      </c>
      <c r="S4057" s="38">
        <v>770000</v>
      </c>
      <c r="T4057" s="37">
        <v>1</v>
      </c>
      <c r="U4057" s="37">
        <v>1</v>
      </c>
      <c r="V4057" t="str">
        <f t="shared" ref="V4057" si="6028">H4057</f>
        <v>COP</v>
      </c>
    </row>
    <row r="4058" spans="1:22" x14ac:dyDescent="0.2">
      <c r="A4058" t="str">
        <f t="shared" ref="A4058" si="6029">D4058&amp;F4058&amp;E4058</f>
        <v>NimbutechCANALIT-SW-01-02</v>
      </c>
      <c r="B4058" t="str">
        <f t="shared" ref="B4058" si="6030">E4058&amp;F4058</f>
        <v>IT-SW-01-02CANAL</v>
      </c>
      <c r="D4058" t="s">
        <v>7651</v>
      </c>
      <c r="E4058" t="s">
        <v>124</v>
      </c>
      <c r="F4058" s="37" t="s">
        <v>3938</v>
      </c>
      <c r="G4058" s="18" t="str">
        <f t="shared" ref="G4058" si="6031">D4058</f>
        <v>Nimbutech</v>
      </c>
      <c r="H4058" s="18" t="s">
        <v>119</v>
      </c>
      <c r="I4058" s="37" t="s">
        <v>67</v>
      </c>
      <c r="J4058" t="s">
        <v>213</v>
      </c>
      <c r="K4058" t="s">
        <v>209</v>
      </c>
      <c r="L4058" t="s">
        <v>3940</v>
      </c>
      <c r="M4058" t="s">
        <v>65</v>
      </c>
      <c r="N4058" s="37" t="s">
        <v>224</v>
      </c>
      <c r="O4058" s="37" t="s">
        <v>226</v>
      </c>
      <c r="P4058" s="37" t="s">
        <v>1304</v>
      </c>
      <c r="Q4058" t="s">
        <v>124</v>
      </c>
      <c r="R4058" t="s">
        <v>227</v>
      </c>
      <c r="S4058" s="38">
        <v>1035000</v>
      </c>
      <c r="T4058" s="37">
        <v>1</v>
      </c>
      <c r="U4058" s="37">
        <v>1</v>
      </c>
      <c r="V4058" t="str">
        <f t="shared" ref="V4058" si="6032">H4058</f>
        <v>COP</v>
      </c>
    </row>
    <row r="4059" spans="1:22" x14ac:dyDescent="0.2">
      <c r="A4059" t="str">
        <f t="shared" ref="A4059" si="6033">D4059&amp;F4059&amp;E4059</f>
        <v>NimbutechCANALIT-SW-01-03</v>
      </c>
      <c r="B4059" t="str">
        <f t="shared" ref="B4059" si="6034">E4059&amp;F4059</f>
        <v>IT-SW-01-03CANAL</v>
      </c>
      <c r="D4059" t="s">
        <v>7651</v>
      </c>
      <c r="E4059" t="s">
        <v>125</v>
      </c>
      <c r="F4059" s="37" t="s">
        <v>3938</v>
      </c>
      <c r="G4059" s="18" t="str">
        <f t="shared" ref="G4059" si="6035">D4059</f>
        <v>Nimbutech</v>
      </c>
      <c r="H4059" s="18" t="s">
        <v>119</v>
      </c>
      <c r="I4059" s="37" t="s">
        <v>67</v>
      </c>
      <c r="J4059" t="s">
        <v>213</v>
      </c>
      <c r="K4059" t="s">
        <v>209</v>
      </c>
      <c r="L4059" t="s">
        <v>3940</v>
      </c>
      <c r="M4059" t="s">
        <v>65</v>
      </c>
      <c r="N4059" s="37" t="s">
        <v>225</v>
      </c>
      <c r="O4059" s="37" t="s">
        <v>66</v>
      </c>
      <c r="P4059" s="37" t="s">
        <v>1304</v>
      </c>
      <c r="Q4059" t="s">
        <v>125</v>
      </c>
      <c r="R4059" t="s">
        <v>227</v>
      </c>
      <c r="S4059" s="38">
        <v>865000</v>
      </c>
      <c r="T4059" s="37">
        <v>1</v>
      </c>
      <c r="U4059" s="37">
        <v>1</v>
      </c>
      <c r="V4059" t="str">
        <f t="shared" ref="V4059" si="6036">H4059</f>
        <v>COP</v>
      </c>
    </row>
    <row r="4060" spans="1:22" x14ac:dyDescent="0.2">
      <c r="A4060" t="str">
        <f t="shared" ref="A4060" si="6037">D4060&amp;F4060&amp;E4060</f>
        <v>NimbutechCANALIT-SW-01-04</v>
      </c>
      <c r="B4060" t="str">
        <f t="shared" ref="B4060" si="6038">E4060&amp;F4060</f>
        <v>IT-SW-01-04CANAL</v>
      </c>
      <c r="D4060" t="s">
        <v>7651</v>
      </c>
      <c r="E4060" t="s">
        <v>126</v>
      </c>
      <c r="F4060" s="37" t="s">
        <v>3938</v>
      </c>
      <c r="G4060" s="18" t="str">
        <f t="shared" ref="G4060" si="6039">D4060</f>
        <v>Nimbutech</v>
      </c>
      <c r="H4060" s="18" t="s">
        <v>119</v>
      </c>
      <c r="I4060" s="37" t="s">
        <v>67</v>
      </c>
      <c r="J4060" t="s">
        <v>213</v>
      </c>
      <c r="K4060" t="s">
        <v>209</v>
      </c>
      <c r="L4060" t="s">
        <v>3940</v>
      </c>
      <c r="M4060" t="s">
        <v>65</v>
      </c>
      <c r="N4060" s="37" t="s">
        <v>225</v>
      </c>
      <c r="O4060" s="37" t="s">
        <v>226</v>
      </c>
      <c r="P4060" s="37" t="s">
        <v>1304</v>
      </c>
      <c r="Q4060" t="s">
        <v>126</v>
      </c>
      <c r="R4060" t="s">
        <v>227</v>
      </c>
      <c r="S4060" s="38">
        <v>1242000</v>
      </c>
      <c r="T4060" s="37">
        <v>1</v>
      </c>
      <c r="U4060" s="37">
        <v>1</v>
      </c>
      <c r="V4060" t="str">
        <f t="shared" ref="V4060" si="6040">H4060</f>
        <v>COP</v>
      </c>
    </row>
    <row r="4061" spans="1:22" x14ac:dyDescent="0.2">
      <c r="A4061" t="str">
        <f t="shared" ref="A4061" si="6041">D4061&amp;F4061&amp;E4061</f>
        <v>NimbutechCANALIT-SW-01-05</v>
      </c>
      <c r="B4061" t="str">
        <f t="shared" ref="B4061" si="6042">E4061&amp;F4061</f>
        <v>IT-SW-01-05CANAL</v>
      </c>
      <c r="D4061" t="s">
        <v>7651</v>
      </c>
      <c r="E4061" t="s">
        <v>127</v>
      </c>
      <c r="F4061" s="37" t="s">
        <v>3938</v>
      </c>
      <c r="G4061" s="18" t="str">
        <f t="shared" ref="G4061" si="6043">D4061</f>
        <v>Nimbutech</v>
      </c>
      <c r="H4061" s="18" t="s">
        <v>119</v>
      </c>
      <c r="I4061" s="37" t="s">
        <v>67</v>
      </c>
      <c r="J4061" t="s">
        <v>213</v>
      </c>
      <c r="K4061" t="s">
        <v>209</v>
      </c>
      <c r="L4061" t="s">
        <v>3940</v>
      </c>
      <c r="M4061" t="s">
        <v>65</v>
      </c>
      <c r="N4061" s="37" t="s">
        <v>172</v>
      </c>
      <c r="O4061" s="37" t="s">
        <v>66</v>
      </c>
      <c r="P4061" s="37" t="s">
        <v>1304</v>
      </c>
      <c r="Q4061" t="s">
        <v>127</v>
      </c>
      <c r="R4061" t="s">
        <v>227</v>
      </c>
      <c r="S4061" s="38">
        <v>983000</v>
      </c>
      <c r="T4061" s="37">
        <v>1</v>
      </c>
      <c r="U4061" s="37">
        <v>1</v>
      </c>
      <c r="V4061" t="str">
        <f t="shared" ref="V4061" si="6044">H4061</f>
        <v>COP</v>
      </c>
    </row>
    <row r="4062" spans="1:22" x14ac:dyDescent="0.2">
      <c r="A4062" t="str">
        <f t="shared" ref="A4062" si="6045">D4062&amp;F4062&amp;E4062</f>
        <v>NimbutechCANALIT-SW-01-06</v>
      </c>
      <c r="B4062" t="str">
        <f t="shared" ref="B4062" si="6046">E4062&amp;F4062</f>
        <v>IT-SW-01-06CANAL</v>
      </c>
      <c r="D4062" t="s">
        <v>7651</v>
      </c>
      <c r="E4062" t="s">
        <v>128</v>
      </c>
      <c r="F4062" s="37" t="s">
        <v>3938</v>
      </c>
      <c r="G4062" s="18" t="str">
        <f t="shared" ref="G4062" si="6047">D4062</f>
        <v>Nimbutech</v>
      </c>
      <c r="H4062" s="18" t="s">
        <v>119</v>
      </c>
      <c r="I4062" s="37" t="s">
        <v>67</v>
      </c>
      <c r="J4062" t="s">
        <v>213</v>
      </c>
      <c r="K4062" t="s">
        <v>209</v>
      </c>
      <c r="L4062" t="s">
        <v>3940</v>
      </c>
      <c r="M4062" t="s">
        <v>65</v>
      </c>
      <c r="N4062" s="37" t="s">
        <v>172</v>
      </c>
      <c r="O4062" s="37" t="s">
        <v>226</v>
      </c>
      <c r="P4062" s="37" t="s">
        <v>1304</v>
      </c>
      <c r="Q4062" t="s">
        <v>128</v>
      </c>
      <c r="R4062" t="s">
        <v>227</v>
      </c>
      <c r="S4062" s="38">
        <v>1533000</v>
      </c>
      <c r="T4062" s="37">
        <v>1</v>
      </c>
      <c r="U4062" s="37">
        <v>1</v>
      </c>
      <c r="V4062" t="str">
        <f t="shared" ref="V4062" si="6048">H4062</f>
        <v>COP</v>
      </c>
    </row>
    <row r="4063" spans="1:22" x14ac:dyDescent="0.2">
      <c r="A4063" t="str">
        <f t="shared" ref="A4063" si="6049">D4063&amp;F4063&amp;E4063</f>
        <v>NimbutechCANALIT-SW-02-01</v>
      </c>
      <c r="B4063" t="str">
        <f t="shared" ref="B4063" si="6050">E4063&amp;F4063</f>
        <v>IT-SW-02-01CANAL</v>
      </c>
      <c r="D4063" t="s">
        <v>7651</v>
      </c>
      <c r="E4063" t="s">
        <v>129</v>
      </c>
      <c r="F4063" s="37" t="s">
        <v>3938</v>
      </c>
      <c r="G4063" s="18" t="str">
        <f t="shared" ref="G4063" si="6051">D4063</f>
        <v>Nimbutech</v>
      </c>
      <c r="H4063" s="18" t="s">
        <v>119</v>
      </c>
      <c r="I4063" s="37" t="s">
        <v>67</v>
      </c>
      <c r="J4063" t="s">
        <v>214</v>
      </c>
      <c r="K4063" t="s">
        <v>171</v>
      </c>
      <c r="L4063" t="s">
        <v>3940</v>
      </c>
      <c r="M4063" t="s">
        <v>65</v>
      </c>
      <c r="N4063" s="37" t="s">
        <v>224</v>
      </c>
      <c r="O4063" s="37" t="s">
        <v>66</v>
      </c>
      <c r="P4063" s="37" t="s">
        <v>1304</v>
      </c>
      <c r="Q4063" t="s">
        <v>129</v>
      </c>
      <c r="R4063" t="s">
        <v>227</v>
      </c>
      <c r="S4063" s="38">
        <v>839000</v>
      </c>
      <c r="T4063" s="37">
        <v>1</v>
      </c>
      <c r="U4063" s="37">
        <v>1</v>
      </c>
      <c r="V4063" t="str">
        <f t="shared" ref="V4063" si="6052">H4063</f>
        <v>COP</v>
      </c>
    </row>
    <row r="4064" spans="1:22" x14ac:dyDescent="0.2">
      <c r="A4064" t="str">
        <f t="shared" ref="A4064" si="6053">D4064&amp;F4064&amp;E4064</f>
        <v>NimbutechCANALIT-SW-02-02</v>
      </c>
      <c r="B4064" t="str">
        <f t="shared" ref="B4064" si="6054">E4064&amp;F4064</f>
        <v>IT-SW-02-02CANAL</v>
      </c>
      <c r="D4064" t="s">
        <v>7651</v>
      </c>
      <c r="E4064" t="s">
        <v>130</v>
      </c>
      <c r="F4064" s="37" t="s">
        <v>3938</v>
      </c>
      <c r="G4064" s="18" t="str">
        <f t="shared" ref="G4064" si="6055">D4064</f>
        <v>Nimbutech</v>
      </c>
      <c r="H4064" s="18" t="s">
        <v>119</v>
      </c>
      <c r="I4064" s="37" t="s">
        <v>67</v>
      </c>
      <c r="J4064" t="s">
        <v>214</v>
      </c>
      <c r="K4064" t="s">
        <v>171</v>
      </c>
      <c r="L4064" t="s">
        <v>3940</v>
      </c>
      <c r="M4064" t="s">
        <v>65</v>
      </c>
      <c r="N4064" s="37" t="s">
        <v>224</v>
      </c>
      <c r="O4064" s="37" t="s">
        <v>226</v>
      </c>
      <c r="P4064" s="37" t="s">
        <v>1304</v>
      </c>
      <c r="Q4064" t="s">
        <v>130</v>
      </c>
      <c r="R4064" t="s">
        <v>227</v>
      </c>
      <c r="S4064" s="38">
        <v>1343000</v>
      </c>
      <c r="T4064" s="37">
        <v>1</v>
      </c>
      <c r="U4064" s="37">
        <v>1</v>
      </c>
      <c r="V4064" t="str">
        <f t="shared" ref="V4064" si="6056">H4064</f>
        <v>COP</v>
      </c>
    </row>
    <row r="4065" spans="1:22" x14ac:dyDescent="0.2">
      <c r="A4065" t="str">
        <f t="shared" ref="A4065" si="6057">D4065&amp;F4065&amp;E4065</f>
        <v>NimbutechCANALIT-SW-02-03</v>
      </c>
      <c r="B4065" t="str">
        <f t="shared" ref="B4065" si="6058">E4065&amp;F4065</f>
        <v>IT-SW-02-03CANAL</v>
      </c>
      <c r="D4065" t="s">
        <v>7651</v>
      </c>
      <c r="E4065" t="s">
        <v>131</v>
      </c>
      <c r="F4065" s="37" t="s">
        <v>3938</v>
      </c>
      <c r="G4065" s="18" t="str">
        <f t="shared" ref="G4065" si="6059">D4065</f>
        <v>Nimbutech</v>
      </c>
      <c r="H4065" s="18" t="s">
        <v>119</v>
      </c>
      <c r="I4065" s="37" t="s">
        <v>67</v>
      </c>
      <c r="J4065" t="s">
        <v>214</v>
      </c>
      <c r="K4065" t="s">
        <v>171</v>
      </c>
      <c r="L4065" t="s">
        <v>3940</v>
      </c>
      <c r="M4065" t="s">
        <v>65</v>
      </c>
      <c r="N4065" s="37" t="s">
        <v>225</v>
      </c>
      <c r="O4065" s="37" t="s">
        <v>66</v>
      </c>
      <c r="P4065" s="37" t="s">
        <v>1304</v>
      </c>
      <c r="Q4065" t="s">
        <v>131</v>
      </c>
      <c r="R4065" t="s">
        <v>227</v>
      </c>
      <c r="S4065" s="38">
        <v>953000</v>
      </c>
      <c r="T4065" s="37">
        <v>1</v>
      </c>
      <c r="U4065" s="37">
        <v>1</v>
      </c>
      <c r="V4065" t="str">
        <f t="shared" ref="V4065" si="6060">H4065</f>
        <v>COP</v>
      </c>
    </row>
    <row r="4066" spans="1:22" x14ac:dyDescent="0.2">
      <c r="A4066" t="str">
        <f t="shared" ref="A4066" si="6061">D4066&amp;F4066&amp;E4066</f>
        <v>NimbutechCANALIT-SW-02-04</v>
      </c>
      <c r="B4066" t="str">
        <f t="shared" ref="B4066" si="6062">E4066&amp;F4066</f>
        <v>IT-SW-02-04CANAL</v>
      </c>
      <c r="D4066" t="s">
        <v>7651</v>
      </c>
      <c r="E4066" t="s">
        <v>132</v>
      </c>
      <c r="F4066" s="37" t="s">
        <v>3938</v>
      </c>
      <c r="G4066" s="18" t="str">
        <f t="shared" ref="G4066" si="6063">D4066</f>
        <v>Nimbutech</v>
      </c>
      <c r="H4066" s="18" t="s">
        <v>119</v>
      </c>
      <c r="I4066" s="37" t="s">
        <v>67</v>
      </c>
      <c r="J4066" t="s">
        <v>214</v>
      </c>
      <c r="K4066" t="s">
        <v>171</v>
      </c>
      <c r="L4066" t="s">
        <v>3940</v>
      </c>
      <c r="M4066" t="s">
        <v>65</v>
      </c>
      <c r="N4066" s="37" t="s">
        <v>225</v>
      </c>
      <c r="O4066" s="37" t="s">
        <v>226</v>
      </c>
      <c r="P4066" s="37" t="s">
        <v>1304</v>
      </c>
      <c r="Q4066" t="s">
        <v>132</v>
      </c>
      <c r="R4066" t="s">
        <v>227</v>
      </c>
      <c r="S4066" s="38">
        <v>1603000</v>
      </c>
      <c r="T4066" s="37">
        <v>1</v>
      </c>
      <c r="U4066" s="37">
        <v>1</v>
      </c>
      <c r="V4066" t="str">
        <f t="shared" ref="V4066" si="6064">H4066</f>
        <v>COP</v>
      </c>
    </row>
    <row r="4067" spans="1:22" x14ac:dyDescent="0.2">
      <c r="A4067" t="str">
        <f t="shared" ref="A4067" si="6065">D4067&amp;F4067&amp;E4067</f>
        <v>NimbutechCANALIT-SW-02-05</v>
      </c>
      <c r="B4067" t="str">
        <f t="shared" ref="B4067" si="6066">E4067&amp;F4067</f>
        <v>IT-SW-02-05CANAL</v>
      </c>
      <c r="D4067" t="s">
        <v>7651</v>
      </c>
      <c r="E4067" t="s">
        <v>133</v>
      </c>
      <c r="F4067" s="37" t="s">
        <v>3938</v>
      </c>
      <c r="G4067" s="18" t="str">
        <f t="shared" ref="G4067" si="6067">D4067</f>
        <v>Nimbutech</v>
      </c>
      <c r="H4067" s="18" t="s">
        <v>119</v>
      </c>
      <c r="I4067" s="37" t="s">
        <v>67</v>
      </c>
      <c r="J4067" t="s">
        <v>214</v>
      </c>
      <c r="K4067" t="s">
        <v>171</v>
      </c>
      <c r="L4067" t="s">
        <v>3940</v>
      </c>
      <c r="M4067" t="s">
        <v>65</v>
      </c>
      <c r="N4067" s="37" t="s">
        <v>172</v>
      </c>
      <c r="O4067" s="37" t="s">
        <v>66</v>
      </c>
      <c r="P4067" s="37" t="s">
        <v>1304</v>
      </c>
      <c r="Q4067" t="s">
        <v>133</v>
      </c>
      <c r="R4067" t="s">
        <v>227</v>
      </c>
      <c r="S4067" s="38">
        <v>1096000</v>
      </c>
      <c r="T4067" s="37">
        <v>1</v>
      </c>
      <c r="U4067" s="37">
        <v>1</v>
      </c>
      <c r="V4067" t="str">
        <f t="shared" ref="V4067" si="6068">H4067</f>
        <v>COP</v>
      </c>
    </row>
    <row r="4068" spans="1:22" x14ac:dyDescent="0.2">
      <c r="A4068" t="str">
        <f t="shared" ref="A4068" si="6069">D4068&amp;F4068&amp;E4068</f>
        <v>NimbutechCANALIT-SW-02-06</v>
      </c>
      <c r="B4068" t="str">
        <f t="shared" ref="B4068" si="6070">E4068&amp;F4068</f>
        <v>IT-SW-02-06CANAL</v>
      </c>
      <c r="D4068" t="s">
        <v>7651</v>
      </c>
      <c r="E4068" t="s">
        <v>134</v>
      </c>
      <c r="F4068" s="37" t="s">
        <v>3938</v>
      </c>
      <c r="G4068" s="18" t="str">
        <f t="shared" ref="G4068" si="6071">D4068</f>
        <v>Nimbutech</v>
      </c>
      <c r="H4068" s="18" t="s">
        <v>119</v>
      </c>
      <c r="I4068" s="37" t="s">
        <v>67</v>
      </c>
      <c r="J4068" t="s">
        <v>214</v>
      </c>
      <c r="K4068" t="s">
        <v>171</v>
      </c>
      <c r="L4068" t="s">
        <v>3940</v>
      </c>
      <c r="M4068" t="s">
        <v>65</v>
      </c>
      <c r="N4068" s="37" t="s">
        <v>172</v>
      </c>
      <c r="O4068" s="37" t="s">
        <v>226</v>
      </c>
      <c r="P4068" s="37" t="s">
        <v>1304</v>
      </c>
      <c r="Q4068" t="s">
        <v>134</v>
      </c>
      <c r="R4068" t="s">
        <v>227</v>
      </c>
      <c r="S4068" s="38">
        <v>1941000</v>
      </c>
      <c r="T4068" s="37">
        <v>1</v>
      </c>
      <c r="U4068" s="37">
        <v>1</v>
      </c>
      <c r="V4068" t="str">
        <f t="shared" ref="V4068" si="6072">H4068</f>
        <v>COP</v>
      </c>
    </row>
    <row r="4069" spans="1:22" x14ac:dyDescent="0.2">
      <c r="A4069" t="str">
        <f t="shared" ref="A4069" si="6073">D4069&amp;F4069&amp;E4069</f>
        <v>NimbutechCANALIT-SW-03-01</v>
      </c>
      <c r="B4069" t="str">
        <f t="shared" ref="B4069" si="6074">E4069&amp;F4069</f>
        <v>IT-SW-03-01CANAL</v>
      </c>
      <c r="D4069" t="s">
        <v>7651</v>
      </c>
      <c r="E4069" t="s">
        <v>135</v>
      </c>
      <c r="F4069" s="37" t="s">
        <v>3938</v>
      </c>
      <c r="G4069" s="18" t="str">
        <f t="shared" ref="G4069" si="6075">D4069</f>
        <v>Nimbutech</v>
      </c>
      <c r="H4069" s="18" t="s">
        <v>119</v>
      </c>
      <c r="I4069" s="37" t="s">
        <v>67</v>
      </c>
      <c r="J4069" t="s">
        <v>215</v>
      </c>
      <c r="K4069" t="s">
        <v>209</v>
      </c>
      <c r="L4069" t="s">
        <v>3940</v>
      </c>
      <c r="M4069" t="s">
        <v>65</v>
      </c>
      <c r="N4069" s="37" t="s">
        <v>224</v>
      </c>
      <c r="O4069" s="37" t="s">
        <v>66</v>
      </c>
      <c r="P4069" s="37" t="s">
        <v>1304</v>
      </c>
      <c r="Q4069" t="s">
        <v>135</v>
      </c>
      <c r="R4069" t="s">
        <v>227</v>
      </c>
      <c r="S4069" s="38">
        <v>923000</v>
      </c>
      <c r="T4069" s="37">
        <v>1</v>
      </c>
      <c r="U4069" s="37">
        <v>1</v>
      </c>
      <c r="V4069" t="str">
        <f t="shared" ref="V4069" si="6076">H4069</f>
        <v>COP</v>
      </c>
    </row>
    <row r="4070" spans="1:22" x14ac:dyDescent="0.2">
      <c r="A4070" t="str">
        <f t="shared" ref="A4070" si="6077">D4070&amp;F4070&amp;E4070</f>
        <v>NimbutechCANALIT-SW-03-02</v>
      </c>
      <c r="B4070" t="str">
        <f t="shared" ref="B4070" si="6078">E4070&amp;F4070</f>
        <v>IT-SW-03-02CANAL</v>
      </c>
      <c r="D4070" t="s">
        <v>7651</v>
      </c>
      <c r="E4070" t="s">
        <v>136</v>
      </c>
      <c r="F4070" s="37" t="s">
        <v>3938</v>
      </c>
      <c r="G4070" s="18" t="str">
        <f t="shared" ref="G4070" si="6079">D4070</f>
        <v>Nimbutech</v>
      </c>
      <c r="H4070" s="18" t="s">
        <v>119</v>
      </c>
      <c r="I4070" s="37" t="s">
        <v>67</v>
      </c>
      <c r="J4070" t="s">
        <v>215</v>
      </c>
      <c r="K4070" t="s">
        <v>209</v>
      </c>
      <c r="L4070" t="s">
        <v>3940</v>
      </c>
      <c r="M4070" t="s">
        <v>65</v>
      </c>
      <c r="N4070" s="37" t="s">
        <v>224</v>
      </c>
      <c r="O4070" s="37" t="s">
        <v>226</v>
      </c>
      <c r="P4070" s="37" t="s">
        <v>1304</v>
      </c>
      <c r="Q4070" t="s">
        <v>136</v>
      </c>
      <c r="R4070" t="s">
        <v>227</v>
      </c>
      <c r="S4070" s="38">
        <v>1287000</v>
      </c>
      <c r="T4070" s="37">
        <v>1</v>
      </c>
      <c r="U4070" s="37">
        <v>1</v>
      </c>
      <c r="V4070" t="str">
        <f t="shared" ref="V4070" si="6080">H4070</f>
        <v>COP</v>
      </c>
    </row>
    <row r="4071" spans="1:22" x14ac:dyDescent="0.2">
      <c r="A4071" t="str">
        <f t="shared" ref="A4071" si="6081">D4071&amp;F4071&amp;E4071</f>
        <v>NimbutechCANALIT-SW-03-03</v>
      </c>
      <c r="B4071" t="str">
        <f t="shared" ref="B4071" si="6082">E4071&amp;F4071</f>
        <v>IT-SW-03-03CANAL</v>
      </c>
      <c r="D4071" t="s">
        <v>7651</v>
      </c>
      <c r="E4071" t="s">
        <v>137</v>
      </c>
      <c r="F4071" s="37" t="s">
        <v>3938</v>
      </c>
      <c r="G4071" s="18" t="str">
        <f t="shared" ref="G4071" si="6083">D4071</f>
        <v>Nimbutech</v>
      </c>
      <c r="H4071" s="18" t="s">
        <v>119</v>
      </c>
      <c r="I4071" s="37" t="s">
        <v>67</v>
      </c>
      <c r="J4071" t="s">
        <v>215</v>
      </c>
      <c r="K4071" t="s">
        <v>209</v>
      </c>
      <c r="L4071" t="s">
        <v>3940</v>
      </c>
      <c r="M4071" t="s">
        <v>65</v>
      </c>
      <c r="N4071" s="37" t="s">
        <v>225</v>
      </c>
      <c r="O4071" s="37" t="s">
        <v>66</v>
      </c>
      <c r="P4071" s="37" t="s">
        <v>1304</v>
      </c>
      <c r="Q4071" t="s">
        <v>137</v>
      </c>
      <c r="R4071" t="s">
        <v>227</v>
      </c>
      <c r="S4071" s="38">
        <v>1043000</v>
      </c>
      <c r="T4071" s="37">
        <v>1</v>
      </c>
      <c r="U4071" s="37">
        <v>1</v>
      </c>
      <c r="V4071" t="str">
        <f t="shared" ref="V4071" si="6084">H4071</f>
        <v>COP</v>
      </c>
    </row>
    <row r="4072" spans="1:22" x14ac:dyDescent="0.2">
      <c r="A4072" t="str">
        <f t="shared" ref="A4072" si="6085">D4072&amp;F4072&amp;E4072</f>
        <v>NimbutechCANALIT-SW-03-04</v>
      </c>
      <c r="B4072" t="str">
        <f t="shared" ref="B4072" si="6086">E4072&amp;F4072</f>
        <v>IT-SW-03-04CANAL</v>
      </c>
      <c r="D4072" t="s">
        <v>7651</v>
      </c>
      <c r="E4072" t="s">
        <v>138</v>
      </c>
      <c r="F4072" s="37" t="s">
        <v>3938</v>
      </c>
      <c r="G4072" s="18" t="str">
        <f t="shared" ref="G4072" si="6087">D4072</f>
        <v>Nimbutech</v>
      </c>
      <c r="H4072" s="18" t="s">
        <v>119</v>
      </c>
      <c r="I4072" s="37" t="s">
        <v>67</v>
      </c>
      <c r="J4072" t="s">
        <v>215</v>
      </c>
      <c r="K4072" t="s">
        <v>209</v>
      </c>
      <c r="L4072" t="s">
        <v>3940</v>
      </c>
      <c r="M4072" t="s">
        <v>65</v>
      </c>
      <c r="N4072" s="37" t="s">
        <v>225</v>
      </c>
      <c r="O4072" s="37" t="s">
        <v>226</v>
      </c>
      <c r="P4072" s="37" t="s">
        <v>1304</v>
      </c>
      <c r="Q4072" t="s">
        <v>138</v>
      </c>
      <c r="R4072" t="s">
        <v>227</v>
      </c>
      <c r="S4072" s="38">
        <v>1526000</v>
      </c>
      <c r="T4072" s="37">
        <v>1</v>
      </c>
      <c r="U4072" s="37">
        <v>1</v>
      </c>
      <c r="V4072" t="str">
        <f t="shared" ref="V4072" si="6088">H4072</f>
        <v>COP</v>
      </c>
    </row>
    <row r="4073" spans="1:22" x14ac:dyDescent="0.2">
      <c r="A4073" t="str">
        <f t="shared" ref="A4073" si="6089">D4073&amp;F4073&amp;E4073</f>
        <v>NimbutechCANALIT-SW-03-05</v>
      </c>
      <c r="B4073" t="str">
        <f t="shared" ref="B4073" si="6090">E4073&amp;F4073</f>
        <v>IT-SW-03-05CANAL</v>
      </c>
      <c r="D4073" t="s">
        <v>7651</v>
      </c>
      <c r="E4073" t="s">
        <v>139</v>
      </c>
      <c r="F4073" s="37" t="s">
        <v>3938</v>
      </c>
      <c r="G4073" s="18" t="str">
        <f t="shared" ref="G4073" si="6091">D4073</f>
        <v>Nimbutech</v>
      </c>
      <c r="H4073" s="18" t="s">
        <v>119</v>
      </c>
      <c r="I4073" s="37" t="s">
        <v>67</v>
      </c>
      <c r="J4073" t="s">
        <v>215</v>
      </c>
      <c r="K4073" t="s">
        <v>209</v>
      </c>
      <c r="L4073" t="s">
        <v>3940</v>
      </c>
      <c r="M4073" t="s">
        <v>65</v>
      </c>
      <c r="N4073" s="37" t="s">
        <v>172</v>
      </c>
      <c r="O4073" s="37" t="s">
        <v>66</v>
      </c>
      <c r="P4073" s="37" t="s">
        <v>1304</v>
      </c>
      <c r="Q4073" t="s">
        <v>139</v>
      </c>
      <c r="R4073" t="s">
        <v>227</v>
      </c>
      <c r="S4073" s="38">
        <v>1193000</v>
      </c>
      <c r="T4073" s="37">
        <v>1</v>
      </c>
      <c r="U4073" s="37">
        <v>1</v>
      </c>
      <c r="V4073" t="str">
        <f t="shared" ref="V4073" si="6092">H4073</f>
        <v>COP</v>
      </c>
    </row>
    <row r="4074" spans="1:22" x14ac:dyDescent="0.2">
      <c r="A4074" t="str">
        <f t="shared" ref="A4074" si="6093">D4074&amp;F4074&amp;E4074</f>
        <v>NimbutechCANALIT-SW-03-06</v>
      </c>
      <c r="B4074" t="str">
        <f t="shared" ref="B4074" si="6094">E4074&amp;F4074</f>
        <v>IT-SW-03-06CANAL</v>
      </c>
      <c r="D4074" t="s">
        <v>7651</v>
      </c>
      <c r="E4074" t="s">
        <v>140</v>
      </c>
      <c r="F4074" s="37" t="s">
        <v>3938</v>
      </c>
      <c r="G4074" s="18" t="str">
        <f t="shared" ref="G4074" si="6095">D4074</f>
        <v>Nimbutech</v>
      </c>
      <c r="H4074" s="18" t="s">
        <v>119</v>
      </c>
      <c r="I4074" s="37" t="s">
        <v>67</v>
      </c>
      <c r="J4074" t="s">
        <v>215</v>
      </c>
      <c r="K4074" t="s">
        <v>209</v>
      </c>
      <c r="L4074" t="s">
        <v>3940</v>
      </c>
      <c r="M4074" t="s">
        <v>65</v>
      </c>
      <c r="N4074" s="37" t="s">
        <v>172</v>
      </c>
      <c r="O4074" s="37" t="s">
        <v>226</v>
      </c>
      <c r="P4074" s="37" t="s">
        <v>1304</v>
      </c>
      <c r="Q4074" t="s">
        <v>140</v>
      </c>
      <c r="R4074" t="s">
        <v>227</v>
      </c>
      <c r="S4074" s="38">
        <v>1872000</v>
      </c>
      <c r="T4074" s="37">
        <v>1</v>
      </c>
      <c r="U4074" s="37">
        <v>1</v>
      </c>
      <c r="V4074" t="str">
        <f t="shared" ref="V4074" si="6096">H4074</f>
        <v>COP</v>
      </c>
    </row>
    <row r="4075" spans="1:22" x14ac:dyDescent="0.2">
      <c r="A4075" t="str">
        <f t="shared" ref="A4075" si="6097">D4075&amp;F4075&amp;E4075</f>
        <v>NimbutechCANALIT-SW-04-01</v>
      </c>
      <c r="B4075" t="str">
        <f t="shared" ref="B4075" si="6098">E4075&amp;F4075</f>
        <v>IT-SW-04-01CANAL</v>
      </c>
      <c r="D4075" t="s">
        <v>7651</v>
      </c>
      <c r="E4075" t="s">
        <v>141</v>
      </c>
      <c r="F4075" s="37" t="s">
        <v>3938</v>
      </c>
      <c r="G4075" s="18" t="str">
        <f t="shared" ref="G4075" si="6099">D4075</f>
        <v>Nimbutech</v>
      </c>
      <c r="H4075" s="18" t="s">
        <v>119</v>
      </c>
      <c r="I4075" s="37" t="s">
        <v>67</v>
      </c>
      <c r="J4075" t="s">
        <v>216</v>
      </c>
      <c r="K4075" t="s">
        <v>171</v>
      </c>
      <c r="L4075" t="s">
        <v>3940</v>
      </c>
      <c r="M4075" t="s">
        <v>65</v>
      </c>
      <c r="N4075" s="37" t="s">
        <v>224</v>
      </c>
      <c r="O4075" s="37" t="s">
        <v>66</v>
      </c>
      <c r="P4075" s="37" t="s">
        <v>1304</v>
      </c>
      <c r="Q4075" t="s">
        <v>141</v>
      </c>
      <c r="R4075" t="s">
        <v>227</v>
      </c>
      <c r="S4075" s="38">
        <v>1010000</v>
      </c>
      <c r="T4075" s="37">
        <v>1</v>
      </c>
      <c r="U4075" s="37">
        <v>1</v>
      </c>
      <c r="V4075" t="str">
        <f t="shared" ref="V4075" si="6100">H4075</f>
        <v>COP</v>
      </c>
    </row>
    <row r="4076" spans="1:22" x14ac:dyDescent="0.2">
      <c r="A4076" t="str">
        <f t="shared" ref="A4076" si="6101">D4076&amp;F4076&amp;E4076</f>
        <v>NimbutechCANALIT-SW-04-02</v>
      </c>
      <c r="B4076" t="str">
        <f t="shared" ref="B4076" si="6102">E4076&amp;F4076</f>
        <v>IT-SW-04-02CANAL</v>
      </c>
      <c r="D4076" t="s">
        <v>7651</v>
      </c>
      <c r="E4076" t="s">
        <v>142</v>
      </c>
      <c r="F4076" s="37" t="s">
        <v>3938</v>
      </c>
      <c r="G4076" s="18" t="str">
        <f t="shared" ref="G4076" si="6103">D4076</f>
        <v>Nimbutech</v>
      </c>
      <c r="H4076" s="18" t="s">
        <v>119</v>
      </c>
      <c r="I4076" s="37" t="s">
        <v>67</v>
      </c>
      <c r="J4076" t="s">
        <v>216</v>
      </c>
      <c r="K4076" t="s">
        <v>171</v>
      </c>
      <c r="L4076" t="s">
        <v>3940</v>
      </c>
      <c r="M4076" t="s">
        <v>65</v>
      </c>
      <c r="N4076" s="37" t="s">
        <v>224</v>
      </c>
      <c r="O4076" s="37" t="s">
        <v>226</v>
      </c>
      <c r="P4076" s="37" t="s">
        <v>1304</v>
      </c>
      <c r="Q4076" t="s">
        <v>142</v>
      </c>
      <c r="R4076" t="s">
        <v>227</v>
      </c>
      <c r="S4076" s="38">
        <v>1710000</v>
      </c>
      <c r="T4076" s="37">
        <v>1</v>
      </c>
      <c r="U4076" s="37">
        <v>1</v>
      </c>
      <c r="V4076" t="str">
        <f t="shared" ref="V4076" si="6104">H4076</f>
        <v>COP</v>
      </c>
    </row>
    <row r="4077" spans="1:22" x14ac:dyDescent="0.2">
      <c r="A4077" t="str">
        <f t="shared" ref="A4077" si="6105">D4077&amp;F4077&amp;E4077</f>
        <v>NimbutechCANALIT-SW-04-03</v>
      </c>
      <c r="B4077" t="str">
        <f t="shared" ref="B4077" si="6106">E4077&amp;F4077</f>
        <v>IT-SW-04-03CANAL</v>
      </c>
      <c r="D4077" t="s">
        <v>7651</v>
      </c>
      <c r="E4077" t="s">
        <v>143</v>
      </c>
      <c r="F4077" s="37" t="s">
        <v>3938</v>
      </c>
      <c r="G4077" s="18" t="str">
        <f t="shared" ref="G4077" si="6107">D4077</f>
        <v>Nimbutech</v>
      </c>
      <c r="H4077" s="18" t="s">
        <v>119</v>
      </c>
      <c r="I4077" s="37" t="s">
        <v>67</v>
      </c>
      <c r="J4077" t="s">
        <v>216</v>
      </c>
      <c r="K4077" t="s">
        <v>171</v>
      </c>
      <c r="L4077" t="s">
        <v>3940</v>
      </c>
      <c r="M4077" t="s">
        <v>65</v>
      </c>
      <c r="N4077" s="37" t="s">
        <v>225</v>
      </c>
      <c r="O4077" s="37" t="s">
        <v>66</v>
      </c>
      <c r="P4077" s="37" t="s">
        <v>1304</v>
      </c>
      <c r="Q4077" t="s">
        <v>143</v>
      </c>
      <c r="R4077" t="s">
        <v>227</v>
      </c>
      <c r="S4077" s="38">
        <v>1155000</v>
      </c>
      <c r="T4077" s="37">
        <v>1</v>
      </c>
      <c r="U4077" s="37">
        <v>1</v>
      </c>
      <c r="V4077" t="str">
        <f t="shared" ref="V4077" si="6108">H4077</f>
        <v>COP</v>
      </c>
    </row>
    <row r="4078" spans="1:22" x14ac:dyDescent="0.2">
      <c r="A4078" t="str">
        <f t="shared" ref="A4078" si="6109">D4078&amp;F4078&amp;E4078</f>
        <v>NimbutechCANALIT-SW-04-04</v>
      </c>
      <c r="B4078" t="str">
        <f t="shared" ref="B4078" si="6110">E4078&amp;F4078</f>
        <v>IT-SW-04-04CANAL</v>
      </c>
      <c r="D4078" t="s">
        <v>7651</v>
      </c>
      <c r="E4078" t="s">
        <v>144</v>
      </c>
      <c r="F4078" s="37" t="s">
        <v>3938</v>
      </c>
      <c r="G4078" s="18" t="str">
        <f t="shared" ref="G4078" si="6111">D4078</f>
        <v>Nimbutech</v>
      </c>
      <c r="H4078" s="18" t="s">
        <v>119</v>
      </c>
      <c r="I4078" s="37" t="s">
        <v>67</v>
      </c>
      <c r="J4078" t="s">
        <v>216</v>
      </c>
      <c r="K4078" t="s">
        <v>171</v>
      </c>
      <c r="L4078" t="s">
        <v>3940</v>
      </c>
      <c r="M4078" t="s">
        <v>65</v>
      </c>
      <c r="N4078" s="37" t="s">
        <v>225</v>
      </c>
      <c r="O4078" s="37" t="s">
        <v>226</v>
      </c>
      <c r="P4078" s="37" t="s">
        <v>1304</v>
      </c>
      <c r="Q4078" t="s">
        <v>144</v>
      </c>
      <c r="R4078" t="s">
        <v>227</v>
      </c>
      <c r="S4078" s="38">
        <v>2007000</v>
      </c>
      <c r="T4078" s="37">
        <v>1</v>
      </c>
      <c r="U4078" s="37">
        <v>1</v>
      </c>
      <c r="V4078" t="str">
        <f t="shared" ref="V4078" si="6112">H4078</f>
        <v>COP</v>
      </c>
    </row>
    <row r="4079" spans="1:22" x14ac:dyDescent="0.2">
      <c r="A4079" t="str">
        <f t="shared" ref="A4079" si="6113">D4079&amp;F4079&amp;E4079</f>
        <v>NimbutechCANALIT-SW-04-05</v>
      </c>
      <c r="B4079" t="str">
        <f t="shared" ref="B4079" si="6114">E4079&amp;F4079</f>
        <v>IT-SW-04-05CANAL</v>
      </c>
      <c r="D4079" t="s">
        <v>7651</v>
      </c>
      <c r="E4079" t="s">
        <v>145</v>
      </c>
      <c r="F4079" s="37" t="s">
        <v>3938</v>
      </c>
      <c r="G4079" s="18" t="str">
        <f t="shared" ref="G4079" si="6115">D4079</f>
        <v>Nimbutech</v>
      </c>
      <c r="H4079" s="18" t="s">
        <v>119</v>
      </c>
      <c r="I4079" s="37" t="s">
        <v>67</v>
      </c>
      <c r="J4079" t="s">
        <v>216</v>
      </c>
      <c r="K4079" t="s">
        <v>171</v>
      </c>
      <c r="L4079" t="s">
        <v>3940</v>
      </c>
      <c r="M4079" t="s">
        <v>65</v>
      </c>
      <c r="N4079" s="37" t="s">
        <v>172</v>
      </c>
      <c r="O4079" s="37" t="s">
        <v>66</v>
      </c>
      <c r="P4079" s="37" t="s">
        <v>1304</v>
      </c>
      <c r="Q4079" t="s">
        <v>145</v>
      </c>
      <c r="R4079" t="s">
        <v>227</v>
      </c>
      <c r="S4079" s="38">
        <v>1337000</v>
      </c>
      <c r="T4079" s="37">
        <v>1</v>
      </c>
      <c r="U4079" s="37">
        <v>1</v>
      </c>
      <c r="V4079" t="str">
        <f t="shared" ref="V4079" si="6116">H4079</f>
        <v>COP</v>
      </c>
    </row>
    <row r="4080" spans="1:22" x14ac:dyDescent="0.2">
      <c r="A4080" t="str">
        <f t="shared" ref="A4080" si="6117">D4080&amp;F4080&amp;E4080</f>
        <v>NimbutechCANALIT-SW-04-06</v>
      </c>
      <c r="B4080" t="str">
        <f t="shared" ref="B4080" si="6118">E4080&amp;F4080</f>
        <v>IT-SW-04-06CANAL</v>
      </c>
      <c r="D4080" t="s">
        <v>7651</v>
      </c>
      <c r="E4080" t="s">
        <v>146</v>
      </c>
      <c r="F4080" s="37" t="s">
        <v>3938</v>
      </c>
      <c r="G4080" s="18" t="str">
        <f t="shared" ref="G4080" si="6119">D4080</f>
        <v>Nimbutech</v>
      </c>
      <c r="H4080" s="18" t="s">
        <v>119</v>
      </c>
      <c r="I4080" s="37" t="s">
        <v>67</v>
      </c>
      <c r="J4080" t="s">
        <v>216</v>
      </c>
      <c r="K4080" t="s">
        <v>171</v>
      </c>
      <c r="L4080" t="s">
        <v>3940</v>
      </c>
      <c r="M4080" t="s">
        <v>65</v>
      </c>
      <c r="N4080" s="37" t="s">
        <v>172</v>
      </c>
      <c r="O4080" s="37" t="s">
        <v>226</v>
      </c>
      <c r="P4080" s="37" t="s">
        <v>1304</v>
      </c>
      <c r="Q4080" t="s">
        <v>146</v>
      </c>
      <c r="R4080" t="s">
        <v>227</v>
      </c>
      <c r="S4080" s="38">
        <v>2434000</v>
      </c>
      <c r="T4080" s="37">
        <v>1</v>
      </c>
      <c r="U4080" s="37">
        <v>1</v>
      </c>
      <c r="V4080" t="str">
        <f t="shared" ref="V4080" si="6120">H4080</f>
        <v>COP</v>
      </c>
    </row>
    <row r="4081" spans="1:22" x14ac:dyDescent="0.2">
      <c r="A4081" t="str">
        <f t="shared" ref="A4081" si="6121">D4081&amp;F4081&amp;E4081</f>
        <v>NimbutechCANALIT-SW-05-01</v>
      </c>
      <c r="B4081" t="str">
        <f t="shared" ref="B4081" si="6122">E4081&amp;F4081</f>
        <v>IT-SW-05-01CANAL</v>
      </c>
      <c r="D4081" t="s">
        <v>7651</v>
      </c>
      <c r="E4081" t="s">
        <v>147</v>
      </c>
      <c r="F4081" s="37" t="s">
        <v>3938</v>
      </c>
      <c r="G4081" s="18" t="str">
        <f t="shared" ref="G4081" si="6123">D4081</f>
        <v>Nimbutech</v>
      </c>
      <c r="H4081" s="18" t="s">
        <v>119</v>
      </c>
      <c r="I4081" s="37" t="s">
        <v>67</v>
      </c>
      <c r="J4081" t="s">
        <v>217</v>
      </c>
      <c r="K4081" t="s">
        <v>210</v>
      </c>
      <c r="L4081" t="s">
        <v>3940</v>
      </c>
      <c r="M4081" t="s">
        <v>65</v>
      </c>
      <c r="N4081" s="37" t="s">
        <v>224</v>
      </c>
      <c r="O4081" s="37" t="s">
        <v>66</v>
      </c>
      <c r="P4081" s="37" t="s">
        <v>1308</v>
      </c>
      <c r="Q4081" t="s">
        <v>147</v>
      </c>
      <c r="R4081" t="s">
        <v>227</v>
      </c>
      <c r="S4081" s="38">
        <v>196000</v>
      </c>
      <c r="T4081" s="37">
        <v>1</v>
      </c>
      <c r="U4081" s="37">
        <v>1</v>
      </c>
      <c r="V4081" t="str">
        <f t="shared" ref="V4081" si="6124">H4081</f>
        <v>COP</v>
      </c>
    </row>
    <row r="4082" spans="1:22" x14ac:dyDescent="0.2">
      <c r="A4082" t="str">
        <f t="shared" ref="A4082" si="6125">D4082&amp;F4082&amp;E4082</f>
        <v>NimbutechCANALIT-SW-05-02</v>
      </c>
      <c r="B4082" t="str">
        <f t="shared" ref="B4082" si="6126">E4082&amp;F4082</f>
        <v>IT-SW-05-02CANAL</v>
      </c>
      <c r="D4082" t="s">
        <v>7651</v>
      </c>
      <c r="E4082" t="s">
        <v>148</v>
      </c>
      <c r="F4082" s="37" t="s">
        <v>3938</v>
      </c>
      <c r="G4082" s="18" t="str">
        <f t="shared" ref="G4082" si="6127">D4082</f>
        <v>Nimbutech</v>
      </c>
      <c r="H4082" s="18" t="s">
        <v>119</v>
      </c>
      <c r="I4082" s="37" t="s">
        <v>67</v>
      </c>
      <c r="J4082" t="s">
        <v>217</v>
      </c>
      <c r="K4082" t="s">
        <v>210</v>
      </c>
      <c r="L4082" t="s">
        <v>3940</v>
      </c>
      <c r="M4082" t="s">
        <v>65</v>
      </c>
      <c r="N4082" s="37" t="s">
        <v>224</v>
      </c>
      <c r="O4082" s="37" t="s">
        <v>226</v>
      </c>
      <c r="P4082" s="37" t="s">
        <v>1308</v>
      </c>
      <c r="Q4082" t="s">
        <v>148</v>
      </c>
      <c r="R4082" t="s">
        <v>227</v>
      </c>
      <c r="S4082" s="38">
        <v>298000</v>
      </c>
      <c r="T4082" s="37">
        <v>1</v>
      </c>
      <c r="U4082" s="37">
        <v>1</v>
      </c>
      <c r="V4082" t="str">
        <f t="shared" ref="V4082" si="6128">H4082</f>
        <v>COP</v>
      </c>
    </row>
    <row r="4083" spans="1:22" x14ac:dyDescent="0.2">
      <c r="A4083" t="str">
        <f t="shared" ref="A4083" si="6129">D4083&amp;F4083&amp;E4083</f>
        <v>NimbutechCANALIT-SW-05-03</v>
      </c>
      <c r="B4083" t="str">
        <f t="shared" ref="B4083" si="6130">E4083&amp;F4083</f>
        <v>IT-SW-05-03CANAL</v>
      </c>
      <c r="D4083" t="s">
        <v>7651</v>
      </c>
      <c r="E4083" t="s">
        <v>149</v>
      </c>
      <c r="F4083" s="37" t="s">
        <v>3938</v>
      </c>
      <c r="G4083" s="18" t="str">
        <f t="shared" ref="G4083" si="6131">D4083</f>
        <v>Nimbutech</v>
      </c>
      <c r="H4083" s="18" t="s">
        <v>119</v>
      </c>
      <c r="I4083" s="37" t="s">
        <v>67</v>
      </c>
      <c r="J4083" t="s">
        <v>217</v>
      </c>
      <c r="K4083" t="s">
        <v>210</v>
      </c>
      <c r="L4083" t="s">
        <v>3940</v>
      </c>
      <c r="M4083" t="s">
        <v>65</v>
      </c>
      <c r="N4083" s="37" t="s">
        <v>225</v>
      </c>
      <c r="O4083" s="37" t="s">
        <v>66</v>
      </c>
      <c r="P4083" s="37" t="s">
        <v>1308</v>
      </c>
      <c r="Q4083" t="s">
        <v>149</v>
      </c>
      <c r="R4083" t="s">
        <v>227</v>
      </c>
      <c r="S4083" s="38">
        <v>214000</v>
      </c>
      <c r="T4083" s="37">
        <v>1</v>
      </c>
      <c r="U4083" s="37">
        <v>1</v>
      </c>
      <c r="V4083" t="str">
        <f t="shared" ref="V4083" si="6132">H4083</f>
        <v>COP</v>
      </c>
    </row>
    <row r="4084" spans="1:22" x14ac:dyDescent="0.2">
      <c r="A4084" t="str">
        <f t="shared" ref="A4084" si="6133">D4084&amp;F4084&amp;E4084</f>
        <v>NimbutechCANALIT-SW-05-04</v>
      </c>
      <c r="B4084" t="str">
        <f t="shared" ref="B4084" si="6134">E4084&amp;F4084</f>
        <v>IT-SW-05-04CANAL</v>
      </c>
      <c r="D4084" t="s">
        <v>7651</v>
      </c>
      <c r="E4084" t="s">
        <v>177</v>
      </c>
      <c r="F4084" s="37" t="s">
        <v>3938</v>
      </c>
      <c r="G4084" s="18" t="str">
        <f t="shared" ref="G4084" si="6135">D4084</f>
        <v>Nimbutech</v>
      </c>
      <c r="H4084" s="18" t="s">
        <v>119</v>
      </c>
      <c r="I4084" s="37" t="s">
        <v>67</v>
      </c>
      <c r="J4084" t="s">
        <v>217</v>
      </c>
      <c r="K4084" t="s">
        <v>210</v>
      </c>
      <c r="L4084" t="s">
        <v>3940</v>
      </c>
      <c r="M4084" t="s">
        <v>65</v>
      </c>
      <c r="N4084" s="37" t="s">
        <v>225</v>
      </c>
      <c r="O4084" s="37" t="s">
        <v>226</v>
      </c>
      <c r="P4084" s="37" t="s">
        <v>1308</v>
      </c>
      <c r="Q4084" t="s">
        <v>177</v>
      </c>
      <c r="R4084" t="s">
        <v>227</v>
      </c>
      <c r="S4084" s="38">
        <v>350000</v>
      </c>
      <c r="T4084" s="37">
        <v>1</v>
      </c>
      <c r="U4084" s="37">
        <v>1</v>
      </c>
      <c r="V4084" t="str">
        <f t="shared" ref="V4084" si="6136">H4084</f>
        <v>COP</v>
      </c>
    </row>
    <row r="4085" spans="1:22" x14ac:dyDescent="0.2">
      <c r="A4085" t="str">
        <f t="shared" ref="A4085" si="6137">D4085&amp;F4085&amp;E4085</f>
        <v>NimbutechCANALIT-SW-05-05</v>
      </c>
      <c r="B4085" t="str">
        <f t="shared" ref="B4085" si="6138">E4085&amp;F4085</f>
        <v>IT-SW-05-05CANAL</v>
      </c>
      <c r="D4085" t="s">
        <v>7651</v>
      </c>
      <c r="E4085" t="s">
        <v>178</v>
      </c>
      <c r="F4085" s="37" t="s">
        <v>3938</v>
      </c>
      <c r="G4085" s="18" t="str">
        <f t="shared" ref="G4085" si="6139">D4085</f>
        <v>Nimbutech</v>
      </c>
      <c r="H4085" s="18" t="s">
        <v>119</v>
      </c>
      <c r="I4085" s="37" t="s">
        <v>67</v>
      </c>
      <c r="J4085" t="s">
        <v>217</v>
      </c>
      <c r="K4085" t="s">
        <v>210</v>
      </c>
      <c r="L4085" t="s">
        <v>3940</v>
      </c>
      <c r="M4085" t="s">
        <v>65</v>
      </c>
      <c r="N4085" s="37" t="s">
        <v>172</v>
      </c>
      <c r="O4085" s="37" t="s">
        <v>66</v>
      </c>
      <c r="P4085" s="37" t="s">
        <v>1308</v>
      </c>
      <c r="Q4085" t="s">
        <v>178</v>
      </c>
      <c r="R4085" t="s">
        <v>227</v>
      </c>
      <c r="S4085" s="38">
        <v>227000</v>
      </c>
      <c r="T4085" s="37">
        <v>1</v>
      </c>
      <c r="U4085" s="37">
        <v>1</v>
      </c>
      <c r="V4085" t="str">
        <f t="shared" ref="V4085" si="6140">H4085</f>
        <v>COP</v>
      </c>
    </row>
    <row r="4086" spans="1:22" x14ac:dyDescent="0.2">
      <c r="A4086" t="str">
        <f t="shared" ref="A4086" si="6141">D4086&amp;F4086&amp;E4086</f>
        <v>NimbutechCANALIT-SW-05-06</v>
      </c>
      <c r="B4086" t="str">
        <f t="shared" ref="B4086" si="6142">E4086&amp;F4086</f>
        <v>IT-SW-05-06CANAL</v>
      </c>
      <c r="D4086" t="s">
        <v>7651</v>
      </c>
      <c r="E4086" t="s">
        <v>179</v>
      </c>
      <c r="F4086" s="37" t="s">
        <v>3938</v>
      </c>
      <c r="G4086" s="18" t="str">
        <f t="shared" ref="G4086" si="6143">D4086</f>
        <v>Nimbutech</v>
      </c>
      <c r="H4086" s="18" t="s">
        <v>119</v>
      </c>
      <c r="I4086" s="37" t="s">
        <v>67</v>
      </c>
      <c r="J4086" t="s">
        <v>217</v>
      </c>
      <c r="K4086" t="s">
        <v>210</v>
      </c>
      <c r="L4086" t="s">
        <v>3940</v>
      </c>
      <c r="M4086" t="s">
        <v>65</v>
      </c>
      <c r="N4086" s="37" t="s">
        <v>172</v>
      </c>
      <c r="O4086" s="37" t="s">
        <v>226</v>
      </c>
      <c r="P4086" s="37" t="s">
        <v>1308</v>
      </c>
      <c r="Q4086" t="s">
        <v>179</v>
      </c>
      <c r="R4086" t="s">
        <v>227</v>
      </c>
      <c r="S4086" s="38">
        <v>394000</v>
      </c>
      <c r="T4086" s="37">
        <v>1</v>
      </c>
      <c r="U4086" s="37">
        <v>1</v>
      </c>
      <c r="V4086" t="str">
        <f t="shared" ref="V4086" si="6144">H4086</f>
        <v>COP</v>
      </c>
    </row>
    <row r="4087" spans="1:22" x14ac:dyDescent="0.2">
      <c r="A4087" t="str">
        <f t="shared" ref="A4087" si="6145">D4087&amp;F4087&amp;E4087</f>
        <v>NimbutechCANALIT-SW-06-01</v>
      </c>
      <c r="B4087" t="str">
        <f t="shared" ref="B4087" si="6146">E4087&amp;F4087</f>
        <v>IT-SW-06-01CANAL</v>
      </c>
      <c r="D4087" t="s">
        <v>7651</v>
      </c>
      <c r="E4087" t="s">
        <v>150</v>
      </c>
      <c r="F4087" s="37" t="s">
        <v>3938</v>
      </c>
      <c r="G4087" s="18" t="str">
        <f t="shared" ref="G4087" si="6147">D4087</f>
        <v>Nimbutech</v>
      </c>
      <c r="H4087" s="18" t="s">
        <v>119</v>
      </c>
      <c r="I4087" s="37" t="s">
        <v>67</v>
      </c>
      <c r="J4087" t="s">
        <v>218</v>
      </c>
      <c r="K4087" t="s">
        <v>211</v>
      </c>
      <c r="L4087" t="s">
        <v>3940</v>
      </c>
      <c r="M4087" t="s">
        <v>65</v>
      </c>
      <c r="N4087" s="37" t="s">
        <v>224</v>
      </c>
      <c r="O4087" s="37" t="s">
        <v>226</v>
      </c>
      <c r="P4087" s="37" t="s">
        <v>1308</v>
      </c>
      <c r="Q4087" t="s">
        <v>150</v>
      </c>
      <c r="R4087" t="s">
        <v>227</v>
      </c>
      <c r="S4087" s="38">
        <v>16595000</v>
      </c>
      <c r="T4087" s="37">
        <v>1</v>
      </c>
      <c r="U4087" s="37">
        <v>1</v>
      </c>
      <c r="V4087" t="str">
        <f t="shared" ref="V4087" si="6148">H4087</f>
        <v>COP</v>
      </c>
    </row>
    <row r="4088" spans="1:22" x14ac:dyDescent="0.2">
      <c r="A4088" t="str">
        <f t="shared" ref="A4088" si="6149">D4088&amp;F4088&amp;E4088</f>
        <v>NimbutechCANALIT-SW-06-02</v>
      </c>
      <c r="B4088" t="str">
        <f t="shared" ref="B4088" si="6150">E4088&amp;F4088</f>
        <v>IT-SW-06-02CANAL</v>
      </c>
      <c r="D4088" t="s">
        <v>7651</v>
      </c>
      <c r="E4088" t="s">
        <v>151</v>
      </c>
      <c r="F4088" s="37" t="s">
        <v>3938</v>
      </c>
      <c r="G4088" s="18" t="str">
        <f t="shared" ref="G4088" si="6151">D4088</f>
        <v>Nimbutech</v>
      </c>
      <c r="H4088" s="18" t="s">
        <v>119</v>
      </c>
      <c r="I4088" s="37" t="s">
        <v>67</v>
      </c>
      <c r="J4088" t="s">
        <v>218</v>
      </c>
      <c r="K4088" t="s">
        <v>211</v>
      </c>
      <c r="L4088" t="s">
        <v>3940</v>
      </c>
      <c r="M4088" t="s">
        <v>65</v>
      </c>
      <c r="N4088" s="37" t="s">
        <v>225</v>
      </c>
      <c r="O4088" s="37" t="s">
        <v>226</v>
      </c>
      <c r="P4088" s="37" t="s">
        <v>1308</v>
      </c>
      <c r="Q4088" t="s">
        <v>151</v>
      </c>
      <c r="R4088" t="s">
        <v>227</v>
      </c>
      <c r="S4088" s="38">
        <v>19735000</v>
      </c>
      <c r="T4088" s="37">
        <v>1</v>
      </c>
      <c r="U4088" s="37">
        <v>1</v>
      </c>
      <c r="V4088" t="str">
        <f t="shared" ref="V4088" si="6152">H4088</f>
        <v>COP</v>
      </c>
    </row>
    <row r="4089" spans="1:22" x14ac:dyDescent="0.2">
      <c r="A4089" t="str">
        <f t="shared" ref="A4089" si="6153">D4089&amp;F4089&amp;E4089</f>
        <v>NimbutechCANALIT-SW-06-03</v>
      </c>
      <c r="B4089" t="str">
        <f t="shared" ref="B4089" si="6154">E4089&amp;F4089</f>
        <v>IT-SW-06-03CANAL</v>
      </c>
      <c r="D4089" t="s">
        <v>7651</v>
      </c>
      <c r="E4089" t="s">
        <v>152</v>
      </c>
      <c r="F4089" s="37" t="s">
        <v>3938</v>
      </c>
      <c r="G4089" s="18" t="str">
        <f t="shared" ref="G4089" si="6155">D4089</f>
        <v>Nimbutech</v>
      </c>
      <c r="H4089" s="18" t="s">
        <v>119</v>
      </c>
      <c r="I4089" s="37" t="s">
        <v>67</v>
      </c>
      <c r="J4089" t="s">
        <v>218</v>
      </c>
      <c r="K4089" t="s">
        <v>211</v>
      </c>
      <c r="L4089" t="s">
        <v>3940</v>
      </c>
      <c r="M4089" t="s">
        <v>65</v>
      </c>
      <c r="N4089" s="37" t="s">
        <v>172</v>
      </c>
      <c r="O4089" s="37" t="s">
        <v>226</v>
      </c>
      <c r="P4089" s="37" t="s">
        <v>1308</v>
      </c>
      <c r="Q4089" t="s">
        <v>152</v>
      </c>
      <c r="R4089" t="s">
        <v>227</v>
      </c>
      <c r="S4089" s="38">
        <v>23529000</v>
      </c>
      <c r="T4089" s="37">
        <v>1</v>
      </c>
      <c r="U4089" s="37">
        <v>1</v>
      </c>
      <c r="V4089" t="str">
        <f t="shared" ref="V4089" si="6156">H4089</f>
        <v>COP</v>
      </c>
    </row>
    <row r="4090" spans="1:22" x14ac:dyDescent="0.2">
      <c r="A4090" t="str">
        <f t="shared" ref="A4090" si="6157">D4090&amp;F4090&amp;E4090</f>
        <v>NimbutechCANALIT-SW-07-01</v>
      </c>
      <c r="B4090" t="str">
        <f t="shared" ref="B4090" si="6158">E4090&amp;F4090</f>
        <v>IT-SW-07-01CANAL</v>
      </c>
      <c r="D4090" t="s">
        <v>7651</v>
      </c>
      <c r="E4090" t="s">
        <v>153</v>
      </c>
      <c r="F4090" s="37" t="s">
        <v>3938</v>
      </c>
      <c r="G4090" s="18" t="str">
        <f t="shared" ref="G4090" si="6159">D4090</f>
        <v>Nimbutech</v>
      </c>
      <c r="H4090" s="18" t="s">
        <v>119</v>
      </c>
      <c r="I4090" s="37" t="s">
        <v>67</v>
      </c>
      <c r="J4090" t="s">
        <v>219</v>
      </c>
      <c r="K4090" t="s">
        <v>40</v>
      </c>
      <c r="L4090" t="s">
        <v>21</v>
      </c>
      <c r="M4090" t="s">
        <v>65</v>
      </c>
      <c r="N4090" s="37" t="s">
        <v>224</v>
      </c>
      <c r="O4090" s="37" t="s">
        <v>66</v>
      </c>
      <c r="P4090" s="37" t="s">
        <v>1305</v>
      </c>
      <c r="Q4090" t="s">
        <v>153</v>
      </c>
      <c r="R4090" t="s">
        <v>227</v>
      </c>
      <c r="S4090" s="38">
        <v>382000</v>
      </c>
      <c r="T4090" s="37">
        <v>1</v>
      </c>
      <c r="U4090" s="37">
        <v>1</v>
      </c>
      <c r="V4090" t="str">
        <f t="shared" ref="V4090" si="6160">H4090</f>
        <v>COP</v>
      </c>
    </row>
    <row r="4091" spans="1:22" x14ac:dyDescent="0.2">
      <c r="A4091" t="str">
        <f t="shared" ref="A4091" si="6161">D4091&amp;F4091&amp;E4091</f>
        <v>NimbutechCANALIT-SW-07-02</v>
      </c>
      <c r="B4091" t="str">
        <f t="shared" ref="B4091" si="6162">E4091&amp;F4091</f>
        <v>IT-SW-07-02CANAL</v>
      </c>
      <c r="D4091" t="s">
        <v>7651</v>
      </c>
      <c r="E4091" t="s">
        <v>154</v>
      </c>
      <c r="F4091" s="37" t="s">
        <v>3938</v>
      </c>
      <c r="G4091" s="18" t="str">
        <f t="shared" ref="G4091" si="6163">D4091</f>
        <v>Nimbutech</v>
      </c>
      <c r="H4091" s="18" t="s">
        <v>119</v>
      </c>
      <c r="I4091" s="37" t="s">
        <v>67</v>
      </c>
      <c r="J4091" t="s">
        <v>219</v>
      </c>
      <c r="K4091" t="s">
        <v>40</v>
      </c>
      <c r="L4091" t="s">
        <v>21</v>
      </c>
      <c r="M4091" t="s">
        <v>65</v>
      </c>
      <c r="N4091" s="37" t="s">
        <v>224</v>
      </c>
      <c r="O4091" s="37" t="s">
        <v>226</v>
      </c>
      <c r="P4091" s="37" t="s">
        <v>1305</v>
      </c>
      <c r="Q4091" t="s">
        <v>154</v>
      </c>
      <c r="R4091" t="s">
        <v>227</v>
      </c>
      <c r="S4091" s="38">
        <v>493000</v>
      </c>
      <c r="T4091" s="37">
        <v>1</v>
      </c>
      <c r="U4091" s="37">
        <v>1</v>
      </c>
      <c r="V4091" t="str">
        <f t="shared" ref="V4091" si="6164">H4091</f>
        <v>COP</v>
      </c>
    </row>
    <row r="4092" spans="1:22" x14ac:dyDescent="0.2">
      <c r="A4092" t="str">
        <f t="shared" ref="A4092" si="6165">D4092&amp;F4092&amp;E4092</f>
        <v>NimbutechCANALIT-SW-07-03</v>
      </c>
      <c r="B4092" t="str">
        <f t="shared" ref="B4092" si="6166">E4092&amp;F4092</f>
        <v>IT-SW-07-03CANAL</v>
      </c>
      <c r="D4092" t="s">
        <v>7651</v>
      </c>
      <c r="E4092" t="s">
        <v>155</v>
      </c>
      <c r="F4092" s="37" t="s">
        <v>3938</v>
      </c>
      <c r="G4092" s="18" t="str">
        <f t="shared" ref="G4092" si="6167">D4092</f>
        <v>Nimbutech</v>
      </c>
      <c r="H4092" s="18" t="s">
        <v>119</v>
      </c>
      <c r="I4092" s="37" t="s">
        <v>67</v>
      </c>
      <c r="J4092" t="s">
        <v>219</v>
      </c>
      <c r="K4092" t="s">
        <v>40</v>
      </c>
      <c r="L4092" t="s">
        <v>21</v>
      </c>
      <c r="M4092" t="s">
        <v>65</v>
      </c>
      <c r="N4092" s="37" t="s">
        <v>225</v>
      </c>
      <c r="O4092" s="37" t="s">
        <v>66</v>
      </c>
      <c r="P4092" s="37" t="s">
        <v>1305</v>
      </c>
      <c r="Q4092" t="s">
        <v>155</v>
      </c>
      <c r="R4092" t="s">
        <v>227</v>
      </c>
      <c r="S4092" s="38">
        <v>412000</v>
      </c>
      <c r="T4092" s="37">
        <v>1</v>
      </c>
      <c r="U4092" s="37">
        <v>1</v>
      </c>
      <c r="V4092" t="str">
        <f t="shared" ref="V4092" si="6168">H4092</f>
        <v>COP</v>
      </c>
    </row>
    <row r="4093" spans="1:22" x14ac:dyDescent="0.2">
      <c r="A4093" t="str">
        <f t="shared" ref="A4093" si="6169">D4093&amp;F4093&amp;E4093</f>
        <v>NimbutechCANALIT-SW-07-04</v>
      </c>
      <c r="B4093" t="str">
        <f t="shared" ref="B4093" si="6170">E4093&amp;F4093</f>
        <v>IT-SW-07-04CANAL</v>
      </c>
      <c r="D4093" t="s">
        <v>7651</v>
      </c>
      <c r="E4093" t="s">
        <v>156</v>
      </c>
      <c r="F4093" s="37" t="s">
        <v>3938</v>
      </c>
      <c r="G4093" s="18" t="str">
        <f t="shared" ref="G4093" si="6171">D4093</f>
        <v>Nimbutech</v>
      </c>
      <c r="H4093" s="18" t="s">
        <v>119</v>
      </c>
      <c r="I4093" s="37" t="s">
        <v>67</v>
      </c>
      <c r="J4093" t="s">
        <v>219</v>
      </c>
      <c r="K4093" t="s">
        <v>40</v>
      </c>
      <c r="L4093" t="s">
        <v>21</v>
      </c>
      <c r="M4093" t="s">
        <v>65</v>
      </c>
      <c r="N4093" s="37" t="s">
        <v>225</v>
      </c>
      <c r="O4093" s="37" t="s">
        <v>226</v>
      </c>
      <c r="P4093" s="37" t="s">
        <v>1305</v>
      </c>
      <c r="Q4093" t="s">
        <v>156</v>
      </c>
      <c r="R4093" t="s">
        <v>227</v>
      </c>
      <c r="S4093" s="38">
        <v>571000</v>
      </c>
      <c r="T4093" s="37">
        <v>1</v>
      </c>
      <c r="U4093" s="37">
        <v>1</v>
      </c>
      <c r="V4093" t="str">
        <f t="shared" ref="V4093" si="6172">H4093</f>
        <v>COP</v>
      </c>
    </row>
    <row r="4094" spans="1:22" x14ac:dyDescent="0.2">
      <c r="A4094" t="str">
        <f t="shared" ref="A4094" si="6173">D4094&amp;F4094&amp;E4094</f>
        <v>NimbutechCANALIT-SW-07-05</v>
      </c>
      <c r="B4094" t="str">
        <f t="shared" ref="B4094" si="6174">E4094&amp;F4094</f>
        <v>IT-SW-07-05CANAL</v>
      </c>
      <c r="D4094" t="s">
        <v>7651</v>
      </c>
      <c r="E4094" t="s">
        <v>157</v>
      </c>
      <c r="F4094" s="37" t="s">
        <v>3938</v>
      </c>
      <c r="G4094" s="18" t="str">
        <f t="shared" ref="G4094" si="6175">D4094</f>
        <v>Nimbutech</v>
      </c>
      <c r="H4094" s="18" t="s">
        <v>119</v>
      </c>
      <c r="I4094" s="37" t="s">
        <v>67</v>
      </c>
      <c r="J4094" t="s">
        <v>219</v>
      </c>
      <c r="K4094" t="s">
        <v>40</v>
      </c>
      <c r="L4094" t="s">
        <v>21</v>
      </c>
      <c r="M4094" t="s">
        <v>65</v>
      </c>
      <c r="N4094" s="37" t="s">
        <v>172</v>
      </c>
      <c r="O4094" s="37" t="s">
        <v>66</v>
      </c>
      <c r="P4094" s="37" t="s">
        <v>1305</v>
      </c>
      <c r="Q4094" t="s">
        <v>157</v>
      </c>
      <c r="R4094" t="s">
        <v>227</v>
      </c>
      <c r="S4094" s="38">
        <v>476000</v>
      </c>
      <c r="T4094" s="37">
        <v>1</v>
      </c>
      <c r="U4094" s="37">
        <v>1</v>
      </c>
      <c r="V4094" t="str">
        <f t="shared" ref="V4094" si="6176">H4094</f>
        <v>COP</v>
      </c>
    </row>
    <row r="4095" spans="1:22" x14ac:dyDescent="0.2">
      <c r="A4095" t="str">
        <f t="shared" ref="A4095" si="6177">D4095&amp;F4095&amp;E4095</f>
        <v>NimbutechCANALIT-SW-07-06</v>
      </c>
      <c r="B4095" t="str">
        <f t="shared" ref="B4095" si="6178">E4095&amp;F4095</f>
        <v>IT-SW-07-06CANAL</v>
      </c>
      <c r="D4095" t="s">
        <v>7651</v>
      </c>
      <c r="E4095" t="s">
        <v>158</v>
      </c>
      <c r="F4095" s="37" t="s">
        <v>3938</v>
      </c>
      <c r="G4095" s="18" t="str">
        <f t="shared" ref="G4095" si="6179">D4095</f>
        <v>Nimbutech</v>
      </c>
      <c r="H4095" s="18" t="s">
        <v>119</v>
      </c>
      <c r="I4095" s="37" t="s">
        <v>67</v>
      </c>
      <c r="J4095" t="s">
        <v>219</v>
      </c>
      <c r="K4095" t="s">
        <v>40</v>
      </c>
      <c r="L4095" t="s">
        <v>21</v>
      </c>
      <c r="M4095" t="s">
        <v>65</v>
      </c>
      <c r="N4095" s="37" t="s">
        <v>172</v>
      </c>
      <c r="O4095" s="37" t="s">
        <v>226</v>
      </c>
      <c r="P4095" s="37" t="s">
        <v>1305</v>
      </c>
      <c r="Q4095" t="s">
        <v>158</v>
      </c>
      <c r="R4095" t="s">
        <v>227</v>
      </c>
      <c r="S4095" s="38">
        <v>740000</v>
      </c>
      <c r="T4095" s="37">
        <v>1</v>
      </c>
      <c r="U4095" s="37">
        <v>1</v>
      </c>
      <c r="V4095" t="str">
        <f t="shared" ref="V4095" si="6180">H4095</f>
        <v>COP</v>
      </c>
    </row>
    <row r="4096" spans="1:22" x14ac:dyDescent="0.2">
      <c r="A4096" t="str">
        <f t="shared" ref="A4096" si="6181">D4096&amp;F4096&amp;E4096</f>
        <v>NimbutechCANALIT-SW-08-01</v>
      </c>
      <c r="B4096" t="str">
        <f t="shared" ref="B4096" si="6182">E4096&amp;F4096</f>
        <v>IT-SW-08-01CANAL</v>
      </c>
      <c r="D4096" t="s">
        <v>7651</v>
      </c>
      <c r="E4096" t="s">
        <v>159</v>
      </c>
      <c r="F4096" s="37" t="s">
        <v>3938</v>
      </c>
      <c r="G4096" s="18" t="str">
        <f t="shared" ref="G4096" si="6183">D4096</f>
        <v>Nimbutech</v>
      </c>
      <c r="H4096" s="18" t="s">
        <v>119</v>
      </c>
      <c r="I4096" s="37" t="s">
        <v>67</v>
      </c>
      <c r="J4096" t="s">
        <v>220</v>
      </c>
      <c r="K4096" t="s">
        <v>212</v>
      </c>
      <c r="L4096" t="s">
        <v>3940</v>
      </c>
      <c r="M4096" t="s">
        <v>65</v>
      </c>
      <c r="N4096" s="37" t="s">
        <v>224</v>
      </c>
      <c r="O4096" s="37" t="s">
        <v>66</v>
      </c>
      <c r="P4096" s="37" t="s">
        <v>1308</v>
      </c>
      <c r="Q4096" t="s">
        <v>159</v>
      </c>
      <c r="R4096" t="s">
        <v>227</v>
      </c>
      <c r="S4096" s="38">
        <v>79000</v>
      </c>
      <c r="T4096" s="37">
        <v>1</v>
      </c>
      <c r="U4096" s="37">
        <v>1</v>
      </c>
      <c r="V4096" t="str">
        <f t="shared" ref="V4096" si="6184">H4096</f>
        <v>COP</v>
      </c>
    </row>
    <row r="4097" spans="1:22" x14ac:dyDescent="0.2">
      <c r="A4097" t="str">
        <f t="shared" ref="A4097" si="6185">D4097&amp;F4097&amp;E4097</f>
        <v>NimbutechCANALIT-SW-08-02</v>
      </c>
      <c r="B4097" t="str">
        <f t="shared" ref="B4097" si="6186">E4097&amp;F4097</f>
        <v>IT-SW-08-02CANAL</v>
      </c>
      <c r="D4097" t="s">
        <v>7651</v>
      </c>
      <c r="E4097" t="s">
        <v>160</v>
      </c>
      <c r="F4097" s="37" t="s">
        <v>3938</v>
      </c>
      <c r="G4097" s="18" t="str">
        <f t="shared" ref="G4097" si="6187">D4097</f>
        <v>Nimbutech</v>
      </c>
      <c r="H4097" s="18" t="s">
        <v>119</v>
      </c>
      <c r="I4097" s="37" t="s">
        <v>67</v>
      </c>
      <c r="J4097" t="s">
        <v>220</v>
      </c>
      <c r="K4097" t="s">
        <v>212</v>
      </c>
      <c r="L4097" t="s">
        <v>3940</v>
      </c>
      <c r="M4097" t="s">
        <v>65</v>
      </c>
      <c r="N4097" s="37" t="s">
        <v>224</v>
      </c>
      <c r="O4097" s="37" t="s">
        <v>226</v>
      </c>
      <c r="P4097" s="37" t="s">
        <v>1308</v>
      </c>
      <c r="Q4097" t="s">
        <v>160</v>
      </c>
      <c r="R4097" t="s">
        <v>227</v>
      </c>
      <c r="S4097" s="38">
        <v>94000</v>
      </c>
      <c r="T4097" s="37">
        <v>1</v>
      </c>
      <c r="U4097" s="37">
        <v>1</v>
      </c>
      <c r="V4097" t="str">
        <f t="shared" ref="V4097" si="6188">H4097</f>
        <v>COP</v>
      </c>
    </row>
    <row r="4098" spans="1:22" x14ac:dyDescent="0.2">
      <c r="A4098" t="str">
        <f t="shared" ref="A4098" si="6189">D4098&amp;F4098&amp;E4098</f>
        <v>NimbutechCANALIT-SW-08-03</v>
      </c>
      <c r="B4098" t="str">
        <f t="shared" ref="B4098" si="6190">E4098&amp;F4098</f>
        <v>IT-SW-08-03CANAL</v>
      </c>
      <c r="D4098" t="s">
        <v>7651</v>
      </c>
      <c r="E4098" t="s">
        <v>161</v>
      </c>
      <c r="F4098" s="37" t="s">
        <v>3938</v>
      </c>
      <c r="G4098" s="18" t="str">
        <f t="shared" ref="G4098" si="6191">D4098</f>
        <v>Nimbutech</v>
      </c>
      <c r="H4098" s="18" t="s">
        <v>119</v>
      </c>
      <c r="I4098" s="37" t="s">
        <v>67</v>
      </c>
      <c r="J4098" t="s">
        <v>220</v>
      </c>
      <c r="K4098" t="s">
        <v>212</v>
      </c>
      <c r="L4098" t="s">
        <v>3940</v>
      </c>
      <c r="M4098" t="s">
        <v>65</v>
      </c>
      <c r="N4098" s="37" t="s">
        <v>225</v>
      </c>
      <c r="O4098" s="37" t="s">
        <v>66</v>
      </c>
      <c r="P4098" s="37" t="s">
        <v>1308</v>
      </c>
      <c r="Q4098" t="s">
        <v>161</v>
      </c>
      <c r="R4098" t="s">
        <v>227</v>
      </c>
      <c r="S4098" s="38">
        <v>91000</v>
      </c>
      <c r="T4098" s="37">
        <v>1</v>
      </c>
      <c r="U4098" s="37">
        <v>1</v>
      </c>
      <c r="V4098" t="str">
        <f t="shared" ref="V4098" si="6192">H4098</f>
        <v>COP</v>
      </c>
    </row>
    <row r="4099" spans="1:22" x14ac:dyDescent="0.2">
      <c r="A4099" t="str">
        <f t="shared" ref="A4099" si="6193">D4099&amp;F4099&amp;E4099</f>
        <v>NimbutechCANALIT-SW-08-04</v>
      </c>
      <c r="B4099" t="str">
        <f t="shared" ref="B4099" si="6194">E4099&amp;F4099</f>
        <v>IT-SW-08-04CANAL</v>
      </c>
      <c r="D4099" t="s">
        <v>7651</v>
      </c>
      <c r="E4099" t="s">
        <v>180</v>
      </c>
      <c r="F4099" s="37" t="s">
        <v>3938</v>
      </c>
      <c r="G4099" s="18" t="str">
        <f t="shared" ref="G4099" si="6195">D4099</f>
        <v>Nimbutech</v>
      </c>
      <c r="H4099" s="18" t="s">
        <v>119</v>
      </c>
      <c r="I4099" s="37" t="s">
        <v>67</v>
      </c>
      <c r="J4099" t="s">
        <v>220</v>
      </c>
      <c r="K4099" t="s">
        <v>212</v>
      </c>
      <c r="L4099" t="s">
        <v>3940</v>
      </c>
      <c r="M4099" t="s">
        <v>65</v>
      </c>
      <c r="N4099" s="37" t="s">
        <v>225</v>
      </c>
      <c r="O4099" s="37" t="s">
        <v>226</v>
      </c>
      <c r="P4099" s="37" t="s">
        <v>1308</v>
      </c>
      <c r="Q4099" t="s">
        <v>180</v>
      </c>
      <c r="R4099" t="s">
        <v>227</v>
      </c>
      <c r="S4099" s="38">
        <v>125000</v>
      </c>
      <c r="T4099" s="37">
        <v>1</v>
      </c>
      <c r="U4099" s="37">
        <v>1</v>
      </c>
      <c r="V4099" t="str">
        <f t="shared" ref="V4099" si="6196">H4099</f>
        <v>COP</v>
      </c>
    </row>
    <row r="4100" spans="1:22" x14ac:dyDescent="0.2">
      <c r="A4100" t="str">
        <f t="shared" ref="A4100" si="6197">D4100&amp;F4100&amp;E4100</f>
        <v>NimbutechCANALIT-SW-08-05</v>
      </c>
      <c r="B4100" t="str">
        <f t="shared" ref="B4100" si="6198">E4100&amp;F4100</f>
        <v>IT-SW-08-05CANAL</v>
      </c>
      <c r="D4100" t="s">
        <v>7651</v>
      </c>
      <c r="E4100" t="s">
        <v>181</v>
      </c>
      <c r="F4100" s="37" t="s">
        <v>3938</v>
      </c>
      <c r="G4100" s="18" t="str">
        <f t="shared" ref="G4100" si="6199">D4100</f>
        <v>Nimbutech</v>
      </c>
      <c r="H4100" s="18" t="s">
        <v>119</v>
      </c>
      <c r="I4100" s="37" t="s">
        <v>67</v>
      </c>
      <c r="J4100" t="s">
        <v>220</v>
      </c>
      <c r="K4100" t="s">
        <v>212</v>
      </c>
      <c r="L4100" t="s">
        <v>3940</v>
      </c>
      <c r="M4100" t="s">
        <v>65</v>
      </c>
      <c r="N4100" s="37" t="s">
        <v>172</v>
      </c>
      <c r="O4100" s="37" t="s">
        <v>66</v>
      </c>
      <c r="P4100" s="37" t="s">
        <v>1308</v>
      </c>
      <c r="Q4100" t="s">
        <v>181</v>
      </c>
      <c r="R4100" t="s">
        <v>227</v>
      </c>
      <c r="S4100" s="38">
        <v>101000</v>
      </c>
      <c r="T4100" s="37">
        <v>1</v>
      </c>
      <c r="U4100" s="37">
        <v>1</v>
      </c>
      <c r="V4100" t="str">
        <f t="shared" ref="V4100" si="6200">H4100</f>
        <v>COP</v>
      </c>
    </row>
    <row r="4101" spans="1:22" x14ac:dyDescent="0.2">
      <c r="A4101" t="str">
        <f t="shared" ref="A4101" si="6201">D4101&amp;F4101&amp;E4101</f>
        <v>NimbutechCANALIT-SW-08-06</v>
      </c>
      <c r="B4101" t="str">
        <f t="shared" ref="B4101" si="6202">E4101&amp;F4101</f>
        <v>IT-SW-08-06CANAL</v>
      </c>
      <c r="D4101" t="s">
        <v>7651</v>
      </c>
      <c r="E4101" t="s">
        <v>182</v>
      </c>
      <c r="F4101" s="37" t="s">
        <v>3938</v>
      </c>
      <c r="G4101" s="18" t="str">
        <f t="shared" ref="G4101" si="6203">D4101</f>
        <v>Nimbutech</v>
      </c>
      <c r="H4101" s="18" t="s">
        <v>119</v>
      </c>
      <c r="I4101" s="37" t="s">
        <v>67</v>
      </c>
      <c r="J4101" t="s">
        <v>220</v>
      </c>
      <c r="K4101" t="s">
        <v>212</v>
      </c>
      <c r="L4101" t="s">
        <v>3940</v>
      </c>
      <c r="M4101" t="s">
        <v>65</v>
      </c>
      <c r="N4101" s="37" t="s">
        <v>172</v>
      </c>
      <c r="O4101" s="37" t="s">
        <v>226</v>
      </c>
      <c r="P4101" s="37" t="s">
        <v>1308</v>
      </c>
      <c r="Q4101" t="s">
        <v>182</v>
      </c>
      <c r="R4101" t="s">
        <v>227</v>
      </c>
      <c r="S4101" s="38">
        <v>168000</v>
      </c>
      <c r="T4101" s="37">
        <v>1</v>
      </c>
      <c r="U4101" s="37">
        <v>1</v>
      </c>
      <c r="V4101" t="str">
        <f t="shared" ref="V4101" si="6204">H4101</f>
        <v>COP</v>
      </c>
    </row>
    <row r="4102" spans="1:22" x14ac:dyDescent="0.2">
      <c r="A4102" t="str">
        <f t="shared" ref="A4102" si="6205">D4102&amp;F4102&amp;E4102</f>
        <v>NimbutechCANALIT-SW-09-01</v>
      </c>
      <c r="B4102" t="str">
        <f t="shared" ref="B4102" si="6206">E4102&amp;F4102</f>
        <v>IT-SW-09-01CANAL</v>
      </c>
      <c r="D4102" t="s">
        <v>7651</v>
      </c>
      <c r="E4102" t="s">
        <v>162</v>
      </c>
      <c r="F4102" s="37" t="s">
        <v>3938</v>
      </c>
      <c r="G4102" s="18" t="str">
        <f t="shared" ref="G4102" si="6207">D4102</f>
        <v>Nimbutech</v>
      </c>
      <c r="H4102" s="18" t="s">
        <v>119</v>
      </c>
      <c r="I4102" s="37" t="s">
        <v>67</v>
      </c>
      <c r="J4102" t="s">
        <v>221</v>
      </c>
      <c r="K4102" t="s">
        <v>211</v>
      </c>
      <c r="L4102" t="s">
        <v>3940</v>
      </c>
      <c r="M4102" t="s">
        <v>65</v>
      </c>
      <c r="N4102" s="37" t="s">
        <v>224</v>
      </c>
      <c r="O4102" s="37" t="s">
        <v>226</v>
      </c>
      <c r="P4102" s="37" t="s">
        <v>1305</v>
      </c>
      <c r="Q4102" t="s">
        <v>162</v>
      </c>
      <c r="R4102" t="s">
        <v>227</v>
      </c>
      <c r="S4102" s="38">
        <v>16464000</v>
      </c>
      <c r="T4102" s="37">
        <v>1</v>
      </c>
      <c r="U4102" s="37">
        <v>1</v>
      </c>
      <c r="V4102" t="str">
        <f t="shared" ref="V4102" si="6208">H4102</f>
        <v>COP</v>
      </c>
    </row>
    <row r="4103" spans="1:22" x14ac:dyDescent="0.2">
      <c r="A4103" t="str">
        <f t="shared" ref="A4103" si="6209">D4103&amp;F4103&amp;E4103</f>
        <v>NimbutechCANALIT-SW-09-02</v>
      </c>
      <c r="B4103" t="str">
        <f t="shared" ref="B4103" si="6210">E4103&amp;F4103</f>
        <v>IT-SW-09-02CANAL</v>
      </c>
      <c r="D4103" t="s">
        <v>7651</v>
      </c>
      <c r="E4103" t="s">
        <v>163</v>
      </c>
      <c r="F4103" s="37" t="s">
        <v>3938</v>
      </c>
      <c r="G4103" s="18" t="str">
        <f t="shared" ref="G4103" si="6211">D4103</f>
        <v>Nimbutech</v>
      </c>
      <c r="H4103" s="18" t="s">
        <v>119</v>
      </c>
      <c r="I4103" s="37" t="s">
        <v>67</v>
      </c>
      <c r="J4103" t="s">
        <v>221</v>
      </c>
      <c r="K4103" t="s">
        <v>211</v>
      </c>
      <c r="L4103" t="s">
        <v>3940</v>
      </c>
      <c r="M4103" t="s">
        <v>65</v>
      </c>
      <c r="N4103" s="37" t="s">
        <v>225</v>
      </c>
      <c r="O4103" s="37" t="s">
        <v>226</v>
      </c>
      <c r="P4103" s="37" t="s">
        <v>1305</v>
      </c>
      <c r="Q4103" t="s">
        <v>163</v>
      </c>
      <c r="R4103" t="s">
        <v>227</v>
      </c>
      <c r="S4103" s="38">
        <v>19341000</v>
      </c>
      <c r="T4103" s="37">
        <v>1</v>
      </c>
      <c r="U4103" s="37">
        <v>1</v>
      </c>
      <c r="V4103" t="str">
        <f t="shared" ref="V4103" si="6212">H4103</f>
        <v>COP</v>
      </c>
    </row>
    <row r="4104" spans="1:22" x14ac:dyDescent="0.2">
      <c r="A4104" t="str">
        <f t="shared" ref="A4104" si="6213">D4104&amp;F4104&amp;E4104</f>
        <v>NimbutechCANALIT-SW-09-03</v>
      </c>
      <c r="B4104" t="str">
        <f t="shared" ref="B4104" si="6214">E4104&amp;F4104</f>
        <v>IT-SW-09-03CANAL</v>
      </c>
      <c r="D4104" t="s">
        <v>7651</v>
      </c>
      <c r="E4104" t="s">
        <v>164</v>
      </c>
      <c r="F4104" s="37" t="s">
        <v>3938</v>
      </c>
      <c r="G4104" s="18" t="str">
        <f t="shared" ref="G4104" si="6215">D4104</f>
        <v>Nimbutech</v>
      </c>
      <c r="H4104" s="18" t="s">
        <v>119</v>
      </c>
      <c r="I4104" s="37" t="s">
        <v>67</v>
      </c>
      <c r="J4104" t="s">
        <v>221</v>
      </c>
      <c r="K4104" t="s">
        <v>211</v>
      </c>
      <c r="L4104" t="s">
        <v>3940</v>
      </c>
      <c r="M4104" t="s">
        <v>65</v>
      </c>
      <c r="N4104" s="37" t="s">
        <v>172</v>
      </c>
      <c r="O4104" s="37" t="s">
        <v>226</v>
      </c>
      <c r="P4104" s="37" t="s">
        <v>1305</v>
      </c>
      <c r="Q4104" t="s">
        <v>164</v>
      </c>
      <c r="R4104" t="s">
        <v>227</v>
      </c>
      <c r="S4104" s="38">
        <v>21801000</v>
      </c>
      <c r="T4104" s="37">
        <v>1</v>
      </c>
      <c r="U4104" s="37">
        <v>1</v>
      </c>
      <c r="V4104" t="str">
        <f t="shared" ref="V4104" si="6216">H4104</f>
        <v>COP</v>
      </c>
    </row>
    <row r="4105" spans="1:22" x14ac:dyDescent="0.2">
      <c r="A4105" t="str">
        <f t="shared" ref="A4105" si="6217">D4105&amp;F4105&amp;E4105</f>
        <v>NimbutechCANALIT-SW-10-01</v>
      </c>
      <c r="B4105" t="str">
        <f t="shared" ref="B4105" si="6218">E4105&amp;F4105</f>
        <v>IT-SW-10-01CANAL</v>
      </c>
      <c r="D4105" t="s">
        <v>7651</v>
      </c>
      <c r="E4105" t="s">
        <v>165</v>
      </c>
      <c r="F4105" s="37" t="s">
        <v>3938</v>
      </c>
      <c r="G4105" s="18" t="str">
        <f t="shared" ref="G4105" si="6219">D4105</f>
        <v>Nimbutech</v>
      </c>
      <c r="H4105" s="18" t="s">
        <v>119</v>
      </c>
      <c r="I4105" s="37" t="s">
        <v>67</v>
      </c>
      <c r="J4105" t="s">
        <v>222</v>
      </c>
      <c r="K4105" t="s">
        <v>210</v>
      </c>
      <c r="L4105" t="s">
        <v>3940</v>
      </c>
      <c r="M4105" t="s">
        <v>65</v>
      </c>
      <c r="N4105" s="37" t="s">
        <v>225</v>
      </c>
      <c r="O4105" s="37" t="s">
        <v>66</v>
      </c>
      <c r="P4105" s="37" t="s">
        <v>1305</v>
      </c>
      <c r="Q4105" t="s">
        <v>165</v>
      </c>
      <c r="R4105" t="s">
        <v>227</v>
      </c>
      <c r="S4105" s="38">
        <v>250000</v>
      </c>
      <c r="T4105" s="37">
        <v>1</v>
      </c>
      <c r="U4105" s="37">
        <v>1</v>
      </c>
      <c r="V4105" t="str">
        <f t="shared" ref="V4105" si="6220">H4105</f>
        <v>COP</v>
      </c>
    </row>
    <row r="4106" spans="1:22" x14ac:dyDescent="0.2">
      <c r="A4106" t="str">
        <f t="shared" ref="A4106" si="6221">D4106&amp;F4106&amp;E4106</f>
        <v>NimbutechCANALIT-SW-10-02</v>
      </c>
      <c r="B4106" t="str">
        <f t="shared" ref="B4106" si="6222">E4106&amp;F4106</f>
        <v>IT-SW-10-02CANAL</v>
      </c>
      <c r="D4106" t="s">
        <v>7651</v>
      </c>
      <c r="E4106" t="s">
        <v>166</v>
      </c>
      <c r="F4106" s="37" t="s">
        <v>3938</v>
      </c>
      <c r="G4106" s="18" t="str">
        <f t="shared" ref="G4106" si="6223">D4106</f>
        <v>Nimbutech</v>
      </c>
      <c r="H4106" s="18" t="s">
        <v>119</v>
      </c>
      <c r="I4106" s="37" t="s">
        <v>67</v>
      </c>
      <c r="J4106" t="s">
        <v>222</v>
      </c>
      <c r="K4106" t="s">
        <v>210</v>
      </c>
      <c r="L4106" t="s">
        <v>3940</v>
      </c>
      <c r="M4106" t="s">
        <v>65</v>
      </c>
      <c r="N4106" s="37" t="s">
        <v>225</v>
      </c>
      <c r="O4106" s="37" t="s">
        <v>226</v>
      </c>
      <c r="P4106" s="37" t="s">
        <v>1305</v>
      </c>
      <c r="Q4106" t="s">
        <v>166</v>
      </c>
      <c r="R4106" t="s">
        <v>227</v>
      </c>
      <c r="S4106" s="38">
        <v>359000</v>
      </c>
      <c r="T4106" s="37">
        <v>1</v>
      </c>
      <c r="U4106" s="37">
        <v>1</v>
      </c>
      <c r="V4106" t="str">
        <f t="shared" ref="V4106" si="6224">H4106</f>
        <v>COP</v>
      </c>
    </row>
    <row r="4107" spans="1:22" x14ac:dyDescent="0.2">
      <c r="A4107" t="str">
        <f t="shared" ref="A4107" si="6225">D4107&amp;F4107&amp;E4107</f>
        <v>NimbutechCANALIT-SW-10-03</v>
      </c>
      <c r="B4107" t="str">
        <f t="shared" ref="B4107" si="6226">E4107&amp;F4107</f>
        <v>IT-SW-10-03CANAL</v>
      </c>
      <c r="D4107" t="s">
        <v>7651</v>
      </c>
      <c r="E4107" t="s">
        <v>167</v>
      </c>
      <c r="F4107" s="37" t="s">
        <v>3938</v>
      </c>
      <c r="G4107" s="18" t="str">
        <f t="shared" ref="G4107" si="6227">D4107</f>
        <v>Nimbutech</v>
      </c>
      <c r="H4107" s="18" t="s">
        <v>119</v>
      </c>
      <c r="I4107" s="37" t="s">
        <v>67</v>
      </c>
      <c r="J4107" t="s">
        <v>222</v>
      </c>
      <c r="K4107" t="s">
        <v>210</v>
      </c>
      <c r="L4107" t="s">
        <v>3940</v>
      </c>
      <c r="M4107" t="s">
        <v>65</v>
      </c>
      <c r="N4107" s="37" t="s">
        <v>224</v>
      </c>
      <c r="O4107" s="37" t="s">
        <v>66</v>
      </c>
      <c r="P4107" s="37" t="s">
        <v>1305</v>
      </c>
      <c r="Q4107" t="s">
        <v>167</v>
      </c>
      <c r="R4107" t="s">
        <v>227</v>
      </c>
      <c r="S4107" s="38">
        <v>245000</v>
      </c>
      <c r="T4107" s="37">
        <v>1</v>
      </c>
      <c r="U4107" s="37">
        <v>1</v>
      </c>
      <c r="V4107" t="str">
        <f t="shared" ref="V4107" si="6228">H4107</f>
        <v>COP</v>
      </c>
    </row>
    <row r="4108" spans="1:22" x14ac:dyDescent="0.2">
      <c r="A4108" t="str">
        <f t="shared" ref="A4108" si="6229">D4108&amp;F4108&amp;E4108</f>
        <v>NimbutechCANALIT-SW-10-04</v>
      </c>
      <c r="B4108" t="str">
        <f t="shared" ref="B4108" si="6230">E4108&amp;F4108</f>
        <v>IT-SW-10-04CANAL</v>
      </c>
      <c r="D4108" t="s">
        <v>7651</v>
      </c>
      <c r="E4108" t="s">
        <v>168</v>
      </c>
      <c r="F4108" s="37" t="s">
        <v>3938</v>
      </c>
      <c r="G4108" s="18" t="str">
        <f t="shared" ref="G4108" si="6231">D4108</f>
        <v>Nimbutech</v>
      </c>
      <c r="H4108" s="18" t="s">
        <v>119</v>
      </c>
      <c r="I4108" s="37" t="s">
        <v>67</v>
      </c>
      <c r="J4108" t="s">
        <v>222</v>
      </c>
      <c r="K4108" t="s">
        <v>210</v>
      </c>
      <c r="L4108" t="s">
        <v>3940</v>
      </c>
      <c r="M4108" t="s">
        <v>65</v>
      </c>
      <c r="N4108" s="37" t="s">
        <v>172</v>
      </c>
      <c r="O4108" s="37" t="s">
        <v>66</v>
      </c>
      <c r="P4108" s="37" t="s">
        <v>1305</v>
      </c>
      <c r="Q4108" t="s">
        <v>168</v>
      </c>
      <c r="R4108" t="s">
        <v>227</v>
      </c>
      <c r="S4108" s="38">
        <v>297000</v>
      </c>
      <c r="T4108" s="37">
        <v>1</v>
      </c>
      <c r="U4108" s="37">
        <v>1</v>
      </c>
      <c r="V4108" t="str">
        <f t="shared" ref="V4108" si="6232">H4108</f>
        <v>COP</v>
      </c>
    </row>
    <row r="4109" spans="1:22" x14ac:dyDescent="0.2">
      <c r="A4109" t="str">
        <f t="shared" ref="A4109" si="6233">D4109&amp;F4109&amp;E4109</f>
        <v>NimbutechCANALIT-SW-10-05</v>
      </c>
      <c r="B4109" t="str">
        <f t="shared" ref="B4109" si="6234">E4109&amp;F4109</f>
        <v>IT-SW-10-05CANAL</v>
      </c>
      <c r="D4109" t="s">
        <v>7651</v>
      </c>
      <c r="E4109" t="s">
        <v>169</v>
      </c>
      <c r="F4109" s="37" t="s">
        <v>3938</v>
      </c>
      <c r="G4109" s="18" t="str">
        <f t="shared" ref="G4109" si="6235">D4109</f>
        <v>Nimbutech</v>
      </c>
      <c r="H4109" s="18" t="s">
        <v>119</v>
      </c>
      <c r="I4109" s="37" t="s">
        <v>67</v>
      </c>
      <c r="J4109" t="s">
        <v>222</v>
      </c>
      <c r="K4109" t="s">
        <v>210</v>
      </c>
      <c r="L4109" t="s">
        <v>3940</v>
      </c>
      <c r="M4109" t="s">
        <v>65</v>
      </c>
      <c r="N4109" s="37" t="s">
        <v>172</v>
      </c>
      <c r="O4109" s="37" t="s">
        <v>226</v>
      </c>
      <c r="P4109" s="37" t="s">
        <v>1305</v>
      </c>
      <c r="Q4109" t="s">
        <v>169</v>
      </c>
      <c r="R4109" t="s">
        <v>227</v>
      </c>
      <c r="S4109" s="38">
        <v>373000</v>
      </c>
      <c r="T4109" s="37">
        <v>1</v>
      </c>
      <c r="U4109" s="37">
        <v>1</v>
      </c>
      <c r="V4109" t="str">
        <f t="shared" ref="V4109" si="6236">H4109</f>
        <v>COP</v>
      </c>
    </row>
    <row r="4110" spans="1:22" x14ac:dyDescent="0.2">
      <c r="A4110" t="str">
        <f t="shared" ref="A4110" si="6237">D4110&amp;F4110&amp;E4110</f>
        <v>NimbutechCANALIT-SW-10-06</v>
      </c>
      <c r="B4110" t="str">
        <f t="shared" ref="B4110" si="6238">E4110&amp;F4110</f>
        <v>IT-SW-10-06CANAL</v>
      </c>
      <c r="D4110" t="s">
        <v>7651</v>
      </c>
      <c r="E4110" t="s">
        <v>170</v>
      </c>
      <c r="F4110" s="37" t="s">
        <v>3938</v>
      </c>
      <c r="G4110" s="18" t="str">
        <f t="shared" ref="G4110" si="6239">D4110</f>
        <v>Nimbutech</v>
      </c>
      <c r="H4110" s="18" t="s">
        <v>119</v>
      </c>
      <c r="I4110" s="37" t="s">
        <v>67</v>
      </c>
      <c r="J4110" t="s">
        <v>222</v>
      </c>
      <c r="K4110" t="s">
        <v>210</v>
      </c>
      <c r="L4110" t="s">
        <v>3940</v>
      </c>
      <c r="M4110" t="s">
        <v>65</v>
      </c>
      <c r="N4110" s="37" t="s">
        <v>224</v>
      </c>
      <c r="O4110" s="37" t="s">
        <v>226</v>
      </c>
      <c r="P4110" s="37" t="s">
        <v>1305</v>
      </c>
      <c r="Q4110" t="s">
        <v>170</v>
      </c>
      <c r="R4110" t="s">
        <v>227</v>
      </c>
      <c r="S4110" s="38">
        <v>390000</v>
      </c>
      <c r="T4110" s="37">
        <v>1</v>
      </c>
      <c r="U4110" s="37">
        <v>1</v>
      </c>
      <c r="V4110" t="str">
        <f t="shared" ref="V4110" si="6240">H4110</f>
        <v>COP</v>
      </c>
    </row>
    <row r="4111" spans="1:22" x14ac:dyDescent="0.2">
      <c r="A4111" t="str">
        <f t="shared" ref="A4111" si="6241">D4111&amp;F4111&amp;E4111</f>
        <v>NimbutechCANALIT-SW-11-01</v>
      </c>
      <c r="B4111" t="str">
        <f t="shared" ref="B4111" si="6242">E4111&amp;F4111</f>
        <v>IT-SW-11-01CANAL</v>
      </c>
      <c r="D4111" t="s">
        <v>7651</v>
      </c>
      <c r="E4111" t="s">
        <v>183</v>
      </c>
      <c r="F4111" s="37" t="s">
        <v>3938</v>
      </c>
      <c r="G4111" s="18" t="str">
        <f t="shared" ref="G4111" si="6243">D4111</f>
        <v>Nimbutech</v>
      </c>
      <c r="H4111" s="18" t="s">
        <v>119</v>
      </c>
      <c r="I4111" s="37" t="s">
        <v>67</v>
      </c>
      <c r="J4111" t="s">
        <v>223</v>
      </c>
      <c r="K4111" t="s">
        <v>210</v>
      </c>
      <c r="L4111" t="s">
        <v>3940</v>
      </c>
      <c r="M4111" t="s">
        <v>65</v>
      </c>
      <c r="N4111" s="37" t="s">
        <v>224</v>
      </c>
      <c r="O4111" s="37" t="s">
        <v>226</v>
      </c>
      <c r="P4111" s="37" t="s">
        <v>1305</v>
      </c>
      <c r="Q4111" t="s">
        <v>183</v>
      </c>
      <c r="R4111" t="s">
        <v>227</v>
      </c>
      <c r="S4111" s="38">
        <v>351000</v>
      </c>
      <c r="T4111" s="37">
        <v>1</v>
      </c>
      <c r="U4111" s="37">
        <v>1</v>
      </c>
      <c r="V4111" t="str">
        <f t="shared" ref="V4111" si="6244">H4111</f>
        <v>COP</v>
      </c>
    </row>
    <row r="4112" spans="1:22" x14ac:dyDescent="0.2">
      <c r="A4112" t="str">
        <f t="shared" ref="A4112" si="6245">D4112&amp;F4112&amp;E4112</f>
        <v>NimbutechCANALIT-SW-11-02</v>
      </c>
      <c r="B4112" t="str">
        <f t="shared" ref="B4112" si="6246">E4112&amp;F4112</f>
        <v>IT-SW-11-02CANAL</v>
      </c>
      <c r="D4112" t="s">
        <v>7651</v>
      </c>
      <c r="E4112" t="s">
        <v>184</v>
      </c>
      <c r="F4112" s="37" t="s">
        <v>3938</v>
      </c>
      <c r="G4112" s="18" t="str">
        <f t="shared" ref="G4112" si="6247">D4112</f>
        <v>Nimbutech</v>
      </c>
      <c r="H4112" s="18" t="s">
        <v>119</v>
      </c>
      <c r="I4112" s="37" t="s">
        <v>67</v>
      </c>
      <c r="J4112" t="s">
        <v>223</v>
      </c>
      <c r="K4112" t="s">
        <v>210</v>
      </c>
      <c r="L4112" t="s">
        <v>3940</v>
      </c>
      <c r="M4112" t="s">
        <v>65</v>
      </c>
      <c r="N4112" s="37" t="s">
        <v>225</v>
      </c>
      <c r="O4112" s="37" t="s">
        <v>66</v>
      </c>
      <c r="P4112" s="37" t="s">
        <v>1305</v>
      </c>
      <c r="Q4112" t="s">
        <v>184</v>
      </c>
      <c r="R4112" t="s">
        <v>227</v>
      </c>
      <c r="S4112" s="38">
        <v>279000</v>
      </c>
      <c r="T4112" s="37">
        <v>1</v>
      </c>
      <c r="U4112" s="37">
        <v>1</v>
      </c>
      <c r="V4112" t="str">
        <f t="shared" ref="V4112" si="6248">H4112</f>
        <v>COP</v>
      </c>
    </row>
    <row r="4113" spans="1:22" x14ac:dyDescent="0.2">
      <c r="A4113" t="str">
        <f t="shared" ref="A4113" si="6249">D4113&amp;F4113&amp;E4113</f>
        <v>NimbutechCANALIT-SW-11-03</v>
      </c>
      <c r="B4113" t="str">
        <f t="shared" ref="B4113" si="6250">E4113&amp;F4113</f>
        <v>IT-SW-11-03CANAL</v>
      </c>
      <c r="D4113" t="s">
        <v>7651</v>
      </c>
      <c r="E4113" t="s">
        <v>185</v>
      </c>
      <c r="F4113" s="37" t="s">
        <v>3938</v>
      </c>
      <c r="G4113" s="18" t="str">
        <f t="shared" ref="G4113" si="6251">D4113</f>
        <v>Nimbutech</v>
      </c>
      <c r="H4113" s="18" t="s">
        <v>119</v>
      </c>
      <c r="I4113" s="37" t="s">
        <v>67</v>
      </c>
      <c r="J4113" t="s">
        <v>223</v>
      </c>
      <c r="K4113" t="s">
        <v>210</v>
      </c>
      <c r="L4113" t="s">
        <v>3940</v>
      </c>
      <c r="M4113" t="s">
        <v>65</v>
      </c>
      <c r="N4113" s="37" t="s">
        <v>225</v>
      </c>
      <c r="O4113" s="37" t="s">
        <v>226</v>
      </c>
      <c r="P4113" s="37" t="s">
        <v>1305</v>
      </c>
      <c r="Q4113" t="s">
        <v>185</v>
      </c>
      <c r="R4113" t="s">
        <v>227</v>
      </c>
      <c r="S4113" s="38">
        <v>413000</v>
      </c>
      <c r="T4113" s="37">
        <v>1</v>
      </c>
      <c r="U4113" s="37">
        <v>1</v>
      </c>
      <c r="V4113" t="str">
        <f t="shared" ref="V4113" si="6252">H4113</f>
        <v>COP</v>
      </c>
    </row>
    <row r="4114" spans="1:22" x14ac:dyDescent="0.2">
      <c r="A4114" t="str">
        <f t="shared" ref="A4114" si="6253">D4114&amp;F4114&amp;E4114</f>
        <v>NimbutechCANALIT-SW-11-04</v>
      </c>
      <c r="B4114" t="str">
        <f t="shared" ref="B4114" si="6254">E4114&amp;F4114</f>
        <v>IT-SW-11-04CANAL</v>
      </c>
      <c r="D4114" t="s">
        <v>7651</v>
      </c>
      <c r="E4114" t="s">
        <v>186</v>
      </c>
      <c r="F4114" s="37" t="s">
        <v>3938</v>
      </c>
      <c r="G4114" s="18" t="str">
        <f t="shared" ref="G4114" si="6255">D4114</f>
        <v>Nimbutech</v>
      </c>
      <c r="H4114" s="18" t="s">
        <v>119</v>
      </c>
      <c r="I4114" s="37" t="s">
        <v>67</v>
      </c>
      <c r="J4114" t="s">
        <v>223</v>
      </c>
      <c r="K4114" t="s">
        <v>210</v>
      </c>
      <c r="L4114" t="s">
        <v>3940</v>
      </c>
      <c r="M4114" t="s">
        <v>65</v>
      </c>
      <c r="N4114" s="37" t="s">
        <v>172</v>
      </c>
      <c r="O4114" s="37" t="s">
        <v>66</v>
      </c>
      <c r="P4114" s="37" t="s">
        <v>1305</v>
      </c>
      <c r="Q4114" t="s">
        <v>186</v>
      </c>
      <c r="R4114" t="s">
        <v>227</v>
      </c>
      <c r="S4114" s="38">
        <v>308000</v>
      </c>
      <c r="T4114" s="37">
        <v>1</v>
      </c>
      <c r="U4114" s="37">
        <v>1</v>
      </c>
      <c r="V4114" t="str">
        <f t="shared" ref="V4114" si="6256">H4114</f>
        <v>COP</v>
      </c>
    </row>
    <row r="4115" spans="1:22" x14ac:dyDescent="0.2">
      <c r="A4115" t="str">
        <f t="shared" ref="A4115:A4116" si="6257">D4115&amp;F4115&amp;E4115</f>
        <v>NimbutechCANALIT-SW-11-05</v>
      </c>
      <c r="B4115" t="str">
        <f t="shared" ref="B4115:B4116" si="6258">E4115&amp;F4115</f>
        <v>IT-SW-11-05CANAL</v>
      </c>
      <c r="D4115" t="s">
        <v>7651</v>
      </c>
      <c r="E4115" t="s">
        <v>187</v>
      </c>
      <c r="F4115" s="37" t="s">
        <v>3938</v>
      </c>
      <c r="G4115" s="18" t="str">
        <f t="shared" ref="G4115:G4116" si="6259">D4115</f>
        <v>Nimbutech</v>
      </c>
      <c r="H4115" s="18" t="s">
        <v>119</v>
      </c>
      <c r="I4115" s="37" t="s">
        <v>67</v>
      </c>
      <c r="J4115" t="s">
        <v>223</v>
      </c>
      <c r="K4115" t="s">
        <v>210</v>
      </c>
      <c r="L4115" t="s">
        <v>3940</v>
      </c>
      <c r="M4115" t="s">
        <v>65</v>
      </c>
      <c r="N4115" s="37" t="s">
        <v>172</v>
      </c>
      <c r="O4115" s="37" t="s">
        <v>226</v>
      </c>
      <c r="P4115" s="37" t="s">
        <v>1305</v>
      </c>
      <c r="Q4115" t="s">
        <v>187</v>
      </c>
      <c r="R4115" t="s">
        <v>227</v>
      </c>
      <c r="S4115" s="38">
        <v>471000</v>
      </c>
      <c r="T4115" s="37">
        <v>1</v>
      </c>
      <c r="U4115" s="37">
        <v>1</v>
      </c>
      <c r="V4115" t="str">
        <f t="shared" ref="V4115:V4116" si="6260">H4115</f>
        <v>COP</v>
      </c>
    </row>
    <row r="4116" spans="1:22" x14ac:dyDescent="0.2">
      <c r="A4116" t="str">
        <f t="shared" si="6257"/>
        <v>NimbutechCANALIT-SW-11-06</v>
      </c>
      <c r="B4116" t="str">
        <f t="shared" si="6258"/>
        <v>IT-SW-11-06CANAL</v>
      </c>
      <c r="D4116" t="s">
        <v>7651</v>
      </c>
      <c r="E4116" t="s">
        <v>188</v>
      </c>
      <c r="F4116" s="37" t="s">
        <v>3938</v>
      </c>
      <c r="G4116" s="18" t="str">
        <f t="shared" si="6259"/>
        <v>Nimbutech</v>
      </c>
      <c r="H4116" s="18" t="s">
        <v>119</v>
      </c>
      <c r="I4116" s="37" t="s">
        <v>67</v>
      </c>
      <c r="J4116" t="s">
        <v>223</v>
      </c>
      <c r="K4116" t="s">
        <v>210</v>
      </c>
      <c r="L4116" t="s">
        <v>3940</v>
      </c>
      <c r="M4116" t="s">
        <v>65</v>
      </c>
      <c r="N4116" s="37" t="s">
        <v>224</v>
      </c>
      <c r="O4116" s="37" t="s">
        <v>66</v>
      </c>
      <c r="P4116" s="37" t="s">
        <v>1305</v>
      </c>
      <c r="Q4116" t="s">
        <v>188</v>
      </c>
      <c r="R4116" t="s">
        <v>227</v>
      </c>
      <c r="S4116" s="38">
        <v>251000</v>
      </c>
      <c r="T4116" s="37">
        <v>1</v>
      </c>
      <c r="U4116" s="37">
        <v>1</v>
      </c>
      <c r="V4116" t="str">
        <f t="shared" si="6260"/>
        <v>COP</v>
      </c>
    </row>
  </sheetData>
  <autoFilter ref="A1:U1" xr:uid="{839DABCC-8DE9-4449-8B31-C29013566F05}"/>
  <conditionalFormatting sqref="E2:E61">
    <cfRule type="duplicateValues" dxfId="34" priority="1"/>
  </conditionalFormatting>
  <conditionalFormatting sqref="E2:E61">
    <cfRule type="duplicateValues" dxfId="33" priority="2"/>
    <cfRule type="duplicateValues" dxfId="32" priority="3"/>
  </conditionalFormatting>
  <conditionalFormatting sqref="E62:E121">
    <cfRule type="duplicateValues" dxfId="31" priority="4"/>
  </conditionalFormatting>
  <conditionalFormatting sqref="E62:E121">
    <cfRule type="duplicateValues" dxfId="30" priority="5"/>
    <cfRule type="duplicateValues" dxfId="29" priority="6"/>
  </conditionalFormatting>
  <conditionalFormatting sqref="E122:E181">
    <cfRule type="duplicateValues" dxfId="28" priority="7"/>
  </conditionalFormatting>
  <conditionalFormatting sqref="E122:E181">
    <cfRule type="duplicateValues" dxfId="27" priority="8"/>
    <cfRule type="duplicateValues" dxfId="26" priority="9"/>
  </conditionalFormatting>
  <conditionalFormatting sqref="E182:E241">
    <cfRule type="duplicateValues" dxfId="25" priority="10"/>
  </conditionalFormatting>
  <conditionalFormatting sqref="E182:E241">
    <cfRule type="duplicateValues" dxfId="24" priority="11"/>
    <cfRule type="duplicateValues" dxfId="23" priority="12"/>
  </conditionalFormatting>
  <conditionalFormatting sqref="E2596:E1048576 E1">
    <cfRule type="duplicateValues" dxfId="22" priority="1954"/>
  </conditionalFormatting>
  <conditionalFormatting sqref="E2596:E1048576 E1">
    <cfRule type="duplicateValues" dxfId="21" priority="1957"/>
    <cfRule type="duplicateValues" dxfId="20" priority="1958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3"/>
  <dimension ref="A1:G7"/>
  <sheetViews>
    <sheetView workbookViewId="0">
      <selection sqref="A1:H3"/>
    </sheetView>
  </sheetViews>
  <sheetFormatPr baseColWidth="10" defaultColWidth="11" defaultRowHeight="14.25" x14ac:dyDescent="0.2"/>
  <cols>
    <col min="1" max="1" width="9" customWidth="1"/>
    <col min="3" max="3" width="19.125" customWidth="1"/>
    <col min="4" max="4" width="29.5" style="38" customWidth="1"/>
    <col min="6" max="6" width="41.125" customWidth="1"/>
    <col min="7" max="7" width="19.75" customWidth="1"/>
  </cols>
  <sheetData>
    <row r="1" spans="1:7" x14ac:dyDescent="0.2">
      <c r="A1" t="s">
        <v>58</v>
      </c>
      <c r="B1" t="s">
        <v>115</v>
      </c>
      <c r="C1" t="s">
        <v>1306</v>
      </c>
      <c r="D1" s="38" t="s">
        <v>116</v>
      </c>
      <c r="E1" t="s">
        <v>117</v>
      </c>
      <c r="F1" t="s">
        <v>15</v>
      </c>
      <c r="G1" t="s">
        <v>1307</v>
      </c>
    </row>
    <row r="2" spans="1:7" x14ac:dyDescent="0.2">
      <c r="A2" t="s">
        <v>118</v>
      </c>
      <c r="B2" s="39">
        <v>9</v>
      </c>
      <c r="C2" t="s">
        <v>21</v>
      </c>
      <c r="D2" s="39" t="s">
        <v>7670</v>
      </c>
      <c r="E2" t="s">
        <v>119</v>
      </c>
      <c r="F2" t="s">
        <v>7665</v>
      </c>
    </row>
    <row r="3" spans="1:7" x14ac:dyDescent="0.2">
      <c r="A3" t="s">
        <v>118</v>
      </c>
      <c r="B3" s="39">
        <v>1</v>
      </c>
      <c r="C3" t="s">
        <v>21</v>
      </c>
      <c r="D3" s="39">
        <v>0</v>
      </c>
      <c r="E3" t="s">
        <v>119</v>
      </c>
      <c r="F3" t="s">
        <v>1189</v>
      </c>
    </row>
    <row r="4" spans="1:7" x14ac:dyDescent="0.2">
      <c r="B4" s="39"/>
      <c r="D4" s="39"/>
    </row>
    <row r="5" spans="1:7" x14ac:dyDescent="0.2">
      <c r="B5" s="39"/>
      <c r="D5" s="39"/>
    </row>
    <row r="6" spans="1:7" x14ac:dyDescent="0.2">
      <c r="B6" s="39"/>
      <c r="D6" s="39"/>
    </row>
    <row r="7" spans="1:7" x14ac:dyDescent="0.2">
      <c r="B7" s="39"/>
      <c r="D7" s="3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B7"/>
  <sheetViews>
    <sheetView workbookViewId="0">
      <selection activeCell="C1" sqref="C1:XFD1"/>
    </sheetView>
  </sheetViews>
  <sheetFormatPr baseColWidth="10" defaultColWidth="11" defaultRowHeight="14.25" x14ac:dyDescent="0.2"/>
  <cols>
    <col min="2" max="2" width="74.5" bestFit="1" customWidth="1"/>
  </cols>
  <sheetData>
    <row r="1" spans="1:2" ht="15" x14ac:dyDescent="0.25">
      <c r="A1" t="s">
        <v>72</v>
      </c>
      <c r="B1" s="24" t="s">
        <v>95</v>
      </c>
    </row>
    <row r="2" spans="1:2" x14ac:dyDescent="0.2">
      <c r="A2" t="s">
        <v>73</v>
      </c>
      <c r="B2" t="s">
        <v>96</v>
      </c>
    </row>
    <row r="3" spans="1:2" x14ac:dyDescent="0.2">
      <c r="A3" t="s">
        <v>74</v>
      </c>
      <c r="B3" t="s">
        <v>97</v>
      </c>
    </row>
    <row r="4" spans="1:2" x14ac:dyDescent="0.2">
      <c r="A4" t="s">
        <v>75</v>
      </c>
      <c r="B4" t="s">
        <v>98</v>
      </c>
    </row>
    <row r="5" spans="1:2" x14ac:dyDescent="0.2">
      <c r="A5" t="s">
        <v>76</v>
      </c>
      <c r="B5" t="s">
        <v>99</v>
      </c>
    </row>
    <row r="6" spans="1:2" x14ac:dyDescent="0.2">
      <c r="A6" t="s">
        <v>77</v>
      </c>
      <c r="B6" t="s">
        <v>100</v>
      </c>
    </row>
    <row r="7" spans="1:2" x14ac:dyDescent="0.2">
      <c r="A7" t="s">
        <v>78</v>
      </c>
      <c r="B7" t="s">
        <v>101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3:A44"/>
  <sheetViews>
    <sheetView workbookViewId="0">
      <selection activeCell="B16" sqref="B16:P16"/>
    </sheetView>
  </sheetViews>
  <sheetFormatPr baseColWidth="10" defaultColWidth="11" defaultRowHeight="14.25" x14ac:dyDescent="0.2"/>
  <cols>
    <col min="1" max="1" width="33.5" bestFit="1" customWidth="1"/>
  </cols>
  <sheetData>
    <row r="3" spans="1:1" x14ac:dyDescent="0.2">
      <c r="A3" t="s">
        <v>34</v>
      </c>
    </row>
    <row r="4" spans="1:1" x14ac:dyDescent="0.2">
      <c r="A4">
        <v>1</v>
      </c>
    </row>
    <row r="5" spans="1:1" x14ac:dyDescent="0.2">
      <c r="A5" t="s">
        <v>114</v>
      </c>
    </row>
    <row r="6" spans="1:1" x14ac:dyDescent="0.2">
      <c r="A6" t="s">
        <v>68</v>
      </c>
    </row>
    <row r="7" spans="1:1" x14ac:dyDescent="0.2">
      <c r="A7" t="s">
        <v>64</v>
      </c>
    </row>
    <row r="8" spans="1:1" x14ac:dyDescent="0.2">
      <c r="A8" t="s">
        <v>69</v>
      </c>
    </row>
    <row r="9" spans="1:1" x14ac:dyDescent="0.2">
      <c r="A9" t="s">
        <v>105</v>
      </c>
    </row>
    <row r="10" spans="1:1" x14ac:dyDescent="0.2">
      <c r="A10">
        <v>2</v>
      </c>
    </row>
    <row r="11" spans="1:1" x14ac:dyDescent="0.2">
      <c r="A11" t="s">
        <v>114</v>
      </c>
    </row>
    <row r="12" spans="1:1" x14ac:dyDescent="0.2">
      <c r="A12" t="s">
        <v>70</v>
      </c>
    </row>
    <row r="13" spans="1:1" x14ac:dyDescent="0.2">
      <c r="A13" t="s">
        <v>68</v>
      </c>
    </row>
    <row r="14" spans="1:1" x14ac:dyDescent="0.2">
      <c r="A14" t="s">
        <v>64</v>
      </c>
    </row>
    <row r="15" spans="1:1" x14ac:dyDescent="0.2">
      <c r="A15" t="s">
        <v>69</v>
      </c>
    </row>
    <row r="16" spans="1:1" x14ac:dyDescent="0.2">
      <c r="A16" t="s">
        <v>106</v>
      </c>
    </row>
    <row r="17" spans="1:1" x14ac:dyDescent="0.2">
      <c r="A17">
        <v>3</v>
      </c>
    </row>
    <row r="18" spans="1:1" x14ac:dyDescent="0.2">
      <c r="A18" t="s">
        <v>114</v>
      </c>
    </row>
    <row r="19" spans="1:1" x14ac:dyDescent="0.2">
      <c r="A19" t="s">
        <v>64</v>
      </c>
    </row>
    <row r="20" spans="1:1" x14ac:dyDescent="0.2">
      <c r="A20" t="s">
        <v>69</v>
      </c>
    </row>
    <row r="21" spans="1:1" x14ac:dyDescent="0.2">
      <c r="A21" t="s">
        <v>107</v>
      </c>
    </row>
    <row r="22" spans="1:1" x14ac:dyDescent="0.2">
      <c r="A22">
        <v>4</v>
      </c>
    </row>
    <row r="23" spans="1:1" x14ac:dyDescent="0.2">
      <c r="A23" t="s">
        <v>114</v>
      </c>
    </row>
    <row r="24" spans="1:1" x14ac:dyDescent="0.2">
      <c r="A24" t="s">
        <v>64</v>
      </c>
    </row>
    <row r="25" spans="1:1" x14ac:dyDescent="0.2">
      <c r="A25" t="s">
        <v>108</v>
      </c>
    </row>
    <row r="26" spans="1:1" x14ac:dyDescent="0.2">
      <c r="A26">
        <v>5</v>
      </c>
    </row>
    <row r="27" spans="1:1" x14ac:dyDescent="0.2">
      <c r="A27" t="s">
        <v>114</v>
      </c>
    </row>
    <row r="28" spans="1:1" x14ac:dyDescent="0.2">
      <c r="A28" t="s">
        <v>64</v>
      </c>
    </row>
    <row r="29" spans="1:1" x14ac:dyDescent="0.2">
      <c r="A29" t="s">
        <v>71</v>
      </c>
    </row>
    <row r="30" spans="1:1" x14ac:dyDescent="0.2">
      <c r="A30" t="s">
        <v>109</v>
      </c>
    </row>
    <row r="31" spans="1:1" x14ac:dyDescent="0.2">
      <c r="A31">
        <v>6</v>
      </c>
    </row>
    <row r="32" spans="1:1" x14ac:dyDescent="0.2">
      <c r="A32" t="s">
        <v>114</v>
      </c>
    </row>
    <row r="33" spans="1:1" x14ac:dyDescent="0.2">
      <c r="A33" t="s">
        <v>68</v>
      </c>
    </row>
    <row r="34" spans="1:1" x14ac:dyDescent="0.2">
      <c r="A34" t="s">
        <v>64</v>
      </c>
    </row>
    <row r="35" spans="1:1" x14ac:dyDescent="0.2">
      <c r="A35" t="s">
        <v>69</v>
      </c>
    </row>
    <row r="36" spans="1:1" x14ac:dyDescent="0.2">
      <c r="A36" t="s">
        <v>110</v>
      </c>
    </row>
    <row r="37" spans="1:1" x14ac:dyDescent="0.2">
      <c r="A37">
        <v>7</v>
      </c>
    </row>
    <row r="38" spans="1:1" x14ac:dyDescent="0.2">
      <c r="A38" t="s">
        <v>114</v>
      </c>
    </row>
    <row r="39" spans="1:1" x14ac:dyDescent="0.2">
      <c r="A39" t="s">
        <v>68</v>
      </c>
    </row>
    <row r="40" spans="1:1" x14ac:dyDescent="0.2">
      <c r="A40" t="s">
        <v>64</v>
      </c>
    </row>
    <row r="41" spans="1:1" x14ac:dyDescent="0.2">
      <c r="A41" t="s">
        <v>69</v>
      </c>
    </row>
    <row r="42" spans="1:1" x14ac:dyDescent="0.2">
      <c r="A42" t="s">
        <v>71</v>
      </c>
    </row>
    <row r="43" spans="1:1" x14ac:dyDescent="0.2">
      <c r="A43" t="s">
        <v>111</v>
      </c>
    </row>
    <row r="44" spans="1:1" x14ac:dyDescent="0.2">
      <c r="A44" t="s">
        <v>35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5"/>
  <dimension ref="A1:I16"/>
  <sheetViews>
    <sheetView topLeftCell="B1" workbookViewId="0">
      <selection activeCell="A8" sqref="A8:H10"/>
    </sheetView>
  </sheetViews>
  <sheetFormatPr baseColWidth="10"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15.75" customWidth="1"/>
    <col min="7" max="7" width="23.375" customWidth="1"/>
  </cols>
  <sheetData>
    <row r="1" spans="1:9" ht="32.25" customHeight="1" x14ac:dyDescent="0.2">
      <c r="A1" s="19" t="s">
        <v>29</v>
      </c>
      <c r="B1" s="19" t="s">
        <v>30</v>
      </c>
      <c r="C1" s="19" t="s">
        <v>45</v>
      </c>
      <c r="D1" s="19" t="s">
        <v>3</v>
      </c>
      <c r="E1" s="19" t="s">
        <v>0</v>
      </c>
      <c r="F1" s="11"/>
    </row>
    <row r="2" spans="1:9" ht="16.5" customHeight="1" x14ac:dyDescent="0.2">
      <c r="A2" s="10"/>
      <c r="B2" s="10"/>
      <c r="C2" s="10"/>
      <c r="D2" s="10"/>
      <c r="E2" s="10"/>
      <c r="F2" s="11"/>
    </row>
    <row r="3" spans="1:9" ht="14.25" customHeight="1" x14ac:dyDescent="0.2">
      <c r="A3" s="2"/>
      <c r="B3" s="1"/>
      <c r="C3" s="1"/>
      <c r="D3" s="19" t="s">
        <v>19</v>
      </c>
      <c r="E3" s="9">
        <f>SUM(E2)</f>
        <v>0</v>
      </c>
      <c r="F3" s="11"/>
    </row>
    <row r="4" spans="1:9" ht="14.25" customHeight="1" x14ac:dyDescent="0.2">
      <c r="A4" s="2"/>
      <c r="B4" s="1"/>
      <c r="C4" s="1"/>
      <c r="D4" s="1"/>
      <c r="E4" s="1"/>
      <c r="F4" s="11"/>
    </row>
    <row r="5" spans="1:9" ht="14.25" customHeight="1" x14ac:dyDescent="0.2">
      <c r="A5" s="2"/>
      <c r="B5" s="1"/>
      <c r="C5" s="1"/>
      <c r="D5" s="1"/>
      <c r="E5" s="1"/>
      <c r="F5" s="1"/>
    </row>
    <row r="6" spans="1:9" ht="16.5" customHeight="1" x14ac:dyDescent="0.2">
      <c r="A6" s="1"/>
      <c r="B6" s="1"/>
      <c r="C6" s="1"/>
      <c r="D6" s="1"/>
      <c r="E6" s="1"/>
      <c r="F6" t="s">
        <v>44</v>
      </c>
    </row>
    <row r="7" spans="1:9" ht="36.75" customHeight="1" x14ac:dyDescent="0.2"/>
    <row r="8" spans="1:9" ht="45" customHeight="1" x14ac:dyDescent="0.2">
      <c r="A8" s="19" t="s">
        <v>29</v>
      </c>
      <c r="B8" s="19" t="s">
        <v>30</v>
      </c>
      <c r="C8" s="19" t="s">
        <v>31</v>
      </c>
      <c r="D8" s="19" t="s">
        <v>32</v>
      </c>
      <c r="E8" s="19" t="s">
        <v>45</v>
      </c>
      <c r="F8" s="19" t="s">
        <v>3</v>
      </c>
      <c r="G8" s="19" t="s">
        <v>228</v>
      </c>
      <c r="H8" s="19" t="s">
        <v>0</v>
      </c>
      <c r="I8" s="46"/>
    </row>
    <row r="9" spans="1:9" ht="16.5" customHeight="1" x14ac:dyDescent="0.2">
      <c r="A9" s="10"/>
      <c r="B9" s="10"/>
      <c r="C9" s="12"/>
      <c r="D9" s="10"/>
      <c r="E9" s="10"/>
      <c r="F9" s="12"/>
      <c r="G9" s="10"/>
      <c r="H9" s="10"/>
      <c r="I9" s="46"/>
    </row>
    <row r="10" spans="1:9" ht="16.5" customHeight="1" x14ac:dyDescent="0.2">
      <c r="A10" s="1"/>
      <c r="B10" s="1"/>
      <c r="C10" s="1"/>
      <c r="G10" s="19" t="s">
        <v>19</v>
      </c>
      <c r="H10" s="9">
        <f>SUM(H9)</f>
        <v>0</v>
      </c>
      <c r="I10" s="46"/>
    </row>
    <row r="11" spans="1:9" ht="16.5" customHeight="1" x14ac:dyDescent="0.2">
      <c r="A11" s="1"/>
      <c r="B11" s="1"/>
      <c r="C11" s="1"/>
      <c r="G11" s="27"/>
      <c r="H11" s="28"/>
      <c r="I11" s="46"/>
    </row>
    <row r="12" spans="1:9" ht="16.5" customHeight="1" x14ac:dyDescent="0.2">
      <c r="A12" s="1"/>
      <c r="B12" s="1"/>
      <c r="C12" s="1"/>
    </row>
    <row r="13" spans="1:9" ht="16.5" customHeight="1" x14ac:dyDescent="0.2">
      <c r="A13" s="172" t="s">
        <v>112</v>
      </c>
      <c r="B13" s="173"/>
      <c r="C13" s="173"/>
      <c r="D13" s="46"/>
    </row>
    <row r="14" spans="1:9" ht="15" x14ac:dyDescent="0.2">
      <c r="A14" s="19" t="s">
        <v>45</v>
      </c>
      <c r="B14" s="19" t="s">
        <v>3</v>
      </c>
      <c r="C14" s="19" t="s">
        <v>0</v>
      </c>
      <c r="D14" s="46"/>
    </row>
    <row r="15" spans="1:9" x14ac:dyDescent="0.2">
      <c r="A15" s="10"/>
      <c r="B15" s="10"/>
      <c r="C15" s="10"/>
      <c r="D15" s="46"/>
    </row>
    <row r="16" spans="1:9" x14ac:dyDescent="0.2">
      <c r="D16" s="46"/>
    </row>
  </sheetData>
  <sheetProtection algorithmName="SHA-512" hashValue="ETt2pPyOGlMSw/XfTFPVubhJB6S2Db+AHwISzyi9ZlkEHs9bh2euiWVrV4yZNfjZ+MqtAJSr3uPFb5yX2Wcz6g==" saltValue="cM7jRrmpIvFECtt/UL4W3A==" spinCount="100000" sheet="1" objects="1" scenarios="1"/>
  <mergeCells count="1">
    <mergeCell ref="A13:C13"/>
  </mergeCells>
  <conditionalFormatting sqref="A9 E9 G9">
    <cfRule type="expression" dxfId="19" priority="7">
      <formula>ISERROR(A9)</formula>
    </cfRule>
  </conditionalFormatting>
  <conditionalFormatting sqref="B9">
    <cfRule type="expression" dxfId="18" priority="6">
      <formula>ISERROR(B9)</formula>
    </cfRule>
  </conditionalFormatting>
  <conditionalFormatting sqref="D9">
    <cfRule type="expression" dxfId="17" priority="5">
      <formula>ISERROR(D9)</formula>
    </cfRule>
  </conditionalFormatting>
  <conditionalFormatting sqref="H9">
    <cfRule type="expression" dxfId="16" priority="4">
      <formula>ISERROR(H9)</formula>
    </cfRule>
  </conditionalFormatting>
  <conditionalFormatting sqref="H10:H11">
    <cfRule type="expression" dxfId="15" priority="3">
      <formula>ISERROR(H10)</formula>
    </cfRule>
  </conditionalFormatting>
  <dataValidations count="1">
    <dataValidation type="list" allowBlank="1" showInputMessage="1" showErrorMessage="1" sqref="F9" xr:uid="{00000000-0002-0000-0800-000000000000}">
      <formula1>"No,Si"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B54FEB11FE5447889E3AEC2A917486" ma:contentTypeVersion="5" ma:contentTypeDescription="Crear nuevo documento." ma:contentTypeScope="" ma:versionID="6735017d93ec24ea2784f8f7f66d06e3">
  <xsd:schema xmlns:xsd="http://www.w3.org/2001/XMLSchema" xmlns:xs="http://www.w3.org/2001/XMLSchema" xmlns:p="http://schemas.microsoft.com/office/2006/metadata/properties" xmlns:ns2="41ac5601-4761-44e6-8d76-407a4d2c04a5" xmlns:ns3="75454d61-a42d-4791-a513-e2f7fedf484a" targetNamespace="http://schemas.microsoft.com/office/2006/metadata/properties" ma:root="true" ma:fieldsID="8f4468ab612fc8e1d05c75884d5221c3" ns2:_="" ns3:_="">
    <xsd:import namespace="41ac5601-4761-44e6-8d76-407a4d2c04a5"/>
    <xsd:import namespace="75454d61-a42d-4791-a513-e2f7fedf484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ac5601-4761-44e6-8d76-407a4d2c04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454d61-a42d-4791-a513-e2f7fedf484a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C99EC12-4B1E-4971-98B7-1239590B11C4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697c4dee-e7ec-4d95-9444-4931b2058c5c"/>
    <ds:schemaRef ds:uri="100d7df5-0e9a-4fca-984e-da1804d5950e"/>
    <ds:schemaRef ds:uri="http://purl.org/dc/elements/1.1/"/>
    <ds:schemaRef ds:uri="http://schemas.microsoft.com/sharepoint/v3"/>
    <ds:schemaRef ds:uri="http://schemas.microsoft.com/office/2006/metadata/properties"/>
    <ds:schemaRef ds:uri="http://purl.org/dc/dcmitype/"/>
    <ds:schemaRef ds:uri="bbaca10f-c07d-4953-9270-33851966c7af"/>
    <ds:schemaRef ds:uri="424c455c-81e3-47f6-8693-2054070e2468"/>
  </ds:schemaRefs>
</ds:datastoreItem>
</file>

<file path=customXml/itemProps2.xml><?xml version="1.0" encoding="utf-8"?>
<ds:datastoreItem xmlns:ds="http://schemas.openxmlformats.org/officeDocument/2006/customXml" ds:itemID="{8C2C948E-2A48-45C3-AA0C-8E9FA7160E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C7E1DE-AE59-49C9-B352-21F91A9900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ac5601-4761-44e6-8d76-407a4d2c04a5"/>
    <ds:schemaRef ds:uri="75454d61-a42d-4791-a513-e2f7fedf48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SolCotizacion</vt:lpstr>
      <vt:lpstr>Anexo</vt:lpstr>
      <vt:lpstr>ResumenCotizacion</vt:lpstr>
      <vt:lpstr>Cotizacion</vt:lpstr>
      <vt:lpstr>Consolidado</vt:lpstr>
      <vt:lpstr>CSV</vt:lpstr>
      <vt:lpstr>Categorias</vt:lpstr>
      <vt:lpstr>ProXCat</vt:lpstr>
      <vt:lpstr>Cuadro Totales</vt:lpstr>
      <vt:lpstr>Listas</vt:lpstr>
      <vt:lpstr>minimo</vt:lpstr>
      <vt:lpstr>temp</vt:lpstr>
      <vt:lpstr>tempListas</vt:lpstr>
      <vt:lpstr>ProveeSoloCatPrinci</vt:lpstr>
      <vt:lpstr>Categoria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Leonardo López Avendaño</dc:creator>
  <cp:lastModifiedBy>Usuario</cp:lastModifiedBy>
  <dcterms:created xsi:type="dcterms:W3CDTF">2016-10-03T21:07:09Z</dcterms:created>
  <dcterms:modified xsi:type="dcterms:W3CDTF">2023-09-21T22:32:01Z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0x010100CBB54FEB11FE5447889E3AEC2A917486</vt:lpwstr>
  </property>
  <property fmtid="{D5CDD505-2E9C-101B-9397-08002B2CF9AE}" pid="3" name="MSIP_Label_f42aa342-8706-4288-bd11-ebb85995028c_Enabled">
    <vt:lpwstr>True</vt:lpwstr>
  </property>
  <property fmtid="{D5CDD505-2E9C-101B-9397-08002B2CF9AE}" pid="4" name="MSIP_Label_f42aa342-8706-4288-bd11-ebb85995028c_SiteId">
    <vt:lpwstr>72f988bf-86f1-41af-91ab-2d7cd011db47</vt:lpwstr>
  </property>
  <property fmtid="{D5CDD505-2E9C-101B-9397-08002B2CF9AE}" pid="5" name="MSIP_Label_f42aa342-8706-4288-bd11-ebb85995028c_Owner">
    <vt:lpwstr>clperez@microsoft.com</vt:lpwstr>
  </property>
  <property fmtid="{D5CDD505-2E9C-101B-9397-08002B2CF9AE}" pid="6" name="MSIP_Label_f42aa342-8706-4288-bd11-ebb85995028c_SetDate">
    <vt:lpwstr>2019-05-27T15:53:00.8212889Z</vt:lpwstr>
  </property>
  <property fmtid="{D5CDD505-2E9C-101B-9397-08002B2CF9AE}" pid="7" name="MSIP_Label_f42aa342-8706-4288-bd11-ebb85995028c_Name">
    <vt:lpwstr>General</vt:lpwstr>
  </property>
  <property fmtid="{D5CDD505-2E9C-101B-9397-08002B2CF9AE}" pid="8" name="MSIP_Label_f42aa342-8706-4288-bd11-ebb85995028c_Application">
    <vt:lpwstr>Microsoft Azure Information Protection</vt:lpwstr>
  </property>
  <property fmtid="{D5CDD505-2E9C-101B-9397-08002B2CF9AE}" pid="9" name="MSIP_Label_f42aa342-8706-4288-bd11-ebb85995028c_ActionId">
    <vt:lpwstr>4008ab2f-0ed3-44e5-8726-87d656f739d1</vt:lpwstr>
  </property>
  <property fmtid="{D5CDD505-2E9C-101B-9397-08002B2CF9AE}" pid="10" name="MSIP_Label_f42aa342-8706-4288-bd11-ebb85995028c_Extended_MSFT_Method">
    <vt:lpwstr>Automatic</vt:lpwstr>
  </property>
  <property fmtid="{D5CDD505-2E9C-101B-9397-08002B2CF9AE}" pid="11" name="MSIP_Label_1299739c-ad3d-4908-806e-4d91151a6e13_Enabled">
    <vt:lpwstr>true</vt:lpwstr>
  </property>
  <property fmtid="{D5CDD505-2E9C-101B-9397-08002B2CF9AE}" pid="12" name="MSIP_Label_1299739c-ad3d-4908-806e-4d91151a6e13_SetDate">
    <vt:lpwstr>2022-11-09T17:11:18Z</vt:lpwstr>
  </property>
  <property fmtid="{D5CDD505-2E9C-101B-9397-08002B2CF9AE}" pid="13" name="MSIP_Label_1299739c-ad3d-4908-806e-4d91151a6e13_Method">
    <vt:lpwstr>Standard</vt:lpwstr>
  </property>
  <property fmtid="{D5CDD505-2E9C-101B-9397-08002B2CF9AE}" pid="14" name="MSIP_Label_1299739c-ad3d-4908-806e-4d91151a6e13_Name">
    <vt:lpwstr>All Employees (Unrestricted)</vt:lpwstr>
  </property>
  <property fmtid="{D5CDD505-2E9C-101B-9397-08002B2CF9AE}" pid="15" name="MSIP_Label_1299739c-ad3d-4908-806e-4d91151a6e13_SiteId">
    <vt:lpwstr>cbc2c381-2f2e-4d93-91d1-506c9316ace7</vt:lpwstr>
  </property>
  <property fmtid="{D5CDD505-2E9C-101B-9397-08002B2CF9AE}" pid="16" name="MSIP_Label_1299739c-ad3d-4908-806e-4d91151a6e13_ActionId">
    <vt:lpwstr>d540626e-54b1-4e7b-97a9-6be8105ec7c9</vt:lpwstr>
  </property>
  <property fmtid="{D5CDD505-2E9C-101B-9397-08002B2CF9AE}" pid="17" name="MSIP_Label_1299739c-ad3d-4908-806e-4d91151a6e13_ContentBits">
    <vt:lpwstr>0</vt:lpwstr>
  </property>
</Properties>
</file>